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codeName="ThisWorkbook" autoCompressPictures="0"/>
  <bookViews>
    <workbookView xWindow="800" yWindow="640" windowWidth="27820" windowHeight="15700" activeTab="4"/>
  </bookViews>
  <sheets>
    <sheet name="Accueil" sheetId="48" r:id="rId1"/>
    <sheet name="Stabilo" sheetId="4" r:id="rId2"/>
    <sheet name="Résultats élèves" sheetId="64" r:id="rId3"/>
    <sheet name="Synthèse classes" sheetId="7" r:id="rId4"/>
    <sheet name="Synthèse par élève" sheetId="71" r:id="rId5"/>
    <sheet name="Groupes de besoin" sheetId="73" r:id="rId6"/>
    <sheet name="Tri items" sheetId="67" r:id="rId7"/>
  </sheets>
  <definedNames>
    <definedName name="COMP1">Accueil!$N$13</definedName>
    <definedName name="COMP10">Accueil!$N$22</definedName>
    <definedName name="COMP2">Accueil!$N$14</definedName>
    <definedName name="COMP3">Accueil!$N$15</definedName>
    <definedName name="COMP4">Accueil!$N$16</definedName>
    <definedName name="COMP5">Accueil!$N$17</definedName>
    <definedName name="COMP6">Accueil!$N$18</definedName>
    <definedName name="COMP7">Accueil!$N$19</definedName>
    <definedName name="COMP8">Accueil!$N$20</definedName>
    <definedName name="COMP9">Accueil!$N$21</definedName>
    <definedName name="COMS1">Accueil!$M$27</definedName>
    <definedName name="COMS10">Accueil!$M$36</definedName>
    <definedName name="COMS11">Accueil!$M$37</definedName>
    <definedName name="COMS12">Accueil!$M$38</definedName>
    <definedName name="COMS13">Accueil!$M$39</definedName>
    <definedName name="COMS14">Accueil!$M$40</definedName>
    <definedName name="COMS15">Accueil!$M$41</definedName>
    <definedName name="COMS16">Accueil!$M$42</definedName>
    <definedName name="COMS17">Accueil!$M$43</definedName>
    <definedName name="COMS18">Accueil!$M$44</definedName>
    <definedName name="COMS19">Accueil!$M$45</definedName>
    <definedName name="COMS2">Accueil!$M$28</definedName>
    <definedName name="COMS20">Accueil!$M$46</definedName>
    <definedName name="COMS21">Accueil!$M$47</definedName>
    <definedName name="COMS22">Accueil!$M$48</definedName>
    <definedName name="COMS23">Accueil!$M$49</definedName>
    <definedName name="COMS24">Accueil!$M$50</definedName>
    <definedName name="COMS25">Accueil!$M$51</definedName>
    <definedName name="COMS26">Accueil!$M$52</definedName>
    <definedName name="COMS27">Accueil!$M$53</definedName>
    <definedName name="COMS28">Accueil!$M$54</definedName>
    <definedName name="COMS29">Accueil!$M$55</definedName>
    <definedName name="COMS3">Accueil!$M$29</definedName>
    <definedName name="COMS30">Accueil!$M$56</definedName>
    <definedName name="COMS4">Accueil!$M$30</definedName>
    <definedName name="COMS5">Accueil!$M$31</definedName>
    <definedName name="COMS6">Accueil!$M$32</definedName>
    <definedName name="COMS7">Accueil!$M$33</definedName>
    <definedName name="COMS8">Accueil!$M$34</definedName>
    <definedName name="COMS9">Accueil!$M$35</definedName>
    <definedName name="Nom_etab">Accueil!$C$9</definedName>
    <definedName name="Resultats_ecole">Stabilo!$F$409:$DA$418</definedName>
    <definedName name="Types_codes">Accueil!$AH$27:$AH$32</definedName>
    <definedName name="_xlnm.Print_Area" localSheetId="0">Accueil!$A$2:$F$52</definedName>
    <definedName name="_xlnm.Print_Area" localSheetId="5">'Groupes de besoin'!$A$8:$BC$51</definedName>
    <definedName name="_xlnm.Print_Area" localSheetId="2">'Résultats élèves'!$B$1:$M$43</definedName>
    <definedName name="_xlnm.Print_Area" localSheetId="1">Stabilo!$A$1:$DG$48</definedName>
    <definedName name="_xlnm.Print_Area" localSheetId="3">'Synthèse classes'!$B$1:$O$156</definedName>
    <definedName name="_xlnm.Print_Area" localSheetId="4">'Synthèse par élève'!$A$1:$N$156</definedName>
    <definedName name="_xlnm.Print_Area" localSheetId="6">'Tri items'!$B$1:$G$103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4" l="1"/>
  <c r="L27" i="48"/>
  <c r="L28" i="48"/>
  <c r="L29" i="48"/>
  <c r="L30" i="48"/>
  <c r="P27" i="48"/>
  <c r="P28" i="48"/>
  <c r="P29" i="48"/>
  <c r="P30" i="48"/>
  <c r="P31" i="48"/>
  <c r="P32" i="48"/>
  <c r="P33" i="48"/>
  <c r="P34" i="48"/>
  <c r="P35" i="48"/>
  <c r="P36" i="48"/>
  <c r="L31" i="48"/>
  <c r="L32" i="48"/>
  <c r="P37" i="48"/>
  <c r="P38" i="48"/>
  <c r="P39" i="48"/>
  <c r="P40" i="48"/>
  <c r="P41" i="48"/>
  <c r="P42" i="48"/>
  <c r="P43" i="48"/>
  <c r="P44" i="48"/>
  <c r="P45" i="48"/>
  <c r="P46" i="48"/>
  <c r="P47" i="48"/>
  <c r="L33" i="48"/>
  <c r="P48" i="48"/>
  <c r="P49" i="48"/>
  <c r="P50" i="48"/>
  <c r="P51" i="48"/>
  <c r="P52" i="48"/>
  <c r="P53" i="48"/>
  <c r="P54" i="48"/>
  <c r="P55" i="48"/>
  <c r="L34" i="48"/>
  <c r="P56" i="48"/>
  <c r="P57" i="48"/>
  <c r="L35" i="48"/>
  <c r="L36" i="48"/>
  <c r="L37" i="48"/>
  <c r="L38" i="48"/>
  <c r="L39" i="48"/>
  <c r="L40" i="48"/>
  <c r="L41" i="48"/>
  <c r="L42" i="48"/>
  <c r="L43" i="48"/>
  <c r="L44" i="48"/>
  <c r="P58" i="48"/>
  <c r="L45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P71" i="48"/>
  <c r="P72" i="48"/>
  <c r="P73" i="48"/>
  <c r="P74" i="48"/>
  <c r="P75" i="48"/>
  <c r="L46" i="48"/>
  <c r="P76" i="48"/>
  <c r="P77" i="48"/>
  <c r="P78" i="48"/>
  <c r="L47" i="48"/>
  <c r="P79" i="48"/>
  <c r="P80" i="48"/>
  <c r="P81" i="48"/>
  <c r="P82" i="48"/>
  <c r="P83" i="48"/>
  <c r="P84" i="48"/>
  <c r="P85" i="48"/>
  <c r="P86" i="48"/>
  <c r="P87" i="48"/>
  <c r="P88" i="48"/>
  <c r="P89" i="48"/>
  <c r="P90" i="48"/>
  <c r="P91" i="48"/>
  <c r="P92" i="48"/>
  <c r="P93" i="48"/>
  <c r="P94" i="48"/>
  <c r="P95" i="48"/>
  <c r="P96" i="48"/>
  <c r="P97" i="48"/>
  <c r="P98" i="48"/>
  <c r="P99" i="48"/>
  <c r="P100" i="48"/>
  <c r="P101" i="48"/>
  <c r="P102" i="48"/>
  <c r="P103" i="48"/>
  <c r="P104" i="48"/>
  <c r="P105" i="48"/>
  <c r="P106" i="48"/>
  <c r="P107" i="48"/>
  <c r="P108" i="48"/>
  <c r="P109" i="48"/>
  <c r="P110" i="48"/>
  <c r="P111" i="48"/>
  <c r="P112" i="48"/>
  <c r="P113" i="48"/>
  <c r="P114" i="48"/>
  <c r="P115" i="48"/>
  <c r="P116" i="48"/>
  <c r="P117" i="48"/>
  <c r="P118" i="48"/>
  <c r="P119" i="48"/>
  <c r="P120" i="48"/>
  <c r="P121" i="48"/>
  <c r="P122" i="48"/>
  <c r="P123" i="48"/>
  <c r="P124" i="48"/>
  <c r="P125" i="48"/>
  <c r="P126" i="48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4" i="7"/>
  <c r="F23" i="48"/>
  <c r="B58" i="67"/>
  <c r="C5" i="71"/>
  <c r="C6" i="71"/>
  <c r="C7" i="71"/>
  <c r="C8" i="71"/>
  <c r="C9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L91" i="71"/>
  <c r="C92" i="71"/>
  <c r="C93" i="71"/>
  <c r="L93" i="71"/>
  <c r="C94" i="71"/>
  <c r="C95" i="71"/>
  <c r="L95" i="71"/>
  <c r="C96" i="71"/>
  <c r="C97" i="71"/>
  <c r="L97" i="71"/>
  <c r="C98" i="71"/>
  <c r="C99" i="71"/>
  <c r="L99" i="71"/>
  <c r="C100" i="71"/>
  <c r="C101" i="71"/>
  <c r="L101" i="71"/>
  <c r="C102" i="71"/>
  <c r="C103" i="71"/>
  <c r="L103" i="71"/>
  <c r="C4" i="71"/>
  <c r="O56" i="71"/>
  <c r="O57" i="71"/>
  <c r="O58" i="71"/>
  <c r="P58" i="71"/>
  <c r="O59" i="71"/>
  <c r="P59" i="71"/>
  <c r="O60" i="71"/>
  <c r="P60" i="71"/>
  <c r="O61" i="71"/>
  <c r="P61" i="71"/>
  <c r="O62" i="71"/>
  <c r="P62" i="71"/>
  <c r="O63" i="71"/>
  <c r="P63" i="71"/>
  <c r="O64" i="71"/>
  <c r="P64" i="71"/>
  <c r="O65" i="71"/>
  <c r="P65" i="71"/>
  <c r="O66" i="71"/>
  <c r="P66" i="71"/>
  <c r="O67" i="71"/>
  <c r="P67" i="71"/>
  <c r="O68" i="71"/>
  <c r="P68" i="71"/>
  <c r="O69" i="71"/>
  <c r="P69" i="71"/>
  <c r="O70" i="71"/>
  <c r="P70" i="71"/>
  <c r="O71" i="71"/>
  <c r="P71" i="71"/>
  <c r="O72" i="71"/>
  <c r="P72" i="71"/>
  <c r="O73" i="71"/>
  <c r="P73" i="71"/>
  <c r="O74" i="71"/>
  <c r="P74" i="71"/>
  <c r="O75" i="71"/>
  <c r="P75" i="71"/>
  <c r="O76" i="71"/>
  <c r="P76" i="71"/>
  <c r="O77" i="71"/>
  <c r="P77" i="71"/>
  <c r="O78" i="71"/>
  <c r="P78" i="71"/>
  <c r="O79" i="71"/>
  <c r="P79" i="71"/>
  <c r="O80" i="71"/>
  <c r="P80" i="71"/>
  <c r="O81" i="71"/>
  <c r="P81" i="71"/>
  <c r="O82" i="71"/>
  <c r="P82" i="71"/>
  <c r="O83" i="71"/>
  <c r="P83" i="71"/>
  <c r="O84" i="71"/>
  <c r="P84" i="71"/>
  <c r="O85" i="71"/>
  <c r="P85" i="71"/>
  <c r="O86" i="71"/>
  <c r="P86" i="71"/>
  <c r="O87" i="71"/>
  <c r="P87" i="71"/>
  <c r="O88" i="71"/>
  <c r="P88" i="71"/>
  <c r="O89" i="71"/>
  <c r="P89" i="71"/>
  <c r="O90" i="71"/>
  <c r="P90" i="71"/>
  <c r="O91" i="71"/>
  <c r="P91" i="71"/>
  <c r="O92" i="71"/>
  <c r="P92" i="71"/>
  <c r="O93" i="71"/>
  <c r="P93" i="71"/>
  <c r="O94" i="71"/>
  <c r="P94" i="71"/>
  <c r="O95" i="71"/>
  <c r="P95" i="71"/>
  <c r="O96" i="71"/>
  <c r="P96" i="71"/>
  <c r="O97" i="71"/>
  <c r="P97" i="71"/>
  <c r="O98" i="71"/>
  <c r="P98" i="71"/>
  <c r="O99" i="71"/>
  <c r="P99" i="71"/>
  <c r="O100" i="71"/>
  <c r="P100" i="71"/>
  <c r="O101" i="71"/>
  <c r="P101" i="71"/>
  <c r="O102" i="71"/>
  <c r="P102" i="71"/>
  <c r="O103" i="71"/>
  <c r="P103" i="71"/>
  <c r="P55" i="7"/>
  <c r="P56" i="7"/>
  <c r="P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M102" i="71"/>
  <c r="N102" i="71"/>
  <c r="E102" i="71"/>
  <c r="G102" i="71"/>
  <c r="I102" i="71"/>
  <c r="F102" i="71"/>
  <c r="H102" i="71"/>
  <c r="J102" i="71"/>
  <c r="M100" i="71"/>
  <c r="N100" i="71"/>
  <c r="E100" i="71"/>
  <c r="G100" i="71"/>
  <c r="I100" i="71"/>
  <c r="F100" i="71"/>
  <c r="H100" i="71"/>
  <c r="J100" i="71"/>
  <c r="M98" i="71"/>
  <c r="N98" i="71"/>
  <c r="E98" i="71"/>
  <c r="G98" i="71"/>
  <c r="I98" i="71"/>
  <c r="F98" i="71"/>
  <c r="H98" i="71"/>
  <c r="J98" i="71"/>
  <c r="M96" i="71"/>
  <c r="N96" i="71"/>
  <c r="E96" i="71"/>
  <c r="G96" i="71"/>
  <c r="I96" i="71"/>
  <c r="F96" i="71"/>
  <c r="H96" i="71"/>
  <c r="J96" i="71"/>
  <c r="M94" i="71"/>
  <c r="N94" i="71"/>
  <c r="E94" i="71"/>
  <c r="G94" i="71"/>
  <c r="I94" i="71"/>
  <c r="F94" i="71"/>
  <c r="H94" i="71"/>
  <c r="J94" i="71"/>
  <c r="M92" i="71"/>
  <c r="N92" i="71"/>
  <c r="E92" i="71"/>
  <c r="G92" i="71"/>
  <c r="I92" i="71"/>
  <c r="F92" i="71"/>
  <c r="H92" i="71"/>
  <c r="J92" i="71"/>
  <c r="M90" i="71"/>
  <c r="N90" i="71"/>
  <c r="E90" i="71"/>
  <c r="G90" i="71"/>
  <c r="I90" i="71"/>
  <c r="F90" i="71"/>
  <c r="H90" i="71"/>
  <c r="J90" i="71"/>
  <c r="M88" i="71"/>
  <c r="N88" i="71"/>
  <c r="E88" i="71"/>
  <c r="G88" i="71"/>
  <c r="I88" i="71"/>
  <c r="K88" i="71"/>
  <c r="F88" i="71"/>
  <c r="H88" i="71"/>
  <c r="J88" i="71"/>
  <c r="L88" i="71"/>
  <c r="M86" i="71"/>
  <c r="N86" i="71"/>
  <c r="E86" i="71"/>
  <c r="F86" i="71"/>
  <c r="G86" i="71"/>
  <c r="I86" i="71"/>
  <c r="K86" i="71"/>
  <c r="H86" i="71"/>
  <c r="J86" i="71"/>
  <c r="L86" i="71"/>
  <c r="M84" i="71"/>
  <c r="N84" i="71"/>
  <c r="E84" i="71"/>
  <c r="G84" i="71"/>
  <c r="I84" i="71"/>
  <c r="F84" i="71"/>
  <c r="H84" i="71"/>
  <c r="J84" i="71"/>
  <c r="K84" i="71"/>
  <c r="L84" i="71"/>
  <c r="M82" i="71"/>
  <c r="N82" i="71"/>
  <c r="E82" i="71"/>
  <c r="G82" i="71"/>
  <c r="I82" i="71"/>
  <c r="F82" i="71"/>
  <c r="H82" i="71"/>
  <c r="J82" i="71"/>
  <c r="K82" i="71"/>
  <c r="L82" i="71"/>
  <c r="M80" i="71"/>
  <c r="N80" i="71"/>
  <c r="E80" i="71"/>
  <c r="G80" i="71"/>
  <c r="I80" i="71"/>
  <c r="F80" i="71"/>
  <c r="H80" i="71"/>
  <c r="J80" i="71"/>
  <c r="K80" i="71"/>
  <c r="L80" i="71"/>
  <c r="M78" i="71"/>
  <c r="N78" i="71"/>
  <c r="E78" i="71"/>
  <c r="G78" i="71"/>
  <c r="I78" i="71"/>
  <c r="F78" i="71"/>
  <c r="H78" i="71"/>
  <c r="J78" i="71"/>
  <c r="K78" i="71"/>
  <c r="L78" i="71"/>
  <c r="M76" i="71"/>
  <c r="N76" i="71"/>
  <c r="E76" i="71"/>
  <c r="G76" i="71"/>
  <c r="I76" i="71"/>
  <c r="F76" i="71"/>
  <c r="H76" i="71"/>
  <c r="J76" i="71"/>
  <c r="K76" i="71"/>
  <c r="L76" i="71"/>
  <c r="M74" i="71"/>
  <c r="N74" i="71"/>
  <c r="E74" i="71"/>
  <c r="G74" i="71"/>
  <c r="I74" i="71"/>
  <c r="F74" i="71"/>
  <c r="H74" i="71"/>
  <c r="J74" i="71"/>
  <c r="K74" i="71"/>
  <c r="L74" i="71"/>
  <c r="M72" i="71"/>
  <c r="N72" i="71"/>
  <c r="E72" i="71"/>
  <c r="G72" i="71"/>
  <c r="I72" i="71"/>
  <c r="F72" i="71"/>
  <c r="H72" i="71"/>
  <c r="J72" i="71"/>
  <c r="K72" i="71"/>
  <c r="L72" i="71"/>
  <c r="M70" i="71"/>
  <c r="N70" i="71"/>
  <c r="E70" i="71"/>
  <c r="G70" i="71"/>
  <c r="I70" i="71"/>
  <c r="F70" i="71"/>
  <c r="H70" i="71"/>
  <c r="J70" i="71"/>
  <c r="K70" i="71"/>
  <c r="L70" i="71"/>
  <c r="M68" i="71"/>
  <c r="N68" i="71"/>
  <c r="E68" i="71"/>
  <c r="G68" i="71"/>
  <c r="I68" i="71"/>
  <c r="F68" i="71"/>
  <c r="H68" i="71"/>
  <c r="J68" i="71"/>
  <c r="K68" i="71"/>
  <c r="L68" i="71"/>
  <c r="M66" i="71"/>
  <c r="N66" i="71"/>
  <c r="E66" i="71"/>
  <c r="G66" i="71"/>
  <c r="I66" i="71"/>
  <c r="F66" i="71"/>
  <c r="H66" i="71"/>
  <c r="J66" i="71"/>
  <c r="K66" i="71"/>
  <c r="L66" i="71"/>
  <c r="M64" i="71"/>
  <c r="N64" i="71"/>
  <c r="E64" i="71"/>
  <c r="G64" i="71"/>
  <c r="I64" i="71"/>
  <c r="F64" i="71"/>
  <c r="H64" i="71"/>
  <c r="J64" i="71"/>
  <c r="K64" i="71"/>
  <c r="L64" i="71"/>
  <c r="M62" i="71"/>
  <c r="N62" i="71"/>
  <c r="E62" i="71"/>
  <c r="G62" i="71"/>
  <c r="I62" i="71"/>
  <c r="F62" i="71"/>
  <c r="H62" i="71"/>
  <c r="J62" i="71"/>
  <c r="K62" i="71"/>
  <c r="L62" i="71"/>
  <c r="M60" i="71"/>
  <c r="N60" i="71"/>
  <c r="E60" i="71"/>
  <c r="G60" i="71"/>
  <c r="I60" i="71"/>
  <c r="F60" i="71"/>
  <c r="H60" i="71"/>
  <c r="J60" i="71"/>
  <c r="K60" i="71"/>
  <c r="L60" i="71"/>
  <c r="M58" i="71"/>
  <c r="N58" i="71"/>
  <c r="E58" i="71"/>
  <c r="G58" i="71"/>
  <c r="I58" i="71"/>
  <c r="F58" i="71"/>
  <c r="H58" i="71"/>
  <c r="J58" i="71"/>
  <c r="S58" i="71"/>
  <c r="K58" i="71"/>
  <c r="L58" i="71"/>
  <c r="L102" i="71"/>
  <c r="L100" i="71"/>
  <c r="L98" i="71"/>
  <c r="L96" i="71"/>
  <c r="L94" i="71"/>
  <c r="L92" i="71"/>
  <c r="L90" i="71"/>
  <c r="M103" i="71"/>
  <c r="N103" i="71"/>
  <c r="E103" i="71"/>
  <c r="G103" i="71"/>
  <c r="I103" i="71"/>
  <c r="F103" i="71"/>
  <c r="H103" i="71"/>
  <c r="J103" i="71"/>
  <c r="M101" i="71"/>
  <c r="N101" i="71"/>
  <c r="E101" i="71"/>
  <c r="G101" i="71"/>
  <c r="I101" i="71"/>
  <c r="F101" i="71"/>
  <c r="H101" i="71"/>
  <c r="J101" i="71"/>
  <c r="M99" i="71"/>
  <c r="N99" i="71"/>
  <c r="E99" i="71"/>
  <c r="G99" i="71"/>
  <c r="I99" i="71"/>
  <c r="F99" i="71"/>
  <c r="H99" i="71"/>
  <c r="J99" i="71"/>
  <c r="M97" i="71"/>
  <c r="N97" i="71"/>
  <c r="E97" i="71"/>
  <c r="G97" i="71"/>
  <c r="I97" i="71"/>
  <c r="F97" i="71"/>
  <c r="H97" i="71"/>
  <c r="J97" i="71"/>
  <c r="M95" i="71"/>
  <c r="N95" i="71"/>
  <c r="E95" i="71"/>
  <c r="G95" i="71"/>
  <c r="I95" i="71"/>
  <c r="F95" i="71"/>
  <c r="H95" i="71"/>
  <c r="J95" i="71"/>
  <c r="M93" i="71"/>
  <c r="N93" i="71"/>
  <c r="E93" i="71"/>
  <c r="G93" i="71"/>
  <c r="I93" i="71"/>
  <c r="F93" i="71"/>
  <c r="H93" i="71"/>
  <c r="J93" i="71"/>
  <c r="M91" i="71"/>
  <c r="N91" i="71"/>
  <c r="E91" i="71"/>
  <c r="G91" i="71"/>
  <c r="I91" i="71"/>
  <c r="F91" i="71"/>
  <c r="H91" i="71"/>
  <c r="J91" i="71"/>
  <c r="M89" i="71"/>
  <c r="N89" i="71"/>
  <c r="E89" i="71"/>
  <c r="G89" i="71"/>
  <c r="I89" i="71"/>
  <c r="K89" i="71"/>
  <c r="F89" i="71"/>
  <c r="H89" i="71"/>
  <c r="J89" i="71"/>
  <c r="L89" i="71"/>
  <c r="M87" i="71"/>
  <c r="N87" i="71"/>
  <c r="E87" i="71"/>
  <c r="G87" i="71"/>
  <c r="I87" i="71"/>
  <c r="K87" i="71"/>
  <c r="F87" i="71"/>
  <c r="H87" i="71"/>
  <c r="J87" i="71"/>
  <c r="L87" i="71"/>
  <c r="M85" i="71"/>
  <c r="N85" i="71"/>
  <c r="E85" i="71"/>
  <c r="G85" i="71"/>
  <c r="I85" i="71"/>
  <c r="F85" i="71"/>
  <c r="H85" i="71"/>
  <c r="J85" i="71"/>
  <c r="K85" i="71"/>
  <c r="L85" i="71"/>
  <c r="M83" i="71"/>
  <c r="N83" i="71"/>
  <c r="E83" i="71"/>
  <c r="G83" i="71"/>
  <c r="I83" i="71"/>
  <c r="F83" i="71"/>
  <c r="H83" i="71"/>
  <c r="J83" i="71"/>
  <c r="K83" i="71"/>
  <c r="L83" i="71"/>
  <c r="M81" i="71"/>
  <c r="N81" i="71"/>
  <c r="E81" i="71"/>
  <c r="G81" i="71"/>
  <c r="I81" i="71"/>
  <c r="F81" i="71"/>
  <c r="H81" i="71"/>
  <c r="J81" i="71"/>
  <c r="K81" i="71"/>
  <c r="L81" i="71"/>
  <c r="M79" i="71"/>
  <c r="N79" i="71"/>
  <c r="E79" i="71"/>
  <c r="G79" i="71"/>
  <c r="I79" i="71"/>
  <c r="F79" i="71"/>
  <c r="H79" i="71"/>
  <c r="J79" i="71"/>
  <c r="K79" i="71"/>
  <c r="L79" i="71"/>
  <c r="M77" i="71"/>
  <c r="N77" i="71"/>
  <c r="E77" i="71"/>
  <c r="G77" i="71"/>
  <c r="I77" i="71"/>
  <c r="F77" i="71"/>
  <c r="H77" i="71"/>
  <c r="J77" i="71"/>
  <c r="K77" i="71"/>
  <c r="L77" i="71"/>
  <c r="M75" i="71"/>
  <c r="N75" i="71"/>
  <c r="E75" i="71"/>
  <c r="G75" i="71"/>
  <c r="I75" i="71"/>
  <c r="F75" i="71"/>
  <c r="H75" i="71"/>
  <c r="J75" i="71"/>
  <c r="K75" i="71"/>
  <c r="L75" i="71"/>
  <c r="M73" i="71"/>
  <c r="N73" i="71"/>
  <c r="E73" i="71"/>
  <c r="G73" i="71"/>
  <c r="I73" i="71"/>
  <c r="F73" i="71"/>
  <c r="H73" i="71"/>
  <c r="J73" i="71"/>
  <c r="K73" i="71"/>
  <c r="L73" i="71"/>
  <c r="M71" i="71"/>
  <c r="N71" i="71"/>
  <c r="E71" i="71"/>
  <c r="G71" i="71"/>
  <c r="I71" i="71"/>
  <c r="F71" i="71"/>
  <c r="H71" i="71"/>
  <c r="J71" i="71"/>
  <c r="K71" i="71"/>
  <c r="L71" i="71"/>
  <c r="M69" i="71"/>
  <c r="N69" i="71"/>
  <c r="E69" i="71"/>
  <c r="G69" i="71"/>
  <c r="I69" i="71"/>
  <c r="F69" i="71"/>
  <c r="H69" i="71"/>
  <c r="J69" i="71"/>
  <c r="K69" i="71"/>
  <c r="L69" i="71"/>
  <c r="M67" i="71"/>
  <c r="N67" i="71"/>
  <c r="E67" i="71"/>
  <c r="G67" i="71"/>
  <c r="I67" i="71"/>
  <c r="F67" i="71"/>
  <c r="H67" i="71"/>
  <c r="J67" i="71"/>
  <c r="K67" i="71"/>
  <c r="L67" i="71"/>
  <c r="M65" i="71"/>
  <c r="N65" i="71"/>
  <c r="E65" i="71"/>
  <c r="G65" i="71"/>
  <c r="I65" i="71"/>
  <c r="F65" i="71"/>
  <c r="H65" i="71"/>
  <c r="J65" i="71"/>
  <c r="K65" i="71"/>
  <c r="L65" i="71"/>
  <c r="M63" i="71"/>
  <c r="N63" i="71"/>
  <c r="E63" i="71"/>
  <c r="G63" i="71"/>
  <c r="I63" i="71"/>
  <c r="F63" i="71"/>
  <c r="H63" i="71"/>
  <c r="J63" i="71"/>
  <c r="K63" i="71"/>
  <c r="L63" i="71"/>
  <c r="M61" i="71"/>
  <c r="N61" i="71"/>
  <c r="E61" i="71"/>
  <c r="G61" i="71"/>
  <c r="I61" i="71"/>
  <c r="F61" i="71"/>
  <c r="H61" i="71"/>
  <c r="J61" i="71"/>
  <c r="K61" i="71"/>
  <c r="L61" i="71"/>
  <c r="M59" i="71"/>
  <c r="N59" i="71"/>
  <c r="E59" i="71"/>
  <c r="G59" i="71"/>
  <c r="I59" i="71"/>
  <c r="F59" i="71"/>
  <c r="H59" i="71"/>
  <c r="J59" i="71"/>
  <c r="K59" i="71"/>
  <c r="L59" i="71"/>
  <c r="K103" i="71"/>
  <c r="K102" i="71"/>
  <c r="K101" i="71"/>
  <c r="K100" i="71"/>
  <c r="K99" i="71"/>
  <c r="K98" i="71"/>
  <c r="K97" i="71"/>
  <c r="K96" i="71"/>
  <c r="K95" i="71"/>
  <c r="K94" i="71"/>
  <c r="K93" i="71"/>
  <c r="K92" i="71"/>
  <c r="K91" i="71"/>
  <c r="K90" i="71"/>
  <c r="V58" i="71"/>
  <c r="X58" i="71"/>
  <c r="T58" i="71"/>
  <c r="W58" i="71"/>
  <c r="U58" i="71"/>
  <c r="A106" i="71"/>
  <c r="AK8" i="73"/>
  <c r="S8" i="73"/>
  <c r="B8" i="73"/>
  <c r="G5" i="73"/>
  <c r="E5" i="73"/>
  <c r="G4" i="73"/>
  <c r="D5" i="73"/>
  <c r="AW10" i="73"/>
  <c r="D4" i="73"/>
  <c r="AZ10" i="73"/>
  <c r="BB10" i="73"/>
  <c r="E4" i="73"/>
  <c r="B10" i="73"/>
  <c r="G10" i="73"/>
  <c r="L10" i="73"/>
  <c r="Q10" i="73"/>
  <c r="V10" i="73"/>
  <c r="AF10" i="73"/>
  <c r="AK10" i="73"/>
  <c r="AP10" i="73"/>
  <c r="AU10" i="73"/>
  <c r="F14" i="48"/>
  <c r="A13" i="73"/>
  <c r="F15" i="48"/>
  <c r="A14" i="73"/>
  <c r="F16" i="48"/>
  <c r="A15" i="73"/>
  <c r="F17" i="48"/>
  <c r="A16" i="73"/>
  <c r="F18" i="48"/>
  <c r="A17" i="73"/>
  <c r="F19" i="48"/>
  <c r="A18" i="73"/>
  <c r="F20" i="48"/>
  <c r="A19" i="73"/>
  <c r="F21" i="48"/>
  <c r="A20" i="73"/>
  <c r="F22" i="48"/>
  <c r="A21" i="73"/>
  <c r="A22" i="73"/>
  <c r="F24" i="48"/>
  <c r="A23" i="73"/>
  <c r="F25" i="48"/>
  <c r="A24" i="73"/>
  <c r="F26" i="48"/>
  <c r="A25" i="73"/>
  <c r="F27" i="48"/>
  <c r="A26" i="73"/>
  <c r="F28" i="48"/>
  <c r="A27" i="73"/>
  <c r="F29" i="48"/>
  <c r="A28" i="73"/>
  <c r="F30" i="48"/>
  <c r="A29" i="73"/>
  <c r="F31" i="48"/>
  <c r="A30" i="73"/>
  <c r="F32" i="48"/>
  <c r="A31" i="73"/>
  <c r="F33" i="48"/>
  <c r="A32" i="73"/>
  <c r="F34" i="48"/>
  <c r="A33" i="73"/>
  <c r="F35" i="48"/>
  <c r="A34" i="73"/>
  <c r="F36" i="48"/>
  <c r="A35" i="73"/>
  <c r="F37" i="48"/>
  <c r="A36" i="73"/>
  <c r="F38" i="48"/>
  <c r="A37" i="73"/>
  <c r="F39" i="48"/>
  <c r="A38" i="73"/>
  <c r="F40" i="48"/>
  <c r="A39" i="73"/>
  <c r="F41" i="48"/>
  <c r="A40" i="73"/>
  <c r="F42" i="48"/>
  <c r="A41" i="73"/>
  <c r="F43" i="48"/>
  <c r="A42" i="73"/>
  <c r="F44" i="48"/>
  <c r="A43" i="73"/>
  <c r="F45" i="48"/>
  <c r="A44" i="73"/>
  <c r="F46" i="48"/>
  <c r="A45" i="73"/>
  <c r="F47" i="48"/>
  <c r="A46" i="73"/>
  <c r="F48" i="48"/>
  <c r="A47" i="73"/>
  <c r="F49" i="48"/>
  <c r="A48" i="73"/>
  <c r="F50" i="48"/>
  <c r="A49" i="73"/>
  <c r="F51" i="48"/>
  <c r="A50" i="73"/>
  <c r="F52" i="48"/>
  <c r="A51" i="73"/>
  <c r="F53" i="48"/>
  <c r="A52" i="73"/>
  <c r="F54" i="48"/>
  <c r="A53" i="73"/>
  <c r="F55" i="48"/>
  <c r="A54" i="73"/>
  <c r="F56" i="48"/>
  <c r="A55" i="73"/>
  <c r="F57" i="48"/>
  <c r="A56" i="73"/>
  <c r="F58" i="48"/>
  <c r="A57" i="73"/>
  <c r="F59" i="48"/>
  <c r="A58" i="73"/>
  <c r="F60" i="48"/>
  <c r="A59" i="73"/>
  <c r="F61" i="48"/>
  <c r="A60" i="73"/>
  <c r="F62" i="48"/>
  <c r="A61" i="73"/>
  <c r="F63" i="48"/>
  <c r="A62" i="73"/>
  <c r="F64" i="48"/>
  <c r="A63" i="73"/>
  <c r="F65" i="48"/>
  <c r="A64" i="73"/>
  <c r="F66" i="48"/>
  <c r="A65" i="73"/>
  <c r="F67" i="48"/>
  <c r="A66" i="73"/>
  <c r="F68" i="48"/>
  <c r="A67" i="73"/>
  <c r="F69" i="48"/>
  <c r="A68" i="73"/>
  <c r="F70" i="48"/>
  <c r="A69" i="73"/>
  <c r="F71" i="48"/>
  <c r="A70" i="73"/>
  <c r="F72" i="48"/>
  <c r="A71" i="73"/>
  <c r="F73" i="48"/>
  <c r="A72" i="73"/>
  <c r="F74" i="48"/>
  <c r="A73" i="73"/>
  <c r="F75" i="48"/>
  <c r="A74" i="73"/>
  <c r="F76" i="48"/>
  <c r="A75" i="73"/>
  <c r="F77" i="48"/>
  <c r="A76" i="73"/>
  <c r="F78" i="48"/>
  <c r="A77" i="73"/>
  <c r="F79" i="48"/>
  <c r="A78" i="73"/>
  <c r="F80" i="48"/>
  <c r="A79" i="73"/>
  <c r="F81" i="48"/>
  <c r="A80" i="73"/>
  <c r="F82" i="48"/>
  <c r="A81" i="73"/>
  <c r="F83" i="48"/>
  <c r="A82" i="73"/>
  <c r="F84" i="48"/>
  <c r="A83" i="73"/>
  <c r="F85" i="48"/>
  <c r="A84" i="73"/>
  <c r="F86" i="48"/>
  <c r="A85" i="73"/>
  <c r="F87" i="48"/>
  <c r="A86" i="73"/>
  <c r="F88" i="48"/>
  <c r="A87" i="73"/>
  <c r="F89" i="48"/>
  <c r="A88" i="73"/>
  <c r="F90" i="48"/>
  <c r="A89" i="73"/>
  <c r="F91" i="48"/>
  <c r="A90" i="73"/>
  <c r="F92" i="48"/>
  <c r="A91" i="73"/>
  <c r="F93" i="48"/>
  <c r="A92" i="73"/>
  <c r="F94" i="48"/>
  <c r="A93" i="73"/>
  <c r="F95" i="48"/>
  <c r="A94" i="73"/>
  <c r="F96" i="48"/>
  <c r="A95" i="73"/>
  <c r="F97" i="48"/>
  <c r="A96" i="73"/>
  <c r="F98" i="48"/>
  <c r="A97" i="73"/>
  <c r="F99" i="48"/>
  <c r="A98" i="73"/>
  <c r="F100" i="48"/>
  <c r="A99" i="73"/>
  <c r="F101" i="48"/>
  <c r="A100" i="73"/>
  <c r="F102" i="48"/>
  <c r="A101" i="73"/>
  <c r="F103" i="48"/>
  <c r="A102" i="73"/>
  <c r="F104" i="48"/>
  <c r="A103" i="73"/>
  <c r="F105" i="48"/>
  <c r="A104" i="73"/>
  <c r="F106" i="48"/>
  <c r="A105" i="73"/>
  <c r="F107" i="48"/>
  <c r="A106" i="73"/>
  <c r="F108" i="48"/>
  <c r="A107" i="73"/>
  <c r="F109" i="48"/>
  <c r="A108" i="73"/>
  <c r="F110" i="48"/>
  <c r="A109" i="73"/>
  <c r="F111" i="48"/>
  <c r="A110" i="73"/>
  <c r="F112" i="48"/>
  <c r="A111" i="73"/>
  <c r="F113" i="48"/>
  <c r="A112" i="73"/>
  <c r="F114" i="48"/>
  <c r="A113" i="73"/>
  <c r="F115" i="48"/>
  <c r="A114" i="73"/>
  <c r="F116" i="48"/>
  <c r="A115" i="73"/>
  <c r="F117" i="48"/>
  <c r="A116" i="73"/>
  <c r="F118" i="48"/>
  <c r="A117" i="73"/>
  <c r="F119" i="48"/>
  <c r="A118" i="73"/>
  <c r="F120" i="48"/>
  <c r="A119" i="73"/>
  <c r="F121" i="48"/>
  <c r="A120" i="73"/>
  <c r="F122" i="48"/>
  <c r="A121" i="73"/>
  <c r="F123" i="48"/>
  <c r="A122" i="73"/>
  <c r="F124" i="48"/>
  <c r="A123" i="73"/>
  <c r="F125" i="48"/>
  <c r="A124" i="73"/>
  <c r="F126" i="48"/>
  <c r="A125" i="73"/>
  <c r="F127" i="48"/>
  <c r="A126" i="73"/>
  <c r="F128" i="48"/>
  <c r="A127" i="73"/>
  <c r="F129" i="48"/>
  <c r="A128" i="73"/>
  <c r="F130" i="48"/>
  <c r="A129" i="73"/>
  <c r="F131" i="48"/>
  <c r="A130" i="73"/>
  <c r="F132" i="48"/>
  <c r="A131" i="73"/>
  <c r="F133" i="48"/>
  <c r="A132" i="73"/>
  <c r="F134" i="48"/>
  <c r="A133" i="73"/>
  <c r="F135" i="48"/>
  <c r="A134" i="73"/>
  <c r="F136" i="48"/>
  <c r="A135" i="73"/>
  <c r="F137" i="48"/>
  <c r="A136" i="73"/>
  <c r="F138" i="48"/>
  <c r="A137" i="73"/>
  <c r="F139" i="48"/>
  <c r="A138" i="73"/>
  <c r="F140" i="48"/>
  <c r="A139" i="73"/>
  <c r="F141" i="48"/>
  <c r="A140" i="73"/>
  <c r="F142" i="48"/>
  <c r="A141" i="73"/>
  <c r="F143" i="48"/>
  <c r="A142" i="73"/>
  <c r="F144" i="48"/>
  <c r="A143" i="73"/>
  <c r="F145" i="48"/>
  <c r="A144" i="73"/>
  <c r="F146" i="48"/>
  <c r="A145" i="73"/>
  <c r="F147" i="48"/>
  <c r="A146" i="73"/>
  <c r="F148" i="48"/>
  <c r="A147" i="73"/>
  <c r="F149" i="48"/>
  <c r="A148" i="73"/>
  <c r="F150" i="48"/>
  <c r="A149" i="73"/>
  <c r="F151" i="48"/>
  <c r="A150" i="73"/>
  <c r="F152" i="48"/>
  <c r="A151" i="73"/>
  <c r="F153" i="48"/>
  <c r="A152" i="73"/>
  <c r="F154" i="48"/>
  <c r="A153" i="73"/>
  <c r="F155" i="48"/>
  <c r="A154" i="73"/>
  <c r="F156" i="48"/>
  <c r="A155" i="73"/>
  <c r="F157" i="48"/>
  <c r="A156" i="73"/>
  <c r="F158" i="48"/>
  <c r="A157" i="73"/>
  <c r="F159" i="48"/>
  <c r="A158" i="73"/>
  <c r="F160" i="48"/>
  <c r="A159" i="73"/>
  <c r="F161" i="48"/>
  <c r="A160" i="73"/>
  <c r="F162" i="48"/>
  <c r="A161" i="73"/>
  <c r="F163" i="48"/>
  <c r="A162" i="73"/>
  <c r="F164" i="48"/>
  <c r="A163" i="73"/>
  <c r="F165" i="48"/>
  <c r="A164" i="73"/>
  <c r="F166" i="48"/>
  <c r="A165" i="73"/>
  <c r="F167" i="48"/>
  <c r="A166" i="73"/>
  <c r="F168" i="48"/>
  <c r="A167" i="73"/>
  <c r="F169" i="48"/>
  <c r="A168" i="73"/>
  <c r="F170" i="48"/>
  <c r="A169" i="73"/>
  <c r="F171" i="48"/>
  <c r="A170" i="73"/>
  <c r="F172" i="48"/>
  <c r="A171" i="73"/>
  <c r="F173" i="48"/>
  <c r="A172" i="73"/>
  <c r="F174" i="48"/>
  <c r="A173" i="73"/>
  <c r="F175" i="48"/>
  <c r="A174" i="73"/>
  <c r="F176" i="48"/>
  <c r="A175" i="73"/>
  <c r="F177" i="48"/>
  <c r="A176" i="73"/>
  <c r="F178" i="48"/>
  <c r="A177" i="73"/>
  <c r="F179" i="48"/>
  <c r="A178" i="73"/>
  <c r="F180" i="48"/>
  <c r="A179" i="73"/>
  <c r="F181" i="48"/>
  <c r="A180" i="73"/>
  <c r="F182" i="48"/>
  <c r="A181" i="73"/>
  <c r="F183" i="48"/>
  <c r="A182" i="73"/>
  <c r="F184" i="48"/>
  <c r="A183" i="73"/>
  <c r="F185" i="48"/>
  <c r="A184" i="73"/>
  <c r="F186" i="48"/>
  <c r="A185" i="73"/>
  <c r="F187" i="48"/>
  <c r="A186" i="73"/>
  <c r="F188" i="48"/>
  <c r="A187" i="73"/>
  <c r="F189" i="48"/>
  <c r="A188" i="73"/>
  <c r="F190" i="48"/>
  <c r="A189" i="73"/>
  <c r="F191" i="48"/>
  <c r="A190" i="73"/>
  <c r="F192" i="48"/>
  <c r="A191" i="73"/>
  <c r="F193" i="48"/>
  <c r="A192" i="73"/>
  <c r="F194" i="48"/>
  <c r="A193" i="73"/>
  <c r="F195" i="48"/>
  <c r="A194" i="73"/>
  <c r="F196" i="48"/>
  <c r="A195" i="73"/>
  <c r="F197" i="48"/>
  <c r="A196" i="73"/>
  <c r="F198" i="48"/>
  <c r="A197" i="73"/>
  <c r="F199" i="48"/>
  <c r="A198" i="73"/>
  <c r="F200" i="48"/>
  <c r="A199" i="73"/>
  <c r="F201" i="48"/>
  <c r="A200" i="73"/>
  <c r="F202" i="48"/>
  <c r="A201" i="73"/>
  <c r="F203" i="48"/>
  <c r="A202" i="73"/>
  <c r="F204" i="48"/>
  <c r="A203" i="73"/>
  <c r="F205" i="48"/>
  <c r="A204" i="73"/>
  <c r="F206" i="48"/>
  <c r="A205" i="73"/>
  <c r="F207" i="48"/>
  <c r="A206" i="73"/>
  <c r="F208" i="48"/>
  <c r="A207" i="73"/>
  <c r="F209" i="48"/>
  <c r="A208" i="73"/>
  <c r="F210" i="48"/>
  <c r="A209" i="73"/>
  <c r="F211" i="48"/>
  <c r="A210" i="73"/>
  <c r="F212" i="48"/>
  <c r="A211" i="73"/>
  <c r="F213" i="48"/>
  <c r="A212" i="73"/>
  <c r="F214" i="48"/>
  <c r="A213" i="73"/>
  <c r="F215" i="48"/>
  <c r="A214" i="73"/>
  <c r="F216" i="48"/>
  <c r="A215" i="73"/>
  <c r="F217" i="48"/>
  <c r="A216" i="73"/>
  <c r="F218" i="48"/>
  <c r="A217" i="73"/>
  <c r="F219" i="48"/>
  <c r="A218" i="73"/>
  <c r="F220" i="48"/>
  <c r="A219" i="73"/>
  <c r="F221" i="48"/>
  <c r="A220" i="73"/>
  <c r="F222" i="48"/>
  <c r="A221" i="73"/>
  <c r="F223" i="48"/>
  <c r="A222" i="73"/>
  <c r="F224" i="48"/>
  <c r="A223" i="73"/>
  <c r="F225" i="48"/>
  <c r="A224" i="73"/>
  <c r="F226" i="48"/>
  <c r="A225" i="73"/>
  <c r="F227" i="48"/>
  <c r="A226" i="73"/>
  <c r="F228" i="48"/>
  <c r="A227" i="73"/>
  <c r="F229" i="48"/>
  <c r="A228" i="73"/>
  <c r="F230" i="48"/>
  <c r="A229" i="73"/>
  <c r="F231" i="48"/>
  <c r="A230" i="73"/>
  <c r="F232" i="48"/>
  <c r="A231" i="73"/>
  <c r="F233" i="48"/>
  <c r="A232" i="73"/>
  <c r="F234" i="48"/>
  <c r="A233" i="73"/>
  <c r="F235" i="48"/>
  <c r="A234" i="73"/>
  <c r="F236" i="48"/>
  <c r="A235" i="73"/>
  <c r="F237" i="48"/>
  <c r="A236" i="73"/>
  <c r="F238" i="48"/>
  <c r="A237" i="73"/>
  <c r="F239" i="48"/>
  <c r="A238" i="73"/>
  <c r="F240" i="48"/>
  <c r="A239" i="73"/>
  <c r="F241" i="48"/>
  <c r="A240" i="73"/>
  <c r="F242" i="48"/>
  <c r="A241" i="73"/>
  <c r="F243" i="48"/>
  <c r="A242" i="73"/>
  <c r="F244" i="48"/>
  <c r="A243" i="73"/>
  <c r="F245" i="48"/>
  <c r="A244" i="73"/>
  <c r="F246" i="48"/>
  <c r="A245" i="73"/>
  <c r="F247" i="48"/>
  <c r="A246" i="73"/>
  <c r="F248" i="48"/>
  <c r="A247" i="73"/>
  <c r="F249" i="48"/>
  <c r="A248" i="73"/>
  <c r="F250" i="48"/>
  <c r="A249" i="73"/>
  <c r="F251" i="48"/>
  <c r="A250" i="73"/>
  <c r="F252" i="48"/>
  <c r="A251" i="73"/>
  <c r="F253" i="48"/>
  <c r="A252" i="73"/>
  <c r="F254" i="48"/>
  <c r="A253" i="73"/>
  <c r="F255" i="48"/>
  <c r="A254" i="73"/>
  <c r="F256" i="48"/>
  <c r="A255" i="73"/>
  <c r="F257" i="48"/>
  <c r="A256" i="73"/>
  <c r="F258" i="48"/>
  <c r="A257" i="73"/>
  <c r="F259" i="48"/>
  <c r="A258" i="73"/>
  <c r="F260" i="48"/>
  <c r="A259" i="73"/>
  <c r="F261" i="48"/>
  <c r="A260" i="73"/>
  <c r="F262" i="48"/>
  <c r="A261" i="73"/>
  <c r="F263" i="48"/>
  <c r="A262" i="73"/>
  <c r="F264" i="48"/>
  <c r="A263" i="73"/>
  <c r="F265" i="48"/>
  <c r="A264" i="73"/>
  <c r="F266" i="48"/>
  <c r="A265" i="73"/>
  <c r="F267" i="48"/>
  <c r="A266" i="73"/>
  <c r="F268" i="48"/>
  <c r="A267" i="73"/>
  <c r="F269" i="48"/>
  <c r="A268" i="73"/>
  <c r="F270" i="48"/>
  <c r="A269" i="73"/>
  <c r="F271" i="48"/>
  <c r="A270" i="73"/>
  <c r="F272" i="48"/>
  <c r="A271" i="73"/>
  <c r="F273" i="48"/>
  <c r="A272" i="73"/>
  <c r="F274" i="48"/>
  <c r="A273" i="73"/>
  <c r="F275" i="48"/>
  <c r="A274" i="73"/>
  <c r="F276" i="48"/>
  <c r="A275" i="73"/>
  <c r="F277" i="48"/>
  <c r="A276" i="73"/>
  <c r="F278" i="48"/>
  <c r="A277" i="73"/>
  <c r="F279" i="48"/>
  <c r="A278" i="73"/>
  <c r="F280" i="48"/>
  <c r="A279" i="73"/>
  <c r="F281" i="48"/>
  <c r="A280" i="73"/>
  <c r="F282" i="48"/>
  <c r="A281" i="73"/>
  <c r="F283" i="48"/>
  <c r="A282" i="73"/>
  <c r="F284" i="48"/>
  <c r="A283" i="73"/>
  <c r="F285" i="48"/>
  <c r="A284" i="73"/>
  <c r="F286" i="48"/>
  <c r="A285" i="73"/>
  <c r="F287" i="48"/>
  <c r="A286" i="73"/>
  <c r="F288" i="48"/>
  <c r="A287" i="73"/>
  <c r="F289" i="48"/>
  <c r="A288" i="73"/>
  <c r="F290" i="48"/>
  <c r="A289" i="73"/>
  <c r="F291" i="48"/>
  <c r="A290" i="73"/>
  <c r="F292" i="48"/>
  <c r="A291" i="73"/>
  <c r="F293" i="48"/>
  <c r="A292" i="73"/>
  <c r="F294" i="48"/>
  <c r="A293" i="73"/>
  <c r="F295" i="48"/>
  <c r="A294" i="73"/>
  <c r="F296" i="48"/>
  <c r="A295" i="73"/>
  <c r="F297" i="48"/>
  <c r="A296" i="73"/>
  <c r="F298" i="48"/>
  <c r="A297" i="73"/>
  <c r="F299" i="48"/>
  <c r="A298" i="73"/>
  <c r="F300" i="48"/>
  <c r="A299" i="73"/>
  <c r="F301" i="48"/>
  <c r="A300" i="73"/>
  <c r="F302" i="48"/>
  <c r="A301" i="73"/>
  <c r="F303" i="48"/>
  <c r="A302" i="73"/>
  <c r="F304" i="48"/>
  <c r="A303" i="73"/>
  <c r="F305" i="48"/>
  <c r="A304" i="73"/>
  <c r="F306" i="48"/>
  <c r="A305" i="73"/>
  <c r="F307" i="48"/>
  <c r="A306" i="73"/>
  <c r="F308" i="48"/>
  <c r="A307" i="73"/>
  <c r="F309" i="48"/>
  <c r="A308" i="73"/>
  <c r="F310" i="48"/>
  <c r="A309" i="73"/>
  <c r="F311" i="48"/>
  <c r="A310" i="73"/>
  <c r="F312" i="48"/>
  <c r="A311" i="73"/>
  <c r="F313" i="48"/>
  <c r="A312" i="73"/>
  <c r="F314" i="48"/>
  <c r="A313" i="73"/>
  <c r="F315" i="48"/>
  <c r="A314" i="73"/>
  <c r="F316" i="48"/>
  <c r="A315" i="73"/>
  <c r="F317" i="48"/>
  <c r="A316" i="73"/>
  <c r="F318" i="48"/>
  <c r="A317" i="73"/>
  <c r="F319" i="48"/>
  <c r="A318" i="73"/>
  <c r="F320" i="48"/>
  <c r="A319" i="73"/>
  <c r="F321" i="48"/>
  <c r="A320" i="73"/>
  <c r="F322" i="48"/>
  <c r="A321" i="73"/>
  <c r="F323" i="48"/>
  <c r="A322" i="73"/>
  <c r="F324" i="48"/>
  <c r="A323" i="73"/>
  <c r="F325" i="48"/>
  <c r="A324" i="73"/>
  <c r="F326" i="48"/>
  <c r="A325" i="73"/>
  <c r="F327" i="48"/>
  <c r="A326" i="73"/>
  <c r="F328" i="48"/>
  <c r="A327" i="73"/>
  <c r="F329" i="48"/>
  <c r="A328" i="73"/>
  <c r="F330" i="48"/>
  <c r="A329" i="73"/>
  <c r="F331" i="48"/>
  <c r="A330" i="73"/>
  <c r="F332" i="48"/>
  <c r="A331" i="73"/>
  <c r="F333" i="48"/>
  <c r="A332" i="73"/>
  <c r="F334" i="48"/>
  <c r="A333" i="73"/>
  <c r="F335" i="48"/>
  <c r="A334" i="73"/>
  <c r="F336" i="48"/>
  <c r="A335" i="73"/>
  <c r="F337" i="48"/>
  <c r="A336" i="73"/>
  <c r="F338" i="48"/>
  <c r="A337" i="73"/>
  <c r="F339" i="48"/>
  <c r="A338" i="73"/>
  <c r="F340" i="48"/>
  <c r="A339" i="73"/>
  <c r="F341" i="48"/>
  <c r="A340" i="73"/>
  <c r="F342" i="48"/>
  <c r="A341" i="73"/>
  <c r="F343" i="48"/>
  <c r="A342" i="73"/>
  <c r="F344" i="48"/>
  <c r="A343" i="73"/>
  <c r="F345" i="48"/>
  <c r="A344" i="73"/>
  <c r="F346" i="48"/>
  <c r="A345" i="73"/>
  <c r="F347" i="48"/>
  <c r="A346" i="73"/>
  <c r="F348" i="48"/>
  <c r="A347" i="73"/>
  <c r="F349" i="48"/>
  <c r="A348" i="73"/>
  <c r="F350" i="48"/>
  <c r="A349" i="73"/>
  <c r="F351" i="48"/>
  <c r="A350" i="73"/>
  <c r="F352" i="48"/>
  <c r="A351" i="73"/>
  <c r="F353" i="48"/>
  <c r="A352" i="73"/>
  <c r="F354" i="48"/>
  <c r="A353" i="73"/>
  <c r="F355" i="48"/>
  <c r="A354" i="73"/>
  <c r="F356" i="48"/>
  <c r="A355" i="73"/>
  <c r="F357" i="48"/>
  <c r="A356" i="73"/>
  <c r="F358" i="48"/>
  <c r="A357" i="73"/>
  <c r="F359" i="48"/>
  <c r="A358" i="73"/>
  <c r="F360" i="48"/>
  <c r="A359" i="73"/>
  <c r="F361" i="48"/>
  <c r="A360" i="73"/>
  <c r="F362" i="48"/>
  <c r="A361" i="73"/>
  <c r="F363" i="48"/>
  <c r="A362" i="73"/>
  <c r="F364" i="48"/>
  <c r="A363" i="73"/>
  <c r="F365" i="48"/>
  <c r="A364" i="73"/>
  <c r="F366" i="48"/>
  <c r="A365" i="73"/>
  <c r="F367" i="48"/>
  <c r="A366" i="73"/>
  <c r="F368" i="48"/>
  <c r="A367" i="73"/>
  <c r="F369" i="48"/>
  <c r="A368" i="73"/>
  <c r="F370" i="48"/>
  <c r="A369" i="73"/>
  <c r="F371" i="48"/>
  <c r="A370" i="73"/>
  <c r="F372" i="48"/>
  <c r="A371" i="73"/>
  <c r="F373" i="48"/>
  <c r="A372" i="73"/>
  <c r="F374" i="48"/>
  <c r="A373" i="73"/>
  <c r="F375" i="48"/>
  <c r="A374" i="73"/>
  <c r="F376" i="48"/>
  <c r="A375" i="73"/>
  <c r="F377" i="48"/>
  <c r="A376" i="73"/>
  <c r="F378" i="48"/>
  <c r="A377" i="73"/>
  <c r="F379" i="48"/>
  <c r="A378" i="73"/>
  <c r="F380" i="48"/>
  <c r="A379" i="73"/>
  <c r="F381" i="48"/>
  <c r="A380" i="73"/>
  <c r="F382" i="48"/>
  <c r="A381" i="73"/>
  <c r="F383" i="48"/>
  <c r="A382" i="73"/>
  <c r="F384" i="48"/>
  <c r="A383" i="73"/>
  <c r="F385" i="48"/>
  <c r="A384" i="73"/>
  <c r="F386" i="48"/>
  <c r="A385" i="73"/>
  <c r="F387" i="48"/>
  <c r="A386" i="73"/>
  <c r="F388" i="48"/>
  <c r="A387" i="73"/>
  <c r="F389" i="48"/>
  <c r="A388" i="73"/>
  <c r="F390" i="48"/>
  <c r="A389" i="73"/>
  <c r="F391" i="48"/>
  <c r="A390" i="73"/>
  <c r="F392" i="48"/>
  <c r="A391" i="73"/>
  <c r="F393" i="48"/>
  <c r="A392" i="73"/>
  <c r="F394" i="48"/>
  <c r="A393" i="73"/>
  <c r="F395" i="48"/>
  <c r="A394" i="73"/>
  <c r="F396" i="48"/>
  <c r="A395" i="73"/>
  <c r="F397" i="48"/>
  <c r="A396" i="73"/>
  <c r="F398" i="48"/>
  <c r="A397" i="73"/>
  <c r="F399" i="48"/>
  <c r="A398" i="73"/>
  <c r="F400" i="48"/>
  <c r="A399" i="73"/>
  <c r="F401" i="48"/>
  <c r="A400" i="73"/>
  <c r="F402" i="48"/>
  <c r="A401" i="73"/>
  <c r="F403" i="48"/>
  <c r="A402" i="73"/>
  <c r="F404" i="48"/>
  <c r="A403" i="73"/>
  <c r="F405" i="48"/>
  <c r="A404" i="73"/>
  <c r="F406" i="48"/>
  <c r="A405" i="73"/>
  <c r="F407" i="48"/>
  <c r="A406" i="73"/>
  <c r="F408" i="48"/>
  <c r="A407" i="73"/>
  <c r="F409" i="48"/>
  <c r="A408" i="73"/>
  <c r="F410" i="48"/>
  <c r="A409" i="73"/>
  <c r="F411" i="48"/>
  <c r="A410" i="73"/>
  <c r="F412" i="48"/>
  <c r="A411" i="73"/>
  <c r="F13" i="48"/>
  <c r="A12" i="73"/>
  <c r="O13" i="71"/>
  <c r="O52" i="71"/>
  <c r="O53" i="71"/>
  <c r="O54" i="7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S57" i="7"/>
  <c r="C58" i="7"/>
  <c r="C59" i="7"/>
  <c r="S59" i="7"/>
  <c r="C60" i="7"/>
  <c r="C61" i="7"/>
  <c r="S61" i="7"/>
  <c r="C62" i="7"/>
  <c r="C63" i="7"/>
  <c r="S63" i="7"/>
  <c r="C64" i="7"/>
  <c r="C65" i="7"/>
  <c r="S65" i="7"/>
  <c r="C66" i="7"/>
  <c r="C67" i="7"/>
  <c r="S67" i="7"/>
  <c r="C68" i="7"/>
  <c r="C69" i="7"/>
  <c r="S69" i="7"/>
  <c r="C70" i="7"/>
  <c r="C71" i="7"/>
  <c r="S71" i="7"/>
  <c r="C72" i="7"/>
  <c r="C73" i="7"/>
  <c r="S73" i="7"/>
  <c r="C74" i="7"/>
  <c r="C75" i="7"/>
  <c r="S75" i="7"/>
  <c r="C76" i="7"/>
  <c r="C77" i="7"/>
  <c r="S77" i="7"/>
  <c r="C78" i="7"/>
  <c r="C79" i="7"/>
  <c r="S79" i="7"/>
  <c r="C80" i="7"/>
  <c r="C81" i="7"/>
  <c r="S81" i="7"/>
  <c r="C82" i="7"/>
  <c r="C83" i="7"/>
  <c r="S83" i="7"/>
  <c r="C84" i="7"/>
  <c r="C85" i="7"/>
  <c r="S85" i="7"/>
  <c r="C86" i="7"/>
  <c r="C87" i="7"/>
  <c r="S87" i="7"/>
  <c r="C88" i="7"/>
  <c r="C89" i="7"/>
  <c r="S89" i="7"/>
  <c r="C90" i="7"/>
  <c r="C91" i="7"/>
  <c r="S91" i="7"/>
  <c r="C92" i="7"/>
  <c r="C93" i="7"/>
  <c r="S93" i="7"/>
  <c r="C94" i="7"/>
  <c r="C95" i="7"/>
  <c r="S95" i="7"/>
  <c r="C96" i="7"/>
  <c r="C97" i="7"/>
  <c r="S97" i="7"/>
  <c r="C98" i="7"/>
  <c r="C99" i="7"/>
  <c r="S99" i="7"/>
  <c r="C100" i="7"/>
  <c r="C101" i="7"/>
  <c r="S101" i="7"/>
  <c r="C102" i="7"/>
  <c r="C103" i="7"/>
  <c r="S103" i="7"/>
  <c r="C4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" i="7"/>
  <c r="P6" i="7"/>
  <c r="P7" i="7"/>
  <c r="P8" i="7"/>
  <c r="P9" i="7"/>
  <c r="P10" i="7"/>
  <c r="P11" i="7"/>
  <c r="P12" i="7"/>
  <c r="I10" i="73"/>
  <c r="AH10" i="73"/>
  <c r="S10" i="73"/>
  <c r="AR10" i="73"/>
  <c r="S55" i="7"/>
  <c r="S102" i="7"/>
  <c r="S100" i="7"/>
  <c r="S98" i="7"/>
  <c r="S96" i="7"/>
  <c r="S94" i="7"/>
  <c r="S92" i="7"/>
  <c r="S90" i="7"/>
  <c r="S88" i="7"/>
  <c r="S86" i="7"/>
  <c r="S84" i="7"/>
  <c r="S82" i="7"/>
  <c r="S80" i="7"/>
  <c r="S78" i="7"/>
  <c r="S76" i="7"/>
  <c r="S74" i="7"/>
  <c r="S72" i="7"/>
  <c r="S70" i="7"/>
  <c r="S68" i="7"/>
  <c r="S66" i="7"/>
  <c r="S64" i="7"/>
  <c r="S62" i="7"/>
  <c r="S60" i="7"/>
  <c r="S58" i="7"/>
  <c r="S56" i="7"/>
  <c r="B4" i="7"/>
  <c r="R4" i="7"/>
  <c r="B4" i="71"/>
  <c r="B102" i="7"/>
  <c r="B102" i="71"/>
  <c r="B100" i="7"/>
  <c r="B100" i="71"/>
  <c r="B98" i="7"/>
  <c r="B98" i="71"/>
  <c r="B96" i="7"/>
  <c r="B96" i="71"/>
  <c r="B94" i="7"/>
  <c r="B94" i="71"/>
  <c r="B92" i="7"/>
  <c r="B92" i="71"/>
  <c r="B90" i="7"/>
  <c r="B90" i="71"/>
  <c r="B88" i="7"/>
  <c r="B88" i="71"/>
  <c r="B86" i="7"/>
  <c r="B86" i="71"/>
  <c r="B84" i="7"/>
  <c r="B84" i="71"/>
  <c r="B82" i="7"/>
  <c r="B82" i="71"/>
  <c r="B80" i="7"/>
  <c r="B80" i="71"/>
  <c r="B78" i="7"/>
  <c r="B78" i="71"/>
  <c r="B76" i="7"/>
  <c r="B76" i="71"/>
  <c r="B74" i="7"/>
  <c r="B74" i="71"/>
  <c r="B72" i="7"/>
  <c r="B72" i="71"/>
  <c r="B70" i="7"/>
  <c r="B70" i="71"/>
  <c r="B68" i="7"/>
  <c r="B68" i="71"/>
  <c r="B66" i="7"/>
  <c r="B66" i="71"/>
  <c r="B64" i="7"/>
  <c r="B64" i="71"/>
  <c r="B62" i="7"/>
  <c r="B62" i="71"/>
  <c r="B60" i="7"/>
  <c r="B60" i="71"/>
  <c r="B58" i="7"/>
  <c r="B58" i="71"/>
  <c r="B56" i="7"/>
  <c r="B56" i="71"/>
  <c r="B54" i="7"/>
  <c r="B54" i="71"/>
  <c r="B52" i="7"/>
  <c r="B52" i="71"/>
  <c r="S52" i="7"/>
  <c r="B50" i="7"/>
  <c r="B50" i="71"/>
  <c r="S50" i="7"/>
  <c r="B48" i="7"/>
  <c r="B48" i="71"/>
  <c r="S48" i="7"/>
  <c r="B46" i="7"/>
  <c r="B46" i="71"/>
  <c r="S46" i="7"/>
  <c r="B44" i="7"/>
  <c r="B44" i="71"/>
  <c r="S44" i="7"/>
  <c r="B42" i="7"/>
  <c r="B42" i="71"/>
  <c r="S42" i="7"/>
  <c r="B40" i="7"/>
  <c r="B40" i="71"/>
  <c r="S40" i="7"/>
  <c r="B38" i="7"/>
  <c r="B38" i="71"/>
  <c r="S38" i="7"/>
  <c r="B36" i="7"/>
  <c r="B36" i="71"/>
  <c r="S36" i="7"/>
  <c r="B34" i="7"/>
  <c r="B34" i="71"/>
  <c r="S34" i="7"/>
  <c r="B32" i="7"/>
  <c r="B32" i="71"/>
  <c r="S32" i="7"/>
  <c r="B30" i="7"/>
  <c r="B30" i="71"/>
  <c r="S30" i="7"/>
  <c r="B28" i="7"/>
  <c r="B28" i="71"/>
  <c r="S28" i="7"/>
  <c r="B26" i="7"/>
  <c r="B26" i="71"/>
  <c r="S26" i="7"/>
  <c r="B24" i="7"/>
  <c r="B24" i="71"/>
  <c r="S24" i="7"/>
  <c r="B22" i="7"/>
  <c r="B22" i="71"/>
  <c r="S22" i="7"/>
  <c r="B20" i="7"/>
  <c r="B20" i="71"/>
  <c r="S20" i="7"/>
  <c r="B18" i="7"/>
  <c r="B18" i="71"/>
  <c r="S18" i="7"/>
  <c r="B16" i="7"/>
  <c r="B16" i="71"/>
  <c r="S16" i="7"/>
  <c r="B14" i="7"/>
  <c r="B14" i="71"/>
  <c r="S14" i="7"/>
  <c r="B12" i="7"/>
  <c r="B12" i="71"/>
  <c r="S12" i="7"/>
  <c r="B10" i="7"/>
  <c r="B10" i="71"/>
  <c r="S10" i="7"/>
  <c r="B8" i="7"/>
  <c r="B8" i="71"/>
  <c r="S8" i="7"/>
  <c r="B6" i="7"/>
  <c r="B6" i="71"/>
  <c r="S6" i="7"/>
  <c r="S4" i="7"/>
  <c r="S54" i="7"/>
  <c r="S51" i="7"/>
  <c r="S47" i="7"/>
  <c r="S43" i="7"/>
  <c r="S39" i="7"/>
  <c r="S35" i="7"/>
  <c r="S31" i="7"/>
  <c r="S27" i="7"/>
  <c r="S23" i="7"/>
  <c r="S19" i="7"/>
  <c r="S15" i="7"/>
  <c r="S11" i="7"/>
  <c r="S7" i="7"/>
  <c r="B103" i="7"/>
  <c r="B103" i="71"/>
  <c r="R103" i="71"/>
  <c r="B101" i="7"/>
  <c r="B101" i="71"/>
  <c r="R101" i="71"/>
  <c r="B99" i="7"/>
  <c r="B99" i="71"/>
  <c r="R99" i="71"/>
  <c r="B97" i="7"/>
  <c r="B97" i="71"/>
  <c r="R97" i="71"/>
  <c r="B95" i="7"/>
  <c r="B95" i="71"/>
  <c r="R95" i="71"/>
  <c r="B93" i="7"/>
  <c r="B93" i="71"/>
  <c r="R93" i="71"/>
  <c r="B91" i="7"/>
  <c r="B91" i="71"/>
  <c r="R91" i="71"/>
  <c r="B89" i="7"/>
  <c r="B89" i="71"/>
  <c r="R89" i="71"/>
  <c r="B87" i="7"/>
  <c r="B87" i="71"/>
  <c r="R87" i="71"/>
  <c r="B85" i="7"/>
  <c r="B85" i="71"/>
  <c r="R85" i="71"/>
  <c r="B83" i="7"/>
  <c r="B83" i="71"/>
  <c r="R83" i="71"/>
  <c r="B81" i="7"/>
  <c r="B81" i="71"/>
  <c r="R81" i="71"/>
  <c r="B79" i="7"/>
  <c r="B79" i="71"/>
  <c r="R79" i="71"/>
  <c r="B77" i="7"/>
  <c r="B77" i="71"/>
  <c r="R77" i="71"/>
  <c r="B75" i="7"/>
  <c r="B75" i="71"/>
  <c r="R75" i="71"/>
  <c r="B73" i="7"/>
  <c r="B73" i="71"/>
  <c r="R73" i="71"/>
  <c r="B71" i="7"/>
  <c r="B71" i="71"/>
  <c r="R71" i="71"/>
  <c r="B69" i="7"/>
  <c r="B69" i="71"/>
  <c r="R69" i="71"/>
  <c r="B67" i="7"/>
  <c r="B67" i="71"/>
  <c r="R67" i="71"/>
  <c r="B65" i="7"/>
  <c r="B65" i="71"/>
  <c r="R65" i="71"/>
  <c r="B63" i="7"/>
  <c r="B63" i="71"/>
  <c r="R63" i="71"/>
  <c r="B61" i="7"/>
  <c r="B61" i="71"/>
  <c r="R61" i="71"/>
  <c r="B59" i="7"/>
  <c r="B59" i="71"/>
  <c r="R59" i="71"/>
  <c r="B57" i="7"/>
  <c r="B57" i="71"/>
  <c r="R57" i="71"/>
  <c r="B55" i="7"/>
  <c r="B55" i="71"/>
  <c r="R55" i="71"/>
  <c r="B53" i="7"/>
  <c r="A53" i="71"/>
  <c r="B53" i="71"/>
  <c r="R53" i="71"/>
  <c r="B51" i="7"/>
  <c r="A51" i="71"/>
  <c r="B51" i="71"/>
  <c r="R51" i="71"/>
  <c r="B49" i="7"/>
  <c r="A49" i="71"/>
  <c r="B49" i="71"/>
  <c r="R49" i="71"/>
  <c r="B47" i="7"/>
  <c r="A47" i="71"/>
  <c r="B47" i="71"/>
  <c r="R47" i="71"/>
  <c r="B45" i="7"/>
  <c r="A45" i="71"/>
  <c r="B45" i="71"/>
  <c r="R45" i="71"/>
  <c r="B43" i="7"/>
  <c r="A43" i="71"/>
  <c r="B43" i="71"/>
  <c r="R43" i="71"/>
  <c r="B41" i="7"/>
  <c r="A41" i="71"/>
  <c r="B41" i="71"/>
  <c r="R41" i="71"/>
  <c r="B39" i="7"/>
  <c r="A39" i="71"/>
  <c r="B39" i="71"/>
  <c r="R39" i="71"/>
  <c r="B37" i="7"/>
  <c r="A37" i="71"/>
  <c r="B37" i="71"/>
  <c r="R37" i="71"/>
  <c r="B35" i="7"/>
  <c r="A35" i="71"/>
  <c r="B35" i="71"/>
  <c r="R35" i="71"/>
  <c r="B33" i="7"/>
  <c r="A33" i="71"/>
  <c r="B33" i="71"/>
  <c r="R33" i="71"/>
  <c r="B31" i="7"/>
  <c r="A31" i="71"/>
  <c r="B31" i="71"/>
  <c r="R31" i="71"/>
  <c r="B29" i="7"/>
  <c r="A29" i="71"/>
  <c r="B29" i="71"/>
  <c r="R29" i="71"/>
  <c r="B27" i="7"/>
  <c r="A27" i="71"/>
  <c r="B27" i="71"/>
  <c r="R27" i="71"/>
  <c r="B25" i="7"/>
  <c r="A25" i="71"/>
  <c r="B25" i="71"/>
  <c r="R25" i="71"/>
  <c r="B23" i="7"/>
  <c r="A23" i="71"/>
  <c r="B23" i="71"/>
  <c r="R23" i="71"/>
  <c r="B21" i="7"/>
  <c r="A21" i="71"/>
  <c r="B21" i="71"/>
  <c r="R21" i="71"/>
  <c r="B19" i="7"/>
  <c r="A19" i="71"/>
  <c r="B19" i="71"/>
  <c r="R19" i="71"/>
  <c r="B17" i="7"/>
  <c r="A17" i="71"/>
  <c r="B17" i="71"/>
  <c r="R17" i="71"/>
  <c r="B15" i="7"/>
  <c r="A15" i="71"/>
  <c r="B15" i="71"/>
  <c r="R15" i="71"/>
  <c r="B13" i="7"/>
  <c r="A13" i="71"/>
  <c r="B13" i="71"/>
  <c r="R13" i="71"/>
  <c r="B11" i="7"/>
  <c r="A11" i="71"/>
  <c r="B11" i="71"/>
  <c r="R11" i="71"/>
  <c r="B9" i="7"/>
  <c r="A9" i="71"/>
  <c r="B9" i="71"/>
  <c r="R9" i="71"/>
  <c r="B7" i="7"/>
  <c r="A7" i="71"/>
  <c r="B7" i="71"/>
  <c r="R7" i="71"/>
  <c r="B5" i="7"/>
  <c r="A5" i="71"/>
  <c r="B5" i="71"/>
  <c r="S53" i="7"/>
  <c r="S49" i="7"/>
  <c r="S45" i="7"/>
  <c r="S41" i="7"/>
  <c r="S37" i="7"/>
  <c r="S33" i="7"/>
  <c r="S29" i="7"/>
  <c r="S25" i="7"/>
  <c r="S21" i="7"/>
  <c r="S17" i="7"/>
  <c r="S13" i="7"/>
  <c r="S9" i="7"/>
  <c r="S5" i="7"/>
  <c r="A84" i="71"/>
  <c r="A68" i="71"/>
  <c r="A52" i="71"/>
  <c r="A50" i="71"/>
  <c r="A48" i="71"/>
  <c r="A46" i="71"/>
  <c r="A44" i="71"/>
  <c r="A42" i="71"/>
  <c r="A40" i="71"/>
  <c r="A38" i="71"/>
  <c r="A36" i="71"/>
  <c r="A34" i="71"/>
  <c r="A32" i="71"/>
  <c r="A30" i="71"/>
  <c r="A28" i="71"/>
  <c r="A26" i="71"/>
  <c r="A24" i="71"/>
  <c r="A22" i="71"/>
  <c r="A20" i="71"/>
  <c r="A18" i="71"/>
  <c r="A16" i="71"/>
  <c r="A14" i="71"/>
  <c r="A12" i="71"/>
  <c r="A10" i="71"/>
  <c r="A8" i="71"/>
  <c r="A6" i="71"/>
  <c r="D10" i="73"/>
  <c r="N10" i="73"/>
  <c r="X10" i="73"/>
  <c r="AM10" i="73"/>
  <c r="O45" i="71"/>
  <c r="O15" i="71"/>
  <c r="O12" i="71"/>
  <c r="O11" i="71"/>
  <c r="O10" i="71"/>
  <c r="R5" i="71"/>
  <c r="O55" i="71"/>
  <c r="O9" i="71"/>
  <c r="O5" i="71"/>
  <c r="O49" i="71"/>
  <c r="O19" i="71"/>
  <c r="O18" i="71"/>
  <c r="O17" i="71"/>
  <c r="O7" i="71"/>
  <c r="O51" i="71"/>
  <c r="O47" i="71"/>
  <c r="O14" i="71"/>
  <c r="O8" i="71"/>
  <c r="O6" i="71"/>
  <c r="O50" i="71"/>
  <c r="O48" i="71"/>
  <c r="O46" i="71"/>
  <c r="O44" i="71"/>
  <c r="O43" i="71"/>
  <c r="O42" i="71"/>
  <c r="O41" i="71"/>
  <c r="O40" i="71"/>
  <c r="O39" i="71"/>
  <c r="O38" i="71"/>
  <c r="O37" i="71"/>
  <c r="O36" i="71"/>
  <c r="O35" i="71"/>
  <c r="O34" i="71"/>
  <c r="O33" i="71"/>
  <c r="O32" i="71"/>
  <c r="O31" i="71"/>
  <c r="O30" i="71"/>
  <c r="O29" i="71"/>
  <c r="O28" i="71"/>
  <c r="O27" i="71"/>
  <c r="O26" i="71"/>
  <c r="O25" i="71"/>
  <c r="O24" i="71"/>
  <c r="O23" i="71"/>
  <c r="O22" i="71"/>
  <c r="O21" i="71"/>
  <c r="O20" i="71"/>
  <c r="O16" i="71"/>
  <c r="R53" i="7"/>
  <c r="R45" i="7"/>
  <c r="R37" i="7"/>
  <c r="R29" i="7"/>
  <c r="D1" i="64"/>
  <c r="R13" i="7"/>
  <c r="R21" i="7"/>
  <c r="Q9" i="71"/>
  <c r="Q13" i="71"/>
  <c r="Q17" i="71"/>
  <c r="Q21" i="71"/>
  <c r="Q25" i="71"/>
  <c r="Q29" i="71"/>
  <c r="Q33" i="71"/>
  <c r="Q37" i="71"/>
  <c r="Q41" i="71"/>
  <c r="Q45" i="71"/>
  <c r="Q49" i="71"/>
  <c r="Q53" i="71"/>
  <c r="R52" i="7"/>
  <c r="R56" i="71"/>
  <c r="R58" i="71"/>
  <c r="R60" i="71"/>
  <c r="R62" i="71"/>
  <c r="R64" i="71"/>
  <c r="R66" i="71"/>
  <c r="R68" i="71"/>
  <c r="R70" i="71"/>
  <c r="R72" i="71"/>
  <c r="R74" i="71"/>
  <c r="R76" i="71"/>
  <c r="R78" i="71"/>
  <c r="R80" i="71"/>
  <c r="R82" i="71"/>
  <c r="R84" i="71"/>
  <c r="R86" i="71"/>
  <c r="R88" i="71"/>
  <c r="R90" i="71"/>
  <c r="R92" i="71"/>
  <c r="R94" i="71"/>
  <c r="R96" i="71"/>
  <c r="R98" i="71"/>
  <c r="R100" i="71"/>
  <c r="R102" i="71"/>
  <c r="A55" i="71"/>
  <c r="R55" i="7"/>
  <c r="A57" i="71"/>
  <c r="R57" i="7"/>
  <c r="A59" i="71"/>
  <c r="R59" i="7"/>
  <c r="A61" i="71"/>
  <c r="R61" i="7"/>
  <c r="A63" i="71"/>
  <c r="R63" i="7"/>
  <c r="A65" i="71"/>
  <c r="R65" i="7"/>
  <c r="A67" i="71"/>
  <c r="R67" i="7"/>
  <c r="A69" i="71"/>
  <c r="Q69" i="71"/>
  <c r="R69" i="7"/>
  <c r="A71" i="71"/>
  <c r="R71" i="7"/>
  <c r="A73" i="71"/>
  <c r="R73" i="7"/>
  <c r="A75" i="71"/>
  <c r="R75" i="7"/>
  <c r="A77" i="71"/>
  <c r="R77" i="7"/>
  <c r="A79" i="71"/>
  <c r="R79" i="7"/>
  <c r="A81" i="71"/>
  <c r="R81" i="7"/>
  <c r="A83" i="71"/>
  <c r="R83" i="7"/>
  <c r="A85" i="71"/>
  <c r="Q85" i="71"/>
  <c r="R85" i="7"/>
  <c r="A87" i="71"/>
  <c r="R87" i="7"/>
  <c r="A89" i="71"/>
  <c r="R89" i="7"/>
  <c r="A91" i="71"/>
  <c r="R91" i="7"/>
  <c r="A93" i="71"/>
  <c r="R93" i="7"/>
  <c r="A95" i="71"/>
  <c r="R95" i="7"/>
  <c r="A97" i="71"/>
  <c r="R97" i="7"/>
  <c r="A99" i="71"/>
  <c r="R99" i="7"/>
  <c r="A101" i="71"/>
  <c r="R101" i="7"/>
  <c r="A103" i="71"/>
  <c r="R103" i="7"/>
  <c r="R56" i="7"/>
  <c r="R58" i="7"/>
  <c r="A60" i="71"/>
  <c r="Q60" i="71"/>
  <c r="R60" i="7"/>
  <c r="R62" i="7"/>
  <c r="R64" i="7"/>
  <c r="R66" i="7"/>
  <c r="R68" i="7"/>
  <c r="R70" i="7"/>
  <c r="R72" i="7"/>
  <c r="R74" i="7"/>
  <c r="A76" i="71"/>
  <c r="Q76" i="71"/>
  <c r="R76" i="7"/>
  <c r="R78" i="7"/>
  <c r="R80" i="7"/>
  <c r="R82" i="7"/>
  <c r="R84" i="7"/>
  <c r="A86" i="71"/>
  <c r="R86" i="7"/>
  <c r="A88" i="71"/>
  <c r="R88" i="7"/>
  <c r="A90" i="71"/>
  <c r="R90" i="7"/>
  <c r="A92" i="71"/>
  <c r="R92" i="7"/>
  <c r="A94" i="71"/>
  <c r="Q94" i="71"/>
  <c r="R94" i="7"/>
  <c r="A96" i="71"/>
  <c r="Q96" i="71"/>
  <c r="R96" i="7"/>
  <c r="A98" i="71"/>
  <c r="Q98" i="71"/>
  <c r="R98" i="7"/>
  <c r="A100" i="71"/>
  <c r="Q100" i="71"/>
  <c r="R100" i="7"/>
  <c r="A102" i="71"/>
  <c r="Q102" i="71"/>
  <c r="R102" i="7"/>
  <c r="Q44" i="71"/>
  <c r="Q18" i="71"/>
  <c r="Q22" i="71"/>
  <c r="Q26" i="71"/>
  <c r="Q30" i="71"/>
  <c r="Q34" i="71"/>
  <c r="Q38" i="71"/>
  <c r="Q42" i="71"/>
  <c r="Q46" i="71"/>
  <c r="Q50" i="71"/>
  <c r="R32" i="7"/>
  <c r="R9" i="7"/>
  <c r="R17" i="7"/>
  <c r="R25" i="7"/>
  <c r="R33" i="7"/>
  <c r="R41" i="7"/>
  <c r="R49" i="7"/>
  <c r="Q36" i="71"/>
  <c r="Q52" i="71"/>
  <c r="Q8" i="71"/>
  <c r="R10" i="7"/>
  <c r="R44" i="7"/>
  <c r="R24" i="7"/>
  <c r="R40" i="7"/>
  <c r="R48" i="7"/>
  <c r="Q40" i="71"/>
  <c r="Q48" i="71"/>
  <c r="Q16" i="71"/>
  <c r="A56" i="71"/>
  <c r="Q56" i="71"/>
  <c r="A64" i="71"/>
  <c r="Q64" i="71"/>
  <c r="A72" i="71"/>
  <c r="Q72" i="71"/>
  <c r="A80" i="71"/>
  <c r="Q80" i="71"/>
  <c r="A4" i="71"/>
  <c r="Q5" i="71"/>
  <c r="R20" i="7"/>
  <c r="R28" i="7"/>
  <c r="R36" i="7"/>
  <c r="R54" i="7"/>
  <c r="R5" i="7"/>
  <c r="R7" i="7"/>
  <c r="R11" i="7"/>
  <c r="R15" i="7"/>
  <c r="R19" i="7"/>
  <c r="R23" i="7"/>
  <c r="R27" i="7"/>
  <c r="R31" i="7"/>
  <c r="R35" i="7"/>
  <c r="R39" i="7"/>
  <c r="R43" i="7"/>
  <c r="R47" i="7"/>
  <c r="R51" i="7"/>
  <c r="Q12" i="71"/>
  <c r="Q35" i="71"/>
  <c r="Q39" i="71"/>
  <c r="Q43" i="71"/>
  <c r="Q47" i="71"/>
  <c r="Q51" i="71"/>
  <c r="A54" i="71"/>
  <c r="A58" i="71"/>
  <c r="Q58" i="71"/>
  <c r="A62" i="71"/>
  <c r="Q62" i="71"/>
  <c r="A66" i="71"/>
  <c r="Q66" i="71"/>
  <c r="A70" i="71"/>
  <c r="Q70" i="71"/>
  <c r="A74" i="71"/>
  <c r="Q74" i="71"/>
  <c r="A78" i="71"/>
  <c r="Q78" i="71"/>
  <c r="A82" i="71"/>
  <c r="Q82" i="71"/>
  <c r="R42" i="7"/>
  <c r="R46" i="7"/>
  <c r="R50" i="7"/>
  <c r="Q6" i="71"/>
  <c r="Q10" i="71"/>
  <c r="Q14" i="71"/>
  <c r="R6" i="7"/>
  <c r="R8" i="71"/>
  <c r="R12" i="71"/>
  <c r="R14" i="7"/>
  <c r="R16" i="71"/>
  <c r="R20" i="71"/>
  <c r="R24" i="71"/>
  <c r="R28" i="71"/>
  <c r="R32" i="71"/>
  <c r="R36" i="71"/>
  <c r="R40" i="71"/>
  <c r="R44" i="71"/>
  <c r="R48" i="71"/>
  <c r="R52" i="71"/>
  <c r="R54" i="71"/>
  <c r="Q20" i="71"/>
  <c r="Q24" i="71"/>
  <c r="Q28" i="71"/>
  <c r="Q32" i="71"/>
  <c r="Q7" i="71"/>
  <c r="Q11" i="71"/>
  <c r="Q15" i="71"/>
  <c r="Q19" i="71"/>
  <c r="Q23" i="71"/>
  <c r="Q27" i="71"/>
  <c r="Q31" i="71"/>
  <c r="R18" i="7"/>
  <c r="R22" i="7"/>
  <c r="R26" i="7"/>
  <c r="R30" i="7"/>
  <c r="R34" i="7"/>
  <c r="R38" i="7"/>
  <c r="R6" i="71"/>
  <c r="R8" i="7"/>
  <c r="R10" i="71"/>
  <c r="R12" i="7"/>
  <c r="R14" i="71"/>
  <c r="R16" i="7"/>
  <c r="R18" i="71"/>
  <c r="R22" i="71"/>
  <c r="R26" i="71"/>
  <c r="R30" i="71"/>
  <c r="R34" i="71"/>
  <c r="R38" i="71"/>
  <c r="R42" i="71"/>
  <c r="R46" i="71"/>
  <c r="R50" i="71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D41" i="4"/>
  <c r="D43" i="4"/>
  <c r="DE43" i="4"/>
  <c r="D45" i="4"/>
  <c r="DE45" i="4"/>
  <c r="C43" i="64"/>
  <c r="C45" i="64"/>
  <c r="C47" i="64"/>
  <c r="C49" i="64"/>
  <c r="C51" i="64"/>
  <c r="C53" i="64"/>
  <c r="C55" i="64"/>
  <c r="C57" i="64"/>
  <c r="C59" i="64"/>
  <c r="C61" i="64"/>
  <c r="C63" i="64"/>
  <c r="C65" i="64"/>
  <c r="C67" i="64"/>
  <c r="C69" i="64"/>
  <c r="C71" i="64"/>
  <c r="C73" i="64"/>
  <c r="C75" i="64"/>
  <c r="C77" i="64"/>
  <c r="C79" i="64"/>
  <c r="C81" i="64"/>
  <c r="C83" i="64"/>
  <c r="C85" i="64"/>
  <c r="C87" i="64"/>
  <c r="C89" i="64"/>
  <c r="C91" i="64"/>
  <c r="C93" i="64"/>
  <c r="C95" i="64"/>
  <c r="C97" i="64"/>
  <c r="C99" i="64"/>
  <c r="C101" i="64"/>
  <c r="C103" i="64"/>
  <c r="C105" i="64"/>
  <c r="C107" i="64"/>
  <c r="C109" i="64"/>
  <c r="C111" i="64"/>
  <c r="C113" i="64"/>
  <c r="C115" i="64"/>
  <c r="C117" i="64"/>
  <c r="C119" i="64"/>
  <c r="C121" i="64"/>
  <c r="C123" i="64"/>
  <c r="C125" i="64"/>
  <c r="C127" i="64"/>
  <c r="C129" i="64"/>
  <c r="C131" i="64"/>
  <c r="C133" i="64"/>
  <c r="C135" i="64"/>
  <c r="C137" i="64"/>
  <c r="C139" i="64"/>
  <c r="C141" i="64"/>
  <c r="C143" i="64"/>
  <c r="C145" i="64"/>
  <c r="C147" i="64"/>
  <c r="C149" i="64"/>
  <c r="C151" i="64"/>
  <c r="C153" i="64"/>
  <c r="C155" i="64"/>
  <c r="C157" i="64"/>
  <c r="C159" i="64"/>
  <c r="C161" i="64"/>
  <c r="C163" i="64"/>
  <c r="C165" i="64"/>
  <c r="C167" i="64"/>
  <c r="C169" i="64"/>
  <c r="C171" i="64"/>
  <c r="C173" i="64"/>
  <c r="C175" i="64"/>
  <c r="C177" i="64"/>
  <c r="C178" i="64"/>
  <c r="C179" i="64"/>
  <c r="C180" i="64"/>
  <c r="C181" i="64"/>
  <c r="C182" i="64"/>
  <c r="C183" i="64"/>
  <c r="C184" i="64"/>
  <c r="C185" i="64"/>
  <c r="C186" i="64"/>
  <c r="C187" i="64"/>
  <c r="C188" i="64"/>
  <c r="C189" i="64"/>
  <c r="C190" i="64"/>
  <c r="C191" i="64"/>
  <c r="C192" i="64"/>
  <c r="C193" i="64"/>
  <c r="C194" i="64"/>
  <c r="C195" i="64"/>
  <c r="C196" i="64"/>
  <c r="C197" i="64"/>
  <c r="C198" i="64"/>
  <c r="C199" i="64"/>
  <c r="C200" i="64"/>
  <c r="C201" i="64"/>
  <c r="C202" i="64"/>
  <c r="C203" i="64"/>
  <c r="C204" i="64"/>
  <c r="C205" i="64"/>
  <c r="C206" i="64"/>
  <c r="C207" i="64"/>
  <c r="C208" i="64"/>
  <c r="C209" i="64"/>
  <c r="C210" i="64"/>
  <c r="C211" i="64"/>
  <c r="C212" i="64"/>
  <c r="C213" i="64"/>
  <c r="C214" i="64"/>
  <c r="C215" i="64"/>
  <c r="C216" i="64"/>
  <c r="C217" i="64"/>
  <c r="C218" i="64"/>
  <c r="C219" i="64"/>
  <c r="C220" i="64"/>
  <c r="C221" i="64"/>
  <c r="C222" i="64"/>
  <c r="C223" i="64"/>
  <c r="C224" i="64"/>
  <c r="C225" i="64"/>
  <c r="C226" i="64"/>
  <c r="C227" i="64"/>
  <c r="C228" i="64"/>
  <c r="C229" i="64"/>
  <c r="C230" i="64"/>
  <c r="C231" i="64"/>
  <c r="C232" i="64"/>
  <c r="C233" i="64"/>
  <c r="C234" i="64"/>
  <c r="C235" i="64"/>
  <c r="C236" i="64"/>
  <c r="C237" i="64"/>
  <c r="C238" i="64"/>
  <c r="C239" i="64"/>
  <c r="C240" i="64"/>
  <c r="C241" i="64"/>
  <c r="C242" i="64"/>
  <c r="C243" i="64"/>
  <c r="C244" i="64"/>
  <c r="C245" i="64"/>
  <c r="C246" i="64"/>
  <c r="C247" i="64"/>
  <c r="C248" i="64"/>
  <c r="C249" i="64"/>
  <c r="C250" i="64"/>
  <c r="C251" i="64"/>
  <c r="C252" i="64"/>
  <c r="C253" i="64"/>
  <c r="C254" i="64"/>
  <c r="C255" i="64"/>
  <c r="C256" i="64"/>
  <c r="C257" i="64"/>
  <c r="C258" i="64"/>
  <c r="C259" i="64"/>
  <c r="C260" i="64"/>
  <c r="C261" i="64"/>
  <c r="C262" i="64"/>
  <c r="C263" i="64"/>
  <c r="C264" i="64"/>
  <c r="C265" i="64"/>
  <c r="C266" i="64"/>
  <c r="C267" i="64"/>
  <c r="C268" i="64"/>
  <c r="C269" i="64"/>
  <c r="C270" i="64"/>
  <c r="C271" i="64"/>
  <c r="C272" i="64"/>
  <c r="C273" i="64"/>
  <c r="C274" i="64"/>
  <c r="C275" i="64"/>
  <c r="C276" i="64"/>
  <c r="C277" i="64"/>
  <c r="C278" i="64"/>
  <c r="C279" i="64"/>
  <c r="C280" i="64"/>
  <c r="C281" i="64"/>
  <c r="C282" i="64"/>
  <c r="C283" i="64"/>
  <c r="C284" i="64"/>
  <c r="C285" i="64"/>
  <c r="C286" i="64"/>
  <c r="C287" i="64"/>
  <c r="C288" i="64"/>
  <c r="C289" i="64"/>
  <c r="C290" i="64"/>
  <c r="C291" i="64"/>
  <c r="C292" i="64"/>
  <c r="C293" i="64"/>
  <c r="C294" i="64"/>
  <c r="C295" i="64"/>
  <c r="C296" i="64"/>
  <c r="C297" i="64"/>
  <c r="C298" i="64"/>
  <c r="C299" i="64"/>
  <c r="C300" i="64"/>
  <c r="C301" i="64"/>
  <c r="C302" i="64"/>
  <c r="C303" i="64"/>
  <c r="C304" i="64"/>
  <c r="C305" i="64"/>
  <c r="C306" i="64"/>
  <c r="C307" i="64"/>
  <c r="C308" i="64"/>
  <c r="C309" i="64"/>
  <c r="C310" i="64"/>
  <c r="C311" i="64"/>
  <c r="C312" i="64"/>
  <c r="C313" i="64"/>
  <c r="C314" i="64"/>
  <c r="C315" i="64"/>
  <c r="C316" i="64"/>
  <c r="C317" i="64"/>
  <c r="C318" i="64"/>
  <c r="C319" i="64"/>
  <c r="C320" i="64"/>
  <c r="C321" i="64"/>
  <c r="C322" i="64"/>
  <c r="C323" i="64"/>
  <c r="C324" i="64"/>
  <c r="C325" i="64"/>
  <c r="C326" i="64"/>
  <c r="C327" i="64"/>
  <c r="C328" i="64"/>
  <c r="C329" i="64"/>
  <c r="C330" i="64"/>
  <c r="C331" i="64"/>
  <c r="C332" i="64"/>
  <c r="C333" i="64"/>
  <c r="C334" i="64"/>
  <c r="C335" i="64"/>
  <c r="C336" i="64"/>
  <c r="C337" i="64"/>
  <c r="C338" i="64"/>
  <c r="C339" i="64"/>
  <c r="C340" i="64"/>
  <c r="C341" i="64"/>
  <c r="C342" i="64"/>
  <c r="C343" i="64"/>
  <c r="C344" i="64"/>
  <c r="C345" i="64"/>
  <c r="C346" i="64"/>
  <c r="C347" i="64"/>
  <c r="C348" i="64"/>
  <c r="C349" i="64"/>
  <c r="C350" i="64"/>
  <c r="C351" i="64"/>
  <c r="C352" i="64"/>
  <c r="C353" i="64"/>
  <c r="C354" i="64"/>
  <c r="C355" i="64"/>
  <c r="C356" i="64"/>
  <c r="C357" i="64"/>
  <c r="C358" i="64"/>
  <c r="C359" i="64"/>
  <c r="C360" i="64"/>
  <c r="C361" i="64"/>
  <c r="C362" i="64"/>
  <c r="C363" i="64"/>
  <c r="C364" i="64"/>
  <c r="C365" i="64"/>
  <c r="C366" i="64"/>
  <c r="C367" i="64"/>
  <c r="C368" i="64"/>
  <c r="C369" i="64"/>
  <c r="C370" i="64"/>
  <c r="C371" i="64"/>
  <c r="C372" i="64"/>
  <c r="C373" i="64"/>
  <c r="C374" i="64"/>
  <c r="C375" i="64"/>
  <c r="C376" i="64"/>
  <c r="C377" i="64"/>
  <c r="C378" i="64"/>
  <c r="C379" i="64"/>
  <c r="C380" i="64"/>
  <c r="C381" i="64"/>
  <c r="C382" i="64"/>
  <c r="C383" i="64"/>
  <c r="C384" i="64"/>
  <c r="C385" i="64"/>
  <c r="C386" i="64"/>
  <c r="C387" i="64"/>
  <c r="C388" i="64"/>
  <c r="C389" i="64"/>
  <c r="C390" i="64"/>
  <c r="C391" i="64"/>
  <c r="C392" i="64"/>
  <c r="C393" i="64"/>
  <c r="C394" i="64"/>
  <c r="C395" i="64"/>
  <c r="C396" i="64"/>
  <c r="C397" i="64"/>
  <c r="C398" i="64"/>
  <c r="C399" i="64"/>
  <c r="C400" i="64"/>
  <c r="C401" i="64"/>
  <c r="C10" i="4"/>
  <c r="C11" i="4"/>
  <c r="C12" i="4"/>
  <c r="D12" i="4"/>
  <c r="C13" i="4"/>
  <c r="C14" i="4"/>
  <c r="D14" i="4"/>
  <c r="C15" i="4"/>
  <c r="C16" i="4"/>
  <c r="D16" i="4"/>
  <c r="C17" i="4"/>
  <c r="C18" i="4"/>
  <c r="D18" i="4"/>
  <c r="C19" i="4"/>
  <c r="C20" i="4"/>
  <c r="D20" i="4"/>
  <c r="C21" i="4"/>
  <c r="C22" i="4"/>
  <c r="D22" i="4"/>
  <c r="C23" i="4"/>
  <c r="C24" i="4"/>
  <c r="D24" i="4"/>
  <c r="C25" i="4"/>
  <c r="C26" i="4"/>
  <c r="D26" i="4"/>
  <c r="C27" i="4"/>
  <c r="C28" i="4"/>
  <c r="D28" i="4"/>
  <c r="C29" i="4"/>
  <c r="C30" i="4"/>
  <c r="D30" i="4"/>
  <c r="C31" i="4"/>
  <c r="C32" i="4"/>
  <c r="D32" i="4"/>
  <c r="C33" i="4"/>
  <c r="C34" i="4"/>
  <c r="D34" i="4"/>
  <c r="C35" i="4"/>
  <c r="C36" i="4"/>
  <c r="D36" i="4"/>
  <c r="C37" i="4"/>
  <c r="C38" i="4"/>
  <c r="D38" i="4"/>
  <c r="C39" i="4"/>
  <c r="C40" i="4"/>
  <c r="D40" i="4"/>
  <c r="C41" i="4"/>
  <c r="C42" i="4"/>
  <c r="D42" i="4"/>
  <c r="C43" i="4"/>
  <c r="C44" i="4"/>
  <c r="D44" i="4"/>
  <c r="DE44" i="4"/>
  <c r="C45" i="4"/>
  <c r="C46" i="4"/>
  <c r="D46" i="4"/>
  <c r="DE46" i="4"/>
  <c r="C47" i="4"/>
  <c r="C48" i="4"/>
  <c r="D48" i="4"/>
  <c r="DE48" i="4"/>
  <c r="C49" i="4"/>
  <c r="C50" i="4"/>
  <c r="D50" i="4"/>
  <c r="DE50" i="4"/>
  <c r="C51" i="4"/>
  <c r="C52" i="4"/>
  <c r="D52" i="4"/>
  <c r="DE52" i="4"/>
  <c r="C53" i="4"/>
  <c r="C54" i="4"/>
  <c r="D54" i="4"/>
  <c r="DE54" i="4"/>
  <c r="C55" i="4"/>
  <c r="C56" i="4"/>
  <c r="D56" i="4"/>
  <c r="DE56" i="4"/>
  <c r="C57" i="4"/>
  <c r="C58" i="4"/>
  <c r="D58" i="4"/>
  <c r="DE58" i="4"/>
  <c r="C59" i="4"/>
  <c r="C60" i="4"/>
  <c r="D60" i="4"/>
  <c r="DE60" i="4"/>
  <c r="C61" i="4"/>
  <c r="C62" i="4"/>
  <c r="D62" i="4"/>
  <c r="DE62" i="4"/>
  <c r="C63" i="4"/>
  <c r="C64" i="4"/>
  <c r="D64" i="4"/>
  <c r="DE64" i="4"/>
  <c r="C65" i="4"/>
  <c r="C66" i="4"/>
  <c r="D66" i="4"/>
  <c r="DE66" i="4"/>
  <c r="C67" i="4"/>
  <c r="C68" i="4"/>
  <c r="D68" i="4"/>
  <c r="DE68" i="4"/>
  <c r="C69" i="4"/>
  <c r="C70" i="4"/>
  <c r="D70" i="4"/>
  <c r="DE70" i="4"/>
  <c r="C71" i="4"/>
  <c r="C72" i="4"/>
  <c r="D72" i="4"/>
  <c r="DE72" i="4"/>
  <c r="C73" i="4"/>
  <c r="C74" i="4"/>
  <c r="D74" i="4"/>
  <c r="DE74" i="4"/>
  <c r="C75" i="4"/>
  <c r="C76" i="4"/>
  <c r="D76" i="4"/>
  <c r="DE76" i="4"/>
  <c r="C77" i="4"/>
  <c r="C78" i="4"/>
  <c r="D78" i="4"/>
  <c r="DE78" i="4"/>
  <c r="C79" i="4"/>
  <c r="C80" i="4"/>
  <c r="D80" i="4"/>
  <c r="DE80" i="4"/>
  <c r="C81" i="4"/>
  <c r="C82" i="4"/>
  <c r="D82" i="4"/>
  <c r="DE82" i="4"/>
  <c r="C83" i="4"/>
  <c r="C84" i="4"/>
  <c r="D84" i="4"/>
  <c r="DE84" i="4"/>
  <c r="C85" i="4"/>
  <c r="C86" i="4"/>
  <c r="D86" i="4"/>
  <c r="DE86" i="4"/>
  <c r="C87" i="4"/>
  <c r="C88" i="4"/>
  <c r="D88" i="4"/>
  <c r="DE88" i="4"/>
  <c r="C89" i="4"/>
  <c r="C90" i="4"/>
  <c r="D90" i="4"/>
  <c r="DE90" i="4"/>
  <c r="C91" i="4"/>
  <c r="C92" i="4"/>
  <c r="D92" i="4"/>
  <c r="DE92" i="4"/>
  <c r="C93" i="4"/>
  <c r="C94" i="4"/>
  <c r="D94" i="4"/>
  <c r="DE94" i="4"/>
  <c r="C95" i="4"/>
  <c r="C96" i="4"/>
  <c r="D96" i="4"/>
  <c r="DE96" i="4"/>
  <c r="C97" i="4"/>
  <c r="C98" i="4"/>
  <c r="D98" i="4"/>
  <c r="DE98" i="4"/>
  <c r="C99" i="4"/>
  <c r="C100" i="4"/>
  <c r="D100" i="4"/>
  <c r="DE100" i="4"/>
  <c r="C101" i="4"/>
  <c r="C102" i="4"/>
  <c r="D102" i="4"/>
  <c r="DE102" i="4"/>
  <c r="C103" i="4"/>
  <c r="C104" i="4"/>
  <c r="D104" i="4"/>
  <c r="DE104" i="4"/>
  <c r="C105" i="4"/>
  <c r="C106" i="4"/>
  <c r="D106" i="4"/>
  <c r="DE106" i="4"/>
  <c r="C107" i="4"/>
  <c r="C108" i="4"/>
  <c r="D108" i="4"/>
  <c r="DE108" i="4"/>
  <c r="C109" i="4"/>
  <c r="C110" i="4"/>
  <c r="D110" i="4"/>
  <c r="DE110" i="4"/>
  <c r="C111" i="4"/>
  <c r="C112" i="4"/>
  <c r="D112" i="4"/>
  <c r="DE112" i="4"/>
  <c r="C113" i="4"/>
  <c r="C114" i="4"/>
  <c r="D114" i="4"/>
  <c r="DE114" i="4"/>
  <c r="C115" i="4"/>
  <c r="C116" i="4"/>
  <c r="D116" i="4"/>
  <c r="DE116" i="4"/>
  <c r="C117" i="4"/>
  <c r="C118" i="4"/>
  <c r="D118" i="4"/>
  <c r="DE118" i="4"/>
  <c r="C119" i="4"/>
  <c r="C120" i="4"/>
  <c r="D120" i="4"/>
  <c r="DE120" i="4"/>
  <c r="C121" i="4"/>
  <c r="C122" i="4"/>
  <c r="D122" i="4"/>
  <c r="DE122" i="4"/>
  <c r="C123" i="4"/>
  <c r="C124" i="4"/>
  <c r="D124" i="4"/>
  <c r="DE124" i="4"/>
  <c r="C125" i="4"/>
  <c r="C126" i="4"/>
  <c r="D126" i="4"/>
  <c r="DE126" i="4"/>
  <c r="C127" i="4"/>
  <c r="C128" i="4"/>
  <c r="D128" i="4"/>
  <c r="DE128" i="4"/>
  <c r="C129" i="4"/>
  <c r="C130" i="4"/>
  <c r="D130" i="4"/>
  <c r="DE130" i="4"/>
  <c r="C131" i="4"/>
  <c r="C132" i="4"/>
  <c r="D132" i="4"/>
  <c r="DE132" i="4"/>
  <c r="C133" i="4"/>
  <c r="C134" i="4"/>
  <c r="D134" i="4"/>
  <c r="DE134" i="4"/>
  <c r="C135" i="4"/>
  <c r="C136" i="4"/>
  <c r="D136" i="4"/>
  <c r="DE136" i="4"/>
  <c r="C137" i="4"/>
  <c r="C138" i="4"/>
  <c r="D138" i="4"/>
  <c r="DE138" i="4"/>
  <c r="C139" i="4"/>
  <c r="C140" i="4"/>
  <c r="D140" i="4"/>
  <c r="DE140" i="4"/>
  <c r="C141" i="4"/>
  <c r="C142" i="4"/>
  <c r="D142" i="4"/>
  <c r="DE142" i="4"/>
  <c r="C143" i="4"/>
  <c r="C144" i="4"/>
  <c r="D144" i="4"/>
  <c r="DE144" i="4"/>
  <c r="C145" i="4"/>
  <c r="C146" i="4"/>
  <c r="D146" i="4"/>
  <c r="DE146" i="4"/>
  <c r="C147" i="4"/>
  <c r="C148" i="4"/>
  <c r="D148" i="4"/>
  <c r="DE148" i="4"/>
  <c r="C149" i="4"/>
  <c r="C150" i="4"/>
  <c r="D150" i="4"/>
  <c r="DE150" i="4"/>
  <c r="C151" i="4"/>
  <c r="C152" i="4"/>
  <c r="D152" i="4"/>
  <c r="DE152" i="4"/>
  <c r="C153" i="4"/>
  <c r="C154" i="4"/>
  <c r="D154" i="4"/>
  <c r="DE154" i="4"/>
  <c r="C155" i="4"/>
  <c r="C156" i="4"/>
  <c r="D156" i="4"/>
  <c r="DE156" i="4"/>
  <c r="C157" i="4"/>
  <c r="C158" i="4"/>
  <c r="D158" i="4"/>
  <c r="DE158" i="4"/>
  <c r="C159" i="4"/>
  <c r="C160" i="4"/>
  <c r="D160" i="4"/>
  <c r="DE160" i="4"/>
  <c r="C161" i="4"/>
  <c r="C162" i="4"/>
  <c r="D162" i="4"/>
  <c r="DE162" i="4"/>
  <c r="C163" i="4"/>
  <c r="C164" i="4"/>
  <c r="D164" i="4"/>
  <c r="DE164" i="4"/>
  <c r="C165" i="4"/>
  <c r="C166" i="4"/>
  <c r="D166" i="4"/>
  <c r="DE166" i="4"/>
  <c r="C167" i="4"/>
  <c r="C168" i="4"/>
  <c r="D168" i="4"/>
  <c r="DE168" i="4"/>
  <c r="C169" i="4"/>
  <c r="C170" i="4"/>
  <c r="D170" i="4"/>
  <c r="DE170" i="4"/>
  <c r="C171" i="4"/>
  <c r="C172" i="4"/>
  <c r="D172" i="4"/>
  <c r="DE172" i="4"/>
  <c r="C173" i="4"/>
  <c r="C174" i="4"/>
  <c r="D174" i="4"/>
  <c r="DE174" i="4"/>
  <c r="C175" i="4"/>
  <c r="C176" i="4"/>
  <c r="D176" i="4"/>
  <c r="DE176" i="4"/>
  <c r="C177" i="4"/>
  <c r="C178" i="4"/>
  <c r="D178" i="4"/>
  <c r="DE178" i="4"/>
  <c r="C179" i="4"/>
  <c r="C180" i="4"/>
  <c r="D180" i="4"/>
  <c r="DE180" i="4"/>
  <c r="C181" i="4"/>
  <c r="C182" i="4"/>
  <c r="D182" i="4"/>
  <c r="DE182" i="4"/>
  <c r="C183" i="4"/>
  <c r="D183" i="4"/>
  <c r="DE183" i="4"/>
  <c r="C184" i="4"/>
  <c r="D184" i="4"/>
  <c r="DE184" i="4"/>
  <c r="C185" i="4"/>
  <c r="D185" i="4"/>
  <c r="DE185" i="4"/>
  <c r="C186" i="4"/>
  <c r="D186" i="4"/>
  <c r="DE186" i="4"/>
  <c r="C187" i="4"/>
  <c r="D187" i="4"/>
  <c r="DE187" i="4"/>
  <c r="C188" i="4"/>
  <c r="D188" i="4"/>
  <c r="DE188" i="4"/>
  <c r="C189" i="4"/>
  <c r="D189" i="4"/>
  <c r="DE189" i="4"/>
  <c r="C190" i="4"/>
  <c r="D190" i="4"/>
  <c r="DE190" i="4"/>
  <c r="C191" i="4"/>
  <c r="D191" i="4"/>
  <c r="DE191" i="4"/>
  <c r="C192" i="4"/>
  <c r="D192" i="4"/>
  <c r="DE192" i="4"/>
  <c r="C193" i="4"/>
  <c r="D193" i="4"/>
  <c r="DE193" i="4"/>
  <c r="C194" i="4"/>
  <c r="D194" i="4"/>
  <c r="DE194" i="4"/>
  <c r="C195" i="4"/>
  <c r="D195" i="4"/>
  <c r="DE195" i="4"/>
  <c r="C196" i="4"/>
  <c r="D196" i="4"/>
  <c r="DE196" i="4"/>
  <c r="C197" i="4"/>
  <c r="D197" i="4"/>
  <c r="DE197" i="4"/>
  <c r="C198" i="4"/>
  <c r="D198" i="4"/>
  <c r="DE198" i="4"/>
  <c r="C199" i="4"/>
  <c r="D199" i="4"/>
  <c r="DE199" i="4"/>
  <c r="C200" i="4"/>
  <c r="D200" i="4"/>
  <c r="DE200" i="4"/>
  <c r="C201" i="4"/>
  <c r="D201" i="4"/>
  <c r="DE201" i="4"/>
  <c r="C202" i="4"/>
  <c r="D202" i="4"/>
  <c r="DE202" i="4"/>
  <c r="C203" i="4"/>
  <c r="D203" i="4"/>
  <c r="DE203" i="4"/>
  <c r="C204" i="4"/>
  <c r="D204" i="4"/>
  <c r="DE204" i="4"/>
  <c r="C205" i="4"/>
  <c r="D205" i="4"/>
  <c r="DE205" i="4"/>
  <c r="C206" i="4"/>
  <c r="D206" i="4"/>
  <c r="DE206" i="4"/>
  <c r="C207" i="4"/>
  <c r="D207" i="4"/>
  <c r="DE207" i="4"/>
  <c r="C208" i="4"/>
  <c r="D208" i="4"/>
  <c r="DE208" i="4"/>
  <c r="C209" i="4"/>
  <c r="D209" i="4"/>
  <c r="DE209" i="4"/>
  <c r="C210" i="4"/>
  <c r="D210" i="4"/>
  <c r="DE210" i="4"/>
  <c r="C211" i="4"/>
  <c r="D211" i="4"/>
  <c r="DE211" i="4"/>
  <c r="C212" i="4"/>
  <c r="D212" i="4"/>
  <c r="DE212" i="4"/>
  <c r="C213" i="4"/>
  <c r="D213" i="4"/>
  <c r="DE213" i="4"/>
  <c r="C214" i="4"/>
  <c r="D214" i="4"/>
  <c r="DE214" i="4"/>
  <c r="C215" i="4"/>
  <c r="D215" i="4"/>
  <c r="DE215" i="4"/>
  <c r="C216" i="4"/>
  <c r="D216" i="4"/>
  <c r="DE216" i="4"/>
  <c r="C217" i="4"/>
  <c r="D217" i="4"/>
  <c r="DE217" i="4"/>
  <c r="C218" i="4"/>
  <c r="D218" i="4"/>
  <c r="DE218" i="4"/>
  <c r="C219" i="4"/>
  <c r="D219" i="4"/>
  <c r="DE219" i="4"/>
  <c r="C220" i="4"/>
  <c r="D220" i="4"/>
  <c r="DE220" i="4"/>
  <c r="C221" i="4"/>
  <c r="D221" i="4"/>
  <c r="DE221" i="4"/>
  <c r="C222" i="4"/>
  <c r="D222" i="4"/>
  <c r="DE222" i="4"/>
  <c r="C223" i="4"/>
  <c r="D223" i="4"/>
  <c r="DE223" i="4"/>
  <c r="C224" i="4"/>
  <c r="D224" i="4"/>
  <c r="DE224" i="4"/>
  <c r="C225" i="4"/>
  <c r="D225" i="4"/>
  <c r="DE225" i="4"/>
  <c r="C226" i="4"/>
  <c r="D226" i="4"/>
  <c r="DE226" i="4"/>
  <c r="C227" i="4"/>
  <c r="D227" i="4"/>
  <c r="DE227" i="4"/>
  <c r="C228" i="4"/>
  <c r="D228" i="4"/>
  <c r="DE228" i="4"/>
  <c r="C229" i="4"/>
  <c r="D229" i="4"/>
  <c r="DE229" i="4"/>
  <c r="C230" i="4"/>
  <c r="D230" i="4"/>
  <c r="DE230" i="4"/>
  <c r="C231" i="4"/>
  <c r="D231" i="4"/>
  <c r="DE231" i="4"/>
  <c r="C232" i="4"/>
  <c r="D232" i="4"/>
  <c r="DE232" i="4"/>
  <c r="C233" i="4"/>
  <c r="D233" i="4"/>
  <c r="DE233" i="4"/>
  <c r="C234" i="4"/>
  <c r="D234" i="4"/>
  <c r="DE234" i="4"/>
  <c r="C235" i="4"/>
  <c r="D235" i="4"/>
  <c r="DE235" i="4"/>
  <c r="C236" i="4"/>
  <c r="D236" i="4"/>
  <c r="DE236" i="4"/>
  <c r="C237" i="4"/>
  <c r="D237" i="4"/>
  <c r="DE237" i="4"/>
  <c r="C238" i="4"/>
  <c r="D238" i="4"/>
  <c r="DE238" i="4"/>
  <c r="C239" i="4"/>
  <c r="D239" i="4"/>
  <c r="DE239" i="4"/>
  <c r="C240" i="4"/>
  <c r="D240" i="4"/>
  <c r="DE240" i="4"/>
  <c r="C241" i="4"/>
  <c r="D241" i="4"/>
  <c r="DE241" i="4"/>
  <c r="C242" i="4"/>
  <c r="D242" i="4"/>
  <c r="DE242" i="4"/>
  <c r="C243" i="4"/>
  <c r="D243" i="4"/>
  <c r="DE243" i="4"/>
  <c r="C244" i="4"/>
  <c r="D244" i="4"/>
  <c r="DE244" i="4"/>
  <c r="C245" i="4"/>
  <c r="D245" i="4"/>
  <c r="DE245" i="4"/>
  <c r="C246" i="4"/>
  <c r="D246" i="4"/>
  <c r="DE246" i="4"/>
  <c r="C247" i="4"/>
  <c r="D247" i="4"/>
  <c r="DE247" i="4"/>
  <c r="C248" i="4"/>
  <c r="D248" i="4"/>
  <c r="DE248" i="4"/>
  <c r="C249" i="4"/>
  <c r="D249" i="4"/>
  <c r="DE249" i="4"/>
  <c r="C250" i="4"/>
  <c r="D250" i="4"/>
  <c r="DE250" i="4"/>
  <c r="C251" i="4"/>
  <c r="D251" i="4"/>
  <c r="DE251" i="4"/>
  <c r="C252" i="4"/>
  <c r="D252" i="4"/>
  <c r="DE252" i="4"/>
  <c r="C253" i="4"/>
  <c r="D253" i="4"/>
  <c r="DE253" i="4"/>
  <c r="C254" i="4"/>
  <c r="D254" i="4"/>
  <c r="DE254" i="4"/>
  <c r="C255" i="4"/>
  <c r="D255" i="4"/>
  <c r="DE255" i="4"/>
  <c r="C256" i="4"/>
  <c r="D256" i="4"/>
  <c r="DE256" i="4"/>
  <c r="C257" i="4"/>
  <c r="D257" i="4"/>
  <c r="DE257" i="4"/>
  <c r="C258" i="4"/>
  <c r="D258" i="4"/>
  <c r="DE258" i="4"/>
  <c r="C259" i="4"/>
  <c r="D259" i="4"/>
  <c r="DE259" i="4"/>
  <c r="C260" i="4"/>
  <c r="D260" i="4"/>
  <c r="DE260" i="4"/>
  <c r="C261" i="4"/>
  <c r="D261" i="4"/>
  <c r="DE261" i="4"/>
  <c r="C262" i="4"/>
  <c r="D262" i="4"/>
  <c r="DE262" i="4"/>
  <c r="C263" i="4"/>
  <c r="D263" i="4"/>
  <c r="DE263" i="4"/>
  <c r="C264" i="4"/>
  <c r="D264" i="4"/>
  <c r="DE264" i="4"/>
  <c r="C265" i="4"/>
  <c r="D265" i="4"/>
  <c r="DE265" i="4"/>
  <c r="C266" i="4"/>
  <c r="D266" i="4"/>
  <c r="DE266" i="4"/>
  <c r="C267" i="4"/>
  <c r="D267" i="4"/>
  <c r="DE267" i="4"/>
  <c r="C268" i="4"/>
  <c r="D268" i="4"/>
  <c r="DE268" i="4"/>
  <c r="C269" i="4"/>
  <c r="D269" i="4"/>
  <c r="DE269" i="4"/>
  <c r="C270" i="4"/>
  <c r="D270" i="4"/>
  <c r="DE270" i="4"/>
  <c r="C271" i="4"/>
  <c r="D271" i="4"/>
  <c r="DE271" i="4"/>
  <c r="C272" i="4"/>
  <c r="D272" i="4"/>
  <c r="DE272" i="4"/>
  <c r="C273" i="4"/>
  <c r="D273" i="4"/>
  <c r="DE273" i="4"/>
  <c r="C274" i="4"/>
  <c r="D274" i="4"/>
  <c r="DE274" i="4"/>
  <c r="C275" i="4"/>
  <c r="D275" i="4"/>
  <c r="DE275" i="4"/>
  <c r="C276" i="4"/>
  <c r="D276" i="4"/>
  <c r="DE276" i="4"/>
  <c r="C277" i="4"/>
  <c r="D277" i="4"/>
  <c r="DE277" i="4"/>
  <c r="C278" i="4"/>
  <c r="D278" i="4"/>
  <c r="DE278" i="4"/>
  <c r="C279" i="4"/>
  <c r="D279" i="4"/>
  <c r="DE279" i="4"/>
  <c r="C280" i="4"/>
  <c r="D280" i="4"/>
  <c r="DE280" i="4"/>
  <c r="C281" i="4"/>
  <c r="D281" i="4"/>
  <c r="DE281" i="4"/>
  <c r="C282" i="4"/>
  <c r="D282" i="4"/>
  <c r="DE282" i="4"/>
  <c r="C283" i="4"/>
  <c r="D283" i="4"/>
  <c r="DE283" i="4"/>
  <c r="C284" i="4"/>
  <c r="D284" i="4"/>
  <c r="DE284" i="4"/>
  <c r="C285" i="4"/>
  <c r="D285" i="4"/>
  <c r="DE285" i="4"/>
  <c r="C286" i="4"/>
  <c r="D286" i="4"/>
  <c r="DE286" i="4"/>
  <c r="C287" i="4"/>
  <c r="D287" i="4"/>
  <c r="DE287" i="4"/>
  <c r="C288" i="4"/>
  <c r="D288" i="4"/>
  <c r="DE288" i="4"/>
  <c r="C289" i="4"/>
  <c r="D289" i="4"/>
  <c r="DE289" i="4"/>
  <c r="C290" i="4"/>
  <c r="D290" i="4"/>
  <c r="DE290" i="4"/>
  <c r="C291" i="4"/>
  <c r="D291" i="4"/>
  <c r="DE291" i="4"/>
  <c r="C292" i="4"/>
  <c r="D292" i="4"/>
  <c r="DE292" i="4"/>
  <c r="C293" i="4"/>
  <c r="D293" i="4"/>
  <c r="DE293" i="4"/>
  <c r="C294" i="4"/>
  <c r="D294" i="4"/>
  <c r="DE294" i="4"/>
  <c r="C295" i="4"/>
  <c r="D295" i="4"/>
  <c r="DE295" i="4"/>
  <c r="C296" i="4"/>
  <c r="D296" i="4"/>
  <c r="DE296" i="4"/>
  <c r="C297" i="4"/>
  <c r="D297" i="4"/>
  <c r="DE297" i="4"/>
  <c r="C298" i="4"/>
  <c r="D298" i="4"/>
  <c r="DE298" i="4"/>
  <c r="C299" i="4"/>
  <c r="D299" i="4"/>
  <c r="DE299" i="4"/>
  <c r="C300" i="4"/>
  <c r="D300" i="4"/>
  <c r="DE300" i="4"/>
  <c r="C301" i="4"/>
  <c r="D301" i="4"/>
  <c r="DE301" i="4"/>
  <c r="C302" i="4"/>
  <c r="D302" i="4"/>
  <c r="DE302" i="4"/>
  <c r="C303" i="4"/>
  <c r="D303" i="4"/>
  <c r="DE303" i="4"/>
  <c r="C304" i="4"/>
  <c r="D304" i="4"/>
  <c r="DE304" i="4"/>
  <c r="C305" i="4"/>
  <c r="D305" i="4"/>
  <c r="DE305" i="4"/>
  <c r="C306" i="4"/>
  <c r="D306" i="4"/>
  <c r="DE306" i="4"/>
  <c r="C307" i="4"/>
  <c r="D307" i="4"/>
  <c r="DE307" i="4"/>
  <c r="C308" i="4"/>
  <c r="D308" i="4"/>
  <c r="DE308" i="4"/>
  <c r="C309" i="4"/>
  <c r="D309" i="4"/>
  <c r="DE309" i="4"/>
  <c r="C310" i="4"/>
  <c r="D310" i="4"/>
  <c r="DE310" i="4"/>
  <c r="C311" i="4"/>
  <c r="D311" i="4"/>
  <c r="DE311" i="4"/>
  <c r="C312" i="4"/>
  <c r="D312" i="4"/>
  <c r="DE312" i="4"/>
  <c r="C313" i="4"/>
  <c r="D313" i="4"/>
  <c r="DE313" i="4"/>
  <c r="C314" i="4"/>
  <c r="D314" i="4"/>
  <c r="DE314" i="4"/>
  <c r="C315" i="4"/>
  <c r="D315" i="4"/>
  <c r="DE315" i="4"/>
  <c r="C316" i="4"/>
  <c r="D316" i="4"/>
  <c r="DE316" i="4"/>
  <c r="C317" i="4"/>
  <c r="D317" i="4"/>
  <c r="DE317" i="4"/>
  <c r="C318" i="4"/>
  <c r="D318" i="4"/>
  <c r="DE318" i="4"/>
  <c r="C319" i="4"/>
  <c r="D319" i="4"/>
  <c r="DE319" i="4"/>
  <c r="C320" i="4"/>
  <c r="D320" i="4"/>
  <c r="DE320" i="4"/>
  <c r="C321" i="4"/>
  <c r="D321" i="4"/>
  <c r="DE321" i="4"/>
  <c r="C322" i="4"/>
  <c r="D322" i="4"/>
  <c r="DE322" i="4"/>
  <c r="C323" i="4"/>
  <c r="D323" i="4"/>
  <c r="DE323" i="4"/>
  <c r="C324" i="4"/>
  <c r="D324" i="4"/>
  <c r="DE324" i="4"/>
  <c r="C325" i="4"/>
  <c r="D325" i="4"/>
  <c r="DE325" i="4"/>
  <c r="C326" i="4"/>
  <c r="D326" i="4"/>
  <c r="DE326" i="4"/>
  <c r="C327" i="4"/>
  <c r="D327" i="4"/>
  <c r="DE327" i="4"/>
  <c r="C328" i="4"/>
  <c r="D328" i="4"/>
  <c r="DE328" i="4"/>
  <c r="C329" i="4"/>
  <c r="D329" i="4"/>
  <c r="DE329" i="4"/>
  <c r="C330" i="4"/>
  <c r="D330" i="4"/>
  <c r="DE330" i="4"/>
  <c r="C331" i="4"/>
  <c r="D331" i="4"/>
  <c r="DE331" i="4"/>
  <c r="C332" i="4"/>
  <c r="D332" i="4"/>
  <c r="DE332" i="4"/>
  <c r="C333" i="4"/>
  <c r="D333" i="4"/>
  <c r="DE333" i="4"/>
  <c r="C334" i="4"/>
  <c r="D334" i="4"/>
  <c r="DE334" i="4"/>
  <c r="C335" i="4"/>
  <c r="D335" i="4"/>
  <c r="DE335" i="4"/>
  <c r="C336" i="4"/>
  <c r="D336" i="4"/>
  <c r="DE336" i="4"/>
  <c r="C337" i="4"/>
  <c r="D337" i="4"/>
  <c r="DE337" i="4"/>
  <c r="C338" i="4"/>
  <c r="D338" i="4"/>
  <c r="DE338" i="4"/>
  <c r="C339" i="4"/>
  <c r="D339" i="4"/>
  <c r="DE339" i="4"/>
  <c r="C340" i="4"/>
  <c r="D340" i="4"/>
  <c r="DE340" i="4"/>
  <c r="C341" i="4"/>
  <c r="D341" i="4"/>
  <c r="DE341" i="4"/>
  <c r="C342" i="4"/>
  <c r="D342" i="4"/>
  <c r="DE342" i="4"/>
  <c r="C343" i="4"/>
  <c r="D343" i="4"/>
  <c r="DE343" i="4"/>
  <c r="C344" i="4"/>
  <c r="D344" i="4"/>
  <c r="DE344" i="4"/>
  <c r="C345" i="4"/>
  <c r="D345" i="4"/>
  <c r="DE345" i="4"/>
  <c r="C346" i="4"/>
  <c r="D346" i="4"/>
  <c r="DE346" i="4"/>
  <c r="C347" i="4"/>
  <c r="D347" i="4"/>
  <c r="DE347" i="4"/>
  <c r="C348" i="4"/>
  <c r="D348" i="4"/>
  <c r="DE348" i="4"/>
  <c r="C349" i="4"/>
  <c r="D349" i="4"/>
  <c r="DE349" i="4"/>
  <c r="C350" i="4"/>
  <c r="D350" i="4"/>
  <c r="DE350" i="4"/>
  <c r="C351" i="4"/>
  <c r="D351" i="4"/>
  <c r="DE351" i="4"/>
  <c r="C352" i="4"/>
  <c r="D352" i="4"/>
  <c r="DE352" i="4"/>
  <c r="C353" i="4"/>
  <c r="D353" i="4"/>
  <c r="DE353" i="4"/>
  <c r="C354" i="4"/>
  <c r="D354" i="4"/>
  <c r="DE354" i="4"/>
  <c r="C355" i="4"/>
  <c r="D355" i="4"/>
  <c r="DE355" i="4"/>
  <c r="C356" i="4"/>
  <c r="D356" i="4"/>
  <c r="DE356" i="4"/>
  <c r="C357" i="4"/>
  <c r="D357" i="4"/>
  <c r="DE357" i="4"/>
  <c r="C358" i="4"/>
  <c r="D358" i="4"/>
  <c r="DE358" i="4"/>
  <c r="C359" i="4"/>
  <c r="D359" i="4"/>
  <c r="DE359" i="4"/>
  <c r="C360" i="4"/>
  <c r="D360" i="4"/>
  <c r="DE360" i="4"/>
  <c r="C361" i="4"/>
  <c r="D361" i="4"/>
  <c r="DE361" i="4"/>
  <c r="C362" i="4"/>
  <c r="D362" i="4"/>
  <c r="DE362" i="4"/>
  <c r="C363" i="4"/>
  <c r="D363" i="4"/>
  <c r="DE363" i="4"/>
  <c r="C364" i="4"/>
  <c r="D364" i="4"/>
  <c r="DE364" i="4"/>
  <c r="C365" i="4"/>
  <c r="D365" i="4"/>
  <c r="DE365" i="4"/>
  <c r="C366" i="4"/>
  <c r="D366" i="4"/>
  <c r="DE366" i="4"/>
  <c r="C367" i="4"/>
  <c r="D367" i="4"/>
  <c r="DE367" i="4"/>
  <c r="C368" i="4"/>
  <c r="D368" i="4"/>
  <c r="DE368" i="4"/>
  <c r="C369" i="4"/>
  <c r="D369" i="4"/>
  <c r="DE369" i="4"/>
  <c r="C370" i="4"/>
  <c r="D370" i="4"/>
  <c r="DE370" i="4"/>
  <c r="C371" i="4"/>
  <c r="D371" i="4"/>
  <c r="DE371" i="4"/>
  <c r="C372" i="4"/>
  <c r="D372" i="4"/>
  <c r="DE372" i="4"/>
  <c r="C373" i="4"/>
  <c r="D373" i="4"/>
  <c r="DE373" i="4"/>
  <c r="C374" i="4"/>
  <c r="D374" i="4"/>
  <c r="DE374" i="4"/>
  <c r="C375" i="4"/>
  <c r="D375" i="4"/>
  <c r="DE375" i="4"/>
  <c r="C376" i="4"/>
  <c r="D376" i="4"/>
  <c r="DE376" i="4"/>
  <c r="C377" i="4"/>
  <c r="D377" i="4"/>
  <c r="DE377" i="4"/>
  <c r="C378" i="4"/>
  <c r="D378" i="4"/>
  <c r="DE378" i="4"/>
  <c r="C379" i="4"/>
  <c r="D379" i="4"/>
  <c r="DE379" i="4"/>
  <c r="C380" i="4"/>
  <c r="D380" i="4"/>
  <c r="DE380" i="4"/>
  <c r="C381" i="4"/>
  <c r="D381" i="4"/>
  <c r="DE381" i="4"/>
  <c r="C382" i="4"/>
  <c r="D382" i="4"/>
  <c r="DE382" i="4"/>
  <c r="C383" i="4"/>
  <c r="D383" i="4"/>
  <c r="DE383" i="4"/>
  <c r="C384" i="4"/>
  <c r="D384" i="4"/>
  <c r="DE384" i="4"/>
  <c r="C385" i="4"/>
  <c r="D385" i="4"/>
  <c r="DE385" i="4"/>
  <c r="C386" i="4"/>
  <c r="D386" i="4"/>
  <c r="DE386" i="4"/>
  <c r="C387" i="4"/>
  <c r="D387" i="4"/>
  <c r="DE387" i="4"/>
  <c r="C388" i="4"/>
  <c r="D388" i="4"/>
  <c r="DE388" i="4"/>
  <c r="C389" i="4"/>
  <c r="D389" i="4"/>
  <c r="DE389" i="4"/>
  <c r="C390" i="4"/>
  <c r="D390" i="4"/>
  <c r="DE390" i="4"/>
  <c r="C391" i="4"/>
  <c r="D391" i="4"/>
  <c r="DE391" i="4"/>
  <c r="C392" i="4"/>
  <c r="D392" i="4"/>
  <c r="DE392" i="4"/>
  <c r="C393" i="4"/>
  <c r="D393" i="4"/>
  <c r="DE393" i="4"/>
  <c r="C394" i="4"/>
  <c r="D394" i="4"/>
  <c r="DE394" i="4"/>
  <c r="C395" i="4"/>
  <c r="D395" i="4"/>
  <c r="DE395" i="4"/>
  <c r="C396" i="4"/>
  <c r="D396" i="4"/>
  <c r="DE396" i="4"/>
  <c r="C397" i="4"/>
  <c r="D397" i="4"/>
  <c r="DE397" i="4"/>
  <c r="C398" i="4"/>
  <c r="D398" i="4"/>
  <c r="DE398" i="4"/>
  <c r="C399" i="4"/>
  <c r="D399" i="4"/>
  <c r="DE399" i="4"/>
  <c r="C400" i="4"/>
  <c r="D400" i="4"/>
  <c r="DE400" i="4"/>
  <c r="C401" i="4"/>
  <c r="D401" i="4"/>
  <c r="DE401" i="4"/>
  <c r="C402" i="4"/>
  <c r="D402" i="4"/>
  <c r="DE402" i="4"/>
  <c r="C403" i="4"/>
  <c r="D403" i="4"/>
  <c r="DE403" i="4"/>
  <c r="C404" i="4"/>
  <c r="D404" i="4"/>
  <c r="DE404" i="4"/>
  <c r="C405" i="4"/>
  <c r="D405" i="4"/>
  <c r="DE405" i="4"/>
  <c r="C406" i="4"/>
  <c r="D406" i="4"/>
  <c r="DE406" i="4"/>
  <c r="C407" i="4"/>
  <c r="D407" i="4"/>
  <c r="DE407" i="4"/>
  <c r="C408" i="4"/>
  <c r="D408" i="4"/>
  <c r="DE408" i="4"/>
  <c r="E48" i="4"/>
  <c r="DD48" i="4"/>
  <c r="DF48" i="4"/>
  <c r="E50" i="4"/>
  <c r="DD50" i="4"/>
  <c r="DF50" i="4"/>
  <c r="E52" i="4"/>
  <c r="E54" i="4"/>
  <c r="DD54" i="4"/>
  <c r="DF54" i="4"/>
  <c r="E56" i="4"/>
  <c r="E58" i="4"/>
  <c r="DD58" i="4"/>
  <c r="DF58" i="4"/>
  <c r="E60" i="4"/>
  <c r="E62" i="4"/>
  <c r="DD62" i="4"/>
  <c r="DF62" i="4"/>
  <c r="E64" i="4"/>
  <c r="E66" i="4"/>
  <c r="DD66" i="4"/>
  <c r="DF66" i="4"/>
  <c r="E68" i="4"/>
  <c r="E70" i="4"/>
  <c r="DD70" i="4"/>
  <c r="DF70" i="4"/>
  <c r="E72" i="4"/>
  <c r="E74" i="4"/>
  <c r="DD74" i="4"/>
  <c r="DF74" i="4"/>
  <c r="E76" i="4"/>
  <c r="E78" i="4"/>
  <c r="DD78" i="4"/>
  <c r="DF78" i="4"/>
  <c r="E80" i="4"/>
  <c r="E82" i="4"/>
  <c r="DD82" i="4"/>
  <c r="DF82" i="4"/>
  <c r="E84" i="4"/>
  <c r="E86" i="4"/>
  <c r="DD86" i="4"/>
  <c r="DF86" i="4"/>
  <c r="E88" i="4"/>
  <c r="E90" i="4"/>
  <c r="E92" i="4"/>
  <c r="E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154" i="4"/>
  <c r="E156" i="4"/>
  <c r="E158" i="4"/>
  <c r="E160" i="4"/>
  <c r="E162" i="4"/>
  <c r="E164" i="4"/>
  <c r="E166" i="4"/>
  <c r="E168" i="4"/>
  <c r="E174" i="4"/>
  <c r="E176" i="4"/>
  <c r="E178" i="4"/>
  <c r="E180" i="4"/>
  <c r="E182" i="4"/>
  <c r="E183" i="4"/>
  <c r="DD183" i="4"/>
  <c r="DF183" i="4"/>
  <c r="E184" i="4"/>
  <c r="E185" i="4"/>
  <c r="E186" i="4"/>
  <c r="E187" i="4"/>
  <c r="DD187" i="4"/>
  <c r="DF187" i="4"/>
  <c r="E188" i="4"/>
  <c r="E191" i="4"/>
  <c r="DD191" i="4"/>
  <c r="DF191" i="4"/>
  <c r="E192" i="4"/>
  <c r="E193" i="4"/>
  <c r="E194" i="4"/>
  <c r="E195" i="4"/>
  <c r="DD195" i="4"/>
  <c r="DF195" i="4"/>
  <c r="E196" i="4"/>
  <c r="E197" i="4"/>
  <c r="E198" i="4"/>
  <c r="E199" i="4"/>
  <c r="DD199" i="4"/>
  <c r="DF199" i="4"/>
  <c r="E200" i="4"/>
  <c r="E201" i="4"/>
  <c r="E202" i="4"/>
  <c r="E203" i="4"/>
  <c r="DD203" i="4"/>
  <c r="DF203" i="4"/>
  <c r="E204" i="4"/>
  <c r="E205" i="4"/>
  <c r="E206" i="4"/>
  <c r="E207" i="4"/>
  <c r="DD207" i="4"/>
  <c r="DF207" i="4"/>
  <c r="E208" i="4"/>
  <c r="E209" i="4"/>
  <c r="E210" i="4"/>
  <c r="E211" i="4"/>
  <c r="DD211" i="4"/>
  <c r="DF211" i="4"/>
  <c r="E212" i="4"/>
  <c r="E213" i="4"/>
  <c r="E214" i="4"/>
  <c r="DF214" i="4"/>
  <c r="E215" i="4"/>
  <c r="E216" i="4"/>
  <c r="DD216" i="4"/>
  <c r="DF216" i="4"/>
  <c r="E217" i="4"/>
  <c r="E218" i="4"/>
  <c r="E219" i="4"/>
  <c r="E220" i="4"/>
  <c r="DD220" i="4"/>
  <c r="DF220" i="4"/>
  <c r="E221" i="4"/>
  <c r="E222" i="4"/>
  <c r="E223" i="4"/>
  <c r="E224" i="4"/>
  <c r="DD224" i="4"/>
  <c r="DF224" i="4"/>
  <c r="E225" i="4"/>
  <c r="E226" i="4"/>
  <c r="E227" i="4"/>
  <c r="E228" i="4"/>
  <c r="DD228" i="4"/>
  <c r="DF228" i="4"/>
  <c r="E229" i="4"/>
  <c r="E230" i="4"/>
  <c r="E231" i="4"/>
  <c r="E232" i="4"/>
  <c r="DD232" i="4"/>
  <c r="DF232" i="4"/>
  <c r="E233" i="4"/>
  <c r="E234" i="4"/>
  <c r="E235" i="4"/>
  <c r="E236" i="4"/>
  <c r="DD236" i="4"/>
  <c r="DF236" i="4"/>
  <c r="E237" i="4"/>
  <c r="E238" i="4"/>
  <c r="E239" i="4"/>
  <c r="E240" i="4"/>
  <c r="DD240" i="4"/>
  <c r="DF240" i="4"/>
  <c r="E241" i="4"/>
  <c r="E242" i="4"/>
  <c r="E243" i="4"/>
  <c r="E244" i="4"/>
  <c r="DD244" i="4"/>
  <c r="DF244" i="4"/>
  <c r="E245" i="4"/>
  <c r="E246" i="4"/>
  <c r="E247" i="4"/>
  <c r="E248" i="4"/>
  <c r="DD248" i="4"/>
  <c r="DF248" i="4"/>
  <c r="E249" i="4"/>
  <c r="E250" i="4"/>
  <c r="E251" i="4"/>
  <c r="E252" i="4"/>
  <c r="DD252" i="4"/>
  <c r="DF252" i="4"/>
  <c r="E253" i="4"/>
  <c r="E254" i="4"/>
  <c r="E255" i="4"/>
  <c r="E256" i="4"/>
  <c r="DD256" i="4"/>
  <c r="DF256" i="4"/>
  <c r="E257" i="4"/>
  <c r="E258" i="4"/>
  <c r="E259" i="4"/>
  <c r="E260" i="4"/>
  <c r="DD260" i="4"/>
  <c r="DF260" i="4"/>
  <c r="E261" i="4"/>
  <c r="E262" i="4"/>
  <c r="E263" i="4"/>
  <c r="E264" i="4"/>
  <c r="DD264" i="4"/>
  <c r="DF264" i="4"/>
  <c r="E265" i="4"/>
  <c r="E266" i="4"/>
  <c r="E267" i="4"/>
  <c r="E268" i="4"/>
  <c r="DD268" i="4"/>
  <c r="DF268" i="4"/>
  <c r="E269" i="4"/>
  <c r="E270" i="4"/>
  <c r="E271" i="4"/>
  <c r="E272" i="4"/>
  <c r="DD272" i="4"/>
  <c r="DF272" i="4"/>
  <c r="E273" i="4"/>
  <c r="E274" i="4"/>
  <c r="E275" i="4"/>
  <c r="E276" i="4"/>
  <c r="DD276" i="4"/>
  <c r="DF276" i="4"/>
  <c r="E277" i="4"/>
  <c r="E278" i="4"/>
  <c r="E279" i="4"/>
  <c r="E280" i="4"/>
  <c r="DD280" i="4"/>
  <c r="DF280" i="4"/>
  <c r="E281" i="4"/>
  <c r="E282" i="4"/>
  <c r="E283" i="4"/>
  <c r="E284" i="4"/>
  <c r="DD284" i="4"/>
  <c r="DF284" i="4"/>
  <c r="E285" i="4"/>
  <c r="E286" i="4"/>
  <c r="E287" i="4"/>
  <c r="E288" i="4"/>
  <c r="DD288" i="4"/>
  <c r="DF288" i="4"/>
  <c r="E289" i="4"/>
  <c r="E290" i="4"/>
  <c r="E291" i="4"/>
  <c r="E292" i="4"/>
  <c r="DD292" i="4"/>
  <c r="DF292" i="4"/>
  <c r="E293" i="4"/>
  <c r="E294" i="4"/>
  <c r="E295" i="4"/>
  <c r="E296" i="4"/>
  <c r="DD296" i="4"/>
  <c r="DF296" i="4"/>
  <c r="E297" i="4"/>
  <c r="E298" i="4"/>
  <c r="E299" i="4"/>
  <c r="E300" i="4"/>
  <c r="DD300" i="4"/>
  <c r="DF300" i="4"/>
  <c r="E301" i="4"/>
  <c r="E302" i="4"/>
  <c r="E303" i="4"/>
  <c r="E304" i="4"/>
  <c r="DD304" i="4"/>
  <c r="DF304" i="4"/>
  <c r="E305" i="4"/>
  <c r="E306" i="4"/>
  <c r="E307" i="4"/>
  <c r="E308" i="4"/>
  <c r="DD308" i="4"/>
  <c r="DF308" i="4"/>
  <c r="E309" i="4"/>
  <c r="E310" i="4"/>
  <c r="E311" i="4"/>
  <c r="E312" i="4"/>
  <c r="DD312" i="4"/>
  <c r="DF312" i="4"/>
  <c r="E313" i="4"/>
  <c r="E314" i="4"/>
  <c r="E315" i="4"/>
  <c r="E316" i="4"/>
  <c r="DD316" i="4"/>
  <c r="DF316" i="4"/>
  <c r="E317" i="4"/>
  <c r="E318" i="4"/>
  <c r="E319" i="4"/>
  <c r="E320" i="4"/>
  <c r="DD320" i="4"/>
  <c r="DF320" i="4"/>
  <c r="E321" i="4"/>
  <c r="E322" i="4"/>
  <c r="E323" i="4"/>
  <c r="E324" i="4"/>
  <c r="DD324" i="4"/>
  <c r="DF324" i="4"/>
  <c r="E325" i="4"/>
  <c r="E326" i="4"/>
  <c r="E327" i="4"/>
  <c r="E328" i="4"/>
  <c r="DD328" i="4"/>
  <c r="DF328" i="4"/>
  <c r="E329" i="4"/>
  <c r="E330" i="4"/>
  <c r="E331" i="4"/>
  <c r="E332" i="4"/>
  <c r="DD332" i="4"/>
  <c r="DF332" i="4"/>
  <c r="E333" i="4"/>
  <c r="E334" i="4"/>
  <c r="E336" i="4"/>
  <c r="DD336" i="4"/>
  <c r="DF336" i="4"/>
  <c r="E337" i="4"/>
  <c r="E339" i="4"/>
  <c r="E340" i="4"/>
  <c r="DD340" i="4"/>
  <c r="DF340" i="4"/>
  <c r="E341" i="4"/>
  <c r="E342" i="4"/>
  <c r="E343" i="4"/>
  <c r="E344" i="4"/>
  <c r="DD344" i="4"/>
  <c r="DF344" i="4"/>
  <c r="E345" i="4"/>
  <c r="E346" i="4"/>
  <c r="E347" i="4"/>
  <c r="E348" i="4"/>
  <c r="DD348" i="4"/>
  <c r="DF348" i="4"/>
  <c r="E349" i="4"/>
  <c r="E350" i="4"/>
  <c r="E351" i="4"/>
  <c r="E352" i="4"/>
  <c r="DD352" i="4"/>
  <c r="DF352" i="4"/>
  <c r="E353" i="4"/>
  <c r="E354" i="4"/>
  <c r="E355" i="4"/>
  <c r="DD356" i="4"/>
  <c r="E357" i="4"/>
  <c r="E359" i="4"/>
  <c r="DD360" i="4"/>
  <c r="E361" i="4"/>
  <c r="E363" i="4"/>
  <c r="E365" i="4"/>
  <c r="DD368" i="4"/>
  <c r="DD376" i="4"/>
  <c r="E399" i="4"/>
  <c r="E389" i="4"/>
  <c r="E371" i="4"/>
  <c r="DD394" i="4"/>
  <c r="E382" i="4"/>
  <c r="E373" i="4"/>
  <c r="E369" i="4"/>
  <c r="E367" i="4"/>
  <c r="DD364" i="4"/>
  <c r="E405" i="4"/>
  <c r="E397" i="4"/>
  <c r="E391" i="4"/>
  <c r="DD386" i="4"/>
  <c r="E379" i="4"/>
  <c r="Q92" i="71"/>
  <c r="DD402" i="4"/>
  <c r="DD398" i="4"/>
  <c r="E395" i="4"/>
  <c r="E393" i="4"/>
  <c r="DD390" i="4"/>
  <c r="E387" i="4"/>
  <c r="E385" i="4"/>
  <c r="DD380" i="4"/>
  <c r="E377" i="4"/>
  <c r="E375" i="4"/>
  <c r="DD372" i="4"/>
  <c r="Q90" i="71"/>
  <c r="Q88" i="71"/>
  <c r="Q86" i="71"/>
  <c r="E403" i="4"/>
  <c r="E401" i="4"/>
  <c r="DF398" i="4"/>
  <c r="E398" i="4"/>
  <c r="E396" i="4"/>
  <c r="DF394" i="4"/>
  <c r="E394" i="4"/>
  <c r="E392" i="4"/>
  <c r="DF390" i="4"/>
  <c r="E390" i="4"/>
  <c r="E388" i="4"/>
  <c r="DF386" i="4"/>
  <c r="E386" i="4"/>
  <c r="E384" i="4"/>
  <c r="DF380" i="4"/>
  <c r="E380" i="4"/>
  <c r="E378" i="4"/>
  <c r="DF376" i="4"/>
  <c r="E376" i="4"/>
  <c r="E374" i="4"/>
  <c r="DF372" i="4"/>
  <c r="E372" i="4"/>
  <c r="E370" i="4"/>
  <c r="DF368" i="4"/>
  <c r="E368" i="4"/>
  <c r="E366" i="4"/>
  <c r="DF364" i="4"/>
  <c r="E364" i="4"/>
  <c r="E362" i="4"/>
  <c r="DF360" i="4"/>
  <c r="E360" i="4"/>
  <c r="E358" i="4"/>
  <c r="DF356" i="4"/>
  <c r="E356" i="4"/>
  <c r="DD406" i="4"/>
  <c r="DF406" i="4"/>
  <c r="E406" i="4"/>
  <c r="E404" i="4"/>
  <c r="DF402" i="4"/>
  <c r="E402" i="4"/>
  <c r="E400" i="4"/>
  <c r="Q103" i="71"/>
  <c r="Q101" i="71"/>
  <c r="Q99" i="71"/>
  <c r="Q97" i="71"/>
  <c r="Q95" i="71"/>
  <c r="Q93" i="71"/>
  <c r="Q91" i="71"/>
  <c r="Q89" i="71"/>
  <c r="Q87" i="71"/>
  <c r="Q83" i="71"/>
  <c r="Q81" i="71"/>
  <c r="Q79" i="71"/>
  <c r="Q77" i="71"/>
  <c r="Q75" i="71"/>
  <c r="Q73" i="71"/>
  <c r="Q71" i="71"/>
  <c r="Q67" i="71"/>
  <c r="Q65" i="71"/>
  <c r="Q63" i="71"/>
  <c r="Q61" i="71"/>
  <c r="Q59" i="71"/>
  <c r="Q57" i="71"/>
  <c r="Q84" i="71"/>
  <c r="Q68" i="71"/>
  <c r="Q55" i="71"/>
  <c r="Q54" i="71"/>
  <c r="D181" i="4"/>
  <c r="DE181" i="4"/>
  <c r="C176" i="64"/>
  <c r="D179" i="4"/>
  <c r="DE179" i="4"/>
  <c r="C174" i="64"/>
  <c r="D177" i="4"/>
  <c r="DE177" i="4"/>
  <c r="C172" i="64"/>
  <c r="D175" i="4"/>
  <c r="DE175" i="4"/>
  <c r="C170" i="64"/>
  <c r="D173" i="4"/>
  <c r="DE173" i="4"/>
  <c r="C168" i="64"/>
  <c r="D171" i="4"/>
  <c r="DE171" i="4"/>
  <c r="C166" i="64"/>
  <c r="D169" i="4"/>
  <c r="DE169" i="4"/>
  <c r="C164" i="64"/>
  <c r="D167" i="4"/>
  <c r="DE167" i="4"/>
  <c r="C162" i="64"/>
  <c r="D165" i="4"/>
  <c r="DE165" i="4"/>
  <c r="C160" i="64"/>
  <c r="D163" i="4"/>
  <c r="DE163" i="4"/>
  <c r="C158" i="64"/>
  <c r="D161" i="4"/>
  <c r="DE161" i="4"/>
  <c r="C156" i="64"/>
  <c r="D159" i="4"/>
  <c r="DE159" i="4"/>
  <c r="C154" i="64"/>
  <c r="D157" i="4"/>
  <c r="DE157" i="4"/>
  <c r="C152" i="64"/>
  <c r="D155" i="4"/>
  <c r="DE155" i="4"/>
  <c r="C150" i="64"/>
  <c r="D153" i="4"/>
  <c r="DE153" i="4"/>
  <c r="C148" i="64"/>
  <c r="D151" i="4"/>
  <c r="DE151" i="4"/>
  <c r="C146" i="64"/>
  <c r="D149" i="4"/>
  <c r="DE149" i="4"/>
  <c r="C144" i="64"/>
  <c r="D147" i="4"/>
  <c r="DE147" i="4"/>
  <c r="C142" i="64"/>
  <c r="D145" i="4"/>
  <c r="DE145" i="4"/>
  <c r="C140" i="64"/>
  <c r="D143" i="4"/>
  <c r="DE143" i="4"/>
  <c r="C138" i="64"/>
  <c r="D141" i="4"/>
  <c r="DE141" i="4"/>
  <c r="C136" i="64"/>
  <c r="D139" i="4"/>
  <c r="DE139" i="4"/>
  <c r="C134" i="64"/>
  <c r="D137" i="4"/>
  <c r="DE137" i="4"/>
  <c r="C132" i="64"/>
  <c r="D135" i="4"/>
  <c r="DE135" i="4"/>
  <c r="C130" i="64"/>
  <c r="D133" i="4"/>
  <c r="DE133" i="4"/>
  <c r="C128" i="64"/>
  <c r="D131" i="4"/>
  <c r="DE131" i="4"/>
  <c r="C126" i="64"/>
  <c r="D129" i="4"/>
  <c r="DE129" i="4"/>
  <c r="C124" i="64"/>
  <c r="D127" i="4"/>
  <c r="DE127" i="4"/>
  <c r="C122" i="64"/>
  <c r="D125" i="4"/>
  <c r="DE125" i="4"/>
  <c r="C120" i="64"/>
  <c r="D123" i="4"/>
  <c r="DE123" i="4"/>
  <c r="C118" i="64"/>
  <c r="D121" i="4"/>
  <c r="DE121" i="4"/>
  <c r="C116" i="64"/>
  <c r="D119" i="4"/>
  <c r="DE119" i="4"/>
  <c r="C114" i="64"/>
  <c r="D117" i="4"/>
  <c r="DE117" i="4"/>
  <c r="C112" i="64"/>
  <c r="D115" i="4"/>
  <c r="DE115" i="4"/>
  <c r="C110" i="64"/>
  <c r="D113" i="4"/>
  <c r="DE113" i="4"/>
  <c r="C108" i="64"/>
  <c r="D111" i="4"/>
  <c r="DE111" i="4"/>
  <c r="C106" i="64"/>
  <c r="D109" i="4"/>
  <c r="DE109" i="4"/>
  <c r="C104" i="64"/>
  <c r="D107" i="4"/>
  <c r="DE107" i="4"/>
  <c r="C102" i="64"/>
  <c r="D105" i="4"/>
  <c r="DE105" i="4"/>
  <c r="C100" i="64"/>
  <c r="D103" i="4"/>
  <c r="DE103" i="4"/>
  <c r="C98" i="64"/>
  <c r="D101" i="4"/>
  <c r="DE101" i="4"/>
  <c r="C96" i="64"/>
  <c r="D99" i="4"/>
  <c r="DE99" i="4"/>
  <c r="C94" i="64"/>
  <c r="D97" i="4"/>
  <c r="DE97" i="4"/>
  <c r="C92" i="64"/>
  <c r="D95" i="4"/>
  <c r="DE95" i="4"/>
  <c r="C90" i="64"/>
  <c r="D93" i="4"/>
  <c r="DE93" i="4"/>
  <c r="C88" i="64"/>
  <c r="D91" i="4"/>
  <c r="DE91" i="4"/>
  <c r="C86" i="64"/>
  <c r="D89" i="4"/>
  <c r="DE89" i="4"/>
  <c r="C84" i="64"/>
  <c r="D87" i="4"/>
  <c r="DE87" i="4"/>
  <c r="C82" i="64"/>
  <c r="D85" i="4"/>
  <c r="DE85" i="4"/>
  <c r="C80" i="64"/>
  <c r="D83" i="4"/>
  <c r="DE83" i="4"/>
  <c r="C78" i="64"/>
  <c r="D81" i="4"/>
  <c r="DE81" i="4"/>
  <c r="C76" i="64"/>
  <c r="D79" i="4"/>
  <c r="DE79" i="4"/>
  <c r="C74" i="64"/>
  <c r="D77" i="4"/>
  <c r="DE77" i="4"/>
  <c r="C72" i="64"/>
  <c r="D75" i="4"/>
  <c r="DE75" i="4"/>
  <c r="C70" i="64"/>
  <c r="D73" i="4"/>
  <c r="DE73" i="4"/>
  <c r="C68" i="64"/>
  <c r="D71" i="4"/>
  <c r="DE71" i="4"/>
  <c r="C66" i="64"/>
  <c r="D69" i="4"/>
  <c r="DE69" i="4"/>
  <c r="C64" i="64"/>
  <c r="D67" i="4"/>
  <c r="DE67" i="4"/>
  <c r="C62" i="64"/>
  <c r="D65" i="4"/>
  <c r="DE65" i="4"/>
  <c r="C60" i="64"/>
  <c r="D63" i="4"/>
  <c r="DE63" i="4"/>
  <c r="C58" i="64"/>
  <c r="D61" i="4"/>
  <c r="DE61" i="4"/>
  <c r="C56" i="64"/>
  <c r="D59" i="4"/>
  <c r="DE59" i="4"/>
  <c r="C54" i="64"/>
  <c r="D57" i="4"/>
  <c r="DE57" i="4"/>
  <c r="C52" i="64"/>
  <c r="D55" i="4"/>
  <c r="DE55" i="4"/>
  <c r="C50" i="64"/>
  <c r="D53" i="4"/>
  <c r="DE53" i="4"/>
  <c r="C48" i="64"/>
  <c r="D51" i="4"/>
  <c r="DE51" i="4"/>
  <c r="C46" i="64"/>
  <c r="D49" i="4"/>
  <c r="DE49" i="4"/>
  <c r="C44" i="64"/>
  <c r="D47" i="4"/>
  <c r="DE47" i="4"/>
  <c r="C42" i="64"/>
  <c r="DF47" i="4"/>
  <c r="DF404" i="4"/>
  <c r="DD404" i="4"/>
  <c r="DF400" i="4"/>
  <c r="DD400" i="4"/>
  <c r="DF396" i="4"/>
  <c r="DD396" i="4"/>
  <c r="DF392" i="4"/>
  <c r="DD392" i="4"/>
  <c r="DF388" i="4"/>
  <c r="DD388" i="4"/>
  <c r="DF384" i="4"/>
  <c r="DD384" i="4"/>
  <c r="DF382" i="4"/>
  <c r="DD382" i="4"/>
  <c r="DF378" i="4"/>
  <c r="DD378" i="4"/>
  <c r="DF374" i="4"/>
  <c r="DD374" i="4"/>
  <c r="DF370" i="4"/>
  <c r="DD370" i="4"/>
  <c r="DF366" i="4"/>
  <c r="DD366" i="4"/>
  <c r="DF362" i="4"/>
  <c r="DD362" i="4"/>
  <c r="DF358" i="4"/>
  <c r="DD358" i="4"/>
  <c r="DF354" i="4"/>
  <c r="DD354" i="4"/>
  <c r="DF350" i="4"/>
  <c r="DD350" i="4"/>
  <c r="DF346" i="4"/>
  <c r="DD346" i="4"/>
  <c r="DF342" i="4"/>
  <c r="DD342" i="4"/>
  <c r="DF338" i="4"/>
  <c r="E338" i="4"/>
  <c r="DD338" i="4"/>
  <c r="E335" i="4"/>
  <c r="DF334" i="4"/>
  <c r="DD334" i="4"/>
  <c r="DF330" i="4"/>
  <c r="DD330" i="4"/>
  <c r="DF326" i="4"/>
  <c r="DD326" i="4"/>
  <c r="DF322" i="4"/>
  <c r="DD322" i="4"/>
  <c r="DF318" i="4"/>
  <c r="DD318" i="4"/>
  <c r="DF314" i="4"/>
  <c r="DD314" i="4"/>
  <c r="DF310" i="4"/>
  <c r="DD310" i="4"/>
  <c r="DF306" i="4"/>
  <c r="DD306" i="4"/>
  <c r="DF302" i="4"/>
  <c r="DD302" i="4"/>
  <c r="DF298" i="4"/>
  <c r="DD298" i="4"/>
  <c r="DF294" i="4"/>
  <c r="DD294" i="4"/>
  <c r="DF290" i="4"/>
  <c r="DD290" i="4"/>
  <c r="DF286" i="4"/>
  <c r="DD286" i="4"/>
  <c r="DF282" i="4"/>
  <c r="DD282" i="4"/>
  <c r="DF278" i="4"/>
  <c r="DD278" i="4"/>
  <c r="DF274" i="4"/>
  <c r="DD274" i="4"/>
  <c r="DF270" i="4"/>
  <c r="DD270" i="4"/>
  <c r="DF266" i="4"/>
  <c r="DD266" i="4"/>
  <c r="DF262" i="4"/>
  <c r="DD262" i="4"/>
  <c r="DF258" i="4"/>
  <c r="DD258" i="4"/>
  <c r="DF254" i="4"/>
  <c r="DD254" i="4"/>
  <c r="DF250" i="4"/>
  <c r="DD250" i="4"/>
  <c r="DF246" i="4"/>
  <c r="DD246" i="4"/>
  <c r="DF242" i="4"/>
  <c r="DD242" i="4"/>
  <c r="DF238" i="4"/>
  <c r="DD238" i="4"/>
  <c r="DF234" i="4"/>
  <c r="DD234" i="4"/>
  <c r="DF230" i="4"/>
  <c r="DD230" i="4"/>
  <c r="DF226" i="4"/>
  <c r="DD226" i="4"/>
  <c r="DF222" i="4"/>
  <c r="DD222" i="4"/>
  <c r="DF218" i="4"/>
  <c r="DD218" i="4"/>
  <c r="DD214" i="4"/>
  <c r="DF213" i="4"/>
  <c r="DD213" i="4"/>
  <c r="DF209" i="4"/>
  <c r="DD209" i="4"/>
  <c r="DF205" i="4"/>
  <c r="DD205" i="4"/>
  <c r="DF201" i="4"/>
  <c r="DD201" i="4"/>
  <c r="DF197" i="4"/>
  <c r="DD197" i="4"/>
  <c r="DF193" i="4"/>
  <c r="DD193" i="4"/>
  <c r="E189" i="4"/>
  <c r="DD189" i="4"/>
  <c r="DF189" i="4"/>
  <c r="E190" i="4"/>
  <c r="E95" i="4"/>
  <c r="DF95" i="4"/>
  <c r="DF185" i="4"/>
  <c r="DD185" i="4"/>
  <c r="DF181" i="4"/>
  <c r="DD181" i="4"/>
  <c r="DF177" i="4"/>
  <c r="DD177" i="4"/>
  <c r="DF173" i="4"/>
  <c r="DD173" i="4"/>
  <c r="DF169" i="4"/>
  <c r="DD169" i="4"/>
  <c r="DF165" i="4"/>
  <c r="DD165" i="4"/>
  <c r="DF161" i="4"/>
  <c r="DD161" i="4"/>
  <c r="DF157" i="4"/>
  <c r="DD157" i="4"/>
  <c r="DF153" i="4"/>
  <c r="DD153" i="4"/>
  <c r="DF149" i="4"/>
  <c r="DD149" i="4"/>
  <c r="DD145" i="4"/>
  <c r="DD141" i="4"/>
  <c r="DD137" i="4"/>
  <c r="DD133" i="4"/>
  <c r="DD129" i="4"/>
  <c r="DD125" i="4"/>
  <c r="DD121" i="4"/>
  <c r="DD117" i="4"/>
  <c r="DD113" i="4"/>
  <c r="DD109" i="4"/>
  <c r="DD105" i="4"/>
  <c r="DD101" i="4"/>
  <c r="DD97" i="4"/>
  <c r="DD91" i="4"/>
  <c r="DF88" i="4"/>
  <c r="DD88" i="4"/>
  <c r="DF84" i="4"/>
  <c r="DD84" i="4"/>
  <c r="DF80" i="4"/>
  <c r="DD80" i="4"/>
  <c r="DF76" i="4"/>
  <c r="DD76" i="4"/>
  <c r="DF72" i="4"/>
  <c r="DD72" i="4"/>
  <c r="DF68" i="4"/>
  <c r="DD68" i="4"/>
  <c r="DF64" i="4"/>
  <c r="DD64" i="4"/>
  <c r="DF60" i="4"/>
  <c r="DD60" i="4"/>
  <c r="DF56" i="4"/>
  <c r="DD56" i="4"/>
  <c r="DF52" i="4"/>
  <c r="DD52" i="4"/>
  <c r="E383" i="4"/>
  <c r="DD383" i="4"/>
  <c r="E381" i="4"/>
  <c r="DD381" i="4"/>
  <c r="DF381" i="4"/>
  <c r="DF405" i="4"/>
  <c r="DD405" i="4"/>
  <c r="DF403" i="4"/>
  <c r="DD403" i="4"/>
  <c r="DF401" i="4"/>
  <c r="DD401" i="4"/>
  <c r="DF399" i="4"/>
  <c r="DD399" i="4"/>
  <c r="DF397" i="4"/>
  <c r="DD397" i="4"/>
  <c r="DF395" i="4"/>
  <c r="DD395" i="4"/>
  <c r="DF393" i="4"/>
  <c r="DD393" i="4"/>
  <c r="DF391" i="4"/>
  <c r="DD391" i="4"/>
  <c r="DF389" i="4"/>
  <c r="DD389" i="4"/>
  <c r="DF387" i="4"/>
  <c r="DD387" i="4"/>
  <c r="DF385" i="4"/>
  <c r="DD385" i="4"/>
  <c r="DF383" i="4"/>
  <c r="DF379" i="4"/>
  <c r="DD379" i="4"/>
  <c r="DF377" i="4"/>
  <c r="DD377" i="4"/>
  <c r="DF375" i="4"/>
  <c r="DD375" i="4"/>
  <c r="DF373" i="4"/>
  <c r="DD373" i="4"/>
  <c r="DF371" i="4"/>
  <c r="DD371" i="4"/>
  <c r="DF369" i="4"/>
  <c r="DD369" i="4"/>
  <c r="DF367" i="4"/>
  <c r="DD367" i="4"/>
  <c r="DF365" i="4"/>
  <c r="DD365" i="4"/>
  <c r="DF363" i="4"/>
  <c r="DD363" i="4"/>
  <c r="DF361" i="4"/>
  <c r="DD361" i="4"/>
  <c r="DF359" i="4"/>
  <c r="DD359" i="4"/>
  <c r="DF357" i="4"/>
  <c r="DD357" i="4"/>
  <c r="DF355" i="4"/>
  <c r="DD355" i="4"/>
  <c r="DF353" i="4"/>
  <c r="DD353" i="4"/>
  <c r="DF351" i="4"/>
  <c r="DD351" i="4"/>
  <c r="DF349" i="4"/>
  <c r="DD349" i="4"/>
  <c r="DF347" i="4"/>
  <c r="DD347" i="4"/>
  <c r="DF345" i="4"/>
  <c r="DD345" i="4"/>
  <c r="DF343" i="4"/>
  <c r="DD343" i="4"/>
  <c r="DF341" i="4"/>
  <c r="DD341" i="4"/>
  <c r="DF339" i="4"/>
  <c r="DD339" i="4"/>
  <c r="DF337" i="4"/>
  <c r="DD337" i="4"/>
  <c r="DF335" i="4"/>
  <c r="DD335" i="4"/>
  <c r="DF333" i="4"/>
  <c r="DD333" i="4"/>
  <c r="DF331" i="4"/>
  <c r="DD331" i="4"/>
  <c r="DF329" i="4"/>
  <c r="DD329" i="4"/>
  <c r="DF327" i="4"/>
  <c r="DD327" i="4"/>
  <c r="DF325" i="4"/>
  <c r="DD325" i="4"/>
  <c r="DF323" i="4"/>
  <c r="DD323" i="4"/>
  <c r="DF321" i="4"/>
  <c r="DD321" i="4"/>
  <c r="DF319" i="4"/>
  <c r="DD319" i="4"/>
  <c r="DF317" i="4"/>
  <c r="DD317" i="4"/>
  <c r="DF315" i="4"/>
  <c r="DD315" i="4"/>
  <c r="DF313" i="4"/>
  <c r="DD313" i="4"/>
  <c r="DF311" i="4"/>
  <c r="DD311" i="4"/>
  <c r="DF309" i="4"/>
  <c r="DD309" i="4"/>
  <c r="DF307" i="4"/>
  <c r="DD307" i="4"/>
  <c r="DF305" i="4"/>
  <c r="DD305" i="4"/>
  <c r="DF303" i="4"/>
  <c r="DD303" i="4"/>
  <c r="DF301" i="4"/>
  <c r="DD301" i="4"/>
  <c r="DF299" i="4"/>
  <c r="DD299" i="4"/>
  <c r="DF297" i="4"/>
  <c r="DD297" i="4"/>
  <c r="DF295" i="4"/>
  <c r="DD295" i="4"/>
  <c r="DF293" i="4"/>
  <c r="DD293" i="4"/>
  <c r="DF291" i="4"/>
  <c r="DD291" i="4"/>
  <c r="DF289" i="4"/>
  <c r="DD289" i="4"/>
  <c r="DF287" i="4"/>
  <c r="DD287" i="4"/>
  <c r="DF285" i="4"/>
  <c r="DD285" i="4"/>
  <c r="DF283" i="4"/>
  <c r="DD283" i="4"/>
  <c r="DF281" i="4"/>
  <c r="DD281" i="4"/>
  <c r="DF279" i="4"/>
  <c r="DD279" i="4"/>
  <c r="DF277" i="4"/>
  <c r="DD277" i="4"/>
  <c r="DF275" i="4"/>
  <c r="DD275" i="4"/>
  <c r="DF273" i="4"/>
  <c r="DD273" i="4"/>
  <c r="DF271" i="4"/>
  <c r="DD271" i="4"/>
  <c r="DF269" i="4"/>
  <c r="DD269" i="4"/>
  <c r="DF267" i="4"/>
  <c r="DD267" i="4"/>
  <c r="DF265" i="4"/>
  <c r="DD265" i="4"/>
  <c r="DF263" i="4"/>
  <c r="DD263" i="4"/>
  <c r="DF261" i="4"/>
  <c r="DD261" i="4"/>
  <c r="DF259" i="4"/>
  <c r="DD259" i="4"/>
  <c r="DF257" i="4"/>
  <c r="DD257" i="4"/>
  <c r="DF255" i="4"/>
  <c r="DD255" i="4"/>
  <c r="DF253" i="4"/>
  <c r="DD253" i="4"/>
  <c r="DF251" i="4"/>
  <c r="DD251" i="4"/>
  <c r="DF249" i="4"/>
  <c r="DD249" i="4"/>
  <c r="DF247" i="4"/>
  <c r="DD247" i="4"/>
  <c r="DF245" i="4"/>
  <c r="DD245" i="4"/>
  <c r="DF243" i="4"/>
  <c r="DD243" i="4"/>
  <c r="DF241" i="4"/>
  <c r="DD241" i="4"/>
  <c r="DF239" i="4"/>
  <c r="DD239" i="4"/>
  <c r="DF237" i="4"/>
  <c r="DD237" i="4"/>
  <c r="DF235" i="4"/>
  <c r="DD235" i="4"/>
  <c r="DF233" i="4"/>
  <c r="DD233" i="4"/>
  <c r="DF231" i="4"/>
  <c r="DD231" i="4"/>
  <c r="DF229" i="4"/>
  <c r="DD229" i="4"/>
  <c r="DF227" i="4"/>
  <c r="DD227" i="4"/>
  <c r="DF225" i="4"/>
  <c r="DD225" i="4"/>
  <c r="DF223" i="4"/>
  <c r="DD223" i="4"/>
  <c r="DF221" i="4"/>
  <c r="DD221" i="4"/>
  <c r="DF219" i="4"/>
  <c r="DD219" i="4"/>
  <c r="DF217" i="4"/>
  <c r="DD217" i="4"/>
  <c r="DF215" i="4"/>
  <c r="DD215" i="4"/>
  <c r="DF212" i="4"/>
  <c r="DD212" i="4"/>
  <c r="DF210" i="4"/>
  <c r="DD210" i="4"/>
  <c r="DF208" i="4"/>
  <c r="DD208" i="4"/>
  <c r="DF206" i="4"/>
  <c r="DD206" i="4"/>
  <c r="DF204" i="4"/>
  <c r="DD204" i="4"/>
  <c r="DF202" i="4"/>
  <c r="DD202" i="4"/>
  <c r="DF200" i="4"/>
  <c r="DD200" i="4"/>
  <c r="DF198" i="4"/>
  <c r="DD198" i="4"/>
  <c r="DF196" i="4"/>
  <c r="DD196" i="4"/>
  <c r="DF194" i="4"/>
  <c r="DD194" i="4"/>
  <c r="DF192" i="4"/>
  <c r="DD192" i="4"/>
  <c r="DF190" i="4"/>
  <c r="DD190" i="4"/>
  <c r="DF188" i="4"/>
  <c r="DD188" i="4"/>
  <c r="DF186" i="4"/>
  <c r="DD186" i="4"/>
  <c r="DF184" i="4"/>
  <c r="DD184" i="4"/>
  <c r="DF182" i="4"/>
  <c r="DD182" i="4"/>
  <c r="DF180" i="4"/>
  <c r="DD180" i="4"/>
  <c r="DF178" i="4"/>
  <c r="DD178" i="4"/>
  <c r="DF176" i="4"/>
  <c r="DD176" i="4"/>
  <c r="DF174" i="4"/>
  <c r="DD174" i="4"/>
  <c r="E172" i="4"/>
  <c r="DD172" i="4"/>
  <c r="DF172" i="4"/>
  <c r="E170" i="4"/>
  <c r="DD170" i="4"/>
  <c r="DF170" i="4"/>
  <c r="E89" i="4"/>
  <c r="DD89" i="4"/>
  <c r="DF89" i="4"/>
  <c r="DF168" i="4"/>
  <c r="DD168" i="4"/>
  <c r="DF166" i="4"/>
  <c r="DD166" i="4"/>
  <c r="DF164" i="4"/>
  <c r="DD164" i="4"/>
  <c r="DF162" i="4"/>
  <c r="DD162" i="4"/>
  <c r="DF160" i="4"/>
  <c r="DD160" i="4"/>
  <c r="DF158" i="4"/>
  <c r="DD158" i="4"/>
  <c r="DF156" i="4"/>
  <c r="DD156" i="4"/>
  <c r="DF154" i="4"/>
  <c r="DD154" i="4"/>
  <c r="DF152" i="4"/>
  <c r="DD152" i="4"/>
  <c r="DF150" i="4"/>
  <c r="DD150" i="4"/>
  <c r="DF148" i="4"/>
  <c r="DD148" i="4"/>
  <c r="DF146" i="4"/>
  <c r="DD146" i="4"/>
  <c r="DF144" i="4"/>
  <c r="DD144" i="4"/>
  <c r="DF142" i="4"/>
  <c r="DD142" i="4"/>
  <c r="DF140" i="4"/>
  <c r="DD140" i="4"/>
  <c r="DF138" i="4"/>
  <c r="DD138" i="4"/>
  <c r="DF136" i="4"/>
  <c r="DD136" i="4"/>
  <c r="DF134" i="4"/>
  <c r="DD134" i="4"/>
  <c r="DF132" i="4"/>
  <c r="DD132" i="4"/>
  <c r="DF130" i="4"/>
  <c r="DD130" i="4"/>
  <c r="DF128" i="4"/>
  <c r="DD128" i="4"/>
  <c r="DF126" i="4"/>
  <c r="DD126" i="4"/>
  <c r="DF124" i="4"/>
  <c r="DD124" i="4"/>
  <c r="DF122" i="4"/>
  <c r="DD122" i="4"/>
  <c r="DF120" i="4"/>
  <c r="DD120" i="4"/>
  <c r="DF118" i="4"/>
  <c r="DD118" i="4"/>
  <c r="DF116" i="4"/>
  <c r="DD116" i="4"/>
  <c r="DF114" i="4"/>
  <c r="DD114" i="4"/>
  <c r="DF112" i="4"/>
  <c r="DD112" i="4"/>
  <c r="DF110" i="4"/>
  <c r="DD110" i="4"/>
  <c r="DF108" i="4"/>
  <c r="DD108" i="4"/>
  <c r="DF106" i="4"/>
  <c r="DD106" i="4"/>
  <c r="DF104" i="4"/>
  <c r="DD104" i="4"/>
  <c r="DF102" i="4"/>
  <c r="DD102" i="4"/>
  <c r="DF100" i="4"/>
  <c r="DD100" i="4"/>
  <c r="DF98" i="4"/>
  <c r="DD98" i="4"/>
  <c r="DF96" i="4"/>
  <c r="DD96" i="4"/>
  <c r="DF94" i="4"/>
  <c r="DD94" i="4"/>
  <c r="DF92" i="4"/>
  <c r="DD92" i="4"/>
  <c r="DF90" i="4"/>
  <c r="DD90" i="4"/>
  <c r="DF87" i="4"/>
  <c r="DD87" i="4"/>
  <c r="DF85" i="4"/>
  <c r="DD85" i="4"/>
  <c r="DF83" i="4"/>
  <c r="DD83" i="4"/>
  <c r="DF81" i="4"/>
  <c r="DD81" i="4"/>
  <c r="DF79" i="4"/>
  <c r="DD79" i="4"/>
  <c r="DF77" i="4"/>
  <c r="DD77" i="4"/>
  <c r="DF75" i="4"/>
  <c r="DD75" i="4"/>
  <c r="DF73" i="4"/>
  <c r="DD73" i="4"/>
  <c r="DF71" i="4"/>
  <c r="DD71" i="4"/>
  <c r="DF69" i="4"/>
  <c r="DD69" i="4"/>
  <c r="DF67" i="4"/>
  <c r="DD67" i="4"/>
  <c r="DF65" i="4"/>
  <c r="DD65" i="4"/>
  <c r="DF63" i="4"/>
  <c r="DD63" i="4"/>
  <c r="DF61" i="4"/>
  <c r="DD61" i="4"/>
  <c r="DF59" i="4"/>
  <c r="DD59" i="4"/>
  <c r="DF57" i="4"/>
  <c r="DD57" i="4"/>
  <c r="DF55" i="4"/>
  <c r="DD55" i="4"/>
  <c r="DF53" i="4"/>
  <c r="DD53" i="4"/>
  <c r="DF51" i="4"/>
  <c r="DD51" i="4"/>
  <c r="DF49" i="4"/>
  <c r="DD49" i="4"/>
  <c r="DF91" i="4"/>
  <c r="DF97" i="4"/>
  <c r="DF101" i="4"/>
  <c r="DF105" i="4"/>
  <c r="DF109" i="4"/>
  <c r="DF113" i="4"/>
  <c r="DF117" i="4"/>
  <c r="DF121" i="4"/>
  <c r="DF125" i="4"/>
  <c r="DF129" i="4"/>
  <c r="DF133" i="4"/>
  <c r="DF137" i="4"/>
  <c r="DF141" i="4"/>
  <c r="DF145" i="4"/>
  <c r="DD95" i="4"/>
  <c r="E47" i="4"/>
  <c r="DD47" i="4"/>
  <c r="E49" i="4"/>
  <c r="E51" i="4"/>
  <c r="E53" i="4"/>
  <c r="E55" i="4"/>
  <c r="E57" i="4"/>
  <c r="E59" i="4"/>
  <c r="E61" i="4"/>
  <c r="E63" i="4"/>
  <c r="E65" i="4"/>
  <c r="E67" i="4"/>
  <c r="E69" i="4"/>
  <c r="E71" i="4"/>
  <c r="E73" i="4"/>
  <c r="E75" i="4"/>
  <c r="E77" i="4"/>
  <c r="E79" i="4"/>
  <c r="E81" i="4"/>
  <c r="E83" i="4"/>
  <c r="E85" i="4"/>
  <c r="E87" i="4"/>
  <c r="E91" i="4"/>
  <c r="E93" i="4"/>
  <c r="DD93" i="4"/>
  <c r="DF93" i="4"/>
  <c r="E97" i="4"/>
  <c r="E99" i="4"/>
  <c r="DD99" i="4"/>
  <c r="DF99" i="4"/>
  <c r="E101" i="4"/>
  <c r="E103" i="4"/>
  <c r="DD103" i="4"/>
  <c r="DF103" i="4"/>
  <c r="E105" i="4"/>
  <c r="E107" i="4"/>
  <c r="DD107" i="4"/>
  <c r="DF107" i="4"/>
  <c r="E109" i="4"/>
  <c r="E111" i="4"/>
  <c r="DD111" i="4"/>
  <c r="DF111" i="4"/>
  <c r="E113" i="4"/>
  <c r="E115" i="4"/>
  <c r="DD115" i="4"/>
  <c r="DF115" i="4"/>
  <c r="E117" i="4"/>
  <c r="E119" i="4"/>
  <c r="DD119" i="4"/>
  <c r="DF119" i="4"/>
  <c r="E121" i="4"/>
  <c r="E123" i="4"/>
  <c r="DD123" i="4"/>
  <c r="DF123" i="4"/>
  <c r="E125" i="4"/>
  <c r="E127" i="4"/>
  <c r="DD127" i="4"/>
  <c r="DF127" i="4"/>
  <c r="E129" i="4"/>
  <c r="E131" i="4"/>
  <c r="DD131" i="4"/>
  <c r="DF131" i="4"/>
  <c r="E133" i="4"/>
  <c r="E135" i="4"/>
  <c r="DD135" i="4"/>
  <c r="DF135" i="4"/>
  <c r="E137" i="4"/>
  <c r="E139" i="4"/>
  <c r="DD139" i="4"/>
  <c r="DF139" i="4"/>
  <c r="E141" i="4"/>
  <c r="E143" i="4"/>
  <c r="DD143" i="4"/>
  <c r="DF143" i="4"/>
  <c r="E145" i="4"/>
  <c r="E147" i="4"/>
  <c r="DD147" i="4"/>
  <c r="DF147" i="4"/>
  <c r="E149" i="4"/>
  <c r="E151" i="4"/>
  <c r="DD151" i="4"/>
  <c r="DF151" i="4"/>
  <c r="E153" i="4"/>
  <c r="E155" i="4"/>
  <c r="DD155" i="4"/>
  <c r="DF155" i="4"/>
  <c r="E157" i="4"/>
  <c r="E159" i="4"/>
  <c r="DD159" i="4"/>
  <c r="DF159" i="4"/>
  <c r="E161" i="4"/>
  <c r="E163" i="4"/>
  <c r="DD163" i="4"/>
  <c r="DF163" i="4"/>
  <c r="E165" i="4"/>
  <c r="E167" i="4"/>
  <c r="DD167" i="4"/>
  <c r="DF167" i="4"/>
  <c r="E169" i="4"/>
  <c r="E171" i="4"/>
  <c r="DD171" i="4"/>
  <c r="DF171" i="4"/>
  <c r="E173" i="4"/>
  <c r="E175" i="4"/>
  <c r="DD175" i="4"/>
  <c r="DF175" i="4"/>
  <c r="E177" i="4"/>
  <c r="E179" i="4"/>
  <c r="DD179" i="4"/>
  <c r="DF179" i="4"/>
  <c r="E181" i="4"/>
  <c r="G2" i="48"/>
  <c r="G11" i="48"/>
  <c r="G7" i="48"/>
  <c r="G6" i="48"/>
  <c r="G5" i="48"/>
  <c r="G4" i="48"/>
  <c r="AK38" i="48"/>
  <c r="AL38" i="48"/>
  <c r="AK37" i="48"/>
  <c r="AG38" i="48"/>
  <c r="AK36" i="48"/>
  <c r="AL36" i="48"/>
  <c r="AL37" i="48"/>
  <c r="AG36" i="48"/>
  <c r="AG37" i="48"/>
  <c r="AK39" i="48"/>
  <c r="AG39" i="48"/>
  <c r="E1" i="7"/>
  <c r="AL39" i="48"/>
  <c r="C9" i="48"/>
  <c r="DF415" i="4"/>
  <c r="DF414" i="4"/>
  <c r="DF413" i="4"/>
  <c r="DF412" i="4"/>
  <c r="DF411" i="4"/>
  <c r="DF410" i="4"/>
  <c r="CK4" i="4"/>
  <c r="CL4" i="4"/>
  <c r="CK3" i="4"/>
  <c r="CL3" i="4"/>
  <c r="CV2" i="4"/>
  <c r="CW2" i="4"/>
  <c r="CK2" i="4"/>
  <c r="CV1" i="4"/>
  <c r="CW1" i="4"/>
  <c r="CK1" i="4"/>
  <c r="CL1" i="4"/>
  <c r="BJ4" i="4"/>
  <c r="BK4" i="4"/>
  <c r="BJ3" i="4"/>
  <c r="BU2" i="4"/>
  <c r="BV2" i="4"/>
  <c r="BJ2" i="4"/>
  <c r="BU1" i="4"/>
  <c r="BJ1" i="4"/>
  <c r="BK1" i="4"/>
  <c r="AI4" i="4"/>
  <c r="AJ4" i="4"/>
  <c r="AI3" i="4"/>
  <c r="AT2" i="4"/>
  <c r="AI2" i="4"/>
  <c r="AT1" i="4"/>
  <c r="AU1" i="4"/>
  <c r="AI1" i="4"/>
  <c r="S1" i="4"/>
  <c r="T1" i="4"/>
  <c r="H4" i="4"/>
  <c r="H3" i="4"/>
  <c r="I3" i="4"/>
  <c r="H2" i="4"/>
  <c r="I2" i="4"/>
  <c r="H1" i="4"/>
  <c r="I1" i="4"/>
  <c r="D415" i="4"/>
  <c r="D414" i="4"/>
  <c r="D413" i="4"/>
  <c r="D412" i="4"/>
  <c r="D411" i="4"/>
  <c r="D410" i="4"/>
  <c r="S2" i="4"/>
  <c r="T2" i="4"/>
  <c r="AA28" i="48"/>
  <c r="Y63" i="48"/>
  <c r="X63" i="48"/>
  <c r="AC28" i="48"/>
  <c r="W29" i="48"/>
  <c r="Y36" i="48"/>
  <c r="X36" i="48"/>
  <c r="AD28" i="48"/>
  <c r="AE28" i="48"/>
  <c r="AF28" i="48"/>
  <c r="W32" i="48"/>
  <c r="Y39" i="48"/>
  <c r="X39" i="48"/>
  <c r="AG28" i="48"/>
  <c r="AB28" i="48"/>
  <c r="AH29" i="48"/>
  <c r="AH30" i="48"/>
  <c r="AH31" i="48"/>
  <c r="AH32" i="48"/>
  <c r="AA33" i="48"/>
  <c r="Y68" i="48"/>
  <c r="X68" i="48"/>
  <c r="Z33" i="48"/>
  <c r="Y61" i="48"/>
  <c r="X61" i="48"/>
  <c r="Y33" i="48"/>
  <c r="Y54" i="48"/>
  <c r="X54" i="48"/>
  <c r="X33" i="48"/>
  <c r="Y47" i="48"/>
  <c r="X47" i="48"/>
  <c r="W33" i="48"/>
  <c r="Y40" i="48"/>
  <c r="X40" i="48"/>
  <c r="AA32" i="48"/>
  <c r="Y67" i="48"/>
  <c r="X67" i="48"/>
  <c r="AA31" i="48"/>
  <c r="Y66" i="48"/>
  <c r="X66" i="48"/>
  <c r="AA30" i="48"/>
  <c r="Y65" i="48"/>
  <c r="X65" i="48"/>
  <c r="AA29" i="48"/>
  <c r="Y64" i="48"/>
  <c r="X64" i="48"/>
  <c r="Z32" i="48"/>
  <c r="Y60" i="48"/>
  <c r="X60" i="48"/>
  <c r="Z31" i="48"/>
  <c r="Y59" i="48"/>
  <c r="X59" i="48"/>
  <c r="Z30" i="48"/>
  <c r="Y58" i="48"/>
  <c r="X58" i="48"/>
  <c r="Z29" i="48"/>
  <c r="Y57" i="48"/>
  <c r="X57" i="48"/>
  <c r="Z28" i="48"/>
  <c r="Y56" i="48"/>
  <c r="X56" i="48"/>
  <c r="Y32" i="48"/>
  <c r="Y53" i="48"/>
  <c r="X53" i="48"/>
  <c r="Y31" i="48"/>
  <c r="Y52" i="48"/>
  <c r="X52" i="48"/>
  <c r="Y30" i="48"/>
  <c r="Y51" i="48"/>
  <c r="X51" i="48"/>
  <c r="Y29" i="48"/>
  <c r="Y50" i="48"/>
  <c r="X50" i="48"/>
  <c r="Y28" i="48"/>
  <c r="Y49" i="48"/>
  <c r="X49" i="48"/>
  <c r="X32" i="48"/>
  <c r="Y46" i="48"/>
  <c r="X46" i="48"/>
  <c r="X31" i="48"/>
  <c r="Y45" i="48"/>
  <c r="X45" i="48"/>
  <c r="X30" i="48"/>
  <c r="Y44" i="48"/>
  <c r="X44" i="48"/>
  <c r="X29" i="48"/>
  <c r="Y43" i="48"/>
  <c r="X43" i="48"/>
  <c r="X28" i="48"/>
  <c r="Y42" i="48"/>
  <c r="X42" i="48"/>
  <c r="W31" i="48"/>
  <c r="Y38" i="48"/>
  <c r="X38" i="48"/>
  <c r="W30" i="48"/>
  <c r="Y37" i="48"/>
  <c r="X37" i="48"/>
  <c r="D10" i="4"/>
  <c r="D11" i="4"/>
  <c r="O4" i="71"/>
  <c r="B1" i="71"/>
  <c r="P4" i="7"/>
  <c r="Q28" i="48"/>
  <c r="G412" i="4"/>
  <c r="Q29" i="48"/>
  <c r="H412" i="4"/>
  <c r="Q30" i="48"/>
  <c r="I412" i="4"/>
  <c r="Q31" i="48"/>
  <c r="Q32" i="48"/>
  <c r="K414" i="4"/>
  <c r="Q33" i="48"/>
  <c r="Q34" i="48"/>
  <c r="Q35" i="48"/>
  <c r="N411" i="4"/>
  <c r="Q36" i="48"/>
  <c r="Q37" i="48"/>
  <c r="P414" i="4"/>
  <c r="Q38" i="48"/>
  <c r="Q39" i="48"/>
  <c r="R410" i="4"/>
  <c r="Q40" i="48"/>
  <c r="S414" i="4"/>
  <c r="Q41" i="48"/>
  <c r="Q42" i="48"/>
  <c r="Q43" i="48"/>
  <c r="V410" i="4"/>
  <c r="Q44" i="48"/>
  <c r="W411" i="4"/>
  <c r="Q45" i="48"/>
  <c r="X414" i="4"/>
  <c r="J22" i="7"/>
  <c r="Q46" i="48"/>
  <c r="Y411" i="4"/>
  <c r="Q47" i="48"/>
  <c r="Q48" i="48"/>
  <c r="Q49" i="48"/>
  <c r="Q50" i="48"/>
  <c r="AC411" i="4"/>
  <c r="Q51" i="48"/>
  <c r="Q52" i="48"/>
  <c r="Q53" i="48"/>
  <c r="Q54" i="48"/>
  <c r="AG411" i="4"/>
  <c r="G31" i="7"/>
  <c r="Q55" i="48"/>
  <c r="Q56" i="48"/>
  <c r="Q57" i="48"/>
  <c r="Q58" i="48"/>
  <c r="AK411" i="4"/>
  <c r="Q59" i="48"/>
  <c r="Q60" i="48"/>
  <c r="Q61" i="48"/>
  <c r="Q62" i="48"/>
  <c r="AO411" i="4"/>
  <c r="Q63" i="48"/>
  <c r="Q64" i="48"/>
  <c r="AQ411" i="4"/>
  <c r="Q65" i="48"/>
  <c r="Q66" i="48"/>
  <c r="AS411" i="4"/>
  <c r="Q67" i="48"/>
  <c r="Q68" i="48"/>
  <c r="AU411" i="4"/>
  <c r="Q69" i="48"/>
  <c r="Q70" i="48"/>
  <c r="AW411" i="4"/>
  <c r="Q71" i="48"/>
  <c r="Q72" i="48"/>
  <c r="AY411" i="4"/>
  <c r="Q73" i="48"/>
  <c r="Q74" i="48"/>
  <c r="BA411" i="4"/>
  <c r="G51" i="7"/>
  <c r="Q75" i="48"/>
  <c r="Q76" i="48"/>
  <c r="BC411" i="4"/>
  <c r="G53" i="7"/>
  <c r="Q77" i="48"/>
  <c r="Q78" i="48"/>
  <c r="BE411" i="4"/>
  <c r="G55" i="7"/>
  <c r="Q79" i="48"/>
  <c r="Q80" i="48"/>
  <c r="BG411" i="4"/>
  <c r="G57" i="7"/>
  <c r="Q81" i="48"/>
  <c r="BH8" i="4"/>
  <c r="Q82" i="48"/>
  <c r="BI8" i="4"/>
  <c r="BI414" i="4"/>
  <c r="J59" i="7"/>
  <c r="Q83" i="48"/>
  <c r="BJ8" i="4"/>
  <c r="Q84" i="48"/>
  <c r="BK8" i="4"/>
  <c r="Q85" i="48"/>
  <c r="BL8" i="4"/>
  <c r="Q86" i="48"/>
  <c r="BM8" i="4"/>
  <c r="Q87" i="48"/>
  <c r="BN8" i="4"/>
  <c r="Q88" i="48"/>
  <c r="BO8" i="4"/>
  <c r="Q89" i="48"/>
  <c r="BP8" i="4"/>
  <c r="Q90" i="48"/>
  <c r="BQ8" i="4"/>
  <c r="BQ414" i="4"/>
  <c r="J67" i="7"/>
  <c r="Q91" i="48"/>
  <c r="BR8" i="4"/>
  <c r="Q92" i="48"/>
  <c r="BS8" i="4"/>
  <c r="BS413" i="4"/>
  <c r="I69" i="7"/>
  <c r="Q93" i="48"/>
  <c r="BT8" i="4"/>
  <c r="Q94" i="48"/>
  <c r="BU8" i="4"/>
  <c r="Q95" i="48"/>
  <c r="BV8" i="4"/>
  <c r="Q96" i="48"/>
  <c r="BW8" i="4"/>
  <c r="BW412" i="4"/>
  <c r="H73" i="7"/>
  <c r="Q97" i="48"/>
  <c r="BX8" i="4"/>
  <c r="Q98" i="48"/>
  <c r="BY8" i="4"/>
  <c r="BY411" i="4"/>
  <c r="G75" i="7"/>
  <c r="Q99" i="48"/>
  <c r="BZ8" i="4"/>
  <c r="Q100" i="48"/>
  <c r="CA8" i="4"/>
  <c r="Q101" i="48"/>
  <c r="CB8" i="4"/>
  <c r="Q102" i="48"/>
  <c r="CC8" i="4"/>
  <c r="CC413" i="4"/>
  <c r="I79" i="7"/>
  <c r="Q103" i="48"/>
  <c r="CD8" i="4"/>
  <c r="Q104" i="48"/>
  <c r="CE8" i="4"/>
  <c r="CE410" i="4"/>
  <c r="F81" i="7"/>
  <c r="Q105" i="48"/>
  <c r="CF8" i="4"/>
  <c r="CF412" i="4"/>
  <c r="H82" i="7"/>
  <c r="Q106" i="48"/>
  <c r="CG8" i="4"/>
  <c r="Q107" i="48"/>
  <c r="CH8" i="4"/>
  <c r="Q108" i="48"/>
  <c r="CI8" i="4"/>
  <c r="Q109" i="48"/>
  <c r="CJ8" i="4"/>
  <c r="CJ412" i="4"/>
  <c r="H86" i="7"/>
  <c r="Q110" i="48"/>
  <c r="CK8" i="4"/>
  <c r="CK413" i="4"/>
  <c r="I87" i="7"/>
  <c r="Q111" i="48"/>
  <c r="CL8" i="4"/>
  <c r="Q112" i="48"/>
  <c r="Q113" i="48"/>
  <c r="CN8" i="4"/>
  <c r="Q114" i="48"/>
  <c r="CO8" i="4"/>
  <c r="CO411" i="4"/>
  <c r="G91" i="7"/>
  <c r="Q115" i="48"/>
  <c r="CP8" i="4"/>
  <c r="Q116" i="48"/>
  <c r="CQ8" i="4"/>
  <c r="CQ411" i="4"/>
  <c r="G93" i="7"/>
  <c r="Q117" i="48"/>
  <c r="CR8" i="4"/>
  <c r="Q118" i="48"/>
  <c r="CS8" i="4"/>
  <c r="CS411" i="4"/>
  <c r="G95" i="7"/>
  <c r="Q119" i="48"/>
  <c r="CT8" i="4"/>
  <c r="Q120" i="48"/>
  <c r="CU8" i="4"/>
  <c r="CU410" i="4"/>
  <c r="F97" i="7"/>
  <c r="Q121" i="48"/>
  <c r="CV8" i="4"/>
  <c r="Q122" i="48"/>
  <c r="CW8" i="4"/>
  <c r="CW410" i="4"/>
  <c r="F99" i="7"/>
  <c r="Q123" i="48"/>
  <c r="CX8" i="4"/>
  <c r="CX410" i="4"/>
  <c r="F100" i="7"/>
  <c r="Q124" i="48"/>
  <c r="CY8" i="4"/>
  <c r="CY411" i="4"/>
  <c r="G101" i="7"/>
  <c r="Q125" i="48"/>
  <c r="CZ8" i="4"/>
  <c r="Q126" i="48"/>
  <c r="DA8" i="4"/>
  <c r="DA411" i="4"/>
  <c r="G103" i="7"/>
  <c r="Q27" i="48"/>
  <c r="CM8" i="4"/>
  <c r="CM412" i="4"/>
  <c r="H89" i="7"/>
  <c r="P5" i="71"/>
  <c r="L13" i="48"/>
  <c r="N13" i="48"/>
  <c r="B9" i="73"/>
  <c r="C1" i="7"/>
  <c r="C9" i="4"/>
  <c r="P4" i="71"/>
  <c r="A9" i="4"/>
  <c r="O411" i="4"/>
  <c r="U412" i="4"/>
  <c r="Q412" i="4"/>
  <c r="H19" i="7"/>
  <c r="M413" i="4"/>
  <c r="AA411" i="4"/>
  <c r="AE411" i="4"/>
  <c r="G29" i="7"/>
  <c r="AI411" i="4"/>
  <c r="AM411" i="4"/>
  <c r="CJ414" i="4"/>
  <c r="J86" i="7"/>
  <c r="CX412" i="4"/>
  <c r="H100" i="7"/>
  <c r="CX414" i="4"/>
  <c r="J100" i="7"/>
  <c r="CX413" i="4"/>
  <c r="I100" i="7"/>
  <c r="K413" i="4"/>
  <c r="BI1" i="4"/>
  <c r="CJ1" i="4"/>
  <c r="DA415" i="4"/>
  <c r="K103" i="7"/>
  <c r="CW411" i="4"/>
  <c r="G99" i="7"/>
  <c r="CQ415" i="4"/>
  <c r="K93" i="7"/>
  <c r="DA410" i="4"/>
  <c r="F103" i="7"/>
  <c r="CW414" i="4"/>
  <c r="J99" i="7"/>
  <c r="CS412" i="4"/>
  <c r="H95" i="7"/>
  <c r="CQ410" i="4"/>
  <c r="F93" i="7"/>
  <c r="CO415" i="4"/>
  <c r="K91" i="7"/>
  <c r="Q4" i="7"/>
  <c r="B106" i="7"/>
  <c r="B1" i="67"/>
  <c r="G41" i="7"/>
  <c r="DA412" i="4"/>
  <c r="H103" i="7"/>
  <c r="CW413" i="4"/>
  <c r="I99" i="7"/>
  <c r="CS415" i="4"/>
  <c r="CS410" i="4"/>
  <c r="F95" i="7"/>
  <c r="CQ412" i="4"/>
  <c r="H93" i="7"/>
  <c r="CM415" i="4"/>
  <c r="K89" i="7"/>
  <c r="BI411" i="4"/>
  <c r="G59" i="7"/>
  <c r="CO410" i="4"/>
  <c r="F91" i="7"/>
  <c r="DE40" i="4"/>
  <c r="DE32" i="4"/>
  <c r="DE24" i="4"/>
  <c r="DE16" i="4"/>
  <c r="DE41" i="4"/>
  <c r="DE33" i="4"/>
  <c r="DE25" i="4"/>
  <c r="DE17" i="4"/>
  <c r="DE42" i="4"/>
  <c r="DE34" i="4"/>
  <c r="DE26" i="4"/>
  <c r="DE18" i="4"/>
  <c r="DE39" i="4"/>
  <c r="DE31" i="4"/>
  <c r="DE23" i="4"/>
  <c r="DE15" i="4"/>
  <c r="DE36" i="4"/>
  <c r="DE28" i="4"/>
  <c r="DE20" i="4"/>
  <c r="DE12" i="4"/>
  <c r="DE37" i="4"/>
  <c r="DE29" i="4"/>
  <c r="DE21" i="4"/>
  <c r="DE13" i="4"/>
  <c r="DE38" i="4"/>
  <c r="DE30" i="4"/>
  <c r="DE22" i="4"/>
  <c r="DE14" i="4"/>
  <c r="DE35" i="4"/>
  <c r="DE27" i="4"/>
  <c r="DE19" i="4"/>
  <c r="DE10" i="4"/>
  <c r="DE11" i="4"/>
  <c r="G37" i="7"/>
  <c r="S412" i="4"/>
  <c r="H6" i="7"/>
  <c r="G43" i="7"/>
  <c r="G39" i="7"/>
  <c r="G35" i="7"/>
  <c r="CF414" i="4"/>
  <c r="J82" i="7"/>
  <c r="L14" i="48"/>
  <c r="E2" i="64"/>
  <c r="CI413" i="4"/>
  <c r="I85" i="7"/>
  <c r="CI411" i="4"/>
  <c r="G85" i="7"/>
  <c r="CE412" i="4"/>
  <c r="H81" i="7"/>
  <c r="CY410" i="4"/>
  <c r="F101" i="7"/>
  <c r="BO415" i="4"/>
  <c r="K65" i="7"/>
  <c r="BO410" i="4"/>
  <c r="F65" i="7"/>
  <c r="BK414" i="4"/>
  <c r="J61" i="7"/>
  <c r="BK411" i="4"/>
  <c r="G61" i="7"/>
  <c r="CG414" i="4"/>
  <c r="J83" i="7"/>
  <c r="CG411" i="4"/>
  <c r="G83" i="7"/>
  <c r="CA411" i="4"/>
  <c r="G77" i="7"/>
  <c r="CA414" i="4"/>
  <c r="J77" i="7"/>
  <c r="CS417" i="4"/>
  <c r="K95" i="7"/>
  <c r="Q5" i="7"/>
  <c r="Q6" i="7"/>
  <c r="B1" i="7"/>
  <c r="A369" i="4"/>
  <c r="A289" i="4"/>
  <c r="A209" i="4"/>
  <c r="A129" i="4"/>
  <c r="A49" i="4"/>
  <c r="A329" i="4"/>
  <c r="A249" i="4"/>
  <c r="A169" i="4"/>
  <c r="A89" i="4"/>
  <c r="CM410" i="4"/>
  <c r="F89" i="7"/>
  <c r="CI414" i="4"/>
  <c r="J85" i="7"/>
  <c r="CY415" i="4"/>
  <c r="K101" i="7"/>
  <c r="CU413" i="4"/>
  <c r="I97" i="7"/>
  <c r="CO412" i="4"/>
  <c r="H91" i="7"/>
  <c r="DC52" i="4"/>
  <c r="DC56" i="4"/>
  <c r="DC60" i="4"/>
  <c r="DC64" i="4"/>
  <c r="DC68" i="4"/>
  <c r="DC72" i="4"/>
  <c r="DC50" i="4"/>
  <c r="DC54" i="4"/>
  <c r="DC58" i="4"/>
  <c r="DC62" i="4"/>
  <c r="DC66" i="4"/>
  <c r="DC70" i="4"/>
  <c r="DC74" i="4"/>
  <c r="DC78" i="4"/>
  <c r="DC82" i="4"/>
  <c r="DC86" i="4"/>
  <c r="DC94" i="4"/>
  <c r="DC96" i="4"/>
  <c r="DC100" i="4"/>
  <c r="DC104" i="4"/>
  <c r="DC108" i="4"/>
  <c r="DC112" i="4"/>
  <c r="DC116" i="4"/>
  <c r="DC120" i="4"/>
  <c r="DC124" i="4"/>
  <c r="DC76" i="4"/>
  <c r="DC80" i="4"/>
  <c r="DC84" i="4"/>
  <c r="DC88" i="4"/>
  <c r="DC90" i="4"/>
  <c r="DC128" i="4"/>
  <c r="DC132" i="4"/>
  <c r="DC136" i="4"/>
  <c r="DC140" i="4"/>
  <c r="DC144" i="4"/>
  <c r="DC148" i="4"/>
  <c r="DC152" i="4"/>
  <c r="DC156" i="4"/>
  <c r="DC160" i="4"/>
  <c r="DC164" i="4"/>
  <c r="DC168" i="4"/>
  <c r="DC176" i="4"/>
  <c r="DC170" i="4"/>
  <c r="DC172" i="4"/>
  <c r="DC180" i="4"/>
  <c r="DC183" i="4"/>
  <c r="DC185" i="4"/>
  <c r="DC188" i="4"/>
  <c r="DC192" i="4"/>
  <c r="DC195" i="4"/>
  <c r="DC197" i="4"/>
  <c r="DC200" i="4"/>
  <c r="DC203" i="4"/>
  <c r="DC205" i="4"/>
  <c r="DC208" i="4"/>
  <c r="DC211" i="4"/>
  <c r="DC213" i="4"/>
  <c r="DC217" i="4"/>
  <c r="DC220" i="4"/>
  <c r="DC222" i="4"/>
  <c r="DC225" i="4"/>
  <c r="DC228" i="4"/>
  <c r="DC230" i="4"/>
  <c r="DC233" i="4"/>
  <c r="DC236" i="4"/>
  <c r="DC238" i="4"/>
  <c r="DC241" i="4"/>
  <c r="DC244" i="4"/>
  <c r="DC246" i="4"/>
  <c r="DC249" i="4"/>
  <c r="DC252" i="4"/>
  <c r="DC254" i="4"/>
  <c r="DC257" i="4"/>
  <c r="DC260" i="4"/>
  <c r="DC262" i="4"/>
  <c r="DC265" i="4"/>
  <c r="DC268" i="4"/>
  <c r="DC270" i="4"/>
  <c r="DC273" i="4"/>
  <c r="DC276" i="4"/>
  <c r="DC278" i="4"/>
  <c r="DC281" i="4"/>
  <c r="DC284" i="4"/>
  <c r="DC184" i="4"/>
  <c r="DC187" i="4"/>
  <c r="DC191" i="4"/>
  <c r="DC193" i="4"/>
  <c r="DC196" i="4"/>
  <c r="DC199" i="4"/>
  <c r="DC201" i="4"/>
  <c r="DC204" i="4"/>
  <c r="DC207" i="4"/>
  <c r="DC209" i="4"/>
  <c r="DC212" i="4"/>
  <c r="DC216" i="4"/>
  <c r="DC218" i="4"/>
  <c r="DC221" i="4"/>
  <c r="DC224" i="4"/>
  <c r="DC226" i="4"/>
  <c r="DC229" i="4"/>
  <c r="DC232" i="4"/>
  <c r="DC234" i="4"/>
  <c r="DC237" i="4"/>
  <c r="DC240" i="4"/>
  <c r="DC242" i="4"/>
  <c r="DC245" i="4"/>
  <c r="DC248" i="4"/>
  <c r="DC250" i="4"/>
  <c r="DC253" i="4"/>
  <c r="DC256" i="4"/>
  <c r="DC258" i="4"/>
  <c r="DC261" i="4"/>
  <c r="DC264" i="4"/>
  <c r="DC266" i="4"/>
  <c r="DC269" i="4"/>
  <c r="DC272" i="4"/>
  <c r="DC274" i="4"/>
  <c r="DC277" i="4"/>
  <c r="DC280" i="4"/>
  <c r="DC282" i="4"/>
  <c r="DC285" i="4"/>
  <c r="DC286" i="4"/>
  <c r="DC288" i="4"/>
  <c r="DC290" i="4"/>
  <c r="DC293" i="4"/>
  <c r="DC296" i="4"/>
  <c r="DC298" i="4"/>
  <c r="DC301" i="4"/>
  <c r="DC304" i="4"/>
  <c r="DC306" i="4"/>
  <c r="DC309" i="4"/>
  <c r="DC312" i="4"/>
  <c r="DC314" i="4"/>
  <c r="DC317" i="4"/>
  <c r="DC320" i="4"/>
  <c r="DC322" i="4"/>
  <c r="DC325" i="4"/>
  <c r="DC328" i="4"/>
  <c r="DC330" i="4"/>
  <c r="DC333" i="4"/>
  <c r="DC340" i="4"/>
  <c r="DC342" i="4"/>
  <c r="DC345" i="4"/>
  <c r="DC348" i="4"/>
  <c r="DC350" i="4"/>
  <c r="DC353" i="4"/>
  <c r="DC356" i="4"/>
  <c r="DC358" i="4"/>
  <c r="DC361" i="4"/>
  <c r="DC364" i="4"/>
  <c r="DC365" i="4"/>
  <c r="DC368" i="4"/>
  <c r="DC369" i="4"/>
  <c r="DC372" i="4"/>
  <c r="DC373" i="4"/>
  <c r="DC376" i="4"/>
  <c r="DC377" i="4"/>
  <c r="DC380" i="4"/>
  <c r="DC386" i="4"/>
  <c r="DC388" i="4"/>
  <c r="DC391" i="4"/>
  <c r="DC289" i="4"/>
  <c r="DC292" i="4"/>
  <c r="DC294" i="4"/>
  <c r="DC297" i="4"/>
  <c r="DC300" i="4"/>
  <c r="DC302" i="4"/>
  <c r="DC305" i="4"/>
  <c r="DC308" i="4"/>
  <c r="DC310" i="4"/>
  <c r="DC313" i="4"/>
  <c r="DC316" i="4"/>
  <c r="DC318" i="4"/>
  <c r="DC321" i="4"/>
  <c r="DC324" i="4"/>
  <c r="DC326" i="4"/>
  <c r="DC329" i="4"/>
  <c r="DC332" i="4"/>
  <c r="DC334" i="4"/>
  <c r="DC336" i="4"/>
  <c r="DC337" i="4"/>
  <c r="DC338" i="4"/>
  <c r="DC341" i="4"/>
  <c r="DC344" i="4"/>
  <c r="DC346" i="4"/>
  <c r="DC349" i="4"/>
  <c r="DC352" i="4"/>
  <c r="DC354" i="4"/>
  <c r="DC357" i="4"/>
  <c r="DC360" i="4"/>
  <c r="DC362" i="4"/>
  <c r="DC366" i="4"/>
  <c r="DC370" i="4"/>
  <c r="DC374" i="4"/>
  <c r="DC378" i="4"/>
  <c r="DC382" i="4"/>
  <c r="DC384" i="4"/>
  <c r="DC387" i="4"/>
  <c r="DC390" i="4"/>
  <c r="DC392" i="4"/>
  <c r="DC395" i="4"/>
  <c r="DC398" i="4"/>
  <c r="DC400" i="4"/>
  <c r="DC403" i="4"/>
  <c r="DC394" i="4"/>
  <c r="DC396" i="4"/>
  <c r="DC399" i="4"/>
  <c r="DC402" i="4"/>
  <c r="DC404" i="4"/>
  <c r="DC406" i="4"/>
  <c r="DC405" i="4"/>
  <c r="DC397" i="4"/>
  <c r="DC389" i="4"/>
  <c r="DC375" i="4"/>
  <c r="DC367" i="4"/>
  <c r="DC359" i="4"/>
  <c r="DC351" i="4"/>
  <c r="DC343" i="4"/>
  <c r="DC335" i="4"/>
  <c r="DC327" i="4"/>
  <c r="DC319" i="4"/>
  <c r="DC311" i="4"/>
  <c r="DC303" i="4"/>
  <c r="DC295" i="4"/>
  <c r="DC287" i="4"/>
  <c r="DC279" i="4"/>
  <c r="DC271" i="4"/>
  <c r="DC263" i="4"/>
  <c r="DC255" i="4"/>
  <c r="DC247" i="4"/>
  <c r="DC235" i="4"/>
  <c r="DC227" i="4"/>
  <c r="DC219" i="4"/>
  <c r="DC210" i="4"/>
  <c r="DC202" i="4"/>
  <c r="DC194" i="4"/>
  <c r="DC182" i="4"/>
  <c r="DC174" i="4"/>
  <c r="DC162" i="4"/>
  <c r="DC154" i="4"/>
  <c r="DC146" i="4"/>
  <c r="DC138" i="4"/>
  <c r="DC130" i="4"/>
  <c r="DC122" i="4"/>
  <c r="DC114" i="4"/>
  <c r="DC106" i="4"/>
  <c r="DC98" i="4"/>
  <c r="DC95" i="4"/>
  <c r="DC92" i="4"/>
  <c r="DC81" i="4"/>
  <c r="DC73" i="4"/>
  <c r="DC65" i="4"/>
  <c r="DC57" i="4"/>
  <c r="DC49" i="4"/>
  <c r="DC89" i="4"/>
  <c r="DC401" i="4"/>
  <c r="DC393" i="4"/>
  <c r="DC385" i="4"/>
  <c r="DC379" i="4"/>
  <c r="DC371" i="4"/>
  <c r="DC363" i="4"/>
  <c r="DC355" i="4"/>
  <c r="DC347" i="4"/>
  <c r="DC339" i="4"/>
  <c r="DC331" i="4"/>
  <c r="DC323" i="4"/>
  <c r="DC315" i="4"/>
  <c r="DC307" i="4"/>
  <c r="DC299" i="4"/>
  <c r="DC291" i="4"/>
  <c r="DC283" i="4"/>
  <c r="DC275" i="4"/>
  <c r="DC267" i="4"/>
  <c r="DC259" i="4"/>
  <c r="DC251" i="4"/>
  <c r="DC243" i="4"/>
  <c r="DC239" i="4"/>
  <c r="DC231" i="4"/>
  <c r="DC223" i="4"/>
  <c r="DC215" i="4"/>
  <c r="DC206" i="4"/>
  <c r="DC198" i="4"/>
  <c r="DC190" i="4"/>
  <c r="DC189" i="4"/>
  <c r="DC186" i="4"/>
  <c r="DC178" i="4"/>
  <c r="DC166" i="4"/>
  <c r="DC158" i="4"/>
  <c r="DC150" i="4"/>
  <c r="DC142" i="4"/>
  <c r="DC134" i="4"/>
  <c r="DC126" i="4"/>
  <c r="DC118" i="4"/>
  <c r="DC110" i="4"/>
  <c r="DC102" i="4"/>
  <c r="DC85" i="4"/>
  <c r="DC77" i="4"/>
  <c r="DC69" i="4"/>
  <c r="DC61" i="4"/>
  <c r="DC53" i="4"/>
  <c r="DC383" i="4"/>
  <c r="DC381" i="4"/>
  <c r="DC214" i="4"/>
  <c r="DC51" i="4"/>
  <c r="DC59" i="4"/>
  <c r="DC67" i="4"/>
  <c r="DC75" i="4"/>
  <c r="DC83" i="4"/>
  <c r="DC97" i="4"/>
  <c r="DC103" i="4"/>
  <c r="DC105" i="4"/>
  <c r="DC111" i="4"/>
  <c r="DC113" i="4"/>
  <c r="DC119" i="4"/>
  <c r="DC121" i="4"/>
  <c r="DC127" i="4"/>
  <c r="DC129" i="4"/>
  <c r="DC135" i="4"/>
  <c r="DC137" i="4"/>
  <c r="DC143" i="4"/>
  <c r="DC145" i="4"/>
  <c r="DC151" i="4"/>
  <c r="DC153" i="4"/>
  <c r="DC159" i="4"/>
  <c r="DC161" i="4"/>
  <c r="DC167" i="4"/>
  <c r="DC169" i="4"/>
  <c r="DC171" i="4"/>
  <c r="DC173" i="4"/>
  <c r="DC175" i="4"/>
  <c r="DC177" i="4"/>
  <c r="DC181" i="4"/>
  <c r="DC55" i="4"/>
  <c r="DC63" i="4"/>
  <c r="DC71" i="4"/>
  <c r="DC79" i="4"/>
  <c r="DC87" i="4"/>
  <c r="DC91" i="4"/>
  <c r="DC93" i="4"/>
  <c r="DC99" i="4"/>
  <c r="DC101" i="4"/>
  <c r="DC107" i="4"/>
  <c r="DC109" i="4"/>
  <c r="DC115" i="4"/>
  <c r="DC117" i="4"/>
  <c r="DC123" i="4"/>
  <c r="DC125" i="4"/>
  <c r="DC131" i="4"/>
  <c r="DC133" i="4"/>
  <c r="DC139" i="4"/>
  <c r="DC141" i="4"/>
  <c r="DC147" i="4"/>
  <c r="DC149" i="4"/>
  <c r="DC155" i="4"/>
  <c r="DC157" i="4"/>
  <c r="DC163" i="4"/>
  <c r="DC165" i="4"/>
  <c r="DC179" i="4"/>
  <c r="CY412" i="4"/>
  <c r="H101" i="7"/>
  <c r="CU414" i="4"/>
  <c r="J97" i="7"/>
  <c r="CU411" i="4"/>
  <c r="G97" i="7"/>
  <c r="BY414" i="4"/>
  <c r="J75" i="7"/>
  <c r="DC48" i="4"/>
  <c r="DC47" i="4"/>
  <c r="N14" i="48"/>
  <c r="G9" i="73"/>
  <c r="L15" i="48"/>
  <c r="N15" i="48"/>
  <c r="L9" i="73"/>
  <c r="DA417" i="4"/>
  <c r="DA414" i="4"/>
  <c r="J103" i="7"/>
  <c r="DA413" i="4"/>
  <c r="I103" i="7"/>
  <c r="CW415" i="4"/>
  <c r="CW412" i="4"/>
  <c r="H99" i="7"/>
  <c r="CS414" i="4"/>
  <c r="J95" i="7"/>
  <c r="CS413" i="4"/>
  <c r="I95" i="7"/>
  <c r="CQ417" i="4"/>
  <c r="CQ414" i="4"/>
  <c r="J93" i="7"/>
  <c r="CQ413" i="4"/>
  <c r="I93" i="7"/>
  <c r="CE415" i="4"/>
  <c r="K81" i="7"/>
  <c r="CY417" i="4"/>
  <c r="CY414" i="4"/>
  <c r="J101" i="7"/>
  <c r="CY413" i="4"/>
  <c r="I101" i="7"/>
  <c r="CU415" i="4"/>
  <c r="CU412" i="4"/>
  <c r="H97" i="7"/>
  <c r="CO417" i="4"/>
  <c r="CO414" i="4"/>
  <c r="J91" i="7"/>
  <c r="CO413" i="4"/>
  <c r="I91" i="7"/>
  <c r="CX415" i="4"/>
  <c r="CX411" i="4"/>
  <c r="G100" i="7"/>
  <c r="CJ413" i="4"/>
  <c r="I86" i="7"/>
  <c r="CF413" i="4"/>
  <c r="I82" i="7"/>
  <c r="BY5" i="4"/>
  <c r="CC5" i="4"/>
  <c r="CG5" i="4"/>
  <c r="CK5" i="4"/>
  <c r="CZ5" i="4"/>
  <c r="CX5" i="4"/>
  <c r="CV5" i="4"/>
  <c r="CT5" i="4"/>
  <c r="CR5" i="4"/>
  <c r="CP5" i="4"/>
  <c r="CN5" i="4"/>
  <c r="CL5" i="4"/>
  <c r="CJ5" i="4"/>
  <c r="CH5" i="4"/>
  <c r="CF5" i="4"/>
  <c r="CD5" i="4"/>
  <c r="CB5" i="4"/>
  <c r="BZ5" i="4"/>
  <c r="CA5" i="4"/>
  <c r="CE5" i="4"/>
  <c r="CI5" i="4"/>
  <c r="CM5" i="4"/>
  <c r="DA5" i="4"/>
  <c r="CY5" i="4"/>
  <c r="CW5" i="4"/>
  <c r="CU5" i="4"/>
  <c r="CS5" i="4"/>
  <c r="CQ5" i="4"/>
  <c r="CO5" i="4"/>
  <c r="BI5" i="4"/>
  <c r="BM5" i="4"/>
  <c r="BQ5" i="4"/>
  <c r="BU5" i="4"/>
  <c r="BX5" i="4"/>
  <c r="BV5" i="4"/>
  <c r="BT5" i="4"/>
  <c r="BR5" i="4"/>
  <c r="BP5" i="4"/>
  <c r="BN5" i="4"/>
  <c r="BL5" i="4"/>
  <c r="BJ5" i="4"/>
  <c r="BJ414" i="4"/>
  <c r="J60" i="7"/>
  <c r="BI413" i="4"/>
  <c r="I59" i="7"/>
  <c r="BU413" i="4"/>
  <c r="I71" i="7"/>
  <c r="BQ411" i="4"/>
  <c r="G67" i="7"/>
  <c r="BM413" i="4"/>
  <c r="I63" i="7"/>
  <c r="BK5" i="4"/>
  <c r="BO5" i="4"/>
  <c r="BS5" i="4"/>
  <c r="BW5" i="4"/>
  <c r="F3" i="64"/>
  <c r="E3" i="64"/>
  <c r="D3" i="64"/>
  <c r="G1" i="4"/>
  <c r="BI4" i="4"/>
  <c r="G3" i="4"/>
  <c r="AS1" i="4"/>
  <c r="CU1" i="4"/>
  <c r="CJ4" i="4"/>
  <c r="F2" i="64"/>
  <c r="D2" i="64"/>
  <c r="W28" i="48"/>
  <c r="Y35" i="48"/>
  <c r="X35" i="48"/>
  <c r="AH28" i="48"/>
  <c r="U29" i="48"/>
  <c r="H7" i="4"/>
  <c r="J6" i="4"/>
  <c r="J5" i="4"/>
  <c r="J411" i="4"/>
  <c r="L5" i="4"/>
  <c r="L415" i="4"/>
  <c r="P5" i="4"/>
  <c r="P411" i="4"/>
  <c r="T5" i="4"/>
  <c r="T411" i="4"/>
  <c r="R411" i="4"/>
  <c r="G12" i="7"/>
  <c r="X5" i="4"/>
  <c r="X411" i="4"/>
  <c r="G27" i="7"/>
  <c r="AB5" i="4"/>
  <c r="AB413" i="4"/>
  <c r="AF5" i="4"/>
  <c r="AF413" i="4"/>
  <c r="AJ5" i="4"/>
  <c r="AJ413" i="4"/>
  <c r="AN5" i="4"/>
  <c r="AN413" i="4"/>
  <c r="AR5" i="4"/>
  <c r="AR413" i="4"/>
  <c r="AV5" i="4"/>
  <c r="AV413" i="4"/>
  <c r="AZ5" i="4"/>
  <c r="AZ414" i="4"/>
  <c r="J50" i="7"/>
  <c r="BD5" i="4"/>
  <c r="BD414" i="4"/>
  <c r="J54" i="7"/>
  <c r="BH415" i="4"/>
  <c r="K58" i="7"/>
  <c r="BH5" i="4"/>
  <c r="BH412" i="4"/>
  <c r="H58" i="7"/>
  <c r="BG5" i="4"/>
  <c r="BG413" i="4"/>
  <c r="I57" i="7"/>
  <c r="BE5" i="4"/>
  <c r="BE413" i="4"/>
  <c r="I55" i="7"/>
  <c r="BC5" i="4"/>
  <c r="BC413" i="4"/>
  <c r="I53" i="7"/>
  <c r="BA5" i="4"/>
  <c r="BA413" i="4"/>
  <c r="I51" i="7"/>
  <c r="AY5" i="4"/>
  <c r="AY413" i="4"/>
  <c r="AW5" i="4"/>
  <c r="AW413" i="4"/>
  <c r="AU5" i="4"/>
  <c r="AU412" i="4"/>
  <c r="AS5" i="4"/>
  <c r="AS412" i="4"/>
  <c r="AQ5" i="4"/>
  <c r="AQ412" i="4"/>
  <c r="H41" i="7"/>
  <c r="AO5" i="4"/>
  <c r="AO412" i="4"/>
  <c r="H39" i="7"/>
  <c r="AM5" i="4"/>
  <c r="AM412" i="4"/>
  <c r="H37" i="7"/>
  <c r="AK5" i="4"/>
  <c r="AK412" i="4"/>
  <c r="H35" i="7"/>
  <c r="AI5" i="4"/>
  <c r="AI412" i="4"/>
  <c r="AG5" i="4"/>
  <c r="AG412" i="4"/>
  <c r="AE5" i="4"/>
  <c r="AE412" i="4"/>
  <c r="H29" i="7"/>
  <c r="AC5" i="4"/>
  <c r="AC412" i="4"/>
  <c r="AA5" i="4"/>
  <c r="AA412" i="4"/>
  <c r="Y410" i="4"/>
  <c r="Y5" i="4"/>
  <c r="Y412" i="4"/>
  <c r="H23" i="7"/>
  <c r="W410" i="4"/>
  <c r="F21" i="7"/>
  <c r="W5" i="4"/>
  <c r="W412" i="4"/>
  <c r="U410" i="4"/>
  <c r="U5" i="4"/>
  <c r="U411" i="4"/>
  <c r="U414" i="4"/>
  <c r="S410" i="4"/>
  <c r="S5" i="4"/>
  <c r="Q410" i="4"/>
  <c r="Q5" i="4"/>
  <c r="Q411" i="4"/>
  <c r="Q414" i="4"/>
  <c r="O5" i="4"/>
  <c r="O412" i="4"/>
  <c r="M5" i="4"/>
  <c r="M410" i="4"/>
  <c r="M415" i="4"/>
  <c r="K5" i="4"/>
  <c r="K6" i="4"/>
  <c r="K411" i="4"/>
  <c r="K412" i="4"/>
  <c r="I410" i="4"/>
  <c r="I5" i="4"/>
  <c r="I6" i="4"/>
  <c r="I411" i="4"/>
  <c r="G7" i="7"/>
  <c r="I414" i="4"/>
  <c r="G5" i="4"/>
  <c r="G411" i="4"/>
  <c r="G5" i="7"/>
  <c r="G414" i="4"/>
  <c r="N414" i="4"/>
  <c r="J5" i="7"/>
  <c r="K415" i="4"/>
  <c r="K410" i="4"/>
  <c r="BG414" i="4"/>
  <c r="J57" i="7"/>
  <c r="BE414" i="4"/>
  <c r="J55" i="7"/>
  <c r="BC414" i="4"/>
  <c r="J53" i="7"/>
  <c r="BA414" i="4"/>
  <c r="J51" i="7"/>
  <c r="AY414" i="4"/>
  <c r="AW414" i="4"/>
  <c r="AU414" i="4"/>
  <c r="AS414" i="4"/>
  <c r="J43" i="7"/>
  <c r="AQ414" i="4"/>
  <c r="J41" i="7"/>
  <c r="AO414" i="4"/>
  <c r="J39" i="7"/>
  <c r="AM414" i="4"/>
  <c r="J37" i="7"/>
  <c r="AK414" i="4"/>
  <c r="J35" i="7"/>
  <c r="AI414" i="4"/>
  <c r="AG414" i="4"/>
  <c r="AE414" i="4"/>
  <c r="AC414" i="4"/>
  <c r="J27" i="7"/>
  <c r="AA414" i="4"/>
  <c r="Y414" i="4"/>
  <c r="W414" i="4"/>
  <c r="T414" i="4"/>
  <c r="S411" i="4"/>
  <c r="N412" i="4"/>
  <c r="H5" i="7"/>
  <c r="O414" i="4"/>
  <c r="L410" i="4"/>
  <c r="F10" i="7"/>
  <c r="J414" i="4"/>
  <c r="J8" i="7"/>
  <c r="H5" i="4"/>
  <c r="N5" i="4"/>
  <c r="R5" i="4"/>
  <c r="R415" i="4"/>
  <c r="V5" i="4"/>
  <c r="V415" i="4"/>
  <c r="Z5" i="4"/>
  <c r="Z412" i="4"/>
  <c r="AD5" i="4"/>
  <c r="AD412" i="4"/>
  <c r="H28" i="7"/>
  <c r="AH5" i="4"/>
  <c r="AH412" i="4"/>
  <c r="H32" i="7"/>
  <c r="AL5" i="4"/>
  <c r="AL412" i="4"/>
  <c r="AP5" i="4"/>
  <c r="AP412" i="4"/>
  <c r="AT5" i="4"/>
  <c r="AT412" i="4"/>
  <c r="H44" i="7"/>
  <c r="AX5" i="4"/>
  <c r="AX412" i="4"/>
  <c r="H48" i="7"/>
  <c r="BB5" i="4"/>
  <c r="BB412" i="4"/>
  <c r="H52" i="7"/>
  <c r="BF5" i="4"/>
  <c r="BF412" i="4"/>
  <c r="H56" i="7"/>
  <c r="N3" i="64"/>
  <c r="O3" i="64"/>
  <c r="C403" i="64"/>
  <c r="C41" i="64"/>
  <c r="C39" i="64"/>
  <c r="C37" i="64"/>
  <c r="C35" i="64"/>
  <c r="C7" i="64"/>
  <c r="C5" i="64"/>
  <c r="C4" i="64"/>
  <c r="C402" i="64"/>
  <c r="C40" i="64"/>
  <c r="C38" i="64"/>
  <c r="C36" i="64"/>
  <c r="C8" i="64"/>
  <c r="C6" i="64"/>
  <c r="C3" i="64"/>
  <c r="CT410" i="4"/>
  <c r="F96" i="7"/>
  <c r="CT411" i="4"/>
  <c r="G96" i="7"/>
  <c r="CT415" i="4"/>
  <c r="K96" i="7"/>
  <c r="CP410" i="4"/>
  <c r="F92" i="7"/>
  <c r="CP411" i="4"/>
  <c r="G92" i="7"/>
  <c r="CP415" i="4"/>
  <c r="CP412" i="4"/>
  <c r="H92" i="7"/>
  <c r="CP414" i="4"/>
  <c r="J92" i="7"/>
  <c r="CP413" i="4"/>
  <c r="I92" i="7"/>
  <c r="CL410" i="4"/>
  <c r="F88" i="7"/>
  <c r="CL411" i="4"/>
  <c r="G88" i="7"/>
  <c r="CL415" i="4"/>
  <c r="K88" i="7"/>
  <c r="CL412" i="4"/>
  <c r="H88" i="7"/>
  <c r="CL414" i="4"/>
  <c r="J88" i="7"/>
  <c r="CL413" i="4"/>
  <c r="I88" i="7"/>
  <c r="CL417" i="4"/>
  <c r="E88" i="7"/>
  <c r="L88" i="7"/>
  <c r="B88" i="67"/>
  <c r="CJ410" i="4"/>
  <c r="F86" i="7"/>
  <c r="CJ411" i="4"/>
  <c r="G86" i="7"/>
  <c r="CJ415" i="4"/>
  <c r="CH412" i="4"/>
  <c r="H84" i="7"/>
  <c r="CH414" i="4"/>
  <c r="J84" i="7"/>
  <c r="CH413" i="4"/>
  <c r="I84" i="7"/>
  <c r="CH410" i="4"/>
  <c r="F84" i="7"/>
  <c r="CH411" i="4"/>
  <c r="G84" i="7"/>
  <c r="CH415" i="4"/>
  <c r="CF410" i="4"/>
  <c r="F82" i="7"/>
  <c r="CF411" i="4"/>
  <c r="G82" i="7"/>
  <c r="CF415" i="4"/>
  <c r="CD410" i="4"/>
  <c r="F80" i="7"/>
  <c r="CD411" i="4"/>
  <c r="G80" i="7"/>
  <c r="CD415" i="4"/>
  <c r="K80" i="7"/>
  <c r="CD412" i="4"/>
  <c r="H80" i="7"/>
  <c r="CD414" i="4"/>
  <c r="J80" i="7"/>
  <c r="CD413" i="4"/>
  <c r="I80" i="7"/>
  <c r="CD417" i="4"/>
  <c r="CB410" i="4"/>
  <c r="F78" i="7"/>
  <c r="CB411" i="4"/>
  <c r="G78" i="7"/>
  <c r="CB415" i="4"/>
  <c r="CB412" i="4"/>
  <c r="H78" i="7"/>
  <c r="CB414" i="4"/>
  <c r="J78" i="7"/>
  <c r="CB413" i="4"/>
  <c r="I78" i="7"/>
  <c r="BZ412" i="4"/>
  <c r="H76" i="7"/>
  <c r="BZ414" i="4"/>
  <c r="J76" i="7"/>
  <c r="BZ413" i="4"/>
  <c r="I76" i="7"/>
  <c r="BZ410" i="4"/>
  <c r="F76" i="7"/>
  <c r="BZ411" i="4"/>
  <c r="G76" i="7"/>
  <c r="BZ415" i="4"/>
  <c r="BX411" i="4"/>
  <c r="G74" i="7"/>
  <c r="BX414" i="4"/>
  <c r="J74" i="7"/>
  <c r="BX413" i="4"/>
  <c r="I74" i="7"/>
  <c r="BX410" i="4"/>
  <c r="F74" i="7"/>
  <c r="BX412" i="4"/>
  <c r="H74" i="7"/>
  <c r="BX415" i="4"/>
  <c r="BV411" i="4"/>
  <c r="G72" i="7"/>
  <c r="BV412" i="4"/>
  <c r="H72" i="7"/>
  <c r="BV415" i="4"/>
  <c r="K72" i="7"/>
  <c r="BV410" i="4"/>
  <c r="F72" i="7"/>
  <c r="BV414" i="4"/>
  <c r="J72" i="7"/>
  <c r="BV413" i="4"/>
  <c r="I72" i="7"/>
  <c r="BV417" i="4"/>
  <c r="E72" i="7"/>
  <c r="BT410" i="4"/>
  <c r="F70" i="7"/>
  <c r="BT414" i="4"/>
  <c r="J70" i="7"/>
  <c r="BT413" i="4"/>
  <c r="I70" i="7"/>
  <c r="BT411" i="4"/>
  <c r="G70" i="7"/>
  <c r="BT412" i="4"/>
  <c r="H70" i="7"/>
  <c r="BT415" i="4"/>
  <c r="BR410" i="4"/>
  <c r="F68" i="7"/>
  <c r="BR414" i="4"/>
  <c r="J68" i="7"/>
  <c r="BR413" i="4"/>
  <c r="I68" i="7"/>
  <c r="BR411" i="4"/>
  <c r="G68" i="7"/>
  <c r="BR412" i="4"/>
  <c r="H68" i="7"/>
  <c r="BR415" i="4"/>
  <c r="BP410" i="4"/>
  <c r="F66" i="7"/>
  <c r="BP414" i="4"/>
  <c r="J66" i="7"/>
  <c r="BP413" i="4"/>
  <c r="I66" i="7"/>
  <c r="BP411" i="4"/>
  <c r="G66" i="7"/>
  <c r="BP412" i="4"/>
  <c r="H66" i="7"/>
  <c r="BP415" i="4"/>
  <c r="BN411" i="4"/>
  <c r="G64" i="7"/>
  <c r="BN412" i="4"/>
  <c r="H64" i="7"/>
  <c r="BN415" i="4"/>
  <c r="K64" i="7"/>
  <c r="BN410" i="4"/>
  <c r="F64" i="7"/>
  <c r="BN414" i="4"/>
  <c r="J64" i="7"/>
  <c r="BN413" i="4"/>
  <c r="I64" i="7"/>
  <c r="BN417" i="4"/>
  <c r="E64" i="7"/>
  <c r="BL410" i="4"/>
  <c r="F62" i="7"/>
  <c r="BL414" i="4"/>
  <c r="J62" i="7"/>
  <c r="BL413" i="4"/>
  <c r="I62" i="7"/>
  <c r="BL411" i="4"/>
  <c r="G62" i="7"/>
  <c r="BL412" i="4"/>
  <c r="H62" i="7"/>
  <c r="BL415" i="4"/>
  <c r="J410" i="4"/>
  <c r="F8" i="7"/>
  <c r="J413" i="4"/>
  <c r="I8" i="7"/>
  <c r="J415" i="4"/>
  <c r="K8" i="7"/>
  <c r="H410" i="4"/>
  <c r="F6" i="7"/>
  <c r="H413" i="4"/>
  <c r="H415" i="4"/>
  <c r="L411" i="4"/>
  <c r="L412" i="4"/>
  <c r="L414" i="4"/>
  <c r="J9" i="7"/>
  <c r="N410" i="4"/>
  <c r="N413" i="4"/>
  <c r="N415" i="4"/>
  <c r="P410" i="4"/>
  <c r="P413" i="4"/>
  <c r="P415" i="4"/>
  <c r="G16" i="7"/>
  <c r="R412" i="4"/>
  <c r="H16" i="7"/>
  <c r="R414" i="4"/>
  <c r="J16" i="7"/>
  <c r="T410" i="4"/>
  <c r="T413" i="4"/>
  <c r="T415" i="4"/>
  <c r="V411" i="4"/>
  <c r="V412" i="4"/>
  <c r="H20" i="7"/>
  <c r="V414" i="4"/>
  <c r="X410" i="4"/>
  <c r="F22" i="7"/>
  <c r="X413" i="4"/>
  <c r="X415" i="4"/>
  <c r="Z410" i="4"/>
  <c r="F24" i="7"/>
  <c r="Z413" i="4"/>
  <c r="Z415" i="4"/>
  <c r="K24" i="7"/>
  <c r="AB411" i="4"/>
  <c r="G26" i="7"/>
  <c r="AB412" i="4"/>
  <c r="H26" i="7"/>
  <c r="AB414" i="4"/>
  <c r="J26" i="7"/>
  <c r="AD410" i="4"/>
  <c r="F28" i="7"/>
  <c r="AD413" i="4"/>
  <c r="AD415" i="4"/>
  <c r="AF411" i="4"/>
  <c r="G30" i="7"/>
  <c r="AF412" i="4"/>
  <c r="H30" i="7"/>
  <c r="AF414" i="4"/>
  <c r="J30" i="7"/>
  <c r="AH410" i="4"/>
  <c r="F32" i="7"/>
  <c r="AH413" i="4"/>
  <c r="I32" i="7"/>
  <c r="AH415" i="4"/>
  <c r="K32" i="7"/>
  <c r="AJ411" i="4"/>
  <c r="G34" i="7"/>
  <c r="AJ412" i="4"/>
  <c r="H34" i="7"/>
  <c r="AJ414" i="4"/>
  <c r="J34" i="7"/>
  <c r="AL410" i="4"/>
  <c r="AL413" i="4"/>
  <c r="AL415" i="4"/>
  <c r="AN411" i="4"/>
  <c r="G49" i="7"/>
  <c r="AN412" i="4"/>
  <c r="AN414" i="4"/>
  <c r="AP410" i="4"/>
  <c r="AP413" i="4"/>
  <c r="AP415" i="4"/>
  <c r="AR411" i="4"/>
  <c r="AR412" i="4"/>
  <c r="AR414" i="4"/>
  <c r="AT410" i="4"/>
  <c r="AT413" i="4"/>
  <c r="AT415" i="4"/>
  <c r="AV411" i="4"/>
  <c r="G46" i="7"/>
  <c r="AV412" i="4"/>
  <c r="AV414" i="4"/>
  <c r="J46" i="7"/>
  <c r="AX410" i="4"/>
  <c r="AX414" i="4"/>
  <c r="J48" i="7"/>
  <c r="AX415" i="4"/>
  <c r="AZ411" i="4"/>
  <c r="G50" i="7"/>
  <c r="AZ412" i="4"/>
  <c r="H50" i="7"/>
  <c r="AZ413" i="4"/>
  <c r="I50" i="7"/>
  <c r="BB410" i="4"/>
  <c r="F52" i="7"/>
  <c r="BB414" i="4"/>
  <c r="J52" i="7"/>
  <c r="BB415" i="4"/>
  <c r="K52" i="7"/>
  <c r="BD411" i="4"/>
  <c r="G54" i="7"/>
  <c r="BD412" i="4"/>
  <c r="H54" i="7"/>
  <c r="BD413" i="4"/>
  <c r="I54" i="7"/>
  <c r="BF410" i="4"/>
  <c r="F56" i="7"/>
  <c r="BF414" i="4"/>
  <c r="J56" i="7"/>
  <c r="BF415" i="4"/>
  <c r="K56" i="7"/>
  <c r="BH410" i="4"/>
  <c r="F58" i="7"/>
  <c r="BH414" i="4"/>
  <c r="J58" i="7"/>
  <c r="BH413" i="4"/>
  <c r="I58" i="7"/>
  <c r="BH417" i="4"/>
  <c r="E58" i="7"/>
  <c r="BK410" i="4"/>
  <c r="F61" i="7"/>
  <c r="BK412" i="4"/>
  <c r="H61" i="7"/>
  <c r="BK415" i="4"/>
  <c r="BM410" i="4"/>
  <c r="F63" i="7"/>
  <c r="BM412" i="4"/>
  <c r="H63" i="7"/>
  <c r="BM415" i="4"/>
  <c r="BO411" i="4"/>
  <c r="G65" i="7"/>
  <c r="BO413" i="4"/>
  <c r="I65" i="7"/>
  <c r="BO414" i="4"/>
  <c r="J65" i="7"/>
  <c r="BO417" i="4"/>
  <c r="BQ410" i="4"/>
  <c r="F67" i="7"/>
  <c r="BQ412" i="4"/>
  <c r="H67" i="7"/>
  <c r="BQ415" i="4"/>
  <c r="K67" i="7"/>
  <c r="BS410" i="4"/>
  <c r="F69" i="7"/>
  <c r="BS412" i="4"/>
  <c r="H69" i="7"/>
  <c r="BS415" i="4"/>
  <c r="BU410" i="4"/>
  <c r="F71" i="7"/>
  <c r="BU412" i="4"/>
  <c r="H71" i="7"/>
  <c r="BU415" i="4"/>
  <c r="BW411" i="4"/>
  <c r="G73" i="7"/>
  <c r="BW413" i="4"/>
  <c r="I73" i="7"/>
  <c r="BW414" i="4"/>
  <c r="J73" i="7"/>
  <c r="BY410" i="4"/>
  <c r="F75" i="7"/>
  <c r="BY412" i="4"/>
  <c r="H75" i="7"/>
  <c r="BY415" i="4"/>
  <c r="K75" i="7"/>
  <c r="CA410" i="4"/>
  <c r="F77" i="7"/>
  <c r="CA412" i="4"/>
  <c r="H77" i="7"/>
  <c r="CA415" i="4"/>
  <c r="CC410" i="4"/>
  <c r="F79" i="7"/>
  <c r="CC412" i="4"/>
  <c r="H79" i="7"/>
  <c r="CC415" i="4"/>
  <c r="CG410" i="4"/>
  <c r="F83" i="7"/>
  <c r="CG412" i="4"/>
  <c r="H83" i="7"/>
  <c r="CG415" i="4"/>
  <c r="CK410" i="4"/>
  <c r="F87" i="7"/>
  <c r="CK412" i="4"/>
  <c r="H87" i="7"/>
  <c r="CK415" i="4"/>
  <c r="BJ411" i="4"/>
  <c r="G60" i="7"/>
  <c r="BJ412" i="4"/>
  <c r="H60" i="7"/>
  <c r="BJ415" i="4"/>
  <c r="AU2" i="4"/>
  <c r="AS2" i="4"/>
  <c r="BV1" i="4"/>
  <c r="BT1" i="4"/>
  <c r="BT2" i="4"/>
  <c r="CT417" i="4"/>
  <c r="CT413" i="4"/>
  <c r="I96" i="7"/>
  <c r="CT414" i="4"/>
  <c r="J96" i="7"/>
  <c r="CT412" i="4"/>
  <c r="H96" i="7"/>
  <c r="CM417" i="4"/>
  <c r="CM414" i="4"/>
  <c r="J89" i="7"/>
  <c r="CM413" i="4"/>
  <c r="I89" i="7"/>
  <c r="CM411" i="4"/>
  <c r="G89" i="7"/>
  <c r="CI415" i="4"/>
  <c r="CI412" i="4"/>
  <c r="H85" i="7"/>
  <c r="CI410" i="4"/>
  <c r="CE417" i="4"/>
  <c r="CE414" i="4"/>
  <c r="J81" i="7"/>
  <c r="CE413" i="4"/>
  <c r="I81" i="7"/>
  <c r="CE411" i="4"/>
  <c r="G81" i="7"/>
  <c r="CA413" i="4"/>
  <c r="I77" i="7"/>
  <c r="BW415" i="4"/>
  <c r="BW410" i="4"/>
  <c r="F73" i="7"/>
  <c r="BS414" i="4"/>
  <c r="J69" i="7"/>
  <c r="BS411" i="4"/>
  <c r="G69" i="7"/>
  <c r="BO412" i="4"/>
  <c r="H65" i="7"/>
  <c r="BJ413" i="4"/>
  <c r="I60" i="7"/>
  <c r="BJ410" i="4"/>
  <c r="F60" i="7"/>
  <c r="BF413" i="4"/>
  <c r="I56" i="7"/>
  <c r="BF411" i="4"/>
  <c r="G56" i="7"/>
  <c r="BD415" i="4"/>
  <c r="K54" i="7"/>
  <c r="BD410" i="4"/>
  <c r="F54" i="7"/>
  <c r="BB413" i="4"/>
  <c r="I52" i="7"/>
  <c r="BB411" i="4"/>
  <c r="G52" i="7"/>
  <c r="AZ415" i="4"/>
  <c r="K50" i="7"/>
  <c r="AZ410" i="4"/>
  <c r="F50" i="7"/>
  <c r="AX413" i="4"/>
  <c r="AX411" i="4"/>
  <c r="G48" i="7"/>
  <c r="AV415" i="4"/>
  <c r="AV410" i="4"/>
  <c r="AT414" i="4"/>
  <c r="J44" i="7"/>
  <c r="AT411" i="4"/>
  <c r="G44" i="7"/>
  <c r="AR415" i="4"/>
  <c r="AR410" i="4"/>
  <c r="F42" i="7"/>
  <c r="AP414" i="4"/>
  <c r="J40" i="7"/>
  <c r="AP411" i="4"/>
  <c r="G40" i="7"/>
  <c r="AN415" i="4"/>
  <c r="AN410" i="4"/>
  <c r="F38" i="7"/>
  <c r="AL414" i="4"/>
  <c r="J36" i="7"/>
  <c r="AL411" i="4"/>
  <c r="G36" i="7"/>
  <c r="AJ415" i="4"/>
  <c r="AJ410" i="4"/>
  <c r="AH414" i="4"/>
  <c r="AH411" i="4"/>
  <c r="AF415" i="4"/>
  <c r="AF410" i="4"/>
  <c r="AD414" i="4"/>
  <c r="J28" i="7"/>
  <c r="AD411" i="4"/>
  <c r="G28" i="7"/>
  <c r="AB415" i="4"/>
  <c r="AB410" i="4"/>
  <c r="F26" i="7"/>
  <c r="Z414" i="4"/>
  <c r="J24" i="7"/>
  <c r="Z411" i="4"/>
  <c r="G24" i="7"/>
  <c r="H414" i="4"/>
  <c r="J6" i="7"/>
  <c r="H411" i="4"/>
  <c r="G6" i="7"/>
  <c r="CK414" i="4"/>
  <c r="J87" i="7"/>
  <c r="CK411" i="4"/>
  <c r="G87" i="7"/>
  <c r="CG413" i="4"/>
  <c r="I83" i="7"/>
  <c r="CC414" i="4"/>
  <c r="J79" i="7"/>
  <c r="CC411" i="4"/>
  <c r="G79" i="7"/>
  <c r="BY417" i="4"/>
  <c r="BY413" i="4"/>
  <c r="I75" i="7"/>
  <c r="BU414" i="4"/>
  <c r="J71" i="7"/>
  <c r="BU411" i="4"/>
  <c r="G71" i="7"/>
  <c r="BQ417" i="4"/>
  <c r="BQ413" i="4"/>
  <c r="I67" i="7"/>
  <c r="BM414" i="4"/>
  <c r="J63" i="7"/>
  <c r="BM411" i="4"/>
  <c r="G63" i="7"/>
  <c r="BK413" i="4"/>
  <c r="I61" i="7"/>
  <c r="BH411" i="4"/>
  <c r="G58" i="7"/>
  <c r="M58" i="7"/>
  <c r="X412" i="4"/>
  <c r="H22" i="7"/>
  <c r="V413" i="4"/>
  <c r="U413" i="4"/>
  <c r="I20" i="7"/>
  <c r="T412" i="4"/>
  <c r="R413" i="4"/>
  <c r="P412" i="4"/>
  <c r="H14" i="7"/>
  <c r="L413" i="4"/>
  <c r="I10" i="7"/>
  <c r="J412" i="4"/>
  <c r="H8" i="7"/>
  <c r="AH4" i="4"/>
  <c r="CU2" i="4"/>
  <c r="R1" i="4"/>
  <c r="I4" i="4"/>
  <c r="G4" i="4"/>
  <c r="AJ1" i="4"/>
  <c r="AH1" i="4"/>
  <c r="AJ2" i="4"/>
  <c r="AH2" i="4"/>
  <c r="AJ3" i="4"/>
  <c r="AH3" i="4"/>
  <c r="BK2" i="4"/>
  <c r="BI2" i="4"/>
  <c r="BK3" i="4"/>
  <c r="BI3" i="4"/>
  <c r="H417" i="4"/>
  <c r="BI415" i="4"/>
  <c r="BI412" i="4"/>
  <c r="H59" i="7"/>
  <c r="BI410" i="4"/>
  <c r="BG415" i="4"/>
  <c r="K57" i="7"/>
  <c r="BG412" i="4"/>
  <c r="H57" i="7"/>
  <c r="BG410" i="4"/>
  <c r="F57" i="7"/>
  <c r="BE415" i="4"/>
  <c r="K55" i="7"/>
  <c r="BE412" i="4"/>
  <c r="H55" i="7"/>
  <c r="BE410" i="4"/>
  <c r="F55" i="7"/>
  <c r="BC415" i="4"/>
  <c r="BC412" i="4"/>
  <c r="H53" i="7"/>
  <c r="BC410" i="4"/>
  <c r="F53" i="7"/>
  <c r="BA415" i="4"/>
  <c r="BA412" i="4"/>
  <c r="H51" i="7"/>
  <c r="BA410" i="4"/>
  <c r="F51" i="7"/>
  <c r="AY415" i="4"/>
  <c r="K49" i="7"/>
  <c r="AY412" i="4"/>
  <c r="H49" i="7"/>
  <c r="AY410" i="4"/>
  <c r="AW415" i="4"/>
  <c r="AW412" i="4"/>
  <c r="H47" i="7"/>
  <c r="AW410" i="4"/>
  <c r="F47" i="7"/>
  <c r="AU415" i="4"/>
  <c r="K45" i="7"/>
  <c r="AU413" i="4"/>
  <c r="I45" i="7"/>
  <c r="AU410" i="4"/>
  <c r="F45" i="7"/>
  <c r="AS415" i="4"/>
  <c r="K43" i="7"/>
  <c r="AS413" i="4"/>
  <c r="I43" i="7"/>
  <c r="AS410" i="4"/>
  <c r="F43" i="7"/>
  <c r="AQ415" i="4"/>
  <c r="AQ413" i="4"/>
  <c r="I41" i="7"/>
  <c r="AQ410" i="4"/>
  <c r="F41" i="7"/>
  <c r="AO415" i="4"/>
  <c r="K39" i="7"/>
  <c r="AO413" i="4"/>
  <c r="I39" i="7"/>
  <c r="AO410" i="4"/>
  <c r="F39" i="7"/>
  <c r="AM415" i="4"/>
  <c r="K37" i="7"/>
  <c r="AM413" i="4"/>
  <c r="I37" i="7"/>
  <c r="AM410" i="4"/>
  <c r="F37" i="7"/>
  <c r="AK415" i="4"/>
  <c r="K35" i="7"/>
  <c r="AK413" i="4"/>
  <c r="I35" i="7"/>
  <c r="AK410" i="4"/>
  <c r="F35" i="7"/>
  <c r="AI415" i="4"/>
  <c r="AI413" i="4"/>
  <c r="I33" i="7"/>
  <c r="AI410" i="4"/>
  <c r="F33" i="7"/>
  <c r="AG415" i="4"/>
  <c r="AG413" i="4"/>
  <c r="AG410" i="4"/>
  <c r="AE415" i="4"/>
  <c r="AE413" i="4"/>
  <c r="I29" i="7"/>
  <c r="AE410" i="4"/>
  <c r="G410" i="4"/>
  <c r="F16" i="7"/>
  <c r="AC415" i="4"/>
  <c r="K27" i="7"/>
  <c r="AC413" i="4"/>
  <c r="I27" i="7"/>
  <c r="AC410" i="4"/>
  <c r="F27" i="7"/>
  <c r="AA415" i="4"/>
  <c r="K25" i="7"/>
  <c r="AA413" i="4"/>
  <c r="I25" i="7"/>
  <c r="AA410" i="4"/>
  <c r="F25" i="7"/>
  <c r="Y415" i="4"/>
  <c r="Y413" i="4"/>
  <c r="M414" i="4"/>
  <c r="F414" i="4"/>
  <c r="J11" i="7"/>
  <c r="M412" i="4"/>
  <c r="F412" i="4"/>
  <c r="H11" i="7"/>
  <c r="M411" i="4"/>
  <c r="F411" i="4"/>
  <c r="G11" i="7"/>
  <c r="I415" i="4"/>
  <c r="I413" i="4"/>
  <c r="O413" i="4"/>
  <c r="I7" i="7"/>
  <c r="W415" i="4"/>
  <c r="K21" i="7"/>
  <c r="W413" i="4"/>
  <c r="I21" i="7"/>
  <c r="U415" i="4"/>
  <c r="S415" i="4"/>
  <c r="S413" i="4"/>
  <c r="I17" i="7"/>
  <c r="Q415" i="4"/>
  <c r="K15" i="7"/>
  <c r="Q413" i="4"/>
  <c r="I15" i="7"/>
  <c r="O415" i="4"/>
  <c r="K13" i="7"/>
  <c r="O410" i="4"/>
  <c r="G415" i="4"/>
  <c r="G413" i="4"/>
  <c r="BG417" i="4"/>
  <c r="E57" i="7"/>
  <c r="Q417" i="4"/>
  <c r="N417" i="4"/>
  <c r="AA417" i="4"/>
  <c r="CL2" i="4"/>
  <c r="CJ2" i="4"/>
  <c r="CJ3" i="4"/>
  <c r="CZ412" i="4"/>
  <c r="H102" i="7"/>
  <c r="CZ414" i="4"/>
  <c r="J102" i="7"/>
  <c r="CZ413" i="4"/>
  <c r="I102" i="7"/>
  <c r="CZ410" i="4"/>
  <c r="F102" i="7"/>
  <c r="CZ411" i="4"/>
  <c r="G102" i="7"/>
  <c r="CZ415" i="4"/>
  <c r="CV412" i="4"/>
  <c r="H98" i="7"/>
  <c r="CV414" i="4"/>
  <c r="J98" i="7"/>
  <c r="CV413" i="4"/>
  <c r="I98" i="7"/>
  <c r="CV410" i="4"/>
  <c r="F98" i="7"/>
  <c r="CV411" i="4"/>
  <c r="G98" i="7"/>
  <c r="CV415" i="4"/>
  <c r="CR410" i="4"/>
  <c r="F94" i="7"/>
  <c r="CR411" i="4"/>
  <c r="G94" i="7"/>
  <c r="CR415" i="4"/>
  <c r="CR412" i="4"/>
  <c r="H94" i="7"/>
  <c r="CR414" i="4"/>
  <c r="J94" i="7"/>
  <c r="CR413" i="4"/>
  <c r="I94" i="7"/>
  <c r="CN412" i="4"/>
  <c r="H90" i="7"/>
  <c r="CN414" i="4"/>
  <c r="J90" i="7"/>
  <c r="CN413" i="4"/>
  <c r="I90" i="7"/>
  <c r="CN410" i="4"/>
  <c r="F90" i="7"/>
  <c r="CN411" i="4"/>
  <c r="G90" i="7"/>
  <c r="CN415" i="4"/>
  <c r="A1" i="71"/>
  <c r="F5" i="4"/>
  <c r="F413" i="4"/>
  <c r="F410" i="4"/>
  <c r="F415" i="4"/>
  <c r="K4" i="7"/>
  <c r="G4" i="7"/>
  <c r="DD44" i="4"/>
  <c r="DC43" i="4"/>
  <c r="E42" i="4"/>
  <c r="DD40" i="4"/>
  <c r="D9" i="4"/>
  <c r="DD408" i="4"/>
  <c r="DC407" i="4"/>
  <c r="DD46" i="4"/>
  <c r="C34" i="64"/>
  <c r="C32" i="64"/>
  <c r="DC37" i="4"/>
  <c r="C30" i="64"/>
  <c r="C28" i="64"/>
  <c r="DC33" i="4"/>
  <c r="C26" i="64"/>
  <c r="C24" i="64"/>
  <c r="E29" i="4"/>
  <c r="C22" i="64"/>
  <c r="C20" i="64"/>
  <c r="DC25" i="4"/>
  <c r="C18" i="64"/>
  <c r="DC23" i="4"/>
  <c r="C16" i="64"/>
  <c r="DC21" i="4"/>
  <c r="C14" i="64"/>
  <c r="C12" i="64"/>
  <c r="C10" i="64"/>
  <c r="DC15" i="4"/>
  <c r="Z51" i="48"/>
  <c r="Y19" i="48"/>
  <c r="Z53" i="48"/>
  <c r="Y21" i="48"/>
  <c r="Z49" i="48"/>
  <c r="Y17" i="48"/>
  <c r="Z50" i="48"/>
  <c r="Y18" i="48"/>
  <c r="Z52" i="48"/>
  <c r="Y20" i="48"/>
  <c r="Z54" i="48"/>
  <c r="Y22" i="48"/>
  <c r="Z65" i="48"/>
  <c r="AA19" i="48"/>
  <c r="Z67" i="48"/>
  <c r="AA21" i="48"/>
  <c r="Z63" i="48"/>
  <c r="AA17" i="48"/>
  <c r="Z64" i="48"/>
  <c r="AA18" i="48"/>
  <c r="Z66" i="48"/>
  <c r="AA20" i="48"/>
  <c r="Z68" i="48"/>
  <c r="AA22" i="48"/>
  <c r="C33" i="64"/>
  <c r="DD38" i="4"/>
  <c r="C31" i="64"/>
  <c r="DD36" i="4"/>
  <c r="C29" i="64"/>
  <c r="DD34" i="4"/>
  <c r="C27" i="64"/>
  <c r="E32" i="4"/>
  <c r="C25" i="64"/>
  <c r="DD30" i="4"/>
  <c r="C23" i="64"/>
  <c r="DD28" i="4"/>
  <c r="C21" i="64"/>
  <c r="DC26" i="4"/>
  <c r="C19" i="64"/>
  <c r="DD24" i="4"/>
  <c r="C17" i="64"/>
  <c r="DD22" i="4"/>
  <c r="C15" i="64"/>
  <c r="E20" i="4"/>
  <c r="C13" i="64"/>
  <c r="DD18" i="4"/>
  <c r="C11" i="64"/>
  <c r="DF16" i="4"/>
  <c r="C9" i="64"/>
  <c r="DD14" i="4"/>
  <c r="Z44" i="48"/>
  <c r="X19" i="48"/>
  <c r="Z46" i="48"/>
  <c r="X21" i="48"/>
  <c r="Z42" i="48"/>
  <c r="X17" i="48"/>
  <c r="Z43" i="48"/>
  <c r="X18" i="48"/>
  <c r="Z45" i="48"/>
  <c r="X20" i="48"/>
  <c r="Z47" i="48"/>
  <c r="X22" i="48"/>
  <c r="Z58" i="48"/>
  <c r="Z19" i="48"/>
  <c r="Z60" i="48"/>
  <c r="Z21" i="48"/>
  <c r="Z56" i="48"/>
  <c r="Z17" i="48"/>
  <c r="Z57" i="48"/>
  <c r="Z18" i="48"/>
  <c r="Z59" i="48"/>
  <c r="Z20" i="48"/>
  <c r="Z61" i="48"/>
  <c r="Z22" i="48"/>
  <c r="DC13" i="4"/>
  <c r="E11" i="4"/>
  <c r="DF10" i="4"/>
  <c r="R2" i="4"/>
  <c r="G2" i="4"/>
  <c r="DC41" i="4"/>
  <c r="F1" i="71"/>
  <c r="T1" i="71"/>
  <c r="G1" i="7"/>
  <c r="H1" i="71"/>
  <c r="V1" i="71"/>
  <c r="I1" i="7"/>
  <c r="J1" i="71"/>
  <c r="X1" i="71"/>
  <c r="K1" i="7"/>
  <c r="DC408" i="4"/>
  <c r="DC45" i="4"/>
  <c r="G1" i="71"/>
  <c r="U1" i="71"/>
  <c r="H1" i="7"/>
  <c r="I1" i="71"/>
  <c r="W1" i="71"/>
  <c r="J1" i="7"/>
  <c r="BG418" i="4"/>
  <c r="Z37" i="48"/>
  <c r="W19" i="48"/>
  <c r="Z39" i="48"/>
  <c r="W21" i="48"/>
  <c r="Z35" i="48"/>
  <c r="W17" i="48"/>
  <c r="Z36" i="48"/>
  <c r="W18" i="48"/>
  <c r="Z38" i="48"/>
  <c r="W20" i="48"/>
  <c r="Z40" i="48"/>
  <c r="W22" i="48"/>
  <c r="E1" i="71"/>
  <c r="S1" i="71"/>
  <c r="F1" i="7"/>
  <c r="N418" i="4"/>
  <c r="P3" i="64"/>
  <c r="L16" i="48"/>
  <c r="AM417" i="4"/>
  <c r="O417" i="4"/>
  <c r="P6" i="71"/>
  <c r="P12" i="71"/>
  <c r="P7" i="71"/>
  <c r="P8" i="71"/>
  <c r="P13" i="71"/>
  <c r="P11" i="71"/>
  <c r="P9" i="71"/>
  <c r="P10" i="71"/>
  <c r="P17" i="71"/>
  <c r="P14" i="71"/>
  <c r="P16" i="71"/>
  <c r="P15" i="71"/>
  <c r="K12" i="7"/>
  <c r="F12" i="7"/>
  <c r="J12" i="7"/>
  <c r="J29" i="7"/>
  <c r="E5" i="71"/>
  <c r="G5" i="71"/>
  <c r="I5" i="71"/>
  <c r="E6" i="71"/>
  <c r="G6" i="71"/>
  <c r="I6" i="71"/>
  <c r="E7" i="71"/>
  <c r="G7" i="71"/>
  <c r="I7" i="71"/>
  <c r="E8" i="71"/>
  <c r="G8" i="71"/>
  <c r="I8" i="71"/>
  <c r="E9" i="71"/>
  <c r="G9" i="71"/>
  <c r="I9" i="71"/>
  <c r="E10" i="71"/>
  <c r="G10" i="71"/>
  <c r="I10" i="71"/>
  <c r="E11" i="71"/>
  <c r="G11" i="71"/>
  <c r="I11" i="71"/>
  <c r="E12" i="71"/>
  <c r="G12" i="71"/>
  <c r="I12" i="71"/>
  <c r="E13" i="71"/>
  <c r="G13" i="71"/>
  <c r="I13" i="71"/>
  <c r="E14" i="71"/>
  <c r="G14" i="71"/>
  <c r="I14" i="71"/>
  <c r="E15" i="71"/>
  <c r="G15" i="71"/>
  <c r="I15" i="71"/>
  <c r="E16" i="71"/>
  <c r="G16" i="71"/>
  <c r="I16" i="71"/>
  <c r="E17" i="71"/>
  <c r="G17" i="71"/>
  <c r="I17" i="71"/>
  <c r="E18" i="71"/>
  <c r="G18" i="71"/>
  <c r="I18" i="71"/>
  <c r="E19" i="71"/>
  <c r="G19" i="71"/>
  <c r="I19" i="71"/>
  <c r="E20" i="71"/>
  <c r="G20" i="71"/>
  <c r="I20" i="71"/>
  <c r="E21" i="71"/>
  <c r="G21" i="71"/>
  <c r="I21" i="71"/>
  <c r="E22" i="71"/>
  <c r="G22" i="71"/>
  <c r="I22" i="71"/>
  <c r="E23" i="71"/>
  <c r="G23" i="71"/>
  <c r="I23" i="71"/>
  <c r="E24" i="71"/>
  <c r="G24" i="71"/>
  <c r="I24" i="71"/>
  <c r="E25" i="71"/>
  <c r="G25" i="71"/>
  <c r="I25" i="71"/>
  <c r="E26" i="71"/>
  <c r="G26" i="71"/>
  <c r="I26" i="71"/>
  <c r="E27" i="71"/>
  <c r="G27" i="71"/>
  <c r="I27" i="71"/>
  <c r="E28" i="71"/>
  <c r="G28" i="71"/>
  <c r="I28" i="71"/>
  <c r="E29" i="71"/>
  <c r="G29" i="71"/>
  <c r="I29" i="71"/>
  <c r="E30" i="71"/>
  <c r="G30" i="71"/>
  <c r="I30" i="71"/>
  <c r="E31" i="71"/>
  <c r="G31" i="71"/>
  <c r="I31" i="71"/>
  <c r="E32" i="71"/>
  <c r="G32" i="71"/>
  <c r="I32" i="71"/>
  <c r="E33" i="71"/>
  <c r="F5" i="71"/>
  <c r="H5" i="71"/>
  <c r="J5" i="71"/>
  <c r="F6" i="71"/>
  <c r="H6" i="71"/>
  <c r="J6" i="71"/>
  <c r="F7" i="71"/>
  <c r="H7" i="71"/>
  <c r="J7" i="71"/>
  <c r="F8" i="71"/>
  <c r="H8" i="71"/>
  <c r="J8" i="71"/>
  <c r="F9" i="71"/>
  <c r="H9" i="71"/>
  <c r="J9" i="71"/>
  <c r="F10" i="71"/>
  <c r="H10" i="71"/>
  <c r="J10" i="71"/>
  <c r="F11" i="71"/>
  <c r="H11" i="71"/>
  <c r="J11" i="71"/>
  <c r="F12" i="71"/>
  <c r="H12" i="71"/>
  <c r="J12" i="71"/>
  <c r="F13" i="71"/>
  <c r="H13" i="71"/>
  <c r="J13" i="71"/>
  <c r="F14" i="71"/>
  <c r="H14" i="71"/>
  <c r="J14" i="71"/>
  <c r="F15" i="71"/>
  <c r="H15" i="71"/>
  <c r="J15" i="71"/>
  <c r="F16" i="71"/>
  <c r="H16" i="71"/>
  <c r="J16" i="71"/>
  <c r="F17" i="71"/>
  <c r="H17" i="71"/>
  <c r="J17" i="71"/>
  <c r="F18" i="71"/>
  <c r="H18" i="71"/>
  <c r="J18" i="71"/>
  <c r="F19" i="71"/>
  <c r="H19" i="71"/>
  <c r="J19" i="71"/>
  <c r="F20" i="71"/>
  <c r="H20" i="71"/>
  <c r="J20" i="71"/>
  <c r="F21" i="71"/>
  <c r="H21" i="71"/>
  <c r="J21" i="71"/>
  <c r="F22" i="71"/>
  <c r="H22" i="71"/>
  <c r="J22" i="71"/>
  <c r="F23" i="71"/>
  <c r="H23" i="71"/>
  <c r="J23" i="71"/>
  <c r="F24" i="71"/>
  <c r="H24" i="71"/>
  <c r="J24" i="71"/>
  <c r="F25" i="71"/>
  <c r="H25" i="71"/>
  <c r="J25" i="71"/>
  <c r="F26" i="71"/>
  <c r="H26" i="71"/>
  <c r="J26" i="71"/>
  <c r="F27" i="71"/>
  <c r="H27" i="71"/>
  <c r="J27" i="71"/>
  <c r="F28" i="71"/>
  <c r="H28" i="71"/>
  <c r="J28" i="71"/>
  <c r="F29" i="71"/>
  <c r="H29" i="71"/>
  <c r="J29" i="71"/>
  <c r="F30" i="71"/>
  <c r="H30" i="71"/>
  <c r="J30" i="71"/>
  <c r="F31" i="71"/>
  <c r="H31" i="71"/>
  <c r="J31" i="71"/>
  <c r="F32" i="71"/>
  <c r="H32" i="71"/>
  <c r="J32" i="71"/>
  <c r="F33" i="71"/>
  <c r="G33" i="71"/>
  <c r="I33" i="71"/>
  <c r="E34" i="71"/>
  <c r="G34" i="71"/>
  <c r="I34" i="71"/>
  <c r="E35" i="71"/>
  <c r="G35" i="71"/>
  <c r="I35" i="71"/>
  <c r="E36" i="71"/>
  <c r="G36" i="71"/>
  <c r="I36" i="71"/>
  <c r="E37" i="71"/>
  <c r="G37" i="71"/>
  <c r="I37" i="71"/>
  <c r="E38" i="71"/>
  <c r="G38" i="71"/>
  <c r="I38" i="71"/>
  <c r="E39" i="71"/>
  <c r="G39" i="71"/>
  <c r="I39" i="71"/>
  <c r="E40" i="71"/>
  <c r="G40" i="71"/>
  <c r="I40" i="71"/>
  <c r="E41" i="71"/>
  <c r="G41" i="71"/>
  <c r="I41" i="71"/>
  <c r="E42" i="71"/>
  <c r="G42" i="71"/>
  <c r="I42" i="71"/>
  <c r="E43" i="71"/>
  <c r="G43" i="71"/>
  <c r="I43" i="71"/>
  <c r="E44" i="71"/>
  <c r="G44" i="71"/>
  <c r="I44" i="71"/>
  <c r="E45" i="71"/>
  <c r="G45" i="71"/>
  <c r="I45" i="71"/>
  <c r="E46" i="71"/>
  <c r="G46" i="71"/>
  <c r="I46" i="71"/>
  <c r="E47" i="71"/>
  <c r="G47" i="71"/>
  <c r="I47" i="71"/>
  <c r="E48" i="71"/>
  <c r="G48" i="71"/>
  <c r="I48" i="71"/>
  <c r="E49" i="71"/>
  <c r="G49" i="71"/>
  <c r="I49" i="71"/>
  <c r="E50" i="71"/>
  <c r="G50" i="71"/>
  <c r="I50" i="71"/>
  <c r="E51" i="71"/>
  <c r="G51" i="71"/>
  <c r="I51" i="71"/>
  <c r="E52" i="71"/>
  <c r="G52" i="71"/>
  <c r="I52" i="71"/>
  <c r="E53" i="71"/>
  <c r="G53" i="71"/>
  <c r="I53" i="71"/>
  <c r="E54" i="71"/>
  <c r="G54" i="71"/>
  <c r="I54" i="71"/>
  <c r="E55" i="71"/>
  <c r="G55" i="71"/>
  <c r="I55" i="71"/>
  <c r="E56" i="71"/>
  <c r="G56" i="71"/>
  <c r="I56" i="71"/>
  <c r="E57" i="71"/>
  <c r="G57" i="71"/>
  <c r="I57" i="71"/>
  <c r="J4" i="71"/>
  <c r="H4" i="71"/>
  <c r="F4" i="71"/>
  <c r="H33" i="71"/>
  <c r="J33" i="71"/>
  <c r="F34" i="71"/>
  <c r="H34" i="71"/>
  <c r="J34" i="71"/>
  <c r="F35" i="71"/>
  <c r="H35" i="71"/>
  <c r="J35" i="71"/>
  <c r="F36" i="71"/>
  <c r="H36" i="71"/>
  <c r="J36" i="71"/>
  <c r="F37" i="71"/>
  <c r="H37" i="71"/>
  <c r="J37" i="71"/>
  <c r="F38" i="71"/>
  <c r="H38" i="71"/>
  <c r="J38" i="71"/>
  <c r="F39" i="71"/>
  <c r="H39" i="71"/>
  <c r="J39" i="71"/>
  <c r="F40" i="71"/>
  <c r="H40" i="71"/>
  <c r="J40" i="71"/>
  <c r="F41" i="71"/>
  <c r="H41" i="71"/>
  <c r="J41" i="71"/>
  <c r="F42" i="71"/>
  <c r="H42" i="71"/>
  <c r="J42" i="71"/>
  <c r="F43" i="71"/>
  <c r="H43" i="71"/>
  <c r="J43" i="71"/>
  <c r="F44" i="71"/>
  <c r="H44" i="71"/>
  <c r="J44" i="71"/>
  <c r="F45" i="71"/>
  <c r="H45" i="71"/>
  <c r="J45" i="71"/>
  <c r="F46" i="71"/>
  <c r="H46" i="71"/>
  <c r="J46" i="71"/>
  <c r="F47" i="71"/>
  <c r="H47" i="71"/>
  <c r="J47" i="71"/>
  <c r="F48" i="71"/>
  <c r="H48" i="71"/>
  <c r="J48" i="71"/>
  <c r="F49" i="71"/>
  <c r="H49" i="71"/>
  <c r="J49" i="71"/>
  <c r="F50" i="71"/>
  <c r="H50" i="71"/>
  <c r="J50" i="71"/>
  <c r="F51" i="71"/>
  <c r="H51" i="71"/>
  <c r="J51" i="71"/>
  <c r="F52" i="71"/>
  <c r="H52" i="71"/>
  <c r="J52" i="71"/>
  <c r="F53" i="71"/>
  <c r="H53" i="71"/>
  <c r="J53" i="71"/>
  <c r="F54" i="71"/>
  <c r="H54" i="71"/>
  <c r="J54" i="71"/>
  <c r="F55" i="71"/>
  <c r="H55" i="71"/>
  <c r="J55" i="71"/>
  <c r="F56" i="71"/>
  <c r="H56" i="71"/>
  <c r="J56" i="71"/>
  <c r="F57" i="71"/>
  <c r="H57" i="71"/>
  <c r="J57" i="71"/>
  <c r="I4" i="71"/>
  <c r="G4" i="71"/>
  <c r="E4" i="71"/>
  <c r="DE9" i="4"/>
  <c r="I19" i="7"/>
  <c r="K23" i="7"/>
  <c r="I14" i="7"/>
  <c r="F46" i="7"/>
  <c r="J19" i="7"/>
  <c r="I49" i="7"/>
  <c r="F31" i="7"/>
  <c r="I16" i="7"/>
  <c r="F30" i="7"/>
  <c r="G32" i="7"/>
  <c r="F34" i="7"/>
  <c r="K48" i="7"/>
  <c r="F48" i="7"/>
  <c r="H46" i="7"/>
  <c r="F44" i="7"/>
  <c r="H42" i="7"/>
  <c r="K40" i="7"/>
  <c r="F40" i="7"/>
  <c r="H38" i="7"/>
  <c r="F36" i="7"/>
  <c r="K28" i="7"/>
  <c r="I22" i="7"/>
  <c r="J20" i="7"/>
  <c r="G20" i="7"/>
  <c r="I18" i="7"/>
  <c r="H10" i="7"/>
  <c r="K6" i="7"/>
  <c r="H40" i="7"/>
  <c r="H36" i="7"/>
  <c r="H24" i="7"/>
  <c r="G17" i="7"/>
  <c r="J21" i="7"/>
  <c r="J25" i="7"/>
  <c r="J33" i="7"/>
  <c r="J45" i="7"/>
  <c r="J49" i="7"/>
  <c r="H9" i="7"/>
  <c r="K11" i="7"/>
  <c r="G15" i="7"/>
  <c r="F15" i="7"/>
  <c r="H21" i="7"/>
  <c r="H25" i="7"/>
  <c r="H27" i="7"/>
  <c r="H31" i="7"/>
  <c r="H33" i="7"/>
  <c r="H43" i="7"/>
  <c r="H45" i="7"/>
  <c r="I47" i="7"/>
  <c r="G21" i="7"/>
  <c r="G47" i="7"/>
  <c r="G13" i="7"/>
  <c r="I9" i="7"/>
  <c r="K31" i="7"/>
  <c r="I5" i="7"/>
  <c r="I23" i="7"/>
  <c r="F29" i="7"/>
  <c r="I31" i="7"/>
  <c r="F49" i="7"/>
  <c r="H18" i="7"/>
  <c r="H12" i="7"/>
  <c r="J32" i="7"/>
  <c r="K46" i="7"/>
  <c r="I48" i="7"/>
  <c r="I44" i="7"/>
  <c r="J42" i="7"/>
  <c r="G42" i="7"/>
  <c r="I40" i="7"/>
  <c r="J38" i="7"/>
  <c r="G38" i="7"/>
  <c r="I36" i="7"/>
  <c r="I28" i="7"/>
  <c r="I24" i="7"/>
  <c r="K22" i="7"/>
  <c r="F18" i="7"/>
  <c r="K14" i="7"/>
  <c r="F14" i="7"/>
  <c r="I12" i="7"/>
  <c r="J10" i="7"/>
  <c r="G10" i="7"/>
  <c r="I6" i="7"/>
  <c r="H15" i="7"/>
  <c r="J18" i="7"/>
  <c r="J23" i="7"/>
  <c r="J31" i="7"/>
  <c r="J47" i="7"/>
  <c r="F9" i="7"/>
  <c r="J7" i="7"/>
  <c r="F7" i="7"/>
  <c r="G9" i="7"/>
  <c r="F11" i="7"/>
  <c r="J15" i="7"/>
  <c r="H17" i="7"/>
  <c r="F17" i="7"/>
  <c r="G19" i="7"/>
  <c r="F19" i="7"/>
  <c r="F23" i="7"/>
  <c r="I46" i="7"/>
  <c r="I42" i="7"/>
  <c r="I38" i="7"/>
  <c r="I34" i="7"/>
  <c r="I30" i="7"/>
  <c r="I26" i="7"/>
  <c r="G22" i="7"/>
  <c r="G18" i="7"/>
  <c r="G14" i="7"/>
  <c r="G8" i="7"/>
  <c r="H7" i="7"/>
  <c r="J17" i="7"/>
  <c r="G23" i="7"/>
  <c r="G33" i="7"/>
  <c r="J14" i="7"/>
  <c r="F20" i="7"/>
  <c r="I11" i="7"/>
  <c r="G45" i="7"/>
  <c r="G25" i="7"/>
  <c r="F417" i="4"/>
  <c r="AU417" i="4"/>
  <c r="A88" i="67"/>
  <c r="C88" i="67"/>
  <c r="D88" i="67"/>
  <c r="L72" i="7"/>
  <c r="B72" i="67"/>
  <c r="DD9" i="4"/>
  <c r="DJ47" i="4"/>
  <c r="DL47" i="4"/>
  <c r="DN47" i="4"/>
  <c r="DP47" i="4"/>
  <c r="DR47" i="4"/>
  <c r="DT47" i="4"/>
  <c r="DV47" i="4"/>
  <c r="DX47" i="4"/>
  <c r="DZ47" i="4"/>
  <c r="EB47" i="4"/>
  <c r="ED47" i="4"/>
  <c r="EF47" i="4"/>
  <c r="EH47" i="4"/>
  <c r="EJ47" i="4"/>
  <c r="EL47" i="4"/>
  <c r="EN47" i="4"/>
  <c r="EP47" i="4"/>
  <c r="ER47" i="4"/>
  <c r="ET47" i="4"/>
  <c r="EV47" i="4"/>
  <c r="EX47" i="4"/>
  <c r="EZ47" i="4"/>
  <c r="FB47" i="4"/>
  <c r="FD47" i="4"/>
  <c r="FF47" i="4"/>
  <c r="FH47" i="4"/>
  <c r="FJ47" i="4"/>
  <c r="FL47" i="4"/>
  <c r="FN47" i="4"/>
  <c r="FP47" i="4"/>
  <c r="FR47" i="4"/>
  <c r="FT47" i="4"/>
  <c r="FV47" i="4"/>
  <c r="FX47" i="4"/>
  <c r="FZ47" i="4"/>
  <c r="GB47" i="4"/>
  <c r="GD47" i="4"/>
  <c r="GF47" i="4"/>
  <c r="GH47" i="4"/>
  <c r="GJ47" i="4"/>
  <c r="GL47" i="4"/>
  <c r="GN47" i="4"/>
  <c r="GP47" i="4"/>
  <c r="GR47" i="4"/>
  <c r="GT47" i="4"/>
  <c r="GV47" i="4"/>
  <c r="GX47" i="4"/>
  <c r="GZ47" i="4"/>
  <c r="HB47" i="4"/>
  <c r="HD47" i="4"/>
  <c r="DI48" i="4"/>
  <c r="DK48" i="4"/>
  <c r="DM48" i="4"/>
  <c r="DO48" i="4"/>
  <c r="DQ48" i="4"/>
  <c r="DS48" i="4"/>
  <c r="DU48" i="4"/>
  <c r="DW48" i="4"/>
  <c r="DY48" i="4"/>
  <c r="EA48" i="4"/>
  <c r="EC48" i="4"/>
  <c r="EE48" i="4"/>
  <c r="EG48" i="4"/>
  <c r="EI48" i="4"/>
  <c r="EK48" i="4"/>
  <c r="EM48" i="4"/>
  <c r="EO48" i="4"/>
  <c r="EQ48" i="4"/>
  <c r="ES48" i="4"/>
  <c r="EU48" i="4"/>
  <c r="EW48" i="4"/>
  <c r="EY48" i="4"/>
  <c r="FA48" i="4"/>
  <c r="FC48" i="4"/>
  <c r="FE48" i="4"/>
  <c r="FG48" i="4"/>
  <c r="FI48" i="4"/>
  <c r="FK48" i="4"/>
  <c r="FM48" i="4"/>
  <c r="FO48" i="4"/>
  <c r="FQ48" i="4"/>
  <c r="FS48" i="4"/>
  <c r="FU48" i="4"/>
  <c r="FW48" i="4"/>
  <c r="FY48" i="4"/>
  <c r="GA48" i="4"/>
  <c r="GC48" i="4"/>
  <c r="GE48" i="4"/>
  <c r="GG48" i="4"/>
  <c r="GI48" i="4"/>
  <c r="GK48" i="4"/>
  <c r="GM48" i="4"/>
  <c r="GO48" i="4"/>
  <c r="GQ48" i="4"/>
  <c r="GS48" i="4"/>
  <c r="GU48" i="4"/>
  <c r="GW48" i="4"/>
  <c r="GY48" i="4"/>
  <c r="HA48" i="4"/>
  <c r="HC48" i="4"/>
  <c r="DI49" i="4"/>
  <c r="DK49" i="4"/>
  <c r="DM49" i="4"/>
  <c r="DO49" i="4"/>
  <c r="DQ49" i="4"/>
  <c r="DS49" i="4"/>
  <c r="DU49" i="4"/>
  <c r="DW49" i="4"/>
  <c r="DY49" i="4"/>
  <c r="EA49" i="4"/>
  <c r="EC49" i="4"/>
  <c r="EE49" i="4"/>
  <c r="EG49" i="4"/>
  <c r="EI49" i="4"/>
  <c r="EK49" i="4"/>
  <c r="EM49" i="4"/>
  <c r="EO49" i="4"/>
  <c r="EQ49" i="4"/>
  <c r="ES49" i="4"/>
  <c r="EU49" i="4"/>
  <c r="EW49" i="4"/>
  <c r="EY49" i="4"/>
  <c r="FA49" i="4"/>
  <c r="FC49" i="4"/>
  <c r="FE49" i="4"/>
  <c r="FG49" i="4"/>
  <c r="FI49" i="4"/>
  <c r="FK49" i="4"/>
  <c r="FM49" i="4"/>
  <c r="FO49" i="4"/>
  <c r="FQ49" i="4"/>
  <c r="FS49" i="4"/>
  <c r="FU49" i="4"/>
  <c r="FW49" i="4"/>
  <c r="FY49" i="4"/>
  <c r="GA49" i="4"/>
  <c r="GC49" i="4"/>
  <c r="GE49" i="4"/>
  <c r="GG49" i="4"/>
  <c r="GI49" i="4"/>
  <c r="GK49" i="4"/>
  <c r="GM49" i="4"/>
  <c r="GO49" i="4"/>
  <c r="GQ49" i="4"/>
  <c r="GS49" i="4"/>
  <c r="GU49" i="4"/>
  <c r="GW49" i="4"/>
  <c r="GY49" i="4"/>
  <c r="HA49" i="4"/>
  <c r="HC49" i="4"/>
  <c r="DI50" i="4"/>
  <c r="DK50" i="4"/>
  <c r="DM50" i="4"/>
  <c r="DO50" i="4"/>
  <c r="DQ50" i="4"/>
  <c r="DS50" i="4"/>
  <c r="DU50" i="4"/>
  <c r="DW50" i="4"/>
  <c r="DY50" i="4"/>
  <c r="EA50" i="4"/>
  <c r="EC50" i="4"/>
  <c r="EE50" i="4"/>
  <c r="EG50" i="4"/>
  <c r="EI50" i="4"/>
  <c r="EK50" i="4"/>
  <c r="EM50" i="4"/>
  <c r="EO50" i="4"/>
  <c r="EQ50" i="4"/>
  <c r="ES50" i="4"/>
  <c r="EU50" i="4"/>
  <c r="EW50" i="4"/>
  <c r="EY50" i="4"/>
  <c r="FA50" i="4"/>
  <c r="FC50" i="4"/>
  <c r="FE50" i="4"/>
  <c r="FG50" i="4"/>
  <c r="FI50" i="4"/>
  <c r="FK50" i="4"/>
  <c r="FM50" i="4"/>
  <c r="FO50" i="4"/>
  <c r="FQ50" i="4"/>
  <c r="FS50" i="4"/>
  <c r="FU50" i="4"/>
  <c r="FW50" i="4"/>
  <c r="FY50" i="4"/>
  <c r="GA50" i="4"/>
  <c r="GC50" i="4"/>
  <c r="GE50" i="4"/>
  <c r="GG50" i="4"/>
  <c r="GI50" i="4"/>
  <c r="GK50" i="4"/>
  <c r="GM50" i="4"/>
  <c r="GO50" i="4"/>
  <c r="GQ50" i="4"/>
  <c r="GS50" i="4"/>
  <c r="GU50" i="4"/>
  <c r="GW50" i="4"/>
  <c r="GY50" i="4"/>
  <c r="HA50" i="4"/>
  <c r="HC50" i="4"/>
  <c r="DJ51" i="4"/>
  <c r="DL51" i="4"/>
  <c r="DN51" i="4"/>
  <c r="DP51" i="4"/>
  <c r="DR51" i="4"/>
  <c r="DT51" i="4"/>
  <c r="DV51" i="4"/>
  <c r="DX51" i="4"/>
  <c r="DZ51" i="4"/>
  <c r="EB51" i="4"/>
  <c r="ED51" i="4"/>
  <c r="EF51" i="4"/>
  <c r="EH51" i="4"/>
  <c r="EJ51" i="4"/>
  <c r="EL51" i="4"/>
  <c r="EN51" i="4"/>
  <c r="EP51" i="4"/>
  <c r="ER51" i="4"/>
  <c r="ET51" i="4"/>
  <c r="EV51" i="4"/>
  <c r="EX51" i="4"/>
  <c r="EZ51" i="4"/>
  <c r="FB51" i="4"/>
  <c r="FD51" i="4"/>
  <c r="FF51" i="4"/>
  <c r="FH51" i="4"/>
  <c r="FJ51" i="4"/>
  <c r="FL51" i="4"/>
  <c r="FN51" i="4"/>
  <c r="FP51" i="4"/>
  <c r="FR51" i="4"/>
  <c r="FT51" i="4"/>
  <c r="FV51" i="4"/>
  <c r="FX51" i="4"/>
  <c r="FZ51" i="4"/>
  <c r="GB51" i="4"/>
  <c r="GD51" i="4"/>
  <c r="GF51" i="4"/>
  <c r="GH51" i="4"/>
  <c r="GJ51" i="4"/>
  <c r="GL51" i="4"/>
  <c r="GN51" i="4"/>
  <c r="GP51" i="4"/>
  <c r="GR51" i="4"/>
  <c r="GT51" i="4"/>
  <c r="GV51" i="4"/>
  <c r="GX51" i="4"/>
  <c r="GZ51" i="4"/>
  <c r="HB51" i="4"/>
  <c r="HD51" i="4"/>
  <c r="DI52" i="4"/>
  <c r="DK52" i="4"/>
  <c r="DM52" i="4"/>
  <c r="DO52" i="4"/>
  <c r="DQ52" i="4"/>
  <c r="DS52" i="4"/>
  <c r="DU52" i="4"/>
  <c r="DW52" i="4"/>
  <c r="DY52" i="4"/>
  <c r="EA52" i="4"/>
  <c r="EC52" i="4"/>
  <c r="EE52" i="4"/>
  <c r="EG52" i="4"/>
  <c r="EI52" i="4"/>
  <c r="EK52" i="4"/>
  <c r="EM52" i="4"/>
  <c r="EO52" i="4"/>
  <c r="EQ52" i="4"/>
  <c r="ES52" i="4"/>
  <c r="EU52" i="4"/>
  <c r="EW52" i="4"/>
  <c r="EY52" i="4"/>
  <c r="FA52" i="4"/>
  <c r="FC52" i="4"/>
  <c r="FE52" i="4"/>
  <c r="FG52" i="4"/>
  <c r="FI52" i="4"/>
  <c r="FK52" i="4"/>
  <c r="FM52" i="4"/>
  <c r="FO52" i="4"/>
  <c r="FQ52" i="4"/>
  <c r="FS52" i="4"/>
  <c r="FU52" i="4"/>
  <c r="FW52" i="4"/>
  <c r="FY52" i="4"/>
  <c r="GA52" i="4"/>
  <c r="GC52" i="4"/>
  <c r="GE52" i="4"/>
  <c r="GG52" i="4"/>
  <c r="GI52" i="4"/>
  <c r="GK52" i="4"/>
  <c r="GM52" i="4"/>
  <c r="GO52" i="4"/>
  <c r="GQ52" i="4"/>
  <c r="GS52" i="4"/>
  <c r="GU52" i="4"/>
  <c r="GW52" i="4"/>
  <c r="GY52" i="4"/>
  <c r="HA52" i="4"/>
  <c r="HC52" i="4"/>
  <c r="DI53" i="4"/>
  <c r="DK53" i="4"/>
  <c r="DM53" i="4"/>
  <c r="DO53" i="4"/>
  <c r="DQ53" i="4"/>
  <c r="DS53" i="4"/>
  <c r="DU53" i="4"/>
  <c r="DW53" i="4"/>
  <c r="DY53" i="4"/>
  <c r="EA53" i="4"/>
  <c r="EC53" i="4"/>
  <c r="EE53" i="4"/>
  <c r="EG53" i="4"/>
  <c r="EI53" i="4"/>
  <c r="EK53" i="4"/>
  <c r="EM53" i="4"/>
  <c r="EO53" i="4"/>
  <c r="EQ53" i="4"/>
  <c r="ES53" i="4"/>
  <c r="EU53" i="4"/>
  <c r="EW53" i="4"/>
  <c r="EY53" i="4"/>
  <c r="FA53" i="4"/>
  <c r="FC53" i="4"/>
  <c r="FE53" i="4"/>
  <c r="FG53" i="4"/>
  <c r="FI53" i="4"/>
  <c r="FK53" i="4"/>
  <c r="FM53" i="4"/>
  <c r="FO53" i="4"/>
  <c r="FQ53" i="4"/>
  <c r="FS53" i="4"/>
  <c r="FU53" i="4"/>
  <c r="FW53" i="4"/>
  <c r="FY53" i="4"/>
  <c r="GA53" i="4"/>
  <c r="GC53" i="4"/>
  <c r="GE53" i="4"/>
  <c r="GG53" i="4"/>
  <c r="GI53" i="4"/>
  <c r="GK53" i="4"/>
  <c r="GM53" i="4"/>
  <c r="GO53" i="4"/>
  <c r="GQ53" i="4"/>
  <c r="GS53" i="4"/>
  <c r="GU53" i="4"/>
  <c r="GW53" i="4"/>
  <c r="GY53" i="4"/>
  <c r="HA53" i="4"/>
  <c r="HC53" i="4"/>
  <c r="DI54" i="4"/>
  <c r="DK54" i="4"/>
  <c r="DM54" i="4"/>
  <c r="DO54" i="4"/>
  <c r="DQ54" i="4"/>
  <c r="DS54" i="4"/>
  <c r="DU54" i="4"/>
  <c r="DW54" i="4"/>
  <c r="DY54" i="4"/>
  <c r="EA54" i="4"/>
  <c r="EC54" i="4"/>
  <c r="EE54" i="4"/>
  <c r="EG54" i="4"/>
  <c r="EI54" i="4"/>
  <c r="EK54" i="4"/>
  <c r="EM54" i="4"/>
  <c r="EO54" i="4"/>
  <c r="EQ54" i="4"/>
  <c r="ES54" i="4"/>
  <c r="EU54" i="4"/>
  <c r="EW54" i="4"/>
  <c r="EY54" i="4"/>
  <c r="FA54" i="4"/>
  <c r="FC54" i="4"/>
  <c r="FE54" i="4"/>
  <c r="FG54" i="4"/>
  <c r="FI54" i="4"/>
  <c r="FK54" i="4"/>
  <c r="FM54" i="4"/>
  <c r="FO54" i="4"/>
  <c r="FQ54" i="4"/>
  <c r="FS54" i="4"/>
  <c r="FU54" i="4"/>
  <c r="FW54" i="4"/>
  <c r="FY54" i="4"/>
  <c r="GA54" i="4"/>
  <c r="GC54" i="4"/>
  <c r="GE54" i="4"/>
  <c r="GG54" i="4"/>
  <c r="GI54" i="4"/>
  <c r="GK54" i="4"/>
  <c r="GM54" i="4"/>
  <c r="GO54" i="4"/>
  <c r="GQ54" i="4"/>
  <c r="GS54" i="4"/>
  <c r="GU54" i="4"/>
  <c r="GW54" i="4"/>
  <c r="GY54" i="4"/>
  <c r="HA54" i="4"/>
  <c r="HC54" i="4"/>
  <c r="DJ55" i="4"/>
  <c r="DL55" i="4"/>
  <c r="DN55" i="4"/>
  <c r="DP55" i="4"/>
  <c r="DR55" i="4"/>
  <c r="DT55" i="4"/>
  <c r="DV55" i="4"/>
  <c r="DX55" i="4"/>
  <c r="DZ55" i="4"/>
  <c r="EB55" i="4"/>
  <c r="ED55" i="4"/>
  <c r="EF55" i="4"/>
  <c r="EH55" i="4"/>
  <c r="EJ55" i="4"/>
  <c r="EL55" i="4"/>
  <c r="EN55" i="4"/>
  <c r="EP55" i="4"/>
  <c r="ER55" i="4"/>
  <c r="ET55" i="4"/>
  <c r="EV55" i="4"/>
  <c r="EX55" i="4"/>
  <c r="EZ55" i="4"/>
  <c r="FB55" i="4"/>
  <c r="FD55" i="4"/>
  <c r="FF55" i="4"/>
  <c r="FH55" i="4"/>
  <c r="FJ55" i="4"/>
  <c r="FL55" i="4"/>
  <c r="FN55" i="4"/>
  <c r="FP55" i="4"/>
  <c r="FR55" i="4"/>
  <c r="FT55" i="4"/>
  <c r="FV55" i="4"/>
  <c r="FX55" i="4"/>
  <c r="FZ55" i="4"/>
  <c r="GB55" i="4"/>
  <c r="GD55" i="4"/>
  <c r="GF55" i="4"/>
  <c r="GH55" i="4"/>
  <c r="GJ55" i="4"/>
  <c r="GL55" i="4"/>
  <c r="GN55" i="4"/>
  <c r="GP55" i="4"/>
  <c r="GR55" i="4"/>
  <c r="GT55" i="4"/>
  <c r="GV55" i="4"/>
  <c r="GX55" i="4"/>
  <c r="GZ55" i="4"/>
  <c r="HB55" i="4"/>
  <c r="HD55" i="4"/>
  <c r="DI56" i="4"/>
  <c r="DK56" i="4"/>
  <c r="DM56" i="4"/>
  <c r="DO56" i="4"/>
  <c r="DQ56" i="4"/>
  <c r="DS56" i="4"/>
  <c r="DU56" i="4"/>
  <c r="DW56" i="4"/>
  <c r="DY56" i="4"/>
  <c r="EA56" i="4"/>
  <c r="EC56" i="4"/>
  <c r="EE56" i="4"/>
  <c r="EG56" i="4"/>
  <c r="EI56" i="4"/>
  <c r="EK56" i="4"/>
  <c r="EM56" i="4"/>
  <c r="EO56" i="4"/>
  <c r="EQ56" i="4"/>
  <c r="ES56" i="4"/>
  <c r="EU56" i="4"/>
  <c r="EW56" i="4"/>
  <c r="EY56" i="4"/>
  <c r="FA56" i="4"/>
  <c r="FC56" i="4"/>
  <c r="FE56" i="4"/>
  <c r="FG56" i="4"/>
  <c r="FI56" i="4"/>
  <c r="FK56" i="4"/>
  <c r="FM56" i="4"/>
  <c r="FO56" i="4"/>
  <c r="FQ56" i="4"/>
  <c r="FS56" i="4"/>
  <c r="FU56" i="4"/>
  <c r="FW56" i="4"/>
  <c r="FY56" i="4"/>
  <c r="GA56" i="4"/>
  <c r="GC56" i="4"/>
  <c r="GE56" i="4"/>
  <c r="GG56" i="4"/>
  <c r="GI56" i="4"/>
  <c r="GK56" i="4"/>
  <c r="GM56" i="4"/>
  <c r="GO56" i="4"/>
  <c r="GQ56" i="4"/>
  <c r="GS56" i="4"/>
  <c r="GU56" i="4"/>
  <c r="GW56" i="4"/>
  <c r="GY56" i="4"/>
  <c r="HA56" i="4"/>
  <c r="HC56" i="4"/>
  <c r="DI57" i="4"/>
  <c r="DK57" i="4"/>
  <c r="DM57" i="4"/>
  <c r="DO57" i="4"/>
  <c r="DQ57" i="4"/>
  <c r="DS57" i="4"/>
  <c r="DU57" i="4"/>
  <c r="DW57" i="4"/>
  <c r="DY57" i="4"/>
  <c r="EA57" i="4"/>
  <c r="EC57" i="4"/>
  <c r="EE57" i="4"/>
  <c r="EG57" i="4"/>
  <c r="EI57" i="4"/>
  <c r="EK57" i="4"/>
  <c r="EM57" i="4"/>
  <c r="EO57" i="4"/>
  <c r="EQ57" i="4"/>
  <c r="ES57" i="4"/>
  <c r="EU57" i="4"/>
  <c r="EW57" i="4"/>
  <c r="EY57" i="4"/>
  <c r="FA57" i="4"/>
  <c r="FC57" i="4"/>
  <c r="FE57" i="4"/>
  <c r="FG57" i="4"/>
  <c r="FI57" i="4"/>
  <c r="FK57" i="4"/>
  <c r="FM57" i="4"/>
  <c r="FO57" i="4"/>
  <c r="FQ57" i="4"/>
  <c r="FS57" i="4"/>
  <c r="FU57" i="4"/>
  <c r="FW57" i="4"/>
  <c r="FY57" i="4"/>
  <c r="GA57" i="4"/>
  <c r="GC57" i="4"/>
  <c r="GE57" i="4"/>
  <c r="GG57" i="4"/>
  <c r="GI57" i="4"/>
  <c r="GK57" i="4"/>
  <c r="GM57" i="4"/>
  <c r="GO57" i="4"/>
  <c r="GQ57" i="4"/>
  <c r="GS57" i="4"/>
  <c r="GU57" i="4"/>
  <c r="GW57" i="4"/>
  <c r="GY57" i="4"/>
  <c r="HA57" i="4"/>
  <c r="HC57" i="4"/>
  <c r="DI58" i="4"/>
  <c r="DK58" i="4"/>
  <c r="DM58" i="4"/>
  <c r="DO58" i="4"/>
  <c r="DQ58" i="4"/>
  <c r="DS58" i="4"/>
  <c r="DU58" i="4"/>
  <c r="DW58" i="4"/>
  <c r="DY58" i="4"/>
  <c r="EA58" i="4"/>
  <c r="EC58" i="4"/>
  <c r="EE58" i="4"/>
  <c r="EG58" i="4"/>
  <c r="EI58" i="4"/>
  <c r="EK58" i="4"/>
  <c r="EM58" i="4"/>
  <c r="EO58" i="4"/>
  <c r="EQ58" i="4"/>
  <c r="ES58" i="4"/>
  <c r="EU58" i="4"/>
  <c r="EW58" i="4"/>
  <c r="EY58" i="4"/>
  <c r="FA58" i="4"/>
  <c r="FC58" i="4"/>
  <c r="FE58" i="4"/>
  <c r="FG58" i="4"/>
  <c r="FI58" i="4"/>
  <c r="FK58" i="4"/>
  <c r="FM58" i="4"/>
  <c r="FO58" i="4"/>
  <c r="FQ58" i="4"/>
  <c r="FS58" i="4"/>
  <c r="FU58" i="4"/>
  <c r="FW58" i="4"/>
  <c r="FY58" i="4"/>
  <c r="GA58" i="4"/>
  <c r="GC58" i="4"/>
  <c r="GE58" i="4"/>
  <c r="GG58" i="4"/>
  <c r="GI58" i="4"/>
  <c r="GK58" i="4"/>
  <c r="GM58" i="4"/>
  <c r="GO58" i="4"/>
  <c r="GQ58" i="4"/>
  <c r="GS58" i="4"/>
  <c r="GU58" i="4"/>
  <c r="GW58" i="4"/>
  <c r="GY58" i="4"/>
  <c r="HA58" i="4"/>
  <c r="HC58" i="4"/>
  <c r="DJ59" i="4"/>
  <c r="DL59" i="4"/>
  <c r="DN59" i="4"/>
  <c r="DP59" i="4"/>
  <c r="DR59" i="4"/>
  <c r="DT59" i="4"/>
  <c r="DV59" i="4"/>
  <c r="DX59" i="4"/>
  <c r="DZ59" i="4"/>
  <c r="EB59" i="4"/>
  <c r="ED59" i="4"/>
  <c r="EF59" i="4"/>
  <c r="EH59" i="4"/>
  <c r="EJ59" i="4"/>
  <c r="EL59" i="4"/>
  <c r="EN59" i="4"/>
  <c r="EP59" i="4"/>
  <c r="ER59" i="4"/>
  <c r="ET59" i="4"/>
  <c r="EV59" i="4"/>
  <c r="EX59" i="4"/>
  <c r="EZ59" i="4"/>
  <c r="FB59" i="4"/>
  <c r="FD59" i="4"/>
  <c r="FF59" i="4"/>
  <c r="FH59" i="4"/>
  <c r="FJ59" i="4"/>
  <c r="FL59" i="4"/>
  <c r="FN59" i="4"/>
  <c r="FP59" i="4"/>
  <c r="FR59" i="4"/>
  <c r="FT59" i="4"/>
  <c r="FV59" i="4"/>
  <c r="FX59" i="4"/>
  <c r="FZ59" i="4"/>
  <c r="GB59" i="4"/>
  <c r="GD59" i="4"/>
  <c r="GF59" i="4"/>
  <c r="GH59" i="4"/>
  <c r="GJ59" i="4"/>
  <c r="GL59" i="4"/>
  <c r="GN59" i="4"/>
  <c r="GP59" i="4"/>
  <c r="GR59" i="4"/>
  <c r="GT59" i="4"/>
  <c r="GV59" i="4"/>
  <c r="GX59" i="4"/>
  <c r="GZ59" i="4"/>
  <c r="HB59" i="4"/>
  <c r="HD59" i="4"/>
  <c r="DI60" i="4"/>
  <c r="DK60" i="4"/>
  <c r="DM60" i="4"/>
  <c r="DO60" i="4"/>
  <c r="DQ60" i="4"/>
  <c r="DS60" i="4"/>
  <c r="DU60" i="4"/>
  <c r="DW60" i="4"/>
  <c r="DY60" i="4"/>
  <c r="EA60" i="4"/>
  <c r="EC60" i="4"/>
  <c r="EE60" i="4"/>
  <c r="EG60" i="4"/>
  <c r="EI60" i="4"/>
  <c r="EK60" i="4"/>
  <c r="EM60" i="4"/>
  <c r="EO60" i="4"/>
  <c r="EQ60" i="4"/>
  <c r="ES60" i="4"/>
  <c r="EU60" i="4"/>
  <c r="EW60" i="4"/>
  <c r="EY60" i="4"/>
  <c r="FA60" i="4"/>
  <c r="FC60" i="4"/>
  <c r="FE60" i="4"/>
  <c r="FG60" i="4"/>
  <c r="FI60" i="4"/>
  <c r="FK60" i="4"/>
  <c r="FM60" i="4"/>
  <c r="FO60" i="4"/>
  <c r="FQ60" i="4"/>
  <c r="FS60" i="4"/>
  <c r="FU60" i="4"/>
  <c r="FW60" i="4"/>
  <c r="FY60" i="4"/>
  <c r="GA60" i="4"/>
  <c r="GC60" i="4"/>
  <c r="GE60" i="4"/>
  <c r="GG60" i="4"/>
  <c r="GI60" i="4"/>
  <c r="GK60" i="4"/>
  <c r="GM60" i="4"/>
  <c r="GO60" i="4"/>
  <c r="GQ60" i="4"/>
  <c r="GS60" i="4"/>
  <c r="GU60" i="4"/>
  <c r="GW60" i="4"/>
  <c r="GY60" i="4"/>
  <c r="HA60" i="4"/>
  <c r="HC60" i="4"/>
  <c r="DI61" i="4"/>
  <c r="DK61" i="4"/>
  <c r="DM61" i="4"/>
  <c r="DO61" i="4"/>
  <c r="DQ61" i="4"/>
  <c r="DS61" i="4"/>
  <c r="DU61" i="4"/>
  <c r="DW61" i="4"/>
  <c r="DY61" i="4"/>
  <c r="EA61" i="4"/>
  <c r="EC61" i="4"/>
  <c r="EE61" i="4"/>
  <c r="EG61" i="4"/>
  <c r="EI61" i="4"/>
  <c r="EK61" i="4"/>
  <c r="EM61" i="4"/>
  <c r="EO61" i="4"/>
  <c r="EQ61" i="4"/>
  <c r="ES61" i="4"/>
  <c r="EU61" i="4"/>
  <c r="EW61" i="4"/>
  <c r="EY61" i="4"/>
  <c r="FA61" i="4"/>
  <c r="FC61" i="4"/>
  <c r="FE61" i="4"/>
  <c r="FG61" i="4"/>
  <c r="FI61" i="4"/>
  <c r="FK61" i="4"/>
  <c r="FM61" i="4"/>
  <c r="FO61" i="4"/>
  <c r="FQ61" i="4"/>
  <c r="FS61" i="4"/>
  <c r="FU61" i="4"/>
  <c r="FW61" i="4"/>
  <c r="FY61" i="4"/>
  <c r="GA61" i="4"/>
  <c r="GC61" i="4"/>
  <c r="GE61" i="4"/>
  <c r="GG61" i="4"/>
  <c r="GI61" i="4"/>
  <c r="GK61" i="4"/>
  <c r="GM61" i="4"/>
  <c r="GO61" i="4"/>
  <c r="GQ61" i="4"/>
  <c r="GS61" i="4"/>
  <c r="GU61" i="4"/>
  <c r="GW61" i="4"/>
  <c r="GY61" i="4"/>
  <c r="HA61" i="4"/>
  <c r="HC61" i="4"/>
  <c r="DI62" i="4"/>
  <c r="DK62" i="4"/>
  <c r="DM62" i="4"/>
  <c r="DO62" i="4"/>
  <c r="DQ62" i="4"/>
  <c r="DS62" i="4"/>
  <c r="DU62" i="4"/>
  <c r="DW62" i="4"/>
  <c r="DY62" i="4"/>
  <c r="EA62" i="4"/>
  <c r="EC62" i="4"/>
  <c r="EE62" i="4"/>
  <c r="EG62" i="4"/>
  <c r="EI62" i="4"/>
  <c r="EK62" i="4"/>
  <c r="EM62" i="4"/>
  <c r="EO62" i="4"/>
  <c r="EQ62" i="4"/>
  <c r="ES62" i="4"/>
  <c r="EU62" i="4"/>
  <c r="EW62" i="4"/>
  <c r="EY62" i="4"/>
  <c r="FA62" i="4"/>
  <c r="FC62" i="4"/>
  <c r="FE62" i="4"/>
  <c r="FG62" i="4"/>
  <c r="FI62" i="4"/>
  <c r="FK62" i="4"/>
  <c r="FM62" i="4"/>
  <c r="FO62" i="4"/>
  <c r="FQ62" i="4"/>
  <c r="FS62" i="4"/>
  <c r="FU62" i="4"/>
  <c r="FW62" i="4"/>
  <c r="FY62" i="4"/>
  <c r="GA62" i="4"/>
  <c r="GC62" i="4"/>
  <c r="GE62" i="4"/>
  <c r="GG62" i="4"/>
  <c r="GI62" i="4"/>
  <c r="GK62" i="4"/>
  <c r="GM62" i="4"/>
  <c r="GO62" i="4"/>
  <c r="GQ62" i="4"/>
  <c r="GS62" i="4"/>
  <c r="GU62" i="4"/>
  <c r="GW62" i="4"/>
  <c r="GY62" i="4"/>
  <c r="HA62" i="4"/>
  <c r="HC62" i="4"/>
  <c r="DJ63" i="4"/>
  <c r="DL63" i="4"/>
  <c r="DN63" i="4"/>
  <c r="DP63" i="4"/>
  <c r="DR63" i="4"/>
  <c r="DT63" i="4"/>
  <c r="DV63" i="4"/>
  <c r="DX63" i="4"/>
  <c r="DZ63" i="4"/>
  <c r="EB63" i="4"/>
  <c r="ED63" i="4"/>
  <c r="EF63" i="4"/>
  <c r="EH63" i="4"/>
  <c r="EJ63" i="4"/>
  <c r="EL63" i="4"/>
  <c r="EN63" i="4"/>
  <c r="EP63" i="4"/>
  <c r="ER63" i="4"/>
  <c r="ET63" i="4"/>
  <c r="EV63" i="4"/>
  <c r="EX63" i="4"/>
  <c r="EZ63" i="4"/>
  <c r="FB63" i="4"/>
  <c r="FD63" i="4"/>
  <c r="FF63" i="4"/>
  <c r="FH63" i="4"/>
  <c r="FJ63" i="4"/>
  <c r="FL63" i="4"/>
  <c r="FN63" i="4"/>
  <c r="FP63" i="4"/>
  <c r="FR63" i="4"/>
  <c r="FT63" i="4"/>
  <c r="FV63" i="4"/>
  <c r="FX63" i="4"/>
  <c r="FZ63" i="4"/>
  <c r="GB63" i="4"/>
  <c r="GD63" i="4"/>
  <c r="GF63" i="4"/>
  <c r="GH63" i="4"/>
  <c r="GJ63" i="4"/>
  <c r="GL63" i="4"/>
  <c r="GN63" i="4"/>
  <c r="GP63" i="4"/>
  <c r="GR63" i="4"/>
  <c r="GT63" i="4"/>
  <c r="GV63" i="4"/>
  <c r="GX63" i="4"/>
  <c r="GZ63" i="4"/>
  <c r="HB63" i="4"/>
  <c r="HD63" i="4"/>
  <c r="DI64" i="4"/>
  <c r="DK64" i="4"/>
  <c r="DM64" i="4"/>
  <c r="DO64" i="4"/>
  <c r="DQ64" i="4"/>
  <c r="DS64" i="4"/>
  <c r="DU64" i="4"/>
  <c r="DW64" i="4"/>
  <c r="DY64" i="4"/>
  <c r="EA64" i="4"/>
  <c r="EC64" i="4"/>
  <c r="EE64" i="4"/>
  <c r="EG64" i="4"/>
  <c r="EI64" i="4"/>
  <c r="EK64" i="4"/>
  <c r="EM64" i="4"/>
  <c r="EO64" i="4"/>
  <c r="EQ64" i="4"/>
  <c r="ES64" i="4"/>
  <c r="EU64" i="4"/>
  <c r="EW64" i="4"/>
  <c r="EY64" i="4"/>
  <c r="FA64" i="4"/>
  <c r="FC64" i="4"/>
  <c r="FE64" i="4"/>
  <c r="FG64" i="4"/>
  <c r="FI64" i="4"/>
  <c r="FK64" i="4"/>
  <c r="FM64" i="4"/>
  <c r="FO64" i="4"/>
  <c r="FQ64" i="4"/>
  <c r="FS64" i="4"/>
  <c r="FU64" i="4"/>
  <c r="FW64" i="4"/>
  <c r="FY64" i="4"/>
  <c r="GA64" i="4"/>
  <c r="GC64" i="4"/>
  <c r="GE64" i="4"/>
  <c r="GG64" i="4"/>
  <c r="GI64" i="4"/>
  <c r="GK64" i="4"/>
  <c r="GM64" i="4"/>
  <c r="GO64" i="4"/>
  <c r="GQ64" i="4"/>
  <c r="GS64" i="4"/>
  <c r="GU64" i="4"/>
  <c r="GW64" i="4"/>
  <c r="GY64" i="4"/>
  <c r="HA64" i="4"/>
  <c r="HC64" i="4"/>
  <c r="DI65" i="4"/>
  <c r="DK65" i="4"/>
  <c r="DM65" i="4"/>
  <c r="DO65" i="4"/>
  <c r="DQ65" i="4"/>
  <c r="DS65" i="4"/>
  <c r="DU65" i="4"/>
  <c r="DW65" i="4"/>
  <c r="DY65" i="4"/>
  <c r="EA65" i="4"/>
  <c r="EC65" i="4"/>
  <c r="EE65" i="4"/>
  <c r="EG65" i="4"/>
  <c r="EI65" i="4"/>
  <c r="EK65" i="4"/>
  <c r="EM65" i="4"/>
  <c r="EO65" i="4"/>
  <c r="EQ65" i="4"/>
  <c r="ES65" i="4"/>
  <c r="EU65" i="4"/>
  <c r="EW65" i="4"/>
  <c r="EY65" i="4"/>
  <c r="FA65" i="4"/>
  <c r="FC65" i="4"/>
  <c r="FE65" i="4"/>
  <c r="FG65" i="4"/>
  <c r="FI65" i="4"/>
  <c r="FK65" i="4"/>
  <c r="FM65" i="4"/>
  <c r="FO65" i="4"/>
  <c r="FQ65" i="4"/>
  <c r="FS65" i="4"/>
  <c r="FU65" i="4"/>
  <c r="FW65" i="4"/>
  <c r="FY65" i="4"/>
  <c r="GA65" i="4"/>
  <c r="GC65" i="4"/>
  <c r="GE65" i="4"/>
  <c r="GG65" i="4"/>
  <c r="GI65" i="4"/>
  <c r="GK65" i="4"/>
  <c r="GM65" i="4"/>
  <c r="GO65" i="4"/>
  <c r="GQ65" i="4"/>
  <c r="GS65" i="4"/>
  <c r="GU65" i="4"/>
  <c r="GW65" i="4"/>
  <c r="GY65" i="4"/>
  <c r="HA65" i="4"/>
  <c r="HC65" i="4"/>
  <c r="DI66" i="4"/>
  <c r="DK66" i="4"/>
  <c r="DM66" i="4"/>
  <c r="DO66" i="4"/>
  <c r="DQ66" i="4"/>
  <c r="DS66" i="4"/>
  <c r="DU66" i="4"/>
  <c r="DW66" i="4"/>
  <c r="DY66" i="4"/>
  <c r="EA66" i="4"/>
  <c r="EC66" i="4"/>
  <c r="EE66" i="4"/>
  <c r="EG66" i="4"/>
  <c r="EI66" i="4"/>
  <c r="EK66" i="4"/>
  <c r="EM66" i="4"/>
  <c r="EO66" i="4"/>
  <c r="EQ66" i="4"/>
  <c r="ES66" i="4"/>
  <c r="EU66" i="4"/>
  <c r="EW66" i="4"/>
  <c r="EY66" i="4"/>
  <c r="FA66" i="4"/>
  <c r="FC66" i="4"/>
  <c r="FE66" i="4"/>
  <c r="FG66" i="4"/>
  <c r="FI66" i="4"/>
  <c r="FK66" i="4"/>
  <c r="FM66" i="4"/>
  <c r="FO66" i="4"/>
  <c r="FQ66" i="4"/>
  <c r="FS66" i="4"/>
  <c r="FU66" i="4"/>
  <c r="FW66" i="4"/>
  <c r="FY66" i="4"/>
  <c r="GA66" i="4"/>
  <c r="GC66" i="4"/>
  <c r="GE66" i="4"/>
  <c r="GG66" i="4"/>
  <c r="GI66" i="4"/>
  <c r="GK66" i="4"/>
  <c r="GM66" i="4"/>
  <c r="GO66" i="4"/>
  <c r="GQ66" i="4"/>
  <c r="GS66" i="4"/>
  <c r="GU66" i="4"/>
  <c r="GW66" i="4"/>
  <c r="GY66" i="4"/>
  <c r="HA66" i="4"/>
  <c r="HC66" i="4"/>
  <c r="DJ67" i="4"/>
  <c r="DL67" i="4"/>
  <c r="DN67" i="4"/>
  <c r="DP67" i="4"/>
  <c r="DR67" i="4"/>
  <c r="DT67" i="4"/>
  <c r="DV67" i="4"/>
  <c r="DX67" i="4"/>
  <c r="DZ67" i="4"/>
  <c r="EB67" i="4"/>
  <c r="ED67" i="4"/>
  <c r="EF67" i="4"/>
  <c r="EH67" i="4"/>
  <c r="EJ67" i="4"/>
  <c r="EL67" i="4"/>
  <c r="EN67" i="4"/>
  <c r="EP67" i="4"/>
  <c r="ER67" i="4"/>
  <c r="ET67" i="4"/>
  <c r="EV67" i="4"/>
  <c r="EX67" i="4"/>
  <c r="EZ67" i="4"/>
  <c r="FB67" i="4"/>
  <c r="FD67" i="4"/>
  <c r="FF67" i="4"/>
  <c r="FH67" i="4"/>
  <c r="FJ67" i="4"/>
  <c r="FL67" i="4"/>
  <c r="FN67" i="4"/>
  <c r="FP67" i="4"/>
  <c r="FR67" i="4"/>
  <c r="FT67" i="4"/>
  <c r="FV67" i="4"/>
  <c r="FX67" i="4"/>
  <c r="FZ67" i="4"/>
  <c r="GB67" i="4"/>
  <c r="GD67" i="4"/>
  <c r="GF67" i="4"/>
  <c r="GH67" i="4"/>
  <c r="GJ67" i="4"/>
  <c r="GL67" i="4"/>
  <c r="GN67" i="4"/>
  <c r="GP67" i="4"/>
  <c r="GR67" i="4"/>
  <c r="GT67" i="4"/>
  <c r="GV67" i="4"/>
  <c r="GX67" i="4"/>
  <c r="GZ67" i="4"/>
  <c r="HB67" i="4"/>
  <c r="HD67" i="4"/>
  <c r="DI68" i="4"/>
  <c r="DK68" i="4"/>
  <c r="DM68" i="4"/>
  <c r="DO68" i="4"/>
  <c r="DQ68" i="4"/>
  <c r="DS68" i="4"/>
  <c r="DU68" i="4"/>
  <c r="DW68" i="4"/>
  <c r="DY68" i="4"/>
  <c r="EA68" i="4"/>
  <c r="EC68" i="4"/>
  <c r="EE68" i="4"/>
  <c r="EG68" i="4"/>
  <c r="EI68" i="4"/>
  <c r="EK68" i="4"/>
  <c r="EM68" i="4"/>
  <c r="EO68" i="4"/>
  <c r="EQ68" i="4"/>
  <c r="ES68" i="4"/>
  <c r="EU68" i="4"/>
  <c r="EW68" i="4"/>
  <c r="EY68" i="4"/>
  <c r="FA68" i="4"/>
  <c r="FC68" i="4"/>
  <c r="FE68" i="4"/>
  <c r="FG68" i="4"/>
  <c r="FI68" i="4"/>
  <c r="FK68" i="4"/>
  <c r="FM68" i="4"/>
  <c r="FO68" i="4"/>
  <c r="FQ68" i="4"/>
  <c r="FS68" i="4"/>
  <c r="FU68" i="4"/>
  <c r="FW68" i="4"/>
  <c r="FY68" i="4"/>
  <c r="GA68" i="4"/>
  <c r="GC68" i="4"/>
  <c r="GE68" i="4"/>
  <c r="GG68" i="4"/>
  <c r="GI68" i="4"/>
  <c r="GK68" i="4"/>
  <c r="GM68" i="4"/>
  <c r="GO68" i="4"/>
  <c r="GQ68" i="4"/>
  <c r="GS68" i="4"/>
  <c r="GU68" i="4"/>
  <c r="GW68" i="4"/>
  <c r="GY68" i="4"/>
  <c r="HA68" i="4"/>
  <c r="HC68" i="4"/>
  <c r="DI69" i="4"/>
  <c r="DK69" i="4"/>
  <c r="DM69" i="4"/>
  <c r="DO69" i="4"/>
  <c r="DQ69" i="4"/>
  <c r="DS69" i="4"/>
  <c r="DU69" i="4"/>
  <c r="DW69" i="4"/>
  <c r="DY69" i="4"/>
  <c r="EA69" i="4"/>
  <c r="EC69" i="4"/>
  <c r="EE69" i="4"/>
  <c r="EG69" i="4"/>
  <c r="EI69" i="4"/>
  <c r="EK69" i="4"/>
  <c r="EM69" i="4"/>
  <c r="EO69" i="4"/>
  <c r="EQ69" i="4"/>
  <c r="ES69" i="4"/>
  <c r="EU69" i="4"/>
  <c r="EW69" i="4"/>
  <c r="EY69" i="4"/>
  <c r="FA69" i="4"/>
  <c r="FC69" i="4"/>
  <c r="FE69" i="4"/>
  <c r="FG69" i="4"/>
  <c r="FI69" i="4"/>
  <c r="FK69" i="4"/>
  <c r="FM69" i="4"/>
  <c r="FO69" i="4"/>
  <c r="FQ69" i="4"/>
  <c r="FS69" i="4"/>
  <c r="FU69" i="4"/>
  <c r="FW69" i="4"/>
  <c r="FY69" i="4"/>
  <c r="GA69" i="4"/>
  <c r="GC69" i="4"/>
  <c r="GE69" i="4"/>
  <c r="GG69" i="4"/>
  <c r="GI69" i="4"/>
  <c r="GK69" i="4"/>
  <c r="GM69" i="4"/>
  <c r="GO69" i="4"/>
  <c r="GQ69" i="4"/>
  <c r="GS69" i="4"/>
  <c r="GU69" i="4"/>
  <c r="GW69" i="4"/>
  <c r="GY69" i="4"/>
  <c r="HA69" i="4"/>
  <c r="HC69" i="4"/>
  <c r="DI70" i="4"/>
  <c r="DK70" i="4"/>
  <c r="DM70" i="4"/>
  <c r="DO70" i="4"/>
  <c r="DQ70" i="4"/>
  <c r="DS70" i="4"/>
  <c r="DU70" i="4"/>
  <c r="DW70" i="4"/>
  <c r="DY70" i="4"/>
  <c r="EA70" i="4"/>
  <c r="EC70" i="4"/>
  <c r="EE70" i="4"/>
  <c r="EG70" i="4"/>
  <c r="EI70" i="4"/>
  <c r="EK70" i="4"/>
  <c r="EM70" i="4"/>
  <c r="EO70" i="4"/>
  <c r="EQ70" i="4"/>
  <c r="ES70" i="4"/>
  <c r="EU70" i="4"/>
  <c r="EW70" i="4"/>
  <c r="EY70" i="4"/>
  <c r="FA70" i="4"/>
  <c r="FC70" i="4"/>
  <c r="FE70" i="4"/>
  <c r="FG70" i="4"/>
  <c r="FI70" i="4"/>
  <c r="FK70" i="4"/>
  <c r="FM70" i="4"/>
  <c r="FO70" i="4"/>
  <c r="FQ70" i="4"/>
  <c r="FS70" i="4"/>
  <c r="FU70" i="4"/>
  <c r="FW70" i="4"/>
  <c r="FY70" i="4"/>
  <c r="GA70" i="4"/>
  <c r="GC70" i="4"/>
  <c r="GE70" i="4"/>
  <c r="GG70" i="4"/>
  <c r="GI70" i="4"/>
  <c r="GK70" i="4"/>
  <c r="GM70" i="4"/>
  <c r="GO70" i="4"/>
  <c r="GQ70" i="4"/>
  <c r="GS70" i="4"/>
  <c r="GU70" i="4"/>
  <c r="GW70" i="4"/>
  <c r="GY70" i="4"/>
  <c r="HA70" i="4"/>
  <c r="HC70" i="4"/>
  <c r="DJ71" i="4"/>
  <c r="DL71" i="4"/>
  <c r="DN71" i="4"/>
  <c r="DP71" i="4"/>
  <c r="DR71" i="4"/>
  <c r="DT71" i="4"/>
  <c r="DV71" i="4"/>
  <c r="DX71" i="4"/>
  <c r="DZ71" i="4"/>
  <c r="EB71" i="4"/>
  <c r="ED71" i="4"/>
  <c r="EF71" i="4"/>
  <c r="EH71" i="4"/>
  <c r="EJ71" i="4"/>
  <c r="EL71" i="4"/>
  <c r="EN71" i="4"/>
  <c r="EP71" i="4"/>
  <c r="ER71" i="4"/>
  <c r="ET71" i="4"/>
  <c r="EV71" i="4"/>
  <c r="EX71" i="4"/>
  <c r="EZ71" i="4"/>
  <c r="FB71" i="4"/>
  <c r="FD71" i="4"/>
  <c r="FF71" i="4"/>
  <c r="FH71" i="4"/>
  <c r="FJ71" i="4"/>
  <c r="FL71" i="4"/>
  <c r="FN71" i="4"/>
  <c r="FP71" i="4"/>
  <c r="FR71" i="4"/>
  <c r="FT71" i="4"/>
  <c r="FV71" i="4"/>
  <c r="FX71" i="4"/>
  <c r="FZ71" i="4"/>
  <c r="GB71" i="4"/>
  <c r="GD71" i="4"/>
  <c r="GF71" i="4"/>
  <c r="GH71" i="4"/>
  <c r="GJ71" i="4"/>
  <c r="GL71" i="4"/>
  <c r="GN71" i="4"/>
  <c r="GP71" i="4"/>
  <c r="GR71" i="4"/>
  <c r="GT71" i="4"/>
  <c r="GV71" i="4"/>
  <c r="GX71" i="4"/>
  <c r="GZ71" i="4"/>
  <c r="HB71" i="4"/>
  <c r="HD71" i="4"/>
  <c r="DI72" i="4"/>
  <c r="DK72" i="4"/>
  <c r="DM72" i="4"/>
  <c r="DO72" i="4"/>
  <c r="DQ72" i="4"/>
  <c r="DS72" i="4"/>
  <c r="DU72" i="4"/>
  <c r="DW72" i="4"/>
  <c r="DY72" i="4"/>
  <c r="EA72" i="4"/>
  <c r="EC72" i="4"/>
  <c r="EE72" i="4"/>
  <c r="EG72" i="4"/>
  <c r="EI72" i="4"/>
  <c r="EK72" i="4"/>
  <c r="EM72" i="4"/>
  <c r="EO72" i="4"/>
  <c r="EQ72" i="4"/>
  <c r="ES72" i="4"/>
  <c r="EU72" i="4"/>
  <c r="EW72" i="4"/>
  <c r="EY72" i="4"/>
  <c r="FA72" i="4"/>
  <c r="FC72" i="4"/>
  <c r="FE72" i="4"/>
  <c r="FG72" i="4"/>
  <c r="FI72" i="4"/>
  <c r="FK72" i="4"/>
  <c r="DI47" i="4"/>
  <c r="DK47" i="4"/>
  <c r="DM47" i="4"/>
  <c r="DO47" i="4"/>
  <c r="DQ47" i="4"/>
  <c r="DS47" i="4"/>
  <c r="DU47" i="4"/>
  <c r="DW47" i="4"/>
  <c r="DY47" i="4"/>
  <c r="EA47" i="4"/>
  <c r="EC47" i="4"/>
  <c r="EE47" i="4"/>
  <c r="EG47" i="4"/>
  <c r="EI47" i="4"/>
  <c r="EK47" i="4"/>
  <c r="EM47" i="4"/>
  <c r="EO47" i="4"/>
  <c r="EQ47" i="4"/>
  <c r="ES47" i="4"/>
  <c r="EU47" i="4"/>
  <c r="EW47" i="4"/>
  <c r="EY47" i="4"/>
  <c r="FA47" i="4"/>
  <c r="FC47" i="4"/>
  <c r="FE47" i="4"/>
  <c r="FG47" i="4"/>
  <c r="FI47" i="4"/>
  <c r="FK47" i="4"/>
  <c r="FM47" i="4"/>
  <c r="FO47" i="4"/>
  <c r="FQ47" i="4"/>
  <c r="FS47" i="4"/>
  <c r="FU47" i="4"/>
  <c r="FW47" i="4"/>
  <c r="FY47" i="4"/>
  <c r="GA47" i="4"/>
  <c r="GC47" i="4"/>
  <c r="GE47" i="4"/>
  <c r="GG47" i="4"/>
  <c r="GI47" i="4"/>
  <c r="GK47" i="4"/>
  <c r="GM47" i="4"/>
  <c r="GO47" i="4"/>
  <c r="GQ47" i="4"/>
  <c r="GS47" i="4"/>
  <c r="GU47" i="4"/>
  <c r="GW47" i="4"/>
  <c r="GY47" i="4"/>
  <c r="HA47" i="4"/>
  <c r="HC47" i="4"/>
  <c r="DJ48" i="4"/>
  <c r="DL48" i="4"/>
  <c r="DN48" i="4"/>
  <c r="DP48" i="4"/>
  <c r="DR48" i="4"/>
  <c r="DT48" i="4"/>
  <c r="DV48" i="4"/>
  <c r="DX48" i="4"/>
  <c r="DZ48" i="4"/>
  <c r="EB48" i="4"/>
  <c r="ED48" i="4"/>
  <c r="EF48" i="4"/>
  <c r="EH48" i="4"/>
  <c r="EJ48" i="4"/>
  <c r="EL48" i="4"/>
  <c r="EN48" i="4"/>
  <c r="EP48" i="4"/>
  <c r="ER48" i="4"/>
  <c r="ET48" i="4"/>
  <c r="EV48" i="4"/>
  <c r="EX48" i="4"/>
  <c r="EZ48" i="4"/>
  <c r="FB48" i="4"/>
  <c r="FD48" i="4"/>
  <c r="FF48" i="4"/>
  <c r="FH48" i="4"/>
  <c r="FJ48" i="4"/>
  <c r="FL48" i="4"/>
  <c r="FN48" i="4"/>
  <c r="FP48" i="4"/>
  <c r="FR48" i="4"/>
  <c r="FT48" i="4"/>
  <c r="FV48" i="4"/>
  <c r="FX48" i="4"/>
  <c r="FZ48" i="4"/>
  <c r="GB48" i="4"/>
  <c r="GD48" i="4"/>
  <c r="GF48" i="4"/>
  <c r="GH48" i="4"/>
  <c r="GJ48" i="4"/>
  <c r="GL48" i="4"/>
  <c r="GN48" i="4"/>
  <c r="GP48" i="4"/>
  <c r="GR48" i="4"/>
  <c r="GT48" i="4"/>
  <c r="GV48" i="4"/>
  <c r="GX48" i="4"/>
  <c r="GZ48" i="4"/>
  <c r="HB48" i="4"/>
  <c r="HD48" i="4"/>
  <c r="DJ49" i="4"/>
  <c r="DL49" i="4"/>
  <c r="DN49" i="4"/>
  <c r="DP49" i="4"/>
  <c r="DR49" i="4"/>
  <c r="DT49" i="4"/>
  <c r="DV49" i="4"/>
  <c r="DX49" i="4"/>
  <c r="DZ49" i="4"/>
  <c r="EB49" i="4"/>
  <c r="ED49" i="4"/>
  <c r="EF49" i="4"/>
  <c r="EH49" i="4"/>
  <c r="EJ49" i="4"/>
  <c r="EL49" i="4"/>
  <c r="EN49" i="4"/>
  <c r="EP49" i="4"/>
  <c r="ER49" i="4"/>
  <c r="ET49" i="4"/>
  <c r="EV49" i="4"/>
  <c r="EX49" i="4"/>
  <c r="EZ49" i="4"/>
  <c r="FB49" i="4"/>
  <c r="FD49" i="4"/>
  <c r="FF49" i="4"/>
  <c r="FH49" i="4"/>
  <c r="FJ49" i="4"/>
  <c r="FL49" i="4"/>
  <c r="FN49" i="4"/>
  <c r="FP49" i="4"/>
  <c r="FR49" i="4"/>
  <c r="FT49" i="4"/>
  <c r="FV49" i="4"/>
  <c r="FX49" i="4"/>
  <c r="FZ49" i="4"/>
  <c r="GB49" i="4"/>
  <c r="GD49" i="4"/>
  <c r="GF49" i="4"/>
  <c r="GH49" i="4"/>
  <c r="GJ49" i="4"/>
  <c r="GL49" i="4"/>
  <c r="GN49" i="4"/>
  <c r="GP49" i="4"/>
  <c r="GR49" i="4"/>
  <c r="GT49" i="4"/>
  <c r="GV49" i="4"/>
  <c r="GX49" i="4"/>
  <c r="GZ49" i="4"/>
  <c r="HB49" i="4"/>
  <c r="HD49" i="4"/>
  <c r="DJ50" i="4"/>
  <c r="DL50" i="4"/>
  <c r="DN50" i="4"/>
  <c r="DP50" i="4"/>
  <c r="DR50" i="4"/>
  <c r="DT50" i="4"/>
  <c r="DV50" i="4"/>
  <c r="DX50" i="4"/>
  <c r="DZ50" i="4"/>
  <c r="EB50" i="4"/>
  <c r="ED50" i="4"/>
  <c r="EF50" i="4"/>
  <c r="EH50" i="4"/>
  <c r="EJ50" i="4"/>
  <c r="EL50" i="4"/>
  <c r="EN50" i="4"/>
  <c r="EP50" i="4"/>
  <c r="ER50" i="4"/>
  <c r="ET50" i="4"/>
  <c r="EV50" i="4"/>
  <c r="EX50" i="4"/>
  <c r="EZ50" i="4"/>
  <c r="FB50" i="4"/>
  <c r="FD50" i="4"/>
  <c r="FF50" i="4"/>
  <c r="FH50" i="4"/>
  <c r="FJ50" i="4"/>
  <c r="FL50" i="4"/>
  <c r="FN50" i="4"/>
  <c r="FP50" i="4"/>
  <c r="FR50" i="4"/>
  <c r="FT50" i="4"/>
  <c r="FV50" i="4"/>
  <c r="FX50" i="4"/>
  <c r="FZ50" i="4"/>
  <c r="GB50" i="4"/>
  <c r="GD50" i="4"/>
  <c r="GF50" i="4"/>
  <c r="GH50" i="4"/>
  <c r="GJ50" i="4"/>
  <c r="GL50" i="4"/>
  <c r="GN50" i="4"/>
  <c r="GP50" i="4"/>
  <c r="GR50" i="4"/>
  <c r="GT50" i="4"/>
  <c r="GV50" i="4"/>
  <c r="GX50" i="4"/>
  <c r="GZ50" i="4"/>
  <c r="HB50" i="4"/>
  <c r="HD50" i="4"/>
  <c r="DI51" i="4"/>
  <c r="DK51" i="4"/>
  <c r="DM51" i="4"/>
  <c r="DO51" i="4"/>
  <c r="DQ51" i="4"/>
  <c r="DS51" i="4"/>
  <c r="DU51" i="4"/>
  <c r="DW51" i="4"/>
  <c r="DY51" i="4"/>
  <c r="EA51" i="4"/>
  <c r="EC51" i="4"/>
  <c r="EE51" i="4"/>
  <c r="EG51" i="4"/>
  <c r="EI51" i="4"/>
  <c r="EK51" i="4"/>
  <c r="EM51" i="4"/>
  <c r="EO51" i="4"/>
  <c r="EQ51" i="4"/>
  <c r="ES51" i="4"/>
  <c r="EU51" i="4"/>
  <c r="EW51" i="4"/>
  <c r="EY51" i="4"/>
  <c r="FA51" i="4"/>
  <c r="FC51" i="4"/>
  <c r="FE51" i="4"/>
  <c r="FG51" i="4"/>
  <c r="FI51" i="4"/>
  <c r="FK51" i="4"/>
  <c r="FM51" i="4"/>
  <c r="FO51" i="4"/>
  <c r="FQ51" i="4"/>
  <c r="FS51" i="4"/>
  <c r="FU51" i="4"/>
  <c r="FW51" i="4"/>
  <c r="FY51" i="4"/>
  <c r="GA51" i="4"/>
  <c r="GC51" i="4"/>
  <c r="GE51" i="4"/>
  <c r="GG51" i="4"/>
  <c r="GI51" i="4"/>
  <c r="GK51" i="4"/>
  <c r="GM51" i="4"/>
  <c r="GO51" i="4"/>
  <c r="GQ51" i="4"/>
  <c r="GS51" i="4"/>
  <c r="GU51" i="4"/>
  <c r="GW51" i="4"/>
  <c r="GY51" i="4"/>
  <c r="HA51" i="4"/>
  <c r="HC51" i="4"/>
  <c r="DJ52" i="4"/>
  <c r="DL52" i="4"/>
  <c r="DN52" i="4"/>
  <c r="DP52" i="4"/>
  <c r="DR52" i="4"/>
  <c r="DT52" i="4"/>
  <c r="DV52" i="4"/>
  <c r="DX52" i="4"/>
  <c r="DZ52" i="4"/>
  <c r="EB52" i="4"/>
  <c r="ED52" i="4"/>
  <c r="EF52" i="4"/>
  <c r="EH52" i="4"/>
  <c r="EJ52" i="4"/>
  <c r="EL52" i="4"/>
  <c r="EN52" i="4"/>
  <c r="EP52" i="4"/>
  <c r="ER52" i="4"/>
  <c r="ET52" i="4"/>
  <c r="EV52" i="4"/>
  <c r="EX52" i="4"/>
  <c r="EZ52" i="4"/>
  <c r="FB52" i="4"/>
  <c r="FD52" i="4"/>
  <c r="FF52" i="4"/>
  <c r="FH52" i="4"/>
  <c r="FJ52" i="4"/>
  <c r="FL52" i="4"/>
  <c r="FN52" i="4"/>
  <c r="FP52" i="4"/>
  <c r="FR52" i="4"/>
  <c r="FT52" i="4"/>
  <c r="FV52" i="4"/>
  <c r="FX52" i="4"/>
  <c r="FZ52" i="4"/>
  <c r="GB52" i="4"/>
  <c r="GD52" i="4"/>
  <c r="GF52" i="4"/>
  <c r="GH52" i="4"/>
  <c r="GJ52" i="4"/>
  <c r="GL52" i="4"/>
  <c r="GN52" i="4"/>
  <c r="GP52" i="4"/>
  <c r="GR52" i="4"/>
  <c r="GT52" i="4"/>
  <c r="GV52" i="4"/>
  <c r="GX52" i="4"/>
  <c r="GZ52" i="4"/>
  <c r="HB52" i="4"/>
  <c r="HD52" i="4"/>
  <c r="DJ53" i="4"/>
  <c r="DL53" i="4"/>
  <c r="DN53" i="4"/>
  <c r="DP53" i="4"/>
  <c r="DR53" i="4"/>
  <c r="DT53" i="4"/>
  <c r="DV53" i="4"/>
  <c r="DX53" i="4"/>
  <c r="DZ53" i="4"/>
  <c r="EB53" i="4"/>
  <c r="ED53" i="4"/>
  <c r="EF53" i="4"/>
  <c r="EH53" i="4"/>
  <c r="EJ53" i="4"/>
  <c r="EL53" i="4"/>
  <c r="EN53" i="4"/>
  <c r="EP53" i="4"/>
  <c r="ER53" i="4"/>
  <c r="ET53" i="4"/>
  <c r="EV53" i="4"/>
  <c r="EX53" i="4"/>
  <c r="EZ53" i="4"/>
  <c r="FB53" i="4"/>
  <c r="FD53" i="4"/>
  <c r="FF53" i="4"/>
  <c r="FH53" i="4"/>
  <c r="FJ53" i="4"/>
  <c r="FL53" i="4"/>
  <c r="FN53" i="4"/>
  <c r="FP53" i="4"/>
  <c r="FR53" i="4"/>
  <c r="FT53" i="4"/>
  <c r="FV53" i="4"/>
  <c r="FX53" i="4"/>
  <c r="FZ53" i="4"/>
  <c r="GB53" i="4"/>
  <c r="GD53" i="4"/>
  <c r="GF53" i="4"/>
  <c r="GH53" i="4"/>
  <c r="GJ53" i="4"/>
  <c r="GL53" i="4"/>
  <c r="GN53" i="4"/>
  <c r="GP53" i="4"/>
  <c r="GR53" i="4"/>
  <c r="GT53" i="4"/>
  <c r="GV53" i="4"/>
  <c r="GX53" i="4"/>
  <c r="GZ53" i="4"/>
  <c r="HB53" i="4"/>
  <c r="HD53" i="4"/>
  <c r="DJ54" i="4"/>
  <c r="DL54" i="4"/>
  <c r="DN54" i="4"/>
  <c r="DP54" i="4"/>
  <c r="DR54" i="4"/>
  <c r="DT54" i="4"/>
  <c r="DV54" i="4"/>
  <c r="DX54" i="4"/>
  <c r="DZ54" i="4"/>
  <c r="EB54" i="4"/>
  <c r="ED54" i="4"/>
  <c r="EF54" i="4"/>
  <c r="EH54" i="4"/>
  <c r="EJ54" i="4"/>
  <c r="EL54" i="4"/>
  <c r="EN54" i="4"/>
  <c r="EP54" i="4"/>
  <c r="ER54" i="4"/>
  <c r="ET54" i="4"/>
  <c r="EV54" i="4"/>
  <c r="EX54" i="4"/>
  <c r="EZ54" i="4"/>
  <c r="FB54" i="4"/>
  <c r="FD54" i="4"/>
  <c r="FF54" i="4"/>
  <c r="FH54" i="4"/>
  <c r="FJ54" i="4"/>
  <c r="FL54" i="4"/>
  <c r="FN54" i="4"/>
  <c r="FP54" i="4"/>
  <c r="FR54" i="4"/>
  <c r="FT54" i="4"/>
  <c r="FV54" i="4"/>
  <c r="FX54" i="4"/>
  <c r="FZ54" i="4"/>
  <c r="GB54" i="4"/>
  <c r="GD54" i="4"/>
  <c r="GF54" i="4"/>
  <c r="GH54" i="4"/>
  <c r="GJ54" i="4"/>
  <c r="GL54" i="4"/>
  <c r="GN54" i="4"/>
  <c r="GP54" i="4"/>
  <c r="GR54" i="4"/>
  <c r="GT54" i="4"/>
  <c r="GV54" i="4"/>
  <c r="GX54" i="4"/>
  <c r="GZ54" i="4"/>
  <c r="HB54" i="4"/>
  <c r="HD54" i="4"/>
  <c r="DI55" i="4"/>
  <c r="DK55" i="4"/>
  <c r="DM55" i="4"/>
  <c r="DO55" i="4"/>
  <c r="DQ55" i="4"/>
  <c r="DS55" i="4"/>
  <c r="DU55" i="4"/>
  <c r="DW55" i="4"/>
  <c r="DY55" i="4"/>
  <c r="EA55" i="4"/>
  <c r="EC55" i="4"/>
  <c r="EE55" i="4"/>
  <c r="EG55" i="4"/>
  <c r="EI55" i="4"/>
  <c r="EK55" i="4"/>
  <c r="EM55" i="4"/>
  <c r="EO55" i="4"/>
  <c r="EQ55" i="4"/>
  <c r="ES55" i="4"/>
  <c r="EU55" i="4"/>
  <c r="EW55" i="4"/>
  <c r="EY55" i="4"/>
  <c r="FA55" i="4"/>
  <c r="FC55" i="4"/>
  <c r="FE55" i="4"/>
  <c r="FG55" i="4"/>
  <c r="FI55" i="4"/>
  <c r="FK55" i="4"/>
  <c r="FM55" i="4"/>
  <c r="FO55" i="4"/>
  <c r="FQ55" i="4"/>
  <c r="FS55" i="4"/>
  <c r="FU55" i="4"/>
  <c r="FW55" i="4"/>
  <c r="FY55" i="4"/>
  <c r="GA55" i="4"/>
  <c r="GC55" i="4"/>
  <c r="GE55" i="4"/>
  <c r="GG55" i="4"/>
  <c r="GI55" i="4"/>
  <c r="GK55" i="4"/>
  <c r="GM55" i="4"/>
  <c r="GO55" i="4"/>
  <c r="GQ55" i="4"/>
  <c r="GS55" i="4"/>
  <c r="GU55" i="4"/>
  <c r="GW55" i="4"/>
  <c r="GY55" i="4"/>
  <c r="HA55" i="4"/>
  <c r="HC55" i="4"/>
  <c r="DJ56" i="4"/>
  <c r="DL56" i="4"/>
  <c r="DN56" i="4"/>
  <c r="DP56" i="4"/>
  <c r="DR56" i="4"/>
  <c r="DT56" i="4"/>
  <c r="DV56" i="4"/>
  <c r="DX56" i="4"/>
  <c r="DZ56" i="4"/>
  <c r="EB56" i="4"/>
  <c r="ED56" i="4"/>
  <c r="EF56" i="4"/>
  <c r="EH56" i="4"/>
  <c r="EJ56" i="4"/>
  <c r="EL56" i="4"/>
  <c r="EN56" i="4"/>
  <c r="EP56" i="4"/>
  <c r="ER56" i="4"/>
  <c r="ET56" i="4"/>
  <c r="EV56" i="4"/>
  <c r="EX56" i="4"/>
  <c r="EZ56" i="4"/>
  <c r="FB56" i="4"/>
  <c r="FD56" i="4"/>
  <c r="FF56" i="4"/>
  <c r="FH56" i="4"/>
  <c r="FJ56" i="4"/>
  <c r="FL56" i="4"/>
  <c r="FN56" i="4"/>
  <c r="FP56" i="4"/>
  <c r="FR56" i="4"/>
  <c r="FT56" i="4"/>
  <c r="FV56" i="4"/>
  <c r="FX56" i="4"/>
  <c r="FZ56" i="4"/>
  <c r="GB56" i="4"/>
  <c r="GD56" i="4"/>
  <c r="GF56" i="4"/>
  <c r="GH56" i="4"/>
  <c r="GJ56" i="4"/>
  <c r="GL56" i="4"/>
  <c r="GN56" i="4"/>
  <c r="GP56" i="4"/>
  <c r="GR56" i="4"/>
  <c r="GT56" i="4"/>
  <c r="GV56" i="4"/>
  <c r="GX56" i="4"/>
  <c r="GZ56" i="4"/>
  <c r="HB56" i="4"/>
  <c r="HD56" i="4"/>
  <c r="DJ57" i="4"/>
  <c r="DL57" i="4"/>
  <c r="DN57" i="4"/>
  <c r="DP57" i="4"/>
  <c r="DR57" i="4"/>
  <c r="DT57" i="4"/>
  <c r="DV57" i="4"/>
  <c r="DX57" i="4"/>
  <c r="DZ57" i="4"/>
  <c r="EB57" i="4"/>
  <c r="ED57" i="4"/>
  <c r="EF57" i="4"/>
  <c r="EH57" i="4"/>
  <c r="EJ57" i="4"/>
  <c r="EL57" i="4"/>
  <c r="EN57" i="4"/>
  <c r="EP57" i="4"/>
  <c r="ER57" i="4"/>
  <c r="ET57" i="4"/>
  <c r="EV57" i="4"/>
  <c r="EX57" i="4"/>
  <c r="EZ57" i="4"/>
  <c r="FB57" i="4"/>
  <c r="FD57" i="4"/>
  <c r="FF57" i="4"/>
  <c r="FH57" i="4"/>
  <c r="FJ57" i="4"/>
  <c r="FL57" i="4"/>
  <c r="FN57" i="4"/>
  <c r="FP57" i="4"/>
  <c r="FR57" i="4"/>
  <c r="FT57" i="4"/>
  <c r="FV57" i="4"/>
  <c r="FX57" i="4"/>
  <c r="FZ57" i="4"/>
  <c r="GB57" i="4"/>
  <c r="GD57" i="4"/>
  <c r="GF57" i="4"/>
  <c r="GH57" i="4"/>
  <c r="GJ57" i="4"/>
  <c r="GL57" i="4"/>
  <c r="GN57" i="4"/>
  <c r="GP57" i="4"/>
  <c r="GR57" i="4"/>
  <c r="GT57" i="4"/>
  <c r="GV57" i="4"/>
  <c r="GX57" i="4"/>
  <c r="GZ57" i="4"/>
  <c r="HB57" i="4"/>
  <c r="HD57" i="4"/>
  <c r="DJ58" i="4"/>
  <c r="DL58" i="4"/>
  <c r="DN58" i="4"/>
  <c r="DP58" i="4"/>
  <c r="DR58" i="4"/>
  <c r="DT58" i="4"/>
  <c r="DV58" i="4"/>
  <c r="DX58" i="4"/>
  <c r="DZ58" i="4"/>
  <c r="EB58" i="4"/>
  <c r="ED58" i="4"/>
  <c r="EF58" i="4"/>
  <c r="EH58" i="4"/>
  <c r="EJ58" i="4"/>
  <c r="EL58" i="4"/>
  <c r="EN58" i="4"/>
  <c r="EP58" i="4"/>
  <c r="ER58" i="4"/>
  <c r="ET58" i="4"/>
  <c r="EV58" i="4"/>
  <c r="EX58" i="4"/>
  <c r="EZ58" i="4"/>
  <c r="FB58" i="4"/>
  <c r="FD58" i="4"/>
  <c r="FF58" i="4"/>
  <c r="FH58" i="4"/>
  <c r="FJ58" i="4"/>
  <c r="FL58" i="4"/>
  <c r="FN58" i="4"/>
  <c r="FP58" i="4"/>
  <c r="FR58" i="4"/>
  <c r="FT58" i="4"/>
  <c r="FV58" i="4"/>
  <c r="FX58" i="4"/>
  <c r="FZ58" i="4"/>
  <c r="GB58" i="4"/>
  <c r="GD58" i="4"/>
  <c r="GF58" i="4"/>
  <c r="GH58" i="4"/>
  <c r="GJ58" i="4"/>
  <c r="GL58" i="4"/>
  <c r="GN58" i="4"/>
  <c r="GP58" i="4"/>
  <c r="GR58" i="4"/>
  <c r="GT58" i="4"/>
  <c r="GV58" i="4"/>
  <c r="GX58" i="4"/>
  <c r="GZ58" i="4"/>
  <c r="HB58" i="4"/>
  <c r="HD58" i="4"/>
  <c r="DI59" i="4"/>
  <c r="DK59" i="4"/>
  <c r="DM59" i="4"/>
  <c r="DO59" i="4"/>
  <c r="DQ59" i="4"/>
  <c r="DS59" i="4"/>
  <c r="DU59" i="4"/>
  <c r="DW59" i="4"/>
  <c r="DY59" i="4"/>
  <c r="EA59" i="4"/>
  <c r="EC59" i="4"/>
  <c r="EE59" i="4"/>
  <c r="EG59" i="4"/>
  <c r="EI59" i="4"/>
  <c r="EK59" i="4"/>
  <c r="EM59" i="4"/>
  <c r="EO59" i="4"/>
  <c r="EQ59" i="4"/>
  <c r="ES59" i="4"/>
  <c r="EU59" i="4"/>
  <c r="EW59" i="4"/>
  <c r="EY59" i="4"/>
  <c r="FA59" i="4"/>
  <c r="FC59" i="4"/>
  <c r="FE59" i="4"/>
  <c r="FG59" i="4"/>
  <c r="FI59" i="4"/>
  <c r="FK59" i="4"/>
  <c r="FM59" i="4"/>
  <c r="FO59" i="4"/>
  <c r="FQ59" i="4"/>
  <c r="FS59" i="4"/>
  <c r="FU59" i="4"/>
  <c r="FW59" i="4"/>
  <c r="FY59" i="4"/>
  <c r="GA59" i="4"/>
  <c r="GC59" i="4"/>
  <c r="GE59" i="4"/>
  <c r="GG59" i="4"/>
  <c r="GI59" i="4"/>
  <c r="GK59" i="4"/>
  <c r="GM59" i="4"/>
  <c r="GO59" i="4"/>
  <c r="GQ59" i="4"/>
  <c r="GS59" i="4"/>
  <c r="GU59" i="4"/>
  <c r="GW59" i="4"/>
  <c r="GY59" i="4"/>
  <c r="HA59" i="4"/>
  <c r="HC59" i="4"/>
  <c r="DJ60" i="4"/>
  <c r="DL60" i="4"/>
  <c r="DN60" i="4"/>
  <c r="DP60" i="4"/>
  <c r="DR60" i="4"/>
  <c r="DT60" i="4"/>
  <c r="DV60" i="4"/>
  <c r="DX60" i="4"/>
  <c r="DZ60" i="4"/>
  <c r="EB60" i="4"/>
  <c r="ED60" i="4"/>
  <c r="EF60" i="4"/>
  <c r="EH60" i="4"/>
  <c r="EJ60" i="4"/>
  <c r="EL60" i="4"/>
  <c r="EN60" i="4"/>
  <c r="EP60" i="4"/>
  <c r="ER60" i="4"/>
  <c r="ET60" i="4"/>
  <c r="EV60" i="4"/>
  <c r="EX60" i="4"/>
  <c r="EZ60" i="4"/>
  <c r="FB60" i="4"/>
  <c r="FD60" i="4"/>
  <c r="FF60" i="4"/>
  <c r="FH60" i="4"/>
  <c r="FJ60" i="4"/>
  <c r="FL60" i="4"/>
  <c r="FN60" i="4"/>
  <c r="FP60" i="4"/>
  <c r="FR60" i="4"/>
  <c r="FT60" i="4"/>
  <c r="FV60" i="4"/>
  <c r="FX60" i="4"/>
  <c r="FZ60" i="4"/>
  <c r="GB60" i="4"/>
  <c r="GD60" i="4"/>
  <c r="GF60" i="4"/>
  <c r="GH60" i="4"/>
  <c r="GJ60" i="4"/>
  <c r="GL60" i="4"/>
  <c r="GN60" i="4"/>
  <c r="GP60" i="4"/>
  <c r="GR60" i="4"/>
  <c r="GT60" i="4"/>
  <c r="GV60" i="4"/>
  <c r="GX60" i="4"/>
  <c r="GZ60" i="4"/>
  <c r="HB60" i="4"/>
  <c r="HD60" i="4"/>
  <c r="DJ61" i="4"/>
  <c r="DL61" i="4"/>
  <c r="DN61" i="4"/>
  <c r="DP61" i="4"/>
  <c r="DR61" i="4"/>
  <c r="DT61" i="4"/>
  <c r="DV61" i="4"/>
  <c r="DX61" i="4"/>
  <c r="DZ61" i="4"/>
  <c r="EB61" i="4"/>
  <c r="ED61" i="4"/>
  <c r="EF61" i="4"/>
  <c r="EH61" i="4"/>
  <c r="EJ61" i="4"/>
  <c r="EL61" i="4"/>
  <c r="EN61" i="4"/>
  <c r="EP61" i="4"/>
  <c r="ER61" i="4"/>
  <c r="ET61" i="4"/>
  <c r="EV61" i="4"/>
  <c r="EX61" i="4"/>
  <c r="EZ61" i="4"/>
  <c r="FB61" i="4"/>
  <c r="FD61" i="4"/>
  <c r="FF61" i="4"/>
  <c r="FH61" i="4"/>
  <c r="FJ61" i="4"/>
  <c r="FL61" i="4"/>
  <c r="FN61" i="4"/>
  <c r="FP61" i="4"/>
  <c r="FR61" i="4"/>
  <c r="FT61" i="4"/>
  <c r="FV61" i="4"/>
  <c r="FX61" i="4"/>
  <c r="FZ61" i="4"/>
  <c r="GB61" i="4"/>
  <c r="GD61" i="4"/>
  <c r="GF61" i="4"/>
  <c r="GH61" i="4"/>
  <c r="GJ61" i="4"/>
  <c r="GL61" i="4"/>
  <c r="GN61" i="4"/>
  <c r="GP61" i="4"/>
  <c r="GR61" i="4"/>
  <c r="GT61" i="4"/>
  <c r="GV61" i="4"/>
  <c r="GX61" i="4"/>
  <c r="GZ61" i="4"/>
  <c r="HB61" i="4"/>
  <c r="HD61" i="4"/>
  <c r="DJ62" i="4"/>
  <c r="DL62" i="4"/>
  <c r="DN62" i="4"/>
  <c r="DP62" i="4"/>
  <c r="DR62" i="4"/>
  <c r="DT62" i="4"/>
  <c r="DV62" i="4"/>
  <c r="DX62" i="4"/>
  <c r="DZ62" i="4"/>
  <c r="EB62" i="4"/>
  <c r="ED62" i="4"/>
  <c r="EF62" i="4"/>
  <c r="EH62" i="4"/>
  <c r="EJ62" i="4"/>
  <c r="EL62" i="4"/>
  <c r="EN62" i="4"/>
  <c r="EP62" i="4"/>
  <c r="ER62" i="4"/>
  <c r="ET62" i="4"/>
  <c r="EV62" i="4"/>
  <c r="EX62" i="4"/>
  <c r="EZ62" i="4"/>
  <c r="FB62" i="4"/>
  <c r="FD62" i="4"/>
  <c r="FF62" i="4"/>
  <c r="FH62" i="4"/>
  <c r="FJ62" i="4"/>
  <c r="FL62" i="4"/>
  <c r="FN62" i="4"/>
  <c r="FP62" i="4"/>
  <c r="FR62" i="4"/>
  <c r="FT62" i="4"/>
  <c r="FV62" i="4"/>
  <c r="FX62" i="4"/>
  <c r="FZ62" i="4"/>
  <c r="GB62" i="4"/>
  <c r="GD62" i="4"/>
  <c r="GF62" i="4"/>
  <c r="GH62" i="4"/>
  <c r="GJ62" i="4"/>
  <c r="GL62" i="4"/>
  <c r="GN62" i="4"/>
  <c r="GP62" i="4"/>
  <c r="GR62" i="4"/>
  <c r="GT62" i="4"/>
  <c r="GV62" i="4"/>
  <c r="GX62" i="4"/>
  <c r="GZ62" i="4"/>
  <c r="HB62" i="4"/>
  <c r="HD62" i="4"/>
  <c r="DI63" i="4"/>
  <c r="DK63" i="4"/>
  <c r="DM63" i="4"/>
  <c r="DO63" i="4"/>
  <c r="DQ63" i="4"/>
  <c r="DS63" i="4"/>
  <c r="DU63" i="4"/>
  <c r="DW63" i="4"/>
  <c r="DY63" i="4"/>
  <c r="EA63" i="4"/>
  <c r="EC63" i="4"/>
  <c r="EE63" i="4"/>
  <c r="EG63" i="4"/>
  <c r="EI63" i="4"/>
  <c r="EK63" i="4"/>
  <c r="EM63" i="4"/>
  <c r="EO63" i="4"/>
  <c r="EQ63" i="4"/>
  <c r="ES63" i="4"/>
  <c r="EU63" i="4"/>
  <c r="EW63" i="4"/>
  <c r="EY63" i="4"/>
  <c r="FA63" i="4"/>
  <c r="FC63" i="4"/>
  <c r="FE63" i="4"/>
  <c r="FG63" i="4"/>
  <c r="FI63" i="4"/>
  <c r="FK63" i="4"/>
  <c r="FM63" i="4"/>
  <c r="FO63" i="4"/>
  <c r="FQ63" i="4"/>
  <c r="FS63" i="4"/>
  <c r="FU63" i="4"/>
  <c r="FW63" i="4"/>
  <c r="FY63" i="4"/>
  <c r="GA63" i="4"/>
  <c r="GC63" i="4"/>
  <c r="GE63" i="4"/>
  <c r="GG63" i="4"/>
  <c r="GI63" i="4"/>
  <c r="GK63" i="4"/>
  <c r="GM63" i="4"/>
  <c r="GO63" i="4"/>
  <c r="GQ63" i="4"/>
  <c r="GS63" i="4"/>
  <c r="GU63" i="4"/>
  <c r="GW63" i="4"/>
  <c r="GY63" i="4"/>
  <c r="HA63" i="4"/>
  <c r="HC63" i="4"/>
  <c r="DJ64" i="4"/>
  <c r="DL64" i="4"/>
  <c r="DN64" i="4"/>
  <c r="DP64" i="4"/>
  <c r="DR64" i="4"/>
  <c r="DT64" i="4"/>
  <c r="DV64" i="4"/>
  <c r="DX64" i="4"/>
  <c r="DZ64" i="4"/>
  <c r="EB64" i="4"/>
  <c r="ED64" i="4"/>
  <c r="EF64" i="4"/>
  <c r="EH64" i="4"/>
  <c r="EJ64" i="4"/>
  <c r="EL64" i="4"/>
  <c r="EN64" i="4"/>
  <c r="EP64" i="4"/>
  <c r="ER64" i="4"/>
  <c r="ET64" i="4"/>
  <c r="EV64" i="4"/>
  <c r="EX64" i="4"/>
  <c r="EZ64" i="4"/>
  <c r="FB64" i="4"/>
  <c r="FD64" i="4"/>
  <c r="FF64" i="4"/>
  <c r="FH64" i="4"/>
  <c r="FJ64" i="4"/>
  <c r="FL64" i="4"/>
  <c r="FN64" i="4"/>
  <c r="FP64" i="4"/>
  <c r="FR64" i="4"/>
  <c r="FT64" i="4"/>
  <c r="FV64" i="4"/>
  <c r="FX64" i="4"/>
  <c r="FZ64" i="4"/>
  <c r="GB64" i="4"/>
  <c r="GD64" i="4"/>
  <c r="GF64" i="4"/>
  <c r="GH64" i="4"/>
  <c r="GJ64" i="4"/>
  <c r="GL64" i="4"/>
  <c r="GN64" i="4"/>
  <c r="GP64" i="4"/>
  <c r="GR64" i="4"/>
  <c r="GT64" i="4"/>
  <c r="GV64" i="4"/>
  <c r="GX64" i="4"/>
  <c r="GZ64" i="4"/>
  <c r="HB64" i="4"/>
  <c r="HD64" i="4"/>
  <c r="DJ65" i="4"/>
  <c r="DL65" i="4"/>
  <c r="DN65" i="4"/>
  <c r="DP65" i="4"/>
  <c r="DR65" i="4"/>
  <c r="DT65" i="4"/>
  <c r="DV65" i="4"/>
  <c r="DX65" i="4"/>
  <c r="DZ65" i="4"/>
  <c r="EB65" i="4"/>
  <c r="ED65" i="4"/>
  <c r="EF65" i="4"/>
  <c r="EH65" i="4"/>
  <c r="EJ65" i="4"/>
  <c r="EL65" i="4"/>
  <c r="EN65" i="4"/>
  <c r="EP65" i="4"/>
  <c r="ER65" i="4"/>
  <c r="ET65" i="4"/>
  <c r="EV65" i="4"/>
  <c r="EX65" i="4"/>
  <c r="EZ65" i="4"/>
  <c r="FB65" i="4"/>
  <c r="FD65" i="4"/>
  <c r="FF65" i="4"/>
  <c r="FH65" i="4"/>
  <c r="FJ65" i="4"/>
  <c r="FL65" i="4"/>
  <c r="FN65" i="4"/>
  <c r="FP65" i="4"/>
  <c r="FR65" i="4"/>
  <c r="FT65" i="4"/>
  <c r="FV65" i="4"/>
  <c r="FX65" i="4"/>
  <c r="FZ65" i="4"/>
  <c r="GB65" i="4"/>
  <c r="GD65" i="4"/>
  <c r="GF65" i="4"/>
  <c r="GH65" i="4"/>
  <c r="GJ65" i="4"/>
  <c r="GL65" i="4"/>
  <c r="GN65" i="4"/>
  <c r="GP65" i="4"/>
  <c r="GR65" i="4"/>
  <c r="GT65" i="4"/>
  <c r="GV65" i="4"/>
  <c r="GX65" i="4"/>
  <c r="GZ65" i="4"/>
  <c r="HB65" i="4"/>
  <c r="HD65" i="4"/>
  <c r="DJ66" i="4"/>
  <c r="DL66" i="4"/>
  <c r="DN66" i="4"/>
  <c r="DP66" i="4"/>
  <c r="DR66" i="4"/>
  <c r="DT66" i="4"/>
  <c r="DV66" i="4"/>
  <c r="DX66" i="4"/>
  <c r="DZ66" i="4"/>
  <c r="EB66" i="4"/>
  <c r="ED66" i="4"/>
  <c r="EF66" i="4"/>
  <c r="EH66" i="4"/>
  <c r="EJ66" i="4"/>
  <c r="EL66" i="4"/>
  <c r="EN66" i="4"/>
  <c r="EP66" i="4"/>
  <c r="ER66" i="4"/>
  <c r="ET66" i="4"/>
  <c r="EV66" i="4"/>
  <c r="EX66" i="4"/>
  <c r="EZ66" i="4"/>
  <c r="FB66" i="4"/>
  <c r="FD66" i="4"/>
  <c r="FF66" i="4"/>
  <c r="FH66" i="4"/>
  <c r="FJ66" i="4"/>
  <c r="FL66" i="4"/>
  <c r="FN66" i="4"/>
  <c r="FP66" i="4"/>
  <c r="FR66" i="4"/>
  <c r="FT66" i="4"/>
  <c r="FV66" i="4"/>
  <c r="FX66" i="4"/>
  <c r="FZ66" i="4"/>
  <c r="GB66" i="4"/>
  <c r="GD66" i="4"/>
  <c r="GF66" i="4"/>
  <c r="GH66" i="4"/>
  <c r="GJ66" i="4"/>
  <c r="GL66" i="4"/>
  <c r="GN66" i="4"/>
  <c r="GP66" i="4"/>
  <c r="GR66" i="4"/>
  <c r="GT66" i="4"/>
  <c r="GV66" i="4"/>
  <c r="GX66" i="4"/>
  <c r="GZ66" i="4"/>
  <c r="HB66" i="4"/>
  <c r="HD66" i="4"/>
  <c r="DI67" i="4"/>
  <c r="DK67" i="4"/>
  <c r="DM67" i="4"/>
  <c r="DO67" i="4"/>
  <c r="DQ67" i="4"/>
  <c r="DS67" i="4"/>
  <c r="DU67" i="4"/>
  <c r="DW67" i="4"/>
  <c r="DY67" i="4"/>
  <c r="EA67" i="4"/>
  <c r="EC67" i="4"/>
  <c r="EE67" i="4"/>
  <c r="EG67" i="4"/>
  <c r="EI67" i="4"/>
  <c r="EK67" i="4"/>
  <c r="EM67" i="4"/>
  <c r="EO67" i="4"/>
  <c r="EQ67" i="4"/>
  <c r="ES67" i="4"/>
  <c r="EU67" i="4"/>
  <c r="EW67" i="4"/>
  <c r="EY67" i="4"/>
  <c r="FA67" i="4"/>
  <c r="FC67" i="4"/>
  <c r="FE67" i="4"/>
  <c r="FG67" i="4"/>
  <c r="FI67" i="4"/>
  <c r="FK67" i="4"/>
  <c r="FM67" i="4"/>
  <c r="FO67" i="4"/>
  <c r="FQ67" i="4"/>
  <c r="FS67" i="4"/>
  <c r="FU67" i="4"/>
  <c r="FW67" i="4"/>
  <c r="FY67" i="4"/>
  <c r="GA67" i="4"/>
  <c r="GC67" i="4"/>
  <c r="GE67" i="4"/>
  <c r="GG67" i="4"/>
  <c r="GI67" i="4"/>
  <c r="GK67" i="4"/>
  <c r="GM67" i="4"/>
  <c r="GO67" i="4"/>
  <c r="GQ67" i="4"/>
  <c r="GS67" i="4"/>
  <c r="GU67" i="4"/>
  <c r="GW67" i="4"/>
  <c r="GY67" i="4"/>
  <c r="HA67" i="4"/>
  <c r="HC67" i="4"/>
  <c r="DJ68" i="4"/>
  <c r="DL68" i="4"/>
  <c r="DN68" i="4"/>
  <c r="DP68" i="4"/>
  <c r="DR68" i="4"/>
  <c r="DT68" i="4"/>
  <c r="DV68" i="4"/>
  <c r="DX68" i="4"/>
  <c r="DZ68" i="4"/>
  <c r="EB68" i="4"/>
  <c r="ED68" i="4"/>
  <c r="EF68" i="4"/>
  <c r="EH68" i="4"/>
  <c r="EJ68" i="4"/>
  <c r="EL68" i="4"/>
  <c r="EN68" i="4"/>
  <c r="EP68" i="4"/>
  <c r="ER68" i="4"/>
  <c r="ET68" i="4"/>
  <c r="EV68" i="4"/>
  <c r="EX68" i="4"/>
  <c r="EZ68" i="4"/>
  <c r="FB68" i="4"/>
  <c r="FD68" i="4"/>
  <c r="FF68" i="4"/>
  <c r="FH68" i="4"/>
  <c r="FJ68" i="4"/>
  <c r="FL68" i="4"/>
  <c r="FN68" i="4"/>
  <c r="FP68" i="4"/>
  <c r="FR68" i="4"/>
  <c r="FT68" i="4"/>
  <c r="FV68" i="4"/>
  <c r="FX68" i="4"/>
  <c r="FZ68" i="4"/>
  <c r="GB68" i="4"/>
  <c r="GD68" i="4"/>
  <c r="GF68" i="4"/>
  <c r="GH68" i="4"/>
  <c r="GJ68" i="4"/>
  <c r="GL68" i="4"/>
  <c r="GN68" i="4"/>
  <c r="GP68" i="4"/>
  <c r="GR68" i="4"/>
  <c r="GT68" i="4"/>
  <c r="GV68" i="4"/>
  <c r="GX68" i="4"/>
  <c r="GZ68" i="4"/>
  <c r="HB68" i="4"/>
  <c r="HD68" i="4"/>
  <c r="DJ69" i="4"/>
  <c r="DL69" i="4"/>
  <c r="DN69" i="4"/>
  <c r="DP69" i="4"/>
  <c r="DR69" i="4"/>
  <c r="DT69" i="4"/>
  <c r="DV69" i="4"/>
  <c r="DX69" i="4"/>
  <c r="DZ69" i="4"/>
  <c r="EB69" i="4"/>
  <c r="ED69" i="4"/>
  <c r="EF69" i="4"/>
  <c r="EH69" i="4"/>
  <c r="EJ69" i="4"/>
  <c r="EL69" i="4"/>
  <c r="EN69" i="4"/>
  <c r="EP69" i="4"/>
  <c r="ER69" i="4"/>
  <c r="ET69" i="4"/>
  <c r="EV69" i="4"/>
  <c r="EX69" i="4"/>
  <c r="EZ69" i="4"/>
  <c r="FB69" i="4"/>
  <c r="FD69" i="4"/>
  <c r="FF69" i="4"/>
  <c r="FH69" i="4"/>
  <c r="FJ69" i="4"/>
  <c r="FL69" i="4"/>
  <c r="FN69" i="4"/>
  <c r="FP69" i="4"/>
  <c r="FR69" i="4"/>
  <c r="FT69" i="4"/>
  <c r="FV69" i="4"/>
  <c r="FX69" i="4"/>
  <c r="FZ69" i="4"/>
  <c r="GB69" i="4"/>
  <c r="GD69" i="4"/>
  <c r="GF69" i="4"/>
  <c r="GH69" i="4"/>
  <c r="GJ69" i="4"/>
  <c r="GL69" i="4"/>
  <c r="GN69" i="4"/>
  <c r="GP69" i="4"/>
  <c r="GR69" i="4"/>
  <c r="GT69" i="4"/>
  <c r="GV69" i="4"/>
  <c r="GX69" i="4"/>
  <c r="GZ69" i="4"/>
  <c r="HB69" i="4"/>
  <c r="HD69" i="4"/>
  <c r="DJ70" i="4"/>
  <c r="DL70" i="4"/>
  <c r="DN70" i="4"/>
  <c r="DP70" i="4"/>
  <c r="DR70" i="4"/>
  <c r="DT70" i="4"/>
  <c r="DV70" i="4"/>
  <c r="DX70" i="4"/>
  <c r="DZ70" i="4"/>
  <c r="EB70" i="4"/>
  <c r="ED70" i="4"/>
  <c r="EF70" i="4"/>
  <c r="EH70" i="4"/>
  <c r="EJ70" i="4"/>
  <c r="EL70" i="4"/>
  <c r="EN70" i="4"/>
  <c r="EP70" i="4"/>
  <c r="ER70" i="4"/>
  <c r="ET70" i="4"/>
  <c r="EV70" i="4"/>
  <c r="EX70" i="4"/>
  <c r="EZ70" i="4"/>
  <c r="FB70" i="4"/>
  <c r="FD70" i="4"/>
  <c r="FF70" i="4"/>
  <c r="FH70" i="4"/>
  <c r="FJ70" i="4"/>
  <c r="FL70" i="4"/>
  <c r="FN70" i="4"/>
  <c r="FP70" i="4"/>
  <c r="FR70" i="4"/>
  <c r="FT70" i="4"/>
  <c r="FV70" i="4"/>
  <c r="FX70" i="4"/>
  <c r="FZ70" i="4"/>
  <c r="GB70" i="4"/>
  <c r="GD70" i="4"/>
  <c r="GF70" i="4"/>
  <c r="GH70" i="4"/>
  <c r="GJ70" i="4"/>
  <c r="GL70" i="4"/>
  <c r="GN70" i="4"/>
  <c r="GP70" i="4"/>
  <c r="GR70" i="4"/>
  <c r="GT70" i="4"/>
  <c r="GV70" i="4"/>
  <c r="GX70" i="4"/>
  <c r="GZ70" i="4"/>
  <c r="HB70" i="4"/>
  <c r="HD70" i="4"/>
  <c r="DI71" i="4"/>
  <c r="DK71" i="4"/>
  <c r="DM71" i="4"/>
  <c r="DO71" i="4"/>
  <c r="DQ71" i="4"/>
  <c r="DS71" i="4"/>
  <c r="DU71" i="4"/>
  <c r="DW71" i="4"/>
  <c r="DY71" i="4"/>
  <c r="EA71" i="4"/>
  <c r="EC71" i="4"/>
  <c r="EE71" i="4"/>
  <c r="EG71" i="4"/>
  <c r="EI71" i="4"/>
  <c r="EK71" i="4"/>
  <c r="EM71" i="4"/>
  <c r="EO71" i="4"/>
  <c r="EQ71" i="4"/>
  <c r="ES71" i="4"/>
  <c r="EU71" i="4"/>
  <c r="EW71" i="4"/>
  <c r="EY71" i="4"/>
  <c r="FA71" i="4"/>
  <c r="FC71" i="4"/>
  <c r="FE71" i="4"/>
  <c r="FG71" i="4"/>
  <c r="FI71" i="4"/>
  <c r="FK71" i="4"/>
  <c r="FM71" i="4"/>
  <c r="FO71" i="4"/>
  <c r="FQ71" i="4"/>
  <c r="FS71" i="4"/>
  <c r="FU71" i="4"/>
  <c r="FW71" i="4"/>
  <c r="FY71" i="4"/>
  <c r="GA71" i="4"/>
  <c r="GC71" i="4"/>
  <c r="GE71" i="4"/>
  <c r="GG71" i="4"/>
  <c r="GI71" i="4"/>
  <c r="GK71" i="4"/>
  <c r="GM71" i="4"/>
  <c r="GO71" i="4"/>
  <c r="GQ71" i="4"/>
  <c r="GS71" i="4"/>
  <c r="GU71" i="4"/>
  <c r="GW71" i="4"/>
  <c r="GY71" i="4"/>
  <c r="HA71" i="4"/>
  <c r="HC71" i="4"/>
  <c r="DJ72" i="4"/>
  <c r="DL72" i="4"/>
  <c r="DN72" i="4"/>
  <c r="DP72" i="4"/>
  <c r="DR72" i="4"/>
  <c r="DT72" i="4"/>
  <c r="DV72" i="4"/>
  <c r="DX72" i="4"/>
  <c r="DZ72" i="4"/>
  <c r="EB72" i="4"/>
  <c r="ED72" i="4"/>
  <c r="EF72" i="4"/>
  <c r="EH72" i="4"/>
  <c r="EJ72" i="4"/>
  <c r="EL72" i="4"/>
  <c r="EN72" i="4"/>
  <c r="EP72" i="4"/>
  <c r="ER72" i="4"/>
  <c r="ET72" i="4"/>
  <c r="EV72" i="4"/>
  <c r="EX72" i="4"/>
  <c r="EZ72" i="4"/>
  <c r="FB72" i="4"/>
  <c r="FD72" i="4"/>
  <c r="FF72" i="4"/>
  <c r="FH72" i="4"/>
  <c r="FJ72" i="4"/>
  <c r="FL72" i="4"/>
  <c r="FN72" i="4"/>
  <c r="FP72" i="4"/>
  <c r="FR72" i="4"/>
  <c r="FT72" i="4"/>
  <c r="FV72" i="4"/>
  <c r="FX72" i="4"/>
  <c r="FZ72" i="4"/>
  <c r="GB72" i="4"/>
  <c r="GD72" i="4"/>
  <c r="GF72" i="4"/>
  <c r="GH72" i="4"/>
  <c r="GJ72" i="4"/>
  <c r="GL72" i="4"/>
  <c r="GN72" i="4"/>
  <c r="GP72" i="4"/>
  <c r="GR72" i="4"/>
  <c r="GT72" i="4"/>
  <c r="GV72" i="4"/>
  <c r="GX72" i="4"/>
  <c r="GZ72" i="4"/>
  <c r="HB72" i="4"/>
  <c r="HD72" i="4"/>
  <c r="DJ73" i="4"/>
  <c r="DL73" i="4"/>
  <c r="DN73" i="4"/>
  <c r="DP73" i="4"/>
  <c r="DR73" i="4"/>
  <c r="DT73" i="4"/>
  <c r="DV73" i="4"/>
  <c r="DX73" i="4"/>
  <c r="DZ73" i="4"/>
  <c r="EB73" i="4"/>
  <c r="ED73" i="4"/>
  <c r="EF73" i="4"/>
  <c r="EH73" i="4"/>
  <c r="EJ73" i="4"/>
  <c r="EL73" i="4"/>
  <c r="EN73" i="4"/>
  <c r="EP73" i="4"/>
  <c r="ER73" i="4"/>
  <c r="ET73" i="4"/>
  <c r="EV73" i="4"/>
  <c r="EX73" i="4"/>
  <c r="EZ73" i="4"/>
  <c r="FB73" i="4"/>
  <c r="FD73" i="4"/>
  <c r="FF73" i="4"/>
  <c r="FH73" i="4"/>
  <c r="FJ73" i="4"/>
  <c r="FL73" i="4"/>
  <c r="FN73" i="4"/>
  <c r="FP73" i="4"/>
  <c r="FR73" i="4"/>
  <c r="FT73" i="4"/>
  <c r="FV73" i="4"/>
  <c r="FX73" i="4"/>
  <c r="FZ73" i="4"/>
  <c r="GB73" i="4"/>
  <c r="GD73" i="4"/>
  <c r="GF73" i="4"/>
  <c r="GH73" i="4"/>
  <c r="GJ73" i="4"/>
  <c r="GL73" i="4"/>
  <c r="GN73" i="4"/>
  <c r="GP73" i="4"/>
  <c r="GR73" i="4"/>
  <c r="GT73" i="4"/>
  <c r="GV73" i="4"/>
  <c r="GX73" i="4"/>
  <c r="GZ73" i="4"/>
  <c r="HB73" i="4"/>
  <c r="HD73" i="4"/>
  <c r="DJ74" i="4"/>
  <c r="DL74" i="4"/>
  <c r="DN74" i="4"/>
  <c r="DP74" i="4"/>
  <c r="DR74" i="4"/>
  <c r="DT74" i="4"/>
  <c r="DV74" i="4"/>
  <c r="DX74" i="4"/>
  <c r="DZ74" i="4"/>
  <c r="EB74" i="4"/>
  <c r="ED74" i="4"/>
  <c r="EF74" i="4"/>
  <c r="EH74" i="4"/>
  <c r="EJ74" i="4"/>
  <c r="EL74" i="4"/>
  <c r="EN74" i="4"/>
  <c r="EP74" i="4"/>
  <c r="ER74" i="4"/>
  <c r="ET74" i="4"/>
  <c r="EV74" i="4"/>
  <c r="EX74" i="4"/>
  <c r="EZ74" i="4"/>
  <c r="FB74" i="4"/>
  <c r="FD74" i="4"/>
  <c r="FF74" i="4"/>
  <c r="FH74" i="4"/>
  <c r="FJ74" i="4"/>
  <c r="FL74" i="4"/>
  <c r="FN74" i="4"/>
  <c r="FP74" i="4"/>
  <c r="FR74" i="4"/>
  <c r="FT74" i="4"/>
  <c r="FV74" i="4"/>
  <c r="FX74" i="4"/>
  <c r="FZ74" i="4"/>
  <c r="GB74" i="4"/>
  <c r="GD74" i="4"/>
  <c r="GF74" i="4"/>
  <c r="GH74" i="4"/>
  <c r="GJ74" i="4"/>
  <c r="GL74" i="4"/>
  <c r="GN74" i="4"/>
  <c r="GP74" i="4"/>
  <c r="GR74" i="4"/>
  <c r="GT74" i="4"/>
  <c r="GV74" i="4"/>
  <c r="FO72" i="4"/>
  <c r="FS72" i="4"/>
  <c r="FW72" i="4"/>
  <c r="GA72" i="4"/>
  <c r="GE72" i="4"/>
  <c r="GI72" i="4"/>
  <c r="GM72" i="4"/>
  <c r="GQ72" i="4"/>
  <c r="GU72" i="4"/>
  <c r="GY72" i="4"/>
  <c r="HC72" i="4"/>
  <c r="DI73" i="4"/>
  <c r="DM73" i="4"/>
  <c r="DQ73" i="4"/>
  <c r="DU73" i="4"/>
  <c r="DY73" i="4"/>
  <c r="EC73" i="4"/>
  <c r="EG73" i="4"/>
  <c r="EK73" i="4"/>
  <c r="EO73" i="4"/>
  <c r="ES73" i="4"/>
  <c r="EW73" i="4"/>
  <c r="FA73" i="4"/>
  <c r="FE73" i="4"/>
  <c r="FI73" i="4"/>
  <c r="FM73" i="4"/>
  <c r="FQ73" i="4"/>
  <c r="FU73" i="4"/>
  <c r="FY73" i="4"/>
  <c r="GC73" i="4"/>
  <c r="GG73" i="4"/>
  <c r="GK73" i="4"/>
  <c r="GO73" i="4"/>
  <c r="GS73" i="4"/>
  <c r="GW73" i="4"/>
  <c r="HA73" i="4"/>
  <c r="DK74" i="4"/>
  <c r="DO74" i="4"/>
  <c r="DS74" i="4"/>
  <c r="DW74" i="4"/>
  <c r="EA74" i="4"/>
  <c r="EE74" i="4"/>
  <c r="EI74" i="4"/>
  <c r="EM74" i="4"/>
  <c r="EQ74" i="4"/>
  <c r="EU74" i="4"/>
  <c r="EY74" i="4"/>
  <c r="FC74" i="4"/>
  <c r="FG74" i="4"/>
  <c r="FK74" i="4"/>
  <c r="FO74" i="4"/>
  <c r="FS74" i="4"/>
  <c r="FW74" i="4"/>
  <c r="GA74" i="4"/>
  <c r="GE74" i="4"/>
  <c r="GI74" i="4"/>
  <c r="GM74" i="4"/>
  <c r="GQ74" i="4"/>
  <c r="GU74" i="4"/>
  <c r="GX74" i="4"/>
  <c r="GZ74" i="4"/>
  <c r="HB74" i="4"/>
  <c r="HD74" i="4"/>
  <c r="DI75" i="4"/>
  <c r="DK75" i="4"/>
  <c r="DM75" i="4"/>
  <c r="DO75" i="4"/>
  <c r="DQ75" i="4"/>
  <c r="DS75" i="4"/>
  <c r="DU75" i="4"/>
  <c r="DW75" i="4"/>
  <c r="DY75" i="4"/>
  <c r="EA75" i="4"/>
  <c r="EC75" i="4"/>
  <c r="EE75" i="4"/>
  <c r="EG75" i="4"/>
  <c r="EI75" i="4"/>
  <c r="EK75" i="4"/>
  <c r="EM75" i="4"/>
  <c r="EO75" i="4"/>
  <c r="EQ75" i="4"/>
  <c r="ES75" i="4"/>
  <c r="EU75" i="4"/>
  <c r="EW75" i="4"/>
  <c r="EY75" i="4"/>
  <c r="FA75" i="4"/>
  <c r="FC75" i="4"/>
  <c r="FE75" i="4"/>
  <c r="FG75" i="4"/>
  <c r="FI75" i="4"/>
  <c r="FK75" i="4"/>
  <c r="FM75" i="4"/>
  <c r="FO75" i="4"/>
  <c r="FQ75" i="4"/>
  <c r="FS75" i="4"/>
  <c r="FU75" i="4"/>
  <c r="FW75" i="4"/>
  <c r="FY75" i="4"/>
  <c r="GA75" i="4"/>
  <c r="GC75" i="4"/>
  <c r="GE75" i="4"/>
  <c r="GG75" i="4"/>
  <c r="GI75" i="4"/>
  <c r="GK75" i="4"/>
  <c r="GM75" i="4"/>
  <c r="GO75" i="4"/>
  <c r="GQ75" i="4"/>
  <c r="GS75" i="4"/>
  <c r="GU75" i="4"/>
  <c r="GW75" i="4"/>
  <c r="GY75" i="4"/>
  <c r="HA75" i="4"/>
  <c r="HC75" i="4"/>
  <c r="DJ76" i="4"/>
  <c r="DL76" i="4"/>
  <c r="DN76" i="4"/>
  <c r="DP76" i="4"/>
  <c r="DR76" i="4"/>
  <c r="DT76" i="4"/>
  <c r="DV76" i="4"/>
  <c r="DX76" i="4"/>
  <c r="DZ76" i="4"/>
  <c r="EB76" i="4"/>
  <c r="ED76" i="4"/>
  <c r="EF76" i="4"/>
  <c r="EH76" i="4"/>
  <c r="EJ76" i="4"/>
  <c r="EL76" i="4"/>
  <c r="EN76" i="4"/>
  <c r="EP76" i="4"/>
  <c r="ER76" i="4"/>
  <c r="ET76" i="4"/>
  <c r="EV76" i="4"/>
  <c r="EX76" i="4"/>
  <c r="EZ76" i="4"/>
  <c r="FB76" i="4"/>
  <c r="FD76" i="4"/>
  <c r="FF76" i="4"/>
  <c r="FH76" i="4"/>
  <c r="FJ76" i="4"/>
  <c r="FL76" i="4"/>
  <c r="FN76" i="4"/>
  <c r="FP76" i="4"/>
  <c r="FR76" i="4"/>
  <c r="FT76" i="4"/>
  <c r="FV76" i="4"/>
  <c r="FX76" i="4"/>
  <c r="FZ76" i="4"/>
  <c r="GB76" i="4"/>
  <c r="GD76" i="4"/>
  <c r="GF76" i="4"/>
  <c r="GH76" i="4"/>
  <c r="GJ76" i="4"/>
  <c r="GL76" i="4"/>
  <c r="GN76" i="4"/>
  <c r="GP76" i="4"/>
  <c r="GR76" i="4"/>
  <c r="GT76" i="4"/>
  <c r="GV76" i="4"/>
  <c r="GX76" i="4"/>
  <c r="GZ76" i="4"/>
  <c r="HB76" i="4"/>
  <c r="HD76" i="4"/>
  <c r="DJ77" i="4"/>
  <c r="DL77" i="4"/>
  <c r="DN77" i="4"/>
  <c r="DP77" i="4"/>
  <c r="DR77" i="4"/>
  <c r="DT77" i="4"/>
  <c r="DV77" i="4"/>
  <c r="DX77" i="4"/>
  <c r="DZ77" i="4"/>
  <c r="EB77" i="4"/>
  <c r="ED77" i="4"/>
  <c r="EF77" i="4"/>
  <c r="EH77" i="4"/>
  <c r="EJ77" i="4"/>
  <c r="EL77" i="4"/>
  <c r="EN77" i="4"/>
  <c r="EP77" i="4"/>
  <c r="ER77" i="4"/>
  <c r="ET77" i="4"/>
  <c r="EV77" i="4"/>
  <c r="EX77" i="4"/>
  <c r="EZ77" i="4"/>
  <c r="FB77" i="4"/>
  <c r="FD77" i="4"/>
  <c r="FF77" i="4"/>
  <c r="FH77" i="4"/>
  <c r="FJ77" i="4"/>
  <c r="FL77" i="4"/>
  <c r="FN77" i="4"/>
  <c r="FP77" i="4"/>
  <c r="FR77" i="4"/>
  <c r="FT77" i="4"/>
  <c r="FV77" i="4"/>
  <c r="FX77" i="4"/>
  <c r="FZ77" i="4"/>
  <c r="GB77" i="4"/>
  <c r="GD77" i="4"/>
  <c r="GF77" i="4"/>
  <c r="GH77" i="4"/>
  <c r="GJ77" i="4"/>
  <c r="GL77" i="4"/>
  <c r="GN77" i="4"/>
  <c r="GP77" i="4"/>
  <c r="GR77" i="4"/>
  <c r="GT77" i="4"/>
  <c r="GV77" i="4"/>
  <c r="GX77" i="4"/>
  <c r="GZ77" i="4"/>
  <c r="HB77" i="4"/>
  <c r="HD77" i="4"/>
  <c r="DJ78" i="4"/>
  <c r="DL78" i="4"/>
  <c r="DN78" i="4"/>
  <c r="DP78" i="4"/>
  <c r="DR78" i="4"/>
  <c r="DT78" i="4"/>
  <c r="DV78" i="4"/>
  <c r="DX78" i="4"/>
  <c r="DZ78" i="4"/>
  <c r="EB78" i="4"/>
  <c r="ED78" i="4"/>
  <c r="EF78" i="4"/>
  <c r="EH78" i="4"/>
  <c r="EJ78" i="4"/>
  <c r="EL78" i="4"/>
  <c r="EN78" i="4"/>
  <c r="EP78" i="4"/>
  <c r="ER78" i="4"/>
  <c r="ET78" i="4"/>
  <c r="EV78" i="4"/>
  <c r="EX78" i="4"/>
  <c r="EZ78" i="4"/>
  <c r="FB78" i="4"/>
  <c r="FD78" i="4"/>
  <c r="FF78" i="4"/>
  <c r="FH78" i="4"/>
  <c r="FJ78" i="4"/>
  <c r="FL78" i="4"/>
  <c r="FN78" i="4"/>
  <c r="FP78" i="4"/>
  <c r="FR78" i="4"/>
  <c r="FT78" i="4"/>
  <c r="FV78" i="4"/>
  <c r="FX78" i="4"/>
  <c r="FZ78" i="4"/>
  <c r="GB78" i="4"/>
  <c r="GD78" i="4"/>
  <c r="GF78" i="4"/>
  <c r="GH78" i="4"/>
  <c r="GJ78" i="4"/>
  <c r="GL78" i="4"/>
  <c r="GN78" i="4"/>
  <c r="GP78" i="4"/>
  <c r="GR78" i="4"/>
  <c r="GT78" i="4"/>
  <c r="GV78" i="4"/>
  <c r="GX78" i="4"/>
  <c r="GZ78" i="4"/>
  <c r="HB78" i="4"/>
  <c r="HD78" i="4"/>
  <c r="DI79" i="4"/>
  <c r="DK79" i="4"/>
  <c r="DM79" i="4"/>
  <c r="DO79" i="4"/>
  <c r="DQ79" i="4"/>
  <c r="DS79" i="4"/>
  <c r="DU79" i="4"/>
  <c r="DW79" i="4"/>
  <c r="DY79" i="4"/>
  <c r="EA79" i="4"/>
  <c r="EC79" i="4"/>
  <c r="EE79" i="4"/>
  <c r="EG79" i="4"/>
  <c r="EI79" i="4"/>
  <c r="EK79" i="4"/>
  <c r="EM79" i="4"/>
  <c r="EO79" i="4"/>
  <c r="EQ79" i="4"/>
  <c r="ES79" i="4"/>
  <c r="EU79" i="4"/>
  <c r="EW79" i="4"/>
  <c r="EY79" i="4"/>
  <c r="FA79" i="4"/>
  <c r="FC79" i="4"/>
  <c r="FE79" i="4"/>
  <c r="FG79" i="4"/>
  <c r="FI79" i="4"/>
  <c r="FK79" i="4"/>
  <c r="FM79" i="4"/>
  <c r="FO79" i="4"/>
  <c r="FQ79" i="4"/>
  <c r="FS79" i="4"/>
  <c r="FU79" i="4"/>
  <c r="FW79" i="4"/>
  <c r="FY79" i="4"/>
  <c r="GA79" i="4"/>
  <c r="GC79" i="4"/>
  <c r="GE79" i="4"/>
  <c r="GG79" i="4"/>
  <c r="GI79" i="4"/>
  <c r="GK79" i="4"/>
  <c r="GM79" i="4"/>
  <c r="GO79" i="4"/>
  <c r="GQ79" i="4"/>
  <c r="GS79" i="4"/>
  <c r="GU79" i="4"/>
  <c r="GW79" i="4"/>
  <c r="GY79" i="4"/>
  <c r="HA79" i="4"/>
  <c r="HC79" i="4"/>
  <c r="DJ80" i="4"/>
  <c r="DL80" i="4"/>
  <c r="DN80" i="4"/>
  <c r="DP80" i="4"/>
  <c r="DR80" i="4"/>
  <c r="DT80" i="4"/>
  <c r="DV80" i="4"/>
  <c r="DX80" i="4"/>
  <c r="DZ80" i="4"/>
  <c r="EB80" i="4"/>
  <c r="ED80" i="4"/>
  <c r="EF80" i="4"/>
  <c r="EH80" i="4"/>
  <c r="EJ80" i="4"/>
  <c r="EL80" i="4"/>
  <c r="EN80" i="4"/>
  <c r="EP80" i="4"/>
  <c r="ER80" i="4"/>
  <c r="ET80" i="4"/>
  <c r="EV80" i="4"/>
  <c r="EX80" i="4"/>
  <c r="EZ80" i="4"/>
  <c r="FB80" i="4"/>
  <c r="FD80" i="4"/>
  <c r="FF80" i="4"/>
  <c r="FH80" i="4"/>
  <c r="FJ80" i="4"/>
  <c r="FL80" i="4"/>
  <c r="FN80" i="4"/>
  <c r="FP80" i="4"/>
  <c r="FR80" i="4"/>
  <c r="FT80" i="4"/>
  <c r="FV80" i="4"/>
  <c r="FX80" i="4"/>
  <c r="FZ80" i="4"/>
  <c r="GB80" i="4"/>
  <c r="GD80" i="4"/>
  <c r="GF80" i="4"/>
  <c r="GH80" i="4"/>
  <c r="GJ80" i="4"/>
  <c r="GL80" i="4"/>
  <c r="GN80" i="4"/>
  <c r="GP80" i="4"/>
  <c r="GR80" i="4"/>
  <c r="GT80" i="4"/>
  <c r="GV80" i="4"/>
  <c r="GX80" i="4"/>
  <c r="GZ80" i="4"/>
  <c r="HB80" i="4"/>
  <c r="HD80" i="4"/>
  <c r="DJ81" i="4"/>
  <c r="DL81" i="4"/>
  <c r="DN81" i="4"/>
  <c r="DP81" i="4"/>
  <c r="DR81" i="4"/>
  <c r="DT81" i="4"/>
  <c r="DV81" i="4"/>
  <c r="DX81" i="4"/>
  <c r="DZ81" i="4"/>
  <c r="EB81" i="4"/>
  <c r="ED81" i="4"/>
  <c r="EF81" i="4"/>
  <c r="EH81" i="4"/>
  <c r="EJ81" i="4"/>
  <c r="EL81" i="4"/>
  <c r="EN81" i="4"/>
  <c r="EP81" i="4"/>
  <c r="ER81" i="4"/>
  <c r="ET81" i="4"/>
  <c r="EV81" i="4"/>
  <c r="EX81" i="4"/>
  <c r="EZ81" i="4"/>
  <c r="FB81" i="4"/>
  <c r="FD81" i="4"/>
  <c r="FF81" i="4"/>
  <c r="FH81" i="4"/>
  <c r="FJ81" i="4"/>
  <c r="FL81" i="4"/>
  <c r="FN81" i="4"/>
  <c r="FP81" i="4"/>
  <c r="FR81" i="4"/>
  <c r="FT81" i="4"/>
  <c r="FV81" i="4"/>
  <c r="FX81" i="4"/>
  <c r="FZ81" i="4"/>
  <c r="GB81" i="4"/>
  <c r="GD81" i="4"/>
  <c r="GF81" i="4"/>
  <c r="GH81" i="4"/>
  <c r="GJ81" i="4"/>
  <c r="GL81" i="4"/>
  <c r="GN81" i="4"/>
  <c r="GP81" i="4"/>
  <c r="GR81" i="4"/>
  <c r="GT81" i="4"/>
  <c r="GV81" i="4"/>
  <c r="GX81" i="4"/>
  <c r="GZ81" i="4"/>
  <c r="HB81" i="4"/>
  <c r="HD81" i="4"/>
  <c r="DJ82" i="4"/>
  <c r="DL82" i="4"/>
  <c r="DN82" i="4"/>
  <c r="DP82" i="4"/>
  <c r="DR82" i="4"/>
  <c r="DT82" i="4"/>
  <c r="DV82" i="4"/>
  <c r="DX82" i="4"/>
  <c r="DZ82" i="4"/>
  <c r="EB82" i="4"/>
  <c r="ED82" i="4"/>
  <c r="EF82" i="4"/>
  <c r="EH82" i="4"/>
  <c r="EJ82" i="4"/>
  <c r="EL82" i="4"/>
  <c r="EN82" i="4"/>
  <c r="EP82" i="4"/>
  <c r="ER82" i="4"/>
  <c r="ET82" i="4"/>
  <c r="EV82" i="4"/>
  <c r="EX82" i="4"/>
  <c r="EZ82" i="4"/>
  <c r="FB82" i="4"/>
  <c r="FD82" i="4"/>
  <c r="FF82" i="4"/>
  <c r="FH82" i="4"/>
  <c r="FJ82" i="4"/>
  <c r="FL82" i="4"/>
  <c r="FN82" i="4"/>
  <c r="FP82" i="4"/>
  <c r="FR82" i="4"/>
  <c r="FT82" i="4"/>
  <c r="FV82" i="4"/>
  <c r="FX82" i="4"/>
  <c r="FZ82" i="4"/>
  <c r="GB82" i="4"/>
  <c r="GD82" i="4"/>
  <c r="GF82" i="4"/>
  <c r="GH82" i="4"/>
  <c r="GJ82" i="4"/>
  <c r="GL82" i="4"/>
  <c r="GN82" i="4"/>
  <c r="GP82" i="4"/>
  <c r="GR82" i="4"/>
  <c r="GT82" i="4"/>
  <c r="GV82" i="4"/>
  <c r="GX82" i="4"/>
  <c r="GZ82" i="4"/>
  <c r="HB82" i="4"/>
  <c r="HD82" i="4"/>
  <c r="DI83" i="4"/>
  <c r="DK83" i="4"/>
  <c r="DM83" i="4"/>
  <c r="DO83" i="4"/>
  <c r="DQ83" i="4"/>
  <c r="DS83" i="4"/>
  <c r="DU83" i="4"/>
  <c r="DW83" i="4"/>
  <c r="DY83" i="4"/>
  <c r="EA83" i="4"/>
  <c r="EC83" i="4"/>
  <c r="EE83" i="4"/>
  <c r="EG83" i="4"/>
  <c r="EI83" i="4"/>
  <c r="EK83" i="4"/>
  <c r="EM83" i="4"/>
  <c r="EO83" i="4"/>
  <c r="EQ83" i="4"/>
  <c r="ES83" i="4"/>
  <c r="EU83" i="4"/>
  <c r="EW83" i="4"/>
  <c r="EY83" i="4"/>
  <c r="FA83" i="4"/>
  <c r="FC83" i="4"/>
  <c r="FE83" i="4"/>
  <c r="FG83" i="4"/>
  <c r="FI83" i="4"/>
  <c r="FK83" i="4"/>
  <c r="FM83" i="4"/>
  <c r="FO83" i="4"/>
  <c r="FQ83" i="4"/>
  <c r="FS83" i="4"/>
  <c r="FU83" i="4"/>
  <c r="FW83" i="4"/>
  <c r="FY83" i="4"/>
  <c r="GA83" i="4"/>
  <c r="GC83" i="4"/>
  <c r="GE83" i="4"/>
  <c r="GG83" i="4"/>
  <c r="GI83" i="4"/>
  <c r="GK83" i="4"/>
  <c r="GM83" i="4"/>
  <c r="GO83" i="4"/>
  <c r="GQ83" i="4"/>
  <c r="GS83" i="4"/>
  <c r="GU83" i="4"/>
  <c r="GW83" i="4"/>
  <c r="GY83" i="4"/>
  <c r="HA83" i="4"/>
  <c r="HC83" i="4"/>
  <c r="DJ84" i="4"/>
  <c r="DL84" i="4"/>
  <c r="DN84" i="4"/>
  <c r="DP84" i="4"/>
  <c r="DR84" i="4"/>
  <c r="DT84" i="4"/>
  <c r="DV84" i="4"/>
  <c r="DX84" i="4"/>
  <c r="DZ84" i="4"/>
  <c r="EB84" i="4"/>
  <c r="ED84" i="4"/>
  <c r="EF84" i="4"/>
  <c r="EH84" i="4"/>
  <c r="EJ84" i="4"/>
  <c r="EL84" i="4"/>
  <c r="EN84" i="4"/>
  <c r="EP84" i="4"/>
  <c r="ER84" i="4"/>
  <c r="ET84" i="4"/>
  <c r="EV84" i="4"/>
  <c r="EX84" i="4"/>
  <c r="EZ84" i="4"/>
  <c r="FB84" i="4"/>
  <c r="FD84" i="4"/>
  <c r="FF84" i="4"/>
  <c r="FH84" i="4"/>
  <c r="FJ84" i="4"/>
  <c r="FL84" i="4"/>
  <c r="FN84" i="4"/>
  <c r="FP84" i="4"/>
  <c r="FR84" i="4"/>
  <c r="FT84" i="4"/>
  <c r="FV84" i="4"/>
  <c r="FX84" i="4"/>
  <c r="FZ84" i="4"/>
  <c r="GB84" i="4"/>
  <c r="GD84" i="4"/>
  <c r="GF84" i="4"/>
  <c r="GH84" i="4"/>
  <c r="GJ84" i="4"/>
  <c r="GL84" i="4"/>
  <c r="GN84" i="4"/>
  <c r="GP84" i="4"/>
  <c r="GR84" i="4"/>
  <c r="GT84" i="4"/>
  <c r="GV84" i="4"/>
  <c r="GX84" i="4"/>
  <c r="GZ84" i="4"/>
  <c r="HB84" i="4"/>
  <c r="HD84" i="4"/>
  <c r="DJ85" i="4"/>
  <c r="DL85" i="4"/>
  <c r="DN85" i="4"/>
  <c r="DP85" i="4"/>
  <c r="DR85" i="4"/>
  <c r="DT85" i="4"/>
  <c r="DV85" i="4"/>
  <c r="DX85" i="4"/>
  <c r="DZ85" i="4"/>
  <c r="EB85" i="4"/>
  <c r="ED85" i="4"/>
  <c r="EF85" i="4"/>
  <c r="EH85" i="4"/>
  <c r="EJ85" i="4"/>
  <c r="EL85" i="4"/>
  <c r="EN85" i="4"/>
  <c r="EP85" i="4"/>
  <c r="ER85" i="4"/>
  <c r="ET85" i="4"/>
  <c r="EV85" i="4"/>
  <c r="EX85" i="4"/>
  <c r="EZ85" i="4"/>
  <c r="FB85" i="4"/>
  <c r="FD85" i="4"/>
  <c r="FF85" i="4"/>
  <c r="FH85" i="4"/>
  <c r="FJ85" i="4"/>
  <c r="FL85" i="4"/>
  <c r="FN85" i="4"/>
  <c r="FP85" i="4"/>
  <c r="FR85" i="4"/>
  <c r="FT85" i="4"/>
  <c r="FV85" i="4"/>
  <c r="FX85" i="4"/>
  <c r="FZ85" i="4"/>
  <c r="GB85" i="4"/>
  <c r="GD85" i="4"/>
  <c r="GF85" i="4"/>
  <c r="GH85" i="4"/>
  <c r="GJ85" i="4"/>
  <c r="GL85" i="4"/>
  <c r="GN85" i="4"/>
  <c r="GP85" i="4"/>
  <c r="GR85" i="4"/>
  <c r="GT85" i="4"/>
  <c r="GV85" i="4"/>
  <c r="GX85" i="4"/>
  <c r="GZ85" i="4"/>
  <c r="HB85" i="4"/>
  <c r="HD85" i="4"/>
  <c r="DJ86" i="4"/>
  <c r="DL86" i="4"/>
  <c r="DN86" i="4"/>
  <c r="DP86" i="4"/>
  <c r="DR86" i="4"/>
  <c r="DT86" i="4"/>
  <c r="DV86" i="4"/>
  <c r="DX86" i="4"/>
  <c r="DZ86" i="4"/>
  <c r="EB86" i="4"/>
  <c r="ED86" i="4"/>
  <c r="EF86" i="4"/>
  <c r="EH86" i="4"/>
  <c r="EJ86" i="4"/>
  <c r="EL86" i="4"/>
  <c r="EN86" i="4"/>
  <c r="EP86" i="4"/>
  <c r="ER86" i="4"/>
  <c r="ET86" i="4"/>
  <c r="EV86" i="4"/>
  <c r="EX86" i="4"/>
  <c r="EZ86" i="4"/>
  <c r="FB86" i="4"/>
  <c r="FD86" i="4"/>
  <c r="FF86" i="4"/>
  <c r="FH86" i="4"/>
  <c r="FJ86" i="4"/>
  <c r="FL86" i="4"/>
  <c r="FN86" i="4"/>
  <c r="FP86" i="4"/>
  <c r="FR86" i="4"/>
  <c r="FT86" i="4"/>
  <c r="FV86" i="4"/>
  <c r="FX86" i="4"/>
  <c r="FZ86" i="4"/>
  <c r="GB86" i="4"/>
  <c r="GD86" i="4"/>
  <c r="GF86" i="4"/>
  <c r="GH86" i="4"/>
  <c r="GJ86" i="4"/>
  <c r="GL86" i="4"/>
  <c r="GN86" i="4"/>
  <c r="GP86" i="4"/>
  <c r="GR86" i="4"/>
  <c r="GT86" i="4"/>
  <c r="GV86" i="4"/>
  <c r="GX86" i="4"/>
  <c r="GZ86" i="4"/>
  <c r="HB86" i="4"/>
  <c r="HD86" i="4"/>
  <c r="DI87" i="4"/>
  <c r="DK87" i="4"/>
  <c r="DM87" i="4"/>
  <c r="DO87" i="4"/>
  <c r="DQ87" i="4"/>
  <c r="DS87" i="4"/>
  <c r="DU87" i="4"/>
  <c r="DW87" i="4"/>
  <c r="DY87" i="4"/>
  <c r="EA87" i="4"/>
  <c r="EC87" i="4"/>
  <c r="EE87" i="4"/>
  <c r="EG87" i="4"/>
  <c r="EI87" i="4"/>
  <c r="EK87" i="4"/>
  <c r="EM87" i="4"/>
  <c r="EO87" i="4"/>
  <c r="EQ87" i="4"/>
  <c r="ES87" i="4"/>
  <c r="EU87" i="4"/>
  <c r="EW87" i="4"/>
  <c r="EY87" i="4"/>
  <c r="FA87" i="4"/>
  <c r="FC87" i="4"/>
  <c r="FE87" i="4"/>
  <c r="FG87" i="4"/>
  <c r="FI87" i="4"/>
  <c r="FK87" i="4"/>
  <c r="FM87" i="4"/>
  <c r="FO87" i="4"/>
  <c r="FQ87" i="4"/>
  <c r="FS87" i="4"/>
  <c r="FU87" i="4"/>
  <c r="FW87" i="4"/>
  <c r="FY87" i="4"/>
  <c r="GA87" i="4"/>
  <c r="GC87" i="4"/>
  <c r="GE87" i="4"/>
  <c r="GG87" i="4"/>
  <c r="GI87" i="4"/>
  <c r="GK87" i="4"/>
  <c r="GM87" i="4"/>
  <c r="GO87" i="4"/>
  <c r="GQ87" i="4"/>
  <c r="GS87" i="4"/>
  <c r="GU87" i="4"/>
  <c r="GW87" i="4"/>
  <c r="GY87" i="4"/>
  <c r="HA87" i="4"/>
  <c r="HC87" i="4"/>
  <c r="DJ88" i="4"/>
  <c r="DL88" i="4"/>
  <c r="DN88" i="4"/>
  <c r="DP88" i="4"/>
  <c r="DR88" i="4"/>
  <c r="DT88" i="4"/>
  <c r="DV88" i="4"/>
  <c r="DX88" i="4"/>
  <c r="DZ88" i="4"/>
  <c r="EB88" i="4"/>
  <c r="ED88" i="4"/>
  <c r="EF88" i="4"/>
  <c r="EH88" i="4"/>
  <c r="EJ88" i="4"/>
  <c r="EL88" i="4"/>
  <c r="EN88" i="4"/>
  <c r="EP88" i="4"/>
  <c r="ER88" i="4"/>
  <c r="ET88" i="4"/>
  <c r="EV88" i="4"/>
  <c r="EX88" i="4"/>
  <c r="EZ88" i="4"/>
  <c r="FB88" i="4"/>
  <c r="FD88" i="4"/>
  <c r="FF88" i="4"/>
  <c r="FH88" i="4"/>
  <c r="FJ88" i="4"/>
  <c r="FL88" i="4"/>
  <c r="FN88" i="4"/>
  <c r="FP88" i="4"/>
  <c r="FR88" i="4"/>
  <c r="FT88" i="4"/>
  <c r="FV88" i="4"/>
  <c r="FX88" i="4"/>
  <c r="FZ88" i="4"/>
  <c r="GB88" i="4"/>
  <c r="GD88" i="4"/>
  <c r="GF88" i="4"/>
  <c r="GH88" i="4"/>
  <c r="GJ88" i="4"/>
  <c r="GL88" i="4"/>
  <c r="GN88" i="4"/>
  <c r="GP88" i="4"/>
  <c r="GR88" i="4"/>
  <c r="GT88" i="4"/>
  <c r="GV88" i="4"/>
  <c r="GX88" i="4"/>
  <c r="GZ88" i="4"/>
  <c r="HB88" i="4"/>
  <c r="HD88" i="4"/>
  <c r="DI89" i="4"/>
  <c r="DK89" i="4"/>
  <c r="DM89" i="4"/>
  <c r="DO89" i="4"/>
  <c r="DQ89" i="4"/>
  <c r="DS89" i="4"/>
  <c r="DU89" i="4"/>
  <c r="DW89" i="4"/>
  <c r="DY89" i="4"/>
  <c r="EA89" i="4"/>
  <c r="EC89" i="4"/>
  <c r="EE89" i="4"/>
  <c r="EG89" i="4"/>
  <c r="EI89" i="4"/>
  <c r="EK89" i="4"/>
  <c r="EM89" i="4"/>
  <c r="EO89" i="4"/>
  <c r="EQ89" i="4"/>
  <c r="ES89" i="4"/>
  <c r="EU89" i="4"/>
  <c r="EW89" i="4"/>
  <c r="EY89" i="4"/>
  <c r="FA89" i="4"/>
  <c r="FC89" i="4"/>
  <c r="FE89" i="4"/>
  <c r="FG89" i="4"/>
  <c r="FI89" i="4"/>
  <c r="FK89" i="4"/>
  <c r="FM89" i="4"/>
  <c r="FO89" i="4"/>
  <c r="FQ89" i="4"/>
  <c r="FS89" i="4"/>
  <c r="FU89" i="4"/>
  <c r="FW89" i="4"/>
  <c r="FY89" i="4"/>
  <c r="GA89" i="4"/>
  <c r="GC89" i="4"/>
  <c r="GE89" i="4"/>
  <c r="GG89" i="4"/>
  <c r="GI89" i="4"/>
  <c r="GK89" i="4"/>
  <c r="GM89" i="4"/>
  <c r="GO89" i="4"/>
  <c r="GQ89" i="4"/>
  <c r="GS89" i="4"/>
  <c r="GU89" i="4"/>
  <c r="GW89" i="4"/>
  <c r="GY89" i="4"/>
  <c r="HA89" i="4"/>
  <c r="HC89" i="4"/>
  <c r="DJ90" i="4"/>
  <c r="DL90" i="4"/>
  <c r="DN90" i="4"/>
  <c r="DP90" i="4"/>
  <c r="DR90" i="4"/>
  <c r="DT90" i="4"/>
  <c r="DV90" i="4"/>
  <c r="DX90" i="4"/>
  <c r="DZ90" i="4"/>
  <c r="EB90" i="4"/>
  <c r="ED90" i="4"/>
  <c r="EF90" i="4"/>
  <c r="EH90" i="4"/>
  <c r="EJ90" i="4"/>
  <c r="EL90" i="4"/>
  <c r="EN90" i="4"/>
  <c r="EP90" i="4"/>
  <c r="ER90" i="4"/>
  <c r="ET90" i="4"/>
  <c r="EV90" i="4"/>
  <c r="EX90" i="4"/>
  <c r="EZ90" i="4"/>
  <c r="FB90" i="4"/>
  <c r="FD90" i="4"/>
  <c r="FF90" i="4"/>
  <c r="FH90" i="4"/>
  <c r="FJ90" i="4"/>
  <c r="FL90" i="4"/>
  <c r="FN90" i="4"/>
  <c r="FP90" i="4"/>
  <c r="FR90" i="4"/>
  <c r="FT90" i="4"/>
  <c r="FV90" i="4"/>
  <c r="FX90" i="4"/>
  <c r="FZ90" i="4"/>
  <c r="GB90" i="4"/>
  <c r="GD90" i="4"/>
  <c r="GF90" i="4"/>
  <c r="GH90" i="4"/>
  <c r="GJ90" i="4"/>
  <c r="GL90" i="4"/>
  <c r="GN90" i="4"/>
  <c r="GP90" i="4"/>
  <c r="GR90" i="4"/>
  <c r="GT90" i="4"/>
  <c r="GV90" i="4"/>
  <c r="GX90" i="4"/>
  <c r="GZ90" i="4"/>
  <c r="HB90" i="4"/>
  <c r="HD90" i="4"/>
  <c r="DI91" i="4"/>
  <c r="DK91" i="4"/>
  <c r="DM91" i="4"/>
  <c r="DO91" i="4"/>
  <c r="DQ91" i="4"/>
  <c r="DS91" i="4"/>
  <c r="DU91" i="4"/>
  <c r="DW91" i="4"/>
  <c r="DY91" i="4"/>
  <c r="EA91" i="4"/>
  <c r="EC91" i="4"/>
  <c r="EE91" i="4"/>
  <c r="EG91" i="4"/>
  <c r="EI91" i="4"/>
  <c r="EK91" i="4"/>
  <c r="EM91" i="4"/>
  <c r="EO91" i="4"/>
  <c r="EQ91" i="4"/>
  <c r="ES91" i="4"/>
  <c r="EU91" i="4"/>
  <c r="EW91" i="4"/>
  <c r="EY91" i="4"/>
  <c r="FA91" i="4"/>
  <c r="FC91" i="4"/>
  <c r="FE91" i="4"/>
  <c r="FG91" i="4"/>
  <c r="FI91" i="4"/>
  <c r="FK91" i="4"/>
  <c r="FM91" i="4"/>
  <c r="FO91" i="4"/>
  <c r="FQ91" i="4"/>
  <c r="FS91" i="4"/>
  <c r="FU91" i="4"/>
  <c r="FW91" i="4"/>
  <c r="FY91" i="4"/>
  <c r="GA91" i="4"/>
  <c r="GC91" i="4"/>
  <c r="GE91" i="4"/>
  <c r="GG91" i="4"/>
  <c r="GI91" i="4"/>
  <c r="GK91" i="4"/>
  <c r="GM91" i="4"/>
  <c r="GO91" i="4"/>
  <c r="GQ91" i="4"/>
  <c r="GS91" i="4"/>
  <c r="GU91" i="4"/>
  <c r="GW91" i="4"/>
  <c r="GY91" i="4"/>
  <c r="HA91" i="4"/>
  <c r="HC91" i="4"/>
  <c r="DI92" i="4"/>
  <c r="DK92" i="4"/>
  <c r="DM92" i="4"/>
  <c r="DO92" i="4"/>
  <c r="DQ92" i="4"/>
  <c r="DS92" i="4"/>
  <c r="DU92" i="4"/>
  <c r="DW92" i="4"/>
  <c r="DY92" i="4"/>
  <c r="EA92" i="4"/>
  <c r="EC92" i="4"/>
  <c r="EE92" i="4"/>
  <c r="EG92" i="4"/>
  <c r="EI92" i="4"/>
  <c r="EK92" i="4"/>
  <c r="EM92" i="4"/>
  <c r="EO92" i="4"/>
  <c r="EQ92" i="4"/>
  <c r="ES92" i="4"/>
  <c r="EU92" i="4"/>
  <c r="EW92" i="4"/>
  <c r="EY92" i="4"/>
  <c r="FA92" i="4"/>
  <c r="FC92" i="4"/>
  <c r="FE92" i="4"/>
  <c r="FG92" i="4"/>
  <c r="FI92" i="4"/>
  <c r="FK92" i="4"/>
  <c r="FM92" i="4"/>
  <c r="FO92" i="4"/>
  <c r="FQ92" i="4"/>
  <c r="FS92" i="4"/>
  <c r="FU92" i="4"/>
  <c r="FW92" i="4"/>
  <c r="FY92" i="4"/>
  <c r="GA92" i="4"/>
  <c r="GC92" i="4"/>
  <c r="GE92" i="4"/>
  <c r="GG92" i="4"/>
  <c r="GI92" i="4"/>
  <c r="GK92" i="4"/>
  <c r="GM92" i="4"/>
  <c r="GO92" i="4"/>
  <c r="GQ92" i="4"/>
  <c r="GS92" i="4"/>
  <c r="GU92" i="4"/>
  <c r="GW92" i="4"/>
  <c r="GY92" i="4"/>
  <c r="HA92" i="4"/>
  <c r="HC92" i="4"/>
  <c r="DJ93" i="4"/>
  <c r="DL93" i="4"/>
  <c r="DN93" i="4"/>
  <c r="DP93" i="4"/>
  <c r="DR93" i="4"/>
  <c r="DT93" i="4"/>
  <c r="DV93" i="4"/>
  <c r="DX93" i="4"/>
  <c r="DZ93" i="4"/>
  <c r="EB93" i="4"/>
  <c r="ED93" i="4"/>
  <c r="EF93" i="4"/>
  <c r="EH93" i="4"/>
  <c r="EJ93" i="4"/>
  <c r="EL93" i="4"/>
  <c r="EN93" i="4"/>
  <c r="EP93" i="4"/>
  <c r="ER93" i="4"/>
  <c r="ET93" i="4"/>
  <c r="EV93" i="4"/>
  <c r="EX93" i="4"/>
  <c r="EZ93" i="4"/>
  <c r="FB93" i="4"/>
  <c r="FD93" i="4"/>
  <c r="FF93" i="4"/>
  <c r="FH93" i="4"/>
  <c r="FJ93" i="4"/>
  <c r="FL93" i="4"/>
  <c r="FN93" i="4"/>
  <c r="FP93" i="4"/>
  <c r="FR93" i="4"/>
  <c r="FT93" i="4"/>
  <c r="FV93" i="4"/>
  <c r="FX93" i="4"/>
  <c r="FZ93" i="4"/>
  <c r="GB93" i="4"/>
  <c r="GD93" i="4"/>
  <c r="GF93" i="4"/>
  <c r="GH93" i="4"/>
  <c r="GJ93" i="4"/>
  <c r="GL93" i="4"/>
  <c r="GN93" i="4"/>
  <c r="GP93" i="4"/>
  <c r="GR93" i="4"/>
  <c r="GT93" i="4"/>
  <c r="GV93" i="4"/>
  <c r="GX93" i="4"/>
  <c r="GZ93" i="4"/>
  <c r="HB93" i="4"/>
  <c r="HD93" i="4"/>
  <c r="DI94" i="4"/>
  <c r="DK94" i="4"/>
  <c r="DM94" i="4"/>
  <c r="DO94" i="4"/>
  <c r="DQ94" i="4"/>
  <c r="DS94" i="4"/>
  <c r="DU94" i="4"/>
  <c r="DW94" i="4"/>
  <c r="DY94" i="4"/>
  <c r="EA94" i="4"/>
  <c r="EC94" i="4"/>
  <c r="EE94" i="4"/>
  <c r="EG94" i="4"/>
  <c r="EI94" i="4"/>
  <c r="EK94" i="4"/>
  <c r="EM94" i="4"/>
  <c r="EO94" i="4"/>
  <c r="EQ94" i="4"/>
  <c r="ES94" i="4"/>
  <c r="EU94" i="4"/>
  <c r="EW94" i="4"/>
  <c r="EY94" i="4"/>
  <c r="FA94" i="4"/>
  <c r="FC94" i="4"/>
  <c r="FE94" i="4"/>
  <c r="FG94" i="4"/>
  <c r="FI94" i="4"/>
  <c r="FK94" i="4"/>
  <c r="FM94" i="4"/>
  <c r="FO94" i="4"/>
  <c r="FQ94" i="4"/>
  <c r="FS94" i="4"/>
  <c r="FU94" i="4"/>
  <c r="FW94" i="4"/>
  <c r="FY94" i="4"/>
  <c r="GA94" i="4"/>
  <c r="GC94" i="4"/>
  <c r="GE94" i="4"/>
  <c r="GG94" i="4"/>
  <c r="GI94" i="4"/>
  <c r="GK94" i="4"/>
  <c r="GM94" i="4"/>
  <c r="GO94" i="4"/>
  <c r="GQ94" i="4"/>
  <c r="GS94" i="4"/>
  <c r="GU94" i="4"/>
  <c r="GW94" i="4"/>
  <c r="GY94" i="4"/>
  <c r="HA94" i="4"/>
  <c r="HC94" i="4"/>
  <c r="DJ95" i="4"/>
  <c r="DL95" i="4"/>
  <c r="DN95" i="4"/>
  <c r="DP95" i="4"/>
  <c r="DR95" i="4"/>
  <c r="DT95" i="4"/>
  <c r="DV95" i="4"/>
  <c r="DX95" i="4"/>
  <c r="DZ95" i="4"/>
  <c r="EB95" i="4"/>
  <c r="ED95" i="4"/>
  <c r="EF95" i="4"/>
  <c r="EH95" i="4"/>
  <c r="EJ95" i="4"/>
  <c r="EL95" i="4"/>
  <c r="EN95" i="4"/>
  <c r="EP95" i="4"/>
  <c r="ER95" i="4"/>
  <c r="ET95" i="4"/>
  <c r="EV95" i="4"/>
  <c r="EX95" i="4"/>
  <c r="EZ95" i="4"/>
  <c r="FB95" i="4"/>
  <c r="FD95" i="4"/>
  <c r="FF95" i="4"/>
  <c r="FH95" i="4"/>
  <c r="FJ95" i="4"/>
  <c r="FL95" i="4"/>
  <c r="FN95" i="4"/>
  <c r="FP95" i="4"/>
  <c r="FR95" i="4"/>
  <c r="FT95" i="4"/>
  <c r="FV95" i="4"/>
  <c r="FX95" i="4"/>
  <c r="FZ95" i="4"/>
  <c r="GB95" i="4"/>
  <c r="GD95" i="4"/>
  <c r="GF95" i="4"/>
  <c r="GH95" i="4"/>
  <c r="GJ95" i="4"/>
  <c r="GL95" i="4"/>
  <c r="GN95" i="4"/>
  <c r="GP95" i="4"/>
  <c r="GR95" i="4"/>
  <c r="GT95" i="4"/>
  <c r="GV95" i="4"/>
  <c r="GX95" i="4"/>
  <c r="GZ95" i="4"/>
  <c r="HB95" i="4"/>
  <c r="HD95" i="4"/>
  <c r="DI96" i="4"/>
  <c r="DK96" i="4"/>
  <c r="DM96" i="4"/>
  <c r="DO96" i="4"/>
  <c r="DQ96" i="4"/>
  <c r="DS96" i="4"/>
  <c r="DU96" i="4"/>
  <c r="DW96" i="4"/>
  <c r="DY96" i="4"/>
  <c r="EA96" i="4"/>
  <c r="EC96" i="4"/>
  <c r="EE96" i="4"/>
  <c r="EG96" i="4"/>
  <c r="EI96" i="4"/>
  <c r="EK96" i="4"/>
  <c r="EM96" i="4"/>
  <c r="EO96" i="4"/>
  <c r="EQ96" i="4"/>
  <c r="ES96" i="4"/>
  <c r="EU96" i="4"/>
  <c r="EW96" i="4"/>
  <c r="EY96" i="4"/>
  <c r="FA96" i="4"/>
  <c r="FC96" i="4"/>
  <c r="FE96" i="4"/>
  <c r="FG96" i="4"/>
  <c r="FI96" i="4"/>
  <c r="FK96" i="4"/>
  <c r="FM96" i="4"/>
  <c r="FO96" i="4"/>
  <c r="FQ96" i="4"/>
  <c r="FS96" i="4"/>
  <c r="FU96" i="4"/>
  <c r="FW96" i="4"/>
  <c r="FY96" i="4"/>
  <c r="GA96" i="4"/>
  <c r="GC96" i="4"/>
  <c r="GE96" i="4"/>
  <c r="GG96" i="4"/>
  <c r="GI96" i="4"/>
  <c r="GK96" i="4"/>
  <c r="GM96" i="4"/>
  <c r="GO96" i="4"/>
  <c r="GQ96" i="4"/>
  <c r="GS96" i="4"/>
  <c r="GU96" i="4"/>
  <c r="GW96" i="4"/>
  <c r="GY96" i="4"/>
  <c r="HA96" i="4"/>
  <c r="HC96" i="4"/>
  <c r="DJ97" i="4"/>
  <c r="DL97" i="4"/>
  <c r="DN97" i="4"/>
  <c r="DP97" i="4"/>
  <c r="DR97" i="4"/>
  <c r="DT97" i="4"/>
  <c r="DV97" i="4"/>
  <c r="DX97" i="4"/>
  <c r="DZ97" i="4"/>
  <c r="EB97" i="4"/>
  <c r="ED97" i="4"/>
  <c r="EF97" i="4"/>
  <c r="EH97" i="4"/>
  <c r="EJ97" i="4"/>
  <c r="EL97" i="4"/>
  <c r="EN97" i="4"/>
  <c r="EP97" i="4"/>
  <c r="ER97" i="4"/>
  <c r="ET97" i="4"/>
  <c r="EV97" i="4"/>
  <c r="EX97" i="4"/>
  <c r="EZ97" i="4"/>
  <c r="FB97" i="4"/>
  <c r="FD97" i="4"/>
  <c r="FF97" i="4"/>
  <c r="FH97" i="4"/>
  <c r="FJ97" i="4"/>
  <c r="FL97" i="4"/>
  <c r="FN97" i="4"/>
  <c r="FP97" i="4"/>
  <c r="FR97" i="4"/>
  <c r="FT97" i="4"/>
  <c r="FV97" i="4"/>
  <c r="FX97" i="4"/>
  <c r="FZ97" i="4"/>
  <c r="GB97" i="4"/>
  <c r="GD97" i="4"/>
  <c r="GF97" i="4"/>
  <c r="GH97" i="4"/>
  <c r="GJ97" i="4"/>
  <c r="GL97" i="4"/>
  <c r="GN97" i="4"/>
  <c r="GP97" i="4"/>
  <c r="GR97" i="4"/>
  <c r="GT97" i="4"/>
  <c r="GV97" i="4"/>
  <c r="GX97" i="4"/>
  <c r="GZ97" i="4"/>
  <c r="HB97" i="4"/>
  <c r="HD97" i="4"/>
  <c r="DJ98" i="4"/>
  <c r="DL98" i="4"/>
  <c r="DN98" i="4"/>
  <c r="DP98" i="4"/>
  <c r="DR98" i="4"/>
  <c r="DT98" i="4"/>
  <c r="DV98" i="4"/>
  <c r="DX98" i="4"/>
  <c r="DZ98" i="4"/>
  <c r="EB98" i="4"/>
  <c r="ED98" i="4"/>
  <c r="EF98" i="4"/>
  <c r="EH98" i="4"/>
  <c r="EJ98" i="4"/>
  <c r="EL98" i="4"/>
  <c r="EN98" i="4"/>
  <c r="EP98" i="4"/>
  <c r="ER98" i="4"/>
  <c r="ET98" i="4"/>
  <c r="EV98" i="4"/>
  <c r="EX98" i="4"/>
  <c r="EZ98" i="4"/>
  <c r="FB98" i="4"/>
  <c r="FD98" i="4"/>
  <c r="FF98" i="4"/>
  <c r="FH98" i="4"/>
  <c r="FJ98" i="4"/>
  <c r="FL98" i="4"/>
  <c r="FN98" i="4"/>
  <c r="FP98" i="4"/>
  <c r="FR98" i="4"/>
  <c r="FT98" i="4"/>
  <c r="FV98" i="4"/>
  <c r="FX98" i="4"/>
  <c r="FZ98" i="4"/>
  <c r="GB98" i="4"/>
  <c r="GD98" i="4"/>
  <c r="GF98" i="4"/>
  <c r="GH98" i="4"/>
  <c r="GJ98" i="4"/>
  <c r="GL98" i="4"/>
  <c r="GN98" i="4"/>
  <c r="GP98" i="4"/>
  <c r="GR98" i="4"/>
  <c r="GT98" i="4"/>
  <c r="GV98" i="4"/>
  <c r="GX98" i="4"/>
  <c r="GZ98" i="4"/>
  <c r="HB98" i="4"/>
  <c r="HD98" i="4"/>
  <c r="DJ99" i="4"/>
  <c r="DL99" i="4"/>
  <c r="DN99" i="4"/>
  <c r="DP99" i="4"/>
  <c r="DR99" i="4"/>
  <c r="DT99" i="4"/>
  <c r="DV99" i="4"/>
  <c r="DX99" i="4"/>
  <c r="DZ99" i="4"/>
  <c r="EB99" i="4"/>
  <c r="ED99" i="4"/>
  <c r="EF99" i="4"/>
  <c r="EH99" i="4"/>
  <c r="EJ99" i="4"/>
  <c r="EL99" i="4"/>
  <c r="EN99" i="4"/>
  <c r="EP99" i="4"/>
  <c r="ER99" i="4"/>
  <c r="ET99" i="4"/>
  <c r="EV99" i="4"/>
  <c r="EX99" i="4"/>
  <c r="EZ99" i="4"/>
  <c r="FB99" i="4"/>
  <c r="FD99" i="4"/>
  <c r="FF99" i="4"/>
  <c r="FH99" i="4"/>
  <c r="FJ99" i="4"/>
  <c r="FL99" i="4"/>
  <c r="FN99" i="4"/>
  <c r="FP99" i="4"/>
  <c r="FR99" i="4"/>
  <c r="FT99" i="4"/>
  <c r="FV99" i="4"/>
  <c r="FX99" i="4"/>
  <c r="FZ99" i="4"/>
  <c r="GB99" i="4"/>
  <c r="GD99" i="4"/>
  <c r="GF99" i="4"/>
  <c r="GH99" i="4"/>
  <c r="GJ99" i="4"/>
  <c r="GL99" i="4"/>
  <c r="GN99" i="4"/>
  <c r="GP99" i="4"/>
  <c r="GR99" i="4"/>
  <c r="GT99" i="4"/>
  <c r="GV99" i="4"/>
  <c r="GX99" i="4"/>
  <c r="GZ99" i="4"/>
  <c r="HB99" i="4"/>
  <c r="HD99" i="4"/>
  <c r="DI100" i="4"/>
  <c r="DK100" i="4"/>
  <c r="DM100" i="4"/>
  <c r="DO100" i="4"/>
  <c r="DQ100" i="4"/>
  <c r="DS100" i="4"/>
  <c r="DU100" i="4"/>
  <c r="DW100" i="4"/>
  <c r="DY100" i="4"/>
  <c r="EA100" i="4"/>
  <c r="EC100" i="4"/>
  <c r="EE100" i="4"/>
  <c r="EG100" i="4"/>
  <c r="EI100" i="4"/>
  <c r="EK100" i="4"/>
  <c r="EM100" i="4"/>
  <c r="EO100" i="4"/>
  <c r="EQ100" i="4"/>
  <c r="ES100" i="4"/>
  <c r="EU100" i="4"/>
  <c r="EW100" i="4"/>
  <c r="EY100" i="4"/>
  <c r="FA100" i="4"/>
  <c r="FC100" i="4"/>
  <c r="FE100" i="4"/>
  <c r="FG100" i="4"/>
  <c r="FI100" i="4"/>
  <c r="FK100" i="4"/>
  <c r="FM100" i="4"/>
  <c r="FO100" i="4"/>
  <c r="FQ100" i="4"/>
  <c r="FS100" i="4"/>
  <c r="FU100" i="4"/>
  <c r="FW100" i="4"/>
  <c r="FY100" i="4"/>
  <c r="GA100" i="4"/>
  <c r="GC100" i="4"/>
  <c r="GE100" i="4"/>
  <c r="GG100" i="4"/>
  <c r="GI100" i="4"/>
  <c r="GK100" i="4"/>
  <c r="GM100" i="4"/>
  <c r="GO100" i="4"/>
  <c r="GQ100" i="4"/>
  <c r="GS100" i="4"/>
  <c r="GU100" i="4"/>
  <c r="GW100" i="4"/>
  <c r="GY100" i="4"/>
  <c r="HA100" i="4"/>
  <c r="HC100" i="4"/>
  <c r="DJ101" i="4"/>
  <c r="DL101" i="4"/>
  <c r="DN101" i="4"/>
  <c r="DP101" i="4"/>
  <c r="DR101" i="4"/>
  <c r="DT101" i="4"/>
  <c r="DV101" i="4"/>
  <c r="DX101" i="4"/>
  <c r="DZ101" i="4"/>
  <c r="EB101" i="4"/>
  <c r="ED101" i="4"/>
  <c r="EF101" i="4"/>
  <c r="EH101" i="4"/>
  <c r="EJ101" i="4"/>
  <c r="EL101" i="4"/>
  <c r="EN101" i="4"/>
  <c r="EP101" i="4"/>
  <c r="ER101" i="4"/>
  <c r="ET101" i="4"/>
  <c r="EV101" i="4"/>
  <c r="EX101" i="4"/>
  <c r="EZ101" i="4"/>
  <c r="FB101" i="4"/>
  <c r="FD101" i="4"/>
  <c r="FF101" i="4"/>
  <c r="FH101" i="4"/>
  <c r="FJ101" i="4"/>
  <c r="FL101" i="4"/>
  <c r="FN101" i="4"/>
  <c r="FP101" i="4"/>
  <c r="FR101" i="4"/>
  <c r="FT101" i="4"/>
  <c r="FV101" i="4"/>
  <c r="FX101" i="4"/>
  <c r="FZ101" i="4"/>
  <c r="GB101" i="4"/>
  <c r="GD101" i="4"/>
  <c r="GF101" i="4"/>
  <c r="GH101" i="4"/>
  <c r="GJ101" i="4"/>
  <c r="GL101" i="4"/>
  <c r="GN101" i="4"/>
  <c r="GP101" i="4"/>
  <c r="GR101" i="4"/>
  <c r="GT101" i="4"/>
  <c r="GV101" i="4"/>
  <c r="GX101" i="4"/>
  <c r="GZ101" i="4"/>
  <c r="HB101" i="4"/>
  <c r="HD101" i="4"/>
  <c r="DJ102" i="4"/>
  <c r="DL102" i="4"/>
  <c r="DN102" i="4"/>
  <c r="DP102" i="4"/>
  <c r="DR102" i="4"/>
  <c r="DT102" i="4"/>
  <c r="DV102" i="4"/>
  <c r="DX102" i="4"/>
  <c r="DZ102" i="4"/>
  <c r="EB102" i="4"/>
  <c r="ED102" i="4"/>
  <c r="EF102" i="4"/>
  <c r="EH102" i="4"/>
  <c r="EJ102" i="4"/>
  <c r="EL102" i="4"/>
  <c r="EN102" i="4"/>
  <c r="EP102" i="4"/>
  <c r="ER102" i="4"/>
  <c r="ET102" i="4"/>
  <c r="EV102" i="4"/>
  <c r="EX102" i="4"/>
  <c r="EZ102" i="4"/>
  <c r="FB102" i="4"/>
  <c r="FD102" i="4"/>
  <c r="FF102" i="4"/>
  <c r="FH102" i="4"/>
  <c r="FJ102" i="4"/>
  <c r="FL102" i="4"/>
  <c r="FN102" i="4"/>
  <c r="FP102" i="4"/>
  <c r="FR102" i="4"/>
  <c r="FT102" i="4"/>
  <c r="FV102" i="4"/>
  <c r="FX102" i="4"/>
  <c r="FZ102" i="4"/>
  <c r="GB102" i="4"/>
  <c r="GD102" i="4"/>
  <c r="GF102" i="4"/>
  <c r="GH102" i="4"/>
  <c r="GJ102" i="4"/>
  <c r="GL102" i="4"/>
  <c r="GN102" i="4"/>
  <c r="GP102" i="4"/>
  <c r="GR102" i="4"/>
  <c r="GT102" i="4"/>
  <c r="GV102" i="4"/>
  <c r="GX102" i="4"/>
  <c r="GZ102" i="4"/>
  <c r="HB102" i="4"/>
  <c r="HD102" i="4"/>
  <c r="DJ103" i="4"/>
  <c r="DL103" i="4"/>
  <c r="DN103" i="4"/>
  <c r="DP103" i="4"/>
  <c r="DR103" i="4"/>
  <c r="DT103" i="4"/>
  <c r="DV103" i="4"/>
  <c r="DX103" i="4"/>
  <c r="DZ103" i="4"/>
  <c r="EB103" i="4"/>
  <c r="ED103" i="4"/>
  <c r="EF103" i="4"/>
  <c r="EH103" i="4"/>
  <c r="EJ103" i="4"/>
  <c r="EL103" i="4"/>
  <c r="EN103" i="4"/>
  <c r="EP103" i="4"/>
  <c r="ER103" i="4"/>
  <c r="ET103" i="4"/>
  <c r="EV103" i="4"/>
  <c r="EX103" i="4"/>
  <c r="EZ103" i="4"/>
  <c r="FB103" i="4"/>
  <c r="FD103" i="4"/>
  <c r="FF103" i="4"/>
  <c r="FH103" i="4"/>
  <c r="FJ103" i="4"/>
  <c r="FL103" i="4"/>
  <c r="FN103" i="4"/>
  <c r="FP103" i="4"/>
  <c r="FR103" i="4"/>
  <c r="FT103" i="4"/>
  <c r="FV103" i="4"/>
  <c r="FX103" i="4"/>
  <c r="FZ103" i="4"/>
  <c r="GB103" i="4"/>
  <c r="GD103" i="4"/>
  <c r="GF103" i="4"/>
  <c r="GH103" i="4"/>
  <c r="GJ103" i="4"/>
  <c r="GL103" i="4"/>
  <c r="GN103" i="4"/>
  <c r="GP103" i="4"/>
  <c r="GR103" i="4"/>
  <c r="GT103" i="4"/>
  <c r="GV103" i="4"/>
  <c r="GX103" i="4"/>
  <c r="GZ103" i="4"/>
  <c r="HB103" i="4"/>
  <c r="HD103" i="4"/>
  <c r="DI104" i="4"/>
  <c r="DK104" i="4"/>
  <c r="DM104" i="4"/>
  <c r="DO104" i="4"/>
  <c r="DQ104" i="4"/>
  <c r="DS104" i="4"/>
  <c r="DU104" i="4"/>
  <c r="DW104" i="4"/>
  <c r="DY104" i="4"/>
  <c r="EA104" i="4"/>
  <c r="EC104" i="4"/>
  <c r="EE104" i="4"/>
  <c r="EG104" i="4"/>
  <c r="EI104" i="4"/>
  <c r="EK104" i="4"/>
  <c r="EM104" i="4"/>
  <c r="EO104" i="4"/>
  <c r="EQ104" i="4"/>
  <c r="ES104" i="4"/>
  <c r="EU104" i="4"/>
  <c r="EW104" i="4"/>
  <c r="EY104" i="4"/>
  <c r="FA104" i="4"/>
  <c r="FC104" i="4"/>
  <c r="FE104" i="4"/>
  <c r="FG104" i="4"/>
  <c r="FI104" i="4"/>
  <c r="FK104" i="4"/>
  <c r="FM104" i="4"/>
  <c r="FO104" i="4"/>
  <c r="FQ104" i="4"/>
  <c r="FS104" i="4"/>
  <c r="FU104" i="4"/>
  <c r="FW104" i="4"/>
  <c r="FY104" i="4"/>
  <c r="GA104" i="4"/>
  <c r="GC104" i="4"/>
  <c r="GE104" i="4"/>
  <c r="GG104" i="4"/>
  <c r="GI104" i="4"/>
  <c r="GK104" i="4"/>
  <c r="GM104" i="4"/>
  <c r="GO104" i="4"/>
  <c r="GQ104" i="4"/>
  <c r="GS104" i="4"/>
  <c r="GU104" i="4"/>
  <c r="GW104" i="4"/>
  <c r="GY104" i="4"/>
  <c r="HA104" i="4"/>
  <c r="HC104" i="4"/>
  <c r="DJ105" i="4"/>
  <c r="DL105" i="4"/>
  <c r="DN105" i="4"/>
  <c r="DP105" i="4"/>
  <c r="DR105" i="4"/>
  <c r="DT105" i="4"/>
  <c r="DV105" i="4"/>
  <c r="DX105" i="4"/>
  <c r="DZ105" i="4"/>
  <c r="EB105" i="4"/>
  <c r="ED105" i="4"/>
  <c r="EF105" i="4"/>
  <c r="EH105" i="4"/>
  <c r="EJ105" i="4"/>
  <c r="EL105" i="4"/>
  <c r="EN105" i="4"/>
  <c r="EP105" i="4"/>
  <c r="ER105" i="4"/>
  <c r="ET105" i="4"/>
  <c r="EV105" i="4"/>
  <c r="EX105" i="4"/>
  <c r="EZ105" i="4"/>
  <c r="FB105" i="4"/>
  <c r="FD105" i="4"/>
  <c r="FF105" i="4"/>
  <c r="FH105" i="4"/>
  <c r="FJ105" i="4"/>
  <c r="FL105" i="4"/>
  <c r="FN105" i="4"/>
  <c r="FP105" i="4"/>
  <c r="FR105" i="4"/>
  <c r="FT105" i="4"/>
  <c r="FV105" i="4"/>
  <c r="FX105" i="4"/>
  <c r="FZ105" i="4"/>
  <c r="GB105" i="4"/>
  <c r="GD105" i="4"/>
  <c r="GF105" i="4"/>
  <c r="GH105" i="4"/>
  <c r="GJ105" i="4"/>
  <c r="GL105" i="4"/>
  <c r="GN105" i="4"/>
  <c r="GP105" i="4"/>
  <c r="GR105" i="4"/>
  <c r="GT105" i="4"/>
  <c r="GV105" i="4"/>
  <c r="GX105" i="4"/>
  <c r="GZ105" i="4"/>
  <c r="HB105" i="4"/>
  <c r="HD105" i="4"/>
  <c r="DJ106" i="4"/>
  <c r="DL106" i="4"/>
  <c r="DN106" i="4"/>
  <c r="DP106" i="4"/>
  <c r="DR106" i="4"/>
  <c r="DT106" i="4"/>
  <c r="DV106" i="4"/>
  <c r="DX106" i="4"/>
  <c r="DZ106" i="4"/>
  <c r="EB106" i="4"/>
  <c r="ED106" i="4"/>
  <c r="EF106" i="4"/>
  <c r="EH106" i="4"/>
  <c r="EJ106" i="4"/>
  <c r="EL106" i="4"/>
  <c r="EN106" i="4"/>
  <c r="EP106" i="4"/>
  <c r="ER106" i="4"/>
  <c r="ET106" i="4"/>
  <c r="EV106" i="4"/>
  <c r="EX106" i="4"/>
  <c r="EZ106" i="4"/>
  <c r="FB106" i="4"/>
  <c r="FD106" i="4"/>
  <c r="FF106" i="4"/>
  <c r="FH106" i="4"/>
  <c r="FJ106" i="4"/>
  <c r="FL106" i="4"/>
  <c r="FN106" i="4"/>
  <c r="FP106" i="4"/>
  <c r="FR106" i="4"/>
  <c r="FT106" i="4"/>
  <c r="FV106" i="4"/>
  <c r="FX106" i="4"/>
  <c r="FZ106" i="4"/>
  <c r="GB106" i="4"/>
  <c r="GD106" i="4"/>
  <c r="GF106" i="4"/>
  <c r="GH106" i="4"/>
  <c r="GJ106" i="4"/>
  <c r="GL106" i="4"/>
  <c r="GN106" i="4"/>
  <c r="GP106" i="4"/>
  <c r="GR106" i="4"/>
  <c r="GT106" i="4"/>
  <c r="GV106" i="4"/>
  <c r="GX106" i="4"/>
  <c r="GZ106" i="4"/>
  <c r="HB106" i="4"/>
  <c r="HD106" i="4"/>
  <c r="DJ107" i="4"/>
  <c r="DL107" i="4"/>
  <c r="DN107" i="4"/>
  <c r="DP107" i="4"/>
  <c r="DR107" i="4"/>
  <c r="DT107" i="4"/>
  <c r="DV107" i="4"/>
  <c r="DX107" i="4"/>
  <c r="DZ107" i="4"/>
  <c r="EB107" i="4"/>
  <c r="ED107" i="4"/>
  <c r="EF107" i="4"/>
  <c r="EH107" i="4"/>
  <c r="EJ107" i="4"/>
  <c r="EL107" i="4"/>
  <c r="EN107" i="4"/>
  <c r="EP107" i="4"/>
  <c r="ER107" i="4"/>
  <c r="ET107" i="4"/>
  <c r="EV107" i="4"/>
  <c r="EX107" i="4"/>
  <c r="EZ107" i="4"/>
  <c r="FB107" i="4"/>
  <c r="FD107" i="4"/>
  <c r="FF107" i="4"/>
  <c r="FH107" i="4"/>
  <c r="FJ107" i="4"/>
  <c r="FL107" i="4"/>
  <c r="FN107" i="4"/>
  <c r="FP107" i="4"/>
  <c r="FR107" i="4"/>
  <c r="FT107" i="4"/>
  <c r="FV107" i="4"/>
  <c r="FX107" i="4"/>
  <c r="FZ107" i="4"/>
  <c r="GB107" i="4"/>
  <c r="GD107" i="4"/>
  <c r="GF107" i="4"/>
  <c r="GH107" i="4"/>
  <c r="GJ107" i="4"/>
  <c r="GL107" i="4"/>
  <c r="GN107" i="4"/>
  <c r="GP107" i="4"/>
  <c r="GR107" i="4"/>
  <c r="GT107" i="4"/>
  <c r="GV107" i="4"/>
  <c r="GX107" i="4"/>
  <c r="GZ107" i="4"/>
  <c r="HB107" i="4"/>
  <c r="HD107" i="4"/>
  <c r="DI108" i="4"/>
  <c r="DK108" i="4"/>
  <c r="DM108" i="4"/>
  <c r="DO108" i="4"/>
  <c r="DQ108" i="4"/>
  <c r="DS108" i="4"/>
  <c r="DU108" i="4"/>
  <c r="DW108" i="4"/>
  <c r="DY108" i="4"/>
  <c r="EA108" i="4"/>
  <c r="EC108" i="4"/>
  <c r="EE108" i="4"/>
  <c r="EG108" i="4"/>
  <c r="EI108" i="4"/>
  <c r="EK108" i="4"/>
  <c r="EM108" i="4"/>
  <c r="EO108" i="4"/>
  <c r="EQ108" i="4"/>
  <c r="ES108" i="4"/>
  <c r="EU108" i="4"/>
  <c r="EW108" i="4"/>
  <c r="EY108" i="4"/>
  <c r="FA108" i="4"/>
  <c r="FC108" i="4"/>
  <c r="FE108" i="4"/>
  <c r="FG108" i="4"/>
  <c r="FI108" i="4"/>
  <c r="FK108" i="4"/>
  <c r="FM108" i="4"/>
  <c r="FO108" i="4"/>
  <c r="FQ108" i="4"/>
  <c r="FS108" i="4"/>
  <c r="FU108" i="4"/>
  <c r="FW108" i="4"/>
  <c r="FY108" i="4"/>
  <c r="GA108" i="4"/>
  <c r="GC108" i="4"/>
  <c r="GE108" i="4"/>
  <c r="GG108" i="4"/>
  <c r="GI108" i="4"/>
  <c r="GK108" i="4"/>
  <c r="GM108" i="4"/>
  <c r="GO108" i="4"/>
  <c r="GQ108" i="4"/>
  <c r="GS108" i="4"/>
  <c r="GU108" i="4"/>
  <c r="GW108" i="4"/>
  <c r="GY108" i="4"/>
  <c r="HA108" i="4"/>
  <c r="HC108" i="4"/>
  <c r="DJ109" i="4"/>
  <c r="DL109" i="4"/>
  <c r="DN109" i="4"/>
  <c r="DP109" i="4"/>
  <c r="DR109" i="4"/>
  <c r="DT109" i="4"/>
  <c r="DV109" i="4"/>
  <c r="DX109" i="4"/>
  <c r="DZ109" i="4"/>
  <c r="EB109" i="4"/>
  <c r="ED109" i="4"/>
  <c r="EF109" i="4"/>
  <c r="EH109" i="4"/>
  <c r="EJ109" i="4"/>
  <c r="EL109" i="4"/>
  <c r="EN109" i="4"/>
  <c r="EP109" i="4"/>
  <c r="ER109" i="4"/>
  <c r="ET109" i="4"/>
  <c r="EV109" i="4"/>
  <c r="EX109" i="4"/>
  <c r="EZ109" i="4"/>
  <c r="FB109" i="4"/>
  <c r="FD109" i="4"/>
  <c r="FF109" i="4"/>
  <c r="FH109" i="4"/>
  <c r="FJ109" i="4"/>
  <c r="FL109" i="4"/>
  <c r="FN109" i="4"/>
  <c r="FP109" i="4"/>
  <c r="FR109" i="4"/>
  <c r="FT109" i="4"/>
  <c r="FV109" i="4"/>
  <c r="FX109" i="4"/>
  <c r="FZ109" i="4"/>
  <c r="GB109" i="4"/>
  <c r="GD109" i="4"/>
  <c r="GF109" i="4"/>
  <c r="GH109" i="4"/>
  <c r="GJ109" i="4"/>
  <c r="GL109" i="4"/>
  <c r="GN109" i="4"/>
  <c r="GP109" i="4"/>
  <c r="GR109" i="4"/>
  <c r="GT109" i="4"/>
  <c r="GV109" i="4"/>
  <c r="GX109" i="4"/>
  <c r="GZ109" i="4"/>
  <c r="HB109" i="4"/>
  <c r="HD109" i="4"/>
  <c r="DJ110" i="4"/>
  <c r="DL110" i="4"/>
  <c r="DN110" i="4"/>
  <c r="DP110" i="4"/>
  <c r="DR110" i="4"/>
  <c r="DT110" i="4"/>
  <c r="DV110" i="4"/>
  <c r="DX110" i="4"/>
  <c r="DZ110" i="4"/>
  <c r="EB110" i="4"/>
  <c r="ED110" i="4"/>
  <c r="EF110" i="4"/>
  <c r="EH110" i="4"/>
  <c r="EJ110" i="4"/>
  <c r="EL110" i="4"/>
  <c r="EN110" i="4"/>
  <c r="EP110" i="4"/>
  <c r="ER110" i="4"/>
  <c r="ET110" i="4"/>
  <c r="EV110" i="4"/>
  <c r="EX110" i="4"/>
  <c r="EZ110" i="4"/>
  <c r="FB110" i="4"/>
  <c r="FD110" i="4"/>
  <c r="FF110" i="4"/>
  <c r="FH110" i="4"/>
  <c r="FJ110" i="4"/>
  <c r="FL110" i="4"/>
  <c r="FN110" i="4"/>
  <c r="FP110" i="4"/>
  <c r="FR110" i="4"/>
  <c r="FT110" i="4"/>
  <c r="FV110" i="4"/>
  <c r="FX110" i="4"/>
  <c r="FZ110" i="4"/>
  <c r="GB110" i="4"/>
  <c r="GD110" i="4"/>
  <c r="GF110" i="4"/>
  <c r="GH110" i="4"/>
  <c r="GJ110" i="4"/>
  <c r="GL110" i="4"/>
  <c r="GN110" i="4"/>
  <c r="GP110" i="4"/>
  <c r="GR110" i="4"/>
  <c r="GT110" i="4"/>
  <c r="GV110" i="4"/>
  <c r="GX110" i="4"/>
  <c r="GZ110" i="4"/>
  <c r="HB110" i="4"/>
  <c r="HD110" i="4"/>
  <c r="DJ111" i="4"/>
  <c r="DL111" i="4"/>
  <c r="DN111" i="4"/>
  <c r="DP111" i="4"/>
  <c r="DR111" i="4"/>
  <c r="DT111" i="4"/>
  <c r="DV111" i="4"/>
  <c r="DX111" i="4"/>
  <c r="DZ111" i="4"/>
  <c r="EB111" i="4"/>
  <c r="ED111" i="4"/>
  <c r="EF111" i="4"/>
  <c r="EH111" i="4"/>
  <c r="EJ111" i="4"/>
  <c r="EL111" i="4"/>
  <c r="EN111" i="4"/>
  <c r="EP111" i="4"/>
  <c r="ER111" i="4"/>
  <c r="ET111" i="4"/>
  <c r="EV111" i="4"/>
  <c r="EX111" i="4"/>
  <c r="EZ111" i="4"/>
  <c r="FB111" i="4"/>
  <c r="FD111" i="4"/>
  <c r="FF111" i="4"/>
  <c r="FH111" i="4"/>
  <c r="FJ111" i="4"/>
  <c r="FL111" i="4"/>
  <c r="FN111" i="4"/>
  <c r="FP111" i="4"/>
  <c r="FR111" i="4"/>
  <c r="FT111" i="4"/>
  <c r="FV111" i="4"/>
  <c r="FX111" i="4"/>
  <c r="FZ111" i="4"/>
  <c r="GB111" i="4"/>
  <c r="GD111" i="4"/>
  <c r="GF111" i="4"/>
  <c r="GH111" i="4"/>
  <c r="GJ111" i="4"/>
  <c r="GL111" i="4"/>
  <c r="GN111" i="4"/>
  <c r="GP111" i="4"/>
  <c r="GR111" i="4"/>
  <c r="GT111" i="4"/>
  <c r="GV111" i="4"/>
  <c r="GX111" i="4"/>
  <c r="GZ111" i="4"/>
  <c r="HB111" i="4"/>
  <c r="HD111" i="4"/>
  <c r="DI112" i="4"/>
  <c r="DK112" i="4"/>
  <c r="DM112" i="4"/>
  <c r="DO112" i="4"/>
  <c r="DQ112" i="4"/>
  <c r="DS112" i="4"/>
  <c r="DU112" i="4"/>
  <c r="DW112" i="4"/>
  <c r="DY112" i="4"/>
  <c r="EA112" i="4"/>
  <c r="EC112" i="4"/>
  <c r="EE112" i="4"/>
  <c r="EG112" i="4"/>
  <c r="EI112" i="4"/>
  <c r="EK112" i="4"/>
  <c r="EM112" i="4"/>
  <c r="EO112" i="4"/>
  <c r="EQ112" i="4"/>
  <c r="ES112" i="4"/>
  <c r="EU112" i="4"/>
  <c r="EW112" i="4"/>
  <c r="EY112" i="4"/>
  <c r="FA112" i="4"/>
  <c r="FC112" i="4"/>
  <c r="FE112" i="4"/>
  <c r="FG112" i="4"/>
  <c r="FI112" i="4"/>
  <c r="FK112" i="4"/>
  <c r="FM112" i="4"/>
  <c r="FO112" i="4"/>
  <c r="FQ112" i="4"/>
  <c r="FS112" i="4"/>
  <c r="FU112" i="4"/>
  <c r="FW112" i="4"/>
  <c r="FY112" i="4"/>
  <c r="GA112" i="4"/>
  <c r="GC112" i="4"/>
  <c r="GE112" i="4"/>
  <c r="GG112" i="4"/>
  <c r="GI112" i="4"/>
  <c r="GK112" i="4"/>
  <c r="GM112" i="4"/>
  <c r="GO112" i="4"/>
  <c r="GQ112" i="4"/>
  <c r="GS112" i="4"/>
  <c r="GU112" i="4"/>
  <c r="GW112" i="4"/>
  <c r="GY112" i="4"/>
  <c r="HA112" i="4"/>
  <c r="HC112" i="4"/>
  <c r="DJ113" i="4"/>
  <c r="DL113" i="4"/>
  <c r="DN113" i="4"/>
  <c r="DP113" i="4"/>
  <c r="DR113" i="4"/>
  <c r="DT113" i="4"/>
  <c r="DV113" i="4"/>
  <c r="DX113" i="4"/>
  <c r="DZ113" i="4"/>
  <c r="EB113" i="4"/>
  <c r="ED113" i="4"/>
  <c r="EF113" i="4"/>
  <c r="EH113" i="4"/>
  <c r="EJ113" i="4"/>
  <c r="EL113" i="4"/>
  <c r="EN113" i="4"/>
  <c r="EP113" i="4"/>
  <c r="ER113" i="4"/>
  <c r="ET113" i="4"/>
  <c r="EV113" i="4"/>
  <c r="EX113" i="4"/>
  <c r="EZ113" i="4"/>
  <c r="FB113" i="4"/>
  <c r="FD113" i="4"/>
  <c r="FF113" i="4"/>
  <c r="FH113" i="4"/>
  <c r="FJ113" i="4"/>
  <c r="FL113" i="4"/>
  <c r="FN113" i="4"/>
  <c r="FP113" i="4"/>
  <c r="FR113" i="4"/>
  <c r="FT113" i="4"/>
  <c r="FV113" i="4"/>
  <c r="FX113" i="4"/>
  <c r="FZ113" i="4"/>
  <c r="GB113" i="4"/>
  <c r="GD113" i="4"/>
  <c r="GF113" i="4"/>
  <c r="GH113" i="4"/>
  <c r="GJ113" i="4"/>
  <c r="GL113" i="4"/>
  <c r="GN113" i="4"/>
  <c r="GP113" i="4"/>
  <c r="GR113" i="4"/>
  <c r="GT113" i="4"/>
  <c r="GV113" i="4"/>
  <c r="GX113" i="4"/>
  <c r="GZ113" i="4"/>
  <c r="HB113" i="4"/>
  <c r="HD113" i="4"/>
  <c r="DJ114" i="4"/>
  <c r="DL114" i="4"/>
  <c r="DN114" i="4"/>
  <c r="DP114" i="4"/>
  <c r="DR114" i="4"/>
  <c r="DT114" i="4"/>
  <c r="DV114" i="4"/>
  <c r="DX114" i="4"/>
  <c r="DZ114" i="4"/>
  <c r="EB114" i="4"/>
  <c r="ED114" i="4"/>
  <c r="EF114" i="4"/>
  <c r="EH114" i="4"/>
  <c r="EJ114" i="4"/>
  <c r="EL114" i="4"/>
  <c r="EN114" i="4"/>
  <c r="EP114" i="4"/>
  <c r="ER114" i="4"/>
  <c r="ET114" i="4"/>
  <c r="EV114" i="4"/>
  <c r="EX114" i="4"/>
  <c r="EZ114" i="4"/>
  <c r="FB114" i="4"/>
  <c r="FD114" i="4"/>
  <c r="FF114" i="4"/>
  <c r="FH114" i="4"/>
  <c r="FJ114" i="4"/>
  <c r="FL114" i="4"/>
  <c r="FN114" i="4"/>
  <c r="FP114" i="4"/>
  <c r="FR114" i="4"/>
  <c r="FT114" i="4"/>
  <c r="FV114" i="4"/>
  <c r="FX114" i="4"/>
  <c r="FZ114" i="4"/>
  <c r="GB114" i="4"/>
  <c r="GD114" i="4"/>
  <c r="GF114" i="4"/>
  <c r="GH114" i="4"/>
  <c r="GJ114" i="4"/>
  <c r="GL114" i="4"/>
  <c r="GN114" i="4"/>
  <c r="GP114" i="4"/>
  <c r="GR114" i="4"/>
  <c r="GT114" i="4"/>
  <c r="GV114" i="4"/>
  <c r="GX114" i="4"/>
  <c r="GZ114" i="4"/>
  <c r="HB114" i="4"/>
  <c r="HD114" i="4"/>
  <c r="DJ115" i="4"/>
  <c r="DL115" i="4"/>
  <c r="DN115" i="4"/>
  <c r="DP115" i="4"/>
  <c r="DR115" i="4"/>
  <c r="DT115" i="4"/>
  <c r="DV115" i="4"/>
  <c r="DX115" i="4"/>
  <c r="DZ115" i="4"/>
  <c r="EB115" i="4"/>
  <c r="ED115" i="4"/>
  <c r="EF115" i="4"/>
  <c r="EH115" i="4"/>
  <c r="EJ115" i="4"/>
  <c r="EL115" i="4"/>
  <c r="EN115" i="4"/>
  <c r="EP115" i="4"/>
  <c r="ER115" i="4"/>
  <c r="ET115" i="4"/>
  <c r="EV115" i="4"/>
  <c r="EX115" i="4"/>
  <c r="EZ115" i="4"/>
  <c r="FB115" i="4"/>
  <c r="FD115" i="4"/>
  <c r="FF115" i="4"/>
  <c r="FH115" i="4"/>
  <c r="FJ115" i="4"/>
  <c r="FL115" i="4"/>
  <c r="FN115" i="4"/>
  <c r="FP115" i="4"/>
  <c r="FR115" i="4"/>
  <c r="FT115" i="4"/>
  <c r="FV115" i="4"/>
  <c r="FX115" i="4"/>
  <c r="FZ115" i="4"/>
  <c r="GB115" i="4"/>
  <c r="GD115" i="4"/>
  <c r="GF115" i="4"/>
  <c r="GH115" i="4"/>
  <c r="GJ115" i="4"/>
  <c r="GL115" i="4"/>
  <c r="GN115" i="4"/>
  <c r="GP115" i="4"/>
  <c r="GR115" i="4"/>
  <c r="GT115" i="4"/>
  <c r="GV115" i="4"/>
  <c r="GX115" i="4"/>
  <c r="GZ115" i="4"/>
  <c r="HB115" i="4"/>
  <c r="HD115" i="4"/>
  <c r="DI116" i="4"/>
  <c r="DK116" i="4"/>
  <c r="DM116" i="4"/>
  <c r="DO116" i="4"/>
  <c r="DQ116" i="4"/>
  <c r="DS116" i="4"/>
  <c r="DU116" i="4"/>
  <c r="DW116" i="4"/>
  <c r="DY116" i="4"/>
  <c r="EA116" i="4"/>
  <c r="EC116" i="4"/>
  <c r="EE116" i="4"/>
  <c r="EG116" i="4"/>
  <c r="EI116" i="4"/>
  <c r="EK116" i="4"/>
  <c r="EM116" i="4"/>
  <c r="EO116" i="4"/>
  <c r="EQ116" i="4"/>
  <c r="ES116" i="4"/>
  <c r="EU116" i="4"/>
  <c r="EW116" i="4"/>
  <c r="EY116" i="4"/>
  <c r="FA116" i="4"/>
  <c r="FC116" i="4"/>
  <c r="FE116" i="4"/>
  <c r="FG116" i="4"/>
  <c r="FI116" i="4"/>
  <c r="FK116" i="4"/>
  <c r="FM116" i="4"/>
  <c r="FO116" i="4"/>
  <c r="FQ116" i="4"/>
  <c r="FS116" i="4"/>
  <c r="FU116" i="4"/>
  <c r="FW116" i="4"/>
  <c r="FY116" i="4"/>
  <c r="GA116" i="4"/>
  <c r="GC116" i="4"/>
  <c r="GE116" i="4"/>
  <c r="GG116" i="4"/>
  <c r="GI116" i="4"/>
  <c r="GK116" i="4"/>
  <c r="GM116" i="4"/>
  <c r="GO116" i="4"/>
  <c r="GQ116" i="4"/>
  <c r="GS116" i="4"/>
  <c r="GU116" i="4"/>
  <c r="GW116" i="4"/>
  <c r="GY116" i="4"/>
  <c r="HA116" i="4"/>
  <c r="HC116" i="4"/>
  <c r="DJ117" i="4"/>
  <c r="DL117" i="4"/>
  <c r="DN117" i="4"/>
  <c r="DP117" i="4"/>
  <c r="DR117" i="4"/>
  <c r="DT117" i="4"/>
  <c r="DV117" i="4"/>
  <c r="DX117" i="4"/>
  <c r="DZ117" i="4"/>
  <c r="EB117" i="4"/>
  <c r="ED117" i="4"/>
  <c r="EF117" i="4"/>
  <c r="EH117" i="4"/>
  <c r="EJ117" i="4"/>
  <c r="EL117" i="4"/>
  <c r="EN117" i="4"/>
  <c r="EP117" i="4"/>
  <c r="ER117" i="4"/>
  <c r="ET117" i="4"/>
  <c r="EV117" i="4"/>
  <c r="EX117" i="4"/>
  <c r="EZ117" i="4"/>
  <c r="FB117" i="4"/>
  <c r="FD117" i="4"/>
  <c r="FF117" i="4"/>
  <c r="FH117" i="4"/>
  <c r="FJ117" i="4"/>
  <c r="FL117" i="4"/>
  <c r="FN117" i="4"/>
  <c r="FP117" i="4"/>
  <c r="FR117" i="4"/>
  <c r="FT117" i="4"/>
  <c r="FV117" i="4"/>
  <c r="FX117" i="4"/>
  <c r="FZ117" i="4"/>
  <c r="GB117" i="4"/>
  <c r="GD117" i="4"/>
  <c r="GF117" i="4"/>
  <c r="GH117" i="4"/>
  <c r="GJ117" i="4"/>
  <c r="GL117" i="4"/>
  <c r="GN117" i="4"/>
  <c r="GP117" i="4"/>
  <c r="GR117" i="4"/>
  <c r="GT117" i="4"/>
  <c r="GV117" i="4"/>
  <c r="GX117" i="4"/>
  <c r="GZ117" i="4"/>
  <c r="HB117" i="4"/>
  <c r="HD117" i="4"/>
  <c r="DJ118" i="4"/>
  <c r="DL118" i="4"/>
  <c r="DN118" i="4"/>
  <c r="DP118" i="4"/>
  <c r="DR118" i="4"/>
  <c r="DT118" i="4"/>
  <c r="DV118" i="4"/>
  <c r="DX118" i="4"/>
  <c r="DZ118" i="4"/>
  <c r="EB118" i="4"/>
  <c r="ED118" i="4"/>
  <c r="EF118" i="4"/>
  <c r="EH118" i="4"/>
  <c r="EJ118" i="4"/>
  <c r="EL118" i="4"/>
  <c r="EN118" i="4"/>
  <c r="EP118" i="4"/>
  <c r="ER118" i="4"/>
  <c r="ET118" i="4"/>
  <c r="EV118" i="4"/>
  <c r="EX118" i="4"/>
  <c r="EZ118" i="4"/>
  <c r="FB118" i="4"/>
  <c r="FD118" i="4"/>
  <c r="FF118" i="4"/>
  <c r="FH118" i="4"/>
  <c r="FJ118" i="4"/>
  <c r="FL118" i="4"/>
  <c r="FN118" i="4"/>
  <c r="FP118" i="4"/>
  <c r="FR118" i="4"/>
  <c r="FT118" i="4"/>
  <c r="FV118" i="4"/>
  <c r="FX118" i="4"/>
  <c r="FZ118" i="4"/>
  <c r="GB118" i="4"/>
  <c r="GD118" i="4"/>
  <c r="GF118" i="4"/>
  <c r="GH118" i="4"/>
  <c r="GJ118" i="4"/>
  <c r="GL118" i="4"/>
  <c r="GN118" i="4"/>
  <c r="GP118" i="4"/>
  <c r="GR118" i="4"/>
  <c r="GT118" i="4"/>
  <c r="GV118" i="4"/>
  <c r="GX118" i="4"/>
  <c r="GZ118" i="4"/>
  <c r="HB118" i="4"/>
  <c r="HD118" i="4"/>
  <c r="DJ119" i="4"/>
  <c r="DL119" i="4"/>
  <c r="DN119" i="4"/>
  <c r="DP119" i="4"/>
  <c r="DR119" i="4"/>
  <c r="DT119" i="4"/>
  <c r="DV119" i="4"/>
  <c r="DX119" i="4"/>
  <c r="DZ119" i="4"/>
  <c r="EB119" i="4"/>
  <c r="ED119" i="4"/>
  <c r="EF119" i="4"/>
  <c r="EH119" i="4"/>
  <c r="EJ119" i="4"/>
  <c r="EL119" i="4"/>
  <c r="EN119" i="4"/>
  <c r="EP119" i="4"/>
  <c r="ER119" i="4"/>
  <c r="ET119" i="4"/>
  <c r="EV119" i="4"/>
  <c r="EX119" i="4"/>
  <c r="EZ119" i="4"/>
  <c r="FB119" i="4"/>
  <c r="FD119" i="4"/>
  <c r="FF119" i="4"/>
  <c r="FH119" i="4"/>
  <c r="FJ119" i="4"/>
  <c r="FL119" i="4"/>
  <c r="FN119" i="4"/>
  <c r="FP119" i="4"/>
  <c r="FR119" i="4"/>
  <c r="FT119" i="4"/>
  <c r="FV119" i="4"/>
  <c r="FX119" i="4"/>
  <c r="FZ119" i="4"/>
  <c r="GB119" i="4"/>
  <c r="GD119" i="4"/>
  <c r="GF119" i="4"/>
  <c r="GH119" i="4"/>
  <c r="GJ119" i="4"/>
  <c r="GL119" i="4"/>
  <c r="GN119" i="4"/>
  <c r="GP119" i="4"/>
  <c r="GR119" i="4"/>
  <c r="GT119" i="4"/>
  <c r="GV119" i="4"/>
  <c r="GX119" i="4"/>
  <c r="GZ119" i="4"/>
  <c r="HB119" i="4"/>
  <c r="HD119" i="4"/>
  <c r="DI120" i="4"/>
  <c r="DK120" i="4"/>
  <c r="DM120" i="4"/>
  <c r="DO120" i="4"/>
  <c r="DQ120" i="4"/>
  <c r="DS120" i="4"/>
  <c r="DU120" i="4"/>
  <c r="DW120" i="4"/>
  <c r="DY120" i="4"/>
  <c r="EA120" i="4"/>
  <c r="EC120" i="4"/>
  <c r="EE120" i="4"/>
  <c r="EG120" i="4"/>
  <c r="EI120" i="4"/>
  <c r="EK120" i="4"/>
  <c r="EM120" i="4"/>
  <c r="EO120" i="4"/>
  <c r="EQ120" i="4"/>
  <c r="ES120" i="4"/>
  <c r="EU120" i="4"/>
  <c r="EW120" i="4"/>
  <c r="EY120" i="4"/>
  <c r="FA120" i="4"/>
  <c r="FC120" i="4"/>
  <c r="FE120" i="4"/>
  <c r="FG120" i="4"/>
  <c r="FI120" i="4"/>
  <c r="FK120" i="4"/>
  <c r="FM120" i="4"/>
  <c r="FO120" i="4"/>
  <c r="FQ120" i="4"/>
  <c r="FS120" i="4"/>
  <c r="FU120" i="4"/>
  <c r="FW120" i="4"/>
  <c r="FY120" i="4"/>
  <c r="GA120" i="4"/>
  <c r="GC120" i="4"/>
  <c r="GE120" i="4"/>
  <c r="GG120" i="4"/>
  <c r="GI120" i="4"/>
  <c r="GK120" i="4"/>
  <c r="GM120" i="4"/>
  <c r="GO120" i="4"/>
  <c r="GQ120" i="4"/>
  <c r="GS120" i="4"/>
  <c r="GU120" i="4"/>
  <c r="GW120" i="4"/>
  <c r="GY120" i="4"/>
  <c r="HA120" i="4"/>
  <c r="HC120" i="4"/>
  <c r="DJ121" i="4"/>
  <c r="DL121" i="4"/>
  <c r="DN121" i="4"/>
  <c r="DP121" i="4"/>
  <c r="DR121" i="4"/>
  <c r="DT121" i="4"/>
  <c r="DV121" i="4"/>
  <c r="DX121" i="4"/>
  <c r="DZ121" i="4"/>
  <c r="EB121" i="4"/>
  <c r="ED121" i="4"/>
  <c r="EF121" i="4"/>
  <c r="EH121" i="4"/>
  <c r="EJ121" i="4"/>
  <c r="EL121" i="4"/>
  <c r="EN121" i="4"/>
  <c r="EP121" i="4"/>
  <c r="ER121" i="4"/>
  <c r="ET121" i="4"/>
  <c r="EV121" i="4"/>
  <c r="EX121" i="4"/>
  <c r="EZ121" i="4"/>
  <c r="FB121" i="4"/>
  <c r="FD121" i="4"/>
  <c r="FF121" i="4"/>
  <c r="FH121" i="4"/>
  <c r="FJ121" i="4"/>
  <c r="FL121" i="4"/>
  <c r="FN121" i="4"/>
  <c r="FP121" i="4"/>
  <c r="FR121" i="4"/>
  <c r="FT121" i="4"/>
  <c r="FV121" i="4"/>
  <c r="FX121" i="4"/>
  <c r="FZ121" i="4"/>
  <c r="GB121" i="4"/>
  <c r="GD121" i="4"/>
  <c r="GF121" i="4"/>
  <c r="GH121" i="4"/>
  <c r="GJ121" i="4"/>
  <c r="GL121" i="4"/>
  <c r="GN121" i="4"/>
  <c r="GP121" i="4"/>
  <c r="GR121" i="4"/>
  <c r="GT121" i="4"/>
  <c r="GV121" i="4"/>
  <c r="GX121" i="4"/>
  <c r="GZ121" i="4"/>
  <c r="HB121" i="4"/>
  <c r="HD121" i="4"/>
  <c r="DJ122" i="4"/>
  <c r="DL122" i="4"/>
  <c r="DN122" i="4"/>
  <c r="DP122" i="4"/>
  <c r="DR122" i="4"/>
  <c r="DT122" i="4"/>
  <c r="DV122" i="4"/>
  <c r="DX122" i="4"/>
  <c r="DZ122" i="4"/>
  <c r="EB122" i="4"/>
  <c r="ED122" i="4"/>
  <c r="EF122" i="4"/>
  <c r="EH122" i="4"/>
  <c r="EJ122" i="4"/>
  <c r="EL122" i="4"/>
  <c r="EN122" i="4"/>
  <c r="EP122" i="4"/>
  <c r="ER122" i="4"/>
  <c r="ET122" i="4"/>
  <c r="EV122" i="4"/>
  <c r="EX122" i="4"/>
  <c r="EZ122" i="4"/>
  <c r="FB122" i="4"/>
  <c r="FD122" i="4"/>
  <c r="FF122" i="4"/>
  <c r="FH122" i="4"/>
  <c r="FJ122" i="4"/>
  <c r="FL122" i="4"/>
  <c r="FN122" i="4"/>
  <c r="FP122" i="4"/>
  <c r="FR122" i="4"/>
  <c r="FT122" i="4"/>
  <c r="FV122" i="4"/>
  <c r="FX122" i="4"/>
  <c r="FZ122" i="4"/>
  <c r="GB122" i="4"/>
  <c r="GD122" i="4"/>
  <c r="GF122" i="4"/>
  <c r="GH122" i="4"/>
  <c r="GJ122" i="4"/>
  <c r="GL122" i="4"/>
  <c r="GN122" i="4"/>
  <c r="GP122" i="4"/>
  <c r="GR122" i="4"/>
  <c r="GT122" i="4"/>
  <c r="GV122" i="4"/>
  <c r="GX122" i="4"/>
  <c r="GZ122" i="4"/>
  <c r="HB122" i="4"/>
  <c r="HD122" i="4"/>
  <c r="DJ123" i="4"/>
  <c r="DL123" i="4"/>
  <c r="DN123" i="4"/>
  <c r="DP123" i="4"/>
  <c r="DR123" i="4"/>
  <c r="DT123" i="4"/>
  <c r="DV123" i="4"/>
  <c r="DX123" i="4"/>
  <c r="DZ123" i="4"/>
  <c r="EB123" i="4"/>
  <c r="ED123" i="4"/>
  <c r="EF123" i="4"/>
  <c r="EH123" i="4"/>
  <c r="EJ123" i="4"/>
  <c r="EL123" i="4"/>
  <c r="EN123" i="4"/>
  <c r="EP123" i="4"/>
  <c r="ER123" i="4"/>
  <c r="ET123" i="4"/>
  <c r="EV123" i="4"/>
  <c r="EX123" i="4"/>
  <c r="EZ123" i="4"/>
  <c r="FB123" i="4"/>
  <c r="FD123" i="4"/>
  <c r="FF123" i="4"/>
  <c r="FH123" i="4"/>
  <c r="FJ123" i="4"/>
  <c r="FL123" i="4"/>
  <c r="FN123" i="4"/>
  <c r="FP123" i="4"/>
  <c r="FR123" i="4"/>
  <c r="FT123" i="4"/>
  <c r="FV123" i="4"/>
  <c r="FX123" i="4"/>
  <c r="FZ123" i="4"/>
  <c r="GB123" i="4"/>
  <c r="GD123" i="4"/>
  <c r="GF123" i="4"/>
  <c r="GH123" i="4"/>
  <c r="GJ123" i="4"/>
  <c r="GL123" i="4"/>
  <c r="GN123" i="4"/>
  <c r="GP123" i="4"/>
  <c r="GR123" i="4"/>
  <c r="GT123" i="4"/>
  <c r="GV123" i="4"/>
  <c r="GX123" i="4"/>
  <c r="GZ123" i="4"/>
  <c r="HB123" i="4"/>
  <c r="HD123" i="4"/>
  <c r="DI124" i="4"/>
  <c r="DK124" i="4"/>
  <c r="DM124" i="4"/>
  <c r="DO124" i="4"/>
  <c r="DQ124" i="4"/>
  <c r="DS124" i="4"/>
  <c r="DU124" i="4"/>
  <c r="DW124" i="4"/>
  <c r="DY124" i="4"/>
  <c r="EA124" i="4"/>
  <c r="EC124" i="4"/>
  <c r="EE124" i="4"/>
  <c r="EG124" i="4"/>
  <c r="EI124" i="4"/>
  <c r="EK124" i="4"/>
  <c r="EM124" i="4"/>
  <c r="EO124" i="4"/>
  <c r="EQ124" i="4"/>
  <c r="ES124" i="4"/>
  <c r="EU124" i="4"/>
  <c r="EW124" i="4"/>
  <c r="EY124" i="4"/>
  <c r="FA124" i="4"/>
  <c r="FC124" i="4"/>
  <c r="FE124" i="4"/>
  <c r="FG124" i="4"/>
  <c r="FI124" i="4"/>
  <c r="FK124" i="4"/>
  <c r="FM124" i="4"/>
  <c r="FO124" i="4"/>
  <c r="FQ124" i="4"/>
  <c r="FS124" i="4"/>
  <c r="FU124" i="4"/>
  <c r="FW124" i="4"/>
  <c r="FY124" i="4"/>
  <c r="GA124" i="4"/>
  <c r="GC124" i="4"/>
  <c r="GE124" i="4"/>
  <c r="GG124" i="4"/>
  <c r="GI124" i="4"/>
  <c r="GK124" i="4"/>
  <c r="GM124" i="4"/>
  <c r="GO124" i="4"/>
  <c r="GQ124" i="4"/>
  <c r="GS124" i="4"/>
  <c r="GU124" i="4"/>
  <c r="GW124" i="4"/>
  <c r="GY124" i="4"/>
  <c r="HA124" i="4"/>
  <c r="HC124" i="4"/>
  <c r="DJ125" i="4"/>
  <c r="DL125" i="4"/>
  <c r="DN125" i="4"/>
  <c r="DP125" i="4"/>
  <c r="DR125" i="4"/>
  <c r="DT125" i="4"/>
  <c r="DV125" i="4"/>
  <c r="DX125" i="4"/>
  <c r="DZ125" i="4"/>
  <c r="EB125" i="4"/>
  <c r="ED125" i="4"/>
  <c r="EF125" i="4"/>
  <c r="EH125" i="4"/>
  <c r="EJ125" i="4"/>
  <c r="EL125" i="4"/>
  <c r="EN125" i="4"/>
  <c r="EP125" i="4"/>
  <c r="ER125" i="4"/>
  <c r="ET125" i="4"/>
  <c r="EV125" i="4"/>
  <c r="EX125" i="4"/>
  <c r="EZ125" i="4"/>
  <c r="FB125" i="4"/>
  <c r="FD125" i="4"/>
  <c r="FF125" i="4"/>
  <c r="FH125" i="4"/>
  <c r="FJ125" i="4"/>
  <c r="FL125" i="4"/>
  <c r="FN125" i="4"/>
  <c r="FP125" i="4"/>
  <c r="FR125" i="4"/>
  <c r="FT125" i="4"/>
  <c r="FV125" i="4"/>
  <c r="FX125" i="4"/>
  <c r="FZ125" i="4"/>
  <c r="GB125" i="4"/>
  <c r="GD125" i="4"/>
  <c r="GF125" i="4"/>
  <c r="GH125" i="4"/>
  <c r="GJ125" i="4"/>
  <c r="GL125" i="4"/>
  <c r="GN125" i="4"/>
  <c r="GP125" i="4"/>
  <c r="GR125" i="4"/>
  <c r="GT125" i="4"/>
  <c r="GV125" i="4"/>
  <c r="GX125" i="4"/>
  <c r="GZ125" i="4"/>
  <c r="HB125" i="4"/>
  <c r="HD125" i="4"/>
  <c r="DJ126" i="4"/>
  <c r="DL126" i="4"/>
  <c r="DN126" i="4"/>
  <c r="DP126" i="4"/>
  <c r="DR126" i="4"/>
  <c r="DT126" i="4"/>
  <c r="DV126" i="4"/>
  <c r="DX126" i="4"/>
  <c r="DZ126" i="4"/>
  <c r="EB126" i="4"/>
  <c r="ED126" i="4"/>
  <c r="EF126" i="4"/>
  <c r="EH126" i="4"/>
  <c r="EJ126" i="4"/>
  <c r="EL126" i="4"/>
  <c r="EN126" i="4"/>
  <c r="EP126" i="4"/>
  <c r="ER126" i="4"/>
  <c r="ET126" i="4"/>
  <c r="EV126" i="4"/>
  <c r="EX126" i="4"/>
  <c r="FM72" i="4"/>
  <c r="FQ72" i="4"/>
  <c r="FU72" i="4"/>
  <c r="FY72" i="4"/>
  <c r="GC72" i="4"/>
  <c r="GG72" i="4"/>
  <c r="GK72" i="4"/>
  <c r="GO72" i="4"/>
  <c r="GS72" i="4"/>
  <c r="GW72" i="4"/>
  <c r="HA72" i="4"/>
  <c r="DK73" i="4"/>
  <c r="DO73" i="4"/>
  <c r="DS73" i="4"/>
  <c r="DW73" i="4"/>
  <c r="EA73" i="4"/>
  <c r="EE73" i="4"/>
  <c r="EI73" i="4"/>
  <c r="EM73" i="4"/>
  <c r="EQ73" i="4"/>
  <c r="EU73" i="4"/>
  <c r="EY73" i="4"/>
  <c r="FC73" i="4"/>
  <c r="FG73" i="4"/>
  <c r="FK73" i="4"/>
  <c r="FO73" i="4"/>
  <c r="FS73" i="4"/>
  <c r="FW73" i="4"/>
  <c r="GA73" i="4"/>
  <c r="GE73" i="4"/>
  <c r="GI73" i="4"/>
  <c r="GM73" i="4"/>
  <c r="GQ73" i="4"/>
  <c r="GU73" i="4"/>
  <c r="GY73" i="4"/>
  <c r="HC73" i="4"/>
  <c r="DI74" i="4"/>
  <c r="DM74" i="4"/>
  <c r="DQ74" i="4"/>
  <c r="DU74" i="4"/>
  <c r="DY74" i="4"/>
  <c r="EC74" i="4"/>
  <c r="EG74" i="4"/>
  <c r="EK74" i="4"/>
  <c r="EO74" i="4"/>
  <c r="ES74" i="4"/>
  <c r="EW74" i="4"/>
  <c r="FA74" i="4"/>
  <c r="FE74" i="4"/>
  <c r="FI74" i="4"/>
  <c r="FM74" i="4"/>
  <c r="FQ74" i="4"/>
  <c r="FU74" i="4"/>
  <c r="FY74" i="4"/>
  <c r="GC74" i="4"/>
  <c r="GG74" i="4"/>
  <c r="GK74" i="4"/>
  <c r="GO74" i="4"/>
  <c r="GS74" i="4"/>
  <c r="GW74" i="4"/>
  <c r="GY74" i="4"/>
  <c r="HA74" i="4"/>
  <c r="HC74" i="4"/>
  <c r="DJ75" i="4"/>
  <c r="DL75" i="4"/>
  <c r="DN75" i="4"/>
  <c r="DP75" i="4"/>
  <c r="DR75" i="4"/>
  <c r="DT75" i="4"/>
  <c r="DV75" i="4"/>
  <c r="DX75" i="4"/>
  <c r="DZ75" i="4"/>
  <c r="EB75" i="4"/>
  <c r="ED75" i="4"/>
  <c r="EF75" i="4"/>
  <c r="EH75" i="4"/>
  <c r="EJ75" i="4"/>
  <c r="EL75" i="4"/>
  <c r="EN75" i="4"/>
  <c r="EP75" i="4"/>
  <c r="ER75" i="4"/>
  <c r="ET75" i="4"/>
  <c r="EV75" i="4"/>
  <c r="EX75" i="4"/>
  <c r="EZ75" i="4"/>
  <c r="FB75" i="4"/>
  <c r="FD75" i="4"/>
  <c r="FF75" i="4"/>
  <c r="FH75" i="4"/>
  <c r="FJ75" i="4"/>
  <c r="FL75" i="4"/>
  <c r="FN75" i="4"/>
  <c r="FP75" i="4"/>
  <c r="FR75" i="4"/>
  <c r="FT75" i="4"/>
  <c r="FV75" i="4"/>
  <c r="FX75" i="4"/>
  <c r="FZ75" i="4"/>
  <c r="GB75" i="4"/>
  <c r="GD75" i="4"/>
  <c r="GF75" i="4"/>
  <c r="GH75" i="4"/>
  <c r="GJ75" i="4"/>
  <c r="GL75" i="4"/>
  <c r="GN75" i="4"/>
  <c r="GP75" i="4"/>
  <c r="GR75" i="4"/>
  <c r="GT75" i="4"/>
  <c r="GV75" i="4"/>
  <c r="GX75" i="4"/>
  <c r="GZ75" i="4"/>
  <c r="HB75" i="4"/>
  <c r="HD75" i="4"/>
  <c r="DI76" i="4"/>
  <c r="DK76" i="4"/>
  <c r="DM76" i="4"/>
  <c r="DO76" i="4"/>
  <c r="DQ76" i="4"/>
  <c r="DS76" i="4"/>
  <c r="DU76" i="4"/>
  <c r="DW76" i="4"/>
  <c r="DY76" i="4"/>
  <c r="EA76" i="4"/>
  <c r="EC76" i="4"/>
  <c r="EE76" i="4"/>
  <c r="EG76" i="4"/>
  <c r="EI76" i="4"/>
  <c r="EK76" i="4"/>
  <c r="EM76" i="4"/>
  <c r="EO76" i="4"/>
  <c r="EQ76" i="4"/>
  <c r="ES76" i="4"/>
  <c r="EU76" i="4"/>
  <c r="EW76" i="4"/>
  <c r="EY76" i="4"/>
  <c r="FA76" i="4"/>
  <c r="FC76" i="4"/>
  <c r="FE76" i="4"/>
  <c r="FG76" i="4"/>
  <c r="FI76" i="4"/>
  <c r="FK76" i="4"/>
  <c r="FM76" i="4"/>
  <c r="FO76" i="4"/>
  <c r="FQ76" i="4"/>
  <c r="FS76" i="4"/>
  <c r="FU76" i="4"/>
  <c r="FW76" i="4"/>
  <c r="FY76" i="4"/>
  <c r="GA76" i="4"/>
  <c r="GC76" i="4"/>
  <c r="GE76" i="4"/>
  <c r="GG76" i="4"/>
  <c r="GI76" i="4"/>
  <c r="GK76" i="4"/>
  <c r="GM76" i="4"/>
  <c r="GO76" i="4"/>
  <c r="GQ76" i="4"/>
  <c r="GS76" i="4"/>
  <c r="GU76" i="4"/>
  <c r="GW76" i="4"/>
  <c r="GY76" i="4"/>
  <c r="HA76" i="4"/>
  <c r="HC76" i="4"/>
  <c r="DI77" i="4"/>
  <c r="DK77" i="4"/>
  <c r="DM77" i="4"/>
  <c r="DO77" i="4"/>
  <c r="DQ77" i="4"/>
  <c r="DS77" i="4"/>
  <c r="DU77" i="4"/>
  <c r="DW77" i="4"/>
  <c r="DY77" i="4"/>
  <c r="EA77" i="4"/>
  <c r="EC77" i="4"/>
  <c r="EE77" i="4"/>
  <c r="EG77" i="4"/>
  <c r="EI77" i="4"/>
  <c r="EK77" i="4"/>
  <c r="EM77" i="4"/>
  <c r="EO77" i="4"/>
  <c r="EQ77" i="4"/>
  <c r="ES77" i="4"/>
  <c r="EU77" i="4"/>
  <c r="EW77" i="4"/>
  <c r="EY77" i="4"/>
  <c r="FA77" i="4"/>
  <c r="FC77" i="4"/>
  <c r="FE77" i="4"/>
  <c r="FG77" i="4"/>
  <c r="FI77" i="4"/>
  <c r="FK77" i="4"/>
  <c r="FM77" i="4"/>
  <c r="FO77" i="4"/>
  <c r="FQ77" i="4"/>
  <c r="FS77" i="4"/>
  <c r="FU77" i="4"/>
  <c r="FW77" i="4"/>
  <c r="FY77" i="4"/>
  <c r="GA77" i="4"/>
  <c r="GC77" i="4"/>
  <c r="GE77" i="4"/>
  <c r="GG77" i="4"/>
  <c r="GI77" i="4"/>
  <c r="GK77" i="4"/>
  <c r="GM77" i="4"/>
  <c r="GO77" i="4"/>
  <c r="GQ77" i="4"/>
  <c r="GS77" i="4"/>
  <c r="GU77" i="4"/>
  <c r="GW77" i="4"/>
  <c r="GY77" i="4"/>
  <c r="HA77" i="4"/>
  <c r="HC77" i="4"/>
  <c r="DI78" i="4"/>
  <c r="DK78" i="4"/>
  <c r="DM78" i="4"/>
  <c r="DO78" i="4"/>
  <c r="DQ78" i="4"/>
  <c r="DS78" i="4"/>
  <c r="DU78" i="4"/>
  <c r="DW78" i="4"/>
  <c r="DY78" i="4"/>
  <c r="EA78" i="4"/>
  <c r="EC78" i="4"/>
  <c r="EE78" i="4"/>
  <c r="EG78" i="4"/>
  <c r="EI78" i="4"/>
  <c r="EK78" i="4"/>
  <c r="EM78" i="4"/>
  <c r="EO78" i="4"/>
  <c r="EQ78" i="4"/>
  <c r="ES78" i="4"/>
  <c r="EU78" i="4"/>
  <c r="EW78" i="4"/>
  <c r="EY78" i="4"/>
  <c r="FA78" i="4"/>
  <c r="FC78" i="4"/>
  <c r="FE78" i="4"/>
  <c r="FG78" i="4"/>
  <c r="FI78" i="4"/>
  <c r="FK78" i="4"/>
  <c r="FM78" i="4"/>
  <c r="FO78" i="4"/>
  <c r="FQ78" i="4"/>
  <c r="FS78" i="4"/>
  <c r="FU78" i="4"/>
  <c r="FW78" i="4"/>
  <c r="FY78" i="4"/>
  <c r="GA78" i="4"/>
  <c r="GC78" i="4"/>
  <c r="GE78" i="4"/>
  <c r="GG78" i="4"/>
  <c r="GI78" i="4"/>
  <c r="GK78" i="4"/>
  <c r="GM78" i="4"/>
  <c r="GO78" i="4"/>
  <c r="GQ78" i="4"/>
  <c r="GS78" i="4"/>
  <c r="GU78" i="4"/>
  <c r="GW78" i="4"/>
  <c r="GY78" i="4"/>
  <c r="HA78" i="4"/>
  <c r="HC78" i="4"/>
  <c r="DJ79" i="4"/>
  <c r="DL79" i="4"/>
  <c r="DN79" i="4"/>
  <c r="DP79" i="4"/>
  <c r="DR79" i="4"/>
  <c r="DT79" i="4"/>
  <c r="DV79" i="4"/>
  <c r="DX79" i="4"/>
  <c r="DZ79" i="4"/>
  <c r="EB79" i="4"/>
  <c r="ED79" i="4"/>
  <c r="EF79" i="4"/>
  <c r="EH79" i="4"/>
  <c r="EJ79" i="4"/>
  <c r="EL79" i="4"/>
  <c r="EN79" i="4"/>
  <c r="EP79" i="4"/>
  <c r="ER79" i="4"/>
  <c r="ET79" i="4"/>
  <c r="EV79" i="4"/>
  <c r="EX79" i="4"/>
  <c r="EZ79" i="4"/>
  <c r="FB79" i="4"/>
  <c r="FD79" i="4"/>
  <c r="FF79" i="4"/>
  <c r="FH79" i="4"/>
  <c r="FJ79" i="4"/>
  <c r="FL79" i="4"/>
  <c r="FN79" i="4"/>
  <c r="FP79" i="4"/>
  <c r="FR79" i="4"/>
  <c r="FT79" i="4"/>
  <c r="FV79" i="4"/>
  <c r="FX79" i="4"/>
  <c r="FZ79" i="4"/>
  <c r="GB79" i="4"/>
  <c r="GD79" i="4"/>
  <c r="GF79" i="4"/>
  <c r="GH79" i="4"/>
  <c r="GJ79" i="4"/>
  <c r="GL79" i="4"/>
  <c r="GN79" i="4"/>
  <c r="GP79" i="4"/>
  <c r="GR79" i="4"/>
  <c r="GT79" i="4"/>
  <c r="GV79" i="4"/>
  <c r="GX79" i="4"/>
  <c r="GZ79" i="4"/>
  <c r="HB79" i="4"/>
  <c r="HD79" i="4"/>
  <c r="DI80" i="4"/>
  <c r="DK80" i="4"/>
  <c r="DM80" i="4"/>
  <c r="DO80" i="4"/>
  <c r="DQ80" i="4"/>
  <c r="DS80" i="4"/>
  <c r="DU80" i="4"/>
  <c r="DW80" i="4"/>
  <c r="DY80" i="4"/>
  <c r="EA80" i="4"/>
  <c r="EC80" i="4"/>
  <c r="EE80" i="4"/>
  <c r="EG80" i="4"/>
  <c r="EI80" i="4"/>
  <c r="EK80" i="4"/>
  <c r="EM80" i="4"/>
  <c r="EO80" i="4"/>
  <c r="EQ80" i="4"/>
  <c r="ES80" i="4"/>
  <c r="EU80" i="4"/>
  <c r="EW80" i="4"/>
  <c r="EY80" i="4"/>
  <c r="FA80" i="4"/>
  <c r="FC80" i="4"/>
  <c r="FE80" i="4"/>
  <c r="FG80" i="4"/>
  <c r="FI80" i="4"/>
  <c r="FK80" i="4"/>
  <c r="FM80" i="4"/>
  <c r="FO80" i="4"/>
  <c r="FQ80" i="4"/>
  <c r="FS80" i="4"/>
  <c r="FU80" i="4"/>
  <c r="FW80" i="4"/>
  <c r="FY80" i="4"/>
  <c r="GA80" i="4"/>
  <c r="GC80" i="4"/>
  <c r="GE80" i="4"/>
  <c r="GG80" i="4"/>
  <c r="GI80" i="4"/>
  <c r="GK80" i="4"/>
  <c r="GM80" i="4"/>
  <c r="GO80" i="4"/>
  <c r="GQ80" i="4"/>
  <c r="GS80" i="4"/>
  <c r="GU80" i="4"/>
  <c r="GW80" i="4"/>
  <c r="GY80" i="4"/>
  <c r="HA80" i="4"/>
  <c r="HC80" i="4"/>
  <c r="DI81" i="4"/>
  <c r="DK81" i="4"/>
  <c r="DM81" i="4"/>
  <c r="DO81" i="4"/>
  <c r="DQ81" i="4"/>
  <c r="DS81" i="4"/>
  <c r="DU81" i="4"/>
  <c r="DW81" i="4"/>
  <c r="DY81" i="4"/>
  <c r="EA81" i="4"/>
  <c r="EC81" i="4"/>
  <c r="EE81" i="4"/>
  <c r="EG81" i="4"/>
  <c r="EI81" i="4"/>
  <c r="EK81" i="4"/>
  <c r="EM81" i="4"/>
  <c r="EO81" i="4"/>
  <c r="EQ81" i="4"/>
  <c r="ES81" i="4"/>
  <c r="EU81" i="4"/>
  <c r="EW81" i="4"/>
  <c r="EY81" i="4"/>
  <c r="FA81" i="4"/>
  <c r="FC81" i="4"/>
  <c r="FE81" i="4"/>
  <c r="FG81" i="4"/>
  <c r="FI81" i="4"/>
  <c r="FK81" i="4"/>
  <c r="FM81" i="4"/>
  <c r="FO81" i="4"/>
  <c r="FQ81" i="4"/>
  <c r="FS81" i="4"/>
  <c r="FU81" i="4"/>
  <c r="FW81" i="4"/>
  <c r="FY81" i="4"/>
  <c r="GA81" i="4"/>
  <c r="GC81" i="4"/>
  <c r="GE81" i="4"/>
  <c r="GG81" i="4"/>
  <c r="GI81" i="4"/>
  <c r="GK81" i="4"/>
  <c r="GM81" i="4"/>
  <c r="GO81" i="4"/>
  <c r="GQ81" i="4"/>
  <c r="GS81" i="4"/>
  <c r="GU81" i="4"/>
  <c r="GW81" i="4"/>
  <c r="GY81" i="4"/>
  <c r="HA81" i="4"/>
  <c r="HC81" i="4"/>
  <c r="DI82" i="4"/>
  <c r="DK82" i="4"/>
  <c r="DM82" i="4"/>
  <c r="DO82" i="4"/>
  <c r="DQ82" i="4"/>
  <c r="DS82" i="4"/>
  <c r="DU82" i="4"/>
  <c r="DW82" i="4"/>
  <c r="DY82" i="4"/>
  <c r="EA82" i="4"/>
  <c r="EC82" i="4"/>
  <c r="EE82" i="4"/>
  <c r="EG82" i="4"/>
  <c r="EI82" i="4"/>
  <c r="EK82" i="4"/>
  <c r="EM82" i="4"/>
  <c r="EO82" i="4"/>
  <c r="EQ82" i="4"/>
  <c r="ES82" i="4"/>
  <c r="EU82" i="4"/>
  <c r="EW82" i="4"/>
  <c r="EY82" i="4"/>
  <c r="FA82" i="4"/>
  <c r="FC82" i="4"/>
  <c r="FE82" i="4"/>
  <c r="FG82" i="4"/>
  <c r="FI82" i="4"/>
  <c r="FK82" i="4"/>
  <c r="FM82" i="4"/>
  <c r="FO82" i="4"/>
  <c r="FQ82" i="4"/>
  <c r="FS82" i="4"/>
  <c r="FU82" i="4"/>
  <c r="FW82" i="4"/>
  <c r="FY82" i="4"/>
  <c r="GA82" i="4"/>
  <c r="GC82" i="4"/>
  <c r="GE82" i="4"/>
  <c r="GG82" i="4"/>
  <c r="GI82" i="4"/>
  <c r="GK82" i="4"/>
  <c r="GM82" i="4"/>
  <c r="GO82" i="4"/>
  <c r="GQ82" i="4"/>
  <c r="GS82" i="4"/>
  <c r="GU82" i="4"/>
  <c r="GW82" i="4"/>
  <c r="GY82" i="4"/>
  <c r="HA82" i="4"/>
  <c r="HC82" i="4"/>
  <c r="DJ83" i="4"/>
  <c r="DL83" i="4"/>
  <c r="DN83" i="4"/>
  <c r="DP83" i="4"/>
  <c r="DR83" i="4"/>
  <c r="DT83" i="4"/>
  <c r="DV83" i="4"/>
  <c r="DX83" i="4"/>
  <c r="DZ83" i="4"/>
  <c r="EB83" i="4"/>
  <c r="ED83" i="4"/>
  <c r="EF83" i="4"/>
  <c r="EH83" i="4"/>
  <c r="EJ83" i="4"/>
  <c r="EL83" i="4"/>
  <c r="EN83" i="4"/>
  <c r="EP83" i="4"/>
  <c r="ER83" i="4"/>
  <c r="ET83" i="4"/>
  <c r="EV83" i="4"/>
  <c r="EX83" i="4"/>
  <c r="EZ83" i="4"/>
  <c r="FB83" i="4"/>
  <c r="FD83" i="4"/>
  <c r="FF83" i="4"/>
  <c r="FH83" i="4"/>
  <c r="FJ83" i="4"/>
  <c r="FL83" i="4"/>
  <c r="FN83" i="4"/>
  <c r="FP83" i="4"/>
  <c r="FR83" i="4"/>
  <c r="FT83" i="4"/>
  <c r="FV83" i="4"/>
  <c r="FX83" i="4"/>
  <c r="FZ83" i="4"/>
  <c r="GB83" i="4"/>
  <c r="GD83" i="4"/>
  <c r="GF83" i="4"/>
  <c r="GH83" i="4"/>
  <c r="GJ83" i="4"/>
  <c r="GL83" i="4"/>
  <c r="GN83" i="4"/>
  <c r="GP83" i="4"/>
  <c r="GR83" i="4"/>
  <c r="GT83" i="4"/>
  <c r="GV83" i="4"/>
  <c r="GX83" i="4"/>
  <c r="GZ83" i="4"/>
  <c r="HB83" i="4"/>
  <c r="HD83" i="4"/>
  <c r="DI84" i="4"/>
  <c r="DK84" i="4"/>
  <c r="DM84" i="4"/>
  <c r="DO84" i="4"/>
  <c r="DQ84" i="4"/>
  <c r="DS84" i="4"/>
  <c r="DU84" i="4"/>
  <c r="DW84" i="4"/>
  <c r="DY84" i="4"/>
  <c r="EA84" i="4"/>
  <c r="EC84" i="4"/>
  <c r="EE84" i="4"/>
  <c r="EG84" i="4"/>
  <c r="EI84" i="4"/>
  <c r="EK84" i="4"/>
  <c r="EM84" i="4"/>
  <c r="EO84" i="4"/>
  <c r="EQ84" i="4"/>
  <c r="ES84" i="4"/>
  <c r="EU84" i="4"/>
  <c r="EW84" i="4"/>
  <c r="EY84" i="4"/>
  <c r="FA84" i="4"/>
  <c r="FC84" i="4"/>
  <c r="FE84" i="4"/>
  <c r="FG84" i="4"/>
  <c r="FI84" i="4"/>
  <c r="FK84" i="4"/>
  <c r="FM84" i="4"/>
  <c r="FO84" i="4"/>
  <c r="FQ84" i="4"/>
  <c r="FS84" i="4"/>
  <c r="FU84" i="4"/>
  <c r="FW84" i="4"/>
  <c r="FY84" i="4"/>
  <c r="GA84" i="4"/>
  <c r="GC84" i="4"/>
  <c r="GE84" i="4"/>
  <c r="GG84" i="4"/>
  <c r="GI84" i="4"/>
  <c r="GK84" i="4"/>
  <c r="GM84" i="4"/>
  <c r="GO84" i="4"/>
  <c r="GQ84" i="4"/>
  <c r="GS84" i="4"/>
  <c r="GU84" i="4"/>
  <c r="GW84" i="4"/>
  <c r="GY84" i="4"/>
  <c r="HA84" i="4"/>
  <c r="HC84" i="4"/>
  <c r="DI85" i="4"/>
  <c r="DK85" i="4"/>
  <c r="DM85" i="4"/>
  <c r="DO85" i="4"/>
  <c r="DQ85" i="4"/>
  <c r="DS85" i="4"/>
  <c r="DU85" i="4"/>
  <c r="DW85" i="4"/>
  <c r="DY85" i="4"/>
  <c r="EA85" i="4"/>
  <c r="EC85" i="4"/>
  <c r="EE85" i="4"/>
  <c r="EG85" i="4"/>
  <c r="EI85" i="4"/>
  <c r="EK85" i="4"/>
  <c r="EM85" i="4"/>
  <c r="EO85" i="4"/>
  <c r="EQ85" i="4"/>
  <c r="ES85" i="4"/>
  <c r="EU85" i="4"/>
  <c r="EW85" i="4"/>
  <c r="EY85" i="4"/>
  <c r="FA85" i="4"/>
  <c r="FC85" i="4"/>
  <c r="FE85" i="4"/>
  <c r="FG85" i="4"/>
  <c r="FI85" i="4"/>
  <c r="FK85" i="4"/>
  <c r="FM85" i="4"/>
  <c r="FO85" i="4"/>
  <c r="FQ85" i="4"/>
  <c r="FS85" i="4"/>
  <c r="FU85" i="4"/>
  <c r="FW85" i="4"/>
  <c r="FY85" i="4"/>
  <c r="GA85" i="4"/>
  <c r="GC85" i="4"/>
  <c r="GE85" i="4"/>
  <c r="GG85" i="4"/>
  <c r="GI85" i="4"/>
  <c r="GK85" i="4"/>
  <c r="GM85" i="4"/>
  <c r="GO85" i="4"/>
  <c r="GQ85" i="4"/>
  <c r="GS85" i="4"/>
  <c r="GU85" i="4"/>
  <c r="GW85" i="4"/>
  <c r="GY85" i="4"/>
  <c r="HA85" i="4"/>
  <c r="HC85" i="4"/>
  <c r="DI86" i="4"/>
  <c r="DK86" i="4"/>
  <c r="DM86" i="4"/>
  <c r="DO86" i="4"/>
  <c r="DQ86" i="4"/>
  <c r="DS86" i="4"/>
  <c r="DU86" i="4"/>
  <c r="DW86" i="4"/>
  <c r="DY86" i="4"/>
  <c r="EA86" i="4"/>
  <c r="EC86" i="4"/>
  <c r="EE86" i="4"/>
  <c r="EG86" i="4"/>
  <c r="EI86" i="4"/>
  <c r="EK86" i="4"/>
  <c r="EM86" i="4"/>
  <c r="EO86" i="4"/>
  <c r="EQ86" i="4"/>
  <c r="ES86" i="4"/>
  <c r="EU86" i="4"/>
  <c r="EW86" i="4"/>
  <c r="EY86" i="4"/>
  <c r="FA86" i="4"/>
  <c r="FC86" i="4"/>
  <c r="FE86" i="4"/>
  <c r="FG86" i="4"/>
  <c r="FI86" i="4"/>
  <c r="FK86" i="4"/>
  <c r="FM86" i="4"/>
  <c r="FO86" i="4"/>
  <c r="FQ86" i="4"/>
  <c r="FS86" i="4"/>
  <c r="FU86" i="4"/>
  <c r="FW86" i="4"/>
  <c r="FY86" i="4"/>
  <c r="GA86" i="4"/>
  <c r="GC86" i="4"/>
  <c r="GE86" i="4"/>
  <c r="GG86" i="4"/>
  <c r="GI86" i="4"/>
  <c r="GK86" i="4"/>
  <c r="GM86" i="4"/>
  <c r="GO86" i="4"/>
  <c r="GQ86" i="4"/>
  <c r="GS86" i="4"/>
  <c r="GU86" i="4"/>
  <c r="GW86" i="4"/>
  <c r="GY86" i="4"/>
  <c r="HA86" i="4"/>
  <c r="HC86" i="4"/>
  <c r="DJ87" i="4"/>
  <c r="DL87" i="4"/>
  <c r="DN87" i="4"/>
  <c r="DP87" i="4"/>
  <c r="DR87" i="4"/>
  <c r="DT87" i="4"/>
  <c r="DV87" i="4"/>
  <c r="DX87" i="4"/>
  <c r="DZ87" i="4"/>
  <c r="EB87" i="4"/>
  <c r="ED87" i="4"/>
  <c r="EF87" i="4"/>
  <c r="EH87" i="4"/>
  <c r="EJ87" i="4"/>
  <c r="EL87" i="4"/>
  <c r="EN87" i="4"/>
  <c r="EP87" i="4"/>
  <c r="ER87" i="4"/>
  <c r="ET87" i="4"/>
  <c r="EV87" i="4"/>
  <c r="EX87" i="4"/>
  <c r="EZ87" i="4"/>
  <c r="FB87" i="4"/>
  <c r="FD87" i="4"/>
  <c r="FF87" i="4"/>
  <c r="FH87" i="4"/>
  <c r="FJ87" i="4"/>
  <c r="FL87" i="4"/>
  <c r="FN87" i="4"/>
  <c r="FP87" i="4"/>
  <c r="FR87" i="4"/>
  <c r="FT87" i="4"/>
  <c r="FV87" i="4"/>
  <c r="FX87" i="4"/>
  <c r="FZ87" i="4"/>
  <c r="GB87" i="4"/>
  <c r="GD87" i="4"/>
  <c r="GF87" i="4"/>
  <c r="GH87" i="4"/>
  <c r="GJ87" i="4"/>
  <c r="GL87" i="4"/>
  <c r="GN87" i="4"/>
  <c r="GP87" i="4"/>
  <c r="GR87" i="4"/>
  <c r="GT87" i="4"/>
  <c r="GV87" i="4"/>
  <c r="GX87" i="4"/>
  <c r="GZ87" i="4"/>
  <c r="HB87" i="4"/>
  <c r="HD87" i="4"/>
  <c r="DI88" i="4"/>
  <c r="DK88" i="4"/>
  <c r="DM88" i="4"/>
  <c r="DO88" i="4"/>
  <c r="DQ88" i="4"/>
  <c r="DS88" i="4"/>
  <c r="DU88" i="4"/>
  <c r="DW88" i="4"/>
  <c r="DY88" i="4"/>
  <c r="EA88" i="4"/>
  <c r="EC88" i="4"/>
  <c r="EE88" i="4"/>
  <c r="EG88" i="4"/>
  <c r="EI88" i="4"/>
  <c r="EK88" i="4"/>
  <c r="EM88" i="4"/>
  <c r="EO88" i="4"/>
  <c r="EQ88" i="4"/>
  <c r="ES88" i="4"/>
  <c r="EU88" i="4"/>
  <c r="EW88" i="4"/>
  <c r="EY88" i="4"/>
  <c r="FA88" i="4"/>
  <c r="FC88" i="4"/>
  <c r="FE88" i="4"/>
  <c r="FG88" i="4"/>
  <c r="FI88" i="4"/>
  <c r="FK88" i="4"/>
  <c r="FM88" i="4"/>
  <c r="FO88" i="4"/>
  <c r="FQ88" i="4"/>
  <c r="FS88" i="4"/>
  <c r="FU88" i="4"/>
  <c r="FW88" i="4"/>
  <c r="FY88" i="4"/>
  <c r="GA88" i="4"/>
  <c r="GC88" i="4"/>
  <c r="GE88" i="4"/>
  <c r="GG88" i="4"/>
  <c r="GI88" i="4"/>
  <c r="GK88" i="4"/>
  <c r="GM88" i="4"/>
  <c r="GO88" i="4"/>
  <c r="GQ88" i="4"/>
  <c r="GS88" i="4"/>
  <c r="GU88" i="4"/>
  <c r="GW88" i="4"/>
  <c r="GY88" i="4"/>
  <c r="HA88" i="4"/>
  <c r="HC88" i="4"/>
  <c r="DJ89" i="4"/>
  <c r="DL89" i="4"/>
  <c r="DN89" i="4"/>
  <c r="DP89" i="4"/>
  <c r="DR89" i="4"/>
  <c r="DT89" i="4"/>
  <c r="DV89" i="4"/>
  <c r="DX89" i="4"/>
  <c r="DZ89" i="4"/>
  <c r="EB89" i="4"/>
  <c r="ED89" i="4"/>
  <c r="EF89" i="4"/>
  <c r="EH89" i="4"/>
  <c r="EJ89" i="4"/>
  <c r="EL89" i="4"/>
  <c r="EN89" i="4"/>
  <c r="EP89" i="4"/>
  <c r="ER89" i="4"/>
  <c r="ET89" i="4"/>
  <c r="EV89" i="4"/>
  <c r="EX89" i="4"/>
  <c r="EZ89" i="4"/>
  <c r="FB89" i="4"/>
  <c r="FD89" i="4"/>
  <c r="FF89" i="4"/>
  <c r="FH89" i="4"/>
  <c r="FJ89" i="4"/>
  <c r="FL89" i="4"/>
  <c r="FN89" i="4"/>
  <c r="FP89" i="4"/>
  <c r="FR89" i="4"/>
  <c r="FT89" i="4"/>
  <c r="FV89" i="4"/>
  <c r="FX89" i="4"/>
  <c r="FZ89" i="4"/>
  <c r="GB89" i="4"/>
  <c r="GD89" i="4"/>
  <c r="GF89" i="4"/>
  <c r="GH89" i="4"/>
  <c r="GJ89" i="4"/>
  <c r="GL89" i="4"/>
  <c r="GN89" i="4"/>
  <c r="GP89" i="4"/>
  <c r="GR89" i="4"/>
  <c r="GT89" i="4"/>
  <c r="GV89" i="4"/>
  <c r="GX89" i="4"/>
  <c r="GZ89" i="4"/>
  <c r="HB89" i="4"/>
  <c r="HD89" i="4"/>
  <c r="DI90" i="4"/>
  <c r="DK90" i="4"/>
  <c r="DM90" i="4"/>
  <c r="DO90" i="4"/>
  <c r="DQ90" i="4"/>
  <c r="DS90" i="4"/>
  <c r="DU90" i="4"/>
  <c r="DW90" i="4"/>
  <c r="DY90" i="4"/>
  <c r="EA90" i="4"/>
  <c r="EC90" i="4"/>
  <c r="EE90" i="4"/>
  <c r="EG90" i="4"/>
  <c r="EI90" i="4"/>
  <c r="EK90" i="4"/>
  <c r="EM90" i="4"/>
  <c r="EO90" i="4"/>
  <c r="EQ90" i="4"/>
  <c r="ES90" i="4"/>
  <c r="EU90" i="4"/>
  <c r="EW90" i="4"/>
  <c r="EY90" i="4"/>
  <c r="FA90" i="4"/>
  <c r="FC90" i="4"/>
  <c r="FE90" i="4"/>
  <c r="FG90" i="4"/>
  <c r="FI90" i="4"/>
  <c r="FK90" i="4"/>
  <c r="FM90" i="4"/>
  <c r="FO90" i="4"/>
  <c r="FQ90" i="4"/>
  <c r="FS90" i="4"/>
  <c r="FU90" i="4"/>
  <c r="FW90" i="4"/>
  <c r="FY90" i="4"/>
  <c r="GA90" i="4"/>
  <c r="GC90" i="4"/>
  <c r="GE90" i="4"/>
  <c r="GG90" i="4"/>
  <c r="GI90" i="4"/>
  <c r="GK90" i="4"/>
  <c r="GM90" i="4"/>
  <c r="GO90" i="4"/>
  <c r="GQ90" i="4"/>
  <c r="GS90" i="4"/>
  <c r="GU90" i="4"/>
  <c r="GW90" i="4"/>
  <c r="GY90" i="4"/>
  <c r="HA90" i="4"/>
  <c r="HC90" i="4"/>
  <c r="DJ91" i="4"/>
  <c r="DL91" i="4"/>
  <c r="DN91" i="4"/>
  <c r="DP91" i="4"/>
  <c r="DR91" i="4"/>
  <c r="DT91" i="4"/>
  <c r="DV91" i="4"/>
  <c r="DX91" i="4"/>
  <c r="DZ91" i="4"/>
  <c r="EB91" i="4"/>
  <c r="ED91" i="4"/>
  <c r="EF91" i="4"/>
  <c r="EH91" i="4"/>
  <c r="EJ91" i="4"/>
  <c r="EL91" i="4"/>
  <c r="EN91" i="4"/>
  <c r="EP91" i="4"/>
  <c r="ER91" i="4"/>
  <c r="ET91" i="4"/>
  <c r="EV91" i="4"/>
  <c r="EX91" i="4"/>
  <c r="EZ91" i="4"/>
  <c r="FB91" i="4"/>
  <c r="FD91" i="4"/>
  <c r="FF91" i="4"/>
  <c r="FH91" i="4"/>
  <c r="FJ91" i="4"/>
  <c r="FL91" i="4"/>
  <c r="FN91" i="4"/>
  <c r="FP91" i="4"/>
  <c r="FR91" i="4"/>
  <c r="FT91" i="4"/>
  <c r="FV91" i="4"/>
  <c r="FX91" i="4"/>
  <c r="FZ91" i="4"/>
  <c r="GB91" i="4"/>
  <c r="GD91" i="4"/>
  <c r="GF91" i="4"/>
  <c r="GH91" i="4"/>
  <c r="GJ91" i="4"/>
  <c r="GL91" i="4"/>
  <c r="GN91" i="4"/>
  <c r="GP91" i="4"/>
  <c r="GR91" i="4"/>
  <c r="GT91" i="4"/>
  <c r="GV91" i="4"/>
  <c r="GX91" i="4"/>
  <c r="GZ91" i="4"/>
  <c r="HB91" i="4"/>
  <c r="HD91" i="4"/>
  <c r="DJ92" i="4"/>
  <c r="DL92" i="4"/>
  <c r="DN92" i="4"/>
  <c r="DP92" i="4"/>
  <c r="DR92" i="4"/>
  <c r="DT92" i="4"/>
  <c r="DV92" i="4"/>
  <c r="DX92" i="4"/>
  <c r="DZ92" i="4"/>
  <c r="EB92" i="4"/>
  <c r="ED92" i="4"/>
  <c r="EF92" i="4"/>
  <c r="EH92" i="4"/>
  <c r="EJ92" i="4"/>
  <c r="EL92" i="4"/>
  <c r="EN92" i="4"/>
  <c r="EP92" i="4"/>
  <c r="ER92" i="4"/>
  <c r="ET92" i="4"/>
  <c r="EV92" i="4"/>
  <c r="EX92" i="4"/>
  <c r="EZ92" i="4"/>
  <c r="FB92" i="4"/>
  <c r="FD92" i="4"/>
  <c r="FF92" i="4"/>
  <c r="FH92" i="4"/>
  <c r="FJ92" i="4"/>
  <c r="FL92" i="4"/>
  <c r="FN92" i="4"/>
  <c r="FP92" i="4"/>
  <c r="FR92" i="4"/>
  <c r="FT92" i="4"/>
  <c r="FV92" i="4"/>
  <c r="FX92" i="4"/>
  <c r="FZ92" i="4"/>
  <c r="GB92" i="4"/>
  <c r="GD92" i="4"/>
  <c r="GF92" i="4"/>
  <c r="GH92" i="4"/>
  <c r="GJ92" i="4"/>
  <c r="GL92" i="4"/>
  <c r="GN92" i="4"/>
  <c r="GP92" i="4"/>
  <c r="GR92" i="4"/>
  <c r="GT92" i="4"/>
  <c r="GV92" i="4"/>
  <c r="GX92" i="4"/>
  <c r="GZ92" i="4"/>
  <c r="HB92" i="4"/>
  <c r="HD92" i="4"/>
  <c r="DI93" i="4"/>
  <c r="DK93" i="4"/>
  <c r="DM93" i="4"/>
  <c r="DO93" i="4"/>
  <c r="DQ93" i="4"/>
  <c r="DS93" i="4"/>
  <c r="DU93" i="4"/>
  <c r="DW93" i="4"/>
  <c r="DY93" i="4"/>
  <c r="EA93" i="4"/>
  <c r="EC93" i="4"/>
  <c r="EE93" i="4"/>
  <c r="EG93" i="4"/>
  <c r="EI93" i="4"/>
  <c r="EK93" i="4"/>
  <c r="EM93" i="4"/>
  <c r="EO93" i="4"/>
  <c r="EQ93" i="4"/>
  <c r="ES93" i="4"/>
  <c r="EU93" i="4"/>
  <c r="EW93" i="4"/>
  <c r="EY93" i="4"/>
  <c r="FA93" i="4"/>
  <c r="FC93" i="4"/>
  <c r="FE93" i="4"/>
  <c r="FG93" i="4"/>
  <c r="FI93" i="4"/>
  <c r="FK93" i="4"/>
  <c r="FM93" i="4"/>
  <c r="FO93" i="4"/>
  <c r="FQ93" i="4"/>
  <c r="FS93" i="4"/>
  <c r="FU93" i="4"/>
  <c r="FW93" i="4"/>
  <c r="FY93" i="4"/>
  <c r="GA93" i="4"/>
  <c r="GC93" i="4"/>
  <c r="GE93" i="4"/>
  <c r="GG93" i="4"/>
  <c r="GI93" i="4"/>
  <c r="GK93" i="4"/>
  <c r="GM93" i="4"/>
  <c r="GO93" i="4"/>
  <c r="GQ93" i="4"/>
  <c r="GS93" i="4"/>
  <c r="GU93" i="4"/>
  <c r="GW93" i="4"/>
  <c r="GY93" i="4"/>
  <c r="HA93" i="4"/>
  <c r="HC93" i="4"/>
  <c r="DJ94" i="4"/>
  <c r="DL94" i="4"/>
  <c r="DN94" i="4"/>
  <c r="DP94" i="4"/>
  <c r="DR94" i="4"/>
  <c r="DT94" i="4"/>
  <c r="DV94" i="4"/>
  <c r="DX94" i="4"/>
  <c r="DZ94" i="4"/>
  <c r="EB94" i="4"/>
  <c r="ED94" i="4"/>
  <c r="EF94" i="4"/>
  <c r="EH94" i="4"/>
  <c r="EJ94" i="4"/>
  <c r="EL94" i="4"/>
  <c r="EN94" i="4"/>
  <c r="EP94" i="4"/>
  <c r="ER94" i="4"/>
  <c r="ET94" i="4"/>
  <c r="EV94" i="4"/>
  <c r="EX94" i="4"/>
  <c r="EZ94" i="4"/>
  <c r="FB94" i="4"/>
  <c r="FD94" i="4"/>
  <c r="FF94" i="4"/>
  <c r="FH94" i="4"/>
  <c r="FJ94" i="4"/>
  <c r="FL94" i="4"/>
  <c r="FN94" i="4"/>
  <c r="FP94" i="4"/>
  <c r="FR94" i="4"/>
  <c r="FT94" i="4"/>
  <c r="FV94" i="4"/>
  <c r="FX94" i="4"/>
  <c r="FZ94" i="4"/>
  <c r="GB94" i="4"/>
  <c r="GD94" i="4"/>
  <c r="GF94" i="4"/>
  <c r="GH94" i="4"/>
  <c r="GJ94" i="4"/>
  <c r="GL94" i="4"/>
  <c r="GN94" i="4"/>
  <c r="GP94" i="4"/>
  <c r="GR94" i="4"/>
  <c r="GT94" i="4"/>
  <c r="GV94" i="4"/>
  <c r="GX94" i="4"/>
  <c r="GZ94" i="4"/>
  <c r="HB94" i="4"/>
  <c r="HD94" i="4"/>
  <c r="DI95" i="4"/>
  <c r="DK95" i="4"/>
  <c r="DM95" i="4"/>
  <c r="DO95" i="4"/>
  <c r="DQ95" i="4"/>
  <c r="DS95" i="4"/>
  <c r="DU95" i="4"/>
  <c r="DW95" i="4"/>
  <c r="DY95" i="4"/>
  <c r="EA95" i="4"/>
  <c r="EC95" i="4"/>
  <c r="EE95" i="4"/>
  <c r="EG95" i="4"/>
  <c r="EI95" i="4"/>
  <c r="EK95" i="4"/>
  <c r="EM95" i="4"/>
  <c r="EO95" i="4"/>
  <c r="EQ95" i="4"/>
  <c r="ES95" i="4"/>
  <c r="EU95" i="4"/>
  <c r="EW95" i="4"/>
  <c r="EY95" i="4"/>
  <c r="FA95" i="4"/>
  <c r="FC95" i="4"/>
  <c r="FE95" i="4"/>
  <c r="FG95" i="4"/>
  <c r="FI95" i="4"/>
  <c r="FK95" i="4"/>
  <c r="FM95" i="4"/>
  <c r="FO95" i="4"/>
  <c r="FQ95" i="4"/>
  <c r="FS95" i="4"/>
  <c r="FU95" i="4"/>
  <c r="FW95" i="4"/>
  <c r="FY95" i="4"/>
  <c r="GA95" i="4"/>
  <c r="GC95" i="4"/>
  <c r="GE95" i="4"/>
  <c r="GG95" i="4"/>
  <c r="GI95" i="4"/>
  <c r="GK95" i="4"/>
  <c r="GM95" i="4"/>
  <c r="GO95" i="4"/>
  <c r="GQ95" i="4"/>
  <c r="GS95" i="4"/>
  <c r="GU95" i="4"/>
  <c r="GW95" i="4"/>
  <c r="GY95" i="4"/>
  <c r="HA95" i="4"/>
  <c r="HC95" i="4"/>
  <c r="DJ96" i="4"/>
  <c r="DL96" i="4"/>
  <c r="DN96" i="4"/>
  <c r="DP96" i="4"/>
  <c r="DR96" i="4"/>
  <c r="DT96" i="4"/>
  <c r="DV96" i="4"/>
  <c r="DX96" i="4"/>
  <c r="DZ96" i="4"/>
  <c r="EB96" i="4"/>
  <c r="ED96" i="4"/>
  <c r="EF96" i="4"/>
  <c r="EH96" i="4"/>
  <c r="EJ96" i="4"/>
  <c r="EL96" i="4"/>
  <c r="EN96" i="4"/>
  <c r="EP96" i="4"/>
  <c r="ER96" i="4"/>
  <c r="ET96" i="4"/>
  <c r="EV96" i="4"/>
  <c r="EX96" i="4"/>
  <c r="EZ96" i="4"/>
  <c r="FB96" i="4"/>
  <c r="FD96" i="4"/>
  <c r="FF96" i="4"/>
  <c r="FH96" i="4"/>
  <c r="FJ96" i="4"/>
  <c r="FL96" i="4"/>
  <c r="FN96" i="4"/>
  <c r="FP96" i="4"/>
  <c r="FR96" i="4"/>
  <c r="FT96" i="4"/>
  <c r="FV96" i="4"/>
  <c r="FX96" i="4"/>
  <c r="FZ96" i="4"/>
  <c r="GB96" i="4"/>
  <c r="GD96" i="4"/>
  <c r="GF96" i="4"/>
  <c r="GH96" i="4"/>
  <c r="GJ96" i="4"/>
  <c r="GL96" i="4"/>
  <c r="GN96" i="4"/>
  <c r="GP96" i="4"/>
  <c r="GR96" i="4"/>
  <c r="GT96" i="4"/>
  <c r="GV96" i="4"/>
  <c r="GX96" i="4"/>
  <c r="GZ96" i="4"/>
  <c r="HB96" i="4"/>
  <c r="HD96" i="4"/>
  <c r="DI97" i="4"/>
  <c r="DK97" i="4"/>
  <c r="DM97" i="4"/>
  <c r="DO97" i="4"/>
  <c r="DQ97" i="4"/>
  <c r="DS97" i="4"/>
  <c r="DU97" i="4"/>
  <c r="DW97" i="4"/>
  <c r="DY97" i="4"/>
  <c r="EA97" i="4"/>
  <c r="EC97" i="4"/>
  <c r="EE97" i="4"/>
  <c r="EG97" i="4"/>
  <c r="EI97" i="4"/>
  <c r="EK97" i="4"/>
  <c r="EM97" i="4"/>
  <c r="EO97" i="4"/>
  <c r="EQ97" i="4"/>
  <c r="ES97" i="4"/>
  <c r="EU97" i="4"/>
  <c r="EW97" i="4"/>
  <c r="EY97" i="4"/>
  <c r="FA97" i="4"/>
  <c r="FC97" i="4"/>
  <c r="FE97" i="4"/>
  <c r="FG97" i="4"/>
  <c r="FI97" i="4"/>
  <c r="FK97" i="4"/>
  <c r="FM97" i="4"/>
  <c r="FO97" i="4"/>
  <c r="FQ97" i="4"/>
  <c r="FS97" i="4"/>
  <c r="FU97" i="4"/>
  <c r="FW97" i="4"/>
  <c r="FY97" i="4"/>
  <c r="GA97" i="4"/>
  <c r="GC97" i="4"/>
  <c r="GE97" i="4"/>
  <c r="GG97" i="4"/>
  <c r="GI97" i="4"/>
  <c r="GK97" i="4"/>
  <c r="GM97" i="4"/>
  <c r="GO97" i="4"/>
  <c r="GQ97" i="4"/>
  <c r="GS97" i="4"/>
  <c r="GU97" i="4"/>
  <c r="GW97" i="4"/>
  <c r="GY97" i="4"/>
  <c r="HA97" i="4"/>
  <c r="HC97" i="4"/>
  <c r="DI98" i="4"/>
  <c r="DK98" i="4"/>
  <c r="DM98" i="4"/>
  <c r="DO98" i="4"/>
  <c r="DQ98" i="4"/>
  <c r="DS98" i="4"/>
  <c r="DU98" i="4"/>
  <c r="DW98" i="4"/>
  <c r="DY98" i="4"/>
  <c r="EA98" i="4"/>
  <c r="EC98" i="4"/>
  <c r="EE98" i="4"/>
  <c r="EG98" i="4"/>
  <c r="EI98" i="4"/>
  <c r="EK98" i="4"/>
  <c r="EM98" i="4"/>
  <c r="EO98" i="4"/>
  <c r="EQ98" i="4"/>
  <c r="ES98" i="4"/>
  <c r="EU98" i="4"/>
  <c r="EW98" i="4"/>
  <c r="EY98" i="4"/>
  <c r="FA98" i="4"/>
  <c r="FC98" i="4"/>
  <c r="FE98" i="4"/>
  <c r="FG98" i="4"/>
  <c r="FI98" i="4"/>
  <c r="FK98" i="4"/>
  <c r="FM98" i="4"/>
  <c r="FO98" i="4"/>
  <c r="FQ98" i="4"/>
  <c r="FS98" i="4"/>
  <c r="FU98" i="4"/>
  <c r="FW98" i="4"/>
  <c r="FY98" i="4"/>
  <c r="GA98" i="4"/>
  <c r="GC98" i="4"/>
  <c r="GE98" i="4"/>
  <c r="GG98" i="4"/>
  <c r="GI98" i="4"/>
  <c r="GK98" i="4"/>
  <c r="GM98" i="4"/>
  <c r="GO98" i="4"/>
  <c r="GQ98" i="4"/>
  <c r="GS98" i="4"/>
  <c r="GU98" i="4"/>
  <c r="GW98" i="4"/>
  <c r="GY98" i="4"/>
  <c r="HA98" i="4"/>
  <c r="HC98" i="4"/>
  <c r="DI99" i="4"/>
  <c r="DK99" i="4"/>
  <c r="DM99" i="4"/>
  <c r="DO99" i="4"/>
  <c r="DQ99" i="4"/>
  <c r="DS99" i="4"/>
  <c r="DU99" i="4"/>
  <c r="DW99" i="4"/>
  <c r="DY99" i="4"/>
  <c r="EA99" i="4"/>
  <c r="EC99" i="4"/>
  <c r="EE99" i="4"/>
  <c r="EG99" i="4"/>
  <c r="EI99" i="4"/>
  <c r="EK99" i="4"/>
  <c r="EM99" i="4"/>
  <c r="EO99" i="4"/>
  <c r="EQ99" i="4"/>
  <c r="ES99" i="4"/>
  <c r="EU99" i="4"/>
  <c r="EW99" i="4"/>
  <c r="EY99" i="4"/>
  <c r="FA99" i="4"/>
  <c r="FC99" i="4"/>
  <c r="FE99" i="4"/>
  <c r="FG99" i="4"/>
  <c r="FI99" i="4"/>
  <c r="FK99" i="4"/>
  <c r="FM99" i="4"/>
  <c r="FO99" i="4"/>
  <c r="FQ99" i="4"/>
  <c r="FS99" i="4"/>
  <c r="FU99" i="4"/>
  <c r="FW99" i="4"/>
  <c r="FY99" i="4"/>
  <c r="GA99" i="4"/>
  <c r="GC99" i="4"/>
  <c r="GE99" i="4"/>
  <c r="GG99" i="4"/>
  <c r="GI99" i="4"/>
  <c r="GK99" i="4"/>
  <c r="GM99" i="4"/>
  <c r="GO99" i="4"/>
  <c r="GQ99" i="4"/>
  <c r="GS99" i="4"/>
  <c r="GU99" i="4"/>
  <c r="GW99" i="4"/>
  <c r="GY99" i="4"/>
  <c r="HA99" i="4"/>
  <c r="HC99" i="4"/>
  <c r="DJ100" i="4"/>
  <c r="DL100" i="4"/>
  <c r="DN100" i="4"/>
  <c r="DP100" i="4"/>
  <c r="DR100" i="4"/>
  <c r="DT100" i="4"/>
  <c r="DV100" i="4"/>
  <c r="DX100" i="4"/>
  <c r="DZ100" i="4"/>
  <c r="EB100" i="4"/>
  <c r="ED100" i="4"/>
  <c r="EF100" i="4"/>
  <c r="EH100" i="4"/>
  <c r="EJ100" i="4"/>
  <c r="EL100" i="4"/>
  <c r="EN100" i="4"/>
  <c r="EP100" i="4"/>
  <c r="ER100" i="4"/>
  <c r="ET100" i="4"/>
  <c r="EV100" i="4"/>
  <c r="EX100" i="4"/>
  <c r="EZ100" i="4"/>
  <c r="FB100" i="4"/>
  <c r="FD100" i="4"/>
  <c r="FF100" i="4"/>
  <c r="FH100" i="4"/>
  <c r="FJ100" i="4"/>
  <c r="FL100" i="4"/>
  <c r="FN100" i="4"/>
  <c r="FP100" i="4"/>
  <c r="FR100" i="4"/>
  <c r="FT100" i="4"/>
  <c r="FV100" i="4"/>
  <c r="FX100" i="4"/>
  <c r="FZ100" i="4"/>
  <c r="GB100" i="4"/>
  <c r="GD100" i="4"/>
  <c r="GF100" i="4"/>
  <c r="GH100" i="4"/>
  <c r="GJ100" i="4"/>
  <c r="GL100" i="4"/>
  <c r="GN100" i="4"/>
  <c r="GP100" i="4"/>
  <c r="GR100" i="4"/>
  <c r="GT100" i="4"/>
  <c r="GV100" i="4"/>
  <c r="GX100" i="4"/>
  <c r="GZ100" i="4"/>
  <c r="HB100" i="4"/>
  <c r="HD100" i="4"/>
  <c r="DI101" i="4"/>
  <c r="DK101" i="4"/>
  <c r="DM101" i="4"/>
  <c r="DO101" i="4"/>
  <c r="DQ101" i="4"/>
  <c r="DS101" i="4"/>
  <c r="DU101" i="4"/>
  <c r="DW101" i="4"/>
  <c r="DY101" i="4"/>
  <c r="EA101" i="4"/>
  <c r="EC101" i="4"/>
  <c r="EE101" i="4"/>
  <c r="EG101" i="4"/>
  <c r="EI101" i="4"/>
  <c r="EK101" i="4"/>
  <c r="EM101" i="4"/>
  <c r="EO101" i="4"/>
  <c r="EQ101" i="4"/>
  <c r="ES101" i="4"/>
  <c r="EU101" i="4"/>
  <c r="EW101" i="4"/>
  <c r="EY101" i="4"/>
  <c r="FA101" i="4"/>
  <c r="FC101" i="4"/>
  <c r="FE101" i="4"/>
  <c r="FG101" i="4"/>
  <c r="FI101" i="4"/>
  <c r="FK101" i="4"/>
  <c r="FM101" i="4"/>
  <c r="FO101" i="4"/>
  <c r="FQ101" i="4"/>
  <c r="FS101" i="4"/>
  <c r="FU101" i="4"/>
  <c r="FW101" i="4"/>
  <c r="FY101" i="4"/>
  <c r="GA101" i="4"/>
  <c r="GC101" i="4"/>
  <c r="GE101" i="4"/>
  <c r="GG101" i="4"/>
  <c r="GI101" i="4"/>
  <c r="GK101" i="4"/>
  <c r="GM101" i="4"/>
  <c r="GO101" i="4"/>
  <c r="GQ101" i="4"/>
  <c r="GS101" i="4"/>
  <c r="GU101" i="4"/>
  <c r="GW101" i="4"/>
  <c r="GY101" i="4"/>
  <c r="HA101" i="4"/>
  <c r="HC101" i="4"/>
  <c r="DI102" i="4"/>
  <c r="DK102" i="4"/>
  <c r="DM102" i="4"/>
  <c r="DO102" i="4"/>
  <c r="DQ102" i="4"/>
  <c r="DS102" i="4"/>
  <c r="DU102" i="4"/>
  <c r="DW102" i="4"/>
  <c r="DY102" i="4"/>
  <c r="EA102" i="4"/>
  <c r="EC102" i="4"/>
  <c r="EE102" i="4"/>
  <c r="EG102" i="4"/>
  <c r="EI102" i="4"/>
  <c r="EK102" i="4"/>
  <c r="EM102" i="4"/>
  <c r="EO102" i="4"/>
  <c r="EQ102" i="4"/>
  <c r="ES102" i="4"/>
  <c r="EU102" i="4"/>
  <c r="EW102" i="4"/>
  <c r="EY102" i="4"/>
  <c r="FA102" i="4"/>
  <c r="FC102" i="4"/>
  <c r="FE102" i="4"/>
  <c r="FG102" i="4"/>
  <c r="FI102" i="4"/>
  <c r="FK102" i="4"/>
  <c r="FM102" i="4"/>
  <c r="FO102" i="4"/>
  <c r="FQ102" i="4"/>
  <c r="FS102" i="4"/>
  <c r="FU102" i="4"/>
  <c r="FW102" i="4"/>
  <c r="FY102" i="4"/>
  <c r="GA102" i="4"/>
  <c r="GC102" i="4"/>
  <c r="GE102" i="4"/>
  <c r="GG102" i="4"/>
  <c r="GI102" i="4"/>
  <c r="GK102" i="4"/>
  <c r="GM102" i="4"/>
  <c r="GO102" i="4"/>
  <c r="GQ102" i="4"/>
  <c r="GS102" i="4"/>
  <c r="GU102" i="4"/>
  <c r="GW102" i="4"/>
  <c r="GY102" i="4"/>
  <c r="HA102" i="4"/>
  <c r="HC102" i="4"/>
  <c r="DI103" i="4"/>
  <c r="DK103" i="4"/>
  <c r="DM103" i="4"/>
  <c r="DO103" i="4"/>
  <c r="DQ103" i="4"/>
  <c r="DS103" i="4"/>
  <c r="DU103" i="4"/>
  <c r="DW103" i="4"/>
  <c r="DY103" i="4"/>
  <c r="EA103" i="4"/>
  <c r="EC103" i="4"/>
  <c r="EE103" i="4"/>
  <c r="EG103" i="4"/>
  <c r="EI103" i="4"/>
  <c r="EK103" i="4"/>
  <c r="EM103" i="4"/>
  <c r="EO103" i="4"/>
  <c r="EQ103" i="4"/>
  <c r="ES103" i="4"/>
  <c r="EU103" i="4"/>
  <c r="EW103" i="4"/>
  <c r="EY103" i="4"/>
  <c r="FA103" i="4"/>
  <c r="FC103" i="4"/>
  <c r="FE103" i="4"/>
  <c r="FG103" i="4"/>
  <c r="FI103" i="4"/>
  <c r="FK103" i="4"/>
  <c r="FM103" i="4"/>
  <c r="FO103" i="4"/>
  <c r="FQ103" i="4"/>
  <c r="FS103" i="4"/>
  <c r="FU103" i="4"/>
  <c r="FW103" i="4"/>
  <c r="FY103" i="4"/>
  <c r="GA103" i="4"/>
  <c r="GC103" i="4"/>
  <c r="GE103" i="4"/>
  <c r="GG103" i="4"/>
  <c r="GI103" i="4"/>
  <c r="GK103" i="4"/>
  <c r="GM103" i="4"/>
  <c r="GO103" i="4"/>
  <c r="GQ103" i="4"/>
  <c r="GS103" i="4"/>
  <c r="GU103" i="4"/>
  <c r="GW103" i="4"/>
  <c r="GY103" i="4"/>
  <c r="HA103" i="4"/>
  <c r="HC103" i="4"/>
  <c r="DJ104" i="4"/>
  <c r="DL104" i="4"/>
  <c r="DN104" i="4"/>
  <c r="DP104" i="4"/>
  <c r="DR104" i="4"/>
  <c r="DT104" i="4"/>
  <c r="DV104" i="4"/>
  <c r="DX104" i="4"/>
  <c r="DZ104" i="4"/>
  <c r="EB104" i="4"/>
  <c r="ED104" i="4"/>
  <c r="EF104" i="4"/>
  <c r="EH104" i="4"/>
  <c r="EJ104" i="4"/>
  <c r="EL104" i="4"/>
  <c r="EN104" i="4"/>
  <c r="EP104" i="4"/>
  <c r="ER104" i="4"/>
  <c r="ET104" i="4"/>
  <c r="EV104" i="4"/>
  <c r="EX104" i="4"/>
  <c r="EZ104" i="4"/>
  <c r="FB104" i="4"/>
  <c r="FD104" i="4"/>
  <c r="FF104" i="4"/>
  <c r="FH104" i="4"/>
  <c r="FJ104" i="4"/>
  <c r="FL104" i="4"/>
  <c r="FN104" i="4"/>
  <c r="FP104" i="4"/>
  <c r="FR104" i="4"/>
  <c r="FT104" i="4"/>
  <c r="FV104" i="4"/>
  <c r="FX104" i="4"/>
  <c r="FZ104" i="4"/>
  <c r="GB104" i="4"/>
  <c r="GD104" i="4"/>
  <c r="GF104" i="4"/>
  <c r="GH104" i="4"/>
  <c r="GJ104" i="4"/>
  <c r="GL104" i="4"/>
  <c r="GN104" i="4"/>
  <c r="GP104" i="4"/>
  <c r="GR104" i="4"/>
  <c r="GT104" i="4"/>
  <c r="GV104" i="4"/>
  <c r="GX104" i="4"/>
  <c r="GZ104" i="4"/>
  <c r="HB104" i="4"/>
  <c r="HD104" i="4"/>
  <c r="DI105" i="4"/>
  <c r="DK105" i="4"/>
  <c r="DM105" i="4"/>
  <c r="DO105" i="4"/>
  <c r="DQ105" i="4"/>
  <c r="DS105" i="4"/>
  <c r="DU105" i="4"/>
  <c r="DW105" i="4"/>
  <c r="DY105" i="4"/>
  <c r="EA105" i="4"/>
  <c r="EC105" i="4"/>
  <c r="EE105" i="4"/>
  <c r="EG105" i="4"/>
  <c r="EI105" i="4"/>
  <c r="EK105" i="4"/>
  <c r="EM105" i="4"/>
  <c r="EO105" i="4"/>
  <c r="EQ105" i="4"/>
  <c r="ES105" i="4"/>
  <c r="EU105" i="4"/>
  <c r="EW105" i="4"/>
  <c r="EY105" i="4"/>
  <c r="FA105" i="4"/>
  <c r="FC105" i="4"/>
  <c r="FE105" i="4"/>
  <c r="FG105" i="4"/>
  <c r="FI105" i="4"/>
  <c r="FK105" i="4"/>
  <c r="FM105" i="4"/>
  <c r="FO105" i="4"/>
  <c r="FQ105" i="4"/>
  <c r="FS105" i="4"/>
  <c r="FU105" i="4"/>
  <c r="FW105" i="4"/>
  <c r="FY105" i="4"/>
  <c r="GA105" i="4"/>
  <c r="GC105" i="4"/>
  <c r="GE105" i="4"/>
  <c r="GG105" i="4"/>
  <c r="GI105" i="4"/>
  <c r="GK105" i="4"/>
  <c r="GM105" i="4"/>
  <c r="GO105" i="4"/>
  <c r="GQ105" i="4"/>
  <c r="GS105" i="4"/>
  <c r="GU105" i="4"/>
  <c r="GW105" i="4"/>
  <c r="GY105" i="4"/>
  <c r="HA105" i="4"/>
  <c r="HC105" i="4"/>
  <c r="DI106" i="4"/>
  <c r="DK106" i="4"/>
  <c r="DM106" i="4"/>
  <c r="DO106" i="4"/>
  <c r="DQ106" i="4"/>
  <c r="DS106" i="4"/>
  <c r="DU106" i="4"/>
  <c r="DW106" i="4"/>
  <c r="DY106" i="4"/>
  <c r="EA106" i="4"/>
  <c r="EC106" i="4"/>
  <c r="EE106" i="4"/>
  <c r="EG106" i="4"/>
  <c r="EI106" i="4"/>
  <c r="EK106" i="4"/>
  <c r="EM106" i="4"/>
  <c r="EO106" i="4"/>
  <c r="EQ106" i="4"/>
  <c r="ES106" i="4"/>
  <c r="EU106" i="4"/>
  <c r="EW106" i="4"/>
  <c r="EY106" i="4"/>
  <c r="FA106" i="4"/>
  <c r="FC106" i="4"/>
  <c r="FE106" i="4"/>
  <c r="FG106" i="4"/>
  <c r="FI106" i="4"/>
  <c r="FK106" i="4"/>
  <c r="FM106" i="4"/>
  <c r="FO106" i="4"/>
  <c r="FQ106" i="4"/>
  <c r="FS106" i="4"/>
  <c r="FU106" i="4"/>
  <c r="FW106" i="4"/>
  <c r="FY106" i="4"/>
  <c r="GA106" i="4"/>
  <c r="GC106" i="4"/>
  <c r="GE106" i="4"/>
  <c r="GG106" i="4"/>
  <c r="GI106" i="4"/>
  <c r="GK106" i="4"/>
  <c r="GM106" i="4"/>
  <c r="GO106" i="4"/>
  <c r="GQ106" i="4"/>
  <c r="GS106" i="4"/>
  <c r="GU106" i="4"/>
  <c r="GW106" i="4"/>
  <c r="GY106" i="4"/>
  <c r="HA106" i="4"/>
  <c r="HC106" i="4"/>
  <c r="DI107" i="4"/>
  <c r="DK107" i="4"/>
  <c r="DM107" i="4"/>
  <c r="DO107" i="4"/>
  <c r="DQ107" i="4"/>
  <c r="DS107" i="4"/>
  <c r="DU107" i="4"/>
  <c r="DW107" i="4"/>
  <c r="DY107" i="4"/>
  <c r="EA107" i="4"/>
  <c r="EC107" i="4"/>
  <c r="EE107" i="4"/>
  <c r="EG107" i="4"/>
  <c r="EI107" i="4"/>
  <c r="EK107" i="4"/>
  <c r="EM107" i="4"/>
  <c r="EO107" i="4"/>
  <c r="EQ107" i="4"/>
  <c r="ES107" i="4"/>
  <c r="EU107" i="4"/>
  <c r="EW107" i="4"/>
  <c r="EY107" i="4"/>
  <c r="FA107" i="4"/>
  <c r="FC107" i="4"/>
  <c r="FE107" i="4"/>
  <c r="FG107" i="4"/>
  <c r="FI107" i="4"/>
  <c r="FK107" i="4"/>
  <c r="FM107" i="4"/>
  <c r="FO107" i="4"/>
  <c r="FQ107" i="4"/>
  <c r="FS107" i="4"/>
  <c r="FU107" i="4"/>
  <c r="FW107" i="4"/>
  <c r="FY107" i="4"/>
  <c r="GA107" i="4"/>
  <c r="GC107" i="4"/>
  <c r="GE107" i="4"/>
  <c r="GG107" i="4"/>
  <c r="GI107" i="4"/>
  <c r="GK107" i="4"/>
  <c r="GM107" i="4"/>
  <c r="GO107" i="4"/>
  <c r="GQ107" i="4"/>
  <c r="GS107" i="4"/>
  <c r="GU107" i="4"/>
  <c r="GW107" i="4"/>
  <c r="GY107" i="4"/>
  <c r="HA107" i="4"/>
  <c r="HC107" i="4"/>
  <c r="DJ108" i="4"/>
  <c r="DL108" i="4"/>
  <c r="DN108" i="4"/>
  <c r="DP108" i="4"/>
  <c r="DR108" i="4"/>
  <c r="DT108" i="4"/>
  <c r="DV108" i="4"/>
  <c r="DX108" i="4"/>
  <c r="DZ108" i="4"/>
  <c r="EB108" i="4"/>
  <c r="ED108" i="4"/>
  <c r="EF108" i="4"/>
  <c r="EH108" i="4"/>
  <c r="EJ108" i="4"/>
  <c r="EL108" i="4"/>
  <c r="EN108" i="4"/>
  <c r="EP108" i="4"/>
  <c r="ER108" i="4"/>
  <c r="ET108" i="4"/>
  <c r="EV108" i="4"/>
  <c r="EX108" i="4"/>
  <c r="EZ108" i="4"/>
  <c r="FB108" i="4"/>
  <c r="FD108" i="4"/>
  <c r="FF108" i="4"/>
  <c r="FH108" i="4"/>
  <c r="FJ108" i="4"/>
  <c r="FL108" i="4"/>
  <c r="FN108" i="4"/>
  <c r="FP108" i="4"/>
  <c r="FR108" i="4"/>
  <c r="FT108" i="4"/>
  <c r="FV108" i="4"/>
  <c r="FX108" i="4"/>
  <c r="FZ108" i="4"/>
  <c r="GB108" i="4"/>
  <c r="GD108" i="4"/>
  <c r="GF108" i="4"/>
  <c r="GH108" i="4"/>
  <c r="GJ108" i="4"/>
  <c r="GL108" i="4"/>
  <c r="GN108" i="4"/>
  <c r="GP108" i="4"/>
  <c r="GR108" i="4"/>
  <c r="GT108" i="4"/>
  <c r="GV108" i="4"/>
  <c r="GX108" i="4"/>
  <c r="GZ108" i="4"/>
  <c r="HB108" i="4"/>
  <c r="HD108" i="4"/>
  <c r="DI109" i="4"/>
  <c r="DK109" i="4"/>
  <c r="DM109" i="4"/>
  <c r="DO109" i="4"/>
  <c r="DQ109" i="4"/>
  <c r="DS109" i="4"/>
  <c r="DU109" i="4"/>
  <c r="DW109" i="4"/>
  <c r="DY109" i="4"/>
  <c r="EA109" i="4"/>
  <c r="EC109" i="4"/>
  <c r="EE109" i="4"/>
  <c r="EG109" i="4"/>
  <c r="EI109" i="4"/>
  <c r="EK109" i="4"/>
  <c r="EM109" i="4"/>
  <c r="EO109" i="4"/>
  <c r="EQ109" i="4"/>
  <c r="ES109" i="4"/>
  <c r="EU109" i="4"/>
  <c r="EW109" i="4"/>
  <c r="EY109" i="4"/>
  <c r="FA109" i="4"/>
  <c r="FC109" i="4"/>
  <c r="FE109" i="4"/>
  <c r="FG109" i="4"/>
  <c r="FI109" i="4"/>
  <c r="FK109" i="4"/>
  <c r="FM109" i="4"/>
  <c r="FO109" i="4"/>
  <c r="FQ109" i="4"/>
  <c r="FS109" i="4"/>
  <c r="FU109" i="4"/>
  <c r="FW109" i="4"/>
  <c r="FY109" i="4"/>
  <c r="GA109" i="4"/>
  <c r="GC109" i="4"/>
  <c r="GE109" i="4"/>
  <c r="GG109" i="4"/>
  <c r="GI109" i="4"/>
  <c r="GK109" i="4"/>
  <c r="GM109" i="4"/>
  <c r="GO109" i="4"/>
  <c r="GQ109" i="4"/>
  <c r="GS109" i="4"/>
  <c r="GU109" i="4"/>
  <c r="GW109" i="4"/>
  <c r="GY109" i="4"/>
  <c r="HA109" i="4"/>
  <c r="HC109" i="4"/>
  <c r="DI110" i="4"/>
  <c r="DK110" i="4"/>
  <c r="DM110" i="4"/>
  <c r="DO110" i="4"/>
  <c r="DQ110" i="4"/>
  <c r="DS110" i="4"/>
  <c r="DU110" i="4"/>
  <c r="DW110" i="4"/>
  <c r="DY110" i="4"/>
  <c r="EA110" i="4"/>
  <c r="EC110" i="4"/>
  <c r="EE110" i="4"/>
  <c r="EG110" i="4"/>
  <c r="EI110" i="4"/>
  <c r="EK110" i="4"/>
  <c r="EM110" i="4"/>
  <c r="EO110" i="4"/>
  <c r="EQ110" i="4"/>
  <c r="ES110" i="4"/>
  <c r="EU110" i="4"/>
  <c r="EW110" i="4"/>
  <c r="EY110" i="4"/>
  <c r="FA110" i="4"/>
  <c r="FC110" i="4"/>
  <c r="FE110" i="4"/>
  <c r="FG110" i="4"/>
  <c r="FI110" i="4"/>
  <c r="FK110" i="4"/>
  <c r="FM110" i="4"/>
  <c r="FO110" i="4"/>
  <c r="FQ110" i="4"/>
  <c r="FS110" i="4"/>
  <c r="FU110" i="4"/>
  <c r="FW110" i="4"/>
  <c r="FY110" i="4"/>
  <c r="GA110" i="4"/>
  <c r="GC110" i="4"/>
  <c r="GE110" i="4"/>
  <c r="GG110" i="4"/>
  <c r="GI110" i="4"/>
  <c r="GK110" i="4"/>
  <c r="GM110" i="4"/>
  <c r="GO110" i="4"/>
  <c r="GQ110" i="4"/>
  <c r="GS110" i="4"/>
  <c r="GU110" i="4"/>
  <c r="GW110" i="4"/>
  <c r="GY110" i="4"/>
  <c r="HA110" i="4"/>
  <c r="HC110" i="4"/>
  <c r="DI111" i="4"/>
  <c r="DK111" i="4"/>
  <c r="DM111" i="4"/>
  <c r="DO111" i="4"/>
  <c r="DQ111" i="4"/>
  <c r="DS111" i="4"/>
  <c r="DU111" i="4"/>
  <c r="DW111" i="4"/>
  <c r="DY111" i="4"/>
  <c r="EA111" i="4"/>
  <c r="EC111" i="4"/>
  <c r="EE111" i="4"/>
  <c r="EG111" i="4"/>
  <c r="EI111" i="4"/>
  <c r="EK111" i="4"/>
  <c r="EM111" i="4"/>
  <c r="EO111" i="4"/>
  <c r="EQ111" i="4"/>
  <c r="ES111" i="4"/>
  <c r="EU111" i="4"/>
  <c r="EW111" i="4"/>
  <c r="EY111" i="4"/>
  <c r="FA111" i="4"/>
  <c r="FC111" i="4"/>
  <c r="FE111" i="4"/>
  <c r="FG111" i="4"/>
  <c r="FI111" i="4"/>
  <c r="FK111" i="4"/>
  <c r="FM111" i="4"/>
  <c r="FO111" i="4"/>
  <c r="FQ111" i="4"/>
  <c r="FS111" i="4"/>
  <c r="FU111" i="4"/>
  <c r="FW111" i="4"/>
  <c r="FY111" i="4"/>
  <c r="GA111" i="4"/>
  <c r="GC111" i="4"/>
  <c r="GE111" i="4"/>
  <c r="GG111" i="4"/>
  <c r="GI111" i="4"/>
  <c r="GK111" i="4"/>
  <c r="GM111" i="4"/>
  <c r="GO111" i="4"/>
  <c r="GQ111" i="4"/>
  <c r="GS111" i="4"/>
  <c r="GU111" i="4"/>
  <c r="GW111" i="4"/>
  <c r="GY111" i="4"/>
  <c r="HA111" i="4"/>
  <c r="HC111" i="4"/>
  <c r="DJ112" i="4"/>
  <c r="DL112" i="4"/>
  <c r="DN112" i="4"/>
  <c r="DP112" i="4"/>
  <c r="DR112" i="4"/>
  <c r="DT112" i="4"/>
  <c r="DV112" i="4"/>
  <c r="DX112" i="4"/>
  <c r="DZ112" i="4"/>
  <c r="EB112" i="4"/>
  <c r="ED112" i="4"/>
  <c r="EF112" i="4"/>
  <c r="EH112" i="4"/>
  <c r="EJ112" i="4"/>
  <c r="EL112" i="4"/>
  <c r="EN112" i="4"/>
  <c r="EP112" i="4"/>
  <c r="ER112" i="4"/>
  <c r="ET112" i="4"/>
  <c r="EV112" i="4"/>
  <c r="EX112" i="4"/>
  <c r="EZ112" i="4"/>
  <c r="FB112" i="4"/>
  <c r="FD112" i="4"/>
  <c r="FF112" i="4"/>
  <c r="FH112" i="4"/>
  <c r="FJ112" i="4"/>
  <c r="FL112" i="4"/>
  <c r="FN112" i="4"/>
  <c r="FP112" i="4"/>
  <c r="FR112" i="4"/>
  <c r="FT112" i="4"/>
  <c r="FV112" i="4"/>
  <c r="FX112" i="4"/>
  <c r="FZ112" i="4"/>
  <c r="GB112" i="4"/>
  <c r="GD112" i="4"/>
  <c r="GF112" i="4"/>
  <c r="GH112" i="4"/>
  <c r="GJ112" i="4"/>
  <c r="GL112" i="4"/>
  <c r="GN112" i="4"/>
  <c r="GP112" i="4"/>
  <c r="GR112" i="4"/>
  <c r="GT112" i="4"/>
  <c r="GV112" i="4"/>
  <c r="GX112" i="4"/>
  <c r="GZ112" i="4"/>
  <c r="HB112" i="4"/>
  <c r="HD112" i="4"/>
  <c r="DI113" i="4"/>
  <c r="DK113" i="4"/>
  <c r="DM113" i="4"/>
  <c r="DO113" i="4"/>
  <c r="DQ113" i="4"/>
  <c r="DS113" i="4"/>
  <c r="DU113" i="4"/>
  <c r="DW113" i="4"/>
  <c r="DY113" i="4"/>
  <c r="EA113" i="4"/>
  <c r="EC113" i="4"/>
  <c r="EE113" i="4"/>
  <c r="EG113" i="4"/>
  <c r="EI113" i="4"/>
  <c r="EK113" i="4"/>
  <c r="EM113" i="4"/>
  <c r="EO113" i="4"/>
  <c r="EQ113" i="4"/>
  <c r="ES113" i="4"/>
  <c r="EU113" i="4"/>
  <c r="EW113" i="4"/>
  <c r="EY113" i="4"/>
  <c r="FA113" i="4"/>
  <c r="FC113" i="4"/>
  <c r="FE113" i="4"/>
  <c r="FG113" i="4"/>
  <c r="FI113" i="4"/>
  <c r="FK113" i="4"/>
  <c r="FM113" i="4"/>
  <c r="FO113" i="4"/>
  <c r="FQ113" i="4"/>
  <c r="FS113" i="4"/>
  <c r="FU113" i="4"/>
  <c r="FW113" i="4"/>
  <c r="FY113" i="4"/>
  <c r="GA113" i="4"/>
  <c r="GC113" i="4"/>
  <c r="GE113" i="4"/>
  <c r="GG113" i="4"/>
  <c r="GI113" i="4"/>
  <c r="GK113" i="4"/>
  <c r="GM113" i="4"/>
  <c r="GO113" i="4"/>
  <c r="GQ113" i="4"/>
  <c r="GS113" i="4"/>
  <c r="GU113" i="4"/>
  <c r="GW113" i="4"/>
  <c r="GY113" i="4"/>
  <c r="HA113" i="4"/>
  <c r="HC113" i="4"/>
  <c r="DI114" i="4"/>
  <c r="DK114" i="4"/>
  <c r="DM114" i="4"/>
  <c r="DO114" i="4"/>
  <c r="DQ114" i="4"/>
  <c r="DS114" i="4"/>
  <c r="DU114" i="4"/>
  <c r="DW114" i="4"/>
  <c r="DY114" i="4"/>
  <c r="EA114" i="4"/>
  <c r="EC114" i="4"/>
  <c r="EE114" i="4"/>
  <c r="EG114" i="4"/>
  <c r="EI114" i="4"/>
  <c r="EK114" i="4"/>
  <c r="EM114" i="4"/>
  <c r="EO114" i="4"/>
  <c r="EQ114" i="4"/>
  <c r="ES114" i="4"/>
  <c r="EU114" i="4"/>
  <c r="EW114" i="4"/>
  <c r="EY114" i="4"/>
  <c r="FA114" i="4"/>
  <c r="FC114" i="4"/>
  <c r="FE114" i="4"/>
  <c r="FG114" i="4"/>
  <c r="FI114" i="4"/>
  <c r="FK114" i="4"/>
  <c r="FM114" i="4"/>
  <c r="FO114" i="4"/>
  <c r="FQ114" i="4"/>
  <c r="FS114" i="4"/>
  <c r="FU114" i="4"/>
  <c r="FW114" i="4"/>
  <c r="FY114" i="4"/>
  <c r="GA114" i="4"/>
  <c r="GC114" i="4"/>
  <c r="GE114" i="4"/>
  <c r="GG114" i="4"/>
  <c r="GI114" i="4"/>
  <c r="GK114" i="4"/>
  <c r="GM114" i="4"/>
  <c r="GO114" i="4"/>
  <c r="GQ114" i="4"/>
  <c r="GS114" i="4"/>
  <c r="GU114" i="4"/>
  <c r="GW114" i="4"/>
  <c r="GY114" i="4"/>
  <c r="HA114" i="4"/>
  <c r="HC114" i="4"/>
  <c r="DI115" i="4"/>
  <c r="DK115" i="4"/>
  <c r="DM115" i="4"/>
  <c r="DO115" i="4"/>
  <c r="DQ115" i="4"/>
  <c r="DS115" i="4"/>
  <c r="DU115" i="4"/>
  <c r="DW115" i="4"/>
  <c r="DY115" i="4"/>
  <c r="EA115" i="4"/>
  <c r="EC115" i="4"/>
  <c r="EE115" i="4"/>
  <c r="EG115" i="4"/>
  <c r="EI115" i="4"/>
  <c r="EK115" i="4"/>
  <c r="EM115" i="4"/>
  <c r="EO115" i="4"/>
  <c r="EQ115" i="4"/>
  <c r="ES115" i="4"/>
  <c r="EU115" i="4"/>
  <c r="EW115" i="4"/>
  <c r="EY115" i="4"/>
  <c r="FA115" i="4"/>
  <c r="FC115" i="4"/>
  <c r="FE115" i="4"/>
  <c r="FG115" i="4"/>
  <c r="FI115" i="4"/>
  <c r="FK115" i="4"/>
  <c r="FM115" i="4"/>
  <c r="FO115" i="4"/>
  <c r="FQ115" i="4"/>
  <c r="FS115" i="4"/>
  <c r="FU115" i="4"/>
  <c r="FW115" i="4"/>
  <c r="FY115" i="4"/>
  <c r="GA115" i="4"/>
  <c r="GC115" i="4"/>
  <c r="GE115" i="4"/>
  <c r="GG115" i="4"/>
  <c r="GI115" i="4"/>
  <c r="GK115" i="4"/>
  <c r="GM115" i="4"/>
  <c r="GO115" i="4"/>
  <c r="GQ115" i="4"/>
  <c r="GS115" i="4"/>
  <c r="GU115" i="4"/>
  <c r="GW115" i="4"/>
  <c r="GY115" i="4"/>
  <c r="HA115" i="4"/>
  <c r="HC115" i="4"/>
  <c r="DJ116" i="4"/>
  <c r="DL116" i="4"/>
  <c r="DN116" i="4"/>
  <c r="DP116" i="4"/>
  <c r="DR116" i="4"/>
  <c r="DT116" i="4"/>
  <c r="DV116" i="4"/>
  <c r="DX116" i="4"/>
  <c r="DZ116" i="4"/>
  <c r="EB116" i="4"/>
  <c r="ED116" i="4"/>
  <c r="EF116" i="4"/>
  <c r="EH116" i="4"/>
  <c r="EJ116" i="4"/>
  <c r="EL116" i="4"/>
  <c r="EN116" i="4"/>
  <c r="EP116" i="4"/>
  <c r="ER116" i="4"/>
  <c r="ET116" i="4"/>
  <c r="EV116" i="4"/>
  <c r="EX116" i="4"/>
  <c r="EZ116" i="4"/>
  <c r="FB116" i="4"/>
  <c r="FD116" i="4"/>
  <c r="FF116" i="4"/>
  <c r="FH116" i="4"/>
  <c r="FJ116" i="4"/>
  <c r="FL116" i="4"/>
  <c r="FN116" i="4"/>
  <c r="FP116" i="4"/>
  <c r="FR116" i="4"/>
  <c r="FT116" i="4"/>
  <c r="FV116" i="4"/>
  <c r="FX116" i="4"/>
  <c r="FZ116" i="4"/>
  <c r="GB116" i="4"/>
  <c r="GD116" i="4"/>
  <c r="GF116" i="4"/>
  <c r="GH116" i="4"/>
  <c r="GJ116" i="4"/>
  <c r="GL116" i="4"/>
  <c r="GN116" i="4"/>
  <c r="GP116" i="4"/>
  <c r="GR116" i="4"/>
  <c r="GT116" i="4"/>
  <c r="GV116" i="4"/>
  <c r="GX116" i="4"/>
  <c r="GZ116" i="4"/>
  <c r="HB116" i="4"/>
  <c r="HD116" i="4"/>
  <c r="DI117" i="4"/>
  <c r="DK117" i="4"/>
  <c r="DM117" i="4"/>
  <c r="DO117" i="4"/>
  <c r="DQ117" i="4"/>
  <c r="DS117" i="4"/>
  <c r="DU117" i="4"/>
  <c r="DW117" i="4"/>
  <c r="DY117" i="4"/>
  <c r="EA117" i="4"/>
  <c r="EC117" i="4"/>
  <c r="EE117" i="4"/>
  <c r="EG117" i="4"/>
  <c r="EI117" i="4"/>
  <c r="EK117" i="4"/>
  <c r="EM117" i="4"/>
  <c r="EO117" i="4"/>
  <c r="EQ117" i="4"/>
  <c r="ES117" i="4"/>
  <c r="EU117" i="4"/>
  <c r="EW117" i="4"/>
  <c r="EY117" i="4"/>
  <c r="FA117" i="4"/>
  <c r="FC117" i="4"/>
  <c r="FE117" i="4"/>
  <c r="FG117" i="4"/>
  <c r="FI117" i="4"/>
  <c r="FK117" i="4"/>
  <c r="FM117" i="4"/>
  <c r="FO117" i="4"/>
  <c r="FQ117" i="4"/>
  <c r="FS117" i="4"/>
  <c r="FU117" i="4"/>
  <c r="FW117" i="4"/>
  <c r="FY117" i="4"/>
  <c r="GA117" i="4"/>
  <c r="GC117" i="4"/>
  <c r="GE117" i="4"/>
  <c r="GG117" i="4"/>
  <c r="GI117" i="4"/>
  <c r="GK117" i="4"/>
  <c r="GM117" i="4"/>
  <c r="GO117" i="4"/>
  <c r="GQ117" i="4"/>
  <c r="GS117" i="4"/>
  <c r="GU117" i="4"/>
  <c r="GW117" i="4"/>
  <c r="GY117" i="4"/>
  <c r="HA117" i="4"/>
  <c r="HC117" i="4"/>
  <c r="DI118" i="4"/>
  <c r="DK118" i="4"/>
  <c r="DM118" i="4"/>
  <c r="DO118" i="4"/>
  <c r="DQ118" i="4"/>
  <c r="DS118" i="4"/>
  <c r="DU118" i="4"/>
  <c r="DW118" i="4"/>
  <c r="DY118" i="4"/>
  <c r="EA118" i="4"/>
  <c r="EC118" i="4"/>
  <c r="EE118" i="4"/>
  <c r="EG118" i="4"/>
  <c r="EI118" i="4"/>
  <c r="EK118" i="4"/>
  <c r="EM118" i="4"/>
  <c r="EO118" i="4"/>
  <c r="EQ118" i="4"/>
  <c r="ES118" i="4"/>
  <c r="EU118" i="4"/>
  <c r="EW118" i="4"/>
  <c r="EY118" i="4"/>
  <c r="FA118" i="4"/>
  <c r="FC118" i="4"/>
  <c r="FE118" i="4"/>
  <c r="FG118" i="4"/>
  <c r="FI118" i="4"/>
  <c r="FK118" i="4"/>
  <c r="FM118" i="4"/>
  <c r="FO118" i="4"/>
  <c r="FQ118" i="4"/>
  <c r="FS118" i="4"/>
  <c r="FU118" i="4"/>
  <c r="FW118" i="4"/>
  <c r="FY118" i="4"/>
  <c r="GA118" i="4"/>
  <c r="GC118" i="4"/>
  <c r="GE118" i="4"/>
  <c r="GG118" i="4"/>
  <c r="GI118" i="4"/>
  <c r="GK118" i="4"/>
  <c r="GM118" i="4"/>
  <c r="GO118" i="4"/>
  <c r="GQ118" i="4"/>
  <c r="GS118" i="4"/>
  <c r="GU118" i="4"/>
  <c r="GW118" i="4"/>
  <c r="GY118" i="4"/>
  <c r="HA118" i="4"/>
  <c r="HC118" i="4"/>
  <c r="DI119" i="4"/>
  <c r="DK119" i="4"/>
  <c r="DM119" i="4"/>
  <c r="DO119" i="4"/>
  <c r="DQ119" i="4"/>
  <c r="DS119" i="4"/>
  <c r="DU119" i="4"/>
  <c r="DW119" i="4"/>
  <c r="DY119" i="4"/>
  <c r="EA119" i="4"/>
  <c r="EC119" i="4"/>
  <c r="EE119" i="4"/>
  <c r="EG119" i="4"/>
  <c r="EI119" i="4"/>
  <c r="EK119" i="4"/>
  <c r="EM119" i="4"/>
  <c r="EO119" i="4"/>
  <c r="EQ119" i="4"/>
  <c r="ES119" i="4"/>
  <c r="EU119" i="4"/>
  <c r="EW119" i="4"/>
  <c r="EY119" i="4"/>
  <c r="FA119" i="4"/>
  <c r="FC119" i="4"/>
  <c r="FE119" i="4"/>
  <c r="FG119" i="4"/>
  <c r="FI119" i="4"/>
  <c r="FK119" i="4"/>
  <c r="FM119" i="4"/>
  <c r="FO119" i="4"/>
  <c r="FQ119" i="4"/>
  <c r="FS119" i="4"/>
  <c r="FU119" i="4"/>
  <c r="FW119" i="4"/>
  <c r="FY119" i="4"/>
  <c r="GA119" i="4"/>
  <c r="GC119" i="4"/>
  <c r="GE119" i="4"/>
  <c r="GG119" i="4"/>
  <c r="GI119" i="4"/>
  <c r="GK119" i="4"/>
  <c r="GM119" i="4"/>
  <c r="GO119" i="4"/>
  <c r="GQ119" i="4"/>
  <c r="GS119" i="4"/>
  <c r="GU119" i="4"/>
  <c r="GW119" i="4"/>
  <c r="GY119" i="4"/>
  <c r="HA119" i="4"/>
  <c r="HC119" i="4"/>
  <c r="DJ120" i="4"/>
  <c r="DL120" i="4"/>
  <c r="DN120" i="4"/>
  <c r="DP120" i="4"/>
  <c r="DR120" i="4"/>
  <c r="DT120" i="4"/>
  <c r="DV120" i="4"/>
  <c r="DX120" i="4"/>
  <c r="DZ120" i="4"/>
  <c r="EB120" i="4"/>
  <c r="ED120" i="4"/>
  <c r="EF120" i="4"/>
  <c r="EH120" i="4"/>
  <c r="EJ120" i="4"/>
  <c r="EL120" i="4"/>
  <c r="EN120" i="4"/>
  <c r="EP120" i="4"/>
  <c r="ER120" i="4"/>
  <c r="ET120" i="4"/>
  <c r="EV120" i="4"/>
  <c r="EX120" i="4"/>
  <c r="EZ120" i="4"/>
  <c r="FB120" i="4"/>
  <c r="FD120" i="4"/>
  <c r="FF120" i="4"/>
  <c r="FH120" i="4"/>
  <c r="FJ120" i="4"/>
  <c r="FL120" i="4"/>
  <c r="FN120" i="4"/>
  <c r="FP120" i="4"/>
  <c r="FR120" i="4"/>
  <c r="FT120" i="4"/>
  <c r="FV120" i="4"/>
  <c r="FX120" i="4"/>
  <c r="FZ120" i="4"/>
  <c r="GB120" i="4"/>
  <c r="GD120" i="4"/>
  <c r="GF120" i="4"/>
  <c r="GH120" i="4"/>
  <c r="GJ120" i="4"/>
  <c r="GL120" i="4"/>
  <c r="GN120" i="4"/>
  <c r="GP120" i="4"/>
  <c r="GR120" i="4"/>
  <c r="GT120" i="4"/>
  <c r="GV120" i="4"/>
  <c r="GX120" i="4"/>
  <c r="GZ120" i="4"/>
  <c r="HB120" i="4"/>
  <c r="HD120" i="4"/>
  <c r="DI121" i="4"/>
  <c r="DK121" i="4"/>
  <c r="DM121" i="4"/>
  <c r="DO121" i="4"/>
  <c r="DQ121" i="4"/>
  <c r="DS121" i="4"/>
  <c r="DU121" i="4"/>
  <c r="DW121" i="4"/>
  <c r="DY121" i="4"/>
  <c r="EA121" i="4"/>
  <c r="EC121" i="4"/>
  <c r="EE121" i="4"/>
  <c r="EG121" i="4"/>
  <c r="EI121" i="4"/>
  <c r="EK121" i="4"/>
  <c r="EM121" i="4"/>
  <c r="EO121" i="4"/>
  <c r="EQ121" i="4"/>
  <c r="ES121" i="4"/>
  <c r="EU121" i="4"/>
  <c r="EW121" i="4"/>
  <c r="EY121" i="4"/>
  <c r="FA121" i="4"/>
  <c r="FC121" i="4"/>
  <c r="FE121" i="4"/>
  <c r="FG121" i="4"/>
  <c r="FI121" i="4"/>
  <c r="FK121" i="4"/>
  <c r="FM121" i="4"/>
  <c r="FO121" i="4"/>
  <c r="FQ121" i="4"/>
  <c r="FS121" i="4"/>
  <c r="FU121" i="4"/>
  <c r="FW121" i="4"/>
  <c r="FY121" i="4"/>
  <c r="GA121" i="4"/>
  <c r="GC121" i="4"/>
  <c r="GE121" i="4"/>
  <c r="GG121" i="4"/>
  <c r="GI121" i="4"/>
  <c r="GK121" i="4"/>
  <c r="GM121" i="4"/>
  <c r="GO121" i="4"/>
  <c r="GQ121" i="4"/>
  <c r="GS121" i="4"/>
  <c r="GU121" i="4"/>
  <c r="GW121" i="4"/>
  <c r="GY121" i="4"/>
  <c r="HA121" i="4"/>
  <c r="HC121" i="4"/>
  <c r="DI122" i="4"/>
  <c r="DK122" i="4"/>
  <c r="DM122" i="4"/>
  <c r="DO122" i="4"/>
  <c r="DQ122" i="4"/>
  <c r="DS122" i="4"/>
  <c r="DU122" i="4"/>
  <c r="DW122" i="4"/>
  <c r="DY122" i="4"/>
  <c r="EA122" i="4"/>
  <c r="EC122" i="4"/>
  <c r="EE122" i="4"/>
  <c r="EG122" i="4"/>
  <c r="EI122" i="4"/>
  <c r="EK122" i="4"/>
  <c r="EM122" i="4"/>
  <c r="EO122" i="4"/>
  <c r="EQ122" i="4"/>
  <c r="ES122" i="4"/>
  <c r="EU122" i="4"/>
  <c r="EW122" i="4"/>
  <c r="EY122" i="4"/>
  <c r="FA122" i="4"/>
  <c r="FC122" i="4"/>
  <c r="FE122" i="4"/>
  <c r="FG122" i="4"/>
  <c r="FI122" i="4"/>
  <c r="FK122" i="4"/>
  <c r="FM122" i="4"/>
  <c r="FO122" i="4"/>
  <c r="FQ122" i="4"/>
  <c r="FS122" i="4"/>
  <c r="FU122" i="4"/>
  <c r="FW122" i="4"/>
  <c r="FY122" i="4"/>
  <c r="GA122" i="4"/>
  <c r="GC122" i="4"/>
  <c r="GE122" i="4"/>
  <c r="GG122" i="4"/>
  <c r="GI122" i="4"/>
  <c r="GK122" i="4"/>
  <c r="GM122" i="4"/>
  <c r="GO122" i="4"/>
  <c r="GQ122" i="4"/>
  <c r="GS122" i="4"/>
  <c r="GU122" i="4"/>
  <c r="GW122" i="4"/>
  <c r="GY122" i="4"/>
  <c r="HA122" i="4"/>
  <c r="HC122" i="4"/>
  <c r="DI123" i="4"/>
  <c r="DK123" i="4"/>
  <c r="DM123" i="4"/>
  <c r="DO123" i="4"/>
  <c r="DQ123" i="4"/>
  <c r="DS123" i="4"/>
  <c r="DU123" i="4"/>
  <c r="DW123" i="4"/>
  <c r="DY123" i="4"/>
  <c r="EA123" i="4"/>
  <c r="EC123" i="4"/>
  <c r="EE123" i="4"/>
  <c r="EG123" i="4"/>
  <c r="EI123" i="4"/>
  <c r="EK123" i="4"/>
  <c r="EM123" i="4"/>
  <c r="EO123" i="4"/>
  <c r="EQ123" i="4"/>
  <c r="ES123" i="4"/>
  <c r="EU123" i="4"/>
  <c r="EW123" i="4"/>
  <c r="EY123" i="4"/>
  <c r="FA123" i="4"/>
  <c r="FC123" i="4"/>
  <c r="FE123" i="4"/>
  <c r="FG123" i="4"/>
  <c r="FI123" i="4"/>
  <c r="FK123" i="4"/>
  <c r="FM123" i="4"/>
  <c r="FO123" i="4"/>
  <c r="FQ123" i="4"/>
  <c r="FS123" i="4"/>
  <c r="FU123" i="4"/>
  <c r="FW123" i="4"/>
  <c r="FY123" i="4"/>
  <c r="GA123" i="4"/>
  <c r="GC123" i="4"/>
  <c r="GE123" i="4"/>
  <c r="GG123" i="4"/>
  <c r="GI123" i="4"/>
  <c r="GK123" i="4"/>
  <c r="GM123" i="4"/>
  <c r="GO123" i="4"/>
  <c r="GQ123" i="4"/>
  <c r="GS123" i="4"/>
  <c r="GU123" i="4"/>
  <c r="GW123" i="4"/>
  <c r="GY123" i="4"/>
  <c r="HA123" i="4"/>
  <c r="HC123" i="4"/>
  <c r="DJ124" i="4"/>
  <c r="DL124" i="4"/>
  <c r="DN124" i="4"/>
  <c r="DP124" i="4"/>
  <c r="DR124" i="4"/>
  <c r="DT124" i="4"/>
  <c r="DV124" i="4"/>
  <c r="DX124" i="4"/>
  <c r="DZ124" i="4"/>
  <c r="EB124" i="4"/>
  <c r="ED124" i="4"/>
  <c r="EF124" i="4"/>
  <c r="EH124" i="4"/>
  <c r="EJ124" i="4"/>
  <c r="EL124" i="4"/>
  <c r="EN124" i="4"/>
  <c r="EP124" i="4"/>
  <c r="ER124" i="4"/>
  <c r="ET124" i="4"/>
  <c r="EV124" i="4"/>
  <c r="EX124" i="4"/>
  <c r="EZ124" i="4"/>
  <c r="FB124" i="4"/>
  <c r="FD124" i="4"/>
  <c r="FF124" i="4"/>
  <c r="FH124" i="4"/>
  <c r="FJ124" i="4"/>
  <c r="FL124" i="4"/>
  <c r="FN124" i="4"/>
  <c r="FP124" i="4"/>
  <c r="FR124" i="4"/>
  <c r="FT124" i="4"/>
  <c r="FV124" i="4"/>
  <c r="FX124" i="4"/>
  <c r="FZ124" i="4"/>
  <c r="GB124" i="4"/>
  <c r="GD124" i="4"/>
  <c r="GF124" i="4"/>
  <c r="GH124" i="4"/>
  <c r="GJ124" i="4"/>
  <c r="GL124" i="4"/>
  <c r="GN124" i="4"/>
  <c r="GP124" i="4"/>
  <c r="GR124" i="4"/>
  <c r="GT124" i="4"/>
  <c r="GV124" i="4"/>
  <c r="GX124" i="4"/>
  <c r="GZ124" i="4"/>
  <c r="HB124" i="4"/>
  <c r="HD124" i="4"/>
  <c r="DI125" i="4"/>
  <c r="DK125" i="4"/>
  <c r="DM125" i="4"/>
  <c r="DO125" i="4"/>
  <c r="DQ125" i="4"/>
  <c r="DS125" i="4"/>
  <c r="DU125" i="4"/>
  <c r="DW125" i="4"/>
  <c r="DY125" i="4"/>
  <c r="EA125" i="4"/>
  <c r="EC125" i="4"/>
  <c r="EE125" i="4"/>
  <c r="EG125" i="4"/>
  <c r="EI125" i="4"/>
  <c r="EK125" i="4"/>
  <c r="EM125" i="4"/>
  <c r="EO125" i="4"/>
  <c r="EQ125" i="4"/>
  <c r="ES125" i="4"/>
  <c r="EU125" i="4"/>
  <c r="EW125" i="4"/>
  <c r="EY125" i="4"/>
  <c r="FA125" i="4"/>
  <c r="FC125" i="4"/>
  <c r="FE125" i="4"/>
  <c r="FG125" i="4"/>
  <c r="FI125" i="4"/>
  <c r="FK125" i="4"/>
  <c r="FM125" i="4"/>
  <c r="FO125" i="4"/>
  <c r="FQ125" i="4"/>
  <c r="FS125" i="4"/>
  <c r="FU125" i="4"/>
  <c r="FW125" i="4"/>
  <c r="FY125" i="4"/>
  <c r="GA125" i="4"/>
  <c r="GC125" i="4"/>
  <c r="GE125" i="4"/>
  <c r="GG125" i="4"/>
  <c r="GI125" i="4"/>
  <c r="GK125" i="4"/>
  <c r="GM125" i="4"/>
  <c r="GO125" i="4"/>
  <c r="GQ125" i="4"/>
  <c r="GS125" i="4"/>
  <c r="GU125" i="4"/>
  <c r="GW125" i="4"/>
  <c r="GY125" i="4"/>
  <c r="HA125" i="4"/>
  <c r="HC125" i="4"/>
  <c r="DI126" i="4"/>
  <c r="DK126" i="4"/>
  <c r="DM126" i="4"/>
  <c r="DO126" i="4"/>
  <c r="DQ126" i="4"/>
  <c r="DS126" i="4"/>
  <c r="DU126" i="4"/>
  <c r="DW126" i="4"/>
  <c r="DY126" i="4"/>
  <c r="EA126" i="4"/>
  <c r="EC126" i="4"/>
  <c r="EE126" i="4"/>
  <c r="EG126" i="4"/>
  <c r="EI126" i="4"/>
  <c r="EK126" i="4"/>
  <c r="EM126" i="4"/>
  <c r="EO126" i="4"/>
  <c r="EQ126" i="4"/>
  <c r="ES126" i="4"/>
  <c r="EU126" i="4"/>
  <c r="EW126" i="4"/>
  <c r="EY126" i="4"/>
  <c r="FA126" i="4"/>
  <c r="FC126" i="4"/>
  <c r="FE126" i="4"/>
  <c r="FG126" i="4"/>
  <c r="FI126" i="4"/>
  <c r="FK126" i="4"/>
  <c r="FM126" i="4"/>
  <c r="FO126" i="4"/>
  <c r="FQ126" i="4"/>
  <c r="FS126" i="4"/>
  <c r="FU126" i="4"/>
  <c r="FW126" i="4"/>
  <c r="FY126" i="4"/>
  <c r="GA126" i="4"/>
  <c r="GC126" i="4"/>
  <c r="GE126" i="4"/>
  <c r="GG126" i="4"/>
  <c r="GI126" i="4"/>
  <c r="GK126" i="4"/>
  <c r="GM126" i="4"/>
  <c r="GO126" i="4"/>
  <c r="GQ126" i="4"/>
  <c r="GS126" i="4"/>
  <c r="GU126" i="4"/>
  <c r="GW126" i="4"/>
  <c r="GY126" i="4"/>
  <c r="HA126" i="4"/>
  <c r="HC126" i="4"/>
  <c r="DI127" i="4"/>
  <c r="DK127" i="4"/>
  <c r="DM127" i="4"/>
  <c r="EZ126" i="4"/>
  <c r="FD126" i="4"/>
  <c r="FH126" i="4"/>
  <c r="FL126" i="4"/>
  <c r="FP126" i="4"/>
  <c r="FT126" i="4"/>
  <c r="FX126" i="4"/>
  <c r="GB126" i="4"/>
  <c r="GF126" i="4"/>
  <c r="GJ126" i="4"/>
  <c r="GN126" i="4"/>
  <c r="GR126" i="4"/>
  <c r="GV126" i="4"/>
  <c r="GZ126" i="4"/>
  <c r="HD126" i="4"/>
  <c r="DJ127" i="4"/>
  <c r="DN127" i="4"/>
  <c r="DP127" i="4"/>
  <c r="DR127" i="4"/>
  <c r="DT127" i="4"/>
  <c r="DV127" i="4"/>
  <c r="DX127" i="4"/>
  <c r="DZ127" i="4"/>
  <c r="EB127" i="4"/>
  <c r="ED127" i="4"/>
  <c r="EF127" i="4"/>
  <c r="EH127" i="4"/>
  <c r="EJ127" i="4"/>
  <c r="EL127" i="4"/>
  <c r="EN127" i="4"/>
  <c r="EP127" i="4"/>
  <c r="ER127" i="4"/>
  <c r="ET127" i="4"/>
  <c r="EV127" i="4"/>
  <c r="EX127" i="4"/>
  <c r="EZ127" i="4"/>
  <c r="FB127" i="4"/>
  <c r="FD127" i="4"/>
  <c r="FF127" i="4"/>
  <c r="FH127" i="4"/>
  <c r="FJ127" i="4"/>
  <c r="FL127" i="4"/>
  <c r="FN127" i="4"/>
  <c r="FP127" i="4"/>
  <c r="FR127" i="4"/>
  <c r="FT127" i="4"/>
  <c r="FV127" i="4"/>
  <c r="FX127" i="4"/>
  <c r="FZ127" i="4"/>
  <c r="GB127" i="4"/>
  <c r="GD127" i="4"/>
  <c r="GF127" i="4"/>
  <c r="GH127" i="4"/>
  <c r="GJ127" i="4"/>
  <c r="GL127" i="4"/>
  <c r="GN127" i="4"/>
  <c r="GP127" i="4"/>
  <c r="GR127" i="4"/>
  <c r="GT127" i="4"/>
  <c r="GV127" i="4"/>
  <c r="GX127" i="4"/>
  <c r="GZ127" i="4"/>
  <c r="HB127" i="4"/>
  <c r="HD127" i="4"/>
  <c r="DI128" i="4"/>
  <c r="DK128" i="4"/>
  <c r="DM128" i="4"/>
  <c r="DO128" i="4"/>
  <c r="DQ128" i="4"/>
  <c r="DS128" i="4"/>
  <c r="DU128" i="4"/>
  <c r="DW128" i="4"/>
  <c r="DY128" i="4"/>
  <c r="EA128" i="4"/>
  <c r="EC128" i="4"/>
  <c r="EE128" i="4"/>
  <c r="EG128" i="4"/>
  <c r="EI128" i="4"/>
  <c r="EK128" i="4"/>
  <c r="EM128" i="4"/>
  <c r="EO128" i="4"/>
  <c r="EQ128" i="4"/>
  <c r="ES128" i="4"/>
  <c r="EU128" i="4"/>
  <c r="EW128" i="4"/>
  <c r="EY128" i="4"/>
  <c r="FA128" i="4"/>
  <c r="FC128" i="4"/>
  <c r="FE128" i="4"/>
  <c r="FG128" i="4"/>
  <c r="FI128" i="4"/>
  <c r="FK128" i="4"/>
  <c r="FM128" i="4"/>
  <c r="FO128" i="4"/>
  <c r="FQ128" i="4"/>
  <c r="FS128" i="4"/>
  <c r="FU128" i="4"/>
  <c r="FW128" i="4"/>
  <c r="FY128" i="4"/>
  <c r="GA128" i="4"/>
  <c r="GC128" i="4"/>
  <c r="GE128" i="4"/>
  <c r="GG128" i="4"/>
  <c r="GI128" i="4"/>
  <c r="GK128" i="4"/>
  <c r="GM128" i="4"/>
  <c r="GO128" i="4"/>
  <c r="GQ128" i="4"/>
  <c r="GS128" i="4"/>
  <c r="GU128" i="4"/>
  <c r="GW128" i="4"/>
  <c r="GY128" i="4"/>
  <c r="HA128" i="4"/>
  <c r="HC128" i="4"/>
  <c r="DJ129" i="4"/>
  <c r="DL129" i="4"/>
  <c r="DN129" i="4"/>
  <c r="DP129" i="4"/>
  <c r="DR129" i="4"/>
  <c r="DT129" i="4"/>
  <c r="DV129" i="4"/>
  <c r="DX129" i="4"/>
  <c r="DZ129" i="4"/>
  <c r="EB129" i="4"/>
  <c r="ED129" i="4"/>
  <c r="EF129" i="4"/>
  <c r="EH129" i="4"/>
  <c r="EJ129" i="4"/>
  <c r="EL129" i="4"/>
  <c r="EN129" i="4"/>
  <c r="EP129" i="4"/>
  <c r="ER129" i="4"/>
  <c r="ET129" i="4"/>
  <c r="EV129" i="4"/>
  <c r="EX129" i="4"/>
  <c r="EZ129" i="4"/>
  <c r="FB129" i="4"/>
  <c r="FD129" i="4"/>
  <c r="FF129" i="4"/>
  <c r="FH129" i="4"/>
  <c r="FJ129" i="4"/>
  <c r="FL129" i="4"/>
  <c r="FN129" i="4"/>
  <c r="FP129" i="4"/>
  <c r="FR129" i="4"/>
  <c r="FT129" i="4"/>
  <c r="FV129" i="4"/>
  <c r="FX129" i="4"/>
  <c r="FZ129" i="4"/>
  <c r="GB129" i="4"/>
  <c r="GD129" i="4"/>
  <c r="GF129" i="4"/>
  <c r="GH129" i="4"/>
  <c r="GJ129" i="4"/>
  <c r="GL129" i="4"/>
  <c r="GN129" i="4"/>
  <c r="GP129" i="4"/>
  <c r="GR129" i="4"/>
  <c r="GT129" i="4"/>
  <c r="GV129" i="4"/>
  <c r="GX129" i="4"/>
  <c r="GZ129" i="4"/>
  <c r="HB129" i="4"/>
  <c r="HD129" i="4"/>
  <c r="DJ130" i="4"/>
  <c r="DL130" i="4"/>
  <c r="DN130" i="4"/>
  <c r="DP130" i="4"/>
  <c r="DR130" i="4"/>
  <c r="DT130" i="4"/>
  <c r="DV130" i="4"/>
  <c r="DX130" i="4"/>
  <c r="DZ130" i="4"/>
  <c r="EB130" i="4"/>
  <c r="ED130" i="4"/>
  <c r="EF130" i="4"/>
  <c r="EH130" i="4"/>
  <c r="EJ130" i="4"/>
  <c r="EL130" i="4"/>
  <c r="EN130" i="4"/>
  <c r="EP130" i="4"/>
  <c r="ER130" i="4"/>
  <c r="ET130" i="4"/>
  <c r="EV130" i="4"/>
  <c r="EX130" i="4"/>
  <c r="EZ130" i="4"/>
  <c r="FB130" i="4"/>
  <c r="FD130" i="4"/>
  <c r="FF130" i="4"/>
  <c r="FH130" i="4"/>
  <c r="FJ130" i="4"/>
  <c r="FL130" i="4"/>
  <c r="FN130" i="4"/>
  <c r="FP130" i="4"/>
  <c r="FR130" i="4"/>
  <c r="FT130" i="4"/>
  <c r="FV130" i="4"/>
  <c r="FX130" i="4"/>
  <c r="FZ130" i="4"/>
  <c r="GB130" i="4"/>
  <c r="GD130" i="4"/>
  <c r="GF130" i="4"/>
  <c r="GH130" i="4"/>
  <c r="GJ130" i="4"/>
  <c r="GL130" i="4"/>
  <c r="GN130" i="4"/>
  <c r="GP130" i="4"/>
  <c r="GR130" i="4"/>
  <c r="GT130" i="4"/>
  <c r="GV130" i="4"/>
  <c r="GX130" i="4"/>
  <c r="GZ130" i="4"/>
  <c r="HB130" i="4"/>
  <c r="HD130" i="4"/>
  <c r="DJ131" i="4"/>
  <c r="DL131" i="4"/>
  <c r="DN131" i="4"/>
  <c r="DP131" i="4"/>
  <c r="DR131" i="4"/>
  <c r="DT131" i="4"/>
  <c r="DV131" i="4"/>
  <c r="DX131" i="4"/>
  <c r="DZ131" i="4"/>
  <c r="EB131" i="4"/>
  <c r="ED131" i="4"/>
  <c r="EF131" i="4"/>
  <c r="EH131" i="4"/>
  <c r="EJ131" i="4"/>
  <c r="EL131" i="4"/>
  <c r="EN131" i="4"/>
  <c r="EP131" i="4"/>
  <c r="ER131" i="4"/>
  <c r="ET131" i="4"/>
  <c r="EV131" i="4"/>
  <c r="EX131" i="4"/>
  <c r="EZ131" i="4"/>
  <c r="FB131" i="4"/>
  <c r="FD131" i="4"/>
  <c r="FF131" i="4"/>
  <c r="FH131" i="4"/>
  <c r="FJ131" i="4"/>
  <c r="FL131" i="4"/>
  <c r="FN131" i="4"/>
  <c r="FP131" i="4"/>
  <c r="FR131" i="4"/>
  <c r="FT131" i="4"/>
  <c r="FV131" i="4"/>
  <c r="FX131" i="4"/>
  <c r="FZ131" i="4"/>
  <c r="GB131" i="4"/>
  <c r="GD131" i="4"/>
  <c r="GF131" i="4"/>
  <c r="GH131" i="4"/>
  <c r="GJ131" i="4"/>
  <c r="GL131" i="4"/>
  <c r="GN131" i="4"/>
  <c r="GP131" i="4"/>
  <c r="GR131" i="4"/>
  <c r="GT131" i="4"/>
  <c r="GV131" i="4"/>
  <c r="GX131" i="4"/>
  <c r="GZ131" i="4"/>
  <c r="HB131" i="4"/>
  <c r="HD131" i="4"/>
  <c r="DI132" i="4"/>
  <c r="DK132" i="4"/>
  <c r="DM132" i="4"/>
  <c r="DO132" i="4"/>
  <c r="DQ132" i="4"/>
  <c r="DS132" i="4"/>
  <c r="DU132" i="4"/>
  <c r="DW132" i="4"/>
  <c r="DY132" i="4"/>
  <c r="EA132" i="4"/>
  <c r="EC132" i="4"/>
  <c r="EE132" i="4"/>
  <c r="EG132" i="4"/>
  <c r="EI132" i="4"/>
  <c r="EK132" i="4"/>
  <c r="EM132" i="4"/>
  <c r="EO132" i="4"/>
  <c r="EQ132" i="4"/>
  <c r="ES132" i="4"/>
  <c r="EU132" i="4"/>
  <c r="EW132" i="4"/>
  <c r="EY132" i="4"/>
  <c r="FA132" i="4"/>
  <c r="FC132" i="4"/>
  <c r="FE132" i="4"/>
  <c r="FG132" i="4"/>
  <c r="FI132" i="4"/>
  <c r="FK132" i="4"/>
  <c r="FM132" i="4"/>
  <c r="FO132" i="4"/>
  <c r="FQ132" i="4"/>
  <c r="FS132" i="4"/>
  <c r="FU132" i="4"/>
  <c r="FW132" i="4"/>
  <c r="FY132" i="4"/>
  <c r="GA132" i="4"/>
  <c r="GC132" i="4"/>
  <c r="GE132" i="4"/>
  <c r="GG132" i="4"/>
  <c r="GI132" i="4"/>
  <c r="GK132" i="4"/>
  <c r="GM132" i="4"/>
  <c r="GO132" i="4"/>
  <c r="GQ132" i="4"/>
  <c r="GS132" i="4"/>
  <c r="GU132" i="4"/>
  <c r="GW132" i="4"/>
  <c r="GY132" i="4"/>
  <c r="HA132" i="4"/>
  <c r="HC132" i="4"/>
  <c r="DJ133" i="4"/>
  <c r="DL133" i="4"/>
  <c r="DN133" i="4"/>
  <c r="DP133" i="4"/>
  <c r="DR133" i="4"/>
  <c r="DT133" i="4"/>
  <c r="DV133" i="4"/>
  <c r="DX133" i="4"/>
  <c r="DZ133" i="4"/>
  <c r="EB133" i="4"/>
  <c r="ED133" i="4"/>
  <c r="EF133" i="4"/>
  <c r="EH133" i="4"/>
  <c r="EJ133" i="4"/>
  <c r="EL133" i="4"/>
  <c r="EN133" i="4"/>
  <c r="EP133" i="4"/>
  <c r="ER133" i="4"/>
  <c r="ET133" i="4"/>
  <c r="EV133" i="4"/>
  <c r="EX133" i="4"/>
  <c r="EZ133" i="4"/>
  <c r="FB133" i="4"/>
  <c r="FD133" i="4"/>
  <c r="FF133" i="4"/>
  <c r="FH133" i="4"/>
  <c r="FJ133" i="4"/>
  <c r="FL133" i="4"/>
  <c r="FN133" i="4"/>
  <c r="FP133" i="4"/>
  <c r="FR133" i="4"/>
  <c r="FT133" i="4"/>
  <c r="FV133" i="4"/>
  <c r="FX133" i="4"/>
  <c r="FZ133" i="4"/>
  <c r="GB133" i="4"/>
  <c r="GD133" i="4"/>
  <c r="GF133" i="4"/>
  <c r="GH133" i="4"/>
  <c r="GJ133" i="4"/>
  <c r="GL133" i="4"/>
  <c r="GN133" i="4"/>
  <c r="GP133" i="4"/>
  <c r="GR133" i="4"/>
  <c r="GT133" i="4"/>
  <c r="GV133" i="4"/>
  <c r="GX133" i="4"/>
  <c r="GZ133" i="4"/>
  <c r="HB133" i="4"/>
  <c r="HD133" i="4"/>
  <c r="DJ134" i="4"/>
  <c r="DL134" i="4"/>
  <c r="DN134" i="4"/>
  <c r="DP134" i="4"/>
  <c r="DR134" i="4"/>
  <c r="DT134" i="4"/>
  <c r="DV134" i="4"/>
  <c r="DX134" i="4"/>
  <c r="DZ134" i="4"/>
  <c r="EB134" i="4"/>
  <c r="ED134" i="4"/>
  <c r="EF134" i="4"/>
  <c r="EH134" i="4"/>
  <c r="EJ134" i="4"/>
  <c r="EL134" i="4"/>
  <c r="EN134" i="4"/>
  <c r="EP134" i="4"/>
  <c r="ER134" i="4"/>
  <c r="ET134" i="4"/>
  <c r="EV134" i="4"/>
  <c r="EX134" i="4"/>
  <c r="EZ134" i="4"/>
  <c r="FB134" i="4"/>
  <c r="FD134" i="4"/>
  <c r="FF134" i="4"/>
  <c r="FH134" i="4"/>
  <c r="FJ134" i="4"/>
  <c r="FL134" i="4"/>
  <c r="FN134" i="4"/>
  <c r="FP134" i="4"/>
  <c r="FR134" i="4"/>
  <c r="FT134" i="4"/>
  <c r="FV134" i="4"/>
  <c r="FX134" i="4"/>
  <c r="FZ134" i="4"/>
  <c r="GB134" i="4"/>
  <c r="GD134" i="4"/>
  <c r="GF134" i="4"/>
  <c r="GH134" i="4"/>
  <c r="GJ134" i="4"/>
  <c r="GL134" i="4"/>
  <c r="GN134" i="4"/>
  <c r="GP134" i="4"/>
  <c r="GR134" i="4"/>
  <c r="GT134" i="4"/>
  <c r="GV134" i="4"/>
  <c r="GX134" i="4"/>
  <c r="GZ134" i="4"/>
  <c r="HB134" i="4"/>
  <c r="HD134" i="4"/>
  <c r="DJ135" i="4"/>
  <c r="DL135" i="4"/>
  <c r="DN135" i="4"/>
  <c r="DP135" i="4"/>
  <c r="DR135" i="4"/>
  <c r="DT135" i="4"/>
  <c r="DV135" i="4"/>
  <c r="DX135" i="4"/>
  <c r="DZ135" i="4"/>
  <c r="EB135" i="4"/>
  <c r="ED135" i="4"/>
  <c r="EF135" i="4"/>
  <c r="EH135" i="4"/>
  <c r="EJ135" i="4"/>
  <c r="EL135" i="4"/>
  <c r="EN135" i="4"/>
  <c r="EP135" i="4"/>
  <c r="ER135" i="4"/>
  <c r="ET135" i="4"/>
  <c r="EV135" i="4"/>
  <c r="EX135" i="4"/>
  <c r="EZ135" i="4"/>
  <c r="FB135" i="4"/>
  <c r="FD135" i="4"/>
  <c r="FF135" i="4"/>
  <c r="FH135" i="4"/>
  <c r="FJ135" i="4"/>
  <c r="FL135" i="4"/>
  <c r="FN135" i="4"/>
  <c r="FP135" i="4"/>
  <c r="FR135" i="4"/>
  <c r="FT135" i="4"/>
  <c r="FV135" i="4"/>
  <c r="FX135" i="4"/>
  <c r="FZ135" i="4"/>
  <c r="GB135" i="4"/>
  <c r="GD135" i="4"/>
  <c r="GF135" i="4"/>
  <c r="GH135" i="4"/>
  <c r="GJ135" i="4"/>
  <c r="GL135" i="4"/>
  <c r="GN135" i="4"/>
  <c r="GP135" i="4"/>
  <c r="GR135" i="4"/>
  <c r="GT135" i="4"/>
  <c r="GV135" i="4"/>
  <c r="GX135" i="4"/>
  <c r="GZ135" i="4"/>
  <c r="HB135" i="4"/>
  <c r="HD135" i="4"/>
  <c r="DI136" i="4"/>
  <c r="DK136" i="4"/>
  <c r="DM136" i="4"/>
  <c r="DO136" i="4"/>
  <c r="DQ136" i="4"/>
  <c r="DS136" i="4"/>
  <c r="DU136" i="4"/>
  <c r="DW136" i="4"/>
  <c r="DY136" i="4"/>
  <c r="EA136" i="4"/>
  <c r="EC136" i="4"/>
  <c r="EE136" i="4"/>
  <c r="EG136" i="4"/>
  <c r="EI136" i="4"/>
  <c r="EK136" i="4"/>
  <c r="EM136" i="4"/>
  <c r="EO136" i="4"/>
  <c r="EQ136" i="4"/>
  <c r="ES136" i="4"/>
  <c r="EU136" i="4"/>
  <c r="EW136" i="4"/>
  <c r="EY136" i="4"/>
  <c r="FA136" i="4"/>
  <c r="FC136" i="4"/>
  <c r="FE136" i="4"/>
  <c r="FG136" i="4"/>
  <c r="FI136" i="4"/>
  <c r="FK136" i="4"/>
  <c r="FM136" i="4"/>
  <c r="FO136" i="4"/>
  <c r="FQ136" i="4"/>
  <c r="FS136" i="4"/>
  <c r="FU136" i="4"/>
  <c r="FW136" i="4"/>
  <c r="FY136" i="4"/>
  <c r="GA136" i="4"/>
  <c r="GC136" i="4"/>
  <c r="GE136" i="4"/>
  <c r="GG136" i="4"/>
  <c r="GI136" i="4"/>
  <c r="GK136" i="4"/>
  <c r="GM136" i="4"/>
  <c r="GO136" i="4"/>
  <c r="GQ136" i="4"/>
  <c r="GS136" i="4"/>
  <c r="GU136" i="4"/>
  <c r="GW136" i="4"/>
  <c r="GY136" i="4"/>
  <c r="HA136" i="4"/>
  <c r="HC136" i="4"/>
  <c r="DJ137" i="4"/>
  <c r="DL137" i="4"/>
  <c r="DN137" i="4"/>
  <c r="DP137" i="4"/>
  <c r="DR137" i="4"/>
  <c r="DT137" i="4"/>
  <c r="DV137" i="4"/>
  <c r="DX137" i="4"/>
  <c r="DZ137" i="4"/>
  <c r="EB137" i="4"/>
  <c r="ED137" i="4"/>
  <c r="EF137" i="4"/>
  <c r="EH137" i="4"/>
  <c r="EJ137" i="4"/>
  <c r="EL137" i="4"/>
  <c r="EN137" i="4"/>
  <c r="EP137" i="4"/>
  <c r="ER137" i="4"/>
  <c r="ET137" i="4"/>
  <c r="EV137" i="4"/>
  <c r="EX137" i="4"/>
  <c r="EZ137" i="4"/>
  <c r="FB137" i="4"/>
  <c r="FD137" i="4"/>
  <c r="FF137" i="4"/>
  <c r="FH137" i="4"/>
  <c r="FJ137" i="4"/>
  <c r="FL137" i="4"/>
  <c r="FN137" i="4"/>
  <c r="FP137" i="4"/>
  <c r="FR137" i="4"/>
  <c r="FT137" i="4"/>
  <c r="FV137" i="4"/>
  <c r="FX137" i="4"/>
  <c r="FZ137" i="4"/>
  <c r="GB137" i="4"/>
  <c r="GD137" i="4"/>
  <c r="GF137" i="4"/>
  <c r="GH137" i="4"/>
  <c r="GJ137" i="4"/>
  <c r="GL137" i="4"/>
  <c r="GN137" i="4"/>
  <c r="GP137" i="4"/>
  <c r="GR137" i="4"/>
  <c r="GT137" i="4"/>
  <c r="GV137" i="4"/>
  <c r="GX137" i="4"/>
  <c r="GZ137" i="4"/>
  <c r="HB137" i="4"/>
  <c r="HD137" i="4"/>
  <c r="DJ138" i="4"/>
  <c r="DL138" i="4"/>
  <c r="DN138" i="4"/>
  <c r="DP138" i="4"/>
  <c r="DR138" i="4"/>
  <c r="DT138" i="4"/>
  <c r="DV138" i="4"/>
  <c r="DX138" i="4"/>
  <c r="DZ138" i="4"/>
  <c r="EB138" i="4"/>
  <c r="ED138" i="4"/>
  <c r="EF138" i="4"/>
  <c r="EH138" i="4"/>
  <c r="EJ138" i="4"/>
  <c r="EL138" i="4"/>
  <c r="EN138" i="4"/>
  <c r="EP138" i="4"/>
  <c r="ER138" i="4"/>
  <c r="ET138" i="4"/>
  <c r="EV138" i="4"/>
  <c r="EX138" i="4"/>
  <c r="EZ138" i="4"/>
  <c r="FB138" i="4"/>
  <c r="FD138" i="4"/>
  <c r="FF138" i="4"/>
  <c r="FH138" i="4"/>
  <c r="FJ138" i="4"/>
  <c r="FL138" i="4"/>
  <c r="FN138" i="4"/>
  <c r="FP138" i="4"/>
  <c r="FR138" i="4"/>
  <c r="FT138" i="4"/>
  <c r="FV138" i="4"/>
  <c r="FX138" i="4"/>
  <c r="FZ138" i="4"/>
  <c r="GB138" i="4"/>
  <c r="GD138" i="4"/>
  <c r="GF138" i="4"/>
  <c r="GH138" i="4"/>
  <c r="GJ138" i="4"/>
  <c r="GL138" i="4"/>
  <c r="GN138" i="4"/>
  <c r="GP138" i="4"/>
  <c r="GR138" i="4"/>
  <c r="GT138" i="4"/>
  <c r="GV138" i="4"/>
  <c r="GX138" i="4"/>
  <c r="GZ138" i="4"/>
  <c r="HB138" i="4"/>
  <c r="HD138" i="4"/>
  <c r="DJ139" i="4"/>
  <c r="DL139" i="4"/>
  <c r="DN139" i="4"/>
  <c r="DP139" i="4"/>
  <c r="DR139" i="4"/>
  <c r="DT139" i="4"/>
  <c r="DV139" i="4"/>
  <c r="DX139" i="4"/>
  <c r="DZ139" i="4"/>
  <c r="EB139" i="4"/>
  <c r="ED139" i="4"/>
  <c r="EF139" i="4"/>
  <c r="EH139" i="4"/>
  <c r="EJ139" i="4"/>
  <c r="EL139" i="4"/>
  <c r="EN139" i="4"/>
  <c r="EP139" i="4"/>
  <c r="ER139" i="4"/>
  <c r="ET139" i="4"/>
  <c r="EV139" i="4"/>
  <c r="EX139" i="4"/>
  <c r="EZ139" i="4"/>
  <c r="FB139" i="4"/>
  <c r="FD139" i="4"/>
  <c r="FF139" i="4"/>
  <c r="FH139" i="4"/>
  <c r="FJ139" i="4"/>
  <c r="FL139" i="4"/>
  <c r="FN139" i="4"/>
  <c r="FP139" i="4"/>
  <c r="FR139" i="4"/>
  <c r="FT139" i="4"/>
  <c r="FV139" i="4"/>
  <c r="FX139" i="4"/>
  <c r="FZ139" i="4"/>
  <c r="GB139" i="4"/>
  <c r="GD139" i="4"/>
  <c r="GF139" i="4"/>
  <c r="GH139" i="4"/>
  <c r="GJ139" i="4"/>
  <c r="GL139" i="4"/>
  <c r="GN139" i="4"/>
  <c r="GP139" i="4"/>
  <c r="GR139" i="4"/>
  <c r="GT139" i="4"/>
  <c r="GV139" i="4"/>
  <c r="GX139" i="4"/>
  <c r="GZ139" i="4"/>
  <c r="HB139" i="4"/>
  <c r="HD139" i="4"/>
  <c r="DI140" i="4"/>
  <c r="DK140" i="4"/>
  <c r="DM140" i="4"/>
  <c r="DO140" i="4"/>
  <c r="DQ140" i="4"/>
  <c r="DS140" i="4"/>
  <c r="DU140" i="4"/>
  <c r="DW140" i="4"/>
  <c r="DY140" i="4"/>
  <c r="EA140" i="4"/>
  <c r="EC140" i="4"/>
  <c r="EE140" i="4"/>
  <c r="EG140" i="4"/>
  <c r="EI140" i="4"/>
  <c r="EK140" i="4"/>
  <c r="EM140" i="4"/>
  <c r="EO140" i="4"/>
  <c r="EQ140" i="4"/>
  <c r="ES140" i="4"/>
  <c r="EU140" i="4"/>
  <c r="EW140" i="4"/>
  <c r="EY140" i="4"/>
  <c r="FA140" i="4"/>
  <c r="FC140" i="4"/>
  <c r="FE140" i="4"/>
  <c r="FG140" i="4"/>
  <c r="FI140" i="4"/>
  <c r="FK140" i="4"/>
  <c r="FM140" i="4"/>
  <c r="FO140" i="4"/>
  <c r="FQ140" i="4"/>
  <c r="FS140" i="4"/>
  <c r="FU140" i="4"/>
  <c r="FW140" i="4"/>
  <c r="FY140" i="4"/>
  <c r="GA140" i="4"/>
  <c r="GC140" i="4"/>
  <c r="GE140" i="4"/>
  <c r="GG140" i="4"/>
  <c r="GI140" i="4"/>
  <c r="GK140" i="4"/>
  <c r="GM140" i="4"/>
  <c r="GO140" i="4"/>
  <c r="GQ140" i="4"/>
  <c r="GS140" i="4"/>
  <c r="GU140" i="4"/>
  <c r="GW140" i="4"/>
  <c r="GY140" i="4"/>
  <c r="HA140" i="4"/>
  <c r="HC140" i="4"/>
  <c r="DJ141" i="4"/>
  <c r="DL141" i="4"/>
  <c r="DN141" i="4"/>
  <c r="DP141" i="4"/>
  <c r="DR141" i="4"/>
  <c r="DT141" i="4"/>
  <c r="DV141" i="4"/>
  <c r="DX141" i="4"/>
  <c r="DZ141" i="4"/>
  <c r="EB141" i="4"/>
  <c r="ED141" i="4"/>
  <c r="EF141" i="4"/>
  <c r="EH141" i="4"/>
  <c r="EJ141" i="4"/>
  <c r="EL141" i="4"/>
  <c r="EN141" i="4"/>
  <c r="EP141" i="4"/>
  <c r="ER141" i="4"/>
  <c r="ET141" i="4"/>
  <c r="EV141" i="4"/>
  <c r="EX141" i="4"/>
  <c r="EZ141" i="4"/>
  <c r="FB141" i="4"/>
  <c r="FD141" i="4"/>
  <c r="FF141" i="4"/>
  <c r="FH141" i="4"/>
  <c r="FJ141" i="4"/>
  <c r="FL141" i="4"/>
  <c r="FN141" i="4"/>
  <c r="FP141" i="4"/>
  <c r="FR141" i="4"/>
  <c r="FT141" i="4"/>
  <c r="FV141" i="4"/>
  <c r="FX141" i="4"/>
  <c r="FZ141" i="4"/>
  <c r="GB141" i="4"/>
  <c r="GD141" i="4"/>
  <c r="GF141" i="4"/>
  <c r="GH141" i="4"/>
  <c r="GJ141" i="4"/>
  <c r="GL141" i="4"/>
  <c r="GN141" i="4"/>
  <c r="GP141" i="4"/>
  <c r="GR141" i="4"/>
  <c r="GT141" i="4"/>
  <c r="GV141" i="4"/>
  <c r="GX141" i="4"/>
  <c r="GZ141" i="4"/>
  <c r="HB141" i="4"/>
  <c r="HD141" i="4"/>
  <c r="DJ142" i="4"/>
  <c r="DL142" i="4"/>
  <c r="DN142" i="4"/>
  <c r="DP142" i="4"/>
  <c r="DR142" i="4"/>
  <c r="DT142" i="4"/>
  <c r="DV142" i="4"/>
  <c r="DX142" i="4"/>
  <c r="DZ142" i="4"/>
  <c r="EB142" i="4"/>
  <c r="ED142" i="4"/>
  <c r="EF142" i="4"/>
  <c r="EH142" i="4"/>
  <c r="EJ142" i="4"/>
  <c r="EL142" i="4"/>
  <c r="EN142" i="4"/>
  <c r="EP142" i="4"/>
  <c r="ER142" i="4"/>
  <c r="ET142" i="4"/>
  <c r="EV142" i="4"/>
  <c r="EX142" i="4"/>
  <c r="EZ142" i="4"/>
  <c r="FB142" i="4"/>
  <c r="FD142" i="4"/>
  <c r="FF142" i="4"/>
  <c r="FH142" i="4"/>
  <c r="FJ142" i="4"/>
  <c r="FL142" i="4"/>
  <c r="FN142" i="4"/>
  <c r="FP142" i="4"/>
  <c r="FR142" i="4"/>
  <c r="FT142" i="4"/>
  <c r="FV142" i="4"/>
  <c r="FX142" i="4"/>
  <c r="FZ142" i="4"/>
  <c r="GB142" i="4"/>
  <c r="GD142" i="4"/>
  <c r="GF142" i="4"/>
  <c r="GH142" i="4"/>
  <c r="GJ142" i="4"/>
  <c r="GL142" i="4"/>
  <c r="GN142" i="4"/>
  <c r="GP142" i="4"/>
  <c r="GR142" i="4"/>
  <c r="GT142" i="4"/>
  <c r="GV142" i="4"/>
  <c r="GX142" i="4"/>
  <c r="GZ142" i="4"/>
  <c r="HB142" i="4"/>
  <c r="HD142" i="4"/>
  <c r="DJ143" i="4"/>
  <c r="DL143" i="4"/>
  <c r="DN143" i="4"/>
  <c r="DP143" i="4"/>
  <c r="DR143" i="4"/>
  <c r="DT143" i="4"/>
  <c r="DV143" i="4"/>
  <c r="DX143" i="4"/>
  <c r="DZ143" i="4"/>
  <c r="EB143" i="4"/>
  <c r="ED143" i="4"/>
  <c r="EF143" i="4"/>
  <c r="EH143" i="4"/>
  <c r="EJ143" i="4"/>
  <c r="EL143" i="4"/>
  <c r="EN143" i="4"/>
  <c r="EP143" i="4"/>
  <c r="ER143" i="4"/>
  <c r="ET143" i="4"/>
  <c r="EV143" i="4"/>
  <c r="EX143" i="4"/>
  <c r="EZ143" i="4"/>
  <c r="FB143" i="4"/>
  <c r="FD143" i="4"/>
  <c r="FF143" i="4"/>
  <c r="FH143" i="4"/>
  <c r="FJ143" i="4"/>
  <c r="FL143" i="4"/>
  <c r="FN143" i="4"/>
  <c r="FP143" i="4"/>
  <c r="FR143" i="4"/>
  <c r="FT143" i="4"/>
  <c r="FV143" i="4"/>
  <c r="FX143" i="4"/>
  <c r="FZ143" i="4"/>
  <c r="GB143" i="4"/>
  <c r="GD143" i="4"/>
  <c r="GF143" i="4"/>
  <c r="GH143" i="4"/>
  <c r="GJ143" i="4"/>
  <c r="GL143" i="4"/>
  <c r="GN143" i="4"/>
  <c r="GP143" i="4"/>
  <c r="GR143" i="4"/>
  <c r="GT143" i="4"/>
  <c r="GV143" i="4"/>
  <c r="GX143" i="4"/>
  <c r="GZ143" i="4"/>
  <c r="HB143" i="4"/>
  <c r="HD143" i="4"/>
  <c r="DI144" i="4"/>
  <c r="DK144" i="4"/>
  <c r="DM144" i="4"/>
  <c r="DO144" i="4"/>
  <c r="DQ144" i="4"/>
  <c r="DS144" i="4"/>
  <c r="DU144" i="4"/>
  <c r="DW144" i="4"/>
  <c r="DY144" i="4"/>
  <c r="EA144" i="4"/>
  <c r="EC144" i="4"/>
  <c r="EE144" i="4"/>
  <c r="EG144" i="4"/>
  <c r="EI144" i="4"/>
  <c r="EK144" i="4"/>
  <c r="EM144" i="4"/>
  <c r="EO144" i="4"/>
  <c r="EQ144" i="4"/>
  <c r="ES144" i="4"/>
  <c r="EU144" i="4"/>
  <c r="EW144" i="4"/>
  <c r="EY144" i="4"/>
  <c r="FA144" i="4"/>
  <c r="FC144" i="4"/>
  <c r="FE144" i="4"/>
  <c r="FG144" i="4"/>
  <c r="FI144" i="4"/>
  <c r="FK144" i="4"/>
  <c r="FM144" i="4"/>
  <c r="FO144" i="4"/>
  <c r="FQ144" i="4"/>
  <c r="FS144" i="4"/>
  <c r="FU144" i="4"/>
  <c r="FW144" i="4"/>
  <c r="FY144" i="4"/>
  <c r="GA144" i="4"/>
  <c r="GC144" i="4"/>
  <c r="GE144" i="4"/>
  <c r="GG144" i="4"/>
  <c r="GI144" i="4"/>
  <c r="GK144" i="4"/>
  <c r="GM144" i="4"/>
  <c r="GO144" i="4"/>
  <c r="GQ144" i="4"/>
  <c r="GS144" i="4"/>
  <c r="GU144" i="4"/>
  <c r="GW144" i="4"/>
  <c r="GY144" i="4"/>
  <c r="HA144" i="4"/>
  <c r="HC144" i="4"/>
  <c r="DJ145" i="4"/>
  <c r="DL145" i="4"/>
  <c r="DN145" i="4"/>
  <c r="DP145" i="4"/>
  <c r="DR145" i="4"/>
  <c r="DT145" i="4"/>
  <c r="DV145" i="4"/>
  <c r="DX145" i="4"/>
  <c r="DZ145" i="4"/>
  <c r="EB145" i="4"/>
  <c r="ED145" i="4"/>
  <c r="EF145" i="4"/>
  <c r="EH145" i="4"/>
  <c r="EJ145" i="4"/>
  <c r="EL145" i="4"/>
  <c r="EN145" i="4"/>
  <c r="EP145" i="4"/>
  <c r="ER145" i="4"/>
  <c r="ET145" i="4"/>
  <c r="EV145" i="4"/>
  <c r="EX145" i="4"/>
  <c r="EZ145" i="4"/>
  <c r="FB145" i="4"/>
  <c r="FD145" i="4"/>
  <c r="FF145" i="4"/>
  <c r="FH145" i="4"/>
  <c r="FJ145" i="4"/>
  <c r="FL145" i="4"/>
  <c r="FN145" i="4"/>
  <c r="FP145" i="4"/>
  <c r="FR145" i="4"/>
  <c r="FT145" i="4"/>
  <c r="FV145" i="4"/>
  <c r="FX145" i="4"/>
  <c r="FZ145" i="4"/>
  <c r="GB145" i="4"/>
  <c r="GD145" i="4"/>
  <c r="GF145" i="4"/>
  <c r="GH145" i="4"/>
  <c r="GJ145" i="4"/>
  <c r="GL145" i="4"/>
  <c r="GN145" i="4"/>
  <c r="GP145" i="4"/>
  <c r="GR145" i="4"/>
  <c r="GT145" i="4"/>
  <c r="GV145" i="4"/>
  <c r="GX145" i="4"/>
  <c r="GZ145" i="4"/>
  <c r="HB145" i="4"/>
  <c r="HD145" i="4"/>
  <c r="DJ146" i="4"/>
  <c r="DL146" i="4"/>
  <c r="DN146" i="4"/>
  <c r="DP146" i="4"/>
  <c r="DR146" i="4"/>
  <c r="DT146" i="4"/>
  <c r="DV146" i="4"/>
  <c r="DX146" i="4"/>
  <c r="DZ146" i="4"/>
  <c r="EB146" i="4"/>
  <c r="ED146" i="4"/>
  <c r="EF146" i="4"/>
  <c r="EH146" i="4"/>
  <c r="EJ146" i="4"/>
  <c r="EL146" i="4"/>
  <c r="EN146" i="4"/>
  <c r="EP146" i="4"/>
  <c r="ER146" i="4"/>
  <c r="ET146" i="4"/>
  <c r="EV146" i="4"/>
  <c r="EX146" i="4"/>
  <c r="EZ146" i="4"/>
  <c r="FB146" i="4"/>
  <c r="FD146" i="4"/>
  <c r="FF146" i="4"/>
  <c r="FH146" i="4"/>
  <c r="FJ146" i="4"/>
  <c r="FL146" i="4"/>
  <c r="FN146" i="4"/>
  <c r="FP146" i="4"/>
  <c r="FR146" i="4"/>
  <c r="FT146" i="4"/>
  <c r="FV146" i="4"/>
  <c r="FX146" i="4"/>
  <c r="FZ146" i="4"/>
  <c r="GB146" i="4"/>
  <c r="GD146" i="4"/>
  <c r="GF146" i="4"/>
  <c r="GH146" i="4"/>
  <c r="GJ146" i="4"/>
  <c r="GL146" i="4"/>
  <c r="GN146" i="4"/>
  <c r="GP146" i="4"/>
  <c r="GR146" i="4"/>
  <c r="GT146" i="4"/>
  <c r="GV146" i="4"/>
  <c r="GX146" i="4"/>
  <c r="GZ146" i="4"/>
  <c r="HB146" i="4"/>
  <c r="HD146" i="4"/>
  <c r="DJ147" i="4"/>
  <c r="DL147" i="4"/>
  <c r="DN147" i="4"/>
  <c r="DP147" i="4"/>
  <c r="DR147" i="4"/>
  <c r="DT147" i="4"/>
  <c r="DV147" i="4"/>
  <c r="DX147" i="4"/>
  <c r="DZ147" i="4"/>
  <c r="EB147" i="4"/>
  <c r="ED147" i="4"/>
  <c r="EF147" i="4"/>
  <c r="EH147" i="4"/>
  <c r="EJ147" i="4"/>
  <c r="EL147" i="4"/>
  <c r="EN147" i="4"/>
  <c r="EP147" i="4"/>
  <c r="ER147" i="4"/>
  <c r="ET147" i="4"/>
  <c r="EV147" i="4"/>
  <c r="EX147" i="4"/>
  <c r="EZ147" i="4"/>
  <c r="FB147" i="4"/>
  <c r="FD147" i="4"/>
  <c r="FF147" i="4"/>
  <c r="FH147" i="4"/>
  <c r="FJ147" i="4"/>
  <c r="FL147" i="4"/>
  <c r="FN147" i="4"/>
  <c r="FP147" i="4"/>
  <c r="FR147" i="4"/>
  <c r="FT147" i="4"/>
  <c r="FV147" i="4"/>
  <c r="FX147" i="4"/>
  <c r="FZ147" i="4"/>
  <c r="GB147" i="4"/>
  <c r="GD147" i="4"/>
  <c r="GF147" i="4"/>
  <c r="GH147" i="4"/>
  <c r="GJ147" i="4"/>
  <c r="GL147" i="4"/>
  <c r="GN147" i="4"/>
  <c r="GP147" i="4"/>
  <c r="GR147" i="4"/>
  <c r="GT147" i="4"/>
  <c r="GV147" i="4"/>
  <c r="GX147" i="4"/>
  <c r="GZ147" i="4"/>
  <c r="HB147" i="4"/>
  <c r="HD147" i="4"/>
  <c r="DI148" i="4"/>
  <c r="DK148" i="4"/>
  <c r="DM148" i="4"/>
  <c r="DO148" i="4"/>
  <c r="DQ148" i="4"/>
  <c r="DS148" i="4"/>
  <c r="DU148" i="4"/>
  <c r="DW148" i="4"/>
  <c r="DY148" i="4"/>
  <c r="EA148" i="4"/>
  <c r="EC148" i="4"/>
  <c r="EE148" i="4"/>
  <c r="EG148" i="4"/>
  <c r="EI148" i="4"/>
  <c r="EK148" i="4"/>
  <c r="EM148" i="4"/>
  <c r="EO148" i="4"/>
  <c r="EQ148" i="4"/>
  <c r="ES148" i="4"/>
  <c r="EU148" i="4"/>
  <c r="EW148" i="4"/>
  <c r="EY148" i="4"/>
  <c r="FA148" i="4"/>
  <c r="FC148" i="4"/>
  <c r="FE148" i="4"/>
  <c r="FG148" i="4"/>
  <c r="FI148" i="4"/>
  <c r="FK148" i="4"/>
  <c r="FM148" i="4"/>
  <c r="FO148" i="4"/>
  <c r="FQ148" i="4"/>
  <c r="FS148" i="4"/>
  <c r="FU148" i="4"/>
  <c r="FW148" i="4"/>
  <c r="FY148" i="4"/>
  <c r="GA148" i="4"/>
  <c r="GC148" i="4"/>
  <c r="GE148" i="4"/>
  <c r="GG148" i="4"/>
  <c r="GI148" i="4"/>
  <c r="GK148" i="4"/>
  <c r="GM148" i="4"/>
  <c r="GO148" i="4"/>
  <c r="GQ148" i="4"/>
  <c r="GS148" i="4"/>
  <c r="GU148" i="4"/>
  <c r="GW148" i="4"/>
  <c r="GY148" i="4"/>
  <c r="HA148" i="4"/>
  <c r="HC148" i="4"/>
  <c r="DJ149" i="4"/>
  <c r="DL149" i="4"/>
  <c r="DN149" i="4"/>
  <c r="DP149" i="4"/>
  <c r="DR149" i="4"/>
  <c r="DT149" i="4"/>
  <c r="DV149" i="4"/>
  <c r="DX149" i="4"/>
  <c r="DZ149" i="4"/>
  <c r="EB149" i="4"/>
  <c r="ED149" i="4"/>
  <c r="EF149" i="4"/>
  <c r="EH149" i="4"/>
  <c r="EJ149" i="4"/>
  <c r="EL149" i="4"/>
  <c r="EN149" i="4"/>
  <c r="EP149" i="4"/>
  <c r="ER149" i="4"/>
  <c r="ET149" i="4"/>
  <c r="EV149" i="4"/>
  <c r="EX149" i="4"/>
  <c r="EZ149" i="4"/>
  <c r="FB149" i="4"/>
  <c r="FD149" i="4"/>
  <c r="FF149" i="4"/>
  <c r="FH149" i="4"/>
  <c r="FJ149" i="4"/>
  <c r="FL149" i="4"/>
  <c r="FN149" i="4"/>
  <c r="FP149" i="4"/>
  <c r="FR149" i="4"/>
  <c r="FT149" i="4"/>
  <c r="FV149" i="4"/>
  <c r="FX149" i="4"/>
  <c r="FZ149" i="4"/>
  <c r="GB149" i="4"/>
  <c r="GD149" i="4"/>
  <c r="GF149" i="4"/>
  <c r="GH149" i="4"/>
  <c r="GJ149" i="4"/>
  <c r="GL149" i="4"/>
  <c r="GN149" i="4"/>
  <c r="GP149" i="4"/>
  <c r="GR149" i="4"/>
  <c r="GT149" i="4"/>
  <c r="GV149" i="4"/>
  <c r="GX149" i="4"/>
  <c r="GZ149" i="4"/>
  <c r="HB149" i="4"/>
  <c r="HD149" i="4"/>
  <c r="DJ150" i="4"/>
  <c r="DL150" i="4"/>
  <c r="DN150" i="4"/>
  <c r="DP150" i="4"/>
  <c r="DR150" i="4"/>
  <c r="DT150" i="4"/>
  <c r="DV150" i="4"/>
  <c r="DX150" i="4"/>
  <c r="DZ150" i="4"/>
  <c r="EB150" i="4"/>
  <c r="ED150" i="4"/>
  <c r="EF150" i="4"/>
  <c r="EH150" i="4"/>
  <c r="EJ150" i="4"/>
  <c r="EL150" i="4"/>
  <c r="EN150" i="4"/>
  <c r="EP150" i="4"/>
  <c r="ER150" i="4"/>
  <c r="ET150" i="4"/>
  <c r="EV150" i="4"/>
  <c r="EX150" i="4"/>
  <c r="EZ150" i="4"/>
  <c r="FB150" i="4"/>
  <c r="FD150" i="4"/>
  <c r="FF150" i="4"/>
  <c r="FH150" i="4"/>
  <c r="FJ150" i="4"/>
  <c r="FL150" i="4"/>
  <c r="FN150" i="4"/>
  <c r="FP150" i="4"/>
  <c r="FR150" i="4"/>
  <c r="FT150" i="4"/>
  <c r="FV150" i="4"/>
  <c r="FX150" i="4"/>
  <c r="FZ150" i="4"/>
  <c r="GB150" i="4"/>
  <c r="GD150" i="4"/>
  <c r="GF150" i="4"/>
  <c r="GH150" i="4"/>
  <c r="GJ150" i="4"/>
  <c r="GL150" i="4"/>
  <c r="GN150" i="4"/>
  <c r="GP150" i="4"/>
  <c r="GR150" i="4"/>
  <c r="GT150" i="4"/>
  <c r="GV150" i="4"/>
  <c r="GX150" i="4"/>
  <c r="GZ150" i="4"/>
  <c r="HB150" i="4"/>
  <c r="HD150" i="4"/>
  <c r="DJ151" i="4"/>
  <c r="DL151" i="4"/>
  <c r="DN151" i="4"/>
  <c r="DP151" i="4"/>
  <c r="DR151" i="4"/>
  <c r="DT151" i="4"/>
  <c r="DV151" i="4"/>
  <c r="DX151" i="4"/>
  <c r="DZ151" i="4"/>
  <c r="EB151" i="4"/>
  <c r="ED151" i="4"/>
  <c r="EF151" i="4"/>
  <c r="EH151" i="4"/>
  <c r="EJ151" i="4"/>
  <c r="EL151" i="4"/>
  <c r="EN151" i="4"/>
  <c r="EP151" i="4"/>
  <c r="ER151" i="4"/>
  <c r="ET151" i="4"/>
  <c r="EV151" i="4"/>
  <c r="EX151" i="4"/>
  <c r="EZ151" i="4"/>
  <c r="FB151" i="4"/>
  <c r="FD151" i="4"/>
  <c r="FF151" i="4"/>
  <c r="FH151" i="4"/>
  <c r="FJ151" i="4"/>
  <c r="FL151" i="4"/>
  <c r="FN151" i="4"/>
  <c r="FP151" i="4"/>
  <c r="FR151" i="4"/>
  <c r="FT151" i="4"/>
  <c r="FV151" i="4"/>
  <c r="FX151" i="4"/>
  <c r="FZ151" i="4"/>
  <c r="GB151" i="4"/>
  <c r="GD151" i="4"/>
  <c r="GF151" i="4"/>
  <c r="GH151" i="4"/>
  <c r="GJ151" i="4"/>
  <c r="GL151" i="4"/>
  <c r="GN151" i="4"/>
  <c r="GP151" i="4"/>
  <c r="GR151" i="4"/>
  <c r="GT151" i="4"/>
  <c r="GV151" i="4"/>
  <c r="GX151" i="4"/>
  <c r="GZ151" i="4"/>
  <c r="HB151" i="4"/>
  <c r="HD151" i="4"/>
  <c r="DI152" i="4"/>
  <c r="DK152" i="4"/>
  <c r="DM152" i="4"/>
  <c r="DO152" i="4"/>
  <c r="DQ152" i="4"/>
  <c r="DS152" i="4"/>
  <c r="DU152" i="4"/>
  <c r="DW152" i="4"/>
  <c r="DY152" i="4"/>
  <c r="EA152" i="4"/>
  <c r="EC152" i="4"/>
  <c r="EE152" i="4"/>
  <c r="EG152" i="4"/>
  <c r="EI152" i="4"/>
  <c r="EK152" i="4"/>
  <c r="EM152" i="4"/>
  <c r="EO152" i="4"/>
  <c r="EQ152" i="4"/>
  <c r="ES152" i="4"/>
  <c r="EU152" i="4"/>
  <c r="EW152" i="4"/>
  <c r="EY152" i="4"/>
  <c r="FA152" i="4"/>
  <c r="FC152" i="4"/>
  <c r="FE152" i="4"/>
  <c r="FG152" i="4"/>
  <c r="FI152" i="4"/>
  <c r="FK152" i="4"/>
  <c r="FM152" i="4"/>
  <c r="FO152" i="4"/>
  <c r="FQ152" i="4"/>
  <c r="FS152" i="4"/>
  <c r="FU152" i="4"/>
  <c r="FW152" i="4"/>
  <c r="FY152" i="4"/>
  <c r="GA152" i="4"/>
  <c r="GC152" i="4"/>
  <c r="GE152" i="4"/>
  <c r="GG152" i="4"/>
  <c r="GI152" i="4"/>
  <c r="GK152" i="4"/>
  <c r="GM152" i="4"/>
  <c r="GO152" i="4"/>
  <c r="GQ152" i="4"/>
  <c r="GS152" i="4"/>
  <c r="GU152" i="4"/>
  <c r="GW152" i="4"/>
  <c r="GY152" i="4"/>
  <c r="HA152" i="4"/>
  <c r="HC152" i="4"/>
  <c r="DJ153" i="4"/>
  <c r="DL153" i="4"/>
  <c r="DN153" i="4"/>
  <c r="DP153" i="4"/>
  <c r="DR153" i="4"/>
  <c r="DT153" i="4"/>
  <c r="DV153" i="4"/>
  <c r="DX153" i="4"/>
  <c r="DZ153" i="4"/>
  <c r="EB153" i="4"/>
  <c r="ED153" i="4"/>
  <c r="EF153" i="4"/>
  <c r="EH153" i="4"/>
  <c r="EJ153" i="4"/>
  <c r="EL153" i="4"/>
  <c r="EN153" i="4"/>
  <c r="EP153" i="4"/>
  <c r="ER153" i="4"/>
  <c r="ET153" i="4"/>
  <c r="EV153" i="4"/>
  <c r="EX153" i="4"/>
  <c r="EZ153" i="4"/>
  <c r="FB153" i="4"/>
  <c r="FD153" i="4"/>
  <c r="FF153" i="4"/>
  <c r="FH153" i="4"/>
  <c r="FJ153" i="4"/>
  <c r="FL153" i="4"/>
  <c r="FN153" i="4"/>
  <c r="FP153" i="4"/>
  <c r="FR153" i="4"/>
  <c r="FT153" i="4"/>
  <c r="FV153" i="4"/>
  <c r="FX153" i="4"/>
  <c r="FZ153" i="4"/>
  <c r="GB153" i="4"/>
  <c r="GD153" i="4"/>
  <c r="GF153" i="4"/>
  <c r="GH153" i="4"/>
  <c r="GJ153" i="4"/>
  <c r="GL153" i="4"/>
  <c r="GN153" i="4"/>
  <c r="GP153" i="4"/>
  <c r="GR153" i="4"/>
  <c r="GT153" i="4"/>
  <c r="GV153" i="4"/>
  <c r="GX153" i="4"/>
  <c r="GZ153" i="4"/>
  <c r="HB153" i="4"/>
  <c r="HD153" i="4"/>
  <c r="DJ154" i="4"/>
  <c r="DL154" i="4"/>
  <c r="DN154" i="4"/>
  <c r="DP154" i="4"/>
  <c r="DR154" i="4"/>
  <c r="DT154" i="4"/>
  <c r="DV154" i="4"/>
  <c r="DX154" i="4"/>
  <c r="DZ154" i="4"/>
  <c r="EB154" i="4"/>
  <c r="ED154" i="4"/>
  <c r="EF154" i="4"/>
  <c r="EH154" i="4"/>
  <c r="EJ154" i="4"/>
  <c r="EL154" i="4"/>
  <c r="EN154" i="4"/>
  <c r="EP154" i="4"/>
  <c r="ER154" i="4"/>
  <c r="ET154" i="4"/>
  <c r="EV154" i="4"/>
  <c r="EX154" i="4"/>
  <c r="EZ154" i="4"/>
  <c r="FB154" i="4"/>
  <c r="FD154" i="4"/>
  <c r="FF154" i="4"/>
  <c r="FH154" i="4"/>
  <c r="FJ154" i="4"/>
  <c r="FL154" i="4"/>
  <c r="FN154" i="4"/>
  <c r="FP154" i="4"/>
  <c r="FR154" i="4"/>
  <c r="FT154" i="4"/>
  <c r="FV154" i="4"/>
  <c r="FX154" i="4"/>
  <c r="FZ154" i="4"/>
  <c r="GB154" i="4"/>
  <c r="GD154" i="4"/>
  <c r="GF154" i="4"/>
  <c r="GH154" i="4"/>
  <c r="GJ154" i="4"/>
  <c r="GL154" i="4"/>
  <c r="GN154" i="4"/>
  <c r="GP154" i="4"/>
  <c r="GR154" i="4"/>
  <c r="GT154" i="4"/>
  <c r="GV154" i="4"/>
  <c r="GX154" i="4"/>
  <c r="GZ154" i="4"/>
  <c r="HB154" i="4"/>
  <c r="HD154" i="4"/>
  <c r="DJ155" i="4"/>
  <c r="DL155" i="4"/>
  <c r="DN155" i="4"/>
  <c r="DP155" i="4"/>
  <c r="DR155" i="4"/>
  <c r="DT155" i="4"/>
  <c r="DV155" i="4"/>
  <c r="DX155" i="4"/>
  <c r="DZ155" i="4"/>
  <c r="EB155" i="4"/>
  <c r="ED155" i="4"/>
  <c r="EF155" i="4"/>
  <c r="EH155" i="4"/>
  <c r="EJ155" i="4"/>
  <c r="EL155" i="4"/>
  <c r="EN155" i="4"/>
  <c r="EP155" i="4"/>
  <c r="ER155" i="4"/>
  <c r="ET155" i="4"/>
  <c r="EV155" i="4"/>
  <c r="EX155" i="4"/>
  <c r="EZ155" i="4"/>
  <c r="FB155" i="4"/>
  <c r="FD155" i="4"/>
  <c r="FF155" i="4"/>
  <c r="FH155" i="4"/>
  <c r="FJ155" i="4"/>
  <c r="FL155" i="4"/>
  <c r="FN155" i="4"/>
  <c r="FP155" i="4"/>
  <c r="FR155" i="4"/>
  <c r="FT155" i="4"/>
  <c r="FV155" i="4"/>
  <c r="FX155" i="4"/>
  <c r="FZ155" i="4"/>
  <c r="GB155" i="4"/>
  <c r="GD155" i="4"/>
  <c r="GF155" i="4"/>
  <c r="GH155" i="4"/>
  <c r="GJ155" i="4"/>
  <c r="GL155" i="4"/>
  <c r="GN155" i="4"/>
  <c r="GP155" i="4"/>
  <c r="GR155" i="4"/>
  <c r="GT155" i="4"/>
  <c r="GV155" i="4"/>
  <c r="GX155" i="4"/>
  <c r="GZ155" i="4"/>
  <c r="HB155" i="4"/>
  <c r="HD155" i="4"/>
  <c r="DI156" i="4"/>
  <c r="DK156" i="4"/>
  <c r="DM156" i="4"/>
  <c r="DO156" i="4"/>
  <c r="DQ156" i="4"/>
  <c r="DS156" i="4"/>
  <c r="DU156" i="4"/>
  <c r="DW156" i="4"/>
  <c r="DY156" i="4"/>
  <c r="EA156" i="4"/>
  <c r="EC156" i="4"/>
  <c r="EE156" i="4"/>
  <c r="EG156" i="4"/>
  <c r="EI156" i="4"/>
  <c r="EK156" i="4"/>
  <c r="EM156" i="4"/>
  <c r="EO156" i="4"/>
  <c r="EQ156" i="4"/>
  <c r="ES156" i="4"/>
  <c r="EU156" i="4"/>
  <c r="EW156" i="4"/>
  <c r="EY156" i="4"/>
  <c r="FA156" i="4"/>
  <c r="FC156" i="4"/>
  <c r="FE156" i="4"/>
  <c r="FG156" i="4"/>
  <c r="FI156" i="4"/>
  <c r="FK156" i="4"/>
  <c r="FM156" i="4"/>
  <c r="FO156" i="4"/>
  <c r="FQ156" i="4"/>
  <c r="FS156" i="4"/>
  <c r="FU156" i="4"/>
  <c r="FW156" i="4"/>
  <c r="FY156" i="4"/>
  <c r="GA156" i="4"/>
  <c r="GC156" i="4"/>
  <c r="GE156" i="4"/>
  <c r="GG156" i="4"/>
  <c r="GI156" i="4"/>
  <c r="GK156" i="4"/>
  <c r="GM156" i="4"/>
  <c r="GO156" i="4"/>
  <c r="GQ156" i="4"/>
  <c r="GS156" i="4"/>
  <c r="GU156" i="4"/>
  <c r="GW156" i="4"/>
  <c r="GY156" i="4"/>
  <c r="HA156" i="4"/>
  <c r="HC156" i="4"/>
  <c r="DJ157" i="4"/>
  <c r="DL157" i="4"/>
  <c r="DN157" i="4"/>
  <c r="DP157" i="4"/>
  <c r="DR157" i="4"/>
  <c r="DT157" i="4"/>
  <c r="DV157" i="4"/>
  <c r="DX157" i="4"/>
  <c r="DZ157" i="4"/>
  <c r="EB157" i="4"/>
  <c r="ED157" i="4"/>
  <c r="EF157" i="4"/>
  <c r="EH157" i="4"/>
  <c r="EJ157" i="4"/>
  <c r="EL157" i="4"/>
  <c r="EN157" i="4"/>
  <c r="EP157" i="4"/>
  <c r="ER157" i="4"/>
  <c r="ET157" i="4"/>
  <c r="EV157" i="4"/>
  <c r="EX157" i="4"/>
  <c r="EZ157" i="4"/>
  <c r="FB157" i="4"/>
  <c r="FD157" i="4"/>
  <c r="FF157" i="4"/>
  <c r="FH157" i="4"/>
  <c r="FJ157" i="4"/>
  <c r="FL157" i="4"/>
  <c r="FN157" i="4"/>
  <c r="FP157" i="4"/>
  <c r="FR157" i="4"/>
  <c r="FT157" i="4"/>
  <c r="FV157" i="4"/>
  <c r="FX157" i="4"/>
  <c r="FZ157" i="4"/>
  <c r="GB157" i="4"/>
  <c r="GD157" i="4"/>
  <c r="GF157" i="4"/>
  <c r="GH157" i="4"/>
  <c r="GJ157" i="4"/>
  <c r="GL157" i="4"/>
  <c r="GN157" i="4"/>
  <c r="GP157" i="4"/>
  <c r="GR157" i="4"/>
  <c r="GT157" i="4"/>
  <c r="GV157" i="4"/>
  <c r="GX157" i="4"/>
  <c r="GZ157" i="4"/>
  <c r="HB157" i="4"/>
  <c r="HD157" i="4"/>
  <c r="DJ158" i="4"/>
  <c r="DL158" i="4"/>
  <c r="DN158" i="4"/>
  <c r="DP158" i="4"/>
  <c r="DR158" i="4"/>
  <c r="DT158" i="4"/>
  <c r="DV158" i="4"/>
  <c r="DX158" i="4"/>
  <c r="DZ158" i="4"/>
  <c r="EB158" i="4"/>
  <c r="ED158" i="4"/>
  <c r="EF158" i="4"/>
  <c r="EH158" i="4"/>
  <c r="EJ158" i="4"/>
  <c r="EL158" i="4"/>
  <c r="EN158" i="4"/>
  <c r="EP158" i="4"/>
  <c r="ER158" i="4"/>
  <c r="ET158" i="4"/>
  <c r="EV158" i="4"/>
  <c r="EX158" i="4"/>
  <c r="EZ158" i="4"/>
  <c r="FB158" i="4"/>
  <c r="FD158" i="4"/>
  <c r="FF158" i="4"/>
  <c r="FH158" i="4"/>
  <c r="FJ158" i="4"/>
  <c r="FL158" i="4"/>
  <c r="FN158" i="4"/>
  <c r="FP158" i="4"/>
  <c r="FR158" i="4"/>
  <c r="FT158" i="4"/>
  <c r="FV158" i="4"/>
  <c r="FX158" i="4"/>
  <c r="FZ158" i="4"/>
  <c r="GB158" i="4"/>
  <c r="GD158" i="4"/>
  <c r="GF158" i="4"/>
  <c r="GH158" i="4"/>
  <c r="GJ158" i="4"/>
  <c r="GL158" i="4"/>
  <c r="GN158" i="4"/>
  <c r="GP158" i="4"/>
  <c r="GR158" i="4"/>
  <c r="GT158" i="4"/>
  <c r="GV158" i="4"/>
  <c r="GX158" i="4"/>
  <c r="GZ158" i="4"/>
  <c r="HB158" i="4"/>
  <c r="HD158" i="4"/>
  <c r="DJ159" i="4"/>
  <c r="DL159" i="4"/>
  <c r="DN159" i="4"/>
  <c r="DP159" i="4"/>
  <c r="DR159" i="4"/>
  <c r="DT159" i="4"/>
  <c r="DV159" i="4"/>
  <c r="DX159" i="4"/>
  <c r="DZ159" i="4"/>
  <c r="EB159" i="4"/>
  <c r="ED159" i="4"/>
  <c r="EF159" i="4"/>
  <c r="EH159" i="4"/>
  <c r="EJ159" i="4"/>
  <c r="EL159" i="4"/>
  <c r="EN159" i="4"/>
  <c r="EP159" i="4"/>
  <c r="ER159" i="4"/>
  <c r="ET159" i="4"/>
  <c r="EV159" i="4"/>
  <c r="EX159" i="4"/>
  <c r="EZ159" i="4"/>
  <c r="FB159" i="4"/>
  <c r="FD159" i="4"/>
  <c r="FF159" i="4"/>
  <c r="FH159" i="4"/>
  <c r="FJ159" i="4"/>
  <c r="FL159" i="4"/>
  <c r="FN159" i="4"/>
  <c r="FP159" i="4"/>
  <c r="FR159" i="4"/>
  <c r="FT159" i="4"/>
  <c r="FV159" i="4"/>
  <c r="FX159" i="4"/>
  <c r="FZ159" i="4"/>
  <c r="GB159" i="4"/>
  <c r="GD159" i="4"/>
  <c r="GF159" i="4"/>
  <c r="GH159" i="4"/>
  <c r="GJ159" i="4"/>
  <c r="GL159" i="4"/>
  <c r="GN159" i="4"/>
  <c r="GP159" i="4"/>
  <c r="GR159" i="4"/>
  <c r="GT159" i="4"/>
  <c r="GV159" i="4"/>
  <c r="GX159" i="4"/>
  <c r="GZ159" i="4"/>
  <c r="HB159" i="4"/>
  <c r="HD159" i="4"/>
  <c r="DI160" i="4"/>
  <c r="DK160" i="4"/>
  <c r="DM160" i="4"/>
  <c r="DO160" i="4"/>
  <c r="DQ160" i="4"/>
  <c r="DS160" i="4"/>
  <c r="DU160" i="4"/>
  <c r="DW160" i="4"/>
  <c r="DY160" i="4"/>
  <c r="EA160" i="4"/>
  <c r="EC160" i="4"/>
  <c r="EE160" i="4"/>
  <c r="EG160" i="4"/>
  <c r="EI160" i="4"/>
  <c r="EK160" i="4"/>
  <c r="EM160" i="4"/>
  <c r="EO160" i="4"/>
  <c r="EQ160" i="4"/>
  <c r="ES160" i="4"/>
  <c r="EU160" i="4"/>
  <c r="EW160" i="4"/>
  <c r="EY160" i="4"/>
  <c r="FA160" i="4"/>
  <c r="FC160" i="4"/>
  <c r="FE160" i="4"/>
  <c r="FG160" i="4"/>
  <c r="FI160" i="4"/>
  <c r="FK160" i="4"/>
  <c r="FM160" i="4"/>
  <c r="FO160" i="4"/>
  <c r="FQ160" i="4"/>
  <c r="FS160" i="4"/>
  <c r="FU160" i="4"/>
  <c r="FW160" i="4"/>
  <c r="FY160" i="4"/>
  <c r="GA160" i="4"/>
  <c r="GC160" i="4"/>
  <c r="GE160" i="4"/>
  <c r="GG160" i="4"/>
  <c r="GI160" i="4"/>
  <c r="GK160" i="4"/>
  <c r="GM160" i="4"/>
  <c r="GO160" i="4"/>
  <c r="GQ160" i="4"/>
  <c r="GS160" i="4"/>
  <c r="GU160" i="4"/>
  <c r="GW160" i="4"/>
  <c r="GY160" i="4"/>
  <c r="HA160" i="4"/>
  <c r="HC160" i="4"/>
  <c r="DJ161" i="4"/>
  <c r="DL161" i="4"/>
  <c r="DN161" i="4"/>
  <c r="DP161" i="4"/>
  <c r="DR161" i="4"/>
  <c r="DT161" i="4"/>
  <c r="DV161" i="4"/>
  <c r="DX161" i="4"/>
  <c r="DZ161" i="4"/>
  <c r="EB161" i="4"/>
  <c r="ED161" i="4"/>
  <c r="EF161" i="4"/>
  <c r="EH161" i="4"/>
  <c r="EJ161" i="4"/>
  <c r="EL161" i="4"/>
  <c r="EN161" i="4"/>
  <c r="EP161" i="4"/>
  <c r="ER161" i="4"/>
  <c r="ET161" i="4"/>
  <c r="EV161" i="4"/>
  <c r="EX161" i="4"/>
  <c r="EZ161" i="4"/>
  <c r="FB161" i="4"/>
  <c r="FD161" i="4"/>
  <c r="FF161" i="4"/>
  <c r="FH161" i="4"/>
  <c r="FJ161" i="4"/>
  <c r="FL161" i="4"/>
  <c r="FN161" i="4"/>
  <c r="FP161" i="4"/>
  <c r="FR161" i="4"/>
  <c r="FT161" i="4"/>
  <c r="FV161" i="4"/>
  <c r="FX161" i="4"/>
  <c r="FZ161" i="4"/>
  <c r="GB161" i="4"/>
  <c r="GD161" i="4"/>
  <c r="GF161" i="4"/>
  <c r="GH161" i="4"/>
  <c r="GJ161" i="4"/>
  <c r="GL161" i="4"/>
  <c r="GN161" i="4"/>
  <c r="GP161" i="4"/>
  <c r="GR161" i="4"/>
  <c r="GT161" i="4"/>
  <c r="GV161" i="4"/>
  <c r="GX161" i="4"/>
  <c r="GZ161" i="4"/>
  <c r="HB161" i="4"/>
  <c r="HD161" i="4"/>
  <c r="DJ162" i="4"/>
  <c r="DL162" i="4"/>
  <c r="DN162" i="4"/>
  <c r="DP162" i="4"/>
  <c r="DR162" i="4"/>
  <c r="DT162" i="4"/>
  <c r="DV162" i="4"/>
  <c r="DX162" i="4"/>
  <c r="DZ162" i="4"/>
  <c r="EB162" i="4"/>
  <c r="ED162" i="4"/>
  <c r="EF162" i="4"/>
  <c r="EH162" i="4"/>
  <c r="EJ162" i="4"/>
  <c r="EL162" i="4"/>
  <c r="EN162" i="4"/>
  <c r="EP162" i="4"/>
  <c r="ER162" i="4"/>
  <c r="ET162" i="4"/>
  <c r="EV162" i="4"/>
  <c r="EX162" i="4"/>
  <c r="EZ162" i="4"/>
  <c r="FB162" i="4"/>
  <c r="FD162" i="4"/>
  <c r="FF162" i="4"/>
  <c r="FH162" i="4"/>
  <c r="FJ162" i="4"/>
  <c r="FL162" i="4"/>
  <c r="FN162" i="4"/>
  <c r="FP162" i="4"/>
  <c r="FR162" i="4"/>
  <c r="FT162" i="4"/>
  <c r="FV162" i="4"/>
  <c r="FX162" i="4"/>
  <c r="FZ162" i="4"/>
  <c r="GB162" i="4"/>
  <c r="GD162" i="4"/>
  <c r="GF162" i="4"/>
  <c r="GH162" i="4"/>
  <c r="GJ162" i="4"/>
  <c r="GL162" i="4"/>
  <c r="GN162" i="4"/>
  <c r="GP162" i="4"/>
  <c r="GR162" i="4"/>
  <c r="GT162" i="4"/>
  <c r="GV162" i="4"/>
  <c r="GX162" i="4"/>
  <c r="GZ162" i="4"/>
  <c r="HB162" i="4"/>
  <c r="HD162" i="4"/>
  <c r="DJ163" i="4"/>
  <c r="DL163" i="4"/>
  <c r="DN163" i="4"/>
  <c r="DP163" i="4"/>
  <c r="DR163" i="4"/>
  <c r="DT163" i="4"/>
  <c r="DV163" i="4"/>
  <c r="DX163" i="4"/>
  <c r="DZ163" i="4"/>
  <c r="EB163" i="4"/>
  <c r="ED163" i="4"/>
  <c r="EF163" i="4"/>
  <c r="EH163" i="4"/>
  <c r="EJ163" i="4"/>
  <c r="EL163" i="4"/>
  <c r="EN163" i="4"/>
  <c r="EP163" i="4"/>
  <c r="ER163" i="4"/>
  <c r="ET163" i="4"/>
  <c r="EV163" i="4"/>
  <c r="EX163" i="4"/>
  <c r="EZ163" i="4"/>
  <c r="FB163" i="4"/>
  <c r="FD163" i="4"/>
  <c r="FF163" i="4"/>
  <c r="FH163" i="4"/>
  <c r="FJ163" i="4"/>
  <c r="FL163" i="4"/>
  <c r="FN163" i="4"/>
  <c r="FP163" i="4"/>
  <c r="FR163" i="4"/>
  <c r="FT163" i="4"/>
  <c r="FV163" i="4"/>
  <c r="FX163" i="4"/>
  <c r="FZ163" i="4"/>
  <c r="GB163" i="4"/>
  <c r="GD163" i="4"/>
  <c r="GF163" i="4"/>
  <c r="GH163" i="4"/>
  <c r="GJ163" i="4"/>
  <c r="GL163" i="4"/>
  <c r="GN163" i="4"/>
  <c r="GP163" i="4"/>
  <c r="GR163" i="4"/>
  <c r="GT163" i="4"/>
  <c r="GV163" i="4"/>
  <c r="GX163" i="4"/>
  <c r="GZ163" i="4"/>
  <c r="HB163" i="4"/>
  <c r="HD163" i="4"/>
  <c r="DI164" i="4"/>
  <c r="DK164" i="4"/>
  <c r="DM164" i="4"/>
  <c r="DO164" i="4"/>
  <c r="DQ164" i="4"/>
  <c r="DS164" i="4"/>
  <c r="DU164" i="4"/>
  <c r="DW164" i="4"/>
  <c r="DY164" i="4"/>
  <c r="EA164" i="4"/>
  <c r="EC164" i="4"/>
  <c r="EE164" i="4"/>
  <c r="EG164" i="4"/>
  <c r="EI164" i="4"/>
  <c r="EK164" i="4"/>
  <c r="EM164" i="4"/>
  <c r="EO164" i="4"/>
  <c r="EQ164" i="4"/>
  <c r="ES164" i="4"/>
  <c r="EU164" i="4"/>
  <c r="EW164" i="4"/>
  <c r="EY164" i="4"/>
  <c r="FA164" i="4"/>
  <c r="FC164" i="4"/>
  <c r="FE164" i="4"/>
  <c r="FG164" i="4"/>
  <c r="FI164" i="4"/>
  <c r="FK164" i="4"/>
  <c r="FM164" i="4"/>
  <c r="FO164" i="4"/>
  <c r="FQ164" i="4"/>
  <c r="FS164" i="4"/>
  <c r="FU164" i="4"/>
  <c r="FW164" i="4"/>
  <c r="FY164" i="4"/>
  <c r="GA164" i="4"/>
  <c r="GC164" i="4"/>
  <c r="GE164" i="4"/>
  <c r="GG164" i="4"/>
  <c r="GI164" i="4"/>
  <c r="GK164" i="4"/>
  <c r="GM164" i="4"/>
  <c r="GO164" i="4"/>
  <c r="GQ164" i="4"/>
  <c r="GS164" i="4"/>
  <c r="GU164" i="4"/>
  <c r="GW164" i="4"/>
  <c r="GY164" i="4"/>
  <c r="HA164" i="4"/>
  <c r="HC164" i="4"/>
  <c r="DJ165" i="4"/>
  <c r="DL165" i="4"/>
  <c r="DN165" i="4"/>
  <c r="DP165" i="4"/>
  <c r="DR165" i="4"/>
  <c r="DT165" i="4"/>
  <c r="DV165" i="4"/>
  <c r="DX165" i="4"/>
  <c r="DZ165" i="4"/>
  <c r="EB165" i="4"/>
  <c r="ED165" i="4"/>
  <c r="EF165" i="4"/>
  <c r="EH165" i="4"/>
  <c r="EJ165" i="4"/>
  <c r="EL165" i="4"/>
  <c r="EN165" i="4"/>
  <c r="EP165" i="4"/>
  <c r="ER165" i="4"/>
  <c r="ET165" i="4"/>
  <c r="EV165" i="4"/>
  <c r="EX165" i="4"/>
  <c r="EZ165" i="4"/>
  <c r="FB165" i="4"/>
  <c r="FD165" i="4"/>
  <c r="FF165" i="4"/>
  <c r="FH165" i="4"/>
  <c r="FJ165" i="4"/>
  <c r="FL165" i="4"/>
  <c r="FN165" i="4"/>
  <c r="FP165" i="4"/>
  <c r="FR165" i="4"/>
  <c r="FT165" i="4"/>
  <c r="FV165" i="4"/>
  <c r="FX165" i="4"/>
  <c r="FZ165" i="4"/>
  <c r="GB165" i="4"/>
  <c r="GD165" i="4"/>
  <c r="GF165" i="4"/>
  <c r="GH165" i="4"/>
  <c r="GJ165" i="4"/>
  <c r="GL165" i="4"/>
  <c r="GN165" i="4"/>
  <c r="GP165" i="4"/>
  <c r="GR165" i="4"/>
  <c r="GT165" i="4"/>
  <c r="GV165" i="4"/>
  <c r="GX165" i="4"/>
  <c r="GZ165" i="4"/>
  <c r="HB165" i="4"/>
  <c r="HD165" i="4"/>
  <c r="DJ166" i="4"/>
  <c r="DL166" i="4"/>
  <c r="DN166" i="4"/>
  <c r="DP166" i="4"/>
  <c r="DR166" i="4"/>
  <c r="DT166" i="4"/>
  <c r="DV166" i="4"/>
  <c r="DX166" i="4"/>
  <c r="DZ166" i="4"/>
  <c r="EB166" i="4"/>
  <c r="ED166" i="4"/>
  <c r="EF166" i="4"/>
  <c r="EH166" i="4"/>
  <c r="EJ166" i="4"/>
  <c r="EL166" i="4"/>
  <c r="EN166" i="4"/>
  <c r="EP166" i="4"/>
  <c r="ER166" i="4"/>
  <c r="ET166" i="4"/>
  <c r="EV166" i="4"/>
  <c r="EX166" i="4"/>
  <c r="EZ166" i="4"/>
  <c r="FB166" i="4"/>
  <c r="FD166" i="4"/>
  <c r="FF166" i="4"/>
  <c r="FH166" i="4"/>
  <c r="FJ166" i="4"/>
  <c r="FL166" i="4"/>
  <c r="FN166" i="4"/>
  <c r="FP166" i="4"/>
  <c r="FR166" i="4"/>
  <c r="FT166" i="4"/>
  <c r="FV166" i="4"/>
  <c r="FX166" i="4"/>
  <c r="FZ166" i="4"/>
  <c r="GB166" i="4"/>
  <c r="GD166" i="4"/>
  <c r="GF166" i="4"/>
  <c r="GH166" i="4"/>
  <c r="GJ166" i="4"/>
  <c r="GL166" i="4"/>
  <c r="GN166" i="4"/>
  <c r="GP166" i="4"/>
  <c r="GR166" i="4"/>
  <c r="GT166" i="4"/>
  <c r="GV166" i="4"/>
  <c r="GX166" i="4"/>
  <c r="GZ166" i="4"/>
  <c r="HB166" i="4"/>
  <c r="HD166" i="4"/>
  <c r="DJ167" i="4"/>
  <c r="DL167" i="4"/>
  <c r="DN167" i="4"/>
  <c r="DP167" i="4"/>
  <c r="DR167" i="4"/>
  <c r="DT167" i="4"/>
  <c r="DV167" i="4"/>
  <c r="DX167" i="4"/>
  <c r="DZ167" i="4"/>
  <c r="EB167" i="4"/>
  <c r="ED167" i="4"/>
  <c r="EF167" i="4"/>
  <c r="EH167" i="4"/>
  <c r="EJ167" i="4"/>
  <c r="EL167" i="4"/>
  <c r="EN167" i="4"/>
  <c r="EP167" i="4"/>
  <c r="ER167" i="4"/>
  <c r="ET167" i="4"/>
  <c r="EV167" i="4"/>
  <c r="EX167" i="4"/>
  <c r="EZ167" i="4"/>
  <c r="FB167" i="4"/>
  <c r="FD167" i="4"/>
  <c r="FF167" i="4"/>
  <c r="FH167" i="4"/>
  <c r="FJ167" i="4"/>
  <c r="FL167" i="4"/>
  <c r="FN167" i="4"/>
  <c r="FP167" i="4"/>
  <c r="FR167" i="4"/>
  <c r="FT167" i="4"/>
  <c r="FV167" i="4"/>
  <c r="FX167" i="4"/>
  <c r="FZ167" i="4"/>
  <c r="GB167" i="4"/>
  <c r="GD167" i="4"/>
  <c r="GF167" i="4"/>
  <c r="GH167" i="4"/>
  <c r="GJ167" i="4"/>
  <c r="GL167" i="4"/>
  <c r="GN167" i="4"/>
  <c r="GP167" i="4"/>
  <c r="GR167" i="4"/>
  <c r="GT167" i="4"/>
  <c r="GV167" i="4"/>
  <c r="GX167" i="4"/>
  <c r="GZ167" i="4"/>
  <c r="HB167" i="4"/>
  <c r="HD167" i="4"/>
  <c r="DI168" i="4"/>
  <c r="DK168" i="4"/>
  <c r="DM168" i="4"/>
  <c r="DO168" i="4"/>
  <c r="DQ168" i="4"/>
  <c r="DS168" i="4"/>
  <c r="DU168" i="4"/>
  <c r="DW168" i="4"/>
  <c r="DY168" i="4"/>
  <c r="EA168" i="4"/>
  <c r="EC168" i="4"/>
  <c r="EE168" i="4"/>
  <c r="EG168" i="4"/>
  <c r="EI168" i="4"/>
  <c r="EK168" i="4"/>
  <c r="EM168" i="4"/>
  <c r="EO168" i="4"/>
  <c r="EQ168" i="4"/>
  <c r="ES168" i="4"/>
  <c r="EU168" i="4"/>
  <c r="EW168" i="4"/>
  <c r="EY168" i="4"/>
  <c r="FA168" i="4"/>
  <c r="FC168" i="4"/>
  <c r="FE168" i="4"/>
  <c r="FG168" i="4"/>
  <c r="FI168" i="4"/>
  <c r="FK168" i="4"/>
  <c r="FM168" i="4"/>
  <c r="FO168" i="4"/>
  <c r="FQ168" i="4"/>
  <c r="FS168" i="4"/>
  <c r="FU168" i="4"/>
  <c r="FW168" i="4"/>
  <c r="FY168" i="4"/>
  <c r="GA168" i="4"/>
  <c r="GC168" i="4"/>
  <c r="GE168" i="4"/>
  <c r="GG168" i="4"/>
  <c r="GI168" i="4"/>
  <c r="GK168" i="4"/>
  <c r="GM168" i="4"/>
  <c r="GO168" i="4"/>
  <c r="GQ168" i="4"/>
  <c r="GS168" i="4"/>
  <c r="GU168" i="4"/>
  <c r="GW168" i="4"/>
  <c r="GY168" i="4"/>
  <c r="HA168" i="4"/>
  <c r="HC168" i="4"/>
  <c r="DJ169" i="4"/>
  <c r="DL169" i="4"/>
  <c r="DN169" i="4"/>
  <c r="DP169" i="4"/>
  <c r="DR169" i="4"/>
  <c r="DT169" i="4"/>
  <c r="DV169" i="4"/>
  <c r="DX169" i="4"/>
  <c r="DZ169" i="4"/>
  <c r="EB169" i="4"/>
  <c r="ED169" i="4"/>
  <c r="EF169" i="4"/>
  <c r="EH169" i="4"/>
  <c r="EJ169" i="4"/>
  <c r="EL169" i="4"/>
  <c r="EN169" i="4"/>
  <c r="EP169" i="4"/>
  <c r="ER169" i="4"/>
  <c r="ET169" i="4"/>
  <c r="EV169" i="4"/>
  <c r="EX169" i="4"/>
  <c r="EZ169" i="4"/>
  <c r="FB169" i="4"/>
  <c r="FD169" i="4"/>
  <c r="FF169" i="4"/>
  <c r="FH169" i="4"/>
  <c r="FJ169" i="4"/>
  <c r="FL169" i="4"/>
  <c r="FN169" i="4"/>
  <c r="FP169" i="4"/>
  <c r="FR169" i="4"/>
  <c r="FT169" i="4"/>
  <c r="FV169" i="4"/>
  <c r="FX169" i="4"/>
  <c r="FZ169" i="4"/>
  <c r="GB169" i="4"/>
  <c r="GD169" i="4"/>
  <c r="GF169" i="4"/>
  <c r="GH169" i="4"/>
  <c r="GJ169" i="4"/>
  <c r="GL169" i="4"/>
  <c r="GN169" i="4"/>
  <c r="GP169" i="4"/>
  <c r="GR169" i="4"/>
  <c r="GT169" i="4"/>
  <c r="GV169" i="4"/>
  <c r="GX169" i="4"/>
  <c r="GZ169" i="4"/>
  <c r="HB169" i="4"/>
  <c r="HD169" i="4"/>
  <c r="DI170" i="4"/>
  <c r="DK170" i="4"/>
  <c r="DM170" i="4"/>
  <c r="DO170" i="4"/>
  <c r="DQ170" i="4"/>
  <c r="DS170" i="4"/>
  <c r="DU170" i="4"/>
  <c r="DW170" i="4"/>
  <c r="DY170" i="4"/>
  <c r="EA170" i="4"/>
  <c r="EC170" i="4"/>
  <c r="EE170" i="4"/>
  <c r="EG170" i="4"/>
  <c r="EI170" i="4"/>
  <c r="EK170" i="4"/>
  <c r="EM170" i="4"/>
  <c r="EO170" i="4"/>
  <c r="EQ170" i="4"/>
  <c r="ES170" i="4"/>
  <c r="EU170" i="4"/>
  <c r="EW170" i="4"/>
  <c r="EY170" i="4"/>
  <c r="FA170" i="4"/>
  <c r="FC170" i="4"/>
  <c r="FE170" i="4"/>
  <c r="FG170" i="4"/>
  <c r="FI170" i="4"/>
  <c r="FK170" i="4"/>
  <c r="FM170" i="4"/>
  <c r="FO170" i="4"/>
  <c r="FQ170" i="4"/>
  <c r="FS170" i="4"/>
  <c r="FU170" i="4"/>
  <c r="FW170" i="4"/>
  <c r="FY170" i="4"/>
  <c r="GA170" i="4"/>
  <c r="GC170" i="4"/>
  <c r="GE170" i="4"/>
  <c r="GG170" i="4"/>
  <c r="GI170" i="4"/>
  <c r="GK170" i="4"/>
  <c r="GM170" i="4"/>
  <c r="GO170" i="4"/>
  <c r="GQ170" i="4"/>
  <c r="GS170" i="4"/>
  <c r="GU170" i="4"/>
  <c r="GW170" i="4"/>
  <c r="GY170" i="4"/>
  <c r="HA170" i="4"/>
  <c r="HC170" i="4"/>
  <c r="DJ171" i="4"/>
  <c r="DL171" i="4"/>
  <c r="DN171" i="4"/>
  <c r="DP171" i="4"/>
  <c r="DR171" i="4"/>
  <c r="DT171" i="4"/>
  <c r="DV171" i="4"/>
  <c r="DX171" i="4"/>
  <c r="DZ171" i="4"/>
  <c r="EB171" i="4"/>
  <c r="ED171" i="4"/>
  <c r="EF171" i="4"/>
  <c r="EH171" i="4"/>
  <c r="EJ171" i="4"/>
  <c r="EL171" i="4"/>
  <c r="EN171" i="4"/>
  <c r="EP171" i="4"/>
  <c r="ER171" i="4"/>
  <c r="ET171" i="4"/>
  <c r="EV171" i="4"/>
  <c r="EX171" i="4"/>
  <c r="EZ171" i="4"/>
  <c r="FB171" i="4"/>
  <c r="FD171" i="4"/>
  <c r="FF171" i="4"/>
  <c r="FH171" i="4"/>
  <c r="FJ171" i="4"/>
  <c r="FL171" i="4"/>
  <c r="FN171" i="4"/>
  <c r="FP171" i="4"/>
  <c r="FR171" i="4"/>
  <c r="FT171" i="4"/>
  <c r="FV171" i="4"/>
  <c r="FX171" i="4"/>
  <c r="FZ171" i="4"/>
  <c r="GB171" i="4"/>
  <c r="GD171" i="4"/>
  <c r="GF171" i="4"/>
  <c r="GH171" i="4"/>
  <c r="GJ171" i="4"/>
  <c r="GL171" i="4"/>
  <c r="GN171" i="4"/>
  <c r="GP171" i="4"/>
  <c r="GR171" i="4"/>
  <c r="GT171" i="4"/>
  <c r="GV171" i="4"/>
  <c r="GX171" i="4"/>
  <c r="GZ171" i="4"/>
  <c r="HB171" i="4"/>
  <c r="HD171" i="4"/>
  <c r="DJ172" i="4"/>
  <c r="DL172" i="4"/>
  <c r="DN172" i="4"/>
  <c r="DP172" i="4"/>
  <c r="DR172" i="4"/>
  <c r="DT172" i="4"/>
  <c r="DV172" i="4"/>
  <c r="DX172" i="4"/>
  <c r="DZ172" i="4"/>
  <c r="EB172" i="4"/>
  <c r="ED172" i="4"/>
  <c r="EF172" i="4"/>
  <c r="EH172" i="4"/>
  <c r="EJ172" i="4"/>
  <c r="EL172" i="4"/>
  <c r="EN172" i="4"/>
  <c r="EP172" i="4"/>
  <c r="ER172" i="4"/>
  <c r="ET172" i="4"/>
  <c r="EV172" i="4"/>
  <c r="EX172" i="4"/>
  <c r="EZ172" i="4"/>
  <c r="FB172" i="4"/>
  <c r="FD172" i="4"/>
  <c r="FF172" i="4"/>
  <c r="FH172" i="4"/>
  <c r="FJ172" i="4"/>
  <c r="FL172" i="4"/>
  <c r="FN172" i="4"/>
  <c r="FP172" i="4"/>
  <c r="FR172" i="4"/>
  <c r="FT172" i="4"/>
  <c r="FV172" i="4"/>
  <c r="FX172" i="4"/>
  <c r="FZ172" i="4"/>
  <c r="GB172" i="4"/>
  <c r="GD172" i="4"/>
  <c r="GF172" i="4"/>
  <c r="GH172" i="4"/>
  <c r="GJ172" i="4"/>
  <c r="GL172" i="4"/>
  <c r="GN172" i="4"/>
  <c r="GP172" i="4"/>
  <c r="GR172" i="4"/>
  <c r="GT172" i="4"/>
  <c r="GV172" i="4"/>
  <c r="GX172" i="4"/>
  <c r="GZ172" i="4"/>
  <c r="HB172" i="4"/>
  <c r="HD172" i="4"/>
  <c r="DI173" i="4"/>
  <c r="DK173" i="4"/>
  <c r="DM173" i="4"/>
  <c r="DO173" i="4"/>
  <c r="DQ173" i="4"/>
  <c r="DS173" i="4"/>
  <c r="DU173" i="4"/>
  <c r="DW173" i="4"/>
  <c r="DY173" i="4"/>
  <c r="EA173" i="4"/>
  <c r="EC173" i="4"/>
  <c r="EE173" i="4"/>
  <c r="EG173" i="4"/>
  <c r="EI173" i="4"/>
  <c r="EK173" i="4"/>
  <c r="EM173" i="4"/>
  <c r="EO173" i="4"/>
  <c r="EQ173" i="4"/>
  <c r="ES173" i="4"/>
  <c r="EU173" i="4"/>
  <c r="EW173" i="4"/>
  <c r="EY173" i="4"/>
  <c r="FA173" i="4"/>
  <c r="FC173" i="4"/>
  <c r="FE173" i="4"/>
  <c r="FG173" i="4"/>
  <c r="FI173" i="4"/>
  <c r="FK173" i="4"/>
  <c r="FM173" i="4"/>
  <c r="FO173" i="4"/>
  <c r="FQ173" i="4"/>
  <c r="FS173" i="4"/>
  <c r="FU173" i="4"/>
  <c r="FW173" i="4"/>
  <c r="FY173" i="4"/>
  <c r="GA173" i="4"/>
  <c r="GC173" i="4"/>
  <c r="GE173" i="4"/>
  <c r="GG173" i="4"/>
  <c r="GI173" i="4"/>
  <c r="GK173" i="4"/>
  <c r="GM173" i="4"/>
  <c r="GO173" i="4"/>
  <c r="GQ173" i="4"/>
  <c r="GS173" i="4"/>
  <c r="GU173" i="4"/>
  <c r="GW173" i="4"/>
  <c r="GY173" i="4"/>
  <c r="HA173" i="4"/>
  <c r="HC173" i="4"/>
  <c r="DI174" i="4"/>
  <c r="DK174" i="4"/>
  <c r="DM174" i="4"/>
  <c r="DO174" i="4"/>
  <c r="DQ174" i="4"/>
  <c r="DS174" i="4"/>
  <c r="DU174" i="4"/>
  <c r="DW174" i="4"/>
  <c r="DY174" i="4"/>
  <c r="EA174" i="4"/>
  <c r="EC174" i="4"/>
  <c r="EE174" i="4"/>
  <c r="EG174" i="4"/>
  <c r="EI174" i="4"/>
  <c r="EK174" i="4"/>
  <c r="EM174" i="4"/>
  <c r="EO174" i="4"/>
  <c r="EQ174" i="4"/>
  <c r="ES174" i="4"/>
  <c r="EU174" i="4"/>
  <c r="EW174" i="4"/>
  <c r="EY174" i="4"/>
  <c r="FA174" i="4"/>
  <c r="FC174" i="4"/>
  <c r="FE174" i="4"/>
  <c r="FG174" i="4"/>
  <c r="FI174" i="4"/>
  <c r="FK174" i="4"/>
  <c r="FM174" i="4"/>
  <c r="FO174" i="4"/>
  <c r="FQ174" i="4"/>
  <c r="FS174" i="4"/>
  <c r="FU174" i="4"/>
  <c r="FW174" i="4"/>
  <c r="FY174" i="4"/>
  <c r="GA174" i="4"/>
  <c r="GC174" i="4"/>
  <c r="GE174" i="4"/>
  <c r="GG174" i="4"/>
  <c r="GI174" i="4"/>
  <c r="GK174" i="4"/>
  <c r="GM174" i="4"/>
  <c r="GO174" i="4"/>
  <c r="GQ174" i="4"/>
  <c r="GS174" i="4"/>
  <c r="GU174" i="4"/>
  <c r="GW174" i="4"/>
  <c r="GY174" i="4"/>
  <c r="HA174" i="4"/>
  <c r="HC174" i="4"/>
  <c r="DJ175" i="4"/>
  <c r="DL175" i="4"/>
  <c r="DN175" i="4"/>
  <c r="DP175" i="4"/>
  <c r="DR175" i="4"/>
  <c r="DT175" i="4"/>
  <c r="DV175" i="4"/>
  <c r="DX175" i="4"/>
  <c r="DZ175" i="4"/>
  <c r="EB175" i="4"/>
  <c r="ED175" i="4"/>
  <c r="EF175" i="4"/>
  <c r="EH175" i="4"/>
  <c r="EJ175" i="4"/>
  <c r="EL175" i="4"/>
  <c r="EN175" i="4"/>
  <c r="EP175" i="4"/>
  <c r="ER175" i="4"/>
  <c r="ET175" i="4"/>
  <c r="EV175" i="4"/>
  <c r="EX175" i="4"/>
  <c r="EZ175" i="4"/>
  <c r="FB175" i="4"/>
  <c r="FD175" i="4"/>
  <c r="FF175" i="4"/>
  <c r="FH175" i="4"/>
  <c r="FJ175" i="4"/>
  <c r="FL175" i="4"/>
  <c r="FN175" i="4"/>
  <c r="FP175" i="4"/>
  <c r="FR175" i="4"/>
  <c r="FT175" i="4"/>
  <c r="FV175" i="4"/>
  <c r="FX175" i="4"/>
  <c r="FZ175" i="4"/>
  <c r="GB175" i="4"/>
  <c r="GD175" i="4"/>
  <c r="GF175" i="4"/>
  <c r="GH175" i="4"/>
  <c r="GJ175" i="4"/>
  <c r="GL175" i="4"/>
  <c r="GN175" i="4"/>
  <c r="GP175" i="4"/>
  <c r="GR175" i="4"/>
  <c r="GT175" i="4"/>
  <c r="GV175" i="4"/>
  <c r="GX175" i="4"/>
  <c r="GZ175" i="4"/>
  <c r="HB175" i="4"/>
  <c r="HD175" i="4"/>
  <c r="DI176" i="4"/>
  <c r="DK176" i="4"/>
  <c r="DM176" i="4"/>
  <c r="DO176" i="4"/>
  <c r="DQ176" i="4"/>
  <c r="DS176" i="4"/>
  <c r="DU176" i="4"/>
  <c r="DW176" i="4"/>
  <c r="DY176" i="4"/>
  <c r="EA176" i="4"/>
  <c r="EC176" i="4"/>
  <c r="EE176" i="4"/>
  <c r="EG176" i="4"/>
  <c r="EI176" i="4"/>
  <c r="EK176" i="4"/>
  <c r="EM176" i="4"/>
  <c r="EO176" i="4"/>
  <c r="EQ176" i="4"/>
  <c r="ES176" i="4"/>
  <c r="EU176" i="4"/>
  <c r="EW176" i="4"/>
  <c r="EY176" i="4"/>
  <c r="FA176" i="4"/>
  <c r="FC176" i="4"/>
  <c r="FE176" i="4"/>
  <c r="FG176" i="4"/>
  <c r="FI176" i="4"/>
  <c r="FK176" i="4"/>
  <c r="FM176" i="4"/>
  <c r="FO176" i="4"/>
  <c r="FQ176" i="4"/>
  <c r="FS176" i="4"/>
  <c r="FU176" i="4"/>
  <c r="FW176" i="4"/>
  <c r="FY176" i="4"/>
  <c r="GA176" i="4"/>
  <c r="GC176" i="4"/>
  <c r="GE176" i="4"/>
  <c r="GG176" i="4"/>
  <c r="GI176" i="4"/>
  <c r="GK176" i="4"/>
  <c r="GM176" i="4"/>
  <c r="GO176" i="4"/>
  <c r="GQ176" i="4"/>
  <c r="GS176" i="4"/>
  <c r="GU176" i="4"/>
  <c r="GW176" i="4"/>
  <c r="GY176" i="4"/>
  <c r="HA176" i="4"/>
  <c r="HC176" i="4"/>
  <c r="DJ177" i="4"/>
  <c r="DL177" i="4"/>
  <c r="DN177" i="4"/>
  <c r="DP177" i="4"/>
  <c r="DR177" i="4"/>
  <c r="DT177" i="4"/>
  <c r="DV177" i="4"/>
  <c r="DX177" i="4"/>
  <c r="DZ177" i="4"/>
  <c r="EB177" i="4"/>
  <c r="ED177" i="4"/>
  <c r="EF177" i="4"/>
  <c r="EH177" i="4"/>
  <c r="EJ177" i="4"/>
  <c r="EL177" i="4"/>
  <c r="EN177" i="4"/>
  <c r="EP177" i="4"/>
  <c r="ER177" i="4"/>
  <c r="ET177" i="4"/>
  <c r="EV177" i="4"/>
  <c r="EX177" i="4"/>
  <c r="EZ177" i="4"/>
  <c r="FB177" i="4"/>
  <c r="FD177" i="4"/>
  <c r="FF177" i="4"/>
  <c r="FH177" i="4"/>
  <c r="FJ177" i="4"/>
  <c r="FL177" i="4"/>
  <c r="FN177" i="4"/>
  <c r="FP177" i="4"/>
  <c r="FR177" i="4"/>
  <c r="FT177" i="4"/>
  <c r="FV177" i="4"/>
  <c r="FX177" i="4"/>
  <c r="FZ177" i="4"/>
  <c r="GB177" i="4"/>
  <c r="GD177" i="4"/>
  <c r="GF177" i="4"/>
  <c r="GH177" i="4"/>
  <c r="GJ177" i="4"/>
  <c r="GL177" i="4"/>
  <c r="GN177" i="4"/>
  <c r="GP177" i="4"/>
  <c r="GR177" i="4"/>
  <c r="GT177" i="4"/>
  <c r="GV177" i="4"/>
  <c r="GX177" i="4"/>
  <c r="GZ177" i="4"/>
  <c r="HB177" i="4"/>
  <c r="HD177" i="4"/>
  <c r="DJ178" i="4"/>
  <c r="DL178" i="4"/>
  <c r="DN178" i="4"/>
  <c r="DP178" i="4"/>
  <c r="DR178" i="4"/>
  <c r="DT178" i="4"/>
  <c r="DV178" i="4"/>
  <c r="DX178" i="4"/>
  <c r="DZ178" i="4"/>
  <c r="EB178" i="4"/>
  <c r="ED178" i="4"/>
  <c r="EF178" i="4"/>
  <c r="EH178" i="4"/>
  <c r="EJ178" i="4"/>
  <c r="EL178" i="4"/>
  <c r="EN178" i="4"/>
  <c r="EP178" i="4"/>
  <c r="ER178" i="4"/>
  <c r="ET178" i="4"/>
  <c r="EV178" i="4"/>
  <c r="EX178" i="4"/>
  <c r="EZ178" i="4"/>
  <c r="FB178" i="4"/>
  <c r="FD178" i="4"/>
  <c r="FF178" i="4"/>
  <c r="FH178" i="4"/>
  <c r="FJ178" i="4"/>
  <c r="FL178" i="4"/>
  <c r="FN178" i="4"/>
  <c r="FP178" i="4"/>
  <c r="FR178" i="4"/>
  <c r="FT178" i="4"/>
  <c r="FV178" i="4"/>
  <c r="FX178" i="4"/>
  <c r="FZ178" i="4"/>
  <c r="GB178" i="4"/>
  <c r="GD178" i="4"/>
  <c r="GF178" i="4"/>
  <c r="GH178" i="4"/>
  <c r="GJ178" i="4"/>
  <c r="GL178" i="4"/>
  <c r="GN178" i="4"/>
  <c r="GP178" i="4"/>
  <c r="GR178" i="4"/>
  <c r="GT178" i="4"/>
  <c r="GV178" i="4"/>
  <c r="GX178" i="4"/>
  <c r="GZ178" i="4"/>
  <c r="HB178" i="4"/>
  <c r="HD178" i="4"/>
  <c r="DI179" i="4"/>
  <c r="DK179" i="4"/>
  <c r="DM179" i="4"/>
  <c r="DO179" i="4"/>
  <c r="DQ179" i="4"/>
  <c r="DS179" i="4"/>
  <c r="DU179" i="4"/>
  <c r="DW179" i="4"/>
  <c r="DY179" i="4"/>
  <c r="EA179" i="4"/>
  <c r="EC179" i="4"/>
  <c r="EE179" i="4"/>
  <c r="EG179" i="4"/>
  <c r="EI179" i="4"/>
  <c r="EK179" i="4"/>
  <c r="EM179" i="4"/>
  <c r="EO179" i="4"/>
  <c r="EQ179" i="4"/>
  <c r="ES179" i="4"/>
  <c r="EU179" i="4"/>
  <c r="EW179" i="4"/>
  <c r="EY179" i="4"/>
  <c r="FA179" i="4"/>
  <c r="FC179" i="4"/>
  <c r="FE179" i="4"/>
  <c r="FG179" i="4"/>
  <c r="FI179" i="4"/>
  <c r="FK179" i="4"/>
  <c r="FB126" i="4"/>
  <c r="FF126" i="4"/>
  <c r="FJ126" i="4"/>
  <c r="FN126" i="4"/>
  <c r="FR126" i="4"/>
  <c r="FV126" i="4"/>
  <c r="FZ126" i="4"/>
  <c r="GD126" i="4"/>
  <c r="GH126" i="4"/>
  <c r="GL126" i="4"/>
  <c r="GP126" i="4"/>
  <c r="GT126" i="4"/>
  <c r="GX126" i="4"/>
  <c r="HB126" i="4"/>
  <c r="DL127" i="4"/>
  <c r="DO127" i="4"/>
  <c r="DQ127" i="4"/>
  <c r="DS127" i="4"/>
  <c r="DU127" i="4"/>
  <c r="DW127" i="4"/>
  <c r="DY127" i="4"/>
  <c r="EA127" i="4"/>
  <c r="EC127" i="4"/>
  <c r="EE127" i="4"/>
  <c r="EG127" i="4"/>
  <c r="EI127" i="4"/>
  <c r="EK127" i="4"/>
  <c r="EM127" i="4"/>
  <c r="EO127" i="4"/>
  <c r="EQ127" i="4"/>
  <c r="ES127" i="4"/>
  <c r="EU127" i="4"/>
  <c r="EW127" i="4"/>
  <c r="EY127" i="4"/>
  <c r="FA127" i="4"/>
  <c r="FC127" i="4"/>
  <c r="FE127" i="4"/>
  <c r="FG127" i="4"/>
  <c r="FI127" i="4"/>
  <c r="FK127" i="4"/>
  <c r="FM127" i="4"/>
  <c r="FO127" i="4"/>
  <c r="FQ127" i="4"/>
  <c r="FS127" i="4"/>
  <c r="FU127" i="4"/>
  <c r="FW127" i="4"/>
  <c r="FY127" i="4"/>
  <c r="GA127" i="4"/>
  <c r="GC127" i="4"/>
  <c r="GE127" i="4"/>
  <c r="GG127" i="4"/>
  <c r="GI127" i="4"/>
  <c r="GK127" i="4"/>
  <c r="GM127" i="4"/>
  <c r="GO127" i="4"/>
  <c r="GQ127" i="4"/>
  <c r="GS127" i="4"/>
  <c r="GU127" i="4"/>
  <c r="GW127" i="4"/>
  <c r="GY127" i="4"/>
  <c r="HA127" i="4"/>
  <c r="HC127" i="4"/>
  <c r="DJ128" i="4"/>
  <c r="DL128" i="4"/>
  <c r="DN128" i="4"/>
  <c r="DP128" i="4"/>
  <c r="DR128" i="4"/>
  <c r="DT128" i="4"/>
  <c r="DV128" i="4"/>
  <c r="DX128" i="4"/>
  <c r="DZ128" i="4"/>
  <c r="EB128" i="4"/>
  <c r="ED128" i="4"/>
  <c r="EF128" i="4"/>
  <c r="EH128" i="4"/>
  <c r="EJ128" i="4"/>
  <c r="EL128" i="4"/>
  <c r="EN128" i="4"/>
  <c r="EP128" i="4"/>
  <c r="ER128" i="4"/>
  <c r="ET128" i="4"/>
  <c r="EV128" i="4"/>
  <c r="EX128" i="4"/>
  <c r="EZ128" i="4"/>
  <c r="FB128" i="4"/>
  <c r="FD128" i="4"/>
  <c r="FF128" i="4"/>
  <c r="FH128" i="4"/>
  <c r="FJ128" i="4"/>
  <c r="FL128" i="4"/>
  <c r="FN128" i="4"/>
  <c r="FP128" i="4"/>
  <c r="FR128" i="4"/>
  <c r="FT128" i="4"/>
  <c r="FV128" i="4"/>
  <c r="FX128" i="4"/>
  <c r="FZ128" i="4"/>
  <c r="GB128" i="4"/>
  <c r="GD128" i="4"/>
  <c r="GF128" i="4"/>
  <c r="GH128" i="4"/>
  <c r="GJ128" i="4"/>
  <c r="GL128" i="4"/>
  <c r="GN128" i="4"/>
  <c r="GP128" i="4"/>
  <c r="GR128" i="4"/>
  <c r="GT128" i="4"/>
  <c r="GV128" i="4"/>
  <c r="GX128" i="4"/>
  <c r="GZ128" i="4"/>
  <c r="HB128" i="4"/>
  <c r="HD128" i="4"/>
  <c r="DI129" i="4"/>
  <c r="DK129" i="4"/>
  <c r="DM129" i="4"/>
  <c r="DO129" i="4"/>
  <c r="DQ129" i="4"/>
  <c r="DS129" i="4"/>
  <c r="DU129" i="4"/>
  <c r="DW129" i="4"/>
  <c r="DY129" i="4"/>
  <c r="EA129" i="4"/>
  <c r="EC129" i="4"/>
  <c r="EE129" i="4"/>
  <c r="EG129" i="4"/>
  <c r="EI129" i="4"/>
  <c r="EK129" i="4"/>
  <c r="EM129" i="4"/>
  <c r="EO129" i="4"/>
  <c r="EQ129" i="4"/>
  <c r="ES129" i="4"/>
  <c r="EU129" i="4"/>
  <c r="EW129" i="4"/>
  <c r="EY129" i="4"/>
  <c r="FA129" i="4"/>
  <c r="FC129" i="4"/>
  <c r="FE129" i="4"/>
  <c r="FG129" i="4"/>
  <c r="FI129" i="4"/>
  <c r="FK129" i="4"/>
  <c r="FM129" i="4"/>
  <c r="FO129" i="4"/>
  <c r="FQ129" i="4"/>
  <c r="FS129" i="4"/>
  <c r="FU129" i="4"/>
  <c r="FW129" i="4"/>
  <c r="FY129" i="4"/>
  <c r="GA129" i="4"/>
  <c r="GC129" i="4"/>
  <c r="GE129" i="4"/>
  <c r="GG129" i="4"/>
  <c r="GI129" i="4"/>
  <c r="GK129" i="4"/>
  <c r="GM129" i="4"/>
  <c r="GO129" i="4"/>
  <c r="GQ129" i="4"/>
  <c r="GS129" i="4"/>
  <c r="GU129" i="4"/>
  <c r="GW129" i="4"/>
  <c r="GY129" i="4"/>
  <c r="HA129" i="4"/>
  <c r="HC129" i="4"/>
  <c r="DI130" i="4"/>
  <c r="DK130" i="4"/>
  <c r="DM130" i="4"/>
  <c r="DO130" i="4"/>
  <c r="DQ130" i="4"/>
  <c r="DS130" i="4"/>
  <c r="DU130" i="4"/>
  <c r="DW130" i="4"/>
  <c r="DY130" i="4"/>
  <c r="EA130" i="4"/>
  <c r="EC130" i="4"/>
  <c r="EE130" i="4"/>
  <c r="EG130" i="4"/>
  <c r="EI130" i="4"/>
  <c r="EK130" i="4"/>
  <c r="EM130" i="4"/>
  <c r="EO130" i="4"/>
  <c r="EQ130" i="4"/>
  <c r="ES130" i="4"/>
  <c r="EU130" i="4"/>
  <c r="EW130" i="4"/>
  <c r="EY130" i="4"/>
  <c r="FA130" i="4"/>
  <c r="FC130" i="4"/>
  <c r="FE130" i="4"/>
  <c r="FG130" i="4"/>
  <c r="FI130" i="4"/>
  <c r="FK130" i="4"/>
  <c r="FM130" i="4"/>
  <c r="FO130" i="4"/>
  <c r="FQ130" i="4"/>
  <c r="FS130" i="4"/>
  <c r="FU130" i="4"/>
  <c r="FW130" i="4"/>
  <c r="FY130" i="4"/>
  <c r="GA130" i="4"/>
  <c r="GC130" i="4"/>
  <c r="GE130" i="4"/>
  <c r="GG130" i="4"/>
  <c r="GI130" i="4"/>
  <c r="GK130" i="4"/>
  <c r="GM130" i="4"/>
  <c r="GO130" i="4"/>
  <c r="GQ130" i="4"/>
  <c r="GS130" i="4"/>
  <c r="GU130" i="4"/>
  <c r="GW130" i="4"/>
  <c r="GY130" i="4"/>
  <c r="HA130" i="4"/>
  <c r="HC130" i="4"/>
  <c r="DI131" i="4"/>
  <c r="DK131" i="4"/>
  <c r="DM131" i="4"/>
  <c r="DO131" i="4"/>
  <c r="DQ131" i="4"/>
  <c r="DS131" i="4"/>
  <c r="DU131" i="4"/>
  <c r="DW131" i="4"/>
  <c r="DY131" i="4"/>
  <c r="EA131" i="4"/>
  <c r="EC131" i="4"/>
  <c r="EE131" i="4"/>
  <c r="EG131" i="4"/>
  <c r="EI131" i="4"/>
  <c r="EK131" i="4"/>
  <c r="EM131" i="4"/>
  <c r="EO131" i="4"/>
  <c r="EQ131" i="4"/>
  <c r="ES131" i="4"/>
  <c r="EU131" i="4"/>
  <c r="EW131" i="4"/>
  <c r="EY131" i="4"/>
  <c r="FA131" i="4"/>
  <c r="FC131" i="4"/>
  <c r="FE131" i="4"/>
  <c r="FG131" i="4"/>
  <c r="FI131" i="4"/>
  <c r="FK131" i="4"/>
  <c r="FM131" i="4"/>
  <c r="FO131" i="4"/>
  <c r="FQ131" i="4"/>
  <c r="FS131" i="4"/>
  <c r="FU131" i="4"/>
  <c r="FW131" i="4"/>
  <c r="FY131" i="4"/>
  <c r="GA131" i="4"/>
  <c r="GC131" i="4"/>
  <c r="GE131" i="4"/>
  <c r="GG131" i="4"/>
  <c r="GI131" i="4"/>
  <c r="GK131" i="4"/>
  <c r="GM131" i="4"/>
  <c r="GO131" i="4"/>
  <c r="GQ131" i="4"/>
  <c r="GS131" i="4"/>
  <c r="GU131" i="4"/>
  <c r="GW131" i="4"/>
  <c r="GY131" i="4"/>
  <c r="HA131" i="4"/>
  <c r="HC131" i="4"/>
  <c r="DJ132" i="4"/>
  <c r="DL132" i="4"/>
  <c r="DN132" i="4"/>
  <c r="DP132" i="4"/>
  <c r="DR132" i="4"/>
  <c r="DT132" i="4"/>
  <c r="DV132" i="4"/>
  <c r="DX132" i="4"/>
  <c r="DZ132" i="4"/>
  <c r="EB132" i="4"/>
  <c r="ED132" i="4"/>
  <c r="EF132" i="4"/>
  <c r="EH132" i="4"/>
  <c r="EJ132" i="4"/>
  <c r="EL132" i="4"/>
  <c r="EN132" i="4"/>
  <c r="EP132" i="4"/>
  <c r="ER132" i="4"/>
  <c r="ET132" i="4"/>
  <c r="EV132" i="4"/>
  <c r="EX132" i="4"/>
  <c r="EZ132" i="4"/>
  <c r="FB132" i="4"/>
  <c r="FD132" i="4"/>
  <c r="FF132" i="4"/>
  <c r="FH132" i="4"/>
  <c r="FJ132" i="4"/>
  <c r="FL132" i="4"/>
  <c r="FN132" i="4"/>
  <c r="FP132" i="4"/>
  <c r="FR132" i="4"/>
  <c r="FT132" i="4"/>
  <c r="FV132" i="4"/>
  <c r="FX132" i="4"/>
  <c r="FZ132" i="4"/>
  <c r="GB132" i="4"/>
  <c r="GD132" i="4"/>
  <c r="GF132" i="4"/>
  <c r="GH132" i="4"/>
  <c r="GJ132" i="4"/>
  <c r="GL132" i="4"/>
  <c r="GN132" i="4"/>
  <c r="GP132" i="4"/>
  <c r="GR132" i="4"/>
  <c r="GT132" i="4"/>
  <c r="GV132" i="4"/>
  <c r="GX132" i="4"/>
  <c r="GZ132" i="4"/>
  <c r="HB132" i="4"/>
  <c r="HD132" i="4"/>
  <c r="DI133" i="4"/>
  <c r="DK133" i="4"/>
  <c r="DM133" i="4"/>
  <c r="DO133" i="4"/>
  <c r="DQ133" i="4"/>
  <c r="DS133" i="4"/>
  <c r="DU133" i="4"/>
  <c r="DW133" i="4"/>
  <c r="DY133" i="4"/>
  <c r="EA133" i="4"/>
  <c r="EC133" i="4"/>
  <c r="EE133" i="4"/>
  <c r="EG133" i="4"/>
  <c r="EI133" i="4"/>
  <c r="EK133" i="4"/>
  <c r="EM133" i="4"/>
  <c r="EO133" i="4"/>
  <c r="EQ133" i="4"/>
  <c r="ES133" i="4"/>
  <c r="EU133" i="4"/>
  <c r="EW133" i="4"/>
  <c r="EY133" i="4"/>
  <c r="FA133" i="4"/>
  <c r="FC133" i="4"/>
  <c r="FE133" i="4"/>
  <c r="FG133" i="4"/>
  <c r="FI133" i="4"/>
  <c r="FK133" i="4"/>
  <c r="FM133" i="4"/>
  <c r="FO133" i="4"/>
  <c r="FQ133" i="4"/>
  <c r="FS133" i="4"/>
  <c r="FU133" i="4"/>
  <c r="FW133" i="4"/>
  <c r="FY133" i="4"/>
  <c r="GA133" i="4"/>
  <c r="GC133" i="4"/>
  <c r="GE133" i="4"/>
  <c r="GG133" i="4"/>
  <c r="GI133" i="4"/>
  <c r="GK133" i="4"/>
  <c r="GM133" i="4"/>
  <c r="GO133" i="4"/>
  <c r="GQ133" i="4"/>
  <c r="GS133" i="4"/>
  <c r="GU133" i="4"/>
  <c r="GW133" i="4"/>
  <c r="GY133" i="4"/>
  <c r="HA133" i="4"/>
  <c r="HC133" i="4"/>
  <c r="DI134" i="4"/>
  <c r="DK134" i="4"/>
  <c r="DM134" i="4"/>
  <c r="DO134" i="4"/>
  <c r="DQ134" i="4"/>
  <c r="DS134" i="4"/>
  <c r="DU134" i="4"/>
  <c r="DW134" i="4"/>
  <c r="DY134" i="4"/>
  <c r="EA134" i="4"/>
  <c r="EC134" i="4"/>
  <c r="EE134" i="4"/>
  <c r="EG134" i="4"/>
  <c r="EI134" i="4"/>
  <c r="EK134" i="4"/>
  <c r="EM134" i="4"/>
  <c r="EO134" i="4"/>
  <c r="EQ134" i="4"/>
  <c r="ES134" i="4"/>
  <c r="EU134" i="4"/>
  <c r="EW134" i="4"/>
  <c r="EY134" i="4"/>
  <c r="FA134" i="4"/>
  <c r="FC134" i="4"/>
  <c r="FE134" i="4"/>
  <c r="FG134" i="4"/>
  <c r="FI134" i="4"/>
  <c r="FK134" i="4"/>
  <c r="FM134" i="4"/>
  <c r="FO134" i="4"/>
  <c r="FQ134" i="4"/>
  <c r="FS134" i="4"/>
  <c r="FU134" i="4"/>
  <c r="FW134" i="4"/>
  <c r="FY134" i="4"/>
  <c r="GA134" i="4"/>
  <c r="GC134" i="4"/>
  <c r="GE134" i="4"/>
  <c r="GG134" i="4"/>
  <c r="GI134" i="4"/>
  <c r="GK134" i="4"/>
  <c r="GM134" i="4"/>
  <c r="GO134" i="4"/>
  <c r="GQ134" i="4"/>
  <c r="GS134" i="4"/>
  <c r="GU134" i="4"/>
  <c r="GW134" i="4"/>
  <c r="GY134" i="4"/>
  <c r="HA134" i="4"/>
  <c r="HC134" i="4"/>
  <c r="DI135" i="4"/>
  <c r="DK135" i="4"/>
  <c r="DM135" i="4"/>
  <c r="DO135" i="4"/>
  <c r="DQ135" i="4"/>
  <c r="DS135" i="4"/>
  <c r="DU135" i="4"/>
  <c r="DW135" i="4"/>
  <c r="DY135" i="4"/>
  <c r="EA135" i="4"/>
  <c r="EC135" i="4"/>
  <c r="EE135" i="4"/>
  <c r="EG135" i="4"/>
  <c r="EI135" i="4"/>
  <c r="EK135" i="4"/>
  <c r="EM135" i="4"/>
  <c r="EO135" i="4"/>
  <c r="EQ135" i="4"/>
  <c r="ES135" i="4"/>
  <c r="EU135" i="4"/>
  <c r="EW135" i="4"/>
  <c r="EY135" i="4"/>
  <c r="FA135" i="4"/>
  <c r="FC135" i="4"/>
  <c r="FE135" i="4"/>
  <c r="FG135" i="4"/>
  <c r="FI135" i="4"/>
  <c r="FK135" i="4"/>
  <c r="FM135" i="4"/>
  <c r="FO135" i="4"/>
  <c r="FQ135" i="4"/>
  <c r="FS135" i="4"/>
  <c r="FU135" i="4"/>
  <c r="FW135" i="4"/>
  <c r="FY135" i="4"/>
  <c r="GA135" i="4"/>
  <c r="GC135" i="4"/>
  <c r="GE135" i="4"/>
  <c r="GG135" i="4"/>
  <c r="GI135" i="4"/>
  <c r="GK135" i="4"/>
  <c r="GM135" i="4"/>
  <c r="GO135" i="4"/>
  <c r="GQ135" i="4"/>
  <c r="GS135" i="4"/>
  <c r="GU135" i="4"/>
  <c r="GW135" i="4"/>
  <c r="GY135" i="4"/>
  <c r="HA135" i="4"/>
  <c r="HC135" i="4"/>
  <c r="DJ136" i="4"/>
  <c r="DL136" i="4"/>
  <c r="DN136" i="4"/>
  <c r="DP136" i="4"/>
  <c r="DR136" i="4"/>
  <c r="DT136" i="4"/>
  <c r="DV136" i="4"/>
  <c r="DX136" i="4"/>
  <c r="DZ136" i="4"/>
  <c r="EB136" i="4"/>
  <c r="ED136" i="4"/>
  <c r="EF136" i="4"/>
  <c r="EH136" i="4"/>
  <c r="EJ136" i="4"/>
  <c r="EL136" i="4"/>
  <c r="EN136" i="4"/>
  <c r="EP136" i="4"/>
  <c r="ER136" i="4"/>
  <c r="ET136" i="4"/>
  <c r="EV136" i="4"/>
  <c r="EX136" i="4"/>
  <c r="EZ136" i="4"/>
  <c r="FB136" i="4"/>
  <c r="FD136" i="4"/>
  <c r="FF136" i="4"/>
  <c r="FH136" i="4"/>
  <c r="FJ136" i="4"/>
  <c r="FL136" i="4"/>
  <c r="FN136" i="4"/>
  <c r="FP136" i="4"/>
  <c r="FR136" i="4"/>
  <c r="FT136" i="4"/>
  <c r="FV136" i="4"/>
  <c r="FX136" i="4"/>
  <c r="FZ136" i="4"/>
  <c r="GB136" i="4"/>
  <c r="GD136" i="4"/>
  <c r="GF136" i="4"/>
  <c r="GH136" i="4"/>
  <c r="GJ136" i="4"/>
  <c r="GL136" i="4"/>
  <c r="GN136" i="4"/>
  <c r="GP136" i="4"/>
  <c r="GR136" i="4"/>
  <c r="GT136" i="4"/>
  <c r="GV136" i="4"/>
  <c r="GX136" i="4"/>
  <c r="GZ136" i="4"/>
  <c r="HB136" i="4"/>
  <c r="HD136" i="4"/>
  <c r="DI137" i="4"/>
  <c r="DK137" i="4"/>
  <c r="DM137" i="4"/>
  <c r="DO137" i="4"/>
  <c r="DQ137" i="4"/>
  <c r="DS137" i="4"/>
  <c r="DU137" i="4"/>
  <c r="DW137" i="4"/>
  <c r="DY137" i="4"/>
  <c r="EA137" i="4"/>
  <c r="EC137" i="4"/>
  <c r="EE137" i="4"/>
  <c r="EG137" i="4"/>
  <c r="EI137" i="4"/>
  <c r="EK137" i="4"/>
  <c r="EM137" i="4"/>
  <c r="EO137" i="4"/>
  <c r="EQ137" i="4"/>
  <c r="ES137" i="4"/>
  <c r="EU137" i="4"/>
  <c r="EW137" i="4"/>
  <c r="EY137" i="4"/>
  <c r="FA137" i="4"/>
  <c r="FC137" i="4"/>
  <c r="FE137" i="4"/>
  <c r="FG137" i="4"/>
  <c r="FI137" i="4"/>
  <c r="FK137" i="4"/>
  <c r="FM137" i="4"/>
  <c r="FO137" i="4"/>
  <c r="FQ137" i="4"/>
  <c r="FS137" i="4"/>
  <c r="FU137" i="4"/>
  <c r="FW137" i="4"/>
  <c r="FY137" i="4"/>
  <c r="GA137" i="4"/>
  <c r="GC137" i="4"/>
  <c r="GE137" i="4"/>
  <c r="GG137" i="4"/>
  <c r="GI137" i="4"/>
  <c r="GK137" i="4"/>
  <c r="GM137" i="4"/>
  <c r="GO137" i="4"/>
  <c r="GQ137" i="4"/>
  <c r="GS137" i="4"/>
  <c r="GU137" i="4"/>
  <c r="GW137" i="4"/>
  <c r="GY137" i="4"/>
  <c r="HA137" i="4"/>
  <c r="HC137" i="4"/>
  <c r="DI138" i="4"/>
  <c r="DK138" i="4"/>
  <c r="DM138" i="4"/>
  <c r="DO138" i="4"/>
  <c r="DQ138" i="4"/>
  <c r="DS138" i="4"/>
  <c r="DU138" i="4"/>
  <c r="DW138" i="4"/>
  <c r="DY138" i="4"/>
  <c r="EA138" i="4"/>
  <c r="EC138" i="4"/>
  <c r="EE138" i="4"/>
  <c r="EG138" i="4"/>
  <c r="EI138" i="4"/>
  <c r="EK138" i="4"/>
  <c r="EM138" i="4"/>
  <c r="EO138" i="4"/>
  <c r="EQ138" i="4"/>
  <c r="ES138" i="4"/>
  <c r="EU138" i="4"/>
  <c r="EW138" i="4"/>
  <c r="EY138" i="4"/>
  <c r="FA138" i="4"/>
  <c r="FC138" i="4"/>
  <c r="FE138" i="4"/>
  <c r="FG138" i="4"/>
  <c r="FI138" i="4"/>
  <c r="FK138" i="4"/>
  <c r="FM138" i="4"/>
  <c r="FO138" i="4"/>
  <c r="FQ138" i="4"/>
  <c r="FS138" i="4"/>
  <c r="FU138" i="4"/>
  <c r="FW138" i="4"/>
  <c r="FY138" i="4"/>
  <c r="GA138" i="4"/>
  <c r="GC138" i="4"/>
  <c r="GE138" i="4"/>
  <c r="GG138" i="4"/>
  <c r="GI138" i="4"/>
  <c r="GK138" i="4"/>
  <c r="GM138" i="4"/>
  <c r="GO138" i="4"/>
  <c r="GQ138" i="4"/>
  <c r="GS138" i="4"/>
  <c r="GU138" i="4"/>
  <c r="GW138" i="4"/>
  <c r="GY138" i="4"/>
  <c r="HA138" i="4"/>
  <c r="HC138" i="4"/>
  <c r="DI139" i="4"/>
  <c r="DK139" i="4"/>
  <c r="DM139" i="4"/>
  <c r="DO139" i="4"/>
  <c r="DQ139" i="4"/>
  <c r="DS139" i="4"/>
  <c r="DU139" i="4"/>
  <c r="DW139" i="4"/>
  <c r="DY139" i="4"/>
  <c r="EA139" i="4"/>
  <c r="EC139" i="4"/>
  <c r="EE139" i="4"/>
  <c r="EG139" i="4"/>
  <c r="EI139" i="4"/>
  <c r="EK139" i="4"/>
  <c r="EM139" i="4"/>
  <c r="EO139" i="4"/>
  <c r="EQ139" i="4"/>
  <c r="ES139" i="4"/>
  <c r="EU139" i="4"/>
  <c r="EW139" i="4"/>
  <c r="EY139" i="4"/>
  <c r="FA139" i="4"/>
  <c r="FC139" i="4"/>
  <c r="FE139" i="4"/>
  <c r="FG139" i="4"/>
  <c r="FI139" i="4"/>
  <c r="FK139" i="4"/>
  <c r="FM139" i="4"/>
  <c r="FO139" i="4"/>
  <c r="FQ139" i="4"/>
  <c r="FS139" i="4"/>
  <c r="FU139" i="4"/>
  <c r="FW139" i="4"/>
  <c r="FY139" i="4"/>
  <c r="GA139" i="4"/>
  <c r="GC139" i="4"/>
  <c r="GE139" i="4"/>
  <c r="GG139" i="4"/>
  <c r="GI139" i="4"/>
  <c r="GK139" i="4"/>
  <c r="GM139" i="4"/>
  <c r="GO139" i="4"/>
  <c r="GQ139" i="4"/>
  <c r="GS139" i="4"/>
  <c r="GU139" i="4"/>
  <c r="GW139" i="4"/>
  <c r="GY139" i="4"/>
  <c r="HA139" i="4"/>
  <c r="HC139" i="4"/>
  <c r="DJ140" i="4"/>
  <c r="DL140" i="4"/>
  <c r="DN140" i="4"/>
  <c r="DP140" i="4"/>
  <c r="DR140" i="4"/>
  <c r="DT140" i="4"/>
  <c r="DV140" i="4"/>
  <c r="DX140" i="4"/>
  <c r="DZ140" i="4"/>
  <c r="EB140" i="4"/>
  <c r="ED140" i="4"/>
  <c r="EF140" i="4"/>
  <c r="EH140" i="4"/>
  <c r="EJ140" i="4"/>
  <c r="EL140" i="4"/>
  <c r="EN140" i="4"/>
  <c r="EP140" i="4"/>
  <c r="ER140" i="4"/>
  <c r="ET140" i="4"/>
  <c r="EV140" i="4"/>
  <c r="EX140" i="4"/>
  <c r="EZ140" i="4"/>
  <c r="FB140" i="4"/>
  <c r="FD140" i="4"/>
  <c r="FF140" i="4"/>
  <c r="FH140" i="4"/>
  <c r="FJ140" i="4"/>
  <c r="FL140" i="4"/>
  <c r="FN140" i="4"/>
  <c r="FP140" i="4"/>
  <c r="FR140" i="4"/>
  <c r="FT140" i="4"/>
  <c r="FV140" i="4"/>
  <c r="FX140" i="4"/>
  <c r="FZ140" i="4"/>
  <c r="GB140" i="4"/>
  <c r="GD140" i="4"/>
  <c r="GF140" i="4"/>
  <c r="GH140" i="4"/>
  <c r="GJ140" i="4"/>
  <c r="GL140" i="4"/>
  <c r="GN140" i="4"/>
  <c r="GP140" i="4"/>
  <c r="GR140" i="4"/>
  <c r="GT140" i="4"/>
  <c r="GV140" i="4"/>
  <c r="GX140" i="4"/>
  <c r="GZ140" i="4"/>
  <c r="HB140" i="4"/>
  <c r="HD140" i="4"/>
  <c r="DI141" i="4"/>
  <c r="DK141" i="4"/>
  <c r="DM141" i="4"/>
  <c r="DO141" i="4"/>
  <c r="DQ141" i="4"/>
  <c r="DS141" i="4"/>
  <c r="DU141" i="4"/>
  <c r="DW141" i="4"/>
  <c r="DY141" i="4"/>
  <c r="EA141" i="4"/>
  <c r="EC141" i="4"/>
  <c r="EE141" i="4"/>
  <c r="EG141" i="4"/>
  <c r="EI141" i="4"/>
  <c r="EK141" i="4"/>
  <c r="EM141" i="4"/>
  <c r="EO141" i="4"/>
  <c r="EQ141" i="4"/>
  <c r="ES141" i="4"/>
  <c r="EU141" i="4"/>
  <c r="EW141" i="4"/>
  <c r="EY141" i="4"/>
  <c r="FA141" i="4"/>
  <c r="FC141" i="4"/>
  <c r="FE141" i="4"/>
  <c r="FG141" i="4"/>
  <c r="FI141" i="4"/>
  <c r="FK141" i="4"/>
  <c r="FM141" i="4"/>
  <c r="FO141" i="4"/>
  <c r="FQ141" i="4"/>
  <c r="FS141" i="4"/>
  <c r="FU141" i="4"/>
  <c r="FW141" i="4"/>
  <c r="FY141" i="4"/>
  <c r="GA141" i="4"/>
  <c r="GC141" i="4"/>
  <c r="GE141" i="4"/>
  <c r="GG141" i="4"/>
  <c r="GI141" i="4"/>
  <c r="GK141" i="4"/>
  <c r="GM141" i="4"/>
  <c r="GO141" i="4"/>
  <c r="GQ141" i="4"/>
  <c r="GS141" i="4"/>
  <c r="GU141" i="4"/>
  <c r="GW141" i="4"/>
  <c r="GY141" i="4"/>
  <c r="HA141" i="4"/>
  <c r="HC141" i="4"/>
  <c r="DI142" i="4"/>
  <c r="DK142" i="4"/>
  <c r="DM142" i="4"/>
  <c r="DO142" i="4"/>
  <c r="DQ142" i="4"/>
  <c r="DS142" i="4"/>
  <c r="DU142" i="4"/>
  <c r="DW142" i="4"/>
  <c r="DY142" i="4"/>
  <c r="EA142" i="4"/>
  <c r="EC142" i="4"/>
  <c r="EE142" i="4"/>
  <c r="EG142" i="4"/>
  <c r="EI142" i="4"/>
  <c r="EK142" i="4"/>
  <c r="EM142" i="4"/>
  <c r="EO142" i="4"/>
  <c r="EQ142" i="4"/>
  <c r="ES142" i="4"/>
  <c r="EU142" i="4"/>
  <c r="EW142" i="4"/>
  <c r="EY142" i="4"/>
  <c r="FA142" i="4"/>
  <c r="FC142" i="4"/>
  <c r="FE142" i="4"/>
  <c r="FG142" i="4"/>
  <c r="FI142" i="4"/>
  <c r="FK142" i="4"/>
  <c r="FM142" i="4"/>
  <c r="FO142" i="4"/>
  <c r="FQ142" i="4"/>
  <c r="FS142" i="4"/>
  <c r="FU142" i="4"/>
  <c r="FW142" i="4"/>
  <c r="FY142" i="4"/>
  <c r="GA142" i="4"/>
  <c r="GC142" i="4"/>
  <c r="GE142" i="4"/>
  <c r="GG142" i="4"/>
  <c r="GI142" i="4"/>
  <c r="GK142" i="4"/>
  <c r="GM142" i="4"/>
  <c r="GO142" i="4"/>
  <c r="GQ142" i="4"/>
  <c r="GS142" i="4"/>
  <c r="GU142" i="4"/>
  <c r="GW142" i="4"/>
  <c r="GY142" i="4"/>
  <c r="HA142" i="4"/>
  <c r="HC142" i="4"/>
  <c r="DI143" i="4"/>
  <c r="DK143" i="4"/>
  <c r="DM143" i="4"/>
  <c r="DO143" i="4"/>
  <c r="DQ143" i="4"/>
  <c r="DS143" i="4"/>
  <c r="DU143" i="4"/>
  <c r="DW143" i="4"/>
  <c r="DY143" i="4"/>
  <c r="EA143" i="4"/>
  <c r="EC143" i="4"/>
  <c r="EE143" i="4"/>
  <c r="EG143" i="4"/>
  <c r="EI143" i="4"/>
  <c r="EK143" i="4"/>
  <c r="EM143" i="4"/>
  <c r="EO143" i="4"/>
  <c r="EQ143" i="4"/>
  <c r="ES143" i="4"/>
  <c r="EU143" i="4"/>
  <c r="EW143" i="4"/>
  <c r="EY143" i="4"/>
  <c r="FA143" i="4"/>
  <c r="FC143" i="4"/>
  <c r="FE143" i="4"/>
  <c r="FG143" i="4"/>
  <c r="FI143" i="4"/>
  <c r="FK143" i="4"/>
  <c r="FM143" i="4"/>
  <c r="FO143" i="4"/>
  <c r="FQ143" i="4"/>
  <c r="FS143" i="4"/>
  <c r="FU143" i="4"/>
  <c r="FW143" i="4"/>
  <c r="FY143" i="4"/>
  <c r="GA143" i="4"/>
  <c r="GC143" i="4"/>
  <c r="GE143" i="4"/>
  <c r="GG143" i="4"/>
  <c r="GI143" i="4"/>
  <c r="GK143" i="4"/>
  <c r="GM143" i="4"/>
  <c r="GO143" i="4"/>
  <c r="GQ143" i="4"/>
  <c r="GS143" i="4"/>
  <c r="GU143" i="4"/>
  <c r="GW143" i="4"/>
  <c r="GY143" i="4"/>
  <c r="HA143" i="4"/>
  <c r="HC143" i="4"/>
  <c r="DJ144" i="4"/>
  <c r="DL144" i="4"/>
  <c r="DN144" i="4"/>
  <c r="DP144" i="4"/>
  <c r="DR144" i="4"/>
  <c r="DT144" i="4"/>
  <c r="DV144" i="4"/>
  <c r="DX144" i="4"/>
  <c r="DZ144" i="4"/>
  <c r="EB144" i="4"/>
  <c r="ED144" i="4"/>
  <c r="EF144" i="4"/>
  <c r="EH144" i="4"/>
  <c r="EJ144" i="4"/>
  <c r="EL144" i="4"/>
  <c r="EN144" i="4"/>
  <c r="EP144" i="4"/>
  <c r="ER144" i="4"/>
  <c r="ET144" i="4"/>
  <c r="EV144" i="4"/>
  <c r="EX144" i="4"/>
  <c r="EZ144" i="4"/>
  <c r="FB144" i="4"/>
  <c r="FD144" i="4"/>
  <c r="FF144" i="4"/>
  <c r="FH144" i="4"/>
  <c r="FJ144" i="4"/>
  <c r="FL144" i="4"/>
  <c r="FN144" i="4"/>
  <c r="FP144" i="4"/>
  <c r="FR144" i="4"/>
  <c r="FT144" i="4"/>
  <c r="FV144" i="4"/>
  <c r="FX144" i="4"/>
  <c r="FZ144" i="4"/>
  <c r="GB144" i="4"/>
  <c r="GD144" i="4"/>
  <c r="GF144" i="4"/>
  <c r="GH144" i="4"/>
  <c r="GJ144" i="4"/>
  <c r="GL144" i="4"/>
  <c r="GN144" i="4"/>
  <c r="GP144" i="4"/>
  <c r="GR144" i="4"/>
  <c r="GT144" i="4"/>
  <c r="GV144" i="4"/>
  <c r="GX144" i="4"/>
  <c r="GZ144" i="4"/>
  <c r="HB144" i="4"/>
  <c r="HD144" i="4"/>
  <c r="DI145" i="4"/>
  <c r="DK145" i="4"/>
  <c r="DM145" i="4"/>
  <c r="DO145" i="4"/>
  <c r="DQ145" i="4"/>
  <c r="DS145" i="4"/>
  <c r="DU145" i="4"/>
  <c r="DW145" i="4"/>
  <c r="DY145" i="4"/>
  <c r="EA145" i="4"/>
  <c r="EC145" i="4"/>
  <c r="EE145" i="4"/>
  <c r="EG145" i="4"/>
  <c r="EI145" i="4"/>
  <c r="EK145" i="4"/>
  <c r="EM145" i="4"/>
  <c r="EO145" i="4"/>
  <c r="EQ145" i="4"/>
  <c r="ES145" i="4"/>
  <c r="EU145" i="4"/>
  <c r="EW145" i="4"/>
  <c r="EY145" i="4"/>
  <c r="FA145" i="4"/>
  <c r="FC145" i="4"/>
  <c r="FE145" i="4"/>
  <c r="FG145" i="4"/>
  <c r="FI145" i="4"/>
  <c r="FK145" i="4"/>
  <c r="FM145" i="4"/>
  <c r="FO145" i="4"/>
  <c r="FQ145" i="4"/>
  <c r="FS145" i="4"/>
  <c r="FU145" i="4"/>
  <c r="FW145" i="4"/>
  <c r="FY145" i="4"/>
  <c r="GA145" i="4"/>
  <c r="GC145" i="4"/>
  <c r="GE145" i="4"/>
  <c r="GG145" i="4"/>
  <c r="GI145" i="4"/>
  <c r="GK145" i="4"/>
  <c r="GM145" i="4"/>
  <c r="GO145" i="4"/>
  <c r="GQ145" i="4"/>
  <c r="GS145" i="4"/>
  <c r="GU145" i="4"/>
  <c r="GW145" i="4"/>
  <c r="GY145" i="4"/>
  <c r="HA145" i="4"/>
  <c r="HC145" i="4"/>
  <c r="DI146" i="4"/>
  <c r="DK146" i="4"/>
  <c r="DM146" i="4"/>
  <c r="DO146" i="4"/>
  <c r="DQ146" i="4"/>
  <c r="DS146" i="4"/>
  <c r="DU146" i="4"/>
  <c r="DW146" i="4"/>
  <c r="DY146" i="4"/>
  <c r="EA146" i="4"/>
  <c r="EC146" i="4"/>
  <c r="EE146" i="4"/>
  <c r="EG146" i="4"/>
  <c r="EI146" i="4"/>
  <c r="EK146" i="4"/>
  <c r="EM146" i="4"/>
  <c r="EO146" i="4"/>
  <c r="EQ146" i="4"/>
  <c r="ES146" i="4"/>
  <c r="EU146" i="4"/>
  <c r="EW146" i="4"/>
  <c r="EY146" i="4"/>
  <c r="FA146" i="4"/>
  <c r="FC146" i="4"/>
  <c r="FE146" i="4"/>
  <c r="FG146" i="4"/>
  <c r="FI146" i="4"/>
  <c r="FK146" i="4"/>
  <c r="FM146" i="4"/>
  <c r="FO146" i="4"/>
  <c r="FQ146" i="4"/>
  <c r="FS146" i="4"/>
  <c r="FU146" i="4"/>
  <c r="FW146" i="4"/>
  <c r="FY146" i="4"/>
  <c r="GA146" i="4"/>
  <c r="GC146" i="4"/>
  <c r="GE146" i="4"/>
  <c r="GG146" i="4"/>
  <c r="GI146" i="4"/>
  <c r="GK146" i="4"/>
  <c r="GM146" i="4"/>
  <c r="GO146" i="4"/>
  <c r="GQ146" i="4"/>
  <c r="GS146" i="4"/>
  <c r="GU146" i="4"/>
  <c r="GW146" i="4"/>
  <c r="GY146" i="4"/>
  <c r="HA146" i="4"/>
  <c r="HC146" i="4"/>
  <c r="DI147" i="4"/>
  <c r="DK147" i="4"/>
  <c r="DM147" i="4"/>
  <c r="DO147" i="4"/>
  <c r="DQ147" i="4"/>
  <c r="DS147" i="4"/>
  <c r="DU147" i="4"/>
  <c r="DW147" i="4"/>
  <c r="DY147" i="4"/>
  <c r="EA147" i="4"/>
  <c r="EC147" i="4"/>
  <c r="EE147" i="4"/>
  <c r="EG147" i="4"/>
  <c r="EI147" i="4"/>
  <c r="EK147" i="4"/>
  <c r="EM147" i="4"/>
  <c r="EO147" i="4"/>
  <c r="EQ147" i="4"/>
  <c r="ES147" i="4"/>
  <c r="EU147" i="4"/>
  <c r="EW147" i="4"/>
  <c r="EY147" i="4"/>
  <c r="FA147" i="4"/>
  <c r="FC147" i="4"/>
  <c r="FE147" i="4"/>
  <c r="FG147" i="4"/>
  <c r="FI147" i="4"/>
  <c r="FK147" i="4"/>
  <c r="FM147" i="4"/>
  <c r="FO147" i="4"/>
  <c r="FQ147" i="4"/>
  <c r="FS147" i="4"/>
  <c r="FU147" i="4"/>
  <c r="FW147" i="4"/>
  <c r="FY147" i="4"/>
  <c r="GA147" i="4"/>
  <c r="GC147" i="4"/>
  <c r="GE147" i="4"/>
  <c r="GG147" i="4"/>
  <c r="GI147" i="4"/>
  <c r="GK147" i="4"/>
  <c r="GM147" i="4"/>
  <c r="GO147" i="4"/>
  <c r="GQ147" i="4"/>
  <c r="GS147" i="4"/>
  <c r="GU147" i="4"/>
  <c r="GW147" i="4"/>
  <c r="GY147" i="4"/>
  <c r="HA147" i="4"/>
  <c r="HC147" i="4"/>
  <c r="DJ148" i="4"/>
  <c r="DL148" i="4"/>
  <c r="DN148" i="4"/>
  <c r="DP148" i="4"/>
  <c r="DR148" i="4"/>
  <c r="DT148" i="4"/>
  <c r="DV148" i="4"/>
  <c r="DX148" i="4"/>
  <c r="DZ148" i="4"/>
  <c r="EB148" i="4"/>
  <c r="ED148" i="4"/>
  <c r="EF148" i="4"/>
  <c r="EH148" i="4"/>
  <c r="EJ148" i="4"/>
  <c r="EL148" i="4"/>
  <c r="EN148" i="4"/>
  <c r="EP148" i="4"/>
  <c r="ER148" i="4"/>
  <c r="ET148" i="4"/>
  <c r="EV148" i="4"/>
  <c r="EX148" i="4"/>
  <c r="EZ148" i="4"/>
  <c r="FB148" i="4"/>
  <c r="FD148" i="4"/>
  <c r="FF148" i="4"/>
  <c r="FH148" i="4"/>
  <c r="FJ148" i="4"/>
  <c r="FL148" i="4"/>
  <c r="FN148" i="4"/>
  <c r="FP148" i="4"/>
  <c r="FR148" i="4"/>
  <c r="FT148" i="4"/>
  <c r="FV148" i="4"/>
  <c r="FX148" i="4"/>
  <c r="FZ148" i="4"/>
  <c r="GB148" i="4"/>
  <c r="GD148" i="4"/>
  <c r="GF148" i="4"/>
  <c r="GH148" i="4"/>
  <c r="GJ148" i="4"/>
  <c r="GL148" i="4"/>
  <c r="GN148" i="4"/>
  <c r="GP148" i="4"/>
  <c r="GR148" i="4"/>
  <c r="GT148" i="4"/>
  <c r="GV148" i="4"/>
  <c r="GX148" i="4"/>
  <c r="GZ148" i="4"/>
  <c r="HB148" i="4"/>
  <c r="HD148" i="4"/>
  <c r="DI149" i="4"/>
  <c r="DK149" i="4"/>
  <c r="DM149" i="4"/>
  <c r="DO149" i="4"/>
  <c r="DQ149" i="4"/>
  <c r="DS149" i="4"/>
  <c r="DU149" i="4"/>
  <c r="DW149" i="4"/>
  <c r="DY149" i="4"/>
  <c r="EA149" i="4"/>
  <c r="EC149" i="4"/>
  <c r="EE149" i="4"/>
  <c r="EG149" i="4"/>
  <c r="EI149" i="4"/>
  <c r="EK149" i="4"/>
  <c r="EM149" i="4"/>
  <c r="EO149" i="4"/>
  <c r="EQ149" i="4"/>
  <c r="ES149" i="4"/>
  <c r="EU149" i="4"/>
  <c r="EW149" i="4"/>
  <c r="EY149" i="4"/>
  <c r="FA149" i="4"/>
  <c r="FC149" i="4"/>
  <c r="FE149" i="4"/>
  <c r="FG149" i="4"/>
  <c r="FI149" i="4"/>
  <c r="FK149" i="4"/>
  <c r="FM149" i="4"/>
  <c r="FO149" i="4"/>
  <c r="FQ149" i="4"/>
  <c r="FS149" i="4"/>
  <c r="FU149" i="4"/>
  <c r="FW149" i="4"/>
  <c r="FY149" i="4"/>
  <c r="GA149" i="4"/>
  <c r="GC149" i="4"/>
  <c r="GE149" i="4"/>
  <c r="GG149" i="4"/>
  <c r="GI149" i="4"/>
  <c r="GK149" i="4"/>
  <c r="GM149" i="4"/>
  <c r="GO149" i="4"/>
  <c r="GQ149" i="4"/>
  <c r="GS149" i="4"/>
  <c r="GU149" i="4"/>
  <c r="GW149" i="4"/>
  <c r="GY149" i="4"/>
  <c r="HA149" i="4"/>
  <c r="HC149" i="4"/>
  <c r="DI150" i="4"/>
  <c r="DK150" i="4"/>
  <c r="DM150" i="4"/>
  <c r="DO150" i="4"/>
  <c r="DQ150" i="4"/>
  <c r="DS150" i="4"/>
  <c r="DU150" i="4"/>
  <c r="DW150" i="4"/>
  <c r="DY150" i="4"/>
  <c r="EA150" i="4"/>
  <c r="EC150" i="4"/>
  <c r="EE150" i="4"/>
  <c r="EG150" i="4"/>
  <c r="EI150" i="4"/>
  <c r="EK150" i="4"/>
  <c r="EM150" i="4"/>
  <c r="EO150" i="4"/>
  <c r="EQ150" i="4"/>
  <c r="ES150" i="4"/>
  <c r="EU150" i="4"/>
  <c r="EW150" i="4"/>
  <c r="EY150" i="4"/>
  <c r="FA150" i="4"/>
  <c r="FC150" i="4"/>
  <c r="FE150" i="4"/>
  <c r="FG150" i="4"/>
  <c r="FI150" i="4"/>
  <c r="FK150" i="4"/>
  <c r="FM150" i="4"/>
  <c r="FO150" i="4"/>
  <c r="FQ150" i="4"/>
  <c r="FS150" i="4"/>
  <c r="FU150" i="4"/>
  <c r="FW150" i="4"/>
  <c r="FY150" i="4"/>
  <c r="GA150" i="4"/>
  <c r="GC150" i="4"/>
  <c r="GE150" i="4"/>
  <c r="GG150" i="4"/>
  <c r="GI150" i="4"/>
  <c r="GK150" i="4"/>
  <c r="GM150" i="4"/>
  <c r="GO150" i="4"/>
  <c r="GQ150" i="4"/>
  <c r="GS150" i="4"/>
  <c r="GU150" i="4"/>
  <c r="GW150" i="4"/>
  <c r="GY150" i="4"/>
  <c r="HA150" i="4"/>
  <c r="HC150" i="4"/>
  <c r="DI151" i="4"/>
  <c r="DK151" i="4"/>
  <c r="DM151" i="4"/>
  <c r="DO151" i="4"/>
  <c r="DQ151" i="4"/>
  <c r="DS151" i="4"/>
  <c r="DU151" i="4"/>
  <c r="DW151" i="4"/>
  <c r="DY151" i="4"/>
  <c r="EA151" i="4"/>
  <c r="EC151" i="4"/>
  <c r="EE151" i="4"/>
  <c r="EG151" i="4"/>
  <c r="EI151" i="4"/>
  <c r="EK151" i="4"/>
  <c r="EM151" i="4"/>
  <c r="EO151" i="4"/>
  <c r="EQ151" i="4"/>
  <c r="ES151" i="4"/>
  <c r="EU151" i="4"/>
  <c r="EW151" i="4"/>
  <c r="EY151" i="4"/>
  <c r="FA151" i="4"/>
  <c r="FC151" i="4"/>
  <c r="FE151" i="4"/>
  <c r="FG151" i="4"/>
  <c r="FI151" i="4"/>
  <c r="FK151" i="4"/>
  <c r="FM151" i="4"/>
  <c r="FO151" i="4"/>
  <c r="FQ151" i="4"/>
  <c r="FS151" i="4"/>
  <c r="FU151" i="4"/>
  <c r="FW151" i="4"/>
  <c r="FY151" i="4"/>
  <c r="GA151" i="4"/>
  <c r="GC151" i="4"/>
  <c r="GE151" i="4"/>
  <c r="GG151" i="4"/>
  <c r="GI151" i="4"/>
  <c r="GK151" i="4"/>
  <c r="GM151" i="4"/>
  <c r="GO151" i="4"/>
  <c r="GQ151" i="4"/>
  <c r="GS151" i="4"/>
  <c r="GU151" i="4"/>
  <c r="GW151" i="4"/>
  <c r="GY151" i="4"/>
  <c r="HA151" i="4"/>
  <c r="HC151" i="4"/>
  <c r="DJ152" i="4"/>
  <c r="DL152" i="4"/>
  <c r="DN152" i="4"/>
  <c r="DP152" i="4"/>
  <c r="DR152" i="4"/>
  <c r="DT152" i="4"/>
  <c r="DV152" i="4"/>
  <c r="DX152" i="4"/>
  <c r="DZ152" i="4"/>
  <c r="EB152" i="4"/>
  <c r="ED152" i="4"/>
  <c r="EF152" i="4"/>
  <c r="EH152" i="4"/>
  <c r="EJ152" i="4"/>
  <c r="EL152" i="4"/>
  <c r="EN152" i="4"/>
  <c r="EP152" i="4"/>
  <c r="ER152" i="4"/>
  <c r="ET152" i="4"/>
  <c r="EV152" i="4"/>
  <c r="EX152" i="4"/>
  <c r="EZ152" i="4"/>
  <c r="FB152" i="4"/>
  <c r="FD152" i="4"/>
  <c r="FF152" i="4"/>
  <c r="FH152" i="4"/>
  <c r="FJ152" i="4"/>
  <c r="FL152" i="4"/>
  <c r="FN152" i="4"/>
  <c r="FP152" i="4"/>
  <c r="FR152" i="4"/>
  <c r="FT152" i="4"/>
  <c r="FV152" i="4"/>
  <c r="FX152" i="4"/>
  <c r="FZ152" i="4"/>
  <c r="GB152" i="4"/>
  <c r="GD152" i="4"/>
  <c r="GF152" i="4"/>
  <c r="GH152" i="4"/>
  <c r="GJ152" i="4"/>
  <c r="GL152" i="4"/>
  <c r="GN152" i="4"/>
  <c r="GP152" i="4"/>
  <c r="GR152" i="4"/>
  <c r="GT152" i="4"/>
  <c r="GV152" i="4"/>
  <c r="GX152" i="4"/>
  <c r="GZ152" i="4"/>
  <c r="HB152" i="4"/>
  <c r="HD152" i="4"/>
  <c r="DI153" i="4"/>
  <c r="DK153" i="4"/>
  <c r="DM153" i="4"/>
  <c r="DO153" i="4"/>
  <c r="DQ153" i="4"/>
  <c r="DS153" i="4"/>
  <c r="DU153" i="4"/>
  <c r="DW153" i="4"/>
  <c r="DY153" i="4"/>
  <c r="EA153" i="4"/>
  <c r="EC153" i="4"/>
  <c r="EE153" i="4"/>
  <c r="EG153" i="4"/>
  <c r="EI153" i="4"/>
  <c r="EK153" i="4"/>
  <c r="EM153" i="4"/>
  <c r="EO153" i="4"/>
  <c r="EQ153" i="4"/>
  <c r="ES153" i="4"/>
  <c r="EU153" i="4"/>
  <c r="EW153" i="4"/>
  <c r="EY153" i="4"/>
  <c r="FA153" i="4"/>
  <c r="FC153" i="4"/>
  <c r="FE153" i="4"/>
  <c r="FG153" i="4"/>
  <c r="FI153" i="4"/>
  <c r="FK153" i="4"/>
  <c r="FM153" i="4"/>
  <c r="FO153" i="4"/>
  <c r="FQ153" i="4"/>
  <c r="FS153" i="4"/>
  <c r="FU153" i="4"/>
  <c r="FW153" i="4"/>
  <c r="FY153" i="4"/>
  <c r="GA153" i="4"/>
  <c r="GC153" i="4"/>
  <c r="GE153" i="4"/>
  <c r="GG153" i="4"/>
  <c r="GI153" i="4"/>
  <c r="GK153" i="4"/>
  <c r="GM153" i="4"/>
  <c r="GO153" i="4"/>
  <c r="GQ153" i="4"/>
  <c r="GS153" i="4"/>
  <c r="GU153" i="4"/>
  <c r="GW153" i="4"/>
  <c r="GY153" i="4"/>
  <c r="HA153" i="4"/>
  <c r="HC153" i="4"/>
  <c r="DI154" i="4"/>
  <c r="DK154" i="4"/>
  <c r="DM154" i="4"/>
  <c r="DO154" i="4"/>
  <c r="DQ154" i="4"/>
  <c r="DS154" i="4"/>
  <c r="DU154" i="4"/>
  <c r="DW154" i="4"/>
  <c r="DY154" i="4"/>
  <c r="EA154" i="4"/>
  <c r="EC154" i="4"/>
  <c r="EE154" i="4"/>
  <c r="EG154" i="4"/>
  <c r="EI154" i="4"/>
  <c r="EK154" i="4"/>
  <c r="EM154" i="4"/>
  <c r="EO154" i="4"/>
  <c r="EQ154" i="4"/>
  <c r="ES154" i="4"/>
  <c r="EU154" i="4"/>
  <c r="EW154" i="4"/>
  <c r="EY154" i="4"/>
  <c r="FA154" i="4"/>
  <c r="FC154" i="4"/>
  <c r="FE154" i="4"/>
  <c r="FG154" i="4"/>
  <c r="FI154" i="4"/>
  <c r="FK154" i="4"/>
  <c r="FM154" i="4"/>
  <c r="FO154" i="4"/>
  <c r="FQ154" i="4"/>
  <c r="FS154" i="4"/>
  <c r="FU154" i="4"/>
  <c r="FW154" i="4"/>
  <c r="FY154" i="4"/>
  <c r="GA154" i="4"/>
  <c r="GC154" i="4"/>
  <c r="GE154" i="4"/>
  <c r="GG154" i="4"/>
  <c r="GI154" i="4"/>
  <c r="GK154" i="4"/>
  <c r="GM154" i="4"/>
  <c r="GO154" i="4"/>
  <c r="GQ154" i="4"/>
  <c r="GS154" i="4"/>
  <c r="GU154" i="4"/>
  <c r="GW154" i="4"/>
  <c r="GY154" i="4"/>
  <c r="HA154" i="4"/>
  <c r="HC154" i="4"/>
  <c r="DI155" i="4"/>
  <c r="DK155" i="4"/>
  <c r="DM155" i="4"/>
  <c r="DO155" i="4"/>
  <c r="DQ155" i="4"/>
  <c r="DS155" i="4"/>
  <c r="DU155" i="4"/>
  <c r="DW155" i="4"/>
  <c r="DY155" i="4"/>
  <c r="EA155" i="4"/>
  <c r="EC155" i="4"/>
  <c r="EE155" i="4"/>
  <c r="EG155" i="4"/>
  <c r="EI155" i="4"/>
  <c r="EK155" i="4"/>
  <c r="EM155" i="4"/>
  <c r="EO155" i="4"/>
  <c r="EQ155" i="4"/>
  <c r="ES155" i="4"/>
  <c r="EU155" i="4"/>
  <c r="EW155" i="4"/>
  <c r="EY155" i="4"/>
  <c r="FA155" i="4"/>
  <c r="FC155" i="4"/>
  <c r="FE155" i="4"/>
  <c r="FG155" i="4"/>
  <c r="FI155" i="4"/>
  <c r="FK155" i="4"/>
  <c r="FM155" i="4"/>
  <c r="FO155" i="4"/>
  <c r="FQ155" i="4"/>
  <c r="FS155" i="4"/>
  <c r="FU155" i="4"/>
  <c r="FW155" i="4"/>
  <c r="FY155" i="4"/>
  <c r="GA155" i="4"/>
  <c r="GC155" i="4"/>
  <c r="GE155" i="4"/>
  <c r="GG155" i="4"/>
  <c r="GI155" i="4"/>
  <c r="GK155" i="4"/>
  <c r="GM155" i="4"/>
  <c r="GO155" i="4"/>
  <c r="GQ155" i="4"/>
  <c r="GS155" i="4"/>
  <c r="GU155" i="4"/>
  <c r="GW155" i="4"/>
  <c r="GY155" i="4"/>
  <c r="HA155" i="4"/>
  <c r="HC155" i="4"/>
  <c r="DJ156" i="4"/>
  <c r="DL156" i="4"/>
  <c r="DN156" i="4"/>
  <c r="DP156" i="4"/>
  <c r="DR156" i="4"/>
  <c r="DT156" i="4"/>
  <c r="DV156" i="4"/>
  <c r="DX156" i="4"/>
  <c r="DZ156" i="4"/>
  <c r="EB156" i="4"/>
  <c r="ED156" i="4"/>
  <c r="EF156" i="4"/>
  <c r="EH156" i="4"/>
  <c r="EJ156" i="4"/>
  <c r="EL156" i="4"/>
  <c r="EN156" i="4"/>
  <c r="EP156" i="4"/>
  <c r="ER156" i="4"/>
  <c r="ET156" i="4"/>
  <c r="EV156" i="4"/>
  <c r="EX156" i="4"/>
  <c r="EZ156" i="4"/>
  <c r="FB156" i="4"/>
  <c r="FD156" i="4"/>
  <c r="FF156" i="4"/>
  <c r="FH156" i="4"/>
  <c r="FJ156" i="4"/>
  <c r="FL156" i="4"/>
  <c r="FN156" i="4"/>
  <c r="FP156" i="4"/>
  <c r="FR156" i="4"/>
  <c r="FT156" i="4"/>
  <c r="FV156" i="4"/>
  <c r="FX156" i="4"/>
  <c r="FZ156" i="4"/>
  <c r="GB156" i="4"/>
  <c r="GD156" i="4"/>
  <c r="GF156" i="4"/>
  <c r="GH156" i="4"/>
  <c r="GJ156" i="4"/>
  <c r="GL156" i="4"/>
  <c r="GN156" i="4"/>
  <c r="GP156" i="4"/>
  <c r="GR156" i="4"/>
  <c r="GT156" i="4"/>
  <c r="GV156" i="4"/>
  <c r="GX156" i="4"/>
  <c r="GZ156" i="4"/>
  <c r="HB156" i="4"/>
  <c r="HD156" i="4"/>
  <c r="DI157" i="4"/>
  <c r="DK157" i="4"/>
  <c r="DM157" i="4"/>
  <c r="DO157" i="4"/>
  <c r="DQ157" i="4"/>
  <c r="DS157" i="4"/>
  <c r="DU157" i="4"/>
  <c r="DW157" i="4"/>
  <c r="DY157" i="4"/>
  <c r="EA157" i="4"/>
  <c r="EC157" i="4"/>
  <c r="EE157" i="4"/>
  <c r="EG157" i="4"/>
  <c r="EI157" i="4"/>
  <c r="EK157" i="4"/>
  <c r="EM157" i="4"/>
  <c r="EO157" i="4"/>
  <c r="EQ157" i="4"/>
  <c r="ES157" i="4"/>
  <c r="EU157" i="4"/>
  <c r="EW157" i="4"/>
  <c r="EY157" i="4"/>
  <c r="FA157" i="4"/>
  <c r="FC157" i="4"/>
  <c r="FE157" i="4"/>
  <c r="FG157" i="4"/>
  <c r="FI157" i="4"/>
  <c r="FK157" i="4"/>
  <c r="FM157" i="4"/>
  <c r="FO157" i="4"/>
  <c r="FQ157" i="4"/>
  <c r="FS157" i="4"/>
  <c r="FU157" i="4"/>
  <c r="FW157" i="4"/>
  <c r="FY157" i="4"/>
  <c r="GA157" i="4"/>
  <c r="GC157" i="4"/>
  <c r="GE157" i="4"/>
  <c r="GG157" i="4"/>
  <c r="GI157" i="4"/>
  <c r="GK157" i="4"/>
  <c r="GM157" i="4"/>
  <c r="GO157" i="4"/>
  <c r="GQ157" i="4"/>
  <c r="GS157" i="4"/>
  <c r="GU157" i="4"/>
  <c r="GW157" i="4"/>
  <c r="GY157" i="4"/>
  <c r="HA157" i="4"/>
  <c r="HC157" i="4"/>
  <c r="DI158" i="4"/>
  <c r="DK158" i="4"/>
  <c r="DM158" i="4"/>
  <c r="DO158" i="4"/>
  <c r="DQ158" i="4"/>
  <c r="DS158" i="4"/>
  <c r="DU158" i="4"/>
  <c r="DW158" i="4"/>
  <c r="DY158" i="4"/>
  <c r="EA158" i="4"/>
  <c r="EC158" i="4"/>
  <c r="EE158" i="4"/>
  <c r="EG158" i="4"/>
  <c r="EI158" i="4"/>
  <c r="EK158" i="4"/>
  <c r="EM158" i="4"/>
  <c r="EO158" i="4"/>
  <c r="EQ158" i="4"/>
  <c r="ES158" i="4"/>
  <c r="EU158" i="4"/>
  <c r="EW158" i="4"/>
  <c r="EY158" i="4"/>
  <c r="FA158" i="4"/>
  <c r="FC158" i="4"/>
  <c r="FE158" i="4"/>
  <c r="FG158" i="4"/>
  <c r="FI158" i="4"/>
  <c r="FK158" i="4"/>
  <c r="FM158" i="4"/>
  <c r="FO158" i="4"/>
  <c r="FQ158" i="4"/>
  <c r="FS158" i="4"/>
  <c r="FU158" i="4"/>
  <c r="FW158" i="4"/>
  <c r="FY158" i="4"/>
  <c r="GA158" i="4"/>
  <c r="GC158" i="4"/>
  <c r="GE158" i="4"/>
  <c r="GG158" i="4"/>
  <c r="GI158" i="4"/>
  <c r="GK158" i="4"/>
  <c r="GM158" i="4"/>
  <c r="GO158" i="4"/>
  <c r="GQ158" i="4"/>
  <c r="GS158" i="4"/>
  <c r="GU158" i="4"/>
  <c r="GW158" i="4"/>
  <c r="GY158" i="4"/>
  <c r="HA158" i="4"/>
  <c r="HC158" i="4"/>
  <c r="DI159" i="4"/>
  <c r="DK159" i="4"/>
  <c r="DM159" i="4"/>
  <c r="DO159" i="4"/>
  <c r="DQ159" i="4"/>
  <c r="DS159" i="4"/>
  <c r="DU159" i="4"/>
  <c r="DW159" i="4"/>
  <c r="DY159" i="4"/>
  <c r="EA159" i="4"/>
  <c r="EC159" i="4"/>
  <c r="EE159" i="4"/>
  <c r="EG159" i="4"/>
  <c r="EI159" i="4"/>
  <c r="EK159" i="4"/>
  <c r="EM159" i="4"/>
  <c r="EO159" i="4"/>
  <c r="EQ159" i="4"/>
  <c r="ES159" i="4"/>
  <c r="EU159" i="4"/>
  <c r="EW159" i="4"/>
  <c r="EY159" i="4"/>
  <c r="FA159" i="4"/>
  <c r="FC159" i="4"/>
  <c r="FE159" i="4"/>
  <c r="FG159" i="4"/>
  <c r="FI159" i="4"/>
  <c r="FK159" i="4"/>
  <c r="FM159" i="4"/>
  <c r="FO159" i="4"/>
  <c r="FQ159" i="4"/>
  <c r="FS159" i="4"/>
  <c r="FU159" i="4"/>
  <c r="FW159" i="4"/>
  <c r="FY159" i="4"/>
  <c r="GA159" i="4"/>
  <c r="GC159" i="4"/>
  <c r="GE159" i="4"/>
  <c r="GG159" i="4"/>
  <c r="GI159" i="4"/>
  <c r="GK159" i="4"/>
  <c r="GM159" i="4"/>
  <c r="GO159" i="4"/>
  <c r="GQ159" i="4"/>
  <c r="GS159" i="4"/>
  <c r="GU159" i="4"/>
  <c r="GW159" i="4"/>
  <c r="GY159" i="4"/>
  <c r="HA159" i="4"/>
  <c r="HC159" i="4"/>
  <c r="DJ160" i="4"/>
  <c r="DL160" i="4"/>
  <c r="DN160" i="4"/>
  <c r="DP160" i="4"/>
  <c r="DR160" i="4"/>
  <c r="DT160" i="4"/>
  <c r="DV160" i="4"/>
  <c r="DX160" i="4"/>
  <c r="DZ160" i="4"/>
  <c r="EB160" i="4"/>
  <c r="ED160" i="4"/>
  <c r="EF160" i="4"/>
  <c r="EH160" i="4"/>
  <c r="EJ160" i="4"/>
  <c r="EL160" i="4"/>
  <c r="EN160" i="4"/>
  <c r="EP160" i="4"/>
  <c r="ER160" i="4"/>
  <c r="ET160" i="4"/>
  <c r="EV160" i="4"/>
  <c r="EX160" i="4"/>
  <c r="EZ160" i="4"/>
  <c r="FB160" i="4"/>
  <c r="FD160" i="4"/>
  <c r="FF160" i="4"/>
  <c r="FH160" i="4"/>
  <c r="FJ160" i="4"/>
  <c r="FL160" i="4"/>
  <c r="FN160" i="4"/>
  <c r="FP160" i="4"/>
  <c r="FR160" i="4"/>
  <c r="FT160" i="4"/>
  <c r="FV160" i="4"/>
  <c r="FX160" i="4"/>
  <c r="FZ160" i="4"/>
  <c r="GB160" i="4"/>
  <c r="GD160" i="4"/>
  <c r="GF160" i="4"/>
  <c r="GH160" i="4"/>
  <c r="GJ160" i="4"/>
  <c r="GL160" i="4"/>
  <c r="GN160" i="4"/>
  <c r="GP160" i="4"/>
  <c r="GR160" i="4"/>
  <c r="GT160" i="4"/>
  <c r="GV160" i="4"/>
  <c r="GX160" i="4"/>
  <c r="GZ160" i="4"/>
  <c r="HB160" i="4"/>
  <c r="HD160" i="4"/>
  <c r="DI161" i="4"/>
  <c r="DK161" i="4"/>
  <c r="DM161" i="4"/>
  <c r="DO161" i="4"/>
  <c r="DQ161" i="4"/>
  <c r="DS161" i="4"/>
  <c r="DU161" i="4"/>
  <c r="DW161" i="4"/>
  <c r="DY161" i="4"/>
  <c r="EA161" i="4"/>
  <c r="EC161" i="4"/>
  <c r="EE161" i="4"/>
  <c r="EG161" i="4"/>
  <c r="EI161" i="4"/>
  <c r="EK161" i="4"/>
  <c r="EM161" i="4"/>
  <c r="EO161" i="4"/>
  <c r="EQ161" i="4"/>
  <c r="ES161" i="4"/>
  <c r="EU161" i="4"/>
  <c r="EW161" i="4"/>
  <c r="EY161" i="4"/>
  <c r="FA161" i="4"/>
  <c r="FC161" i="4"/>
  <c r="FE161" i="4"/>
  <c r="FG161" i="4"/>
  <c r="FI161" i="4"/>
  <c r="FK161" i="4"/>
  <c r="FM161" i="4"/>
  <c r="FO161" i="4"/>
  <c r="FQ161" i="4"/>
  <c r="FS161" i="4"/>
  <c r="FU161" i="4"/>
  <c r="FW161" i="4"/>
  <c r="FY161" i="4"/>
  <c r="GA161" i="4"/>
  <c r="GC161" i="4"/>
  <c r="GE161" i="4"/>
  <c r="GG161" i="4"/>
  <c r="GI161" i="4"/>
  <c r="GK161" i="4"/>
  <c r="GM161" i="4"/>
  <c r="GO161" i="4"/>
  <c r="GQ161" i="4"/>
  <c r="GS161" i="4"/>
  <c r="GU161" i="4"/>
  <c r="GW161" i="4"/>
  <c r="GY161" i="4"/>
  <c r="HA161" i="4"/>
  <c r="HC161" i="4"/>
  <c r="DI162" i="4"/>
  <c r="DK162" i="4"/>
  <c r="DM162" i="4"/>
  <c r="DO162" i="4"/>
  <c r="DQ162" i="4"/>
  <c r="DS162" i="4"/>
  <c r="DU162" i="4"/>
  <c r="DW162" i="4"/>
  <c r="DY162" i="4"/>
  <c r="EA162" i="4"/>
  <c r="EC162" i="4"/>
  <c r="EE162" i="4"/>
  <c r="EG162" i="4"/>
  <c r="EI162" i="4"/>
  <c r="EK162" i="4"/>
  <c r="EM162" i="4"/>
  <c r="EO162" i="4"/>
  <c r="EQ162" i="4"/>
  <c r="ES162" i="4"/>
  <c r="EU162" i="4"/>
  <c r="EW162" i="4"/>
  <c r="EY162" i="4"/>
  <c r="FA162" i="4"/>
  <c r="FC162" i="4"/>
  <c r="FE162" i="4"/>
  <c r="FG162" i="4"/>
  <c r="FI162" i="4"/>
  <c r="FK162" i="4"/>
  <c r="FM162" i="4"/>
  <c r="FO162" i="4"/>
  <c r="FQ162" i="4"/>
  <c r="FS162" i="4"/>
  <c r="FU162" i="4"/>
  <c r="FW162" i="4"/>
  <c r="FY162" i="4"/>
  <c r="GA162" i="4"/>
  <c r="GC162" i="4"/>
  <c r="GE162" i="4"/>
  <c r="GG162" i="4"/>
  <c r="GI162" i="4"/>
  <c r="GK162" i="4"/>
  <c r="GM162" i="4"/>
  <c r="GO162" i="4"/>
  <c r="GQ162" i="4"/>
  <c r="GS162" i="4"/>
  <c r="GU162" i="4"/>
  <c r="GW162" i="4"/>
  <c r="GY162" i="4"/>
  <c r="HA162" i="4"/>
  <c r="HC162" i="4"/>
  <c r="DI163" i="4"/>
  <c r="DK163" i="4"/>
  <c r="DM163" i="4"/>
  <c r="DO163" i="4"/>
  <c r="DQ163" i="4"/>
  <c r="DS163" i="4"/>
  <c r="DU163" i="4"/>
  <c r="DW163" i="4"/>
  <c r="DY163" i="4"/>
  <c r="EA163" i="4"/>
  <c r="EC163" i="4"/>
  <c r="EE163" i="4"/>
  <c r="EG163" i="4"/>
  <c r="EI163" i="4"/>
  <c r="EK163" i="4"/>
  <c r="EM163" i="4"/>
  <c r="EO163" i="4"/>
  <c r="EQ163" i="4"/>
  <c r="ES163" i="4"/>
  <c r="EU163" i="4"/>
  <c r="EW163" i="4"/>
  <c r="EY163" i="4"/>
  <c r="FA163" i="4"/>
  <c r="FC163" i="4"/>
  <c r="FE163" i="4"/>
  <c r="FG163" i="4"/>
  <c r="FI163" i="4"/>
  <c r="FK163" i="4"/>
  <c r="FM163" i="4"/>
  <c r="FO163" i="4"/>
  <c r="FQ163" i="4"/>
  <c r="FS163" i="4"/>
  <c r="FU163" i="4"/>
  <c r="FW163" i="4"/>
  <c r="FY163" i="4"/>
  <c r="GA163" i="4"/>
  <c r="GC163" i="4"/>
  <c r="GE163" i="4"/>
  <c r="GG163" i="4"/>
  <c r="GI163" i="4"/>
  <c r="GK163" i="4"/>
  <c r="GM163" i="4"/>
  <c r="GO163" i="4"/>
  <c r="GQ163" i="4"/>
  <c r="GS163" i="4"/>
  <c r="GU163" i="4"/>
  <c r="GW163" i="4"/>
  <c r="GY163" i="4"/>
  <c r="HA163" i="4"/>
  <c r="HC163" i="4"/>
  <c r="DJ164" i="4"/>
  <c r="DL164" i="4"/>
  <c r="DN164" i="4"/>
  <c r="DP164" i="4"/>
  <c r="DR164" i="4"/>
  <c r="DT164" i="4"/>
  <c r="DV164" i="4"/>
  <c r="DX164" i="4"/>
  <c r="DZ164" i="4"/>
  <c r="EB164" i="4"/>
  <c r="ED164" i="4"/>
  <c r="EF164" i="4"/>
  <c r="EH164" i="4"/>
  <c r="EJ164" i="4"/>
  <c r="EL164" i="4"/>
  <c r="EN164" i="4"/>
  <c r="EP164" i="4"/>
  <c r="ER164" i="4"/>
  <c r="ET164" i="4"/>
  <c r="EV164" i="4"/>
  <c r="EX164" i="4"/>
  <c r="EZ164" i="4"/>
  <c r="FB164" i="4"/>
  <c r="FD164" i="4"/>
  <c r="FF164" i="4"/>
  <c r="FH164" i="4"/>
  <c r="FJ164" i="4"/>
  <c r="FL164" i="4"/>
  <c r="FN164" i="4"/>
  <c r="FP164" i="4"/>
  <c r="FR164" i="4"/>
  <c r="FT164" i="4"/>
  <c r="FV164" i="4"/>
  <c r="FX164" i="4"/>
  <c r="FZ164" i="4"/>
  <c r="GB164" i="4"/>
  <c r="GD164" i="4"/>
  <c r="GF164" i="4"/>
  <c r="GH164" i="4"/>
  <c r="GJ164" i="4"/>
  <c r="GL164" i="4"/>
  <c r="GN164" i="4"/>
  <c r="GP164" i="4"/>
  <c r="GR164" i="4"/>
  <c r="GT164" i="4"/>
  <c r="GV164" i="4"/>
  <c r="GX164" i="4"/>
  <c r="GZ164" i="4"/>
  <c r="HB164" i="4"/>
  <c r="HD164" i="4"/>
  <c r="DI165" i="4"/>
  <c r="DK165" i="4"/>
  <c r="DM165" i="4"/>
  <c r="DO165" i="4"/>
  <c r="DQ165" i="4"/>
  <c r="DS165" i="4"/>
  <c r="DU165" i="4"/>
  <c r="DW165" i="4"/>
  <c r="DY165" i="4"/>
  <c r="EA165" i="4"/>
  <c r="EC165" i="4"/>
  <c r="EE165" i="4"/>
  <c r="EG165" i="4"/>
  <c r="EI165" i="4"/>
  <c r="EK165" i="4"/>
  <c r="EM165" i="4"/>
  <c r="EO165" i="4"/>
  <c r="EQ165" i="4"/>
  <c r="ES165" i="4"/>
  <c r="EU165" i="4"/>
  <c r="EW165" i="4"/>
  <c r="EY165" i="4"/>
  <c r="FA165" i="4"/>
  <c r="FC165" i="4"/>
  <c r="FE165" i="4"/>
  <c r="FG165" i="4"/>
  <c r="FI165" i="4"/>
  <c r="FK165" i="4"/>
  <c r="FM165" i="4"/>
  <c r="FO165" i="4"/>
  <c r="FQ165" i="4"/>
  <c r="FS165" i="4"/>
  <c r="FU165" i="4"/>
  <c r="FW165" i="4"/>
  <c r="FY165" i="4"/>
  <c r="GA165" i="4"/>
  <c r="GC165" i="4"/>
  <c r="GE165" i="4"/>
  <c r="GG165" i="4"/>
  <c r="GI165" i="4"/>
  <c r="GK165" i="4"/>
  <c r="GM165" i="4"/>
  <c r="GO165" i="4"/>
  <c r="GQ165" i="4"/>
  <c r="GS165" i="4"/>
  <c r="GU165" i="4"/>
  <c r="GW165" i="4"/>
  <c r="GY165" i="4"/>
  <c r="HA165" i="4"/>
  <c r="HC165" i="4"/>
  <c r="DI166" i="4"/>
  <c r="DK166" i="4"/>
  <c r="DM166" i="4"/>
  <c r="DO166" i="4"/>
  <c r="DQ166" i="4"/>
  <c r="DS166" i="4"/>
  <c r="DU166" i="4"/>
  <c r="DW166" i="4"/>
  <c r="DY166" i="4"/>
  <c r="EA166" i="4"/>
  <c r="EC166" i="4"/>
  <c r="EE166" i="4"/>
  <c r="EG166" i="4"/>
  <c r="EI166" i="4"/>
  <c r="EK166" i="4"/>
  <c r="EM166" i="4"/>
  <c r="EO166" i="4"/>
  <c r="EQ166" i="4"/>
  <c r="ES166" i="4"/>
  <c r="EU166" i="4"/>
  <c r="EW166" i="4"/>
  <c r="EY166" i="4"/>
  <c r="FA166" i="4"/>
  <c r="FC166" i="4"/>
  <c r="FE166" i="4"/>
  <c r="FG166" i="4"/>
  <c r="FI166" i="4"/>
  <c r="FK166" i="4"/>
  <c r="FM166" i="4"/>
  <c r="FO166" i="4"/>
  <c r="FQ166" i="4"/>
  <c r="FS166" i="4"/>
  <c r="FU166" i="4"/>
  <c r="FW166" i="4"/>
  <c r="FY166" i="4"/>
  <c r="GA166" i="4"/>
  <c r="GC166" i="4"/>
  <c r="GE166" i="4"/>
  <c r="GG166" i="4"/>
  <c r="GI166" i="4"/>
  <c r="GK166" i="4"/>
  <c r="GM166" i="4"/>
  <c r="GO166" i="4"/>
  <c r="GQ166" i="4"/>
  <c r="GS166" i="4"/>
  <c r="GU166" i="4"/>
  <c r="GW166" i="4"/>
  <c r="GY166" i="4"/>
  <c r="HA166" i="4"/>
  <c r="HC166" i="4"/>
  <c r="DI167" i="4"/>
  <c r="DK167" i="4"/>
  <c r="DM167" i="4"/>
  <c r="DO167" i="4"/>
  <c r="DQ167" i="4"/>
  <c r="DS167" i="4"/>
  <c r="DU167" i="4"/>
  <c r="DW167" i="4"/>
  <c r="DY167" i="4"/>
  <c r="EA167" i="4"/>
  <c r="EC167" i="4"/>
  <c r="EE167" i="4"/>
  <c r="EG167" i="4"/>
  <c r="EI167" i="4"/>
  <c r="EK167" i="4"/>
  <c r="EM167" i="4"/>
  <c r="EO167" i="4"/>
  <c r="EQ167" i="4"/>
  <c r="ES167" i="4"/>
  <c r="EU167" i="4"/>
  <c r="EW167" i="4"/>
  <c r="EY167" i="4"/>
  <c r="FA167" i="4"/>
  <c r="FC167" i="4"/>
  <c r="FE167" i="4"/>
  <c r="FG167" i="4"/>
  <c r="FI167" i="4"/>
  <c r="FK167" i="4"/>
  <c r="FM167" i="4"/>
  <c r="FO167" i="4"/>
  <c r="FQ167" i="4"/>
  <c r="FS167" i="4"/>
  <c r="FU167" i="4"/>
  <c r="FW167" i="4"/>
  <c r="FY167" i="4"/>
  <c r="GA167" i="4"/>
  <c r="GC167" i="4"/>
  <c r="GE167" i="4"/>
  <c r="GG167" i="4"/>
  <c r="GI167" i="4"/>
  <c r="GK167" i="4"/>
  <c r="GM167" i="4"/>
  <c r="GO167" i="4"/>
  <c r="GQ167" i="4"/>
  <c r="GS167" i="4"/>
  <c r="GU167" i="4"/>
  <c r="GW167" i="4"/>
  <c r="GY167" i="4"/>
  <c r="HA167" i="4"/>
  <c r="HC167" i="4"/>
  <c r="DJ168" i="4"/>
  <c r="DL168" i="4"/>
  <c r="DN168" i="4"/>
  <c r="DP168" i="4"/>
  <c r="DR168" i="4"/>
  <c r="DT168" i="4"/>
  <c r="DV168" i="4"/>
  <c r="DX168" i="4"/>
  <c r="DZ168" i="4"/>
  <c r="EB168" i="4"/>
  <c r="ED168" i="4"/>
  <c r="EF168" i="4"/>
  <c r="EH168" i="4"/>
  <c r="EJ168" i="4"/>
  <c r="EL168" i="4"/>
  <c r="EN168" i="4"/>
  <c r="EP168" i="4"/>
  <c r="ER168" i="4"/>
  <c r="ET168" i="4"/>
  <c r="EV168" i="4"/>
  <c r="EX168" i="4"/>
  <c r="EZ168" i="4"/>
  <c r="FB168" i="4"/>
  <c r="FD168" i="4"/>
  <c r="FF168" i="4"/>
  <c r="FH168" i="4"/>
  <c r="FJ168" i="4"/>
  <c r="FL168" i="4"/>
  <c r="FN168" i="4"/>
  <c r="FP168" i="4"/>
  <c r="FR168" i="4"/>
  <c r="FT168" i="4"/>
  <c r="FV168" i="4"/>
  <c r="FX168" i="4"/>
  <c r="FZ168" i="4"/>
  <c r="GB168" i="4"/>
  <c r="GD168" i="4"/>
  <c r="GF168" i="4"/>
  <c r="GH168" i="4"/>
  <c r="GJ168" i="4"/>
  <c r="GL168" i="4"/>
  <c r="GN168" i="4"/>
  <c r="GP168" i="4"/>
  <c r="GR168" i="4"/>
  <c r="GT168" i="4"/>
  <c r="GV168" i="4"/>
  <c r="GX168" i="4"/>
  <c r="GZ168" i="4"/>
  <c r="HB168" i="4"/>
  <c r="HD168" i="4"/>
  <c r="DI169" i="4"/>
  <c r="DK169" i="4"/>
  <c r="DM169" i="4"/>
  <c r="DO169" i="4"/>
  <c r="DQ169" i="4"/>
  <c r="DS169" i="4"/>
  <c r="DU169" i="4"/>
  <c r="DW169" i="4"/>
  <c r="DY169" i="4"/>
  <c r="EA169" i="4"/>
  <c r="EC169" i="4"/>
  <c r="EE169" i="4"/>
  <c r="EG169" i="4"/>
  <c r="EI169" i="4"/>
  <c r="EK169" i="4"/>
  <c r="EM169" i="4"/>
  <c r="EO169" i="4"/>
  <c r="EQ169" i="4"/>
  <c r="ES169" i="4"/>
  <c r="EU169" i="4"/>
  <c r="EW169" i="4"/>
  <c r="EY169" i="4"/>
  <c r="FA169" i="4"/>
  <c r="FC169" i="4"/>
  <c r="FE169" i="4"/>
  <c r="FG169" i="4"/>
  <c r="FI169" i="4"/>
  <c r="FK169" i="4"/>
  <c r="FM169" i="4"/>
  <c r="FO169" i="4"/>
  <c r="FQ169" i="4"/>
  <c r="FS169" i="4"/>
  <c r="FU169" i="4"/>
  <c r="FW169" i="4"/>
  <c r="FY169" i="4"/>
  <c r="GA169" i="4"/>
  <c r="GC169" i="4"/>
  <c r="GE169" i="4"/>
  <c r="GG169" i="4"/>
  <c r="GI169" i="4"/>
  <c r="GK169" i="4"/>
  <c r="GM169" i="4"/>
  <c r="GO169" i="4"/>
  <c r="GQ169" i="4"/>
  <c r="GS169" i="4"/>
  <c r="GU169" i="4"/>
  <c r="GW169" i="4"/>
  <c r="GY169" i="4"/>
  <c r="HA169" i="4"/>
  <c r="HC169" i="4"/>
  <c r="DJ170" i="4"/>
  <c r="DL170" i="4"/>
  <c r="DN170" i="4"/>
  <c r="DP170" i="4"/>
  <c r="DR170" i="4"/>
  <c r="DT170" i="4"/>
  <c r="DV170" i="4"/>
  <c r="DX170" i="4"/>
  <c r="DZ170" i="4"/>
  <c r="EB170" i="4"/>
  <c r="ED170" i="4"/>
  <c r="EF170" i="4"/>
  <c r="EH170" i="4"/>
  <c r="EJ170" i="4"/>
  <c r="EL170" i="4"/>
  <c r="EN170" i="4"/>
  <c r="EP170" i="4"/>
  <c r="ER170" i="4"/>
  <c r="ET170" i="4"/>
  <c r="EV170" i="4"/>
  <c r="EX170" i="4"/>
  <c r="EZ170" i="4"/>
  <c r="FB170" i="4"/>
  <c r="FD170" i="4"/>
  <c r="FF170" i="4"/>
  <c r="FH170" i="4"/>
  <c r="FJ170" i="4"/>
  <c r="FL170" i="4"/>
  <c r="FN170" i="4"/>
  <c r="FP170" i="4"/>
  <c r="FR170" i="4"/>
  <c r="FT170" i="4"/>
  <c r="FV170" i="4"/>
  <c r="FX170" i="4"/>
  <c r="FZ170" i="4"/>
  <c r="GB170" i="4"/>
  <c r="GD170" i="4"/>
  <c r="GF170" i="4"/>
  <c r="GH170" i="4"/>
  <c r="GJ170" i="4"/>
  <c r="GL170" i="4"/>
  <c r="GN170" i="4"/>
  <c r="GP170" i="4"/>
  <c r="GR170" i="4"/>
  <c r="GT170" i="4"/>
  <c r="GV170" i="4"/>
  <c r="GX170" i="4"/>
  <c r="GZ170" i="4"/>
  <c r="HB170" i="4"/>
  <c r="HD170" i="4"/>
  <c r="DI171" i="4"/>
  <c r="DK171" i="4"/>
  <c r="DM171" i="4"/>
  <c r="DO171" i="4"/>
  <c r="DQ171" i="4"/>
  <c r="DS171" i="4"/>
  <c r="DU171" i="4"/>
  <c r="DW171" i="4"/>
  <c r="DY171" i="4"/>
  <c r="EA171" i="4"/>
  <c r="EC171" i="4"/>
  <c r="EE171" i="4"/>
  <c r="EG171" i="4"/>
  <c r="EI171" i="4"/>
  <c r="EK171" i="4"/>
  <c r="EM171" i="4"/>
  <c r="EO171" i="4"/>
  <c r="EQ171" i="4"/>
  <c r="ES171" i="4"/>
  <c r="EU171" i="4"/>
  <c r="EW171" i="4"/>
  <c r="EY171" i="4"/>
  <c r="FA171" i="4"/>
  <c r="FC171" i="4"/>
  <c r="FE171" i="4"/>
  <c r="FG171" i="4"/>
  <c r="FI171" i="4"/>
  <c r="FK171" i="4"/>
  <c r="FM171" i="4"/>
  <c r="FO171" i="4"/>
  <c r="FQ171" i="4"/>
  <c r="FS171" i="4"/>
  <c r="FU171" i="4"/>
  <c r="FW171" i="4"/>
  <c r="FY171" i="4"/>
  <c r="GA171" i="4"/>
  <c r="GC171" i="4"/>
  <c r="GE171" i="4"/>
  <c r="GG171" i="4"/>
  <c r="GI171" i="4"/>
  <c r="GK171" i="4"/>
  <c r="GM171" i="4"/>
  <c r="GO171" i="4"/>
  <c r="GQ171" i="4"/>
  <c r="GS171" i="4"/>
  <c r="GU171" i="4"/>
  <c r="GW171" i="4"/>
  <c r="GY171" i="4"/>
  <c r="HA171" i="4"/>
  <c r="HC171" i="4"/>
  <c r="DI172" i="4"/>
  <c r="DK172" i="4"/>
  <c r="DM172" i="4"/>
  <c r="DO172" i="4"/>
  <c r="DQ172" i="4"/>
  <c r="DS172" i="4"/>
  <c r="DU172" i="4"/>
  <c r="DW172" i="4"/>
  <c r="DY172" i="4"/>
  <c r="EA172" i="4"/>
  <c r="EC172" i="4"/>
  <c r="EE172" i="4"/>
  <c r="EG172" i="4"/>
  <c r="EI172" i="4"/>
  <c r="EK172" i="4"/>
  <c r="EM172" i="4"/>
  <c r="EO172" i="4"/>
  <c r="EQ172" i="4"/>
  <c r="ES172" i="4"/>
  <c r="EU172" i="4"/>
  <c r="EW172" i="4"/>
  <c r="EY172" i="4"/>
  <c r="FA172" i="4"/>
  <c r="FC172" i="4"/>
  <c r="FE172" i="4"/>
  <c r="FG172" i="4"/>
  <c r="FI172" i="4"/>
  <c r="FK172" i="4"/>
  <c r="FM172" i="4"/>
  <c r="FO172" i="4"/>
  <c r="FQ172" i="4"/>
  <c r="FS172" i="4"/>
  <c r="FU172" i="4"/>
  <c r="FW172" i="4"/>
  <c r="FY172" i="4"/>
  <c r="GA172" i="4"/>
  <c r="GC172" i="4"/>
  <c r="GE172" i="4"/>
  <c r="GG172" i="4"/>
  <c r="GI172" i="4"/>
  <c r="GK172" i="4"/>
  <c r="GM172" i="4"/>
  <c r="GO172" i="4"/>
  <c r="GQ172" i="4"/>
  <c r="GS172" i="4"/>
  <c r="GU172" i="4"/>
  <c r="GW172" i="4"/>
  <c r="GY172" i="4"/>
  <c r="HA172" i="4"/>
  <c r="HC172" i="4"/>
  <c r="DJ173" i="4"/>
  <c r="DL173" i="4"/>
  <c r="DN173" i="4"/>
  <c r="DP173" i="4"/>
  <c r="DR173" i="4"/>
  <c r="DT173" i="4"/>
  <c r="DV173" i="4"/>
  <c r="DX173" i="4"/>
  <c r="DZ173" i="4"/>
  <c r="EB173" i="4"/>
  <c r="ED173" i="4"/>
  <c r="EF173" i="4"/>
  <c r="EH173" i="4"/>
  <c r="EJ173" i="4"/>
  <c r="EL173" i="4"/>
  <c r="EN173" i="4"/>
  <c r="EP173" i="4"/>
  <c r="ER173" i="4"/>
  <c r="ET173" i="4"/>
  <c r="EV173" i="4"/>
  <c r="EX173" i="4"/>
  <c r="EZ173" i="4"/>
  <c r="FB173" i="4"/>
  <c r="FD173" i="4"/>
  <c r="FF173" i="4"/>
  <c r="FH173" i="4"/>
  <c r="FJ173" i="4"/>
  <c r="FL173" i="4"/>
  <c r="FN173" i="4"/>
  <c r="FP173" i="4"/>
  <c r="FR173" i="4"/>
  <c r="FT173" i="4"/>
  <c r="FV173" i="4"/>
  <c r="FX173" i="4"/>
  <c r="FZ173" i="4"/>
  <c r="GB173" i="4"/>
  <c r="GD173" i="4"/>
  <c r="GF173" i="4"/>
  <c r="GH173" i="4"/>
  <c r="GJ173" i="4"/>
  <c r="GL173" i="4"/>
  <c r="GN173" i="4"/>
  <c r="GP173" i="4"/>
  <c r="GR173" i="4"/>
  <c r="GT173" i="4"/>
  <c r="GV173" i="4"/>
  <c r="GX173" i="4"/>
  <c r="GZ173" i="4"/>
  <c r="HB173" i="4"/>
  <c r="HD173" i="4"/>
  <c r="DJ174" i="4"/>
  <c r="DL174" i="4"/>
  <c r="DN174" i="4"/>
  <c r="DP174" i="4"/>
  <c r="DR174" i="4"/>
  <c r="DT174" i="4"/>
  <c r="DV174" i="4"/>
  <c r="DX174" i="4"/>
  <c r="DZ174" i="4"/>
  <c r="EB174" i="4"/>
  <c r="ED174" i="4"/>
  <c r="EF174" i="4"/>
  <c r="EH174" i="4"/>
  <c r="EJ174" i="4"/>
  <c r="EL174" i="4"/>
  <c r="EN174" i="4"/>
  <c r="EP174" i="4"/>
  <c r="ER174" i="4"/>
  <c r="ET174" i="4"/>
  <c r="EV174" i="4"/>
  <c r="EX174" i="4"/>
  <c r="EZ174" i="4"/>
  <c r="FB174" i="4"/>
  <c r="FD174" i="4"/>
  <c r="FF174" i="4"/>
  <c r="FH174" i="4"/>
  <c r="FJ174" i="4"/>
  <c r="FL174" i="4"/>
  <c r="FN174" i="4"/>
  <c r="FP174" i="4"/>
  <c r="FR174" i="4"/>
  <c r="FT174" i="4"/>
  <c r="FV174" i="4"/>
  <c r="FX174" i="4"/>
  <c r="FZ174" i="4"/>
  <c r="GB174" i="4"/>
  <c r="GD174" i="4"/>
  <c r="GF174" i="4"/>
  <c r="GH174" i="4"/>
  <c r="GJ174" i="4"/>
  <c r="GL174" i="4"/>
  <c r="GN174" i="4"/>
  <c r="GP174" i="4"/>
  <c r="GR174" i="4"/>
  <c r="GT174" i="4"/>
  <c r="GV174" i="4"/>
  <c r="GX174" i="4"/>
  <c r="GZ174" i="4"/>
  <c r="HB174" i="4"/>
  <c r="HD174" i="4"/>
  <c r="DI175" i="4"/>
  <c r="DK175" i="4"/>
  <c r="DM175" i="4"/>
  <c r="DO175" i="4"/>
  <c r="DQ175" i="4"/>
  <c r="DS175" i="4"/>
  <c r="DU175" i="4"/>
  <c r="DW175" i="4"/>
  <c r="DY175" i="4"/>
  <c r="EA175" i="4"/>
  <c r="EC175" i="4"/>
  <c r="EE175" i="4"/>
  <c r="EG175" i="4"/>
  <c r="EI175" i="4"/>
  <c r="EK175" i="4"/>
  <c r="EM175" i="4"/>
  <c r="EO175" i="4"/>
  <c r="EQ175" i="4"/>
  <c r="ES175" i="4"/>
  <c r="EU175" i="4"/>
  <c r="EW175" i="4"/>
  <c r="EY175" i="4"/>
  <c r="FA175" i="4"/>
  <c r="FC175" i="4"/>
  <c r="FE175" i="4"/>
  <c r="FG175" i="4"/>
  <c r="FI175" i="4"/>
  <c r="FK175" i="4"/>
  <c r="FM175" i="4"/>
  <c r="FO175" i="4"/>
  <c r="FQ175" i="4"/>
  <c r="FS175" i="4"/>
  <c r="FU175" i="4"/>
  <c r="FW175" i="4"/>
  <c r="FY175" i="4"/>
  <c r="GA175" i="4"/>
  <c r="GC175" i="4"/>
  <c r="GE175" i="4"/>
  <c r="GG175" i="4"/>
  <c r="GI175" i="4"/>
  <c r="GK175" i="4"/>
  <c r="GM175" i="4"/>
  <c r="GO175" i="4"/>
  <c r="GQ175" i="4"/>
  <c r="GS175" i="4"/>
  <c r="GU175" i="4"/>
  <c r="GW175" i="4"/>
  <c r="GY175" i="4"/>
  <c r="HA175" i="4"/>
  <c r="HC175" i="4"/>
  <c r="DJ176" i="4"/>
  <c r="DL176" i="4"/>
  <c r="DN176" i="4"/>
  <c r="DP176" i="4"/>
  <c r="DR176" i="4"/>
  <c r="DT176" i="4"/>
  <c r="DV176" i="4"/>
  <c r="DX176" i="4"/>
  <c r="DZ176" i="4"/>
  <c r="EB176" i="4"/>
  <c r="ED176" i="4"/>
  <c r="EF176" i="4"/>
  <c r="EH176" i="4"/>
  <c r="EJ176" i="4"/>
  <c r="EL176" i="4"/>
  <c r="EN176" i="4"/>
  <c r="EP176" i="4"/>
  <c r="ER176" i="4"/>
  <c r="ET176" i="4"/>
  <c r="EV176" i="4"/>
  <c r="EX176" i="4"/>
  <c r="EZ176" i="4"/>
  <c r="FB176" i="4"/>
  <c r="FD176" i="4"/>
  <c r="FF176" i="4"/>
  <c r="FH176" i="4"/>
  <c r="FJ176" i="4"/>
  <c r="FL176" i="4"/>
  <c r="FN176" i="4"/>
  <c r="FP176" i="4"/>
  <c r="FR176" i="4"/>
  <c r="FT176" i="4"/>
  <c r="FV176" i="4"/>
  <c r="FX176" i="4"/>
  <c r="FZ176" i="4"/>
  <c r="GB176" i="4"/>
  <c r="GD176" i="4"/>
  <c r="GF176" i="4"/>
  <c r="GH176" i="4"/>
  <c r="GJ176" i="4"/>
  <c r="GL176" i="4"/>
  <c r="GN176" i="4"/>
  <c r="GP176" i="4"/>
  <c r="GR176" i="4"/>
  <c r="GT176" i="4"/>
  <c r="GV176" i="4"/>
  <c r="GX176" i="4"/>
  <c r="GZ176" i="4"/>
  <c r="HB176" i="4"/>
  <c r="HD176" i="4"/>
  <c r="DI177" i="4"/>
  <c r="DK177" i="4"/>
  <c r="DM177" i="4"/>
  <c r="DO177" i="4"/>
  <c r="DQ177" i="4"/>
  <c r="DS177" i="4"/>
  <c r="DU177" i="4"/>
  <c r="DW177" i="4"/>
  <c r="DY177" i="4"/>
  <c r="EA177" i="4"/>
  <c r="EC177" i="4"/>
  <c r="EE177" i="4"/>
  <c r="EG177" i="4"/>
  <c r="EI177" i="4"/>
  <c r="EK177" i="4"/>
  <c r="EM177" i="4"/>
  <c r="EO177" i="4"/>
  <c r="EQ177" i="4"/>
  <c r="ES177" i="4"/>
  <c r="EU177" i="4"/>
  <c r="EW177" i="4"/>
  <c r="EY177" i="4"/>
  <c r="FA177" i="4"/>
  <c r="FC177" i="4"/>
  <c r="FE177" i="4"/>
  <c r="FG177" i="4"/>
  <c r="FI177" i="4"/>
  <c r="FK177" i="4"/>
  <c r="FM177" i="4"/>
  <c r="FO177" i="4"/>
  <c r="FQ177" i="4"/>
  <c r="FS177" i="4"/>
  <c r="FU177" i="4"/>
  <c r="FW177" i="4"/>
  <c r="FY177" i="4"/>
  <c r="GA177" i="4"/>
  <c r="GC177" i="4"/>
  <c r="GE177" i="4"/>
  <c r="GG177" i="4"/>
  <c r="GI177" i="4"/>
  <c r="GK177" i="4"/>
  <c r="GM177" i="4"/>
  <c r="GO177" i="4"/>
  <c r="GQ177" i="4"/>
  <c r="GS177" i="4"/>
  <c r="GU177" i="4"/>
  <c r="GW177" i="4"/>
  <c r="GY177" i="4"/>
  <c r="HA177" i="4"/>
  <c r="HC177" i="4"/>
  <c r="DI178" i="4"/>
  <c r="DK178" i="4"/>
  <c r="DM178" i="4"/>
  <c r="DO178" i="4"/>
  <c r="DQ178" i="4"/>
  <c r="DS178" i="4"/>
  <c r="DU178" i="4"/>
  <c r="DW178" i="4"/>
  <c r="DY178" i="4"/>
  <c r="EA178" i="4"/>
  <c r="EC178" i="4"/>
  <c r="EE178" i="4"/>
  <c r="EG178" i="4"/>
  <c r="EI178" i="4"/>
  <c r="EK178" i="4"/>
  <c r="EM178" i="4"/>
  <c r="EO178" i="4"/>
  <c r="EQ178" i="4"/>
  <c r="ES178" i="4"/>
  <c r="EU178" i="4"/>
  <c r="EW178" i="4"/>
  <c r="EY178" i="4"/>
  <c r="FA178" i="4"/>
  <c r="FC178" i="4"/>
  <c r="FE178" i="4"/>
  <c r="FG178" i="4"/>
  <c r="FI178" i="4"/>
  <c r="FK178" i="4"/>
  <c r="FM178" i="4"/>
  <c r="FO178" i="4"/>
  <c r="FQ178" i="4"/>
  <c r="FS178" i="4"/>
  <c r="FU178" i="4"/>
  <c r="FW178" i="4"/>
  <c r="FY178" i="4"/>
  <c r="GA178" i="4"/>
  <c r="GC178" i="4"/>
  <c r="GE178" i="4"/>
  <c r="GG178" i="4"/>
  <c r="GI178" i="4"/>
  <c r="GK178" i="4"/>
  <c r="GM178" i="4"/>
  <c r="GO178" i="4"/>
  <c r="GQ178" i="4"/>
  <c r="GS178" i="4"/>
  <c r="GU178" i="4"/>
  <c r="GW178" i="4"/>
  <c r="GY178" i="4"/>
  <c r="HA178" i="4"/>
  <c r="HC178" i="4"/>
  <c r="DJ179" i="4"/>
  <c r="DL179" i="4"/>
  <c r="DN179" i="4"/>
  <c r="DP179" i="4"/>
  <c r="DR179" i="4"/>
  <c r="DT179" i="4"/>
  <c r="DV179" i="4"/>
  <c r="DX179" i="4"/>
  <c r="DZ179" i="4"/>
  <c r="EB179" i="4"/>
  <c r="ED179" i="4"/>
  <c r="EF179" i="4"/>
  <c r="EH179" i="4"/>
  <c r="EJ179" i="4"/>
  <c r="EL179" i="4"/>
  <c r="EN179" i="4"/>
  <c r="EP179" i="4"/>
  <c r="ER179" i="4"/>
  <c r="ET179" i="4"/>
  <c r="EV179" i="4"/>
  <c r="EX179" i="4"/>
  <c r="EZ179" i="4"/>
  <c r="FB179" i="4"/>
  <c r="FD179" i="4"/>
  <c r="FF179" i="4"/>
  <c r="FH179" i="4"/>
  <c r="FJ179" i="4"/>
  <c r="FL179" i="4"/>
  <c r="FN179" i="4"/>
  <c r="FP179" i="4"/>
  <c r="FR179" i="4"/>
  <c r="FT179" i="4"/>
  <c r="FV179" i="4"/>
  <c r="FX179" i="4"/>
  <c r="FZ179" i="4"/>
  <c r="FM179" i="4"/>
  <c r="FQ179" i="4"/>
  <c r="FU179" i="4"/>
  <c r="FY179" i="4"/>
  <c r="GB179" i="4"/>
  <c r="GD179" i="4"/>
  <c r="GF179" i="4"/>
  <c r="GH179" i="4"/>
  <c r="GJ179" i="4"/>
  <c r="GL179" i="4"/>
  <c r="GN179" i="4"/>
  <c r="GP179" i="4"/>
  <c r="GR179" i="4"/>
  <c r="GT179" i="4"/>
  <c r="GV179" i="4"/>
  <c r="GX179" i="4"/>
  <c r="GZ179" i="4"/>
  <c r="HB179" i="4"/>
  <c r="HD179" i="4"/>
  <c r="DI180" i="4"/>
  <c r="DK180" i="4"/>
  <c r="DM180" i="4"/>
  <c r="DO180" i="4"/>
  <c r="DQ180" i="4"/>
  <c r="DS180" i="4"/>
  <c r="DU180" i="4"/>
  <c r="DW180" i="4"/>
  <c r="DY180" i="4"/>
  <c r="EA180" i="4"/>
  <c r="EC180" i="4"/>
  <c r="EE180" i="4"/>
  <c r="EG180" i="4"/>
  <c r="EI180" i="4"/>
  <c r="EK180" i="4"/>
  <c r="EM180" i="4"/>
  <c r="EO180" i="4"/>
  <c r="EQ180" i="4"/>
  <c r="ES180" i="4"/>
  <c r="EU180" i="4"/>
  <c r="EW180" i="4"/>
  <c r="EY180" i="4"/>
  <c r="FA180" i="4"/>
  <c r="FC180" i="4"/>
  <c r="FE180" i="4"/>
  <c r="FG180" i="4"/>
  <c r="FI180" i="4"/>
  <c r="FK180" i="4"/>
  <c r="FM180" i="4"/>
  <c r="FO180" i="4"/>
  <c r="FQ180" i="4"/>
  <c r="FS180" i="4"/>
  <c r="FU180" i="4"/>
  <c r="FW180" i="4"/>
  <c r="FY180" i="4"/>
  <c r="GA180" i="4"/>
  <c r="GC180" i="4"/>
  <c r="GE180" i="4"/>
  <c r="GG180" i="4"/>
  <c r="GI180" i="4"/>
  <c r="GK180" i="4"/>
  <c r="GM180" i="4"/>
  <c r="GO180" i="4"/>
  <c r="GQ180" i="4"/>
  <c r="GS180" i="4"/>
  <c r="GU180" i="4"/>
  <c r="GW180" i="4"/>
  <c r="GY180" i="4"/>
  <c r="HA180" i="4"/>
  <c r="HC180" i="4"/>
  <c r="DJ181" i="4"/>
  <c r="DL181" i="4"/>
  <c r="DN181" i="4"/>
  <c r="DP181" i="4"/>
  <c r="DR181" i="4"/>
  <c r="DT181" i="4"/>
  <c r="DV181" i="4"/>
  <c r="DX181" i="4"/>
  <c r="DZ181" i="4"/>
  <c r="EB181" i="4"/>
  <c r="ED181" i="4"/>
  <c r="EF181" i="4"/>
  <c r="EH181" i="4"/>
  <c r="EJ181" i="4"/>
  <c r="EL181" i="4"/>
  <c r="EN181" i="4"/>
  <c r="EP181" i="4"/>
  <c r="ER181" i="4"/>
  <c r="ET181" i="4"/>
  <c r="EV181" i="4"/>
  <c r="EX181" i="4"/>
  <c r="EZ181" i="4"/>
  <c r="FB181" i="4"/>
  <c r="FD181" i="4"/>
  <c r="FF181" i="4"/>
  <c r="FH181" i="4"/>
  <c r="FJ181" i="4"/>
  <c r="FL181" i="4"/>
  <c r="FN181" i="4"/>
  <c r="FP181" i="4"/>
  <c r="FR181" i="4"/>
  <c r="FT181" i="4"/>
  <c r="FV181" i="4"/>
  <c r="FX181" i="4"/>
  <c r="FZ181" i="4"/>
  <c r="GB181" i="4"/>
  <c r="GD181" i="4"/>
  <c r="GF181" i="4"/>
  <c r="GH181" i="4"/>
  <c r="GJ181" i="4"/>
  <c r="GL181" i="4"/>
  <c r="GN181" i="4"/>
  <c r="GP181" i="4"/>
  <c r="GR181" i="4"/>
  <c r="GT181" i="4"/>
  <c r="GV181" i="4"/>
  <c r="GX181" i="4"/>
  <c r="GZ181" i="4"/>
  <c r="HB181" i="4"/>
  <c r="HD181" i="4"/>
  <c r="DJ182" i="4"/>
  <c r="DL182" i="4"/>
  <c r="DN182" i="4"/>
  <c r="DP182" i="4"/>
  <c r="DR182" i="4"/>
  <c r="DT182" i="4"/>
  <c r="DV182" i="4"/>
  <c r="DX182" i="4"/>
  <c r="DZ182" i="4"/>
  <c r="EB182" i="4"/>
  <c r="ED182" i="4"/>
  <c r="EF182" i="4"/>
  <c r="EH182" i="4"/>
  <c r="EJ182" i="4"/>
  <c r="EL182" i="4"/>
  <c r="EN182" i="4"/>
  <c r="EP182" i="4"/>
  <c r="ER182" i="4"/>
  <c r="ET182" i="4"/>
  <c r="EV182" i="4"/>
  <c r="EX182" i="4"/>
  <c r="EZ182" i="4"/>
  <c r="FB182" i="4"/>
  <c r="FD182" i="4"/>
  <c r="FF182" i="4"/>
  <c r="FH182" i="4"/>
  <c r="FJ182" i="4"/>
  <c r="FL182" i="4"/>
  <c r="FN182" i="4"/>
  <c r="FP182" i="4"/>
  <c r="FR182" i="4"/>
  <c r="FT182" i="4"/>
  <c r="FV182" i="4"/>
  <c r="FX182" i="4"/>
  <c r="FZ182" i="4"/>
  <c r="GB182" i="4"/>
  <c r="GD182" i="4"/>
  <c r="GF182" i="4"/>
  <c r="GH182" i="4"/>
  <c r="GJ182" i="4"/>
  <c r="GL182" i="4"/>
  <c r="GN182" i="4"/>
  <c r="GP182" i="4"/>
  <c r="GR182" i="4"/>
  <c r="GT182" i="4"/>
  <c r="GV182" i="4"/>
  <c r="GX182" i="4"/>
  <c r="GZ182" i="4"/>
  <c r="HB182" i="4"/>
  <c r="HD182" i="4"/>
  <c r="DI183" i="4"/>
  <c r="DK183" i="4"/>
  <c r="DM183" i="4"/>
  <c r="DO183" i="4"/>
  <c r="DQ183" i="4"/>
  <c r="DS183" i="4"/>
  <c r="DU183" i="4"/>
  <c r="DW183" i="4"/>
  <c r="DY183" i="4"/>
  <c r="EA183" i="4"/>
  <c r="EC183" i="4"/>
  <c r="EE183" i="4"/>
  <c r="EG183" i="4"/>
  <c r="EI183" i="4"/>
  <c r="EK183" i="4"/>
  <c r="EM183" i="4"/>
  <c r="EO183" i="4"/>
  <c r="EQ183" i="4"/>
  <c r="ES183" i="4"/>
  <c r="EU183" i="4"/>
  <c r="EW183" i="4"/>
  <c r="EY183" i="4"/>
  <c r="FA183" i="4"/>
  <c r="FC183" i="4"/>
  <c r="FE183" i="4"/>
  <c r="FG183" i="4"/>
  <c r="FI183" i="4"/>
  <c r="FK183" i="4"/>
  <c r="FM183" i="4"/>
  <c r="FO183" i="4"/>
  <c r="FQ183" i="4"/>
  <c r="FS183" i="4"/>
  <c r="FU183" i="4"/>
  <c r="FW183" i="4"/>
  <c r="FY183" i="4"/>
  <c r="GA183" i="4"/>
  <c r="GC183" i="4"/>
  <c r="GE183" i="4"/>
  <c r="GG183" i="4"/>
  <c r="GI183" i="4"/>
  <c r="GK183" i="4"/>
  <c r="GM183" i="4"/>
  <c r="GO183" i="4"/>
  <c r="GQ183" i="4"/>
  <c r="GS183" i="4"/>
  <c r="GU183" i="4"/>
  <c r="GW183" i="4"/>
  <c r="GY183" i="4"/>
  <c r="HA183" i="4"/>
  <c r="HC183" i="4"/>
  <c r="DJ184" i="4"/>
  <c r="DL184" i="4"/>
  <c r="DN184" i="4"/>
  <c r="DP184" i="4"/>
  <c r="DR184" i="4"/>
  <c r="DT184" i="4"/>
  <c r="DV184" i="4"/>
  <c r="DX184" i="4"/>
  <c r="DZ184" i="4"/>
  <c r="EB184" i="4"/>
  <c r="ED184" i="4"/>
  <c r="EF184" i="4"/>
  <c r="EH184" i="4"/>
  <c r="EJ184" i="4"/>
  <c r="EL184" i="4"/>
  <c r="EN184" i="4"/>
  <c r="EP184" i="4"/>
  <c r="ER184" i="4"/>
  <c r="ET184" i="4"/>
  <c r="EV184" i="4"/>
  <c r="EX184" i="4"/>
  <c r="EZ184" i="4"/>
  <c r="FB184" i="4"/>
  <c r="FD184" i="4"/>
  <c r="FF184" i="4"/>
  <c r="FH184" i="4"/>
  <c r="FJ184" i="4"/>
  <c r="FL184" i="4"/>
  <c r="FN184" i="4"/>
  <c r="FP184" i="4"/>
  <c r="FR184" i="4"/>
  <c r="FT184" i="4"/>
  <c r="FV184" i="4"/>
  <c r="FX184" i="4"/>
  <c r="FZ184" i="4"/>
  <c r="GB184" i="4"/>
  <c r="GD184" i="4"/>
  <c r="GF184" i="4"/>
  <c r="GH184" i="4"/>
  <c r="GJ184" i="4"/>
  <c r="GL184" i="4"/>
  <c r="GN184" i="4"/>
  <c r="GP184" i="4"/>
  <c r="GR184" i="4"/>
  <c r="GT184" i="4"/>
  <c r="GV184" i="4"/>
  <c r="GX184" i="4"/>
  <c r="GZ184" i="4"/>
  <c r="HB184" i="4"/>
  <c r="HD184" i="4"/>
  <c r="DI185" i="4"/>
  <c r="DK185" i="4"/>
  <c r="DM185" i="4"/>
  <c r="DO185" i="4"/>
  <c r="DQ185" i="4"/>
  <c r="DS185" i="4"/>
  <c r="DU185" i="4"/>
  <c r="DW185" i="4"/>
  <c r="DY185" i="4"/>
  <c r="EA185" i="4"/>
  <c r="EC185" i="4"/>
  <c r="EE185" i="4"/>
  <c r="EG185" i="4"/>
  <c r="EI185" i="4"/>
  <c r="EK185" i="4"/>
  <c r="EM185" i="4"/>
  <c r="EO185" i="4"/>
  <c r="EQ185" i="4"/>
  <c r="ES185" i="4"/>
  <c r="EU185" i="4"/>
  <c r="EW185" i="4"/>
  <c r="EY185" i="4"/>
  <c r="FA185" i="4"/>
  <c r="FC185" i="4"/>
  <c r="FE185" i="4"/>
  <c r="FG185" i="4"/>
  <c r="FI185" i="4"/>
  <c r="FK185" i="4"/>
  <c r="FM185" i="4"/>
  <c r="FO185" i="4"/>
  <c r="FQ185" i="4"/>
  <c r="FS185" i="4"/>
  <c r="FU185" i="4"/>
  <c r="FW185" i="4"/>
  <c r="FY185" i="4"/>
  <c r="GA185" i="4"/>
  <c r="GC185" i="4"/>
  <c r="GE185" i="4"/>
  <c r="GG185" i="4"/>
  <c r="GI185" i="4"/>
  <c r="GK185" i="4"/>
  <c r="GM185" i="4"/>
  <c r="GO185" i="4"/>
  <c r="GQ185" i="4"/>
  <c r="GS185" i="4"/>
  <c r="GU185" i="4"/>
  <c r="GW185" i="4"/>
  <c r="GY185" i="4"/>
  <c r="HA185" i="4"/>
  <c r="HC185" i="4"/>
  <c r="DI186" i="4"/>
  <c r="DK186" i="4"/>
  <c r="DM186" i="4"/>
  <c r="DO186" i="4"/>
  <c r="DQ186" i="4"/>
  <c r="DS186" i="4"/>
  <c r="DU186" i="4"/>
  <c r="DW186" i="4"/>
  <c r="DY186" i="4"/>
  <c r="EA186" i="4"/>
  <c r="EC186" i="4"/>
  <c r="EE186" i="4"/>
  <c r="EG186" i="4"/>
  <c r="EI186" i="4"/>
  <c r="EK186" i="4"/>
  <c r="EM186" i="4"/>
  <c r="EO186" i="4"/>
  <c r="EQ186" i="4"/>
  <c r="ES186" i="4"/>
  <c r="EU186" i="4"/>
  <c r="EW186" i="4"/>
  <c r="EY186" i="4"/>
  <c r="FA186" i="4"/>
  <c r="FC186" i="4"/>
  <c r="FE186" i="4"/>
  <c r="FG186" i="4"/>
  <c r="FI186" i="4"/>
  <c r="FK186" i="4"/>
  <c r="FM186" i="4"/>
  <c r="FO186" i="4"/>
  <c r="FQ186" i="4"/>
  <c r="FS186" i="4"/>
  <c r="FU186" i="4"/>
  <c r="FW186" i="4"/>
  <c r="FY186" i="4"/>
  <c r="GA186" i="4"/>
  <c r="GC186" i="4"/>
  <c r="GE186" i="4"/>
  <c r="GG186" i="4"/>
  <c r="GI186" i="4"/>
  <c r="GK186" i="4"/>
  <c r="GM186" i="4"/>
  <c r="GO186" i="4"/>
  <c r="GQ186" i="4"/>
  <c r="GS186" i="4"/>
  <c r="GU186" i="4"/>
  <c r="GW186" i="4"/>
  <c r="GY186" i="4"/>
  <c r="HA186" i="4"/>
  <c r="HC186" i="4"/>
  <c r="DJ187" i="4"/>
  <c r="DL187" i="4"/>
  <c r="DN187" i="4"/>
  <c r="DP187" i="4"/>
  <c r="DR187" i="4"/>
  <c r="DT187" i="4"/>
  <c r="DV187" i="4"/>
  <c r="DX187" i="4"/>
  <c r="DZ187" i="4"/>
  <c r="EB187" i="4"/>
  <c r="ED187" i="4"/>
  <c r="EF187" i="4"/>
  <c r="EH187" i="4"/>
  <c r="EJ187" i="4"/>
  <c r="EL187" i="4"/>
  <c r="EN187" i="4"/>
  <c r="EP187" i="4"/>
  <c r="ER187" i="4"/>
  <c r="ET187" i="4"/>
  <c r="EV187" i="4"/>
  <c r="EX187" i="4"/>
  <c r="EZ187" i="4"/>
  <c r="FB187" i="4"/>
  <c r="FD187" i="4"/>
  <c r="FF187" i="4"/>
  <c r="FH187" i="4"/>
  <c r="FJ187" i="4"/>
  <c r="FL187" i="4"/>
  <c r="FN187" i="4"/>
  <c r="FP187" i="4"/>
  <c r="FR187" i="4"/>
  <c r="FT187" i="4"/>
  <c r="FV187" i="4"/>
  <c r="FX187" i="4"/>
  <c r="FZ187" i="4"/>
  <c r="GB187" i="4"/>
  <c r="GD187" i="4"/>
  <c r="GF187" i="4"/>
  <c r="GH187" i="4"/>
  <c r="GJ187" i="4"/>
  <c r="GL187" i="4"/>
  <c r="GN187" i="4"/>
  <c r="GP187" i="4"/>
  <c r="GR187" i="4"/>
  <c r="GT187" i="4"/>
  <c r="GV187" i="4"/>
  <c r="GX187" i="4"/>
  <c r="GZ187" i="4"/>
  <c r="HB187" i="4"/>
  <c r="HD187" i="4"/>
  <c r="DI188" i="4"/>
  <c r="DK188" i="4"/>
  <c r="DM188" i="4"/>
  <c r="DO188" i="4"/>
  <c r="DQ188" i="4"/>
  <c r="DS188" i="4"/>
  <c r="DU188" i="4"/>
  <c r="DW188" i="4"/>
  <c r="DY188" i="4"/>
  <c r="EA188" i="4"/>
  <c r="EC188" i="4"/>
  <c r="EE188" i="4"/>
  <c r="EG188" i="4"/>
  <c r="EI188" i="4"/>
  <c r="EK188" i="4"/>
  <c r="EM188" i="4"/>
  <c r="EO188" i="4"/>
  <c r="EQ188" i="4"/>
  <c r="ES188" i="4"/>
  <c r="EU188" i="4"/>
  <c r="EW188" i="4"/>
  <c r="EY188" i="4"/>
  <c r="FA188" i="4"/>
  <c r="FC188" i="4"/>
  <c r="FE188" i="4"/>
  <c r="FG188" i="4"/>
  <c r="FI188" i="4"/>
  <c r="FK188" i="4"/>
  <c r="FM188" i="4"/>
  <c r="FO188" i="4"/>
  <c r="FQ188" i="4"/>
  <c r="FS188" i="4"/>
  <c r="FU188" i="4"/>
  <c r="FW188" i="4"/>
  <c r="FY188" i="4"/>
  <c r="GA188" i="4"/>
  <c r="GC188" i="4"/>
  <c r="GE188" i="4"/>
  <c r="GG188" i="4"/>
  <c r="GI188" i="4"/>
  <c r="GK188" i="4"/>
  <c r="GM188" i="4"/>
  <c r="GO188" i="4"/>
  <c r="GQ188" i="4"/>
  <c r="GS188" i="4"/>
  <c r="GU188" i="4"/>
  <c r="GW188" i="4"/>
  <c r="GY188" i="4"/>
  <c r="HA188" i="4"/>
  <c r="HC188" i="4"/>
  <c r="DJ189" i="4"/>
  <c r="DL189" i="4"/>
  <c r="DN189" i="4"/>
  <c r="DP189" i="4"/>
  <c r="DR189" i="4"/>
  <c r="DT189" i="4"/>
  <c r="DV189" i="4"/>
  <c r="DX189" i="4"/>
  <c r="DZ189" i="4"/>
  <c r="EB189" i="4"/>
  <c r="ED189" i="4"/>
  <c r="EF189" i="4"/>
  <c r="EH189" i="4"/>
  <c r="EJ189" i="4"/>
  <c r="EL189" i="4"/>
  <c r="EN189" i="4"/>
  <c r="EP189" i="4"/>
  <c r="ER189" i="4"/>
  <c r="ET189" i="4"/>
  <c r="EV189" i="4"/>
  <c r="EX189" i="4"/>
  <c r="EZ189" i="4"/>
  <c r="FB189" i="4"/>
  <c r="FD189" i="4"/>
  <c r="FF189" i="4"/>
  <c r="FH189" i="4"/>
  <c r="FJ189" i="4"/>
  <c r="FL189" i="4"/>
  <c r="FN189" i="4"/>
  <c r="FP189" i="4"/>
  <c r="FR189" i="4"/>
  <c r="FT189" i="4"/>
  <c r="FV189" i="4"/>
  <c r="FX189" i="4"/>
  <c r="FZ189" i="4"/>
  <c r="GB189" i="4"/>
  <c r="GD189" i="4"/>
  <c r="GF189" i="4"/>
  <c r="GH189" i="4"/>
  <c r="GJ189" i="4"/>
  <c r="GL189" i="4"/>
  <c r="GN189" i="4"/>
  <c r="GP189" i="4"/>
  <c r="GR189" i="4"/>
  <c r="GT189" i="4"/>
  <c r="GV189" i="4"/>
  <c r="GX189" i="4"/>
  <c r="GZ189" i="4"/>
  <c r="HB189" i="4"/>
  <c r="HD189" i="4"/>
  <c r="DI190" i="4"/>
  <c r="DK190" i="4"/>
  <c r="DM190" i="4"/>
  <c r="DO190" i="4"/>
  <c r="DQ190" i="4"/>
  <c r="DS190" i="4"/>
  <c r="DU190" i="4"/>
  <c r="DW190" i="4"/>
  <c r="DY190" i="4"/>
  <c r="EA190" i="4"/>
  <c r="EC190" i="4"/>
  <c r="EE190" i="4"/>
  <c r="EG190" i="4"/>
  <c r="EI190" i="4"/>
  <c r="EK190" i="4"/>
  <c r="EM190" i="4"/>
  <c r="EO190" i="4"/>
  <c r="EQ190" i="4"/>
  <c r="ES190" i="4"/>
  <c r="EU190" i="4"/>
  <c r="EW190" i="4"/>
  <c r="EY190" i="4"/>
  <c r="FA190" i="4"/>
  <c r="FC190" i="4"/>
  <c r="FE190" i="4"/>
  <c r="FG190" i="4"/>
  <c r="FI190" i="4"/>
  <c r="FK190" i="4"/>
  <c r="FM190" i="4"/>
  <c r="FO190" i="4"/>
  <c r="FQ190" i="4"/>
  <c r="FS190" i="4"/>
  <c r="FU190" i="4"/>
  <c r="FW190" i="4"/>
  <c r="FY190" i="4"/>
  <c r="GA190" i="4"/>
  <c r="GC190" i="4"/>
  <c r="GE190" i="4"/>
  <c r="GG190" i="4"/>
  <c r="GI190" i="4"/>
  <c r="GK190" i="4"/>
  <c r="GM190" i="4"/>
  <c r="GO190" i="4"/>
  <c r="GQ190" i="4"/>
  <c r="GS190" i="4"/>
  <c r="GU190" i="4"/>
  <c r="GW190" i="4"/>
  <c r="GY190" i="4"/>
  <c r="HA190" i="4"/>
  <c r="HC190" i="4"/>
  <c r="DJ191" i="4"/>
  <c r="DL191" i="4"/>
  <c r="DN191" i="4"/>
  <c r="DP191" i="4"/>
  <c r="DR191" i="4"/>
  <c r="DT191" i="4"/>
  <c r="DV191" i="4"/>
  <c r="DX191" i="4"/>
  <c r="DZ191" i="4"/>
  <c r="EB191" i="4"/>
  <c r="ED191" i="4"/>
  <c r="EF191" i="4"/>
  <c r="EH191" i="4"/>
  <c r="EJ191" i="4"/>
  <c r="EL191" i="4"/>
  <c r="EN191" i="4"/>
  <c r="EP191" i="4"/>
  <c r="ER191" i="4"/>
  <c r="ET191" i="4"/>
  <c r="EV191" i="4"/>
  <c r="EX191" i="4"/>
  <c r="EZ191" i="4"/>
  <c r="FB191" i="4"/>
  <c r="FD191" i="4"/>
  <c r="FF191" i="4"/>
  <c r="FH191" i="4"/>
  <c r="FJ191" i="4"/>
  <c r="FL191" i="4"/>
  <c r="FN191" i="4"/>
  <c r="FP191" i="4"/>
  <c r="FR191" i="4"/>
  <c r="FT191" i="4"/>
  <c r="FV191" i="4"/>
  <c r="FX191" i="4"/>
  <c r="FZ191" i="4"/>
  <c r="GB191" i="4"/>
  <c r="GD191" i="4"/>
  <c r="GF191" i="4"/>
  <c r="GH191" i="4"/>
  <c r="GJ191" i="4"/>
  <c r="GL191" i="4"/>
  <c r="GN191" i="4"/>
  <c r="GP191" i="4"/>
  <c r="GR191" i="4"/>
  <c r="GT191" i="4"/>
  <c r="GV191" i="4"/>
  <c r="GX191" i="4"/>
  <c r="GZ191" i="4"/>
  <c r="HB191" i="4"/>
  <c r="HD191" i="4"/>
  <c r="DI192" i="4"/>
  <c r="DK192" i="4"/>
  <c r="DM192" i="4"/>
  <c r="DO192" i="4"/>
  <c r="DQ192" i="4"/>
  <c r="DS192" i="4"/>
  <c r="DU192" i="4"/>
  <c r="DW192" i="4"/>
  <c r="DY192" i="4"/>
  <c r="EA192" i="4"/>
  <c r="EC192" i="4"/>
  <c r="EE192" i="4"/>
  <c r="EG192" i="4"/>
  <c r="EI192" i="4"/>
  <c r="EK192" i="4"/>
  <c r="EM192" i="4"/>
  <c r="EO192" i="4"/>
  <c r="EQ192" i="4"/>
  <c r="ES192" i="4"/>
  <c r="EU192" i="4"/>
  <c r="EW192" i="4"/>
  <c r="EY192" i="4"/>
  <c r="FA192" i="4"/>
  <c r="FC192" i="4"/>
  <c r="FE192" i="4"/>
  <c r="FG192" i="4"/>
  <c r="FI192" i="4"/>
  <c r="FK192" i="4"/>
  <c r="FM192" i="4"/>
  <c r="FO192" i="4"/>
  <c r="FQ192" i="4"/>
  <c r="FS192" i="4"/>
  <c r="FU192" i="4"/>
  <c r="FW192" i="4"/>
  <c r="FY192" i="4"/>
  <c r="GA192" i="4"/>
  <c r="GC192" i="4"/>
  <c r="GE192" i="4"/>
  <c r="GG192" i="4"/>
  <c r="GI192" i="4"/>
  <c r="GK192" i="4"/>
  <c r="GM192" i="4"/>
  <c r="GO192" i="4"/>
  <c r="GQ192" i="4"/>
  <c r="GS192" i="4"/>
  <c r="GU192" i="4"/>
  <c r="GW192" i="4"/>
  <c r="GY192" i="4"/>
  <c r="HA192" i="4"/>
  <c r="HC192" i="4"/>
  <c r="DJ193" i="4"/>
  <c r="DL193" i="4"/>
  <c r="DN193" i="4"/>
  <c r="DP193" i="4"/>
  <c r="DR193" i="4"/>
  <c r="DT193" i="4"/>
  <c r="DV193" i="4"/>
  <c r="DX193" i="4"/>
  <c r="DZ193" i="4"/>
  <c r="EB193" i="4"/>
  <c r="ED193" i="4"/>
  <c r="EF193" i="4"/>
  <c r="EH193" i="4"/>
  <c r="EJ193" i="4"/>
  <c r="EL193" i="4"/>
  <c r="EN193" i="4"/>
  <c r="EP193" i="4"/>
  <c r="ER193" i="4"/>
  <c r="ET193" i="4"/>
  <c r="EV193" i="4"/>
  <c r="EX193" i="4"/>
  <c r="EZ193" i="4"/>
  <c r="FB193" i="4"/>
  <c r="FD193" i="4"/>
  <c r="FF193" i="4"/>
  <c r="FH193" i="4"/>
  <c r="FJ193" i="4"/>
  <c r="FL193" i="4"/>
  <c r="FN193" i="4"/>
  <c r="FP193" i="4"/>
  <c r="FR193" i="4"/>
  <c r="FT193" i="4"/>
  <c r="FV193" i="4"/>
  <c r="FX193" i="4"/>
  <c r="FZ193" i="4"/>
  <c r="GB193" i="4"/>
  <c r="GD193" i="4"/>
  <c r="GF193" i="4"/>
  <c r="GH193" i="4"/>
  <c r="GJ193" i="4"/>
  <c r="GL193" i="4"/>
  <c r="GN193" i="4"/>
  <c r="GP193" i="4"/>
  <c r="GR193" i="4"/>
  <c r="GT193" i="4"/>
  <c r="GV193" i="4"/>
  <c r="GX193" i="4"/>
  <c r="GZ193" i="4"/>
  <c r="HB193" i="4"/>
  <c r="HD193" i="4"/>
  <c r="DJ194" i="4"/>
  <c r="DL194" i="4"/>
  <c r="DN194" i="4"/>
  <c r="DP194" i="4"/>
  <c r="DR194" i="4"/>
  <c r="DT194" i="4"/>
  <c r="DV194" i="4"/>
  <c r="DX194" i="4"/>
  <c r="DZ194" i="4"/>
  <c r="EB194" i="4"/>
  <c r="ED194" i="4"/>
  <c r="EF194" i="4"/>
  <c r="EH194" i="4"/>
  <c r="EJ194" i="4"/>
  <c r="EL194" i="4"/>
  <c r="EN194" i="4"/>
  <c r="EP194" i="4"/>
  <c r="ER194" i="4"/>
  <c r="ET194" i="4"/>
  <c r="EV194" i="4"/>
  <c r="EX194" i="4"/>
  <c r="EZ194" i="4"/>
  <c r="FB194" i="4"/>
  <c r="FD194" i="4"/>
  <c r="FF194" i="4"/>
  <c r="FH194" i="4"/>
  <c r="FJ194" i="4"/>
  <c r="FL194" i="4"/>
  <c r="FN194" i="4"/>
  <c r="FP194" i="4"/>
  <c r="FR194" i="4"/>
  <c r="FT194" i="4"/>
  <c r="FV194" i="4"/>
  <c r="FX194" i="4"/>
  <c r="FZ194" i="4"/>
  <c r="GB194" i="4"/>
  <c r="GD194" i="4"/>
  <c r="GF194" i="4"/>
  <c r="GH194" i="4"/>
  <c r="GJ194" i="4"/>
  <c r="GL194" i="4"/>
  <c r="GN194" i="4"/>
  <c r="GP194" i="4"/>
  <c r="GR194" i="4"/>
  <c r="GT194" i="4"/>
  <c r="GV194" i="4"/>
  <c r="GX194" i="4"/>
  <c r="GZ194" i="4"/>
  <c r="HB194" i="4"/>
  <c r="HD194" i="4"/>
  <c r="DI195" i="4"/>
  <c r="DK195" i="4"/>
  <c r="DM195" i="4"/>
  <c r="DO195" i="4"/>
  <c r="DQ195" i="4"/>
  <c r="DS195" i="4"/>
  <c r="DU195" i="4"/>
  <c r="DW195" i="4"/>
  <c r="DY195" i="4"/>
  <c r="EA195" i="4"/>
  <c r="EC195" i="4"/>
  <c r="EE195" i="4"/>
  <c r="EG195" i="4"/>
  <c r="EI195" i="4"/>
  <c r="EK195" i="4"/>
  <c r="EM195" i="4"/>
  <c r="EO195" i="4"/>
  <c r="EQ195" i="4"/>
  <c r="ES195" i="4"/>
  <c r="EU195" i="4"/>
  <c r="EW195" i="4"/>
  <c r="EY195" i="4"/>
  <c r="FA195" i="4"/>
  <c r="FC195" i="4"/>
  <c r="FE195" i="4"/>
  <c r="FG195" i="4"/>
  <c r="FI195" i="4"/>
  <c r="FK195" i="4"/>
  <c r="FM195" i="4"/>
  <c r="FO195" i="4"/>
  <c r="FQ195" i="4"/>
  <c r="FS195" i="4"/>
  <c r="FU195" i="4"/>
  <c r="FW195" i="4"/>
  <c r="FY195" i="4"/>
  <c r="GA195" i="4"/>
  <c r="GC195" i="4"/>
  <c r="GE195" i="4"/>
  <c r="GG195" i="4"/>
  <c r="GI195" i="4"/>
  <c r="GK195" i="4"/>
  <c r="GM195" i="4"/>
  <c r="GO195" i="4"/>
  <c r="GQ195" i="4"/>
  <c r="GS195" i="4"/>
  <c r="GU195" i="4"/>
  <c r="GW195" i="4"/>
  <c r="GY195" i="4"/>
  <c r="HA195" i="4"/>
  <c r="HC195" i="4"/>
  <c r="DJ196" i="4"/>
  <c r="DL196" i="4"/>
  <c r="DN196" i="4"/>
  <c r="DP196" i="4"/>
  <c r="DR196" i="4"/>
  <c r="DT196" i="4"/>
  <c r="DV196" i="4"/>
  <c r="DX196" i="4"/>
  <c r="DZ196" i="4"/>
  <c r="EB196" i="4"/>
  <c r="ED196" i="4"/>
  <c r="EF196" i="4"/>
  <c r="EH196" i="4"/>
  <c r="EJ196" i="4"/>
  <c r="EL196" i="4"/>
  <c r="EN196" i="4"/>
  <c r="EP196" i="4"/>
  <c r="ER196" i="4"/>
  <c r="ET196" i="4"/>
  <c r="EV196" i="4"/>
  <c r="EX196" i="4"/>
  <c r="EZ196" i="4"/>
  <c r="FB196" i="4"/>
  <c r="FD196" i="4"/>
  <c r="FF196" i="4"/>
  <c r="FH196" i="4"/>
  <c r="FJ196" i="4"/>
  <c r="FL196" i="4"/>
  <c r="FN196" i="4"/>
  <c r="FP196" i="4"/>
  <c r="FR196" i="4"/>
  <c r="FT196" i="4"/>
  <c r="FV196" i="4"/>
  <c r="FX196" i="4"/>
  <c r="FZ196" i="4"/>
  <c r="GB196" i="4"/>
  <c r="GD196" i="4"/>
  <c r="GF196" i="4"/>
  <c r="GH196" i="4"/>
  <c r="GJ196" i="4"/>
  <c r="GL196" i="4"/>
  <c r="GN196" i="4"/>
  <c r="GP196" i="4"/>
  <c r="GR196" i="4"/>
  <c r="GT196" i="4"/>
  <c r="GV196" i="4"/>
  <c r="GX196" i="4"/>
  <c r="GZ196" i="4"/>
  <c r="HB196" i="4"/>
  <c r="HD196" i="4"/>
  <c r="DI197" i="4"/>
  <c r="DK197" i="4"/>
  <c r="DM197" i="4"/>
  <c r="DO197" i="4"/>
  <c r="DQ197" i="4"/>
  <c r="DS197" i="4"/>
  <c r="DU197" i="4"/>
  <c r="DW197" i="4"/>
  <c r="DY197" i="4"/>
  <c r="EA197" i="4"/>
  <c r="EC197" i="4"/>
  <c r="EE197" i="4"/>
  <c r="EG197" i="4"/>
  <c r="EI197" i="4"/>
  <c r="EK197" i="4"/>
  <c r="EM197" i="4"/>
  <c r="EO197" i="4"/>
  <c r="EQ197" i="4"/>
  <c r="ES197" i="4"/>
  <c r="EU197" i="4"/>
  <c r="EW197" i="4"/>
  <c r="EY197" i="4"/>
  <c r="FA197" i="4"/>
  <c r="FC197" i="4"/>
  <c r="FE197" i="4"/>
  <c r="FG197" i="4"/>
  <c r="FI197" i="4"/>
  <c r="FK197" i="4"/>
  <c r="FM197" i="4"/>
  <c r="FO197" i="4"/>
  <c r="FQ197" i="4"/>
  <c r="FS197" i="4"/>
  <c r="FU197" i="4"/>
  <c r="FW197" i="4"/>
  <c r="FY197" i="4"/>
  <c r="GA197" i="4"/>
  <c r="GC197" i="4"/>
  <c r="GE197" i="4"/>
  <c r="GG197" i="4"/>
  <c r="GI197" i="4"/>
  <c r="GK197" i="4"/>
  <c r="GM197" i="4"/>
  <c r="GO197" i="4"/>
  <c r="GQ197" i="4"/>
  <c r="GS197" i="4"/>
  <c r="GU197" i="4"/>
  <c r="GW197" i="4"/>
  <c r="GY197" i="4"/>
  <c r="HA197" i="4"/>
  <c r="HC197" i="4"/>
  <c r="DI198" i="4"/>
  <c r="DK198" i="4"/>
  <c r="DM198" i="4"/>
  <c r="DO198" i="4"/>
  <c r="DQ198" i="4"/>
  <c r="DS198" i="4"/>
  <c r="DU198" i="4"/>
  <c r="DW198" i="4"/>
  <c r="DY198" i="4"/>
  <c r="EA198" i="4"/>
  <c r="EC198" i="4"/>
  <c r="EE198" i="4"/>
  <c r="EG198" i="4"/>
  <c r="EI198" i="4"/>
  <c r="EK198" i="4"/>
  <c r="EM198" i="4"/>
  <c r="EO198" i="4"/>
  <c r="EQ198" i="4"/>
  <c r="ES198" i="4"/>
  <c r="EU198" i="4"/>
  <c r="EW198" i="4"/>
  <c r="EY198" i="4"/>
  <c r="FA198" i="4"/>
  <c r="FC198" i="4"/>
  <c r="FE198" i="4"/>
  <c r="FG198" i="4"/>
  <c r="FI198" i="4"/>
  <c r="FK198" i="4"/>
  <c r="FM198" i="4"/>
  <c r="FO198" i="4"/>
  <c r="FQ198" i="4"/>
  <c r="FS198" i="4"/>
  <c r="FU198" i="4"/>
  <c r="FW198" i="4"/>
  <c r="FY198" i="4"/>
  <c r="GA198" i="4"/>
  <c r="GC198" i="4"/>
  <c r="GE198" i="4"/>
  <c r="GG198" i="4"/>
  <c r="GI198" i="4"/>
  <c r="GK198" i="4"/>
  <c r="GM198" i="4"/>
  <c r="GO198" i="4"/>
  <c r="GQ198" i="4"/>
  <c r="GS198" i="4"/>
  <c r="GU198" i="4"/>
  <c r="GW198" i="4"/>
  <c r="GY198" i="4"/>
  <c r="HA198" i="4"/>
  <c r="HC198" i="4"/>
  <c r="DJ199" i="4"/>
  <c r="DL199" i="4"/>
  <c r="DN199" i="4"/>
  <c r="DP199" i="4"/>
  <c r="DR199" i="4"/>
  <c r="DT199" i="4"/>
  <c r="DV199" i="4"/>
  <c r="DX199" i="4"/>
  <c r="DZ199" i="4"/>
  <c r="EB199" i="4"/>
  <c r="ED199" i="4"/>
  <c r="EF199" i="4"/>
  <c r="EH199" i="4"/>
  <c r="EJ199" i="4"/>
  <c r="EL199" i="4"/>
  <c r="EN199" i="4"/>
  <c r="EP199" i="4"/>
  <c r="ER199" i="4"/>
  <c r="ET199" i="4"/>
  <c r="EV199" i="4"/>
  <c r="EX199" i="4"/>
  <c r="EZ199" i="4"/>
  <c r="FB199" i="4"/>
  <c r="FD199" i="4"/>
  <c r="FF199" i="4"/>
  <c r="FH199" i="4"/>
  <c r="FJ199" i="4"/>
  <c r="FL199" i="4"/>
  <c r="FN199" i="4"/>
  <c r="FP199" i="4"/>
  <c r="FR199" i="4"/>
  <c r="FT199" i="4"/>
  <c r="FV199" i="4"/>
  <c r="FX199" i="4"/>
  <c r="FZ199" i="4"/>
  <c r="GB199" i="4"/>
  <c r="GD199" i="4"/>
  <c r="GF199" i="4"/>
  <c r="GH199" i="4"/>
  <c r="GJ199" i="4"/>
  <c r="GL199" i="4"/>
  <c r="GN199" i="4"/>
  <c r="GP199" i="4"/>
  <c r="GR199" i="4"/>
  <c r="GT199" i="4"/>
  <c r="GV199" i="4"/>
  <c r="GX199" i="4"/>
  <c r="GZ199" i="4"/>
  <c r="HB199" i="4"/>
  <c r="HD199" i="4"/>
  <c r="DI200" i="4"/>
  <c r="DK200" i="4"/>
  <c r="DM200" i="4"/>
  <c r="DO200" i="4"/>
  <c r="DQ200" i="4"/>
  <c r="DS200" i="4"/>
  <c r="DU200" i="4"/>
  <c r="DW200" i="4"/>
  <c r="DY200" i="4"/>
  <c r="EA200" i="4"/>
  <c r="EC200" i="4"/>
  <c r="EE200" i="4"/>
  <c r="EG200" i="4"/>
  <c r="EI200" i="4"/>
  <c r="EK200" i="4"/>
  <c r="EM200" i="4"/>
  <c r="EO200" i="4"/>
  <c r="EQ200" i="4"/>
  <c r="ES200" i="4"/>
  <c r="EU200" i="4"/>
  <c r="EW200" i="4"/>
  <c r="EY200" i="4"/>
  <c r="FA200" i="4"/>
  <c r="FC200" i="4"/>
  <c r="FE200" i="4"/>
  <c r="FG200" i="4"/>
  <c r="FI200" i="4"/>
  <c r="FK200" i="4"/>
  <c r="FM200" i="4"/>
  <c r="FO200" i="4"/>
  <c r="FQ200" i="4"/>
  <c r="FS200" i="4"/>
  <c r="FU200" i="4"/>
  <c r="FW200" i="4"/>
  <c r="FY200" i="4"/>
  <c r="GA200" i="4"/>
  <c r="GC200" i="4"/>
  <c r="GE200" i="4"/>
  <c r="GG200" i="4"/>
  <c r="GI200" i="4"/>
  <c r="GK200" i="4"/>
  <c r="GM200" i="4"/>
  <c r="GO200" i="4"/>
  <c r="GQ200" i="4"/>
  <c r="GS200" i="4"/>
  <c r="GU200" i="4"/>
  <c r="GW200" i="4"/>
  <c r="GY200" i="4"/>
  <c r="HA200" i="4"/>
  <c r="HC200" i="4"/>
  <c r="DJ201" i="4"/>
  <c r="DL201" i="4"/>
  <c r="DN201" i="4"/>
  <c r="DP201" i="4"/>
  <c r="DR201" i="4"/>
  <c r="DT201" i="4"/>
  <c r="DV201" i="4"/>
  <c r="DX201" i="4"/>
  <c r="DZ201" i="4"/>
  <c r="EB201" i="4"/>
  <c r="ED201" i="4"/>
  <c r="EF201" i="4"/>
  <c r="EH201" i="4"/>
  <c r="EJ201" i="4"/>
  <c r="EL201" i="4"/>
  <c r="EN201" i="4"/>
  <c r="EP201" i="4"/>
  <c r="ER201" i="4"/>
  <c r="ET201" i="4"/>
  <c r="EV201" i="4"/>
  <c r="EX201" i="4"/>
  <c r="EZ201" i="4"/>
  <c r="FB201" i="4"/>
  <c r="FD201" i="4"/>
  <c r="FF201" i="4"/>
  <c r="FH201" i="4"/>
  <c r="FJ201" i="4"/>
  <c r="FL201" i="4"/>
  <c r="FN201" i="4"/>
  <c r="FP201" i="4"/>
  <c r="FR201" i="4"/>
  <c r="FT201" i="4"/>
  <c r="FV201" i="4"/>
  <c r="FX201" i="4"/>
  <c r="FZ201" i="4"/>
  <c r="GB201" i="4"/>
  <c r="GD201" i="4"/>
  <c r="GF201" i="4"/>
  <c r="GH201" i="4"/>
  <c r="GJ201" i="4"/>
  <c r="GL201" i="4"/>
  <c r="GN201" i="4"/>
  <c r="GP201" i="4"/>
  <c r="GR201" i="4"/>
  <c r="GT201" i="4"/>
  <c r="GV201" i="4"/>
  <c r="GX201" i="4"/>
  <c r="GZ201" i="4"/>
  <c r="HB201" i="4"/>
  <c r="HD201" i="4"/>
  <c r="DJ202" i="4"/>
  <c r="DL202" i="4"/>
  <c r="DN202" i="4"/>
  <c r="DP202" i="4"/>
  <c r="DR202" i="4"/>
  <c r="DT202" i="4"/>
  <c r="DV202" i="4"/>
  <c r="DX202" i="4"/>
  <c r="DZ202" i="4"/>
  <c r="EB202" i="4"/>
  <c r="ED202" i="4"/>
  <c r="EF202" i="4"/>
  <c r="EH202" i="4"/>
  <c r="EJ202" i="4"/>
  <c r="EL202" i="4"/>
  <c r="EN202" i="4"/>
  <c r="EP202" i="4"/>
  <c r="ER202" i="4"/>
  <c r="ET202" i="4"/>
  <c r="EV202" i="4"/>
  <c r="EX202" i="4"/>
  <c r="EZ202" i="4"/>
  <c r="FB202" i="4"/>
  <c r="FD202" i="4"/>
  <c r="FF202" i="4"/>
  <c r="FH202" i="4"/>
  <c r="FJ202" i="4"/>
  <c r="FL202" i="4"/>
  <c r="FN202" i="4"/>
  <c r="FP202" i="4"/>
  <c r="FR202" i="4"/>
  <c r="FT202" i="4"/>
  <c r="FV202" i="4"/>
  <c r="FX202" i="4"/>
  <c r="FZ202" i="4"/>
  <c r="GB202" i="4"/>
  <c r="GD202" i="4"/>
  <c r="GF202" i="4"/>
  <c r="GH202" i="4"/>
  <c r="GJ202" i="4"/>
  <c r="GL202" i="4"/>
  <c r="GN202" i="4"/>
  <c r="GP202" i="4"/>
  <c r="GR202" i="4"/>
  <c r="GT202" i="4"/>
  <c r="GV202" i="4"/>
  <c r="GX202" i="4"/>
  <c r="GZ202" i="4"/>
  <c r="HB202" i="4"/>
  <c r="HD202" i="4"/>
  <c r="DI203" i="4"/>
  <c r="DK203" i="4"/>
  <c r="DM203" i="4"/>
  <c r="DO203" i="4"/>
  <c r="DQ203" i="4"/>
  <c r="DS203" i="4"/>
  <c r="DU203" i="4"/>
  <c r="DW203" i="4"/>
  <c r="DY203" i="4"/>
  <c r="EA203" i="4"/>
  <c r="EC203" i="4"/>
  <c r="EE203" i="4"/>
  <c r="EG203" i="4"/>
  <c r="EI203" i="4"/>
  <c r="EK203" i="4"/>
  <c r="EM203" i="4"/>
  <c r="EO203" i="4"/>
  <c r="EQ203" i="4"/>
  <c r="ES203" i="4"/>
  <c r="EU203" i="4"/>
  <c r="EW203" i="4"/>
  <c r="EY203" i="4"/>
  <c r="FA203" i="4"/>
  <c r="FC203" i="4"/>
  <c r="FE203" i="4"/>
  <c r="FG203" i="4"/>
  <c r="FI203" i="4"/>
  <c r="FK203" i="4"/>
  <c r="FM203" i="4"/>
  <c r="FO203" i="4"/>
  <c r="FQ203" i="4"/>
  <c r="FS203" i="4"/>
  <c r="FU203" i="4"/>
  <c r="FW203" i="4"/>
  <c r="FY203" i="4"/>
  <c r="GA203" i="4"/>
  <c r="GC203" i="4"/>
  <c r="GE203" i="4"/>
  <c r="GG203" i="4"/>
  <c r="GI203" i="4"/>
  <c r="GK203" i="4"/>
  <c r="GM203" i="4"/>
  <c r="GO203" i="4"/>
  <c r="GQ203" i="4"/>
  <c r="GS203" i="4"/>
  <c r="GU203" i="4"/>
  <c r="GW203" i="4"/>
  <c r="GY203" i="4"/>
  <c r="HA203" i="4"/>
  <c r="HC203" i="4"/>
  <c r="DJ204" i="4"/>
  <c r="DL204" i="4"/>
  <c r="DN204" i="4"/>
  <c r="DP204" i="4"/>
  <c r="DR204" i="4"/>
  <c r="DT204" i="4"/>
  <c r="DV204" i="4"/>
  <c r="DX204" i="4"/>
  <c r="DZ204" i="4"/>
  <c r="EB204" i="4"/>
  <c r="ED204" i="4"/>
  <c r="EF204" i="4"/>
  <c r="EH204" i="4"/>
  <c r="EJ204" i="4"/>
  <c r="EL204" i="4"/>
  <c r="EN204" i="4"/>
  <c r="EP204" i="4"/>
  <c r="ER204" i="4"/>
  <c r="ET204" i="4"/>
  <c r="EV204" i="4"/>
  <c r="EX204" i="4"/>
  <c r="EZ204" i="4"/>
  <c r="FB204" i="4"/>
  <c r="FD204" i="4"/>
  <c r="FF204" i="4"/>
  <c r="FH204" i="4"/>
  <c r="FJ204" i="4"/>
  <c r="FL204" i="4"/>
  <c r="FN204" i="4"/>
  <c r="FP204" i="4"/>
  <c r="FR204" i="4"/>
  <c r="FT204" i="4"/>
  <c r="FV204" i="4"/>
  <c r="FX204" i="4"/>
  <c r="FZ204" i="4"/>
  <c r="GB204" i="4"/>
  <c r="GD204" i="4"/>
  <c r="GF204" i="4"/>
  <c r="GH204" i="4"/>
  <c r="GJ204" i="4"/>
  <c r="GL204" i="4"/>
  <c r="GN204" i="4"/>
  <c r="GP204" i="4"/>
  <c r="GR204" i="4"/>
  <c r="GT204" i="4"/>
  <c r="GV204" i="4"/>
  <c r="GX204" i="4"/>
  <c r="GZ204" i="4"/>
  <c r="HB204" i="4"/>
  <c r="HD204" i="4"/>
  <c r="DI205" i="4"/>
  <c r="DK205" i="4"/>
  <c r="DM205" i="4"/>
  <c r="DO205" i="4"/>
  <c r="DQ205" i="4"/>
  <c r="DS205" i="4"/>
  <c r="DU205" i="4"/>
  <c r="DW205" i="4"/>
  <c r="DY205" i="4"/>
  <c r="EA205" i="4"/>
  <c r="EC205" i="4"/>
  <c r="EE205" i="4"/>
  <c r="EG205" i="4"/>
  <c r="EI205" i="4"/>
  <c r="EK205" i="4"/>
  <c r="EM205" i="4"/>
  <c r="EO205" i="4"/>
  <c r="EQ205" i="4"/>
  <c r="ES205" i="4"/>
  <c r="EU205" i="4"/>
  <c r="EW205" i="4"/>
  <c r="EY205" i="4"/>
  <c r="FA205" i="4"/>
  <c r="FC205" i="4"/>
  <c r="FE205" i="4"/>
  <c r="FG205" i="4"/>
  <c r="FI205" i="4"/>
  <c r="FK205" i="4"/>
  <c r="FM205" i="4"/>
  <c r="FO205" i="4"/>
  <c r="FQ205" i="4"/>
  <c r="FS205" i="4"/>
  <c r="FU205" i="4"/>
  <c r="FW205" i="4"/>
  <c r="FY205" i="4"/>
  <c r="GA205" i="4"/>
  <c r="GC205" i="4"/>
  <c r="GE205" i="4"/>
  <c r="GG205" i="4"/>
  <c r="GI205" i="4"/>
  <c r="GK205" i="4"/>
  <c r="GM205" i="4"/>
  <c r="GO205" i="4"/>
  <c r="GQ205" i="4"/>
  <c r="GS205" i="4"/>
  <c r="GU205" i="4"/>
  <c r="GW205" i="4"/>
  <c r="GY205" i="4"/>
  <c r="HA205" i="4"/>
  <c r="HC205" i="4"/>
  <c r="DI206" i="4"/>
  <c r="DK206" i="4"/>
  <c r="DM206" i="4"/>
  <c r="DO206" i="4"/>
  <c r="DQ206" i="4"/>
  <c r="DS206" i="4"/>
  <c r="DU206" i="4"/>
  <c r="DW206" i="4"/>
  <c r="DY206" i="4"/>
  <c r="EA206" i="4"/>
  <c r="EC206" i="4"/>
  <c r="EE206" i="4"/>
  <c r="EG206" i="4"/>
  <c r="EI206" i="4"/>
  <c r="EK206" i="4"/>
  <c r="EM206" i="4"/>
  <c r="EO206" i="4"/>
  <c r="EQ206" i="4"/>
  <c r="ES206" i="4"/>
  <c r="EU206" i="4"/>
  <c r="EW206" i="4"/>
  <c r="EY206" i="4"/>
  <c r="FA206" i="4"/>
  <c r="FC206" i="4"/>
  <c r="FE206" i="4"/>
  <c r="FG206" i="4"/>
  <c r="FI206" i="4"/>
  <c r="FK206" i="4"/>
  <c r="FM206" i="4"/>
  <c r="FO206" i="4"/>
  <c r="FQ206" i="4"/>
  <c r="FS206" i="4"/>
  <c r="FU206" i="4"/>
  <c r="FW206" i="4"/>
  <c r="FY206" i="4"/>
  <c r="GA206" i="4"/>
  <c r="GC206" i="4"/>
  <c r="GE206" i="4"/>
  <c r="GG206" i="4"/>
  <c r="GI206" i="4"/>
  <c r="GK206" i="4"/>
  <c r="GM206" i="4"/>
  <c r="GO206" i="4"/>
  <c r="GQ206" i="4"/>
  <c r="GS206" i="4"/>
  <c r="GU206" i="4"/>
  <c r="GW206" i="4"/>
  <c r="GY206" i="4"/>
  <c r="HA206" i="4"/>
  <c r="HC206" i="4"/>
  <c r="DJ207" i="4"/>
  <c r="DL207" i="4"/>
  <c r="DN207" i="4"/>
  <c r="DP207" i="4"/>
  <c r="DR207" i="4"/>
  <c r="DT207" i="4"/>
  <c r="DV207" i="4"/>
  <c r="DX207" i="4"/>
  <c r="DZ207" i="4"/>
  <c r="EB207" i="4"/>
  <c r="ED207" i="4"/>
  <c r="EF207" i="4"/>
  <c r="EH207" i="4"/>
  <c r="EJ207" i="4"/>
  <c r="EL207" i="4"/>
  <c r="EN207" i="4"/>
  <c r="EP207" i="4"/>
  <c r="ER207" i="4"/>
  <c r="ET207" i="4"/>
  <c r="EV207" i="4"/>
  <c r="EX207" i="4"/>
  <c r="EZ207" i="4"/>
  <c r="FB207" i="4"/>
  <c r="FD207" i="4"/>
  <c r="FF207" i="4"/>
  <c r="FH207" i="4"/>
  <c r="FJ207" i="4"/>
  <c r="FL207" i="4"/>
  <c r="FN207" i="4"/>
  <c r="FP207" i="4"/>
  <c r="FR207" i="4"/>
  <c r="FT207" i="4"/>
  <c r="FV207" i="4"/>
  <c r="FX207" i="4"/>
  <c r="FZ207" i="4"/>
  <c r="GB207" i="4"/>
  <c r="GD207" i="4"/>
  <c r="GF207" i="4"/>
  <c r="GH207" i="4"/>
  <c r="GJ207" i="4"/>
  <c r="GL207" i="4"/>
  <c r="GN207" i="4"/>
  <c r="GP207" i="4"/>
  <c r="GR207" i="4"/>
  <c r="GT207" i="4"/>
  <c r="GV207" i="4"/>
  <c r="GX207" i="4"/>
  <c r="GZ207" i="4"/>
  <c r="HB207" i="4"/>
  <c r="HD207" i="4"/>
  <c r="DI208" i="4"/>
  <c r="DK208" i="4"/>
  <c r="DM208" i="4"/>
  <c r="DO208" i="4"/>
  <c r="DQ208" i="4"/>
  <c r="DS208" i="4"/>
  <c r="DU208" i="4"/>
  <c r="DW208" i="4"/>
  <c r="DY208" i="4"/>
  <c r="EA208" i="4"/>
  <c r="EC208" i="4"/>
  <c r="EE208" i="4"/>
  <c r="EG208" i="4"/>
  <c r="EI208" i="4"/>
  <c r="EK208" i="4"/>
  <c r="EM208" i="4"/>
  <c r="EO208" i="4"/>
  <c r="EQ208" i="4"/>
  <c r="ES208" i="4"/>
  <c r="EU208" i="4"/>
  <c r="EW208" i="4"/>
  <c r="EY208" i="4"/>
  <c r="FA208" i="4"/>
  <c r="FC208" i="4"/>
  <c r="FE208" i="4"/>
  <c r="FG208" i="4"/>
  <c r="FI208" i="4"/>
  <c r="FK208" i="4"/>
  <c r="FM208" i="4"/>
  <c r="FO208" i="4"/>
  <c r="FQ208" i="4"/>
  <c r="FS208" i="4"/>
  <c r="FU208" i="4"/>
  <c r="FW208" i="4"/>
  <c r="FY208" i="4"/>
  <c r="GA208" i="4"/>
  <c r="GC208" i="4"/>
  <c r="GE208" i="4"/>
  <c r="GG208" i="4"/>
  <c r="GI208" i="4"/>
  <c r="GK208" i="4"/>
  <c r="GM208" i="4"/>
  <c r="GO208" i="4"/>
  <c r="GQ208" i="4"/>
  <c r="GS208" i="4"/>
  <c r="GU208" i="4"/>
  <c r="GW208" i="4"/>
  <c r="GY208" i="4"/>
  <c r="HA208" i="4"/>
  <c r="HC208" i="4"/>
  <c r="DJ209" i="4"/>
  <c r="DL209" i="4"/>
  <c r="DN209" i="4"/>
  <c r="DP209" i="4"/>
  <c r="DR209" i="4"/>
  <c r="DT209" i="4"/>
  <c r="DV209" i="4"/>
  <c r="DX209" i="4"/>
  <c r="DZ209" i="4"/>
  <c r="EB209" i="4"/>
  <c r="ED209" i="4"/>
  <c r="EF209" i="4"/>
  <c r="EH209" i="4"/>
  <c r="EJ209" i="4"/>
  <c r="EL209" i="4"/>
  <c r="EN209" i="4"/>
  <c r="EP209" i="4"/>
  <c r="ER209" i="4"/>
  <c r="ET209" i="4"/>
  <c r="EV209" i="4"/>
  <c r="EX209" i="4"/>
  <c r="EZ209" i="4"/>
  <c r="FB209" i="4"/>
  <c r="FD209" i="4"/>
  <c r="FF209" i="4"/>
  <c r="FH209" i="4"/>
  <c r="FJ209" i="4"/>
  <c r="FL209" i="4"/>
  <c r="FN209" i="4"/>
  <c r="FP209" i="4"/>
  <c r="FR209" i="4"/>
  <c r="FT209" i="4"/>
  <c r="FV209" i="4"/>
  <c r="FX209" i="4"/>
  <c r="FZ209" i="4"/>
  <c r="GB209" i="4"/>
  <c r="GD209" i="4"/>
  <c r="GF209" i="4"/>
  <c r="GH209" i="4"/>
  <c r="GJ209" i="4"/>
  <c r="GL209" i="4"/>
  <c r="GN209" i="4"/>
  <c r="GP209" i="4"/>
  <c r="GR209" i="4"/>
  <c r="GT209" i="4"/>
  <c r="GV209" i="4"/>
  <c r="GX209" i="4"/>
  <c r="GZ209" i="4"/>
  <c r="HB209" i="4"/>
  <c r="HD209" i="4"/>
  <c r="DJ210" i="4"/>
  <c r="DL210" i="4"/>
  <c r="DN210" i="4"/>
  <c r="DP210" i="4"/>
  <c r="DR210" i="4"/>
  <c r="DT210" i="4"/>
  <c r="DV210" i="4"/>
  <c r="DX210" i="4"/>
  <c r="DZ210" i="4"/>
  <c r="EB210" i="4"/>
  <c r="ED210" i="4"/>
  <c r="EF210" i="4"/>
  <c r="EH210" i="4"/>
  <c r="EJ210" i="4"/>
  <c r="EL210" i="4"/>
  <c r="EN210" i="4"/>
  <c r="EP210" i="4"/>
  <c r="ER210" i="4"/>
  <c r="ET210" i="4"/>
  <c r="EV210" i="4"/>
  <c r="EX210" i="4"/>
  <c r="EZ210" i="4"/>
  <c r="FB210" i="4"/>
  <c r="FD210" i="4"/>
  <c r="FF210" i="4"/>
  <c r="FH210" i="4"/>
  <c r="FJ210" i="4"/>
  <c r="FL210" i="4"/>
  <c r="FN210" i="4"/>
  <c r="FP210" i="4"/>
  <c r="FR210" i="4"/>
  <c r="FT210" i="4"/>
  <c r="FV210" i="4"/>
  <c r="FX210" i="4"/>
  <c r="FZ210" i="4"/>
  <c r="GB210" i="4"/>
  <c r="GD210" i="4"/>
  <c r="GF210" i="4"/>
  <c r="GH210" i="4"/>
  <c r="GJ210" i="4"/>
  <c r="GL210" i="4"/>
  <c r="GN210" i="4"/>
  <c r="GP210" i="4"/>
  <c r="GR210" i="4"/>
  <c r="GT210" i="4"/>
  <c r="GV210" i="4"/>
  <c r="GX210" i="4"/>
  <c r="GZ210" i="4"/>
  <c r="HB210" i="4"/>
  <c r="HD210" i="4"/>
  <c r="DI211" i="4"/>
  <c r="DK211" i="4"/>
  <c r="DM211" i="4"/>
  <c r="DO211" i="4"/>
  <c r="DQ211" i="4"/>
  <c r="DS211" i="4"/>
  <c r="DU211" i="4"/>
  <c r="DW211" i="4"/>
  <c r="DY211" i="4"/>
  <c r="EA211" i="4"/>
  <c r="EC211" i="4"/>
  <c r="EE211" i="4"/>
  <c r="EG211" i="4"/>
  <c r="EI211" i="4"/>
  <c r="EK211" i="4"/>
  <c r="EM211" i="4"/>
  <c r="EO211" i="4"/>
  <c r="EQ211" i="4"/>
  <c r="ES211" i="4"/>
  <c r="EU211" i="4"/>
  <c r="EW211" i="4"/>
  <c r="EY211" i="4"/>
  <c r="FA211" i="4"/>
  <c r="FC211" i="4"/>
  <c r="FE211" i="4"/>
  <c r="FG211" i="4"/>
  <c r="FI211" i="4"/>
  <c r="FK211" i="4"/>
  <c r="FM211" i="4"/>
  <c r="FO211" i="4"/>
  <c r="FQ211" i="4"/>
  <c r="FS211" i="4"/>
  <c r="FU211" i="4"/>
  <c r="FW211" i="4"/>
  <c r="FY211" i="4"/>
  <c r="GA211" i="4"/>
  <c r="GC211" i="4"/>
  <c r="GE211" i="4"/>
  <c r="GG211" i="4"/>
  <c r="GI211" i="4"/>
  <c r="GK211" i="4"/>
  <c r="GM211" i="4"/>
  <c r="GO211" i="4"/>
  <c r="GQ211" i="4"/>
  <c r="GS211" i="4"/>
  <c r="GU211" i="4"/>
  <c r="GW211" i="4"/>
  <c r="GY211" i="4"/>
  <c r="HA211" i="4"/>
  <c r="HC211" i="4"/>
  <c r="DJ212" i="4"/>
  <c r="DL212" i="4"/>
  <c r="DN212" i="4"/>
  <c r="DP212" i="4"/>
  <c r="DR212" i="4"/>
  <c r="DT212" i="4"/>
  <c r="DV212" i="4"/>
  <c r="DX212" i="4"/>
  <c r="DZ212" i="4"/>
  <c r="EB212" i="4"/>
  <c r="ED212" i="4"/>
  <c r="EF212" i="4"/>
  <c r="EH212" i="4"/>
  <c r="EJ212" i="4"/>
  <c r="EL212" i="4"/>
  <c r="EN212" i="4"/>
  <c r="EP212" i="4"/>
  <c r="ER212" i="4"/>
  <c r="ET212" i="4"/>
  <c r="EV212" i="4"/>
  <c r="EX212" i="4"/>
  <c r="EZ212" i="4"/>
  <c r="FB212" i="4"/>
  <c r="FD212" i="4"/>
  <c r="FF212" i="4"/>
  <c r="FH212" i="4"/>
  <c r="FJ212" i="4"/>
  <c r="FL212" i="4"/>
  <c r="FN212" i="4"/>
  <c r="FP212" i="4"/>
  <c r="FR212" i="4"/>
  <c r="FT212" i="4"/>
  <c r="FV212" i="4"/>
  <c r="FX212" i="4"/>
  <c r="FZ212" i="4"/>
  <c r="GB212" i="4"/>
  <c r="GD212" i="4"/>
  <c r="GF212" i="4"/>
  <c r="GH212" i="4"/>
  <c r="GJ212" i="4"/>
  <c r="GL212" i="4"/>
  <c r="GN212" i="4"/>
  <c r="GP212" i="4"/>
  <c r="GR212" i="4"/>
  <c r="GT212" i="4"/>
  <c r="GV212" i="4"/>
  <c r="GX212" i="4"/>
  <c r="GZ212" i="4"/>
  <c r="HB212" i="4"/>
  <c r="HD212" i="4"/>
  <c r="DI213" i="4"/>
  <c r="DK213" i="4"/>
  <c r="DM213" i="4"/>
  <c r="DO213" i="4"/>
  <c r="DQ213" i="4"/>
  <c r="DS213" i="4"/>
  <c r="DU213" i="4"/>
  <c r="DW213" i="4"/>
  <c r="DY213" i="4"/>
  <c r="EA213" i="4"/>
  <c r="EC213" i="4"/>
  <c r="EE213" i="4"/>
  <c r="EG213" i="4"/>
  <c r="EI213" i="4"/>
  <c r="EK213" i="4"/>
  <c r="EM213" i="4"/>
  <c r="EO213" i="4"/>
  <c r="EQ213" i="4"/>
  <c r="ES213" i="4"/>
  <c r="EU213" i="4"/>
  <c r="EW213" i="4"/>
  <c r="EY213" i="4"/>
  <c r="FA213" i="4"/>
  <c r="FC213" i="4"/>
  <c r="FE213" i="4"/>
  <c r="FG213" i="4"/>
  <c r="FI213" i="4"/>
  <c r="FK213" i="4"/>
  <c r="FM213" i="4"/>
  <c r="FO213" i="4"/>
  <c r="FQ213" i="4"/>
  <c r="FS213" i="4"/>
  <c r="FU213" i="4"/>
  <c r="FW213" i="4"/>
  <c r="FY213" i="4"/>
  <c r="GA213" i="4"/>
  <c r="GC213" i="4"/>
  <c r="GE213" i="4"/>
  <c r="GG213" i="4"/>
  <c r="GI213" i="4"/>
  <c r="GK213" i="4"/>
  <c r="GM213" i="4"/>
  <c r="GO213" i="4"/>
  <c r="GQ213" i="4"/>
  <c r="GS213" i="4"/>
  <c r="GU213" i="4"/>
  <c r="GW213" i="4"/>
  <c r="GY213" i="4"/>
  <c r="HA213" i="4"/>
  <c r="HC213" i="4"/>
  <c r="DI214" i="4"/>
  <c r="DK214" i="4"/>
  <c r="DM214" i="4"/>
  <c r="DO214" i="4"/>
  <c r="DQ214" i="4"/>
  <c r="DS214" i="4"/>
  <c r="DU214" i="4"/>
  <c r="DW214" i="4"/>
  <c r="DY214" i="4"/>
  <c r="EA214" i="4"/>
  <c r="EC214" i="4"/>
  <c r="EE214" i="4"/>
  <c r="EG214" i="4"/>
  <c r="EI214" i="4"/>
  <c r="EK214" i="4"/>
  <c r="EM214" i="4"/>
  <c r="EO214" i="4"/>
  <c r="EQ214" i="4"/>
  <c r="ES214" i="4"/>
  <c r="EU214" i="4"/>
  <c r="EW214" i="4"/>
  <c r="EY214" i="4"/>
  <c r="FA214" i="4"/>
  <c r="FC214" i="4"/>
  <c r="FE214" i="4"/>
  <c r="FG214" i="4"/>
  <c r="FI214" i="4"/>
  <c r="FK214" i="4"/>
  <c r="FM214" i="4"/>
  <c r="FO214" i="4"/>
  <c r="FQ214" i="4"/>
  <c r="FS214" i="4"/>
  <c r="FU214" i="4"/>
  <c r="FW214" i="4"/>
  <c r="FY214" i="4"/>
  <c r="GA214" i="4"/>
  <c r="GC214" i="4"/>
  <c r="GE214" i="4"/>
  <c r="GG214" i="4"/>
  <c r="GI214" i="4"/>
  <c r="GK214" i="4"/>
  <c r="GM214" i="4"/>
  <c r="GO214" i="4"/>
  <c r="GQ214" i="4"/>
  <c r="GS214" i="4"/>
  <c r="GU214" i="4"/>
  <c r="GW214" i="4"/>
  <c r="GY214" i="4"/>
  <c r="HA214" i="4"/>
  <c r="HC214" i="4"/>
  <c r="DI215" i="4"/>
  <c r="DK215" i="4"/>
  <c r="DM215" i="4"/>
  <c r="DO215" i="4"/>
  <c r="DQ215" i="4"/>
  <c r="DS215" i="4"/>
  <c r="DU215" i="4"/>
  <c r="DW215" i="4"/>
  <c r="DY215" i="4"/>
  <c r="EA215" i="4"/>
  <c r="EC215" i="4"/>
  <c r="EE215" i="4"/>
  <c r="EG215" i="4"/>
  <c r="EI215" i="4"/>
  <c r="EK215" i="4"/>
  <c r="EM215" i="4"/>
  <c r="EO215" i="4"/>
  <c r="EQ215" i="4"/>
  <c r="ES215" i="4"/>
  <c r="EU215" i="4"/>
  <c r="EW215" i="4"/>
  <c r="EY215" i="4"/>
  <c r="FA215" i="4"/>
  <c r="FC215" i="4"/>
  <c r="FE215" i="4"/>
  <c r="FG215" i="4"/>
  <c r="FI215" i="4"/>
  <c r="FK215" i="4"/>
  <c r="FM215" i="4"/>
  <c r="FO215" i="4"/>
  <c r="FQ215" i="4"/>
  <c r="FS215" i="4"/>
  <c r="FU215" i="4"/>
  <c r="FW215" i="4"/>
  <c r="FY215" i="4"/>
  <c r="GA215" i="4"/>
  <c r="GC215" i="4"/>
  <c r="GE215" i="4"/>
  <c r="GG215" i="4"/>
  <c r="GI215" i="4"/>
  <c r="GK215" i="4"/>
  <c r="GM215" i="4"/>
  <c r="GO215" i="4"/>
  <c r="GQ215" i="4"/>
  <c r="GS215" i="4"/>
  <c r="GU215" i="4"/>
  <c r="GW215" i="4"/>
  <c r="GY215" i="4"/>
  <c r="HA215" i="4"/>
  <c r="HC215" i="4"/>
  <c r="DJ216" i="4"/>
  <c r="DL216" i="4"/>
  <c r="DN216" i="4"/>
  <c r="DP216" i="4"/>
  <c r="DR216" i="4"/>
  <c r="DT216" i="4"/>
  <c r="DV216" i="4"/>
  <c r="DX216" i="4"/>
  <c r="DZ216" i="4"/>
  <c r="EB216" i="4"/>
  <c r="ED216" i="4"/>
  <c r="EF216" i="4"/>
  <c r="EH216" i="4"/>
  <c r="EJ216" i="4"/>
  <c r="EL216" i="4"/>
  <c r="EN216" i="4"/>
  <c r="EP216" i="4"/>
  <c r="ER216" i="4"/>
  <c r="ET216" i="4"/>
  <c r="EV216" i="4"/>
  <c r="EX216" i="4"/>
  <c r="EZ216" i="4"/>
  <c r="FB216" i="4"/>
  <c r="FD216" i="4"/>
  <c r="FF216" i="4"/>
  <c r="FH216" i="4"/>
  <c r="FJ216" i="4"/>
  <c r="FL216" i="4"/>
  <c r="FN216" i="4"/>
  <c r="FP216" i="4"/>
  <c r="FR216" i="4"/>
  <c r="FT216" i="4"/>
  <c r="FV216" i="4"/>
  <c r="FX216" i="4"/>
  <c r="FZ216" i="4"/>
  <c r="GB216" i="4"/>
  <c r="GD216" i="4"/>
  <c r="GF216" i="4"/>
  <c r="GH216" i="4"/>
  <c r="GJ216" i="4"/>
  <c r="GL216" i="4"/>
  <c r="GN216" i="4"/>
  <c r="GP216" i="4"/>
  <c r="GR216" i="4"/>
  <c r="GT216" i="4"/>
  <c r="GV216" i="4"/>
  <c r="GX216" i="4"/>
  <c r="GZ216" i="4"/>
  <c r="HB216" i="4"/>
  <c r="HD216" i="4"/>
  <c r="DI217" i="4"/>
  <c r="DK217" i="4"/>
  <c r="DM217" i="4"/>
  <c r="DO217" i="4"/>
  <c r="DQ217" i="4"/>
  <c r="DS217" i="4"/>
  <c r="DU217" i="4"/>
  <c r="DW217" i="4"/>
  <c r="DY217" i="4"/>
  <c r="EA217" i="4"/>
  <c r="EC217" i="4"/>
  <c r="EE217" i="4"/>
  <c r="EG217" i="4"/>
  <c r="EI217" i="4"/>
  <c r="EK217" i="4"/>
  <c r="EM217" i="4"/>
  <c r="EO217" i="4"/>
  <c r="EQ217" i="4"/>
  <c r="ES217" i="4"/>
  <c r="EU217" i="4"/>
  <c r="EW217" i="4"/>
  <c r="EY217" i="4"/>
  <c r="FA217" i="4"/>
  <c r="FC217" i="4"/>
  <c r="FE217" i="4"/>
  <c r="FG217" i="4"/>
  <c r="FI217" i="4"/>
  <c r="FK217" i="4"/>
  <c r="FM217" i="4"/>
  <c r="FO217" i="4"/>
  <c r="FQ217" i="4"/>
  <c r="FS217" i="4"/>
  <c r="FU217" i="4"/>
  <c r="FW217" i="4"/>
  <c r="FY217" i="4"/>
  <c r="GA217" i="4"/>
  <c r="GC217" i="4"/>
  <c r="GE217" i="4"/>
  <c r="GG217" i="4"/>
  <c r="GI217" i="4"/>
  <c r="GK217" i="4"/>
  <c r="GM217" i="4"/>
  <c r="GO217" i="4"/>
  <c r="GQ217" i="4"/>
  <c r="GS217" i="4"/>
  <c r="GU217" i="4"/>
  <c r="GW217" i="4"/>
  <c r="GY217" i="4"/>
  <c r="HA217" i="4"/>
  <c r="HC217" i="4"/>
  <c r="DJ218" i="4"/>
  <c r="DL218" i="4"/>
  <c r="DN218" i="4"/>
  <c r="DP218" i="4"/>
  <c r="DR218" i="4"/>
  <c r="DT218" i="4"/>
  <c r="DV218" i="4"/>
  <c r="DX218" i="4"/>
  <c r="DZ218" i="4"/>
  <c r="EB218" i="4"/>
  <c r="ED218" i="4"/>
  <c r="EF218" i="4"/>
  <c r="EH218" i="4"/>
  <c r="EJ218" i="4"/>
  <c r="EL218" i="4"/>
  <c r="EN218" i="4"/>
  <c r="EP218" i="4"/>
  <c r="ER218" i="4"/>
  <c r="ET218" i="4"/>
  <c r="EV218" i="4"/>
  <c r="EX218" i="4"/>
  <c r="EZ218" i="4"/>
  <c r="FB218" i="4"/>
  <c r="FD218" i="4"/>
  <c r="FF218" i="4"/>
  <c r="FH218" i="4"/>
  <c r="FJ218" i="4"/>
  <c r="FL218" i="4"/>
  <c r="FN218" i="4"/>
  <c r="FP218" i="4"/>
  <c r="FR218" i="4"/>
  <c r="FT218" i="4"/>
  <c r="FV218" i="4"/>
  <c r="FX218" i="4"/>
  <c r="FZ218" i="4"/>
  <c r="GB218" i="4"/>
  <c r="GD218" i="4"/>
  <c r="GF218" i="4"/>
  <c r="GH218" i="4"/>
  <c r="GJ218" i="4"/>
  <c r="GL218" i="4"/>
  <c r="GN218" i="4"/>
  <c r="GP218" i="4"/>
  <c r="GR218" i="4"/>
  <c r="GT218" i="4"/>
  <c r="GV218" i="4"/>
  <c r="GX218" i="4"/>
  <c r="GZ218" i="4"/>
  <c r="HB218" i="4"/>
  <c r="HD218" i="4"/>
  <c r="DJ219" i="4"/>
  <c r="DL219" i="4"/>
  <c r="DN219" i="4"/>
  <c r="DP219" i="4"/>
  <c r="DR219" i="4"/>
  <c r="DT219" i="4"/>
  <c r="DV219" i="4"/>
  <c r="DX219" i="4"/>
  <c r="DZ219" i="4"/>
  <c r="EB219" i="4"/>
  <c r="ED219" i="4"/>
  <c r="EF219" i="4"/>
  <c r="EH219" i="4"/>
  <c r="EJ219" i="4"/>
  <c r="EL219" i="4"/>
  <c r="EN219" i="4"/>
  <c r="EP219" i="4"/>
  <c r="ER219" i="4"/>
  <c r="ET219" i="4"/>
  <c r="EV219" i="4"/>
  <c r="EX219" i="4"/>
  <c r="EZ219" i="4"/>
  <c r="FB219" i="4"/>
  <c r="FD219" i="4"/>
  <c r="FF219" i="4"/>
  <c r="FH219" i="4"/>
  <c r="FJ219" i="4"/>
  <c r="FL219" i="4"/>
  <c r="FN219" i="4"/>
  <c r="FP219" i="4"/>
  <c r="FR219" i="4"/>
  <c r="FT219" i="4"/>
  <c r="FV219" i="4"/>
  <c r="FX219" i="4"/>
  <c r="FZ219" i="4"/>
  <c r="GB219" i="4"/>
  <c r="GD219" i="4"/>
  <c r="GF219" i="4"/>
  <c r="GH219" i="4"/>
  <c r="GJ219" i="4"/>
  <c r="GL219" i="4"/>
  <c r="GN219" i="4"/>
  <c r="GP219" i="4"/>
  <c r="GR219" i="4"/>
  <c r="GT219" i="4"/>
  <c r="GV219" i="4"/>
  <c r="GX219" i="4"/>
  <c r="GZ219" i="4"/>
  <c r="HB219" i="4"/>
  <c r="HD219" i="4"/>
  <c r="DI220" i="4"/>
  <c r="DK220" i="4"/>
  <c r="DM220" i="4"/>
  <c r="DO220" i="4"/>
  <c r="DQ220" i="4"/>
  <c r="DS220" i="4"/>
  <c r="DU220" i="4"/>
  <c r="DW220" i="4"/>
  <c r="DY220" i="4"/>
  <c r="EA220" i="4"/>
  <c r="EC220" i="4"/>
  <c r="EE220" i="4"/>
  <c r="EG220" i="4"/>
  <c r="EI220" i="4"/>
  <c r="EK220" i="4"/>
  <c r="EM220" i="4"/>
  <c r="EO220" i="4"/>
  <c r="EQ220" i="4"/>
  <c r="ES220" i="4"/>
  <c r="EU220" i="4"/>
  <c r="EW220" i="4"/>
  <c r="EY220" i="4"/>
  <c r="FA220" i="4"/>
  <c r="FC220" i="4"/>
  <c r="FE220" i="4"/>
  <c r="FG220" i="4"/>
  <c r="FI220" i="4"/>
  <c r="FK220" i="4"/>
  <c r="FM220" i="4"/>
  <c r="FO220" i="4"/>
  <c r="FQ220" i="4"/>
  <c r="FS220" i="4"/>
  <c r="FU220" i="4"/>
  <c r="FW220" i="4"/>
  <c r="FY220" i="4"/>
  <c r="GA220" i="4"/>
  <c r="GC220" i="4"/>
  <c r="GE220" i="4"/>
  <c r="GG220" i="4"/>
  <c r="GI220" i="4"/>
  <c r="GK220" i="4"/>
  <c r="GM220" i="4"/>
  <c r="GO220" i="4"/>
  <c r="GQ220" i="4"/>
  <c r="GS220" i="4"/>
  <c r="GU220" i="4"/>
  <c r="GW220" i="4"/>
  <c r="GY220" i="4"/>
  <c r="HA220" i="4"/>
  <c r="HC220" i="4"/>
  <c r="DJ221" i="4"/>
  <c r="DL221" i="4"/>
  <c r="DN221" i="4"/>
  <c r="DP221" i="4"/>
  <c r="DR221" i="4"/>
  <c r="DT221" i="4"/>
  <c r="DV221" i="4"/>
  <c r="DX221" i="4"/>
  <c r="DZ221" i="4"/>
  <c r="EB221" i="4"/>
  <c r="ED221" i="4"/>
  <c r="EF221" i="4"/>
  <c r="EH221" i="4"/>
  <c r="EJ221" i="4"/>
  <c r="EL221" i="4"/>
  <c r="EN221" i="4"/>
  <c r="EP221" i="4"/>
  <c r="ER221" i="4"/>
  <c r="ET221" i="4"/>
  <c r="EV221" i="4"/>
  <c r="EX221" i="4"/>
  <c r="EZ221" i="4"/>
  <c r="FB221" i="4"/>
  <c r="FD221" i="4"/>
  <c r="FF221" i="4"/>
  <c r="FH221" i="4"/>
  <c r="FJ221" i="4"/>
  <c r="FL221" i="4"/>
  <c r="FN221" i="4"/>
  <c r="FP221" i="4"/>
  <c r="FR221" i="4"/>
  <c r="FT221" i="4"/>
  <c r="FV221" i="4"/>
  <c r="FX221" i="4"/>
  <c r="FZ221" i="4"/>
  <c r="GB221" i="4"/>
  <c r="GD221" i="4"/>
  <c r="GF221" i="4"/>
  <c r="GH221" i="4"/>
  <c r="GJ221" i="4"/>
  <c r="GL221" i="4"/>
  <c r="GN221" i="4"/>
  <c r="GP221" i="4"/>
  <c r="GR221" i="4"/>
  <c r="GT221" i="4"/>
  <c r="GV221" i="4"/>
  <c r="GX221" i="4"/>
  <c r="GZ221" i="4"/>
  <c r="HB221" i="4"/>
  <c r="HD221" i="4"/>
  <c r="DI222" i="4"/>
  <c r="DK222" i="4"/>
  <c r="DM222" i="4"/>
  <c r="DO222" i="4"/>
  <c r="DQ222" i="4"/>
  <c r="DS222" i="4"/>
  <c r="DU222" i="4"/>
  <c r="DW222" i="4"/>
  <c r="DY222" i="4"/>
  <c r="EA222" i="4"/>
  <c r="EC222" i="4"/>
  <c r="EE222" i="4"/>
  <c r="EG222" i="4"/>
  <c r="EI222" i="4"/>
  <c r="EK222" i="4"/>
  <c r="EM222" i="4"/>
  <c r="EO222" i="4"/>
  <c r="EQ222" i="4"/>
  <c r="ES222" i="4"/>
  <c r="EU222" i="4"/>
  <c r="EW222" i="4"/>
  <c r="EY222" i="4"/>
  <c r="FA222" i="4"/>
  <c r="FC222" i="4"/>
  <c r="FE222" i="4"/>
  <c r="FG222" i="4"/>
  <c r="FI222" i="4"/>
  <c r="FK222" i="4"/>
  <c r="FM222" i="4"/>
  <c r="FO222" i="4"/>
  <c r="FQ222" i="4"/>
  <c r="FS222" i="4"/>
  <c r="FU222" i="4"/>
  <c r="FW222" i="4"/>
  <c r="FY222" i="4"/>
  <c r="GA222" i="4"/>
  <c r="GC222" i="4"/>
  <c r="GE222" i="4"/>
  <c r="GG222" i="4"/>
  <c r="GI222" i="4"/>
  <c r="GK222" i="4"/>
  <c r="GM222" i="4"/>
  <c r="GO222" i="4"/>
  <c r="GQ222" i="4"/>
  <c r="GS222" i="4"/>
  <c r="GU222" i="4"/>
  <c r="GW222" i="4"/>
  <c r="GY222" i="4"/>
  <c r="HA222" i="4"/>
  <c r="HC222" i="4"/>
  <c r="DI223" i="4"/>
  <c r="DK223" i="4"/>
  <c r="DM223" i="4"/>
  <c r="DO223" i="4"/>
  <c r="DQ223" i="4"/>
  <c r="DS223" i="4"/>
  <c r="DU223" i="4"/>
  <c r="DW223" i="4"/>
  <c r="DY223" i="4"/>
  <c r="EA223" i="4"/>
  <c r="EC223" i="4"/>
  <c r="EE223" i="4"/>
  <c r="EG223" i="4"/>
  <c r="EI223" i="4"/>
  <c r="EK223" i="4"/>
  <c r="EM223" i="4"/>
  <c r="EO223" i="4"/>
  <c r="EQ223" i="4"/>
  <c r="ES223" i="4"/>
  <c r="EU223" i="4"/>
  <c r="EW223" i="4"/>
  <c r="EY223" i="4"/>
  <c r="FA223" i="4"/>
  <c r="FC223" i="4"/>
  <c r="FE223" i="4"/>
  <c r="FG223" i="4"/>
  <c r="FI223" i="4"/>
  <c r="FK223" i="4"/>
  <c r="FM223" i="4"/>
  <c r="FO223" i="4"/>
  <c r="FQ223" i="4"/>
  <c r="FS223" i="4"/>
  <c r="FU223" i="4"/>
  <c r="FW223" i="4"/>
  <c r="FY223" i="4"/>
  <c r="GA223" i="4"/>
  <c r="GC223" i="4"/>
  <c r="GE223" i="4"/>
  <c r="GG223" i="4"/>
  <c r="GI223" i="4"/>
  <c r="GK223" i="4"/>
  <c r="GM223" i="4"/>
  <c r="GO223" i="4"/>
  <c r="GQ223" i="4"/>
  <c r="GS223" i="4"/>
  <c r="GU223" i="4"/>
  <c r="GW223" i="4"/>
  <c r="GY223" i="4"/>
  <c r="HA223" i="4"/>
  <c r="HC223" i="4"/>
  <c r="DJ224" i="4"/>
  <c r="DL224" i="4"/>
  <c r="DN224" i="4"/>
  <c r="DP224" i="4"/>
  <c r="DR224" i="4"/>
  <c r="DT224" i="4"/>
  <c r="DV224" i="4"/>
  <c r="DX224" i="4"/>
  <c r="DZ224" i="4"/>
  <c r="EB224" i="4"/>
  <c r="ED224" i="4"/>
  <c r="EF224" i="4"/>
  <c r="EH224" i="4"/>
  <c r="EJ224" i="4"/>
  <c r="EL224" i="4"/>
  <c r="EN224" i="4"/>
  <c r="EP224" i="4"/>
  <c r="ER224" i="4"/>
  <c r="ET224" i="4"/>
  <c r="EV224" i="4"/>
  <c r="EX224" i="4"/>
  <c r="EZ224" i="4"/>
  <c r="FB224" i="4"/>
  <c r="FD224" i="4"/>
  <c r="FF224" i="4"/>
  <c r="FH224" i="4"/>
  <c r="FJ224" i="4"/>
  <c r="FL224" i="4"/>
  <c r="FN224" i="4"/>
  <c r="FP224" i="4"/>
  <c r="FR224" i="4"/>
  <c r="FT224" i="4"/>
  <c r="FV224" i="4"/>
  <c r="FX224" i="4"/>
  <c r="FZ224" i="4"/>
  <c r="GB224" i="4"/>
  <c r="GD224" i="4"/>
  <c r="GF224" i="4"/>
  <c r="GH224" i="4"/>
  <c r="GJ224" i="4"/>
  <c r="GL224" i="4"/>
  <c r="GN224" i="4"/>
  <c r="GP224" i="4"/>
  <c r="GR224" i="4"/>
  <c r="GT224" i="4"/>
  <c r="GV224" i="4"/>
  <c r="GX224" i="4"/>
  <c r="GZ224" i="4"/>
  <c r="HB224" i="4"/>
  <c r="HD224" i="4"/>
  <c r="DI225" i="4"/>
  <c r="DK225" i="4"/>
  <c r="DM225" i="4"/>
  <c r="DO225" i="4"/>
  <c r="DQ225" i="4"/>
  <c r="DS225" i="4"/>
  <c r="DU225" i="4"/>
  <c r="DW225" i="4"/>
  <c r="DY225" i="4"/>
  <c r="EA225" i="4"/>
  <c r="EC225" i="4"/>
  <c r="EE225" i="4"/>
  <c r="EG225" i="4"/>
  <c r="EI225" i="4"/>
  <c r="EK225" i="4"/>
  <c r="EM225" i="4"/>
  <c r="EO225" i="4"/>
  <c r="EQ225" i="4"/>
  <c r="ES225" i="4"/>
  <c r="EU225" i="4"/>
  <c r="EW225" i="4"/>
  <c r="EY225" i="4"/>
  <c r="FA225" i="4"/>
  <c r="FC225" i="4"/>
  <c r="FE225" i="4"/>
  <c r="FG225" i="4"/>
  <c r="FI225" i="4"/>
  <c r="FK225" i="4"/>
  <c r="FM225" i="4"/>
  <c r="FO225" i="4"/>
  <c r="FQ225" i="4"/>
  <c r="FS225" i="4"/>
  <c r="FU225" i="4"/>
  <c r="FW225" i="4"/>
  <c r="FY225" i="4"/>
  <c r="GA225" i="4"/>
  <c r="GC225" i="4"/>
  <c r="GE225" i="4"/>
  <c r="GG225" i="4"/>
  <c r="GI225" i="4"/>
  <c r="GK225" i="4"/>
  <c r="GM225" i="4"/>
  <c r="GO225" i="4"/>
  <c r="GQ225" i="4"/>
  <c r="GS225" i="4"/>
  <c r="GU225" i="4"/>
  <c r="GW225" i="4"/>
  <c r="GY225" i="4"/>
  <c r="HA225" i="4"/>
  <c r="HC225" i="4"/>
  <c r="DJ226" i="4"/>
  <c r="DL226" i="4"/>
  <c r="DN226" i="4"/>
  <c r="DP226" i="4"/>
  <c r="DR226" i="4"/>
  <c r="DT226" i="4"/>
  <c r="DV226" i="4"/>
  <c r="DX226" i="4"/>
  <c r="DZ226" i="4"/>
  <c r="EB226" i="4"/>
  <c r="ED226" i="4"/>
  <c r="EF226" i="4"/>
  <c r="EH226" i="4"/>
  <c r="EJ226" i="4"/>
  <c r="EL226" i="4"/>
  <c r="EN226" i="4"/>
  <c r="EP226" i="4"/>
  <c r="ER226" i="4"/>
  <c r="ET226" i="4"/>
  <c r="EV226" i="4"/>
  <c r="EX226" i="4"/>
  <c r="EZ226" i="4"/>
  <c r="FB226" i="4"/>
  <c r="FD226" i="4"/>
  <c r="FF226" i="4"/>
  <c r="FH226" i="4"/>
  <c r="FJ226" i="4"/>
  <c r="FL226" i="4"/>
  <c r="FN226" i="4"/>
  <c r="FP226" i="4"/>
  <c r="FR226" i="4"/>
  <c r="FT226" i="4"/>
  <c r="FV226" i="4"/>
  <c r="FX226" i="4"/>
  <c r="FZ226" i="4"/>
  <c r="GB226" i="4"/>
  <c r="GD226" i="4"/>
  <c r="GF226" i="4"/>
  <c r="GH226" i="4"/>
  <c r="GJ226" i="4"/>
  <c r="GL226" i="4"/>
  <c r="GN226" i="4"/>
  <c r="GP226" i="4"/>
  <c r="GR226" i="4"/>
  <c r="GT226" i="4"/>
  <c r="GV226" i="4"/>
  <c r="GX226" i="4"/>
  <c r="GZ226" i="4"/>
  <c r="HB226" i="4"/>
  <c r="HD226" i="4"/>
  <c r="DJ227" i="4"/>
  <c r="DL227" i="4"/>
  <c r="DN227" i="4"/>
  <c r="DP227" i="4"/>
  <c r="DR227" i="4"/>
  <c r="DT227" i="4"/>
  <c r="DV227" i="4"/>
  <c r="DX227" i="4"/>
  <c r="DZ227" i="4"/>
  <c r="EB227" i="4"/>
  <c r="ED227" i="4"/>
  <c r="EF227" i="4"/>
  <c r="EH227" i="4"/>
  <c r="EJ227" i="4"/>
  <c r="EL227" i="4"/>
  <c r="EN227" i="4"/>
  <c r="EP227" i="4"/>
  <c r="ER227" i="4"/>
  <c r="ET227" i="4"/>
  <c r="EV227" i="4"/>
  <c r="EX227" i="4"/>
  <c r="EZ227" i="4"/>
  <c r="FB227" i="4"/>
  <c r="FD227" i="4"/>
  <c r="FF227" i="4"/>
  <c r="FH227" i="4"/>
  <c r="FJ227" i="4"/>
  <c r="FL227" i="4"/>
  <c r="FN227" i="4"/>
  <c r="FP227" i="4"/>
  <c r="FR227" i="4"/>
  <c r="FT227" i="4"/>
  <c r="FV227" i="4"/>
  <c r="FX227" i="4"/>
  <c r="FZ227" i="4"/>
  <c r="GB227" i="4"/>
  <c r="GD227" i="4"/>
  <c r="GF227" i="4"/>
  <c r="GH227" i="4"/>
  <c r="GJ227" i="4"/>
  <c r="GL227" i="4"/>
  <c r="GN227" i="4"/>
  <c r="GP227" i="4"/>
  <c r="GR227" i="4"/>
  <c r="GT227" i="4"/>
  <c r="GV227" i="4"/>
  <c r="GX227" i="4"/>
  <c r="GZ227" i="4"/>
  <c r="HB227" i="4"/>
  <c r="HD227" i="4"/>
  <c r="DI228" i="4"/>
  <c r="DK228" i="4"/>
  <c r="DM228" i="4"/>
  <c r="DO228" i="4"/>
  <c r="DQ228" i="4"/>
  <c r="DS228" i="4"/>
  <c r="DU228" i="4"/>
  <c r="DW228" i="4"/>
  <c r="DY228" i="4"/>
  <c r="EA228" i="4"/>
  <c r="EC228" i="4"/>
  <c r="EE228" i="4"/>
  <c r="EG228" i="4"/>
  <c r="EI228" i="4"/>
  <c r="EK228" i="4"/>
  <c r="EM228" i="4"/>
  <c r="EO228" i="4"/>
  <c r="EQ228" i="4"/>
  <c r="ES228" i="4"/>
  <c r="EU228" i="4"/>
  <c r="EW228" i="4"/>
  <c r="EY228" i="4"/>
  <c r="FA228" i="4"/>
  <c r="FC228" i="4"/>
  <c r="FE228" i="4"/>
  <c r="FG228" i="4"/>
  <c r="FI228" i="4"/>
  <c r="FK228" i="4"/>
  <c r="FM228" i="4"/>
  <c r="FO228" i="4"/>
  <c r="FQ228" i="4"/>
  <c r="FS228" i="4"/>
  <c r="FU228" i="4"/>
  <c r="FW228" i="4"/>
  <c r="FY228" i="4"/>
  <c r="GA228" i="4"/>
  <c r="GC228" i="4"/>
  <c r="GE228" i="4"/>
  <c r="GG228" i="4"/>
  <c r="GI228" i="4"/>
  <c r="GK228" i="4"/>
  <c r="GM228" i="4"/>
  <c r="GO228" i="4"/>
  <c r="GQ228" i="4"/>
  <c r="GS228" i="4"/>
  <c r="GU228" i="4"/>
  <c r="GW228" i="4"/>
  <c r="GY228" i="4"/>
  <c r="HA228" i="4"/>
  <c r="HC228" i="4"/>
  <c r="DJ229" i="4"/>
  <c r="DL229" i="4"/>
  <c r="DN229" i="4"/>
  <c r="DP229" i="4"/>
  <c r="DR229" i="4"/>
  <c r="DT229" i="4"/>
  <c r="DV229" i="4"/>
  <c r="DX229" i="4"/>
  <c r="DZ229" i="4"/>
  <c r="EB229" i="4"/>
  <c r="ED229" i="4"/>
  <c r="EF229" i="4"/>
  <c r="EH229" i="4"/>
  <c r="EJ229" i="4"/>
  <c r="EL229" i="4"/>
  <c r="EN229" i="4"/>
  <c r="EP229" i="4"/>
  <c r="ER229" i="4"/>
  <c r="ET229" i="4"/>
  <c r="EV229" i="4"/>
  <c r="EX229" i="4"/>
  <c r="EZ229" i="4"/>
  <c r="FB229" i="4"/>
  <c r="FD229" i="4"/>
  <c r="FF229" i="4"/>
  <c r="FH229" i="4"/>
  <c r="FJ229" i="4"/>
  <c r="FL229" i="4"/>
  <c r="FN229" i="4"/>
  <c r="FP229" i="4"/>
  <c r="FR229" i="4"/>
  <c r="FT229" i="4"/>
  <c r="FV229" i="4"/>
  <c r="FX229" i="4"/>
  <c r="FZ229" i="4"/>
  <c r="GB229" i="4"/>
  <c r="GD229" i="4"/>
  <c r="GF229" i="4"/>
  <c r="GH229" i="4"/>
  <c r="GJ229" i="4"/>
  <c r="GL229" i="4"/>
  <c r="GN229" i="4"/>
  <c r="GP229" i="4"/>
  <c r="GR229" i="4"/>
  <c r="GT229" i="4"/>
  <c r="GV229" i="4"/>
  <c r="GX229" i="4"/>
  <c r="GZ229" i="4"/>
  <c r="HB229" i="4"/>
  <c r="HD229" i="4"/>
  <c r="DI230" i="4"/>
  <c r="DK230" i="4"/>
  <c r="DM230" i="4"/>
  <c r="DO230" i="4"/>
  <c r="DQ230" i="4"/>
  <c r="DS230" i="4"/>
  <c r="DU230" i="4"/>
  <c r="DW230" i="4"/>
  <c r="DY230" i="4"/>
  <c r="EA230" i="4"/>
  <c r="EC230" i="4"/>
  <c r="EE230" i="4"/>
  <c r="EG230" i="4"/>
  <c r="EI230" i="4"/>
  <c r="EK230" i="4"/>
  <c r="EM230" i="4"/>
  <c r="EO230" i="4"/>
  <c r="EQ230" i="4"/>
  <c r="ES230" i="4"/>
  <c r="EU230" i="4"/>
  <c r="EW230" i="4"/>
  <c r="EY230" i="4"/>
  <c r="FA230" i="4"/>
  <c r="FC230" i="4"/>
  <c r="FE230" i="4"/>
  <c r="FG230" i="4"/>
  <c r="FI230" i="4"/>
  <c r="FK230" i="4"/>
  <c r="FM230" i="4"/>
  <c r="FO230" i="4"/>
  <c r="FQ230" i="4"/>
  <c r="FS230" i="4"/>
  <c r="FU230" i="4"/>
  <c r="FW230" i="4"/>
  <c r="FY230" i="4"/>
  <c r="GA230" i="4"/>
  <c r="GC230" i="4"/>
  <c r="GE230" i="4"/>
  <c r="GG230" i="4"/>
  <c r="GI230" i="4"/>
  <c r="GK230" i="4"/>
  <c r="GM230" i="4"/>
  <c r="GO230" i="4"/>
  <c r="GQ230" i="4"/>
  <c r="GS230" i="4"/>
  <c r="GU230" i="4"/>
  <c r="GW230" i="4"/>
  <c r="GY230" i="4"/>
  <c r="HA230" i="4"/>
  <c r="HC230" i="4"/>
  <c r="DI231" i="4"/>
  <c r="DK231" i="4"/>
  <c r="DM231" i="4"/>
  <c r="DO231" i="4"/>
  <c r="DQ231" i="4"/>
  <c r="DS231" i="4"/>
  <c r="DU231" i="4"/>
  <c r="DW231" i="4"/>
  <c r="DY231" i="4"/>
  <c r="EA231" i="4"/>
  <c r="EC231" i="4"/>
  <c r="EE231" i="4"/>
  <c r="EG231" i="4"/>
  <c r="EI231" i="4"/>
  <c r="EK231" i="4"/>
  <c r="EM231" i="4"/>
  <c r="EO231" i="4"/>
  <c r="EQ231" i="4"/>
  <c r="ES231" i="4"/>
  <c r="EU231" i="4"/>
  <c r="EW231" i="4"/>
  <c r="EY231" i="4"/>
  <c r="FA231" i="4"/>
  <c r="FC231" i="4"/>
  <c r="FE231" i="4"/>
  <c r="FG231" i="4"/>
  <c r="FI231" i="4"/>
  <c r="FK231" i="4"/>
  <c r="FM231" i="4"/>
  <c r="FO231" i="4"/>
  <c r="FQ231" i="4"/>
  <c r="FS231" i="4"/>
  <c r="FU231" i="4"/>
  <c r="FW231" i="4"/>
  <c r="FY231" i="4"/>
  <c r="GA231" i="4"/>
  <c r="GC231" i="4"/>
  <c r="GE231" i="4"/>
  <c r="GG231" i="4"/>
  <c r="GI231" i="4"/>
  <c r="GK231" i="4"/>
  <c r="GM231" i="4"/>
  <c r="GO231" i="4"/>
  <c r="GQ231" i="4"/>
  <c r="GS231" i="4"/>
  <c r="GU231" i="4"/>
  <c r="GW231" i="4"/>
  <c r="GY231" i="4"/>
  <c r="HA231" i="4"/>
  <c r="HC231" i="4"/>
  <c r="DJ232" i="4"/>
  <c r="DL232" i="4"/>
  <c r="DN232" i="4"/>
  <c r="DP232" i="4"/>
  <c r="DR232" i="4"/>
  <c r="DT232" i="4"/>
  <c r="DV232" i="4"/>
  <c r="DX232" i="4"/>
  <c r="DZ232" i="4"/>
  <c r="EB232" i="4"/>
  <c r="ED232" i="4"/>
  <c r="EF232" i="4"/>
  <c r="EH232" i="4"/>
  <c r="EJ232" i="4"/>
  <c r="EL232" i="4"/>
  <c r="EN232" i="4"/>
  <c r="EP232" i="4"/>
  <c r="ER232" i="4"/>
  <c r="ET232" i="4"/>
  <c r="EV232" i="4"/>
  <c r="EX232" i="4"/>
  <c r="EZ232" i="4"/>
  <c r="FB232" i="4"/>
  <c r="FD232" i="4"/>
  <c r="FF232" i="4"/>
  <c r="FH232" i="4"/>
  <c r="FJ232" i="4"/>
  <c r="FL232" i="4"/>
  <c r="FN232" i="4"/>
  <c r="FP232" i="4"/>
  <c r="FR232" i="4"/>
  <c r="FT232" i="4"/>
  <c r="FV232" i="4"/>
  <c r="FX232" i="4"/>
  <c r="FZ232" i="4"/>
  <c r="GB232" i="4"/>
  <c r="GD232" i="4"/>
  <c r="GF232" i="4"/>
  <c r="GH232" i="4"/>
  <c r="GJ232" i="4"/>
  <c r="GL232" i="4"/>
  <c r="GN232" i="4"/>
  <c r="GP232" i="4"/>
  <c r="GR232" i="4"/>
  <c r="GT232" i="4"/>
  <c r="GV232" i="4"/>
  <c r="GX232" i="4"/>
  <c r="GZ232" i="4"/>
  <c r="HB232" i="4"/>
  <c r="HD232" i="4"/>
  <c r="DI233" i="4"/>
  <c r="DK233" i="4"/>
  <c r="DM233" i="4"/>
  <c r="DO233" i="4"/>
  <c r="DQ233" i="4"/>
  <c r="DS233" i="4"/>
  <c r="DU233" i="4"/>
  <c r="DW233" i="4"/>
  <c r="DY233" i="4"/>
  <c r="EA233" i="4"/>
  <c r="EC233" i="4"/>
  <c r="EE233" i="4"/>
  <c r="EG233" i="4"/>
  <c r="EI233" i="4"/>
  <c r="EK233" i="4"/>
  <c r="EM233" i="4"/>
  <c r="EO233" i="4"/>
  <c r="EQ233" i="4"/>
  <c r="ES233" i="4"/>
  <c r="EU233" i="4"/>
  <c r="EW233" i="4"/>
  <c r="EY233" i="4"/>
  <c r="FA233" i="4"/>
  <c r="FC233" i="4"/>
  <c r="FE233" i="4"/>
  <c r="FG233" i="4"/>
  <c r="FI233" i="4"/>
  <c r="FK233" i="4"/>
  <c r="FM233" i="4"/>
  <c r="FO233" i="4"/>
  <c r="FQ233" i="4"/>
  <c r="FS233" i="4"/>
  <c r="FU233" i="4"/>
  <c r="FW233" i="4"/>
  <c r="FY233" i="4"/>
  <c r="GA233" i="4"/>
  <c r="GC233" i="4"/>
  <c r="GE233" i="4"/>
  <c r="GG233" i="4"/>
  <c r="GI233" i="4"/>
  <c r="GK233" i="4"/>
  <c r="GM233" i="4"/>
  <c r="GO233" i="4"/>
  <c r="GQ233" i="4"/>
  <c r="GS233" i="4"/>
  <c r="GU233" i="4"/>
  <c r="GW233" i="4"/>
  <c r="GY233" i="4"/>
  <c r="HA233" i="4"/>
  <c r="HC233" i="4"/>
  <c r="DJ234" i="4"/>
  <c r="DL234" i="4"/>
  <c r="DN234" i="4"/>
  <c r="DP234" i="4"/>
  <c r="DR234" i="4"/>
  <c r="DT234" i="4"/>
  <c r="DV234" i="4"/>
  <c r="DX234" i="4"/>
  <c r="DZ234" i="4"/>
  <c r="EB234" i="4"/>
  <c r="ED234" i="4"/>
  <c r="EF234" i="4"/>
  <c r="EH234" i="4"/>
  <c r="EJ234" i="4"/>
  <c r="EL234" i="4"/>
  <c r="EN234" i="4"/>
  <c r="EP234" i="4"/>
  <c r="ER234" i="4"/>
  <c r="ET234" i="4"/>
  <c r="EV234" i="4"/>
  <c r="EX234" i="4"/>
  <c r="EZ234" i="4"/>
  <c r="FB234" i="4"/>
  <c r="FD234" i="4"/>
  <c r="FF234" i="4"/>
  <c r="FH234" i="4"/>
  <c r="FJ234" i="4"/>
  <c r="FL234" i="4"/>
  <c r="FN234" i="4"/>
  <c r="FP234" i="4"/>
  <c r="FR234" i="4"/>
  <c r="FT234" i="4"/>
  <c r="FV234" i="4"/>
  <c r="FX234" i="4"/>
  <c r="FZ234" i="4"/>
  <c r="GB234" i="4"/>
  <c r="GD234" i="4"/>
  <c r="GF234" i="4"/>
  <c r="GH234" i="4"/>
  <c r="GJ234" i="4"/>
  <c r="GL234" i="4"/>
  <c r="GN234" i="4"/>
  <c r="GP234" i="4"/>
  <c r="GR234" i="4"/>
  <c r="GT234" i="4"/>
  <c r="GV234" i="4"/>
  <c r="GX234" i="4"/>
  <c r="GZ234" i="4"/>
  <c r="HB234" i="4"/>
  <c r="HD234" i="4"/>
  <c r="DJ235" i="4"/>
  <c r="DL235" i="4"/>
  <c r="DN235" i="4"/>
  <c r="DP235" i="4"/>
  <c r="DR235" i="4"/>
  <c r="DT235" i="4"/>
  <c r="DV235" i="4"/>
  <c r="DX235" i="4"/>
  <c r="DZ235" i="4"/>
  <c r="EB235" i="4"/>
  <c r="ED235" i="4"/>
  <c r="EF235" i="4"/>
  <c r="EH235" i="4"/>
  <c r="EJ235" i="4"/>
  <c r="EL235" i="4"/>
  <c r="EN235" i="4"/>
  <c r="EP235" i="4"/>
  <c r="ER235" i="4"/>
  <c r="ET235" i="4"/>
  <c r="EV235" i="4"/>
  <c r="EX235" i="4"/>
  <c r="EZ235" i="4"/>
  <c r="FB235" i="4"/>
  <c r="FD235" i="4"/>
  <c r="FF235" i="4"/>
  <c r="FH235" i="4"/>
  <c r="FJ235" i="4"/>
  <c r="FL235" i="4"/>
  <c r="FN235" i="4"/>
  <c r="FP235" i="4"/>
  <c r="FR235" i="4"/>
  <c r="FT235" i="4"/>
  <c r="FV235" i="4"/>
  <c r="FX235" i="4"/>
  <c r="FZ235" i="4"/>
  <c r="GB235" i="4"/>
  <c r="GD235" i="4"/>
  <c r="GF235" i="4"/>
  <c r="GH235" i="4"/>
  <c r="GJ235" i="4"/>
  <c r="GL235" i="4"/>
  <c r="GN235" i="4"/>
  <c r="GP235" i="4"/>
  <c r="GR235" i="4"/>
  <c r="GT235" i="4"/>
  <c r="GV235" i="4"/>
  <c r="GX235" i="4"/>
  <c r="GZ235" i="4"/>
  <c r="HB235" i="4"/>
  <c r="HD235" i="4"/>
  <c r="DI236" i="4"/>
  <c r="DK236" i="4"/>
  <c r="DM236" i="4"/>
  <c r="DO236" i="4"/>
  <c r="DQ236" i="4"/>
  <c r="DS236" i="4"/>
  <c r="DU236" i="4"/>
  <c r="DW236" i="4"/>
  <c r="DY236" i="4"/>
  <c r="EA236" i="4"/>
  <c r="EC236" i="4"/>
  <c r="EE236" i="4"/>
  <c r="EG236" i="4"/>
  <c r="EI236" i="4"/>
  <c r="EK236" i="4"/>
  <c r="EM236" i="4"/>
  <c r="EO236" i="4"/>
  <c r="EQ236" i="4"/>
  <c r="ES236" i="4"/>
  <c r="EU236" i="4"/>
  <c r="EW236" i="4"/>
  <c r="EY236" i="4"/>
  <c r="FA236" i="4"/>
  <c r="FC236" i="4"/>
  <c r="FE236" i="4"/>
  <c r="FG236" i="4"/>
  <c r="FI236" i="4"/>
  <c r="FK236" i="4"/>
  <c r="FM236" i="4"/>
  <c r="FO236" i="4"/>
  <c r="FQ236" i="4"/>
  <c r="FS236" i="4"/>
  <c r="FU236" i="4"/>
  <c r="FW236" i="4"/>
  <c r="FY236" i="4"/>
  <c r="GA236" i="4"/>
  <c r="GC236" i="4"/>
  <c r="GE236" i="4"/>
  <c r="GG236" i="4"/>
  <c r="GI236" i="4"/>
  <c r="GK236" i="4"/>
  <c r="GM236" i="4"/>
  <c r="GO236" i="4"/>
  <c r="GQ236" i="4"/>
  <c r="GS236" i="4"/>
  <c r="GU236" i="4"/>
  <c r="GW236" i="4"/>
  <c r="GY236" i="4"/>
  <c r="HA236" i="4"/>
  <c r="HC236" i="4"/>
  <c r="DJ237" i="4"/>
  <c r="DL237" i="4"/>
  <c r="DN237" i="4"/>
  <c r="DP237" i="4"/>
  <c r="DR237" i="4"/>
  <c r="DT237" i="4"/>
  <c r="DV237" i="4"/>
  <c r="DX237" i="4"/>
  <c r="DZ237" i="4"/>
  <c r="EB237" i="4"/>
  <c r="ED237" i="4"/>
  <c r="EF237" i="4"/>
  <c r="EH237" i="4"/>
  <c r="EJ237" i="4"/>
  <c r="EL237" i="4"/>
  <c r="EN237" i="4"/>
  <c r="EP237" i="4"/>
  <c r="ER237" i="4"/>
  <c r="ET237" i="4"/>
  <c r="EV237" i="4"/>
  <c r="EX237" i="4"/>
  <c r="EZ237" i="4"/>
  <c r="FB237" i="4"/>
  <c r="FD237" i="4"/>
  <c r="FF237" i="4"/>
  <c r="FH237" i="4"/>
  <c r="FJ237" i="4"/>
  <c r="FL237" i="4"/>
  <c r="FN237" i="4"/>
  <c r="FP237" i="4"/>
  <c r="FR237" i="4"/>
  <c r="FT237" i="4"/>
  <c r="FV237" i="4"/>
  <c r="FX237" i="4"/>
  <c r="FZ237" i="4"/>
  <c r="GB237" i="4"/>
  <c r="GD237" i="4"/>
  <c r="GF237" i="4"/>
  <c r="GH237" i="4"/>
  <c r="GJ237" i="4"/>
  <c r="GL237" i="4"/>
  <c r="GN237" i="4"/>
  <c r="GP237" i="4"/>
  <c r="GR237" i="4"/>
  <c r="GT237" i="4"/>
  <c r="GV237" i="4"/>
  <c r="GX237" i="4"/>
  <c r="GZ237" i="4"/>
  <c r="HB237" i="4"/>
  <c r="HD237" i="4"/>
  <c r="DI238" i="4"/>
  <c r="DK238" i="4"/>
  <c r="DM238" i="4"/>
  <c r="DO238" i="4"/>
  <c r="DQ238" i="4"/>
  <c r="DS238" i="4"/>
  <c r="DU238" i="4"/>
  <c r="DW238" i="4"/>
  <c r="DY238" i="4"/>
  <c r="EA238" i="4"/>
  <c r="EC238" i="4"/>
  <c r="EE238" i="4"/>
  <c r="EG238" i="4"/>
  <c r="EI238" i="4"/>
  <c r="EK238" i="4"/>
  <c r="EM238" i="4"/>
  <c r="EO238" i="4"/>
  <c r="EQ238" i="4"/>
  <c r="ES238" i="4"/>
  <c r="EU238" i="4"/>
  <c r="EW238" i="4"/>
  <c r="EY238" i="4"/>
  <c r="FA238" i="4"/>
  <c r="FC238" i="4"/>
  <c r="FE238" i="4"/>
  <c r="FG238" i="4"/>
  <c r="FI238" i="4"/>
  <c r="FK238" i="4"/>
  <c r="FM238" i="4"/>
  <c r="FO238" i="4"/>
  <c r="FQ238" i="4"/>
  <c r="FS238" i="4"/>
  <c r="FU238" i="4"/>
  <c r="FW238" i="4"/>
  <c r="FY238" i="4"/>
  <c r="GA238" i="4"/>
  <c r="GC238" i="4"/>
  <c r="GE238" i="4"/>
  <c r="GG238" i="4"/>
  <c r="GI238" i="4"/>
  <c r="GK238" i="4"/>
  <c r="GM238" i="4"/>
  <c r="GO238" i="4"/>
  <c r="GQ238" i="4"/>
  <c r="GS238" i="4"/>
  <c r="GU238" i="4"/>
  <c r="GW238" i="4"/>
  <c r="GY238" i="4"/>
  <c r="HA238" i="4"/>
  <c r="HC238" i="4"/>
  <c r="DI239" i="4"/>
  <c r="DK239" i="4"/>
  <c r="DM239" i="4"/>
  <c r="DO239" i="4"/>
  <c r="DQ239" i="4"/>
  <c r="DS239" i="4"/>
  <c r="DU239" i="4"/>
  <c r="DW239" i="4"/>
  <c r="DY239" i="4"/>
  <c r="EA239" i="4"/>
  <c r="EC239" i="4"/>
  <c r="EE239" i="4"/>
  <c r="EG239" i="4"/>
  <c r="EI239" i="4"/>
  <c r="EK239" i="4"/>
  <c r="EM239" i="4"/>
  <c r="EO239" i="4"/>
  <c r="EQ239" i="4"/>
  <c r="ES239" i="4"/>
  <c r="EU239" i="4"/>
  <c r="EW239" i="4"/>
  <c r="EY239" i="4"/>
  <c r="FA239" i="4"/>
  <c r="FC239" i="4"/>
  <c r="FE239" i="4"/>
  <c r="FG239" i="4"/>
  <c r="FI239" i="4"/>
  <c r="FK239" i="4"/>
  <c r="FM239" i="4"/>
  <c r="FO239" i="4"/>
  <c r="FQ239" i="4"/>
  <c r="FS239" i="4"/>
  <c r="FU239" i="4"/>
  <c r="FW239" i="4"/>
  <c r="FY239" i="4"/>
  <c r="GA239" i="4"/>
  <c r="GC239" i="4"/>
  <c r="GE239" i="4"/>
  <c r="GG239" i="4"/>
  <c r="GI239" i="4"/>
  <c r="GK239" i="4"/>
  <c r="GM239" i="4"/>
  <c r="GO239" i="4"/>
  <c r="GQ239" i="4"/>
  <c r="GS239" i="4"/>
  <c r="GU239" i="4"/>
  <c r="GW239" i="4"/>
  <c r="GY239" i="4"/>
  <c r="HA239" i="4"/>
  <c r="HC239" i="4"/>
  <c r="DJ240" i="4"/>
  <c r="DL240" i="4"/>
  <c r="DN240" i="4"/>
  <c r="DP240" i="4"/>
  <c r="DR240" i="4"/>
  <c r="DT240" i="4"/>
  <c r="DV240" i="4"/>
  <c r="DX240" i="4"/>
  <c r="DZ240" i="4"/>
  <c r="EB240" i="4"/>
  <c r="ED240" i="4"/>
  <c r="EF240" i="4"/>
  <c r="EH240" i="4"/>
  <c r="EJ240" i="4"/>
  <c r="EL240" i="4"/>
  <c r="EN240" i="4"/>
  <c r="EP240" i="4"/>
  <c r="ER240" i="4"/>
  <c r="ET240" i="4"/>
  <c r="EV240" i="4"/>
  <c r="EX240" i="4"/>
  <c r="EZ240" i="4"/>
  <c r="FB240" i="4"/>
  <c r="FD240" i="4"/>
  <c r="FF240" i="4"/>
  <c r="FH240" i="4"/>
  <c r="FJ240" i="4"/>
  <c r="FL240" i="4"/>
  <c r="FN240" i="4"/>
  <c r="FP240" i="4"/>
  <c r="FR240" i="4"/>
  <c r="FT240" i="4"/>
  <c r="FV240" i="4"/>
  <c r="FX240" i="4"/>
  <c r="FZ240" i="4"/>
  <c r="GB240" i="4"/>
  <c r="GD240" i="4"/>
  <c r="GF240" i="4"/>
  <c r="GH240" i="4"/>
  <c r="GJ240" i="4"/>
  <c r="GL240" i="4"/>
  <c r="GN240" i="4"/>
  <c r="GP240" i="4"/>
  <c r="GR240" i="4"/>
  <c r="GT240" i="4"/>
  <c r="GV240" i="4"/>
  <c r="GX240" i="4"/>
  <c r="GZ240" i="4"/>
  <c r="HB240" i="4"/>
  <c r="HD240" i="4"/>
  <c r="DI241" i="4"/>
  <c r="DK241" i="4"/>
  <c r="DM241" i="4"/>
  <c r="DO241" i="4"/>
  <c r="DQ241" i="4"/>
  <c r="DS241" i="4"/>
  <c r="DU241" i="4"/>
  <c r="DW241" i="4"/>
  <c r="DY241" i="4"/>
  <c r="EA241" i="4"/>
  <c r="EC241" i="4"/>
  <c r="EE241" i="4"/>
  <c r="EG241" i="4"/>
  <c r="EI241" i="4"/>
  <c r="EK241" i="4"/>
  <c r="EM241" i="4"/>
  <c r="EO241" i="4"/>
  <c r="EQ241" i="4"/>
  <c r="ES241" i="4"/>
  <c r="EU241" i="4"/>
  <c r="EW241" i="4"/>
  <c r="EY241" i="4"/>
  <c r="FA241" i="4"/>
  <c r="FC241" i="4"/>
  <c r="FE241" i="4"/>
  <c r="FG241" i="4"/>
  <c r="FI241" i="4"/>
  <c r="FK241" i="4"/>
  <c r="FM241" i="4"/>
  <c r="FO241" i="4"/>
  <c r="FQ241" i="4"/>
  <c r="FS241" i="4"/>
  <c r="FU241" i="4"/>
  <c r="FW241" i="4"/>
  <c r="FY241" i="4"/>
  <c r="GA241" i="4"/>
  <c r="GC241" i="4"/>
  <c r="GE241" i="4"/>
  <c r="GG241" i="4"/>
  <c r="GI241" i="4"/>
  <c r="GK241" i="4"/>
  <c r="GM241" i="4"/>
  <c r="GO241" i="4"/>
  <c r="GQ241" i="4"/>
  <c r="GS241" i="4"/>
  <c r="GU241" i="4"/>
  <c r="GW241" i="4"/>
  <c r="GY241" i="4"/>
  <c r="HA241" i="4"/>
  <c r="HC241" i="4"/>
  <c r="DJ242" i="4"/>
  <c r="DL242" i="4"/>
  <c r="DN242" i="4"/>
  <c r="DP242" i="4"/>
  <c r="DR242" i="4"/>
  <c r="DT242" i="4"/>
  <c r="DV242" i="4"/>
  <c r="DX242" i="4"/>
  <c r="DZ242" i="4"/>
  <c r="EB242" i="4"/>
  <c r="ED242" i="4"/>
  <c r="EF242" i="4"/>
  <c r="EH242" i="4"/>
  <c r="EJ242" i="4"/>
  <c r="EL242" i="4"/>
  <c r="EN242" i="4"/>
  <c r="EP242" i="4"/>
  <c r="ER242" i="4"/>
  <c r="ET242" i="4"/>
  <c r="EV242" i="4"/>
  <c r="EX242" i="4"/>
  <c r="EZ242" i="4"/>
  <c r="FB242" i="4"/>
  <c r="FD242" i="4"/>
  <c r="FF242" i="4"/>
  <c r="FH242" i="4"/>
  <c r="FJ242" i="4"/>
  <c r="FL242" i="4"/>
  <c r="FN242" i="4"/>
  <c r="FP242" i="4"/>
  <c r="FR242" i="4"/>
  <c r="FT242" i="4"/>
  <c r="FV242" i="4"/>
  <c r="FX242" i="4"/>
  <c r="FZ242" i="4"/>
  <c r="GB242" i="4"/>
  <c r="GD242" i="4"/>
  <c r="GF242" i="4"/>
  <c r="GH242" i="4"/>
  <c r="GJ242" i="4"/>
  <c r="GL242" i="4"/>
  <c r="GN242" i="4"/>
  <c r="GP242" i="4"/>
  <c r="GR242" i="4"/>
  <c r="GT242" i="4"/>
  <c r="GV242" i="4"/>
  <c r="GX242" i="4"/>
  <c r="GZ242" i="4"/>
  <c r="HB242" i="4"/>
  <c r="HD242" i="4"/>
  <c r="DJ243" i="4"/>
  <c r="DL243" i="4"/>
  <c r="DN243" i="4"/>
  <c r="DP243" i="4"/>
  <c r="DR243" i="4"/>
  <c r="DT243" i="4"/>
  <c r="DV243" i="4"/>
  <c r="DX243" i="4"/>
  <c r="DZ243" i="4"/>
  <c r="EB243" i="4"/>
  <c r="ED243" i="4"/>
  <c r="EF243" i="4"/>
  <c r="EH243" i="4"/>
  <c r="EJ243" i="4"/>
  <c r="EL243" i="4"/>
  <c r="EN243" i="4"/>
  <c r="EP243" i="4"/>
  <c r="ER243" i="4"/>
  <c r="ET243" i="4"/>
  <c r="EV243" i="4"/>
  <c r="EX243" i="4"/>
  <c r="EZ243" i="4"/>
  <c r="FB243" i="4"/>
  <c r="FD243" i="4"/>
  <c r="FF243" i="4"/>
  <c r="FH243" i="4"/>
  <c r="FJ243" i="4"/>
  <c r="FL243" i="4"/>
  <c r="FN243" i="4"/>
  <c r="FP243" i="4"/>
  <c r="FR243" i="4"/>
  <c r="FT243" i="4"/>
  <c r="FV243" i="4"/>
  <c r="FX243" i="4"/>
  <c r="FZ243" i="4"/>
  <c r="GB243" i="4"/>
  <c r="GD243" i="4"/>
  <c r="GF243" i="4"/>
  <c r="GH243" i="4"/>
  <c r="GJ243" i="4"/>
  <c r="GL243" i="4"/>
  <c r="GN243" i="4"/>
  <c r="GP243" i="4"/>
  <c r="GR243" i="4"/>
  <c r="GT243" i="4"/>
  <c r="GV243" i="4"/>
  <c r="GX243" i="4"/>
  <c r="GZ243" i="4"/>
  <c r="HB243" i="4"/>
  <c r="HD243" i="4"/>
  <c r="DI244" i="4"/>
  <c r="DK244" i="4"/>
  <c r="DM244" i="4"/>
  <c r="DO244" i="4"/>
  <c r="DQ244" i="4"/>
  <c r="DS244" i="4"/>
  <c r="DU244" i="4"/>
  <c r="DW244" i="4"/>
  <c r="DY244" i="4"/>
  <c r="EA244" i="4"/>
  <c r="EC244" i="4"/>
  <c r="EE244" i="4"/>
  <c r="EG244" i="4"/>
  <c r="EI244" i="4"/>
  <c r="EK244" i="4"/>
  <c r="EM244" i="4"/>
  <c r="EO244" i="4"/>
  <c r="EQ244" i="4"/>
  <c r="ES244" i="4"/>
  <c r="EU244" i="4"/>
  <c r="EW244" i="4"/>
  <c r="EY244" i="4"/>
  <c r="FA244" i="4"/>
  <c r="FC244" i="4"/>
  <c r="FE244" i="4"/>
  <c r="FG244" i="4"/>
  <c r="FI244" i="4"/>
  <c r="FK244" i="4"/>
  <c r="FM244" i="4"/>
  <c r="FO244" i="4"/>
  <c r="FQ244" i="4"/>
  <c r="FS244" i="4"/>
  <c r="FU244" i="4"/>
  <c r="FW244" i="4"/>
  <c r="FY244" i="4"/>
  <c r="GA244" i="4"/>
  <c r="GC244" i="4"/>
  <c r="GE244" i="4"/>
  <c r="GG244" i="4"/>
  <c r="GI244" i="4"/>
  <c r="GK244" i="4"/>
  <c r="GM244" i="4"/>
  <c r="GO244" i="4"/>
  <c r="GQ244" i="4"/>
  <c r="GS244" i="4"/>
  <c r="GU244" i="4"/>
  <c r="GW244" i="4"/>
  <c r="GY244" i="4"/>
  <c r="HA244" i="4"/>
  <c r="HC244" i="4"/>
  <c r="DJ245" i="4"/>
  <c r="DL245" i="4"/>
  <c r="DN245" i="4"/>
  <c r="DP245" i="4"/>
  <c r="DR245" i="4"/>
  <c r="DT245" i="4"/>
  <c r="DV245" i="4"/>
  <c r="DX245" i="4"/>
  <c r="DZ245" i="4"/>
  <c r="EB245" i="4"/>
  <c r="ED245" i="4"/>
  <c r="EF245" i="4"/>
  <c r="EH245" i="4"/>
  <c r="EJ245" i="4"/>
  <c r="EL245" i="4"/>
  <c r="EN245" i="4"/>
  <c r="EP245" i="4"/>
  <c r="ER245" i="4"/>
  <c r="ET245" i="4"/>
  <c r="EV245" i="4"/>
  <c r="EX245" i="4"/>
  <c r="EZ245" i="4"/>
  <c r="FB245" i="4"/>
  <c r="FD245" i="4"/>
  <c r="FF245" i="4"/>
  <c r="FH245" i="4"/>
  <c r="FJ245" i="4"/>
  <c r="FL245" i="4"/>
  <c r="FN245" i="4"/>
  <c r="FP245" i="4"/>
  <c r="FR245" i="4"/>
  <c r="FT245" i="4"/>
  <c r="FV245" i="4"/>
  <c r="FX245" i="4"/>
  <c r="FZ245" i="4"/>
  <c r="GB245" i="4"/>
  <c r="GD245" i="4"/>
  <c r="GF245" i="4"/>
  <c r="GH245" i="4"/>
  <c r="GJ245" i="4"/>
  <c r="GL245" i="4"/>
  <c r="GN245" i="4"/>
  <c r="GP245" i="4"/>
  <c r="GR245" i="4"/>
  <c r="GT245" i="4"/>
  <c r="GV245" i="4"/>
  <c r="GX245" i="4"/>
  <c r="GZ245" i="4"/>
  <c r="HB245" i="4"/>
  <c r="HD245" i="4"/>
  <c r="DI246" i="4"/>
  <c r="DK246" i="4"/>
  <c r="DM246" i="4"/>
  <c r="DO246" i="4"/>
  <c r="DQ246" i="4"/>
  <c r="DS246" i="4"/>
  <c r="DU246" i="4"/>
  <c r="DW246" i="4"/>
  <c r="DY246" i="4"/>
  <c r="EA246" i="4"/>
  <c r="EC246" i="4"/>
  <c r="EE246" i="4"/>
  <c r="EG246" i="4"/>
  <c r="EI246" i="4"/>
  <c r="EK246" i="4"/>
  <c r="EM246" i="4"/>
  <c r="EO246" i="4"/>
  <c r="EQ246" i="4"/>
  <c r="ES246" i="4"/>
  <c r="EU246" i="4"/>
  <c r="EW246" i="4"/>
  <c r="EY246" i="4"/>
  <c r="FA246" i="4"/>
  <c r="FC246" i="4"/>
  <c r="FE246" i="4"/>
  <c r="FG246" i="4"/>
  <c r="FI246" i="4"/>
  <c r="FK246" i="4"/>
  <c r="FM246" i="4"/>
  <c r="FO246" i="4"/>
  <c r="FQ246" i="4"/>
  <c r="FS246" i="4"/>
  <c r="FU246" i="4"/>
  <c r="FW246" i="4"/>
  <c r="FY246" i="4"/>
  <c r="GA246" i="4"/>
  <c r="GC246" i="4"/>
  <c r="GE246" i="4"/>
  <c r="GG246" i="4"/>
  <c r="GI246" i="4"/>
  <c r="GK246" i="4"/>
  <c r="GM246" i="4"/>
  <c r="GO246" i="4"/>
  <c r="GQ246" i="4"/>
  <c r="GS246" i="4"/>
  <c r="GU246" i="4"/>
  <c r="GW246" i="4"/>
  <c r="GY246" i="4"/>
  <c r="HA246" i="4"/>
  <c r="HC246" i="4"/>
  <c r="DI247" i="4"/>
  <c r="DK247" i="4"/>
  <c r="DM247" i="4"/>
  <c r="DO247" i="4"/>
  <c r="DQ247" i="4"/>
  <c r="DS247" i="4"/>
  <c r="DU247" i="4"/>
  <c r="DW247" i="4"/>
  <c r="DY247" i="4"/>
  <c r="EA247" i="4"/>
  <c r="EC247" i="4"/>
  <c r="EE247" i="4"/>
  <c r="EG247" i="4"/>
  <c r="EI247" i="4"/>
  <c r="EK247" i="4"/>
  <c r="EM247" i="4"/>
  <c r="EO247" i="4"/>
  <c r="EQ247" i="4"/>
  <c r="ES247" i="4"/>
  <c r="EU247" i="4"/>
  <c r="EW247" i="4"/>
  <c r="EY247" i="4"/>
  <c r="FA247" i="4"/>
  <c r="FC247" i="4"/>
  <c r="FE247" i="4"/>
  <c r="FG247" i="4"/>
  <c r="FI247" i="4"/>
  <c r="FK247" i="4"/>
  <c r="FM247" i="4"/>
  <c r="FO247" i="4"/>
  <c r="FQ247" i="4"/>
  <c r="FS247" i="4"/>
  <c r="FU247" i="4"/>
  <c r="FW247" i="4"/>
  <c r="FY247" i="4"/>
  <c r="GA247" i="4"/>
  <c r="GC247" i="4"/>
  <c r="GE247" i="4"/>
  <c r="GG247" i="4"/>
  <c r="GI247" i="4"/>
  <c r="GK247" i="4"/>
  <c r="GM247" i="4"/>
  <c r="GO247" i="4"/>
  <c r="GQ247" i="4"/>
  <c r="GS247" i="4"/>
  <c r="GU247" i="4"/>
  <c r="GW247" i="4"/>
  <c r="GY247" i="4"/>
  <c r="HA247" i="4"/>
  <c r="HC247" i="4"/>
  <c r="DJ248" i="4"/>
  <c r="DL248" i="4"/>
  <c r="DN248" i="4"/>
  <c r="DP248" i="4"/>
  <c r="DR248" i="4"/>
  <c r="DT248" i="4"/>
  <c r="DV248" i="4"/>
  <c r="DX248" i="4"/>
  <c r="DZ248" i="4"/>
  <c r="EB248" i="4"/>
  <c r="ED248" i="4"/>
  <c r="EF248" i="4"/>
  <c r="EH248" i="4"/>
  <c r="EJ248" i="4"/>
  <c r="EL248" i="4"/>
  <c r="EN248" i="4"/>
  <c r="EP248" i="4"/>
  <c r="ER248" i="4"/>
  <c r="ET248" i="4"/>
  <c r="EV248" i="4"/>
  <c r="EX248" i="4"/>
  <c r="EZ248" i="4"/>
  <c r="FB248" i="4"/>
  <c r="FD248" i="4"/>
  <c r="FF248" i="4"/>
  <c r="FH248" i="4"/>
  <c r="FJ248" i="4"/>
  <c r="FL248" i="4"/>
  <c r="FN248" i="4"/>
  <c r="FP248" i="4"/>
  <c r="FR248" i="4"/>
  <c r="FT248" i="4"/>
  <c r="FV248" i="4"/>
  <c r="FX248" i="4"/>
  <c r="FZ248" i="4"/>
  <c r="GB248" i="4"/>
  <c r="GD248" i="4"/>
  <c r="GF248" i="4"/>
  <c r="GH248" i="4"/>
  <c r="GJ248" i="4"/>
  <c r="GL248" i="4"/>
  <c r="GN248" i="4"/>
  <c r="GP248" i="4"/>
  <c r="GR248" i="4"/>
  <c r="GT248" i="4"/>
  <c r="GV248" i="4"/>
  <c r="GX248" i="4"/>
  <c r="GZ248" i="4"/>
  <c r="HB248" i="4"/>
  <c r="HD248" i="4"/>
  <c r="DI249" i="4"/>
  <c r="DK249" i="4"/>
  <c r="DM249" i="4"/>
  <c r="DO249" i="4"/>
  <c r="DQ249" i="4"/>
  <c r="DS249" i="4"/>
  <c r="DU249" i="4"/>
  <c r="DW249" i="4"/>
  <c r="DY249" i="4"/>
  <c r="EA249" i="4"/>
  <c r="EC249" i="4"/>
  <c r="EE249" i="4"/>
  <c r="EG249" i="4"/>
  <c r="EI249" i="4"/>
  <c r="EK249" i="4"/>
  <c r="EM249" i="4"/>
  <c r="EO249" i="4"/>
  <c r="EQ249" i="4"/>
  <c r="ES249" i="4"/>
  <c r="EU249" i="4"/>
  <c r="EW249" i="4"/>
  <c r="EY249" i="4"/>
  <c r="FA249" i="4"/>
  <c r="FC249" i="4"/>
  <c r="FE249" i="4"/>
  <c r="FG249" i="4"/>
  <c r="FI249" i="4"/>
  <c r="FK249" i="4"/>
  <c r="FM249" i="4"/>
  <c r="FO249" i="4"/>
  <c r="FQ249" i="4"/>
  <c r="FS249" i="4"/>
  <c r="FU249" i="4"/>
  <c r="FW249" i="4"/>
  <c r="FY249" i="4"/>
  <c r="GA249" i="4"/>
  <c r="GC249" i="4"/>
  <c r="GE249" i="4"/>
  <c r="GG249" i="4"/>
  <c r="GI249" i="4"/>
  <c r="GK249" i="4"/>
  <c r="GM249" i="4"/>
  <c r="GO249" i="4"/>
  <c r="GQ249" i="4"/>
  <c r="GS249" i="4"/>
  <c r="GU249" i="4"/>
  <c r="GW249" i="4"/>
  <c r="GY249" i="4"/>
  <c r="HA249" i="4"/>
  <c r="HC249" i="4"/>
  <c r="DJ250" i="4"/>
  <c r="DL250" i="4"/>
  <c r="DN250" i="4"/>
  <c r="DP250" i="4"/>
  <c r="DR250" i="4"/>
  <c r="DT250" i="4"/>
  <c r="DV250" i="4"/>
  <c r="DX250" i="4"/>
  <c r="DZ250" i="4"/>
  <c r="EB250" i="4"/>
  <c r="ED250" i="4"/>
  <c r="EF250" i="4"/>
  <c r="EH250" i="4"/>
  <c r="EJ250" i="4"/>
  <c r="EL250" i="4"/>
  <c r="EN250" i="4"/>
  <c r="EP250" i="4"/>
  <c r="ER250" i="4"/>
  <c r="ET250" i="4"/>
  <c r="EV250" i="4"/>
  <c r="EX250" i="4"/>
  <c r="EZ250" i="4"/>
  <c r="FB250" i="4"/>
  <c r="FD250" i="4"/>
  <c r="FF250" i="4"/>
  <c r="FH250" i="4"/>
  <c r="FJ250" i="4"/>
  <c r="FL250" i="4"/>
  <c r="FN250" i="4"/>
  <c r="FP250" i="4"/>
  <c r="FR250" i="4"/>
  <c r="FT250" i="4"/>
  <c r="FV250" i="4"/>
  <c r="FX250" i="4"/>
  <c r="FZ250" i="4"/>
  <c r="GB250" i="4"/>
  <c r="GD250" i="4"/>
  <c r="GF250" i="4"/>
  <c r="GH250" i="4"/>
  <c r="GJ250" i="4"/>
  <c r="GL250" i="4"/>
  <c r="GN250" i="4"/>
  <c r="GP250" i="4"/>
  <c r="GR250" i="4"/>
  <c r="GT250" i="4"/>
  <c r="GV250" i="4"/>
  <c r="GX250" i="4"/>
  <c r="GZ250" i="4"/>
  <c r="HB250" i="4"/>
  <c r="HD250" i="4"/>
  <c r="DJ251" i="4"/>
  <c r="DL251" i="4"/>
  <c r="DN251" i="4"/>
  <c r="DP251" i="4"/>
  <c r="DR251" i="4"/>
  <c r="DT251" i="4"/>
  <c r="DV251" i="4"/>
  <c r="DX251" i="4"/>
  <c r="DZ251" i="4"/>
  <c r="EB251" i="4"/>
  <c r="ED251" i="4"/>
  <c r="EF251" i="4"/>
  <c r="EH251" i="4"/>
  <c r="EJ251" i="4"/>
  <c r="EL251" i="4"/>
  <c r="EN251" i="4"/>
  <c r="EP251" i="4"/>
  <c r="ER251" i="4"/>
  <c r="ET251" i="4"/>
  <c r="EV251" i="4"/>
  <c r="EX251" i="4"/>
  <c r="EZ251" i="4"/>
  <c r="FB251" i="4"/>
  <c r="FD251" i="4"/>
  <c r="FF251" i="4"/>
  <c r="FH251" i="4"/>
  <c r="FJ251" i="4"/>
  <c r="FL251" i="4"/>
  <c r="FN251" i="4"/>
  <c r="FP251" i="4"/>
  <c r="FR251" i="4"/>
  <c r="FT251" i="4"/>
  <c r="FV251" i="4"/>
  <c r="FX251" i="4"/>
  <c r="FZ251" i="4"/>
  <c r="GB251" i="4"/>
  <c r="GD251" i="4"/>
  <c r="GF251" i="4"/>
  <c r="GH251" i="4"/>
  <c r="GJ251" i="4"/>
  <c r="GL251" i="4"/>
  <c r="GN251" i="4"/>
  <c r="GP251" i="4"/>
  <c r="GR251" i="4"/>
  <c r="GT251" i="4"/>
  <c r="GV251" i="4"/>
  <c r="GX251" i="4"/>
  <c r="GZ251" i="4"/>
  <c r="HB251" i="4"/>
  <c r="HD251" i="4"/>
  <c r="DI252" i="4"/>
  <c r="DK252" i="4"/>
  <c r="DM252" i="4"/>
  <c r="DO252" i="4"/>
  <c r="DQ252" i="4"/>
  <c r="DS252" i="4"/>
  <c r="DU252" i="4"/>
  <c r="DW252" i="4"/>
  <c r="DY252" i="4"/>
  <c r="EA252" i="4"/>
  <c r="EC252" i="4"/>
  <c r="EE252" i="4"/>
  <c r="EG252" i="4"/>
  <c r="EI252" i="4"/>
  <c r="EK252" i="4"/>
  <c r="EM252" i="4"/>
  <c r="EO252" i="4"/>
  <c r="EQ252" i="4"/>
  <c r="ES252" i="4"/>
  <c r="EU252" i="4"/>
  <c r="EW252" i="4"/>
  <c r="EY252" i="4"/>
  <c r="FA252" i="4"/>
  <c r="FC252" i="4"/>
  <c r="FE252" i="4"/>
  <c r="FG252" i="4"/>
  <c r="FI252" i="4"/>
  <c r="FK252" i="4"/>
  <c r="FM252" i="4"/>
  <c r="FO252" i="4"/>
  <c r="FQ252" i="4"/>
  <c r="FS252" i="4"/>
  <c r="FU252" i="4"/>
  <c r="FW252" i="4"/>
  <c r="FY252" i="4"/>
  <c r="GA252" i="4"/>
  <c r="GC252" i="4"/>
  <c r="GE252" i="4"/>
  <c r="GG252" i="4"/>
  <c r="GI252" i="4"/>
  <c r="GK252" i="4"/>
  <c r="GM252" i="4"/>
  <c r="GO252" i="4"/>
  <c r="GQ252" i="4"/>
  <c r="GS252" i="4"/>
  <c r="GU252" i="4"/>
  <c r="GW252" i="4"/>
  <c r="GY252" i="4"/>
  <c r="HA252" i="4"/>
  <c r="HC252" i="4"/>
  <c r="DJ253" i="4"/>
  <c r="DL253" i="4"/>
  <c r="DN253" i="4"/>
  <c r="DP253" i="4"/>
  <c r="DR253" i="4"/>
  <c r="DT253" i="4"/>
  <c r="DV253" i="4"/>
  <c r="DX253" i="4"/>
  <c r="DZ253" i="4"/>
  <c r="EB253" i="4"/>
  <c r="ED253" i="4"/>
  <c r="EF253" i="4"/>
  <c r="EH253" i="4"/>
  <c r="EJ253" i="4"/>
  <c r="EL253" i="4"/>
  <c r="EN253" i="4"/>
  <c r="EP253" i="4"/>
  <c r="ER253" i="4"/>
  <c r="ET253" i="4"/>
  <c r="EV253" i="4"/>
  <c r="EX253" i="4"/>
  <c r="EZ253" i="4"/>
  <c r="FB253" i="4"/>
  <c r="FD253" i="4"/>
  <c r="FF253" i="4"/>
  <c r="FH253" i="4"/>
  <c r="FJ253" i="4"/>
  <c r="FL253" i="4"/>
  <c r="FN253" i="4"/>
  <c r="FP253" i="4"/>
  <c r="FR253" i="4"/>
  <c r="FT253" i="4"/>
  <c r="FV253" i="4"/>
  <c r="FX253" i="4"/>
  <c r="FZ253" i="4"/>
  <c r="GB253" i="4"/>
  <c r="GD253" i="4"/>
  <c r="GF253" i="4"/>
  <c r="GH253" i="4"/>
  <c r="GJ253" i="4"/>
  <c r="GL253" i="4"/>
  <c r="GN253" i="4"/>
  <c r="GP253" i="4"/>
  <c r="GR253" i="4"/>
  <c r="GT253" i="4"/>
  <c r="GV253" i="4"/>
  <c r="GX253" i="4"/>
  <c r="GZ253" i="4"/>
  <c r="HB253" i="4"/>
  <c r="HD253" i="4"/>
  <c r="DI254" i="4"/>
  <c r="DK254" i="4"/>
  <c r="DM254" i="4"/>
  <c r="DO254" i="4"/>
  <c r="DQ254" i="4"/>
  <c r="DS254" i="4"/>
  <c r="DU254" i="4"/>
  <c r="DW254" i="4"/>
  <c r="DY254" i="4"/>
  <c r="EA254" i="4"/>
  <c r="EC254" i="4"/>
  <c r="EE254" i="4"/>
  <c r="EG254" i="4"/>
  <c r="EI254" i="4"/>
  <c r="EK254" i="4"/>
  <c r="EM254" i="4"/>
  <c r="EO254" i="4"/>
  <c r="EQ254" i="4"/>
  <c r="ES254" i="4"/>
  <c r="EU254" i="4"/>
  <c r="EW254" i="4"/>
  <c r="EY254" i="4"/>
  <c r="FA254" i="4"/>
  <c r="FC254" i="4"/>
  <c r="FE254" i="4"/>
  <c r="FG254" i="4"/>
  <c r="FI254" i="4"/>
  <c r="FK254" i="4"/>
  <c r="FM254" i="4"/>
  <c r="FO254" i="4"/>
  <c r="FQ254" i="4"/>
  <c r="FS254" i="4"/>
  <c r="FU254" i="4"/>
  <c r="FW254" i="4"/>
  <c r="FY254" i="4"/>
  <c r="GA254" i="4"/>
  <c r="GC254" i="4"/>
  <c r="GE254" i="4"/>
  <c r="GG254" i="4"/>
  <c r="GI254" i="4"/>
  <c r="GK254" i="4"/>
  <c r="GM254" i="4"/>
  <c r="GO254" i="4"/>
  <c r="GQ254" i="4"/>
  <c r="GS254" i="4"/>
  <c r="GU254" i="4"/>
  <c r="GW254" i="4"/>
  <c r="GY254" i="4"/>
  <c r="HA254" i="4"/>
  <c r="HC254" i="4"/>
  <c r="DI255" i="4"/>
  <c r="DK255" i="4"/>
  <c r="DM255" i="4"/>
  <c r="DO255" i="4"/>
  <c r="DQ255" i="4"/>
  <c r="DS255" i="4"/>
  <c r="DU255" i="4"/>
  <c r="DW255" i="4"/>
  <c r="DY255" i="4"/>
  <c r="EA255" i="4"/>
  <c r="EC255" i="4"/>
  <c r="EE255" i="4"/>
  <c r="EG255" i="4"/>
  <c r="EI255" i="4"/>
  <c r="EK255" i="4"/>
  <c r="EM255" i="4"/>
  <c r="EO255" i="4"/>
  <c r="EQ255" i="4"/>
  <c r="ES255" i="4"/>
  <c r="EU255" i="4"/>
  <c r="EW255" i="4"/>
  <c r="EY255" i="4"/>
  <c r="FA255" i="4"/>
  <c r="FC255" i="4"/>
  <c r="FE255" i="4"/>
  <c r="FG255" i="4"/>
  <c r="FI255" i="4"/>
  <c r="FK255" i="4"/>
  <c r="FM255" i="4"/>
  <c r="FO255" i="4"/>
  <c r="FQ255" i="4"/>
  <c r="FS255" i="4"/>
  <c r="FU255" i="4"/>
  <c r="FW255" i="4"/>
  <c r="FY255" i="4"/>
  <c r="GA255" i="4"/>
  <c r="GC255" i="4"/>
  <c r="GE255" i="4"/>
  <c r="GG255" i="4"/>
  <c r="GI255" i="4"/>
  <c r="GK255" i="4"/>
  <c r="GM255" i="4"/>
  <c r="GO255" i="4"/>
  <c r="GQ255" i="4"/>
  <c r="GS255" i="4"/>
  <c r="GU255" i="4"/>
  <c r="GW255" i="4"/>
  <c r="GY255" i="4"/>
  <c r="HA255" i="4"/>
  <c r="HC255" i="4"/>
  <c r="DJ256" i="4"/>
  <c r="DL256" i="4"/>
  <c r="DN256" i="4"/>
  <c r="DP256" i="4"/>
  <c r="DR256" i="4"/>
  <c r="DT256" i="4"/>
  <c r="DV256" i="4"/>
  <c r="DX256" i="4"/>
  <c r="DZ256" i="4"/>
  <c r="EB256" i="4"/>
  <c r="ED256" i="4"/>
  <c r="EF256" i="4"/>
  <c r="EH256" i="4"/>
  <c r="EJ256" i="4"/>
  <c r="EL256" i="4"/>
  <c r="EN256" i="4"/>
  <c r="EP256" i="4"/>
  <c r="ER256" i="4"/>
  <c r="ET256" i="4"/>
  <c r="EV256" i="4"/>
  <c r="EX256" i="4"/>
  <c r="EZ256" i="4"/>
  <c r="FB256" i="4"/>
  <c r="FD256" i="4"/>
  <c r="FF256" i="4"/>
  <c r="FH256" i="4"/>
  <c r="FJ256" i="4"/>
  <c r="FL256" i="4"/>
  <c r="FN256" i="4"/>
  <c r="FP256" i="4"/>
  <c r="FR256" i="4"/>
  <c r="FT256" i="4"/>
  <c r="FV256" i="4"/>
  <c r="FX256" i="4"/>
  <c r="FZ256" i="4"/>
  <c r="GB256" i="4"/>
  <c r="GD256" i="4"/>
  <c r="GF256" i="4"/>
  <c r="GH256" i="4"/>
  <c r="GJ256" i="4"/>
  <c r="GL256" i="4"/>
  <c r="GN256" i="4"/>
  <c r="GP256" i="4"/>
  <c r="GR256" i="4"/>
  <c r="GT256" i="4"/>
  <c r="GV256" i="4"/>
  <c r="GX256" i="4"/>
  <c r="GZ256" i="4"/>
  <c r="HB256" i="4"/>
  <c r="HD256" i="4"/>
  <c r="DI257" i="4"/>
  <c r="DK257" i="4"/>
  <c r="DM257" i="4"/>
  <c r="DO257" i="4"/>
  <c r="DQ257" i="4"/>
  <c r="DS257" i="4"/>
  <c r="DU257" i="4"/>
  <c r="DW257" i="4"/>
  <c r="DY257" i="4"/>
  <c r="EA257" i="4"/>
  <c r="EC257" i="4"/>
  <c r="EE257" i="4"/>
  <c r="EG257" i="4"/>
  <c r="EI257" i="4"/>
  <c r="EK257" i="4"/>
  <c r="EM257" i="4"/>
  <c r="EO257" i="4"/>
  <c r="EQ257" i="4"/>
  <c r="ES257" i="4"/>
  <c r="EU257" i="4"/>
  <c r="EW257" i="4"/>
  <c r="EY257" i="4"/>
  <c r="FA257" i="4"/>
  <c r="FC257" i="4"/>
  <c r="FE257" i="4"/>
  <c r="FG257" i="4"/>
  <c r="FI257" i="4"/>
  <c r="FK257" i="4"/>
  <c r="FM257" i="4"/>
  <c r="FO257" i="4"/>
  <c r="FQ257" i="4"/>
  <c r="FS257" i="4"/>
  <c r="FU257" i="4"/>
  <c r="FW257" i="4"/>
  <c r="FY257" i="4"/>
  <c r="GA257" i="4"/>
  <c r="GC257" i="4"/>
  <c r="GE257" i="4"/>
  <c r="GG257" i="4"/>
  <c r="GI257" i="4"/>
  <c r="GK257" i="4"/>
  <c r="GM257" i="4"/>
  <c r="GO257" i="4"/>
  <c r="GQ257" i="4"/>
  <c r="GS257" i="4"/>
  <c r="GU257" i="4"/>
  <c r="GW257" i="4"/>
  <c r="GY257" i="4"/>
  <c r="HA257" i="4"/>
  <c r="HC257" i="4"/>
  <c r="DJ258" i="4"/>
  <c r="DL258" i="4"/>
  <c r="DN258" i="4"/>
  <c r="DP258" i="4"/>
  <c r="DR258" i="4"/>
  <c r="DT258" i="4"/>
  <c r="DV258" i="4"/>
  <c r="DX258" i="4"/>
  <c r="DZ258" i="4"/>
  <c r="EB258" i="4"/>
  <c r="ED258" i="4"/>
  <c r="EF258" i="4"/>
  <c r="EH258" i="4"/>
  <c r="EJ258" i="4"/>
  <c r="EL258" i="4"/>
  <c r="EN258" i="4"/>
  <c r="EP258" i="4"/>
  <c r="ER258" i="4"/>
  <c r="ET258" i="4"/>
  <c r="EV258" i="4"/>
  <c r="EX258" i="4"/>
  <c r="EZ258" i="4"/>
  <c r="FB258" i="4"/>
  <c r="FD258" i="4"/>
  <c r="FF258" i="4"/>
  <c r="FH258" i="4"/>
  <c r="FJ258" i="4"/>
  <c r="FL258" i="4"/>
  <c r="FN258" i="4"/>
  <c r="FP258" i="4"/>
  <c r="FR258" i="4"/>
  <c r="FT258" i="4"/>
  <c r="FV258" i="4"/>
  <c r="FX258" i="4"/>
  <c r="FZ258" i="4"/>
  <c r="GB258" i="4"/>
  <c r="GD258" i="4"/>
  <c r="GF258" i="4"/>
  <c r="GH258" i="4"/>
  <c r="GJ258" i="4"/>
  <c r="GL258" i="4"/>
  <c r="GN258" i="4"/>
  <c r="GP258" i="4"/>
  <c r="GR258" i="4"/>
  <c r="GT258" i="4"/>
  <c r="GV258" i="4"/>
  <c r="GX258" i="4"/>
  <c r="GZ258" i="4"/>
  <c r="HB258" i="4"/>
  <c r="HD258" i="4"/>
  <c r="DJ259" i="4"/>
  <c r="DL259" i="4"/>
  <c r="DN259" i="4"/>
  <c r="DP259" i="4"/>
  <c r="DR259" i="4"/>
  <c r="DT259" i="4"/>
  <c r="DV259" i="4"/>
  <c r="DX259" i="4"/>
  <c r="DZ259" i="4"/>
  <c r="EB259" i="4"/>
  <c r="ED259" i="4"/>
  <c r="EF259" i="4"/>
  <c r="EH259" i="4"/>
  <c r="EJ259" i="4"/>
  <c r="EL259" i="4"/>
  <c r="EN259" i="4"/>
  <c r="EP259" i="4"/>
  <c r="ER259" i="4"/>
  <c r="ET259" i="4"/>
  <c r="EV259" i="4"/>
  <c r="EX259" i="4"/>
  <c r="EZ259" i="4"/>
  <c r="FB259" i="4"/>
  <c r="FD259" i="4"/>
  <c r="FF259" i="4"/>
  <c r="FH259" i="4"/>
  <c r="FJ259" i="4"/>
  <c r="FL259" i="4"/>
  <c r="FN259" i="4"/>
  <c r="FP259" i="4"/>
  <c r="FR259" i="4"/>
  <c r="FT259" i="4"/>
  <c r="FV259" i="4"/>
  <c r="FX259" i="4"/>
  <c r="FZ259" i="4"/>
  <c r="GB259" i="4"/>
  <c r="GD259" i="4"/>
  <c r="GF259" i="4"/>
  <c r="GH259" i="4"/>
  <c r="GJ259" i="4"/>
  <c r="GL259" i="4"/>
  <c r="GN259" i="4"/>
  <c r="GP259" i="4"/>
  <c r="GR259" i="4"/>
  <c r="GT259" i="4"/>
  <c r="GV259" i="4"/>
  <c r="GX259" i="4"/>
  <c r="GZ259" i="4"/>
  <c r="HB259" i="4"/>
  <c r="HD259" i="4"/>
  <c r="DI260" i="4"/>
  <c r="DK260" i="4"/>
  <c r="DM260" i="4"/>
  <c r="DO260" i="4"/>
  <c r="DQ260" i="4"/>
  <c r="DS260" i="4"/>
  <c r="DU260" i="4"/>
  <c r="DW260" i="4"/>
  <c r="DY260" i="4"/>
  <c r="EA260" i="4"/>
  <c r="EC260" i="4"/>
  <c r="EE260" i="4"/>
  <c r="EG260" i="4"/>
  <c r="EI260" i="4"/>
  <c r="EK260" i="4"/>
  <c r="EM260" i="4"/>
  <c r="EO260" i="4"/>
  <c r="EQ260" i="4"/>
  <c r="ES260" i="4"/>
  <c r="EU260" i="4"/>
  <c r="EW260" i="4"/>
  <c r="EY260" i="4"/>
  <c r="FA260" i="4"/>
  <c r="FC260" i="4"/>
  <c r="FE260" i="4"/>
  <c r="FG260" i="4"/>
  <c r="FI260" i="4"/>
  <c r="FK260" i="4"/>
  <c r="FM260" i="4"/>
  <c r="FO260" i="4"/>
  <c r="FQ260" i="4"/>
  <c r="FS260" i="4"/>
  <c r="FU260" i="4"/>
  <c r="FW260" i="4"/>
  <c r="FY260" i="4"/>
  <c r="GA260" i="4"/>
  <c r="GC260" i="4"/>
  <c r="GE260" i="4"/>
  <c r="GG260" i="4"/>
  <c r="GI260" i="4"/>
  <c r="GK260" i="4"/>
  <c r="GM260" i="4"/>
  <c r="GO260" i="4"/>
  <c r="GQ260" i="4"/>
  <c r="GS260" i="4"/>
  <c r="GU260" i="4"/>
  <c r="GW260" i="4"/>
  <c r="GY260" i="4"/>
  <c r="HA260" i="4"/>
  <c r="HC260" i="4"/>
  <c r="DJ261" i="4"/>
  <c r="DL261" i="4"/>
  <c r="DN261" i="4"/>
  <c r="DP261" i="4"/>
  <c r="DR261" i="4"/>
  <c r="DT261" i="4"/>
  <c r="DV261" i="4"/>
  <c r="DX261" i="4"/>
  <c r="DZ261" i="4"/>
  <c r="EB261" i="4"/>
  <c r="ED261" i="4"/>
  <c r="EF261" i="4"/>
  <c r="EH261" i="4"/>
  <c r="EJ261" i="4"/>
  <c r="EL261" i="4"/>
  <c r="EN261" i="4"/>
  <c r="EP261" i="4"/>
  <c r="ER261" i="4"/>
  <c r="ET261" i="4"/>
  <c r="EV261" i="4"/>
  <c r="EX261" i="4"/>
  <c r="EZ261" i="4"/>
  <c r="FB261" i="4"/>
  <c r="FD261" i="4"/>
  <c r="FF261" i="4"/>
  <c r="FH261" i="4"/>
  <c r="FJ261" i="4"/>
  <c r="FL261" i="4"/>
  <c r="FN261" i="4"/>
  <c r="FP261" i="4"/>
  <c r="FR261" i="4"/>
  <c r="FT261" i="4"/>
  <c r="FV261" i="4"/>
  <c r="FX261" i="4"/>
  <c r="FZ261" i="4"/>
  <c r="GB261" i="4"/>
  <c r="GD261" i="4"/>
  <c r="GF261" i="4"/>
  <c r="GH261" i="4"/>
  <c r="GJ261" i="4"/>
  <c r="GL261" i="4"/>
  <c r="GN261" i="4"/>
  <c r="GP261" i="4"/>
  <c r="GR261" i="4"/>
  <c r="GT261" i="4"/>
  <c r="GV261" i="4"/>
  <c r="GX261" i="4"/>
  <c r="GZ261" i="4"/>
  <c r="HB261" i="4"/>
  <c r="HD261" i="4"/>
  <c r="DI262" i="4"/>
  <c r="DK262" i="4"/>
  <c r="DM262" i="4"/>
  <c r="DO262" i="4"/>
  <c r="DQ262" i="4"/>
  <c r="DS262" i="4"/>
  <c r="DU262" i="4"/>
  <c r="DW262" i="4"/>
  <c r="DY262" i="4"/>
  <c r="EA262" i="4"/>
  <c r="EC262" i="4"/>
  <c r="EE262" i="4"/>
  <c r="EG262" i="4"/>
  <c r="EI262" i="4"/>
  <c r="EK262" i="4"/>
  <c r="EM262" i="4"/>
  <c r="EO262" i="4"/>
  <c r="EQ262" i="4"/>
  <c r="ES262" i="4"/>
  <c r="EU262" i="4"/>
  <c r="EW262" i="4"/>
  <c r="EY262" i="4"/>
  <c r="FA262" i="4"/>
  <c r="FC262" i="4"/>
  <c r="FE262" i="4"/>
  <c r="FG262" i="4"/>
  <c r="FI262" i="4"/>
  <c r="FK262" i="4"/>
  <c r="FM262" i="4"/>
  <c r="FO262" i="4"/>
  <c r="FQ262" i="4"/>
  <c r="FS262" i="4"/>
  <c r="FU262" i="4"/>
  <c r="FW262" i="4"/>
  <c r="FY262" i="4"/>
  <c r="GA262" i="4"/>
  <c r="GC262" i="4"/>
  <c r="GE262" i="4"/>
  <c r="GG262" i="4"/>
  <c r="GI262" i="4"/>
  <c r="GK262" i="4"/>
  <c r="GM262" i="4"/>
  <c r="GO262" i="4"/>
  <c r="GQ262" i="4"/>
  <c r="GS262" i="4"/>
  <c r="GU262" i="4"/>
  <c r="GW262" i="4"/>
  <c r="GY262" i="4"/>
  <c r="HA262" i="4"/>
  <c r="HC262" i="4"/>
  <c r="DI263" i="4"/>
  <c r="DK263" i="4"/>
  <c r="DM263" i="4"/>
  <c r="DO263" i="4"/>
  <c r="DQ263" i="4"/>
  <c r="DS263" i="4"/>
  <c r="DU263" i="4"/>
  <c r="DW263" i="4"/>
  <c r="DY263" i="4"/>
  <c r="EA263" i="4"/>
  <c r="EC263" i="4"/>
  <c r="EE263" i="4"/>
  <c r="EG263" i="4"/>
  <c r="EI263" i="4"/>
  <c r="EK263" i="4"/>
  <c r="EM263" i="4"/>
  <c r="EO263" i="4"/>
  <c r="EQ263" i="4"/>
  <c r="ES263" i="4"/>
  <c r="EU263" i="4"/>
  <c r="EW263" i="4"/>
  <c r="EY263" i="4"/>
  <c r="FA263" i="4"/>
  <c r="FC263" i="4"/>
  <c r="FE263" i="4"/>
  <c r="FG263" i="4"/>
  <c r="FI263" i="4"/>
  <c r="FK263" i="4"/>
  <c r="FM263" i="4"/>
  <c r="FO263" i="4"/>
  <c r="FQ263" i="4"/>
  <c r="FS263" i="4"/>
  <c r="FU263" i="4"/>
  <c r="FW263" i="4"/>
  <c r="FY263" i="4"/>
  <c r="GA263" i="4"/>
  <c r="GC263" i="4"/>
  <c r="GE263" i="4"/>
  <c r="GG263" i="4"/>
  <c r="GI263" i="4"/>
  <c r="GK263" i="4"/>
  <c r="GM263" i="4"/>
  <c r="GO263" i="4"/>
  <c r="GQ263" i="4"/>
  <c r="GS263" i="4"/>
  <c r="GU263" i="4"/>
  <c r="GW263" i="4"/>
  <c r="GY263" i="4"/>
  <c r="HA263" i="4"/>
  <c r="HC263" i="4"/>
  <c r="DJ264" i="4"/>
  <c r="DL264" i="4"/>
  <c r="DN264" i="4"/>
  <c r="DP264" i="4"/>
  <c r="DR264" i="4"/>
  <c r="DT264" i="4"/>
  <c r="DV264" i="4"/>
  <c r="DX264" i="4"/>
  <c r="DZ264" i="4"/>
  <c r="EB264" i="4"/>
  <c r="ED264" i="4"/>
  <c r="EF264" i="4"/>
  <c r="EH264" i="4"/>
  <c r="EJ264" i="4"/>
  <c r="EL264" i="4"/>
  <c r="EN264" i="4"/>
  <c r="EP264" i="4"/>
  <c r="ER264" i="4"/>
  <c r="ET264" i="4"/>
  <c r="EV264" i="4"/>
  <c r="EX264" i="4"/>
  <c r="EZ264" i="4"/>
  <c r="FB264" i="4"/>
  <c r="FD264" i="4"/>
  <c r="FF264" i="4"/>
  <c r="FH264" i="4"/>
  <c r="FJ264" i="4"/>
  <c r="FL264" i="4"/>
  <c r="FN264" i="4"/>
  <c r="FP264" i="4"/>
  <c r="FR264" i="4"/>
  <c r="FT264" i="4"/>
  <c r="FV264" i="4"/>
  <c r="FX264" i="4"/>
  <c r="FZ264" i="4"/>
  <c r="GB264" i="4"/>
  <c r="GD264" i="4"/>
  <c r="GF264" i="4"/>
  <c r="GH264" i="4"/>
  <c r="GJ264" i="4"/>
  <c r="GL264" i="4"/>
  <c r="GN264" i="4"/>
  <c r="GP264" i="4"/>
  <c r="GR264" i="4"/>
  <c r="GT264" i="4"/>
  <c r="GV264" i="4"/>
  <c r="GX264" i="4"/>
  <c r="GZ264" i="4"/>
  <c r="HB264" i="4"/>
  <c r="HD264" i="4"/>
  <c r="DI265" i="4"/>
  <c r="DK265" i="4"/>
  <c r="DM265" i="4"/>
  <c r="DO265" i="4"/>
  <c r="DQ265" i="4"/>
  <c r="DS265" i="4"/>
  <c r="DU265" i="4"/>
  <c r="DW265" i="4"/>
  <c r="DY265" i="4"/>
  <c r="EA265" i="4"/>
  <c r="EC265" i="4"/>
  <c r="EE265" i="4"/>
  <c r="EG265" i="4"/>
  <c r="EI265" i="4"/>
  <c r="EK265" i="4"/>
  <c r="EM265" i="4"/>
  <c r="EO265" i="4"/>
  <c r="EQ265" i="4"/>
  <c r="ES265" i="4"/>
  <c r="EU265" i="4"/>
  <c r="EW265" i="4"/>
  <c r="EY265" i="4"/>
  <c r="FA265" i="4"/>
  <c r="FC265" i="4"/>
  <c r="FE265" i="4"/>
  <c r="FG265" i="4"/>
  <c r="FI265" i="4"/>
  <c r="FK265" i="4"/>
  <c r="FM265" i="4"/>
  <c r="FO265" i="4"/>
  <c r="FQ265" i="4"/>
  <c r="FS265" i="4"/>
  <c r="FU265" i="4"/>
  <c r="FW265" i="4"/>
  <c r="FY265" i="4"/>
  <c r="GA265" i="4"/>
  <c r="GC265" i="4"/>
  <c r="GE265" i="4"/>
  <c r="GG265" i="4"/>
  <c r="GI265" i="4"/>
  <c r="GK265" i="4"/>
  <c r="GM265" i="4"/>
  <c r="GO265" i="4"/>
  <c r="GQ265" i="4"/>
  <c r="GS265" i="4"/>
  <c r="GU265" i="4"/>
  <c r="GW265" i="4"/>
  <c r="GY265" i="4"/>
  <c r="HA265" i="4"/>
  <c r="HC265" i="4"/>
  <c r="DJ266" i="4"/>
  <c r="DL266" i="4"/>
  <c r="DN266" i="4"/>
  <c r="DP266" i="4"/>
  <c r="DR266" i="4"/>
  <c r="DT266" i="4"/>
  <c r="DV266" i="4"/>
  <c r="DX266" i="4"/>
  <c r="DZ266" i="4"/>
  <c r="EB266" i="4"/>
  <c r="ED266" i="4"/>
  <c r="EF266" i="4"/>
  <c r="EH266" i="4"/>
  <c r="EJ266" i="4"/>
  <c r="EL266" i="4"/>
  <c r="EN266" i="4"/>
  <c r="EP266" i="4"/>
  <c r="ER266" i="4"/>
  <c r="ET266" i="4"/>
  <c r="EV266" i="4"/>
  <c r="EX266" i="4"/>
  <c r="EZ266" i="4"/>
  <c r="FB266" i="4"/>
  <c r="FD266" i="4"/>
  <c r="FF266" i="4"/>
  <c r="FH266" i="4"/>
  <c r="FJ266" i="4"/>
  <c r="FL266" i="4"/>
  <c r="FN266" i="4"/>
  <c r="FP266" i="4"/>
  <c r="FR266" i="4"/>
  <c r="FT266" i="4"/>
  <c r="FV266" i="4"/>
  <c r="FX266" i="4"/>
  <c r="FZ266" i="4"/>
  <c r="GB266" i="4"/>
  <c r="GD266" i="4"/>
  <c r="GF266" i="4"/>
  <c r="GH266" i="4"/>
  <c r="GJ266" i="4"/>
  <c r="GL266" i="4"/>
  <c r="GN266" i="4"/>
  <c r="GP266" i="4"/>
  <c r="GR266" i="4"/>
  <c r="GT266" i="4"/>
  <c r="GV266" i="4"/>
  <c r="GX266" i="4"/>
  <c r="GZ266" i="4"/>
  <c r="HB266" i="4"/>
  <c r="HD266" i="4"/>
  <c r="DJ267" i="4"/>
  <c r="DL267" i="4"/>
  <c r="DN267" i="4"/>
  <c r="DP267" i="4"/>
  <c r="DR267" i="4"/>
  <c r="DT267" i="4"/>
  <c r="DV267" i="4"/>
  <c r="DX267" i="4"/>
  <c r="DZ267" i="4"/>
  <c r="EB267" i="4"/>
  <c r="ED267" i="4"/>
  <c r="EF267" i="4"/>
  <c r="EH267" i="4"/>
  <c r="EJ267" i="4"/>
  <c r="EL267" i="4"/>
  <c r="EN267" i="4"/>
  <c r="EP267" i="4"/>
  <c r="ER267" i="4"/>
  <c r="ET267" i="4"/>
  <c r="EV267" i="4"/>
  <c r="EX267" i="4"/>
  <c r="EZ267" i="4"/>
  <c r="FB267" i="4"/>
  <c r="FD267" i="4"/>
  <c r="FF267" i="4"/>
  <c r="FH267" i="4"/>
  <c r="FJ267" i="4"/>
  <c r="FL267" i="4"/>
  <c r="FN267" i="4"/>
  <c r="FP267" i="4"/>
  <c r="FR267" i="4"/>
  <c r="FT267" i="4"/>
  <c r="FV267" i="4"/>
  <c r="FX267" i="4"/>
  <c r="FZ267" i="4"/>
  <c r="GB267" i="4"/>
  <c r="GD267" i="4"/>
  <c r="GF267" i="4"/>
  <c r="GH267" i="4"/>
  <c r="GJ267" i="4"/>
  <c r="GL267" i="4"/>
  <c r="GN267" i="4"/>
  <c r="GP267" i="4"/>
  <c r="GR267" i="4"/>
  <c r="GT267" i="4"/>
  <c r="GV267" i="4"/>
  <c r="GX267" i="4"/>
  <c r="GZ267" i="4"/>
  <c r="HB267" i="4"/>
  <c r="HD267" i="4"/>
  <c r="DI268" i="4"/>
  <c r="DK268" i="4"/>
  <c r="DM268" i="4"/>
  <c r="DO268" i="4"/>
  <c r="DQ268" i="4"/>
  <c r="DS268" i="4"/>
  <c r="DU268" i="4"/>
  <c r="DW268" i="4"/>
  <c r="DY268" i="4"/>
  <c r="EA268" i="4"/>
  <c r="EC268" i="4"/>
  <c r="EE268" i="4"/>
  <c r="EG268" i="4"/>
  <c r="EI268" i="4"/>
  <c r="EK268" i="4"/>
  <c r="EM268" i="4"/>
  <c r="EO268" i="4"/>
  <c r="EQ268" i="4"/>
  <c r="ES268" i="4"/>
  <c r="EU268" i="4"/>
  <c r="EW268" i="4"/>
  <c r="EY268" i="4"/>
  <c r="FA268" i="4"/>
  <c r="FC268" i="4"/>
  <c r="FE268" i="4"/>
  <c r="FG268" i="4"/>
  <c r="FI268" i="4"/>
  <c r="FK268" i="4"/>
  <c r="FM268" i="4"/>
  <c r="FO268" i="4"/>
  <c r="FQ268" i="4"/>
  <c r="FS268" i="4"/>
  <c r="FU268" i="4"/>
  <c r="FW268" i="4"/>
  <c r="FY268" i="4"/>
  <c r="GA268" i="4"/>
  <c r="GC268" i="4"/>
  <c r="GE268" i="4"/>
  <c r="GG268" i="4"/>
  <c r="GI268" i="4"/>
  <c r="GK268" i="4"/>
  <c r="GM268" i="4"/>
  <c r="GO268" i="4"/>
  <c r="GQ268" i="4"/>
  <c r="GS268" i="4"/>
  <c r="GU268" i="4"/>
  <c r="GW268" i="4"/>
  <c r="GY268" i="4"/>
  <c r="HA268" i="4"/>
  <c r="HC268" i="4"/>
  <c r="DJ269" i="4"/>
  <c r="DL269" i="4"/>
  <c r="DN269" i="4"/>
  <c r="DP269" i="4"/>
  <c r="DR269" i="4"/>
  <c r="DT269" i="4"/>
  <c r="DV269" i="4"/>
  <c r="DX269" i="4"/>
  <c r="DZ269" i="4"/>
  <c r="EB269" i="4"/>
  <c r="ED269" i="4"/>
  <c r="EF269" i="4"/>
  <c r="EH269" i="4"/>
  <c r="EJ269" i="4"/>
  <c r="EL269" i="4"/>
  <c r="EN269" i="4"/>
  <c r="EP269" i="4"/>
  <c r="ER269" i="4"/>
  <c r="ET269" i="4"/>
  <c r="EV269" i="4"/>
  <c r="EX269" i="4"/>
  <c r="EZ269" i="4"/>
  <c r="FB269" i="4"/>
  <c r="FD269" i="4"/>
  <c r="FF269" i="4"/>
  <c r="FH269" i="4"/>
  <c r="FJ269" i="4"/>
  <c r="FL269" i="4"/>
  <c r="FN269" i="4"/>
  <c r="FP269" i="4"/>
  <c r="FR269" i="4"/>
  <c r="FT269" i="4"/>
  <c r="FV269" i="4"/>
  <c r="FX269" i="4"/>
  <c r="FZ269" i="4"/>
  <c r="GB269" i="4"/>
  <c r="GD269" i="4"/>
  <c r="GF269" i="4"/>
  <c r="GH269" i="4"/>
  <c r="GJ269" i="4"/>
  <c r="GL269" i="4"/>
  <c r="GN269" i="4"/>
  <c r="GP269" i="4"/>
  <c r="GR269" i="4"/>
  <c r="GT269" i="4"/>
  <c r="GV269" i="4"/>
  <c r="GX269" i="4"/>
  <c r="GZ269" i="4"/>
  <c r="HB269" i="4"/>
  <c r="HD269" i="4"/>
  <c r="DI270" i="4"/>
  <c r="DK270" i="4"/>
  <c r="DM270" i="4"/>
  <c r="DO270" i="4"/>
  <c r="DQ270" i="4"/>
  <c r="DS270" i="4"/>
  <c r="DU270" i="4"/>
  <c r="DW270" i="4"/>
  <c r="DY270" i="4"/>
  <c r="EA270" i="4"/>
  <c r="EC270" i="4"/>
  <c r="EE270" i="4"/>
  <c r="EG270" i="4"/>
  <c r="EI270" i="4"/>
  <c r="EK270" i="4"/>
  <c r="EM270" i="4"/>
  <c r="EO270" i="4"/>
  <c r="EQ270" i="4"/>
  <c r="ES270" i="4"/>
  <c r="EU270" i="4"/>
  <c r="EW270" i="4"/>
  <c r="EY270" i="4"/>
  <c r="FA270" i="4"/>
  <c r="FC270" i="4"/>
  <c r="FE270" i="4"/>
  <c r="FG270" i="4"/>
  <c r="FI270" i="4"/>
  <c r="FK270" i="4"/>
  <c r="FM270" i="4"/>
  <c r="FO270" i="4"/>
  <c r="FQ270" i="4"/>
  <c r="FS270" i="4"/>
  <c r="FU270" i="4"/>
  <c r="FW270" i="4"/>
  <c r="FY270" i="4"/>
  <c r="GA270" i="4"/>
  <c r="GC270" i="4"/>
  <c r="GE270" i="4"/>
  <c r="GG270" i="4"/>
  <c r="GI270" i="4"/>
  <c r="GK270" i="4"/>
  <c r="GM270" i="4"/>
  <c r="GO270" i="4"/>
  <c r="GQ270" i="4"/>
  <c r="GS270" i="4"/>
  <c r="GU270" i="4"/>
  <c r="GW270" i="4"/>
  <c r="GY270" i="4"/>
  <c r="HA270" i="4"/>
  <c r="HC270" i="4"/>
  <c r="DI271" i="4"/>
  <c r="DK271" i="4"/>
  <c r="DM271" i="4"/>
  <c r="DO271" i="4"/>
  <c r="DQ271" i="4"/>
  <c r="DS271" i="4"/>
  <c r="DU271" i="4"/>
  <c r="DW271" i="4"/>
  <c r="DY271" i="4"/>
  <c r="EA271" i="4"/>
  <c r="EC271" i="4"/>
  <c r="EE271" i="4"/>
  <c r="EG271" i="4"/>
  <c r="EI271" i="4"/>
  <c r="EK271" i="4"/>
  <c r="EM271" i="4"/>
  <c r="EO271" i="4"/>
  <c r="EQ271" i="4"/>
  <c r="ES271" i="4"/>
  <c r="EU271" i="4"/>
  <c r="EW271" i="4"/>
  <c r="EY271" i="4"/>
  <c r="FA271" i="4"/>
  <c r="FC271" i="4"/>
  <c r="FE271" i="4"/>
  <c r="FG271" i="4"/>
  <c r="FI271" i="4"/>
  <c r="FK271" i="4"/>
  <c r="FM271" i="4"/>
  <c r="FO271" i="4"/>
  <c r="FQ271" i="4"/>
  <c r="FS271" i="4"/>
  <c r="FU271" i="4"/>
  <c r="FW271" i="4"/>
  <c r="FY271" i="4"/>
  <c r="GA271" i="4"/>
  <c r="GC271" i="4"/>
  <c r="GE271" i="4"/>
  <c r="GG271" i="4"/>
  <c r="GI271" i="4"/>
  <c r="GK271" i="4"/>
  <c r="GM271" i="4"/>
  <c r="GO271" i="4"/>
  <c r="GQ271" i="4"/>
  <c r="GS271" i="4"/>
  <c r="GU271" i="4"/>
  <c r="GW271" i="4"/>
  <c r="GY271" i="4"/>
  <c r="HA271" i="4"/>
  <c r="HC271" i="4"/>
  <c r="DJ272" i="4"/>
  <c r="DL272" i="4"/>
  <c r="DN272" i="4"/>
  <c r="DP272" i="4"/>
  <c r="DR272" i="4"/>
  <c r="DT272" i="4"/>
  <c r="DV272" i="4"/>
  <c r="DX272" i="4"/>
  <c r="DZ272" i="4"/>
  <c r="EB272" i="4"/>
  <c r="ED272" i="4"/>
  <c r="EF272" i="4"/>
  <c r="EH272" i="4"/>
  <c r="EJ272" i="4"/>
  <c r="EL272" i="4"/>
  <c r="EN272" i="4"/>
  <c r="EP272" i="4"/>
  <c r="ER272" i="4"/>
  <c r="ET272" i="4"/>
  <c r="EV272" i="4"/>
  <c r="EX272" i="4"/>
  <c r="EZ272" i="4"/>
  <c r="FB272" i="4"/>
  <c r="FD272" i="4"/>
  <c r="FF272" i="4"/>
  <c r="FH272" i="4"/>
  <c r="FJ272" i="4"/>
  <c r="FL272" i="4"/>
  <c r="FN272" i="4"/>
  <c r="FP272" i="4"/>
  <c r="FR272" i="4"/>
  <c r="FT272" i="4"/>
  <c r="FV272" i="4"/>
  <c r="FX272" i="4"/>
  <c r="FZ272" i="4"/>
  <c r="GB272" i="4"/>
  <c r="GD272" i="4"/>
  <c r="GF272" i="4"/>
  <c r="GH272" i="4"/>
  <c r="GJ272" i="4"/>
  <c r="GL272" i="4"/>
  <c r="GN272" i="4"/>
  <c r="GP272" i="4"/>
  <c r="GR272" i="4"/>
  <c r="GT272" i="4"/>
  <c r="GV272" i="4"/>
  <c r="GX272" i="4"/>
  <c r="GZ272" i="4"/>
  <c r="HB272" i="4"/>
  <c r="HD272" i="4"/>
  <c r="DI273" i="4"/>
  <c r="DK273" i="4"/>
  <c r="DM273" i="4"/>
  <c r="DO273" i="4"/>
  <c r="DQ273" i="4"/>
  <c r="DS273" i="4"/>
  <c r="DU273" i="4"/>
  <c r="DW273" i="4"/>
  <c r="DY273" i="4"/>
  <c r="EA273" i="4"/>
  <c r="EC273" i="4"/>
  <c r="EE273" i="4"/>
  <c r="EG273" i="4"/>
  <c r="EI273" i="4"/>
  <c r="EK273" i="4"/>
  <c r="EM273" i="4"/>
  <c r="EO273" i="4"/>
  <c r="EQ273" i="4"/>
  <c r="ES273" i="4"/>
  <c r="EU273" i="4"/>
  <c r="EW273" i="4"/>
  <c r="EY273" i="4"/>
  <c r="FA273" i="4"/>
  <c r="FC273" i="4"/>
  <c r="FE273" i="4"/>
  <c r="FG273" i="4"/>
  <c r="FI273" i="4"/>
  <c r="FK273" i="4"/>
  <c r="FM273" i="4"/>
  <c r="FO273" i="4"/>
  <c r="FQ273" i="4"/>
  <c r="FS273" i="4"/>
  <c r="FU273" i="4"/>
  <c r="FW273" i="4"/>
  <c r="FY273" i="4"/>
  <c r="GA273" i="4"/>
  <c r="GC273" i="4"/>
  <c r="GE273" i="4"/>
  <c r="GG273" i="4"/>
  <c r="GI273" i="4"/>
  <c r="GK273" i="4"/>
  <c r="GM273" i="4"/>
  <c r="GO273" i="4"/>
  <c r="GQ273" i="4"/>
  <c r="GS273" i="4"/>
  <c r="GU273" i="4"/>
  <c r="GW273" i="4"/>
  <c r="GY273" i="4"/>
  <c r="HA273" i="4"/>
  <c r="HC273" i="4"/>
  <c r="DJ274" i="4"/>
  <c r="DL274" i="4"/>
  <c r="DN274" i="4"/>
  <c r="DP274" i="4"/>
  <c r="DR274" i="4"/>
  <c r="DT274" i="4"/>
  <c r="DV274" i="4"/>
  <c r="DX274" i="4"/>
  <c r="DZ274" i="4"/>
  <c r="EB274" i="4"/>
  <c r="ED274" i="4"/>
  <c r="EF274" i="4"/>
  <c r="EH274" i="4"/>
  <c r="EJ274" i="4"/>
  <c r="EL274" i="4"/>
  <c r="EN274" i="4"/>
  <c r="EP274" i="4"/>
  <c r="ER274" i="4"/>
  <c r="ET274" i="4"/>
  <c r="EV274" i="4"/>
  <c r="EX274" i="4"/>
  <c r="EZ274" i="4"/>
  <c r="FB274" i="4"/>
  <c r="FD274" i="4"/>
  <c r="FF274" i="4"/>
  <c r="FH274" i="4"/>
  <c r="FJ274" i="4"/>
  <c r="FL274" i="4"/>
  <c r="FN274" i="4"/>
  <c r="FP274" i="4"/>
  <c r="FR274" i="4"/>
  <c r="FT274" i="4"/>
  <c r="FV274" i="4"/>
  <c r="FX274" i="4"/>
  <c r="FZ274" i="4"/>
  <c r="GB274" i="4"/>
  <c r="GD274" i="4"/>
  <c r="GF274" i="4"/>
  <c r="GH274" i="4"/>
  <c r="GJ274" i="4"/>
  <c r="GL274" i="4"/>
  <c r="GN274" i="4"/>
  <c r="GP274" i="4"/>
  <c r="GR274" i="4"/>
  <c r="GT274" i="4"/>
  <c r="GV274" i="4"/>
  <c r="GX274" i="4"/>
  <c r="GZ274" i="4"/>
  <c r="HB274" i="4"/>
  <c r="HD274" i="4"/>
  <c r="DJ275" i="4"/>
  <c r="DL275" i="4"/>
  <c r="DN275" i="4"/>
  <c r="DP275" i="4"/>
  <c r="DR275" i="4"/>
  <c r="DT275" i="4"/>
  <c r="DV275" i="4"/>
  <c r="DX275" i="4"/>
  <c r="DZ275" i="4"/>
  <c r="EB275" i="4"/>
  <c r="ED275" i="4"/>
  <c r="EF275" i="4"/>
  <c r="EH275" i="4"/>
  <c r="EJ275" i="4"/>
  <c r="EL275" i="4"/>
  <c r="EN275" i="4"/>
  <c r="EP275" i="4"/>
  <c r="ER275" i="4"/>
  <c r="ET275" i="4"/>
  <c r="EV275" i="4"/>
  <c r="EX275" i="4"/>
  <c r="EZ275" i="4"/>
  <c r="FB275" i="4"/>
  <c r="FD275" i="4"/>
  <c r="FF275" i="4"/>
  <c r="FH275" i="4"/>
  <c r="FJ275" i="4"/>
  <c r="FL275" i="4"/>
  <c r="FN275" i="4"/>
  <c r="FP275" i="4"/>
  <c r="FR275" i="4"/>
  <c r="FT275" i="4"/>
  <c r="FV275" i="4"/>
  <c r="FX275" i="4"/>
  <c r="FZ275" i="4"/>
  <c r="GB275" i="4"/>
  <c r="GD275" i="4"/>
  <c r="GF275" i="4"/>
  <c r="GH275" i="4"/>
  <c r="GJ275" i="4"/>
  <c r="GL275" i="4"/>
  <c r="GN275" i="4"/>
  <c r="GP275" i="4"/>
  <c r="GR275" i="4"/>
  <c r="GT275" i="4"/>
  <c r="GV275" i="4"/>
  <c r="GX275" i="4"/>
  <c r="GZ275" i="4"/>
  <c r="HB275" i="4"/>
  <c r="HD275" i="4"/>
  <c r="DI276" i="4"/>
  <c r="DK276" i="4"/>
  <c r="DM276" i="4"/>
  <c r="DO276" i="4"/>
  <c r="DQ276" i="4"/>
  <c r="DS276" i="4"/>
  <c r="DU276" i="4"/>
  <c r="DW276" i="4"/>
  <c r="DY276" i="4"/>
  <c r="EA276" i="4"/>
  <c r="EC276" i="4"/>
  <c r="EE276" i="4"/>
  <c r="EG276" i="4"/>
  <c r="EI276" i="4"/>
  <c r="EK276" i="4"/>
  <c r="EM276" i="4"/>
  <c r="EO276" i="4"/>
  <c r="EQ276" i="4"/>
  <c r="ES276" i="4"/>
  <c r="EU276" i="4"/>
  <c r="EW276" i="4"/>
  <c r="EY276" i="4"/>
  <c r="FA276" i="4"/>
  <c r="FC276" i="4"/>
  <c r="FE276" i="4"/>
  <c r="FG276" i="4"/>
  <c r="FI276" i="4"/>
  <c r="FK276" i="4"/>
  <c r="FM276" i="4"/>
  <c r="FO276" i="4"/>
  <c r="FQ276" i="4"/>
  <c r="FS276" i="4"/>
  <c r="FU276" i="4"/>
  <c r="FW276" i="4"/>
  <c r="FY276" i="4"/>
  <c r="GA276" i="4"/>
  <c r="GC276" i="4"/>
  <c r="GE276" i="4"/>
  <c r="GG276" i="4"/>
  <c r="GI276" i="4"/>
  <c r="GK276" i="4"/>
  <c r="GM276" i="4"/>
  <c r="GO276" i="4"/>
  <c r="GQ276" i="4"/>
  <c r="GS276" i="4"/>
  <c r="GU276" i="4"/>
  <c r="GW276" i="4"/>
  <c r="GY276" i="4"/>
  <c r="HA276" i="4"/>
  <c r="HC276" i="4"/>
  <c r="DJ277" i="4"/>
  <c r="DL277" i="4"/>
  <c r="DN277" i="4"/>
  <c r="DP277" i="4"/>
  <c r="DR277" i="4"/>
  <c r="DT277" i="4"/>
  <c r="DV277" i="4"/>
  <c r="DX277" i="4"/>
  <c r="DZ277" i="4"/>
  <c r="EB277" i="4"/>
  <c r="ED277" i="4"/>
  <c r="EF277" i="4"/>
  <c r="EH277" i="4"/>
  <c r="EJ277" i="4"/>
  <c r="EL277" i="4"/>
  <c r="EN277" i="4"/>
  <c r="EP277" i="4"/>
  <c r="ER277" i="4"/>
  <c r="ET277" i="4"/>
  <c r="EV277" i="4"/>
  <c r="EX277" i="4"/>
  <c r="EZ277" i="4"/>
  <c r="FB277" i="4"/>
  <c r="FD277" i="4"/>
  <c r="FF277" i="4"/>
  <c r="FH277" i="4"/>
  <c r="FJ277" i="4"/>
  <c r="FL277" i="4"/>
  <c r="FN277" i="4"/>
  <c r="FP277" i="4"/>
  <c r="FR277" i="4"/>
  <c r="FT277" i="4"/>
  <c r="FV277" i="4"/>
  <c r="FX277" i="4"/>
  <c r="FZ277" i="4"/>
  <c r="GB277" i="4"/>
  <c r="GD277" i="4"/>
  <c r="GF277" i="4"/>
  <c r="GH277" i="4"/>
  <c r="GJ277" i="4"/>
  <c r="GL277" i="4"/>
  <c r="GN277" i="4"/>
  <c r="GP277" i="4"/>
  <c r="GR277" i="4"/>
  <c r="GT277" i="4"/>
  <c r="GV277" i="4"/>
  <c r="GX277" i="4"/>
  <c r="GZ277" i="4"/>
  <c r="HB277" i="4"/>
  <c r="HD277" i="4"/>
  <c r="DI278" i="4"/>
  <c r="DK278" i="4"/>
  <c r="DM278" i="4"/>
  <c r="DO278" i="4"/>
  <c r="DQ278" i="4"/>
  <c r="DS278" i="4"/>
  <c r="DU278" i="4"/>
  <c r="DW278" i="4"/>
  <c r="DY278" i="4"/>
  <c r="EA278" i="4"/>
  <c r="EC278" i="4"/>
  <c r="EE278" i="4"/>
  <c r="EG278" i="4"/>
  <c r="EI278" i="4"/>
  <c r="EK278" i="4"/>
  <c r="EM278" i="4"/>
  <c r="EO278" i="4"/>
  <c r="EQ278" i="4"/>
  <c r="ES278" i="4"/>
  <c r="EU278" i="4"/>
  <c r="EW278" i="4"/>
  <c r="EY278" i="4"/>
  <c r="FA278" i="4"/>
  <c r="FC278" i="4"/>
  <c r="FE278" i="4"/>
  <c r="FG278" i="4"/>
  <c r="FI278" i="4"/>
  <c r="FK278" i="4"/>
  <c r="FM278" i="4"/>
  <c r="FO278" i="4"/>
  <c r="FQ278" i="4"/>
  <c r="FS278" i="4"/>
  <c r="FU278" i="4"/>
  <c r="FW278" i="4"/>
  <c r="FY278" i="4"/>
  <c r="GA278" i="4"/>
  <c r="GC278" i="4"/>
  <c r="GE278" i="4"/>
  <c r="GG278" i="4"/>
  <c r="GI278" i="4"/>
  <c r="GK278" i="4"/>
  <c r="GM278" i="4"/>
  <c r="GO278" i="4"/>
  <c r="GQ278" i="4"/>
  <c r="GS278" i="4"/>
  <c r="GU278" i="4"/>
  <c r="GW278" i="4"/>
  <c r="GY278" i="4"/>
  <c r="HA278" i="4"/>
  <c r="HC278" i="4"/>
  <c r="DI279" i="4"/>
  <c r="DK279" i="4"/>
  <c r="DM279" i="4"/>
  <c r="DO279" i="4"/>
  <c r="DQ279" i="4"/>
  <c r="DS279" i="4"/>
  <c r="DU279" i="4"/>
  <c r="DW279" i="4"/>
  <c r="DY279" i="4"/>
  <c r="EA279" i="4"/>
  <c r="EC279" i="4"/>
  <c r="EE279" i="4"/>
  <c r="EG279" i="4"/>
  <c r="EI279" i="4"/>
  <c r="EK279" i="4"/>
  <c r="EM279" i="4"/>
  <c r="EO279" i="4"/>
  <c r="EQ279" i="4"/>
  <c r="ES279" i="4"/>
  <c r="EU279" i="4"/>
  <c r="EW279" i="4"/>
  <c r="EY279" i="4"/>
  <c r="FA279" i="4"/>
  <c r="FC279" i="4"/>
  <c r="FE279" i="4"/>
  <c r="FG279" i="4"/>
  <c r="FI279" i="4"/>
  <c r="FK279" i="4"/>
  <c r="FM279" i="4"/>
  <c r="FO279" i="4"/>
  <c r="FQ279" i="4"/>
  <c r="FS279" i="4"/>
  <c r="FU279" i="4"/>
  <c r="FW279" i="4"/>
  <c r="FY279" i="4"/>
  <c r="GA279" i="4"/>
  <c r="GC279" i="4"/>
  <c r="GE279" i="4"/>
  <c r="GG279" i="4"/>
  <c r="GI279" i="4"/>
  <c r="GK279" i="4"/>
  <c r="GM279" i="4"/>
  <c r="GO279" i="4"/>
  <c r="GQ279" i="4"/>
  <c r="GS279" i="4"/>
  <c r="GU279" i="4"/>
  <c r="GW279" i="4"/>
  <c r="GY279" i="4"/>
  <c r="HA279" i="4"/>
  <c r="HC279" i="4"/>
  <c r="DJ280" i="4"/>
  <c r="DL280" i="4"/>
  <c r="DN280" i="4"/>
  <c r="DP280" i="4"/>
  <c r="DR280" i="4"/>
  <c r="DT280" i="4"/>
  <c r="DV280" i="4"/>
  <c r="DX280" i="4"/>
  <c r="DZ280" i="4"/>
  <c r="EB280" i="4"/>
  <c r="ED280" i="4"/>
  <c r="EF280" i="4"/>
  <c r="EH280" i="4"/>
  <c r="EJ280" i="4"/>
  <c r="EL280" i="4"/>
  <c r="EN280" i="4"/>
  <c r="EP280" i="4"/>
  <c r="ER280" i="4"/>
  <c r="ET280" i="4"/>
  <c r="EV280" i="4"/>
  <c r="EX280" i="4"/>
  <c r="EZ280" i="4"/>
  <c r="FB280" i="4"/>
  <c r="FD280" i="4"/>
  <c r="FF280" i="4"/>
  <c r="FH280" i="4"/>
  <c r="FJ280" i="4"/>
  <c r="FL280" i="4"/>
  <c r="FN280" i="4"/>
  <c r="FP280" i="4"/>
  <c r="FR280" i="4"/>
  <c r="FT280" i="4"/>
  <c r="FV280" i="4"/>
  <c r="FX280" i="4"/>
  <c r="FZ280" i="4"/>
  <c r="GB280" i="4"/>
  <c r="GD280" i="4"/>
  <c r="GF280" i="4"/>
  <c r="GH280" i="4"/>
  <c r="GJ280" i="4"/>
  <c r="GL280" i="4"/>
  <c r="GN280" i="4"/>
  <c r="GP280" i="4"/>
  <c r="GR280" i="4"/>
  <c r="GT280" i="4"/>
  <c r="GV280" i="4"/>
  <c r="GX280" i="4"/>
  <c r="GZ280" i="4"/>
  <c r="HB280" i="4"/>
  <c r="HD280" i="4"/>
  <c r="DI281" i="4"/>
  <c r="DK281" i="4"/>
  <c r="DM281" i="4"/>
  <c r="DO281" i="4"/>
  <c r="DQ281" i="4"/>
  <c r="DS281" i="4"/>
  <c r="DU281" i="4"/>
  <c r="DW281" i="4"/>
  <c r="DY281" i="4"/>
  <c r="EA281" i="4"/>
  <c r="EC281" i="4"/>
  <c r="EE281" i="4"/>
  <c r="EG281" i="4"/>
  <c r="EI281" i="4"/>
  <c r="EK281" i="4"/>
  <c r="EM281" i="4"/>
  <c r="EO281" i="4"/>
  <c r="EQ281" i="4"/>
  <c r="ES281" i="4"/>
  <c r="EU281" i="4"/>
  <c r="EW281" i="4"/>
  <c r="EY281" i="4"/>
  <c r="FA281" i="4"/>
  <c r="FC281" i="4"/>
  <c r="FE281" i="4"/>
  <c r="FG281" i="4"/>
  <c r="FI281" i="4"/>
  <c r="FK281" i="4"/>
  <c r="FM281" i="4"/>
  <c r="FO281" i="4"/>
  <c r="FQ281" i="4"/>
  <c r="FS281" i="4"/>
  <c r="FU281" i="4"/>
  <c r="FW281" i="4"/>
  <c r="FY281" i="4"/>
  <c r="GA281" i="4"/>
  <c r="GC281" i="4"/>
  <c r="GE281" i="4"/>
  <c r="GG281" i="4"/>
  <c r="GI281" i="4"/>
  <c r="GK281" i="4"/>
  <c r="GM281" i="4"/>
  <c r="GO281" i="4"/>
  <c r="GQ281" i="4"/>
  <c r="GS281" i="4"/>
  <c r="GU281" i="4"/>
  <c r="GW281" i="4"/>
  <c r="GY281" i="4"/>
  <c r="HA281" i="4"/>
  <c r="HC281" i="4"/>
  <c r="DJ282" i="4"/>
  <c r="DL282" i="4"/>
  <c r="DN282" i="4"/>
  <c r="DP282" i="4"/>
  <c r="DR282" i="4"/>
  <c r="DT282" i="4"/>
  <c r="DV282" i="4"/>
  <c r="DX282" i="4"/>
  <c r="DZ282" i="4"/>
  <c r="EB282" i="4"/>
  <c r="ED282" i="4"/>
  <c r="EF282" i="4"/>
  <c r="EH282" i="4"/>
  <c r="EJ282" i="4"/>
  <c r="EL282" i="4"/>
  <c r="EN282" i="4"/>
  <c r="EP282" i="4"/>
  <c r="ER282" i="4"/>
  <c r="ET282" i="4"/>
  <c r="EV282" i="4"/>
  <c r="EX282" i="4"/>
  <c r="EZ282" i="4"/>
  <c r="FB282" i="4"/>
  <c r="FD282" i="4"/>
  <c r="FF282" i="4"/>
  <c r="FH282" i="4"/>
  <c r="FJ282" i="4"/>
  <c r="FL282" i="4"/>
  <c r="FN282" i="4"/>
  <c r="FP282" i="4"/>
  <c r="FR282" i="4"/>
  <c r="FT282" i="4"/>
  <c r="FV282" i="4"/>
  <c r="FX282" i="4"/>
  <c r="FZ282" i="4"/>
  <c r="GB282" i="4"/>
  <c r="GD282" i="4"/>
  <c r="GF282" i="4"/>
  <c r="GH282" i="4"/>
  <c r="GJ282" i="4"/>
  <c r="GL282" i="4"/>
  <c r="GN282" i="4"/>
  <c r="GP282" i="4"/>
  <c r="GR282" i="4"/>
  <c r="GT282" i="4"/>
  <c r="GV282" i="4"/>
  <c r="GX282" i="4"/>
  <c r="GZ282" i="4"/>
  <c r="HB282" i="4"/>
  <c r="HD282" i="4"/>
  <c r="DJ283" i="4"/>
  <c r="DL283" i="4"/>
  <c r="DN283" i="4"/>
  <c r="DP283" i="4"/>
  <c r="DR283" i="4"/>
  <c r="DT283" i="4"/>
  <c r="DV283" i="4"/>
  <c r="DX283" i="4"/>
  <c r="DZ283" i="4"/>
  <c r="EB283" i="4"/>
  <c r="ED283" i="4"/>
  <c r="EF283" i="4"/>
  <c r="EH283" i="4"/>
  <c r="EJ283" i="4"/>
  <c r="EL283" i="4"/>
  <c r="EN283" i="4"/>
  <c r="EP283" i="4"/>
  <c r="ER283" i="4"/>
  <c r="ET283" i="4"/>
  <c r="EV283" i="4"/>
  <c r="EX283" i="4"/>
  <c r="EZ283" i="4"/>
  <c r="FB283" i="4"/>
  <c r="FD283" i="4"/>
  <c r="FF283" i="4"/>
  <c r="FH283" i="4"/>
  <c r="FJ283" i="4"/>
  <c r="FL283" i="4"/>
  <c r="FN283" i="4"/>
  <c r="FP283" i="4"/>
  <c r="FR283" i="4"/>
  <c r="FT283" i="4"/>
  <c r="FV283" i="4"/>
  <c r="FX283" i="4"/>
  <c r="FZ283" i="4"/>
  <c r="GB283" i="4"/>
  <c r="GD283" i="4"/>
  <c r="GF283" i="4"/>
  <c r="GH283" i="4"/>
  <c r="GJ283" i="4"/>
  <c r="GL283" i="4"/>
  <c r="GN283" i="4"/>
  <c r="GP283" i="4"/>
  <c r="GR283" i="4"/>
  <c r="GT283" i="4"/>
  <c r="GV283" i="4"/>
  <c r="GX283" i="4"/>
  <c r="GZ283" i="4"/>
  <c r="HB283" i="4"/>
  <c r="HD283" i="4"/>
  <c r="DI284" i="4"/>
  <c r="DK284" i="4"/>
  <c r="DM284" i="4"/>
  <c r="DO284" i="4"/>
  <c r="DQ284" i="4"/>
  <c r="DS284" i="4"/>
  <c r="DU284" i="4"/>
  <c r="DW284" i="4"/>
  <c r="DY284" i="4"/>
  <c r="EA284" i="4"/>
  <c r="EC284" i="4"/>
  <c r="EE284" i="4"/>
  <c r="EG284" i="4"/>
  <c r="EI284" i="4"/>
  <c r="EK284" i="4"/>
  <c r="EM284" i="4"/>
  <c r="EO284" i="4"/>
  <c r="EQ284" i="4"/>
  <c r="ES284" i="4"/>
  <c r="EU284" i="4"/>
  <c r="EW284" i="4"/>
  <c r="EY284" i="4"/>
  <c r="FA284" i="4"/>
  <c r="FC284" i="4"/>
  <c r="FE284" i="4"/>
  <c r="FG284" i="4"/>
  <c r="FI284" i="4"/>
  <c r="FK284" i="4"/>
  <c r="FM284" i="4"/>
  <c r="FO284" i="4"/>
  <c r="FQ284" i="4"/>
  <c r="FS284" i="4"/>
  <c r="FU284" i="4"/>
  <c r="FW284" i="4"/>
  <c r="FY284" i="4"/>
  <c r="GA284" i="4"/>
  <c r="GC284" i="4"/>
  <c r="GE284" i="4"/>
  <c r="GG284" i="4"/>
  <c r="GI284" i="4"/>
  <c r="GK284" i="4"/>
  <c r="GM284" i="4"/>
  <c r="GO284" i="4"/>
  <c r="GQ284" i="4"/>
  <c r="GS284" i="4"/>
  <c r="GU284" i="4"/>
  <c r="GW284" i="4"/>
  <c r="GY284" i="4"/>
  <c r="HA284" i="4"/>
  <c r="HC284" i="4"/>
  <c r="DJ285" i="4"/>
  <c r="DL285" i="4"/>
  <c r="DN285" i="4"/>
  <c r="DP285" i="4"/>
  <c r="DR285" i="4"/>
  <c r="DT285" i="4"/>
  <c r="DV285" i="4"/>
  <c r="FO179" i="4"/>
  <c r="FS179" i="4"/>
  <c r="FW179" i="4"/>
  <c r="GA179" i="4"/>
  <c r="GC179" i="4"/>
  <c r="GE179" i="4"/>
  <c r="GG179" i="4"/>
  <c r="GI179" i="4"/>
  <c r="GK179" i="4"/>
  <c r="GM179" i="4"/>
  <c r="GO179" i="4"/>
  <c r="GQ179" i="4"/>
  <c r="GS179" i="4"/>
  <c r="GU179" i="4"/>
  <c r="GW179" i="4"/>
  <c r="GY179" i="4"/>
  <c r="HA179" i="4"/>
  <c r="HC179" i="4"/>
  <c r="DJ180" i="4"/>
  <c r="DL180" i="4"/>
  <c r="DN180" i="4"/>
  <c r="DP180" i="4"/>
  <c r="DR180" i="4"/>
  <c r="DT180" i="4"/>
  <c r="DV180" i="4"/>
  <c r="DX180" i="4"/>
  <c r="DZ180" i="4"/>
  <c r="EB180" i="4"/>
  <c r="ED180" i="4"/>
  <c r="EF180" i="4"/>
  <c r="EH180" i="4"/>
  <c r="EJ180" i="4"/>
  <c r="EL180" i="4"/>
  <c r="EN180" i="4"/>
  <c r="EP180" i="4"/>
  <c r="ER180" i="4"/>
  <c r="ET180" i="4"/>
  <c r="EV180" i="4"/>
  <c r="EX180" i="4"/>
  <c r="EZ180" i="4"/>
  <c r="FB180" i="4"/>
  <c r="FD180" i="4"/>
  <c r="FF180" i="4"/>
  <c r="FH180" i="4"/>
  <c r="FJ180" i="4"/>
  <c r="FL180" i="4"/>
  <c r="FN180" i="4"/>
  <c r="FP180" i="4"/>
  <c r="FR180" i="4"/>
  <c r="FT180" i="4"/>
  <c r="FV180" i="4"/>
  <c r="FX180" i="4"/>
  <c r="FZ180" i="4"/>
  <c r="GB180" i="4"/>
  <c r="GD180" i="4"/>
  <c r="GF180" i="4"/>
  <c r="GH180" i="4"/>
  <c r="GJ180" i="4"/>
  <c r="GL180" i="4"/>
  <c r="GN180" i="4"/>
  <c r="GP180" i="4"/>
  <c r="GR180" i="4"/>
  <c r="GT180" i="4"/>
  <c r="GV180" i="4"/>
  <c r="GX180" i="4"/>
  <c r="GZ180" i="4"/>
  <c r="HB180" i="4"/>
  <c r="HD180" i="4"/>
  <c r="DI181" i="4"/>
  <c r="DK181" i="4"/>
  <c r="DM181" i="4"/>
  <c r="DO181" i="4"/>
  <c r="DQ181" i="4"/>
  <c r="DS181" i="4"/>
  <c r="DU181" i="4"/>
  <c r="DW181" i="4"/>
  <c r="DY181" i="4"/>
  <c r="EA181" i="4"/>
  <c r="EC181" i="4"/>
  <c r="EE181" i="4"/>
  <c r="EG181" i="4"/>
  <c r="EI181" i="4"/>
  <c r="EK181" i="4"/>
  <c r="EM181" i="4"/>
  <c r="EO181" i="4"/>
  <c r="EQ181" i="4"/>
  <c r="ES181" i="4"/>
  <c r="EU181" i="4"/>
  <c r="EW181" i="4"/>
  <c r="EY181" i="4"/>
  <c r="FA181" i="4"/>
  <c r="FC181" i="4"/>
  <c r="FE181" i="4"/>
  <c r="FG181" i="4"/>
  <c r="FI181" i="4"/>
  <c r="FK181" i="4"/>
  <c r="FM181" i="4"/>
  <c r="FO181" i="4"/>
  <c r="FQ181" i="4"/>
  <c r="FS181" i="4"/>
  <c r="FU181" i="4"/>
  <c r="FW181" i="4"/>
  <c r="FY181" i="4"/>
  <c r="GA181" i="4"/>
  <c r="GC181" i="4"/>
  <c r="GE181" i="4"/>
  <c r="GG181" i="4"/>
  <c r="GI181" i="4"/>
  <c r="GK181" i="4"/>
  <c r="GM181" i="4"/>
  <c r="GO181" i="4"/>
  <c r="GQ181" i="4"/>
  <c r="GS181" i="4"/>
  <c r="GU181" i="4"/>
  <c r="GW181" i="4"/>
  <c r="GY181" i="4"/>
  <c r="HA181" i="4"/>
  <c r="HC181" i="4"/>
  <c r="DI182" i="4"/>
  <c r="DK182" i="4"/>
  <c r="DM182" i="4"/>
  <c r="DO182" i="4"/>
  <c r="DQ182" i="4"/>
  <c r="DS182" i="4"/>
  <c r="DU182" i="4"/>
  <c r="DW182" i="4"/>
  <c r="DY182" i="4"/>
  <c r="EA182" i="4"/>
  <c r="EC182" i="4"/>
  <c r="EE182" i="4"/>
  <c r="EG182" i="4"/>
  <c r="EI182" i="4"/>
  <c r="EK182" i="4"/>
  <c r="EM182" i="4"/>
  <c r="EO182" i="4"/>
  <c r="EQ182" i="4"/>
  <c r="ES182" i="4"/>
  <c r="EU182" i="4"/>
  <c r="EW182" i="4"/>
  <c r="EY182" i="4"/>
  <c r="FA182" i="4"/>
  <c r="FC182" i="4"/>
  <c r="FE182" i="4"/>
  <c r="FG182" i="4"/>
  <c r="FI182" i="4"/>
  <c r="FK182" i="4"/>
  <c r="FM182" i="4"/>
  <c r="FO182" i="4"/>
  <c r="FQ182" i="4"/>
  <c r="FS182" i="4"/>
  <c r="FU182" i="4"/>
  <c r="FW182" i="4"/>
  <c r="FY182" i="4"/>
  <c r="GA182" i="4"/>
  <c r="GC182" i="4"/>
  <c r="GE182" i="4"/>
  <c r="GG182" i="4"/>
  <c r="GI182" i="4"/>
  <c r="GK182" i="4"/>
  <c r="GM182" i="4"/>
  <c r="GO182" i="4"/>
  <c r="GQ182" i="4"/>
  <c r="GS182" i="4"/>
  <c r="GU182" i="4"/>
  <c r="GW182" i="4"/>
  <c r="GY182" i="4"/>
  <c r="HA182" i="4"/>
  <c r="HC182" i="4"/>
  <c r="DJ183" i="4"/>
  <c r="DL183" i="4"/>
  <c r="DN183" i="4"/>
  <c r="DP183" i="4"/>
  <c r="DR183" i="4"/>
  <c r="DT183" i="4"/>
  <c r="DV183" i="4"/>
  <c r="DX183" i="4"/>
  <c r="DZ183" i="4"/>
  <c r="EB183" i="4"/>
  <c r="ED183" i="4"/>
  <c r="EF183" i="4"/>
  <c r="EH183" i="4"/>
  <c r="EJ183" i="4"/>
  <c r="EL183" i="4"/>
  <c r="EN183" i="4"/>
  <c r="EP183" i="4"/>
  <c r="ER183" i="4"/>
  <c r="ET183" i="4"/>
  <c r="EV183" i="4"/>
  <c r="EX183" i="4"/>
  <c r="EZ183" i="4"/>
  <c r="FB183" i="4"/>
  <c r="FD183" i="4"/>
  <c r="FF183" i="4"/>
  <c r="FH183" i="4"/>
  <c r="FJ183" i="4"/>
  <c r="FL183" i="4"/>
  <c r="FN183" i="4"/>
  <c r="FP183" i="4"/>
  <c r="FR183" i="4"/>
  <c r="FT183" i="4"/>
  <c r="FV183" i="4"/>
  <c r="FX183" i="4"/>
  <c r="FZ183" i="4"/>
  <c r="GB183" i="4"/>
  <c r="GD183" i="4"/>
  <c r="GF183" i="4"/>
  <c r="GH183" i="4"/>
  <c r="GJ183" i="4"/>
  <c r="GL183" i="4"/>
  <c r="GN183" i="4"/>
  <c r="GP183" i="4"/>
  <c r="GR183" i="4"/>
  <c r="GT183" i="4"/>
  <c r="GV183" i="4"/>
  <c r="GX183" i="4"/>
  <c r="GZ183" i="4"/>
  <c r="HB183" i="4"/>
  <c r="HD183" i="4"/>
  <c r="DI184" i="4"/>
  <c r="DK184" i="4"/>
  <c r="DM184" i="4"/>
  <c r="DO184" i="4"/>
  <c r="DQ184" i="4"/>
  <c r="DS184" i="4"/>
  <c r="DU184" i="4"/>
  <c r="DW184" i="4"/>
  <c r="DY184" i="4"/>
  <c r="EA184" i="4"/>
  <c r="EC184" i="4"/>
  <c r="EE184" i="4"/>
  <c r="EG184" i="4"/>
  <c r="EI184" i="4"/>
  <c r="EK184" i="4"/>
  <c r="EM184" i="4"/>
  <c r="EO184" i="4"/>
  <c r="EQ184" i="4"/>
  <c r="ES184" i="4"/>
  <c r="EU184" i="4"/>
  <c r="EW184" i="4"/>
  <c r="EY184" i="4"/>
  <c r="FA184" i="4"/>
  <c r="FC184" i="4"/>
  <c r="FE184" i="4"/>
  <c r="FG184" i="4"/>
  <c r="FI184" i="4"/>
  <c r="FK184" i="4"/>
  <c r="FM184" i="4"/>
  <c r="FO184" i="4"/>
  <c r="FQ184" i="4"/>
  <c r="FS184" i="4"/>
  <c r="FU184" i="4"/>
  <c r="FW184" i="4"/>
  <c r="FY184" i="4"/>
  <c r="GA184" i="4"/>
  <c r="GC184" i="4"/>
  <c r="GE184" i="4"/>
  <c r="GG184" i="4"/>
  <c r="GI184" i="4"/>
  <c r="GK184" i="4"/>
  <c r="GM184" i="4"/>
  <c r="GO184" i="4"/>
  <c r="GQ184" i="4"/>
  <c r="GS184" i="4"/>
  <c r="GU184" i="4"/>
  <c r="GW184" i="4"/>
  <c r="GY184" i="4"/>
  <c r="HA184" i="4"/>
  <c r="HC184" i="4"/>
  <c r="DJ185" i="4"/>
  <c r="DL185" i="4"/>
  <c r="DN185" i="4"/>
  <c r="DP185" i="4"/>
  <c r="DR185" i="4"/>
  <c r="DT185" i="4"/>
  <c r="DV185" i="4"/>
  <c r="DX185" i="4"/>
  <c r="DZ185" i="4"/>
  <c r="EB185" i="4"/>
  <c r="ED185" i="4"/>
  <c r="EF185" i="4"/>
  <c r="EH185" i="4"/>
  <c r="EJ185" i="4"/>
  <c r="EL185" i="4"/>
  <c r="EN185" i="4"/>
  <c r="EP185" i="4"/>
  <c r="ER185" i="4"/>
  <c r="ET185" i="4"/>
  <c r="EV185" i="4"/>
  <c r="EX185" i="4"/>
  <c r="EZ185" i="4"/>
  <c r="FB185" i="4"/>
  <c r="FD185" i="4"/>
  <c r="FF185" i="4"/>
  <c r="FH185" i="4"/>
  <c r="FJ185" i="4"/>
  <c r="FL185" i="4"/>
  <c r="FN185" i="4"/>
  <c r="FP185" i="4"/>
  <c r="FR185" i="4"/>
  <c r="FT185" i="4"/>
  <c r="FV185" i="4"/>
  <c r="FX185" i="4"/>
  <c r="FZ185" i="4"/>
  <c r="GB185" i="4"/>
  <c r="GD185" i="4"/>
  <c r="GF185" i="4"/>
  <c r="GH185" i="4"/>
  <c r="GJ185" i="4"/>
  <c r="GL185" i="4"/>
  <c r="GN185" i="4"/>
  <c r="GP185" i="4"/>
  <c r="GR185" i="4"/>
  <c r="GT185" i="4"/>
  <c r="GV185" i="4"/>
  <c r="GX185" i="4"/>
  <c r="GZ185" i="4"/>
  <c r="HB185" i="4"/>
  <c r="HD185" i="4"/>
  <c r="DJ186" i="4"/>
  <c r="DL186" i="4"/>
  <c r="DN186" i="4"/>
  <c r="DP186" i="4"/>
  <c r="DR186" i="4"/>
  <c r="DT186" i="4"/>
  <c r="DV186" i="4"/>
  <c r="DX186" i="4"/>
  <c r="DZ186" i="4"/>
  <c r="EB186" i="4"/>
  <c r="ED186" i="4"/>
  <c r="EF186" i="4"/>
  <c r="EH186" i="4"/>
  <c r="EJ186" i="4"/>
  <c r="EL186" i="4"/>
  <c r="EN186" i="4"/>
  <c r="EP186" i="4"/>
  <c r="ER186" i="4"/>
  <c r="ET186" i="4"/>
  <c r="EV186" i="4"/>
  <c r="EX186" i="4"/>
  <c r="EZ186" i="4"/>
  <c r="FB186" i="4"/>
  <c r="FD186" i="4"/>
  <c r="FF186" i="4"/>
  <c r="FH186" i="4"/>
  <c r="FJ186" i="4"/>
  <c r="FL186" i="4"/>
  <c r="FN186" i="4"/>
  <c r="FP186" i="4"/>
  <c r="FR186" i="4"/>
  <c r="FT186" i="4"/>
  <c r="FV186" i="4"/>
  <c r="FX186" i="4"/>
  <c r="FZ186" i="4"/>
  <c r="GB186" i="4"/>
  <c r="GD186" i="4"/>
  <c r="GF186" i="4"/>
  <c r="GH186" i="4"/>
  <c r="GJ186" i="4"/>
  <c r="GL186" i="4"/>
  <c r="GN186" i="4"/>
  <c r="GP186" i="4"/>
  <c r="GR186" i="4"/>
  <c r="GT186" i="4"/>
  <c r="GV186" i="4"/>
  <c r="GX186" i="4"/>
  <c r="GZ186" i="4"/>
  <c r="HB186" i="4"/>
  <c r="HD186" i="4"/>
  <c r="DI187" i="4"/>
  <c r="DK187" i="4"/>
  <c r="DM187" i="4"/>
  <c r="DO187" i="4"/>
  <c r="DQ187" i="4"/>
  <c r="DS187" i="4"/>
  <c r="DU187" i="4"/>
  <c r="DW187" i="4"/>
  <c r="DY187" i="4"/>
  <c r="EA187" i="4"/>
  <c r="EC187" i="4"/>
  <c r="EE187" i="4"/>
  <c r="EG187" i="4"/>
  <c r="EI187" i="4"/>
  <c r="EK187" i="4"/>
  <c r="EM187" i="4"/>
  <c r="EO187" i="4"/>
  <c r="EQ187" i="4"/>
  <c r="ES187" i="4"/>
  <c r="EU187" i="4"/>
  <c r="EW187" i="4"/>
  <c r="EY187" i="4"/>
  <c r="FA187" i="4"/>
  <c r="FC187" i="4"/>
  <c r="FE187" i="4"/>
  <c r="FG187" i="4"/>
  <c r="FI187" i="4"/>
  <c r="FK187" i="4"/>
  <c r="FM187" i="4"/>
  <c r="FO187" i="4"/>
  <c r="FQ187" i="4"/>
  <c r="FS187" i="4"/>
  <c r="FU187" i="4"/>
  <c r="FW187" i="4"/>
  <c r="FY187" i="4"/>
  <c r="GA187" i="4"/>
  <c r="GC187" i="4"/>
  <c r="GE187" i="4"/>
  <c r="GG187" i="4"/>
  <c r="GI187" i="4"/>
  <c r="GK187" i="4"/>
  <c r="GM187" i="4"/>
  <c r="GO187" i="4"/>
  <c r="GQ187" i="4"/>
  <c r="GS187" i="4"/>
  <c r="GU187" i="4"/>
  <c r="GW187" i="4"/>
  <c r="GY187" i="4"/>
  <c r="HA187" i="4"/>
  <c r="HC187" i="4"/>
  <c r="DJ188" i="4"/>
  <c r="DL188" i="4"/>
  <c r="DN188" i="4"/>
  <c r="DP188" i="4"/>
  <c r="DR188" i="4"/>
  <c r="DT188" i="4"/>
  <c r="DV188" i="4"/>
  <c r="DX188" i="4"/>
  <c r="DZ188" i="4"/>
  <c r="EB188" i="4"/>
  <c r="ED188" i="4"/>
  <c r="EF188" i="4"/>
  <c r="EH188" i="4"/>
  <c r="EJ188" i="4"/>
  <c r="EL188" i="4"/>
  <c r="EN188" i="4"/>
  <c r="EP188" i="4"/>
  <c r="ER188" i="4"/>
  <c r="ET188" i="4"/>
  <c r="EV188" i="4"/>
  <c r="EX188" i="4"/>
  <c r="EZ188" i="4"/>
  <c r="FB188" i="4"/>
  <c r="FD188" i="4"/>
  <c r="FF188" i="4"/>
  <c r="FH188" i="4"/>
  <c r="FJ188" i="4"/>
  <c r="FL188" i="4"/>
  <c r="FN188" i="4"/>
  <c r="FP188" i="4"/>
  <c r="FR188" i="4"/>
  <c r="FT188" i="4"/>
  <c r="FV188" i="4"/>
  <c r="FX188" i="4"/>
  <c r="FZ188" i="4"/>
  <c r="GB188" i="4"/>
  <c r="GD188" i="4"/>
  <c r="GF188" i="4"/>
  <c r="GH188" i="4"/>
  <c r="GJ188" i="4"/>
  <c r="GL188" i="4"/>
  <c r="GN188" i="4"/>
  <c r="GP188" i="4"/>
  <c r="GR188" i="4"/>
  <c r="GT188" i="4"/>
  <c r="GV188" i="4"/>
  <c r="GX188" i="4"/>
  <c r="GZ188" i="4"/>
  <c r="HB188" i="4"/>
  <c r="HD188" i="4"/>
  <c r="DI189" i="4"/>
  <c r="DK189" i="4"/>
  <c r="DM189" i="4"/>
  <c r="DO189" i="4"/>
  <c r="DQ189" i="4"/>
  <c r="DS189" i="4"/>
  <c r="DU189" i="4"/>
  <c r="DW189" i="4"/>
  <c r="DY189" i="4"/>
  <c r="EA189" i="4"/>
  <c r="EC189" i="4"/>
  <c r="EE189" i="4"/>
  <c r="EG189" i="4"/>
  <c r="EI189" i="4"/>
  <c r="EK189" i="4"/>
  <c r="EM189" i="4"/>
  <c r="EO189" i="4"/>
  <c r="EQ189" i="4"/>
  <c r="ES189" i="4"/>
  <c r="EU189" i="4"/>
  <c r="EW189" i="4"/>
  <c r="EY189" i="4"/>
  <c r="FA189" i="4"/>
  <c r="FC189" i="4"/>
  <c r="FE189" i="4"/>
  <c r="FG189" i="4"/>
  <c r="FI189" i="4"/>
  <c r="FK189" i="4"/>
  <c r="FM189" i="4"/>
  <c r="FO189" i="4"/>
  <c r="FQ189" i="4"/>
  <c r="FS189" i="4"/>
  <c r="FU189" i="4"/>
  <c r="FW189" i="4"/>
  <c r="FY189" i="4"/>
  <c r="GA189" i="4"/>
  <c r="GC189" i="4"/>
  <c r="GE189" i="4"/>
  <c r="GG189" i="4"/>
  <c r="GI189" i="4"/>
  <c r="GK189" i="4"/>
  <c r="GM189" i="4"/>
  <c r="GO189" i="4"/>
  <c r="GQ189" i="4"/>
  <c r="GS189" i="4"/>
  <c r="GU189" i="4"/>
  <c r="GW189" i="4"/>
  <c r="GY189" i="4"/>
  <c r="HA189" i="4"/>
  <c r="HC189" i="4"/>
  <c r="DJ190" i="4"/>
  <c r="DL190" i="4"/>
  <c r="DN190" i="4"/>
  <c r="DP190" i="4"/>
  <c r="DR190" i="4"/>
  <c r="DT190" i="4"/>
  <c r="DV190" i="4"/>
  <c r="DX190" i="4"/>
  <c r="DZ190" i="4"/>
  <c r="EB190" i="4"/>
  <c r="ED190" i="4"/>
  <c r="EF190" i="4"/>
  <c r="EH190" i="4"/>
  <c r="EJ190" i="4"/>
  <c r="EL190" i="4"/>
  <c r="EN190" i="4"/>
  <c r="EP190" i="4"/>
  <c r="ER190" i="4"/>
  <c r="ET190" i="4"/>
  <c r="EV190" i="4"/>
  <c r="EX190" i="4"/>
  <c r="EZ190" i="4"/>
  <c r="FB190" i="4"/>
  <c r="FD190" i="4"/>
  <c r="FF190" i="4"/>
  <c r="FH190" i="4"/>
  <c r="FJ190" i="4"/>
  <c r="FL190" i="4"/>
  <c r="FN190" i="4"/>
  <c r="FP190" i="4"/>
  <c r="FR190" i="4"/>
  <c r="FT190" i="4"/>
  <c r="FV190" i="4"/>
  <c r="FX190" i="4"/>
  <c r="FZ190" i="4"/>
  <c r="GB190" i="4"/>
  <c r="GD190" i="4"/>
  <c r="GF190" i="4"/>
  <c r="GH190" i="4"/>
  <c r="GJ190" i="4"/>
  <c r="GL190" i="4"/>
  <c r="GN190" i="4"/>
  <c r="GP190" i="4"/>
  <c r="GR190" i="4"/>
  <c r="GT190" i="4"/>
  <c r="GV190" i="4"/>
  <c r="GX190" i="4"/>
  <c r="GZ190" i="4"/>
  <c r="HB190" i="4"/>
  <c r="HD190" i="4"/>
  <c r="DI191" i="4"/>
  <c r="DK191" i="4"/>
  <c r="DM191" i="4"/>
  <c r="DO191" i="4"/>
  <c r="DQ191" i="4"/>
  <c r="DS191" i="4"/>
  <c r="DU191" i="4"/>
  <c r="DW191" i="4"/>
  <c r="DY191" i="4"/>
  <c r="EA191" i="4"/>
  <c r="EC191" i="4"/>
  <c r="EE191" i="4"/>
  <c r="EG191" i="4"/>
  <c r="EI191" i="4"/>
  <c r="EK191" i="4"/>
  <c r="EM191" i="4"/>
  <c r="EO191" i="4"/>
  <c r="EQ191" i="4"/>
  <c r="ES191" i="4"/>
  <c r="EU191" i="4"/>
  <c r="EW191" i="4"/>
  <c r="EY191" i="4"/>
  <c r="FA191" i="4"/>
  <c r="FC191" i="4"/>
  <c r="FE191" i="4"/>
  <c r="FG191" i="4"/>
  <c r="FI191" i="4"/>
  <c r="FK191" i="4"/>
  <c r="FM191" i="4"/>
  <c r="FO191" i="4"/>
  <c r="FQ191" i="4"/>
  <c r="FS191" i="4"/>
  <c r="FU191" i="4"/>
  <c r="FW191" i="4"/>
  <c r="FY191" i="4"/>
  <c r="GA191" i="4"/>
  <c r="GC191" i="4"/>
  <c r="GE191" i="4"/>
  <c r="GG191" i="4"/>
  <c r="GI191" i="4"/>
  <c r="GK191" i="4"/>
  <c r="GM191" i="4"/>
  <c r="GO191" i="4"/>
  <c r="GQ191" i="4"/>
  <c r="GS191" i="4"/>
  <c r="GU191" i="4"/>
  <c r="GW191" i="4"/>
  <c r="GY191" i="4"/>
  <c r="HA191" i="4"/>
  <c r="HC191" i="4"/>
  <c r="DJ192" i="4"/>
  <c r="DL192" i="4"/>
  <c r="DN192" i="4"/>
  <c r="DP192" i="4"/>
  <c r="DR192" i="4"/>
  <c r="DT192" i="4"/>
  <c r="DV192" i="4"/>
  <c r="DX192" i="4"/>
  <c r="DZ192" i="4"/>
  <c r="EB192" i="4"/>
  <c r="ED192" i="4"/>
  <c r="EF192" i="4"/>
  <c r="EH192" i="4"/>
  <c r="EJ192" i="4"/>
  <c r="EL192" i="4"/>
  <c r="EN192" i="4"/>
  <c r="EP192" i="4"/>
  <c r="ER192" i="4"/>
  <c r="ET192" i="4"/>
  <c r="EV192" i="4"/>
  <c r="EX192" i="4"/>
  <c r="EZ192" i="4"/>
  <c r="FB192" i="4"/>
  <c r="FD192" i="4"/>
  <c r="FF192" i="4"/>
  <c r="FH192" i="4"/>
  <c r="FJ192" i="4"/>
  <c r="FL192" i="4"/>
  <c r="FN192" i="4"/>
  <c r="FP192" i="4"/>
  <c r="FR192" i="4"/>
  <c r="FT192" i="4"/>
  <c r="FV192" i="4"/>
  <c r="FX192" i="4"/>
  <c r="FZ192" i="4"/>
  <c r="GB192" i="4"/>
  <c r="GD192" i="4"/>
  <c r="GF192" i="4"/>
  <c r="GH192" i="4"/>
  <c r="GJ192" i="4"/>
  <c r="GL192" i="4"/>
  <c r="GN192" i="4"/>
  <c r="GP192" i="4"/>
  <c r="GR192" i="4"/>
  <c r="GT192" i="4"/>
  <c r="GV192" i="4"/>
  <c r="GX192" i="4"/>
  <c r="GZ192" i="4"/>
  <c r="HB192" i="4"/>
  <c r="HD192" i="4"/>
  <c r="DI193" i="4"/>
  <c r="DK193" i="4"/>
  <c r="DM193" i="4"/>
  <c r="DO193" i="4"/>
  <c r="DQ193" i="4"/>
  <c r="DS193" i="4"/>
  <c r="DU193" i="4"/>
  <c r="DW193" i="4"/>
  <c r="DY193" i="4"/>
  <c r="EA193" i="4"/>
  <c r="EC193" i="4"/>
  <c r="EE193" i="4"/>
  <c r="EG193" i="4"/>
  <c r="EI193" i="4"/>
  <c r="EK193" i="4"/>
  <c r="EM193" i="4"/>
  <c r="EO193" i="4"/>
  <c r="EQ193" i="4"/>
  <c r="ES193" i="4"/>
  <c r="EU193" i="4"/>
  <c r="EW193" i="4"/>
  <c r="EY193" i="4"/>
  <c r="FA193" i="4"/>
  <c r="FC193" i="4"/>
  <c r="FE193" i="4"/>
  <c r="FG193" i="4"/>
  <c r="FI193" i="4"/>
  <c r="FK193" i="4"/>
  <c r="FM193" i="4"/>
  <c r="FO193" i="4"/>
  <c r="FQ193" i="4"/>
  <c r="FS193" i="4"/>
  <c r="FU193" i="4"/>
  <c r="FW193" i="4"/>
  <c r="FY193" i="4"/>
  <c r="GA193" i="4"/>
  <c r="GC193" i="4"/>
  <c r="GE193" i="4"/>
  <c r="GG193" i="4"/>
  <c r="GI193" i="4"/>
  <c r="GK193" i="4"/>
  <c r="GM193" i="4"/>
  <c r="GO193" i="4"/>
  <c r="GQ193" i="4"/>
  <c r="GS193" i="4"/>
  <c r="GU193" i="4"/>
  <c r="GW193" i="4"/>
  <c r="GY193" i="4"/>
  <c r="HA193" i="4"/>
  <c r="HC193" i="4"/>
  <c r="DI194" i="4"/>
  <c r="DK194" i="4"/>
  <c r="DM194" i="4"/>
  <c r="DO194" i="4"/>
  <c r="DQ194" i="4"/>
  <c r="DS194" i="4"/>
  <c r="DU194" i="4"/>
  <c r="DW194" i="4"/>
  <c r="DY194" i="4"/>
  <c r="EA194" i="4"/>
  <c r="EC194" i="4"/>
  <c r="EE194" i="4"/>
  <c r="EG194" i="4"/>
  <c r="EI194" i="4"/>
  <c r="EK194" i="4"/>
  <c r="EM194" i="4"/>
  <c r="EO194" i="4"/>
  <c r="EQ194" i="4"/>
  <c r="ES194" i="4"/>
  <c r="EU194" i="4"/>
  <c r="EW194" i="4"/>
  <c r="EY194" i="4"/>
  <c r="FA194" i="4"/>
  <c r="FC194" i="4"/>
  <c r="FE194" i="4"/>
  <c r="FG194" i="4"/>
  <c r="FI194" i="4"/>
  <c r="FK194" i="4"/>
  <c r="FM194" i="4"/>
  <c r="FO194" i="4"/>
  <c r="FQ194" i="4"/>
  <c r="FS194" i="4"/>
  <c r="FU194" i="4"/>
  <c r="FW194" i="4"/>
  <c r="FY194" i="4"/>
  <c r="GA194" i="4"/>
  <c r="GC194" i="4"/>
  <c r="GE194" i="4"/>
  <c r="GG194" i="4"/>
  <c r="GI194" i="4"/>
  <c r="GK194" i="4"/>
  <c r="GM194" i="4"/>
  <c r="GO194" i="4"/>
  <c r="GQ194" i="4"/>
  <c r="GS194" i="4"/>
  <c r="GU194" i="4"/>
  <c r="GW194" i="4"/>
  <c r="GY194" i="4"/>
  <c r="HA194" i="4"/>
  <c r="HC194" i="4"/>
  <c r="DJ195" i="4"/>
  <c r="DL195" i="4"/>
  <c r="DN195" i="4"/>
  <c r="DP195" i="4"/>
  <c r="DR195" i="4"/>
  <c r="DT195" i="4"/>
  <c r="DV195" i="4"/>
  <c r="DX195" i="4"/>
  <c r="DZ195" i="4"/>
  <c r="EB195" i="4"/>
  <c r="ED195" i="4"/>
  <c r="EF195" i="4"/>
  <c r="EH195" i="4"/>
  <c r="EJ195" i="4"/>
  <c r="EL195" i="4"/>
  <c r="EN195" i="4"/>
  <c r="EP195" i="4"/>
  <c r="ER195" i="4"/>
  <c r="ET195" i="4"/>
  <c r="EV195" i="4"/>
  <c r="EX195" i="4"/>
  <c r="EZ195" i="4"/>
  <c r="FB195" i="4"/>
  <c r="FD195" i="4"/>
  <c r="FF195" i="4"/>
  <c r="FH195" i="4"/>
  <c r="FJ195" i="4"/>
  <c r="FL195" i="4"/>
  <c r="FN195" i="4"/>
  <c r="FP195" i="4"/>
  <c r="FR195" i="4"/>
  <c r="FT195" i="4"/>
  <c r="FV195" i="4"/>
  <c r="FX195" i="4"/>
  <c r="FZ195" i="4"/>
  <c r="GB195" i="4"/>
  <c r="GD195" i="4"/>
  <c r="GF195" i="4"/>
  <c r="GH195" i="4"/>
  <c r="GJ195" i="4"/>
  <c r="GL195" i="4"/>
  <c r="GN195" i="4"/>
  <c r="GP195" i="4"/>
  <c r="GR195" i="4"/>
  <c r="GT195" i="4"/>
  <c r="GV195" i="4"/>
  <c r="GX195" i="4"/>
  <c r="GZ195" i="4"/>
  <c r="HB195" i="4"/>
  <c r="HD195" i="4"/>
  <c r="DI196" i="4"/>
  <c r="DK196" i="4"/>
  <c r="DM196" i="4"/>
  <c r="DO196" i="4"/>
  <c r="DQ196" i="4"/>
  <c r="DS196" i="4"/>
  <c r="DU196" i="4"/>
  <c r="DW196" i="4"/>
  <c r="DY196" i="4"/>
  <c r="EA196" i="4"/>
  <c r="EC196" i="4"/>
  <c r="EE196" i="4"/>
  <c r="EG196" i="4"/>
  <c r="EI196" i="4"/>
  <c r="EK196" i="4"/>
  <c r="EM196" i="4"/>
  <c r="EO196" i="4"/>
  <c r="EQ196" i="4"/>
  <c r="ES196" i="4"/>
  <c r="EU196" i="4"/>
  <c r="EW196" i="4"/>
  <c r="EY196" i="4"/>
  <c r="FA196" i="4"/>
  <c r="FC196" i="4"/>
  <c r="FE196" i="4"/>
  <c r="FG196" i="4"/>
  <c r="FI196" i="4"/>
  <c r="FK196" i="4"/>
  <c r="FM196" i="4"/>
  <c r="FO196" i="4"/>
  <c r="FQ196" i="4"/>
  <c r="FS196" i="4"/>
  <c r="FU196" i="4"/>
  <c r="FW196" i="4"/>
  <c r="FY196" i="4"/>
  <c r="GA196" i="4"/>
  <c r="GC196" i="4"/>
  <c r="GE196" i="4"/>
  <c r="GG196" i="4"/>
  <c r="GI196" i="4"/>
  <c r="GK196" i="4"/>
  <c r="GM196" i="4"/>
  <c r="GO196" i="4"/>
  <c r="GQ196" i="4"/>
  <c r="GS196" i="4"/>
  <c r="GU196" i="4"/>
  <c r="GW196" i="4"/>
  <c r="GY196" i="4"/>
  <c r="HA196" i="4"/>
  <c r="HC196" i="4"/>
  <c r="DJ197" i="4"/>
  <c r="DL197" i="4"/>
  <c r="DN197" i="4"/>
  <c r="DP197" i="4"/>
  <c r="DR197" i="4"/>
  <c r="DT197" i="4"/>
  <c r="DV197" i="4"/>
  <c r="DX197" i="4"/>
  <c r="DZ197" i="4"/>
  <c r="EB197" i="4"/>
  <c r="ED197" i="4"/>
  <c r="EF197" i="4"/>
  <c r="EH197" i="4"/>
  <c r="EJ197" i="4"/>
  <c r="EL197" i="4"/>
  <c r="EN197" i="4"/>
  <c r="EP197" i="4"/>
  <c r="ER197" i="4"/>
  <c r="ET197" i="4"/>
  <c r="EV197" i="4"/>
  <c r="EX197" i="4"/>
  <c r="EZ197" i="4"/>
  <c r="FB197" i="4"/>
  <c r="FD197" i="4"/>
  <c r="FF197" i="4"/>
  <c r="FH197" i="4"/>
  <c r="FJ197" i="4"/>
  <c r="FL197" i="4"/>
  <c r="FN197" i="4"/>
  <c r="FP197" i="4"/>
  <c r="FR197" i="4"/>
  <c r="FT197" i="4"/>
  <c r="FV197" i="4"/>
  <c r="FX197" i="4"/>
  <c r="FZ197" i="4"/>
  <c r="GB197" i="4"/>
  <c r="GD197" i="4"/>
  <c r="GF197" i="4"/>
  <c r="GH197" i="4"/>
  <c r="GJ197" i="4"/>
  <c r="GL197" i="4"/>
  <c r="GN197" i="4"/>
  <c r="GP197" i="4"/>
  <c r="GR197" i="4"/>
  <c r="GT197" i="4"/>
  <c r="GV197" i="4"/>
  <c r="GX197" i="4"/>
  <c r="GZ197" i="4"/>
  <c r="HB197" i="4"/>
  <c r="HD197" i="4"/>
  <c r="DJ198" i="4"/>
  <c r="DL198" i="4"/>
  <c r="DN198" i="4"/>
  <c r="DP198" i="4"/>
  <c r="DR198" i="4"/>
  <c r="DT198" i="4"/>
  <c r="DV198" i="4"/>
  <c r="DX198" i="4"/>
  <c r="DZ198" i="4"/>
  <c r="EB198" i="4"/>
  <c r="ED198" i="4"/>
  <c r="EF198" i="4"/>
  <c r="EH198" i="4"/>
  <c r="EJ198" i="4"/>
  <c r="EL198" i="4"/>
  <c r="EN198" i="4"/>
  <c r="EP198" i="4"/>
  <c r="ER198" i="4"/>
  <c r="ET198" i="4"/>
  <c r="EV198" i="4"/>
  <c r="EX198" i="4"/>
  <c r="EZ198" i="4"/>
  <c r="FB198" i="4"/>
  <c r="FD198" i="4"/>
  <c r="FF198" i="4"/>
  <c r="FH198" i="4"/>
  <c r="FJ198" i="4"/>
  <c r="FL198" i="4"/>
  <c r="FN198" i="4"/>
  <c r="FP198" i="4"/>
  <c r="FR198" i="4"/>
  <c r="FT198" i="4"/>
  <c r="FV198" i="4"/>
  <c r="FX198" i="4"/>
  <c r="FZ198" i="4"/>
  <c r="GB198" i="4"/>
  <c r="GD198" i="4"/>
  <c r="GF198" i="4"/>
  <c r="GH198" i="4"/>
  <c r="GJ198" i="4"/>
  <c r="GL198" i="4"/>
  <c r="GN198" i="4"/>
  <c r="GP198" i="4"/>
  <c r="GR198" i="4"/>
  <c r="GT198" i="4"/>
  <c r="GV198" i="4"/>
  <c r="GX198" i="4"/>
  <c r="GZ198" i="4"/>
  <c r="HB198" i="4"/>
  <c r="HD198" i="4"/>
  <c r="DI199" i="4"/>
  <c r="DK199" i="4"/>
  <c r="DM199" i="4"/>
  <c r="DO199" i="4"/>
  <c r="DQ199" i="4"/>
  <c r="DS199" i="4"/>
  <c r="DU199" i="4"/>
  <c r="DW199" i="4"/>
  <c r="DY199" i="4"/>
  <c r="EA199" i="4"/>
  <c r="EC199" i="4"/>
  <c r="EE199" i="4"/>
  <c r="EG199" i="4"/>
  <c r="EI199" i="4"/>
  <c r="EK199" i="4"/>
  <c r="EM199" i="4"/>
  <c r="EO199" i="4"/>
  <c r="EQ199" i="4"/>
  <c r="ES199" i="4"/>
  <c r="EU199" i="4"/>
  <c r="EW199" i="4"/>
  <c r="EY199" i="4"/>
  <c r="FA199" i="4"/>
  <c r="FC199" i="4"/>
  <c r="FE199" i="4"/>
  <c r="FG199" i="4"/>
  <c r="FI199" i="4"/>
  <c r="FK199" i="4"/>
  <c r="FM199" i="4"/>
  <c r="FO199" i="4"/>
  <c r="FQ199" i="4"/>
  <c r="FS199" i="4"/>
  <c r="FU199" i="4"/>
  <c r="FW199" i="4"/>
  <c r="FY199" i="4"/>
  <c r="GA199" i="4"/>
  <c r="GC199" i="4"/>
  <c r="GE199" i="4"/>
  <c r="GG199" i="4"/>
  <c r="GI199" i="4"/>
  <c r="GK199" i="4"/>
  <c r="GM199" i="4"/>
  <c r="GO199" i="4"/>
  <c r="GQ199" i="4"/>
  <c r="GS199" i="4"/>
  <c r="GU199" i="4"/>
  <c r="GW199" i="4"/>
  <c r="GY199" i="4"/>
  <c r="HA199" i="4"/>
  <c r="HC199" i="4"/>
  <c r="DJ200" i="4"/>
  <c r="DL200" i="4"/>
  <c r="DN200" i="4"/>
  <c r="DP200" i="4"/>
  <c r="DR200" i="4"/>
  <c r="DT200" i="4"/>
  <c r="DV200" i="4"/>
  <c r="DX200" i="4"/>
  <c r="DZ200" i="4"/>
  <c r="EB200" i="4"/>
  <c r="ED200" i="4"/>
  <c r="EF200" i="4"/>
  <c r="EH200" i="4"/>
  <c r="EJ200" i="4"/>
  <c r="EL200" i="4"/>
  <c r="EN200" i="4"/>
  <c r="EP200" i="4"/>
  <c r="ER200" i="4"/>
  <c r="ET200" i="4"/>
  <c r="EV200" i="4"/>
  <c r="EX200" i="4"/>
  <c r="EZ200" i="4"/>
  <c r="FB200" i="4"/>
  <c r="FD200" i="4"/>
  <c r="FF200" i="4"/>
  <c r="FH200" i="4"/>
  <c r="FJ200" i="4"/>
  <c r="FL200" i="4"/>
  <c r="FN200" i="4"/>
  <c r="FP200" i="4"/>
  <c r="FR200" i="4"/>
  <c r="FT200" i="4"/>
  <c r="FV200" i="4"/>
  <c r="FX200" i="4"/>
  <c r="FZ200" i="4"/>
  <c r="GB200" i="4"/>
  <c r="GD200" i="4"/>
  <c r="GF200" i="4"/>
  <c r="GH200" i="4"/>
  <c r="GJ200" i="4"/>
  <c r="GL200" i="4"/>
  <c r="GN200" i="4"/>
  <c r="GP200" i="4"/>
  <c r="GR200" i="4"/>
  <c r="GT200" i="4"/>
  <c r="GV200" i="4"/>
  <c r="GX200" i="4"/>
  <c r="GZ200" i="4"/>
  <c r="HB200" i="4"/>
  <c r="HD200" i="4"/>
  <c r="DI201" i="4"/>
  <c r="DK201" i="4"/>
  <c r="DM201" i="4"/>
  <c r="DO201" i="4"/>
  <c r="DQ201" i="4"/>
  <c r="DS201" i="4"/>
  <c r="DU201" i="4"/>
  <c r="DW201" i="4"/>
  <c r="DY201" i="4"/>
  <c r="EA201" i="4"/>
  <c r="EC201" i="4"/>
  <c r="EE201" i="4"/>
  <c r="EG201" i="4"/>
  <c r="EI201" i="4"/>
  <c r="EK201" i="4"/>
  <c r="EM201" i="4"/>
  <c r="EO201" i="4"/>
  <c r="EQ201" i="4"/>
  <c r="ES201" i="4"/>
  <c r="EU201" i="4"/>
  <c r="EW201" i="4"/>
  <c r="EY201" i="4"/>
  <c r="FA201" i="4"/>
  <c r="FC201" i="4"/>
  <c r="FE201" i="4"/>
  <c r="FG201" i="4"/>
  <c r="FI201" i="4"/>
  <c r="FK201" i="4"/>
  <c r="FM201" i="4"/>
  <c r="FO201" i="4"/>
  <c r="FQ201" i="4"/>
  <c r="FS201" i="4"/>
  <c r="FU201" i="4"/>
  <c r="FW201" i="4"/>
  <c r="FY201" i="4"/>
  <c r="GA201" i="4"/>
  <c r="GC201" i="4"/>
  <c r="GE201" i="4"/>
  <c r="GG201" i="4"/>
  <c r="GI201" i="4"/>
  <c r="GK201" i="4"/>
  <c r="GM201" i="4"/>
  <c r="GO201" i="4"/>
  <c r="GQ201" i="4"/>
  <c r="GS201" i="4"/>
  <c r="GU201" i="4"/>
  <c r="GW201" i="4"/>
  <c r="GY201" i="4"/>
  <c r="HA201" i="4"/>
  <c r="HC201" i="4"/>
  <c r="DI202" i="4"/>
  <c r="DK202" i="4"/>
  <c r="DM202" i="4"/>
  <c r="DO202" i="4"/>
  <c r="DQ202" i="4"/>
  <c r="DS202" i="4"/>
  <c r="DU202" i="4"/>
  <c r="DW202" i="4"/>
  <c r="DY202" i="4"/>
  <c r="EA202" i="4"/>
  <c r="EC202" i="4"/>
  <c r="EE202" i="4"/>
  <c r="EG202" i="4"/>
  <c r="EI202" i="4"/>
  <c r="EK202" i="4"/>
  <c r="EM202" i="4"/>
  <c r="EO202" i="4"/>
  <c r="EQ202" i="4"/>
  <c r="ES202" i="4"/>
  <c r="EU202" i="4"/>
  <c r="EW202" i="4"/>
  <c r="EY202" i="4"/>
  <c r="FA202" i="4"/>
  <c r="FC202" i="4"/>
  <c r="FE202" i="4"/>
  <c r="FG202" i="4"/>
  <c r="FI202" i="4"/>
  <c r="FK202" i="4"/>
  <c r="FM202" i="4"/>
  <c r="FO202" i="4"/>
  <c r="FQ202" i="4"/>
  <c r="FS202" i="4"/>
  <c r="FU202" i="4"/>
  <c r="FW202" i="4"/>
  <c r="FY202" i="4"/>
  <c r="GA202" i="4"/>
  <c r="GC202" i="4"/>
  <c r="GE202" i="4"/>
  <c r="GG202" i="4"/>
  <c r="GI202" i="4"/>
  <c r="GK202" i="4"/>
  <c r="GM202" i="4"/>
  <c r="GO202" i="4"/>
  <c r="GQ202" i="4"/>
  <c r="GS202" i="4"/>
  <c r="GU202" i="4"/>
  <c r="GW202" i="4"/>
  <c r="GY202" i="4"/>
  <c r="HA202" i="4"/>
  <c r="HC202" i="4"/>
  <c r="DJ203" i="4"/>
  <c r="DL203" i="4"/>
  <c r="DN203" i="4"/>
  <c r="DP203" i="4"/>
  <c r="DR203" i="4"/>
  <c r="DT203" i="4"/>
  <c r="DV203" i="4"/>
  <c r="DX203" i="4"/>
  <c r="DZ203" i="4"/>
  <c r="EB203" i="4"/>
  <c r="ED203" i="4"/>
  <c r="EF203" i="4"/>
  <c r="EH203" i="4"/>
  <c r="EJ203" i="4"/>
  <c r="EL203" i="4"/>
  <c r="EN203" i="4"/>
  <c r="EP203" i="4"/>
  <c r="ER203" i="4"/>
  <c r="ET203" i="4"/>
  <c r="EV203" i="4"/>
  <c r="EX203" i="4"/>
  <c r="EZ203" i="4"/>
  <c r="FB203" i="4"/>
  <c r="FD203" i="4"/>
  <c r="FF203" i="4"/>
  <c r="FH203" i="4"/>
  <c r="FJ203" i="4"/>
  <c r="FL203" i="4"/>
  <c r="FN203" i="4"/>
  <c r="FP203" i="4"/>
  <c r="FR203" i="4"/>
  <c r="FT203" i="4"/>
  <c r="FV203" i="4"/>
  <c r="FX203" i="4"/>
  <c r="FZ203" i="4"/>
  <c r="GB203" i="4"/>
  <c r="GD203" i="4"/>
  <c r="GF203" i="4"/>
  <c r="GH203" i="4"/>
  <c r="GJ203" i="4"/>
  <c r="GL203" i="4"/>
  <c r="GN203" i="4"/>
  <c r="GP203" i="4"/>
  <c r="GR203" i="4"/>
  <c r="GT203" i="4"/>
  <c r="GV203" i="4"/>
  <c r="GX203" i="4"/>
  <c r="GZ203" i="4"/>
  <c r="HB203" i="4"/>
  <c r="HD203" i="4"/>
  <c r="DI204" i="4"/>
  <c r="DK204" i="4"/>
  <c r="DM204" i="4"/>
  <c r="DO204" i="4"/>
  <c r="DQ204" i="4"/>
  <c r="DS204" i="4"/>
  <c r="DU204" i="4"/>
  <c r="DW204" i="4"/>
  <c r="DY204" i="4"/>
  <c r="EA204" i="4"/>
  <c r="EC204" i="4"/>
  <c r="EE204" i="4"/>
  <c r="EG204" i="4"/>
  <c r="EI204" i="4"/>
  <c r="EK204" i="4"/>
  <c r="EM204" i="4"/>
  <c r="EO204" i="4"/>
  <c r="EQ204" i="4"/>
  <c r="ES204" i="4"/>
  <c r="EU204" i="4"/>
  <c r="EW204" i="4"/>
  <c r="EY204" i="4"/>
  <c r="FA204" i="4"/>
  <c r="FC204" i="4"/>
  <c r="FE204" i="4"/>
  <c r="FG204" i="4"/>
  <c r="FI204" i="4"/>
  <c r="FK204" i="4"/>
  <c r="FM204" i="4"/>
  <c r="FO204" i="4"/>
  <c r="FQ204" i="4"/>
  <c r="FS204" i="4"/>
  <c r="FU204" i="4"/>
  <c r="FW204" i="4"/>
  <c r="FY204" i="4"/>
  <c r="GA204" i="4"/>
  <c r="GC204" i="4"/>
  <c r="GE204" i="4"/>
  <c r="GG204" i="4"/>
  <c r="GI204" i="4"/>
  <c r="GK204" i="4"/>
  <c r="GM204" i="4"/>
  <c r="GO204" i="4"/>
  <c r="GQ204" i="4"/>
  <c r="GS204" i="4"/>
  <c r="GU204" i="4"/>
  <c r="GW204" i="4"/>
  <c r="GY204" i="4"/>
  <c r="HA204" i="4"/>
  <c r="HC204" i="4"/>
  <c r="DJ205" i="4"/>
  <c r="DL205" i="4"/>
  <c r="DN205" i="4"/>
  <c r="DP205" i="4"/>
  <c r="DR205" i="4"/>
  <c r="DT205" i="4"/>
  <c r="DV205" i="4"/>
  <c r="DX205" i="4"/>
  <c r="DZ205" i="4"/>
  <c r="EB205" i="4"/>
  <c r="ED205" i="4"/>
  <c r="EF205" i="4"/>
  <c r="EH205" i="4"/>
  <c r="EJ205" i="4"/>
  <c r="EL205" i="4"/>
  <c r="EN205" i="4"/>
  <c r="EP205" i="4"/>
  <c r="ER205" i="4"/>
  <c r="ET205" i="4"/>
  <c r="EV205" i="4"/>
  <c r="EX205" i="4"/>
  <c r="EZ205" i="4"/>
  <c r="FB205" i="4"/>
  <c r="FD205" i="4"/>
  <c r="FF205" i="4"/>
  <c r="FH205" i="4"/>
  <c r="FJ205" i="4"/>
  <c r="FL205" i="4"/>
  <c r="FN205" i="4"/>
  <c r="FP205" i="4"/>
  <c r="FR205" i="4"/>
  <c r="FT205" i="4"/>
  <c r="FV205" i="4"/>
  <c r="FX205" i="4"/>
  <c r="FZ205" i="4"/>
  <c r="GB205" i="4"/>
  <c r="GD205" i="4"/>
  <c r="GF205" i="4"/>
  <c r="GH205" i="4"/>
  <c r="GJ205" i="4"/>
  <c r="GL205" i="4"/>
  <c r="GN205" i="4"/>
  <c r="GP205" i="4"/>
  <c r="GR205" i="4"/>
  <c r="GT205" i="4"/>
  <c r="GV205" i="4"/>
  <c r="GX205" i="4"/>
  <c r="GZ205" i="4"/>
  <c r="HB205" i="4"/>
  <c r="HD205" i="4"/>
  <c r="DJ206" i="4"/>
  <c r="DL206" i="4"/>
  <c r="DN206" i="4"/>
  <c r="DP206" i="4"/>
  <c r="DR206" i="4"/>
  <c r="DT206" i="4"/>
  <c r="DV206" i="4"/>
  <c r="DX206" i="4"/>
  <c r="DZ206" i="4"/>
  <c r="EB206" i="4"/>
  <c r="ED206" i="4"/>
  <c r="EF206" i="4"/>
  <c r="EH206" i="4"/>
  <c r="EJ206" i="4"/>
  <c r="EL206" i="4"/>
  <c r="EN206" i="4"/>
  <c r="EP206" i="4"/>
  <c r="ER206" i="4"/>
  <c r="ET206" i="4"/>
  <c r="EV206" i="4"/>
  <c r="EX206" i="4"/>
  <c r="EZ206" i="4"/>
  <c r="FB206" i="4"/>
  <c r="FD206" i="4"/>
  <c r="FF206" i="4"/>
  <c r="FH206" i="4"/>
  <c r="FJ206" i="4"/>
  <c r="FL206" i="4"/>
  <c r="FN206" i="4"/>
  <c r="FP206" i="4"/>
  <c r="FR206" i="4"/>
  <c r="FT206" i="4"/>
  <c r="FV206" i="4"/>
  <c r="FX206" i="4"/>
  <c r="FZ206" i="4"/>
  <c r="GB206" i="4"/>
  <c r="GD206" i="4"/>
  <c r="GF206" i="4"/>
  <c r="GH206" i="4"/>
  <c r="GJ206" i="4"/>
  <c r="GL206" i="4"/>
  <c r="GN206" i="4"/>
  <c r="GP206" i="4"/>
  <c r="GR206" i="4"/>
  <c r="GT206" i="4"/>
  <c r="GV206" i="4"/>
  <c r="GX206" i="4"/>
  <c r="GZ206" i="4"/>
  <c r="HB206" i="4"/>
  <c r="HD206" i="4"/>
  <c r="DI207" i="4"/>
  <c r="DK207" i="4"/>
  <c r="DM207" i="4"/>
  <c r="DO207" i="4"/>
  <c r="DQ207" i="4"/>
  <c r="DS207" i="4"/>
  <c r="DU207" i="4"/>
  <c r="DW207" i="4"/>
  <c r="DY207" i="4"/>
  <c r="EA207" i="4"/>
  <c r="EC207" i="4"/>
  <c r="EE207" i="4"/>
  <c r="EG207" i="4"/>
  <c r="EI207" i="4"/>
  <c r="EK207" i="4"/>
  <c r="EM207" i="4"/>
  <c r="EO207" i="4"/>
  <c r="EQ207" i="4"/>
  <c r="ES207" i="4"/>
  <c r="EU207" i="4"/>
  <c r="EW207" i="4"/>
  <c r="EY207" i="4"/>
  <c r="FA207" i="4"/>
  <c r="FC207" i="4"/>
  <c r="FE207" i="4"/>
  <c r="FG207" i="4"/>
  <c r="FI207" i="4"/>
  <c r="FK207" i="4"/>
  <c r="FM207" i="4"/>
  <c r="FO207" i="4"/>
  <c r="FQ207" i="4"/>
  <c r="FS207" i="4"/>
  <c r="FU207" i="4"/>
  <c r="FW207" i="4"/>
  <c r="FY207" i="4"/>
  <c r="GA207" i="4"/>
  <c r="GC207" i="4"/>
  <c r="GE207" i="4"/>
  <c r="GG207" i="4"/>
  <c r="GI207" i="4"/>
  <c r="GK207" i="4"/>
  <c r="GM207" i="4"/>
  <c r="GO207" i="4"/>
  <c r="GQ207" i="4"/>
  <c r="GS207" i="4"/>
  <c r="GU207" i="4"/>
  <c r="GW207" i="4"/>
  <c r="GY207" i="4"/>
  <c r="HA207" i="4"/>
  <c r="HC207" i="4"/>
  <c r="DJ208" i="4"/>
  <c r="DL208" i="4"/>
  <c r="DN208" i="4"/>
  <c r="DP208" i="4"/>
  <c r="DR208" i="4"/>
  <c r="DT208" i="4"/>
  <c r="DV208" i="4"/>
  <c r="DX208" i="4"/>
  <c r="DZ208" i="4"/>
  <c r="EB208" i="4"/>
  <c r="ED208" i="4"/>
  <c r="EF208" i="4"/>
  <c r="EH208" i="4"/>
  <c r="EJ208" i="4"/>
  <c r="EL208" i="4"/>
  <c r="EN208" i="4"/>
  <c r="EP208" i="4"/>
  <c r="ER208" i="4"/>
  <c r="ET208" i="4"/>
  <c r="EV208" i="4"/>
  <c r="EX208" i="4"/>
  <c r="EZ208" i="4"/>
  <c r="FB208" i="4"/>
  <c r="FD208" i="4"/>
  <c r="FF208" i="4"/>
  <c r="FH208" i="4"/>
  <c r="FJ208" i="4"/>
  <c r="FL208" i="4"/>
  <c r="FN208" i="4"/>
  <c r="FP208" i="4"/>
  <c r="FR208" i="4"/>
  <c r="FT208" i="4"/>
  <c r="FV208" i="4"/>
  <c r="FX208" i="4"/>
  <c r="FZ208" i="4"/>
  <c r="GB208" i="4"/>
  <c r="GD208" i="4"/>
  <c r="GF208" i="4"/>
  <c r="GH208" i="4"/>
  <c r="GJ208" i="4"/>
  <c r="GL208" i="4"/>
  <c r="GN208" i="4"/>
  <c r="GP208" i="4"/>
  <c r="GR208" i="4"/>
  <c r="GT208" i="4"/>
  <c r="GV208" i="4"/>
  <c r="GX208" i="4"/>
  <c r="GZ208" i="4"/>
  <c r="HB208" i="4"/>
  <c r="HD208" i="4"/>
  <c r="DI209" i="4"/>
  <c r="DK209" i="4"/>
  <c r="DM209" i="4"/>
  <c r="DO209" i="4"/>
  <c r="DQ209" i="4"/>
  <c r="DS209" i="4"/>
  <c r="DU209" i="4"/>
  <c r="DW209" i="4"/>
  <c r="DY209" i="4"/>
  <c r="EA209" i="4"/>
  <c r="EC209" i="4"/>
  <c r="EE209" i="4"/>
  <c r="EG209" i="4"/>
  <c r="EI209" i="4"/>
  <c r="EK209" i="4"/>
  <c r="EM209" i="4"/>
  <c r="EO209" i="4"/>
  <c r="EQ209" i="4"/>
  <c r="ES209" i="4"/>
  <c r="EU209" i="4"/>
  <c r="EW209" i="4"/>
  <c r="EY209" i="4"/>
  <c r="FA209" i="4"/>
  <c r="FC209" i="4"/>
  <c r="FE209" i="4"/>
  <c r="FG209" i="4"/>
  <c r="FI209" i="4"/>
  <c r="FK209" i="4"/>
  <c r="FM209" i="4"/>
  <c r="FO209" i="4"/>
  <c r="FQ209" i="4"/>
  <c r="FS209" i="4"/>
  <c r="FU209" i="4"/>
  <c r="FW209" i="4"/>
  <c r="FY209" i="4"/>
  <c r="GA209" i="4"/>
  <c r="GC209" i="4"/>
  <c r="GE209" i="4"/>
  <c r="GG209" i="4"/>
  <c r="GI209" i="4"/>
  <c r="GK209" i="4"/>
  <c r="GM209" i="4"/>
  <c r="GO209" i="4"/>
  <c r="GQ209" i="4"/>
  <c r="GS209" i="4"/>
  <c r="GU209" i="4"/>
  <c r="GW209" i="4"/>
  <c r="GY209" i="4"/>
  <c r="HA209" i="4"/>
  <c r="HC209" i="4"/>
  <c r="DI210" i="4"/>
  <c r="DK210" i="4"/>
  <c r="DM210" i="4"/>
  <c r="DO210" i="4"/>
  <c r="DQ210" i="4"/>
  <c r="DS210" i="4"/>
  <c r="DU210" i="4"/>
  <c r="DW210" i="4"/>
  <c r="DY210" i="4"/>
  <c r="EA210" i="4"/>
  <c r="EC210" i="4"/>
  <c r="EE210" i="4"/>
  <c r="EG210" i="4"/>
  <c r="EI210" i="4"/>
  <c r="EK210" i="4"/>
  <c r="EM210" i="4"/>
  <c r="EO210" i="4"/>
  <c r="EQ210" i="4"/>
  <c r="ES210" i="4"/>
  <c r="EU210" i="4"/>
  <c r="EW210" i="4"/>
  <c r="EY210" i="4"/>
  <c r="FA210" i="4"/>
  <c r="FC210" i="4"/>
  <c r="FE210" i="4"/>
  <c r="FG210" i="4"/>
  <c r="FI210" i="4"/>
  <c r="FK210" i="4"/>
  <c r="FM210" i="4"/>
  <c r="FO210" i="4"/>
  <c r="FQ210" i="4"/>
  <c r="FS210" i="4"/>
  <c r="FU210" i="4"/>
  <c r="FW210" i="4"/>
  <c r="FY210" i="4"/>
  <c r="GA210" i="4"/>
  <c r="GC210" i="4"/>
  <c r="GE210" i="4"/>
  <c r="GG210" i="4"/>
  <c r="GI210" i="4"/>
  <c r="GK210" i="4"/>
  <c r="GM210" i="4"/>
  <c r="GO210" i="4"/>
  <c r="GQ210" i="4"/>
  <c r="GS210" i="4"/>
  <c r="GU210" i="4"/>
  <c r="GW210" i="4"/>
  <c r="GY210" i="4"/>
  <c r="HA210" i="4"/>
  <c r="HC210" i="4"/>
  <c r="DJ211" i="4"/>
  <c r="DL211" i="4"/>
  <c r="DN211" i="4"/>
  <c r="DP211" i="4"/>
  <c r="DR211" i="4"/>
  <c r="DT211" i="4"/>
  <c r="DV211" i="4"/>
  <c r="DX211" i="4"/>
  <c r="DZ211" i="4"/>
  <c r="EB211" i="4"/>
  <c r="ED211" i="4"/>
  <c r="EF211" i="4"/>
  <c r="EH211" i="4"/>
  <c r="EJ211" i="4"/>
  <c r="EL211" i="4"/>
  <c r="EN211" i="4"/>
  <c r="EP211" i="4"/>
  <c r="ER211" i="4"/>
  <c r="ET211" i="4"/>
  <c r="EV211" i="4"/>
  <c r="EX211" i="4"/>
  <c r="EZ211" i="4"/>
  <c r="FB211" i="4"/>
  <c r="FD211" i="4"/>
  <c r="FF211" i="4"/>
  <c r="FH211" i="4"/>
  <c r="FJ211" i="4"/>
  <c r="FL211" i="4"/>
  <c r="FN211" i="4"/>
  <c r="FP211" i="4"/>
  <c r="FR211" i="4"/>
  <c r="FT211" i="4"/>
  <c r="FV211" i="4"/>
  <c r="FX211" i="4"/>
  <c r="FZ211" i="4"/>
  <c r="GB211" i="4"/>
  <c r="GD211" i="4"/>
  <c r="GF211" i="4"/>
  <c r="GH211" i="4"/>
  <c r="GJ211" i="4"/>
  <c r="GL211" i="4"/>
  <c r="GN211" i="4"/>
  <c r="GP211" i="4"/>
  <c r="GR211" i="4"/>
  <c r="GT211" i="4"/>
  <c r="GV211" i="4"/>
  <c r="GX211" i="4"/>
  <c r="GZ211" i="4"/>
  <c r="HB211" i="4"/>
  <c r="HD211" i="4"/>
  <c r="DI212" i="4"/>
  <c r="DK212" i="4"/>
  <c r="DM212" i="4"/>
  <c r="DO212" i="4"/>
  <c r="DQ212" i="4"/>
  <c r="DS212" i="4"/>
  <c r="DU212" i="4"/>
  <c r="DW212" i="4"/>
  <c r="DY212" i="4"/>
  <c r="EA212" i="4"/>
  <c r="EC212" i="4"/>
  <c r="EE212" i="4"/>
  <c r="EG212" i="4"/>
  <c r="EI212" i="4"/>
  <c r="EK212" i="4"/>
  <c r="EM212" i="4"/>
  <c r="EO212" i="4"/>
  <c r="EQ212" i="4"/>
  <c r="ES212" i="4"/>
  <c r="EU212" i="4"/>
  <c r="EW212" i="4"/>
  <c r="EY212" i="4"/>
  <c r="FA212" i="4"/>
  <c r="FC212" i="4"/>
  <c r="FE212" i="4"/>
  <c r="FG212" i="4"/>
  <c r="FI212" i="4"/>
  <c r="FK212" i="4"/>
  <c r="FM212" i="4"/>
  <c r="FO212" i="4"/>
  <c r="FQ212" i="4"/>
  <c r="FS212" i="4"/>
  <c r="FU212" i="4"/>
  <c r="FW212" i="4"/>
  <c r="FY212" i="4"/>
  <c r="GA212" i="4"/>
  <c r="GC212" i="4"/>
  <c r="GE212" i="4"/>
  <c r="GG212" i="4"/>
  <c r="GI212" i="4"/>
  <c r="GK212" i="4"/>
  <c r="GM212" i="4"/>
  <c r="GO212" i="4"/>
  <c r="GQ212" i="4"/>
  <c r="GS212" i="4"/>
  <c r="GU212" i="4"/>
  <c r="GW212" i="4"/>
  <c r="GY212" i="4"/>
  <c r="HA212" i="4"/>
  <c r="HC212" i="4"/>
  <c r="DJ213" i="4"/>
  <c r="DL213" i="4"/>
  <c r="DN213" i="4"/>
  <c r="DP213" i="4"/>
  <c r="DR213" i="4"/>
  <c r="DT213" i="4"/>
  <c r="DV213" i="4"/>
  <c r="DX213" i="4"/>
  <c r="DZ213" i="4"/>
  <c r="EB213" i="4"/>
  <c r="ED213" i="4"/>
  <c r="EF213" i="4"/>
  <c r="EH213" i="4"/>
  <c r="EJ213" i="4"/>
  <c r="EL213" i="4"/>
  <c r="EN213" i="4"/>
  <c r="EP213" i="4"/>
  <c r="ER213" i="4"/>
  <c r="ET213" i="4"/>
  <c r="EV213" i="4"/>
  <c r="EX213" i="4"/>
  <c r="EZ213" i="4"/>
  <c r="FB213" i="4"/>
  <c r="FD213" i="4"/>
  <c r="FF213" i="4"/>
  <c r="FH213" i="4"/>
  <c r="FJ213" i="4"/>
  <c r="FL213" i="4"/>
  <c r="FN213" i="4"/>
  <c r="FP213" i="4"/>
  <c r="FR213" i="4"/>
  <c r="FT213" i="4"/>
  <c r="FV213" i="4"/>
  <c r="FX213" i="4"/>
  <c r="FZ213" i="4"/>
  <c r="GB213" i="4"/>
  <c r="GD213" i="4"/>
  <c r="GF213" i="4"/>
  <c r="GH213" i="4"/>
  <c r="GJ213" i="4"/>
  <c r="GL213" i="4"/>
  <c r="GN213" i="4"/>
  <c r="GP213" i="4"/>
  <c r="GR213" i="4"/>
  <c r="GT213" i="4"/>
  <c r="GV213" i="4"/>
  <c r="GX213" i="4"/>
  <c r="GZ213" i="4"/>
  <c r="HB213" i="4"/>
  <c r="HD213" i="4"/>
  <c r="DJ214" i="4"/>
  <c r="DL214" i="4"/>
  <c r="DN214" i="4"/>
  <c r="DP214" i="4"/>
  <c r="DR214" i="4"/>
  <c r="DT214" i="4"/>
  <c r="DV214" i="4"/>
  <c r="DX214" i="4"/>
  <c r="DZ214" i="4"/>
  <c r="EB214" i="4"/>
  <c r="ED214" i="4"/>
  <c r="EF214" i="4"/>
  <c r="EH214" i="4"/>
  <c r="EJ214" i="4"/>
  <c r="EL214" i="4"/>
  <c r="EN214" i="4"/>
  <c r="EP214" i="4"/>
  <c r="ER214" i="4"/>
  <c r="ET214" i="4"/>
  <c r="EV214" i="4"/>
  <c r="EX214" i="4"/>
  <c r="EZ214" i="4"/>
  <c r="FB214" i="4"/>
  <c r="FD214" i="4"/>
  <c r="FF214" i="4"/>
  <c r="FH214" i="4"/>
  <c r="FJ214" i="4"/>
  <c r="FL214" i="4"/>
  <c r="FN214" i="4"/>
  <c r="FP214" i="4"/>
  <c r="FR214" i="4"/>
  <c r="FT214" i="4"/>
  <c r="FV214" i="4"/>
  <c r="FX214" i="4"/>
  <c r="FZ214" i="4"/>
  <c r="GB214" i="4"/>
  <c r="GD214" i="4"/>
  <c r="GF214" i="4"/>
  <c r="GH214" i="4"/>
  <c r="GJ214" i="4"/>
  <c r="GL214" i="4"/>
  <c r="GN214" i="4"/>
  <c r="GP214" i="4"/>
  <c r="GR214" i="4"/>
  <c r="GT214" i="4"/>
  <c r="GV214" i="4"/>
  <c r="GX214" i="4"/>
  <c r="GZ214" i="4"/>
  <c r="HB214" i="4"/>
  <c r="HD214" i="4"/>
  <c r="DJ215" i="4"/>
  <c r="DL215" i="4"/>
  <c r="DN215" i="4"/>
  <c r="DP215" i="4"/>
  <c r="DR215" i="4"/>
  <c r="DT215" i="4"/>
  <c r="DV215" i="4"/>
  <c r="DX215" i="4"/>
  <c r="DZ215" i="4"/>
  <c r="EB215" i="4"/>
  <c r="ED215" i="4"/>
  <c r="EF215" i="4"/>
  <c r="EH215" i="4"/>
  <c r="EJ215" i="4"/>
  <c r="EL215" i="4"/>
  <c r="EN215" i="4"/>
  <c r="EP215" i="4"/>
  <c r="ER215" i="4"/>
  <c r="ET215" i="4"/>
  <c r="EV215" i="4"/>
  <c r="EX215" i="4"/>
  <c r="EZ215" i="4"/>
  <c r="FB215" i="4"/>
  <c r="FD215" i="4"/>
  <c r="FF215" i="4"/>
  <c r="FH215" i="4"/>
  <c r="FJ215" i="4"/>
  <c r="FL215" i="4"/>
  <c r="FN215" i="4"/>
  <c r="FP215" i="4"/>
  <c r="FR215" i="4"/>
  <c r="FT215" i="4"/>
  <c r="FV215" i="4"/>
  <c r="FX215" i="4"/>
  <c r="FZ215" i="4"/>
  <c r="GB215" i="4"/>
  <c r="GD215" i="4"/>
  <c r="GF215" i="4"/>
  <c r="GH215" i="4"/>
  <c r="GJ215" i="4"/>
  <c r="GL215" i="4"/>
  <c r="GN215" i="4"/>
  <c r="GP215" i="4"/>
  <c r="GR215" i="4"/>
  <c r="GT215" i="4"/>
  <c r="GV215" i="4"/>
  <c r="GX215" i="4"/>
  <c r="GZ215" i="4"/>
  <c r="HB215" i="4"/>
  <c r="HD215" i="4"/>
  <c r="DI216" i="4"/>
  <c r="DK216" i="4"/>
  <c r="DM216" i="4"/>
  <c r="DO216" i="4"/>
  <c r="DQ216" i="4"/>
  <c r="DS216" i="4"/>
  <c r="DU216" i="4"/>
  <c r="DW216" i="4"/>
  <c r="DY216" i="4"/>
  <c r="EA216" i="4"/>
  <c r="EC216" i="4"/>
  <c r="EE216" i="4"/>
  <c r="EG216" i="4"/>
  <c r="EI216" i="4"/>
  <c r="EK216" i="4"/>
  <c r="EM216" i="4"/>
  <c r="EO216" i="4"/>
  <c r="EQ216" i="4"/>
  <c r="ES216" i="4"/>
  <c r="EU216" i="4"/>
  <c r="EW216" i="4"/>
  <c r="EY216" i="4"/>
  <c r="FA216" i="4"/>
  <c r="FC216" i="4"/>
  <c r="FE216" i="4"/>
  <c r="FG216" i="4"/>
  <c r="FI216" i="4"/>
  <c r="FK216" i="4"/>
  <c r="FM216" i="4"/>
  <c r="FO216" i="4"/>
  <c r="FQ216" i="4"/>
  <c r="FS216" i="4"/>
  <c r="FU216" i="4"/>
  <c r="FW216" i="4"/>
  <c r="FY216" i="4"/>
  <c r="GA216" i="4"/>
  <c r="GC216" i="4"/>
  <c r="GE216" i="4"/>
  <c r="GG216" i="4"/>
  <c r="GI216" i="4"/>
  <c r="GK216" i="4"/>
  <c r="GM216" i="4"/>
  <c r="GO216" i="4"/>
  <c r="GQ216" i="4"/>
  <c r="GS216" i="4"/>
  <c r="GU216" i="4"/>
  <c r="GW216" i="4"/>
  <c r="GY216" i="4"/>
  <c r="HA216" i="4"/>
  <c r="HC216" i="4"/>
  <c r="DJ217" i="4"/>
  <c r="DL217" i="4"/>
  <c r="DN217" i="4"/>
  <c r="DP217" i="4"/>
  <c r="DR217" i="4"/>
  <c r="DT217" i="4"/>
  <c r="DV217" i="4"/>
  <c r="DX217" i="4"/>
  <c r="DZ217" i="4"/>
  <c r="EB217" i="4"/>
  <c r="ED217" i="4"/>
  <c r="EF217" i="4"/>
  <c r="EH217" i="4"/>
  <c r="EJ217" i="4"/>
  <c r="EL217" i="4"/>
  <c r="EN217" i="4"/>
  <c r="EP217" i="4"/>
  <c r="ER217" i="4"/>
  <c r="ET217" i="4"/>
  <c r="EV217" i="4"/>
  <c r="EX217" i="4"/>
  <c r="EZ217" i="4"/>
  <c r="FB217" i="4"/>
  <c r="FD217" i="4"/>
  <c r="FF217" i="4"/>
  <c r="FH217" i="4"/>
  <c r="FJ217" i="4"/>
  <c r="FL217" i="4"/>
  <c r="FN217" i="4"/>
  <c r="FP217" i="4"/>
  <c r="FR217" i="4"/>
  <c r="FT217" i="4"/>
  <c r="FV217" i="4"/>
  <c r="FX217" i="4"/>
  <c r="FZ217" i="4"/>
  <c r="GB217" i="4"/>
  <c r="GD217" i="4"/>
  <c r="GF217" i="4"/>
  <c r="GH217" i="4"/>
  <c r="GJ217" i="4"/>
  <c r="GL217" i="4"/>
  <c r="GN217" i="4"/>
  <c r="GP217" i="4"/>
  <c r="GR217" i="4"/>
  <c r="GT217" i="4"/>
  <c r="GV217" i="4"/>
  <c r="GX217" i="4"/>
  <c r="GZ217" i="4"/>
  <c r="HB217" i="4"/>
  <c r="HD217" i="4"/>
  <c r="DI218" i="4"/>
  <c r="DK218" i="4"/>
  <c r="DM218" i="4"/>
  <c r="DO218" i="4"/>
  <c r="DQ218" i="4"/>
  <c r="DS218" i="4"/>
  <c r="DU218" i="4"/>
  <c r="DW218" i="4"/>
  <c r="DY218" i="4"/>
  <c r="EA218" i="4"/>
  <c r="EC218" i="4"/>
  <c r="EE218" i="4"/>
  <c r="EG218" i="4"/>
  <c r="EI218" i="4"/>
  <c r="EK218" i="4"/>
  <c r="EM218" i="4"/>
  <c r="EO218" i="4"/>
  <c r="EQ218" i="4"/>
  <c r="ES218" i="4"/>
  <c r="EU218" i="4"/>
  <c r="EW218" i="4"/>
  <c r="EY218" i="4"/>
  <c r="FA218" i="4"/>
  <c r="FC218" i="4"/>
  <c r="FE218" i="4"/>
  <c r="FG218" i="4"/>
  <c r="FI218" i="4"/>
  <c r="FK218" i="4"/>
  <c r="FM218" i="4"/>
  <c r="FO218" i="4"/>
  <c r="FQ218" i="4"/>
  <c r="FS218" i="4"/>
  <c r="FU218" i="4"/>
  <c r="FW218" i="4"/>
  <c r="FY218" i="4"/>
  <c r="GA218" i="4"/>
  <c r="GC218" i="4"/>
  <c r="GE218" i="4"/>
  <c r="GG218" i="4"/>
  <c r="GI218" i="4"/>
  <c r="GK218" i="4"/>
  <c r="GM218" i="4"/>
  <c r="GO218" i="4"/>
  <c r="GQ218" i="4"/>
  <c r="GS218" i="4"/>
  <c r="GU218" i="4"/>
  <c r="GW218" i="4"/>
  <c r="GY218" i="4"/>
  <c r="HA218" i="4"/>
  <c r="HC218" i="4"/>
  <c r="DI219" i="4"/>
  <c r="DK219" i="4"/>
  <c r="DM219" i="4"/>
  <c r="DO219" i="4"/>
  <c r="DQ219" i="4"/>
  <c r="DS219" i="4"/>
  <c r="DU219" i="4"/>
  <c r="DW219" i="4"/>
  <c r="DY219" i="4"/>
  <c r="EA219" i="4"/>
  <c r="EC219" i="4"/>
  <c r="EE219" i="4"/>
  <c r="EG219" i="4"/>
  <c r="EI219" i="4"/>
  <c r="EK219" i="4"/>
  <c r="EM219" i="4"/>
  <c r="EO219" i="4"/>
  <c r="EQ219" i="4"/>
  <c r="ES219" i="4"/>
  <c r="EU219" i="4"/>
  <c r="EW219" i="4"/>
  <c r="EY219" i="4"/>
  <c r="FA219" i="4"/>
  <c r="FC219" i="4"/>
  <c r="FE219" i="4"/>
  <c r="FG219" i="4"/>
  <c r="FI219" i="4"/>
  <c r="FK219" i="4"/>
  <c r="FM219" i="4"/>
  <c r="FO219" i="4"/>
  <c r="FQ219" i="4"/>
  <c r="FS219" i="4"/>
  <c r="FU219" i="4"/>
  <c r="FW219" i="4"/>
  <c r="FY219" i="4"/>
  <c r="GA219" i="4"/>
  <c r="GC219" i="4"/>
  <c r="GE219" i="4"/>
  <c r="GG219" i="4"/>
  <c r="GI219" i="4"/>
  <c r="GK219" i="4"/>
  <c r="GM219" i="4"/>
  <c r="GO219" i="4"/>
  <c r="GQ219" i="4"/>
  <c r="GS219" i="4"/>
  <c r="GU219" i="4"/>
  <c r="GW219" i="4"/>
  <c r="GY219" i="4"/>
  <c r="HA219" i="4"/>
  <c r="HC219" i="4"/>
  <c r="DJ220" i="4"/>
  <c r="DL220" i="4"/>
  <c r="DN220" i="4"/>
  <c r="DP220" i="4"/>
  <c r="DR220" i="4"/>
  <c r="DT220" i="4"/>
  <c r="DV220" i="4"/>
  <c r="DX220" i="4"/>
  <c r="DZ220" i="4"/>
  <c r="EB220" i="4"/>
  <c r="ED220" i="4"/>
  <c r="EF220" i="4"/>
  <c r="EH220" i="4"/>
  <c r="EJ220" i="4"/>
  <c r="EL220" i="4"/>
  <c r="EN220" i="4"/>
  <c r="EP220" i="4"/>
  <c r="ER220" i="4"/>
  <c r="ET220" i="4"/>
  <c r="EV220" i="4"/>
  <c r="EX220" i="4"/>
  <c r="EZ220" i="4"/>
  <c r="FB220" i="4"/>
  <c r="FD220" i="4"/>
  <c r="FF220" i="4"/>
  <c r="FH220" i="4"/>
  <c r="FJ220" i="4"/>
  <c r="FL220" i="4"/>
  <c r="FN220" i="4"/>
  <c r="FP220" i="4"/>
  <c r="FR220" i="4"/>
  <c r="FT220" i="4"/>
  <c r="FV220" i="4"/>
  <c r="FX220" i="4"/>
  <c r="FZ220" i="4"/>
  <c r="GB220" i="4"/>
  <c r="GD220" i="4"/>
  <c r="GF220" i="4"/>
  <c r="GH220" i="4"/>
  <c r="GJ220" i="4"/>
  <c r="GL220" i="4"/>
  <c r="GN220" i="4"/>
  <c r="GP220" i="4"/>
  <c r="GR220" i="4"/>
  <c r="GT220" i="4"/>
  <c r="GV220" i="4"/>
  <c r="GX220" i="4"/>
  <c r="GZ220" i="4"/>
  <c r="HB220" i="4"/>
  <c r="HD220" i="4"/>
  <c r="DI221" i="4"/>
  <c r="DK221" i="4"/>
  <c r="DM221" i="4"/>
  <c r="DO221" i="4"/>
  <c r="DQ221" i="4"/>
  <c r="DS221" i="4"/>
  <c r="DU221" i="4"/>
  <c r="DW221" i="4"/>
  <c r="DY221" i="4"/>
  <c r="EA221" i="4"/>
  <c r="EC221" i="4"/>
  <c r="EE221" i="4"/>
  <c r="EG221" i="4"/>
  <c r="EI221" i="4"/>
  <c r="EK221" i="4"/>
  <c r="EM221" i="4"/>
  <c r="EO221" i="4"/>
  <c r="EQ221" i="4"/>
  <c r="ES221" i="4"/>
  <c r="EU221" i="4"/>
  <c r="EW221" i="4"/>
  <c r="EY221" i="4"/>
  <c r="FA221" i="4"/>
  <c r="FC221" i="4"/>
  <c r="FE221" i="4"/>
  <c r="FG221" i="4"/>
  <c r="FI221" i="4"/>
  <c r="FK221" i="4"/>
  <c r="FM221" i="4"/>
  <c r="FO221" i="4"/>
  <c r="FQ221" i="4"/>
  <c r="FS221" i="4"/>
  <c r="FU221" i="4"/>
  <c r="FW221" i="4"/>
  <c r="FY221" i="4"/>
  <c r="GA221" i="4"/>
  <c r="GC221" i="4"/>
  <c r="GE221" i="4"/>
  <c r="GG221" i="4"/>
  <c r="GI221" i="4"/>
  <c r="GK221" i="4"/>
  <c r="GM221" i="4"/>
  <c r="GO221" i="4"/>
  <c r="GQ221" i="4"/>
  <c r="GS221" i="4"/>
  <c r="GU221" i="4"/>
  <c r="GW221" i="4"/>
  <c r="GY221" i="4"/>
  <c r="HA221" i="4"/>
  <c r="HC221" i="4"/>
  <c r="DJ222" i="4"/>
  <c r="DL222" i="4"/>
  <c r="DN222" i="4"/>
  <c r="DP222" i="4"/>
  <c r="DR222" i="4"/>
  <c r="DT222" i="4"/>
  <c r="DV222" i="4"/>
  <c r="DX222" i="4"/>
  <c r="DZ222" i="4"/>
  <c r="EB222" i="4"/>
  <c r="ED222" i="4"/>
  <c r="EF222" i="4"/>
  <c r="EH222" i="4"/>
  <c r="EJ222" i="4"/>
  <c r="EL222" i="4"/>
  <c r="EN222" i="4"/>
  <c r="EP222" i="4"/>
  <c r="ER222" i="4"/>
  <c r="ET222" i="4"/>
  <c r="EV222" i="4"/>
  <c r="EX222" i="4"/>
  <c r="EZ222" i="4"/>
  <c r="FB222" i="4"/>
  <c r="FD222" i="4"/>
  <c r="FF222" i="4"/>
  <c r="FH222" i="4"/>
  <c r="FJ222" i="4"/>
  <c r="FL222" i="4"/>
  <c r="FN222" i="4"/>
  <c r="FP222" i="4"/>
  <c r="FR222" i="4"/>
  <c r="FT222" i="4"/>
  <c r="FV222" i="4"/>
  <c r="FX222" i="4"/>
  <c r="FZ222" i="4"/>
  <c r="GB222" i="4"/>
  <c r="GD222" i="4"/>
  <c r="GF222" i="4"/>
  <c r="GH222" i="4"/>
  <c r="GJ222" i="4"/>
  <c r="GL222" i="4"/>
  <c r="GN222" i="4"/>
  <c r="GP222" i="4"/>
  <c r="GR222" i="4"/>
  <c r="GT222" i="4"/>
  <c r="GV222" i="4"/>
  <c r="GX222" i="4"/>
  <c r="GZ222" i="4"/>
  <c r="HB222" i="4"/>
  <c r="HD222" i="4"/>
  <c r="DJ223" i="4"/>
  <c r="DL223" i="4"/>
  <c r="DN223" i="4"/>
  <c r="DP223" i="4"/>
  <c r="DR223" i="4"/>
  <c r="DT223" i="4"/>
  <c r="DV223" i="4"/>
  <c r="DX223" i="4"/>
  <c r="DZ223" i="4"/>
  <c r="EB223" i="4"/>
  <c r="ED223" i="4"/>
  <c r="EF223" i="4"/>
  <c r="EH223" i="4"/>
  <c r="EJ223" i="4"/>
  <c r="EL223" i="4"/>
  <c r="EN223" i="4"/>
  <c r="EP223" i="4"/>
  <c r="ER223" i="4"/>
  <c r="ET223" i="4"/>
  <c r="EV223" i="4"/>
  <c r="EX223" i="4"/>
  <c r="EZ223" i="4"/>
  <c r="FB223" i="4"/>
  <c r="FD223" i="4"/>
  <c r="FF223" i="4"/>
  <c r="FH223" i="4"/>
  <c r="FJ223" i="4"/>
  <c r="FL223" i="4"/>
  <c r="FN223" i="4"/>
  <c r="FP223" i="4"/>
  <c r="FR223" i="4"/>
  <c r="FT223" i="4"/>
  <c r="FV223" i="4"/>
  <c r="FX223" i="4"/>
  <c r="FZ223" i="4"/>
  <c r="GB223" i="4"/>
  <c r="GD223" i="4"/>
  <c r="GF223" i="4"/>
  <c r="GH223" i="4"/>
  <c r="GJ223" i="4"/>
  <c r="GL223" i="4"/>
  <c r="GN223" i="4"/>
  <c r="GP223" i="4"/>
  <c r="GR223" i="4"/>
  <c r="GT223" i="4"/>
  <c r="GV223" i="4"/>
  <c r="GX223" i="4"/>
  <c r="GZ223" i="4"/>
  <c r="HB223" i="4"/>
  <c r="HD223" i="4"/>
  <c r="DI224" i="4"/>
  <c r="DK224" i="4"/>
  <c r="DM224" i="4"/>
  <c r="DO224" i="4"/>
  <c r="DQ224" i="4"/>
  <c r="DS224" i="4"/>
  <c r="DU224" i="4"/>
  <c r="DW224" i="4"/>
  <c r="DY224" i="4"/>
  <c r="EA224" i="4"/>
  <c r="EC224" i="4"/>
  <c r="EE224" i="4"/>
  <c r="EG224" i="4"/>
  <c r="EI224" i="4"/>
  <c r="EK224" i="4"/>
  <c r="EM224" i="4"/>
  <c r="EO224" i="4"/>
  <c r="EQ224" i="4"/>
  <c r="ES224" i="4"/>
  <c r="EU224" i="4"/>
  <c r="EW224" i="4"/>
  <c r="EY224" i="4"/>
  <c r="FA224" i="4"/>
  <c r="FC224" i="4"/>
  <c r="FE224" i="4"/>
  <c r="FG224" i="4"/>
  <c r="FI224" i="4"/>
  <c r="FK224" i="4"/>
  <c r="FM224" i="4"/>
  <c r="FO224" i="4"/>
  <c r="FQ224" i="4"/>
  <c r="FS224" i="4"/>
  <c r="FU224" i="4"/>
  <c r="FW224" i="4"/>
  <c r="FY224" i="4"/>
  <c r="GA224" i="4"/>
  <c r="GC224" i="4"/>
  <c r="GE224" i="4"/>
  <c r="GG224" i="4"/>
  <c r="GI224" i="4"/>
  <c r="GK224" i="4"/>
  <c r="GM224" i="4"/>
  <c r="GO224" i="4"/>
  <c r="GQ224" i="4"/>
  <c r="GS224" i="4"/>
  <c r="GU224" i="4"/>
  <c r="GW224" i="4"/>
  <c r="GY224" i="4"/>
  <c r="HA224" i="4"/>
  <c r="HC224" i="4"/>
  <c r="DJ225" i="4"/>
  <c r="DL225" i="4"/>
  <c r="DN225" i="4"/>
  <c r="DP225" i="4"/>
  <c r="DR225" i="4"/>
  <c r="DT225" i="4"/>
  <c r="DV225" i="4"/>
  <c r="DX225" i="4"/>
  <c r="DZ225" i="4"/>
  <c r="EB225" i="4"/>
  <c r="ED225" i="4"/>
  <c r="EF225" i="4"/>
  <c r="EH225" i="4"/>
  <c r="EJ225" i="4"/>
  <c r="EL225" i="4"/>
  <c r="EN225" i="4"/>
  <c r="EP225" i="4"/>
  <c r="ER225" i="4"/>
  <c r="ET225" i="4"/>
  <c r="EV225" i="4"/>
  <c r="EX225" i="4"/>
  <c r="EZ225" i="4"/>
  <c r="FB225" i="4"/>
  <c r="FD225" i="4"/>
  <c r="FF225" i="4"/>
  <c r="FH225" i="4"/>
  <c r="FJ225" i="4"/>
  <c r="FL225" i="4"/>
  <c r="FN225" i="4"/>
  <c r="FP225" i="4"/>
  <c r="FR225" i="4"/>
  <c r="FT225" i="4"/>
  <c r="FV225" i="4"/>
  <c r="FX225" i="4"/>
  <c r="FZ225" i="4"/>
  <c r="GB225" i="4"/>
  <c r="GD225" i="4"/>
  <c r="GF225" i="4"/>
  <c r="GH225" i="4"/>
  <c r="GJ225" i="4"/>
  <c r="GL225" i="4"/>
  <c r="GN225" i="4"/>
  <c r="GP225" i="4"/>
  <c r="GR225" i="4"/>
  <c r="GT225" i="4"/>
  <c r="GV225" i="4"/>
  <c r="GX225" i="4"/>
  <c r="GZ225" i="4"/>
  <c r="HB225" i="4"/>
  <c r="HD225" i="4"/>
  <c r="DI226" i="4"/>
  <c r="DK226" i="4"/>
  <c r="DM226" i="4"/>
  <c r="DO226" i="4"/>
  <c r="DQ226" i="4"/>
  <c r="DS226" i="4"/>
  <c r="DU226" i="4"/>
  <c r="DW226" i="4"/>
  <c r="DY226" i="4"/>
  <c r="EA226" i="4"/>
  <c r="EC226" i="4"/>
  <c r="EE226" i="4"/>
  <c r="EG226" i="4"/>
  <c r="EI226" i="4"/>
  <c r="EK226" i="4"/>
  <c r="EM226" i="4"/>
  <c r="EO226" i="4"/>
  <c r="EQ226" i="4"/>
  <c r="ES226" i="4"/>
  <c r="EU226" i="4"/>
  <c r="EW226" i="4"/>
  <c r="EY226" i="4"/>
  <c r="FA226" i="4"/>
  <c r="FC226" i="4"/>
  <c r="FE226" i="4"/>
  <c r="FG226" i="4"/>
  <c r="FI226" i="4"/>
  <c r="FK226" i="4"/>
  <c r="FM226" i="4"/>
  <c r="FO226" i="4"/>
  <c r="FQ226" i="4"/>
  <c r="FS226" i="4"/>
  <c r="FU226" i="4"/>
  <c r="FW226" i="4"/>
  <c r="FY226" i="4"/>
  <c r="GA226" i="4"/>
  <c r="GC226" i="4"/>
  <c r="GE226" i="4"/>
  <c r="GG226" i="4"/>
  <c r="GI226" i="4"/>
  <c r="GK226" i="4"/>
  <c r="GM226" i="4"/>
  <c r="GO226" i="4"/>
  <c r="GQ226" i="4"/>
  <c r="GS226" i="4"/>
  <c r="GU226" i="4"/>
  <c r="GW226" i="4"/>
  <c r="GY226" i="4"/>
  <c r="HA226" i="4"/>
  <c r="HC226" i="4"/>
  <c r="DI227" i="4"/>
  <c r="DK227" i="4"/>
  <c r="DM227" i="4"/>
  <c r="DO227" i="4"/>
  <c r="DQ227" i="4"/>
  <c r="DS227" i="4"/>
  <c r="DU227" i="4"/>
  <c r="DW227" i="4"/>
  <c r="DY227" i="4"/>
  <c r="EA227" i="4"/>
  <c r="EC227" i="4"/>
  <c r="EE227" i="4"/>
  <c r="EG227" i="4"/>
  <c r="EI227" i="4"/>
  <c r="EK227" i="4"/>
  <c r="EM227" i="4"/>
  <c r="EO227" i="4"/>
  <c r="EQ227" i="4"/>
  <c r="ES227" i="4"/>
  <c r="EU227" i="4"/>
  <c r="EW227" i="4"/>
  <c r="EY227" i="4"/>
  <c r="FA227" i="4"/>
  <c r="FC227" i="4"/>
  <c r="FE227" i="4"/>
  <c r="FG227" i="4"/>
  <c r="FI227" i="4"/>
  <c r="FK227" i="4"/>
  <c r="FM227" i="4"/>
  <c r="FO227" i="4"/>
  <c r="FQ227" i="4"/>
  <c r="FS227" i="4"/>
  <c r="FU227" i="4"/>
  <c r="FW227" i="4"/>
  <c r="FY227" i="4"/>
  <c r="GA227" i="4"/>
  <c r="GC227" i="4"/>
  <c r="GE227" i="4"/>
  <c r="GG227" i="4"/>
  <c r="GI227" i="4"/>
  <c r="GK227" i="4"/>
  <c r="GM227" i="4"/>
  <c r="GO227" i="4"/>
  <c r="GQ227" i="4"/>
  <c r="GS227" i="4"/>
  <c r="GU227" i="4"/>
  <c r="GW227" i="4"/>
  <c r="GY227" i="4"/>
  <c r="HA227" i="4"/>
  <c r="HC227" i="4"/>
  <c r="DJ228" i="4"/>
  <c r="DL228" i="4"/>
  <c r="DN228" i="4"/>
  <c r="DP228" i="4"/>
  <c r="DR228" i="4"/>
  <c r="DT228" i="4"/>
  <c r="DV228" i="4"/>
  <c r="DX228" i="4"/>
  <c r="DZ228" i="4"/>
  <c r="EB228" i="4"/>
  <c r="ED228" i="4"/>
  <c r="EF228" i="4"/>
  <c r="EH228" i="4"/>
  <c r="EJ228" i="4"/>
  <c r="EL228" i="4"/>
  <c r="EN228" i="4"/>
  <c r="EP228" i="4"/>
  <c r="ER228" i="4"/>
  <c r="ET228" i="4"/>
  <c r="EV228" i="4"/>
  <c r="EX228" i="4"/>
  <c r="EZ228" i="4"/>
  <c r="FB228" i="4"/>
  <c r="FD228" i="4"/>
  <c r="FF228" i="4"/>
  <c r="FH228" i="4"/>
  <c r="FJ228" i="4"/>
  <c r="FL228" i="4"/>
  <c r="FN228" i="4"/>
  <c r="FP228" i="4"/>
  <c r="FR228" i="4"/>
  <c r="FT228" i="4"/>
  <c r="FV228" i="4"/>
  <c r="FX228" i="4"/>
  <c r="FZ228" i="4"/>
  <c r="GB228" i="4"/>
  <c r="GD228" i="4"/>
  <c r="GF228" i="4"/>
  <c r="GH228" i="4"/>
  <c r="GJ228" i="4"/>
  <c r="GL228" i="4"/>
  <c r="GN228" i="4"/>
  <c r="GP228" i="4"/>
  <c r="GR228" i="4"/>
  <c r="GT228" i="4"/>
  <c r="GV228" i="4"/>
  <c r="GX228" i="4"/>
  <c r="GZ228" i="4"/>
  <c r="HB228" i="4"/>
  <c r="HD228" i="4"/>
  <c r="DI229" i="4"/>
  <c r="DK229" i="4"/>
  <c r="DM229" i="4"/>
  <c r="DO229" i="4"/>
  <c r="DQ229" i="4"/>
  <c r="DS229" i="4"/>
  <c r="DU229" i="4"/>
  <c r="DW229" i="4"/>
  <c r="DY229" i="4"/>
  <c r="EA229" i="4"/>
  <c r="EC229" i="4"/>
  <c r="EE229" i="4"/>
  <c r="EG229" i="4"/>
  <c r="EI229" i="4"/>
  <c r="EK229" i="4"/>
  <c r="EM229" i="4"/>
  <c r="EO229" i="4"/>
  <c r="EQ229" i="4"/>
  <c r="ES229" i="4"/>
  <c r="EU229" i="4"/>
  <c r="EW229" i="4"/>
  <c r="EY229" i="4"/>
  <c r="FA229" i="4"/>
  <c r="FC229" i="4"/>
  <c r="FE229" i="4"/>
  <c r="FG229" i="4"/>
  <c r="FI229" i="4"/>
  <c r="FK229" i="4"/>
  <c r="FM229" i="4"/>
  <c r="FO229" i="4"/>
  <c r="FQ229" i="4"/>
  <c r="FS229" i="4"/>
  <c r="FU229" i="4"/>
  <c r="FW229" i="4"/>
  <c r="FY229" i="4"/>
  <c r="GA229" i="4"/>
  <c r="GC229" i="4"/>
  <c r="GE229" i="4"/>
  <c r="GG229" i="4"/>
  <c r="GI229" i="4"/>
  <c r="GK229" i="4"/>
  <c r="GM229" i="4"/>
  <c r="GO229" i="4"/>
  <c r="GQ229" i="4"/>
  <c r="GS229" i="4"/>
  <c r="GU229" i="4"/>
  <c r="GW229" i="4"/>
  <c r="GY229" i="4"/>
  <c r="HA229" i="4"/>
  <c r="HC229" i="4"/>
  <c r="DJ230" i="4"/>
  <c r="DL230" i="4"/>
  <c r="DN230" i="4"/>
  <c r="DP230" i="4"/>
  <c r="DR230" i="4"/>
  <c r="DT230" i="4"/>
  <c r="DV230" i="4"/>
  <c r="DX230" i="4"/>
  <c r="DZ230" i="4"/>
  <c r="EB230" i="4"/>
  <c r="ED230" i="4"/>
  <c r="EF230" i="4"/>
  <c r="EH230" i="4"/>
  <c r="EJ230" i="4"/>
  <c r="EL230" i="4"/>
  <c r="EN230" i="4"/>
  <c r="EP230" i="4"/>
  <c r="ER230" i="4"/>
  <c r="ET230" i="4"/>
  <c r="EV230" i="4"/>
  <c r="EX230" i="4"/>
  <c r="EZ230" i="4"/>
  <c r="FB230" i="4"/>
  <c r="FD230" i="4"/>
  <c r="FF230" i="4"/>
  <c r="FH230" i="4"/>
  <c r="FJ230" i="4"/>
  <c r="FL230" i="4"/>
  <c r="FN230" i="4"/>
  <c r="FP230" i="4"/>
  <c r="FR230" i="4"/>
  <c r="FT230" i="4"/>
  <c r="FV230" i="4"/>
  <c r="FX230" i="4"/>
  <c r="FZ230" i="4"/>
  <c r="GB230" i="4"/>
  <c r="GD230" i="4"/>
  <c r="GF230" i="4"/>
  <c r="GH230" i="4"/>
  <c r="GJ230" i="4"/>
  <c r="GL230" i="4"/>
  <c r="GN230" i="4"/>
  <c r="GP230" i="4"/>
  <c r="GR230" i="4"/>
  <c r="GT230" i="4"/>
  <c r="GV230" i="4"/>
  <c r="GX230" i="4"/>
  <c r="GZ230" i="4"/>
  <c r="HB230" i="4"/>
  <c r="HD230" i="4"/>
  <c r="DJ231" i="4"/>
  <c r="DL231" i="4"/>
  <c r="DN231" i="4"/>
  <c r="DP231" i="4"/>
  <c r="DR231" i="4"/>
  <c r="DT231" i="4"/>
  <c r="DV231" i="4"/>
  <c r="DX231" i="4"/>
  <c r="DZ231" i="4"/>
  <c r="EB231" i="4"/>
  <c r="ED231" i="4"/>
  <c r="EF231" i="4"/>
  <c r="EH231" i="4"/>
  <c r="EJ231" i="4"/>
  <c r="EL231" i="4"/>
  <c r="EN231" i="4"/>
  <c r="EP231" i="4"/>
  <c r="ER231" i="4"/>
  <c r="ET231" i="4"/>
  <c r="EV231" i="4"/>
  <c r="EX231" i="4"/>
  <c r="EZ231" i="4"/>
  <c r="FB231" i="4"/>
  <c r="FD231" i="4"/>
  <c r="FF231" i="4"/>
  <c r="FH231" i="4"/>
  <c r="FJ231" i="4"/>
  <c r="FL231" i="4"/>
  <c r="FN231" i="4"/>
  <c r="FP231" i="4"/>
  <c r="FR231" i="4"/>
  <c r="FT231" i="4"/>
  <c r="FV231" i="4"/>
  <c r="FX231" i="4"/>
  <c r="FZ231" i="4"/>
  <c r="GB231" i="4"/>
  <c r="GD231" i="4"/>
  <c r="GF231" i="4"/>
  <c r="GH231" i="4"/>
  <c r="GJ231" i="4"/>
  <c r="GL231" i="4"/>
  <c r="GN231" i="4"/>
  <c r="GP231" i="4"/>
  <c r="GR231" i="4"/>
  <c r="GT231" i="4"/>
  <c r="GV231" i="4"/>
  <c r="GX231" i="4"/>
  <c r="GZ231" i="4"/>
  <c r="HB231" i="4"/>
  <c r="HD231" i="4"/>
  <c r="DI232" i="4"/>
  <c r="DK232" i="4"/>
  <c r="DM232" i="4"/>
  <c r="DO232" i="4"/>
  <c r="DQ232" i="4"/>
  <c r="DS232" i="4"/>
  <c r="DU232" i="4"/>
  <c r="DW232" i="4"/>
  <c r="DY232" i="4"/>
  <c r="EA232" i="4"/>
  <c r="EC232" i="4"/>
  <c r="EE232" i="4"/>
  <c r="EG232" i="4"/>
  <c r="EI232" i="4"/>
  <c r="EK232" i="4"/>
  <c r="EM232" i="4"/>
  <c r="EO232" i="4"/>
  <c r="EQ232" i="4"/>
  <c r="ES232" i="4"/>
  <c r="EU232" i="4"/>
  <c r="EW232" i="4"/>
  <c r="EY232" i="4"/>
  <c r="FA232" i="4"/>
  <c r="FC232" i="4"/>
  <c r="FE232" i="4"/>
  <c r="FG232" i="4"/>
  <c r="FI232" i="4"/>
  <c r="FK232" i="4"/>
  <c r="FM232" i="4"/>
  <c r="FO232" i="4"/>
  <c r="FQ232" i="4"/>
  <c r="FS232" i="4"/>
  <c r="FU232" i="4"/>
  <c r="FW232" i="4"/>
  <c r="FY232" i="4"/>
  <c r="GA232" i="4"/>
  <c r="GC232" i="4"/>
  <c r="GE232" i="4"/>
  <c r="GG232" i="4"/>
  <c r="GI232" i="4"/>
  <c r="GK232" i="4"/>
  <c r="GM232" i="4"/>
  <c r="GO232" i="4"/>
  <c r="GQ232" i="4"/>
  <c r="GS232" i="4"/>
  <c r="GU232" i="4"/>
  <c r="GW232" i="4"/>
  <c r="GY232" i="4"/>
  <c r="HA232" i="4"/>
  <c r="HC232" i="4"/>
  <c r="DJ233" i="4"/>
  <c r="DL233" i="4"/>
  <c r="DN233" i="4"/>
  <c r="DP233" i="4"/>
  <c r="DR233" i="4"/>
  <c r="DT233" i="4"/>
  <c r="DV233" i="4"/>
  <c r="DX233" i="4"/>
  <c r="DZ233" i="4"/>
  <c r="EB233" i="4"/>
  <c r="ED233" i="4"/>
  <c r="EF233" i="4"/>
  <c r="EH233" i="4"/>
  <c r="EJ233" i="4"/>
  <c r="EL233" i="4"/>
  <c r="EN233" i="4"/>
  <c r="EP233" i="4"/>
  <c r="ER233" i="4"/>
  <c r="ET233" i="4"/>
  <c r="EV233" i="4"/>
  <c r="EX233" i="4"/>
  <c r="EZ233" i="4"/>
  <c r="FB233" i="4"/>
  <c r="FD233" i="4"/>
  <c r="FF233" i="4"/>
  <c r="FH233" i="4"/>
  <c r="FJ233" i="4"/>
  <c r="FL233" i="4"/>
  <c r="FN233" i="4"/>
  <c r="FP233" i="4"/>
  <c r="FR233" i="4"/>
  <c r="FT233" i="4"/>
  <c r="FV233" i="4"/>
  <c r="FX233" i="4"/>
  <c r="FZ233" i="4"/>
  <c r="GB233" i="4"/>
  <c r="GD233" i="4"/>
  <c r="GF233" i="4"/>
  <c r="GH233" i="4"/>
  <c r="GJ233" i="4"/>
  <c r="GL233" i="4"/>
  <c r="GN233" i="4"/>
  <c r="GP233" i="4"/>
  <c r="GR233" i="4"/>
  <c r="GT233" i="4"/>
  <c r="GV233" i="4"/>
  <c r="GX233" i="4"/>
  <c r="GZ233" i="4"/>
  <c r="HB233" i="4"/>
  <c r="HD233" i="4"/>
  <c r="DI234" i="4"/>
  <c r="DK234" i="4"/>
  <c r="DM234" i="4"/>
  <c r="DO234" i="4"/>
  <c r="DQ234" i="4"/>
  <c r="DS234" i="4"/>
  <c r="DU234" i="4"/>
  <c r="DW234" i="4"/>
  <c r="DY234" i="4"/>
  <c r="EA234" i="4"/>
  <c r="EC234" i="4"/>
  <c r="EE234" i="4"/>
  <c r="EG234" i="4"/>
  <c r="EI234" i="4"/>
  <c r="EK234" i="4"/>
  <c r="EM234" i="4"/>
  <c r="EO234" i="4"/>
  <c r="EQ234" i="4"/>
  <c r="ES234" i="4"/>
  <c r="EU234" i="4"/>
  <c r="EW234" i="4"/>
  <c r="EY234" i="4"/>
  <c r="FA234" i="4"/>
  <c r="FC234" i="4"/>
  <c r="FE234" i="4"/>
  <c r="FG234" i="4"/>
  <c r="FI234" i="4"/>
  <c r="FK234" i="4"/>
  <c r="FM234" i="4"/>
  <c r="FO234" i="4"/>
  <c r="FQ234" i="4"/>
  <c r="FS234" i="4"/>
  <c r="FU234" i="4"/>
  <c r="FW234" i="4"/>
  <c r="FY234" i="4"/>
  <c r="GA234" i="4"/>
  <c r="GC234" i="4"/>
  <c r="GE234" i="4"/>
  <c r="GG234" i="4"/>
  <c r="GI234" i="4"/>
  <c r="GK234" i="4"/>
  <c r="GM234" i="4"/>
  <c r="GO234" i="4"/>
  <c r="GQ234" i="4"/>
  <c r="GS234" i="4"/>
  <c r="GU234" i="4"/>
  <c r="GW234" i="4"/>
  <c r="GY234" i="4"/>
  <c r="HA234" i="4"/>
  <c r="HC234" i="4"/>
  <c r="DI235" i="4"/>
  <c r="DK235" i="4"/>
  <c r="DM235" i="4"/>
  <c r="DO235" i="4"/>
  <c r="DQ235" i="4"/>
  <c r="DS235" i="4"/>
  <c r="DU235" i="4"/>
  <c r="DW235" i="4"/>
  <c r="DY235" i="4"/>
  <c r="EA235" i="4"/>
  <c r="EC235" i="4"/>
  <c r="EE235" i="4"/>
  <c r="EG235" i="4"/>
  <c r="EI235" i="4"/>
  <c r="EK235" i="4"/>
  <c r="EM235" i="4"/>
  <c r="EO235" i="4"/>
  <c r="EQ235" i="4"/>
  <c r="ES235" i="4"/>
  <c r="EU235" i="4"/>
  <c r="EW235" i="4"/>
  <c r="EY235" i="4"/>
  <c r="FA235" i="4"/>
  <c r="FC235" i="4"/>
  <c r="FE235" i="4"/>
  <c r="FG235" i="4"/>
  <c r="FI235" i="4"/>
  <c r="FK235" i="4"/>
  <c r="FM235" i="4"/>
  <c r="FO235" i="4"/>
  <c r="FQ235" i="4"/>
  <c r="FS235" i="4"/>
  <c r="FU235" i="4"/>
  <c r="FW235" i="4"/>
  <c r="FY235" i="4"/>
  <c r="GA235" i="4"/>
  <c r="GC235" i="4"/>
  <c r="GE235" i="4"/>
  <c r="GG235" i="4"/>
  <c r="GI235" i="4"/>
  <c r="GK235" i="4"/>
  <c r="GM235" i="4"/>
  <c r="GO235" i="4"/>
  <c r="GQ235" i="4"/>
  <c r="GS235" i="4"/>
  <c r="GU235" i="4"/>
  <c r="GW235" i="4"/>
  <c r="GY235" i="4"/>
  <c r="HA235" i="4"/>
  <c r="HC235" i="4"/>
  <c r="DJ236" i="4"/>
  <c r="DL236" i="4"/>
  <c r="DN236" i="4"/>
  <c r="DP236" i="4"/>
  <c r="DR236" i="4"/>
  <c r="DT236" i="4"/>
  <c r="DV236" i="4"/>
  <c r="DX236" i="4"/>
  <c r="DZ236" i="4"/>
  <c r="EB236" i="4"/>
  <c r="ED236" i="4"/>
  <c r="EF236" i="4"/>
  <c r="EH236" i="4"/>
  <c r="EJ236" i="4"/>
  <c r="EL236" i="4"/>
  <c r="EN236" i="4"/>
  <c r="EP236" i="4"/>
  <c r="ER236" i="4"/>
  <c r="ET236" i="4"/>
  <c r="EV236" i="4"/>
  <c r="EX236" i="4"/>
  <c r="EZ236" i="4"/>
  <c r="FB236" i="4"/>
  <c r="FD236" i="4"/>
  <c r="FF236" i="4"/>
  <c r="FH236" i="4"/>
  <c r="FJ236" i="4"/>
  <c r="FL236" i="4"/>
  <c r="FN236" i="4"/>
  <c r="FP236" i="4"/>
  <c r="FR236" i="4"/>
  <c r="FT236" i="4"/>
  <c r="FV236" i="4"/>
  <c r="FX236" i="4"/>
  <c r="FZ236" i="4"/>
  <c r="GB236" i="4"/>
  <c r="GD236" i="4"/>
  <c r="GF236" i="4"/>
  <c r="GH236" i="4"/>
  <c r="GJ236" i="4"/>
  <c r="GL236" i="4"/>
  <c r="GN236" i="4"/>
  <c r="GP236" i="4"/>
  <c r="GR236" i="4"/>
  <c r="GT236" i="4"/>
  <c r="GV236" i="4"/>
  <c r="GX236" i="4"/>
  <c r="GZ236" i="4"/>
  <c r="HB236" i="4"/>
  <c r="HD236" i="4"/>
  <c r="DI237" i="4"/>
  <c r="DK237" i="4"/>
  <c r="DM237" i="4"/>
  <c r="DO237" i="4"/>
  <c r="DQ237" i="4"/>
  <c r="DS237" i="4"/>
  <c r="DU237" i="4"/>
  <c r="DW237" i="4"/>
  <c r="DY237" i="4"/>
  <c r="EA237" i="4"/>
  <c r="EC237" i="4"/>
  <c r="EE237" i="4"/>
  <c r="EG237" i="4"/>
  <c r="EI237" i="4"/>
  <c r="EK237" i="4"/>
  <c r="EM237" i="4"/>
  <c r="EO237" i="4"/>
  <c r="EQ237" i="4"/>
  <c r="ES237" i="4"/>
  <c r="EU237" i="4"/>
  <c r="EW237" i="4"/>
  <c r="EY237" i="4"/>
  <c r="FA237" i="4"/>
  <c r="FC237" i="4"/>
  <c r="FE237" i="4"/>
  <c r="FG237" i="4"/>
  <c r="FI237" i="4"/>
  <c r="FK237" i="4"/>
  <c r="FM237" i="4"/>
  <c r="FO237" i="4"/>
  <c r="FQ237" i="4"/>
  <c r="FS237" i="4"/>
  <c r="FU237" i="4"/>
  <c r="FW237" i="4"/>
  <c r="FY237" i="4"/>
  <c r="GA237" i="4"/>
  <c r="GC237" i="4"/>
  <c r="GE237" i="4"/>
  <c r="GG237" i="4"/>
  <c r="GI237" i="4"/>
  <c r="GK237" i="4"/>
  <c r="GM237" i="4"/>
  <c r="GO237" i="4"/>
  <c r="GQ237" i="4"/>
  <c r="GS237" i="4"/>
  <c r="GU237" i="4"/>
  <c r="GW237" i="4"/>
  <c r="GY237" i="4"/>
  <c r="HA237" i="4"/>
  <c r="HC237" i="4"/>
  <c r="DJ238" i="4"/>
  <c r="DL238" i="4"/>
  <c r="DN238" i="4"/>
  <c r="DP238" i="4"/>
  <c r="DR238" i="4"/>
  <c r="DT238" i="4"/>
  <c r="DV238" i="4"/>
  <c r="DX238" i="4"/>
  <c r="DZ238" i="4"/>
  <c r="EB238" i="4"/>
  <c r="ED238" i="4"/>
  <c r="EF238" i="4"/>
  <c r="EH238" i="4"/>
  <c r="EJ238" i="4"/>
  <c r="EL238" i="4"/>
  <c r="EN238" i="4"/>
  <c r="EP238" i="4"/>
  <c r="ER238" i="4"/>
  <c r="ET238" i="4"/>
  <c r="EV238" i="4"/>
  <c r="EX238" i="4"/>
  <c r="EZ238" i="4"/>
  <c r="FB238" i="4"/>
  <c r="FD238" i="4"/>
  <c r="FF238" i="4"/>
  <c r="FH238" i="4"/>
  <c r="FJ238" i="4"/>
  <c r="FL238" i="4"/>
  <c r="FN238" i="4"/>
  <c r="FP238" i="4"/>
  <c r="FR238" i="4"/>
  <c r="FT238" i="4"/>
  <c r="FV238" i="4"/>
  <c r="FX238" i="4"/>
  <c r="FZ238" i="4"/>
  <c r="GB238" i="4"/>
  <c r="GD238" i="4"/>
  <c r="GF238" i="4"/>
  <c r="GH238" i="4"/>
  <c r="GJ238" i="4"/>
  <c r="GL238" i="4"/>
  <c r="GN238" i="4"/>
  <c r="GP238" i="4"/>
  <c r="GR238" i="4"/>
  <c r="GT238" i="4"/>
  <c r="GV238" i="4"/>
  <c r="GX238" i="4"/>
  <c r="GZ238" i="4"/>
  <c r="HB238" i="4"/>
  <c r="HD238" i="4"/>
  <c r="DJ239" i="4"/>
  <c r="DL239" i="4"/>
  <c r="DN239" i="4"/>
  <c r="DP239" i="4"/>
  <c r="DR239" i="4"/>
  <c r="DT239" i="4"/>
  <c r="DV239" i="4"/>
  <c r="DX239" i="4"/>
  <c r="DZ239" i="4"/>
  <c r="EB239" i="4"/>
  <c r="ED239" i="4"/>
  <c r="EF239" i="4"/>
  <c r="EH239" i="4"/>
  <c r="EJ239" i="4"/>
  <c r="EL239" i="4"/>
  <c r="EN239" i="4"/>
  <c r="EP239" i="4"/>
  <c r="ER239" i="4"/>
  <c r="ET239" i="4"/>
  <c r="EV239" i="4"/>
  <c r="EX239" i="4"/>
  <c r="EZ239" i="4"/>
  <c r="FB239" i="4"/>
  <c r="FD239" i="4"/>
  <c r="FF239" i="4"/>
  <c r="FH239" i="4"/>
  <c r="FJ239" i="4"/>
  <c r="FL239" i="4"/>
  <c r="FN239" i="4"/>
  <c r="FP239" i="4"/>
  <c r="FR239" i="4"/>
  <c r="FT239" i="4"/>
  <c r="FV239" i="4"/>
  <c r="FX239" i="4"/>
  <c r="FZ239" i="4"/>
  <c r="GB239" i="4"/>
  <c r="GD239" i="4"/>
  <c r="GF239" i="4"/>
  <c r="GH239" i="4"/>
  <c r="GJ239" i="4"/>
  <c r="GL239" i="4"/>
  <c r="GN239" i="4"/>
  <c r="GP239" i="4"/>
  <c r="GR239" i="4"/>
  <c r="GT239" i="4"/>
  <c r="GV239" i="4"/>
  <c r="GX239" i="4"/>
  <c r="GZ239" i="4"/>
  <c r="HB239" i="4"/>
  <c r="HD239" i="4"/>
  <c r="DI240" i="4"/>
  <c r="DK240" i="4"/>
  <c r="DM240" i="4"/>
  <c r="DO240" i="4"/>
  <c r="DQ240" i="4"/>
  <c r="DS240" i="4"/>
  <c r="DU240" i="4"/>
  <c r="DW240" i="4"/>
  <c r="DY240" i="4"/>
  <c r="EA240" i="4"/>
  <c r="EC240" i="4"/>
  <c r="EE240" i="4"/>
  <c r="EG240" i="4"/>
  <c r="EI240" i="4"/>
  <c r="EK240" i="4"/>
  <c r="EM240" i="4"/>
  <c r="EO240" i="4"/>
  <c r="EQ240" i="4"/>
  <c r="ES240" i="4"/>
  <c r="EU240" i="4"/>
  <c r="EW240" i="4"/>
  <c r="EY240" i="4"/>
  <c r="FA240" i="4"/>
  <c r="FC240" i="4"/>
  <c r="FE240" i="4"/>
  <c r="FG240" i="4"/>
  <c r="FI240" i="4"/>
  <c r="FK240" i="4"/>
  <c r="FM240" i="4"/>
  <c r="FO240" i="4"/>
  <c r="FQ240" i="4"/>
  <c r="FS240" i="4"/>
  <c r="FU240" i="4"/>
  <c r="FW240" i="4"/>
  <c r="FY240" i="4"/>
  <c r="GA240" i="4"/>
  <c r="GC240" i="4"/>
  <c r="GE240" i="4"/>
  <c r="GG240" i="4"/>
  <c r="GI240" i="4"/>
  <c r="GK240" i="4"/>
  <c r="GM240" i="4"/>
  <c r="GO240" i="4"/>
  <c r="GQ240" i="4"/>
  <c r="GS240" i="4"/>
  <c r="GU240" i="4"/>
  <c r="GW240" i="4"/>
  <c r="GY240" i="4"/>
  <c r="HA240" i="4"/>
  <c r="HC240" i="4"/>
  <c r="DJ241" i="4"/>
  <c r="DL241" i="4"/>
  <c r="DN241" i="4"/>
  <c r="DP241" i="4"/>
  <c r="DR241" i="4"/>
  <c r="DT241" i="4"/>
  <c r="DV241" i="4"/>
  <c r="DX241" i="4"/>
  <c r="DZ241" i="4"/>
  <c r="EB241" i="4"/>
  <c r="ED241" i="4"/>
  <c r="EF241" i="4"/>
  <c r="EH241" i="4"/>
  <c r="EJ241" i="4"/>
  <c r="EL241" i="4"/>
  <c r="EN241" i="4"/>
  <c r="EP241" i="4"/>
  <c r="ER241" i="4"/>
  <c r="ET241" i="4"/>
  <c r="EV241" i="4"/>
  <c r="EX241" i="4"/>
  <c r="EZ241" i="4"/>
  <c r="FB241" i="4"/>
  <c r="FD241" i="4"/>
  <c r="FF241" i="4"/>
  <c r="FH241" i="4"/>
  <c r="FJ241" i="4"/>
  <c r="FL241" i="4"/>
  <c r="FN241" i="4"/>
  <c r="FP241" i="4"/>
  <c r="FR241" i="4"/>
  <c r="FT241" i="4"/>
  <c r="FV241" i="4"/>
  <c r="FX241" i="4"/>
  <c r="FZ241" i="4"/>
  <c r="GB241" i="4"/>
  <c r="GD241" i="4"/>
  <c r="GF241" i="4"/>
  <c r="GH241" i="4"/>
  <c r="GJ241" i="4"/>
  <c r="GL241" i="4"/>
  <c r="GN241" i="4"/>
  <c r="GP241" i="4"/>
  <c r="GR241" i="4"/>
  <c r="GT241" i="4"/>
  <c r="GV241" i="4"/>
  <c r="GX241" i="4"/>
  <c r="GZ241" i="4"/>
  <c r="HB241" i="4"/>
  <c r="HD241" i="4"/>
  <c r="DI242" i="4"/>
  <c r="DK242" i="4"/>
  <c r="DM242" i="4"/>
  <c r="DO242" i="4"/>
  <c r="DQ242" i="4"/>
  <c r="DS242" i="4"/>
  <c r="DU242" i="4"/>
  <c r="DW242" i="4"/>
  <c r="DY242" i="4"/>
  <c r="EA242" i="4"/>
  <c r="EC242" i="4"/>
  <c r="EE242" i="4"/>
  <c r="EG242" i="4"/>
  <c r="EI242" i="4"/>
  <c r="EK242" i="4"/>
  <c r="EM242" i="4"/>
  <c r="EO242" i="4"/>
  <c r="EQ242" i="4"/>
  <c r="ES242" i="4"/>
  <c r="EU242" i="4"/>
  <c r="EW242" i="4"/>
  <c r="EY242" i="4"/>
  <c r="FA242" i="4"/>
  <c r="FC242" i="4"/>
  <c r="FE242" i="4"/>
  <c r="FG242" i="4"/>
  <c r="FI242" i="4"/>
  <c r="FK242" i="4"/>
  <c r="FM242" i="4"/>
  <c r="FO242" i="4"/>
  <c r="FQ242" i="4"/>
  <c r="FS242" i="4"/>
  <c r="FU242" i="4"/>
  <c r="FW242" i="4"/>
  <c r="FY242" i="4"/>
  <c r="GA242" i="4"/>
  <c r="GC242" i="4"/>
  <c r="GE242" i="4"/>
  <c r="GG242" i="4"/>
  <c r="GI242" i="4"/>
  <c r="GK242" i="4"/>
  <c r="GM242" i="4"/>
  <c r="GO242" i="4"/>
  <c r="GQ242" i="4"/>
  <c r="GS242" i="4"/>
  <c r="GU242" i="4"/>
  <c r="GW242" i="4"/>
  <c r="GY242" i="4"/>
  <c r="HA242" i="4"/>
  <c r="HC242" i="4"/>
  <c r="DI243" i="4"/>
  <c r="DK243" i="4"/>
  <c r="DM243" i="4"/>
  <c r="DO243" i="4"/>
  <c r="DQ243" i="4"/>
  <c r="DS243" i="4"/>
  <c r="DU243" i="4"/>
  <c r="DW243" i="4"/>
  <c r="DY243" i="4"/>
  <c r="EA243" i="4"/>
  <c r="EC243" i="4"/>
  <c r="EE243" i="4"/>
  <c r="EG243" i="4"/>
  <c r="EI243" i="4"/>
  <c r="EK243" i="4"/>
  <c r="EM243" i="4"/>
  <c r="EO243" i="4"/>
  <c r="EQ243" i="4"/>
  <c r="ES243" i="4"/>
  <c r="EU243" i="4"/>
  <c r="EW243" i="4"/>
  <c r="EY243" i="4"/>
  <c r="FA243" i="4"/>
  <c r="FC243" i="4"/>
  <c r="FE243" i="4"/>
  <c r="FG243" i="4"/>
  <c r="FI243" i="4"/>
  <c r="FK243" i="4"/>
  <c r="FM243" i="4"/>
  <c r="FO243" i="4"/>
  <c r="FQ243" i="4"/>
  <c r="FS243" i="4"/>
  <c r="FU243" i="4"/>
  <c r="FW243" i="4"/>
  <c r="FY243" i="4"/>
  <c r="GA243" i="4"/>
  <c r="GC243" i="4"/>
  <c r="GE243" i="4"/>
  <c r="GG243" i="4"/>
  <c r="GI243" i="4"/>
  <c r="GK243" i="4"/>
  <c r="GM243" i="4"/>
  <c r="GO243" i="4"/>
  <c r="GQ243" i="4"/>
  <c r="GS243" i="4"/>
  <c r="GU243" i="4"/>
  <c r="GW243" i="4"/>
  <c r="GY243" i="4"/>
  <c r="HA243" i="4"/>
  <c r="HC243" i="4"/>
  <c r="DJ244" i="4"/>
  <c r="DL244" i="4"/>
  <c r="DN244" i="4"/>
  <c r="DP244" i="4"/>
  <c r="DR244" i="4"/>
  <c r="DT244" i="4"/>
  <c r="DV244" i="4"/>
  <c r="DX244" i="4"/>
  <c r="DZ244" i="4"/>
  <c r="EB244" i="4"/>
  <c r="ED244" i="4"/>
  <c r="EF244" i="4"/>
  <c r="EH244" i="4"/>
  <c r="EJ244" i="4"/>
  <c r="EL244" i="4"/>
  <c r="EN244" i="4"/>
  <c r="EP244" i="4"/>
  <c r="ER244" i="4"/>
  <c r="ET244" i="4"/>
  <c r="EV244" i="4"/>
  <c r="EX244" i="4"/>
  <c r="EZ244" i="4"/>
  <c r="FB244" i="4"/>
  <c r="FD244" i="4"/>
  <c r="FF244" i="4"/>
  <c r="FH244" i="4"/>
  <c r="FJ244" i="4"/>
  <c r="FL244" i="4"/>
  <c r="FN244" i="4"/>
  <c r="FP244" i="4"/>
  <c r="FR244" i="4"/>
  <c r="FT244" i="4"/>
  <c r="FV244" i="4"/>
  <c r="FX244" i="4"/>
  <c r="FZ244" i="4"/>
  <c r="GB244" i="4"/>
  <c r="GD244" i="4"/>
  <c r="GF244" i="4"/>
  <c r="GH244" i="4"/>
  <c r="GJ244" i="4"/>
  <c r="GL244" i="4"/>
  <c r="GN244" i="4"/>
  <c r="GP244" i="4"/>
  <c r="GR244" i="4"/>
  <c r="GT244" i="4"/>
  <c r="GV244" i="4"/>
  <c r="GX244" i="4"/>
  <c r="GZ244" i="4"/>
  <c r="HB244" i="4"/>
  <c r="HD244" i="4"/>
  <c r="DI245" i="4"/>
  <c r="DK245" i="4"/>
  <c r="DM245" i="4"/>
  <c r="DO245" i="4"/>
  <c r="DQ245" i="4"/>
  <c r="DS245" i="4"/>
  <c r="DU245" i="4"/>
  <c r="DW245" i="4"/>
  <c r="DY245" i="4"/>
  <c r="EA245" i="4"/>
  <c r="EC245" i="4"/>
  <c r="EE245" i="4"/>
  <c r="EG245" i="4"/>
  <c r="EI245" i="4"/>
  <c r="EK245" i="4"/>
  <c r="EM245" i="4"/>
  <c r="EO245" i="4"/>
  <c r="EQ245" i="4"/>
  <c r="ES245" i="4"/>
  <c r="EU245" i="4"/>
  <c r="EW245" i="4"/>
  <c r="EY245" i="4"/>
  <c r="FA245" i="4"/>
  <c r="FC245" i="4"/>
  <c r="FE245" i="4"/>
  <c r="FG245" i="4"/>
  <c r="FI245" i="4"/>
  <c r="FK245" i="4"/>
  <c r="FM245" i="4"/>
  <c r="FO245" i="4"/>
  <c r="FQ245" i="4"/>
  <c r="FS245" i="4"/>
  <c r="FU245" i="4"/>
  <c r="FW245" i="4"/>
  <c r="FY245" i="4"/>
  <c r="GA245" i="4"/>
  <c r="GC245" i="4"/>
  <c r="GE245" i="4"/>
  <c r="GG245" i="4"/>
  <c r="GI245" i="4"/>
  <c r="GK245" i="4"/>
  <c r="GM245" i="4"/>
  <c r="GO245" i="4"/>
  <c r="GQ245" i="4"/>
  <c r="GS245" i="4"/>
  <c r="GU245" i="4"/>
  <c r="GW245" i="4"/>
  <c r="GY245" i="4"/>
  <c r="HA245" i="4"/>
  <c r="HC245" i="4"/>
  <c r="DJ246" i="4"/>
  <c r="DL246" i="4"/>
  <c r="DN246" i="4"/>
  <c r="DP246" i="4"/>
  <c r="DR246" i="4"/>
  <c r="DT246" i="4"/>
  <c r="DV246" i="4"/>
  <c r="DX246" i="4"/>
  <c r="DZ246" i="4"/>
  <c r="EB246" i="4"/>
  <c r="ED246" i="4"/>
  <c r="EF246" i="4"/>
  <c r="EH246" i="4"/>
  <c r="EJ246" i="4"/>
  <c r="EL246" i="4"/>
  <c r="EN246" i="4"/>
  <c r="EP246" i="4"/>
  <c r="ER246" i="4"/>
  <c r="ET246" i="4"/>
  <c r="EV246" i="4"/>
  <c r="EX246" i="4"/>
  <c r="EZ246" i="4"/>
  <c r="FB246" i="4"/>
  <c r="FD246" i="4"/>
  <c r="FF246" i="4"/>
  <c r="FH246" i="4"/>
  <c r="FJ246" i="4"/>
  <c r="FL246" i="4"/>
  <c r="FN246" i="4"/>
  <c r="FP246" i="4"/>
  <c r="FR246" i="4"/>
  <c r="FT246" i="4"/>
  <c r="FV246" i="4"/>
  <c r="FX246" i="4"/>
  <c r="FZ246" i="4"/>
  <c r="GB246" i="4"/>
  <c r="GD246" i="4"/>
  <c r="GF246" i="4"/>
  <c r="GH246" i="4"/>
  <c r="GJ246" i="4"/>
  <c r="GL246" i="4"/>
  <c r="GN246" i="4"/>
  <c r="GP246" i="4"/>
  <c r="GR246" i="4"/>
  <c r="GT246" i="4"/>
  <c r="GV246" i="4"/>
  <c r="GX246" i="4"/>
  <c r="GZ246" i="4"/>
  <c r="HB246" i="4"/>
  <c r="HD246" i="4"/>
  <c r="DJ247" i="4"/>
  <c r="DL247" i="4"/>
  <c r="DN247" i="4"/>
  <c r="DP247" i="4"/>
  <c r="DR247" i="4"/>
  <c r="DT247" i="4"/>
  <c r="DV247" i="4"/>
  <c r="DX247" i="4"/>
  <c r="DZ247" i="4"/>
  <c r="EB247" i="4"/>
  <c r="ED247" i="4"/>
  <c r="EF247" i="4"/>
  <c r="EH247" i="4"/>
  <c r="EJ247" i="4"/>
  <c r="EL247" i="4"/>
  <c r="EN247" i="4"/>
  <c r="EP247" i="4"/>
  <c r="ER247" i="4"/>
  <c r="ET247" i="4"/>
  <c r="EV247" i="4"/>
  <c r="EX247" i="4"/>
  <c r="EZ247" i="4"/>
  <c r="FB247" i="4"/>
  <c r="FD247" i="4"/>
  <c r="FF247" i="4"/>
  <c r="FH247" i="4"/>
  <c r="FJ247" i="4"/>
  <c r="FL247" i="4"/>
  <c r="FN247" i="4"/>
  <c r="FP247" i="4"/>
  <c r="FR247" i="4"/>
  <c r="FT247" i="4"/>
  <c r="FV247" i="4"/>
  <c r="FX247" i="4"/>
  <c r="FZ247" i="4"/>
  <c r="GB247" i="4"/>
  <c r="GD247" i="4"/>
  <c r="GF247" i="4"/>
  <c r="GH247" i="4"/>
  <c r="GJ247" i="4"/>
  <c r="GL247" i="4"/>
  <c r="GN247" i="4"/>
  <c r="GP247" i="4"/>
  <c r="GR247" i="4"/>
  <c r="GT247" i="4"/>
  <c r="GV247" i="4"/>
  <c r="GX247" i="4"/>
  <c r="GZ247" i="4"/>
  <c r="HB247" i="4"/>
  <c r="HD247" i="4"/>
  <c r="DI248" i="4"/>
  <c r="DK248" i="4"/>
  <c r="DM248" i="4"/>
  <c r="DO248" i="4"/>
  <c r="DQ248" i="4"/>
  <c r="DS248" i="4"/>
  <c r="DU248" i="4"/>
  <c r="DW248" i="4"/>
  <c r="DY248" i="4"/>
  <c r="EA248" i="4"/>
  <c r="EC248" i="4"/>
  <c r="EE248" i="4"/>
  <c r="EG248" i="4"/>
  <c r="EI248" i="4"/>
  <c r="EK248" i="4"/>
  <c r="EM248" i="4"/>
  <c r="EO248" i="4"/>
  <c r="EQ248" i="4"/>
  <c r="ES248" i="4"/>
  <c r="EU248" i="4"/>
  <c r="EW248" i="4"/>
  <c r="EY248" i="4"/>
  <c r="FA248" i="4"/>
  <c r="FC248" i="4"/>
  <c r="FE248" i="4"/>
  <c r="FG248" i="4"/>
  <c r="FI248" i="4"/>
  <c r="FK248" i="4"/>
  <c r="FM248" i="4"/>
  <c r="FO248" i="4"/>
  <c r="FQ248" i="4"/>
  <c r="FS248" i="4"/>
  <c r="FU248" i="4"/>
  <c r="FW248" i="4"/>
  <c r="FY248" i="4"/>
  <c r="GA248" i="4"/>
  <c r="GC248" i="4"/>
  <c r="GE248" i="4"/>
  <c r="GG248" i="4"/>
  <c r="GI248" i="4"/>
  <c r="GK248" i="4"/>
  <c r="GM248" i="4"/>
  <c r="GO248" i="4"/>
  <c r="GQ248" i="4"/>
  <c r="GS248" i="4"/>
  <c r="GU248" i="4"/>
  <c r="GW248" i="4"/>
  <c r="GY248" i="4"/>
  <c r="HA248" i="4"/>
  <c r="HC248" i="4"/>
  <c r="DJ249" i="4"/>
  <c r="DL249" i="4"/>
  <c r="DN249" i="4"/>
  <c r="DP249" i="4"/>
  <c r="DR249" i="4"/>
  <c r="DT249" i="4"/>
  <c r="DV249" i="4"/>
  <c r="DX249" i="4"/>
  <c r="DZ249" i="4"/>
  <c r="EB249" i="4"/>
  <c r="ED249" i="4"/>
  <c r="EF249" i="4"/>
  <c r="EH249" i="4"/>
  <c r="EJ249" i="4"/>
  <c r="EL249" i="4"/>
  <c r="EN249" i="4"/>
  <c r="EP249" i="4"/>
  <c r="ER249" i="4"/>
  <c r="ET249" i="4"/>
  <c r="EV249" i="4"/>
  <c r="EX249" i="4"/>
  <c r="EZ249" i="4"/>
  <c r="FB249" i="4"/>
  <c r="FD249" i="4"/>
  <c r="FF249" i="4"/>
  <c r="FH249" i="4"/>
  <c r="FJ249" i="4"/>
  <c r="FL249" i="4"/>
  <c r="FN249" i="4"/>
  <c r="FP249" i="4"/>
  <c r="FR249" i="4"/>
  <c r="FT249" i="4"/>
  <c r="FV249" i="4"/>
  <c r="FX249" i="4"/>
  <c r="FZ249" i="4"/>
  <c r="GB249" i="4"/>
  <c r="GD249" i="4"/>
  <c r="GF249" i="4"/>
  <c r="GH249" i="4"/>
  <c r="GJ249" i="4"/>
  <c r="GL249" i="4"/>
  <c r="GN249" i="4"/>
  <c r="GP249" i="4"/>
  <c r="GR249" i="4"/>
  <c r="GT249" i="4"/>
  <c r="GV249" i="4"/>
  <c r="GX249" i="4"/>
  <c r="GZ249" i="4"/>
  <c r="HB249" i="4"/>
  <c r="HD249" i="4"/>
  <c r="DI250" i="4"/>
  <c r="DK250" i="4"/>
  <c r="DM250" i="4"/>
  <c r="DO250" i="4"/>
  <c r="DQ250" i="4"/>
  <c r="DS250" i="4"/>
  <c r="DU250" i="4"/>
  <c r="DW250" i="4"/>
  <c r="DY250" i="4"/>
  <c r="EA250" i="4"/>
  <c r="EC250" i="4"/>
  <c r="EE250" i="4"/>
  <c r="EG250" i="4"/>
  <c r="EI250" i="4"/>
  <c r="EK250" i="4"/>
  <c r="EM250" i="4"/>
  <c r="EO250" i="4"/>
  <c r="EQ250" i="4"/>
  <c r="ES250" i="4"/>
  <c r="EU250" i="4"/>
  <c r="EW250" i="4"/>
  <c r="EY250" i="4"/>
  <c r="FA250" i="4"/>
  <c r="FC250" i="4"/>
  <c r="FE250" i="4"/>
  <c r="FG250" i="4"/>
  <c r="FI250" i="4"/>
  <c r="FK250" i="4"/>
  <c r="FM250" i="4"/>
  <c r="FO250" i="4"/>
  <c r="FQ250" i="4"/>
  <c r="FS250" i="4"/>
  <c r="FU250" i="4"/>
  <c r="FW250" i="4"/>
  <c r="FY250" i="4"/>
  <c r="GA250" i="4"/>
  <c r="GC250" i="4"/>
  <c r="GE250" i="4"/>
  <c r="GG250" i="4"/>
  <c r="GI250" i="4"/>
  <c r="GK250" i="4"/>
  <c r="GM250" i="4"/>
  <c r="GO250" i="4"/>
  <c r="GQ250" i="4"/>
  <c r="GS250" i="4"/>
  <c r="GU250" i="4"/>
  <c r="GW250" i="4"/>
  <c r="GY250" i="4"/>
  <c r="HA250" i="4"/>
  <c r="HC250" i="4"/>
  <c r="DI251" i="4"/>
  <c r="DK251" i="4"/>
  <c r="DM251" i="4"/>
  <c r="DO251" i="4"/>
  <c r="DQ251" i="4"/>
  <c r="DS251" i="4"/>
  <c r="DU251" i="4"/>
  <c r="DW251" i="4"/>
  <c r="DY251" i="4"/>
  <c r="EA251" i="4"/>
  <c r="EC251" i="4"/>
  <c r="EE251" i="4"/>
  <c r="EG251" i="4"/>
  <c r="EI251" i="4"/>
  <c r="EK251" i="4"/>
  <c r="EM251" i="4"/>
  <c r="EO251" i="4"/>
  <c r="EQ251" i="4"/>
  <c r="ES251" i="4"/>
  <c r="EU251" i="4"/>
  <c r="EW251" i="4"/>
  <c r="EY251" i="4"/>
  <c r="FA251" i="4"/>
  <c r="FC251" i="4"/>
  <c r="FE251" i="4"/>
  <c r="FG251" i="4"/>
  <c r="FI251" i="4"/>
  <c r="FK251" i="4"/>
  <c r="FM251" i="4"/>
  <c r="FO251" i="4"/>
  <c r="FQ251" i="4"/>
  <c r="FS251" i="4"/>
  <c r="FU251" i="4"/>
  <c r="FW251" i="4"/>
  <c r="FY251" i="4"/>
  <c r="GA251" i="4"/>
  <c r="GC251" i="4"/>
  <c r="GE251" i="4"/>
  <c r="GG251" i="4"/>
  <c r="GI251" i="4"/>
  <c r="GK251" i="4"/>
  <c r="GM251" i="4"/>
  <c r="GO251" i="4"/>
  <c r="GQ251" i="4"/>
  <c r="GS251" i="4"/>
  <c r="GU251" i="4"/>
  <c r="GW251" i="4"/>
  <c r="GY251" i="4"/>
  <c r="HA251" i="4"/>
  <c r="HC251" i="4"/>
  <c r="DJ252" i="4"/>
  <c r="DL252" i="4"/>
  <c r="DN252" i="4"/>
  <c r="DP252" i="4"/>
  <c r="DR252" i="4"/>
  <c r="DT252" i="4"/>
  <c r="DV252" i="4"/>
  <c r="DX252" i="4"/>
  <c r="DZ252" i="4"/>
  <c r="EB252" i="4"/>
  <c r="ED252" i="4"/>
  <c r="EF252" i="4"/>
  <c r="EH252" i="4"/>
  <c r="EJ252" i="4"/>
  <c r="EL252" i="4"/>
  <c r="EN252" i="4"/>
  <c r="EP252" i="4"/>
  <c r="ER252" i="4"/>
  <c r="ET252" i="4"/>
  <c r="EV252" i="4"/>
  <c r="EX252" i="4"/>
  <c r="EZ252" i="4"/>
  <c r="FB252" i="4"/>
  <c r="FD252" i="4"/>
  <c r="FF252" i="4"/>
  <c r="FH252" i="4"/>
  <c r="FJ252" i="4"/>
  <c r="FL252" i="4"/>
  <c r="FN252" i="4"/>
  <c r="FP252" i="4"/>
  <c r="FR252" i="4"/>
  <c r="FT252" i="4"/>
  <c r="FV252" i="4"/>
  <c r="FX252" i="4"/>
  <c r="FZ252" i="4"/>
  <c r="GB252" i="4"/>
  <c r="GD252" i="4"/>
  <c r="GF252" i="4"/>
  <c r="GH252" i="4"/>
  <c r="GJ252" i="4"/>
  <c r="GL252" i="4"/>
  <c r="GN252" i="4"/>
  <c r="GP252" i="4"/>
  <c r="GR252" i="4"/>
  <c r="GT252" i="4"/>
  <c r="GV252" i="4"/>
  <c r="GX252" i="4"/>
  <c r="GZ252" i="4"/>
  <c r="HB252" i="4"/>
  <c r="HD252" i="4"/>
  <c r="DI253" i="4"/>
  <c r="DK253" i="4"/>
  <c r="DM253" i="4"/>
  <c r="DO253" i="4"/>
  <c r="DQ253" i="4"/>
  <c r="DS253" i="4"/>
  <c r="DU253" i="4"/>
  <c r="DW253" i="4"/>
  <c r="DY253" i="4"/>
  <c r="EA253" i="4"/>
  <c r="EC253" i="4"/>
  <c r="EE253" i="4"/>
  <c r="EG253" i="4"/>
  <c r="EI253" i="4"/>
  <c r="EK253" i="4"/>
  <c r="EM253" i="4"/>
  <c r="EO253" i="4"/>
  <c r="EQ253" i="4"/>
  <c r="ES253" i="4"/>
  <c r="EU253" i="4"/>
  <c r="EW253" i="4"/>
  <c r="EY253" i="4"/>
  <c r="FA253" i="4"/>
  <c r="FC253" i="4"/>
  <c r="FE253" i="4"/>
  <c r="FG253" i="4"/>
  <c r="FI253" i="4"/>
  <c r="FK253" i="4"/>
  <c r="FM253" i="4"/>
  <c r="FO253" i="4"/>
  <c r="FQ253" i="4"/>
  <c r="FS253" i="4"/>
  <c r="FU253" i="4"/>
  <c r="FW253" i="4"/>
  <c r="FY253" i="4"/>
  <c r="GA253" i="4"/>
  <c r="GC253" i="4"/>
  <c r="GE253" i="4"/>
  <c r="GG253" i="4"/>
  <c r="GI253" i="4"/>
  <c r="GK253" i="4"/>
  <c r="GM253" i="4"/>
  <c r="GO253" i="4"/>
  <c r="GQ253" i="4"/>
  <c r="GS253" i="4"/>
  <c r="GU253" i="4"/>
  <c r="GW253" i="4"/>
  <c r="GY253" i="4"/>
  <c r="HA253" i="4"/>
  <c r="HC253" i="4"/>
  <c r="DJ254" i="4"/>
  <c r="DL254" i="4"/>
  <c r="DN254" i="4"/>
  <c r="DP254" i="4"/>
  <c r="DR254" i="4"/>
  <c r="DT254" i="4"/>
  <c r="DV254" i="4"/>
  <c r="DX254" i="4"/>
  <c r="DZ254" i="4"/>
  <c r="EB254" i="4"/>
  <c r="ED254" i="4"/>
  <c r="EF254" i="4"/>
  <c r="EH254" i="4"/>
  <c r="EJ254" i="4"/>
  <c r="EL254" i="4"/>
  <c r="EN254" i="4"/>
  <c r="EP254" i="4"/>
  <c r="ER254" i="4"/>
  <c r="ET254" i="4"/>
  <c r="EV254" i="4"/>
  <c r="EX254" i="4"/>
  <c r="EZ254" i="4"/>
  <c r="FB254" i="4"/>
  <c r="FD254" i="4"/>
  <c r="FF254" i="4"/>
  <c r="FH254" i="4"/>
  <c r="FJ254" i="4"/>
  <c r="FL254" i="4"/>
  <c r="FN254" i="4"/>
  <c r="FP254" i="4"/>
  <c r="FR254" i="4"/>
  <c r="FT254" i="4"/>
  <c r="FV254" i="4"/>
  <c r="FX254" i="4"/>
  <c r="FZ254" i="4"/>
  <c r="GB254" i="4"/>
  <c r="GD254" i="4"/>
  <c r="GF254" i="4"/>
  <c r="GH254" i="4"/>
  <c r="GJ254" i="4"/>
  <c r="GL254" i="4"/>
  <c r="GN254" i="4"/>
  <c r="GP254" i="4"/>
  <c r="GR254" i="4"/>
  <c r="GT254" i="4"/>
  <c r="GV254" i="4"/>
  <c r="GX254" i="4"/>
  <c r="GZ254" i="4"/>
  <c r="HB254" i="4"/>
  <c r="HD254" i="4"/>
  <c r="DJ255" i="4"/>
  <c r="DL255" i="4"/>
  <c r="DN255" i="4"/>
  <c r="DP255" i="4"/>
  <c r="DR255" i="4"/>
  <c r="DT255" i="4"/>
  <c r="DV255" i="4"/>
  <c r="DX255" i="4"/>
  <c r="DZ255" i="4"/>
  <c r="EB255" i="4"/>
  <c r="ED255" i="4"/>
  <c r="EF255" i="4"/>
  <c r="EH255" i="4"/>
  <c r="EJ255" i="4"/>
  <c r="EL255" i="4"/>
  <c r="EN255" i="4"/>
  <c r="EP255" i="4"/>
  <c r="ER255" i="4"/>
  <c r="ET255" i="4"/>
  <c r="EV255" i="4"/>
  <c r="EX255" i="4"/>
  <c r="EZ255" i="4"/>
  <c r="FB255" i="4"/>
  <c r="FD255" i="4"/>
  <c r="FF255" i="4"/>
  <c r="FH255" i="4"/>
  <c r="FJ255" i="4"/>
  <c r="FL255" i="4"/>
  <c r="FN255" i="4"/>
  <c r="FP255" i="4"/>
  <c r="FR255" i="4"/>
  <c r="FT255" i="4"/>
  <c r="FV255" i="4"/>
  <c r="FX255" i="4"/>
  <c r="FZ255" i="4"/>
  <c r="GB255" i="4"/>
  <c r="GD255" i="4"/>
  <c r="GF255" i="4"/>
  <c r="GH255" i="4"/>
  <c r="GJ255" i="4"/>
  <c r="GL255" i="4"/>
  <c r="GN255" i="4"/>
  <c r="GP255" i="4"/>
  <c r="GR255" i="4"/>
  <c r="GT255" i="4"/>
  <c r="GV255" i="4"/>
  <c r="GX255" i="4"/>
  <c r="GZ255" i="4"/>
  <c r="HB255" i="4"/>
  <c r="HD255" i="4"/>
  <c r="DI256" i="4"/>
  <c r="DK256" i="4"/>
  <c r="DM256" i="4"/>
  <c r="DO256" i="4"/>
  <c r="DQ256" i="4"/>
  <c r="DS256" i="4"/>
  <c r="DU256" i="4"/>
  <c r="DW256" i="4"/>
  <c r="DY256" i="4"/>
  <c r="EA256" i="4"/>
  <c r="EC256" i="4"/>
  <c r="EE256" i="4"/>
  <c r="EG256" i="4"/>
  <c r="EI256" i="4"/>
  <c r="EK256" i="4"/>
  <c r="EM256" i="4"/>
  <c r="EO256" i="4"/>
  <c r="EQ256" i="4"/>
  <c r="ES256" i="4"/>
  <c r="EU256" i="4"/>
  <c r="EW256" i="4"/>
  <c r="EY256" i="4"/>
  <c r="FA256" i="4"/>
  <c r="FC256" i="4"/>
  <c r="FE256" i="4"/>
  <c r="FG256" i="4"/>
  <c r="FI256" i="4"/>
  <c r="FK256" i="4"/>
  <c r="FM256" i="4"/>
  <c r="FO256" i="4"/>
  <c r="FQ256" i="4"/>
  <c r="FS256" i="4"/>
  <c r="FU256" i="4"/>
  <c r="FW256" i="4"/>
  <c r="FY256" i="4"/>
  <c r="GA256" i="4"/>
  <c r="GC256" i="4"/>
  <c r="GE256" i="4"/>
  <c r="GG256" i="4"/>
  <c r="GI256" i="4"/>
  <c r="GK256" i="4"/>
  <c r="GM256" i="4"/>
  <c r="GO256" i="4"/>
  <c r="GQ256" i="4"/>
  <c r="GS256" i="4"/>
  <c r="GU256" i="4"/>
  <c r="GW256" i="4"/>
  <c r="GY256" i="4"/>
  <c r="HA256" i="4"/>
  <c r="HC256" i="4"/>
  <c r="DJ257" i="4"/>
  <c r="DL257" i="4"/>
  <c r="DN257" i="4"/>
  <c r="DP257" i="4"/>
  <c r="DR257" i="4"/>
  <c r="DT257" i="4"/>
  <c r="DV257" i="4"/>
  <c r="DX257" i="4"/>
  <c r="DZ257" i="4"/>
  <c r="EB257" i="4"/>
  <c r="ED257" i="4"/>
  <c r="EF257" i="4"/>
  <c r="EH257" i="4"/>
  <c r="EJ257" i="4"/>
  <c r="EL257" i="4"/>
  <c r="EN257" i="4"/>
  <c r="EP257" i="4"/>
  <c r="ER257" i="4"/>
  <c r="ET257" i="4"/>
  <c r="EV257" i="4"/>
  <c r="EX257" i="4"/>
  <c r="EZ257" i="4"/>
  <c r="FB257" i="4"/>
  <c r="FD257" i="4"/>
  <c r="FF257" i="4"/>
  <c r="FH257" i="4"/>
  <c r="FJ257" i="4"/>
  <c r="FL257" i="4"/>
  <c r="FN257" i="4"/>
  <c r="FP257" i="4"/>
  <c r="FR257" i="4"/>
  <c r="FT257" i="4"/>
  <c r="FV257" i="4"/>
  <c r="FX257" i="4"/>
  <c r="FZ257" i="4"/>
  <c r="GB257" i="4"/>
  <c r="GD257" i="4"/>
  <c r="GF257" i="4"/>
  <c r="GH257" i="4"/>
  <c r="GJ257" i="4"/>
  <c r="GL257" i="4"/>
  <c r="GN257" i="4"/>
  <c r="GP257" i="4"/>
  <c r="GR257" i="4"/>
  <c r="GT257" i="4"/>
  <c r="GV257" i="4"/>
  <c r="GX257" i="4"/>
  <c r="GZ257" i="4"/>
  <c r="HB257" i="4"/>
  <c r="HD257" i="4"/>
  <c r="DI258" i="4"/>
  <c r="DK258" i="4"/>
  <c r="DM258" i="4"/>
  <c r="DO258" i="4"/>
  <c r="DQ258" i="4"/>
  <c r="DS258" i="4"/>
  <c r="DU258" i="4"/>
  <c r="DW258" i="4"/>
  <c r="DY258" i="4"/>
  <c r="EA258" i="4"/>
  <c r="EC258" i="4"/>
  <c r="EE258" i="4"/>
  <c r="EG258" i="4"/>
  <c r="EI258" i="4"/>
  <c r="EK258" i="4"/>
  <c r="EM258" i="4"/>
  <c r="EO258" i="4"/>
  <c r="EQ258" i="4"/>
  <c r="ES258" i="4"/>
  <c r="EU258" i="4"/>
  <c r="EW258" i="4"/>
  <c r="EY258" i="4"/>
  <c r="FA258" i="4"/>
  <c r="FC258" i="4"/>
  <c r="FE258" i="4"/>
  <c r="FG258" i="4"/>
  <c r="FI258" i="4"/>
  <c r="FK258" i="4"/>
  <c r="FM258" i="4"/>
  <c r="FO258" i="4"/>
  <c r="FQ258" i="4"/>
  <c r="FS258" i="4"/>
  <c r="FU258" i="4"/>
  <c r="FW258" i="4"/>
  <c r="FY258" i="4"/>
  <c r="GA258" i="4"/>
  <c r="GC258" i="4"/>
  <c r="GE258" i="4"/>
  <c r="GG258" i="4"/>
  <c r="GI258" i="4"/>
  <c r="GK258" i="4"/>
  <c r="GM258" i="4"/>
  <c r="GO258" i="4"/>
  <c r="GQ258" i="4"/>
  <c r="GS258" i="4"/>
  <c r="GU258" i="4"/>
  <c r="GW258" i="4"/>
  <c r="GY258" i="4"/>
  <c r="HA258" i="4"/>
  <c r="HC258" i="4"/>
  <c r="DI259" i="4"/>
  <c r="DK259" i="4"/>
  <c r="DM259" i="4"/>
  <c r="DO259" i="4"/>
  <c r="DQ259" i="4"/>
  <c r="DS259" i="4"/>
  <c r="DU259" i="4"/>
  <c r="DW259" i="4"/>
  <c r="DY259" i="4"/>
  <c r="EA259" i="4"/>
  <c r="EC259" i="4"/>
  <c r="EE259" i="4"/>
  <c r="EG259" i="4"/>
  <c r="EI259" i="4"/>
  <c r="EK259" i="4"/>
  <c r="EM259" i="4"/>
  <c r="EO259" i="4"/>
  <c r="EQ259" i="4"/>
  <c r="ES259" i="4"/>
  <c r="EU259" i="4"/>
  <c r="EW259" i="4"/>
  <c r="EY259" i="4"/>
  <c r="FA259" i="4"/>
  <c r="FC259" i="4"/>
  <c r="FE259" i="4"/>
  <c r="FG259" i="4"/>
  <c r="FI259" i="4"/>
  <c r="FK259" i="4"/>
  <c r="FM259" i="4"/>
  <c r="FO259" i="4"/>
  <c r="FQ259" i="4"/>
  <c r="FS259" i="4"/>
  <c r="FU259" i="4"/>
  <c r="FW259" i="4"/>
  <c r="FY259" i="4"/>
  <c r="GA259" i="4"/>
  <c r="GC259" i="4"/>
  <c r="GE259" i="4"/>
  <c r="GG259" i="4"/>
  <c r="GI259" i="4"/>
  <c r="GK259" i="4"/>
  <c r="GM259" i="4"/>
  <c r="GO259" i="4"/>
  <c r="GQ259" i="4"/>
  <c r="GS259" i="4"/>
  <c r="GU259" i="4"/>
  <c r="GW259" i="4"/>
  <c r="GY259" i="4"/>
  <c r="HA259" i="4"/>
  <c r="HC259" i="4"/>
  <c r="DJ260" i="4"/>
  <c r="DL260" i="4"/>
  <c r="DN260" i="4"/>
  <c r="DP260" i="4"/>
  <c r="DR260" i="4"/>
  <c r="DT260" i="4"/>
  <c r="DV260" i="4"/>
  <c r="DX260" i="4"/>
  <c r="DZ260" i="4"/>
  <c r="EB260" i="4"/>
  <c r="ED260" i="4"/>
  <c r="EF260" i="4"/>
  <c r="EH260" i="4"/>
  <c r="EJ260" i="4"/>
  <c r="EL260" i="4"/>
  <c r="EN260" i="4"/>
  <c r="EP260" i="4"/>
  <c r="ER260" i="4"/>
  <c r="ET260" i="4"/>
  <c r="EV260" i="4"/>
  <c r="EX260" i="4"/>
  <c r="EZ260" i="4"/>
  <c r="FB260" i="4"/>
  <c r="FD260" i="4"/>
  <c r="FF260" i="4"/>
  <c r="FH260" i="4"/>
  <c r="FJ260" i="4"/>
  <c r="FL260" i="4"/>
  <c r="FN260" i="4"/>
  <c r="FP260" i="4"/>
  <c r="FR260" i="4"/>
  <c r="FT260" i="4"/>
  <c r="FV260" i="4"/>
  <c r="FX260" i="4"/>
  <c r="FZ260" i="4"/>
  <c r="GB260" i="4"/>
  <c r="GD260" i="4"/>
  <c r="GF260" i="4"/>
  <c r="GH260" i="4"/>
  <c r="GJ260" i="4"/>
  <c r="GL260" i="4"/>
  <c r="GN260" i="4"/>
  <c r="GP260" i="4"/>
  <c r="GR260" i="4"/>
  <c r="GT260" i="4"/>
  <c r="GV260" i="4"/>
  <c r="GX260" i="4"/>
  <c r="GZ260" i="4"/>
  <c r="HB260" i="4"/>
  <c r="HD260" i="4"/>
  <c r="DI261" i="4"/>
  <c r="DK261" i="4"/>
  <c r="DM261" i="4"/>
  <c r="DO261" i="4"/>
  <c r="DQ261" i="4"/>
  <c r="DS261" i="4"/>
  <c r="DU261" i="4"/>
  <c r="DW261" i="4"/>
  <c r="DY261" i="4"/>
  <c r="EA261" i="4"/>
  <c r="EC261" i="4"/>
  <c r="EE261" i="4"/>
  <c r="EG261" i="4"/>
  <c r="EI261" i="4"/>
  <c r="EK261" i="4"/>
  <c r="EM261" i="4"/>
  <c r="EO261" i="4"/>
  <c r="EQ261" i="4"/>
  <c r="ES261" i="4"/>
  <c r="EU261" i="4"/>
  <c r="EW261" i="4"/>
  <c r="EY261" i="4"/>
  <c r="FA261" i="4"/>
  <c r="FC261" i="4"/>
  <c r="FE261" i="4"/>
  <c r="FG261" i="4"/>
  <c r="FI261" i="4"/>
  <c r="FK261" i="4"/>
  <c r="FM261" i="4"/>
  <c r="FO261" i="4"/>
  <c r="FQ261" i="4"/>
  <c r="FS261" i="4"/>
  <c r="FU261" i="4"/>
  <c r="FW261" i="4"/>
  <c r="FY261" i="4"/>
  <c r="GA261" i="4"/>
  <c r="GC261" i="4"/>
  <c r="GE261" i="4"/>
  <c r="GG261" i="4"/>
  <c r="GI261" i="4"/>
  <c r="GK261" i="4"/>
  <c r="GM261" i="4"/>
  <c r="GO261" i="4"/>
  <c r="GQ261" i="4"/>
  <c r="GS261" i="4"/>
  <c r="GU261" i="4"/>
  <c r="GW261" i="4"/>
  <c r="GY261" i="4"/>
  <c r="HA261" i="4"/>
  <c r="HC261" i="4"/>
  <c r="DJ262" i="4"/>
  <c r="DL262" i="4"/>
  <c r="DN262" i="4"/>
  <c r="DP262" i="4"/>
  <c r="DR262" i="4"/>
  <c r="DT262" i="4"/>
  <c r="DV262" i="4"/>
  <c r="DX262" i="4"/>
  <c r="DZ262" i="4"/>
  <c r="EB262" i="4"/>
  <c r="ED262" i="4"/>
  <c r="EF262" i="4"/>
  <c r="EH262" i="4"/>
  <c r="EJ262" i="4"/>
  <c r="EL262" i="4"/>
  <c r="EN262" i="4"/>
  <c r="EP262" i="4"/>
  <c r="ER262" i="4"/>
  <c r="ET262" i="4"/>
  <c r="EV262" i="4"/>
  <c r="EX262" i="4"/>
  <c r="EZ262" i="4"/>
  <c r="FB262" i="4"/>
  <c r="FD262" i="4"/>
  <c r="FF262" i="4"/>
  <c r="FH262" i="4"/>
  <c r="FJ262" i="4"/>
  <c r="FL262" i="4"/>
  <c r="FN262" i="4"/>
  <c r="FP262" i="4"/>
  <c r="FR262" i="4"/>
  <c r="FT262" i="4"/>
  <c r="FV262" i="4"/>
  <c r="FX262" i="4"/>
  <c r="FZ262" i="4"/>
  <c r="GB262" i="4"/>
  <c r="GD262" i="4"/>
  <c r="GF262" i="4"/>
  <c r="GH262" i="4"/>
  <c r="GJ262" i="4"/>
  <c r="GL262" i="4"/>
  <c r="GN262" i="4"/>
  <c r="GP262" i="4"/>
  <c r="GR262" i="4"/>
  <c r="GT262" i="4"/>
  <c r="GV262" i="4"/>
  <c r="GX262" i="4"/>
  <c r="GZ262" i="4"/>
  <c r="HB262" i="4"/>
  <c r="HD262" i="4"/>
  <c r="DJ263" i="4"/>
  <c r="DL263" i="4"/>
  <c r="DN263" i="4"/>
  <c r="DP263" i="4"/>
  <c r="DR263" i="4"/>
  <c r="DT263" i="4"/>
  <c r="DV263" i="4"/>
  <c r="DX263" i="4"/>
  <c r="DZ263" i="4"/>
  <c r="EB263" i="4"/>
  <c r="ED263" i="4"/>
  <c r="EF263" i="4"/>
  <c r="EH263" i="4"/>
  <c r="EJ263" i="4"/>
  <c r="EL263" i="4"/>
  <c r="EN263" i="4"/>
  <c r="EP263" i="4"/>
  <c r="ER263" i="4"/>
  <c r="ET263" i="4"/>
  <c r="EV263" i="4"/>
  <c r="EX263" i="4"/>
  <c r="EZ263" i="4"/>
  <c r="FB263" i="4"/>
  <c r="FD263" i="4"/>
  <c r="FF263" i="4"/>
  <c r="FH263" i="4"/>
  <c r="FJ263" i="4"/>
  <c r="FL263" i="4"/>
  <c r="FN263" i="4"/>
  <c r="FP263" i="4"/>
  <c r="FR263" i="4"/>
  <c r="FT263" i="4"/>
  <c r="FV263" i="4"/>
  <c r="FX263" i="4"/>
  <c r="FZ263" i="4"/>
  <c r="GB263" i="4"/>
  <c r="GD263" i="4"/>
  <c r="GF263" i="4"/>
  <c r="GH263" i="4"/>
  <c r="GJ263" i="4"/>
  <c r="GL263" i="4"/>
  <c r="GN263" i="4"/>
  <c r="GP263" i="4"/>
  <c r="GR263" i="4"/>
  <c r="GT263" i="4"/>
  <c r="GV263" i="4"/>
  <c r="GX263" i="4"/>
  <c r="GZ263" i="4"/>
  <c r="HB263" i="4"/>
  <c r="HD263" i="4"/>
  <c r="DI264" i="4"/>
  <c r="DK264" i="4"/>
  <c r="DM264" i="4"/>
  <c r="DO264" i="4"/>
  <c r="DQ264" i="4"/>
  <c r="DS264" i="4"/>
  <c r="DU264" i="4"/>
  <c r="DW264" i="4"/>
  <c r="DY264" i="4"/>
  <c r="EA264" i="4"/>
  <c r="EC264" i="4"/>
  <c r="EE264" i="4"/>
  <c r="EG264" i="4"/>
  <c r="EI264" i="4"/>
  <c r="EK264" i="4"/>
  <c r="EM264" i="4"/>
  <c r="EO264" i="4"/>
  <c r="EQ264" i="4"/>
  <c r="ES264" i="4"/>
  <c r="EU264" i="4"/>
  <c r="EW264" i="4"/>
  <c r="EY264" i="4"/>
  <c r="FA264" i="4"/>
  <c r="FC264" i="4"/>
  <c r="FE264" i="4"/>
  <c r="FG264" i="4"/>
  <c r="FI264" i="4"/>
  <c r="FK264" i="4"/>
  <c r="FM264" i="4"/>
  <c r="FO264" i="4"/>
  <c r="FQ264" i="4"/>
  <c r="FS264" i="4"/>
  <c r="FU264" i="4"/>
  <c r="FW264" i="4"/>
  <c r="FY264" i="4"/>
  <c r="GA264" i="4"/>
  <c r="GC264" i="4"/>
  <c r="GE264" i="4"/>
  <c r="GG264" i="4"/>
  <c r="GI264" i="4"/>
  <c r="GK264" i="4"/>
  <c r="GM264" i="4"/>
  <c r="GO264" i="4"/>
  <c r="GQ264" i="4"/>
  <c r="GS264" i="4"/>
  <c r="GU264" i="4"/>
  <c r="GW264" i="4"/>
  <c r="GY264" i="4"/>
  <c r="HA264" i="4"/>
  <c r="HC264" i="4"/>
  <c r="DJ265" i="4"/>
  <c r="DL265" i="4"/>
  <c r="DN265" i="4"/>
  <c r="DP265" i="4"/>
  <c r="DR265" i="4"/>
  <c r="DT265" i="4"/>
  <c r="DV265" i="4"/>
  <c r="DX265" i="4"/>
  <c r="DZ265" i="4"/>
  <c r="EB265" i="4"/>
  <c r="ED265" i="4"/>
  <c r="EF265" i="4"/>
  <c r="EH265" i="4"/>
  <c r="EJ265" i="4"/>
  <c r="EL265" i="4"/>
  <c r="EN265" i="4"/>
  <c r="EP265" i="4"/>
  <c r="ER265" i="4"/>
  <c r="ET265" i="4"/>
  <c r="EV265" i="4"/>
  <c r="EX265" i="4"/>
  <c r="EZ265" i="4"/>
  <c r="FB265" i="4"/>
  <c r="FD265" i="4"/>
  <c r="FF265" i="4"/>
  <c r="FH265" i="4"/>
  <c r="FJ265" i="4"/>
  <c r="FL265" i="4"/>
  <c r="FN265" i="4"/>
  <c r="FP265" i="4"/>
  <c r="FR265" i="4"/>
  <c r="FT265" i="4"/>
  <c r="FV265" i="4"/>
  <c r="FX265" i="4"/>
  <c r="FZ265" i="4"/>
  <c r="GB265" i="4"/>
  <c r="GD265" i="4"/>
  <c r="GF265" i="4"/>
  <c r="GH265" i="4"/>
  <c r="GJ265" i="4"/>
  <c r="GL265" i="4"/>
  <c r="GN265" i="4"/>
  <c r="GP265" i="4"/>
  <c r="GR265" i="4"/>
  <c r="GT265" i="4"/>
  <c r="GV265" i="4"/>
  <c r="GX265" i="4"/>
  <c r="GZ265" i="4"/>
  <c r="HB265" i="4"/>
  <c r="HD265" i="4"/>
  <c r="DI266" i="4"/>
  <c r="DK266" i="4"/>
  <c r="DM266" i="4"/>
  <c r="DO266" i="4"/>
  <c r="DQ266" i="4"/>
  <c r="DS266" i="4"/>
  <c r="DU266" i="4"/>
  <c r="DW266" i="4"/>
  <c r="DY266" i="4"/>
  <c r="EA266" i="4"/>
  <c r="EC266" i="4"/>
  <c r="EE266" i="4"/>
  <c r="EG266" i="4"/>
  <c r="EI266" i="4"/>
  <c r="EK266" i="4"/>
  <c r="EM266" i="4"/>
  <c r="EO266" i="4"/>
  <c r="EQ266" i="4"/>
  <c r="ES266" i="4"/>
  <c r="EU266" i="4"/>
  <c r="EW266" i="4"/>
  <c r="EY266" i="4"/>
  <c r="FA266" i="4"/>
  <c r="FC266" i="4"/>
  <c r="FE266" i="4"/>
  <c r="FG266" i="4"/>
  <c r="FI266" i="4"/>
  <c r="FK266" i="4"/>
  <c r="FM266" i="4"/>
  <c r="FO266" i="4"/>
  <c r="FQ266" i="4"/>
  <c r="FS266" i="4"/>
  <c r="FU266" i="4"/>
  <c r="FW266" i="4"/>
  <c r="FY266" i="4"/>
  <c r="GA266" i="4"/>
  <c r="GC266" i="4"/>
  <c r="GE266" i="4"/>
  <c r="GG266" i="4"/>
  <c r="GI266" i="4"/>
  <c r="GK266" i="4"/>
  <c r="GM266" i="4"/>
  <c r="GO266" i="4"/>
  <c r="GQ266" i="4"/>
  <c r="GS266" i="4"/>
  <c r="GU266" i="4"/>
  <c r="GW266" i="4"/>
  <c r="GY266" i="4"/>
  <c r="HA266" i="4"/>
  <c r="HC266" i="4"/>
  <c r="DI267" i="4"/>
  <c r="DK267" i="4"/>
  <c r="DM267" i="4"/>
  <c r="DO267" i="4"/>
  <c r="DQ267" i="4"/>
  <c r="DS267" i="4"/>
  <c r="DU267" i="4"/>
  <c r="DW267" i="4"/>
  <c r="DY267" i="4"/>
  <c r="EA267" i="4"/>
  <c r="EC267" i="4"/>
  <c r="EE267" i="4"/>
  <c r="EG267" i="4"/>
  <c r="EI267" i="4"/>
  <c r="EK267" i="4"/>
  <c r="EM267" i="4"/>
  <c r="EO267" i="4"/>
  <c r="EQ267" i="4"/>
  <c r="ES267" i="4"/>
  <c r="EU267" i="4"/>
  <c r="EW267" i="4"/>
  <c r="EY267" i="4"/>
  <c r="FA267" i="4"/>
  <c r="FC267" i="4"/>
  <c r="FE267" i="4"/>
  <c r="FG267" i="4"/>
  <c r="FI267" i="4"/>
  <c r="FK267" i="4"/>
  <c r="FM267" i="4"/>
  <c r="FO267" i="4"/>
  <c r="FQ267" i="4"/>
  <c r="FS267" i="4"/>
  <c r="FU267" i="4"/>
  <c r="FW267" i="4"/>
  <c r="FY267" i="4"/>
  <c r="GA267" i="4"/>
  <c r="GC267" i="4"/>
  <c r="GE267" i="4"/>
  <c r="GG267" i="4"/>
  <c r="GI267" i="4"/>
  <c r="GK267" i="4"/>
  <c r="GM267" i="4"/>
  <c r="GO267" i="4"/>
  <c r="GQ267" i="4"/>
  <c r="GS267" i="4"/>
  <c r="GU267" i="4"/>
  <c r="GW267" i="4"/>
  <c r="GY267" i="4"/>
  <c r="HA267" i="4"/>
  <c r="HC267" i="4"/>
  <c r="DJ268" i="4"/>
  <c r="DL268" i="4"/>
  <c r="DN268" i="4"/>
  <c r="DP268" i="4"/>
  <c r="DR268" i="4"/>
  <c r="DT268" i="4"/>
  <c r="DV268" i="4"/>
  <c r="DX268" i="4"/>
  <c r="DZ268" i="4"/>
  <c r="EB268" i="4"/>
  <c r="ED268" i="4"/>
  <c r="EF268" i="4"/>
  <c r="EH268" i="4"/>
  <c r="EJ268" i="4"/>
  <c r="EL268" i="4"/>
  <c r="EN268" i="4"/>
  <c r="EP268" i="4"/>
  <c r="ER268" i="4"/>
  <c r="ET268" i="4"/>
  <c r="EV268" i="4"/>
  <c r="EX268" i="4"/>
  <c r="EZ268" i="4"/>
  <c r="FB268" i="4"/>
  <c r="FD268" i="4"/>
  <c r="FF268" i="4"/>
  <c r="FH268" i="4"/>
  <c r="FJ268" i="4"/>
  <c r="FL268" i="4"/>
  <c r="FN268" i="4"/>
  <c r="FP268" i="4"/>
  <c r="FR268" i="4"/>
  <c r="FT268" i="4"/>
  <c r="FV268" i="4"/>
  <c r="FX268" i="4"/>
  <c r="FZ268" i="4"/>
  <c r="GB268" i="4"/>
  <c r="GD268" i="4"/>
  <c r="GF268" i="4"/>
  <c r="GH268" i="4"/>
  <c r="GJ268" i="4"/>
  <c r="GL268" i="4"/>
  <c r="GN268" i="4"/>
  <c r="GP268" i="4"/>
  <c r="GR268" i="4"/>
  <c r="GT268" i="4"/>
  <c r="GV268" i="4"/>
  <c r="GX268" i="4"/>
  <c r="GZ268" i="4"/>
  <c r="HB268" i="4"/>
  <c r="HD268" i="4"/>
  <c r="DI269" i="4"/>
  <c r="DK269" i="4"/>
  <c r="DM269" i="4"/>
  <c r="DO269" i="4"/>
  <c r="DQ269" i="4"/>
  <c r="DS269" i="4"/>
  <c r="DU269" i="4"/>
  <c r="DW269" i="4"/>
  <c r="DY269" i="4"/>
  <c r="EA269" i="4"/>
  <c r="EC269" i="4"/>
  <c r="EE269" i="4"/>
  <c r="EG269" i="4"/>
  <c r="EI269" i="4"/>
  <c r="EK269" i="4"/>
  <c r="EM269" i="4"/>
  <c r="EO269" i="4"/>
  <c r="EQ269" i="4"/>
  <c r="ES269" i="4"/>
  <c r="EU269" i="4"/>
  <c r="EW269" i="4"/>
  <c r="EY269" i="4"/>
  <c r="FA269" i="4"/>
  <c r="FC269" i="4"/>
  <c r="FE269" i="4"/>
  <c r="FG269" i="4"/>
  <c r="FI269" i="4"/>
  <c r="FK269" i="4"/>
  <c r="FM269" i="4"/>
  <c r="FO269" i="4"/>
  <c r="FQ269" i="4"/>
  <c r="FS269" i="4"/>
  <c r="FU269" i="4"/>
  <c r="FW269" i="4"/>
  <c r="FY269" i="4"/>
  <c r="GA269" i="4"/>
  <c r="GC269" i="4"/>
  <c r="GE269" i="4"/>
  <c r="GG269" i="4"/>
  <c r="GI269" i="4"/>
  <c r="GK269" i="4"/>
  <c r="GM269" i="4"/>
  <c r="GO269" i="4"/>
  <c r="GQ269" i="4"/>
  <c r="GS269" i="4"/>
  <c r="GU269" i="4"/>
  <c r="GW269" i="4"/>
  <c r="GY269" i="4"/>
  <c r="HA269" i="4"/>
  <c r="HC269" i="4"/>
  <c r="DJ270" i="4"/>
  <c r="DL270" i="4"/>
  <c r="DN270" i="4"/>
  <c r="DP270" i="4"/>
  <c r="DR270" i="4"/>
  <c r="DT270" i="4"/>
  <c r="DV270" i="4"/>
  <c r="DX270" i="4"/>
  <c r="DZ270" i="4"/>
  <c r="EB270" i="4"/>
  <c r="ED270" i="4"/>
  <c r="EF270" i="4"/>
  <c r="EH270" i="4"/>
  <c r="EJ270" i="4"/>
  <c r="EL270" i="4"/>
  <c r="EN270" i="4"/>
  <c r="EP270" i="4"/>
  <c r="ER270" i="4"/>
  <c r="ET270" i="4"/>
  <c r="EV270" i="4"/>
  <c r="EX270" i="4"/>
  <c r="EZ270" i="4"/>
  <c r="FB270" i="4"/>
  <c r="FD270" i="4"/>
  <c r="FF270" i="4"/>
  <c r="FH270" i="4"/>
  <c r="FJ270" i="4"/>
  <c r="FL270" i="4"/>
  <c r="FN270" i="4"/>
  <c r="FP270" i="4"/>
  <c r="FR270" i="4"/>
  <c r="FT270" i="4"/>
  <c r="FV270" i="4"/>
  <c r="FX270" i="4"/>
  <c r="FZ270" i="4"/>
  <c r="GB270" i="4"/>
  <c r="GD270" i="4"/>
  <c r="GF270" i="4"/>
  <c r="GH270" i="4"/>
  <c r="GJ270" i="4"/>
  <c r="GL270" i="4"/>
  <c r="GN270" i="4"/>
  <c r="GP270" i="4"/>
  <c r="GR270" i="4"/>
  <c r="GT270" i="4"/>
  <c r="GV270" i="4"/>
  <c r="GX270" i="4"/>
  <c r="GZ270" i="4"/>
  <c r="HB270" i="4"/>
  <c r="HD270" i="4"/>
  <c r="DJ271" i="4"/>
  <c r="DL271" i="4"/>
  <c r="DN271" i="4"/>
  <c r="DP271" i="4"/>
  <c r="DR271" i="4"/>
  <c r="DT271" i="4"/>
  <c r="DV271" i="4"/>
  <c r="DX271" i="4"/>
  <c r="DZ271" i="4"/>
  <c r="EB271" i="4"/>
  <c r="ED271" i="4"/>
  <c r="EF271" i="4"/>
  <c r="EH271" i="4"/>
  <c r="EJ271" i="4"/>
  <c r="EL271" i="4"/>
  <c r="EN271" i="4"/>
  <c r="EP271" i="4"/>
  <c r="ER271" i="4"/>
  <c r="ET271" i="4"/>
  <c r="EV271" i="4"/>
  <c r="EX271" i="4"/>
  <c r="EZ271" i="4"/>
  <c r="FB271" i="4"/>
  <c r="FD271" i="4"/>
  <c r="FF271" i="4"/>
  <c r="FH271" i="4"/>
  <c r="FJ271" i="4"/>
  <c r="FL271" i="4"/>
  <c r="FN271" i="4"/>
  <c r="FP271" i="4"/>
  <c r="FR271" i="4"/>
  <c r="FT271" i="4"/>
  <c r="FV271" i="4"/>
  <c r="FX271" i="4"/>
  <c r="FZ271" i="4"/>
  <c r="GB271" i="4"/>
  <c r="GD271" i="4"/>
  <c r="GF271" i="4"/>
  <c r="GH271" i="4"/>
  <c r="GJ271" i="4"/>
  <c r="GL271" i="4"/>
  <c r="GN271" i="4"/>
  <c r="GP271" i="4"/>
  <c r="GR271" i="4"/>
  <c r="GT271" i="4"/>
  <c r="GV271" i="4"/>
  <c r="GX271" i="4"/>
  <c r="GZ271" i="4"/>
  <c r="HB271" i="4"/>
  <c r="HD271" i="4"/>
  <c r="DI272" i="4"/>
  <c r="DK272" i="4"/>
  <c r="DM272" i="4"/>
  <c r="DO272" i="4"/>
  <c r="DQ272" i="4"/>
  <c r="DS272" i="4"/>
  <c r="DU272" i="4"/>
  <c r="DW272" i="4"/>
  <c r="DY272" i="4"/>
  <c r="EA272" i="4"/>
  <c r="EC272" i="4"/>
  <c r="EE272" i="4"/>
  <c r="EG272" i="4"/>
  <c r="EI272" i="4"/>
  <c r="EK272" i="4"/>
  <c r="EM272" i="4"/>
  <c r="EO272" i="4"/>
  <c r="EQ272" i="4"/>
  <c r="ES272" i="4"/>
  <c r="EU272" i="4"/>
  <c r="EW272" i="4"/>
  <c r="EY272" i="4"/>
  <c r="FA272" i="4"/>
  <c r="FC272" i="4"/>
  <c r="FE272" i="4"/>
  <c r="FG272" i="4"/>
  <c r="FI272" i="4"/>
  <c r="FK272" i="4"/>
  <c r="FM272" i="4"/>
  <c r="FO272" i="4"/>
  <c r="FQ272" i="4"/>
  <c r="FS272" i="4"/>
  <c r="FU272" i="4"/>
  <c r="FW272" i="4"/>
  <c r="FY272" i="4"/>
  <c r="GA272" i="4"/>
  <c r="GC272" i="4"/>
  <c r="GE272" i="4"/>
  <c r="GG272" i="4"/>
  <c r="GI272" i="4"/>
  <c r="GK272" i="4"/>
  <c r="GM272" i="4"/>
  <c r="GO272" i="4"/>
  <c r="GQ272" i="4"/>
  <c r="GS272" i="4"/>
  <c r="GU272" i="4"/>
  <c r="GW272" i="4"/>
  <c r="GY272" i="4"/>
  <c r="HA272" i="4"/>
  <c r="HC272" i="4"/>
  <c r="DJ273" i="4"/>
  <c r="DL273" i="4"/>
  <c r="DN273" i="4"/>
  <c r="DP273" i="4"/>
  <c r="DR273" i="4"/>
  <c r="DT273" i="4"/>
  <c r="DV273" i="4"/>
  <c r="DX273" i="4"/>
  <c r="DZ273" i="4"/>
  <c r="EB273" i="4"/>
  <c r="ED273" i="4"/>
  <c r="EF273" i="4"/>
  <c r="EH273" i="4"/>
  <c r="EJ273" i="4"/>
  <c r="EL273" i="4"/>
  <c r="EN273" i="4"/>
  <c r="EP273" i="4"/>
  <c r="ER273" i="4"/>
  <c r="ET273" i="4"/>
  <c r="EV273" i="4"/>
  <c r="EX273" i="4"/>
  <c r="EZ273" i="4"/>
  <c r="FB273" i="4"/>
  <c r="FD273" i="4"/>
  <c r="FF273" i="4"/>
  <c r="FH273" i="4"/>
  <c r="FJ273" i="4"/>
  <c r="FL273" i="4"/>
  <c r="FN273" i="4"/>
  <c r="FP273" i="4"/>
  <c r="FR273" i="4"/>
  <c r="FT273" i="4"/>
  <c r="FV273" i="4"/>
  <c r="FX273" i="4"/>
  <c r="FZ273" i="4"/>
  <c r="GB273" i="4"/>
  <c r="GD273" i="4"/>
  <c r="GF273" i="4"/>
  <c r="GH273" i="4"/>
  <c r="GJ273" i="4"/>
  <c r="GL273" i="4"/>
  <c r="GN273" i="4"/>
  <c r="GP273" i="4"/>
  <c r="GR273" i="4"/>
  <c r="GT273" i="4"/>
  <c r="GV273" i="4"/>
  <c r="GX273" i="4"/>
  <c r="GZ273" i="4"/>
  <c r="HB273" i="4"/>
  <c r="HD273" i="4"/>
  <c r="DI274" i="4"/>
  <c r="DK274" i="4"/>
  <c r="DM274" i="4"/>
  <c r="DO274" i="4"/>
  <c r="DQ274" i="4"/>
  <c r="DS274" i="4"/>
  <c r="DU274" i="4"/>
  <c r="DW274" i="4"/>
  <c r="DY274" i="4"/>
  <c r="EA274" i="4"/>
  <c r="EC274" i="4"/>
  <c r="EE274" i="4"/>
  <c r="EG274" i="4"/>
  <c r="EI274" i="4"/>
  <c r="EK274" i="4"/>
  <c r="EM274" i="4"/>
  <c r="EO274" i="4"/>
  <c r="EQ274" i="4"/>
  <c r="ES274" i="4"/>
  <c r="EU274" i="4"/>
  <c r="EW274" i="4"/>
  <c r="EY274" i="4"/>
  <c r="FA274" i="4"/>
  <c r="FC274" i="4"/>
  <c r="FE274" i="4"/>
  <c r="FG274" i="4"/>
  <c r="FI274" i="4"/>
  <c r="FK274" i="4"/>
  <c r="FM274" i="4"/>
  <c r="FO274" i="4"/>
  <c r="FQ274" i="4"/>
  <c r="FS274" i="4"/>
  <c r="FU274" i="4"/>
  <c r="FW274" i="4"/>
  <c r="FY274" i="4"/>
  <c r="GA274" i="4"/>
  <c r="GC274" i="4"/>
  <c r="GE274" i="4"/>
  <c r="GG274" i="4"/>
  <c r="GI274" i="4"/>
  <c r="GK274" i="4"/>
  <c r="GM274" i="4"/>
  <c r="GO274" i="4"/>
  <c r="GQ274" i="4"/>
  <c r="GS274" i="4"/>
  <c r="GU274" i="4"/>
  <c r="GW274" i="4"/>
  <c r="GY274" i="4"/>
  <c r="HA274" i="4"/>
  <c r="HC274" i="4"/>
  <c r="DI275" i="4"/>
  <c r="DK275" i="4"/>
  <c r="DM275" i="4"/>
  <c r="DO275" i="4"/>
  <c r="DQ275" i="4"/>
  <c r="DS275" i="4"/>
  <c r="DU275" i="4"/>
  <c r="DW275" i="4"/>
  <c r="DY275" i="4"/>
  <c r="EA275" i="4"/>
  <c r="EC275" i="4"/>
  <c r="EE275" i="4"/>
  <c r="EG275" i="4"/>
  <c r="EI275" i="4"/>
  <c r="EK275" i="4"/>
  <c r="EM275" i="4"/>
  <c r="EO275" i="4"/>
  <c r="EQ275" i="4"/>
  <c r="ES275" i="4"/>
  <c r="EU275" i="4"/>
  <c r="EW275" i="4"/>
  <c r="EY275" i="4"/>
  <c r="FA275" i="4"/>
  <c r="FC275" i="4"/>
  <c r="FE275" i="4"/>
  <c r="FG275" i="4"/>
  <c r="FI275" i="4"/>
  <c r="FK275" i="4"/>
  <c r="FM275" i="4"/>
  <c r="FO275" i="4"/>
  <c r="FQ275" i="4"/>
  <c r="FS275" i="4"/>
  <c r="FU275" i="4"/>
  <c r="FW275" i="4"/>
  <c r="FY275" i="4"/>
  <c r="GA275" i="4"/>
  <c r="GC275" i="4"/>
  <c r="GE275" i="4"/>
  <c r="GG275" i="4"/>
  <c r="GI275" i="4"/>
  <c r="GK275" i="4"/>
  <c r="GM275" i="4"/>
  <c r="GO275" i="4"/>
  <c r="GQ275" i="4"/>
  <c r="GS275" i="4"/>
  <c r="GU275" i="4"/>
  <c r="GW275" i="4"/>
  <c r="GY275" i="4"/>
  <c r="HA275" i="4"/>
  <c r="HC275" i="4"/>
  <c r="DJ276" i="4"/>
  <c r="DL276" i="4"/>
  <c r="DN276" i="4"/>
  <c r="DP276" i="4"/>
  <c r="DR276" i="4"/>
  <c r="DT276" i="4"/>
  <c r="DV276" i="4"/>
  <c r="DX276" i="4"/>
  <c r="DZ276" i="4"/>
  <c r="EB276" i="4"/>
  <c r="ED276" i="4"/>
  <c r="EF276" i="4"/>
  <c r="EH276" i="4"/>
  <c r="EJ276" i="4"/>
  <c r="EL276" i="4"/>
  <c r="EN276" i="4"/>
  <c r="EP276" i="4"/>
  <c r="ER276" i="4"/>
  <c r="ET276" i="4"/>
  <c r="EV276" i="4"/>
  <c r="EX276" i="4"/>
  <c r="EZ276" i="4"/>
  <c r="FB276" i="4"/>
  <c r="FD276" i="4"/>
  <c r="FF276" i="4"/>
  <c r="FH276" i="4"/>
  <c r="FJ276" i="4"/>
  <c r="FL276" i="4"/>
  <c r="FN276" i="4"/>
  <c r="FP276" i="4"/>
  <c r="FR276" i="4"/>
  <c r="FT276" i="4"/>
  <c r="FV276" i="4"/>
  <c r="FX276" i="4"/>
  <c r="FZ276" i="4"/>
  <c r="GB276" i="4"/>
  <c r="GD276" i="4"/>
  <c r="GF276" i="4"/>
  <c r="GH276" i="4"/>
  <c r="GJ276" i="4"/>
  <c r="GL276" i="4"/>
  <c r="GN276" i="4"/>
  <c r="GP276" i="4"/>
  <c r="GR276" i="4"/>
  <c r="GT276" i="4"/>
  <c r="GV276" i="4"/>
  <c r="GX276" i="4"/>
  <c r="GZ276" i="4"/>
  <c r="HB276" i="4"/>
  <c r="HD276" i="4"/>
  <c r="DI277" i="4"/>
  <c r="DK277" i="4"/>
  <c r="DM277" i="4"/>
  <c r="DO277" i="4"/>
  <c r="DQ277" i="4"/>
  <c r="DS277" i="4"/>
  <c r="DU277" i="4"/>
  <c r="DW277" i="4"/>
  <c r="DY277" i="4"/>
  <c r="EA277" i="4"/>
  <c r="EC277" i="4"/>
  <c r="EE277" i="4"/>
  <c r="EG277" i="4"/>
  <c r="EI277" i="4"/>
  <c r="EK277" i="4"/>
  <c r="EM277" i="4"/>
  <c r="EO277" i="4"/>
  <c r="EQ277" i="4"/>
  <c r="ES277" i="4"/>
  <c r="EU277" i="4"/>
  <c r="EW277" i="4"/>
  <c r="EY277" i="4"/>
  <c r="FA277" i="4"/>
  <c r="FC277" i="4"/>
  <c r="FE277" i="4"/>
  <c r="FG277" i="4"/>
  <c r="FI277" i="4"/>
  <c r="FK277" i="4"/>
  <c r="FM277" i="4"/>
  <c r="FO277" i="4"/>
  <c r="FQ277" i="4"/>
  <c r="FS277" i="4"/>
  <c r="FU277" i="4"/>
  <c r="FW277" i="4"/>
  <c r="FY277" i="4"/>
  <c r="GA277" i="4"/>
  <c r="GC277" i="4"/>
  <c r="GE277" i="4"/>
  <c r="GG277" i="4"/>
  <c r="GI277" i="4"/>
  <c r="GK277" i="4"/>
  <c r="GM277" i="4"/>
  <c r="GO277" i="4"/>
  <c r="GQ277" i="4"/>
  <c r="GS277" i="4"/>
  <c r="GU277" i="4"/>
  <c r="GW277" i="4"/>
  <c r="GY277" i="4"/>
  <c r="HA277" i="4"/>
  <c r="HC277" i="4"/>
  <c r="DJ278" i="4"/>
  <c r="DL278" i="4"/>
  <c r="DN278" i="4"/>
  <c r="DP278" i="4"/>
  <c r="DR278" i="4"/>
  <c r="DT278" i="4"/>
  <c r="DV278" i="4"/>
  <c r="DX278" i="4"/>
  <c r="DZ278" i="4"/>
  <c r="EB278" i="4"/>
  <c r="ED278" i="4"/>
  <c r="EF278" i="4"/>
  <c r="EH278" i="4"/>
  <c r="EJ278" i="4"/>
  <c r="EL278" i="4"/>
  <c r="EN278" i="4"/>
  <c r="EP278" i="4"/>
  <c r="ER278" i="4"/>
  <c r="ET278" i="4"/>
  <c r="EV278" i="4"/>
  <c r="EX278" i="4"/>
  <c r="EZ278" i="4"/>
  <c r="FB278" i="4"/>
  <c r="FD278" i="4"/>
  <c r="FF278" i="4"/>
  <c r="FH278" i="4"/>
  <c r="FJ278" i="4"/>
  <c r="FL278" i="4"/>
  <c r="FN278" i="4"/>
  <c r="FP278" i="4"/>
  <c r="FR278" i="4"/>
  <c r="FT278" i="4"/>
  <c r="FV278" i="4"/>
  <c r="FX278" i="4"/>
  <c r="FZ278" i="4"/>
  <c r="GB278" i="4"/>
  <c r="GD278" i="4"/>
  <c r="GF278" i="4"/>
  <c r="GH278" i="4"/>
  <c r="GJ278" i="4"/>
  <c r="GL278" i="4"/>
  <c r="GN278" i="4"/>
  <c r="GP278" i="4"/>
  <c r="GR278" i="4"/>
  <c r="GT278" i="4"/>
  <c r="GV278" i="4"/>
  <c r="GX278" i="4"/>
  <c r="GZ278" i="4"/>
  <c r="HB278" i="4"/>
  <c r="HD278" i="4"/>
  <c r="DJ279" i="4"/>
  <c r="DL279" i="4"/>
  <c r="DN279" i="4"/>
  <c r="DP279" i="4"/>
  <c r="DR279" i="4"/>
  <c r="DT279" i="4"/>
  <c r="DV279" i="4"/>
  <c r="DX279" i="4"/>
  <c r="DZ279" i="4"/>
  <c r="EB279" i="4"/>
  <c r="ED279" i="4"/>
  <c r="EF279" i="4"/>
  <c r="EH279" i="4"/>
  <c r="EJ279" i="4"/>
  <c r="EL279" i="4"/>
  <c r="EN279" i="4"/>
  <c r="EP279" i="4"/>
  <c r="ER279" i="4"/>
  <c r="ET279" i="4"/>
  <c r="EV279" i="4"/>
  <c r="EX279" i="4"/>
  <c r="EZ279" i="4"/>
  <c r="FB279" i="4"/>
  <c r="FD279" i="4"/>
  <c r="FF279" i="4"/>
  <c r="FH279" i="4"/>
  <c r="FJ279" i="4"/>
  <c r="FL279" i="4"/>
  <c r="FN279" i="4"/>
  <c r="FP279" i="4"/>
  <c r="FR279" i="4"/>
  <c r="FT279" i="4"/>
  <c r="FV279" i="4"/>
  <c r="FX279" i="4"/>
  <c r="FZ279" i="4"/>
  <c r="GB279" i="4"/>
  <c r="GD279" i="4"/>
  <c r="GF279" i="4"/>
  <c r="GH279" i="4"/>
  <c r="GJ279" i="4"/>
  <c r="GL279" i="4"/>
  <c r="GN279" i="4"/>
  <c r="GP279" i="4"/>
  <c r="GR279" i="4"/>
  <c r="GT279" i="4"/>
  <c r="GV279" i="4"/>
  <c r="GX279" i="4"/>
  <c r="GZ279" i="4"/>
  <c r="HB279" i="4"/>
  <c r="HD279" i="4"/>
  <c r="DI280" i="4"/>
  <c r="DK280" i="4"/>
  <c r="DM280" i="4"/>
  <c r="DO280" i="4"/>
  <c r="DQ280" i="4"/>
  <c r="DS280" i="4"/>
  <c r="DU280" i="4"/>
  <c r="DW280" i="4"/>
  <c r="DY280" i="4"/>
  <c r="EA280" i="4"/>
  <c r="EC280" i="4"/>
  <c r="EE280" i="4"/>
  <c r="EG280" i="4"/>
  <c r="EI280" i="4"/>
  <c r="EK280" i="4"/>
  <c r="EM280" i="4"/>
  <c r="EO280" i="4"/>
  <c r="EQ280" i="4"/>
  <c r="ES280" i="4"/>
  <c r="EU280" i="4"/>
  <c r="EW280" i="4"/>
  <c r="EY280" i="4"/>
  <c r="FA280" i="4"/>
  <c r="FC280" i="4"/>
  <c r="FE280" i="4"/>
  <c r="FG280" i="4"/>
  <c r="FI280" i="4"/>
  <c r="FK280" i="4"/>
  <c r="FM280" i="4"/>
  <c r="FO280" i="4"/>
  <c r="FQ280" i="4"/>
  <c r="FS280" i="4"/>
  <c r="FU280" i="4"/>
  <c r="FW280" i="4"/>
  <c r="FY280" i="4"/>
  <c r="GA280" i="4"/>
  <c r="GC280" i="4"/>
  <c r="GE280" i="4"/>
  <c r="GG280" i="4"/>
  <c r="GI280" i="4"/>
  <c r="GK280" i="4"/>
  <c r="GM280" i="4"/>
  <c r="GO280" i="4"/>
  <c r="GQ280" i="4"/>
  <c r="GS280" i="4"/>
  <c r="GU280" i="4"/>
  <c r="GW280" i="4"/>
  <c r="GY280" i="4"/>
  <c r="HA280" i="4"/>
  <c r="HC280" i="4"/>
  <c r="DJ281" i="4"/>
  <c r="DL281" i="4"/>
  <c r="DN281" i="4"/>
  <c r="DP281" i="4"/>
  <c r="DR281" i="4"/>
  <c r="DT281" i="4"/>
  <c r="DV281" i="4"/>
  <c r="DX281" i="4"/>
  <c r="DZ281" i="4"/>
  <c r="EB281" i="4"/>
  <c r="ED281" i="4"/>
  <c r="EF281" i="4"/>
  <c r="EH281" i="4"/>
  <c r="EJ281" i="4"/>
  <c r="EL281" i="4"/>
  <c r="EN281" i="4"/>
  <c r="EP281" i="4"/>
  <c r="ER281" i="4"/>
  <c r="ET281" i="4"/>
  <c r="EV281" i="4"/>
  <c r="EX281" i="4"/>
  <c r="EZ281" i="4"/>
  <c r="FB281" i="4"/>
  <c r="FD281" i="4"/>
  <c r="FF281" i="4"/>
  <c r="FH281" i="4"/>
  <c r="FJ281" i="4"/>
  <c r="FL281" i="4"/>
  <c r="FN281" i="4"/>
  <c r="FP281" i="4"/>
  <c r="FR281" i="4"/>
  <c r="FT281" i="4"/>
  <c r="FV281" i="4"/>
  <c r="FX281" i="4"/>
  <c r="FZ281" i="4"/>
  <c r="GB281" i="4"/>
  <c r="GD281" i="4"/>
  <c r="GF281" i="4"/>
  <c r="GH281" i="4"/>
  <c r="GJ281" i="4"/>
  <c r="GL281" i="4"/>
  <c r="GN281" i="4"/>
  <c r="GP281" i="4"/>
  <c r="GR281" i="4"/>
  <c r="GT281" i="4"/>
  <c r="GV281" i="4"/>
  <c r="GX281" i="4"/>
  <c r="GZ281" i="4"/>
  <c r="HB281" i="4"/>
  <c r="HD281" i="4"/>
  <c r="DI282" i="4"/>
  <c r="DK282" i="4"/>
  <c r="DM282" i="4"/>
  <c r="DO282" i="4"/>
  <c r="DQ282" i="4"/>
  <c r="DS282" i="4"/>
  <c r="DU282" i="4"/>
  <c r="DW282" i="4"/>
  <c r="DY282" i="4"/>
  <c r="EA282" i="4"/>
  <c r="EC282" i="4"/>
  <c r="EE282" i="4"/>
  <c r="EG282" i="4"/>
  <c r="EI282" i="4"/>
  <c r="EK282" i="4"/>
  <c r="EM282" i="4"/>
  <c r="EO282" i="4"/>
  <c r="EQ282" i="4"/>
  <c r="ES282" i="4"/>
  <c r="EU282" i="4"/>
  <c r="EW282" i="4"/>
  <c r="EY282" i="4"/>
  <c r="FA282" i="4"/>
  <c r="FC282" i="4"/>
  <c r="FE282" i="4"/>
  <c r="FG282" i="4"/>
  <c r="FI282" i="4"/>
  <c r="FK282" i="4"/>
  <c r="FM282" i="4"/>
  <c r="FO282" i="4"/>
  <c r="FQ282" i="4"/>
  <c r="FS282" i="4"/>
  <c r="FU282" i="4"/>
  <c r="FW282" i="4"/>
  <c r="FY282" i="4"/>
  <c r="GA282" i="4"/>
  <c r="GC282" i="4"/>
  <c r="GE282" i="4"/>
  <c r="GG282" i="4"/>
  <c r="GI282" i="4"/>
  <c r="GK282" i="4"/>
  <c r="GM282" i="4"/>
  <c r="GO282" i="4"/>
  <c r="GQ282" i="4"/>
  <c r="GS282" i="4"/>
  <c r="GU282" i="4"/>
  <c r="GW282" i="4"/>
  <c r="GY282" i="4"/>
  <c r="HA282" i="4"/>
  <c r="HC282" i="4"/>
  <c r="DI283" i="4"/>
  <c r="DK283" i="4"/>
  <c r="DM283" i="4"/>
  <c r="DO283" i="4"/>
  <c r="DQ283" i="4"/>
  <c r="DS283" i="4"/>
  <c r="DU283" i="4"/>
  <c r="DW283" i="4"/>
  <c r="DY283" i="4"/>
  <c r="EA283" i="4"/>
  <c r="EC283" i="4"/>
  <c r="EE283" i="4"/>
  <c r="EG283" i="4"/>
  <c r="EI283" i="4"/>
  <c r="EK283" i="4"/>
  <c r="EM283" i="4"/>
  <c r="EO283" i="4"/>
  <c r="EQ283" i="4"/>
  <c r="ES283" i="4"/>
  <c r="EU283" i="4"/>
  <c r="EW283" i="4"/>
  <c r="EY283" i="4"/>
  <c r="FA283" i="4"/>
  <c r="FC283" i="4"/>
  <c r="FE283" i="4"/>
  <c r="FG283" i="4"/>
  <c r="FI283" i="4"/>
  <c r="FK283" i="4"/>
  <c r="FM283" i="4"/>
  <c r="FO283" i="4"/>
  <c r="FQ283" i="4"/>
  <c r="FS283" i="4"/>
  <c r="FU283" i="4"/>
  <c r="FW283" i="4"/>
  <c r="FY283" i="4"/>
  <c r="GA283" i="4"/>
  <c r="GC283" i="4"/>
  <c r="GE283" i="4"/>
  <c r="GG283" i="4"/>
  <c r="GI283" i="4"/>
  <c r="GK283" i="4"/>
  <c r="GM283" i="4"/>
  <c r="GO283" i="4"/>
  <c r="GQ283" i="4"/>
  <c r="GS283" i="4"/>
  <c r="GU283" i="4"/>
  <c r="GW283" i="4"/>
  <c r="GY283" i="4"/>
  <c r="HA283" i="4"/>
  <c r="HC283" i="4"/>
  <c r="DJ284" i="4"/>
  <c r="DL284" i="4"/>
  <c r="DN284" i="4"/>
  <c r="DP284" i="4"/>
  <c r="DR284" i="4"/>
  <c r="DT284" i="4"/>
  <c r="DV284" i="4"/>
  <c r="DX284" i="4"/>
  <c r="DZ284" i="4"/>
  <c r="EB284" i="4"/>
  <c r="ED284" i="4"/>
  <c r="EF284" i="4"/>
  <c r="EH284" i="4"/>
  <c r="EJ284" i="4"/>
  <c r="EL284" i="4"/>
  <c r="EN284" i="4"/>
  <c r="EP284" i="4"/>
  <c r="ER284" i="4"/>
  <c r="ET284" i="4"/>
  <c r="EV284" i="4"/>
  <c r="EX284" i="4"/>
  <c r="EZ284" i="4"/>
  <c r="FB284" i="4"/>
  <c r="FD284" i="4"/>
  <c r="FF284" i="4"/>
  <c r="FH284" i="4"/>
  <c r="FJ284" i="4"/>
  <c r="FL284" i="4"/>
  <c r="FN284" i="4"/>
  <c r="FP284" i="4"/>
  <c r="FR284" i="4"/>
  <c r="FT284" i="4"/>
  <c r="FV284" i="4"/>
  <c r="FX284" i="4"/>
  <c r="FZ284" i="4"/>
  <c r="GB284" i="4"/>
  <c r="GD284" i="4"/>
  <c r="GF284" i="4"/>
  <c r="GH284" i="4"/>
  <c r="GJ284" i="4"/>
  <c r="GL284" i="4"/>
  <c r="GN284" i="4"/>
  <c r="GP284" i="4"/>
  <c r="GR284" i="4"/>
  <c r="GT284" i="4"/>
  <c r="GV284" i="4"/>
  <c r="GX284" i="4"/>
  <c r="GZ284" i="4"/>
  <c r="HB284" i="4"/>
  <c r="HD284" i="4"/>
  <c r="DI285" i="4"/>
  <c r="DK285" i="4"/>
  <c r="DM285" i="4"/>
  <c r="DO285" i="4"/>
  <c r="DQ285" i="4"/>
  <c r="DS285" i="4"/>
  <c r="DU285" i="4"/>
  <c r="DW285" i="4"/>
  <c r="DY285" i="4"/>
  <c r="EA285" i="4"/>
  <c r="EC285" i="4"/>
  <c r="EE285" i="4"/>
  <c r="EG285" i="4"/>
  <c r="EI285" i="4"/>
  <c r="EK285" i="4"/>
  <c r="EM285" i="4"/>
  <c r="EO285" i="4"/>
  <c r="EQ285" i="4"/>
  <c r="ES285" i="4"/>
  <c r="EU285" i="4"/>
  <c r="EW285" i="4"/>
  <c r="EY285" i="4"/>
  <c r="FA285" i="4"/>
  <c r="FC285" i="4"/>
  <c r="FE285" i="4"/>
  <c r="FG285" i="4"/>
  <c r="FI285" i="4"/>
  <c r="FK285" i="4"/>
  <c r="FM285" i="4"/>
  <c r="FO285" i="4"/>
  <c r="FQ285" i="4"/>
  <c r="FS285" i="4"/>
  <c r="FU285" i="4"/>
  <c r="FW285" i="4"/>
  <c r="FY285" i="4"/>
  <c r="GA285" i="4"/>
  <c r="GC285" i="4"/>
  <c r="GE285" i="4"/>
  <c r="GG285" i="4"/>
  <c r="GI285" i="4"/>
  <c r="GK285" i="4"/>
  <c r="GM285" i="4"/>
  <c r="GO285" i="4"/>
  <c r="GQ285" i="4"/>
  <c r="GS285" i="4"/>
  <c r="GU285" i="4"/>
  <c r="GW285" i="4"/>
  <c r="GY285" i="4"/>
  <c r="HA285" i="4"/>
  <c r="HC285" i="4"/>
  <c r="DJ286" i="4"/>
  <c r="DL286" i="4"/>
  <c r="DN286" i="4"/>
  <c r="DP286" i="4"/>
  <c r="DR286" i="4"/>
  <c r="DT286" i="4"/>
  <c r="DV286" i="4"/>
  <c r="DX286" i="4"/>
  <c r="DZ286" i="4"/>
  <c r="EB286" i="4"/>
  <c r="ED286" i="4"/>
  <c r="EF286" i="4"/>
  <c r="EH286" i="4"/>
  <c r="EJ286" i="4"/>
  <c r="EL286" i="4"/>
  <c r="EN286" i="4"/>
  <c r="EP286" i="4"/>
  <c r="ER286" i="4"/>
  <c r="ET286" i="4"/>
  <c r="EV286" i="4"/>
  <c r="EX286" i="4"/>
  <c r="EZ286" i="4"/>
  <c r="FB286" i="4"/>
  <c r="FD286" i="4"/>
  <c r="FF286" i="4"/>
  <c r="FH286" i="4"/>
  <c r="FJ286" i="4"/>
  <c r="FL286" i="4"/>
  <c r="FN286" i="4"/>
  <c r="FP286" i="4"/>
  <c r="FR286" i="4"/>
  <c r="FT286" i="4"/>
  <c r="FV286" i="4"/>
  <c r="FX286" i="4"/>
  <c r="FZ286" i="4"/>
  <c r="GB286" i="4"/>
  <c r="GD286" i="4"/>
  <c r="GF286" i="4"/>
  <c r="DX285" i="4"/>
  <c r="EB285" i="4"/>
  <c r="EF285" i="4"/>
  <c r="EJ285" i="4"/>
  <c r="EN285" i="4"/>
  <c r="ER285" i="4"/>
  <c r="EV285" i="4"/>
  <c r="EZ285" i="4"/>
  <c r="FD285" i="4"/>
  <c r="FH285" i="4"/>
  <c r="FL285" i="4"/>
  <c r="FP285" i="4"/>
  <c r="FT285" i="4"/>
  <c r="FX285" i="4"/>
  <c r="GB285" i="4"/>
  <c r="GF285" i="4"/>
  <c r="GJ285" i="4"/>
  <c r="GN285" i="4"/>
  <c r="GR285" i="4"/>
  <c r="GV285" i="4"/>
  <c r="GZ285" i="4"/>
  <c r="HD285" i="4"/>
  <c r="DK286" i="4"/>
  <c r="DO286" i="4"/>
  <c r="DS286" i="4"/>
  <c r="DW286" i="4"/>
  <c r="EA286" i="4"/>
  <c r="EE286" i="4"/>
  <c r="EI286" i="4"/>
  <c r="EM286" i="4"/>
  <c r="EQ286" i="4"/>
  <c r="EU286" i="4"/>
  <c r="EY286" i="4"/>
  <c r="FC286" i="4"/>
  <c r="FG286" i="4"/>
  <c r="FK286" i="4"/>
  <c r="FO286" i="4"/>
  <c r="FS286" i="4"/>
  <c r="FW286" i="4"/>
  <c r="GA286" i="4"/>
  <c r="GE286" i="4"/>
  <c r="GH286" i="4"/>
  <c r="GJ286" i="4"/>
  <c r="GL286" i="4"/>
  <c r="GN286" i="4"/>
  <c r="GP286" i="4"/>
  <c r="GR286" i="4"/>
  <c r="GT286" i="4"/>
  <c r="GV286" i="4"/>
  <c r="GX286" i="4"/>
  <c r="GZ286" i="4"/>
  <c r="HB286" i="4"/>
  <c r="HD286" i="4"/>
  <c r="DJ287" i="4"/>
  <c r="DL287" i="4"/>
  <c r="DN287" i="4"/>
  <c r="DP287" i="4"/>
  <c r="DR287" i="4"/>
  <c r="DT287" i="4"/>
  <c r="DV287" i="4"/>
  <c r="DX287" i="4"/>
  <c r="DZ287" i="4"/>
  <c r="EB287" i="4"/>
  <c r="ED287" i="4"/>
  <c r="EF287" i="4"/>
  <c r="EH287" i="4"/>
  <c r="EJ287" i="4"/>
  <c r="EL287" i="4"/>
  <c r="EN287" i="4"/>
  <c r="EP287" i="4"/>
  <c r="ER287" i="4"/>
  <c r="ET287" i="4"/>
  <c r="EV287" i="4"/>
  <c r="EX287" i="4"/>
  <c r="EZ287" i="4"/>
  <c r="FB287" i="4"/>
  <c r="FD287" i="4"/>
  <c r="FF287" i="4"/>
  <c r="FH287" i="4"/>
  <c r="FJ287" i="4"/>
  <c r="FL287" i="4"/>
  <c r="FN287" i="4"/>
  <c r="FP287" i="4"/>
  <c r="FR287" i="4"/>
  <c r="FT287" i="4"/>
  <c r="FV287" i="4"/>
  <c r="FX287" i="4"/>
  <c r="FZ287" i="4"/>
  <c r="GB287" i="4"/>
  <c r="GD287" i="4"/>
  <c r="GF287" i="4"/>
  <c r="GH287" i="4"/>
  <c r="GJ287" i="4"/>
  <c r="GL287" i="4"/>
  <c r="GN287" i="4"/>
  <c r="GP287" i="4"/>
  <c r="GR287" i="4"/>
  <c r="GT287" i="4"/>
  <c r="GV287" i="4"/>
  <c r="GX287" i="4"/>
  <c r="GZ287" i="4"/>
  <c r="HB287" i="4"/>
  <c r="HD287" i="4"/>
  <c r="DI288" i="4"/>
  <c r="DK288" i="4"/>
  <c r="DM288" i="4"/>
  <c r="DO288" i="4"/>
  <c r="DQ288" i="4"/>
  <c r="DS288" i="4"/>
  <c r="DU288" i="4"/>
  <c r="DW288" i="4"/>
  <c r="DY288" i="4"/>
  <c r="EA288" i="4"/>
  <c r="EC288" i="4"/>
  <c r="EE288" i="4"/>
  <c r="EG288" i="4"/>
  <c r="EI288" i="4"/>
  <c r="EK288" i="4"/>
  <c r="EM288" i="4"/>
  <c r="EO288" i="4"/>
  <c r="EQ288" i="4"/>
  <c r="ES288" i="4"/>
  <c r="EU288" i="4"/>
  <c r="EW288" i="4"/>
  <c r="EY288" i="4"/>
  <c r="FA288" i="4"/>
  <c r="FC288" i="4"/>
  <c r="FE288" i="4"/>
  <c r="FG288" i="4"/>
  <c r="FI288" i="4"/>
  <c r="FK288" i="4"/>
  <c r="FM288" i="4"/>
  <c r="FO288" i="4"/>
  <c r="FQ288" i="4"/>
  <c r="FS288" i="4"/>
  <c r="FU288" i="4"/>
  <c r="FW288" i="4"/>
  <c r="FY288" i="4"/>
  <c r="GA288" i="4"/>
  <c r="GC288" i="4"/>
  <c r="GE288" i="4"/>
  <c r="GG288" i="4"/>
  <c r="GI288" i="4"/>
  <c r="GK288" i="4"/>
  <c r="GM288" i="4"/>
  <c r="GO288" i="4"/>
  <c r="GQ288" i="4"/>
  <c r="GS288" i="4"/>
  <c r="GU288" i="4"/>
  <c r="GW288" i="4"/>
  <c r="GY288" i="4"/>
  <c r="HA288" i="4"/>
  <c r="HC288" i="4"/>
  <c r="DJ289" i="4"/>
  <c r="DL289" i="4"/>
  <c r="DN289" i="4"/>
  <c r="DP289" i="4"/>
  <c r="DR289" i="4"/>
  <c r="DT289" i="4"/>
  <c r="DV289" i="4"/>
  <c r="DX289" i="4"/>
  <c r="DZ289" i="4"/>
  <c r="EB289" i="4"/>
  <c r="ED289" i="4"/>
  <c r="EF289" i="4"/>
  <c r="EH289" i="4"/>
  <c r="EJ289" i="4"/>
  <c r="EL289" i="4"/>
  <c r="EN289" i="4"/>
  <c r="EP289" i="4"/>
  <c r="ER289" i="4"/>
  <c r="ET289" i="4"/>
  <c r="EV289" i="4"/>
  <c r="EX289" i="4"/>
  <c r="EZ289" i="4"/>
  <c r="FB289" i="4"/>
  <c r="FD289" i="4"/>
  <c r="FF289" i="4"/>
  <c r="FH289" i="4"/>
  <c r="FJ289" i="4"/>
  <c r="FL289" i="4"/>
  <c r="FN289" i="4"/>
  <c r="FP289" i="4"/>
  <c r="FR289" i="4"/>
  <c r="FT289" i="4"/>
  <c r="FV289" i="4"/>
  <c r="FX289" i="4"/>
  <c r="FZ289" i="4"/>
  <c r="GB289" i="4"/>
  <c r="GD289" i="4"/>
  <c r="GF289" i="4"/>
  <c r="GH289" i="4"/>
  <c r="GJ289" i="4"/>
  <c r="GL289" i="4"/>
  <c r="GN289" i="4"/>
  <c r="GP289" i="4"/>
  <c r="GR289" i="4"/>
  <c r="GT289" i="4"/>
  <c r="GV289" i="4"/>
  <c r="GX289" i="4"/>
  <c r="GZ289" i="4"/>
  <c r="HB289" i="4"/>
  <c r="HD289" i="4"/>
  <c r="DI290" i="4"/>
  <c r="DK290" i="4"/>
  <c r="DM290" i="4"/>
  <c r="DO290" i="4"/>
  <c r="DQ290" i="4"/>
  <c r="DS290" i="4"/>
  <c r="DU290" i="4"/>
  <c r="DW290" i="4"/>
  <c r="DY290" i="4"/>
  <c r="EA290" i="4"/>
  <c r="EC290" i="4"/>
  <c r="EE290" i="4"/>
  <c r="EG290" i="4"/>
  <c r="EI290" i="4"/>
  <c r="EK290" i="4"/>
  <c r="EM290" i="4"/>
  <c r="EO290" i="4"/>
  <c r="EQ290" i="4"/>
  <c r="ES290" i="4"/>
  <c r="EU290" i="4"/>
  <c r="EW290" i="4"/>
  <c r="EY290" i="4"/>
  <c r="FA290" i="4"/>
  <c r="FC290" i="4"/>
  <c r="FE290" i="4"/>
  <c r="FG290" i="4"/>
  <c r="FI290" i="4"/>
  <c r="FK290" i="4"/>
  <c r="FM290" i="4"/>
  <c r="FO290" i="4"/>
  <c r="FQ290" i="4"/>
  <c r="FS290" i="4"/>
  <c r="FU290" i="4"/>
  <c r="FW290" i="4"/>
  <c r="FY290" i="4"/>
  <c r="GA290" i="4"/>
  <c r="GC290" i="4"/>
  <c r="GE290" i="4"/>
  <c r="GG290" i="4"/>
  <c r="GI290" i="4"/>
  <c r="GK290" i="4"/>
  <c r="GM290" i="4"/>
  <c r="GO290" i="4"/>
  <c r="GQ290" i="4"/>
  <c r="GS290" i="4"/>
  <c r="GU290" i="4"/>
  <c r="GW290" i="4"/>
  <c r="GY290" i="4"/>
  <c r="HA290" i="4"/>
  <c r="HC290" i="4"/>
  <c r="DI291" i="4"/>
  <c r="DK291" i="4"/>
  <c r="DM291" i="4"/>
  <c r="DO291" i="4"/>
  <c r="DQ291" i="4"/>
  <c r="DS291" i="4"/>
  <c r="DU291" i="4"/>
  <c r="DW291" i="4"/>
  <c r="DY291" i="4"/>
  <c r="EA291" i="4"/>
  <c r="EC291" i="4"/>
  <c r="EE291" i="4"/>
  <c r="EG291" i="4"/>
  <c r="EI291" i="4"/>
  <c r="EK291" i="4"/>
  <c r="EM291" i="4"/>
  <c r="EO291" i="4"/>
  <c r="EQ291" i="4"/>
  <c r="ES291" i="4"/>
  <c r="EU291" i="4"/>
  <c r="EW291" i="4"/>
  <c r="EY291" i="4"/>
  <c r="FA291" i="4"/>
  <c r="FC291" i="4"/>
  <c r="FE291" i="4"/>
  <c r="FG291" i="4"/>
  <c r="FI291" i="4"/>
  <c r="FK291" i="4"/>
  <c r="FM291" i="4"/>
  <c r="FO291" i="4"/>
  <c r="FQ291" i="4"/>
  <c r="FS291" i="4"/>
  <c r="FU291" i="4"/>
  <c r="FW291" i="4"/>
  <c r="FY291" i="4"/>
  <c r="GA291" i="4"/>
  <c r="GC291" i="4"/>
  <c r="GE291" i="4"/>
  <c r="GG291" i="4"/>
  <c r="GI291" i="4"/>
  <c r="GK291" i="4"/>
  <c r="GM291" i="4"/>
  <c r="GO291" i="4"/>
  <c r="GQ291" i="4"/>
  <c r="GS291" i="4"/>
  <c r="GU291" i="4"/>
  <c r="GW291" i="4"/>
  <c r="GY291" i="4"/>
  <c r="HA291" i="4"/>
  <c r="HC291" i="4"/>
  <c r="DJ292" i="4"/>
  <c r="DL292" i="4"/>
  <c r="DN292" i="4"/>
  <c r="DP292" i="4"/>
  <c r="DR292" i="4"/>
  <c r="DT292" i="4"/>
  <c r="DV292" i="4"/>
  <c r="DX292" i="4"/>
  <c r="DZ292" i="4"/>
  <c r="EB292" i="4"/>
  <c r="ED292" i="4"/>
  <c r="EF292" i="4"/>
  <c r="EH292" i="4"/>
  <c r="EJ292" i="4"/>
  <c r="EL292" i="4"/>
  <c r="EN292" i="4"/>
  <c r="EP292" i="4"/>
  <c r="ER292" i="4"/>
  <c r="ET292" i="4"/>
  <c r="EV292" i="4"/>
  <c r="EX292" i="4"/>
  <c r="EZ292" i="4"/>
  <c r="FB292" i="4"/>
  <c r="FD292" i="4"/>
  <c r="FF292" i="4"/>
  <c r="FH292" i="4"/>
  <c r="FJ292" i="4"/>
  <c r="FL292" i="4"/>
  <c r="FN292" i="4"/>
  <c r="FP292" i="4"/>
  <c r="FR292" i="4"/>
  <c r="FT292" i="4"/>
  <c r="FV292" i="4"/>
  <c r="FX292" i="4"/>
  <c r="FZ292" i="4"/>
  <c r="GB292" i="4"/>
  <c r="GD292" i="4"/>
  <c r="GF292" i="4"/>
  <c r="GH292" i="4"/>
  <c r="GJ292" i="4"/>
  <c r="GL292" i="4"/>
  <c r="GN292" i="4"/>
  <c r="GP292" i="4"/>
  <c r="GR292" i="4"/>
  <c r="GT292" i="4"/>
  <c r="GV292" i="4"/>
  <c r="GX292" i="4"/>
  <c r="GZ292" i="4"/>
  <c r="HB292" i="4"/>
  <c r="HD292" i="4"/>
  <c r="DI293" i="4"/>
  <c r="DK293" i="4"/>
  <c r="DM293" i="4"/>
  <c r="DO293" i="4"/>
  <c r="DQ293" i="4"/>
  <c r="DS293" i="4"/>
  <c r="DU293" i="4"/>
  <c r="DW293" i="4"/>
  <c r="DY293" i="4"/>
  <c r="EA293" i="4"/>
  <c r="EC293" i="4"/>
  <c r="EE293" i="4"/>
  <c r="EG293" i="4"/>
  <c r="EI293" i="4"/>
  <c r="EK293" i="4"/>
  <c r="EM293" i="4"/>
  <c r="EO293" i="4"/>
  <c r="EQ293" i="4"/>
  <c r="ES293" i="4"/>
  <c r="EU293" i="4"/>
  <c r="EW293" i="4"/>
  <c r="EY293" i="4"/>
  <c r="FA293" i="4"/>
  <c r="FC293" i="4"/>
  <c r="FE293" i="4"/>
  <c r="FG293" i="4"/>
  <c r="FI293" i="4"/>
  <c r="FK293" i="4"/>
  <c r="FM293" i="4"/>
  <c r="FO293" i="4"/>
  <c r="FQ293" i="4"/>
  <c r="FS293" i="4"/>
  <c r="FU293" i="4"/>
  <c r="FW293" i="4"/>
  <c r="FY293" i="4"/>
  <c r="GA293" i="4"/>
  <c r="GC293" i="4"/>
  <c r="GE293" i="4"/>
  <c r="GG293" i="4"/>
  <c r="GI293" i="4"/>
  <c r="GK293" i="4"/>
  <c r="GM293" i="4"/>
  <c r="GO293" i="4"/>
  <c r="GQ293" i="4"/>
  <c r="GS293" i="4"/>
  <c r="GU293" i="4"/>
  <c r="GW293" i="4"/>
  <c r="GY293" i="4"/>
  <c r="HA293" i="4"/>
  <c r="HC293" i="4"/>
  <c r="DJ294" i="4"/>
  <c r="DL294" i="4"/>
  <c r="DN294" i="4"/>
  <c r="DP294" i="4"/>
  <c r="DR294" i="4"/>
  <c r="DT294" i="4"/>
  <c r="DV294" i="4"/>
  <c r="DX294" i="4"/>
  <c r="DZ294" i="4"/>
  <c r="EB294" i="4"/>
  <c r="ED294" i="4"/>
  <c r="EF294" i="4"/>
  <c r="EH294" i="4"/>
  <c r="EJ294" i="4"/>
  <c r="EL294" i="4"/>
  <c r="EN294" i="4"/>
  <c r="EP294" i="4"/>
  <c r="ER294" i="4"/>
  <c r="ET294" i="4"/>
  <c r="EV294" i="4"/>
  <c r="EX294" i="4"/>
  <c r="EZ294" i="4"/>
  <c r="FB294" i="4"/>
  <c r="FD294" i="4"/>
  <c r="FF294" i="4"/>
  <c r="FH294" i="4"/>
  <c r="FJ294" i="4"/>
  <c r="FL294" i="4"/>
  <c r="FN294" i="4"/>
  <c r="FP294" i="4"/>
  <c r="FR294" i="4"/>
  <c r="FT294" i="4"/>
  <c r="FV294" i="4"/>
  <c r="FX294" i="4"/>
  <c r="FZ294" i="4"/>
  <c r="GB294" i="4"/>
  <c r="GD294" i="4"/>
  <c r="GF294" i="4"/>
  <c r="GH294" i="4"/>
  <c r="GJ294" i="4"/>
  <c r="GL294" i="4"/>
  <c r="GN294" i="4"/>
  <c r="GP294" i="4"/>
  <c r="GR294" i="4"/>
  <c r="GT294" i="4"/>
  <c r="GV294" i="4"/>
  <c r="GX294" i="4"/>
  <c r="GZ294" i="4"/>
  <c r="HB294" i="4"/>
  <c r="HD294" i="4"/>
  <c r="DJ295" i="4"/>
  <c r="DL295" i="4"/>
  <c r="DN295" i="4"/>
  <c r="DP295" i="4"/>
  <c r="DR295" i="4"/>
  <c r="DT295" i="4"/>
  <c r="DV295" i="4"/>
  <c r="DX295" i="4"/>
  <c r="DZ295" i="4"/>
  <c r="EB295" i="4"/>
  <c r="ED295" i="4"/>
  <c r="EF295" i="4"/>
  <c r="EH295" i="4"/>
  <c r="EJ295" i="4"/>
  <c r="EL295" i="4"/>
  <c r="EN295" i="4"/>
  <c r="EP295" i="4"/>
  <c r="ER295" i="4"/>
  <c r="ET295" i="4"/>
  <c r="EV295" i="4"/>
  <c r="EX295" i="4"/>
  <c r="EZ295" i="4"/>
  <c r="FB295" i="4"/>
  <c r="FD295" i="4"/>
  <c r="FF295" i="4"/>
  <c r="FH295" i="4"/>
  <c r="FJ295" i="4"/>
  <c r="FL295" i="4"/>
  <c r="FN295" i="4"/>
  <c r="FP295" i="4"/>
  <c r="FR295" i="4"/>
  <c r="FT295" i="4"/>
  <c r="FV295" i="4"/>
  <c r="FX295" i="4"/>
  <c r="FZ295" i="4"/>
  <c r="GB295" i="4"/>
  <c r="GD295" i="4"/>
  <c r="GF295" i="4"/>
  <c r="GH295" i="4"/>
  <c r="GJ295" i="4"/>
  <c r="GL295" i="4"/>
  <c r="GN295" i="4"/>
  <c r="GP295" i="4"/>
  <c r="GR295" i="4"/>
  <c r="GT295" i="4"/>
  <c r="GV295" i="4"/>
  <c r="GX295" i="4"/>
  <c r="GZ295" i="4"/>
  <c r="HB295" i="4"/>
  <c r="HD295" i="4"/>
  <c r="DI296" i="4"/>
  <c r="DK296" i="4"/>
  <c r="DM296" i="4"/>
  <c r="DO296" i="4"/>
  <c r="DQ296" i="4"/>
  <c r="DS296" i="4"/>
  <c r="DU296" i="4"/>
  <c r="DW296" i="4"/>
  <c r="DY296" i="4"/>
  <c r="EA296" i="4"/>
  <c r="EC296" i="4"/>
  <c r="EE296" i="4"/>
  <c r="EG296" i="4"/>
  <c r="EI296" i="4"/>
  <c r="EK296" i="4"/>
  <c r="EM296" i="4"/>
  <c r="EO296" i="4"/>
  <c r="EQ296" i="4"/>
  <c r="ES296" i="4"/>
  <c r="EU296" i="4"/>
  <c r="EW296" i="4"/>
  <c r="EY296" i="4"/>
  <c r="FA296" i="4"/>
  <c r="FC296" i="4"/>
  <c r="FE296" i="4"/>
  <c r="FG296" i="4"/>
  <c r="FI296" i="4"/>
  <c r="FK296" i="4"/>
  <c r="FM296" i="4"/>
  <c r="FO296" i="4"/>
  <c r="FQ296" i="4"/>
  <c r="FS296" i="4"/>
  <c r="FU296" i="4"/>
  <c r="FW296" i="4"/>
  <c r="FY296" i="4"/>
  <c r="GA296" i="4"/>
  <c r="GC296" i="4"/>
  <c r="GE296" i="4"/>
  <c r="GG296" i="4"/>
  <c r="GI296" i="4"/>
  <c r="GK296" i="4"/>
  <c r="GM296" i="4"/>
  <c r="GO296" i="4"/>
  <c r="GQ296" i="4"/>
  <c r="GS296" i="4"/>
  <c r="GU296" i="4"/>
  <c r="GW296" i="4"/>
  <c r="GY296" i="4"/>
  <c r="HA296" i="4"/>
  <c r="HC296" i="4"/>
  <c r="DJ297" i="4"/>
  <c r="DL297" i="4"/>
  <c r="DN297" i="4"/>
  <c r="DP297" i="4"/>
  <c r="DR297" i="4"/>
  <c r="DT297" i="4"/>
  <c r="DV297" i="4"/>
  <c r="DX297" i="4"/>
  <c r="DZ297" i="4"/>
  <c r="EB297" i="4"/>
  <c r="ED297" i="4"/>
  <c r="EF297" i="4"/>
  <c r="EH297" i="4"/>
  <c r="EJ297" i="4"/>
  <c r="EL297" i="4"/>
  <c r="EN297" i="4"/>
  <c r="EP297" i="4"/>
  <c r="ER297" i="4"/>
  <c r="ET297" i="4"/>
  <c r="EV297" i="4"/>
  <c r="EX297" i="4"/>
  <c r="EZ297" i="4"/>
  <c r="FB297" i="4"/>
  <c r="FD297" i="4"/>
  <c r="FF297" i="4"/>
  <c r="FH297" i="4"/>
  <c r="FJ297" i="4"/>
  <c r="FL297" i="4"/>
  <c r="FN297" i="4"/>
  <c r="FP297" i="4"/>
  <c r="FR297" i="4"/>
  <c r="FT297" i="4"/>
  <c r="FV297" i="4"/>
  <c r="FX297" i="4"/>
  <c r="FZ297" i="4"/>
  <c r="GB297" i="4"/>
  <c r="GD297" i="4"/>
  <c r="GF297" i="4"/>
  <c r="GH297" i="4"/>
  <c r="GJ297" i="4"/>
  <c r="GL297" i="4"/>
  <c r="GN297" i="4"/>
  <c r="GP297" i="4"/>
  <c r="GR297" i="4"/>
  <c r="GT297" i="4"/>
  <c r="GV297" i="4"/>
  <c r="GX297" i="4"/>
  <c r="GZ297" i="4"/>
  <c r="HB297" i="4"/>
  <c r="HD297" i="4"/>
  <c r="DI298" i="4"/>
  <c r="DK298" i="4"/>
  <c r="DM298" i="4"/>
  <c r="DO298" i="4"/>
  <c r="DQ298" i="4"/>
  <c r="DS298" i="4"/>
  <c r="DU298" i="4"/>
  <c r="DW298" i="4"/>
  <c r="DY298" i="4"/>
  <c r="EA298" i="4"/>
  <c r="EC298" i="4"/>
  <c r="EE298" i="4"/>
  <c r="EG298" i="4"/>
  <c r="EI298" i="4"/>
  <c r="EK298" i="4"/>
  <c r="EM298" i="4"/>
  <c r="EO298" i="4"/>
  <c r="EQ298" i="4"/>
  <c r="ES298" i="4"/>
  <c r="EU298" i="4"/>
  <c r="EW298" i="4"/>
  <c r="EY298" i="4"/>
  <c r="FA298" i="4"/>
  <c r="FC298" i="4"/>
  <c r="FE298" i="4"/>
  <c r="FG298" i="4"/>
  <c r="FI298" i="4"/>
  <c r="FK298" i="4"/>
  <c r="FM298" i="4"/>
  <c r="FO298" i="4"/>
  <c r="FQ298" i="4"/>
  <c r="FS298" i="4"/>
  <c r="FU298" i="4"/>
  <c r="FW298" i="4"/>
  <c r="FY298" i="4"/>
  <c r="GA298" i="4"/>
  <c r="GC298" i="4"/>
  <c r="GE298" i="4"/>
  <c r="GG298" i="4"/>
  <c r="GI298" i="4"/>
  <c r="GK298" i="4"/>
  <c r="GM298" i="4"/>
  <c r="GO298" i="4"/>
  <c r="GQ298" i="4"/>
  <c r="GS298" i="4"/>
  <c r="GU298" i="4"/>
  <c r="GW298" i="4"/>
  <c r="GY298" i="4"/>
  <c r="HA298" i="4"/>
  <c r="HC298" i="4"/>
  <c r="DI299" i="4"/>
  <c r="DK299" i="4"/>
  <c r="DM299" i="4"/>
  <c r="DO299" i="4"/>
  <c r="DQ299" i="4"/>
  <c r="DS299" i="4"/>
  <c r="DU299" i="4"/>
  <c r="DW299" i="4"/>
  <c r="DY299" i="4"/>
  <c r="EA299" i="4"/>
  <c r="EC299" i="4"/>
  <c r="EE299" i="4"/>
  <c r="EG299" i="4"/>
  <c r="EI299" i="4"/>
  <c r="EK299" i="4"/>
  <c r="EM299" i="4"/>
  <c r="EO299" i="4"/>
  <c r="EQ299" i="4"/>
  <c r="ES299" i="4"/>
  <c r="EU299" i="4"/>
  <c r="EW299" i="4"/>
  <c r="EY299" i="4"/>
  <c r="FA299" i="4"/>
  <c r="FC299" i="4"/>
  <c r="FE299" i="4"/>
  <c r="FG299" i="4"/>
  <c r="FI299" i="4"/>
  <c r="FK299" i="4"/>
  <c r="FM299" i="4"/>
  <c r="FO299" i="4"/>
  <c r="FQ299" i="4"/>
  <c r="FS299" i="4"/>
  <c r="FU299" i="4"/>
  <c r="FW299" i="4"/>
  <c r="FY299" i="4"/>
  <c r="GA299" i="4"/>
  <c r="GC299" i="4"/>
  <c r="GE299" i="4"/>
  <c r="GG299" i="4"/>
  <c r="GI299" i="4"/>
  <c r="GK299" i="4"/>
  <c r="GM299" i="4"/>
  <c r="GO299" i="4"/>
  <c r="GQ299" i="4"/>
  <c r="GS299" i="4"/>
  <c r="GU299" i="4"/>
  <c r="GW299" i="4"/>
  <c r="GY299" i="4"/>
  <c r="HA299" i="4"/>
  <c r="HC299" i="4"/>
  <c r="DJ300" i="4"/>
  <c r="DL300" i="4"/>
  <c r="DN300" i="4"/>
  <c r="DP300" i="4"/>
  <c r="DR300" i="4"/>
  <c r="DT300" i="4"/>
  <c r="DV300" i="4"/>
  <c r="DX300" i="4"/>
  <c r="DZ300" i="4"/>
  <c r="EB300" i="4"/>
  <c r="ED300" i="4"/>
  <c r="EF300" i="4"/>
  <c r="EH300" i="4"/>
  <c r="EJ300" i="4"/>
  <c r="EL300" i="4"/>
  <c r="EN300" i="4"/>
  <c r="EP300" i="4"/>
  <c r="ER300" i="4"/>
  <c r="ET300" i="4"/>
  <c r="EV300" i="4"/>
  <c r="EX300" i="4"/>
  <c r="EZ300" i="4"/>
  <c r="FB300" i="4"/>
  <c r="FD300" i="4"/>
  <c r="FF300" i="4"/>
  <c r="FH300" i="4"/>
  <c r="FJ300" i="4"/>
  <c r="FL300" i="4"/>
  <c r="FN300" i="4"/>
  <c r="FP300" i="4"/>
  <c r="FR300" i="4"/>
  <c r="FT300" i="4"/>
  <c r="FV300" i="4"/>
  <c r="FX300" i="4"/>
  <c r="FZ300" i="4"/>
  <c r="GB300" i="4"/>
  <c r="GD300" i="4"/>
  <c r="GF300" i="4"/>
  <c r="GH300" i="4"/>
  <c r="GJ300" i="4"/>
  <c r="GL300" i="4"/>
  <c r="GN300" i="4"/>
  <c r="GP300" i="4"/>
  <c r="GR300" i="4"/>
  <c r="GT300" i="4"/>
  <c r="GV300" i="4"/>
  <c r="GX300" i="4"/>
  <c r="GZ300" i="4"/>
  <c r="HB300" i="4"/>
  <c r="HD300" i="4"/>
  <c r="DI301" i="4"/>
  <c r="DK301" i="4"/>
  <c r="DM301" i="4"/>
  <c r="DO301" i="4"/>
  <c r="DQ301" i="4"/>
  <c r="DS301" i="4"/>
  <c r="DU301" i="4"/>
  <c r="DW301" i="4"/>
  <c r="DY301" i="4"/>
  <c r="EA301" i="4"/>
  <c r="EC301" i="4"/>
  <c r="EE301" i="4"/>
  <c r="EG301" i="4"/>
  <c r="EI301" i="4"/>
  <c r="EK301" i="4"/>
  <c r="EM301" i="4"/>
  <c r="EO301" i="4"/>
  <c r="EQ301" i="4"/>
  <c r="ES301" i="4"/>
  <c r="EU301" i="4"/>
  <c r="EW301" i="4"/>
  <c r="EY301" i="4"/>
  <c r="FA301" i="4"/>
  <c r="FC301" i="4"/>
  <c r="FE301" i="4"/>
  <c r="FG301" i="4"/>
  <c r="FI301" i="4"/>
  <c r="FK301" i="4"/>
  <c r="FM301" i="4"/>
  <c r="FO301" i="4"/>
  <c r="FQ301" i="4"/>
  <c r="FS301" i="4"/>
  <c r="FU301" i="4"/>
  <c r="FW301" i="4"/>
  <c r="FY301" i="4"/>
  <c r="GA301" i="4"/>
  <c r="GC301" i="4"/>
  <c r="GE301" i="4"/>
  <c r="GG301" i="4"/>
  <c r="GI301" i="4"/>
  <c r="GK301" i="4"/>
  <c r="GM301" i="4"/>
  <c r="GO301" i="4"/>
  <c r="GQ301" i="4"/>
  <c r="GS301" i="4"/>
  <c r="GU301" i="4"/>
  <c r="GW301" i="4"/>
  <c r="GY301" i="4"/>
  <c r="HA301" i="4"/>
  <c r="HC301" i="4"/>
  <c r="DJ302" i="4"/>
  <c r="DL302" i="4"/>
  <c r="DN302" i="4"/>
  <c r="DP302" i="4"/>
  <c r="DR302" i="4"/>
  <c r="DT302" i="4"/>
  <c r="DV302" i="4"/>
  <c r="DX302" i="4"/>
  <c r="DZ302" i="4"/>
  <c r="EB302" i="4"/>
  <c r="ED302" i="4"/>
  <c r="EF302" i="4"/>
  <c r="EH302" i="4"/>
  <c r="EJ302" i="4"/>
  <c r="EL302" i="4"/>
  <c r="EN302" i="4"/>
  <c r="EP302" i="4"/>
  <c r="ER302" i="4"/>
  <c r="ET302" i="4"/>
  <c r="EV302" i="4"/>
  <c r="EX302" i="4"/>
  <c r="EZ302" i="4"/>
  <c r="FB302" i="4"/>
  <c r="FD302" i="4"/>
  <c r="FF302" i="4"/>
  <c r="FH302" i="4"/>
  <c r="FJ302" i="4"/>
  <c r="FL302" i="4"/>
  <c r="FN302" i="4"/>
  <c r="FP302" i="4"/>
  <c r="FR302" i="4"/>
  <c r="FT302" i="4"/>
  <c r="FV302" i="4"/>
  <c r="FX302" i="4"/>
  <c r="FZ302" i="4"/>
  <c r="GB302" i="4"/>
  <c r="GD302" i="4"/>
  <c r="GF302" i="4"/>
  <c r="GH302" i="4"/>
  <c r="GJ302" i="4"/>
  <c r="GL302" i="4"/>
  <c r="GN302" i="4"/>
  <c r="GP302" i="4"/>
  <c r="GR302" i="4"/>
  <c r="GT302" i="4"/>
  <c r="GV302" i="4"/>
  <c r="GX302" i="4"/>
  <c r="GZ302" i="4"/>
  <c r="HB302" i="4"/>
  <c r="HD302" i="4"/>
  <c r="DJ303" i="4"/>
  <c r="DL303" i="4"/>
  <c r="DN303" i="4"/>
  <c r="DP303" i="4"/>
  <c r="DR303" i="4"/>
  <c r="DT303" i="4"/>
  <c r="DV303" i="4"/>
  <c r="DX303" i="4"/>
  <c r="DZ303" i="4"/>
  <c r="EB303" i="4"/>
  <c r="ED303" i="4"/>
  <c r="EF303" i="4"/>
  <c r="EH303" i="4"/>
  <c r="EJ303" i="4"/>
  <c r="EL303" i="4"/>
  <c r="EN303" i="4"/>
  <c r="EP303" i="4"/>
  <c r="ER303" i="4"/>
  <c r="ET303" i="4"/>
  <c r="EV303" i="4"/>
  <c r="EX303" i="4"/>
  <c r="EZ303" i="4"/>
  <c r="FB303" i="4"/>
  <c r="FD303" i="4"/>
  <c r="FF303" i="4"/>
  <c r="FH303" i="4"/>
  <c r="FJ303" i="4"/>
  <c r="FL303" i="4"/>
  <c r="FN303" i="4"/>
  <c r="FP303" i="4"/>
  <c r="FR303" i="4"/>
  <c r="FT303" i="4"/>
  <c r="FV303" i="4"/>
  <c r="FX303" i="4"/>
  <c r="FZ303" i="4"/>
  <c r="GB303" i="4"/>
  <c r="GD303" i="4"/>
  <c r="GF303" i="4"/>
  <c r="GH303" i="4"/>
  <c r="GJ303" i="4"/>
  <c r="GL303" i="4"/>
  <c r="GN303" i="4"/>
  <c r="GP303" i="4"/>
  <c r="GR303" i="4"/>
  <c r="GT303" i="4"/>
  <c r="GV303" i="4"/>
  <c r="GX303" i="4"/>
  <c r="GZ303" i="4"/>
  <c r="HB303" i="4"/>
  <c r="HD303" i="4"/>
  <c r="DI304" i="4"/>
  <c r="DK304" i="4"/>
  <c r="DM304" i="4"/>
  <c r="DO304" i="4"/>
  <c r="DQ304" i="4"/>
  <c r="DS304" i="4"/>
  <c r="DU304" i="4"/>
  <c r="DW304" i="4"/>
  <c r="DY304" i="4"/>
  <c r="EA304" i="4"/>
  <c r="EC304" i="4"/>
  <c r="EE304" i="4"/>
  <c r="EG304" i="4"/>
  <c r="EI304" i="4"/>
  <c r="EK304" i="4"/>
  <c r="EM304" i="4"/>
  <c r="EO304" i="4"/>
  <c r="EQ304" i="4"/>
  <c r="ES304" i="4"/>
  <c r="EU304" i="4"/>
  <c r="EW304" i="4"/>
  <c r="EY304" i="4"/>
  <c r="FA304" i="4"/>
  <c r="FC304" i="4"/>
  <c r="FE304" i="4"/>
  <c r="FG304" i="4"/>
  <c r="FI304" i="4"/>
  <c r="FK304" i="4"/>
  <c r="FM304" i="4"/>
  <c r="FO304" i="4"/>
  <c r="FQ304" i="4"/>
  <c r="FS304" i="4"/>
  <c r="FU304" i="4"/>
  <c r="FW304" i="4"/>
  <c r="FY304" i="4"/>
  <c r="GA304" i="4"/>
  <c r="GC304" i="4"/>
  <c r="GE304" i="4"/>
  <c r="GG304" i="4"/>
  <c r="GI304" i="4"/>
  <c r="GK304" i="4"/>
  <c r="GM304" i="4"/>
  <c r="GO304" i="4"/>
  <c r="GQ304" i="4"/>
  <c r="GS304" i="4"/>
  <c r="GU304" i="4"/>
  <c r="GW304" i="4"/>
  <c r="GY304" i="4"/>
  <c r="HA304" i="4"/>
  <c r="HC304" i="4"/>
  <c r="DJ305" i="4"/>
  <c r="DL305" i="4"/>
  <c r="DN305" i="4"/>
  <c r="DP305" i="4"/>
  <c r="DR305" i="4"/>
  <c r="DT305" i="4"/>
  <c r="DV305" i="4"/>
  <c r="DX305" i="4"/>
  <c r="DZ305" i="4"/>
  <c r="EB305" i="4"/>
  <c r="ED305" i="4"/>
  <c r="EF305" i="4"/>
  <c r="EH305" i="4"/>
  <c r="EJ305" i="4"/>
  <c r="EL305" i="4"/>
  <c r="EN305" i="4"/>
  <c r="EP305" i="4"/>
  <c r="ER305" i="4"/>
  <c r="ET305" i="4"/>
  <c r="EV305" i="4"/>
  <c r="EX305" i="4"/>
  <c r="EZ305" i="4"/>
  <c r="FB305" i="4"/>
  <c r="FD305" i="4"/>
  <c r="FF305" i="4"/>
  <c r="FH305" i="4"/>
  <c r="FJ305" i="4"/>
  <c r="FL305" i="4"/>
  <c r="FN305" i="4"/>
  <c r="FP305" i="4"/>
  <c r="FR305" i="4"/>
  <c r="FT305" i="4"/>
  <c r="FV305" i="4"/>
  <c r="FX305" i="4"/>
  <c r="FZ305" i="4"/>
  <c r="GB305" i="4"/>
  <c r="GD305" i="4"/>
  <c r="GF305" i="4"/>
  <c r="GH305" i="4"/>
  <c r="GJ305" i="4"/>
  <c r="GL305" i="4"/>
  <c r="GN305" i="4"/>
  <c r="GP305" i="4"/>
  <c r="GR305" i="4"/>
  <c r="GT305" i="4"/>
  <c r="GV305" i="4"/>
  <c r="GX305" i="4"/>
  <c r="GZ305" i="4"/>
  <c r="HB305" i="4"/>
  <c r="HD305" i="4"/>
  <c r="DI306" i="4"/>
  <c r="DK306" i="4"/>
  <c r="DM306" i="4"/>
  <c r="DO306" i="4"/>
  <c r="DQ306" i="4"/>
  <c r="DS306" i="4"/>
  <c r="DU306" i="4"/>
  <c r="DW306" i="4"/>
  <c r="DY306" i="4"/>
  <c r="EA306" i="4"/>
  <c r="EC306" i="4"/>
  <c r="EE306" i="4"/>
  <c r="EG306" i="4"/>
  <c r="EI306" i="4"/>
  <c r="EK306" i="4"/>
  <c r="EM306" i="4"/>
  <c r="EO306" i="4"/>
  <c r="EQ306" i="4"/>
  <c r="ES306" i="4"/>
  <c r="EU306" i="4"/>
  <c r="EW306" i="4"/>
  <c r="EY306" i="4"/>
  <c r="FA306" i="4"/>
  <c r="FC306" i="4"/>
  <c r="FE306" i="4"/>
  <c r="FG306" i="4"/>
  <c r="FI306" i="4"/>
  <c r="FK306" i="4"/>
  <c r="FM306" i="4"/>
  <c r="FO306" i="4"/>
  <c r="FQ306" i="4"/>
  <c r="FS306" i="4"/>
  <c r="FU306" i="4"/>
  <c r="FW306" i="4"/>
  <c r="FY306" i="4"/>
  <c r="GA306" i="4"/>
  <c r="GC306" i="4"/>
  <c r="GE306" i="4"/>
  <c r="GG306" i="4"/>
  <c r="GI306" i="4"/>
  <c r="GK306" i="4"/>
  <c r="GM306" i="4"/>
  <c r="GO306" i="4"/>
  <c r="GQ306" i="4"/>
  <c r="GS306" i="4"/>
  <c r="GU306" i="4"/>
  <c r="GW306" i="4"/>
  <c r="GY306" i="4"/>
  <c r="HA306" i="4"/>
  <c r="HC306" i="4"/>
  <c r="DI307" i="4"/>
  <c r="DK307" i="4"/>
  <c r="DM307" i="4"/>
  <c r="DO307" i="4"/>
  <c r="DQ307" i="4"/>
  <c r="DS307" i="4"/>
  <c r="DU307" i="4"/>
  <c r="DW307" i="4"/>
  <c r="DY307" i="4"/>
  <c r="EA307" i="4"/>
  <c r="EC307" i="4"/>
  <c r="EE307" i="4"/>
  <c r="EG307" i="4"/>
  <c r="EI307" i="4"/>
  <c r="EK307" i="4"/>
  <c r="EM307" i="4"/>
  <c r="EO307" i="4"/>
  <c r="EQ307" i="4"/>
  <c r="ES307" i="4"/>
  <c r="EU307" i="4"/>
  <c r="EW307" i="4"/>
  <c r="EY307" i="4"/>
  <c r="FA307" i="4"/>
  <c r="FC307" i="4"/>
  <c r="FE307" i="4"/>
  <c r="FG307" i="4"/>
  <c r="FI307" i="4"/>
  <c r="FK307" i="4"/>
  <c r="FM307" i="4"/>
  <c r="FO307" i="4"/>
  <c r="FQ307" i="4"/>
  <c r="FS307" i="4"/>
  <c r="FU307" i="4"/>
  <c r="FW307" i="4"/>
  <c r="FY307" i="4"/>
  <c r="GA307" i="4"/>
  <c r="GC307" i="4"/>
  <c r="GE307" i="4"/>
  <c r="GG307" i="4"/>
  <c r="GI307" i="4"/>
  <c r="GK307" i="4"/>
  <c r="GM307" i="4"/>
  <c r="GO307" i="4"/>
  <c r="GQ307" i="4"/>
  <c r="GS307" i="4"/>
  <c r="GU307" i="4"/>
  <c r="GW307" i="4"/>
  <c r="GY307" i="4"/>
  <c r="HA307" i="4"/>
  <c r="HC307" i="4"/>
  <c r="DJ308" i="4"/>
  <c r="DL308" i="4"/>
  <c r="DN308" i="4"/>
  <c r="DP308" i="4"/>
  <c r="DR308" i="4"/>
  <c r="DT308" i="4"/>
  <c r="DV308" i="4"/>
  <c r="DX308" i="4"/>
  <c r="DZ308" i="4"/>
  <c r="EB308" i="4"/>
  <c r="ED308" i="4"/>
  <c r="EF308" i="4"/>
  <c r="EH308" i="4"/>
  <c r="EJ308" i="4"/>
  <c r="EL308" i="4"/>
  <c r="EN308" i="4"/>
  <c r="EP308" i="4"/>
  <c r="ER308" i="4"/>
  <c r="ET308" i="4"/>
  <c r="EV308" i="4"/>
  <c r="EX308" i="4"/>
  <c r="EZ308" i="4"/>
  <c r="FB308" i="4"/>
  <c r="FD308" i="4"/>
  <c r="FF308" i="4"/>
  <c r="FH308" i="4"/>
  <c r="FJ308" i="4"/>
  <c r="FL308" i="4"/>
  <c r="FN308" i="4"/>
  <c r="FP308" i="4"/>
  <c r="FR308" i="4"/>
  <c r="FT308" i="4"/>
  <c r="FV308" i="4"/>
  <c r="FX308" i="4"/>
  <c r="FZ308" i="4"/>
  <c r="GB308" i="4"/>
  <c r="GD308" i="4"/>
  <c r="GF308" i="4"/>
  <c r="GH308" i="4"/>
  <c r="GJ308" i="4"/>
  <c r="GL308" i="4"/>
  <c r="GN308" i="4"/>
  <c r="GP308" i="4"/>
  <c r="GR308" i="4"/>
  <c r="GT308" i="4"/>
  <c r="GV308" i="4"/>
  <c r="GX308" i="4"/>
  <c r="GZ308" i="4"/>
  <c r="HB308" i="4"/>
  <c r="HD308" i="4"/>
  <c r="DI309" i="4"/>
  <c r="DK309" i="4"/>
  <c r="DM309" i="4"/>
  <c r="DO309" i="4"/>
  <c r="DQ309" i="4"/>
  <c r="DS309" i="4"/>
  <c r="DU309" i="4"/>
  <c r="DW309" i="4"/>
  <c r="DY309" i="4"/>
  <c r="EA309" i="4"/>
  <c r="EC309" i="4"/>
  <c r="EE309" i="4"/>
  <c r="EG309" i="4"/>
  <c r="EI309" i="4"/>
  <c r="EK309" i="4"/>
  <c r="EM309" i="4"/>
  <c r="EO309" i="4"/>
  <c r="EQ309" i="4"/>
  <c r="ES309" i="4"/>
  <c r="EU309" i="4"/>
  <c r="EW309" i="4"/>
  <c r="EY309" i="4"/>
  <c r="FA309" i="4"/>
  <c r="FC309" i="4"/>
  <c r="FE309" i="4"/>
  <c r="FG309" i="4"/>
  <c r="FI309" i="4"/>
  <c r="FK309" i="4"/>
  <c r="FM309" i="4"/>
  <c r="FO309" i="4"/>
  <c r="FQ309" i="4"/>
  <c r="FS309" i="4"/>
  <c r="FU309" i="4"/>
  <c r="FW309" i="4"/>
  <c r="FY309" i="4"/>
  <c r="GA309" i="4"/>
  <c r="GC309" i="4"/>
  <c r="GE309" i="4"/>
  <c r="GG309" i="4"/>
  <c r="GI309" i="4"/>
  <c r="GK309" i="4"/>
  <c r="GM309" i="4"/>
  <c r="GO309" i="4"/>
  <c r="GQ309" i="4"/>
  <c r="GS309" i="4"/>
  <c r="GU309" i="4"/>
  <c r="GW309" i="4"/>
  <c r="GY309" i="4"/>
  <c r="HA309" i="4"/>
  <c r="HC309" i="4"/>
  <c r="DJ310" i="4"/>
  <c r="DL310" i="4"/>
  <c r="DN310" i="4"/>
  <c r="DP310" i="4"/>
  <c r="DR310" i="4"/>
  <c r="DT310" i="4"/>
  <c r="DV310" i="4"/>
  <c r="DX310" i="4"/>
  <c r="DZ310" i="4"/>
  <c r="EB310" i="4"/>
  <c r="ED310" i="4"/>
  <c r="EF310" i="4"/>
  <c r="EH310" i="4"/>
  <c r="EJ310" i="4"/>
  <c r="EL310" i="4"/>
  <c r="EN310" i="4"/>
  <c r="EP310" i="4"/>
  <c r="ER310" i="4"/>
  <c r="ET310" i="4"/>
  <c r="EV310" i="4"/>
  <c r="EX310" i="4"/>
  <c r="EZ310" i="4"/>
  <c r="FB310" i="4"/>
  <c r="FD310" i="4"/>
  <c r="FF310" i="4"/>
  <c r="FH310" i="4"/>
  <c r="FJ310" i="4"/>
  <c r="FL310" i="4"/>
  <c r="FN310" i="4"/>
  <c r="FP310" i="4"/>
  <c r="FR310" i="4"/>
  <c r="FT310" i="4"/>
  <c r="FV310" i="4"/>
  <c r="FX310" i="4"/>
  <c r="FZ310" i="4"/>
  <c r="GB310" i="4"/>
  <c r="GD310" i="4"/>
  <c r="GF310" i="4"/>
  <c r="GH310" i="4"/>
  <c r="GJ310" i="4"/>
  <c r="GL310" i="4"/>
  <c r="GN310" i="4"/>
  <c r="GP310" i="4"/>
  <c r="GR310" i="4"/>
  <c r="GT310" i="4"/>
  <c r="GV310" i="4"/>
  <c r="GX310" i="4"/>
  <c r="GZ310" i="4"/>
  <c r="HB310" i="4"/>
  <c r="HD310" i="4"/>
  <c r="DJ311" i="4"/>
  <c r="DL311" i="4"/>
  <c r="DN311" i="4"/>
  <c r="DP311" i="4"/>
  <c r="DR311" i="4"/>
  <c r="DT311" i="4"/>
  <c r="DV311" i="4"/>
  <c r="DX311" i="4"/>
  <c r="DZ311" i="4"/>
  <c r="EB311" i="4"/>
  <c r="ED311" i="4"/>
  <c r="EF311" i="4"/>
  <c r="EH311" i="4"/>
  <c r="EJ311" i="4"/>
  <c r="EL311" i="4"/>
  <c r="EN311" i="4"/>
  <c r="EP311" i="4"/>
  <c r="ER311" i="4"/>
  <c r="ET311" i="4"/>
  <c r="EV311" i="4"/>
  <c r="EX311" i="4"/>
  <c r="EZ311" i="4"/>
  <c r="FB311" i="4"/>
  <c r="FD311" i="4"/>
  <c r="FF311" i="4"/>
  <c r="FH311" i="4"/>
  <c r="FJ311" i="4"/>
  <c r="FL311" i="4"/>
  <c r="FN311" i="4"/>
  <c r="FP311" i="4"/>
  <c r="FR311" i="4"/>
  <c r="FT311" i="4"/>
  <c r="FV311" i="4"/>
  <c r="FX311" i="4"/>
  <c r="FZ311" i="4"/>
  <c r="GB311" i="4"/>
  <c r="GD311" i="4"/>
  <c r="GF311" i="4"/>
  <c r="GH311" i="4"/>
  <c r="GJ311" i="4"/>
  <c r="GL311" i="4"/>
  <c r="GN311" i="4"/>
  <c r="GP311" i="4"/>
  <c r="GR311" i="4"/>
  <c r="GT311" i="4"/>
  <c r="GV311" i="4"/>
  <c r="GX311" i="4"/>
  <c r="GZ311" i="4"/>
  <c r="HB311" i="4"/>
  <c r="HD311" i="4"/>
  <c r="DI312" i="4"/>
  <c r="DK312" i="4"/>
  <c r="DM312" i="4"/>
  <c r="DO312" i="4"/>
  <c r="DQ312" i="4"/>
  <c r="DS312" i="4"/>
  <c r="DU312" i="4"/>
  <c r="DW312" i="4"/>
  <c r="DY312" i="4"/>
  <c r="EA312" i="4"/>
  <c r="EC312" i="4"/>
  <c r="EE312" i="4"/>
  <c r="EG312" i="4"/>
  <c r="EI312" i="4"/>
  <c r="EK312" i="4"/>
  <c r="EM312" i="4"/>
  <c r="EO312" i="4"/>
  <c r="EQ312" i="4"/>
  <c r="ES312" i="4"/>
  <c r="EU312" i="4"/>
  <c r="EW312" i="4"/>
  <c r="EY312" i="4"/>
  <c r="FA312" i="4"/>
  <c r="FC312" i="4"/>
  <c r="FE312" i="4"/>
  <c r="FG312" i="4"/>
  <c r="FI312" i="4"/>
  <c r="FK312" i="4"/>
  <c r="FM312" i="4"/>
  <c r="FO312" i="4"/>
  <c r="FQ312" i="4"/>
  <c r="FS312" i="4"/>
  <c r="FU312" i="4"/>
  <c r="FW312" i="4"/>
  <c r="FY312" i="4"/>
  <c r="GA312" i="4"/>
  <c r="GC312" i="4"/>
  <c r="GE312" i="4"/>
  <c r="GG312" i="4"/>
  <c r="GI312" i="4"/>
  <c r="GK312" i="4"/>
  <c r="GM312" i="4"/>
  <c r="GO312" i="4"/>
  <c r="GQ312" i="4"/>
  <c r="GS312" i="4"/>
  <c r="GU312" i="4"/>
  <c r="GW312" i="4"/>
  <c r="GY312" i="4"/>
  <c r="HA312" i="4"/>
  <c r="HC312" i="4"/>
  <c r="DJ313" i="4"/>
  <c r="DL313" i="4"/>
  <c r="DN313" i="4"/>
  <c r="DP313" i="4"/>
  <c r="DR313" i="4"/>
  <c r="DT313" i="4"/>
  <c r="DV313" i="4"/>
  <c r="DX313" i="4"/>
  <c r="DZ313" i="4"/>
  <c r="EB313" i="4"/>
  <c r="ED313" i="4"/>
  <c r="EF313" i="4"/>
  <c r="EH313" i="4"/>
  <c r="EJ313" i="4"/>
  <c r="EL313" i="4"/>
  <c r="EN313" i="4"/>
  <c r="EP313" i="4"/>
  <c r="ER313" i="4"/>
  <c r="ET313" i="4"/>
  <c r="EV313" i="4"/>
  <c r="EX313" i="4"/>
  <c r="EZ313" i="4"/>
  <c r="FB313" i="4"/>
  <c r="FD313" i="4"/>
  <c r="FF313" i="4"/>
  <c r="FH313" i="4"/>
  <c r="FJ313" i="4"/>
  <c r="FL313" i="4"/>
  <c r="FN313" i="4"/>
  <c r="FP313" i="4"/>
  <c r="FR313" i="4"/>
  <c r="FT313" i="4"/>
  <c r="FV313" i="4"/>
  <c r="FX313" i="4"/>
  <c r="FZ313" i="4"/>
  <c r="GB313" i="4"/>
  <c r="GD313" i="4"/>
  <c r="GF313" i="4"/>
  <c r="GH313" i="4"/>
  <c r="GJ313" i="4"/>
  <c r="GL313" i="4"/>
  <c r="GN313" i="4"/>
  <c r="GP313" i="4"/>
  <c r="GR313" i="4"/>
  <c r="GT313" i="4"/>
  <c r="GV313" i="4"/>
  <c r="GX313" i="4"/>
  <c r="GZ313" i="4"/>
  <c r="HB313" i="4"/>
  <c r="HD313" i="4"/>
  <c r="DI314" i="4"/>
  <c r="DK314" i="4"/>
  <c r="DM314" i="4"/>
  <c r="DO314" i="4"/>
  <c r="DQ314" i="4"/>
  <c r="DS314" i="4"/>
  <c r="DU314" i="4"/>
  <c r="DW314" i="4"/>
  <c r="DY314" i="4"/>
  <c r="EA314" i="4"/>
  <c r="EC314" i="4"/>
  <c r="EE314" i="4"/>
  <c r="EG314" i="4"/>
  <c r="EI314" i="4"/>
  <c r="EK314" i="4"/>
  <c r="EM314" i="4"/>
  <c r="EO314" i="4"/>
  <c r="EQ314" i="4"/>
  <c r="ES314" i="4"/>
  <c r="EU314" i="4"/>
  <c r="EW314" i="4"/>
  <c r="EY314" i="4"/>
  <c r="FA314" i="4"/>
  <c r="FC314" i="4"/>
  <c r="FE314" i="4"/>
  <c r="FG314" i="4"/>
  <c r="FI314" i="4"/>
  <c r="FK314" i="4"/>
  <c r="FM314" i="4"/>
  <c r="FO314" i="4"/>
  <c r="FQ314" i="4"/>
  <c r="FS314" i="4"/>
  <c r="FU314" i="4"/>
  <c r="FW314" i="4"/>
  <c r="FY314" i="4"/>
  <c r="GA314" i="4"/>
  <c r="GC314" i="4"/>
  <c r="GE314" i="4"/>
  <c r="GG314" i="4"/>
  <c r="GI314" i="4"/>
  <c r="GK314" i="4"/>
  <c r="GM314" i="4"/>
  <c r="GO314" i="4"/>
  <c r="GQ314" i="4"/>
  <c r="GS314" i="4"/>
  <c r="GU314" i="4"/>
  <c r="GW314" i="4"/>
  <c r="GY314" i="4"/>
  <c r="HA314" i="4"/>
  <c r="HC314" i="4"/>
  <c r="DI315" i="4"/>
  <c r="DK315" i="4"/>
  <c r="DM315" i="4"/>
  <c r="DO315" i="4"/>
  <c r="DQ315" i="4"/>
  <c r="DS315" i="4"/>
  <c r="DU315" i="4"/>
  <c r="DW315" i="4"/>
  <c r="DY315" i="4"/>
  <c r="EA315" i="4"/>
  <c r="EC315" i="4"/>
  <c r="EE315" i="4"/>
  <c r="EG315" i="4"/>
  <c r="EI315" i="4"/>
  <c r="EK315" i="4"/>
  <c r="EM315" i="4"/>
  <c r="EO315" i="4"/>
  <c r="EQ315" i="4"/>
  <c r="ES315" i="4"/>
  <c r="EU315" i="4"/>
  <c r="EW315" i="4"/>
  <c r="EY315" i="4"/>
  <c r="FA315" i="4"/>
  <c r="FC315" i="4"/>
  <c r="FE315" i="4"/>
  <c r="FG315" i="4"/>
  <c r="FI315" i="4"/>
  <c r="FK315" i="4"/>
  <c r="FM315" i="4"/>
  <c r="FO315" i="4"/>
  <c r="FQ315" i="4"/>
  <c r="FS315" i="4"/>
  <c r="FU315" i="4"/>
  <c r="FW315" i="4"/>
  <c r="FY315" i="4"/>
  <c r="GA315" i="4"/>
  <c r="GC315" i="4"/>
  <c r="GE315" i="4"/>
  <c r="GG315" i="4"/>
  <c r="GI315" i="4"/>
  <c r="GK315" i="4"/>
  <c r="GM315" i="4"/>
  <c r="GO315" i="4"/>
  <c r="GQ315" i="4"/>
  <c r="GS315" i="4"/>
  <c r="GU315" i="4"/>
  <c r="GW315" i="4"/>
  <c r="GY315" i="4"/>
  <c r="HA315" i="4"/>
  <c r="HC315" i="4"/>
  <c r="DJ316" i="4"/>
  <c r="DL316" i="4"/>
  <c r="DN316" i="4"/>
  <c r="DP316" i="4"/>
  <c r="DR316" i="4"/>
  <c r="DT316" i="4"/>
  <c r="DV316" i="4"/>
  <c r="DX316" i="4"/>
  <c r="DZ316" i="4"/>
  <c r="EB316" i="4"/>
  <c r="ED316" i="4"/>
  <c r="EF316" i="4"/>
  <c r="EH316" i="4"/>
  <c r="EJ316" i="4"/>
  <c r="EL316" i="4"/>
  <c r="EN316" i="4"/>
  <c r="EP316" i="4"/>
  <c r="ER316" i="4"/>
  <c r="ET316" i="4"/>
  <c r="EV316" i="4"/>
  <c r="EX316" i="4"/>
  <c r="EZ316" i="4"/>
  <c r="FB316" i="4"/>
  <c r="FD316" i="4"/>
  <c r="FF316" i="4"/>
  <c r="FH316" i="4"/>
  <c r="FJ316" i="4"/>
  <c r="FL316" i="4"/>
  <c r="FN316" i="4"/>
  <c r="FP316" i="4"/>
  <c r="FR316" i="4"/>
  <c r="FT316" i="4"/>
  <c r="FV316" i="4"/>
  <c r="FX316" i="4"/>
  <c r="FZ316" i="4"/>
  <c r="GB316" i="4"/>
  <c r="GD316" i="4"/>
  <c r="GF316" i="4"/>
  <c r="GH316" i="4"/>
  <c r="GJ316" i="4"/>
  <c r="GL316" i="4"/>
  <c r="GN316" i="4"/>
  <c r="GP316" i="4"/>
  <c r="GR316" i="4"/>
  <c r="GT316" i="4"/>
  <c r="GV316" i="4"/>
  <c r="GX316" i="4"/>
  <c r="GZ316" i="4"/>
  <c r="HB316" i="4"/>
  <c r="HD316" i="4"/>
  <c r="DI317" i="4"/>
  <c r="DK317" i="4"/>
  <c r="DM317" i="4"/>
  <c r="DO317" i="4"/>
  <c r="DQ317" i="4"/>
  <c r="DS317" i="4"/>
  <c r="DU317" i="4"/>
  <c r="DW317" i="4"/>
  <c r="DY317" i="4"/>
  <c r="EA317" i="4"/>
  <c r="EC317" i="4"/>
  <c r="EE317" i="4"/>
  <c r="EG317" i="4"/>
  <c r="EI317" i="4"/>
  <c r="EK317" i="4"/>
  <c r="EM317" i="4"/>
  <c r="EO317" i="4"/>
  <c r="EQ317" i="4"/>
  <c r="ES317" i="4"/>
  <c r="EU317" i="4"/>
  <c r="EW317" i="4"/>
  <c r="EY317" i="4"/>
  <c r="FA317" i="4"/>
  <c r="FC317" i="4"/>
  <c r="FE317" i="4"/>
  <c r="FG317" i="4"/>
  <c r="FI317" i="4"/>
  <c r="FK317" i="4"/>
  <c r="FM317" i="4"/>
  <c r="FO317" i="4"/>
  <c r="FQ317" i="4"/>
  <c r="FS317" i="4"/>
  <c r="FU317" i="4"/>
  <c r="FW317" i="4"/>
  <c r="FY317" i="4"/>
  <c r="GA317" i="4"/>
  <c r="GC317" i="4"/>
  <c r="GE317" i="4"/>
  <c r="GG317" i="4"/>
  <c r="GI317" i="4"/>
  <c r="GK317" i="4"/>
  <c r="GM317" i="4"/>
  <c r="GO317" i="4"/>
  <c r="GQ317" i="4"/>
  <c r="GS317" i="4"/>
  <c r="GU317" i="4"/>
  <c r="GW317" i="4"/>
  <c r="GY317" i="4"/>
  <c r="HA317" i="4"/>
  <c r="HC317" i="4"/>
  <c r="DJ318" i="4"/>
  <c r="DL318" i="4"/>
  <c r="DN318" i="4"/>
  <c r="DP318" i="4"/>
  <c r="DR318" i="4"/>
  <c r="DT318" i="4"/>
  <c r="DV318" i="4"/>
  <c r="DX318" i="4"/>
  <c r="DZ318" i="4"/>
  <c r="EB318" i="4"/>
  <c r="ED318" i="4"/>
  <c r="EF318" i="4"/>
  <c r="EH318" i="4"/>
  <c r="EJ318" i="4"/>
  <c r="EL318" i="4"/>
  <c r="EN318" i="4"/>
  <c r="EP318" i="4"/>
  <c r="ER318" i="4"/>
  <c r="ET318" i="4"/>
  <c r="EV318" i="4"/>
  <c r="EX318" i="4"/>
  <c r="EZ318" i="4"/>
  <c r="FB318" i="4"/>
  <c r="FD318" i="4"/>
  <c r="FF318" i="4"/>
  <c r="FH318" i="4"/>
  <c r="FJ318" i="4"/>
  <c r="FL318" i="4"/>
  <c r="FN318" i="4"/>
  <c r="FP318" i="4"/>
  <c r="FR318" i="4"/>
  <c r="FT318" i="4"/>
  <c r="FV318" i="4"/>
  <c r="FX318" i="4"/>
  <c r="FZ318" i="4"/>
  <c r="GB318" i="4"/>
  <c r="GD318" i="4"/>
  <c r="GF318" i="4"/>
  <c r="GH318" i="4"/>
  <c r="GJ318" i="4"/>
  <c r="GL318" i="4"/>
  <c r="GN318" i="4"/>
  <c r="GP318" i="4"/>
  <c r="GR318" i="4"/>
  <c r="GT318" i="4"/>
  <c r="GV318" i="4"/>
  <c r="GX318" i="4"/>
  <c r="GZ318" i="4"/>
  <c r="HB318" i="4"/>
  <c r="HD318" i="4"/>
  <c r="DJ319" i="4"/>
  <c r="DL319" i="4"/>
  <c r="DN319" i="4"/>
  <c r="DP319" i="4"/>
  <c r="DR319" i="4"/>
  <c r="DT319" i="4"/>
  <c r="DV319" i="4"/>
  <c r="DX319" i="4"/>
  <c r="DZ319" i="4"/>
  <c r="EB319" i="4"/>
  <c r="ED319" i="4"/>
  <c r="EF319" i="4"/>
  <c r="EH319" i="4"/>
  <c r="EJ319" i="4"/>
  <c r="EL319" i="4"/>
  <c r="EN319" i="4"/>
  <c r="EP319" i="4"/>
  <c r="ER319" i="4"/>
  <c r="ET319" i="4"/>
  <c r="EV319" i="4"/>
  <c r="EX319" i="4"/>
  <c r="EZ319" i="4"/>
  <c r="FB319" i="4"/>
  <c r="FD319" i="4"/>
  <c r="FF319" i="4"/>
  <c r="FH319" i="4"/>
  <c r="FJ319" i="4"/>
  <c r="FL319" i="4"/>
  <c r="FN319" i="4"/>
  <c r="FP319" i="4"/>
  <c r="FR319" i="4"/>
  <c r="FT319" i="4"/>
  <c r="FV319" i="4"/>
  <c r="FX319" i="4"/>
  <c r="FZ319" i="4"/>
  <c r="GB319" i="4"/>
  <c r="GD319" i="4"/>
  <c r="GF319" i="4"/>
  <c r="GH319" i="4"/>
  <c r="GJ319" i="4"/>
  <c r="GL319" i="4"/>
  <c r="GN319" i="4"/>
  <c r="GP319" i="4"/>
  <c r="GR319" i="4"/>
  <c r="GT319" i="4"/>
  <c r="GV319" i="4"/>
  <c r="GX319" i="4"/>
  <c r="GZ319" i="4"/>
  <c r="HB319" i="4"/>
  <c r="HD319" i="4"/>
  <c r="DI320" i="4"/>
  <c r="DK320" i="4"/>
  <c r="DM320" i="4"/>
  <c r="DO320" i="4"/>
  <c r="DQ320" i="4"/>
  <c r="DS320" i="4"/>
  <c r="DU320" i="4"/>
  <c r="DW320" i="4"/>
  <c r="DY320" i="4"/>
  <c r="EA320" i="4"/>
  <c r="EC320" i="4"/>
  <c r="EE320" i="4"/>
  <c r="EG320" i="4"/>
  <c r="EI320" i="4"/>
  <c r="EK320" i="4"/>
  <c r="EM320" i="4"/>
  <c r="EO320" i="4"/>
  <c r="EQ320" i="4"/>
  <c r="ES320" i="4"/>
  <c r="EU320" i="4"/>
  <c r="EW320" i="4"/>
  <c r="EY320" i="4"/>
  <c r="FA320" i="4"/>
  <c r="FC320" i="4"/>
  <c r="FE320" i="4"/>
  <c r="FG320" i="4"/>
  <c r="FI320" i="4"/>
  <c r="FK320" i="4"/>
  <c r="FM320" i="4"/>
  <c r="FO320" i="4"/>
  <c r="FQ320" i="4"/>
  <c r="FS320" i="4"/>
  <c r="FU320" i="4"/>
  <c r="FW320" i="4"/>
  <c r="FY320" i="4"/>
  <c r="GA320" i="4"/>
  <c r="GC320" i="4"/>
  <c r="GE320" i="4"/>
  <c r="GG320" i="4"/>
  <c r="GI320" i="4"/>
  <c r="GK320" i="4"/>
  <c r="GM320" i="4"/>
  <c r="GO320" i="4"/>
  <c r="GQ320" i="4"/>
  <c r="GS320" i="4"/>
  <c r="GU320" i="4"/>
  <c r="GW320" i="4"/>
  <c r="GY320" i="4"/>
  <c r="HA320" i="4"/>
  <c r="HC320" i="4"/>
  <c r="DJ321" i="4"/>
  <c r="DL321" i="4"/>
  <c r="DN321" i="4"/>
  <c r="DP321" i="4"/>
  <c r="DR321" i="4"/>
  <c r="DT321" i="4"/>
  <c r="DV321" i="4"/>
  <c r="DX321" i="4"/>
  <c r="DZ321" i="4"/>
  <c r="EB321" i="4"/>
  <c r="ED321" i="4"/>
  <c r="EF321" i="4"/>
  <c r="EH321" i="4"/>
  <c r="EJ321" i="4"/>
  <c r="EL321" i="4"/>
  <c r="EN321" i="4"/>
  <c r="EP321" i="4"/>
  <c r="ER321" i="4"/>
  <c r="ET321" i="4"/>
  <c r="EV321" i="4"/>
  <c r="EX321" i="4"/>
  <c r="EZ321" i="4"/>
  <c r="FB321" i="4"/>
  <c r="FD321" i="4"/>
  <c r="FF321" i="4"/>
  <c r="FH321" i="4"/>
  <c r="FJ321" i="4"/>
  <c r="FL321" i="4"/>
  <c r="FN321" i="4"/>
  <c r="FP321" i="4"/>
  <c r="FR321" i="4"/>
  <c r="FT321" i="4"/>
  <c r="FV321" i="4"/>
  <c r="FX321" i="4"/>
  <c r="FZ321" i="4"/>
  <c r="GB321" i="4"/>
  <c r="GD321" i="4"/>
  <c r="GF321" i="4"/>
  <c r="GH321" i="4"/>
  <c r="GJ321" i="4"/>
  <c r="GL321" i="4"/>
  <c r="GN321" i="4"/>
  <c r="GP321" i="4"/>
  <c r="GR321" i="4"/>
  <c r="GT321" i="4"/>
  <c r="GV321" i="4"/>
  <c r="GX321" i="4"/>
  <c r="GZ321" i="4"/>
  <c r="HB321" i="4"/>
  <c r="HD321" i="4"/>
  <c r="DI322" i="4"/>
  <c r="DK322" i="4"/>
  <c r="DM322" i="4"/>
  <c r="DO322" i="4"/>
  <c r="DQ322" i="4"/>
  <c r="DS322" i="4"/>
  <c r="DU322" i="4"/>
  <c r="DW322" i="4"/>
  <c r="DY322" i="4"/>
  <c r="EA322" i="4"/>
  <c r="EC322" i="4"/>
  <c r="EE322" i="4"/>
  <c r="EG322" i="4"/>
  <c r="EI322" i="4"/>
  <c r="EK322" i="4"/>
  <c r="EM322" i="4"/>
  <c r="EO322" i="4"/>
  <c r="EQ322" i="4"/>
  <c r="ES322" i="4"/>
  <c r="EU322" i="4"/>
  <c r="EW322" i="4"/>
  <c r="EY322" i="4"/>
  <c r="FA322" i="4"/>
  <c r="FC322" i="4"/>
  <c r="FE322" i="4"/>
  <c r="FG322" i="4"/>
  <c r="FI322" i="4"/>
  <c r="FK322" i="4"/>
  <c r="FM322" i="4"/>
  <c r="FO322" i="4"/>
  <c r="FQ322" i="4"/>
  <c r="FS322" i="4"/>
  <c r="FU322" i="4"/>
  <c r="FW322" i="4"/>
  <c r="FY322" i="4"/>
  <c r="GA322" i="4"/>
  <c r="GC322" i="4"/>
  <c r="GE322" i="4"/>
  <c r="GG322" i="4"/>
  <c r="GI322" i="4"/>
  <c r="GK322" i="4"/>
  <c r="GM322" i="4"/>
  <c r="GO322" i="4"/>
  <c r="GQ322" i="4"/>
  <c r="GS322" i="4"/>
  <c r="GU322" i="4"/>
  <c r="GW322" i="4"/>
  <c r="GY322" i="4"/>
  <c r="HA322" i="4"/>
  <c r="HC322" i="4"/>
  <c r="DI323" i="4"/>
  <c r="DK323" i="4"/>
  <c r="DM323" i="4"/>
  <c r="DO323" i="4"/>
  <c r="DQ323" i="4"/>
  <c r="DS323" i="4"/>
  <c r="DU323" i="4"/>
  <c r="DW323" i="4"/>
  <c r="DY323" i="4"/>
  <c r="EA323" i="4"/>
  <c r="EC323" i="4"/>
  <c r="EE323" i="4"/>
  <c r="EG323" i="4"/>
  <c r="EI323" i="4"/>
  <c r="EK323" i="4"/>
  <c r="EM323" i="4"/>
  <c r="EO323" i="4"/>
  <c r="EQ323" i="4"/>
  <c r="ES323" i="4"/>
  <c r="EU323" i="4"/>
  <c r="EW323" i="4"/>
  <c r="EY323" i="4"/>
  <c r="FA323" i="4"/>
  <c r="FC323" i="4"/>
  <c r="FE323" i="4"/>
  <c r="FG323" i="4"/>
  <c r="FI323" i="4"/>
  <c r="FK323" i="4"/>
  <c r="FM323" i="4"/>
  <c r="FO323" i="4"/>
  <c r="FQ323" i="4"/>
  <c r="FS323" i="4"/>
  <c r="FU323" i="4"/>
  <c r="FW323" i="4"/>
  <c r="FY323" i="4"/>
  <c r="GA323" i="4"/>
  <c r="GC323" i="4"/>
  <c r="GE323" i="4"/>
  <c r="GG323" i="4"/>
  <c r="GI323" i="4"/>
  <c r="GK323" i="4"/>
  <c r="GM323" i="4"/>
  <c r="GO323" i="4"/>
  <c r="GQ323" i="4"/>
  <c r="GS323" i="4"/>
  <c r="GU323" i="4"/>
  <c r="GW323" i="4"/>
  <c r="GY323" i="4"/>
  <c r="HA323" i="4"/>
  <c r="HC323" i="4"/>
  <c r="DJ324" i="4"/>
  <c r="DL324" i="4"/>
  <c r="DN324" i="4"/>
  <c r="DP324" i="4"/>
  <c r="DR324" i="4"/>
  <c r="DT324" i="4"/>
  <c r="DV324" i="4"/>
  <c r="DX324" i="4"/>
  <c r="DZ324" i="4"/>
  <c r="EB324" i="4"/>
  <c r="ED324" i="4"/>
  <c r="EF324" i="4"/>
  <c r="EH324" i="4"/>
  <c r="EJ324" i="4"/>
  <c r="EL324" i="4"/>
  <c r="EN324" i="4"/>
  <c r="EP324" i="4"/>
  <c r="ER324" i="4"/>
  <c r="ET324" i="4"/>
  <c r="EV324" i="4"/>
  <c r="EX324" i="4"/>
  <c r="EZ324" i="4"/>
  <c r="FB324" i="4"/>
  <c r="FD324" i="4"/>
  <c r="FF324" i="4"/>
  <c r="FH324" i="4"/>
  <c r="FJ324" i="4"/>
  <c r="FL324" i="4"/>
  <c r="FN324" i="4"/>
  <c r="FP324" i="4"/>
  <c r="FR324" i="4"/>
  <c r="FT324" i="4"/>
  <c r="FV324" i="4"/>
  <c r="FX324" i="4"/>
  <c r="FZ324" i="4"/>
  <c r="GB324" i="4"/>
  <c r="GD324" i="4"/>
  <c r="GF324" i="4"/>
  <c r="GH324" i="4"/>
  <c r="GJ324" i="4"/>
  <c r="GL324" i="4"/>
  <c r="GN324" i="4"/>
  <c r="GP324" i="4"/>
  <c r="GR324" i="4"/>
  <c r="GT324" i="4"/>
  <c r="GV324" i="4"/>
  <c r="GX324" i="4"/>
  <c r="GZ324" i="4"/>
  <c r="HB324" i="4"/>
  <c r="HD324" i="4"/>
  <c r="DI325" i="4"/>
  <c r="DK325" i="4"/>
  <c r="DM325" i="4"/>
  <c r="DO325" i="4"/>
  <c r="DQ325" i="4"/>
  <c r="DS325" i="4"/>
  <c r="DU325" i="4"/>
  <c r="DW325" i="4"/>
  <c r="DY325" i="4"/>
  <c r="EA325" i="4"/>
  <c r="EC325" i="4"/>
  <c r="EE325" i="4"/>
  <c r="EG325" i="4"/>
  <c r="EI325" i="4"/>
  <c r="EK325" i="4"/>
  <c r="EM325" i="4"/>
  <c r="EO325" i="4"/>
  <c r="EQ325" i="4"/>
  <c r="ES325" i="4"/>
  <c r="EU325" i="4"/>
  <c r="EW325" i="4"/>
  <c r="EY325" i="4"/>
  <c r="FA325" i="4"/>
  <c r="FC325" i="4"/>
  <c r="FE325" i="4"/>
  <c r="FG325" i="4"/>
  <c r="FI325" i="4"/>
  <c r="FK325" i="4"/>
  <c r="FM325" i="4"/>
  <c r="FO325" i="4"/>
  <c r="FQ325" i="4"/>
  <c r="FS325" i="4"/>
  <c r="FU325" i="4"/>
  <c r="FW325" i="4"/>
  <c r="FY325" i="4"/>
  <c r="GA325" i="4"/>
  <c r="GC325" i="4"/>
  <c r="GE325" i="4"/>
  <c r="GG325" i="4"/>
  <c r="GI325" i="4"/>
  <c r="GK325" i="4"/>
  <c r="GM325" i="4"/>
  <c r="GO325" i="4"/>
  <c r="GQ325" i="4"/>
  <c r="GS325" i="4"/>
  <c r="GU325" i="4"/>
  <c r="GW325" i="4"/>
  <c r="GY325" i="4"/>
  <c r="HA325" i="4"/>
  <c r="HC325" i="4"/>
  <c r="DJ326" i="4"/>
  <c r="DL326" i="4"/>
  <c r="DN326" i="4"/>
  <c r="DP326" i="4"/>
  <c r="DR326" i="4"/>
  <c r="DT326" i="4"/>
  <c r="DV326" i="4"/>
  <c r="DX326" i="4"/>
  <c r="DZ326" i="4"/>
  <c r="EB326" i="4"/>
  <c r="ED326" i="4"/>
  <c r="EF326" i="4"/>
  <c r="EH326" i="4"/>
  <c r="EJ326" i="4"/>
  <c r="EL326" i="4"/>
  <c r="EN326" i="4"/>
  <c r="EP326" i="4"/>
  <c r="ER326" i="4"/>
  <c r="ET326" i="4"/>
  <c r="EV326" i="4"/>
  <c r="EX326" i="4"/>
  <c r="EZ326" i="4"/>
  <c r="FB326" i="4"/>
  <c r="FD326" i="4"/>
  <c r="FF326" i="4"/>
  <c r="FH326" i="4"/>
  <c r="FJ326" i="4"/>
  <c r="FL326" i="4"/>
  <c r="FN326" i="4"/>
  <c r="FP326" i="4"/>
  <c r="FR326" i="4"/>
  <c r="FT326" i="4"/>
  <c r="FV326" i="4"/>
  <c r="FX326" i="4"/>
  <c r="FZ326" i="4"/>
  <c r="GB326" i="4"/>
  <c r="GD326" i="4"/>
  <c r="GF326" i="4"/>
  <c r="GH326" i="4"/>
  <c r="GJ326" i="4"/>
  <c r="GL326" i="4"/>
  <c r="GN326" i="4"/>
  <c r="GP326" i="4"/>
  <c r="GR326" i="4"/>
  <c r="GT326" i="4"/>
  <c r="GV326" i="4"/>
  <c r="GX326" i="4"/>
  <c r="GZ326" i="4"/>
  <c r="HB326" i="4"/>
  <c r="HD326" i="4"/>
  <c r="DJ327" i="4"/>
  <c r="DL327" i="4"/>
  <c r="DN327" i="4"/>
  <c r="DP327" i="4"/>
  <c r="DR327" i="4"/>
  <c r="DT327" i="4"/>
  <c r="DV327" i="4"/>
  <c r="DX327" i="4"/>
  <c r="DZ327" i="4"/>
  <c r="EB327" i="4"/>
  <c r="ED327" i="4"/>
  <c r="EF327" i="4"/>
  <c r="EH327" i="4"/>
  <c r="EJ327" i="4"/>
  <c r="EL327" i="4"/>
  <c r="EN327" i="4"/>
  <c r="EP327" i="4"/>
  <c r="ER327" i="4"/>
  <c r="ET327" i="4"/>
  <c r="EV327" i="4"/>
  <c r="EX327" i="4"/>
  <c r="EZ327" i="4"/>
  <c r="FB327" i="4"/>
  <c r="FD327" i="4"/>
  <c r="FF327" i="4"/>
  <c r="FH327" i="4"/>
  <c r="FJ327" i="4"/>
  <c r="FL327" i="4"/>
  <c r="FN327" i="4"/>
  <c r="FP327" i="4"/>
  <c r="FR327" i="4"/>
  <c r="FT327" i="4"/>
  <c r="FV327" i="4"/>
  <c r="FX327" i="4"/>
  <c r="FZ327" i="4"/>
  <c r="GB327" i="4"/>
  <c r="GD327" i="4"/>
  <c r="GF327" i="4"/>
  <c r="GH327" i="4"/>
  <c r="GJ327" i="4"/>
  <c r="GL327" i="4"/>
  <c r="GN327" i="4"/>
  <c r="GP327" i="4"/>
  <c r="GR327" i="4"/>
  <c r="GT327" i="4"/>
  <c r="GV327" i="4"/>
  <c r="GX327" i="4"/>
  <c r="GZ327" i="4"/>
  <c r="HB327" i="4"/>
  <c r="HD327" i="4"/>
  <c r="DI328" i="4"/>
  <c r="DK328" i="4"/>
  <c r="DM328" i="4"/>
  <c r="DO328" i="4"/>
  <c r="DQ328" i="4"/>
  <c r="DS328" i="4"/>
  <c r="DU328" i="4"/>
  <c r="DW328" i="4"/>
  <c r="DY328" i="4"/>
  <c r="EA328" i="4"/>
  <c r="EC328" i="4"/>
  <c r="EE328" i="4"/>
  <c r="EG328" i="4"/>
  <c r="EI328" i="4"/>
  <c r="EK328" i="4"/>
  <c r="EM328" i="4"/>
  <c r="EO328" i="4"/>
  <c r="EQ328" i="4"/>
  <c r="ES328" i="4"/>
  <c r="EU328" i="4"/>
  <c r="EW328" i="4"/>
  <c r="EY328" i="4"/>
  <c r="FA328" i="4"/>
  <c r="FC328" i="4"/>
  <c r="FE328" i="4"/>
  <c r="FG328" i="4"/>
  <c r="FI328" i="4"/>
  <c r="FK328" i="4"/>
  <c r="FM328" i="4"/>
  <c r="FO328" i="4"/>
  <c r="FQ328" i="4"/>
  <c r="FS328" i="4"/>
  <c r="FU328" i="4"/>
  <c r="FW328" i="4"/>
  <c r="FY328" i="4"/>
  <c r="GA328" i="4"/>
  <c r="GC328" i="4"/>
  <c r="GE328" i="4"/>
  <c r="GG328" i="4"/>
  <c r="GI328" i="4"/>
  <c r="GK328" i="4"/>
  <c r="GM328" i="4"/>
  <c r="GO328" i="4"/>
  <c r="GQ328" i="4"/>
  <c r="GS328" i="4"/>
  <c r="GU328" i="4"/>
  <c r="GW328" i="4"/>
  <c r="GY328" i="4"/>
  <c r="HA328" i="4"/>
  <c r="HC328" i="4"/>
  <c r="DJ329" i="4"/>
  <c r="DL329" i="4"/>
  <c r="DN329" i="4"/>
  <c r="DP329" i="4"/>
  <c r="DR329" i="4"/>
  <c r="DT329" i="4"/>
  <c r="DV329" i="4"/>
  <c r="DX329" i="4"/>
  <c r="DZ329" i="4"/>
  <c r="EB329" i="4"/>
  <c r="ED329" i="4"/>
  <c r="EF329" i="4"/>
  <c r="EH329" i="4"/>
  <c r="EJ329" i="4"/>
  <c r="EL329" i="4"/>
  <c r="EN329" i="4"/>
  <c r="EP329" i="4"/>
  <c r="ER329" i="4"/>
  <c r="ET329" i="4"/>
  <c r="EV329" i="4"/>
  <c r="EX329" i="4"/>
  <c r="EZ329" i="4"/>
  <c r="FB329" i="4"/>
  <c r="FD329" i="4"/>
  <c r="FF329" i="4"/>
  <c r="FH329" i="4"/>
  <c r="FJ329" i="4"/>
  <c r="FL329" i="4"/>
  <c r="FN329" i="4"/>
  <c r="FP329" i="4"/>
  <c r="FR329" i="4"/>
  <c r="FT329" i="4"/>
  <c r="FV329" i="4"/>
  <c r="FX329" i="4"/>
  <c r="FZ329" i="4"/>
  <c r="GB329" i="4"/>
  <c r="GD329" i="4"/>
  <c r="GF329" i="4"/>
  <c r="GH329" i="4"/>
  <c r="GJ329" i="4"/>
  <c r="GL329" i="4"/>
  <c r="GN329" i="4"/>
  <c r="GP329" i="4"/>
  <c r="GR329" i="4"/>
  <c r="GT329" i="4"/>
  <c r="GV329" i="4"/>
  <c r="GX329" i="4"/>
  <c r="GZ329" i="4"/>
  <c r="HB329" i="4"/>
  <c r="HD329" i="4"/>
  <c r="DI330" i="4"/>
  <c r="DK330" i="4"/>
  <c r="DM330" i="4"/>
  <c r="DO330" i="4"/>
  <c r="DQ330" i="4"/>
  <c r="DS330" i="4"/>
  <c r="DU330" i="4"/>
  <c r="DW330" i="4"/>
  <c r="DY330" i="4"/>
  <c r="EA330" i="4"/>
  <c r="EC330" i="4"/>
  <c r="EE330" i="4"/>
  <c r="EG330" i="4"/>
  <c r="EI330" i="4"/>
  <c r="EK330" i="4"/>
  <c r="EM330" i="4"/>
  <c r="EO330" i="4"/>
  <c r="EQ330" i="4"/>
  <c r="ES330" i="4"/>
  <c r="EU330" i="4"/>
  <c r="EW330" i="4"/>
  <c r="EY330" i="4"/>
  <c r="FA330" i="4"/>
  <c r="FC330" i="4"/>
  <c r="FE330" i="4"/>
  <c r="FG330" i="4"/>
  <c r="FI330" i="4"/>
  <c r="FK330" i="4"/>
  <c r="FM330" i="4"/>
  <c r="FO330" i="4"/>
  <c r="FQ330" i="4"/>
  <c r="FS330" i="4"/>
  <c r="FU330" i="4"/>
  <c r="FW330" i="4"/>
  <c r="FY330" i="4"/>
  <c r="GA330" i="4"/>
  <c r="GC330" i="4"/>
  <c r="GE330" i="4"/>
  <c r="GG330" i="4"/>
  <c r="GI330" i="4"/>
  <c r="GK330" i="4"/>
  <c r="GM330" i="4"/>
  <c r="GO330" i="4"/>
  <c r="GQ330" i="4"/>
  <c r="GS330" i="4"/>
  <c r="GU330" i="4"/>
  <c r="GW330" i="4"/>
  <c r="GY330" i="4"/>
  <c r="HA330" i="4"/>
  <c r="HC330" i="4"/>
  <c r="DI331" i="4"/>
  <c r="DK331" i="4"/>
  <c r="DM331" i="4"/>
  <c r="DO331" i="4"/>
  <c r="DQ331" i="4"/>
  <c r="DS331" i="4"/>
  <c r="DU331" i="4"/>
  <c r="DW331" i="4"/>
  <c r="DY331" i="4"/>
  <c r="EA331" i="4"/>
  <c r="EC331" i="4"/>
  <c r="EE331" i="4"/>
  <c r="EG331" i="4"/>
  <c r="EI331" i="4"/>
  <c r="EK331" i="4"/>
  <c r="EM331" i="4"/>
  <c r="EO331" i="4"/>
  <c r="EQ331" i="4"/>
  <c r="ES331" i="4"/>
  <c r="EU331" i="4"/>
  <c r="EW331" i="4"/>
  <c r="EY331" i="4"/>
  <c r="FA331" i="4"/>
  <c r="FC331" i="4"/>
  <c r="FE331" i="4"/>
  <c r="FG331" i="4"/>
  <c r="FI331" i="4"/>
  <c r="FK331" i="4"/>
  <c r="FM331" i="4"/>
  <c r="FO331" i="4"/>
  <c r="FQ331" i="4"/>
  <c r="FS331" i="4"/>
  <c r="FU331" i="4"/>
  <c r="FW331" i="4"/>
  <c r="FY331" i="4"/>
  <c r="GA331" i="4"/>
  <c r="GC331" i="4"/>
  <c r="GE331" i="4"/>
  <c r="GG331" i="4"/>
  <c r="GI331" i="4"/>
  <c r="GK331" i="4"/>
  <c r="GM331" i="4"/>
  <c r="GO331" i="4"/>
  <c r="GQ331" i="4"/>
  <c r="GS331" i="4"/>
  <c r="GU331" i="4"/>
  <c r="GW331" i="4"/>
  <c r="GY331" i="4"/>
  <c r="HA331" i="4"/>
  <c r="HC331" i="4"/>
  <c r="DJ332" i="4"/>
  <c r="DL332" i="4"/>
  <c r="DN332" i="4"/>
  <c r="DP332" i="4"/>
  <c r="DR332" i="4"/>
  <c r="DT332" i="4"/>
  <c r="DV332" i="4"/>
  <c r="DX332" i="4"/>
  <c r="DZ332" i="4"/>
  <c r="EB332" i="4"/>
  <c r="ED332" i="4"/>
  <c r="EF332" i="4"/>
  <c r="EH332" i="4"/>
  <c r="EJ332" i="4"/>
  <c r="EL332" i="4"/>
  <c r="EN332" i="4"/>
  <c r="EP332" i="4"/>
  <c r="ER332" i="4"/>
  <c r="ET332" i="4"/>
  <c r="EV332" i="4"/>
  <c r="EX332" i="4"/>
  <c r="EZ332" i="4"/>
  <c r="FB332" i="4"/>
  <c r="FD332" i="4"/>
  <c r="FF332" i="4"/>
  <c r="FH332" i="4"/>
  <c r="FJ332" i="4"/>
  <c r="FL332" i="4"/>
  <c r="FN332" i="4"/>
  <c r="FP332" i="4"/>
  <c r="FR332" i="4"/>
  <c r="FT332" i="4"/>
  <c r="FV332" i="4"/>
  <c r="FX332" i="4"/>
  <c r="FZ332" i="4"/>
  <c r="GB332" i="4"/>
  <c r="GD332" i="4"/>
  <c r="GF332" i="4"/>
  <c r="GH332" i="4"/>
  <c r="GJ332" i="4"/>
  <c r="GL332" i="4"/>
  <c r="GN332" i="4"/>
  <c r="GP332" i="4"/>
  <c r="GR332" i="4"/>
  <c r="GT332" i="4"/>
  <c r="GV332" i="4"/>
  <c r="GX332" i="4"/>
  <c r="GZ332" i="4"/>
  <c r="HB332" i="4"/>
  <c r="HD332" i="4"/>
  <c r="DI333" i="4"/>
  <c r="DK333" i="4"/>
  <c r="DM333" i="4"/>
  <c r="DO333" i="4"/>
  <c r="DQ333" i="4"/>
  <c r="DS333" i="4"/>
  <c r="DU333" i="4"/>
  <c r="DW333" i="4"/>
  <c r="DY333" i="4"/>
  <c r="EA333" i="4"/>
  <c r="EC333" i="4"/>
  <c r="EE333" i="4"/>
  <c r="EG333" i="4"/>
  <c r="EI333" i="4"/>
  <c r="EK333" i="4"/>
  <c r="EM333" i="4"/>
  <c r="EO333" i="4"/>
  <c r="EQ333" i="4"/>
  <c r="ES333" i="4"/>
  <c r="EU333" i="4"/>
  <c r="EW333" i="4"/>
  <c r="EY333" i="4"/>
  <c r="FA333" i="4"/>
  <c r="FC333" i="4"/>
  <c r="FE333" i="4"/>
  <c r="FG333" i="4"/>
  <c r="FI333" i="4"/>
  <c r="FK333" i="4"/>
  <c r="FM333" i="4"/>
  <c r="FO333" i="4"/>
  <c r="FQ333" i="4"/>
  <c r="FS333" i="4"/>
  <c r="FU333" i="4"/>
  <c r="FW333" i="4"/>
  <c r="FY333" i="4"/>
  <c r="GA333" i="4"/>
  <c r="GC333" i="4"/>
  <c r="GE333" i="4"/>
  <c r="GG333" i="4"/>
  <c r="GI333" i="4"/>
  <c r="GK333" i="4"/>
  <c r="GM333" i="4"/>
  <c r="GO333" i="4"/>
  <c r="GQ333" i="4"/>
  <c r="GS333" i="4"/>
  <c r="GU333" i="4"/>
  <c r="GW333" i="4"/>
  <c r="GY333" i="4"/>
  <c r="HA333" i="4"/>
  <c r="HC333" i="4"/>
  <c r="DJ334" i="4"/>
  <c r="DL334" i="4"/>
  <c r="DN334" i="4"/>
  <c r="DP334" i="4"/>
  <c r="DR334" i="4"/>
  <c r="DT334" i="4"/>
  <c r="DV334" i="4"/>
  <c r="DX334" i="4"/>
  <c r="DZ334" i="4"/>
  <c r="EB334" i="4"/>
  <c r="ED334" i="4"/>
  <c r="EF334" i="4"/>
  <c r="EH334" i="4"/>
  <c r="EJ334" i="4"/>
  <c r="EL334" i="4"/>
  <c r="EN334" i="4"/>
  <c r="EP334" i="4"/>
  <c r="ER334" i="4"/>
  <c r="ET334" i="4"/>
  <c r="EV334" i="4"/>
  <c r="EX334" i="4"/>
  <c r="EZ334" i="4"/>
  <c r="FB334" i="4"/>
  <c r="FD334" i="4"/>
  <c r="FF334" i="4"/>
  <c r="FH334" i="4"/>
  <c r="FJ334" i="4"/>
  <c r="FL334" i="4"/>
  <c r="FN334" i="4"/>
  <c r="FP334" i="4"/>
  <c r="FR334" i="4"/>
  <c r="FT334" i="4"/>
  <c r="FV334" i="4"/>
  <c r="FX334" i="4"/>
  <c r="FZ334" i="4"/>
  <c r="GB334" i="4"/>
  <c r="GD334" i="4"/>
  <c r="GF334" i="4"/>
  <c r="GH334" i="4"/>
  <c r="GJ334" i="4"/>
  <c r="GL334" i="4"/>
  <c r="GN334" i="4"/>
  <c r="GP334" i="4"/>
  <c r="GR334" i="4"/>
  <c r="GT334" i="4"/>
  <c r="GV334" i="4"/>
  <c r="GX334" i="4"/>
  <c r="GZ334" i="4"/>
  <c r="HB334" i="4"/>
  <c r="HD334" i="4"/>
  <c r="DI335" i="4"/>
  <c r="DK335" i="4"/>
  <c r="DM335" i="4"/>
  <c r="DO335" i="4"/>
  <c r="DQ335" i="4"/>
  <c r="DS335" i="4"/>
  <c r="DU335" i="4"/>
  <c r="DW335" i="4"/>
  <c r="DY335" i="4"/>
  <c r="EA335" i="4"/>
  <c r="EC335" i="4"/>
  <c r="EE335" i="4"/>
  <c r="EG335" i="4"/>
  <c r="EI335" i="4"/>
  <c r="EK335" i="4"/>
  <c r="EM335" i="4"/>
  <c r="EO335" i="4"/>
  <c r="EQ335" i="4"/>
  <c r="ES335" i="4"/>
  <c r="EU335" i="4"/>
  <c r="EW335" i="4"/>
  <c r="EY335" i="4"/>
  <c r="FA335" i="4"/>
  <c r="FC335" i="4"/>
  <c r="FE335" i="4"/>
  <c r="FG335" i="4"/>
  <c r="FI335" i="4"/>
  <c r="FK335" i="4"/>
  <c r="FM335" i="4"/>
  <c r="FO335" i="4"/>
  <c r="FQ335" i="4"/>
  <c r="FS335" i="4"/>
  <c r="FU335" i="4"/>
  <c r="FW335" i="4"/>
  <c r="FY335" i="4"/>
  <c r="GA335" i="4"/>
  <c r="GC335" i="4"/>
  <c r="GE335" i="4"/>
  <c r="GG335" i="4"/>
  <c r="GI335" i="4"/>
  <c r="GK335" i="4"/>
  <c r="GM335" i="4"/>
  <c r="GO335" i="4"/>
  <c r="GQ335" i="4"/>
  <c r="GS335" i="4"/>
  <c r="GU335" i="4"/>
  <c r="GW335" i="4"/>
  <c r="GY335" i="4"/>
  <c r="HA335" i="4"/>
  <c r="HC335" i="4"/>
  <c r="DI336" i="4"/>
  <c r="DK336" i="4"/>
  <c r="DM336" i="4"/>
  <c r="DO336" i="4"/>
  <c r="DQ336" i="4"/>
  <c r="DS336" i="4"/>
  <c r="DU336" i="4"/>
  <c r="DW336" i="4"/>
  <c r="DY336" i="4"/>
  <c r="EA336" i="4"/>
  <c r="EC336" i="4"/>
  <c r="EE336" i="4"/>
  <c r="EG336" i="4"/>
  <c r="EI336" i="4"/>
  <c r="EK336" i="4"/>
  <c r="EM336" i="4"/>
  <c r="EO336" i="4"/>
  <c r="EQ336" i="4"/>
  <c r="ES336" i="4"/>
  <c r="EU336" i="4"/>
  <c r="EW336" i="4"/>
  <c r="EY336" i="4"/>
  <c r="FA336" i="4"/>
  <c r="FC336" i="4"/>
  <c r="FE336" i="4"/>
  <c r="FG336" i="4"/>
  <c r="FI336" i="4"/>
  <c r="FK336" i="4"/>
  <c r="FM336" i="4"/>
  <c r="FO336" i="4"/>
  <c r="FQ336" i="4"/>
  <c r="FS336" i="4"/>
  <c r="FU336" i="4"/>
  <c r="FW336" i="4"/>
  <c r="FY336" i="4"/>
  <c r="GA336" i="4"/>
  <c r="GC336" i="4"/>
  <c r="GE336" i="4"/>
  <c r="GG336" i="4"/>
  <c r="GI336" i="4"/>
  <c r="GK336" i="4"/>
  <c r="GM336" i="4"/>
  <c r="GO336" i="4"/>
  <c r="GQ336" i="4"/>
  <c r="GS336" i="4"/>
  <c r="GU336" i="4"/>
  <c r="GW336" i="4"/>
  <c r="GY336" i="4"/>
  <c r="HA336" i="4"/>
  <c r="HC336" i="4"/>
  <c r="DJ337" i="4"/>
  <c r="DL337" i="4"/>
  <c r="DN337" i="4"/>
  <c r="DP337" i="4"/>
  <c r="DR337" i="4"/>
  <c r="DT337" i="4"/>
  <c r="DV337" i="4"/>
  <c r="DX337" i="4"/>
  <c r="DZ337" i="4"/>
  <c r="EB337" i="4"/>
  <c r="ED337" i="4"/>
  <c r="EF337" i="4"/>
  <c r="EH337" i="4"/>
  <c r="EJ337" i="4"/>
  <c r="EL337" i="4"/>
  <c r="EN337" i="4"/>
  <c r="EP337" i="4"/>
  <c r="ER337" i="4"/>
  <c r="ET337" i="4"/>
  <c r="EV337" i="4"/>
  <c r="EX337" i="4"/>
  <c r="EZ337" i="4"/>
  <c r="FB337" i="4"/>
  <c r="FD337" i="4"/>
  <c r="FF337" i="4"/>
  <c r="FH337" i="4"/>
  <c r="FJ337" i="4"/>
  <c r="FL337" i="4"/>
  <c r="FN337" i="4"/>
  <c r="FP337" i="4"/>
  <c r="FR337" i="4"/>
  <c r="FT337" i="4"/>
  <c r="FV337" i="4"/>
  <c r="FX337" i="4"/>
  <c r="FZ337" i="4"/>
  <c r="GB337" i="4"/>
  <c r="GD337" i="4"/>
  <c r="GF337" i="4"/>
  <c r="GH337" i="4"/>
  <c r="GJ337" i="4"/>
  <c r="GL337" i="4"/>
  <c r="GN337" i="4"/>
  <c r="GP337" i="4"/>
  <c r="GR337" i="4"/>
  <c r="GT337" i="4"/>
  <c r="GV337" i="4"/>
  <c r="GX337" i="4"/>
  <c r="GZ337" i="4"/>
  <c r="HB337" i="4"/>
  <c r="HD337" i="4"/>
  <c r="DJ338" i="4"/>
  <c r="DL338" i="4"/>
  <c r="DN338" i="4"/>
  <c r="DP338" i="4"/>
  <c r="DR338" i="4"/>
  <c r="DT338" i="4"/>
  <c r="DV338" i="4"/>
  <c r="DX338" i="4"/>
  <c r="DZ338" i="4"/>
  <c r="EB338" i="4"/>
  <c r="ED338" i="4"/>
  <c r="EF338" i="4"/>
  <c r="EH338" i="4"/>
  <c r="EJ338" i="4"/>
  <c r="EL338" i="4"/>
  <c r="EN338" i="4"/>
  <c r="EP338" i="4"/>
  <c r="ER338" i="4"/>
  <c r="ET338" i="4"/>
  <c r="EV338" i="4"/>
  <c r="EX338" i="4"/>
  <c r="EZ338" i="4"/>
  <c r="FB338" i="4"/>
  <c r="FD338" i="4"/>
  <c r="FF338" i="4"/>
  <c r="FH338" i="4"/>
  <c r="FJ338" i="4"/>
  <c r="FL338" i="4"/>
  <c r="FN338" i="4"/>
  <c r="FP338" i="4"/>
  <c r="FR338" i="4"/>
  <c r="FT338" i="4"/>
  <c r="FV338" i="4"/>
  <c r="FX338" i="4"/>
  <c r="FZ338" i="4"/>
  <c r="GB338" i="4"/>
  <c r="GD338" i="4"/>
  <c r="GF338" i="4"/>
  <c r="GH338" i="4"/>
  <c r="GJ338" i="4"/>
  <c r="GL338" i="4"/>
  <c r="GN338" i="4"/>
  <c r="GP338" i="4"/>
  <c r="GR338" i="4"/>
  <c r="GT338" i="4"/>
  <c r="GV338" i="4"/>
  <c r="GX338" i="4"/>
  <c r="GZ338" i="4"/>
  <c r="HB338" i="4"/>
  <c r="HD338" i="4"/>
  <c r="DJ339" i="4"/>
  <c r="DL339" i="4"/>
  <c r="DN339" i="4"/>
  <c r="DP339" i="4"/>
  <c r="DR339" i="4"/>
  <c r="DT339" i="4"/>
  <c r="DV339" i="4"/>
  <c r="DX339" i="4"/>
  <c r="DZ339" i="4"/>
  <c r="EB339" i="4"/>
  <c r="ED339" i="4"/>
  <c r="EF339" i="4"/>
  <c r="EH339" i="4"/>
  <c r="EJ339" i="4"/>
  <c r="EL339" i="4"/>
  <c r="EN339" i="4"/>
  <c r="EP339" i="4"/>
  <c r="ER339" i="4"/>
  <c r="ET339" i="4"/>
  <c r="EV339" i="4"/>
  <c r="EX339" i="4"/>
  <c r="EZ339" i="4"/>
  <c r="FB339" i="4"/>
  <c r="FD339" i="4"/>
  <c r="FF339" i="4"/>
  <c r="FH339" i="4"/>
  <c r="FJ339" i="4"/>
  <c r="FL339" i="4"/>
  <c r="FN339" i="4"/>
  <c r="FP339" i="4"/>
  <c r="FR339" i="4"/>
  <c r="FT339" i="4"/>
  <c r="FV339" i="4"/>
  <c r="FX339" i="4"/>
  <c r="FZ339" i="4"/>
  <c r="GB339" i="4"/>
  <c r="GD339" i="4"/>
  <c r="GF339" i="4"/>
  <c r="GH339" i="4"/>
  <c r="GJ339" i="4"/>
  <c r="GL339" i="4"/>
  <c r="GN339" i="4"/>
  <c r="GP339" i="4"/>
  <c r="GR339" i="4"/>
  <c r="GT339" i="4"/>
  <c r="GV339" i="4"/>
  <c r="GX339" i="4"/>
  <c r="GZ339" i="4"/>
  <c r="HB339" i="4"/>
  <c r="HD339" i="4"/>
  <c r="DI340" i="4"/>
  <c r="DK340" i="4"/>
  <c r="DM340" i="4"/>
  <c r="DO340" i="4"/>
  <c r="DQ340" i="4"/>
  <c r="DS340" i="4"/>
  <c r="DU340" i="4"/>
  <c r="DW340" i="4"/>
  <c r="DY340" i="4"/>
  <c r="EA340" i="4"/>
  <c r="EC340" i="4"/>
  <c r="EE340" i="4"/>
  <c r="EG340" i="4"/>
  <c r="EI340" i="4"/>
  <c r="EK340" i="4"/>
  <c r="EM340" i="4"/>
  <c r="EO340" i="4"/>
  <c r="EQ340" i="4"/>
  <c r="ES340" i="4"/>
  <c r="EU340" i="4"/>
  <c r="EW340" i="4"/>
  <c r="EY340" i="4"/>
  <c r="FA340" i="4"/>
  <c r="FC340" i="4"/>
  <c r="FE340" i="4"/>
  <c r="FG340" i="4"/>
  <c r="FI340" i="4"/>
  <c r="FK340" i="4"/>
  <c r="FM340" i="4"/>
  <c r="FO340" i="4"/>
  <c r="FQ340" i="4"/>
  <c r="FS340" i="4"/>
  <c r="FU340" i="4"/>
  <c r="FW340" i="4"/>
  <c r="FY340" i="4"/>
  <c r="GA340" i="4"/>
  <c r="GC340" i="4"/>
  <c r="GE340" i="4"/>
  <c r="GG340" i="4"/>
  <c r="GI340" i="4"/>
  <c r="GK340" i="4"/>
  <c r="GM340" i="4"/>
  <c r="GO340" i="4"/>
  <c r="GQ340" i="4"/>
  <c r="GS340" i="4"/>
  <c r="GU340" i="4"/>
  <c r="GW340" i="4"/>
  <c r="GY340" i="4"/>
  <c r="HA340" i="4"/>
  <c r="HC340" i="4"/>
  <c r="DJ341" i="4"/>
  <c r="DL341" i="4"/>
  <c r="DN341" i="4"/>
  <c r="DP341" i="4"/>
  <c r="DR341" i="4"/>
  <c r="DT341" i="4"/>
  <c r="DV341" i="4"/>
  <c r="DX341" i="4"/>
  <c r="DZ341" i="4"/>
  <c r="EB341" i="4"/>
  <c r="ED341" i="4"/>
  <c r="EF341" i="4"/>
  <c r="EH341" i="4"/>
  <c r="EJ341" i="4"/>
  <c r="EL341" i="4"/>
  <c r="EN341" i="4"/>
  <c r="EP341" i="4"/>
  <c r="ER341" i="4"/>
  <c r="ET341" i="4"/>
  <c r="EV341" i="4"/>
  <c r="EX341" i="4"/>
  <c r="EZ341" i="4"/>
  <c r="FB341" i="4"/>
  <c r="FD341" i="4"/>
  <c r="FF341" i="4"/>
  <c r="FH341" i="4"/>
  <c r="FJ341" i="4"/>
  <c r="FL341" i="4"/>
  <c r="FN341" i="4"/>
  <c r="FP341" i="4"/>
  <c r="FR341" i="4"/>
  <c r="FT341" i="4"/>
  <c r="FV341" i="4"/>
  <c r="FX341" i="4"/>
  <c r="FZ341" i="4"/>
  <c r="GB341" i="4"/>
  <c r="GD341" i="4"/>
  <c r="GF341" i="4"/>
  <c r="GH341" i="4"/>
  <c r="GJ341" i="4"/>
  <c r="GL341" i="4"/>
  <c r="GN341" i="4"/>
  <c r="GP341" i="4"/>
  <c r="GR341" i="4"/>
  <c r="GT341" i="4"/>
  <c r="GV341" i="4"/>
  <c r="GX341" i="4"/>
  <c r="GZ341" i="4"/>
  <c r="HB341" i="4"/>
  <c r="HD341" i="4"/>
  <c r="DI342" i="4"/>
  <c r="DK342" i="4"/>
  <c r="DM342" i="4"/>
  <c r="DO342" i="4"/>
  <c r="DQ342" i="4"/>
  <c r="DS342" i="4"/>
  <c r="DU342" i="4"/>
  <c r="DW342" i="4"/>
  <c r="DY342" i="4"/>
  <c r="EA342" i="4"/>
  <c r="EC342" i="4"/>
  <c r="EE342" i="4"/>
  <c r="EG342" i="4"/>
  <c r="EI342" i="4"/>
  <c r="EK342" i="4"/>
  <c r="EM342" i="4"/>
  <c r="EO342" i="4"/>
  <c r="EQ342" i="4"/>
  <c r="ES342" i="4"/>
  <c r="EU342" i="4"/>
  <c r="EW342" i="4"/>
  <c r="EY342" i="4"/>
  <c r="FA342" i="4"/>
  <c r="FC342" i="4"/>
  <c r="FE342" i="4"/>
  <c r="FG342" i="4"/>
  <c r="FI342" i="4"/>
  <c r="FK342" i="4"/>
  <c r="FM342" i="4"/>
  <c r="FO342" i="4"/>
  <c r="FQ342" i="4"/>
  <c r="FS342" i="4"/>
  <c r="FU342" i="4"/>
  <c r="FW342" i="4"/>
  <c r="FY342" i="4"/>
  <c r="GA342" i="4"/>
  <c r="GC342" i="4"/>
  <c r="GE342" i="4"/>
  <c r="GG342" i="4"/>
  <c r="GI342" i="4"/>
  <c r="GK342" i="4"/>
  <c r="GM342" i="4"/>
  <c r="GO342" i="4"/>
  <c r="GQ342" i="4"/>
  <c r="GS342" i="4"/>
  <c r="GU342" i="4"/>
  <c r="GW342" i="4"/>
  <c r="GY342" i="4"/>
  <c r="HA342" i="4"/>
  <c r="HC342" i="4"/>
  <c r="DI343" i="4"/>
  <c r="DK343" i="4"/>
  <c r="DM343" i="4"/>
  <c r="DO343" i="4"/>
  <c r="DQ343" i="4"/>
  <c r="DS343" i="4"/>
  <c r="DU343" i="4"/>
  <c r="DW343" i="4"/>
  <c r="DY343" i="4"/>
  <c r="EA343" i="4"/>
  <c r="EC343" i="4"/>
  <c r="EE343" i="4"/>
  <c r="EG343" i="4"/>
  <c r="EI343" i="4"/>
  <c r="EK343" i="4"/>
  <c r="EM343" i="4"/>
  <c r="EO343" i="4"/>
  <c r="EQ343" i="4"/>
  <c r="ES343" i="4"/>
  <c r="EU343" i="4"/>
  <c r="EW343" i="4"/>
  <c r="EY343" i="4"/>
  <c r="FA343" i="4"/>
  <c r="FC343" i="4"/>
  <c r="FE343" i="4"/>
  <c r="FG343" i="4"/>
  <c r="FI343" i="4"/>
  <c r="FK343" i="4"/>
  <c r="FM343" i="4"/>
  <c r="FO343" i="4"/>
  <c r="FQ343" i="4"/>
  <c r="FS343" i="4"/>
  <c r="FU343" i="4"/>
  <c r="FW343" i="4"/>
  <c r="FY343" i="4"/>
  <c r="GA343" i="4"/>
  <c r="GC343" i="4"/>
  <c r="GE343" i="4"/>
  <c r="GG343" i="4"/>
  <c r="GI343" i="4"/>
  <c r="GK343" i="4"/>
  <c r="GM343" i="4"/>
  <c r="GO343" i="4"/>
  <c r="GQ343" i="4"/>
  <c r="GS343" i="4"/>
  <c r="GU343" i="4"/>
  <c r="GW343" i="4"/>
  <c r="GY343" i="4"/>
  <c r="HA343" i="4"/>
  <c r="HC343" i="4"/>
  <c r="DJ344" i="4"/>
  <c r="DL344" i="4"/>
  <c r="DN344" i="4"/>
  <c r="DP344" i="4"/>
  <c r="DR344" i="4"/>
  <c r="DT344" i="4"/>
  <c r="DV344" i="4"/>
  <c r="DX344" i="4"/>
  <c r="DZ344" i="4"/>
  <c r="EB344" i="4"/>
  <c r="ED344" i="4"/>
  <c r="EF344" i="4"/>
  <c r="EH344" i="4"/>
  <c r="EJ344" i="4"/>
  <c r="EL344" i="4"/>
  <c r="EN344" i="4"/>
  <c r="EP344" i="4"/>
  <c r="ER344" i="4"/>
  <c r="ET344" i="4"/>
  <c r="EV344" i="4"/>
  <c r="EX344" i="4"/>
  <c r="EZ344" i="4"/>
  <c r="FB344" i="4"/>
  <c r="FD344" i="4"/>
  <c r="FF344" i="4"/>
  <c r="FH344" i="4"/>
  <c r="FJ344" i="4"/>
  <c r="FL344" i="4"/>
  <c r="FN344" i="4"/>
  <c r="FP344" i="4"/>
  <c r="FR344" i="4"/>
  <c r="FT344" i="4"/>
  <c r="FV344" i="4"/>
  <c r="FX344" i="4"/>
  <c r="FZ344" i="4"/>
  <c r="GB344" i="4"/>
  <c r="GD344" i="4"/>
  <c r="GF344" i="4"/>
  <c r="GH344" i="4"/>
  <c r="GJ344" i="4"/>
  <c r="GL344" i="4"/>
  <c r="GN344" i="4"/>
  <c r="GP344" i="4"/>
  <c r="GR344" i="4"/>
  <c r="GT344" i="4"/>
  <c r="GV344" i="4"/>
  <c r="GX344" i="4"/>
  <c r="GZ344" i="4"/>
  <c r="HB344" i="4"/>
  <c r="HD344" i="4"/>
  <c r="DI345" i="4"/>
  <c r="DK345" i="4"/>
  <c r="DM345" i="4"/>
  <c r="DO345" i="4"/>
  <c r="DQ345" i="4"/>
  <c r="DS345" i="4"/>
  <c r="DU345" i="4"/>
  <c r="DW345" i="4"/>
  <c r="DY345" i="4"/>
  <c r="EA345" i="4"/>
  <c r="EC345" i="4"/>
  <c r="EE345" i="4"/>
  <c r="EG345" i="4"/>
  <c r="EI345" i="4"/>
  <c r="EK345" i="4"/>
  <c r="EM345" i="4"/>
  <c r="EO345" i="4"/>
  <c r="EQ345" i="4"/>
  <c r="ES345" i="4"/>
  <c r="EU345" i="4"/>
  <c r="EW345" i="4"/>
  <c r="EY345" i="4"/>
  <c r="FA345" i="4"/>
  <c r="FC345" i="4"/>
  <c r="FE345" i="4"/>
  <c r="FG345" i="4"/>
  <c r="FI345" i="4"/>
  <c r="FK345" i="4"/>
  <c r="FM345" i="4"/>
  <c r="FO345" i="4"/>
  <c r="FQ345" i="4"/>
  <c r="FS345" i="4"/>
  <c r="FU345" i="4"/>
  <c r="FW345" i="4"/>
  <c r="FY345" i="4"/>
  <c r="GA345" i="4"/>
  <c r="GC345" i="4"/>
  <c r="GE345" i="4"/>
  <c r="GG345" i="4"/>
  <c r="GI345" i="4"/>
  <c r="GK345" i="4"/>
  <c r="GM345" i="4"/>
  <c r="GO345" i="4"/>
  <c r="GQ345" i="4"/>
  <c r="GS345" i="4"/>
  <c r="GU345" i="4"/>
  <c r="GW345" i="4"/>
  <c r="GY345" i="4"/>
  <c r="HA345" i="4"/>
  <c r="HC345" i="4"/>
  <c r="DJ346" i="4"/>
  <c r="DL346" i="4"/>
  <c r="DN346" i="4"/>
  <c r="DP346" i="4"/>
  <c r="DR346" i="4"/>
  <c r="DT346" i="4"/>
  <c r="DV346" i="4"/>
  <c r="DX346" i="4"/>
  <c r="DZ346" i="4"/>
  <c r="EB346" i="4"/>
  <c r="ED346" i="4"/>
  <c r="EF346" i="4"/>
  <c r="EH346" i="4"/>
  <c r="EJ346" i="4"/>
  <c r="EL346" i="4"/>
  <c r="EN346" i="4"/>
  <c r="EP346" i="4"/>
  <c r="ER346" i="4"/>
  <c r="ET346" i="4"/>
  <c r="EV346" i="4"/>
  <c r="EX346" i="4"/>
  <c r="EZ346" i="4"/>
  <c r="FB346" i="4"/>
  <c r="FD346" i="4"/>
  <c r="FF346" i="4"/>
  <c r="FH346" i="4"/>
  <c r="FJ346" i="4"/>
  <c r="FL346" i="4"/>
  <c r="FN346" i="4"/>
  <c r="FP346" i="4"/>
  <c r="FR346" i="4"/>
  <c r="FT346" i="4"/>
  <c r="FV346" i="4"/>
  <c r="FX346" i="4"/>
  <c r="FZ346" i="4"/>
  <c r="GB346" i="4"/>
  <c r="GD346" i="4"/>
  <c r="GF346" i="4"/>
  <c r="GH346" i="4"/>
  <c r="GJ346" i="4"/>
  <c r="GL346" i="4"/>
  <c r="GN346" i="4"/>
  <c r="GP346" i="4"/>
  <c r="GR346" i="4"/>
  <c r="GT346" i="4"/>
  <c r="GV346" i="4"/>
  <c r="GX346" i="4"/>
  <c r="GZ346" i="4"/>
  <c r="HB346" i="4"/>
  <c r="HD346" i="4"/>
  <c r="DJ347" i="4"/>
  <c r="DL347" i="4"/>
  <c r="DN347" i="4"/>
  <c r="DP347" i="4"/>
  <c r="DR347" i="4"/>
  <c r="DT347" i="4"/>
  <c r="DV347" i="4"/>
  <c r="DX347" i="4"/>
  <c r="DZ347" i="4"/>
  <c r="EB347" i="4"/>
  <c r="ED347" i="4"/>
  <c r="EF347" i="4"/>
  <c r="EH347" i="4"/>
  <c r="EJ347" i="4"/>
  <c r="EL347" i="4"/>
  <c r="EN347" i="4"/>
  <c r="EP347" i="4"/>
  <c r="ER347" i="4"/>
  <c r="ET347" i="4"/>
  <c r="EV347" i="4"/>
  <c r="EX347" i="4"/>
  <c r="EZ347" i="4"/>
  <c r="FB347" i="4"/>
  <c r="FD347" i="4"/>
  <c r="FF347" i="4"/>
  <c r="FH347" i="4"/>
  <c r="FJ347" i="4"/>
  <c r="FL347" i="4"/>
  <c r="FN347" i="4"/>
  <c r="FP347" i="4"/>
  <c r="FR347" i="4"/>
  <c r="FT347" i="4"/>
  <c r="FV347" i="4"/>
  <c r="FX347" i="4"/>
  <c r="FZ347" i="4"/>
  <c r="GB347" i="4"/>
  <c r="GD347" i="4"/>
  <c r="GF347" i="4"/>
  <c r="GH347" i="4"/>
  <c r="GJ347" i="4"/>
  <c r="GL347" i="4"/>
  <c r="GN347" i="4"/>
  <c r="GP347" i="4"/>
  <c r="GR347" i="4"/>
  <c r="GT347" i="4"/>
  <c r="GV347" i="4"/>
  <c r="GX347" i="4"/>
  <c r="GZ347" i="4"/>
  <c r="HB347" i="4"/>
  <c r="HD347" i="4"/>
  <c r="DI348" i="4"/>
  <c r="DK348" i="4"/>
  <c r="DM348" i="4"/>
  <c r="DO348" i="4"/>
  <c r="DQ348" i="4"/>
  <c r="DS348" i="4"/>
  <c r="DU348" i="4"/>
  <c r="DW348" i="4"/>
  <c r="DY348" i="4"/>
  <c r="EA348" i="4"/>
  <c r="EC348" i="4"/>
  <c r="EE348" i="4"/>
  <c r="EG348" i="4"/>
  <c r="EI348" i="4"/>
  <c r="EK348" i="4"/>
  <c r="EM348" i="4"/>
  <c r="EO348" i="4"/>
  <c r="EQ348" i="4"/>
  <c r="ES348" i="4"/>
  <c r="EU348" i="4"/>
  <c r="EW348" i="4"/>
  <c r="EY348" i="4"/>
  <c r="FA348" i="4"/>
  <c r="FC348" i="4"/>
  <c r="FE348" i="4"/>
  <c r="FG348" i="4"/>
  <c r="FI348" i="4"/>
  <c r="FK348" i="4"/>
  <c r="FM348" i="4"/>
  <c r="FO348" i="4"/>
  <c r="FQ348" i="4"/>
  <c r="FS348" i="4"/>
  <c r="FU348" i="4"/>
  <c r="FW348" i="4"/>
  <c r="FY348" i="4"/>
  <c r="GA348" i="4"/>
  <c r="GC348" i="4"/>
  <c r="GE348" i="4"/>
  <c r="GG348" i="4"/>
  <c r="GI348" i="4"/>
  <c r="GK348" i="4"/>
  <c r="GM348" i="4"/>
  <c r="GO348" i="4"/>
  <c r="GQ348" i="4"/>
  <c r="GS348" i="4"/>
  <c r="GU348" i="4"/>
  <c r="GW348" i="4"/>
  <c r="GY348" i="4"/>
  <c r="HA348" i="4"/>
  <c r="HC348" i="4"/>
  <c r="DJ349" i="4"/>
  <c r="DL349" i="4"/>
  <c r="DN349" i="4"/>
  <c r="DP349" i="4"/>
  <c r="DR349" i="4"/>
  <c r="DT349" i="4"/>
  <c r="DV349" i="4"/>
  <c r="DX349" i="4"/>
  <c r="DZ349" i="4"/>
  <c r="EB349" i="4"/>
  <c r="ED349" i="4"/>
  <c r="EF349" i="4"/>
  <c r="EH349" i="4"/>
  <c r="EJ349" i="4"/>
  <c r="EL349" i="4"/>
  <c r="EN349" i="4"/>
  <c r="EP349" i="4"/>
  <c r="ER349" i="4"/>
  <c r="ET349" i="4"/>
  <c r="EV349" i="4"/>
  <c r="EX349" i="4"/>
  <c r="EZ349" i="4"/>
  <c r="FB349" i="4"/>
  <c r="FD349" i="4"/>
  <c r="FF349" i="4"/>
  <c r="FH349" i="4"/>
  <c r="FJ349" i="4"/>
  <c r="FL349" i="4"/>
  <c r="FN349" i="4"/>
  <c r="FP349" i="4"/>
  <c r="FR349" i="4"/>
  <c r="FT349" i="4"/>
  <c r="FV349" i="4"/>
  <c r="FX349" i="4"/>
  <c r="FZ349" i="4"/>
  <c r="GB349" i="4"/>
  <c r="GD349" i="4"/>
  <c r="GF349" i="4"/>
  <c r="GH349" i="4"/>
  <c r="GJ349" i="4"/>
  <c r="GL349" i="4"/>
  <c r="GN349" i="4"/>
  <c r="GP349" i="4"/>
  <c r="GR349" i="4"/>
  <c r="GT349" i="4"/>
  <c r="GV349" i="4"/>
  <c r="GX349" i="4"/>
  <c r="GZ349" i="4"/>
  <c r="HB349" i="4"/>
  <c r="HD349" i="4"/>
  <c r="DI350" i="4"/>
  <c r="DK350" i="4"/>
  <c r="DM350" i="4"/>
  <c r="DO350" i="4"/>
  <c r="DQ350" i="4"/>
  <c r="DS350" i="4"/>
  <c r="DU350" i="4"/>
  <c r="DW350" i="4"/>
  <c r="DY350" i="4"/>
  <c r="EA350" i="4"/>
  <c r="EC350" i="4"/>
  <c r="EE350" i="4"/>
  <c r="EG350" i="4"/>
  <c r="EI350" i="4"/>
  <c r="EK350" i="4"/>
  <c r="EM350" i="4"/>
  <c r="EO350" i="4"/>
  <c r="EQ350" i="4"/>
  <c r="ES350" i="4"/>
  <c r="EU350" i="4"/>
  <c r="EW350" i="4"/>
  <c r="EY350" i="4"/>
  <c r="FA350" i="4"/>
  <c r="FC350" i="4"/>
  <c r="FE350" i="4"/>
  <c r="FG350" i="4"/>
  <c r="FI350" i="4"/>
  <c r="FK350" i="4"/>
  <c r="FM350" i="4"/>
  <c r="FO350" i="4"/>
  <c r="FQ350" i="4"/>
  <c r="FS350" i="4"/>
  <c r="FU350" i="4"/>
  <c r="FW350" i="4"/>
  <c r="FY350" i="4"/>
  <c r="GA350" i="4"/>
  <c r="GC350" i="4"/>
  <c r="GE350" i="4"/>
  <c r="GG350" i="4"/>
  <c r="GI350" i="4"/>
  <c r="GK350" i="4"/>
  <c r="GM350" i="4"/>
  <c r="GO350" i="4"/>
  <c r="GQ350" i="4"/>
  <c r="GS350" i="4"/>
  <c r="GU350" i="4"/>
  <c r="GW350" i="4"/>
  <c r="GY350" i="4"/>
  <c r="HA350" i="4"/>
  <c r="HC350" i="4"/>
  <c r="DI351" i="4"/>
  <c r="DK351" i="4"/>
  <c r="DM351" i="4"/>
  <c r="DO351" i="4"/>
  <c r="DQ351" i="4"/>
  <c r="DS351" i="4"/>
  <c r="DU351" i="4"/>
  <c r="DW351" i="4"/>
  <c r="DY351" i="4"/>
  <c r="EA351" i="4"/>
  <c r="EC351" i="4"/>
  <c r="EE351" i="4"/>
  <c r="EG351" i="4"/>
  <c r="EI351" i="4"/>
  <c r="EK351" i="4"/>
  <c r="EM351" i="4"/>
  <c r="EO351" i="4"/>
  <c r="EQ351" i="4"/>
  <c r="ES351" i="4"/>
  <c r="EU351" i="4"/>
  <c r="EW351" i="4"/>
  <c r="EY351" i="4"/>
  <c r="FA351" i="4"/>
  <c r="FC351" i="4"/>
  <c r="FE351" i="4"/>
  <c r="FG351" i="4"/>
  <c r="FI351" i="4"/>
  <c r="FK351" i="4"/>
  <c r="FM351" i="4"/>
  <c r="FO351" i="4"/>
  <c r="FQ351" i="4"/>
  <c r="FS351" i="4"/>
  <c r="FU351" i="4"/>
  <c r="FW351" i="4"/>
  <c r="FY351" i="4"/>
  <c r="GA351" i="4"/>
  <c r="GC351" i="4"/>
  <c r="GE351" i="4"/>
  <c r="GG351" i="4"/>
  <c r="GI351" i="4"/>
  <c r="GK351" i="4"/>
  <c r="GM351" i="4"/>
  <c r="GO351" i="4"/>
  <c r="GQ351" i="4"/>
  <c r="GS351" i="4"/>
  <c r="GU351" i="4"/>
  <c r="GW351" i="4"/>
  <c r="GY351" i="4"/>
  <c r="HA351" i="4"/>
  <c r="HC351" i="4"/>
  <c r="DJ352" i="4"/>
  <c r="DL352" i="4"/>
  <c r="DN352" i="4"/>
  <c r="DP352" i="4"/>
  <c r="DR352" i="4"/>
  <c r="DT352" i="4"/>
  <c r="DV352" i="4"/>
  <c r="DX352" i="4"/>
  <c r="DZ352" i="4"/>
  <c r="EB352" i="4"/>
  <c r="ED352" i="4"/>
  <c r="EF352" i="4"/>
  <c r="EH352" i="4"/>
  <c r="EJ352" i="4"/>
  <c r="EL352" i="4"/>
  <c r="EN352" i="4"/>
  <c r="EP352" i="4"/>
  <c r="ER352" i="4"/>
  <c r="ET352" i="4"/>
  <c r="EV352" i="4"/>
  <c r="EX352" i="4"/>
  <c r="EZ352" i="4"/>
  <c r="FB352" i="4"/>
  <c r="FD352" i="4"/>
  <c r="FF352" i="4"/>
  <c r="FH352" i="4"/>
  <c r="FJ352" i="4"/>
  <c r="FL352" i="4"/>
  <c r="FN352" i="4"/>
  <c r="FP352" i="4"/>
  <c r="FR352" i="4"/>
  <c r="FT352" i="4"/>
  <c r="FV352" i="4"/>
  <c r="FX352" i="4"/>
  <c r="FZ352" i="4"/>
  <c r="GB352" i="4"/>
  <c r="GD352" i="4"/>
  <c r="GF352" i="4"/>
  <c r="GH352" i="4"/>
  <c r="GJ352" i="4"/>
  <c r="GL352" i="4"/>
  <c r="GN352" i="4"/>
  <c r="GP352" i="4"/>
  <c r="GR352" i="4"/>
  <c r="GT352" i="4"/>
  <c r="GV352" i="4"/>
  <c r="GX352" i="4"/>
  <c r="GZ352" i="4"/>
  <c r="HB352" i="4"/>
  <c r="HD352" i="4"/>
  <c r="DI353" i="4"/>
  <c r="DK353" i="4"/>
  <c r="DM353" i="4"/>
  <c r="DO353" i="4"/>
  <c r="DQ353" i="4"/>
  <c r="DS353" i="4"/>
  <c r="DU353" i="4"/>
  <c r="DW353" i="4"/>
  <c r="DY353" i="4"/>
  <c r="EA353" i="4"/>
  <c r="EC353" i="4"/>
  <c r="EE353" i="4"/>
  <c r="EG353" i="4"/>
  <c r="EI353" i="4"/>
  <c r="EK353" i="4"/>
  <c r="EM353" i="4"/>
  <c r="EO353" i="4"/>
  <c r="EQ353" i="4"/>
  <c r="ES353" i="4"/>
  <c r="EU353" i="4"/>
  <c r="EW353" i="4"/>
  <c r="EY353" i="4"/>
  <c r="FA353" i="4"/>
  <c r="FC353" i="4"/>
  <c r="FE353" i="4"/>
  <c r="FG353" i="4"/>
  <c r="FI353" i="4"/>
  <c r="FK353" i="4"/>
  <c r="FM353" i="4"/>
  <c r="FO353" i="4"/>
  <c r="FQ353" i="4"/>
  <c r="FS353" i="4"/>
  <c r="FU353" i="4"/>
  <c r="FW353" i="4"/>
  <c r="FY353" i="4"/>
  <c r="GA353" i="4"/>
  <c r="GC353" i="4"/>
  <c r="GE353" i="4"/>
  <c r="GG353" i="4"/>
  <c r="GI353" i="4"/>
  <c r="GK353" i="4"/>
  <c r="GM353" i="4"/>
  <c r="GO353" i="4"/>
  <c r="GQ353" i="4"/>
  <c r="GS353" i="4"/>
  <c r="GU353" i="4"/>
  <c r="GW353" i="4"/>
  <c r="GY353" i="4"/>
  <c r="HA353" i="4"/>
  <c r="HC353" i="4"/>
  <c r="DJ354" i="4"/>
  <c r="DL354" i="4"/>
  <c r="DN354" i="4"/>
  <c r="DP354" i="4"/>
  <c r="DR354" i="4"/>
  <c r="DT354" i="4"/>
  <c r="DV354" i="4"/>
  <c r="DX354" i="4"/>
  <c r="DZ354" i="4"/>
  <c r="EB354" i="4"/>
  <c r="ED354" i="4"/>
  <c r="EF354" i="4"/>
  <c r="EH354" i="4"/>
  <c r="EJ354" i="4"/>
  <c r="EL354" i="4"/>
  <c r="EN354" i="4"/>
  <c r="EP354" i="4"/>
  <c r="ER354" i="4"/>
  <c r="ET354" i="4"/>
  <c r="EV354" i="4"/>
  <c r="EX354" i="4"/>
  <c r="EZ354" i="4"/>
  <c r="FB354" i="4"/>
  <c r="FD354" i="4"/>
  <c r="FF354" i="4"/>
  <c r="FH354" i="4"/>
  <c r="FJ354" i="4"/>
  <c r="FL354" i="4"/>
  <c r="FN354" i="4"/>
  <c r="FP354" i="4"/>
  <c r="FR354" i="4"/>
  <c r="FT354" i="4"/>
  <c r="FV354" i="4"/>
  <c r="FX354" i="4"/>
  <c r="FZ354" i="4"/>
  <c r="GB354" i="4"/>
  <c r="GD354" i="4"/>
  <c r="GF354" i="4"/>
  <c r="GH354" i="4"/>
  <c r="GJ354" i="4"/>
  <c r="GL354" i="4"/>
  <c r="GN354" i="4"/>
  <c r="GP354" i="4"/>
  <c r="GR354" i="4"/>
  <c r="GT354" i="4"/>
  <c r="GV354" i="4"/>
  <c r="GX354" i="4"/>
  <c r="GZ354" i="4"/>
  <c r="HB354" i="4"/>
  <c r="HD354" i="4"/>
  <c r="DJ355" i="4"/>
  <c r="DL355" i="4"/>
  <c r="DN355" i="4"/>
  <c r="DP355" i="4"/>
  <c r="DR355" i="4"/>
  <c r="DT355" i="4"/>
  <c r="DV355" i="4"/>
  <c r="DX355" i="4"/>
  <c r="DZ355" i="4"/>
  <c r="EB355" i="4"/>
  <c r="ED355" i="4"/>
  <c r="EF355" i="4"/>
  <c r="EH355" i="4"/>
  <c r="EJ355" i="4"/>
  <c r="EL355" i="4"/>
  <c r="EN355" i="4"/>
  <c r="EP355" i="4"/>
  <c r="ER355" i="4"/>
  <c r="ET355" i="4"/>
  <c r="EV355" i="4"/>
  <c r="EX355" i="4"/>
  <c r="EZ355" i="4"/>
  <c r="FB355" i="4"/>
  <c r="FD355" i="4"/>
  <c r="FF355" i="4"/>
  <c r="FH355" i="4"/>
  <c r="FJ355" i="4"/>
  <c r="FL355" i="4"/>
  <c r="FN355" i="4"/>
  <c r="FP355" i="4"/>
  <c r="FR355" i="4"/>
  <c r="FT355" i="4"/>
  <c r="FV355" i="4"/>
  <c r="FX355" i="4"/>
  <c r="FZ355" i="4"/>
  <c r="GB355" i="4"/>
  <c r="GD355" i="4"/>
  <c r="GF355" i="4"/>
  <c r="GH355" i="4"/>
  <c r="GJ355" i="4"/>
  <c r="GL355" i="4"/>
  <c r="GN355" i="4"/>
  <c r="GP355" i="4"/>
  <c r="GR355" i="4"/>
  <c r="GT355" i="4"/>
  <c r="GV355" i="4"/>
  <c r="GX355" i="4"/>
  <c r="GZ355" i="4"/>
  <c r="HB355" i="4"/>
  <c r="HD355" i="4"/>
  <c r="DI356" i="4"/>
  <c r="DK356" i="4"/>
  <c r="DM356" i="4"/>
  <c r="DO356" i="4"/>
  <c r="DQ356" i="4"/>
  <c r="DS356" i="4"/>
  <c r="DU356" i="4"/>
  <c r="DW356" i="4"/>
  <c r="DY356" i="4"/>
  <c r="EA356" i="4"/>
  <c r="EC356" i="4"/>
  <c r="EE356" i="4"/>
  <c r="EG356" i="4"/>
  <c r="EI356" i="4"/>
  <c r="EK356" i="4"/>
  <c r="EM356" i="4"/>
  <c r="EO356" i="4"/>
  <c r="EQ356" i="4"/>
  <c r="ES356" i="4"/>
  <c r="EU356" i="4"/>
  <c r="EW356" i="4"/>
  <c r="EY356" i="4"/>
  <c r="FA356" i="4"/>
  <c r="FC356" i="4"/>
  <c r="FE356" i="4"/>
  <c r="FG356" i="4"/>
  <c r="FI356" i="4"/>
  <c r="FK356" i="4"/>
  <c r="FM356" i="4"/>
  <c r="FO356" i="4"/>
  <c r="FQ356" i="4"/>
  <c r="FS356" i="4"/>
  <c r="FU356" i="4"/>
  <c r="FW356" i="4"/>
  <c r="FY356" i="4"/>
  <c r="GA356" i="4"/>
  <c r="GC356" i="4"/>
  <c r="GE356" i="4"/>
  <c r="GG356" i="4"/>
  <c r="GI356" i="4"/>
  <c r="GK356" i="4"/>
  <c r="GM356" i="4"/>
  <c r="GO356" i="4"/>
  <c r="GQ356" i="4"/>
  <c r="GS356" i="4"/>
  <c r="GU356" i="4"/>
  <c r="GW356" i="4"/>
  <c r="GY356" i="4"/>
  <c r="HA356" i="4"/>
  <c r="HC356" i="4"/>
  <c r="DJ357" i="4"/>
  <c r="DL357" i="4"/>
  <c r="DN357" i="4"/>
  <c r="DP357" i="4"/>
  <c r="DR357" i="4"/>
  <c r="DT357" i="4"/>
  <c r="DV357" i="4"/>
  <c r="DX357" i="4"/>
  <c r="DZ357" i="4"/>
  <c r="EB357" i="4"/>
  <c r="ED357" i="4"/>
  <c r="EF357" i="4"/>
  <c r="EH357" i="4"/>
  <c r="EJ357" i="4"/>
  <c r="EL357" i="4"/>
  <c r="EN357" i="4"/>
  <c r="EP357" i="4"/>
  <c r="ER357" i="4"/>
  <c r="ET357" i="4"/>
  <c r="EV357" i="4"/>
  <c r="EX357" i="4"/>
  <c r="EZ357" i="4"/>
  <c r="FB357" i="4"/>
  <c r="FD357" i="4"/>
  <c r="FF357" i="4"/>
  <c r="FH357" i="4"/>
  <c r="FJ357" i="4"/>
  <c r="FL357" i="4"/>
  <c r="FN357" i="4"/>
  <c r="FP357" i="4"/>
  <c r="FR357" i="4"/>
  <c r="FT357" i="4"/>
  <c r="FV357" i="4"/>
  <c r="FX357" i="4"/>
  <c r="FZ357" i="4"/>
  <c r="GB357" i="4"/>
  <c r="GD357" i="4"/>
  <c r="GF357" i="4"/>
  <c r="GH357" i="4"/>
  <c r="GJ357" i="4"/>
  <c r="GL357" i="4"/>
  <c r="GN357" i="4"/>
  <c r="GP357" i="4"/>
  <c r="GR357" i="4"/>
  <c r="GT357" i="4"/>
  <c r="GV357" i="4"/>
  <c r="GX357" i="4"/>
  <c r="GZ357" i="4"/>
  <c r="HB357" i="4"/>
  <c r="HD357" i="4"/>
  <c r="DI358" i="4"/>
  <c r="DK358" i="4"/>
  <c r="DM358" i="4"/>
  <c r="DO358" i="4"/>
  <c r="DQ358" i="4"/>
  <c r="DS358" i="4"/>
  <c r="DU358" i="4"/>
  <c r="DW358" i="4"/>
  <c r="DY358" i="4"/>
  <c r="EA358" i="4"/>
  <c r="EC358" i="4"/>
  <c r="EE358" i="4"/>
  <c r="EG358" i="4"/>
  <c r="EI358" i="4"/>
  <c r="EK358" i="4"/>
  <c r="EM358" i="4"/>
  <c r="EO358" i="4"/>
  <c r="EQ358" i="4"/>
  <c r="ES358" i="4"/>
  <c r="EU358" i="4"/>
  <c r="EW358" i="4"/>
  <c r="EY358" i="4"/>
  <c r="FA358" i="4"/>
  <c r="FC358" i="4"/>
  <c r="FE358" i="4"/>
  <c r="FG358" i="4"/>
  <c r="FI358" i="4"/>
  <c r="FK358" i="4"/>
  <c r="FM358" i="4"/>
  <c r="FO358" i="4"/>
  <c r="FQ358" i="4"/>
  <c r="FS358" i="4"/>
  <c r="FU358" i="4"/>
  <c r="FW358" i="4"/>
  <c r="FY358" i="4"/>
  <c r="GA358" i="4"/>
  <c r="GC358" i="4"/>
  <c r="GE358" i="4"/>
  <c r="GG358" i="4"/>
  <c r="GI358" i="4"/>
  <c r="GK358" i="4"/>
  <c r="GM358" i="4"/>
  <c r="GO358" i="4"/>
  <c r="GQ358" i="4"/>
  <c r="GS358" i="4"/>
  <c r="GU358" i="4"/>
  <c r="GW358" i="4"/>
  <c r="GY358" i="4"/>
  <c r="HA358" i="4"/>
  <c r="HC358" i="4"/>
  <c r="DI359" i="4"/>
  <c r="DK359" i="4"/>
  <c r="DM359" i="4"/>
  <c r="DO359" i="4"/>
  <c r="DQ359" i="4"/>
  <c r="DS359" i="4"/>
  <c r="DU359" i="4"/>
  <c r="DW359" i="4"/>
  <c r="DY359" i="4"/>
  <c r="EA359" i="4"/>
  <c r="EC359" i="4"/>
  <c r="EE359" i="4"/>
  <c r="EG359" i="4"/>
  <c r="EI359" i="4"/>
  <c r="EK359" i="4"/>
  <c r="EM359" i="4"/>
  <c r="EO359" i="4"/>
  <c r="EQ359" i="4"/>
  <c r="ES359" i="4"/>
  <c r="EU359" i="4"/>
  <c r="EW359" i="4"/>
  <c r="EY359" i="4"/>
  <c r="FA359" i="4"/>
  <c r="FC359" i="4"/>
  <c r="FE359" i="4"/>
  <c r="FG359" i="4"/>
  <c r="FI359" i="4"/>
  <c r="FK359" i="4"/>
  <c r="FM359" i="4"/>
  <c r="FO359" i="4"/>
  <c r="FQ359" i="4"/>
  <c r="FS359" i="4"/>
  <c r="FU359" i="4"/>
  <c r="FW359" i="4"/>
  <c r="FY359" i="4"/>
  <c r="GA359" i="4"/>
  <c r="GC359" i="4"/>
  <c r="GE359" i="4"/>
  <c r="GG359" i="4"/>
  <c r="GI359" i="4"/>
  <c r="GK359" i="4"/>
  <c r="GM359" i="4"/>
  <c r="GO359" i="4"/>
  <c r="GQ359" i="4"/>
  <c r="GS359" i="4"/>
  <c r="GU359" i="4"/>
  <c r="GW359" i="4"/>
  <c r="GY359" i="4"/>
  <c r="HA359" i="4"/>
  <c r="HC359" i="4"/>
  <c r="DJ360" i="4"/>
  <c r="DL360" i="4"/>
  <c r="DN360" i="4"/>
  <c r="DP360" i="4"/>
  <c r="DR360" i="4"/>
  <c r="DT360" i="4"/>
  <c r="DV360" i="4"/>
  <c r="DX360" i="4"/>
  <c r="DZ360" i="4"/>
  <c r="EB360" i="4"/>
  <c r="ED360" i="4"/>
  <c r="EF360" i="4"/>
  <c r="EH360" i="4"/>
  <c r="EJ360" i="4"/>
  <c r="EL360" i="4"/>
  <c r="EN360" i="4"/>
  <c r="EP360" i="4"/>
  <c r="ER360" i="4"/>
  <c r="ET360" i="4"/>
  <c r="EV360" i="4"/>
  <c r="EX360" i="4"/>
  <c r="EZ360" i="4"/>
  <c r="FB360" i="4"/>
  <c r="FD360" i="4"/>
  <c r="FF360" i="4"/>
  <c r="FH360" i="4"/>
  <c r="FJ360" i="4"/>
  <c r="FL360" i="4"/>
  <c r="FN360" i="4"/>
  <c r="FP360" i="4"/>
  <c r="FR360" i="4"/>
  <c r="FT360" i="4"/>
  <c r="FV360" i="4"/>
  <c r="FX360" i="4"/>
  <c r="FZ360" i="4"/>
  <c r="GB360" i="4"/>
  <c r="GD360" i="4"/>
  <c r="GF360" i="4"/>
  <c r="GH360" i="4"/>
  <c r="GJ360" i="4"/>
  <c r="GL360" i="4"/>
  <c r="GN360" i="4"/>
  <c r="GP360" i="4"/>
  <c r="GR360" i="4"/>
  <c r="GT360" i="4"/>
  <c r="GV360" i="4"/>
  <c r="GX360" i="4"/>
  <c r="GZ360" i="4"/>
  <c r="HB360" i="4"/>
  <c r="HD360" i="4"/>
  <c r="DI361" i="4"/>
  <c r="DK361" i="4"/>
  <c r="DM361" i="4"/>
  <c r="DO361" i="4"/>
  <c r="DQ361" i="4"/>
  <c r="DS361" i="4"/>
  <c r="DU361" i="4"/>
  <c r="DW361" i="4"/>
  <c r="DY361" i="4"/>
  <c r="EA361" i="4"/>
  <c r="EC361" i="4"/>
  <c r="EE361" i="4"/>
  <c r="EG361" i="4"/>
  <c r="EI361" i="4"/>
  <c r="EK361" i="4"/>
  <c r="EM361" i="4"/>
  <c r="EO361" i="4"/>
  <c r="EQ361" i="4"/>
  <c r="ES361" i="4"/>
  <c r="EU361" i="4"/>
  <c r="EW361" i="4"/>
  <c r="EY361" i="4"/>
  <c r="FA361" i="4"/>
  <c r="FC361" i="4"/>
  <c r="FE361" i="4"/>
  <c r="FG361" i="4"/>
  <c r="FI361" i="4"/>
  <c r="FK361" i="4"/>
  <c r="FM361" i="4"/>
  <c r="FO361" i="4"/>
  <c r="FQ361" i="4"/>
  <c r="FS361" i="4"/>
  <c r="FU361" i="4"/>
  <c r="FW361" i="4"/>
  <c r="FY361" i="4"/>
  <c r="GA361" i="4"/>
  <c r="GC361" i="4"/>
  <c r="GE361" i="4"/>
  <c r="GG361" i="4"/>
  <c r="GI361" i="4"/>
  <c r="GK361" i="4"/>
  <c r="GM361" i="4"/>
  <c r="GO361" i="4"/>
  <c r="GQ361" i="4"/>
  <c r="GS361" i="4"/>
  <c r="GU361" i="4"/>
  <c r="GW361" i="4"/>
  <c r="GY361" i="4"/>
  <c r="HA361" i="4"/>
  <c r="HC361" i="4"/>
  <c r="DJ362" i="4"/>
  <c r="DL362" i="4"/>
  <c r="DN362" i="4"/>
  <c r="DP362" i="4"/>
  <c r="DR362" i="4"/>
  <c r="DT362" i="4"/>
  <c r="DV362" i="4"/>
  <c r="DX362" i="4"/>
  <c r="DZ362" i="4"/>
  <c r="EB362" i="4"/>
  <c r="ED362" i="4"/>
  <c r="EF362" i="4"/>
  <c r="EH362" i="4"/>
  <c r="EJ362" i="4"/>
  <c r="EL362" i="4"/>
  <c r="EN362" i="4"/>
  <c r="EP362" i="4"/>
  <c r="ER362" i="4"/>
  <c r="ET362" i="4"/>
  <c r="EV362" i="4"/>
  <c r="EX362" i="4"/>
  <c r="EZ362" i="4"/>
  <c r="FB362" i="4"/>
  <c r="FD362" i="4"/>
  <c r="FF362" i="4"/>
  <c r="FH362" i="4"/>
  <c r="FJ362" i="4"/>
  <c r="FL362" i="4"/>
  <c r="FN362" i="4"/>
  <c r="FP362" i="4"/>
  <c r="FR362" i="4"/>
  <c r="FT362" i="4"/>
  <c r="FV362" i="4"/>
  <c r="FX362" i="4"/>
  <c r="FZ362" i="4"/>
  <c r="GB362" i="4"/>
  <c r="GD362" i="4"/>
  <c r="GF362" i="4"/>
  <c r="GH362" i="4"/>
  <c r="GJ362" i="4"/>
  <c r="GL362" i="4"/>
  <c r="GN362" i="4"/>
  <c r="GP362" i="4"/>
  <c r="GR362" i="4"/>
  <c r="GT362" i="4"/>
  <c r="GV362" i="4"/>
  <c r="GX362" i="4"/>
  <c r="GZ362" i="4"/>
  <c r="HB362" i="4"/>
  <c r="HD362" i="4"/>
  <c r="DJ363" i="4"/>
  <c r="DL363" i="4"/>
  <c r="DN363" i="4"/>
  <c r="DP363" i="4"/>
  <c r="DR363" i="4"/>
  <c r="DT363" i="4"/>
  <c r="DV363" i="4"/>
  <c r="DX363" i="4"/>
  <c r="DZ363" i="4"/>
  <c r="EB363" i="4"/>
  <c r="ED363" i="4"/>
  <c r="EF363" i="4"/>
  <c r="EH363" i="4"/>
  <c r="EJ363" i="4"/>
  <c r="EL363" i="4"/>
  <c r="EN363" i="4"/>
  <c r="EP363" i="4"/>
  <c r="ER363" i="4"/>
  <c r="ET363" i="4"/>
  <c r="EV363" i="4"/>
  <c r="EX363" i="4"/>
  <c r="EZ363" i="4"/>
  <c r="FB363" i="4"/>
  <c r="FD363" i="4"/>
  <c r="FF363" i="4"/>
  <c r="FH363" i="4"/>
  <c r="FJ363" i="4"/>
  <c r="FL363" i="4"/>
  <c r="FN363" i="4"/>
  <c r="FP363" i="4"/>
  <c r="FR363" i="4"/>
  <c r="FT363" i="4"/>
  <c r="FV363" i="4"/>
  <c r="FX363" i="4"/>
  <c r="FZ363" i="4"/>
  <c r="GB363" i="4"/>
  <c r="GD363" i="4"/>
  <c r="GF363" i="4"/>
  <c r="GH363" i="4"/>
  <c r="GJ363" i="4"/>
  <c r="GL363" i="4"/>
  <c r="GN363" i="4"/>
  <c r="GP363" i="4"/>
  <c r="GR363" i="4"/>
  <c r="GT363" i="4"/>
  <c r="GV363" i="4"/>
  <c r="GX363" i="4"/>
  <c r="GZ363" i="4"/>
  <c r="HB363" i="4"/>
  <c r="HD363" i="4"/>
  <c r="DJ364" i="4"/>
  <c r="DL364" i="4"/>
  <c r="DN364" i="4"/>
  <c r="DP364" i="4"/>
  <c r="DR364" i="4"/>
  <c r="DT364" i="4"/>
  <c r="DV364" i="4"/>
  <c r="DX364" i="4"/>
  <c r="DZ364" i="4"/>
  <c r="EB364" i="4"/>
  <c r="ED364" i="4"/>
  <c r="EF364" i="4"/>
  <c r="EH364" i="4"/>
  <c r="EJ364" i="4"/>
  <c r="EL364" i="4"/>
  <c r="EN364" i="4"/>
  <c r="EP364" i="4"/>
  <c r="ER364" i="4"/>
  <c r="ET364" i="4"/>
  <c r="EV364" i="4"/>
  <c r="EX364" i="4"/>
  <c r="EZ364" i="4"/>
  <c r="FB364" i="4"/>
  <c r="FD364" i="4"/>
  <c r="FF364" i="4"/>
  <c r="FH364" i="4"/>
  <c r="FJ364" i="4"/>
  <c r="FL364" i="4"/>
  <c r="FN364" i="4"/>
  <c r="FP364" i="4"/>
  <c r="FR364" i="4"/>
  <c r="FT364" i="4"/>
  <c r="FV364" i="4"/>
  <c r="FX364" i="4"/>
  <c r="FZ364" i="4"/>
  <c r="GB364" i="4"/>
  <c r="GD364" i="4"/>
  <c r="GF364" i="4"/>
  <c r="GH364" i="4"/>
  <c r="GJ364" i="4"/>
  <c r="GL364" i="4"/>
  <c r="GN364" i="4"/>
  <c r="GP364" i="4"/>
  <c r="GR364" i="4"/>
  <c r="GT364" i="4"/>
  <c r="GV364" i="4"/>
  <c r="GX364" i="4"/>
  <c r="GZ364" i="4"/>
  <c r="HB364" i="4"/>
  <c r="HD364" i="4"/>
  <c r="DI365" i="4"/>
  <c r="DK365" i="4"/>
  <c r="DM365" i="4"/>
  <c r="DO365" i="4"/>
  <c r="DQ365" i="4"/>
  <c r="DS365" i="4"/>
  <c r="DU365" i="4"/>
  <c r="DW365" i="4"/>
  <c r="DY365" i="4"/>
  <c r="EA365" i="4"/>
  <c r="EC365" i="4"/>
  <c r="EE365" i="4"/>
  <c r="EG365" i="4"/>
  <c r="EI365" i="4"/>
  <c r="EK365" i="4"/>
  <c r="EM365" i="4"/>
  <c r="EO365" i="4"/>
  <c r="EQ365" i="4"/>
  <c r="ES365" i="4"/>
  <c r="EU365" i="4"/>
  <c r="EW365" i="4"/>
  <c r="EY365" i="4"/>
  <c r="FA365" i="4"/>
  <c r="FC365" i="4"/>
  <c r="FE365" i="4"/>
  <c r="FG365" i="4"/>
  <c r="FI365" i="4"/>
  <c r="FK365" i="4"/>
  <c r="FM365" i="4"/>
  <c r="FO365" i="4"/>
  <c r="FQ365" i="4"/>
  <c r="FS365" i="4"/>
  <c r="FU365" i="4"/>
  <c r="FW365" i="4"/>
  <c r="FY365" i="4"/>
  <c r="GA365" i="4"/>
  <c r="GC365" i="4"/>
  <c r="GE365" i="4"/>
  <c r="GG365" i="4"/>
  <c r="GI365" i="4"/>
  <c r="GK365" i="4"/>
  <c r="GM365" i="4"/>
  <c r="GO365" i="4"/>
  <c r="GQ365" i="4"/>
  <c r="GS365" i="4"/>
  <c r="GU365" i="4"/>
  <c r="GW365" i="4"/>
  <c r="GY365" i="4"/>
  <c r="HA365" i="4"/>
  <c r="HC365" i="4"/>
  <c r="DJ366" i="4"/>
  <c r="DL366" i="4"/>
  <c r="DN366" i="4"/>
  <c r="DP366" i="4"/>
  <c r="DR366" i="4"/>
  <c r="DT366" i="4"/>
  <c r="DV366" i="4"/>
  <c r="DX366" i="4"/>
  <c r="DZ366" i="4"/>
  <c r="EB366" i="4"/>
  <c r="ED366" i="4"/>
  <c r="EF366" i="4"/>
  <c r="EH366" i="4"/>
  <c r="EJ366" i="4"/>
  <c r="EL366" i="4"/>
  <c r="EN366" i="4"/>
  <c r="EP366" i="4"/>
  <c r="ER366" i="4"/>
  <c r="ET366" i="4"/>
  <c r="EV366" i="4"/>
  <c r="EX366" i="4"/>
  <c r="EZ366" i="4"/>
  <c r="FB366" i="4"/>
  <c r="FD366" i="4"/>
  <c r="FF366" i="4"/>
  <c r="FH366" i="4"/>
  <c r="FJ366" i="4"/>
  <c r="FL366" i="4"/>
  <c r="FN366" i="4"/>
  <c r="FP366" i="4"/>
  <c r="FR366" i="4"/>
  <c r="FT366" i="4"/>
  <c r="FV366" i="4"/>
  <c r="FX366" i="4"/>
  <c r="FZ366" i="4"/>
  <c r="GB366" i="4"/>
  <c r="GD366" i="4"/>
  <c r="GF366" i="4"/>
  <c r="GH366" i="4"/>
  <c r="GJ366" i="4"/>
  <c r="GL366" i="4"/>
  <c r="GN366" i="4"/>
  <c r="GP366" i="4"/>
  <c r="GR366" i="4"/>
  <c r="GT366" i="4"/>
  <c r="GV366" i="4"/>
  <c r="GX366" i="4"/>
  <c r="GZ366" i="4"/>
  <c r="HB366" i="4"/>
  <c r="HD366" i="4"/>
  <c r="DJ367" i="4"/>
  <c r="DL367" i="4"/>
  <c r="DN367" i="4"/>
  <c r="DP367" i="4"/>
  <c r="DR367" i="4"/>
  <c r="DT367" i="4"/>
  <c r="DV367" i="4"/>
  <c r="DX367" i="4"/>
  <c r="DZ367" i="4"/>
  <c r="EB367" i="4"/>
  <c r="ED367" i="4"/>
  <c r="EF367" i="4"/>
  <c r="EH367" i="4"/>
  <c r="EJ367" i="4"/>
  <c r="EL367" i="4"/>
  <c r="EN367" i="4"/>
  <c r="EP367" i="4"/>
  <c r="ER367" i="4"/>
  <c r="ET367" i="4"/>
  <c r="EV367" i="4"/>
  <c r="EX367" i="4"/>
  <c r="EZ367" i="4"/>
  <c r="FB367" i="4"/>
  <c r="FD367" i="4"/>
  <c r="FF367" i="4"/>
  <c r="FH367" i="4"/>
  <c r="FJ367" i="4"/>
  <c r="FL367" i="4"/>
  <c r="FN367" i="4"/>
  <c r="FP367" i="4"/>
  <c r="FR367" i="4"/>
  <c r="FT367" i="4"/>
  <c r="FV367" i="4"/>
  <c r="FX367" i="4"/>
  <c r="FZ367" i="4"/>
  <c r="GB367" i="4"/>
  <c r="GD367" i="4"/>
  <c r="GF367" i="4"/>
  <c r="GH367" i="4"/>
  <c r="GJ367" i="4"/>
  <c r="GL367" i="4"/>
  <c r="GN367" i="4"/>
  <c r="GP367" i="4"/>
  <c r="GR367" i="4"/>
  <c r="GT367" i="4"/>
  <c r="GV367" i="4"/>
  <c r="GX367" i="4"/>
  <c r="GZ367" i="4"/>
  <c r="HB367" i="4"/>
  <c r="HD367" i="4"/>
  <c r="DJ368" i="4"/>
  <c r="DL368" i="4"/>
  <c r="DN368" i="4"/>
  <c r="DP368" i="4"/>
  <c r="DR368" i="4"/>
  <c r="DT368" i="4"/>
  <c r="DV368" i="4"/>
  <c r="DX368" i="4"/>
  <c r="DZ368" i="4"/>
  <c r="EB368" i="4"/>
  <c r="ED368" i="4"/>
  <c r="EF368" i="4"/>
  <c r="EH368" i="4"/>
  <c r="EJ368" i="4"/>
  <c r="EL368" i="4"/>
  <c r="EN368" i="4"/>
  <c r="EP368" i="4"/>
  <c r="ER368" i="4"/>
  <c r="ET368" i="4"/>
  <c r="EV368" i="4"/>
  <c r="EX368" i="4"/>
  <c r="EZ368" i="4"/>
  <c r="FB368" i="4"/>
  <c r="FD368" i="4"/>
  <c r="FF368" i="4"/>
  <c r="FH368" i="4"/>
  <c r="FJ368" i="4"/>
  <c r="FL368" i="4"/>
  <c r="FN368" i="4"/>
  <c r="FP368" i="4"/>
  <c r="FR368" i="4"/>
  <c r="FT368" i="4"/>
  <c r="FV368" i="4"/>
  <c r="FX368" i="4"/>
  <c r="FZ368" i="4"/>
  <c r="GB368" i="4"/>
  <c r="GD368" i="4"/>
  <c r="GF368" i="4"/>
  <c r="GH368" i="4"/>
  <c r="GJ368" i="4"/>
  <c r="GL368" i="4"/>
  <c r="GN368" i="4"/>
  <c r="GP368" i="4"/>
  <c r="GR368" i="4"/>
  <c r="GT368" i="4"/>
  <c r="GV368" i="4"/>
  <c r="GX368" i="4"/>
  <c r="GZ368" i="4"/>
  <c r="HB368" i="4"/>
  <c r="HD368" i="4"/>
  <c r="DI369" i="4"/>
  <c r="DK369" i="4"/>
  <c r="DM369" i="4"/>
  <c r="DO369" i="4"/>
  <c r="DQ369" i="4"/>
  <c r="DS369" i="4"/>
  <c r="DU369" i="4"/>
  <c r="DW369" i="4"/>
  <c r="DY369" i="4"/>
  <c r="EA369" i="4"/>
  <c r="EC369" i="4"/>
  <c r="EE369" i="4"/>
  <c r="EG369" i="4"/>
  <c r="EI369" i="4"/>
  <c r="EK369" i="4"/>
  <c r="EM369" i="4"/>
  <c r="EO369" i="4"/>
  <c r="EQ369" i="4"/>
  <c r="ES369" i="4"/>
  <c r="EU369" i="4"/>
  <c r="EW369" i="4"/>
  <c r="EY369" i="4"/>
  <c r="FA369" i="4"/>
  <c r="FC369" i="4"/>
  <c r="FE369" i="4"/>
  <c r="FG369" i="4"/>
  <c r="FI369" i="4"/>
  <c r="FK369" i="4"/>
  <c r="FM369" i="4"/>
  <c r="FO369" i="4"/>
  <c r="FQ369" i="4"/>
  <c r="FS369" i="4"/>
  <c r="FU369" i="4"/>
  <c r="FW369" i="4"/>
  <c r="FY369" i="4"/>
  <c r="GA369" i="4"/>
  <c r="GC369" i="4"/>
  <c r="GE369" i="4"/>
  <c r="GG369" i="4"/>
  <c r="GI369" i="4"/>
  <c r="GK369" i="4"/>
  <c r="GM369" i="4"/>
  <c r="GO369" i="4"/>
  <c r="GQ369" i="4"/>
  <c r="GS369" i="4"/>
  <c r="GU369" i="4"/>
  <c r="GW369" i="4"/>
  <c r="GY369" i="4"/>
  <c r="HA369" i="4"/>
  <c r="HC369" i="4"/>
  <c r="DJ370" i="4"/>
  <c r="DL370" i="4"/>
  <c r="DN370" i="4"/>
  <c r="DP370" i="4"/>
  <c r="DR370" i="4"/>
  <c r="DT370" i="4"/>
  <c r="DV370" i="4"/>
  <c r="DX370" i="4"/>
  <c r="DZ370" i="4"/>
  <c r="EB370" i="4"/>
  <c r="ED370" i="4"/>
  <c r="EF370" i="4"/>
  <c r="EH370" i="4"/>
  <c r="EJ370" i="4"/>
  <c r="EL370" i="4"/>
  <c r="EN370" i="4"/>
  <c r="EP370" i="4"/>
  <c r="ER370" i="4"/>
  <c r="ET370" i="4"/>
  <c r="EV370" i="4"/>
  <c r="EX370" i="4"/>
  <c r="EZ370" i="4"/>
  <c r="FB370" i="4"/>
  <c r="FD370" i="4"/>
  <c r="FF370" i="4"/>
  <c r="FH370" i="4"/>
  <c r="FJ370" i="4"/>
  <c r="FL370" i="4"/>
  <c r="FN370" i="4"/>
  <c r="FP370" i="4"/>
  <c r="FR370" i="4"/>
  <c r="FT370" i="4"/>
  <c r="FV370" i="4"/>
  <c r="FX370" i="4"/>
  <c r="FZ370" i="4"/>
  <c r="GB370" i="4"/>
  <c r="GD370" i="4"/>
  <c r="GF370" i="4"/>
  <c r="GH370" i="4"/>
  <c r="GJ370" i="4"/>
  <c r="GL370" i="4"/>
  <c r="GN370" i="4"/>
  <c r="GP370" i="4"/>
  <c r="GR370" i="4"/>
  <c r="GT370" i="4"/>
  <c r="GV370" i="4"/>
  <c r="GX370" i="4"/>
  <c r="GZ370" i="4"/>
  <c r="HB370" i="4"/>
  <c r="HD370" i="4"/>
  <c r="DJ371" i="4"/>
  <c r="DL371" i="4"/>
  <c r="DN371" i="4"/>
  <c r="DP371" i="4"/>
  <c r="DR371" i="4"/>
  <c r="DT371" i="4"/>
  <c r="DV371" i="4"/>
  <c r="DX371" i="4"/>
  <c r="DZ371" i="4"/>
  <c r="EB371" i="4"/>
  <c r="ED371" i="4"/>
  <c r="EF371" i="4"/>
  <c r="EH371" i="4"/>
  <c r="EJ371" i="4"/>
  <c r="EL371" i="4"/>
  <c r="EN371" i="4"/>
  <c r="EP371" i="4"/>
  <c r="ER371" i="4"/>
  <c r="ET371" i="4"/>
  <c r="EV371" i="4"/>
  <c r="EX371" i="4"/>
  <c r="EZ371" i="4"/>
  <c r="FB371" i="4"/>
  <c r="FD371" i="4"/>
  <c r="FF371" i="4"/>
  <c r="FH371" i="4"/>
  <c r="FJ371" i="4"/>
  <c r="FL371" i="4"/>
  <c r="FN371" i="4"/>
  <c r="FP371" i="4"/>
  <c r="FR371" i="4"/>
  <c r="FT371" i="4"/>
  <c r="FV371" i="4"/>
  <c r="FX371" i="4"/>
  <c r="FZ371" i="4"/>
  <c r="GB371" i="4"/>
  <c r="GD371" i="4"/>
  <c r="GF371" i="4"/>
  <c r="GH371" i="4"/>
  <c r="GJ371" i="4"/>
  <c r="GL371" i="4"/>
  <c r="GN371" i="4"/>
  <c r="GP371" i="4"/>
  <c r="GR371" i="4"/>
  <c r="GT371" i="4"/>
  <c r="GV371" i="4"/>
  <c r="GX371" i="4"/>
  <c r="GZ371" i="4"/>
  <c r="HB371" i="4"/>
  <c r="HD371" i="4"/>
  <c r="DJ372" i="4"/>
  <c r="DL372" i="4"/>
  <c r="DN372" i="4"/>
  <c r="DP372" i="4"/>
  <c r="DR372" i="4"/>
  <c r="DT372" i="4"/>
  <c r="DV372" i="4"/>
  <c r="DX372" i="4"/>
  <c r="DZ372" i="4"/>
  <c r="EB372" i="4"/>
  <c r="ED372" i="4"/>
  <c r="EF372" i="4"/>
  <c r="EH372" i="4"/>
  <c r="EJ372" i="4"/>
  <c r="EL372" i="4"/>
  <c r="EN372" i="4"/>
  <c r="EP372" i="4"/>
  <c r="ER372" i="4"/>
  <c r="ET372" i="4"/>
  <c r="EV372" i="4"/>
  <c r="EX372" i="4"/>
  <c r="EZ372" i="4"/>
  <c r="FB372" i="4"/>
  <c r="FD372" i="4"/>
  <c r="FF372" i="4"/>
  <c r="FH372" i="4"/>
  <c r="FJ372" i="4"/>
  <c r="FL372" i="4"/>
  <c r="FN372" i="4"/>
  <c r="FP372" i="4"/>
  <c r="FR372" i="4"/>
  <c r="FT372" i="4"/>
  <c r="FV372" i="4"/>
  <c r="FX372" i="4"/>
  <c r="FZ372" i="4"/>
  <c r="GB372" i="4"/>
  <c r="GD372" i="4"/>
  <c r="GF372" i="4"/>
  <c r="GH372" i="4"/>
  <c r="GJ372" i="4"/>
  <c r="GL372" i="4"/>
  <c r="GN372" i="4"/>
  <c r="GP372" i="4"/>
  <c r="GR372" i="4"/>
  <c r="GT372" i="4"/>
  <c r="GV372" i="4"/>
  <c r="GX372" i="4"/>
  <c r="GZ372" i="4"/>
  <c r="HB372" i="4"/>
  <c r="HD372" i="4"/>
  <c r="DI373" i="4"/>
  <c r="DK373" i="4"/>
  <c r="DM373" i="4"/>
  <c r="DO373" i="4"/>
  <c r="DQ373" i="4"/>
  <c r="DS373" i="4"/>
  <c r="DU373" i="4"/>
  <c r="DW373" i="4"/>
  <c r="DY373" i="4"/>
  <c r="EA373" i="4"/>
  <c r="EC373" i="4"/>
  <c r="EE373" i="4"/>
  <c r="EG373" i="4"/>
  <c r="EI373" i="4"/>
  <c r="EK373" i="4"/>
  <c r="EM373" i="4"/>
  <c r="EO373" i="4"/>
  <c r="EQ373" i="4"/>
  <c r="ES373" i="4"/>
  <c r="EU373" i="4"/>
  <c r="EW373" i="4"/>
  <c r="EY373" i="4"/>
  <c r="FA373" i="4"/>
  <c r="FC373" i="4"/>
  <c r="FE373" i="4"/>
  <c r="FG373" i="4"/>
  <c r="FI373" i="4"/>
  <c r="FK373" i="4"/>
  <c r="FM373" i="4"/>
  <c r="FO373" i="4"/>
  <c r="FQ373" i="4"/>
  <c r="FS373" i="4"/>
  <c r="FU373" i="4"/>
  <c r="FW373" i="4"/>
  <c r="FY373" i="4"/>
  <c r="GA373" i="4"/>
  <c r="GC373" i="4"/>
  <c r="GE373" i="4"/>
  <c r="GG373" i="4"/>
  <c r="GI373" i="4"/>
  <c r="GK373" i="4"/>
  <c r="GM373" i="4"/>
  <c r="GO373" i="4"/>
  <c r="GQ373" i="4"/>
  <c r="GS373" i="4"/>
  <c r="GU373" i="4"/>
  <c r="GW373" i="4"/>
  <c r="GY373" i="4"/>
  <c r="HA373" i="4"/>
  <c r="HC373" i="4"/>
  <c r="DJ374" i="4"/>
  <c r="DL374" i="4"/>
  <c r="DN374" i="4"/>
  <c r="DP374" i="4"/>
  <c r="DR374" i="4"/>
  <c r="DT374" i="4"/>
  <c r="DV374" i="4"/>
  <c r="DX374" i="4"/>
  <c r="DZ374" i="4"/>
  <c r="EB374" i="4"/>
  <c r="ED374" i="4"/>
  <c r="EF374" i="4"/>
  <c r="EH374" i="4"/>
  <c r="EJ374" i="4"/>
  <c r="EL374" i="4"/>
  <c r="EN374" i="4"/>
  <c r="EP374" i="4"/>
  <c r="ER374" i="4"/>
  <c r="ET374" i="4"/>
  <c r="EV374" i="4"/>
  <c r="EX374" i="4"/>
  <c r="EZ374" i="4"/>
  <c r="FB374" i="4"/>
  <c r="FD374" i="4"/>
  <c r="FF374" i="4"/>
  <c r="FH374" i="4"/>
  <c r="FJ374" i="4"/>
  <c r="FL374" i="4"/>
  <c r="FN374" i="4"/>
  <c r="FP374" i="4"/>
  <c r="FR374" i="4"/>
  <c r="FT374" i="4"/>
  <c r="FV374" i="4"/>
  <c r="FX374" i="4"/>
  <c r="FZ374" i="4"/>
  <c r="GB374" i="4"/>
  <c r="GD374" i="4"/>
  <c r="GF374" i="4"/>
  <c r="GH374" i="4"/>
  <c r="GJ374" i="4"/>
  <c r="GL374" i="4"/>
  <c r="GN374" i="4"/>
  <c r="GP374" i="4"/>
  <c r="GR374" i="4"/>
  <c r="GT374" i="4"/>
  <c r="GV374" i="4"/>
  <c r="GX374" i="4"/>
  <c r="GZ374" i="4"/>
  <c r="HB374" i="4"/>
  <c r="HD374" i="4"/>
  <c r="DJ375" i="4"/>
  <c r="DL375" i="4"/>
  <c r="DN375" i="4"/>
  <c r="DP375" i="4"/>
  <c r="DR375" i="4"/>
  <c r="DT375" i="4"/>
  <c r="DV375" i="4"/>
  <c r="DX375" i="4"/>
  <c r="DZ375" i="4"/>
  <c r="EB375" i="4"/>
  <c r="ED375" i="4"/>
  <c r="EF375" i="4"/>
  <c r="EH375" i="4"/>
  <c r="EJ375" i="4"/>
  <c r="EL375" i="4"/>
  <c r="EN375" i="4"/>
  <c r="EP375" i="4"/>
  <c r="ER375" i="4"/>
  <c r="ET375" i="4"/>
  <c r="EV375" i="4"/>
  <c r="EX375" i="4"/>
  <c r="EZ375" i="4"/>
  <c r="FB375" i="4"/>
  <c r="FD375" i="4"/>
  <c r="FF375" i="4"/>
  <c r="FH375" i="4"/>
  <c r="FJ375" i="4"/>
  <c r="FL375" i="4"/>
  <c r="FN375" i="4"/>
  <c r="FP375" i="4"/>
  <c r="FR375" i="4"/>
  <c r="FT375" i="4"/>
  <c r="FV375" i="4"/>
  <c r="FX375" i="4"/>
  <c r="FZ375" i="4"/>
  <c r="GB375" i="4"/>
  <c r="GD375" i="4"/>
  <c r="GF375" i="4"/>
  <c r="GH375" i="4"/>
  <c r="GJ375" i="4"/>
  <c r="GL375" i="4"/>
  <c r="GN375" i="4"/>
  <c r="GP375" i="4"/>
  <c r="GR375" i="4"/>
  <c r="GT375" i="4"/>
  <c r="GV375" i="4"/>
  <c r="GX375" i="4"/>
  <c r="GZ375" i="4"/>
  <c r="HB375" i="4"/>
  <c r="HD375" i="4"/>
  <c r="DJ376" i="4"/>
  <c r="DL376" i="4"/>
  <c r="DN376" i="4"/>
  <c r="DP376" i="4"/>
  <c r="DR376" i="4"/>
  <c r="DT376" i="4"/>
  <c r="DV376" i="4"/>
  <c r="DX376" i="4"/>
  <c r="DZ376" i="4"/>
  <c r="EB376" i="4"/>
  <c r="ED376" i="4"/>
  <c r="EF376" i="4"/>
  <c r="EH376" i="4"/>
  <c r="EJ376" i="4"/>
  <c r="EL376" i="4"/>
  <c r="EN376" i="4"/>
  <c r="EP376" i="4"/>
  <c r="ER376" i="4"/>
  <c r="ET376" i="4"/>
  <c r="EV376" i="4"/>
  <c r="EX376" i="4"/>
  <c r="EZ376" i="4"/>
  <c r="FB376" i="4"/>
  <c r="FD376" i="4"/>
  <c r="FF376" i="4"/>
  <c r="FH376" i="4"/>
  <c r="FJ376" i="4"/>
  <c r="FL376" i="4"/>
  <c r="FN376" i="4"/>
  <c r="FP376" i="4"/>
  <c r="FR376" i="4"/>
  <c r="FT376" i="4"/>
  <c r="FV376" i="4"/>
  <c r="FX376" i="4"/>
  <c r="FZ376" i="4"/>
  <c r="GB376" i="4"/>
  <c r="GD376" i="4"/>
  <c r="GF376" i="4"/>
  <c r="GH376" i="4"/>
  <c r="GJ376" i="4"/>
  <c r="GL376" i="4"/>
  <c r="GN376" i="4"/>
  <c r="GP376" i="4"/>
  <c r="GR376" i="4"/>
  <c r="GT376" i="4"/>
  <c r="GV376" i="4"/>
  <c r="GX376" i="4"/>
  <c r="GZ376" i="4"/>
  <c r="HB376" i="4"/>
  <c r="HD376" i="4"/>
  <c r="DI377" i="4"/>
  <c r="DK377" i="4"/>
  <c r="DM377" i="4"/>
  <c r="DO377" i="4"/>
  <c r="DQ377" i="4"/>
  <c r="DS377" i="4"/>
  <c r="DU377" i="4"/>
  <c r="DW377" i="4"/>
  <c r="DY377" i="4"/>
  <c r="EA377" i="4"/>
  <c r="EC377" i="4"/>
  <c r="EE377" i="4"/>
  <c r="EG377" i="4"/>
  <c r="EI377" i="4"/>
  <c r="EK377" i="4"/>
  <c r="EM377" i="4"/>
  <c r="EO377" i="4"/>
  <c r="EQ377" i="4"/>
  <c r="ES377" i="4"/>
  <c r="EU377" i="4"/>
  <c r="EW377" i="4"/>
  <c r="EY377" i="4"/>
  <c r="FA377" i="4"/>
  <c r="FC377" i="4"/>
  <c r="FE377" i="4"/>
  <c r="FG377" i="4"/>
  <c r="FI377" i="4"/>
  <c r="FK377" i="4"/>
  <c r="FM377" i="4"/>
  <c r="FO377" i="4"/>
  <c r="FQ377" i="4"/>
  <c r="FS377" i="4"/>
  <c r="FU377" i="4"/>
  <c r="FW377" i="4"/>
  <c r="FY377" i="4"/>
  <c r="GA377" i="4"/>
  <c r="GC377" i="4"/>
  <c r="GE377" i="4"/>
  <c r="GG377" i="4"/>
  <c r="GI377" i="4"/>
  <c r="GK377" i="4"/>
  <c r="GM377" i="4"/>
  <c r="GO377" i="4"/>
  <c r="GQ377" i="4"/>
  <c r="GS377" i="4"/>
  <c r="GU377" i="4"/>
  <c r="GW377" i="4"/>
  <c r="GY377" i="4"/>
  <c r="HA377" i="4"/>
  <c r="HC377" i="4"/>
  <c r="DJ378" i="4"/>
  <c r="DL378" i="4"/>
  <c r="DN378" i="4"/>
  <c r="DP378" i="4"/>
  <c r="DR378" i="4"/>
  <c r="DT378" i="4"/>
  <c r="DV378" i="4"/>
  <c r="DX378" i="4"/>
  <c r="DZ378" i="4"/>
  <c r="EB378" i="4"/>
  <c r="ED378" i="4"/>
  <c r="EF378" i="4"/>
  <c r="EH378" i="4"/>
  <c r="EJ378" i="4"/>
  <c r="EL378" i="4"/>
  <c r="EN378" i="4"/>
  <c r="EP378" i="4"/>
  <c r="ER378" i="4"/>
  <c r="ET378" i="4"/>
  <c r="EV378" i="4"/>
  <c r="EX378" i="4"/>
  <c r="EZ378" i="4"/>
  <c r="FB378" i="4"/>
  <c r="FD378" i="4"/>
  <c r="FF378" i="4"/>
  <c r="FH378" i="4"/>
  <c r="FJ378" i="4"/>
  <c r="FL378" i="4"/>
  <c r="FN378" i="4"/>
  <c r="FP378" i="4"/>
  <c r="FR378" i="4"/>
  <c r="FT378" i="4"/>
  <c r="FV378" i="4"/>
  <c r="FX378" i="4"/>
  <c r="FZ378" i="4"/>
  <c r="GB378" i="4"/>
  <c r="GD378" i="4"/>
  <c r="GF378" i="4"/>
  <c r="GH378" i="4"/>
  <c r="GJ378" i="4"/>
  <c r="GL378" i="4"/>
  <c r="GN378" i="4"/>
  <c r="GP378" i="4"/>
  <c r="GR378" i="4"/>
  <c r="GT378" i="4"/>
  <c r="GV378" i="4"/>
  <c r="GX378" i="4"/>
  <c r="GZ378" i="4"/>
  <c r="HB378" i="4"/>
  <c r="HD378" i="4"/>
  <c r="DJ379" i="4"/>
  <c r="DL379" i="4"/>
  <c r="DN379" i="4"/>
  <c r="DP379" i="4"/>
  <c r="DR379" i="4"/>
  <c r="DT379" i="4"/>
  <c r="DV379" i="4"/>
  <c r="DX379" i="4"/>
  <c r="DZ379" i="4"/>
  <c r="EB379" i="4"/>
  <c r="ED379" i="4"/>
  <c r="EF379" i="4"/>
  <c r="EH379" i="4"/>
  <c r="EJ379" i="4"/>
  <c r="EL379" i="4"/>
  <c r="EN379" i="4"/>
  <c r="EP379" i="4"/>
  <c r="ER379" i="4"/>
  <c r="ET379" i="4"/>
  <c r="EV379" i="4"/>
  <c r="EX379" i="4"/>
  <c r="EZ379" i="4"/>
  <c r="FB379" i="4"/>
  <c r="FD379" i="4"/>
  <c r="FF379" i="4"/>
  <c r="FH379" i="4"/>
  <c r="FJ379" i="4"/>
  <c r="FL379" i="4"/>
  <c r="FN379" i="4"/>
  <c r="FP379" i="4"/>
  <c r="FR379" i="4"/>
  <c r="FT379" i="4"/>
  <c r="FV379" i="4"/>
  <c r="FX379" i="4"/>
  <c r="FZ379" i="4"/>
  <c r="GB379" i="4"/>
  <c r="GD379" i="4"/>
  <c r="GF379" i="4"/>
  <c r="GH379" i="4"/>
  <c r="GJ379" i="4"/>
  <c r="GL379" i="4"/>
  <c r="GN379" i="4"/>
  <c r="GP379" i="4"/>
  <c r="GR379" i="4"/>
  <c r="GT379" i="4"/>
  <c r="GV379" i="4"/>
  <c r="GX379" i="4"/>
  <c r="GZ379" i="4"/>
  <c r="HB379" i="4"/>
  <c r="HD379" i="4"/>
  <c r="DJ380" i="4"/>
  <c r="DL380" i="4"/>
  <c r="DN380" i="4"/>
  <c r="DP380" i="4"/>
  <c r="DR380" i="4"/>
  <c r="DT380" i="4"/>
  <c r="DV380" i="4"/>
  <c r="DX380" i="4"/>
  <c r="DZ380" i="4"/>
  <c r="EB380" i="4"/>
  <c r="ED380" i="4"/>
  <c r="EF380" i="4"/>
  <c r="EH380" i="4"/>
  <c r="EJ380" i="4"/>
  <c r="EL380" i="4"/>
  <c r="EN380" i="4"/>
  <c r="EP380" i="4"/>
  <c r="ER380" i="4"/>
  <c r="ET380" i="4"/>
  <c r="EV380" i="4"/>
  <c r="EX380" i="4"/>
  <c r="EZ380" i="4"/>
  <c r="FB380" i="4"/>
  <c r="FD380" i="4"/>
  <c r="FF380" i="4"/>
  <c r="FH380" i="4"/>
  <c r="FJ380" i="4"/>
  <c r="FL380" i="4"/>
  <c r="FN380" i="4"/>
  <c r="FP380" i="4"/>
  <c r="FR380" i="4"/>
  <c r="FT380" i="4"/>
  <c r="FV380" i="4"/>
  <c r="FX380" i="4"/>
  <c r="FZ380" i="4"/>
  <c r="GB380" i="4"/>
  <c r="GD380" i="4"/>
  <c r="GF380" i="4"/>
  <c r="GH380" i="4"/>
  <c r="GJ380" i="4"/>
  <c r="GL380" i="4"/>
  <c r="GN380" i="4"/>
  <c r="GP380" i="4"/>
  <c r="GR380" i="4"/>
  <c r="GT380" i="4"/>
  <c r="GV380" i="4"/>
  <c r="GX380" i="4"/>
  <c r="GZ380" i="4"/>
  <c r="HB380" i="4"/>
  <c r="HD380" i="4"/>
  <c r="DI381" i="4"/>
  <c r="DK381" i="4"/>
  <c r="DM381" i="4"/>
  <c r="DO381" i="4"/>
  <c r="DQ381" i="4"/>
  <c r="DS381" i="4"/>
  <c r="DU381" i="4"/>
  <c r="DW381" i="4"/>
  <c r="DY381" i="4"/>
  <c r="EA381" i="4"/>
  <c r="EC381" i="4"/>
  <c r="EE381" i="4"/>
  <c r="EG381" i="4"/>
  <c r="EI381" i="4"/>
  <c r="EK381" i="4"/>
  <c r="EM381" i="4"/>
  <c r="EO381" i="4"/>
  <c r="EQ381" i="4"/>
  <c r="ES381" i="4"/>
  <c r="EU381" i="4"/>
  <c r="EW381" i="4"/>
  <c r="EY381" i="4"/>
  <c r="FA381" i="4"/>
  <c r="FC381" i="4"/>
  <c r="FE381" i="4"/>
  <c r="FG381" i="4"/>
  <c r="FI381" i="4"/>
  <c r="FK381" i="4"/>
  <c r="FM381" i="4"/>
  <c r="FO381" i="4"/>
  <c r="FQ381" i="4"/>
  <c r="FS381" i="4"/>
  <c r="FU381" i="4"/>
  <c r="FW381" i="4"/>
  <c r="FY381" i="4"/>
  <c r="GA381" i="4"/>
  <c r="GC381" i="4"/>
  <c r="GE381" i="4"/>
  <c r="GG381" i="4"/>
  <c r="GI381" i="4"/>
  <c r="GK381" i="4"/>
  <c r="GM381" i="4"/>
  <c r="GO381" i="4"/>
  <c r="GQ381" i="4"/>
  <c r="GS381" i="4"/>
  <c r="GU381" i="4"/>
  <c r="GW381" i="4"/>
  <c r="GY381" i="4"/>
  <c r="HA381" i="4"/>
  <c r="HC381" i="4"/>
  <c r="DJ382" i="4"/>
  <c r="DL382" i="4"/>
  <c r="DN382" i="4"/>
  <c r="DP382" i="4"/>
  <c r="DR382" i="4"/>
  <c r="DT382" i="4"/>
  <c r="DV382" i="4"/>
  <c r="DX382" i="4"/>
  <c r="DZ382" i="4"/>
  <c r="EB382" i="4"/>
  <c r="ED382" i="4"/>
  <c r="EF382" i="4"/>
  <c r="EH382" i="4"/>
  <c r="EJ382" i="4"/>
  <c r="EL382" i="4"/>
  <c r="EN382" i="4"/>
  <c r="EP382" i="4"/>
  <c r="ER382" i="4"/>
  <c r="ET382" i="4"/>
  <c r="EV382" i="4"/>
  <c r="EX382" i="4"/>
  <c r="EZ382" i="4"/>
  <c r="FB382" i="4"/>
  <c r="FD382" i="4"/>
  <c r="FF382" i="4"/>
  <c r="FH382" i="4"/>
  <c r="FJ382" i="4"/>
  <c r="FL382" i="4"/>
  <c r="FN382" i="4"/>
  <c r="FP382" i="4"/>
  <c r="FR382" i="4"/>
  <c r="FT382" i="4"/>
  <c r="FV382" i="4"/>
  <c r="FX382" i="4"/>
  <c r="FZ382" i="4"/>
  <c r="GB382" i="4"/>
  <c r="GD382" i="4"/>
  <c r="GF382" i="4"/>
  <c r="GH382" i="4"/>
  <c r="GJ382" i="4"/>
  <c r="GL382" i="4"/>
  <c r="GN382" i="4"/>
  <c r="GP382" i="4"/>
  <c r="GR382" i="4"/>
  <c r="GT382" i="4"/>
  <c r="GV382" i="4"/>
  <c r="GX382" i="4"/>
  <c r="GZ382" i="4"/>
  <c r="HB382" i="4"/>
  <c r="HD382" i="4"/>
  <c r="DI383" i="4"/>
  <c r="DK383" i="4"/>
  <c r="DM383" i="4"/>
  <c r="DO383" i="4"/>
  <c r="DQ383" i="4"/>
  <c r="DS383" i="4"/>
  <c r="DU383" i="4"/>
  <c r="DW383" i="4"/>
  <c r="DY383" i="4"/>
  <c r="EA383" i="4"/>
  <c r="EC383" i="4"/>
  <c r="EE383" i="4"/>
  <c r="EG383" i="4"/>
  <c r="EI383" i="4"/>
  <c r="EK383" i="4"/>
  <c r="EM383" i="4"/>
  <c r="EO383" i="4"/>
  <c r="EQ383" i="4"/>
  <c r="ES383" i="4"/>
  <c r="EU383" i="4"/>
  <c r="EW383" i="4"/>
  <c r="EY383" i="4"/>
  <c r="FA383" i="4"/>
  <c r="FC383" i="4"/>
  <c r="FE383" i="4"/>
  <c r="FG383" i="4"/>
  <c r="FI383" i="4"/>
  <c r="FK383" i="4"/>
  <c r="FM383" i="4"/>
  <c r="FO383" i="4"/>
  <c r="FQ383" i="4"/>
  <c r="FS383" i="4"/>
  <c r="FU383" i="4"/>
  <c r="FW383" i="4"/>
  <c r="FY383" i="4"/>
  <c r="GA383" i="4"/>
  <c r="GC383" i="4"/>
  <c r="GE383" i="4"/>
  <c r="GG383" i="4"/>
  <c r="GI383" i="4"/>
  <c r="GK383" i="4"/>
  <c r="GM383" i="4"/>
  <c r="GO383" i="4"/>
  <c r="GQ383" i="4"/>
  <c r="GS383" i="4"/>
  <c r="GU383" i="4"/>
  <c r="GW383" i="4"/>
  <c r="GY383" i="4"/>
  <c r="HA383" i="4"/>
  <c r="HC383" i="4"/>
  <c r="DJ384" i="4"/>
  <c r="DL384" i="4"/>
  <c r="DN384" i="4"/>
  <c r="DP384" i="4"/>
  <c r="DR384" i="4"/>
  <c r="DT384" i="4"/>
  <c r="DV384" i="4"/>
  <c r="DX384" i="4"/>
  <c r="DZ384" i="4"/>
  <c r="EB384" i="4"/>
  <c r="ED384" i="4"/>
  <c r="EF384" i="4"/>
  <c r="EH384" i="4"/>
  <c r="EJ384" i="4"/>
  <c r="EL384" i="4"/>
  <c r="EN384" i="4"/>
  <c r="EP384" i="4"/>
  <c r="ER384" i="4"/>
  <c r="ET384" i="4"/>
  <c r="EV384" i="4"/>
  <c r="EX384" i="4"/>
  <c r="EZ384" i="4"/>
  <c r="FB384" i="4"/>
  <c r="FD384" i="4"/>
  <c r="FF384" i="4"/>
  <c r="FH384" i="4"/>
  <c r="FJ384" i="4"/>
  <c r="FL384" i="4"/>
  <c r="FN384" i="4"/>
  <c r="FP384" i="4"/>
  <c r="FR384" i="4"/>
  <c r="FT384" i="4"/>
  <c r="FV384" i="4"/>
  <c r="FX384" i="4"/>
  <c r="FZ384" i="4"/>
  <c r="GB384" i="4"/>
  <c r="GD384" i="4"/>
  <c r="GF384" i="4"/>
  <c r="GH384" i="4"/>
  <c r="GJ384" i="4"/>
  <c r="GL384" i="4"/>
  <c r="GN384" i="4"/>
  <c r="GP384" i="4"/>
  <c r="GR384" i="4"/>
  <c r="GT384" i="4"/>
  <c r="GV384" i="4"/>
  <c r="GX384" i="4"/>
  <c r="GZ384" i="4"/>
  <c r="HB384" i="4"/>
  <c r="HD384" i="4"/>
  <c r="DJ385" i="4"/>
  <c r="DL385" i="4"/>
  <c r="DN385" i="4"/>
  <c r="DP385" i="4"/>
  <c r="DR385" i="4"/>
  <c r="DT385" i="4"/>
  <c r="DV385" i="4"/>
  <c r="DX385" i="4"/>
  <c r="DZ385" i="4"/>
  <c r="EB385" i="4"/>
  <c r="ED385" i="4"/>
  <c r="EF385" i="4"/>
  <c r="EH385" i="4"/>
  <c r="EJ385" i="4"/>
  <c r="EL385" i="4"/>
  <c r="EN385" i="4"/>
  <c r="EP385" i="4"/>
  <c r="ER385" i="4"/>
  <c r="ET385" i="4"/>
  <c r="EV385" i="4"/>
  <c r="EX385" i="4"/>
  <c r="EZ385" i="4"/>
  <c r="FB385" i="4"/>
  <c r="FD385" i="4"/>
  <c r="FF385" i="4"/>
  <c r="FH385" i="4"/>
  <c r="FJ385" i="4"/>
  <c r="FL385" i="4"/>
  <c r="FN385" i="4"/>
  <c r="FP385" i="4"/>
  <c r="FR385" i="4"/>
  <c r="FT385" i="4"/>
  <c r="FV385" i="4"/>
  <c r="FX385" i="4"/>
  <c r="FZ385" i="4"/>
  <c r="GB385" i="4"/>
  <c r="GD385" i="4"/>
  <c r="GF385" i="4"/>
  <c r="GH385" i="4"/>
  <c r="GJ385" i="4"/>
  <c r="GL385" i="4"/>
  <c r="GN385" i="4"/>
  <c r="GP385" i="4"/>
  <c r="GR385" i="4"/>
  <c r="GT385" i="4"/>
  <c r="GV385" i="4"/>
  <c r="GX385" i="4"/>
  <c r="GZ385" i="4"/>
  <c r="HB385" i="4"/>
  <c r="HD385" i="4"/>
  <c r="DI386" i="4"/>
  <c r="DK386" i="4"/>
  <c r="DM386" i="4"/>
  <c r="DO386" i="4"/>
  <c r="DQ386" i="4"/>
  <c r="DS386" i="4"/>
  <c r="DU386" i="4"/>
  <c r="DW386" i="4"/>
  <c r="DY386" i="4"/>
  <c r="EA386" i="4"/>
  <c r="EC386" i="4"/>
  <c r="EE386" i="4"/>
  <c r="EG386" i="4"/>
  <c r="EI386" i="4"/>
  <c r="EK386" i="4"/>
  <c r="EM386" i="4"/>
  <c r="EO386" i="4"/>
  <c r="EQ386" i="4"/>
  <c r="ES386" i="4"/>
  <c r="EU386" i="4"/>
  <c r="EW386" i="4"/>
  <c r="EY386" i="4"/>
  <c r="FA386" i="4"/>
  <c r="FC386" i="4"/>
  <c r="FE386" i="4"/>
  <c r="FG386" i="4"/>
  <c r="FI386" i="4"/>
  <c r="FK386" i="4"/>
  <c r="FM386" i="4"/>
  <c r="FO386" i="4"/>
  <c r="FQ386" i="4"/>
  <c r="FS386" i="4"/>
  <c r="FU386" i="4"/>
  <c r="FW386" i="4"/>
  <c r="FY386" i="4"/>
  <c r="GA386" i="4"/>
  <c r="GC386" i="4"/>
  <c r="GE386" i="4"/>
  <c r="GG386" i="4"/>
  <c r="GI386" i="4"/>
  <c r="GK386" i="4"/>
  <c r="GM386" i="4"/>
  <c r="GO386" i="4"/>
  <c r="GQ386" i="4"/>
  <c r="GS386" i="4"/>
  <c r="GU386" i="4"/>
  <c r="GW386" i="4"/>
  <c r="GY386" i="4"/>
  <c r="HA386" i="4"/>
  <c r="HC386" i="4"/>
  <c r="DJ387" i="4"/>
  <c r="DL387" i="4"/>
  <c r="DN387" i="4"/>
  <c r="DP387" i="4"/>
  <c r="DR387" i="4"/>
  <c r="DT387" i="4"/>
  <c r="DV387" i="4"/>
  <c r="DX387" i="4"/>
  <c r="DZ387" i="4"/>
  <c r="EB387" i="4"/>
  <c r="ED387" i="4"/>
  <c r="EF387" i="4"/>
  <c r="EH387" i="4"/>
  <c r="EJ387" i="4"/>
  <c r="EL387" i="4"/>
  <c r="EN387" i="4"/>
  <c r="EP387" i="4"/>
  <c r="ER387" i="4"/>
  <c r="ET387" i="4"/>
  <c r="EV387" i="4"/>
  <c r="EX387" i="4"/>
  <c r="EZ387" i="4"/>
  <c r="FB387" i="4"/>
  <c r="FD387" i="4"/>
  <c r="FF387" i="4"/>
  <c r="FH387" i="4"/>
  <c r="FJ387" i="4"/>
  <c r="FL387" i="4"/>
  <c r="FN387" i="4"/>
  <c r="FP387" i="4"/>
  <c r="FR387" i="4"/>
  <c r="FT387" i="4"/>
  <c r="FV387" i="4"/>
  <c r="FX387" i="4"/>
  <c r="FZ387" i="4"/>
  <c r="GB387" i="4"/>
  <c r="GD387" i="4"/>
  <c r="GF387" i="4"/>
  <c r="GH387" i="4"/>
  <c r="GJ387" i="4"/>
  <c r="GL387" i="4"/>
  <c r="GN387" i="4"/>
  <c r="GP387" i="4"/>
  <c r="GR387" i="4"/>
  <c r="GT387" i="4"/>
  <c r="GV387" i="4"/>
  <c r="GX387" i="4"/>
  <c r="GZ387" i="4"/>
  <c r="HB387" i="4"/>
  <c r="HD387" i="4"/>
  <c r="DI388" i="4"/>
  <c r="DK388" i="4"/>
  <c r="DM388" i="4"/>
  <c r="DO388" i="4"/>
  <c r="DQ388" i="4"/>
  <c r="DS388" i="4"/>
  <c r="DU388" i="4"/>
  <c r="DW388" i="4"/>
  <c r="DY388" i="4"/>
  <c r="EA388" i="4"/>
  <c r="EC388" i="4"/>
  <c r="EE388" i="4"/>
  <c r="EG388" i="4"/>
  <c r="EI388" i="4"/>
  <c r="EK388" i="4"/>
  <c r="EM388" i="4"/>
  <c r="EO388" i="4"/>
  <c r="EQ388" i="4"/>
  <c r="ES388" i="4"/>
  <c r="EU388" i="4"/>
  <c r="EW388" i="4"/>
  <c r="EY388" i="4"/>
  <c r="FA388" i="4"/>
  <c r="FC388" i="4"/>
  <c r="FE388" i="4"/>
  <c r="FG388" i="4"/>
  <c r="FI388" i="4"/>
  <c r="FK388" i="4"/>
  <c r="FM388" i="4"/>
  <c r="FO388" i="4"/>
  <c r="FQ388" i="4"/>
  <c r="FS388" i="4"/>
  <c r="FU388" i="4"/>
  <c r="FW388" i="4"/>
  <c r="FY388" i="4"/>
  <c r="GA388" i="4"/>
  <c r="GC388" i="4"/>
  <c r="GE388" i="4"/>
  <c r="GG388" i="4"/>
  <c r="GI388" i="4"/>
  <c r="GK388" i="4"/>
  <c r="GM388" i="4"/>
  <c r="GO388" i="4"/>
  <c r="GQ388" i="4"/>
  <c r="GS388" i="4"/>
  <c r="GU388" i="4"/>
  <c r="GW388" i="4"/>
  <c r="GY388" i="4"/>
  <c r="HA388" i="4"/>
  <c r="HC388" i="4"/>
  <c r="DI389" i="4"/>
  <c r="DK389" i="4"/>
  <c r="DM389" i="4"/>
  <c r="DO389" i="4"/>
  <c r="DQ389" i="4"/>
  <c r="DS389" i="4"/>
  <c r="DU389" i="4"/>
  <c r="DW389" i="4"/>
  <c r="DY389" i="4"/>
  <c r="EA389" i="4"/>
  <c r="EC389" i="4"/>
  <c r="EE389" i="4"/>
  <c r="EG389" i="4"/>
  <c r="EI389" i="4"/>
  <c r="EK389" i="4"/>
  <c r="EM389" i="4"/>
  <c r="EO389" i="4"/>
  <c r="EQ389" i="4"/>
  <c r="ES389" i="4"/>
  <c r="EU389" i="4"/>
  <c r="EW389" i="4"/>
  <c r="EY389" i="4"/>
  <c r="FA389" i="4"/>
  <c r="FC389" i="4"/>
  <c r="FE389" i="4"/>
  <c r="FG389" i="4"/>
  <c r="FI389" i="4"/>
  <c r="FK389" i="4"/>
  <c r="FM389" i="4"/>
  <c r="FO389" i="4"/>
  <c r="FQ389" i="4"/>
  <c r="FS389" i="4"/>
  <c r="FU389" i="4"/>
  <c r="FW389" i="4"/>
  <c r="FY389" i="4"/>
  <c r="GA389" i="4"/>
  <c r="GC389" i="4"/>
  <c r="GE389" i="4"/>
  <c r="GG389" i="4"/>
  <c r="GI389" i="4"/>
  <c r="GK389" i="4"/>
  <c r="GM389" i="4"/>
  <c r="GO389" i="4"/>
  <c r="GQ389" i="4"/>
  <c r="GS389" i="4"/>
  <c r="GU389" i="4"/>
  <c r="GW389" i="4"/>
  <c r="GY389" i="4"/>
  <c r="HA389" i="4"/>
  <c r="HC389" i="4"/>
  <c r="DJ390" i="4"/>
  <c r="DL390" i="4"/>
  <c r="DN390" i="4"/>
  <c r="DP390" i="4"/>
  <c r="DR390" i="4"/>
  <c r="DT390" i="4"/>
  <c r="DV390" i="4"/>
  <c r="DX390" i="4"/>
  <c r="DZ390" i="4"/>
  <c r="EB390" i="4"/>
  <c r="ED390" i="4"/>
  <c r="EF390" i="4"/>
  <c r="EH390" i="4"/>
  <c r="EJ390" i="4"/>
  <c r="EL390" i="4"/>
  <c r="EN390" i="4"/>
  <c r="EP390" i="4"/>
  <c r="ER390" i="4"/>
  <c r="ET390" i="4"/>
  <c r="EV390" i="4"/>
  <c r="EX390" i="4"/>
  <c r="EZ390" i="4"/>
  <c r="FB390" i="4"/>
  <c r="FD390" i="4"/>
  <c r="FF390" i="4"/>
  <c r="FH390" i="4"/>
  <c r="FJ390" i="4"/>
  <c r="FL390" i="4"/>
  <c r="FN390" i="4"/>
  <c r="FP390" i="4"/>
  <c r="FR390" i="4"/>
  <c r="FT390" i="4"/>
  <c r="FV390" i="4"/>
  <c r="FX390" i="4"/>
  <c r="FZ390" i="4"/>
  <c r="GB390" i="4"/>
  <c r="GD390" i="4"/>
  <c r="GF390" i="4"/>
  <c r="GH390" i="4"/>
  <c r="GJ390" i="4"/>
  <c r="GL390" i="4"/>
  <c r="GN390" i="4"/>
  <c r="GP390" i="4"/>
  <c r="GR390" i="4"/>
  <c r="GT390" i="4"/>
  <c r="GV390" i="4"/>
  <c r="GX390" i="4"/>
  <c r="GZ390" i="4"/>
  <c r="HB390" i="4"/>
  <c r="HD390" i="4"/>
  <c r="DI391" i="4"/>
  <c r="DK391" i="4"/>
  <c r="DM391" i="4"/>
  <c r="DO391" i="4"/>
  <c r="DQ391" i="4"/>
  <c r="DS391" i="4"/>
  <c r="DU391" i="4"/>
  <c r="DW391" i="4"/>
  <c r="DY391" i="4"/>
  <c r="EA391" i="4"/>
  <c r="EC391" i="4"/>
  <c r="EE391" i="4"/>
  <c r="EG391" i="4"/>
  <c r="EI391" i="4"/>
  <c r="EK391" i="4"/>
  <c r="EM391" i="4"/>
  <c r="EO391" i="4"/>
  <c r="EQ391" i="4"/>
  <c r="ES391" i="4"/>
  <c r="EU391" i="4"/>
  <c r="EW391" i="4"/>
  <c r="EY391" i="4"/>
  <c r="FA391" i="4"/>
  <c r="FC391" i="4"/>
  <c r="FE391" i="4"/>
  <c r="FG391" i="4"/>
  <c r="FI391" i="4"/>
  <c r="FK391" i="4"/>
  <c r="FM391" i="4"/>
  <c r="FO391" i="4"/>
  <c r="FQ391" i="4"/>
  <c r="FS391" i="4"/>
  <c r="FU391" i="4"/>
  <c r="FW391" i="4"/>
  <c r="FY391" i="4"/>
  <c r="GA391" i="4"/>
  <c r="GC391" i="4"/>
  <c r="GE391" i="4"/>
  <c r="GG391" i="4"/>
  <c r="GI391" i="4"/>
  <c r="GK391" i="4"/>
  <c r="GM391" i="4"/>
  <c r="GO391" i="4"/>
  <c r="GQ391" i="4"/>
  <c r="GS391" i="4"/>
  <c r="GU391" i="4"/>
  <c r="GW391" i="4"/>
  <c r="GY391" i="4"/>
  <c r="HA391" i="4"/>
  <c r="HC391" i="4"/>
  <c r="DJ392" i="4"/>
  <c r="DL392" i="4"/>
  <c r="DN392" i="4"/>
  <c r="DP392" i="4"/>
  <c r="DR392" i="4"/>
  <c r="DT392" i="4"/>
  <c r="DV392" i="4"/>
  <c r="DX392" i="4"/>
  <c r="DZ392" i="4"/>
  <c r="EB392" i="4"/>
  <c r="ED392" i="4"/>
  <c r="EF392" i="4"/>
  <c r="EH392" i="4"/>
  <c r="EJ392" i="4"/>
  <c r="EL392" i="4"/>
  <c r="EN392" i="4"/>
  <c r="EP392" i="4"/>
  <c r="ER392" i="4"/>
  <c r="ET392" i="4"/>
  <c r="EV392" i="4"/>
  <c r="EX392" i="4"/>
  <c r="EZ392" i="4"/>
  <c r="FB392" i="4"/>
  <c r="FD392" i="4"/>
  <c r="FF392" i="4"/>
  <c r="FH392" i="4"/>
  <c r="FJ392" i="4"/>
  <c r="FL392" i="4"/>
  <c r="FN392" i="4"/>
  <c r="FP392" i="4"/>
  <c r="FR392" i="4"/>
  <c r="FT392" i="4"/>
  <c r="FV392" i="4"/>
  <c r="FX392" i="4"/>
  <c r="FZ392" i="4"/>
  <c r="GB392" i="4"/>
  <c r="GD392" i="4"/>
  <c r="GF392" i="4"/>
  <c r="GH392" i="4"/>
  <c r="GJ392" i="4"/>
  <c r="GL392" i="4"/>
  <c r="GN392" i="4"/>
  <c r="GP392" i="4"/>
  <c r="GR392" i="4"/>
  <c r="GT392" i="4"/>
  <c r="DZ285" i="4"/>
  <c r="ED285" i="4"/>
  <c r="EH285" i="4"/>
  <c r="EL285" i="4"/>
  <c r="EP285" i="4"/>
  <c r="ET285" i="4"/>
  <c r="EX285" i="4"/>
  <c r="FB285" i="4"/>
  <c r="FF285" i="4"/>
  <c r="FJ285" i="4"/>
  <c r="FN285" i="4"/>
  <c r="FR285" i="4"/>
  <c r="FV285" i="4"/>
  <c r="FZ285" i="4"/>
  <c r="GD285" i="4"/>
  <c r="GH285" i="4"/>
  <c r="GL285" i="4"/>
  <c r="GP285" i="4"/>
  <c r="GT285" i="4"/>
  <c r="GX285" i="4"/>
  <c r="HB285" i="4"/>
  <c r="DI286" i="4"/>
  <c r="DM286" i="4"/>
  <c r="DQ286" i="4"/>
  <c r="DU286" i="4"/>
  <c r="DY286" i="4"/>
  <c r="EC286" i="4"/>
  <c r="EG286" i="4"/>
  <c r="EK286" i="4"/>
  <c r="EO286" i="4"/>
  <c r="ES286" i="4"/>
  <c r="EW286" i="4"/>
  <c r="FA286" i="4"/>
  <c r="FE286" i="4"/>
  <c r="FI286" i="4"/>
  <c r="FM286" i="4"/>
  <c r="FQ286" i="4"/>
  <c r="FU286" i="4"/>
  <c r="FY286" i="4"/>
  <c r="GC286" i="4"/>
  <c r="GG286" i="4"/>
  <c r="GI286" i="4"/>
  <c r="GK286" i="4"/>
  <c r="GM286" i="4"/>
  <c r="GO286" i="4"/>
  <c r="GQ286" i="4"/>
  <c r="GS286" i="4"/>
  <c r="GU286" i="4"/>
  <c r="GW286" i="4"/>
  <c r="GY286" i="4"/>
  <c r="HA286" i="4"/>
  <c r="HC286" i="4"/>
  <c r="DI287" i="4"/>
  <c r="DK287" i="4"/>
  <c r="DM287" i="4"/>
  <c r="DO287" i="4"/>
  <c r="DQ287" i="4"/>
  <c r="DS287" i="4"/>
  <c r="DU287" i="4"/>
  <c r="DW287" i="4"/>
  <c r="DY287" i="4"/>
  <c r="EA287" i="4"/>
  <c r="EC287" i="4"/>
  <c r="EE287" i="4"/>
  <c r="EG287" i="4"/>
  <c r="EI287" i="4"/>
  <c r="EK287" i="4"/>
  <c r="EM287" i="4"/>
  <c r="EO287" i="4"/>
  <c r="EQ287" i="4"/>
  <c r="ES287" i="4"/>
  <c r="EU287" i="4"/>
  <c r="EW287" i="4"/>
  <c r="EY287" i="4"/>
  <c r="FA287" i="4"/>
  <c r="FC287" i="4"/>
  <c r="FE287" i="4"/>
  <c r="FG287" i="4"/>
  <c r="FI287" i="4"/>
  <c r="FK287" i="4"/>
  <c r="FM287" i="4"/>
  <c r="FO287" i="4"/>
  <c r="FQ287" i="4"/>
  <c r="FS287" i="4"/>
  <c r="FU287" i="4"/>
  <c r="FW287" i="4"/>
  <c r="FY287" i="4"/>
  <c r="GA287" i="4"/>
  <c r="GC287" i="4"/>
  <c r="GE287" i="4"/>
  <c r="GG287" i="4"/>
  <c r="GI287" i="4"/>
  <c r="GK287" i="4"/>
  <c r="GM287" i="4"/>
  <c r="GO287" i="4"/>
  <c r="GQ287" i="4"/>
  <c r="GS287" i="4"/>
  <c r="GU287" i="4"/>
  <c r="GW287" i="4"/>
  <c r="GY287" i="4"/>
  <c r="HA287" i="4"/>
  <c r="HC287" i="4"/>
  <c r="DJ288" i="4"/>
  <c r="DL288" i="4"/>
  <c r="DN288" i="4"/>
  <c r="DP288" i="4"/>
  <c r="DR288" i="4"/>
  <c r="DT288" i="4"/>
  <c r="DV288" i="4"/>
  <c r="DX288" i="4"/>
  <c r="DZ288" i="4"/>
  <c r="EB288" i="4"/>
  <c r="ED288" i="4"/>
  <c r="EF288" i="4"/>
  <c r="EH288" i="4"/>
  <c r="EJ288" i="4"/>
  <c r="EL288" i="4"/>
  <c r="EN288" i="4"/>
  <c r="EP288" i="4"/>
  <c r="ER288" i="4"/>
  <c r="ET288" i="4"/>
  <c r="EV288" i="4"/>
  <c r="EX288" i="4"/>
  <c r="EZ288" i="4"/>
  <c r="FB288" i="4"/>
  <c r="FD288" i="4"/>
  <c r="FF288" i="4"/>
  <c r="FH288" i="4"/>
  <c r="FJ288" i="4"/>
  <c r="FL288" i="4"/>
  <c r="FN288" i="4"/>
  <c r="FP288" i="4"/>
  <c r="FR288" i="4"/>
  <c r="FT288" i="4"/>
  <c r="FV288" i="4"/>
  <c r="FX288" i="4"/>
  <c r="FZ288" i="4"/>
  <c r="GB288" i="4"/>
  <c r="GD288" i="4"/>
  <c r="GF288" i="4"/>
  <c r="GH288" i="4"/>
  <c r="GJ288" i="4"/>
  <c r="GL288" i="4"/>
  <c r="GN288" i="4"/>
  <c r="GP288" i="4"/>
  <c r="GR288" i="4"/>
  <c r="GT288" i="4"/>
  <c r="GV288" i="4"/>
  <c r="GX288" i="4"/>
  <c r="GZ288" i="4"/>
  <c r="HB288" i="4"/>
  <c r="HD288" i="4"/>
  <c r="DI289" i="4"/>
  <c r="DK289" i="4"/>
  <c r="DM289" i="4"/>
  <c r="DO289" i="4"/>
  <c r="DQ289" i="4"/>
  <c r="DS289" i="4"/>
  <c r="DU289" i="4"/>
  <c r="DW289" i="4"/>
  <c r="DY289" i="4"/>
  <c r="EA289" i="4"/>
  <c r="EC289" i="4"/>
  <c r="EE289" i="4"/>
  <c r="EG289" i="4"/>
  <c r="EI289" i="4"/>
  <c r="EK289" i="4"/>
  <c r="EM289" i="4"/>
  <c r="EO289" i="4"/>
  <c r="EQ289" i="4"/>
  <c r="ES289" i="4"/>
  <c r="EU289" i="4"/>
  <c r="EW289" i="4"/>
  <c r="EY289" i="4"/>
  <c r="FA289" i="4"/>
  <c r="FC289" i="4"/>
  <c r="FE289" i="4"/>
  <c r="FG289" i="4"/>
  <c r="FI289" i="4"/>
  <c r="FK289" i="4"/>
  <c r="FM289" i="4"/>
  <c r="FO289" i="4"/>
  <c r="FQ289" i="4"/>
  <c r="FS289" i="4"/>
  <c r="FU289" i="4"/>
  <c r="FW289" i="4"/>
  <c r="FY289" i="4"/>
  <c r="GA289" i="4"/>
  <c r="GC289" i="4"/>
  <c r="GE289" i="4"/>
  <c r="GG289" i="4"/>
  <c r="GI289" i="4"/>
  <c r="GK289" i="4"/>
  <c r="GM289" i="4"/>
  <c r="GO289" i="4"/>
  <c r="GQ289" i="4"/>
  <c r="GS289" i="4"/>
  <c r="GU289" i="4"/>
  <c r="GW289" i="4"/>
  <c r="GY289" i="4"/>
  <c r="HA289" i="4"/>
  <c r="HC289" i="4"/>
  <c r="DJ290" i="4"/>
  <c r="DL290" i="4"/>
  <c r="DN290" i="4"/>
  <c r="DP290" i="4"/>
  <c r="DR290" i="4"/>
  <c r="DT290" i="4"/>
  <c r="DV290" i="4"/>
  <c r="DX290" i="4"/>
  <c r="DZ290" i="4"/>
  <c r="EB290" i="4"/>
  <c r="ED290" i="4"/>
  <c r="EF290" i="4"/>
  <c r="EH290" i="4"/>
  <c r="EJ290" i="4"/>
  <c r="EL290" i="4"/>
  <c r="EN290" i="4"/>
  <c r="EP290" i="4"/>
  <c r="ER290" i="4"/>
  <c r="ET290" i="4"/>
  <c r="EV290" i="4"/>
  <c r="EX290" i="4"/>
  <c r="EZ290" i="4"/>
  <c r="FB290" i="4"/>
  <c r="FD290" i="4"/>
  <c r="FF290" i="4"/>
  <c r="FH290" i="4"/>
  <c r="FJ290" i="4"/>
  <c r="FL290" i="4"/>
  <c r="FN290" i="4"/>
  <c r="FP290" i="4"/>
  <c r="FR290" i="4"/>
  <c r="FT290" i="4"/>
  <c r="FV290" i="4"/>
  <c r="FX290" i="4"/>
  <c r="FZ290" i="4"/>
  <c r="GB290" i="4"/>
  <c r="GD290" i="4"/>
  <c r="GF290" i="4"/>
  <c r="GH290" i="4"/>
  <c r="GJ290" i="4"/>
  <c r="GL290" i="4"/>
  <c r="GN290" i="4"/>
  <c r="GP290" i="4"/>
  <c r="GR290" i="4"/>
  <c r="GT290" i="4"/>
  <c r="GV290" i="4"/>
  <c r="GX290" i="4"/>
  <c r="GZ290" i="4"/>
  <c r="HB290" i="4"/>
  <c r="HD290" i="4"/>
  <c r="DJ291" i="4"/>
  <c r="DL291" i="4"/>
  <c r="DN291" i="4"/>
  <c r="DP291" i="4"/>
  <c r="DR291" i="4"/>
  <c r="DT291" i="4"/>
  <c r="DV291" i="4"/>
  <c r="DX291" i="4"/>
  <c r="DZ291" i="4"/>
  <c r="EB291" i="4"/>
  <c r="ED291" i="4"/>
  <c r="EF291" i="4"/>
  <c r="EH291" i="4"/>
  <c r="EJ291" i="4"/>
  <c r="EL291" i="4"/>
  <c r="EN291" i="4"/>
  <c r="EP291" i="4"/>
  <c r="ER291" i="4"/>
  <c r="ET291" i="4"/>
  <c r="EV291" i="4"/>
  <c r="EX291" i="4"/>
  <c r="EZ291" i="4"/>
  <c r="FB291" i="4"/>
  <c r="FD291" i="4"/>
  <c r="FF291" i="4"/>
  <c r="FH291" i="4"/>
  <c r="FJ291" i="4"/>
  <c r="FL291" i="4"/>
  <c r="FN291" i="4"/>
  <c r="FP291" i="4"/>
  <c r="FR291" i="4"/>
  <c r="FT291" i="4"/>
  <c r="FV291" i="4"/>
  <c r="FX291" i="4"/>
  <c r="FZ291" i="4"/>
  <c r="GB291" i="4"/>
  <c r="GD291" i="4"/>
  <c r="GF291" i="4"/>
  <c r="GH291" i="4"/>
  <c r="GJ291" i="4"/>
  <c r="GL291" i="4"/>
  <c r="GN291" i="4"/>
  <c r="GP291" i="4"/>
  <c r="GR291" i="4"/>
  <c r="GT291" i="4"/>
  <c r="GV291" i="4"/>
  <c r="GX291" i="4"/>
  <c r="GZ291" i="4"/>
  <c r="HB291" i="4"/>
  <c r="HD291" i="4"/>
  <c r="DI292" i="4"/>
  <c r="DK292" i="4"/>
  <c r="DM292" i="4"/>
  <c r="DO292" i="4"/>
  <c r="DQ292" i="4"/>
  <c r="DS292" i="4"/>
  <c r="DU292" i="4"/>
  <c r="DW292" i="4"/>
  <c r="DY292" i="4"/>
  <c r="EA292" i="4"/>
  <c r="EC292" i="4"/>
  <c r="EE292" i="4"/>
  <c r="EG292" i="4"/>
  <c r="EI292" i="4"/>
  <c r="EK292" i="4"/>
  <c r="EM292" i="4"/>
  <c r="EO292" i="4"/>
  <c r="EQ292" i="4"/>
  <c r="ES292" i="4"/>
  <c r="EU292" i="4"/>
  <c r="EW292" i="4"/>
  <c r="EY292" i="4"/>
  <c r="FA292" i="4"/>
  <c r="FC292" i="4"/>
  <c r="FE292" i="4"/>
  <c r="FG292" i="4"/>
  <c r="FI292" i="4"/>
  <c r="FK292" i="4"/>
  <c r="FM292" i="4"/>
  <c r="FO292" i="4"/>
  <c r="FQ292" i="4"/>
  <c r="FS292" i="4"/>
  <c r="FU292" i="4"/>
  <c r="FW292" i="4"/>
  <c r="FY292" i="4"/>
  <c r="GA292" i="4"/>
  <c r="GC292" i="4"/>
  <c r="GE292" i="4"/>
  <c r="GG292" i="4"/>
  <c r="GI292" i="4"/>
  <c r="GK292" i="4"/>
  <c r="GM292" i="4"/>
  <c r="GO292" i="4"/>
  <c r="GQ292" i="4"/>
  <c r="GS292" i="4"/>
  <c r="GU292" i="4"/>
  <c r="GW292" i="4"/>
  <c r="GY292" i="4"/>
  <c r="HA292" i="4"/>
  <c r="HC292" i="4"/>
  <c r="DJ293" i="4"/>
  <c r="DL293" i="4"/>
  <c r="DN293" i="4"/>
  <c r="DP293" i="4"/>
  <c r="DR293" i="4"/>
  <c r="DT293" i="4"/>
  <c r="DV293" i="4"/>
  <c r="DX293" i="4"/>
  <c r="DZ293" i="4"/>
  <c r="EB293" i="4"/>
  <c r="ED293" i="4"/>
  <c r="EF293" i="4"/>
  <c r="EH293" i="4"/>
  <c r="EJ293" i="4"/>
  <c r="EL293" i="4"/>
  <c r="EN293" i="4"/>
  <c r="EP293" i="4"/>
  <c r="ER293" i="4"/>
  <c r="ET293" i="4"/>
  <c r="EV293" i="4"/>
  <c r="EX293" i="4"/>
  <c r="EZ293" i="4"/>
  <c r="FB293" i="4"/>
  <c r="FD293" i="4"/>
  <c r="FF293" i="4"/>
  <c r="FH293" i="4"/>
  <c r="FJ293" i="4"/>
  <c r="FL293" i="4"/>
  <c r="FN293" i="4"/>
  <c r="FP293" i="4"/>
  <c r="FR293" i="4"/>
  <c r="FT293" i="4"/>
  <c r="FV293" i="4"/>
  <c r="FX293" i="4"/>
  <c r="FZ293" i="4"/>
  <c r="GB293" i="4"/>
  <c r="GD293" i="4"/>
  <c r="GF293" i="4"/>
  <c r="GH293" i="4"/>
  <c r="GJ293" i="4"/>
  <c r="GL293" i="4"/>
  <c r="GN293" i="4"/>
  <c r="GP293" i="4"/>
  <c r="GR293" i="4"/>
  <c r="GT293" i="4"/>
  <c r="GV293" i="4"/>
  <c r="GX293" i="4"/>
  <c r="GZ293" i="4"/>
  <c r="HB293" i="4"/>
  <c r="HD293" i="4"/>
  <c r="DI294" i="4"/>
  <c r="DK294" i="4"/>
  <c r="DM294" i="4"/>
  <c r="DO294" i="4"/>
  <c r="DQ294" i="4"/>
  <c r="DS294" i="4"/>
  <c r="DU294" i="4"/>
  <c r="DW294" i="4"/>
  <c r="DY294" i="4"/>
  <c r="EA294" i="4"/>
  <c r="EC294" i="4"/>
  <c r="EE294" i="4"/>
  <c r="EG294" i="4"/>
  <c r="EI294" i="4"/>
  <c r="EK294" i="4"/>
  <c r="EM294" i="4"/>
  <c r="EO294" i="4"/>
  <c r="EQ294" i="4"/>
  <c r="ES294" i="4"/>
  <c r="EU294" i="4"/>
  <c r="EW294" i="4"/>
  <c r="EY294" i="4"/>
  <c r="FA294" i="4"/>
  <c r="FC294" i="4"/>
  <c r="FE294" i="4"/>
  <c r="FG294" i="4"/>
  <c r="FI294" i="4"/>
  <c r="FK294" i="4"/>
  <c r="FM294" i="4"/>
  <c r="FO294" i="4"/>
  <c r="FQ294" i="4"/>
  <c r="FS294" i="4"/>
  <c r="FU294" i="4"/>
  <c r="FW294" i="4"/>
  <c r="FY294" i="4"/>
  <c r="GA294" i="4"/>
  <c r="GC294" i="4"/>
  <c r="GE294" i="4"/>
  <c r="GG294" i="4"/>
  <c r="GI294" i="4"/>
  <c r="GK294" i="4"/>
  <c r="GM294" i="4"/>
  <c r="GO294" i="4"/>
  <c r="GQ294" i="4"/>
  <c r="GS294" i="4"/>
  <c r="GU294" i="4"/>
  <c r="GW294" i="4"/>
  <c r="GY294" i="4"/>
  <c r="HA294" i="4"/>
  <c r="HC294" i="4"/>
  <c r="DI295" i="4"/>
  <c r="DK295" i="4"/>
  <c r="DM295" i="4"/>
  <c r="DO295" i="4"/>
  <c r="DQ295" i="4"/>
  <c r="DS295" i="4"/>
  <c r="DU295" i="4"/>
  <c r="DW295" i="4"/>
  <c r="DY295" i="4"/>
  <c r="EA295" i="4"/>
  <c r="EC295" i="4"/>
  <c r="EE295" i="4"/>
  <c r="EG295" i="4"/>
  <c r="EI295" i="4"/>
  <c r="EK295" i="4"/>
  <c r="EM295" i="4"/>
  <c r="EO295" i="4"/>
  <c r="EQ295" i="4"/>
  <c r="ES295" i="4"/>
  <c r="EU295" i="4"/>
  <c r="EW295" i="4"/>
  <c r="EY295" i="4"/>
  <c r="FA295" i="4"/>
  <c r="FC295" i="4"/>
  <c r="FE295" i="4"/>
  <c r="FG295" i="4"/>
  <c r="FI295" i="4"/>
  <c r="FK295" i="4"/>
  <c r="FM295" i="4"/>
  <c r="FO295" i="4"/>
  <c r="FQ295" i="4"/>
  <c r="FS295" i="4"/>
  <c r="FU295" i="4"/>
  <c r="FW295" i="4"/>
  <c r="FY295" i="4"/>
  <c r="GA295" i="4"/>
  <c r="GC295" i="4"/>
  <c r="GE295" i="4"/>
  <c r="GG295" i="4"/>
  <c r="GI295" i="4"/>
  <c r="GK295" i="4"/>
  <c r="GM295" i="4"/>
  <c r="GO295" i="4"/>
  <c r="GQ295" i="4"/>
  <c r="GS295" i="4"/>
  <c r="GU295" i="4"/>
  <c r="GW295" i="4"/>
  <c r="GY295" i="4"/>
  <c r="HA295" i="4"/>
  <c r="HC295" i="4"/>
  <c r="DJ296" i="4"/>
  <c r="DL296" i="4"/>
  <c r="DN296" i="4"/>
  <c r="DP296" i="4"/>
  <c r="DR296" i="4"/>
  <c r="DT296" i="4"/>
  <c r="DV296" i="4"/>
  <c r="DX296" i="4"/>
  <c r="DZ296" i="4"/>
  <c r="EB296" i="4"/>
  <c r="ED296" i="4"/>
  <c r="EF296" i="4"/>
  <c r="EH296" i="4"/>
  <c r="EJ296" i="4"/>
  <c r="EL296" i="4"/>
  <c r="EN296" i="4"/>
  <c r="EP296" i="4"/>
  <c r="ER296" i="4"/>
  <c r="ET296" i="4"/>
  <c r="EV296" i="4"/>
  <c r="EX296" i="4"/>
  <c r="EZ296" i="4"/>
  <c r="FB296" i="4"/>
  <c r="FD296" i="4"/>
  <c r="FF296" i="4"/>
  <c r="FH296" i="4"/>
  <c r="FJ296" i="4"/>
  <c r="FL296" i="4"/>
  <c r="FN296" i="4"/>
  <c r="FP296" i="4"/>
  <c r="FR296" i="4"/>
  <c r="FT296" i="4"/>
  <c r="FV296" i="4"/>
  <c r="FX296" i="4"/>
  <c r="FZ296" i="4"/>
  <c r="GB296" i="4"/>
  <c r="GD296" i="4"/>
  <c r="GF296" i="4"/>
  <c r="GH296" i="4"/>
  <c r="GJ296" i="4"/>
  <c r="GL296" i="4"/>
  <c r="GN296" i="4"/>
  <c r="GP296" i="4"/>
  <c r="GR296" i="4"/>
  <c r="GT296" i="4"/>
  <c r="GV296" i="4"/>
  <c r="GX296" i="4"/>
  <c r="GZ296" i="4"/>
  <c r="HB296" i="4"/>
  <c r="HD296" i="4"/>
  <c r="DI297" i="4"/>
  <c r="DK297" i="4"/>
  <c r="DM297" i="4"/>
  <c r="DO297" i="4"/>
  <c r="DQ297" i="4"/>
  <c r="DS297" i="4"/>
  <c r="DU297" i="4"/>
  <c r="DW297" i="4"/>
  <c r="DY297" i="4"/>
  <c r="EA297" i="4"/>
  <c r="EC297" i="4"/>
  <c r="EE297" i="4"/>
  <c r="EG297" i="4"/>
  <c r="EI297" i="4"/>
  <c r="EK297" i="4"/>
  <c r="EM297" i="4"/>
  <c r="EO297" i="4"/>
  <c r="EQ297" i="4"/>
  <c r="ES297" i="4"/>
  <c r="EU297" i="4"/>
  <c r="EW297" i="4"/>
  <c r="EY297" i="4"/>
  <c r="FA297" i="4"/>
  <c r="FC297" i="4"/>
  <c r="FE297" i="4"/>
  <c r="FG297" i="4"/>
  <c r="FI297" i="4"/>
  <c r="FK297" i="4"/>
  <c r="FM297" i="4"/>
  <c r="FO297" i="4"/>
  <c r="FQ297" i="4"/>
  <c r="FS297" i="4"/>
  <c r="FU297" i="4"/>
  <c r="FW297" i="4"/>
  <c r="FY297" i="4"/>
  <c r="GA297" i="4"/>
  <c r="GC297" i="4"/>
  <c r="GE297" i="4"/>
  <c r="GG297" i="4"/>
  <c r="GI297" i="4"/>
  <c r="GK297" i="4"/>
  <c r="GM297" i="4"/>
  <c r="GO297" i="4"/>
  <c r="GQ297" i="4"/>
  <c r="GS297" i="4"/>
  <c r="GU297" i="4"/>
  <c r="GW297" i="4"/>
  <c r="GY297" i="4"/>
  <c r="HA297" i="4"/>
  <c r="HC297" i="4"/>
  <c r="DJ298" i="4"/>
  <c r="DL298" i="4"/>
  <c r="DN298" i="4"/>
  <c r="DP298" i="4"/>
  <c r="DR298" i="4"/>
  <c r="DT298" i="4"/>
  <c r="DV298" i="4"/>
  <c r="DX298" i="4"/>
  <c r="DZ298" i="4"/>
  <c r="EB298" i="4"/>
  <c r="ED298" i="4"/>
  <c r="EF298" i="4"/>
  <c r="EH298" i="4"/>
  <c r="EJ298" i="4"/>
  <c r="EL298" i="4"/>
  <c r="EN298" i="4"/>
  <c r="EP298" i="4"/>
  <c r="ER298" i="4"/>
  <c r="ET298" i="4"/>
  <c r="EV298" i="4"/>
  <c r="EX298" i="4"/>
  <c r="EZ298" i="4"/>
  <c r="FB298" i="4"/>
  <c r="FD298" i="4"/>
  <c r="FF298" i="4"/>
  <c r="FH298" i="4"/>
  <c r="FJ298" i="4"/>
  <c r="FL298" i="4"/>
  <c r="FN298" i="4"/>
  <c r="FP298" i="4"/>
  <c r="FR298" i="4"/>
  <c r="FT298" i="4"/>
  <c r="FV298" i="4"/>
  <c r="FX298" i="4"/>
  <c r="FZ298" i="4"/>
  <c r="GB298" i="4"/>
  <c r="GD298" i="4"/>
  <c r="GF298" i="4"/>
  <c r="GH298" i="4"/>
  <c r="GJ298" i="4"/>
  <c r="GL298" i="4"/>
  <c r="GN298" i="4"/>
  <c r="GP298" i="4"/>
  <c r="GR298" i="4"/>
  <c r="GT298" i="4"/>
  <c r="GV298" i="4"/>
  <c r="GX298" i="4"/>
  <c r="GZ298" i="4"/>
  <c r="HB298" i="4"/>
  <c r="HD298" i="4"/>
  <c r="DJ299" i="4"/>
  <c r="DL299" i="4"/>
  <c r="DN299" i="4"/>
  <c r="DP299" i="4"/>
  <c r="DR299" i="4"/>
  <c r="DT299" i="4"/>
  <c r="DV299" i="4"/>
  <c r="DX299" i="4"/>
  <c r="DZ299" i="4"/>
  <c r="EB299" i="4"/>
  <c r="ED299" i="4"/>
  <c r="EF299" i="4"/>
  <c r="EH299" i="4"/>
  <c r="EJ299" i="4"/>
  <c r="EL299" i="4"/>
  <c r="EN299" i="4"/>
  <c r="EP299" i="4"/>
  <c r="ER299" i="4"/>
  <c r="ET299" i="4"/>
  <c r="EV299" i="4"/>
  <c r="EX299" i="4"/>
  <c r="EZ299" i="4"/>
  <c r="FB299" i="4"/>
  <c r="FD299" i="4"/>
  <c r="FF299" i="4"/>
  <c r="FH299" i="4"/>
  <c r="FJ299" i="4"/>
  <c r="FL299" i="4"/>
  <c r="FN299" i="4"/>
  <c r="FP299" i="4"/>
  <c r="FR299" i="4"/>
  <c r="FT299" i="4"/>
  <c r="FV299" i="4"/>
  <c r="FX299" i="4"/>
  <c r="FZ299" i="4"/>
  <c r="GB299" i="4"/>
  <c r="GD299" i="4"/>
  <c r="GF299" i="4"/>
  <c r="GH299" i="4"/>
  <c r="GJ299" i="4"/>
  <c r="GL299" i="4"/>
  <c r="GN299" i="4"/>
  <c r="GP299" i="4"/>
  <c r="GR299" i="4"/>
  <c r="GT299" i="4"/>
  <c r="GV299" i="4"/>
  <c r="GX299" i="4"/>
  <c r="GZ299" i="4"/>
  <c r="HB299" i="4"/>
  <c r="HD299" i="4"/>
  <c r="DI300" i="4"/>
  <c r="DK300" i="4"/>
  <c r="DM300" i="4"/>
  <c r="DO300" i="4"/>
  <c r="DQ300" i="4"/>
  <c r="DS300" i="4"/>
  <c r="DU300" i="4"/>
  <c r="DW300" i="4"/>
  <c r="DY300" i="4"/>
  <c r="EA300" i="4"/>
  <c r="EC300" i="4"/>
  <c r="EE300" i="4"/>
  <c r="EG300" i="4"/>
  <c r="EI300" i="4"/>
  <c r="EK300" i="4"/>
  <c r="EM300" i="4"/>
  <c r="EO300" i="4"/>
  <c r="EQ300" i="4"/>
  <c r="ES300" i="4"/>
  <c r="EU300" i="4"/>
  <c r="EW300" i="4"/>
  <c r="EY300" i="4"/>
  <c r="FA300" i="4"/>
  <c r="FC300" i="4"/>
  <c r="FE300" i="4"/>
  <c r="FG300" i="4"/>
  <c r="FI300" i="4"/>
  <c r="FK300" i="4"/>
  <c r="FM300" i="4"/>
  <c r="FO300" i="4"/>
  <c r="FQ300" i="4"/>
  <c r="FS300" i="4"/>
  <c r="FU300" i="4"/>
  <c r="FW300" i="4"/>
  <c r="FY300" i="4"/>
  <c r="GA300" i="4"/>
  <c r="GC300" i="4"/>
  <c r="GE300" i="4"/>
  <c r="GG300" i="4"/>
  <c r="GI300" i="4"/>
  <c r="GK300" i="4"/>
  <c r="GM300" i="4"/>
  <c r="GO300" i="4"/>
  <c r="GQ300" i="4"/>
  <c r="GS300" i="4"/>
  <c r="GU300" i="4"/>
  <c r="GW300" i="4"/>
  <c r="GY300" i="4"/>
  <c r="HA300" i="4"/>
  <c r="HC300" i="4"/>
  <c r="DJ301" i="4"/>
  <c r="DL301" i="4"/>
  <c r="DN301" i="4"/>
  <c r="DP301" i="4"/>
  <c r="DR301" i="4"/>
  <c r="DT301" i="4"/>
  <c r="DV301" i="4"/>
  <c r="DX301" i="4"/>
  <c r="DZ301" i="4"/>
  <c r="EB301" i="4"/>
  <c r="ED301" i="4"/>
  <c r="EF301" i="4"/>
  <c r="EH301" i="4"/>
  <c r="EJ301" i="4"/>
  <c r="EL301" i="4"/>
  <c r="EN301" i="4"/>
  <c r="EP301" i="4"/>
  <c r="ER301" i="4"/>
  <c r="ET301" i="4"/>
  <c r="EV301" i="4"/>
  <c r="EX301" i="4"/>
  <c r="EZ301" i="4"/>
  <c r="FB301" i="4"/>
  <c r="FD301" i="4"/>
  <c r="FF301" i="4"/>
  <c r="FH301" i="4"/>
  <c r="FJ301" i="4"/>
  <c r="FL301" i="4"/>
  <c r="FN301" i="4"/>
  <c r="FP301" i="4"/>
  <c r="FR301" i="4"/>
  <c r="FT301" i="4"/>
  <c r="FV301" i="4"/>
  <c r="FX301" i="4"/>
  <c r="FZ301" i="4"/>
  <c r="GB301" i="4"/>
  <c r="GD301" i="4"/>
  <c r="GF301" i="4"/>
  <c r="GH301" i="4"/>
  <c r="GJ301" i="4"/>
  <c r="GL301" i="4"/>
  <c r="GN301" i="4"/>
  <c r="GP301" i="4"/>
  <c r="GR301" i="4"/>
  <c r="GT301" i="4"/>
  <c r="GV301" i="4"/>
  <c r="GX301" i="4"/>
  <c r="GZ301" i="4"/>
  <c r="HB301" i="4"/>
  <c r="HD301" i="4"/>
  <c r="DI302" i="4"/>
  <c r="DK302" i="4"/>
  <c r="DM302" i="4"/>
  <c r="DO302" i="4"/>
  <c r="DQ302" i="4"/>
  <c r="DS302" i="4"/>
  <c r="DU302" i="4"/>
  <c r="DW302" i="4"/>
  <c r="DY302" i="4"/>
  <c r="EA302" i="4"/>
  <c r="EC302" i="4"/>
  <c r="EE302" i="4"/>
  <c r="EG302" i="4"/>
  <c r="EI302" i="4"/>
  <c r="EK302" i="4"/>
  <c r="EM302" i="4"/>
  <c r="EO302" i="4"/>
  <c r="EQ302" i="4"/>
  <c r="ES302" i="4"/>
  <c r="EU302" i="4"/>
  <c r="EW302" i="4"/>
  <c r="EY302" i="4"/>
  <c r="FA302" i="4"/>
  <c r="FC302" i="4"/>
  <c r="FE302" i="4"/>
  <c r="FG302" i="4"/>
  <c r="FI302" i="4"/>
  <c r="FK302" i="4"/>
  <c r="FM302" i="4"/>
  <c r="FO302" i="4"/>
  <c r="FQ302" i="4"/>
  <c r="FS302" i="4"/>
  <c r="FU302" i="4"/>
  <c r="FW302" i="4"/>
  <c r="FY302" i="4"/>
  <c r="GA302" i="4"/>
  <c r="GC302" i="4"/>
  <c r="GE302" i="4"/>
  <c r="GG302" i="4"/>
  <c r="GI302" i="4"/>
  <c r="GK302" i="4"/>
  <c r="GM302" i="4"/>
  <c r="GO302" i="4"/>
  <c r="GQ302" i="4"/>
  <c r="GS302" i="4"/>
  <c r="GU302" i="4"/>
  <c r="GW302" i="4"/>
  <c r="GY302" i="4"/>
  <c r="HA302" i="4"/>
  <c r="HC302" i="4"/>
  <c r="DI303" i="4"/>
  <c r="DK303" i="4"/>
  <c r="DM303" i="4"/>
  <c r="DO303" i="4"/>
  <c r="DQ303" i="4"/>
  <c r="DS303" i="4"/>
  <c r="DU303" i="4"/>
  <c r="DW303" i="4"/>
  <c r="DY303" i="4"/>
  <c r="EA303" i="4"/>
  <c r="EC303" i="4"/>
  <c r="EE303" i="4"/>
  <c r="EG303" i="4"/>
  <c r="EI303" i="4"/>
  <c r="EK303" i="4"/>
  <c r="EM303" i="4"/>
  <c r="EO303" i="4"/>
  <c r="EQ303" i="4"/>
  <c r="ES303" i="4"/>
  <c r="EU303" i="4"/>
  <c r="EW303" i="4"/>
  <c r="EY303" i="4"/>
  <c r="FA303" i="4"/>
  <c r="FC303" i="4"/>
  <c r="FE303" i="4"/>
  <c r="FG303" i="4"/>
  <c r="FI303" i="4"/>
  <c r="FK303" i="4"/>
  <c r="FM303" i="4"/>
  <c r="FO303" i="4"/>
  <c r="FQ303" i="4"/>
  <c r="FS303" i="4"/>
  <c r="FU303" i="4"/>
  <c r="FW303" i="4"/>
  <c r="FY303" i="4"/>
  <c r="GA303" i="4"/>
  <c r="GC303" i="4"/>
  <c r="GE303" i="4"/>
  <c r="GG303" i="4"/>
  <c r="GI303" i="4"/>
  <c r="GK303" i="4"/>
  <c r="GM303" i="4"/>
  <c r="GO303" i="4"/>
  <c r="GQ303" i="4"/>
  <c r="GS303" i="4"/>
  <c r="GU303" i="4"/>
  <c r="GW303" i="4"/>
  <c r="GY303" i="4"/>
  <c r="HA303" i="4"/>
  <c r="HC303" i="4"/>
  <c r="DJ304" i="4"/>
  <c r="DL304" i="4"/>
  <c r="DN304" i="4"/>
  <c r="DP304" i="4"/>
  <c r="DR304" i="4"/>
  <c r="DT304" i="4"/>
  <c r="DV304" i="4"/>
  <c r="DX304" i="4"/>
  <c r="DZ304" i="4"/>
  <c r="EB304" i="4"/>
  <c r="ED304" i="4"/>
  <c r="EF304" i="4"/>
  <c r="EH304" i="4"/>
  <c r="EJ304" i="4"/>
  <c r="EL304" i="4"/>
  <c r="EN304" i="4"/>
  <c r="EP304" i="4"/>
  <c r="ER304" i="4"/>
  <c r="ET304" i="4"/>
  <c r="EV304" i="4"/>
  <c r="EX304" i="4"/>
  <c r="EZ304" i="4"/>
  <c r="FB304" i="4"/>
  <c r="FD304" i="4"/>
  <c r="FF304" i="4"/>
  <c r="FH304" i="4"/>
  <c r="FJ304" i="4"/>
  <c r="FL304" i="4"/>
  <c r="FN304" i="4"/>
  <c r="FP304" i="4"/>
  <c r="FR304" i="4"/>
  <c r="FT304" i="4"/>
  <c r="FV304" i="4"/>
  <c r="FX304" i="4"/>
  <c r="FZ304" i="4"/>
  <c r="GB304" i="4"/>
  <c r="GD304" i="4"/>
  <c r="GF304" i="4"/>
  <c r="GH304" i="4"/>
  <c r="GJ304" i="4"/>
  <c r="GL304" i="4"/>
  <c r="GN304" i="4"/>
  <c r="GP304" i="4"/>
  <c r="GR304" i="4"/>
  <c r="GT304" i="4"/>
  <c r="GV304" i="4"/>
  <c r="GX304" i="4"/>
  <c r="GZ304" i="4"/>
  <c r="HB304" i="4"/>
  <c r="HD304" i="4"/>
  <c r="DI305" i="4"/>
  <c r="DK305" i="4"/>
  <c r="DM305" i="4"/>
  <c r="DO305" i="4"/>
  <c r="DQ305" i="4"/>
  <c r="DS305" i="4"/>
  <c r="DU305" i="4"/>
  <c r="DW305" i="4"/>
  <c r="DY305" i="4"/>
  <c r="EA305" i="4"/>
  <c r="EC305" i="4"/>
  <c r="EE305" i="4"/>
  <c r="EG305" i="4"/>
  <c r="EI305" i="4"/>
  <c r="EK305" i="4"/>
  <c r="EM305" i="4"/>
  <c r="EO305" i="4"/>
  <c r="EQ305" i="4"/>
  <c r="ES305" i="4"/>
  <c r="EU305" i="4"/>
  <c r="EW305" i="4"/>
  <c r="EY305" i="4"/>
  <c r="FA305" i="4"/>
  <c r="FC305" i="4"/>
  <c r="FE305" i="4"/>
  <c r="FG305" i="4"/>
  <c r="FI305" i="4"/>
  <c r="FK305" i="4"/>
  <c r="FM305" i="4"/>
  <c r="FO305" i="4"/>
  <c r="FQ305" i="4"/>
  <c r="FS305" i="4"/>
  <c r="FU305" i="4"/>
  <c r="FW305" i="4"/>
  <c r="FY305" i="4"/>
  <c r="GA305" i="4"/>
  <c r="GC305" i="4"/>
  <c r="GE305" i="4"/>
  <c r="GG305" i="4"/>
  <c r="GI305" i="4"/>
  <c r="GK305" i="4"/>
  <c r="GM305" i="4"/>
  <c r="GO305" i="4"/>
  <c r="GQ305" i="4"/>
  <c r="GS305" i="4"/>
  <c r="GU305" i="4"/>
  <c r="GW305" i="4"/>
  <c r="GY305" i="4"/>
  <c r="HA305" i="4"/>
  <c r="HC305" i="4"/>
  <c r="DJ306" i="4"/>
  <c r="DL306" i="4"/>
  <c r="DN306" i="4"/>
  <c r="DP306" i="4"/>
  <c r="DR306" i="4"/>
  <c r="DT306" i="4"/>
  <c r="DV306" i="4"/>
  <c r="DX306" i="4"/>
  <c r="DZ306" i="4"/>
  <c r="EB306" i="4"/>
  <c r="ED306" i="4"/>
  <c r="EF306" i="4"/>
  <c r="EH306" i="4"/>
  <c r="EJ306" i="4"/>
  <c r="EL306" i="4"/>
  <c r="EN306" i="4"/>
  <c r="EP306" i="4"/>
  <c r="ER306" i="4"/>
  <c r="ET306" i="4"/>
  <c r="EV306" i="4"/>
  <c r="EX306" i="4"/>
  <c r="EZ306" i="4"/>
  <c r="FB306" i="4"/>
  <c r="FD306" i="4"/>
  <c r="FF306" i="4"/>
  <c r="FH306" i="4"/>
  <c r="FJ306" i="4"/>
  <c r="FL306" i="4"/>
  <c r="FN306" i="4"/>
  <c r="FP306" i="4"/>
  <c r="FR306" i="4"/>
  <c r="FT306" i="4"/>
  <c r="FV306" i="4"/>
  <c r="FX306" i="4"/>
  <c r="FZ306" i="4"/>
  <c r="GB306" i="4"/>
  <c r="GD306" i="4"/>
  <c r="GF306" i="4"/>
  <c r="GH306" i="4"/>
  <c r="GJ306" i="4"/>
  <c r="GL306" i="4"/>
  <c r="GN306" i="4"/>
  <c r="GP306" i="4"/>
  <c r="GR306" i="4"/>
  <c r="GT306" i="4"/>
  <c r="GV306" i="4"/>
  <c r="GX306" i="4"/>
  <c r="GZ306" i="4"/>
  <c r="HB306" i="4"/>
  <c r="HD306" i="4"/>
  <c r="DJ307" i="4"/>
  <c r="DL307" i="4"/>
  <c r="DN307" i="4"/>
  <c r="DP307" i="4"/>
  <c r="DR307" i="4"/>
  <c r="DT307" i="4"/>
  <c r="DV307" i="4"/>
  <c r="DX307" i="4"/>
  <c r="DZ307" i="4"/>
  <c r="EB307" i="4"/>
  <c r="ED307" i="4"/>
  <c r="EF307" i="4"/>
  <c r="EH307" i="4"/>
  <c r="EJ307" i="4"/>
  <c r="EL307" i="4"/>
  <c r="EN307" i="4"/>
  <c r="EP307" i="4"/>
  <c r="ER307" i="4"/>
  <c r="ET307" i="4"/>
  <c r="EV307" i="4"/>
  <c r="EX307" i="4"/>
  <c r="EZ307" i="4"/>
  <c r="FB307" i="4"/>
  <c r="FD307" i="4"/>
  <c r="FF307" i="4"/>
  <c r="FH307" i="4"/>
  <c r="FJ307" i="4"/>
  <c r="FL307" i="4"/>
  <c r="FN307" i="4"/>
  <c r="FP307" i="4"/>
  <c r="FR307" i="4"/>
  <c r="FT307" i="4"/>
  <c r="FV307" i="4"/>
  <c r="FX307" i="4"/>
  <c r="FZ307" i="4"/>
  <c r="GB307" i="4"/>
  <c r="GD307" i="4"/>
  <c r="GF307" i="4"/>
  <c r="GH307" i="4"/>
  <c r="GJ307" i="4"/>
  <c r="GL307" i="4"/>
  <c r="GN307" i="4"/>
  <c r="GP307" i="4"/>
  <c r="GR307" i="4"/>
  <c r="GT307" i="4"/>
  <c r="GV307" i="4"/>
  <c r="GX307" i="4"/>
  <c r="GZ307" i="4"/>
  <c r="HB307" i="4"/>
  <c r="HD307" i="4"/>
  <c r="DI308" i="4"/>
  <c r="DK308" i="4"/>
  <c r="DM308" i="4"/>
  <c r="DO308" i="4"/>
  <c r="DQ308" i="4"/>
  <c r="DS308" i="4"/>
  <c r="DU308" i="4"/>
  <c r="DW308" i="4"/>
  <c r="DY308" i="4"/>
  <c r="EA308" i="4"/>
  <c r="EC308" i="4"/>
  <c r="EE308" i="4"/>
  <c r="EG308" i="4"/>
  <c r="EI308" i="4"/>
  <c r="EK308" i="4"/>
  <c r="EM308" i="4"/>
  <c r="EO308" i="4"/>
  <c r="EQ308" i="4"/>
  <c r="ES308" i="4"/>
  <c r="EU308" i="4"/>
  <c r="EW308" i="4"/>
  <c r="EY308" i="4"/>
  <c r="FA308" i="4"/>
  <c r="FC308" i="4"/>
  <c r="FE308" i="4"/>
  <c r="FG308" i="4"/>
  <c r="FI308" i="4"/>
  <c r="FK308" i="4"/>
  <c r="FM308" i="4"/>
  <c r="FO308" i="4"/>
  <c r="FQ308" i="4"/>
  <c r="FS308" i="4"/>
  <c r="FU308" i="4"/>
  <c r="FW308" i="4"/>
  <c r="FY308" i="4"/>
  <c r="GA308" i="4"/>
  <c r="GC308" i="4"/>
  <c r="GE308" i="4"/>
  <c r="GG308" i="4"/>
  <c r="GI308" i="4"/>
  <c r="GK308" i="4"/>
  <c r="GM308" i="4"/>
  <c r="GO308" i="4"/>
  <c r="GQ308" i="4"/>
  <c r="GS308" i="4"/>
  <c r="GU308" i="4"/>
  <c r="GW308" i="4"/>
  <c r="GY308" i="4"/>
  <c r="HA308" i="4"/>
  <c r="HC308" i="4"/>
  <c r="DJ309" i="4"/>
  <c r="DL309" i="4"/>
  <c r="DN309" i="4"/>
  <c r="DP309" i="4"/>
  <c r="DR309" i="4"/>
  <c r="DT309" i="4"/>
  <c r="DV309" i="4"/>
  <c r="DX309" i="4"/>
  <c r="DZ309" i="4"/>
  <c r="EB309" i="4"/>
  <c r="ED309" i="4"/>
  <c r="EF309" i="4"/>
  <c r="EH309" i="4"/>
  <c r="EJ309" i="4"/>
  <c r="EL309" i="4"/>
  <c r="EN309" i="4"/>
  <c r="EP309" i="4"/>
  <c r="ER309" i="4"/>
  <c r="ET309" i="4"/>
  <c r="EV309" i="4"/>
  <c r="EX309" i="4"/>
  <c r="EZ309" i="4"/>
  <c r="FB309" i="4"/>
  <c r="FD309" i="4"/>
  <c r="FF309" i="4"/>
  <c r="FH309" i="4"/>
  <c r="FJ309" i="4"/>
  <c r="FL309" i="4"/>
  <c r="FN309" i="4"/>
  <c r="FP309" i="4"/>
  <c r="FR309" i="4"/>
  <c r="FT309" i="4"/>
  <c r="FV309" i="4"/>
  <c r="FX309" i="4"/>
  <c r="FZ309" i="4"/>
  <c r="GB309" i="4"/>
  <c r="GD309" i="4"/>
  <c r="GF309" i="4"/>
  <c r="GH309" i="4"/>
  <c r="GJ309" i="4"/>
  <c r="GL309" i="4"/>
  <c r="GN309" i="4"/>
  <c r="GP309" i="4"/>
  <c r="GR309" i="4"/>
  <c r="GT309" i="4"/>
  <c r="GV309" i="4"/>
  <c r="GX309" i="4"/>
  <c r="GZ309" i="4"/>
  <c r="HB309" i="4"/>
  <c r="HD309" i="4"/>
  <c r="DI310" i="4"/>
  <c r="DK310" i="4"/>
  <c r="DM310" i="4"/>
  <c r="DO310" i="4"/>
  <c r="DQ310" i="4"/>
  <c r="DS310" i="4"/>
  <c r="DU310" i="4"/>
  <c r="DW310" i="4"/>
  <c r="DY310" i="4"/>
  <c r="EA310" i="4"/>
  <c r="EC310" i="4"/>
  <c r="EE310" i="4"/>
  <c r="EG310" i="4"/>
  <c r="EI310" i="4"/>
  <c r="EK310" i="4"/>
  <c r="EM310" i="4"/>
  <c r="EO310" i="4"/>
  <c r="EQ310" i="4"/>
  <c r="ES310" i="4"/>
  <c r="EU310" i="4"/>
  <c r="EW310" i="4"/>
  <c r="EY310" i="4"/>
  <c r="FA310" i="4"/>
  <c r="FC310" i="4"/>
  <c r="FE310" i="4"/>
  <c r="FG310" i="4"/>
  <c r="FI310" i="4"/>
  <c r="FK310" i="4"/>
  <c r="FM310" i="4"/>
  <c r="FO310" i="4"/>
  <c r="FQ310" i="4"/>
  <c r="FS310" i="4"/>
  <c r="FU310" i="4"/>
  <c r="FW310" i="4"/>
  <c r="FY310" i="4"/>
  <c r="GA310" i="4"/>
  <c r="GC310" i="4"/>
  <c r="GE310" i="4"/>
  <c r="GG310" i="4"/>
  <c r="GI310" i="4"/>
  <c r="GK310" i="4"/>
  <c r="GM310" i="4"/>
  <c r="GO310" i="4"/>
  <c r="GQ310" i="4"/>
  <c r="GS310" i="4"/>
  <c r="GU310" i="4"/>
  <c r="GW310" i="4"/>
  <c r="GY310" i="4"/>
  <c r="HA310" i="4"/>
  <c r="HC310" i="4"/>
  <c r="DI311" i="4"/>
  <c r="DK311" i="4"/>
  <c r="DM311" i="4"/>
  <c r="DO311" i="4"/>
  <c r="DQ311" i="4"/>
  <c r="DS311" i="4"/>
  <c r="DU311" i="4"/>
  <c r="DW311" i="4"/>
  <c r="DY311" i="4"/>
  <c r="EA311" i="4"/>
  <c r="EC311" i="4"/>
  <c r="EE311" i="4"/>
  <c r="EG311" i="4"/>
  <c r="EI311" i="4"/>
  <c r="EK311" i="4"/>
  <c r="EM311" i="4"/>
  <c r="EO311" i="4"/>
  <c r="EQ311" i="4"/>
  <c r="ES311" i="4"/>
  <c r="EU311" i="4"/>
  <c r="EW311" i="4"/>
  <c r="EY311" i="4"/>
  <c r="FA311" i="4"/>
  <c r="FC311" i="4"/>
  <c r="FE311" i="4"/>
  <c r="FG311" i="4"/>
  <c r="FI311" i="4"/>
  <c r="FK311" i="4"/>
  <c r="FM311" i="4"/>
  <c r="FO311" i="4"/>
  <c r="FQ311" i="4"/>
  <c r="FS311" i="4"/>
  <c r="FU311" i="4"/>
  <c r="FW311" i="4"/>
  <c r="FY311" i="4"/>
  <c r="GA311" i="4"/>
  <c r="GC311" i="4"/>
  <c r="GE311" i="4"/>
  <c r="GG311" i="4"/>
  <c r="GI311" i="4"/>
  <c r="GK311" i="4"/>
  <c r="GM311" i="4"/>
  <c r="GO311" i="4"/>
  <c r="GQ311" i="4"/>
  <c r="GS311" i="4"/>
  <c r="GU311" i="4"/>
  <c r="GW311" i="4"/>
  <c r="GY311" i="4"/>
  <c r="HA311" i="4"/>
  <c r="HC311" i="4"/>
  <c r="DJ312" i="4"/>
  <c r="DL312" i="4"/>
  <c r="DN312" i="4"/>
  <c r="DP312" i="4"/>
  <c r="DR312" i="4"/>
  <c r="DT312" i="4"/>
  <c r="DV312" i="4"/>
  <c r="DX312" i="4"/>
  <c r="DZ312" i="4"/>
  <c r="EB312" i="4"/>
  <c r="ED312" i="4"/>
  <c r="EF312" i="4"/>
  <c r="EH312" i="4"/>
  <c r="EJ312" i="4"/>
  <c r="EL312" i="4"/>
  <c r="EN312" i="4"/>
  <c r="EP312" i="4"/>
  <c r="ER312" i="4"/>
  <c r="ET312" i="4"/>
  <c r="EV312" i="4"/>
  <c r="EX312" i="4"/>
  <c r="EZ312" i="4"/>
  <c r="FB312" i="4"/>
  <c r="FD312" i="4"/>
  <c r="FF312" i="4"/>
  <c r="FH312" i="4"/>
  <c r="FJ312" i="4"/>
  <c r="FL312" i="4"/>
  <c r="FN312" i="4"/>
  <c r="FP312" i="4"/>
  <c r="FR312" i="4"/>
  <c r="FT312" i="4"/>
  <c r="FV312" i="4"/>
  <c r="FX312" i="4"/>
  <c r="FZ312" i="4"/>
  <c r="GB312" i="4"/>
  <c r="GD312" i="4"/>
  <c r="GF312" i="4"/>
  <c r="GH312" i="4"/>
  <c r="GJ312" i="4"/>
  <c r="GL312" i="4"/>
  <c r="GN312" i="4"/>
  <c r="GP312" i="4"/>
  <c r="GR312" i="4"/>
  <c r="GT312" i="4"/>
  <c r="GV312" i="4"/>
  <c r="GX312" i="4"/>
  <c r="GZ312" i="4"/>
  <c r="HB312" i="4"/>
  <c r="HD312" i="4"/>
  <c r="DI313" i="4"/>
  <c r="DK313" i="4"/>
  <c r="DM313" i="4"/>
  <c r="DO313" i="4"/>
  <c r="DQ313" i="4"/>
  <c r="DS313" i="4"/>
  <c r="DU313" i="4"/>
  <c r="DW313" i="4"/>
  <c r="DY313" i="4"/>
  <c r="EA313" i="4"/>
  <c r="EC313" i="4"/>
  <c r="EE313" i="4"/>
  <c r="EG313" i="4"/>
  <c r="EI313" i="4"/>
  <c r="EK313" i="4"/>
  <c r="EM313" i="4"/>
  <c r="EO313" i="4"/>
  <c r="EQ313" i="4"/>
  <c r="ES313" i="4"/>
  <c r="EU313" i="4"/>
  <c r="EW313" i="4"/>
  <c r="EY313" i="4"/>
  <c r="FA313" i="4"/>
  <c r="FC313" i="4"/>
  <c r="FE313" i="4"/>
  <c r="FG313" i="4"/>
  <c r="FI313" i="4"/>
  <c r="FK313" i="4"/>
  <c r="FM313" i="4"/>
  <c r="FO313" i="4"/>
  <c r="FQ313" i="4"/>
  <c r="FS313" i="4"/>
  <c r="FU313" i="4"/>
  <c r="FW313" i="4"/>
  <c r="FY313" i="4"/>
  <c r="GA313" i="4"/>
  <c r="GC313" i="4"/>
  <c r="GE313" i="4"/>
  <c r="GG313" i="4"/>
  <c r="GI313" i="4"/>
  <c r="GK313" i="4"/>
  <c r="GM313" i="4"/>
  <c r="GO313" i="4"/>
  <c r="GQ313" i="4"/>
  <c r="GS313" i="4"/>
  <c r="GU313" i="4"/>
  <c r="GW313" i="4"/>
  <c r="GY313" i="4"/>
  <c r="HA313" i="4"/>
  <c r="HC313" i="4"/>
  <c r="DJ314" i="4"/>
  <c r="DL314" i="4"/>
  <c r="DN314" i="4"/>
  <c r="DP314" i="4"/>
  <c r="DR314" i="4"/>
  <c r="DT314" i="4"/>
  <c r="DV314" i="4"/>
  <c r="DX314" i="4"/>
  <c r="DZ314" i="4"/>
  <c r="EB314" i="4"/>
  <c r="ED314" i="4"/>
  <c r="EF314" i="4"/>
  <c r="EH314" i="4"/>
  <c r="EJ314" i="4"/>
  <c r="EL314" i="4"/>
  <c r="EN314" i="4"/>
  <c r="EP314" i="4"/>
  <c r="ER314" i="4"/>
  <c r="ET314" i="4"/>
  <c r="EV314" i="4"/>
  <c r="EX314" i="4"/>
  <c r="EZ314" i="4"/>
  <c r="FB314" i="4"/>
  <c r="FD314" i="4"/>
  <c r="FF314" i="4"/>
  <c r="FH314" i="4"/>
  <c r="FJ314" i="4"/>
  <c r="FL314" i="4"/>
  <c r="FN314" i="4"/>
  <c r="FP314" i="4"/>
  <c r="FR314" i="4"/>
  <c r="FT314" i="4"/>
  <c r="FV314" i="4"/>
  <c r="FX314" i="4"/>
  <c r="FZ314" i="4"/>
  <c r="GB314" i="4"/>
  <c r="GD314" i="4"/>
  <c r="GF314" i="4"/>
  <c r="GH314" i="4"/>
  <c r="GJ314" i="4"/>
  <c r="GL314" i="4"/>
  <c r="GN314" i="4"/>
  <c r="GP314" i="4"/>
  <c r="GR314" i="4"/>
  <c r="GT314" i="4"/>
  <c r="GV314" i="4"/>
  <c r="GX314" i="4"/>
  <c r="GZ314" i="4"/>
  <c r="HB314" i="4"/>
  <c r="HD314" i="4"/>
  <c r="DJ315" i="4"/>
  <c r="DL315" i="4"/>
  <c r="DN315" i="4"/>
  <c r="DP315" i="4"/>
  <c r="DR315" i="4"/>
  <c r="DT315" i="4"/>
  <c r="DV315" i="4"/>
  <c r="DX315" i="4"/>
  <c r="DZ315" i="4"/>
  <c r="EB315" i="4"/>
  <c r="ED315" i="4"/>
  <c r="EF315" i="4"/>
  <c r="EH315" i="4"/>
  <c r="EJ315" i="4"/>
  <c r="EL315" i="4"/>
  <c r="EN315" i="4"/>
  <c r="EP315" i="4"/>
  <c r="ER315" i="4"/>
  <c r="ET315" i="4"/>
  <c r="EV315" i="4"/>
  <c r="EX315" i="4"/>
  <c r="EZ315" i="4"/>
  <c r="FB315" i="4"/>
  <c r="FD315" i="4"/>
  <c r="FF315" i="4"/>
  <c r="FH315" i="4"/>
  <c r="FJ315" i="4"/>
  <c r="FL315" i="4"/>
  <c r="FN315" i="4"/>
  <c r="FP315" i="4"/>
  <c r="FR315" i="4"/>
  <c r="FT315" i="4"/>
  <c r="FV315" i="4"/>
  <c r="FX315" i="4"/>
  <c r="FZ315" i="4"/>
  <c r="GB315" i="4"/>
  <c r="GD315" i="4"/>
  <c r="GF315" i="4"/>
  <c r="GH315" i="4"/>
  <c r="GJ315" i="4"/>
  <c r="GL315" i="4"/>
  <c r="GN315" i="4"/>
  <c r="GP315" i="4"/>
  <c r="GR315" i="4"/>
  <c r="GT315" i="4"/>
  <c r="GV315" i="4"/>
  <c r="GX315" i="4"/>
  <c r="GZ315" i="4"/>
  <c r="HB315" i="4"/>
  <c r="HD315" i="4"/>
  <c r="DI316" i="4"/>
  <c r="DK316" i="4"/>
  <c r="DM316" i="4"/>
  <c r="DO316" i="4"/>
  <c r="DQ316" i="4"/>
  <c r="DS316" i="4"/>
  <c r="DU316" i="4"/>
  <c r="DW316" i="4"/>
  <c r="DY316" i="4"/>
  <c r="EA316" i="4"/>
  <c r="EC316" i="4"/>
  <c r="EE316" i="4"/>
  <c r="EG316" i="4"/>
  <c r="EI316" i="4"/>
  <c r="EK316" i="4"/>
  <c r="EM316" i="4"/>
  <c r="EO316" i="4"/>
  <c r="EQ316" i="4"/>
  <c r="ES316" i="4"/>
  <c r="EU316" i="4"/>
  <c r="EW316" i="4"/>
  <c r="EY316" i="4"/>
  <c r="FA316" i="4"/>
  <c r="FC316" i="4"/>
  <c r="FE316" i="4"/>
  <c r="FG316" i="4"/>
  <c r="FI316" i="4"/>
  <c r="FK316" i="4"/>
  <c r="FM316" i="4"/>
  <c r="FO316" i="4"/>
  <c r="FQ316" i="4"/>
  <c r="FS316" i="4"/>
  <c r="FU316" i="4"/>
  <c r="FW316" i="4"/>
  <c r="FY316" i="4"/>
  <c r="GA316" i="4"/>
  <c r="GC316" i="4"/>
  <c r="GE316" i="4"/>
  <c r="GG316" i="4"/>
  <c r="GI316" i="4"/>
  <c r="GK316" i="4"/>
  <c r="GM316" i="4"/>
  <c r="GO316" i="4"/>
  <c r="GQ316" i="4"/>
  <c r="GS316" i="4"/>
  <c r="GU316" i="4"/>
  <c r="GW316" i="4"/>
  <c r="GY316" i="4"/>
  <c r="HA316" i="4"/>
  <c r="HC316" i="4"/>
  <c r="DJ317" i="4"/>
  <c r="DL317" i="4"/>
  <c r="DN317" i="4"/>
  <c r="DP317" i="4"/>
  <c r="DR317" i="4"/>
  <c r="DT317" i="4"/>
  <c r="DV317" i="4"/>
  <c r="DX317" i="4"/>
  <c r="DZ317" i="4"/>
  <c r="EB317" i="4"/>
  <c r="ED317" i="4"/>
  <c r="EF317" i="4"/>
  <c r="EH317" i="4"/>
  <c r="EJ317" i="4"/>
  <c r="EL317" i="4"/>
  <c r="EN317" i="4"/>
  <c r="EP317" i="4"/>
  <c r="ER317" i="4"/>
  <c r="ET317" i="4"/>
  <c r="EV317" i="4"/>
  <c r="EX317" i="4"/>
  <c r="EZ317" i="4"/>
  <c r="FB317" i="4"/>
  <c r="FD317" i="4"/>
  <c r="FF317" i="4"/>
  <c r="FH317" i="4"/>
  <c r="FJ317" i="4"/>
  <c r="FL317" i="4"/>
  <c r="FN317" i="4"/>
  <c r="FP317" i="4"/>
  <c r="FR317" i="4"/>
  <c r="FT317" i="4"/>
  <c r="FV317" i="4"/>
  <c r="FX317" i="4"/>
  <c r="FZ317" i="4"/>
  <c r="GB317" i="4"/>
  <c r="GD317" i="4"/>
  <c r="GF317" i="4"/>
  <c r="GH317" i="4"/>
  <c r="GJ317" i="4"/>
  <c r="GL317" i="4"/>
  <c r="GN317" i="4"/>
  <c r="GP317" i="4"/>
  <c r="GR317" i="4"/>
  <c r="GT317" i="4"/>
  <c r="GV317" i="4"/>
  <c r="GX317" i="4"/>
  <c r="GZ317" i="4"/>
  <c r="HB317" i="4"/>
  <c r="HD317" i="4"/>
  <c r="DI318" i="4"/>
  <c r="DK318" i="4"/>
  <c r="DM318" i="4"/>
  <c r="DO318" i="4"/>
  <c r="DQ318" i="4"/>
  <c r="DS318" i="4"/>
  <c r="DU318" i="4"/>
  <c r="DW318" i="4"/>
  <c r="DY318" i="4"/>
  <c r="EA318" i="4"/>
  <c r="EC318" i="4"/>
  <c r="EE318" i="4"/>
  <c r="EG318" i="4"/>
  <c r="EI318" i="4"/>
  <c r="EK318" i="4"/>
  <c r="EM318" i="4"/>
  <c r="EO318" i="4"/>
  <c r="EQ318" i="4"/>
  <c r="ES318" i="4"/>
  <c r="EU318" i="4"/>
  <c r="EW318" i="4"/>
  <c r="EY318" i="4"/>
  <c r="FA318" i="4"/>
  <c r="FC318" i="4"/>
  <c r="FE318" i="4"/>
  <c r="FG318" i="4"/>
  <c r="FI318" i="4"/>
  <c r="FK318" i="4"/>
  <c r="FM318" i="4"/>
  <c r="FO318" i="4"/>
  <c r="FQ318" i="4"/>
  <c r="FS318" i="4"/>
  <c r="FU318" i="4"/>
  <c r="FW318" i="4"/>
  <c r="FY318" i="4"/>
  <c r="GA318" i="4"/>
  <c r="GC318" i="4"/>
  <c r="GE318" i="4"/>
  <c r="GG318" i="4"/>
  <c r="GI318" i="4"/>
  <c r="GK318" i="4"/>
  <c r="GM318" i="4"/>
  <c r="GO318" i="4"/>
  <c r="GQ318" i="4"/>
  <c r="GS318" i="4"/>
  <c r="GU318" i="4"/>
  <c r="GW318" i="4"/>
  <c r="GY318" i="4"/>
  <c r="HA318" i="4"/>
  <c r="HC318" i="4"/>
  <c r="DI319" i="4"/>
  <c r="DK319" i="4"/>
  <c r="DM319" i="4"/>
  <c r="DO319" i="4"/>
  <c r="DQ319" i="4"/>
  <c r="DS319" i="4"/>
  <c r="DU319" i="4"/>
  <c r="DW319" i="4"/>
  <c r="DY319" i="4"/>
  <c r="EA319" i="4"/>
  <c r="EC319" i="4"/>
  <c r="EE319" i="4"/>
  <c r="EG319" i="4"/>
  <c r="EI319" i="4"/>
  <c r="EK319" i="4"/>
  <c r="EM319" i="4"/>
  <c r="EO319" i="4"/>
  <c r="EQ319" i="4"/>
  <c r="ES319" i="4"/>
  <c r="EU319" i="4"/>
  <c r="EW319" i="4"/>
  <c r="EY319" i="4"/>
  <c r="FA319" i="4"/>
  <c r="FC319" i="4"/>
  <c r="FE319" i="4"/>
  <c r="FG319" i="4"/>
  <c r="FI319" i="4"/>
  <c r="FK319" i="4"/>
  <c r="FM319" i="4"/>
  <c r="FO319" i="4"/>
  <c r="FQ319" i="4"/>
  <c r="FS319" i="4"/>
  <c r="FU319" i="4"/>
  <c r="FW319" i="4"/>
  <c r="FY319" i="4"/>
  <c r="GA319" i="4"/>
  <c r="GC319" i="4"/>
  <c r="GE319" i="4"/>
  <c r="GG319" i="4"/>
  <c r="GI319" i="4"/>
  <c r="GK319" i="4"/>
  <c r="GM319" i="4"/>
  <c r="GO319" i="4"/>
  <c r="GQ319" i="4"/>
  <c r="GS319" i="4"/>
  <c r="GU319" i="4"/>
  <c r="GW319" i="4"/>
  <c r="GY319" i="4"/>
  <c r="HA319" i="4"/>
  <c r="HC319" i="4"/>
  <c r="DJ320" i="4"/>
  <c r="DL320" i="4"/>
  <c r="DN320" i="4"/>
  <c r="DP320" i="4"/>
  <c r="DR320" i="4"/>
  <c r="DT320" i="4"/>
  <c r="DV320" i="4"/>
  <c r="DX320" i="4"/>
  <c r="DZ320" i="4"/>
  <c r="EB320" i="4"/>
  <c r="ED320" i="4"/>
  <c r="EF320" i="4"/>
  <c r="EH320" i="4"/>
  <c r="EJ320" i="4"/>
  <c r="EL320" i="4"/>
  <c r="EN320" i="4"/>
  <c r="EP320" i="4"/>
  <c r="ER320" i="4"/>
  <c r="ET320" i="4"/>
  <c r="EV320" i="4"/>
  <c r="EX320" i="4"/>
  <c r="EZ320" i="4"/>
  <c r="FB320" i="4"/>
  <c r="FD320" i="4"/>
  <c r="FF320" i="4"/>
  <c r="FH320" i="4"/>
  <c r="FJ320" i="4"/>
  <c r="FL320" i="4"/>
  <c r="FN320" i="4"/>
  <c r="FP320" i="4"/>
  <c r="FR320" i="4"/>
  <c r="FT320" i="4"/>
  <c r="FV320" i="4"/>
  <c r="FX320" i="4"/>
  <c r="FZ320" i="4"/>
  <c r="GB320" i="4"/>
  <c r="GD320" i="4"/>
  <c r="GF320" i="4"/>
  <c r="GH320" i="4"/>
  <c r="GJ320" i="4"/>
  <c r="GL320" i="4"/>
  <c r="GN320" i="4"/>
  <c r="GP320" i="4"/>
  <c r="GR320" i="4"/>
  <c r="GT320" i="4"/>
  <c r="GV320" i="4"/>
  <c r="GX320" i="4"/>
  <c r="GZ320" i="4"/>
  <c r="HB320" i="4"/>
  <c r="HD320" i="4"/>
  <c r="DI321" i="4"/>
  <c r="DK321" i="4"/>
  <c r="DM321" i="4"/>
  <c r="DO321" i="4"/>
  <c r="DQ321" i="4"/>
  <c r="DS321" i="4"/>
  <c r="DU321" i="4"/>
  <c r="DW321" i="4"/>
  <c r="DY321" i="4"/>
  <c r="EA321" i="4"/>
  <c r="EC321" i="4"/>
  <c r="EE321" i="4"/>
  <c r="EG321" i="4"/>
  <c r="EI321" i="4"/>
  <c r="EK321" i="4"/>
  <c r="EM321" i="4"/>
  <c r="EO321" i="4"/>
  <c r="EQ321" i="4"/>
  <c r="ES321" i="4"/>
  <c r="EU321" i="4"/>
  <c r="EW321" i="4"/>
  <c r="EY321" i="4"/>
  <c r="FA321" i="4"/>
  <c r="FC321" i="4"/>
  <c r="FE321" i="4"/>
  <c r="FG321" i="4"/>
  <c r="FI321" i="4"/>
  <c r="FK321" i="4"/>
  <c r="FM321" i="4"/>
  <c r="FO321" i="4"/>
  <c r="FQ321" i="4"/>
  <c r="FS321" i="4"/>
  <c r="FU321" i="4"/>
  <c r="FW321" i="4"/>
  <c r="FY321" i="4"/>
  <c r="GA321" i="4"/>
  <c r="GC321" i="4"/>
  <c r="GE321" i="4"/>
  <c r="GG321" i="4"/>
  <c r="GI321" i="4"/>
  <c r="GK321" i="4"/>
  <c r="GM321" i="4"/>
  <c r="GO321" i="4"/>
  <c r="GQ321" i="4"/>
  <c r="GS321" i="4"/>
  <c r="GU321" i="4"/>
  <c r="GW321" i="4"/>
  <c r="GY321" i="4"/>
  <c r="HA321" i="4"/>
  <c r="HC321" i="4"/>
  <c r="DJ322" i="4"/>
  <c r="DL322" i="4"/>
  <c r="DN322" i="4"/>
  <c r="DP322" i="4"/>
  <c r="DR322" i="4"/>
  <c r="DT322" i="4"/>
  <c r="DV322" i="4"/>
  <c r="DX322" i="4"/>
  <c r="DZ322" i="4"/>
  <c r="EB322" i="4"/>
  <c r="ED322" i="4"/>
  <c r="EF322" i="4"/>
  <c r="EH322" i="4"/>
  <c r="EJ322" i="4"/>
  <c r="EL322" i="4"/>
  <c r="EN322" i="4"/>
  <c r="EP322" i="4"/>
  <c r="ER322" i="4"/>
  <c r="ET322" i="4"/>
  <c r="EV322" i="4"/>
  <c r="EX322" i="4"/>
  <c r="EZ322" i="4"/>
  <c r="FB322" i="4"/>
  <c r="FD322" i="4"/>
  <c r="FF322" i="4"/>
  <c r="FH322" i="4"/>
  <c r="FJ322" i="4"/>
  <c r="FL322" i="4"/>
  <c r="FN322" i="4"/>
  <c r="FP322" i="4"/>
  <c r="FR322" i="4"/>
  <c r="FT322" i="4"/>
  <c r="FV322" i="4"/>
  <c r="FX322" i="4"/>
  <c r="FZ322" i="4"/>
  <c r="GB322" i="4"/>
  <c r="GD322" i="4"/>
  <c r="GF322" i="4"/>
  <c r="GH322" i="4"/>
  <c r="GJ322" i="4"/>
  <c r="GL322" i="4"/>
  <c r="GN322" i="4"/>
  <c r="GP322" i="4"/>
  <c r="GR322" i="4"/>
  <c r="GT322" i="4"/>
  <c r="GV322" i="4"/>
  <c r="GX322" i="4"/>
  <c r="GZ322" i="4"/>
  <c r="HB322" i="4"/>
  <c r="HD322" i="4"/>
  <c r="DJ323" i="4"/>
  <c r="DL323" i="4"/>
  <c r="DN323" i="4"/>
  <c r="DP323" i="4"/>
  <c r="DR323" i="4"/>
  <c r="DT323" i="4"/>
  <c r="DV323" i="4"/>
  <c r="DX323" i="4"/>
  <c r="DZ323" i="4"/>
  <c r="EB323" i="4"/>
  <c r="ED323" i="4"/>
  <c r="EF323" i="4"/>
  <c r="EH323" i="4"/>
  <c r="EJ323" i="4"/>
  <c r="EL323" i="4"/>
  <c r="EN323" i="4"/>
  <c r="EP323" i="4"/>
  <c r="ER323" i="4"/>
  <c r="ET323" i="4"/>
  <c r="EV323" i="4"/>
  <c r="EX323" i="4"/>
  <c r="EZ323" i="4"/>
  <c r="FB323" i="4"/>
  <c r="FD323" i="4"/>
  <c r="FF323" i="4"/>
  <c r="FH323" i="4"/>
  <c r="FJ323" i="4"/>
  <c r="FL323" i="4"/>
  <c r="FN323" i="4"/>
  <c r="FP323" i="4"/>
  <c r="FR323" i="4"/>
  <c r="FT323" i="4"/>
  <c r="FV323" i="4"/>
  <c r="FX323" i="4"/>
  <c r="FZ323" i="4"/>
  <c r="GB323" i="4"/>
  <c r="GD323" i="4"/>
  <c r="GF323" i="4"/>
  <c r="GH323" i="4"/>
  <c r="GJ323" i="4"/>
  <c r="GL323" i="4"/>
  <c r="GN323" i="4"/>
  <c r="GP323" i="4"/>
  <c r="GR323" i="4"/>
  <c r="GT323" i="4"/>
  <c r="GV323" i="4"/>
  <c r="GX323" i="4"/>
  <c r="GZ323" i="4"/>
  <c r="HB323" i="4"/>
  <c r="HD323" i="4"/>
  <c r="DI324" i="4"/>
  <c r="DK324" i="4"/>
  <c r="DM324" i="4"/>
  <c r="DO324" i="4"/>
  <c r="DQ324" i="4"/>
  <c r="DS324" i="4"/>
  <c r="DU324" i="4"/>
  <c r="DW324" i="4"/>
  <c r="DY324" i="4"/>
  <c r="EA324" i="4"/>
  <c r="EC324" i="4"/>
  <c r="EE324" i="4"/>
  <c r="EG324" i="4"/>
  <c r="EI324" i="4"/>
  <c r="EK324" i="4"/>
  <c r="EM324" i="4"/>
  <c r="EO324" i="4"/>
  <c r="EQ324" i="4"/>
  <c r="ES324" i="4"/>
  <c r="EU324" i="4"/>
  <c r="EW324" i="4"/>
  <c r="EY324" i="4"/>
  <c r="FA324" i="4"/>
  <c r="FC324" i="4"/>
  <c r="FE324" i="4"/>
  <c r="FG324" i="4"/>
  <c r="FI324" i="4"/>
  <c r="FK324" i="4"/>
  <c r="FM324" i="4"/>
  <c r="FO324" i="4"/>
  <c r="FQ324" i="4"/>
  <c r="FS324" i="4"/>
  <c r="FU324" i="4"/>
  <c r="FW324" i="4"/>
  <c r="FY324" i="4"/>
  <c r="GA324" i="4"/>
  <c r="GC324" i="4"/>
  <c r="GE324" i="4"/>
  <c r="GG324" i="4"/>
  <c r="GI324" i="4"/>
  <c r="GK324" i="4"/>
  <c r="GM324" i="4"/>
  <c r="GO324" i="4"/>
  <c r="GQ324" i="4"/>
  <c r="GS324" i="4"/>
  <c r="GU324" i="4"/>
  <c r="GW324" i="4"/>
  <c r="GY324" i="4"/>
  <c r="HA324" i="4"/>
  <c r="HC324" i="4"/>
  <c r="DJ325" i="4"/>
  <c r="DL325" i="4"/>
  <c r="DN325" i="4"/>
  <c r="DP325" i="4"/>
  <c r="DR325" i="4"/>
  <c r="DT325" i="4"/>
  <c r="DV325" i="4"/>
  <c r="DX325" i="4"/>
  <c r="DZ325" i="4"/>
  <c r="EB325" i="4"/>
  <c r="ED325" i="4"/>
  <c r="EF325" i="4"/>
  <c r="EH325" i="4"/>
  <c r="EJ325" i="4"/>
  <c r="EL325" i="4"/>
  <c r="EN325" i="4"/>
  <c r="EP325" i="4"/>
  <c r="ER325" i="4"/>
  <c r="ET325" i="4"/>
  <c r="EV325" i="4"/>
  <c r="EX325" i="4"/>
  <c r="EZ325" i="4"/>
  <c r="FB325" i="4"/>
  <c r="FD325" i="4"/>
  <c r="FF325" i="4"/>
  <c r="FH325" i="4"/>
  <c r="FJ325" i="4"/>
  <c r="FL325" i="4"/>
  <c r="FN325" i="4"/>
  <c r="FP325" i="4"/>
  <c r="FR325" i="4"/>
  <c r="FT325" i="4"/>
  <c r="FV325" i="4"/>
  <c r="FX325" i="4"/>
  <c r="FZ325" i="4"/>
  <c r="GB325" i="4"/>
  <c r="GD325" i="4"/>
  <c r="GF325" i="4"/>
  <c r="GH325" i="4"/>
  <c r="GJ325" i="4"/>
  <c r="GL325" i="4"/>
  <c r="GN325" i="4"/>
  <c r="GP325" i="4"/>
  <c r="GR325" i="4"/>
  <c r="GT325" i="4"/>
  <c r="GV325" i="4"/>
  <c r="GX325" i="4"/>
  <c r="GZ325" i="4"/>
  <c r="HB325" i="4"/>
  <c r="HD325" i="4"/>
  <c r="DI326" i="4"/>
  <c r="DK326" i="4"/>
  <c r="DM326" i="4"/>
  <c r="DO326" i="4"/>
  <c r="DQ326" i="4"/>
  <c r="DS326" i="4"/>
  <c r="DU326" i="4"/>
  <c r="DW326" i="4"/>
  <c r="DY326" i="4"/>
  <c r="EA326" i="4"/>
  <c r="EC326" i="4"/>
  <c r="EE326" i="4"/>
  <c r="EG326" i="4"/>
  <c r="EI326" i="4"/>
  <c r="EK326" i="4"/>
  <c r="EM326" i="4"/>
  <c r="EO326" i="4"/>
  <c r="EQ326" i="4"/>
  <c r="ES326" i="4"/>
  <c r="EU326" i="4"/>
  <c r="EW326" i="4"/>
  <c r="EY326" i="4"/>
  <c r="FA326" i="4"/>
  <c r="FC326" i="4"/>
  <c r="FE326" i="4"/>
  <c r="FG326" i="4"/>
  <c r="FI326" i="4"/>
  <c r="FK326" i="4"/>
  <c r="FM326" i="4"/>
  <c r="FO326" i="4"/>
  <c r="FQ326" i="4"/>
  <c r="FS326" i="4"/>
  <c r="FU326" i="4"/>
  <c r="FW326" i="4"/>
  <c r="FY326" i="4"/>
  <c r="GA326" i="4"/>
  <c r="GC326" i="4"/>
  <c r="GE326" i="4"/>
  <c r="GG326" i="4"/>
  <c r="GI326" i="4"/>
  <c r="GK326" i="4"/>
  <c r="GM326" i="4"/>
  <c r="GO326" i="4"/>
  <c r="GQ326" i="4"/>
  <c r="GS326" i="4"/>
  <c r="GU326" i="4"/>
  <c r="GW326" i="4"/>
  <c r="GY326" i="4"/>
  <c r="HA326" i="4"/>
  <c r="HC326" i="4"/>
  <c r="DI327" i="4"/>
  <c r="DK327" i="4"/>
  <c r="DM327" i="4"/>
  <c r="DO327" i="4"/>
  <c r="DQ327" i="4"/>
  <c r="DS327" i="4"/>
  <c r="DU327" i="4"/>
  <c r="DW327" i="4"/>
  <c r="DY327" i="4"/>
  <c r="EA327" i="4"/>
  <c r="EC327" i="4"/>
  <c r="EE327" i="4"/>
  <c r="EG327" i="4"/>
  <c r="EI327" i="4"/>
  <c r="EK327" i="4"/>
  <c r="EM327" i="4"/>
  <c r="EO327" i="4"/>
  <c r="EQ327" i="4"/>
  <c r="ES327" i="4"/>
  <c r="EU327" i="4"/>
  <c r="EW327" i="4"/>
  <c r="EY327" i="4"/>
  <c r="FA327" i="4"/>
  <c r="FC327" i="4"/>
  <c r="FE327" i="4"/>
  <c r="FG327" i="4"/>
  <c r="FI327" i="4"/>
  <c r="FK327" i="4"/>
  <c r="FM327" i="4"/>
  <c r="FO327" i="4"/>
  <c r="FQ327" i="4"/>
  <c r="FS327" i="4"/>
  <c r="FU327" i="4"/>
  <c r="FW327" i="4"/>
  <c r="FY327" i="4"/>
  <c r="GA327" i="4"/>
  <c r="GC327" i="4"/>
  <c r="GE327" i="4"/>
  <c r="GG327" i="4"/>
  <c r="GI327" i="4"/>
  <c r="GK327" i="4"/>
  <c r="GM327" i="4"/>
  <c r="GO327" i="4"/>
  <c r="GQ327" i="4"/>
  <c r="GS327" i="4"/>
  <c r="GU327" i="4"/>
  <c r="GW327" i="4"/>
  <c r="GY327" i="4"/>
  <c r="HA327" i="4"/>
  <c r="HC327" i="4"/>
  <c r="DJ328" i="4"/>
  <c r="DL328" i="4"/>
  <c r="DN328" i="4"/>
  <c r="DP328" i="4"/>
  <c r="DR328" i="4"/>
  <c r="DT328" i="4"/>
  <c r="DV328" i="4"/>
  <c r="DX328" i="4"/>
  <c r="DZ328" i="4"/>
  <c r="EB328" i="4"/>
  <c r="ED328" i="4"/>
  <c r="EF328" i="4"/>
  <c r="EH328" i="4"/>
  <c r="EJ328" i="4"/>
  <c r="EL328" i="4"/>
  <c r="EN328" i="4"/>
  <c r="EP328" i="4"/>
  <c r="ER328" i="4"/>
  <c r="ET328" i="4"/>
  <c r="EV328" i="4"/>
  <c r="EX328" i="4"/>
  <c r="EZ328" i="4"/>
  <c r="FB328" i="4"/>
  <c r="FD328" i="4"/>
  <c r="FF328" i="4"/>
  <c r="FH328" i="4"/>
  <c r="FJ328" i="4"/>
  <c r="FL328" i="4"/>
  <c r="FN328" i="4"/>
  <c r="FP328" i="4"/>
  <c r="FR328" i="4"/>
  <c r="FT328" i="4"/>
  <c r="FV328" i="4"/>
  <c r="FX328" i="4"/>
  <c r="FZ328" i="4"/>
  <c r="GB328" i="4"/>
  <c r="GD328" i="4"/>
  <c r="GF328" i="4"/>
  <c r="GH328" i="4"/>
  <c r="GJ328" i="4"/>
  <c r="GL328" i="4"/>
  <c r="GN328" i="4"/>
  <c r="GP328" i="4"/>
  <c r="GR328" i="4"/>
  <c r="GT328" i="4"/>
  <c r="GV328" i="4"/>
  <c r="GX328" i="4"/>
  <c r="GZ328" i="4"/>
  <c r="HB328" i="4"/>
  <c r="HD328" i="4"/>
  <c r="DI329" i="4"/>
  <c r="DK329" i="4"/>
  <c r="DM329" i="4"/>
  <c r="DO329" i="4"/>
  <c r="DQ329" i="4"/>
  <c r="DS329" i="4"/>
  <c r="DU329" i="4"/>
  <c r="DW329" i="4"/>
  <c r="DY329" i="4"/>
  <c r="EA329" i="4"/>
  <c r="EC329" i="4"/>
  <c r="EE329" i="4"/>
  <c r="EG329" i="4"/>
  <c r="EI329" i="4"/>
  <c r="EK329" i="4"/>
  <c r="EM329" i="4"/>
  <c r="EO329" i="4"/>
  <c r="EQ329" i="4"/>
  <c r="ES329" i="4"/>
  <c r="EU329" i="4"/>
  <c r="EW329" i="4"/>
  <c r="EY329" i="4"/>
  <c r="FA329" i="4"/>
  <c r="FC329" i="4"/>
  <c r="FE329" i="4"/>
  <c r="FG329" i="4"/>
  <c r="FI329" i="4"/>
  <c r="FK329" i="4"/>
  <c r="FM329" i="4"/>
  <c r="FO329" i="4"/>
  <c r="FQ329" i="4"/>
  <c r="FS329" i="4"/>
  <c r="FU329" i="4"/>
  <c r="FW329" i="4"/>
  <c r="FY329" i="4"/>
  <c r="GA329" i="4"/>
  <c r="GC329" i="4"/>
  <c r="GE329" i="4"/>
  <c r="GG329" i="4"/>
  <c r="GI329" i="4"/>
  <c r="GK329" i="4"/>
  <c r="GM329" i="4"/>
  <c r="GO329" i="4"/>
  <c r="GQ329" i="4"/>
  <c r="GS329" i="4"/>
  <c r="GU329" i="4"/>
  <c r="GW329" i="4"/>
  <c r="GY329" i="4"/>
  <c r="HA329" i="4"/>
  <c r="HC329" i="4"/>
  <c r="DJ330" i="4"/>
  <c r="DL330" i="4"/>
  <c r="DN330" i="4"/>
  <c r="DP330" i="4"/>
  <c r="DR330" i="4"/>
  <c r="DT330" i="4"/>
  <c r="DV330" i="4"/>
  <c r="DX330" i="4"/>
  <c r="DZ330" i="4"/>
  <c r="EB330" i="4"/>
  <c r="ED330" i="4"/>
  <c r="EF330" i="4"/>
  <c r="EH330" i="4"/>
  <c r="EJ330" i="4"/>
  <c r="EL330" i="4"/>
  <c r="EN330" i="4"/>
  <c r="EP330" i="4"/>
  <c r="ER330" i="4"/>
  <c r="ET330" i="4"/>
  <c r="EV330" i="4"/>
  <c r="EX330" i="4"/>
  <c r="EZ330" i="4"/>
  <c r="FB330" i="4"/>
  <c r="FD330" i="4"/>
  <c r="FF330" i="4"/>
  <c r="FH330" i="4"/>
  <c r="FJ330" i="4"/>
  <c r="FL330" i="4"/>
  <c r="FN330" i="4"/>
  <c r="FP330" i="4"/>
  <c r="FR330" i="4"/>
  <c r="FT330" i="4"/>
  <c r="FV330" i="4"/>
  <c r="FX330" i="4"/>
  <c r="FZ330" i="4"/>
  <c r="GB330" i="4"/>
  <c r="GD330" i="4"/>
  <c r="GF330" i="4"/>
  <c r="GH330" i="4"/>
  <c r="GJ330" i="4"/>
  <c r="GL330" i="4"/>
  <c r="GN330" i="4"/>
  <c r="GP330" i="4"/>
  <c r="GR330" i="4"/>
  <c r="GT330" i="4"/>
  <c r="GV330" i="4"/>
  <c r="GX330" i="4"/>
  <c r="GZ330" i="4"/>
  <c r="HB330" i="4"/>
  <c r="HD330" i="4"/>
  <c r="DJ331" i="4"/>
  <c r="DL331" i="4"/>
  <c r="DN331" i="4"/>
  <c r="DP331" i="4"/>
  <c r="DR331" i="4"/>
  <c r="DT331" i="4"/>
  <c r="DV331" i="4"/>
  <c r="DX331" i="4"/>
  <c r="DZ331" i="4"/>
  <c r="EB331" i="4"/>
  <c r="ED331" i="4"/>
  <c r="EF331" i="4"/>
  <c r="EH331" i="4"/>
  <c r="EJ331" i="4"/>
  <c r="EL331" i="4"/>
  <c r="EN331" i="4"/>
  <c r="EP331" i="4"/>
  <c r="ER331" i="4"/>
  <c r="ET331" i="4"/>
  <c r="EV331" i="4"/>
  <c r="EX331" i="4"/>
  <c r="EZ331" i="4"/>
  <c r="FB331" i="4"/>
  <c r="FD331" i="4"/>
  <c r="FF331" i="4"/>
  <c r="FH331" i="4"/>
  <c r="FJ331" i="4"/>
  <c r="FL331" i="4"/>
  <c r="FN331" i="4"/>
  <c r="FP331" i="4"/>
  <c r="FR331" i="4"/>
  <c r="FT331" i="4"/>
  <c r="FV331" i="4"/>
  <c r="FX331" i="4"/>
  <c r="FZ331" i="4"/>
  <c r="GB331" i="4"/>
  <c r="GD331" i="4"/>
  <c r="GF331" i="4"/>
  <c r="GH331" i="4"/>
  <c r="GJ331" i="4"/>
  <c r="GL331" i="4"/>
  <c r="GN331" i="4"/>
  <c r="GP331" i="4"/>
  <c r="GR331" i="4"/>
  <c r="GT331" i="4"/>
  <c r="GV331" i="4"/>
  <c r="GX331" i="4"/>
  <c r="GZ331" i="4"/>
  <c r="HB331" i="4"/>
  <c r="HD331" i="4"/>
  <c r="DI332" i="4"/>
  <c r="DK332" i="4"/>
  <c r="DM332" i="4"/>
  <c r="DO332" i="4"/>
  <c r="DQ332" i="4"/>
  <c r="DS332" i="4"/>
  <c r="DU332" i="4"/>
  <c r="DW332" i="4"/>
  <c r="DY332" i="4"/>
  <c r="EA332" i="4"/>
  <c r="EC332" i="4"/>
  <c r="EE332" i="4"/>
  <c r="EG332" i="4"/>
  <c r="EI332" i="4"/>
  <c r="EK332" i="4"/>
  <c r="EM332" i="4"/>
  <c r="EO332" i="4"/>
  <c r="EQ332" i="4"/>
  <c r="ES332" i="4"/>
  <c r="EU332" i="4"/>
  <c r="EW332" i="4"/>
  <c r="EY332" i="4"/>
  <c r="FA332" i="4"/>
  <c r="FC332" i="4"/>
  <c r="FE332" i="4"/>
  <c r="FG332" i="4"/>
  <c r="FI332" i="4"/>
  <c r="FK332" i="4"/>
  <c r="FM332" i="4"/>
  <c r="FO332" i="4"/>
  <c r="FQ332" i="4"/>
  <c r="FS332" i="4"/>
  <c r="FU332" i="4"/>
  <c r="FW332" i="4"/>
  <c r="FY332" i="4"/>
  <c r="GA332" i="4"/>
  <c r="GC332" i="4"/>
  <c r="GE332" i="4"/>
  <c r="GG332" i="4"/>
  <c r="GI332" i="4"/>
  <c r="GK332" i="4"/>
  <c r="GM332" i="4"/>
  <c r="GO332" i="4"/>
  <c r="GQ332" i="4"/>
  <c r="GS332" i="4"/>
  <c r="GU332" i="4"/>
  <c r="GW332" i="4"/>
  <c r="GY332" i="4"/>
  <c r="HA332" i="4"/>
  <c r="HC332" i="4"/>
  <c r="DJ333" i="4"/>
  <c r="DL333" i="4"/>
  <c r="DN333" i="4"/>
  <c r="DP333" i="4"/>
  <c r="DR333" i="4"/>
  <c r="DT333" i="4"/>
  <c r="DV333" i="4"/>
  <c r="DX333" i="4"/>
  <c r="DZ333" i="4"/>
  <c r="EB333" i="4"/>
  <c r="ED333" i="4"/>
  <c r="EF333" i="4"/>
  <c r="EH333" i="4"/>
  <c r="EJ333" i="4"/>
  <c r="EL333" i="4"/>
  <c r="EN333" i="4"/>
  <c r="EP333" i="4"/>
  <c r="ER333" i="4"/>
  <c r="ET333" i="4"/>
  <c r="EV333" i="4"/>
  <c r="EX333" i="4"/>
  <c r="EZ333" i="4"/>
  <c r="FB333" i="4"/>
  <c r="FD333" i="4"/>
  <c r="FF333" i="4"/>
  <c r="FH333" i="4"/>
  <c r="FJ333" i="4"/>
  <c r="FL333" i="4"/>
  <c r="FN333" i="4"/>
  <c r="FP333" i="4"/>
  <c r="FR333" i="4"/>
  <c r="FT333" i="4"/>
  <c r="FV333" i="4"/>
  <c r="FX333" i="4"/>
  <c r="FZ333" i="4"/>
  <c r="GB333" i="4"/>
  <c r="GD333" i="4"/>
  <c r="GF333" i="4"/>
  <c r="GH333" i="4"/>
  <c r="GJ333" i="4"/>
  <c r="GL333" i="4"/>
  <c r="GN333" i="4"/>
  <c r="GP333" i="4"/>
  <c r="GR333" i="4"/>
  <c r="GT333" i="4"/>
  <c r="GV333" i="4"/>
  <c r="GX333" i="4"/>
  <c r="GZ333" i="4"/>
  <c r="HB333" i="4"/>
  <c r="HD333" i="4"/>
  <c r="DI334" i="4"/>
  <c r="DK334" i="4"/>
  <c r="DM334" i="4"/>
  <c r="DO334" i="4"/>
  <c r="DQ334" i="4"/>
  <c r="DS334" i="4"/>
  <c r="DU334" i="4"/>
  <c r="DW334" i="4"/>
  <c r="DY334" i="4"/>
  <c r="EA334" i="4"/>
  <c r="EC334" i="4"/>
  <c r="EE334" i="4"/>
  <c r="EG334" i="4"/>
  <c r="EI334" i="4"/>
  <c r="EK334" i="4"/>
  <c r="EM334" i="4"/>
  <c r="EO334" i="4"/>
  <c r="EQ334" i="4"/>
  <c r="ES334" i="4"/>
  <c r="EU334" i="4"/>
  <c r="EW334" i="4"/>
  <c r="EY334" i="4"/>
  <c r="FA334" i="4"/>
  <c r="FC334" i="4"/>
  <c r="FE334" i="4"/>
  <c r="FG334" i="4"/>
  <c r="FI334" i="4"/>
  <c r="FK334" i="4"/>
  <c r="FM334" i="4"/>
  <c r="FO334" i="4"/>
  <c r="FQ334" i="4"/>
  <c r="FS334" i="4"/>
  <c r="FU334" i="4"/>
  <c r="FW334" i="4"/>
  <c r="FY334" i="4"/>
  <c r="GA334" i="4"/>
  <c r="GC334" i="4"/>
  <c r="GE334" i="4"/>
  <c r="GG334" i="4"/>
  <c r="GI334" i="4"/>
  <c r="GK334" i="4"/>
  <c r="GM334" i="4"/>
  <c r="GO334" i="4"/>
  <c r="GQ334" i="4"/>
  <c r="GS334" i="4"/>
  <c r="GU334" i="4"/>
  <c r="GW334" i="4"/>
  <c r="GY334" i="4"/>
  <c r="HA334" i="4"/>
  <c r="HC334" i="4"/>
  <c r="DJ335" i="4"/>
  <c r="DL335" i="4"/>
  <c r="DN335" i="4"/>
  <c r="DP335" i="4"/>
  <c r="DR335" i="4"/>
  <c r="DT335" i="4"/>
  <c r="DV335" i="4"/>
  <c r="DX335" i="4"/>
  <c r="DZ335" i="4"/>
  <c r="EB335" i="4"/>
  <c r="ED335" i="4"/>
  <c r="EF335" i="4"/>
  <c r="EH335" i="4"/>
  <c r="EJ335" i="4"/>
  <c r="EL335" i="4"/>
  <c r="EN335" i="4"/>
  <c r="EP335" i="4"/>
  <c r="ER335" i="4"/>
  <c r="ET335" i="4"/>
  <c r="EV335" i="4"/>
  <c r="EX335" i="4"/>
  <c r="EZ335" i="4"/>
  <c r="FB335" i="4"/>
  <c r="FD335" i="4"/>
  <c r="FF335" i="4"/>
  <c r="FH335" i="4"/>
  <c r="FJ335" i="4"/>
  <c r="FL335" i="4"/>
  <c r="FN335" i="4"/>
  <c r="FP335" i="4"/>
  <c r="FR335" i="4"/>
  <c r="FT335" i="4"/>
  <c r="FV335" i="4"/>
  <c r="FX335" i="4"/>
  <c r="FZ335" i="4"/>
  <c r="GB335" i="4"/>
  <c r="GD335" i="4"/>
  <c r="GF335" i="4"/>
  <c r="GH335" i="4"/>
  <c r="GJ335" i="4"/>
  <c r="GL335" i="4"/>
  <c r="GN335" i="4"/>
  <c r="GP335" i="4"/>
  <c r="GR335" i="4"/>
  <c r="GT335" i="4"/>
  <c r="GV335" i="4"/>
  <c r="GX335" i="4"/>
  <c r="GZ335" i="4"/>
  <c r="HB335" i="4"/>
  <c r="HD335" i="4"/>
  <c r="DJ336" i="4"/>
  <c r="DL336" i="4"/>
  <c r="DN336" i="4"/>
  <c r="DP336" i="4"/>
  <c r="DR336" i="4"/>
  <c r="DT336" i="4"/>
  <c r="DV336" i="4"/>
  <c r="DX336" i="4"/>
  <c r="DZ336" i="4"/>
  <c r="EB336" i="4"/>
  <c r="ED336" i="4"/>
  <c r="EF336" i="4"/>
  <c r="EH336" i="4"/>
  <c r="EJ336" i="4"/>
  <c r="EL336" i="4"/>
  <c r="EN336" i="4"/>
  <c r="EP336" i="4"/>
  <c r="ER336" i="4"/>
  <c r="ET336" i="4"/>
  <c r="EV336" i="4"/>
  <c r="EX336" i="4"/>
  <c r="EZ336" i="4"/>
  <c r="FB336" i="4"/>
  <c r="FD336" i="4"/>
  <c r="FF336" i="4"/>
  <c r="FH336" i="4"/>
  <c r="FJ336" i="4"/>
  <c r="FL336" i="4"/>
  <c r="FN336" i="4"/>
  <c r="FP336" i="4"/>
  <c r="FR336" i="4"/>
  <c r="FT336" i="4"/>
  <c r="FV336" i="4"/>
  <c r="FX336" i="4"/>
  <c r="FZ336" i="4"/>
  <c r="GB336" i="4"/>
  <c r="GD336" i="4"/>
  <c r="GF336" i="4"/>
  <c r="GH336" i="4"/>
  <c r="GJ336" i="4"/>
  <c r="GL336" i="4"/>
  <c r="GN336" i="4"/>
  <c r="GP336" i="4"/>
  <c r="GR336" i="4"/>
  <c r="GT336" i="4"/>
  <c r="GV336" i="4"/>
  <c r="GX336" i="4"/>
  <c r="GZ336" i="4"/>
  <c r="HB336" i="4"/>
  <c r="HD336" i="4"/>
  <c r="DI337" i="4"/>
  <c r="DK337" i="4"/>
  <c r="DM337" i="4"/>
  <c r="DO337" i="4"/>
  <c r="DQ337" i="4"/>
  <c r="DS337" i="4"/>
  <c r="DU337" i="4"/>
  <c r="DW337" i="4"/>
  <c r="DY337" i="4"/>
  <c r="EA337" i="4"/>
  <c r="EC337" i="4"/>
  <c r="EE337" i="4"/>
  <c r="EG337" i="4"/>
  <c r="EI337" i="4"/>
  <c r="EK337" i="4"/>
  <c r="EM337" i="4"/>
  <c r="EO337" i="4"/>
  <c r="EQ337" i="4"/>
  <c r="ES337" i="4"/>
  <c r="EU337" i="4"/>
  <c r="EW337" i="4"/>
  <c r="EY337" i="4"/>
  <c r="FA337" i="4"/>
  <c r="FC337" i="4"/>
  <c r="FE337" i="4"/>
  <c r="FG337" i="4"/>
  <c r="FI337" i="4"/>
  <c r="FK337" i="4"/>
  <c r="FM337" i="4"/>
  <c r="FO337" i="4"/>
  <c r="FQ337" i="4"/>
  <c r="FS337" i="4"/>
  <c r="FU337" i="4"/>
  <c r="FW337" i="4"/>
  <c r="FY337" i="4"/>
  <c r="GA337" i="4"/>
  <c r="GC337" i="4"/>
  <c r="GE337" i="4"/>
  <c r="GG337" i="4"/>
  <c r="GI337" i="4"/>
  <c r="GK337" i="4"/>
  <c r="GM337" i="4"/>
  <c r="GO337" i="4"/>
  <c r="GQ337" i="4"/>
  <c r="GS337" i="4"/>
  <c r="GU337" i="4"/>
  <c r="GW337" i="4"/>
  <c r="GY337" i="4"/>
  <c r="HA337" i="4"/>
  <c r="HC337" i="4"/>
  <c r="DI338" i="4"/>
  <c r="DK338" i="4"/>
  <c r="DM338" i="4"/>
  <c r="DO338" i="4"/>
  <c r="DQ338" i="4"/>
  <c r="DS338" i="4"/>
  <c r="DU338" i="4"/>
  <c r="DW338" i="4"/>
  <c r="DY338" i="4"/>
  <c r="EA338" i="4"/>
  <c r="EC338" i="4"/>
  <c r="EE338" i="4"/>
  <c r="EG338" i="4"/>
  <c r="EI338" i="4"/>
  <c r="EK338" i="4"/>
  <c r="EM338" i="4"/>
  <c r="EO338" i="4"/>
  <c r="EQ338" i="4"/>
  <c r="ES338" i="4"/>
  <c r="EU338" i="4"/>
  <c r="EW338" i="4"/>
  <c r="EY338" i="4"/>
  <c r="FA338" i="4"/>
  <c r="FC338" i="4"/>
  <c r="FE338" i="4"/>
  <c r="FG338" i="4"/>
  <c r="FI338" i="4"/>
  <c r="FK338" i="4"/>
  <c r="FM338" i="4"/>
  <c r="FO338" i="4"/>
  <c r="FQ338" i="4"/>
  <c r="FS338" i="4"/>
  <c r="FU338" i="4"/>
  <c r="FW338" i="4"/>
  <c r="FY338" i="4"/>
  <c r="GA338" i="4"/>
  <c r="GC338" i="4"/>
  <c r="GE338" i="4"/>
  <c r="GG338" i="4"/>
  <c r="GI338" i="4"/>
  <c r="GK338" i="4"/>
  <c r="GM338" i="4"/>
  <c r="GO338" i="4"/>
  <c r="GQ338" i="4"/>
  <c r="GS338" i="4"/>
  <c r="GU338" i="4"/>
  <c r="GW338" i="4"/>
  <c r="GY338" i="4"/>
  <c r="HA338" i="4"/>
  <c r="HC338" i="4"/>
  <c r="DI339" i="4"/>
  <c r="DK339" i="4"/>
  <c r="DM339" i="4"/>
  <c r="DO339" i="4"/>
  <c r="DQ339" i="4"/>
  <c r="DS339" i="4"/>
  <c r="DU339" i="4"/>
  <c r="DW339" i="4"/>
  <c r="DY339" i="4"/>
  <c r="EA339" i="4"/>
  <c r="EC339" i="4"/>
  <c r="EE339" i="4"/>
  <c r="EG339" i="4"/>
  <c r="EI339" i="4"/>
  <c r="EK339" i="4"/>
  <c r="EM339" i="4"/>
  <c r="EO339" i="4"/>
  <c r="EQ339" i="4"/>
  <c r="ES339" i="4"/>
  <c r="EU339" i="4"/>
  <c r="EW339" i="4"/>
  <c r="EY339" i="4"/>
  <c r="FA339" i="4"/>
  <c r="FC339" i="4"/>
  <c r="FE339" i="4"/>
  <c r="FG339" i="4"/>
  <c r="FI339" i="4"/>
  <c r="FK339" i="4"/>
  <c r="FM339" i="4"/>
  <c r="FO339" i="4"/>
  <c r="FQ339" i="4"/>
  <c r="FS339" i="4"/>
  <c r="FU339" i="4"/>
  <c r="FW339" i="4"/>
  <c r="FY339" i="4"/>
  <c r="GA339" i="4"/>
  <c r="GC339" i="4"/>
  <c r="GE339" i="4"/>
  <c r="GG339" i="4"/>
  <c r="GI339" i="4"/>
  <c r="GK339" i="4"/>
  <c r="GM339" i="4"/>
  <c r="GO339" i="4"/>
  <c r="GQ339" i="4"/>
  <c r="GS339" i="4"/>
  <c r="GU339" i="4"/>
  <c r="GW339" i="4"/>
  <c r="GY339" i="4"/>
  <c r="HA339" i="4"/>
  <c r="HC339" i="4"/>
  <c r="DJ340" i="4"/>
  <c r="DL340" i="4"/>
  <c r="DN340" i="4"/>
  <c r="DP340" i="4"/>
  <c r="DR340" i="4"/>
  <c r="DT340" i="4"/>
  <c r="DV340" i="4"/>
  <c r="DX340" i="4"/>
  <c r="DZ340" i="4"/>
  <c r="EB340" i="4"/>
  <c r="ED340" i="4"/>
  <c r="EF340" i="4"/>
  <c r="EH340" i="4"/>
  <c r="EJ340" i="4"/>
  <c r="EL340" i="4"/>
  <c r="EN340" i="4"/>
  <c r="EP340" i="4"/>
  <c r="ER340" i="4"/>
  <c r="ET340" i="4"/>
  <c r="EV340" i="4"/>
  <c r="EX340" i="4"/>
  <c r="EZ340" i="4"/>
  <c r="FB340" i="4"/>
  <c r="FD340" i="4"/>
  <c r="FF340" i="4"/>
  <c r="FH340" i="4"/>
  <c r="FJ340" i="4"/>
  <c r="FL340" i="4"/>
  <c r="FN340" i="4"/>
  <c r="FP340" i="4"/>
  <c r="FR340" i="4"/>
  <c r="FT340" i="4"/>
  <c r="FV340" i="4"/>
  <c r="FX340" i="4"/>
  <c r="FZ340" i="4"/>
  <c r="GB340" i="4"/>
  <c r="GD340" i="4"/>
  <c r="GF340" i="4"/>
  <c r="GH340" i="4"/>
  <c r="GJ340" i="4"/>
  <c r="GL340" i="4"/>
  <c r="GN340" i="4"/>
  <c r="GP340" i="4"/>
  <c r="GR340" i="4"/>
  <c r="GT340" i="4"/>
  <c r="GV340" i="4"/>
  <c r="GX340" i="4"/>
  <c r="GZ340" i="4"/>
  <c r="HB340" i="4"/>
  <c r="HD340" i="4"/>
  <c r="DI341" i="4"/>
  <c r="DK341" i="4"/>
  <c r="DM341" i="4"/>
  <c r="DO341" i="4"/>
  <c r="DQ341" i="4"/>
  <c r="DS341" i="4"/>
  <c r="DU341" i="4"/>
  <c r="DW341" i="4"/>
  <c r="DY341" i="4"/>
  <c r="EA341" i="4"/>
  <c r="EC341" i="4"/>
  <c r="EE341" i="4"/>
  <c r="EG341" i="4"/>
  <c r="EI341" i="4"/>
  <c r="EK341" i="4"/>
  <c r="EM341" i="4"/>
  <c r="EO341" i="4"/>
  <c r="EQ341" i="4"/>
  <c r="ES341" i="4"/>
  <c r="EU341" i="4"/>
  <c r="EW341" i="4"/>
  <c r="EY341" i="4"/>
  <c r="FA341" i="4"/>
  <c r="FC341" i="4"/>
  <c r="FE341" i="4"/>
  <c r="FG341" i="4"/>
  <c r="FI341" i="4"/>
  <c r="FK341" i="4"/>
  <c r="FM341" i="4"/>
  <c r="FO341" i="4"/>
  <c r="FQ341" i="4"/>
  <c r="FS341" i="4"/>
  <c r="FU341" i="4"/>
  <c r="FW341" i="4"/>
  <c r="FY341" i="4"/>
  <c r="GA341" i="4"/>
  <c r="GC341" i="4"/>
  <c r="GE341" i="4"/>
  <c r="GG341" i="4"/>
  <c r="GI341" i="4"/>
  <c r="GK341" i="4"/>
  <c r="GM341" i="4"/>
  <c r="GO341" i="4"/>
  <c r="GQ341" i="4"/>
  <c r="GS341" i="4"/>
  <c r="GU341" i="4"/>
  <c r="GW341" i="4"/>
  <c r="GY341" i="4"/>
  <c r="HA341" i="4"/>
  <c r="HC341" i="4"/>
  <c r="DJ342" i="4"/>
  <c r="DL342" i="4"/>
  <c r="DN342" i="4"/>
  <c r="DP342" i="4"/>
  <c r="DR342" i="4"/>
  <c r="DT342" i="4"/>
  <c r="DV342" i="4"/>
  <c r="DX342" i="4"/>
  <c r="DZ342" i="4"/>
  <c r="EB342" i="4"/>
  <c r="ED342" i="4"/>
  <c r="EF342" i="4"/>
  <c r="EH342" i="4"/>
  <c r="EJ342" i="4"/>
  <c r="EL342" i="4"/>
  <c r="EN342" i="4"/>
  <c r="EP342" i="4"/>
  <c r="ER342" i="4"/>
  <c r="ET342" i="4"/>
  <c r="EV342" i="4"/>
  <c r="EX342" i="4"/>
  <c r="EZ342" i="4"/>
  <c r="FB342" i="4"/>
  <c r="FD342" i="4"/>
  <c r="FF342" i="4"/>
  <c r="FH342" i="4"/>
  <c r="FJ342" i="4"/>
  <c r="FL342" i="4"/>
  <c r="FN342" i="4"/>
  <c r="FP342" i="4"/>
  <c r="FR342" i="4"/>
  <c r="FT342" i="4"/>
  <c r="FV342" i="4"/>
  <c r="FX342" i="4"/>
  <c r="FZ342" i="4"/>
  <c r="GB342" i="4"/>
  <c r="GD342" i="4"/>
  <c r="GF342" i="4"/>
  <c r="GH342" i="4"/>
  <c r="GJ342" i="4"/>
  <c r="GL342" i="4"/>
  <c r="GN342" i="4"/>
  <c r="GP342" i="4"/>
  <c r="GR342" i="4"/>
  <c r="GT342" i="4"/>
  <c r="GV342" i="4"/>
  <c r="GX342" i="4"/>
  <c r="GZ342" i="4"/>
  <c r="HB342" i="4"/>
  <c r="HD342" i="4"/>
  <c r="DJ343" i="4"/>
  <c r="DL343" i="4"/>
  <c r="DN343" i="4"/>
  <c r="DP343" i="4"/>
  <c r="DR343" i="4"/>
  <c r="DT343" i="4"/>
  <c r="DV343" i="4"/>
  <c r="DX343" i="4"/>
  <c r="DZ343" i="4"/>
  <c r="EB343" i="4"/>
  <c r="ED343" i="4"/>
  <c r="EF343" i="4"/>
  <c r="EH343" i="4"/>
  <c r="EJ343" i="4"/>
  <c r="EL343" i="4"/>
  <c r="EN343" i="4"/>
  <c r="EP343" i="4"/>
  <c r="ER343" i="4"/>
  <c r="ET343" i="4"/>
  <c r="EV343" i="4"/>
  <c r="EX343" i="4"/>
  <c r="EZ343" i="4"/>
  <c r="FB343" i="4"/>
  <c r="FD343" i="4"/>
  <c r="FF343" i="4"/>
  <c r="FH343" i="4"/>
  <c r="FJ343" i="4"/>
  <c r="FL343" i="4"/>
  <c r="FN343" i="4"/>
  <c r="FP343" i="4"/>
  <c r="FR343" i="4"/>
  <c r="FT343" i="4"/>
  <c r="FV343" i="4"/>
  <c r="FX343" i="4"/>
  <c r="FZ343" i="4"/>
  <c r="GB343" i="4"/>
  <c r="GD343" i="4"/>
  <c r="GF343" i="4"/>
  <c r="GH343" i="4"/>
  <c r="GJ343" i="4"/>
  <c r="GL343" i="4"/>
  <c r="GN343" i="4"/>
  <c r="GP343" i="4"/>
  <c r="GR343" i="4"/>
  <c r="GT343" i="4"/>
  <c r="GV343" i="4"/>
  <c r="GX343" i="4"/>
  <c r="GZ343" i="4"/>
  <c r="HB343" i="4"/>
  <c r="HD343" i="4"/>
  <c r="DI344" i="4"/>
  <c r="DK344" i="4"/>
  <c r="DM344" i="4"/>
  <c r="DO344" i="4"/>
  <c r="DQ344" i="4"/>
  <c r="DS344" i="4"/>
  <c r="DU344" i="4"/>
  <c r="DW344" i="4"/>
  <c r="DY344" i="4"/>
  <c r="EA344" i="4"/>
  <c r="EC344" i="4"/>
  <c r="EE344" i="4"/>
  <c r="EG344" i="4"/>
  <c r="EI344" i="4"/>
  <c r="EK344" i="4"/>
  <c r="EM344" i="4"/>
  <c r="EO344" i="4"/>
  <c r="EQ344" i="4"/>
  <c r="ES344" i="4"/>
  <c r="EU344" i="4"/>
  <c r="EW344" i="4"/>
  <c r="EY344" i="4"/>
  <c r="FA344" i="4"/>
  <c r="FC344" i="4"/>
  <c r="FE344" i="4"/>
  <c r="FG344" i="4"/>
  <c r="FI344" i="4"/>
  <c r="FK344" i="4"/>
  <c r="FM344" i="4"/>
  <c r="FO344" i="4"/>
  <c r="FQ344" i="4"/>
  <c r="FS344" i="4"/>
  <c r="FU344" i="4"/>
  <c r="FW344" i="4"/>
  <c r="FY344" i="4"/>
  <c r="GA344" i="4"/>
  <c r="GC344" i="4"/>
  <c r="GE344" i="4"/>
  <c r="GG344" i="4"/>
  <c r="GI344" i="4"/>
  <c r="GK344" i="4"/>
  <c r="GM344" i="4"/>
  <c r="GO344" i="4"/>
  <c r="GQ344" i="4"/>
  <c r="GS344" i="4"/>
  <c r="GU344" i="4"/>
  <c r="GW344" i="4"/>
  <c r="GY344" i="4"/>
  <c r="HA344" i="4"/>
  <c r="HC344" i="4"/>
  <c r="DJ345" i="4"/>
  <c r="DL345" i="4"/>
  <c r="DN345" i="4"/>
  <c r="DP345" i="4"/>
  <c r="DR345" i="4"/>
  <c r="DT345" i="4"/>
  <c r="DV345" i="4"/>
  <c r="DX345" i="4"/>
  <c r="DZ345" i="4"/>
  <c r="EB345" i="4"/>
  <c r="ED345" i="4"/>
  <c r="EF345" i="4"/>
  <c r="EH345" i="4"/>
  <c r="EJ345" i="4"/>
  <c r="EL345" i="4"/>
  <c r="EN345" i="4"/>
  <c r="EP345" i="4"/>
  <c r="ER345" i="4"/>
  <c r="ET345" i="4"/>
  <c r="EV345" i="4"/>
  <c r="EX345" i="4"/>
  <c r="EZ345" i="4"/>
  <c r="FB345" i="4"/>
  <c r="FD345" i="4"/>
  <c r="FF345" i="4"/>
  <c r="FH345" i="4"/>
  <c r="FJ345" i="4"/>
  <c r="FL345" i="4"/>
  <c r="FN345" i="4"/>
  <c r="FP345" i="4"/>
  <c r="FR345" i="4"/>
  <c r="FT345" i="4"/>
  <c r="FV345" i="4"/>
  <c r="FX345" i="4"/>
  <c r="FZ345" i="4"/>
  <c r="GB345" i="4"/>
  <c r="GD345" i="4"/>
  <c r="GF345" i="4"/>
  <c r="GH345" i="4"/>
  <c r="GJ345" i="4"/>
  <c r="GL345" i="4"/>
  <c r="GN345" i="4"/>
  <c r="GP345" i="4"/>
  <c r="GR345" i="4"/>
  <c r="GT345" i="4"/>
  <c r="GV345" i="4"/>
  <c r="GX345" i="4"/>
  <c r="GZ345" i="4"/>
  <c r="HB345" i="4"/>
  <c r="HD345" i="4"/>
  <c r="DI346" i="4"/>
  <c r="DK346" i="4"/>
  <c r="DM346" i="4"/>
  <c r="DO346" i="4"/>
  <c r="DQ346" i="4"/>
  <c r="DS346" i="4"/>
  <c r="DU346" i="4"/>
  <c r="DW346" i="4"/>
  <c r="DY346" i="4"/>
  <c r="EA346" i="4"/>
  <c r="EC346" i="4"/>
  <c r="EE346" i="4"/>
  <c r="EG346" i="4"/>
  <c r="EI346" i="4"/>
  <c r="EK346" i="4"/>
  <c r="EM346" i="4"/>
  <c r="EO346" i="4"/>
  <c r="EQ346" i="4"/>
  <c r="ES346" i="4"/>
  <c r="EU346" i="4"/>
  <c r="EW346" i="4"/>
  <c r="EY346" i="4"/>
  <c r="FA346" i="4"/>
  <c r="FC346" i="4"/>
  <c r="FE346" i="4"/>
  <c r="FG346" i="4"/>
  <c r="FI346" i="4"/>
  <c r="FK346" i="4"/>
  <c r="FM346" i="4"/>
  <c r="FO346" i="4"/>
  <c r="FQ346" i="4"/>
  <c r="FS346" i="4"/>
  <c r="FU346" i="4"/>
  <c r="FW346" i="4"/>
  <c r="FY346" i="4"/>
  <c r="GA346" i="4"/>
  <c r="GC346" i="4"/>
  <c r="GE346" i="4"/>
  <c r="GG346" i="4"/>
  <c r="GI346" i="4"/>
  <c r="GK346" i="4"/>
  <c r="GM346" i="4"/>
  <c r="GO346" i="4"/>
  <c r="GQ346" i="4"/>
  <c r="GS346" i="4"/>
  <c r="GU346" i="4"/>
  <c r="GW346" i="4"/>
  <c r="GY346" i="4"/>
  <c r="HA346" i="4"/>
  <c r="HC346" i="4"/>
  <c r="DI347" i="4"/>
  <c r="DK347" i="4"/>
  <c r="DM347" i="4"/>
  <c r="DO347" i="4"/>
  <c r="DQ347" i="4"/>
  <c r="DS347" i="4"/>
  <c r="DU347" i="4"/>
  <c r="DW347" i="4"/>
  <c r="DY347" i="4"/>
  <c r="EA347" i="4"/>
  <c r="EC347" i="4"/>
  <c r="EE347" i="4"/>
  <c r="EG347" i="4"/>
  <c r="EI347" i="4"/>
  <c r="EK347" i="4"/>
  <c r="EM347" i="4"/>
  <c r="EO347" i="4"/>
  <c r="EQ347" i="4"/>
  <c r="ES347" i="4"/>
  <c r="EU347" i="4"/>
  <c r="EW347" i="4"/>
  <c r="EY347" i="4"/>
  <c r="FA347" i="4"/>
  <c r="FC347" i="4"/>
  <c r="FE347" i="4"/>
  <c r="FG347" i="4"/>
  <c r="FI347" i="4"/>
  <c r="FK347" i="4"/>
  <c r="FM347" i="4"/>
  <c r="FO347" i="4"/>
  <c r="FQ347" i="4"/>
  <c r="FS347" i="4"/>
  <c r="FU347" i="4"/>
  <c r="FW347" i="4"/>
  <c r="FY347" i="4"/>
  <c r="GA347" i="4"/>
  <c r="GC347" i="4"/>
  <c r="GE347" i="4"/>
  <c r="GG347" i="4"/>
  <c r="GI347" i="4"/>
  <c r="GK347" i="4"/>
  <c r="GM347" i="4"/>
  <c r="GO347" i="4"/>
  <c r="GQ347" i="4"/>
  <c r="GS347" i="4"/>
  <c r="GU347" i="4"/>
  <c r="GW347" i="4"/>
  <c r="GY347" i="4"/>
  <c r="HA347" i="4"/>
  <c r="HC347" i="4"/>
  <c r="DJ348" i="4"/>
  <c r="DL348" i="4"/>
  <c r="DN348" i="4"/>
  <c r="DP348" i="4"/>
  <c r="DR348" i="4"/>
  <c r="DT348" i="4"/>
  <c r="DV348" i="4"/>
  <c r="DX348" i="4"/>
  <c r="DZ348" i="4"/>
  <c r="EB348" i="4"/>
  <c r="ED348" i="4"/>
  <c r="EF348" i="4"/>
  <c r="EH348" i="4"/>
  <c r="EJ348" i="4"/>
  <c r="EL348" i="4"/>
  <c r="EN348" i="4"/>
  <c r="EP348" i="4"/>
  <c r="ER348" i="4"/>
  <c r="ET348" i="4"/>
  <c r="EV348" i="4"/>
  <c r="EX348" i="4"/>
  <c r="EZ348" i="4"/>
  <c r="FB348" i="4"/>
  <c r="FD348" i="4"/>
  <c r="FF348" i="4"/>
  <c r="FH348" i="4"/>
  <c r="FJ348" i="4"/>
  <c r="FL348" i="4"/>
  <c r="FN348" i="4"/>
  <c r="FP348" i="4"/>
  <c r="FR348" i="4"/>
  <c r="FT348" i="4"/>
  <c r="FV348" i="4"/>
  <c r="FX348" i="4"/>
  <c r="FZ348" i="4"/>
  <c r="GB348" i="4"/>
  <c r="GD348" i="4"/>
  <c r="GF348" i="4"/>
  <c r="GH348" i="4"/>
  <c r="GJ348" i="4"/>
  <c r="GL348" i="4"/>
  <c r="GN348" i="4"/>
  <c r="GP348" i="4"/>
  <c r="GR348" i="4"/>
  <c r="GT348" i="4"/>
  <c r="GV348" i="4"/>
  <c r="GX348" i="4"/>
  <c r="GZ348" i="4"/>
  <c r="HB348" i="4"/>
  <c r="HD348" i="4"/>
  <c r="DI349" i="4"/>
  <c r="DK349" i="4"/>
  <c r="DM349" i="4"/>
  <c r="DO349" i="4"/>
  <c r="DQ349" i="4"/>
  <c r="DS349" i="4"/>
  <c r="DU349" i="4"/>
  <c r="DW349" i="4"/>
  <c r="DY349" i="4"/>
  <c r="EA349" i="4"/>
  <c r="EC349" i="4"/>
  <c r="EE349" i="4"/>
  <c r="EG349" i="4"/>
  <c r="EI349" i="4"/>
  <c r="EK349" i="4"/>
  <c r="EM349" i="4"/>
  <c r="EO349" i="4"/>
  <c r="EQ349" i="4"/>
  <c r="ES349" i="4"/>
  <c r="EU349" i="4"/>
  <c r="EW349" i="4"/>
  <c r="EY349" i="4"/>
  <c r="FA349" i="4"/>
  <c r="FC349" i="4"/>
  <c r="FE349" i="4"/>
  <c r="FG349" i="4"/>
  <c r="FI349" i="4"/>
  <c r="FK349" i="4"/>
  <c r="FM349" i="4"/>
  <c r="FO349" i="4"/>
  <c r="FQ349" i="4"/>
  <c r="FS349" i="4"/>
  <c r="FU349" i="4"/>
  <c r="FW349" i="4"/>
  <c r="FY349" i="4"/>
  <c r="GA349" i="4"/>
  <c r="GC349" i="4"/>
  <c r="GE349" i="4"/>
  <c r="GG349" i="4"/>
  <c r="GI349" i="4"/>
  <c r="GK349" i="4"/>
  <c r="GM349" i="4"/>
  <c r="GO349" i="4"/>
  <c r="GQ349" i="4"/>
  <c r="GS349" i="4"/>
  <c r="GU349" i="4"/>
  <c r="GW349" i="4"/>
  <c r="GY349" i="4"/>
  <c r="HA349" i="4"/>
  <c r="HC349" i="4"/>
  <c r="DJ350" i="4"/>
  <c r="DL350" i="4"/>
  <c r="DN350" i="4"/>
  <c r="DP350" i="4"/>
  <c r="DR350" i="4"/>
  <c r="DT350" i="4"/>
  <c r="DV350" i="4"/>
  <c r="DX350" i="4"/>
  <c r="DZ350" i="4"/>
  <c r="EB350" i="4"/>
  <c r="ED350" i="4"/>
  <c r="EF350" i="4"/>
  <c r="EH350" i="4"/>
  <c r="EJ350" i="4"/>
  <c r="EL350" i="4"/>
  <c r="EN350" i="4"/>
  <c r="EP350" i="4"/>
  <c r="ER350" i="4"/>
  <c r="ET350" i="4"/>
  <c r="EV350" i="4"/>
  <c r="EX350" i="4"/>
  <c r="EZ350" i="4"/>
  <c r="FB350" i="4"/>
  <c r="FD350" i="4"/>
  <c r="FF350" i="4"/>
  <c r="FH350" i="4"/>
  <c r="FJ350" i="4"/>
  <c r="FL350" i="4"/>
  <c r="FN350" i="4"/>
  <c r="FP350" i="4"/>
  <c r="FR350" i="4"/>
  <c r="FT350" i="4"/>
  <c r="FV350" i="4"/>
  <c r="FX350" i="4"/>
  <c r="FZ350" i="4"/>
  <c r="GB350" i="4"/>
  <c r="GD350" i="4"/>
  <c r="GF350" i="4"/>
  <c r="GH350" i="4"/>
  <c r="GJ350" i="4"/>
  <c r="GL350" i="4"/>
  <c r="GN350" i="4"/>
  <c r="GP350" i="4"/>
  <c r="GR350" i="4"/>
  <c r="GT350" i="4"/>
  <c r="GV350" i="4"/>
  <c r="GX350" i="4"/>
  <c r="GZ350" i="4"/>
  <c r="HB350" i="4"/>
  <c r="HD350" i="4"/>
  <c r="DJ351" i="4"/>
  <c r="DL351" i="4"/>
  <c r="DN351" i="4"/>
  <c r="DP351" i="4"/>
  <c r="DR351" i="4"/>
  <c r="DT351" i="4"/>
  <c r="DV351" i="4"/>
  <c r="DX351" i="4"/>
  <c r="DZ351" i="4"/>
  <c r="EB351" i="4"/>
  <c r="ED351" i="4"/>
  <c r="EF351" i="4"/>
  <c r="EH351" i="4"/>
  <c r="EJ351" i="4"/>
  <c r="EL351" i="4"/>
  <c r="EN351" i="4"/>
  <c r="EP351" i="4"/>
  <c r="ER351" i="4"/>
  <c r="ET351" i="4"/>
  <c r="EV351" i="4"/>
  <c r="EX351" i="4"/>
  <c r="EZ351" i="4"/>
  <c r="FB351" i="4"/>
  <c r="FD351" i="4"/>
  <c r="FF351" i="4"/>
  <c r="FH351" i="4"/>
  <c r="FJ351" i="4"/>
  <c r="FL351" i="4"/>
  <c r="FN351" i="4"/>
  <c r="FP351" i="4"/>
  <c r="FR351" i="4"/>
  <c r="FT351" i="4"/>
  <c r="FV351" i="4"/>
  <c r="FX351" i="4"/>
  <c r="FZ351" i="4"/>
  <c r="GB351" i="4"/>
  <c r="GD351" i="4"/>
  <c r="GF351" i="4"/>
  <c r="GH351" i="4"/>
  <c r="GJ351" i="4"/>
  <c r="GL351" i="4"/>
  <c r="GN351" i="4"/>
  <c r="GP351" i="4"/>
  <c r="GR351" i="4"/>
  <c r="GT351" i="4"/>
  <c r="GV351" i="4"/>
  <c r="GX351" i="4"/>
  <c r="GZ351" i="4"/>
  <c r="HB351" i="4"/>
  <c r="HD351" i="4"/>
  <c r="DI352" i="4"/>
  <c r="DK352" i="4"/>
  <c r="DM352" i="4"/>
  <c r="DO352" i="4"/>
  <c r="DQ352" i="4"/>
  <c r="DS352" i="4"/>
  <c r="DU352" i="4"/>
  <c r="DW352" i="4"/>
  <c r="DY352" i="4"/>
  <c r="EA352" i="4"/>
  <c r="EC352" i="4"/>
  <c r="EE352" i="4"/>
  <c r="EG352" i="4"/>
  <c r="EI352" i="4"/>
  <c r="EK352" i="4"/>
  <c r="EM352" i="4"/>
  <c r="EO352" i="4"/>
  <c r="EQ352" i="4"/>
  <c r="ES352" i="4"/>
  <c r="EU352" i="4"/>
  <c r="EW352" i="4"/>
  <c r="EY352" i="4"/>
  <c r="FA352" i="4"/>
  <c r="FC352" i="4"/>
  <c r="FE352" i="4"/>
  <c r="FG352" i="4"/>
  <c r="FI352" i="4"/>
  <c r="FK352" i="4"/>
  <c r="FM352" i="4"/>
  <c r="FO352" i="4"/>
  <c r="FQ352" i="4"/>
  <c r="FS352" i="4"/>
  <c r="FU352" i="4"/>
  <c r="FW352" i="4"/>
  <c r="FY352" i="4"/>
  <c r="GA352" i="4"/>
  <c r="GC352" i="4"/>
  <c r="GE352" i="4"/>
  <c r="GG352" i="4"/>
  <c r="GI352" i="4"/>
  <c r="GK352" i="4"/>
  <c r="GM352" i="4"/>
  <c r="GO352" i="4"/>
  <c r="GQ352" i="4"/>
  <c r="GS352" i="4"/>
  <c r="GU352" i="4"/>
  <c r="GW352" i="4"/>
  <c r="GY352" i="4"/>
  <c r="HA352" i="4"/>
  <c r="HC352" i="4"/>
  <c r="DJ353" i="4"/>
  <c r="DL353" i="4"/>
  <c r="DN353" i="4"/>
  <c r="DP353" i="4"/>
  <c r="DR353" i="4"/>
  <c r="DT353" i="4"/>
  <c r="DV353" i="4"/>
  <c r="DX353" i="4"/>
  <c r="DZ353" i="4"/>
  <c r="EB353" i="4"/>
  <c r="ED353" i="4"/>
  <c r="EF353" i="4"/>
  <c r="EH353" i="4"/>
  <c r="EJ353" i="4"/>
  <c r="EL353" i="4"/>
  <c r="EN353" i="4"/>
  <c r="EP353" i="4"/>
  <c r="ER353" i="4"/>
  <c r="ET353" i="4"/>
  <c r="EV353" i="4"/>
  <c r="EX353" i="4"/>
  <c r="EZ353" i="4"/>
  <c r="FB353" i="4"/>
  <c r="FD353" i="4"/>
  <c r="FF353" i="4"/>
  <c r="FH353" i="4"/>
  <c r="FJ353" i="4"/>
  <c r="FL353" i="4"/>
  <c r="FN353" i="4"/>
  <c r="FP353" i="4"/>
  <c r="FR353" i="4"/>
  <c r="FT353" i="4"/>
  <c r="FV353" i="4"/>
  <c r="FX353" i="4"/>
  <c r="FZ353" i="4"/>
  <c r="GB353" i="4"/>
  <c r="GD353" i="4"/>
  <c r="GF353" i="4"/>
  <c r="GH353" i="4"/>
  <c r="GJ353" i="4"/>
  <c r="GL353" i="4"/>
  <c r="GN353" i="4"/>
  <c r="GP353" i="4"/>
  <c r="GR353" i="4"/>
  <c r="GT353" i="4"/>
  <c r="GV353" i="4"/>
  <c r="GX353" i="4"/>
  <c r="GZ353" i="4"/>
  <c r="HB353" i="4"/>
  <c r="HD353" i="4"/>
  <c r="DI354" i="4"/>
  <c r="DK354" i="4"/>
  <c r="DM354" i="4"/>
  <c r="DO354" i="4"/>
  <c r="DQ354" i="4"/>
  <c r="DS354" i="4"/>
  <c r="DU354" i="4"/>
  <c r="DW354" i="4"/>
  <c r="DY354" i="4"/>
  <c r="EA354" i="4"/>
  <c r="EC354" i="4"/>
  <c r="EE354" i="4"/>
  <c r="EG354" i="4"/>
  <c r="EI354" i="4"/>
  <c r="EK354" i="4"/>
  <c r="EM354" i="4"/>
  <c r="EO354" i="4"/>
  <c r="EQ354" i="4"/>
  <c r="ES354" i="4"/>
  <c r="EU354" i="4"/>
  <c r="EW354" i="4"/>
  <c r="EY354" i="4"/>
  <c r="FA354" i="4"/>
  <c r="FC354" i="4"/>
  <c r="FE354" i="4"/>
  <c r="FG354" i="4"/>
  <c r="FI354" i="4"/>
  <c r="FK354" i="4"/>
  <c r="FM354" i="4"/>
  <c r="FO354" i="4"/>
  <c r="FQ354" i="4"/>
  <c r="FS354" i="4"/>
  <c r="FU354" i="4"/>
  <c r="FW354" i="4"/>
  <c r="FY354" i="4"/>
  <c r="GA354" i="4"/>
  <c r="GC354" i="4"/>
  <c r="GE354" i="4"/>
  <c r="GG354" i="4"/>
  <c r="GI354" i="4"/>
  <c r="GK354" i="4"/>
  <c r="GM354" i="4"/>
  <c r="GO354" i="4"/>
  <c r="GQ354" i="4"/>
  <c r="GS354" i="4"/>
  <c r="GU354" i="4"/>
  <c r="GW354" i="4"/>
  <c r="GY354" i="4"/>
  <c r="HA354" i="4"/>
  <c r="HC354" i="4"/>
  <c r="DI355" i="4"/>
  <c r="DK355" i="4"/>
  <c r="DM355" i="4"/>
  <c r="DO355" i="4"/>
  <c r="DQ355" i="4"/>
  <c r="DS355" i="4"/>
  <c r="DU355" i="4"/>
  <c r="DW355" i="4"/>
  <c r="DY355" i="4"/>
  <c r="EA355" i="4"/>
  <c r="EC355" i="4"/>
  <c r="EE355" i="4"/>
  <c r="EG355" i="4"/>
  <c r="EI355" i="4"/>
  <c r="EK355" i="4"/>
  <c r="EM355" i="4"/>
  <c r="EO355" i="4"/>
  <c r="EQ355" i="4"/>
  <c r="ES355" i="4"/>
  <c r="EU355" i="4"/>
  <c r="EW355" i="4"/>
  <c r="EY355" i="4"/>
  <c r="FA355" i="4"/>
  <c r="FC355" i="4"/>
  <c r="FE355" i="4"/>
  <c r="FG355" i="4"/>
  <c r="FI355" i="4"/>
  <c r="FK355" i="4"/>
  <c r="FM355" i="4"/>
  <c r="FO355" i="4"/>
  <c r="FQ355" i="4"/>
  <c r="FS355" i="4"/>
  <c r="FU355" i="4"/>
  <c r="FW355" i="4"/>
  <c r="FY355" i="4"/>
  <c r="GA355" i="4"/>
  <c r="GC355" i="4"/>
  <c r="GE355" i="4"/>
  <c r="GG355" i="4"/>
  <c r="GI355" i="4"/>
  <c r="GK355" i="4"/>
  <c r="GM355" i="4"/>
  <c r="GO355" i="4"/>
  <c r="GQ355" i="4"/>
  <c r="GS355" i="4"/>
  <c r="GU355" i="4"/>
  <c r="GW355" i="4"/>
  <c r="GY355" i="4"/>
  <c r="HA355" i="4"/>
  <c r="HC355" i="4"/>
  <c r="DJ356" i="4"/>
  <c r="DL356" i="4"/>
  <c r="DN356" i="4"/>
  <c r="DP356" i="4"/>
  <c r="DR356" i="4"/>
  <c r="DT356" i="4"/>
  <c r="DV356" i="4"/>
  <c r="DX356" i="4"/>
  <c r="DZ356" i="4"/>
  <c r="EB356" i="4"/>
  <c r="ED356" i="4"/>
  <c r="EF356" i="4"/>
  <c r="EH356" i="4"/>
  <c r="EJ356" i="4"/>
  <c r="EL356" i="4"/>
  <c r="EN356" i="4"/>
  <c r="EP356" i="4"/>
  <c r="ER356" i="4"/>
  <c r="ET356" i="4"/>
  <c r="EV356" i="4"/>
  <c r="EX356" i="4"/>
  <c r="EZ356" i="4"/>
  <c r="FB356" i="4"/>
  <c r="FD356" i="4"/>
  <c r="FF356" i="4"/>
  <c r="FH356" i="4"/>
  <c r="FJ356" i="4"/>
  <c r="FL356" i="4"/>
  <c r="FN356" i="4"/>
  <c r="FP356" i="4"/>
  <c r="FR356" i="4"/>
  <c r="FT356" i="4"/>
  <c r="FV356" i="4"/>
  <c r="FX356" i="4"/>
  <c r="FZ356" i="4"/>
  <c r="GB356" i="4"/>
  <c r="GD356" i="4"/>
  <c r="GF356" i="4"/>
  <c r="GH356" i="4"/>
  <c r="GJ356" i="4"/>
  <c r="GL356" i="4"/>
  <c r="GN356" i="4"/>
  <c r="GP356" i="4"/>
  <c r="GR356" i="4"/>
  <c r="GT356" i="4"/>
  <c r="GV356" i="4"/>
  <c r="GX356" i="4"/>
  <c r="GZ356" i="4"/>
  <c r="HB356" i="4"/>
  <c r="HD356" i="4"/>
  <c r="DI357" i="4"/>
  <c r="DK357" i="4"/>
  <c r="DM357" i="4"/>
  <c r="DO357" i="4"/>
  <c r="DQ357" i="4"/>
  <c r="DS357" i="4"/>
  <c r="DU357" i="4"/>
  <c r="DW357" i="4"/>
  <c r="DY357" i="4"/>
  <c r="EA357" i="4"/>
  <c r="EC357" i="4"/>
  <c r="EE357" i="4"/>
  <c r="EG357" i="4"/>
  <c r="EI357" i="4"/>
  <c r="EK357" i="4"/>
  <c r="EM357" i="4"/>
  <c r="EO357" i="4"/>
  <c r="EQ357" i="4"/>
  <c r="ES357" i="4"/>
  <c r="EU357" i="4"/>
  <c r="EW357" i="4"/>
  <c r="EY357" i="4"/>
  <c r="FA357" i="4"/>
  <c r="FC357" i="4"/>
  <c r="FE357" i="4"/>
  <c r="FG357" i="4"/>
  <c r="FI357" i="4"/>
  <c r="FK357" i="4"/>
  <c r="FM357" i="4"/>
  <c r="FO357" i="4"/>
  <c r="FQ357" i="4"/>
  <c r="FS357" i="4"/>
  <c r="FU357" i="4"/>
  <c r="FW357" i="4"/>
  <c r="FY357" i="4"/>
  <c r="GA357" i="4"/>
  <c r="GC357" i="4"/>
  <c r="GE357" i="4"/>
  <c r="GG357" i="4"/>
  <c r="GI357" i="4"/>
  <c r="GK357" i="4"/>
  <c r="GM357" i="4"/>
  <c r="GO357" i="4"/>
  <c r="GQ357" i="4"/>
  <c r="GS357" i="4"/>
  <c r="GU357" i="4"/>
  <c r="GW357" i="4"/>
  <c r="GY357" i="4"/>
  <c r="HA357" i="4"/>
  <c r="HC357" i="4"/>
  <c r="DJ358" i="4"/>
  <c r="DL358" i="4"/>
  <c r="DN358" i="4"/>
  <c r="DP358" i="4"/>
  <c r="DR358" i="4"/>
  <c r="DT358" i="4"/>
  <c r="DV358" i="4"/>
  <c r="DX358" i="4"/>
  <c r="DZ358" i="4"/>
  <c r="EB358" i="4"/>
  <c r="ED358" i="4"/>
  <c r="EF358" i="4"/>
  <c r="EH358" i="4"/>
  <c r="EJ358" i="4"/>
  <c r="EL358" i="4"/>
  <c r="EN358" i="4"/>
  <c r="EP358" i="4"/>
  <c r="ER358" i="4"/>
  <c r="ET358" i="4"/>
  <c r="EV358" i="4"/>
  <c r="EX358" i="4"/>
  <c r="EZ358" i="4"/>
  <c r="FB358" i="4"/>
  <c r="FD358" i="4"/>
  <c r="FF358" i="4"/>
  <c r="FH358" i="4"/>
  <c r="FJ358" i="4"/>
  <c r="FL358" i="4"/>
  <c r="FN358" i="4"/>
  <c r="FP358" i="4"/>
  <c r="FR358" i="4"/>
  <c r="FT358" i="4"/>
  <c r="FV358" i="4"/>
  <c r="FX358" i="4"/>
  <c r="FZ358" i="4"/>
  <c r="GB358" i="4"/>
  <c r="GD358" i="4"/>
  <c r="GF358" i="4"/>
  <c r="GH358" i="4"/>
  <c r="GJ358" i="4"/>
  <c r="GL358" i="4"/>
  <c r="GN358" i="4"/>
  <c r="GP358" i="4"/>
  <c r="GR358" i="4"/>
  <c r="GT358" i="4"/>
  <c r="GV358" i="4"/>
  <c r="GX358" i="4"/>
  <c r="GZ358" i="4"/>
  <c r="HB358" i="4"/>
  <c r="HD358" i="4"/>
  <c r="DJ359" i="4"/>
  <c r="DL359" i="4"/>
  <c r="DN359" i="4"/>
  <c r="DP359" i="4"/>
  <c r="DR359" i="4"/>
  <c r="DT359" i="4"/>
  <c r="DV359" i="4"/>
  <c r="DX359" i="4"/>
  <c r="DZ359" i="4"/>
  <c r="EB359" i="4"/>
  <c r="ED359" i="4"/>
  <c r="EF359" i="4"/>
  <c r="EH359" i="4"/>
  <c r="EJ359" i="4"/>
  <c r="EL359" i="4"/>
  <c r="EN359" i="4"/>
  <c r="EP359" i="4"/>
  <c r="ER359" i="4"/>
  <c r="ET359" i="4"/>
  <c r="EV359" i="4"/>
  <c r="EX359" i="4"/>
  <c r="EZ359" i="4"/>
  <c r="FB359" i="4"/>
  <c r="FD359" i="4"/>
  <c r="FF359" i="4"/>
  <c r="FH359" i="4"/>
  <c r="FJ359" i="4"/>
  <c r="FL359" i="4"/>
  <c r="FN359" i="4"/>
  <c r="FP359" i="4"/>
  <c r="FR359" i="4"/>
  <c r="FT359" i="4"/>
  <c r="FV359" i="4"/>
  <c r="FX359" i="4"/>
  <c r="FZ359" i="4"/>
  <c r="GB359" i="4"/>
  <c r="GD359" i="4"/>
  <c r="GF359" i="4"/>
  <c r="GH359" i="4"/>
  <c r="GJ359" i="4"/>
  <c r="GL359" i="4"/>
  <c r="GN359" i="4"/>
  <c r="GP359" i="4"/>
  <c r="GR359" i="4"/>
  <c r="GT359" i="4"/>
  <c r="GV359" i="4"/>
  <c r="GX359" i="4"/>
  <c r="GZ359" i="4"/>
  <c r="HB359" i="4"/>
  <c r="HD359" i="4"/>
  <c r="DI360" i="4"/>
  <c r="DK360" i="4"/>
  <c r="DM360" i="4"/>
  <c r="DO360" i="4"/>
  <c r="DQ360" i="4"/>
  <c r="DS360" i="4"/>
  <c r="DU360" i="4"/>
  <c r="DW360" i="4"/>
  <c r="DY360" i="4"/>
  <c r="EA360" i="4"/>
  <c r="EC360" i="4"/>
  <c r="EE360" i="4"/>
  <c r="EG360" i="4"/>
  <c r="EI360" i="4"/>
  <c r="EK360" i="4"/>
  <c r="EM360" i="4"/>
  <c r="EO360" i="4"/>
  <c r="EQ360" i="4"/>
  <c r="ES360" i="4"/>
  <c r="EU360" i="4"/>
  <c r="EW360" i="4"/>
  <c r="EY360" i="4"/>
  <c r="FA360" i="4"/>
  <c r="FC360" i="4"/>
  <c r="FE360" i="4"/>
  <c r="FG360" i="4"/>
  <c r="FI360" i="4"/>
  <c r="FK360" i="4"/>
  <c r="FM360" i="4"/>
  <c r="FO360" i="4"/>
  <c r="FQ360" i="4"/>
  <c r="FS360" i="4"/>
  <c r="FU360" i="4"/>
  <c r="FW360" i="4"/>
  <c r="FY360" i="4"/>
  <c r="GA360" i="4"/>
  <c r="GC360" i="4"/>
  <c r="GE360" i="4"/>
  <c r="GG360" i="4"/>
  <c r="GI360" i="4"/>
  <c r="GK360" i="4"/>
  <c r="GM360" i="4"/>
  <c r="GO360" i="4"/>
  <c r="GQ360" i="4"/>
  <c r="GS360" i="4"/>
  <c r="GU360" i="4"/>
  <c r="GW360" i="4"/>
  <c r="GY360" i="4"/>
  <c r="HA360" i="4"/>
  <c r="HC360" i="4"/>
  <c r="DJ361" i="4"/>
  <c r="DL361" i="4"/>
  <c r="DN361" i="4"/>
  <c r="DP361" i="4"/>
  <c r="DR361" i="4"/>
  <c r="DT361" i="4"/>
  <c r="DV361" i="4"/>
  <c r="DX361" i="4"/>
  <c r="DZ361" i="4"/>
  <c r="EB361" i="4"/>
  <c r="ED361" i="4"/>
  <c r="EF361" i="4"/>
  <c r="EH361" i="4"/>
  <c r="EJ361" i="4"/>
  <c r="EL361" i="4"/>
  <c r="EN361" i="4"/>
  <c r="EP361" i="4"/>
  <c r="ER361" i="4"/>
  <c r="ET361" i="4"/>
  <c r="EV361" i="4"/>
  <c r="EX361" i="4"/>
  <c r="EZ361" i="4"/>
  <c r="FB361" i="4"/>
  <c r="FD361" i="4"/>
  <c r="FF361" i="4"/>
  <c r="FH361" i="4"/>
  <c r="FJ361" i="4"/>
  <c r="FL361" i="4"/>
  <c r="FN361" i="4"/>
  <c r="FP361" i="4"/>
  <c r="FR361" i="4"/>
  <c r="FT361" i="4"/>
  <c r="FV361" i="4"/>
  <c r="FX361" i="4"/>
  <c r="FZ361" i="4"/>
  <c r="GB361" i="4"/>
  <c r="GD361" i="4"/>
  <c r="GF361" i="4"/>
  <c r="GH361" i="4"/>
  <c r="GJ361" i="4"/>
  <c r="GL361" i="4"/>
  <c r="GN361" i="4"/>
  <c r="GP361" i="4"/>
  <c r="GR361" i="4"/>
  <c r="GT361" i="4"/>
  <c r="GV361" i="4"/>
  <c r="GX361" i="4"/>
  <c r="GZ361" i="4"/>
  <c r="HB361" i="4"/>
  <c r="HD361" i="4"/>
  <c r="DI362" i="4"/>
  <c r="DK362" i="4"/>
  <c r="DM362" i="4"/>
  <c r="DO362" i="4"/>
  <c r="DQ362" i="4"/>
  <c r="DS362" i="4"/>
  <c r="DU362" i="4"/>
  <c r="DW362" i="4"/>
  <c r="DY362" i="4"/>
  <c r="EA362" i="4"/>
  <c r="EC362" i="4"/>
  <c r="EE362" i="4"/>
  <c r="EG362" i="4"/>
  <c r="EI362" i="4"/>
  <c r="EK362" i="4"/>
  <c r="EM362" i="4"/>
  <c r="EO362" i="4"/>
  <c r="EQ362" i="4"/>
  <c r="ES362" i="4"/>
  <c r="EU362" i="4"/>
  <c r="EW362" i="4"/>
  <c r="EY362" i="4"/>
  <c r="FA362" i="4"/>
  <c r="FC362" i="4"/>
  <c r="FE362" i="4"/>
  <c r="FG362" i="4"/>
  <c r="FI362" i="4"/>
  <c r="FK362" i="4"/>
  <c r="FM362" i="4"/>
  <c r="FO362" i="4"/>
  <c r="FQ362" i="4"/>
  <c r="FS362" i="4"/>
  <c r="FU362" i="4"/>
  <c r="FW362" i="4"/>
  <c r="FY362" i="4"/>
  <c r="GA362" i="4"/>
  <c r="GC362" i="4"/>
  <c r="GE362" i="4"/>
  <c r="GG362" i="4"/>
  <c r="GI362" i="4"/>
  <c r="GK362" i="4"/>
  <c r="GM362" i="4"/>
  <c r="GO362" i="4"/>
  <c r="GQ362" i="4"/>
  <c r="GS362" i="4"/>
  <c r="GU362" i="4"/>
  <c r="GW362" i="4"/>
  <c r="GY362" i="4"/>
  <c r="HA362" i="4"/>
  <c r="HC362" i="4"/>
  <c r="DI363" i="4"/>
  <c r="DK363" i="4"/>
  <c r="DM363" i="4"/>
  <c r="DO363" i="4"/>
  <c r="DQ363" i="4"/>
  <c r="DS363" i="4"/>
  <c r="DU363" i="4"/>
  <c r="DW363" i="4"/>
  <c r="DY363" i="4"/>
  <c r="EA363" i="4"/>
  <c r="EC363" i="4"/>
  <c r="EE363" i="4"/>
  <c r="EG363" i="4"/>
  <c r="EI363" i="4"/>
  <c r="EK363" i="4"/>
  <c r="EM363" i="4"/>
  <c r="EO363" i="4"/>
  <c r="EQ363" i="4"/>
  <c r="ES363" i="4"/>
  <c r="EU363" i="4"/>
  <c r="EW363" i="4"/>
  <c r="EY363" i="4"/>
  <c r="FA363" i="4"/>
  <c r="FC363" i="4"/>
  <c r="FE363" i="4"/>
  <c r="FG363" i="4"/>
  <c r="FI363" i="4"/>
  <c r="FK363" i="4"/>
  <c r="FM363" i="4"/>
  <c r="FO363" i="4"/>
  <c r="FQ363" i="4"/>
  <c r="FS363" i="4"/>
  <c r="FU363" i="4"/>
  <c r="FW363" i="4"/>
  <c r="FY363" i="4"/>
  <c r="GA363" i="4"/>
  <c r="GC363" i="4"/>
  <c r="GE363" i="4"/>
  <c r="GG363" i="4"/>
  <c r="GI363" i="4"/>
  <c r="GK363" i="4"/>
  <c r="GM363" i="4"/>
  <c r="GO363" i="4"/>
  <c r="GQ363" i="4"/>
  <c r="GS363" i="4"/>
  <c r="GU363" i="4"/>
  <c r="GW363" i="4"/>
  <c r="GY363" i="4"/>
  <c r="HA363" i="4"/>
  <c r="HC363" i="4"/>
  <c r="DI364" i="4"/>
  <c r="DK364" i="4"/>
  <c r="DM364" i="4"/>
  <c r="DO364" i="4"/>
  <c r="DQ364" i="4"/>
  <c r="DS364" i="4"/>
  <c r="DU364" i="4"/>
  <c r="DW364" i="4"/>
  <c r="DY364" i="4"/>
  <c r="EA364" i="4"/>
  <c r="EC364" i="4"/>
  <c r="EE364" i="4"/>
  <c r="EG364" i="4"/>
  <c r="EI364" i="4"/>
  <c r="EK364" i="4"/>
  <c r="EM364" i="4"/>
  <c r="EO364" i="4"/>
  <c r="EQ364" i="4"/>
  <c r="ES364" i="4"/>
  <c r="EU364" i="4"/>
  <c r="EW364" i="4"/>
  <c r="EY364" i="4"/>
  <c r="FA364" i="4"/>
  <c r="FC364" i="4"/>
  <c r="FE364" i="4"/>
  <c r="FG364" i="4"/>
  <c r="FI364" i="4"/>
  <c r="FK364" i="4"/>
  <c r="FM364" i="4"/>
  <c r="FO364" i="4"/>
  <c r="FQ364" i="4"/>
  <c r="FS364" i="4"/>
  <c r="FU364" i="4"/>
  <c r="FW364" i="4"/>
  <c r="FY364" i="4"/>
  <c r="GA364" i="4"/>
  <c r="GC364" i="4"/>
  <c r="GE364" i="4"/>
  <c r="GG364" i="4"/>
  <c r="GI364" i="4"/>
  <c r="GK364" i="4"/>
  <c r="GM364" i="4"/>
  <c r="GO364" i="4"/>
  <c r="GQ364" i="4"/>
  <c r="GS364" i="4"/>
  <c r="GU364" i="4"/>
  <c r="GW364" i="4"/>
  <c r="GY364" i="4"/>
  <c r="HA364" i="4"/>
  <c r="HC364" i="4"/>
  <c r="DJ365" i="4"/>
  <c r="DL365" i="4"/>
  <c r="DN365" i="4"/>
  <c r="DP365" i="4"/>
  <c r="DR365" i="4"/>
  <c r="DT365" i="4"/>
  <c r="DV365" i="4"/>
  <c r="DX365" i="4"/>
  <c r="DZ365" i="4"/>
  <c r="EB365" i="4"/>
  <c r="ED365" i="4"/>
  <c r="EF365" i="4"/>
  <c r="EH365" i="4"/>
  <c r="EJ365" i="4"/>
  <c r="EL365" i="4"/>
  <c r="EN365" i="4"/>
  <c r="EP365" i="4"/>
  <c r="ER365" i="4"/>
  <c r="ET365" i="4"/>
  <c r="EV365" i="4"/>
  <c r="EX365" i="4"/>
  <c r="EZ365" i="4"/>
  <c r="FB365" i="4"/>
  <c r="FD365" i="4"/>
  <c r="FF365" i="4"/>
  <c r="FH365" i="4"/>
  <c r="FJ365" i="4"/>
  <c r="FL365" i="4"/>
  <c r="FN365" i="4"/>
  <c r="FP365" i="4"/>
  <c r="FR365" i="4"/>
  <c r="FT365" i="4"/>
  <c r="FV365" i="4"/>
  <c r="FX365" i="4"/>
  <c r="FZ365" i="4"/>
  <c r="GB365" i="4"/>
  <c r="GD365" i="4"/>
  <c r="GF365" i="4"/>
  <c r="GH365" i="4"/>
  <c r="GJ365" i="4"/>
  <c r="GL365" i="4"/>
  <c r="GN365" i="4"/>
  <c r="GP365" i="4"/>
  <c r="GR365" i="4"/>
  <c r="GT365" i="4"/>
  <c r="GV365" i="4"/>
  <c r="GX365" i="4"/>
  <c r="GZ365" i="4"/>
  <c r="HB365" i="4"/>
  <c r="HD365" i="4"/>
  <c r="DI366" i="4"/>
  <c r="DK366" i="4"/>
  <c r="DM366" i="4"/>
  <c r="DO366" i="4"/>
  <c r="DQ366" i="4"/>
  <c r="DS366" i="4"/>
  <c r="DU366" i="4"/>
  <c r="DW366" i="4"/>
  <c r="DY366" i="4"/>
  <c r="EA366" i="4"/>
  <c r="EC366" i="4"/>
  <c r="EE366" i="4"/>
  <c r="EG366" i="4"/>
  <c r="EI366" i="4"/>
  <c r="EK366" i="4"/>
  <c r="EM366" i="4"/>
  <c r="EO366" i="4"/>
  <c r="EQ366" i="4"/>
  <c r="ES366" i="4"/>
  <c r="EU366" i="4"/>
  <c r="EW366" i="4"/>
  <c r="EY366" i="4"/>
  <c r="FA366" i="4"/>
  <c r="FC366" i="4"/>
  <c r="FE366" i="4"/>
  <c r="FG366" i="4"/>
  <c r="FI366" i="4"/>
  <c r="FK366" i="4"/>
  <c r="FM366" i="4"/>
  <c r="FO366" i="4"/>
  <c r="FQ366" i="4"/>
  <c r="FS366" i="4"/>
  <c r="FU366" i="4"/>
  <c r="FW366" i="4"/>
  <c r="FY366" i="4"/>
  <c r="GA366" i="4"/>
  <c r="GC366" i="4"/>
  <c r="GE366" i="4"/>
  <c r="GG366" i="4"/>
  <c r="GI366" i="4"/>
  <c r="GK366" i="4"/>
  <c r="GM366" i="4"/>
  <c r="GO366" i="4"/>
  <c r="GQ366" i="4"/>
  <c r="GS366" i="4"/>
  <c r="GU366" i="4"/>
  <c r="GW366" i="4"/>
  <c r="GY366" i="4"/>
  <c r="HA366" i="4"/>
  <c r="HC366" i="4"/>
  <c r="DI367" i="4"/>
  <c r="DK367" i="4"/>
  <c r="DM367" i="4"/>
  <c r="DO367" i="4"/>
  <c r="DQ367" i="4"/>
  <c r="DS367" i="4"/>
  <c r="DU367" i="4"/>
  <c r="DW367" i="4"/>
  <c r="DY367" i="4"/>
  <c r="EA367" i="4"/>
  <c r="EC367" i="4"/>
  <c r="EE367" i="4"/>
  <c r="EG367" i="4"/>
  <c r="EI367" i="4"/>
  <c r="EK367" i="4"/>
  <c r="EM367" i="4"/>
  <c r="EO367" i="4"/>
  <c r="EQ367" i="4"/>
  <c r="ES367" i="4"/>
  <c r="EU367" i="4"/>
  <c r="EW367" i="4"/>
  <c r="EY367" i="4"/>
  <c r="FA367" i="4"/>
  <c r="FC367" i="4"/>
  <c r="FE367" i="4"/>
  <c r="FG367" i="4"/>
  <c r="FI367" i="4"/>
  <c r="FK367" i="4"/>
  <c r="FM367" i="4"/>
  <c r="FO367" i="4"/>
  <c r="FQ367" i="4"/>
  <c r="FS367" i="4"/>
  <c r="FU367" i="4"/>
  <c r="FW367" i="4"/>
  <c r="FY367" i="4"/>
  <c r="GA367" i="4"/>
  <c r="GC367" i="4"/>
  <c r="GE367" i="4"/>
  <c r="GG367" i="4"/>
  <c r="GI367" i="4"/>
  <c r="GK367" i="4"/>
  <c r="GM367" i="4"/>
  <c r="GO367" i="4"/>
  <c r="GQ367" i="4"/>
  <c r="GS367" i="4"/>
  <c r="GU367" i="4"/>
  <c r="GW367" i="4"/>
  <c r="GY367" i="4"/>
  <c r="HA367" i="4"/>
  <c r="HC367" i="4"/>
  <c r="DI368" i="4"/>
  <c r="DK368" i="4"/>
  <c r="DM368" i="4"/>
  <c r="DO368" i="4"/>
  <c r="DQ368" i="4"/>
  <c r="DS368" i="4"/>
  <c r="DU368" i="4"/>
  <c r="DW368" i="4"/>
  <c r="DY368" i="4"/>
  <c r="EA368" i="4"/>
  <c r="EC368" i="4"/>
  <c r="EE368" i="4"/>
  <c r="EG368" i="4"/>
  <c r="EI368" i="4"/>
  <c r="EK368" i="4"/>
  <c r="EM368" i="4"/>
  <c r="EO368" i="4"/>
  <c r="EQ368" i="4"/>
  <c r="ES368" i="4"/>
  <c r="EU368" i="4"/>
  <c r="EW368" i="4"/>
  <c r="EY368" i="4"/>
  <c r="FA368" i="4"/>
  <c r="FC368" i="4"/>
  <c r="FE368" i="4"/>
  <c r="FG368" i="4"/>
  <c r="FI368" i="4"/>
  <c r="FK368" i="4"/>
  <c r="FM368" i="4"/>
  <c r="FO368" i="4"/>
  <c r="FQ368" i="4"/>
  <c r="FS368" i="4"/>
  <c r="FU368" i="4"/>
  <c r="FW368" i="4"/>
  <c r="FY368" i="4"/>
  <c r="GA368" i="4"/>
  <c r="GC368" i="4"/>
  <c r="GE368" i="4"/>
  <c r="GG368" i="4"/>
  <c r="GI368" i="4"/>
  <c r="GK368" i="4"/>
  <c r="GM368" i="4"/>
  <c r="GO368" i="4"/>
  <c r="GQ368" i="4"/>
  <c r="GS368" i="4"/>
  <c r="GU368" i="4"/>
  <c r="GW368" i="4"/>
  <c r="GY368" i="4"/>
  <c r="HA368" i="4"/>
  <c r="HC368" i="4"/>
  <c r="DJ369" i="4"/>
  <c r="DL369" i="4"/>
  <c r="DN369" i="4"/>
  <c r="DP369" i="4"/>
  <c r="DR369" i="4"/>
  <c r="DT369" i="4"/>
  <c r="DV369" i="4"/>
  <c r="DX369" i="4"/>
  <c r="DZ369" i="4"/>
  <c r="EB369" i="4"/>
  <c r="ED369" i="4"/>
  <c r="EF369" i="4"/>
  <c r="EH369" i="4"/>
  <c r="EJ369" i="4"/>
  <c r="EL369" i="4"/>
  <c r="EN369" i="4"/>
  <c r="EP369" i="4"/>
  <c r="ER369" i="4"/>
  <c r="ET369" i="4"/>
  <c r="EV369" i="4"/>
  <c r="EX369" i="4"/>
  <c r="EZ369" i="4"/>
  <c r="FB369" i="4"/>
  <c r="FD369" i="4"/>
  <c r="FF369" i="4"/>
  <c r="FH369" i="4"/>
  <c r="FJ369" i="4"/>
  <c r="FL369" i="4"/>
  <c r="FN369" i="4"/>
  <c r="FP369" i="4"/>
  <c r="FR369" i="4"/>
  <c r="FT369" i="4"/>
  <c r="FV369" i="4"/>
  <c r="FX369" i="4"/>
  <c r="FZ369" i="4"/>
  <c r="GB369" i="4"/>
  <c r="GD369" i="4"/>
  <c r="GF369" i="4"/>
  <c r="GH369" i="4"/>
  <c r="GJ369" i="4"/>
  <c r="GL369" i="4"/>
  <c r="GN369" i="4"/>
  <c r="GP369" i="4"/>
  <c r="GR369" i="4"/>
  <c r="GT369" i="4"/>
  <c r="GV369" i="4"/>
  <c r="GX369" i="4"/>
  <c r="GZ369" i="4"/>
  <c r="HB369" i="4"/>
  <c r="HD369" i="4"/>
  <c r="DI370" i="4"/>
  <c r="DK370" i="4"/>
  <c r="DM370" i="4"/>
  <c r="DO370" i="4"/>
  <c r="DQ370" i="4"/>
  <c r="DS370" i="4"/>
  <c r="DU370" i="4"/>
  <c r="DW370" i="4"/>
  <c r="DY370" i="4"/>
  <c r="EA370" i="4"/>
  <c r="EC370" i="4"/>
  <c r="EE370" i="4"/>
  <c r="EG370" i="4"/>
  <c r="EI370" i="4"/>
  <c r="EK370" i="4"/>
  <c r="EM370" i="4"/>
  <c r="EO370" i="4"/>
  <c r="EQ370" i="4"/>
  <c r="ES370" i="4"/>
  <c r="EU370" i="4"/>
  <c r="EW370" i="4"/>
  <c r="EY370" i="4"/>
  <c r="FA370" i="4"/>
  <c r="FC370" i="4"/>
  <c r="FE370" i="4"/>
  <c r="FG370" i="4"/>
  <c r="FI370" i="4"/>
  <c r="FK370" i="4"/>
  <c r="FM370" i="4"/>
  <c r="FO370" i="4"/>
  <c r="FQ370" i="4"/>
  <c r="FS370" i="4"/>
  <c r="FU370" i="4"/>
  <c r="FW370" i="4"/>
  <c r="FY370" i="4"/>
  <c r="GA370" i="4"/>
  <c r="GC370" i="4"/>
  <c r="GE370" i="4"/>
  <c r="GG370" i="4"/>
  <c r="GI370" i="4"/>
  <c r="GK370" i="4"/>
  <c r="GM370" i="4"/>
  <c r="GO370" i="4"/>
  <c r="GQ370" i="4"/>
  <c r="GS370" i="4"/>
  <c r="GU370" i="4"/>
  <c r="GW370" i="4"/>
  <c r="GY370" i="4"/>
  <c r="HA370" i="4"/>
  <c r="HC370" i="4"/>
  <c r="DI371" i="4"/>
  <c r="DK371" i="4"/>
  <c r="DM371" i="4"/>
  <c r="DO371" i="4"/>
  <c r="DQ371" i="4"/>
  <c r="DS371" i="4"/>
  <c r="DU371" i="4"/>
  <c r="DW371" i="4"/>
  <c r="DY371" i="4"/>
  <c r="EA371" i="4"/>
  <c r="EC371" i="4"/>
  <c r="EE371" i="4"/>
  <c r="EG371" i="4"/>
  <c r="EI371" i="4"/>
  <c r="EK371" i="4"/>
  <c r="EM371" i="4"/>
  <c r="EO371" i="4"/>
  <c r="EQ371" i="4"/>
  <c r="ES371" i="4"/>
  <c r="EU371" i="4"/>
  <c r="EW371" i="4"/>
  <c r="EY371" i="4"/>
  <c r="FA371" i="4"/>
  <c r="FC371" i="4"/>
  <c r="FE371" i="4"/>
  <c r="FG371" i="4"/>
  <c r="FI371" i="4"/>
  <c r="FK371" i="4"/>
  <c r="FM371" i="4"/>
  <c r="FO371" i="4"/>
  <c r="FQ371" i="4"/>
  <c r="FS371" i="4"/>
  <c r="FU371" i="4"/>
  <c r="FW371" i="4"/>
  <c r="FY371" i="4"/>
  <c r="GA371" i="4"/>
  <c r="GC371" i="4"/>
  <c r="GE371" i="4"/>
  <c r="GG371" i="4"/>
  <c r="GI371" i="4"/>
  <c r="GK371" i="4"/>
  <c r="GM371" i="4"/>
  <c r="GO371" i="4"/>
  <c r="GQ371" i="4"/>
  <c r="GS371" i="4"/>
  <c r="GU371" i="4"/>
  <c r="GW371" i="4"/>
  <c r="GY371" i="4"/>
  <c r="HA371" i="4"/>
  <c r="HC371" i="4"/>
  <c r="DI372" i="4"/>
  <c r="DK372" i="4"/>
  <c r="DM372" i="4"/>
  <c r="DO372" i="4"/>
  <c r="DQ372" i="4"/>
  <c r="DS372" i="4"/>
  <c r="DU372" i="4"/>
  <c r="DW372" i="4"/>
  <c r="DY372" i="4"/>
  <c r="EA372" i="4"/>
  <c r="EC372" i="4"/>
  <c r="EE372" i="4"/>
  <c r="EG372" i="4"/>
  <c r="EI372" i="4"/>
  <c r="EK372" i="4"/>
  <c r="EM372" i="4"/>
  <c r="EO372" i="4"/>
  <c r="EQ372" i="4"/>
  <c r="ES372" i="4"/>
  <c r="EU372" i="4"/>
  <c r="EW372" i="4"/>
  <c r="EY372" i="4"/>
  <c r="FA372" i="4"/>
  <c r="FC372" i="4"/>
  <c r="FE372" i="4"/>
  <c r="FG372" i="4"/>
  <c r="FI372" i="4"/>
  <c r="FK372" i="4"/>
  <c r="FM372" i="4"/>
  <c r="FO372" i="4"/>
  <c r="FQ372" i="4"/>
  <c r="FS372" i="4"/>
  <c r="FU372" i="4"/>
  <c r="FW372" i="4"/>
  <c r="FY372" i="4"/>
  <c r="GA372" i="4"/>
  <c r="GC372" i="4"/>
  <c r="GE372" i="4"/>
  <c r="GG372" i="4"/>
  <c r="GI372" i="4"/>
  <c r="GK372" i="4"/>
  <c r="GM372" i="4"/>
  <c r="GO372" i="4"/>
  <c r="GQ372" i="4"/>
  <c r="GS372" i="4"/>
  <c r="GU372" i="4"/>
  <c r="GW372" i="4"/>
  <c r="GY372" i="4"/>
  <c r="HA372" i="4"/>
  <c r="HC372" i="4"/>
  <c r="DJ373" i="4"/>
  <c r="DL373" i="4"/>
  <c r="DN373" i="4"/>
  <c r="DP373" i="4"/>
  <c r="DR373" i="4"/>
  <c r="DT373" i="4"/>
  <c r="DV373" i="4"/>
  <c r="DX373" i="4"/>
  <c r="DZ373" i="4"/>
  <c r="EB373" i="4"/>
  <c r="ED373" i="4"/>
  <c r="EF373" i="4"/>
  <c r="EH373" i="4"/>
  <c r="EJ373" i="4"/>
  <c r="EL373" i="4"/>
  <c r="EN373" i="4"/>
  <c r="EP373" i="4"/>
  <c r="ER373" i="4"/>
  <c r="ET373" i="4"/>
  <c r="EV373" i="4"/>
  <c r="EX373" i="4"/>
  <c r="EZ373" i="4"/>
  <c r="FB373" i="4"/>
  <c r="FD373" i="4"/>
  <c r="FF373" i="4"/>
  <c r="FH373" i="4"/>
  <c r="FJ373" i="4"/>
  <c r="FL373" i="4"/>
  <c r="FN373" i="4"/>
  <c r="FP373" i="4"/>
  <c r="FR373" i="4"/>
  <c r="FT373" i="4"/>
  <c r="FV373" i="4"/>
  <c r="FX373" i="4"/>
  <c r="FZ373" i="4"/>
  <c r="GB373" i="4"/>
  <c r="GD373" i="4"/>
  <c r="GF373" i="4"/>
  <c r="GH373" i="4"/>
  <c r="GJ373" i="4"/>
  <c r="GL373" i="4"/>
  <c r="GN373" i="4"/>
  <c r="GP373" i="4"/>
  <c r="GR373" i="4"/>
  <c r="GT373" i="4"/>
  <c r="GV373" i="4"/>
  <c r="GX373" i="4"/>
  <c r="GZ373" i="4"/>
  <c r="HB373" i="4"/>
  <c r="HD373" i="4"/>
  <c r="DI374" i="4"/>
  <c r="DK374" i="4"/>
  <c r="DM374" i="4"/>
  <c r="DO374" i="4"/>
  <c r="DQ374" i="4"/>
  <c r="DS374" i="4"/>
  <c r="DU374" i="4"/>
  <c r="DW374" i="4"/>
  <c r="DY374" i="4"/>
  <c r="EA374" i="4"/>
  <c r="EC374" i="4"/>
  <c r="EE374" i="4"/>
  <c r="EG374" i="4"/>
  <c r="EI374" i="4"/>
  <c r="EK374" i="4"/>
  <c r="EM374" i="4"/>
  <c r="EO374" i="4"/>
  <c r="EQ374" i="4"/>
  <c r="ES374" i="4"/>
  <c r="EU374" i="4"/>
  <c r="EW374" i="4"/>
  <c r="EY374" i="4"/>
  <c r="FA374" i="4"/>
  <c r="FC374" i="4"/>
  <c r="FE374" i="4"/>
  <c r="FG374" i="4"/>
  <c r="FI374" i="4"/>
  <c r="FK374" i="4"/>
  <c r="FM374" i="4"/>
  <c r="FO374" i="4"/>
  <c r="FQ374" i="4"/>
  <c r="FS374" i="4"/>
  <c r="FU374" i="4"/>
  <c r="FW374" i="4"/>
  <c r="FY374" i="4"/>
  <c r="GA374" i="4"/>
  <c r="GC374" i="4"/>
  <c r="GE374" i="4"/>
  <c r="GG374" i="4"/>
  <c r="GI374" i="4"/>
  <c r="GK374" i="4"/>
  <c r="GM374" i="4"/>
  <c r="GO374" i="4"/>
  <c r="GQ374" i="4"/>
  <c r="GS374" i="4"/>
  <c r="GU374" i="4"/>
  <c r="GW374" i="4"/>
  <c r="GY374" i="4"/>
  <c r="HA374" i="4"/>
  <c r="HC374" i="4"/>
  <c r="DI375" i="4"/>
  <c r="DK375" i="4"/>
  <c r="DM375" i="4"/>
  <c r="DO375" i="4"/>
  <c r="DQ375" i="4"/>
  <c r="DS375" i="4"/>
  <c r="DU375" i="4"/>
  <c r="DW375" i="4"/>
  <c r="DY375" i="4"/>
  <c r="EA375" i="4"/>
  <c r="EC375" i="4"/>
  <c r="EE375" i="4"/>
  <c r="EG375" i="4"/>
  <c r="EI375" i="4"/>
  <c r="EK375" i="4"/>
  <c r="EM375" i="4"/>
  <c r="EO375" i="4"/>
  <c r="EQ375" i="4"/>
  <c r="ES375" i="4"/>
  <c r="EU375" i="4"/>
  <c r="EW375" i="4"/>
  <c r="EY375" i="4"/>
  <c r="FA375" i="4"/>
  <c r="FC375" i="4"/>
  <c r="FE375" i="4"/>
  <c r="FG375" i="4"/>
  <c r="FI375" i="4"/>
  <c r="FK375" i="4"/>
  <c r="FM375" i="4"/>
  <c r="FO375" i="4"/>
  <c r="FQ375" i="4"/>
  <c r="FS375" i="4"/>
  <c r="FU375" i="4"/>
  <c r="FW375" i="4"/>
  <c r="FY375" i="4"/>
  <c r="GA375" i="4"/>
  <c r="GC375" i="4"/>
  <c r="GE375" i="4"/>
  <c r="GG375" i="4"/>
  <c r="GI375" i="4"/>
  <c r="GK375" i="4"/>
  <c r="GM375" i="4"/>
  <c r="GO375" i="4"/>
  <c r="GQ375" i="4"/>
  <c r="GS375" i="4"/>
  <c r="GU375" i="4"/>
  <c r="GW375" i="4"/>
  <c r="GY375" i="4"/>
  <c r="HA375" i="4"/>
  <c r="HC375" i="4"/>
  <c r="DI376" i="4"/>
  <c r="DK376" i="4"/>
  <c r="DM376" i="4"/>
  <c r="DO376" i="4"/>
  <c r="DQ376" i="4"/>
  <c r="DS376" i="4"/>
  <c r="DU376" i="4"/>
  <c r="DW376" i="4"/>
  <c r="DY376" i="4"/>
  <c r="EA376" i="4"/>
  <c r="EC376" i="4"/>
  <c r="EE376" i="4"/>
  <c r="EG376" i="4"/>
  <c r="EI376" i="4"/>
  <c r="EK376" i="4"/>
  <c r="EM376" i="4"/>
  <c r="EO376" i="4"/>
  <c r="EQ376" i="4"/>
  <c r="ES376" i="4"/>
  <c r="EU376" i="4"/>
  <c r="EW376" i="4"/>
  <c r="EY376" i="4"/>
  <c r="FA376" i="4"/>
  <c r="FC376" i="4"/>
  <c r="FE376" i="4"/>
  <c r="FG376" i="4"/>
  <c r="FI376" i="4"/>
  <c r="FK376" i="4"/>
  <c r="FM376" i="4"/>
  <c r="FO376" i="4"/>
  <c r="FQ376" i="4"/>
  <c r="FS376" i="4"/>
  <c r="FU376" i="4"/>
  <c r="FW376" i="4"/>
  <c r="FY376" i="4"/>
  <c r="GA376" i="4"/>
  <c r="GC376" i="4"/>
  <c r="GE376" i="4"/>
  <c r="GG376" i="4"/>
  <c r="GI376" i="4"/>
  <c r="GK376" i="4"/>
  <c r="GM376" i="4"/>
  <c r="GO376" i="4"/>
  <c r="GQ376" i="4"/>
  <c r="GS376" i="4"/>
  <c r="GU376" i="4"/>
  <c r="GW376" i="4"/>
  <c r="GY376" i="4"/>
  <c r="HA376" i="4"/>
  <c r="HC376" i="4"/>
  <c r="DJ377" i="4"/>
  <c r="DL377" i="4"/>
  <c r="DN377" i="4"/>
  <c r="DP377" i="4"/>
  <c r="DR377" i="4"/>
  <c r="DT377" i="4"/>
  <c r="DV377" i="4"/>
  <c r="DX377" i="4"/>
  <c r="DZ377" i="4"/>
  <c r="EB377" i="4"/>
  <c r="ED377" i="4"/>
  <c r="EF377" i="4"/>
  <c r="EH377" i="4"/>
  <c r="EJ377" i="4"/>
  <c r="EL377" i="4"/>
  <c r="EN377" i="4"/>
  <c r="EP377" i="4"/>
  <c r="ER377" i="4"/>
  <c r="ET377" i="4"/>
  <c r="EV377" i="4"/>
  <c r="EX377" i="4"/>
  <c r="EZ377" i="4"/>
  <c r="FB377" i="4"/>
  <c r="FD377" i="4"/>
  <c r="FF377" i="4"/>
  <c r="FH377" i="4"/>
  <c r="FJ377" i="4"/>
  <c r="FL377" i="4"/>
  <c r="FN377" i="4"/>
  <c r="FP377" i="4"/>
  <c r="FR377" i="4"/>
  <c r="FT377" i="4"/>
  <c r="FV377" i="4"/>
  <c r="FX377" i="4"/>
  <c r="FZ377" i="4"/>
  <c r="GB377" i="4"/>
  <c r="GD377" i="4"/>
  <c r="GF377" i="4"/>
  <c r="GH377" i="4"/>
  <c r="GJ377" i="4"/>
  <c r="GL377" i="4"/>
  <c r="GN377" i="4"/>
  <c r="GP377" i="4"/>
  <c r="GR377" i="4"/>
  <c r="GT377" i="4"/>
  <c r="GV377" i="4"/>
  <c r="GX377" i="4"/>
  <c r="GZ377" i="4"/>
  <c r="HB377" i="4"/>
  <c r="HD377" i="4"/>
  <c r="DI378" i="4"/>
  <c r="DK378" i="4"/>
  <c r="DM378" i="4"/>
  <c r="DO378" i="4"/>
  <c r="DQ378" i="4"/>
  <c r="DS378" i="4"/>
  <c r="DU378" i="4"/>
  <c r="DW378" i="4"/>
  <c r="DY378" i="4"/>
  <c r="EA378" i="4"/>
  <c r="EC378" i="4"/>
  <c r="EE378" i="4"/>
  <c r="EG378" i="4"/>
  <c r="EI378" i="4"/>
  <c r="EK378" i="4"/>
  <c r="EM378" i="4"/>
  <c r="EO378" i="4"/>
  <c r="EQ378" i="4"/>
  <c r="ES378" i="4"/>
  <c r="EU378" i="4"/>
  <c r="EW378" i="4"/>
  <c r="EY378" i="4"/>
  <c r="FA378" i="4"/>
  <c r="FC378" i="4"/>
  <c r="FE378" i="4"/>
  <c r="FG378" i="4"/>
  <c r="FI378" i="4"/>
  <c r="FK378" i="4"/>
  <c r="FM378" i="4"/>
  <c r="FO378" i="4"/>
  <c r="FQ378" i="4"/>
  <c r="FS378" i="4"/>
  <c r="FU378" i="4"/>
  <c r="FW378" i="4"/>
  <c r="FY378" i="4"/>
  <c r="GA378" i="4"/>
  <c r="GC378" i="4"/>
  <c r="GE378" i="4"/>
  <c r="GG378" i="4"/>
  <c r="GI378" i="4"/>
  <c r="GK378" i="4"/>
  <c r="GM378" i="4"/>
  <c r="GO378" i="4"/>
  <c r="GQ378" i="4"/>
  <c r="GS378" i="4"/>
  <c r="GU378" i="4"/>
  <c r="GW378" i="4"/>
  <c r="GY378" i="4"/>
  <c r="HA378" i="4"/>
  <c r="HC378" i="4"/>
  <c r="DI379" i="4"/>
  <c r="DK379" i="4"/>
  <c r="DM379" i="4"/>
  <c r="DO379" i="4"/>
  <c r="DQ379" i="4"/>
  <c r="DS379" i="4"/>
  <c r="DU379" i="4"/>
  <c r="DW379" i="4"/>
  <c r="DY379" i="4"/>
  <c r="EA379" i="4"/>
  <c r="EC379" i="4"/>
  <c r="EE379" i="4"/>
  <c r="EG379" i="4"/>
  <c r="EI379" i="4"/>
  <c r="EK379" i="4"/>
  <c r="EM379" i="4"/>
  <c r="EO379" i="4"/>
  <c r="EQ379" i="4"/>
  <c r="ES379" i="4"/>
  <c r="EU379" i="4"/>
  <c r="EW379" i="4"/>
  <c r="EY379" i="4"/>
  <c r="FA379" i="4"/>
  <c r="FC379" i="4"/>
  <c r="FE379" i="4"/>
  <c r="FG379" i="4"/>
  <c r="FI379" i="4"/>
  <c r="FK379" i="4"/>
  <c r="FM379" i="4"/>
  <c r="FO379" i="4"/>
  <c r="FQ379" i="4"/>
  <c r="FS379" i="4"/>
  <c r="FU379" i="4"/>
  <c r="FW379" i="4"/>
  <c r="FY379" i="4"/>
  <c r="GA379" i="4"/>
  <c r="GC379" i="4"/>
  <c r="GE379" i="4"/>
  <c r="GG379" i="4"/>
  <c r="GI379" i="4"/>
  <c r="GK379" i="4"/>
  <c r="GM379" i="4"/>
  <c r="GO379" i="4"/>
  <c r="GQ379" i="4"/>
  <c r="GS379" i="4"/>
  <c r="GU379" i="4"/>
  <c r="GW379" i="4"/>
  <c r="GY379" i="4"/>
  <c r="HA379" i="4"/>
  <c r="HC379" i="4"/>
  <c r="DI380" i="4"/>
  <c r="DK380" i="4"/>
  <c r="DM380" i="4"/>
  <c r="DO380" i="4"/>
  <c r="DQ380" i="4"/>
  <c r="DS380" i="4"/>
  <c r="DU380" i="4"/>
  <c r="DW380" i="4"/>
  <c r="DY380" i="4"/>
  <c r="EA380" i="4"/>
  <c r="EC380" i="4"/>
  <c r="EE380" i="4"/>
  <c r="EG380" i="4"/>
  <c r="EI380" i="4"/>
  <c r="EK380" i="4"/>
  <c r="EM380" i="4"/>
  <c r="EO380" i="4"/>
  <c r="EQ380" i="4"/>
  <c r="ES380" i="4"/>
  <c r="EU380" i="4"/>
  <c r="EW380" i="4"/>
  <c r="EY380" i="4"/>
  <c r="FA380" i="4"/>
  <c r="FC380" i="4"/>
  <c r="FE380" i="4"/>
  <c r="FG380" i="4"/>
  <c r="FI380" i="4"/>
  <c r="FK380" i="4"/>
  <c r="FM380" i="4"/>
  <c r="FO380" i="4"/>
  <c r="FQ380" i="4"/>
  <c r="FS380" i="4"/>
  <c r="FU380" i="4"/>
  <c r="FW380" i="4"/>
  <c r="FY380" i="4"/>
  <c r="GA380" i="4"/>
  <c r="GC380" i="4"/>
  <c r="GE380" i="4"/>
  <c r="GG380" i="4"/>
  <c r="GI380" i="4"/>
  <c r="GK380" i="4"/>
  <c r="GM380" i="4"/>
  <c r="GO380" i="4"/>
  <c r="GQ380" i="4"/>
  <c r="GS380" i="4"/>
  <c r="GU380" i="4"/>
  <c r="GW380" i="4"/>
  <c r="GY380" i="4"/>
  <c r="HA380" i="4"/>
  <c r="HC380" i="4"/>
  <c r="DJ381" i="4"/>
  <c r="DL381" i="4"/>
  <c r="DN381" i="4"/>
  <c r="DP381" i="4"/>
  <c r="DR381" i="4"/>
  <c r="DT381" i="4"/>
  <c r="DV381" i="4"/>
  <c r="DX381" i="4"/>
  <c r="DZ381" i="4"/>
  <c r="EB381" i="4"/>
  <c r="ED381" i="4"/>
  <c r="EF381" i="4"/>
  <c r="EH381" i="4"/>
  <c r="EJ381" i="4"/>
  <c r="EL381" i="4"/>
  <c r="EN381" i="4"/>
  <c r="EP381" i="4"/>
  <c r="ER381" i="4"/>
  <c r="ET381" i="4"/>
  <c r="EV381" i="4"/>
  <c r="EX381" i="4"/>
  <c r="EZ381" i="4"/>
  <c r="FB381" i="4"/>
  <c r="FD381" i="4"/>
  <c r="FF381" i="4"/>
  <c r="FH381" i="4"/>
  <c r="FJ381" i="4"/>
  <c r="FL381" i="4"/>
  <c r="FN381" i="4"/>
  <c r="FP381" i="4"/>
  <c r="FR381" i="4"/>
  <c r="FT381" i="4"/>
  <c r="FV381" i="4"/>
  <c r="FX381" i="4"/>
  <c r="FZ381" i="4"/>
  <c r="GB381" i="4"/>
  <c r="GD381" i="4"/>
  <c r="GF381" i="4"/>
  <c r="GH381" i="4"/>
  <c r="GJ381" i="4"/>
  <c r="GL381" i="4"/>
  <c r="GN381" i="4"/>
  <c r="GP381" i="4"/>
  <c r="GR381" i="4"/>
  <c r="GT381" i="4"/>
  <c r="GV381" i="4"/>
  <c r="GX381" i="4"/>
  <c r="GZ381" i="4"/>
  <c r="HB381" i="4"/>
  <c r="HD381" i="4"/>
  <c r="DI382" i="4"/>
  <c r="DK382" i="4"/>
  <c r="DM382" i="4"/>
  <c r="DO382" i="4"/>
  <c r="DQ382" i="4"/>
  <c r="DS382" i="4"/>
  <c r="DU382" i="4"/>
  <c r="DW382" i="4"/>
  <c r="DY382" i="4"/>
  <c r="EA382" i="4"/>
  <c r="EC382" i="4"/>
  <c r="EE382" i="4"/>
  <c r="EG382" i="4"/>
  <c r="EI382" i="4"/>
  <c r="EK382" i="4"/>
  <c r="EM382" i="4"/>
  <c r="EO382" i="4"/>
  <c r="EQ382" i="4"/>
  <c r="ES382" i="4"/>
  <c r="EU382" i="4"/>
  <c r="EW382" i="4"/>
  <c r="EY382" i="4"/>
  <c r="FA382" i="4"/>
  <c r="FC382" i="4"/>
  <c r="FE382" i="4"/>
  <c r="FG382" i="4"/>
  <c r="FI382" i="4"/>
  <c r="FK382" i="4"/>
  <c r="FM382" i="4"/>
  <c r="FO382" i="4"/>
  <c r="FQ382" i="4"/>
  <c r="FS382" i="4"/>
  <c r="FU382" i="4"/>
  <c r="FW382" i="4"/>
  <c r="FY382" i="4"/>
  <c r="GA382" i="4"/>
  <c r="GC382" i="4"/>
  <c r="GE382" i="4"/>
  <c r="GG382" i="4"/>
  <c r="GI382" i="4"/>
  <c r="GK382" i="4"/>
  <c r="GM382" i="4"/>
  <c r="GO382" i="4"/>
  <c r="GQ382" i="4"/>
  <c r="GS382" i="4"/>
  <c r="GU382" i="4"/>
  <c r="GW382" i="4"/>
  <c r="GY382" i="4"/>
  <c r="HA382" i="4"/>
  <c r="HC382" i="4"/>
  <c r="DJ383" i="4"/>
  <c r="DL383" i="4"/>
  <c r="DN383" i="4"/>
  <c r="DP383" i="4"/>
  <c r="DR383" i="4"/>
  <c r="DT383" i="4"/>
  <c r="DV383" i="4"/>
  <c r="DX383" i="4"/>
  <c r="DZ383" i="4"/>
  <c r="EB383" i="4"/>
  <c r="ED383" i="4"/>
  <c r="EF383" i="4"/>
  <c r="EH383" i="4"/>
  <c r="EJ383" i="4"/>
  <c r="EL383" i="4"/>
  <c r="EN383" i="4"/>
  <c r="EP383" i="4"/>
  <c r="ER383" i="4"/>
  <c r="ET383" i="4"/>
  <c r="EV383" i="4"/>
  <c r="EX383" i="4"/>
  <c r="EZ383" i="4"/>
  <c r="FB383" i="4"/>
  <c r="FD383" i="4"/>
  <c r="FF383" i="4"/>
  <c r="FH383" i="4"/>
  <c r="FJ383" i="4"/>
  <c r="FL383" i="4"/>
  <c r="FN383" i="4"/>
  <c r="FP383" i="4"/>
  <c r="FR383" i="4"/>
  <c r="FT383" i="4"/>
  <c r="FV383" i="4"/>
  <c r="FX383" i="4"/>
  <c r="FZ383" i="4"/>
  <c r="GB383" i="4"/>
  <c r="GD383" i="4"/>
  <c r="GF383" i="4"/>
  <c r="GH383" i="4"/>
  <c r="GJ383" i="4"/>
  <c r="GL383" i="4"/>
  <c r="GN383" i="4"/>
  <c r="GP383" i="4"/>
  <c r="GR383" i="4"/>
  <c r="GT383" i="4"/>
  <c r="GV383" i="4"/>
  <c r="GX383" i="4"/>
  <c r="GZ383" i="4"/>
  <c r="HB383" i="4"/>
  <c r="HD383" i="4"/>
  <c r="DI384" i="4"/>
  <c r="DK384" i="4"/>
  <c r="DM384" i="4"/>
  <c r="DO384" i="4"/>
  <c r="DQ384" i="4"/>
  <c r="DS384" i="4"/>
  <c r="DU384" i="4"/>
  <c r="DW384" i="4"/>
  <c r="DY384" i="4"/>
  <c r="EA384" i="4"/>
  <c r="EC384" i="4"/>
  <c r="EE384" i="4"/>
  <c r="EG384" i="4"/>
  <c r="EI384" i="4"/>
  <c r="EK384" i="4"/>
  <c r="EM384" i="4"/>
  <c r="EO384" i="4"/>
  <c r="EQ384" i="4"/>
  <c r="ES384" i="4"/>
  <c r="EU384" i="4"/>
  <c r="EW384" i="4"/>
  <c r="EY384" i="4"/>
  <c r="FA384" i="4"/>
  <c r="FC384" i="4"/>
  <c r="FE384" i="4"/>
  <c r="FG384" i="4"/>
  <c r="FI384" i="4"/>
  <c r="FK384" i="4"/>
  <c r="FM384" i="4"/>
  <c r="FO384" i="4"/>
  <c r="FQ384" i="4"/>
  <c r="FS384" i="4"/>
  <c r="FU384" i="4"/>
  <c r="FW384" i="4"/>
  <c r="FY384" i="4"/>
  <c r="GA384" i="4"/>
  <c r="GC384" i="4"/>
  <c r="GE384" i="4"/>
  <c r="GG384" i="4"/>
  <c r="GI384" i="4"/>
  <c r="GK384" i="4"/>
  <c r="GM384" i="4"/>
  <c r="GO384" i="4"/>
  <c r="GQ384" i="4"/>
  <c r="GS384" i="4"/>
  <c r="GU384" i="4"/>
  <c r="GW384" i="4"/>
  <c r="GY384" i="4"/>
  <c r="HA384" i="4"/>
  <c r="HC384" i="4"/>
  <c r="DI385" i="4"/>
  <c r="DK385" i="4"/>
  <c r="DM385" i="4"/>
  <c r="DO385" i="4"/>
  <c r="DQ385" i="4"/>
  <c r="DS385" i="4"/>
  <c r="DU385" i="4"/>
  <c r="DW385" i="4"/>
  <c r="DY385" i="4"/>
  <c r="EA385" i="4"/>
  <c r="EC385" i="4"/>
  <c r="EE385" i="4"/>
  <c r="EG385" i="4"/>
  <c r="EI385" i="4"/>
  <c r="EK385" i="4"/>
  <c r="EM385" i="4"/>
  <c r="EO385" i="4"/>
  <c r="EQ385" i="4"/>
  <c r="ES385" i="4"/>
  <c r="EU385" i="4"/>
  <c r="EW385" i="4"/>
  <c r="EY385" i="4"/>
  <c r="FA385" i="4"/>
  <c r="FC385" i="4"/>
  <c r="FE385" i="4"/>
  <c r="FG385" i="4"/>
  <c r="FI385" i="4"/>
  <c r="FK385" i="4"/>
  <c r="FM385" i="4"/>
  <c r="FO385" i="4"/>
  <c r="FQ385" i="4"/>
  <c r="FS385" i="4"/>
  <c r="FU385" i="4"/>
  <c r="FW385" i="4"/>
  <c r="FY385" i="4"/>
  <c r="GA385" i="4"/>
  <c r="GC385" i="4"/>
  <c r="GE385" i="4"/>
  <c r="GG385" i="4"/>
  <c r="GI385" i="4"/>
  <c r="GK385" i="4"/>
  <c r="GM385" i="4"/>
  <c r="GO385" i="4"/>
  <c r="GQ385" i="4"/>
  <c r="GS385" i="4"/>
  <c r="GU385" i="4"/>
  <c r="GW385" i="4"/>
  <c r="GY385" i="4"/>
  <c r="HA385" i="4"/>
  <c r="HC385" i="4"/>
  <c r="DJ386" i="4"/>
  <c r="DL386" i="4"/>
  <c r="DN386" i="4"/>
  <c r="DP386" i="4"/>
  <c r="DR386" i="4"/>
  <c r="DT386" i="4"/>
  <c r="DV386" i="4"/>
  <c r="DX386" i="4"/>
  <c r="DZ386" i="4"/>
  <c r="EB386" i="4"/>
  <c r="ED386" i="4"/>
  <c r="EF386" i="4"/>
  <c r="EH386" i="4"/>
  <c r="EJ386" i="4"/>
  <c r="EL386" i="4"/>
  <c r="EN386" i="4"/>
  <c r="EP386" i="4"/>
  <c r="ER386" i="4"/>
  <c r="ET386" i="4"/>
  <c r="EV386" i="4"/>
  <c r="EX386" i="4"/>
  <c r="EZ386" i="4"/>
  <c r="FB386" i="4"/>
  <c r="FD386" i="4"/>
  <c r="FF386" i="4"/>
  <c r="FH386" i="4"/>
  <c r="FJ386" i="4"/>
  <c r="FL386" i="4"/>
  <c r="FN386" i="4"/>
  <c r="FP386" i="4"/>
  <c r="FR386" i="4"/>
  <c r="FT386" i="4"/>
  <c r="FV386" i="4"/>
  <c r="FX386" i="4"/>
  <c r="FZ386" i="4"/>
  <c r="GB386" i="4"/>
  <c r="GD386" i="4"/>
  <c r="GF386" i="4"/>
  <c r="GH386" i="4"/>
  <c r="GJ386" i="4"/>
  <c r="GL386" i="4"/>
  <c r="GN386" i="4"/>
  <c r="GP386" i="4"/>
  <c r="GR386" i="4"/>
  <c r="GT386" i="4"/>
  <c r="GV386" i="4"/>
  <c r="GX386" i="4"/>
  <c r="GZ386" i="4"/>
  <c r="HB386" i="4"/>
  <c r="HD386" i="4"/>
  <c r="DI387" i="4"/>
  <c r="DK387" i="4"/>
  <c r="DM387" i="4"/>
  <c r="DO387" i="4"/>
  <c r="DQ387" i="4"/>
  <c r="DS387" i="4"/>
  <c r="DU387" i="4"/>
  <c r="DW387" i="4"/>
  <c r="DY387" i="4"/>
  <c r="EA387" i="4"/>
  <c r="EC387" i="4"/>
  <c r="EE387" i="4"/>
  <c r="EG387" i="4"/>
  <c r="EI387" i="4"/>
  <c r="EK387" i="4"/>
  <c r="EM387" i="4"/>
  <c r="EO387" i="4"/>
  <c r="EQ387" i="4"/>
  <c r="ES387" i="4"/>
  <c r="EU387" i="4"/>
  <c r="EW387" i="4"/>
  <c r="EY387" i="4"/>
  <c r="FA387" i="4"/>
  <c r="FC387" i="4"/>
  <c r="FE387" i="4"/>
  <c r="FG387" i="4"/>
  <c r="FI387" i="4"/>
  <c r="FK387" i="4"/>
  <c r="FM387" i="4"/>
  <c r="FO387" i="4"/>
  <c r="FQ387" i="4"/>
  <c r="FS387" i="4"/>
  <c r="FU387" i="4"/>
  <c r="FW387" i="4"/>
  <c r="FY387" i="4"/>
  <c r="GA387" i="4"/>
  <c r="GC387" i="4"/>
  <c r="GE387" i="4"/>
  <c r="GG387" i="4"/>
  <c r="GI387" i="4"/>
  <c r="GK387" i="4"/>
  <c r="GM387" i="4"/>
  <c r="GO387" i="4"/>
  <c r="GQ387" i="4"/>
  <c r="GS387" i="4"/>
  <c r="GU387" i="4"/>
  <c r="GW387" i="4"/>
  <c r="GY387" i="4"/>
  <c r="HA387" i="4"/>
  <c r="HC387" i="4"/>
  <c r="DJ388" i="4"/>
  <c r="DL388" i="4"/>
  <c r="DN388" i="4"/>
  <c r="DP388" i="4"/>
  <c r="DR388" i="4"/>
  <c r="DT388" i="4"/>
  <c r="DV388" i="4"/>
  <c r="DX388" i="4"/>
  <c r="DZ388" i="4"/>
  <c r="EB388" i="4"/>
  <c r="ED388" i="4"/>
  <c r="EF388" i="4"/>
  <c r="EH388" i="4"/>
  <c r="EJ388" i="4"/>
  <c r="EL388" i="4"/>
  <c r="EN388" i="4"/>
  <c r="EP388" i="4"/>
  <c r="ER388" i="4"/>
  <c r="ET388" i="4"/>
  <c r="EV388" i="4"/>
  <c r="EX388" i="4"/>
  <c r="EZ388" i="4"/>
  <c r="FB388" i="4"/>
  <c r="FD388" i="4"/>
  <c r="FF388" i="4"/>
  <c r="FH388" i="4"/>
  <c r="FJ388" i="4"/>
  <c r="FL388" i="4"/>
  <c r="FN388" i="4"/>
  <c r="FP388" i="4"/>
  <c r="FR388" i="4"/>
  <c r="FT388" i="4"/>
  <c r="FV388" i="4"/>
  <c r="FX388" i="4"/>
  <c r="FZ388" i="4"/>
  <c r="GB388" i="4"/>
  <c r="GD388" i="4"/>
  <c r="GF388" i="4"/>
  <c r="GH388" i="4"/>
  <c r="GJ388" i="4"/>
  <c r="GL388" i="4"/>
  <c r="GN388" i="4"/>
  <c r="GP388" i="4"/>
  <c r="GR388" i="4"/>
  <c r="GT388" i="4"/>
  <c r="GV388" i="4"/>
  <c r="GX388" i="4"/>
  <c r="GZ388" i="4"/>
  <c r="HB388" i="4"/>
  <c r="HD388" i="4"/>
  <c r="DJ389" i="4"/>
  <c r="DL389" i="4"/>
  <c r="DN389" i="4"/>
  <c r="DP389" i="4"/>
  <c r="DR389" i="4"/>
  <c r="DT389" i="4"/>
  <c r="DV389" i="4"/>
  <c r="DX389" i="4"/>
  <c r="DZ389" i="4"/>
  <c r="EB389" i="4"/>
  <c r="ED389" i="4"/>
  <c r="EF389" i="4"/>
  <c r="EH389" i="4"/>
  <c r="EJ389" i="4"/>
  <c r="EL389" i="4"/>
  <c r="EN389" i="4"/>
  <c r="EP389" i="4"/>
  <c r="ER389" i="4"/>
  <c r="ET389" i="4"/>
  <c r="EV389" i="4"/>
  <c r="EX389" i="4"/>
  <c r="EZ389" i="4"/>
  <c r="FB389" i="4"/>
  <c r="FD389" i="4"/>
  <c r="FF389" i="4"/>
  <c r="FH389" i="4"/>
  <c r="FJ389" i="4"/>
  <c r="FL389" i="4"/>
  <c r="FN389" i="4"/>
  <c r="FP389" i="4"/>
  <c r="FR389" i="4"/>
  <c r="FT389" i="4"/>
  <c r="FV389" i="4"/>
  <c r="FX389" i="4"/>
  <c r="FZ389" i="4"/>
  <c r="GB389" i="4"/>
  <c r="GD389" i="4"/>
  <c r="GF389" i="4"/>
  <c r="GH389" i="4"/>
  <c r="GJ389" i="4"/>
  <c r="GL389" i="4"/>
  <c r="GN389" i="4"/>
  <c r="GP389" i="4"/>
  <c r="GR389" i="4"/>
  <c r="GT389" i="4"/>
  <c r="GV389" i="4"/>
  <c r="GX389" i="4"/>
  <c r="GZ389" i="4"/>
  <c r="HB389" i="4"/>
  <c r="HD389" i="4"/>
  <c r="DI390" i="4"/>
  <c r="DK390" i="4"/>
  <c r="DM390" i="4"/>
  <c r="DO390" i="4"/>
  <c r="DQ390" i="4"/>
  <c r="DS390" i="4"/>
  <c r="DU390" i="4"/>
  <c r="DW390" i="4"/>
  <c r="DY390" i="4"/>
  <c r="EA390" i="4"/>
  <c r="EC390" i="4"/>
  <c r="EE390" i="4"/>
  <c r="EG390" i="4"/>
  <c r="EI390" i="4"/>
  <c r="EK390" i="4"/>
  <c r="EM390" i="4"/>
  <c r="EO390" i="4"/>
  <c r="EQ390" i="4"/>
  <c r="ES390" i="4"/>
  <c r="EU390" i="4"/>
  <c r="EW390" i="4"/>
  <c r="EY390" i="4"/>
  <c r="FA390" i="4"/>
  <c r="FC390" i="4"/>
  <c r="FE390" i="4"/>
  <c r="FG390" i="4"/>
  <c r="FI390" i="4"/>
  <c r="FK390" i="4"/>
  <c r="FM390" i="4"/>
  <c r="FO390" i="4"/>
  <c r="FQ390" i="4"/>
  <c r="FS390" i="4"/>
  <c r="FU390" i="4"/>
  <c r="FW390" i="4"/>
  <c r="FY390" i="4"/>
  <c r="GA390" i="4"/>
  <c r="GC390" i="4"/>
  <c r="GE390" i="4"/>
  <c r="GG390" i="4"/>
  <c r="GI390" i="4"/>
  <c r="GK390" i="4"/>
  <c r="GM390" i="4"/>
  <c r="GO390" i="4"/>
  <c r="GQ390" i="4"/>
  <c r="GS390" i="4"/>
  <c r="GU390" i="4"/>
  <c r="GW390" i="4"/>
  <c r="GY390" i="4"/>
  <c r="HA390" i="4"/>
  <c r="HC390" i="4"/>
  <c r="DJ391" i="4"/>
  <c r="DL391" i="4"/>
  <c r="DN391" i="4"/>
  <c r="DP391" i="4"/>
  <c r="DR391" i="4"/>
  <c r="DT391" i="4"/>
  <c r="DV391" i="4"/>
  <c r="DX391" i="4"/>
  <c r="DZ391" i="4"/>
  <c r="EB391" i="4"/>
  <c r="ED391" i="4"/>
  <c r="EF391" i="4"/>
  <c r="EH391" i="4"/>
  <c r="EJ391" i="4"/>
  <c r="EL391" i="4"/>
  <c r="EN391" i="4"/>
  <c r="EP391" i="4"/>
  <c r="ER391" i="4"/>
  <c r="ET391" i="4"/>
  <c r="EV391" i="4"/>
  <c r="EX391" i="4"/>
  <c r="EZ391" i="4"/>
  <c r="FB391" i="4"/>
  <c r="FD391" i="4"/>
  <c r="FF391" i="4"/>
  <c r="FH391" i="4"/>
  <c r="FJ391" i="4"/>
  <c r="FL391" i="4"/>
  <c r="FN391" i="4"/>
  <c r="FP391" i="4"/>
  <c r="FR391" i="4"/>
  <c r="FT391" i="4"/>
  <c r="FV391" i="4"/>
  <c r="FX391" i="4"/>
  <c r="FZ391" i="4"/>
  <c r="GB391" i="4"/>
  <c r="GD391" i="4"/>
  <c r="GF391" i="4"/>
  <c r="GH391" i="4"/>
  <c r="GJ391" i="4"/>
  <c r="GL391" i="4"/>
  <c r="GN391" i="4"/>
  <c r="GP391" i="4"/>
  <c r="GR391" i="4"/>
  <c r="GT391" i="4"/>
  <c r="GV391" i="4"/>
  <c r="GX391" i="4"/>
  <c r="GZ391" i="4"/>
  <c r="HB391" i="4"/>
  <c r="HD391" i="4"/>
  <c r="DI392" i="4"/>
  <c r="DK392" i="4"/>
  <c r="DM392" i="4"/>
  <c r="DO392" i="4"/>
  <c r="DQ392" i="4"/>
  <c r="DS392" i="4"/>
  <c r="DU392" i="4"/>
  <c r="DW392" i="4"/>
  <c r="DY392" i="4"/>
  <c r="EA392" i="4"/>
  <c r="EC392" i="4"/>
  <c r="EE392" i="4"/>
  <c r="EG392" i="4"/>
  <c r="EI392" i="4"/>
  <c r="EK392" i="4"/>
  <c r="EM392" i="4"/>
  <c r="EO392" i="4"/>
  <c r="EQ392" i="4"/>
  <c r="ES392" i="4"/>
  <c r="EU392" i="4"/>
  <c r="EW392" i="4"/>
  <c r="EY392" i="4"/>
  <c r="FA392" i="4"/>
  <c r="FC392" i="4"/>
  <c r="FE392" i="4"/>
  <c r="FG392" i="4"/>
  <c r="FI392" i="4"/>
  <c r="FK392" i="4"/>
  <c r="FM392" i="4"/>
  <c r="FO392" i="4"/>
  <c r="FQ392" i="4"/>
  <c r="FS392" i="4"/>
  <c r="FU392" i="4"/>
  <c r="FW392" i="4"/>
  <c r="FY392" i="4"/>
  <c r="GA392" i="4"/>
  <c r="GC392" i="4"/>
  <c r="GE392" i="4"/>
  <c r="GG392" i="4"/>
  <c r="GI392" i="4"/>
  <c r="GK392" i="4"/>
  <c r="GM392" i="4"/>
  <c r="GO392" i="4"/>
  <c r="GQ392" i="4"/>
  <c r="GS392" i="4"/>
  <c r="GU392" i="4"/>
  <c r="GW392" i="4"/>
  <c r="GY392" i="4"/>
  <c r="GX392" i="4"/>
  <c r="HA392" i="4"/>
  <c r="HC392" i="4"/>
  <c r="DI393" i="4"/>
  <c r="DK393" i="4"/>
  <c r="DM393" i="4"/>
  <c r="DO393" i="4"/>
  <c r="DQ393" i="4"/>
  <c r="DS393" i="4"/>
  <c r="DU393" i="4"/>
  <c r="DW393" i="4"/>
  <c r="DY393" i="4"/>
  <c r="EA393" i="4"/>
  <c r="EC393" i="4"/>
  <c r="EE393" i="4"/>
  <c r="EG393" i="4"/>
  <c r="EI393" i="4"/>
  <c r="EK393" i="4"/>
  <c r="EM393" i="4"/>
  <c r="EO393" i="4"/>
  <c r="EQ393" i="4"/>
  <c r="ES393" i="4"/>
  <c r="EU393" i="4"/>
  <c r="EW393" i="4"/>
  <c r="EY393" i="4"/>
  <c r="FA393" i="4"/>
  <c r="FC393" i="4"/>
  <c r="FE393" i="4"/>
  <c r="FG393" i="4"/>
  <c r="FI393" i="4"/>
  <c r="FK393" i="4"/>
  <c r="FM393" i="4"/>
  <c r="FO393" i="4"/>
  <c r="FQ393" i="4"/>
  <c r="FS393" i="4"/>
  <c r="FU393" i="4"/>
  <c r="FW393" i="4"/>
  <c r="FY393" i="4"/>
  <c r="GA393" i="4"/>
  <c r="GC393" i="4"/>
  <c r="GE393" i="4"/>
  <c r="GG393" i="4"/>
  <c r="GI393" i="4"/>
  <c r="GK393" i="4"/>
  <c r="GM393" i="4"/>
  <c r="GO393" i="4"/>
  <c r="GQ393" i="4"/>
  <c r="GS393" i="4"/>
  <c r="GU393" i="4"/>
  <c r="GW393" i="4"/>
  <c r="GY393" i="4"/>
  <c r="HA393" i="4"/>
  <c r="HC393" i="4"/>
  <c r="DJ394" i="4"/>
  <c r="DL394" i="4"/>
  <c r="DN394" i="4"/>
  <c r="DP394" i="4"/>
  <c r="DR394" i="4"/>
  <c r="DT394" i="4"/>
  <c r="DV394" i="4"/>
  <c r="DX394" i="4"/>
  <c r="DZ394" i="4"/>
  <c r="EB394" i="4"/>
  <c r="ED394" i="4"/>
  <c r="EF394" i="4"/>
  <c r="EH394" i="4"/>
  <c r="EJ394" i="4"/>
  <c r="EL394" i="4"/>
  <c r="EN394" i="4"/>
  <c r="EP394" i="4"/>
  <c r="ER394" i="4"/>
  <c r="ET394" i="4"/>
  <c r="EV394" i="4"/>
  <c r="EX394" i="4"/>
  <c r="EZ394" i="4"/>
  <c r="FB394" i="4"/>
  <c r="FD394" i="4"/>
  <c r="FF394" i="4"/>
  <c r="FH394" i="4"/>
  <c r="FJ394" i="4"/>
  <c r="FL394" i="4"/>
  <c r="FN394" i="4"/>
  <c r="FP394" i="4"/>
  <c r="FR394" i="4"/>
  <c r="FT394" i="4"/>
  <c r="FV394" i="4"/>
  <c r="FX394" i="4"/>
  <c r="FZ394" i="4"/>
  <c r="GB394" i="4"/>
  <c r="GD394" i="4"/>
  <c r="GF394" i="4"/>
  <c r="GH394" i="4"/>
  <c r="GJ394" i="4"/>
  <c r="GL394" i="4"/>
  <c r="GN394" i="4"/>
  <c r="GP394" i="4"/>
  <c r="GR394" i="4"/>
  <c r="GT394" i="4"/>
  <c r="GV394" i="4"/>
  <c r="GX394" i="4"/>
  <c r="GZ394" i="4"/>
  <c r="HB394" i="4"/>
  <c r="HD394" i="4"/>
  <c r="DI395" i="4"/>
  <c r="DK395" i="4"/>
  <c r="DM395" i="4"/>
  <c r="DO395" i="4"/>
  <c r="DQ395" i="4"/>
  <c r="DS395" i="4"/>
  <c r="DU395" i="4"/>
  <c r="DW395" i="4"/>
  <c r="DY395" i="4"/>
  <c r="EA395" i="4"/>
  <c r="EC395" i="4"/>
  <c r="EE395" i="4"/>
  <c r="EG395" i="4"/>
  <c r="EI395" i="4"/>
  <c r="EK395" i="4"/>
  <c r="EM395" i="4"/>
  <c r="EO395" i="4"/>
  <c r="EQ395" i="4"/>
  <c r="ES395" i="4"/>
  <c r="EU395" i="4"/>
  <c r="EW395" i="4"/>
  <c r="EY395" i="4"/>
  <c r="FA395" i="4"/>
  <c r="FC395" i="4"/>
  <c r="FE395" i="4"/>
  <c r="FG395" i="4"/>
  <c r="FI395" i="4"/>
  <c r="FK395" i="4"/>
  <c r="FM395" i="4"/>
  <c r="FO395" i="4"/>
  <c r="FQ395" i="4"/>
  <c r="FS395" i="4"/>
  <c r="FU395" i="4"/>
  <c r="FW395" i="4"/>
  <c r="FY395" i="4"/>
  <c r="GA395" i="4"/>
  <c r="GC395" i="4"/>
  <c r="GE395" i="4"/>
  <c r="GG395" i="4"/>
  <c r="GI395" i="4"/>
  <c r="GK395" i="4"/>
  <c r="GM395" i="4"/>
  <c r="GO395" i="4"/>
  <c r="GQ395" i="4"/>
  <c r="GS395" i="4"/>
  <c r="GU395" i="4"/>
  <c r="GW395" i="4"/>
  <c r="GY395" i="4"/>
  <c r="HA395" i="4"/>
  <c r="HC395" i="4"/>
  <c r="DJ396" i="4"/>
  <c r="DL396" i="4"/>
  <c r="DN396" i="4"/>
  <c r="DP396" i="4"/>
  <c r="DR396" i="4"/>
  <c r="DT396" i="4"/>
  <c r="DV396" i="4"/>
  <c r="DX396" i="4"/>
  <c r="DZ396" i="4"/>
  <c r="EB396" i="4"/>
  <c r="ED396" i="4"/>
  <c r="EF396" i="4"/>
  <c r="EH396" i="4"/>
  <c r="EJ396" i="4"/>
  <c r="EL396" i="4"/>
  <c r="EN396" i="4"/>
  <c r="EP396" i="4"/>
  <c r="ER396" i="4"/>
  <c r="ET396" i="4"/>
  <c r="EV396" i="4"/>
  <c r="EX396" i="4"/>
  <c r="EZ396" i="4"/>
  <c r="FB396" i="4"/>
  <c r="FD396" i="4"/>
  <c r="FF396" i="4"/>
  <c r="FH396" i="4"/>
  <c r="FJ396" i="4"/>
  <c r="FL396" i="4"/>
  <c r="FN396" i="4"/>
  <c r="FP396" i="4"/>
  <c r="FR396" i="4"/>
  <c r="FT396" i="4"/>
  <c r="FV396" i="4"/>
  <c r="FX396" i="4"/>
  <c r="FZ396" i="4"/>
  <c r="GB396" i="4"/>
  <c r="GD396" i="4"/>
  <c r="GF396" i="4"/>
  <c r="GH396" i="4"/>
  <c r="GJ396" i="4"/>
  <c r="GL396" i="4"/>
  <c r="GN396" i="4"/>
  <c r="GP396" i="4"/>
  <c r="GR396" i="4"/>
  <c r="GT396" i="4"/>
  <c r="GV396" i="4"/>
  <c r="GX396" i="4"/>
  <c r="GZ396" i="4"/>
  <c r="HB396" i="4"/>
  <c r="HD396" i="4"/>
  <c r="DJ397" i="4"/>
  <c r="DL397" i="4"/>
  <c r="DN397" i="4"/>
  <c r="DP397" i="4"/>
  <c r="DR397" i="4"/>
  <c r="DT397" i="4"/>
  <c r="DV397" i="4"/>
  <c r="DX397" i="4"/>
  <c r="DZ397" i="4"/>
  <c r="EB397" i="4"/>
  <c r="ED397" i="4"/>
  <c r="EF397" i="4"/>
  <c r="EH397" i="4"/>
  <c r="EJ397" i="4"/>
  <c r="EL397" i="4"/>
  <c r="EN397" i="4"/>
  <c r="EP397" i="4"/>
  <c r="ER397" i="4"/>
  <c r="ET397" i="4"/>
  <c r="EV397" i="4"/>
  <c r="EX397" i="4"/>
  <c r="EZ397" i="4"/>
  <c r="FB397" i="4"/>
  <c r="FD397" i="4"/>
  <c r="FF397" i="4"/>
  <c r="FH397" i="4"/>
  <c r="FJ397" i="4"/>
  <c r="FL397" i="4"/>
  <c r="FN397" i="4"/>
  <c r="FP397" i="4"/>
  <c r="FR397" i="4"/>
  <c r="FT397" i="4"/>
  <c r="FV397" i="4"/>
  <c r="FX397" i="4"/>
  <c r="FZ397" i="4"/>
  <c r="GB397" i="4"/>
  <c r="GD397" i="4"/>
  <c r="GF397" i="4"/>
  <c r="GH397" i="4"/>
  <c r="GJ397" i="4"/>
  <c r="GL397" i="4"/>
  <c r="GN397" i="4"/>
  <c r="GP397" i="4"/>
  <c r="GR397" i="4"/>
  <c r="GT397" i="4"/>
  <c r="GV397" i="4"/>
  <c r="GX397" i="4"/>
  <c r="GZ397" i="4"/>
  <c r="HB397" i="4"/>
  <c r="HD397" i="4"/>
  <c r="DI398" i="4"/>
  <c r="DK398" i="4"/>
  <c r="DM398" i="4"/>
  <c r="DO398" i="4"/>
  <c r="DQ398" i="4"/>
  <c r="DS398" i="4"/>
  <c r="DU398" i="4"/>
  <c r="DW398" i="4"/>
  <c r="DY398" i="4"/>
  <c r="EA398" i="4"/>
  <c r="EC398" i="4"/>
  <c r="EE398" i="4"/>
  <c r="EG398" i="4"/>
  <c r="EI398" i="4"/>
  <c r="EK398" i="4"/>
  <c r="EM398" i="4"/>
  <c r="EO398" i="4"/>
  <c r="EQ398" i="4"/>
  <c r="ES398" i="4"/>
  <c r="EU398" i="4"/>
  <c r="EW398" i="4"/>
  <c r="EY398" i="4"/>
  <c r="FA398" i="4"/>
  <c r="FC398" i="4"/>
  <c r="FE398" i="4"/>
  <c r="FG398" i="4"/>
  <c r="FI398" i="4"/>
  <c r="FK398" i="4"/>
  <c r="FM398" i="4"/>
  <c r="FO398" i="4"/>
  <c r="FQ398" i="4"/>
  <c r="FS398" i="4"/>
  <c r="FU398" i="4"/>
  <c r="FW398" i="4"/>
  <c r="FY398" i="4"/>
  <c r="GA398" i="4"/>
  <c r="GC398" i="4"/>
  <c r="GE398" i="4"/>
  <c r="GG398" i="4"/>
  <c r="GI398" i="4"/>
  <c r="GK398" i="4"/>
  <c r="GM398" i="4"/>
  <c r="GO398" i="4"/>
  <c r="GQ398" i="4"/>
  <c r="GS398" i="4"/>
  <c r="GU398" i="4"/>
  <c r="GW398" i="4"/>
  <c r="GY398" i="4"/>
  <c r="HA398" i="4"/>
  <c r="HC398" i="4"/>
  <c r="DJ399" i="4"/>
  <c r="DL399" i="4"/>
  <c r="DN399" i="4"/>
  <c r="DP399" i="4"/>
  <c r="DR399" i="4"/>
  <c r="DT399" i="4"/>
  <c r="DV399" i="4"/>
  <c r="DX399" i="4"/>
  <c r="DZ399" i="4"/>
  <c r="EB399" i="4"/>
  <c r="ED399" i="4"/>
  <c r="EF399" i="4"/>
  <c r="EH399" i="4"/>
  <c r="EJ399" i="4"/>
  <c r="EL399" i="4"/>
  <c r="EN399" i="4"/>
  <c r="EP399" i="4"/>
  <c r="ER399" i="4"/>
  <c r="ET399" i="4"/>
  <c r="EV399" i="4"/>
  <c r="EX399" i="4"/>
  <c r="EZ399" i="4"/>
  <c r="FB399" i="4"/>
  <c r="FD399" i="4"/>
  <c r="FF399" i="4"/>
  <c r="FH399" i="4"/>
  <c r="FJ399" i="4"/>
  <c r="FL399" i="4"/>
  <c r="FN399" i="4"/>
  <c r="FP399" i="4"/>
  <c r="FR399" i="4"/>
  <c r="FT399" i="4"/>
  <c r="FV399" i="4"/>
  <c r="FX399" i="4"/>
  <c r="FZ399" i="4"/>
  <c r="GB399" i="4"/>
  <c r="GD399" i="4"/>
  <c r="GF399" i="4"/>
  <c r="GH399" i="4"/>
  <c r="GJ399" i="4"/>
  <c r="GL399" i="4"/>
  <c r="GN399" i="4"/>
  <c r="GP399" i="4"/>
  <c r="GR399" i="4"/>
  <c r="GT399" i="4"/>
  <c r="GV399" i="4"/>
  <c r="GX399" i="4"/>
  <c r="GZ399" i="4"/>
  <c r="HB399" i="4"/>
  <c r="HD399" i="4"/>
  <c r="DI400" i="4"/>
  <c r="DK400" i="4"/>
  <c r="DM400" i="4"/>
  <c r="DO400" i="4"/>
  <c r="DQ400" i="4"/>
  <c r="DS400" i="4"/>
  <c r="DU400" i="4"/>
  <c r="DW400" i="4"/>
  <c r="DY400" i="4"/>
  <c r="EA400" i="4"/>
  <c r="EC400" i="4"/>
  <c r="EE400" i="4"/>
  <c r="EG400" i="4"/>
  <c r="EI400" i="4"/>
  <c r="EK400" i="4"/>
  <c r="EM400" i="4"/>
  <c r="EO400" i="4"/>
  <c r="EQ400" i="4"/>
  <c r="ES400" i="4"/>
  <c r="EU400" i="4"/>
  <c r="EW400" i="4"/>
  <c r="EY400" i="4"/>
  <c r="FA400" i="4"/>
  <c r="FC400" i="4"/>
  <c r="FE400" i="4"/>
  <c r="FG400" i="4"/>
  <c r="FI400" i="4"/>
  <c r="FK400" i="4"/>
  <c r="FM400" i="4"/>
  <c r="FO400" i="4"/>
  <c r="FQ400" i="4"/>
  <c r="FS400" i="4"/>
  <c r="FU400" i="4"/>
  <c r="FW400" i="4"/>
  <c r="FY400" i="4"/>
  <c r="GA400" i="4"/>
  <c r="GC400" i="4"/>
  <c r="GE400" i="4"/>
  <c r="GG400" i="4"/>
  <c r="GI400" i="4"/>
  <c r="GK400" i="4"/>
  <c r="GM400" i="4"/>
  <c r="GO400" i="4"/>
  <c r="GQ400" i="4"/>
  <c r="GS400" i="4"/>
  <c r="GU400" i="4"/>
  <c r="GW400" i="4"/>
  <c r="GY400" i="4"/>
  <c r="HA400" i="4"/>
  <c r="HC400" i="4"/>
  <c r="DI401" i="4"/>
  <c r="DK401" i="4"/>
  <c r="DM401" i="4"/>
  <c r="DO401" i="4"/>
  <c r="DQ401" i="4"/>
  <c r="DS401" i="4"/>
  <c r="DU401" i="4"/>
  <c r="DW401" i="4"/>
  <c r="DY401" i="4"/>
  <c r="EA401" i="4"/>
  <c r="EC401" i="4"/>
  <c r="EE401" i="4"/>
  <c r="EG401" i="4"/>
  <c r="EI401" i="4"/>
  <c r="EK401" i="4"/>
  <c r="EM401" i="4"/>
  <c r="EO401" i="4"/>
  <c r="EQ401" i="4"/>
  <c r="ES401" i="4"/>
  <c r="EU401" i="4"/>
  <c r="EW401" i="4"/>
  <c r="EY401" i="4"/>
  <c r="FA401" i="4"/>
  <c r="FC401" i="4"/>
  <c r="FE401" i="4"/>
  <c r="FG401" i="4"/>
  <c r="FI401" i="4"/>
  <c r="FK401" i="4"/>
  <c r="FM401" i="4"/>
  <c r="FO401" i="4"/>
  <c r="FQ401" i="4"/>
  <c r="FS401" i="4"/>
  <c r="FU401" i="4"/>
  <c r="FW401" i="4"/>
  <c r="FY401" i="4"/>
  <c r="GA401" i="4"/>
  <c r="GC401" i="4"/>
  <c r="GE401" i="4"/>
  <c r="GG401" i="4"/>
  <c r="GI401" i="4"/>
  <c r="GK401" i="4"/>
  <c r="GM401" i="4"/>
  <c r="GO401" i="4"/>
  <c r="GQ401" i="4"/>
  <c r="GS401" i="4"/>
  <c r="GU401" i="4"/>
  <c r="GW401" i="4"/>
  <c r="GY401" i="4"/>
  <c r="HA401" i="4"/>
  <c r="HC401" i="4"/>
  <c r="DJ402" i="4"/>
  <c r="DL402" i="4"/>
  <c r="DN402" i="4"/>
  <c r="DP402" i="4"/>
  <c r="DR402" i="4"/>
  <c r="DT402" i="4"/>
  <c r="DV402" i="4"/>
  <c r="DX402" i="4"/>
  <c r="DZ402" i="4"/>
  <c r="EB402" i="4"/>
  <c r="ED402" i="4"/>
  <c r="EF402" i="4"/>
  <c r="EH402" i="4"/>
  <c r="EJ402" i="4"/>
  <c r="EL402" i="4"/>
  <c r="EN402" i="4"/>
  <c r="EP402" i="4"/>
  <c r="ER402" i="4"/>
  <c r="ET402" i="4"/>
  <c r="EV402" i="4"/>
  <c r="EX402" i="4"/>
  <c r="EZ402" i="4"/>
  <c r="FB402" i="4"/>
  <c r="FD402" i="4"/>
  <c r="FF402" i="4"/>
  <c r="FH402" i="4"/>
  <c r="FJ402" i="4"/>
  <c r="FL402" i="4"/>
  <c r="FN402" i="4"/>
  <c r="FP402" i="4"/>
  <c r="FR402" i="4"/>
  <c r="FT402" i="4"/>
  <c r="FV402" i="4"/>
  <c r="FX402" i="4"/>
  <c r="FZ402" i="4"/>
  <c r="GB402" i="4"/>
  <c r="GD402" i="4"/>
  <c r="GF402" i="4"/>
  <c r="GH402" i="4"/>
  <c r="GJ402" i="4"/>
  <c r="GL402" i="4"/>
  <c r="GN402" i="4"/>
  <c r="GP402" i="4"/>
  <c r="GR402" i="4"/>
  <c r="GT402" i="4"/>
  <c r="GV402" i="4"/>
  <c r="GX402" i="4"/>
  <c r="GZ402" i="4"/>
  <c r="HB402" i="4"/>
  <c r="HD402" i="4"/>
  <c r="DI403" i="4"/>
  <c r="DK403" i="4"/>
  <c r="DM403" i="4"/>
  <c r="DO403" i="4"/>
  <c r="DQ403" i="4"/>
  <c r="DS403" i="4"/>
  <c r="DU403" i="4"/>
  <c r="DW403" i="4"/>
  <c r="DY403" i="4"/>
  <c r="EA403" i="4"/>
  <c r="EC403" i="4"/>
  <c r="EE403" i="4"/>
  <c r="EG403" i="4"/>
  <c r="EI403" i="4"/>
  <c r="EK403" i="4"/>
  <c r="EM403" i="4"/>
  <c r="EO403" i="4"/>
  <c r="EQ403" i="4"/>
  <c r="ES403" i="4"/>
  <c r="EU403" i="4"/>
  <c r="EW403" i="4"/>
  <c r="EY403" i="4"/>
  <c r="FA403" i="4"/>
  <c r="FC403" i="4"/>
  <c r="FE403" i="4"/>
  <c r="FG403" i="4"/>
  <c r="FI403" i="4"/>
  <c r="FK403" i="4"/>
  <c r="FM403" i="4"/>
  <c r="FO403" i="4"/>
  <c r="FQ403" i="4"/>
  <c r="FS403" i="4"/>
  <c r="FU403" i="4"/>
  <c r="FW403" i="4"/>
  <c r="FY403" i="4"/>
  <c r="GA403" i="4"/>
  <c r="GC403" i="4"/>
  <c r="GE403" i="4"/>
  <c r="GG403" i="4"/>
  <c r="GI403" i="4"/>
  <c r="GK403" i="4"/>
  <c r="GM403" i="4"/>
  <c r="GO403" i="4"/>
  <c r="GQ403" i="4"/>
  <c r="GS403" i="4"/>
  <c r="GU403" i="4"/>
  <c r="GW403" i="4"/>
  <c r="GY403" i="4"/>
  <c r="HA403" i="4"/>
  <c r="HC403" i="4"/>
  <c r="DJ404" i="4"/>
  <c r="DL404" i="4"/>
  <c r="DN404" i="4"/>
  <c r="DP404" i="4"/>
  <c r="DR404" i="4"/>
  <c r="DT404" i="4"/>
  <c r="DV404" i="4"/>
  <c r="DX404" i="4"/>
  <c r="DZ404" i="4"/>
  <c r="EB404" i="4"/>
  <c r="ED404" i="4"/>
  <c r="EF404" i="4"/>
  <c r="EH404" i="4"/>
  <c r="EJ404" i="4"/>
  <c r="EL404" i="4"/>
  <c r="EN404" i="4"/>
  <c r="EP404" i="4"/>
  <c r="ER404" i="4"/>
  <c r="ET404" i="4"/>
  <c r="EV404" i="4"/>
  <c r="EX404" i="4"/>
  <c r="EZ404" i="4"/>
  <c r="FB404" i="4"/>
  <c r="FD404" i="4"/>
  <c r="FF404" i="4"/>
  <c r="FH404" i="4"/>
  <c r="FJ404" i="4"/>
  <c r="FL404" i="4"/>
  <c r="FN404" i="4"/>
  <c r="FP404" i="4"/>
  <c r="FR404" i="4"/>
  <c r="FT404" i="4"/>
  <c r="FV404" i="4"/>
  <c r="FX404" i="4"/>
  <c r="FZ404" i="4"/>
  <c r="GB404" i="4"/>
  <c r="GD404" i="4"/>
  <c r="GF404" i="4"/>
  <c r="GH404" i="4"/>
  <c r="GJ404" i="4"/>
  <c r="GL404" i="4"/>
  <c r="GN404" i="4"/>
  <c r="GP404" i="4"/>
  <c r="GR404" i="4"/>
  <c r="GT404" i="4"/>
  <c r="GV404" i="4"/>
  <c r="GX404" i="4"/>
  <c r="GZ404" i="4"/>
  <c r="HB404" i="4"/>
  <c r="HD404" i="4"/>
  <c r="DI405" i="4"/>
  <c r="DK405" i="4"/>
  <c r="DM405" i="4"/>
  <c r="DO405" i="4"/>
  <c r="DQ405" i="4"/>
  <c r="DS405" i="4"/>
  <c r="DU405" i="4"/>
  <c r="DW405" i="4"/>
  <c r="DY405" i="4"/>
  <c r="EA405" i="4"/>
  <c r="EC405" i="4"/>
  <c r="EE405" i="4"/>
  <c r="EG405" i="4"/>
  <c r="EI405" i="4"/>
  <c r="EK405" i="4"/>
  <c r="EM405" i="4"/>
  <c r="EO405" i="4"/>
  <c r="EQ405" i="4"/>
  <c r="ES405" i="4"/>
  <c r="EU405" i="4"/>
  <c r="EW405" i="4"/>
  <c r="EY405" i="4"/>
  <c r="FA405" i="4"/>
  <c r="FC405" i="4"/>
  <c r="FE405" i="4"/>
  <c r="FG405" i="4"/>
  <c r="FI405" i="4"/>
  <c r="FK405" i="4"/>
  <c r="FM405" i="4"/>
  <c r="FO405" i="4"/>
  <c r="FQ405" i="4"/>
  <c r="FS405" i="4"/>
  <c r="FU405" i="4"/>
  <c r="FW405" i="4"/>
  <c r="FY405" i="4"/>
  <c r="GA405" i="4"/>
  <c r="GC405" i="4"/>
  <c r="GE405" i="4"/>
  <c r="GG405" i="4"/>
  <c r="GI405" i="4"/>
  <c r="GK405" i="4"/>
  <c r="GM405" i="4"/>
  <c r="GO405" i="4"/>
  <c r="GQ405" i="4"/>
  <c r="GS405" i="4"/>
  <c r="GU405" i="4"/>
  <c r="GW405" i="4"/>
  <c r="GY405" i="4"/>
  <c r="HA405" i="4"/>
  <c r="HC405" i="4"/>
  <c r="DI406" i="4"/>
  <c r="DK406" i="4"/>
  <c r="DM406" i="4"/>
  <c r="DO406" i="4"/>
  <c r="DQ406" i="4"/>
  <c r="DS406" i="4"/>
  <c r="DU406" i="4"/>
  <c r="DW406" i="4"/>
  <c r="DY406" i="4"/>
  <c r="EA406" i="4"/>
  <c r="EC406" i="4"/>
  <c r="EE406" i="4"/>
  <c r="EG406" i="4"/>
  <c r="EI406" i="4"/>
  <c r="EK406" i="4"/>
  <c r="EM406" i="4"/>
  <c r="EO406" i="4"/>
  <c r="EQ406" i="4"/>
  <c r="ES406" i="4"/>
  <c r="FE406" i="4"/>
  <c r="FK406" i="4"/>
  <c r="FO406" i="4"/>
  <c r="FS406" i="4"/>
  <c r="FW406" i="4"/>
  <c r="GA406" i="4"/>
  <c r="GE406" i="4"/>
  <c r="GI406" i="4"/>
  <c r="GM406" i="4"/>
  <c r="GS406" i="4"/>
  <c r="GW406" i="4"/>
  <c r="HA406" i="4"/>
  <c r="GV392" i="4"/>
  <c r="GZ392" i="4"/>
  <c r="HB392" i="4"/>
  <c r="HD392" i="4"/>
  <c r="DJ393" i="4"/>
  <c r="DL393" i="4"/>
  <c r="DN393" i="4"/>
  <c r="DP393" i="4"/>
  <c r="DR393" i="4"/>
  <c r="DT393" i="4"/>
  <c r="DV393" i="4"/>
  <c r="DX393" i="4"/>
  <c r="DZ393" i="4"/>
  <c r="EB393" i="4"/>
  <c r="ED393" i="4"/>
  <c r="EF393" i="4"/>
  <c r="EH393" i="4"/>
  <c r="EJ393" i="4"/>
  <c r="EL393" i="4"/>
  <c r="EN393" i="4"/>
  <c r="EP393" i="4"/>
  <c r="ER393" i="4"/>
  <c r="ET393" i="4"/>
  <c r="EV393" i="4"/>
  <c r="EX393" i="4"/>
  <c r="EZ393" i="4"/>
  <c r="FB393" i="4"/>
  <c r="FD393" i="4"/>
  <c r="FF393" i="4"/>
  <c r="FH393" i="4"/>
  <c r="FJ393" i="4"/>
  <c r="FL393" i="4"/>
  <c r="FN393" i="4"/>
  <c r="FP393" i="4"/>
  <c r="FR393" i="4"/>
  <c r="FT393" i="4"/>
  <c r="FV393" i="4"/>
  <c r="FX393" i="4"/>
  <c r="FZ393" i="4"/>
  <c r="GB393" i="4"/>
  <c r="GD393" i="4"/>
  <c r="GF393" i="4"/>
  <c r="GH393" i="4"/>
  <c r="GJ393" i="4"/>
  <c r="GL393" i="4"/>
  <c r="GN393" i="4"/>
  <c r="GP393" i="4"/>
  <c r="GR393" i="4"/>
  <c r="GT393" i="4"/>
  <c r="GV393" i="4"/>
  <c r="GX393" i="4"/>
  <c r="GZ393" i="4"/>
  <c r="HB393" i="4"/>
  <c r="HD393" i="4"/>
  <c r="DI394" i="4"/>
  <c r="DK394" i="4"/>
  <c r="DM394" i="4"/>
  <c r="DO394" i="4"/>
  <c r="DQ394" i="4"/>
  <c r="DS394" i="4"/>
  <c r="DU394" i="4"/>
  <c r="DW394" i="4"/>
  <c r="DY394" i="4"/>
  <c r="EA394" i="4"/>
  <c r="EC394" i="4"/>
  <c r="EE394" i="4"/>
  <c r="EG394" i="4"/>
  <c r="EI394" i="4"/>
  <c r="EK394" i="4"/>
  <c r="EM394" i="4"/>
  <c r="EO394" i="4"/>
  <c r="EQ394" i="4"/>
  <c r="ES394" i="4"/>
  <c r="EU394" i="4"/>
  <c r="EW394" i="4"/>
  <c r="EY394" i="4"/>
  <c r="FA394" i="4"/>
  <c r="FC394" i="4"/>
  <c r="FE394" i="4"/>
  <c r="FG394" i="4"/>
  <c r="FI394" i="4"/>
  <c r="FK394" i="4"/>
  <c r="FM394" i="4"/>
  <c r="FO394" i="4"/>
  <c r="FQ394" i="4"/>
  <c r="FS394" i="4"/>
  <c r="FU394" i="4"/>
  <c r="FW394" i="4"/>
  <c r="FY394" i="4"/>
  <c r="GA394" i="4"/>
  <c r="GC394" i="4"/>
  <c r="GE394" i="4"/>
  <c r="GG394" i="4"/>
  <c r="GI394" i="4"/>
  <c r="GK394" i="4"/>
  <c r="GM394" i="4"/>
  <c r="GO394" i="4"/>
  <c r="GQ394" i="4"/>
  <c r="GS394" i="4"/>
  <c r="GU394" i="4"/>
  <c r="GW394" i="4"/>
  <c r="GY394" i="4"/>
  <c r="HA394" i="4"/>
  <c r="HC394" i="4"/>
  <c r="DJ395" i="4"/>
  <c r="DL395" i="4"/>
  <c r="DN395" i="4"/>
  <c r="DP395" i="4"/>
  <c r="DR395" i="4"/>
  <c r="DT395" i="4"/>
  <c r="DV395" i="4"/>
  <c r="DX395" i="4"/>
  <c r="DZ395" i="4"/>
  <c r="EB395" i="4"/>
  <c r="ED395" i="4"/>
  <c r="EF395" i="4"/>
  <c r="EH395" i="4"/>
  <c r="EJ395" i="4"/>
  <c r="EL395" i="4"/>
  <c r="EN395" i="4"/>
  <c r="EP395" i="4"/>
  <c r="ER395" i="4"/>
  <c r="ET395" i="4"/>
  <c r="EV395" i="4"/>
  <c r="EX395" i="4"/>
  <c r="EZ395" i="4"/>
  <c r="FB395" i="4"/>
  <c r="FD395" i="4"/>
  <c r="FF395" i="4"/>
  <c r="FH395" i="4"/>
  <c r="FJ395" i="4"/>
  <c r="FL395" i="4"/>
  <c r="FN395" i="4"/>
  <c r="FP395" i="4"/>
  <c r="FR395" i="4"/>
  <c r="FT395" i="4"/>
  <c r="FV395" i="4"/>
  <c r="FX395" i="4"/>
  <c r="FZ395" i="4"/>
  <c r="GB395" i="4"/>
  <c r="GD395" i="4"/>
  <c r="GF395" i="4"/>
  <c r="GH395" i="4"/>
  <c r="GJ395" i="4"/>
  <c r="GL395" i="4"/>
  <c r="GN395" i="4"/>
  <c r="GP395" i="4"/>
  <c r="GR395" i="4"/>
  <c r="GT395" i="4"/>
  <c r="GV395" i="4"/>
  <c r="GX395" i="4"/>
  <c r="GZ395" i="4"/>
  <c r="HB395" i="4"/>
  <c r="HD395" i="4"/>
  <c r="DI396" i="4"/>
  <c r="DK396" i="4"/>
  <c r="DM396" i="4"/>
  <c r="DO396" i="4"/>
  <c r="DQ396" i="4"/>
  <c r="DS396" i="4"/>
  <c r="DU396" i="4"/>
  <c r="DW396" i="4"/>
  <c r="DY396" i="4"/>
  <c r="EA396" i="4"/>
  <c r="EC396" i="4"/>
  <c r="EE396" i="4"/>
  <c r="EG396" i="4"/>
  <c r="EI396" i="4"/>
  <c r="EK396" i="4"/>
  <c r="EM396" i="4"/>
  <c r="EO396" i="4"/>
  <c r="EQ396" i="4"/>
  <c r="ES396" i="4"/>
  <c r="EU396" i="4"/>
  <c r="EW396" i="4"/>
  <c r="EY396" i="4"/>
  <c r="FA396" i="4"/>
  <c r="FC396" i="4"/>
  <c r="FE396" i="4"/>
  <c r="FG396" i="4"/>
  <c r="FI396" i="4"/>
  <c r="FK396" i="4"/>
  <c r="FM396" i="4"/>
  <c r="FO396" i="4"/>
  <c r="FQ396" i="4"/>
  <c r="FS396" i="4"/>
  <c r="FU396" i="4"/>
  <c r="FW396" i="4"/>
  <c r="FY396" i="4"/>
  <c r="GA396" i="4"/>
  <c r="GC396" i="4"/>
  <c r="GE396" i="4"/>
  <c r="GG396" i="4"/>
  <c r="GI396" i="4"/>
  <c r="GK396" i="4"/>
  <c r="GM396" i="4"/>
  <c r="GO396" i="4"/>
  <c r="GQ396" i="4"/>
  <c r="GS396" i="4"/>
  <c r="GU396" i="4"/>
  <c r="GW396" i="4"/>
  <c r="GY396" i="4"/>
  <c r="HA396" i="4"/>
  <c r="HC396" i="4"/>
  <c r="DI397" i="4"/>
  <c r="DK397" i="4"/>
  <c r="DM397" i="4"/>
  <c r="DO397" i="4"/>
  <c r="DQ397" i="4"/>
  <c r="DS397" i="4"/>
  <c r="DU397" i="4"/>
  <c r="DW397" i="4"/>
  <c r="DY397" i="4"/>
  <c r="EA397" i="4"/>
  <c r="EC397" i="4"/>
  <c r="EE397" i="4"/>
  <c r="EG397" i="4"/>
  <c r="EI397" i="4"/>
  <c r="EK397" i="4"/>
  <c r="EM397" i="4"/>
  <c r="EO397" i="4"/>
  <c r="EQ397" i="4"/>
  <c r="ES397" i="4"/>
  <c r="EU397" i="4"/>
  <c r="EW397" i="4"/>
  <c r="EY397" i="4"/>
  <c r="FA397" i="4"/>
  <c r="FC397" i="4"/>
  <c r="FE397" i="4"/>
  <c r="FG397" i="4"/>
  <c r="FI397" i="4"/>
  <c r="FK397" i="4"/>
  <c r="FM397" i="4"/>
  <c r="FO397" i="4"/>
  <c r="FQ397" i="4"/>
  <c r="FS397" i="4"/>
  <c r="FU397" i="4"/>
  <c r="FW397" i="4"/>
  <c r="FY397" i="4"/>
  <c r="GA397" i="4"/>
  <c r="GC397" i="4"/>
  <c r="GE397" i="4"/>
  <c r="GG397" i="4"/>
  <c r="GI397" i="4"/>
  <c r="GK397" i="4"/>
  <c r="GM397" i="4"/>
  <c r="GO397" i="4"/>
  <c r="GQ397" i="4"/>
  <c r="GS397" i="4"/>
  <c r="GU397" i="4"/>
  <c r="GW397" i="4"/>
  <c r="GY397" i="4"/>
  <c r="HA397" i="4"/>
  <c r="HC397" i="4"/>
  <c r="DJ398" i="4"/>
  <c r="DL398" i="4"/>
  <c r="DN398" i="4"/>
  <c r="DP398" i="4"/>
  <c r="DR398" i="4"/>
  <c r="DT398" i="4"/>
  <c r="DV398" i="4"/>
  <c r="DX398" i="4"/>
  <c r="DZ398" i="4"/>
  <c r="EB398" i="4"/>
  <c r="ED398" i="4"/>
  <c r="EF398" i="4"/>
  <c r="EH398" i="4"/>
  <c r="EJ398" i="4"/>
  <c r="EL398" i="4"/>
  <c r="EN398" i="4"/>
  <c r="EP398" i="4"/>
  <c r="ER398" i="4"/>
  <c r="ET398" i="4"/>
  <c r="EV398" i="4"/>
  <c r="EX398" i="4"/>
  <c r="EZ398" i="4"/>
  <c r="FB398" i="4"/>
  <c r="FD398" i="4"/>
  <c r="FF398" i="4"/>
  <c r="FH398" i="4"/>
  <c r="FJ398" i="4"/>
  <c r="FL398" i="4"/>
  <c r="FN398" i="4"/>
  <c r="FP398" i="4"/>
  <c r="FR398" i="4"/>
  <c r="FT398" i="4"/>
  <c r="FV398" i="4"/>
  <c r="FX398" i="4"/>
  <c r="FZ398" i="4"/>
  <c r="GB398" i="4"/>
  <c r="GD398" i="4"/>
  <c r="GF398" i="4"/>
  <c r="GH398" i="4"/>
  <c r="GJ398" i="4"/>
  <c r="GL398" i="4"/>
  <c r="GN398" i="4"/>
  <c r="GP398" i="4"/>
  <c r="GR398" i="4"/>
  <c r="GT398" i="4"/>
  <c r="GV398" i="4"/>
  <c r="GX398" i="4"/>
  <c r="GZ398" i="4"/>
  <c r="HB398" i="4"/>
  <c r="HD398" i="4"/>
  <c r="DI399" i="4"/>
  <c r="DK399" i="4"/>
  <c r="DM399" i="4"/>
  <c r="DO399" i="4"/>
  <c r="DQ399" i="4"/>
  <c r="DS399" i="4"/>
  <c r="DU399" i="4"/>
  <c r="DW399" i="4"/>
  <c r="DY399" i="4"/>
  <c r="EA399" i="4"/>
  <c r="EC399" i="4"/>
  <c r="EE399" i="4"/>
  <c r="EG399" i="4"/>
  <c r="EI399" i="4"/>
  <c r="EK399" i="4"/>
  <c r="EM399" i="4"/>
  <c r="EO399" i="4"/>
  <c r="EQ399" i="4"/>
  <c r="ES399" i="4"/>
  <c r="EU399" i="4"/>
  <c r="EW399" i="4"/>
  <c r="EY399" i="4"/>
  <c r="FA399" i="4"/>
  <c r="FC399" i="4"/>
  <c r="FE399" i="4"/>
  <c r="FG399" i="4"/>
  <c r="FI399" i="4"/>
  <c r="FK399" i="4"/>
  <c r="FM399" i="4"/>
  <c r="FO399" i="4"/>
  <c r="FQ399" i="4"/>
  <c r="FS399" i="4"/>
  <c r="FU399" i="4"/>
  <c r="FW399" i="4"/>
  <c r="FY399" i="4"/>
  <c r="GA399" i="4"/>
  <c r="GC399" i="4"/>
  <c r="GE399" i="4"/>
  <c r="GG399" i="4"/>
  <c r="GI399" i="4"/>
  <c r="GK399" i="4"/>
  <c r="GM399" i="4"/>
  <c r="GO399" i="4"/>
  <c r="GQ399" i="4"/>
  <c r="GS399" i="4"/>
  <c r="GU399" i="4"/>
  <c r="GW399" i="4"/>
  <c r="GY399" i="4"/>
  <c r="HA399" i="4"/>
  <c r="HC399" i="4"/>
  <c r="DJ400" i="4"/>
  <c r="DL400" i="4"/>
  <c r="DN400" i="4"/>
  <c r="DP400" i="4"/>
  <c r="DR400" i="4"/>
  <c r="DT400" i="4"/>
  <c r="DV400" i="4"/>
  <c r="DX400" i="4"/>
  <c r="DZ400" i="4"/>
  <c r="EB400" i="4"/>
  <c r="ED400" i="4"/>
  <c r="EF400" i="4"/>
  <c r="EH400" i="4"/>
  <c r="EJ400" i="4"/>
  <c r="EL400" i="4"/>
  <c r="EN400" i="4"/>
  <c r="EP400" i="4"/>
  <c r="ER400" i="4"/>
  <c r="ET400" i="4"/>
  <c r="EV400" i="4"/>
  <c r="EX400" i="4"/>
  <c r="EZ400" i="4"/>
  <c r="FB400" i="4"/>
  <c r="FD400" i="4"/>
  <c r="FF400" i="4"/>
  <c r="FH400" i="4"/>
  <c r="FJ400" i="4"/>
  <c r="FL400" i="4"/>
  <c r="FN400" i="4"/>
  <c r="FP400" i="4"/>
  <c r="FR400" i="4"/>
  <c r="FT400" i="4"/>
  <c r="FV400" i="4"/>
  <c r="FX400" i="4"/>
  <c r="FZ400" i="4"/>
  <c r="GB400" i="4"/>
  <c r="GD400" i="4"/>
  <c r="GF400" i="4"/>
  <c r="GH400" i="4"/>
  <c r="GJ400" i="4"/>
  <c r="GL400" i="4"/>
  <c r="GN400" i="4"/>
  <c r="GP400" i="4"/>
  <c r="GR400" i="4"/>
  <c r="GT400" i="4"/>
  <c r="GV400" i="4"/>
  <c r="GX400" i="4"/>
  <c r="GZ400" i="4"/>
  <c r="HB400" i="4"/>
  <c r="HD400" i="4"/>
  <c r="DJ401" i="4"/>
  <c r="DL401" i="4"/>
  <c r="DN401" i="4"/>
  <c r="DP401" i="4"/>
  <c r="DR401" i="4"/>
  <c r="DT401" i="4"/>
  <c r="DV401" i="4"/>
  <c r="DX401" i="4"/>
  <c r="DZ401" i="4"/>
  <c r="EB401" i="4"/>
  <c r="ED401" i="4"/>
  <c r="EF401" i="4"/>
  <c r="EH401" i="4"/>
  <c r="EJ401" i="4"/>
  <c r="EL401" i="4"/>
  <c r="EN401" i="4"/>
  <c r="EP401" i="4"/>
  <c r="ER401" i="4"/>
  <c r="ET401" i="4"/>
  <c r="EV401" i="4"/>
  <c r="EX401" i="4"/>
  <c r="EZ401" i="4"/>
  <c r="FB401" i="4"/>
  <c r="FD401" i="4"/>
  <c r="FF401" i="4"/>
  <c r="FH401" i="4"/>
  <c r="FJ401" i="4"/>
  <c r="FL401" i="4"/>
  <c r="FN401" i="4"/>
  <c r="FP401" i="4"/>
  <c r="FR401" i="4"/>
  <c r="FT401" i="4"/>
  <c r="FV401" i="4"/>
  <c r="FX401" i="4"/>
  <c r="FZ401" i="4"/>
  <c r="GB401" i="4"/>
  <c r="GD401" i="4"/>
  <c r="GF401" i="4"/>
  <c r="GH401" i="4"/>
  <c r="GJ401" i="4"/>
  <c r="GL401" i="4"/>
  <c r="GN401" i="4"/>
  <c r="GP401" i="4"/>
  <c r="GR401" i="4"/>
  <c r="GT401" i="4"/>
  <c r="GV401" i="4"/>
  <c r="GX401" i="4"/>
  <c r="GZ401" i="4"/>
  <c r="HB401" i="4"/>
  <c r="HD401" i="4"/>
  <c r="DI402" i="4"/>
  <c r="DK402" i="4"/>
  <c r="DM402" i="4"/>
  <c r="DO402" i="4"/>
  <c r="DQ402" i="4"/>
  <c r="DS402" i="4"/>
  <c r="DU402" i="4"/>
  <c r="DW402" i="4"/>
  <c r="DY402" i="4"/>
  <c r="EA402" i="4"/>
  <c r="EC402" i="4"/>
  <c r="EE402" i="4"/>
  <c r="EG402" i="4"/>
  <c r="EI402" i="4"/>
  <c r="EK402" i="4"/>
  <c r="EM402" i="4"/>
  <c r="EO402" i="4"/>
  <c r="EQ402" i="4"/>
  <c r="ES402" i="4"/>
  <c r="EU402" i="4"/>
  <c r="EW402" i="4"/>
  <c r="EY402" i="4"/>
  <c r="FA402" i="4"/>
  <c r="FC402" i="4"/>
  <c r="FE402" i="4"/>
  <c r="FG402" i="4"/>
  <c r="FI402" i="4"/>
  <c r="FK402" i="4"/>
  <c r="FM402" i="4"/>
  <c r="FO402" i="4"/>
  <c r="FQ402" i="4"/>
  <c r="FS402" i="4"/>
  <c r="FU402" i="4"/>
  <c r="FW402" i="4"/>
  <c r="FY402" i="4"/>
  <c r="GA402" i="4"/>
  <c r="GC402" i="4"/>
  <c r="GE402" i="4"/>
  <c r="GG402" i="4"/>
  <c r="GI402" i="4"/>
  <c r="GK402" i="4"/>
  <c r="GM402" i="4"/>
  <c r="GO402" i="4"/>
  <c r="GQ402" i="4"/>
  <c r="GS402" i="4"/>
  <c r="GU402" i="4"/>
  <c r="GW402" i="4"/>
  <c r="GY402" i="4"/>
  <c r="HA402" i="4"/>
  <c r="HC402" i="4"/>
  <c r="DJ403" i="4"/>
  <c r="DL403" i="4"/>
  <c r="DN403" i="4"/>
  <c r="DP403" i="4"/>
  <c r="DR403" i="4"/>
  <c r="DT403" i="4"/>
  <c r="DV403" i="4"/>
  <c r="DX403" i="4"/>
  <c r="DZ403" i="4"/>
  <c r="EB403" i="4"/>
  <c r="ED403" i="4"/>
  <c r="EF403" i="4"/>
  <c r="EH403" i="4"/>
  <c r="EJ403" i="4"/>
  <c r="EL403" i="4"/>
  <c r="EN403" i="4"/>
  <c r="EP403" i="4"/>
  <c r="ER403" i="4"/>
  <c r="ET403" i="4"/>
  <c r="EV403" i="4"/>
  <c r="EX403" i="4"/>
  <c r="EZ403" i="4"/>
  <c r="FB403" i="4"/>
  <c r="FD403" i="4"/>
  <c r="FF403" i="4"/>
  <c r="FH403" i="4"/>
  <c r="FJ403" i="4"/>
  <c r="FL403" i="4"/>
  <c r="FN403" i="4"/>
  <c r="FP403" i="4"/>
  <c r="FR403" i="4"/>
  <c r="FT403" i="4"/>
  <c r="FV403" i="4"/>
  <c r="FX403" i="4"/>
  <c r="FZ403" i="4"/>
  <c r="GB403" i="4"/>
  <c r="GD403" i="4"/>
  <c r="GF403" i="4"/>
  <c r="GH403" i="4"/>
  <c r="GJ403" i="4"/>
  <c r="GL403" i="4"/>
  <c r="GN403" i="4"/>
  <c r="GP403" i="4"/>
  <c r="GR403" i="4"/>
  <c r="GT403" i="4"/>
  <c r="GV403" i="4"/>
  <c r="GX403" i="4"/>
  <c r="GZ403" i="4"/>
  <c r="HB403" i="4"/>
  <c r="HD403" i="4"/>
  <c r="DI404" i="4"/>
  <c r="DK404" i="4"/>
  <c r="DM404" i="4"/>
  <c r="DO404" i="4"/>
  <c r="DQ404" i="4"/>
  <c r="DS404" i="4"/>
  <c r="DU404" i="4"/>
  <c r="DW404" i="4"/>
  <c r="DY404" i="4"/>
  <c r="EA404" i="4"/>
  <c r="EC404" i="4"/>
  <c r="EE404" i="4"/>
  <c r="EG404" i="4"/>
  <c r="EI404" i="4"/>
  <c r="EK404" i="4"/>
  <c r="EM404" i="4"/>
  <c r="EO404" i="4"/>
  <c r="EQ404" i="4"/>
  <c r="ES404" i="4"/>
  <c r="EU404" i="4"/>
  <c r="EW404" i="4"/>
  <c r="EY404" i="4"/>
  <c r="FA404" i="4"/>
  <c r="FC404" i="4"/>
  <c r="FE404" i="4"/>
  <c r="FG404" i="4"/>
  <c r="FI404" i="4"/>
  <c r="FK404" i="4"/>
  <c r="FM404" i="4"/>
  <c r="FO404" i="4"/>
  <c r="FQ404" i="4"/>
  <c r="FS404" i="4"/>
  <c r="FU404" i="4"/>
  <c r="FW404" i="4"/>
  <c r="FY404" i="4"/>
  <c r="GA404" i="4"/>
  <c r="GC404" i="4"/>
  <c r="GE404" i="4"/>
  <c r="GG404" i="4"/>
  <c r="GI404" i="4"/>
  <c r="GK404" i="4"/>
  <c r="GM404" i="4"/>
  <c r="GO404" i="4"/>
  <c r="GQ404" i="4"/>
  <c r="GS404" i="4"/>
  <c r="GU404" i="4"/>
  <c r="GW404" i="4"/>
  <c r="GY404" i="4"/>
  <c r="HA404" i="4"/>
  <c r="HC404" i="4"/>
  <c r="DJ405" i="4"/>
  <c r="DL405" i="4"/>
  <c r="DN405" i="4"/>
  <c r="DP405" i="4"/>
  <c r="DR405" i="4"/>
  <c r="DT405" i="4"/>
  <c r="DV405" i="4"/>
  <c r="DX405" i="4"/>
  <c r="DZ405" i="4"/>
  <c r="EB405" i="4"/>
  <c r="ED405" i="4"/>
  <c r="EF405" i="4"/>
  <c r="EH405" i="4"/>
  <c r="EJ405" i="4"/>
  <c r="EL405" i="4"/>
  <c r="EN405" i="4"/>
  <c r="EP405" i="4"/>
  <c r="ER405" i="4"/>
  <c r="ET405" i="4"/>
  <c r="EV405" i="4"/>
  <c r="EX405" i="4"/>
  <c r="EZ405" i="4"/>
  <c r="FB405" i="4"/>
  <c r="FD405" i="4"/>
  <c r="FF405" i="4"/>
  <c r="FH405" i="4"/>
  <c r="FJ405" i="4"/>
  <c r="FL405" i="4"/>
  <c r="FN405" i="4"/>
  <c r="FP405" i="4"/>
  <c r="FR405" i="4"/>
  <c r="FT405" i="4"/>
  <c r="FV405" i="4"/>
  <c r="FX405" i="4"/>
  <c r="FZ405" i="4"/>
  <c r="GB405" i="4"/>
  <c r="GD405" i="4"/>
  <c r="GF405" i="4"/>
  <c r="GH405" i="4"/>
  <c r="GJ405" i="4"/>
  <c r="GL405" i="4"/>
  <c r="GN405" i="4"/>
  <c r="GP405" i="4"/>
  <c r="GR405" i="4"/>
  <c r="GT405" i="4"/>
  <c r="GV405" i="4"/>
  <c r="GX405" i="4"/>
  <c r="GZ405" i="4"/>
  <c r="HB405" i="4"/>
  <c r="HD405" i="4"/>
  <c r="DJ406" i="4"/>
  <c r="DL406" i="4"/>
  <c r="DN406" i="4"/>
  <c r="DP406" i="4"/>
  <c r="DR406" i="4"/>
  <c r="DT406" i="4"/>
  <c r="DV406" i="4"/>
  <c r="DX406" i="4"/>
  <c r="DZ406" i="4"/>
  <c r="EB406" i="4"/>
  <c r="ED406" i="4"/>
  <c r="EF406" i="4"/>
  <c r="EH406" i="4"/>
  <c r="EJ406" i="4"/>
  <c r="EL406" i="4"/>
  <c r="EN406" i="4"/>
  <c r="EP406" i="4"/>
  <c r="ER406" i="4"/>
  <c r="ET406" i="4"/>
  <c r="EV406" i="4"/>
  <c r="EX406" i="4"/>
  <c r="EZ406" i="4"/>
  <c r="FB406" i="4"/>
  <c r="FD406" i="4"/>
  <c r="FF406" i="4"/>
  <c r="FH406" i="4"/>
  <c r="FJ406" i="4"/>
  <c r="FL406" i="4"/>
  <c r="FN406" i="4"/>
  <c r="FP406" i="4"/>
  <c r="FR406" i="4"/>
  <c r="FT406" i="4"/>
  <c r="FV406" i="4"/>
  <c r="FX406" i="4"/>
  <c r="FZ406" i="4"/>
  <c r="GB406" i="4"/>
  <c r="GD406" i="4"/>
  <c r="GF406" i="4"/>
  <c r="GH406" i="4"/>
  <c r="GJ406" i="4"/>
  <c r="GL406" i="4"/>
  <c r="GN406" i="4"/>
  <c r="GP406" i="4"/>
  <c r="GR406" i="4"/>
  <c r="GT406" i="4"/>
  <c r="GV406" i="4"/>
  <c r="GX406" i="4"/>
  <c r="GZ406" i="4"/>
  <c r="HB406" i="4"/>
  <c r="HD406" i="4"/>
  <c r="EU406" i="4"/>
  <c r="EW406" i="4"/>
  <c r="EY406" i="4"/>
  <c r="FA406" i="4"/>
  <c r="FC406" i="4"/>
  <c r="FG406" i="4"/>
  <c r="FI406" i="4"/>
  <c r="FM406" i="4"/>
  <c r="FQ406" i="4"/>
  <c r="FU406" i="4"/>
  <c r="FY406" i="4"/>
  <c r="GC406" i="4"/>
  <c r="GG406" i="4"/>
  <c r="GK406" i="4"/>
  <c r="GO406" i="4"/>
  <c r="GQ406" i="4"/>
  <c r="GU406" i="4"/>
  <c r="GY406" i="4"/>
  <c r="HC406" i="4"/>
  <c r="AJ42" i="64"/>
  <c r="AL42" i="64"/>
  <c r="AN42" i="64"/>
  <c r="AP42" i="64"/>
  <c r="AR42" i="64"/>
  <c r="AI43" i="64"/>
  <c r="AK43" i="64"/>
  <c r="AM43" i="64"/>
  <c r="AO43" i="64"/>
  <c r="AQ43" i="64"/>
  <c r="AJ44" i="64"/>
  <c r="AL44" i="64"/>
  <c r="AN44" i="64"/>
  <c r="AP44" i="64"/>
  <c r="AR44" i="64"/>
  <c r="AI45" i="64"/>
  <c r="AK45" i="64"/>
  <c r="AM45" i="64"/>
  <c r="AO45" i="64"/>
  <c r="AQ45" i="64"/>
  <c r="AJ46" i="64"/>
  <c r="AL46" i="64"/>
  <c r="AN46" i="64"/>
  <c r="AP46" i="64"/>
  <c r="AR46" i="64"/>
  <c r="AI47" i="64"/>
  <c r="AK47" i="64"/>
  <c r="AM47" i="64"/>
  <c r="AO47" i="64"/>
  <c r="AQ47" i="64"/>
  <c r="AJ48" i="64"/>
  <c r="AL48" i="64"/>
  <c r="AN48" i="64"/>
  <c r="AP48" i="64"/>
  <c r="AR48" i="64"/>
  <c r="AI49" i="64"/>
  <c r="AK49" i="64"/>
  <c r="AM49" i="64"/>
  <c r="AO49" i="64"/>
  <c r="AQ49" i="64"/>
  <c r="AJ50" i="64"/>
  <c r="AL50" i="64"/>
  <c r="AN50" i="64"/>
  <c r="AP50" i="64"/>
  <c r="AR50" i="64"/>
  <c r="AI51" i="64"/>
  <c r="AK51" i="64"/>
  <c r="AM51" i="64"/>
  <c r="AO51" i="64"/>
  <c r="AQ51" i="64"/>
  <c r="AJ52" i="64"/>
  <c r="AL52" i="64"/>
  <c r="AN52" i="64"/>
  <c r="AP52" i="64"/>
  <c r="AR52" i="64"/>
  <c r="AI53" i="64"/>
  <c r="AK53" i="64"/>
  <c r="AM53" i="64"/>
  <c r="AO53" i="64"/>
  <c r="AQ53" i="64"/>
  <c r="AJ54" i="64"/>
  <c r="AL54" i="64"/>
  <c r="AN54" i="64"/>
  <c r="AP54" i="64"/>
  <c r="AR54" i="64"/>
  <c r="AI55" i="64"/>
  <c r="AK55" i="64"/>
  <c r="AM55" i="64"/>
  <c r="AO55" i="64"/>
  <c r="AQ55" i="64"/>
  <c r="AJ56" i="64"/>
  <c r="AL56" i="64"/>
  <c r="AN56" i="64"/>
  <c r="AP56" i="64"/>
  <c r="AR56" i="64"/>
  <c r="AI57" i="64"/>
  <c r="AK57" i="64"/>
  <c r="AM57" i="64"/>
  <c r="AO57" i="64"/>
  <c r="AQ57" i="64"/>
  <c r="AJ58" i="64"/>
  <c r="AL58" i="64"/>
  <c r="AN58" i="64"/>
  <c r="AP58" i="64"/>
  <c r="AR58" i="64"/>
  <c r="AI59" i="64"/>
  <c r="AK59" i="64"/>
  <c r="AM59" i="64"/>
  <c r="AO59" i="64"/>
  <c r="AQ59" i="64"/>
  <c r="AJ60" i="64"/>
  <c r="AL60" i="64"/>
  <c r="AN60" i="64"/>
  <c r="AP60" i="64"/>
  <c r="AR60" i="64"/>
  <c r="AI61" i="64"/>
  <c r="AK61" i="64"/>
  <c r="AM61" i="64"/>
  <c r="AO61" i="64"/>
  <c r="AQ61" i="64"/>
  <c r="AJ62" i="64"/>
  <c r="AL62" i="64"/>
  <c r="AN62" i="64"/>
  <c r="AP62" i="64"/>
  <c r="AR62" i="64"/>
  <c r="AI63" i="64"/>
  <c r="AK63" i="64"/>
  <c r="AM63" i="64"/>
  <c r="AO63" i="64"/>
  <c r="AQ63" i="64"/>
  <c r="AJ64" i="64"/>
  <c r="AL64" i="64"/>
  <c r="AN64" i="64"/>
  <c r="AP64" i="64"/>
  <c r="AR64" i="64"/>
  <c r="AI65" i="64"/>
  <c r="AK65" i="64"/>
  <c r="AM65" i="64"/>
  <c r="AO65" i="64"/>
  <c r="AQ65" i="64"/>
  <c r="AJ66" i="64"/>
  <c r="AL66" i="64"/>
  <c r="AN66" i="64"/>
  <c r="AP66" i="64"/>
  <c r="AR66" i="64"/>
  <c r="AI67" i="64"/>
  <c r="AK67" i="64"/>
  <c r="AM67" i="64"/>
  <c r="AO67" i="64"/>
  <c r="AQ67" i="64"/>
  <c r="AJ68" i="64"/>
  <c r="AL68" i="64"/>
  <c r="AN68" i="64"/>
  <c r="AP68" i="64"/>
  <c r="AR68" i="64"/>
  <c r="AI69" i="64"/>
  <c r="AK69" i="64"/>
  <c r="AM69" i="64"/>
  <c r="AO69" i="64"/>
  <c r="AQ69" i="64"/>
  <c r="AI42" i="64"/>
  <c r="AK42" i="64"/>
  <c r="AM42" i="64"/>
  <c r="AO42" i="64"/>
  <c r="AQ42" i="64"/>
  <c r="AJ43" i="64"/>
  <c r="AL43" i="64"/>
  <c r="AN43" i="64"/>
  <c r="AP43" i="64"/>
  <c r="AR43" i="64"/>
  <c r="AI44" i="64"/>
  <c r="AK44" i="64"/>
  <c r="AM44" i="64"/>
  <c r="AO44" i="64"/>
  <c r="AQ44" i="64"/>
  <c r="AJ45" i="64"/>
  <c r="AL45" i="64"/>
  <c r="AN45" i="64"/>
  <c r="AP45" i="64"/>
  <c r="AR45" i="64"/>
  <c r="AI46" i="64"/>
  <c r="AK46" i="64"/>
  <c r="AM46" i="64"/>
  <c r="AO46" i="64"/>
  <c r="AQ46" i="64"/>
  <c r="AJ47" i="64"/>
  <c r="AL47" i="64"/>
  <c r="AN47" i="64"/>
  <c r="AP47" i="64"/>
  <c r="AR47" i="64"/>
  <c r="AI48" i="64"/>
  <c r="AK48" i="64"/>
  <c r="AM48" i="64"/>
  <c r="AO48" i="64"/>
  <c r="AQ48" i="64"/>
  <c r="AJ49" i="64"/>
  <c r="AL49" i="64"/>
  <c r="AN49" i="64"/>
  <c r="AP49" i="64"/>
  <c r="AR49" i="64"/>
  <c r="AI50" i="64"/>
  <c r="AK50" i="64"/>
  <c r="AM50" i="64"/>
  <c r="AO50" i="64"/>
  <c r="AQ50" i="64"/>
  <c r="AJ51" i="64"/>
  <c r="AL51" i="64"/>
  <c r="AN51" i="64"/>
  <c r="AP51" i="64"/>
  <c r="AR51" i="64"/>
  <c r="AI52" i="64"/>
  <c r="AK52" i="64"/>
  <c r="AM52" i="64"/>
  <c r="AO52" i="64"/>
  <c r="AQ52" i="64"/>
  <c r="AJ53" i="64"/>
  <c r="AL53" i="64"/>
  <c r="AN53" i="64"/>
  <c r="AP53" i="64"/>
  <c r="AR53" i="64"/>
  <c r="AI54" i="64"/>
  <c r="AK54" i="64"/>
  <c r="AM54" i="64"/>
  <c r="AO54" i="64"/>
  <c r="AQ54" i="64"/>
  <c r="AJ55" i="64"/>
  <c r="AL55" i="64"/>
  <c r="AN55" i="64"/>
  <c r="AP55" i="64"/>
  <c r="AR55" i="64"/>
  <c r="AI56" i="64"/>
  <c r="AK56" i="64"/>
  <c r="AM56" i="64"/>
  <c r="AO56" i="64"/>
  <c r="AQ56" i="64"/>
  <c r="AJ57" i="64"/>
  <c r="AL57" i="64"/>
  <c r="AN57" i="64"/>
  <c r="AP57" i="64"/>
  <c r="AR57" i="64"/>
  <c r="AI58" i="64"/>
  <c r="AK58" i="64"/>
  <c r="AM58" i="64"/>
  <c r="AO58" i="64"/>
  <c r="AQ58" i="64"/>
  <c r="AJ59" i="64"/>
  <c r="AL59" i="64"/>
  <c r="AN59" i="64"/>
  <c r="AP59" i="64"/>
  <c r="AR59" i="64"/>
  <c r="AI60" i="64"/>
  <c r="AK60" i="64"/>
  <c r="AM60" i="64"/>
  <c r="AO60" i="64"/>
  <c r="AQ60" i="64"/>
  <c r="AJ61" i="64"/>
  <c r="AL61" i="64"/>
  <c r="AN61" i="64"/>
  <c r="AP61" i="64"/>
  <c r="AR61" i="64"/>
  <c r="AI62" i="64"/>
  <c r="AK62" i="64"/>
  <c r="AM62" i="64"/>
  <c r="AO62" i="64"/>
  <c r="AQ62" i="64"/>
  <c r="AJ63" i="64"/>
  <c r="AL63" i="64"/>
  <c r="AN63" i="64"/>
  <c r="AP63" i="64"/>
  <c r="AR63" i="64"/>
  <c r="AI64" i="64"/>
  <c r="AK64" i="64"/>
  <c r="AM64" i="64"/>
  <c r="AO64" i="64"/>
  <c r="AQ64" i="64"/>
  <c r="AJ65" i="64"/>
  <c r="AL65" i="64"/>
  <c r="AN65" i="64"/>
  <c r="AP65" i="64"/>
  <c r="AR65" i="64"/>
  <c r="AI66" i="64"/>
  <c r="AK66" i="64"/>
  <c r="AM66" i="64"/>
  <c r="AO66" i="64"/>
  <c r="AQ66" i="64"/>
  <c r="AJ67" i="64"/>
  <c r="AL67" i="64"/>
  <c r="AN67" i="64"/>
  <c r="AP67" i="64"/>
  <c r="AR67" i="64"/>
  <c r="AI68" i="64"/>
  <c r="AK68" i="64"/>
  <c r="AM68" i="64"/>
  <c r="AO68" i="64"/>
  <c r="AQ68" i="64"/>
  <c r="AJ69" i="64"/>
  <c r="AL69" i="64"/>
  <c r="AP69" i="64"/>
  <c r="AJ70" i="64"/>
  <c r="AL70" i="64"/>
  <c r="AN70" i="64"/>
  <c r="AP70" i="64"/>
  <c r="AR70" i="64"/>
  <c r="AI71" i="64"/>
  <c r="AK71" i="64"/>
  <c r="AM71" i="64"/>
  <c r="AO71" i="64"/>
  <c r="AQ71" i="64"/>
  <c r="AJ72" i="64"/>
  <c r="AL72" i="64"/>
  <c r="AN72" i="64"/>
  <c r="AP72" i="64"/>
  <c r="AR72" i="64"/>
  <c r="AI73" i="64"/>
  <c r="AK73" i="64"/>
  <c r="AM73" i="64"/>
  <c r="AO73" i="64"/>
  <c r="AQ73" i="64"/>
  <c r="AJ74" i="64"/>
  <c r="AL74" i="64"/>
  <c r="AN74" i="64"/>
  <c r="AP74" i="64"/>
  <c r="AR74" i="64"/>
  <c r="AI75" i="64"/>
  <c r="AK75" i="64"/>
  <c r="AM75" i="64"/>
  <c r="AO75" i="64"/>
  <c r="AQ75" i="64"/>
  <c r="AJ76" i="64"/>
  <c r="AL76" i="64"/>
  <c r="AN76" i="64"/>
  <c r="AP76" i="64"/>
  <c r="AR76" i="64"/>
  <c r="AI77" i="64"/>
  <c r="AK77" i="64"/>
  <c r="AM77" i="64"/>
  <c r="AO77" i="64"/>
  <c r="AQ77" i="64"/>
  <c r="AJ78" i="64"/>
  <c r="AL78" i="64"/>
  <c r="AN78" i="64"/>
  <c r="AP78" i="64"/>
  <c r="AR78" i="64"/>
  <c r="AI79" i="64"/>
  <c r="AK79" i="64"/>
  <c r="AM79" i="64"/>
  <c r="AO79" i="64"/>
  <c r="AQ79" i="64"/>
  <c r="AJ80" i="64"/>
  <c r="AL80" i="64"/>
  <c r="AN80" i="64"/>
  <c r="AP80" i="64"/>
  <c r="AR80" i="64"/>
  <c r="AI81" i="64"/>
  <c r="AK81" i="64"/>
  <c r="AM81" i="64"/>
  <c r="AO81" i="64"/>
  <c r="AQ81" i="64"/>
  <c r="AJ82" i="64"/>
  <c r="AL82" i="64"/>
  <c r="AN82" i="64"/>
  <c r="AP82" i="64"/>
  <c r="AR82" i="64"/>
  <c r="AI83" i="64"/>
  <c r="AK83" i="64"/>
  <c r="AM83" i="64"/>
  <c r="AO83" i="64"/>
  <c r="AQ83" i="64"/>
  <c r="AJ84" i="64"/>
  <c r="AL84" i="64"/>
  <c r="AN84" i="64"/>
  <c r="AP84" i="64"/>
  <c r="AR84" i="64"/>
  <c r="AI85" i="64"/>
  <c r="AK85" i="64"/>
  <c r="AM85" i="64"/>
  <c r="AO85" i="64"/>
  <c r="AQ85" i="64"/>
  <c r="AJ86" i="64"/>
  <c r="AL86" i="64"/>
  <c r="AN86" i="64"/>
  <c r="AP86" i="64"/>
  <c r="AR86" i="64"/>
  <c r="AI87" i="64"/>
  <c r="AK87" i="64"/>
  <c r="AM87" i="64"/>
  <c r="AO87" i="64"/>
  <c r="AQ87" i="64"/>
  <c r="AJ88" i="64"/>
  <c r="AL88" i="64"/>
  <c r="AN88" i="64"/>
  <c r="AP88" i="64"/>
  <c r="AR88" i="64"/>
  <c r="AI89" i="64"/>
  <c r="AK89" i="64"/>
  <c r="AM89" i="64"/>
  <c r="AO89" i="64"/>
  <c r="AQ89" i="64"/>
  <c r="AJ90" i="64"/>
  <c r="AL90" i="64"/>
  <c r="AN90" i="64"/>
  <c r="AP90" i="64"/>
  <c r="AR90" i="64"/>
  <c r="AI91" i="64"/>
  <c r="AK91" i="64"/>
  <c r="AM91" i="64"/>
  <c r="AO91" i="64"/>
  <c r="AQ91" i="64"/>
  <c r="AJ92" i="64"/>
  <c r="AL92" i="64"/>
  <c r="AN92" i="64"/>
  <c r="AP92" i="64"/>
  <c r="AR92" i="64"/>
  <c r="AI93" i="64"/>
  <c r="AK93" i="64"/>
  <c r="AM93" i="64"/>
  <c r="AO93" i="64"/>
  <c r="AQ93" i="64"/>
  <c r="AJ94" i="64"/>
  <c r="AL94" i="64"/>
  <c r="AN94" i="64"/>
  <c r="AP94" i="64"/>
  <c r="AR94" i="64"/>
  <c r="AI95" i="64"/>
  <c r="AK95" i="64"/>
  <c r="AM95" i="64"/>
  <c r="AO95" i="64"/>
  <c r="AQ95" i="64"/>
  <c r="AJ96" i="64"/>
  <c r="AL96" i="64"/>
  <c r="AN96" i="64"/>
  <c r="AP96" i="64"/>
  <c r="AR96" i="64"/>
  <c r="AI97" i="64"/>
  <c r="AK97" i="64"/>
  <c r="AM97" i="64"/>
  <c r="AO97" i="64"/>
  <c r="AQ97" i="64"/>
  <c r="AJ98" i="64"/>
  <c r="AL98" i="64"/>
  <c r="AN98" i="64"/>
  <c r="AP98" i="64"/>
  <c r="AR98" i="64"/>
  <c r="AI99" i="64"/>
  <c r="AK99" i="64"/>
  <c r="AM99" i="64"/>
  <c r="AO99" i="64"/>
  <c r="AQ99" i="64"/>
  <c r="AJ100" i="64"/>
  <c r="AL100" i="64"/>
  <c r="AN100" i="64"/>
  <c r="AP100" i="64"/>
  <c r="AR100" i="64"/>
  <c r="AI101" i="64"/>
  <c r="AK101" i="64"/>
  <c r="AM101" i="64"/>
  <c r="AO101" i="64"/>
  <c r="AQ101" i="64"/>
  <c r="AJ102" i="64"/>
  <c r="AL102" i="64"/>
  <c r="AN102" i="64"/>
  <c r="AP102" i="64"/>
  <c r="AR102" i="64"/>
  <c r="AI103" i="64"/>
  <c r="AK103" i="64"/>
  <c r="AM103" i="64"/>
  <c r="AO103" i="64"/>
  <c r="AQ103" i="64"/>
  <c r="AJ104" i="64"/>
  <c r="AL104" i="64"/>
  <c r="AN104" i="64"/>
  <c r="AP104" i="64"/>
  <c r="AR104" i="64"/>
  <c r="AI105" i="64"/>
  <c r="AK105" i="64"/>
  <c r="AM105" i="64"/>
  <c r="AO105" i="64"/>
  <c r="AQ105" i="64"/>
  <c r="AJ106" i="64"/>
  <c r="AL106" i="64"/>
  <c r="AN106" i="64"/>
  <c r="AP106" i="64"/>
  <c r="AR106" i="64"/>
  <c r="AI107" i="64"/>
  <c r="AK107" i="64"/>
  <c r="AM107" i="64"/>
  <c r="AO107" i="64"/>
  <c r="AQ107" i="64"/>
  <c r="AJ108" i="64"/>
  <c r="AL108" i="64"/>
  <c r="AN108" i="64"/>
  <c r="AP108" i="64"/>
  <c r="AR108" i="64"/>
  <c r="AI109" i="64"/>
  <c r="AK109" i="64"/>
  <c r="AM109" i="64"/>
  <c r="AO109" i="64"/>
  <c r="AQ109" i="64"/>
  <c r="AJ110" i="64"/>
  <c r="AL110" i="64"/>
  <c r="AN110" i="64"/>
  <c r="AP110" i="64"/>
  <c r="AR110" i="64"/>
  <c r="AI111" i="64"/>
  <c r="AK111" i="64"/>
  <c r="AM111" i="64"/>
  <c r="AO111" i="64"/>
  <c r="AQ111" i="64"/>
  <c r="AJ112" i="64"/>
  <c r="AL112" i="64"/>
  <c r="AN112" i="64"/>
  <c r="AP112" i="64"/>
  <c r="AR112" i="64"/>
  <c r="AI113" i="64"/>
  <c r="AK113" i="64"/>
  <c r="AM113" i="64"/>
  <c r="AO113" i="64"/>
  <c r="AQ113" i="64"/>
  <c r="AJ114" i="64"/>
  <c r="AL114" i="64"/>
  <c r="AN114" i="64"/>
  <c r="AP114" i="64"/>
  <c r="AR114" i="64"/>
  <c r="AI115" i="64"/>
  <c r="AK115" i="64"/>
  <c r="AM115" i="64"/>
  <c r="AO115" i="64"/>
  <c r="AQ115" i="64"/>
  <c r="AJ116" i="64"/>
  <c r="AL116" i="64"/>
  <c r="AN116" i="64"/>
  <c r="AP116" i="64"/>
  <c r="AR116" i="64"/>
  <c r="AI117" i="64"/>
  <c r="AK117" i="64"/>
  <c r="AM117" i="64"/>
  <c r="AO117" i="64"/>
  <c r="AQ117" i="64"/>
  <c r="AJ118" i="64"/>
  <c r="AL118" i="64"/>
  <c r="AN118" i="64"/>
  <c r="AP118" i="64"/>
  <c r="AR118" i="64"/>
  <c r="AI119" i="64"/>
  <c r="AK119" i="64"/>
  <c r="AM119" i="64"/>
  <c r="AO119" i="64"/>
  <c r="AQ119" i="64"/>
  <c r="AJ120" i="64"/>
  <c r="AL120" i="64"/>
  <c r="AN120" i="64"/>
  <c r="AP120" i="64"/>
  <c r="AR120" i="64"/>
  <c r="AI121" i="64"/>
  <c r="AK121" i="64"/>
  <c r="AM121" i="64"/>
  <c r="AO121" i="64"/>
  <c r="AQ121" i="64"/>
  <c r="AJ122" i="64"/>
  <c r="AL122" i="64"/>
  <c r="AN122" i="64"/>
  <c r="AP122" i="64"/>
  <c r="AR122" i="64"/>
  <c r="AI123" i="64"/>
  <c r="AK123" i="64"/>
  <c r="AM123" i="64"/>
  <c r="AO123" i="64"/>
  <c r="AQ123" i="64"/>
  <c r="AJ124" i="64"/>
  <c r="AL124" i="64"/>
  <c r="AN124" i="64"/>
  <c r="AP124" i="64"/>
  <c r="AR124" i="64"/>
  <c r="AI125" i="64"/>
  <c r="AK125" i="64"/>
  <c r="AM125" i="64"/>
  <c r="AO125" i="64"/>
  <c r="AQ125" i="64"/>
  <c r="AJ126" i="64"/>
  <c r="AL126" i="64"/>
  <c r="AN126" i="64"/>
  <c r="AP126" i="64"/>
  <c r="AR126" i="64"/>
  <c r="AI127" i="64"/>
  <c r="AK127" i="64"/>
  <c r="AM127" i="64"/>
  <c r="AO127" i="64"/>
  <c r="AQ127" i="64"/>
  <c r="AJ128" i="64"/>
  <c r="AL128" i="64"/>
  <c r="AN128" i="64"/>
  <c r="AP128" i="64"/>
  <c r="AR128" i="64"/>
  <c r="AI129" i="64"/>
  <c r="AK129" i="64"/>
  <c r="AM129" i="64"/>
  <c r="AO129" i="64"/>
  <c r="AQ129" i="64"/>
  <c r="AJ130" i="64"/>
  <c r="AL130" i="64"/>
  <c r="AN130" i="64"/>
  <c r="AP130" i="64"/>
  <c r="AR130" i="64"/>
  <c r="AI131" i="64"/>
  <c r="AK131" i="64"/>
  <c r="AM131" i="64"/>
  <c r="AO131" i="64"/>
  <c r="AQ131" i="64"/>
  <c r="AJ132" i="64"/>
  <c r="AL132" i="64"/>
  <c r="AN132" i="64"/>
  <c r="AP132" i="64"/>
  <c r="AR132" i="64"/>
  <c r="AI133" i="64"/>
  <c r="AK133" i="64"/>
  <c r="AM133" i="64"/>
  <c r="AO133" i="64"/>
  <c r="AQ133" i="64"/>
  <c r="AJ134" i="64"/>
  <c r="AL134" i="64"/>
  <c r="AN134" i="64"/>
  <c r="AP134" i="64"/>
  <c r="AR134" i="64"/>
  <c r="AI135" i="64"/>
  <c r="AK135" i="64"/>
  <c r="AM135" i="64"/>
  <c r="AO135" i="64"/>
  <c r="AQ135" i="64"/>
  <c r="AJ136" i="64"/>
  <c r="AL136" i="64"/>
  <c r="AN136" i="64"/>
  <c r="AP136" i="64"/>
  <c r="AR136" i="64"/>
  <c r="AI137" i="64"/>
  <c r="AK137" i="64"/>
  <c r="AM137" i="64"/>
  <c r="AO137" i="64"/>
  <c r="AQ137" i="64"/>
  <c r="AJ138" i="64"/>
  <c r="AL138" i="64"/>
  <c r="AN138" i="64"/>
  <c r="AP138" i="64"/>
  <c r="AR138" i="64"/>
  <c r="AI139" i="64"/>
  <c r="AK139" i="64"/>
  <c r="AM139" i="64"/>
  <c r="AO139" i="64"/>
  <c r="AQ139" i="64"/>
  <c r="AJ140" i="64"/>
  <c r="AL140" i="64"/>
  <c r="AN140" i="64"/>
  <c r="AP140" i="64"/>
  <c r="AR140" i="64"/>
  <c r="AI141" i="64"/>
  <c r="AK141" i="64"/>
  <c r="AM141" i="64"/>
  <c r="AO141" i="64"/>
  <c r="AQ141" i="64"/>
  <c r="AJ142" i="64"/>
  <c r="AL142" i="64"/>
  <c r="AN142" i="64"/>
  <c r="AP142" i="64"/>
  <c r="AR142" i="64"/>
  <c r="AI143" i="64"/>
  <c r="AK143" i="64"/>
  <c r="AM143" i="64"/>
  <c r="AO143" i="64"/>
  <c r="AQ143" i="64"/>
  <c r="AJ144" i="64"/>
  <c r="AL144" i="64"/>
  <c r="AN144" i="64"/>
  <c r="AP144" i="64"/>
  <c r="AR144" i="64"/>
  <c r="AI145" i="64"/>
  <c r="AK145" i="64"/>
  <c r="AM145" i="64"/>
  <c r="AO145" i="64"/>
  <c r="AQ145" i="64"/>
  <c r="AJ146" i="64"/>
  <c r="AL146" i="64"/>
  <c r="AN146" i="64"/>
  <c r="AP146" i="64"/>
  <c r="AR146" i="64"/>
  <c r="AI147" i="64"/>
  <c r="AK147" i="64"/>
  <c r="AM147" i="64"/>
  <c r="AO147" i="64"/>
  <c r="AQ147" i="64"/>
  <c r="AJ148" i="64"/>
  <c r="AL148" i="64"/>
  <c r="AN148" i="64"/>
  <c r="AP148" i="64"/>
  <c r="AR148" i="64"/>
  <c r="AI149" i="64"/>
  <c r="AK149" i="64"/>
  <c r="AM149" i="64"/>
  <c r="AO149" i="64"/>
  <c r="AQ149" i="64"/>
  <c r="AJ150" i="64"/>
  <c r="AL150" i="64"/>
  <c r="AN150" i="64"/>
  <c r="AP150" i="64"/>
  <c r="AR150" i="64"/>
  <c r="AI151" i="64"/>
  <c r="AK151" i="64"/>
  <c r="AM151" i="64"/>
  <c r="AO151" i="64"/>
  <c r="AQ151" i="64"/>
  <c r="AJ152" i="64"/>
  <c r="AL152" i="64"/>
  <c r="AN152" i="64"/>
  <c r="AP152" i="64"/>
  <c r="AR152" i="64"/>
  <c r="AI153" i="64"/>
  <c r="AK153" i="64"/>
  <c r="AM153" i="64"/>
  <c r="AO153" i="64"/>
  <c r="AQ153" i="64"/>
  <c r="AJ154" i="64"/>
  <c r="AL154" i="64"/>
  <c r="AN154" i="64"/>
  <c r="AP154" i="64"/>
  <c r="AR154" i="64"/>
  <c r="AI155" i="64"/>
  <c r="AK155" i="64"/>
  <c r="AM155" i="64"/>
  <c r="AO155" i="64"/>
  <c r="AQ155" i="64"/>
  <c r="AJ156" i="64"/>
  <c r="AL156" i="64"/>
  <c r="AN156" i="64"/>
  <c r="AP156" i="64"/>
  <c r="AR156" i="64"/>
  <c r="AI157" i="64"/>
  <c r="AK157" i="64"/>
  <c r="AM157" i="64"/>
  <c r="AO157" i="64"/>
  <c r="AQ157" i="64"/>
  <c r="AJ158" i="64"/>
  <c r="AL158" i="64"/>
  <c r="AN158" i="64"/>
  <c r="AP158" i="64"/>
  <c r="AR158" i="64"/>
  <c r="AI159" i="64"/>
  <c r="AK159" i="64"/>
  <c r="AM159" i="64"/>
  <c r="AO159" i="64"/>
  <c r="AQ159" i="64"/>
  <c r="AJ160" i="64"/>
  <c r="AL160" i="64"/>
  <c r="AN160" i="64"/>
  <c r="AP160" i="64"/>
  <c r="AR160" i="64"/>
  <c r="AI161" i="64"/>
  <c r="AK161" i="64"/>
  <c r="AM161" i="64"/>
  <c r="AO161" i="64"/>
  <c r="AQ161" i="64"/>
  <c r="AJ162" i="64"/>
  <c r="AL162" i="64"/>
  <c r="AN162" i="64"/>
  <c r="AP162" i="64"/>
  <c r="AR162" i="64"/>
  <c r="AI163" i="64"/>
  <c r="AK163" i="64"/>
  <c r="AM163" i="64"/>
  <c r="AO163" i="64"/>
  <c r="AQ163" i="64"/>
  <c r="AJ164" i="64"/>
  <c r="AL164" i="64"/>
  <c r="AN164" i="64"/>
  <c r="AP164" i="64"/>
  <c r="AR164" i="64"/>
  <c r="AI165" i="64"/>
  <c r="AK165" i="64"/>
  <c r="AM165" i="64"/>
  <c r="AO165" i="64"/>
  <c r="AQ165" i="64"/>
  <c r="AJ166" i="64"/>
  <c r="AL166" i="64"/>
  <c r="AN166" i="64"/>
  <c r="AP166" i="64"/>
  <c r="AR166" i="64"/>
  <c r="AI167" i="64"/>
  <c r="AK167" i="64"/>
  <c r="AM167" i="64"/>
  <c r="AO167" i="64"/>
  <c r="AQ167" i="64"/>
  <c r="AJ168" i="64"/>
  <c r="AL168" i="64"/>
  <c r="AN168" i="64"/>
  <c r="AP168" i="64"/>
  <c r="AR168" i="64"/>
  <c r="AI169" i="64"/>
  <c r="AK169" i="64"/>
  <c r="AM169" i="64"/>
  <c r="AO169" i="64"/>
  <c r="AQ169" i="64"/>
  <c r="AJ170" i="64"/>
  <c r="AL170" i="64"/>
  <c r="AN170" i="64"/>
  <c r="AP170" i="64"/>
  <c r="AR170" i="64"/>
  <c r="AI171" i="64"/>
  <c r="AK171" i="64"/>
  <c r="AM171" i="64"/>
  <c r="AO171" i="64"/>
  <c r="AQ171" i="64"/>
  <c r="AJ172" i="64"/>
  <c r="AL172" i="64"/>
  <c r="AN172" i="64"/>
  <c r="AP172" i="64"/>
  <c r="AR172" i="64"/>
  <c r="AI173" i="64"/>
  <c r="AK173" i="64"/>
  <c r="AM173" i="64"/>
  <c r="AO173" i="64"/>
  <c r="AQ173" i="64"/>
  <c r="AJ174" i="64"/>
  <c r="AL174" i="64"/>
  <c r="AN174" i="64"/>
  <c r="AP174" i="64"/>
  <c r="AR174" i="64"/>
  <c r="AI175" i="64"/>
  <c r="AK175" i="64"/>
  <c r="AM175" i="64"/>
  <c r="AO175" i="64"/>
  <c r="AQ175" i="64"/>
  <c r="AJ176" i="64"/>
  <c r="AL176" i="64"/>
  <c r="AN176" i="64"/>
  <c r="AP176" i="64"/>
  <c r="AR176" i="64"/>
  <c r="AI177" i="64"/>
  <c r="AK177" i="64"/>
  <c r="AM177" i="64"/>
  <c r="AO177" i="64"/>
  <c r="AQ177" i="64"/>
  <c r="AJ178" i="64"/>
  <c r="AL178" i="64"/>
  <c r="AN178" i="64"/>
  <c r="AP178" i="64"/>
  <c r="AR178" i="64"/>
  <c r="AI179" i="64"/>
  <c r="AK179" i="64"/>
  <c r="AM179" i="64"/>
  <c r="AO179" i="64"/>
  <c r="AQ179" i="64"/>
  <c r="AJ180" i="64"/>
  <c r="AL180" i="64"/>
  <c r="AN180" i="64"/>
  <c r="AP180" i="64"/>
  <c r="AR180" i="64"/>
  <c r="AI181" i="64"/>
  <c r="AK181" i="64"/>
  <c r="AM181" i="64"/>
  <c r="AO181" i="64"/>
  <c r="AQ181" i="64"/>
  <c r="AJ182" i="64"/>
  <c r="AL182" i="64"/>
  <c r="AN182" i="64"/>
  <c r="AP182" i="64"/>
  <c r="AR182" i="64"/>
  <c r="AI183" i="64"/>
  <c r="AK183" i="64"/>
  <c r="AM183" i="64"/>
  <c r="AO183" i="64"/>
  <c r="AQ183" i="64"/>
  <c r="AJ184" i="64"/>
  <c r="AL184" i="64"/>
  <c r="AN184" i="64"/>
  <c r="AP184" i="64"/>
  <c r="AR184" i="64"/>
  <c r="AI185" i="64"/>
  <c r="AK185" i="64"/>
  <c r="AM185" i="64"/>
  <c r="AO185" i="64"/>
  <c r="AQ185" i="64"/>
  <c r="AJ186" i="64"/>
  <c r="AL186" i="64"/>
  <c r="AN186" i="64"/>
  <c r="AP186" i="64"/>
  <c r="AR186" i="64"/>
  <c r="AI187" i="64"/>
  <c r="AK187" i="64"/>
  <c r="AM187" i="64"/>
  <c r="AO187" i="64"/>
  <c r="AQ187" i="64"/>
  <c r="AJ188" i="64"/>
  <c r="AL188" i="64"/>
  <c r="AN188" i="64"/>
  <c r="AP188" i="64"/>
  <c r="AR188" i="64"/>
  <c r="AI189" i="64"/>
  <c r="AK189" i="64"/>
  <c r="AM189" i="64"/>
  <c r="AO189" i="64"/>
  <c r="AQ189" i="64"/>
  <c r="AJ190" i="64"/>
  <c r="AL190" i="64"/>
  <c r="AN190" i="64"/>
  <c r="AP190" i="64"/>
  <c r="AR190" i="64"/>
  <c r="AI191" i="64"/>
  <c r="AK191" i="64"/>
  <c r="AM191" i="64"/>
  <c r="AO191" i="64"/>
  <c r="AQ191" i="64"/>
  <c r="AJ192" i="64"/>
  <c r="AL192" i="64"/>
  <c r="AN192" i="64"/>
  <c r="AP192" i="64"/>
  <c r="AR192" i="64"/>
  <c r="AI193" i="64"/>
  <c r="AK193" i="64"/>
  <c r="AM193" i="64"/>
  <c r="AO193" i="64"/>
  <c r="AQ193" i="64"/>
  <c r="AJ194" i="64"/>
  <c r="AL194" i="64"/>
  <c r="AN194" i="64"/>
  <c r="AP194" i="64"/>
  <c r="AR194" i="64"/>
  <c r="AI195" i="64"/>
  <c r="AK195" i="64"/>
  <c r="AM195" i="64"/>
  <c r="AO195" i="64"/>
  <c r="AQ195" i="64"/>
  <c r="AJ196" i="64"/>
  <c r="AL196" i="64"/>
  <c r="AN196" i="64"/>
  <c r="AP196" i="64"/>
  <c r="AR196" i="64"/>
  <c r="AI197" i="64"/>
  <c r="AK197" i="64"/>
  <c r="AM197" i="64"/>
  <c r="AO197" i="64"/>
  <c r="AQ197" i="64"/>
  <c r="AJ198" i="64"/>
  <c r="AL198" i="64"/>
  <c r="AN198" i="64"/>
  <c r="AP198" i="64"/>
  <c r="AR198" i="64"/>
  <c r="AI199" i="64"/>
  <c r="AK199" i="64"/>
  <c r="AM199" i="64"/>
  <c r="AO199" i="64"/>
  <c r="AQ199" i="64"/>
  <c r="AJ200" i="64"/>
  <c r="AL200" i="64"/>
  <c r="AN200" i="64"/>
  <c r="AP200" i="64"/>
  <c r="AR200" i="64"/>
  <c r="AI201" i="64"/>
  <c r="AK201" i="64"/>
  <c r="AM201" i="64"/>
  <c r="AO201" i="64"/>
  <c r="AQ201" i="64"/>
  <c r="AJ202" i="64"/>
  <c r="AL202" i="64"/>
  <c r="AN202" i="64"/>
  <c r="AP202" i="64"/>
  <c r="AR202" i="64"/>
  <c r="AI203" i="64"/>
  <c r="AK203" i="64"/>
  <c r="AM203" i="64"/>
  <c r="AO203" i="64"/>
  <c r="AQ203" i="64"/>
  <c r="AJ204" i="64"/>
  <c r="AL204" i="64"/>
  <c r="AN204" i="64"/>
  <c r="AP204" i="64"/>
  <c r="AR204" i="64"/>
  <c r="AI205" i="64"/>
  <c r="AK205" i="64"/>
  <c r="AM205" i="64"/>
  <c r="AO205" i="64"/>
  <c r="AQ205" i="64"/>
  <c r="AJ206" i="64"/>
  <c r="AL206" i="64"/>
  <c r="AN206" i="64"/>
  <c r="AP206" i="64"/>
  <c r="AR206" i="64"/>
  <c r="AI207" i="64"/>
  <c r="AK207" i="64"/>
  <c r="AM207" i="64"/>
  <c r="AO207" i="64"/>
  <c r="AQ207" i="64"/>
  <c r="AJ208" i="64"/>
  <c r="AL208" i="64"/>
  <c r="AN208" i="64"/>
  <c r="AP208" i="64"/>
  <c r="AR208" i="64"/>
  <c r="AI209" i="64"/>
  <c r="AK209" i="64"/>
  <c r="AM209" i="64"/>
  <c r="AO209" i="64"/>
  <c r="AQ209" i="64"/>
  <c r="AJ210" i="64"/>
  <c r="AL210" i="64"/>
  <c r="AN210" i="64"/>
  <c r="AP210" i="64"/>
  <c r="AR210" i="64"/>
  <c r="AI211" i="64"/>
  <c r="AK211" i="64"/>
  <c r="AM211" i="64"/>
  <c r="AO211" i="64"/>
  <c r="AQ211" i="64"/>
  <c r="AJ212" i="64"/>
  <c r="AL212" i="64"/>
  <c r="AN212" i="64"/>
  <c r="AP212" i="64"/>
  <c r="AR212" i="64"/>
  <c r="AI213" i="64"/>
  <c r="AK213" i="64"/>
  <c r="AM213" i="64"/>
  <c r="AO213" i="64"/>
  <c r="AQ213" i="64"/>
  <c r="AJ214" i="64"/>
  <c r="AL214" i="64"/>
  <c r="AN214" i="64"/>
  <c r="AP214" i="64"/>
  <c r="AR214" i="64"/>
  <c r="AI215" i="64"/>
  <c r="AK215" i="64"/>
  <c r="AM215" i="64"/>
  <c r="AO215" i="64"/>
  <c r="AQ215" i="64"/>
  <c r="AJ216" i="64"/>
  <c r="AL216" i="64"/>
  <c r="AN216" i="64"/>
  <c r="AP216" i="64"/>
  <c r="AR216" i="64"/>
  <c r="AI217" i="64"/>
  <c r="AK217" i="64"/>
  <c r="AM217" i="64"/>
  <c r="AO217" i="64"/>
  <c r="AQ217" i="64"/>
  <c r="AJ218" i="64"/>
  <c r="AL218" i="64"/>
  <c r="AN218" i="64"/>
  <c r="AP218" i="64"/>
  <c r="AR218" i="64"/>
  <c r="AI219" i="64"/>
  <c r="AK219" i="64"/>
  <c r="AM219" i="64"/>
  <c r="AO219" i="64"/>
  <c r="AQ219" i="64"/>
  <c r="AJ220" i="64"/>
  <c r="AL220" i="64"/>
  <c r="AN220" i="64"/>
  <c r="AP220" i="64"/>
  <c r="AR220" i="64"/>
  <c r="AI221" i="64"/>
  <c r="AK221" i="64"/>
  <c r="AM221" i="64"/>
  <c r="AO221" i="64"/>
  <c r="AQ221" i="64"/>
  <c r="AJ222" i="64"/>
  <c r="AL222" i="64"/>
  <c r="AN222" i="64"/>
  <c r="AP222" i="64"/>
  <c r="AR222" i="64"/>
  <c r="AI223" i="64"/>
  <c r="AK223" i="64"/>
  <c r="AM223" i="64"/>
  <c r="AO223" i="64"/>
  <c r="AQ223" i="64"/>
  <c r="AJ224" i="64"/>
  <c r="AL224" i="64"/>
  <c r="AN224" i="64"/>
  <c r="AP224" i="64"/>
  <c r="AR224" i="64"/>
  <c r="AI225" i="64"/>
  <c r="AK225" i="64"/>
  <c r="AM225" i="64"/>
  <c r="AO225" i="64"/>
  <c r="AQ225" i="64"/>
  <c r="AJ226" i="64"/>
  <c r="AL226" i="64"/>
  <c r="AN226" i="64"/>
  <c r="AP226" i="64"/>
  <c r="AR226" i="64"/>
  <c r="AI227" i="64"/>
  <c r="AK227" i="64"/>
  <c r="AM227" i="64"/>
  <c r="AO227" i="64"/>
  <c r="AQ227" i="64"/>
  <c r="AJ228" i="64"/>
  <c r="AL228" i="64"/>
  <c r="AN228" i="64"/>
  <c r="AP228" i="64"/>
  <c r="AR228" i="64"/>
  <c r="AI229" i="64"/>
  <c r="AK229" i="64"/>
  <c r="AM229" i="64"/>
  <c r="AO229" i="64"/>
  <c r="AQ229" i="64"/>
  <c r="AJ230" i="64"/>
  <c r="AL230" i="64"/>
  <c r="AN230" i="64"/>
  <c r="AP230" i="64"/>
  <c r="AR230" i="64"/>
  <c r="AI231" i="64"/>
  <c r="AK231" i="64"/>
  <c r="AM231" i="64"/>
  <c r="AO231" i="64"/>
  <c r="AQ231" i="64"/>
  <c r="AJ232" i="64"/>
  <c r="AL232" i="64"/>
  <c r="AN232" i="64"/>
  <c r="AP232" i="64"/>
  <c r="AR232" i="64"/>
  <c r="AI233" i="64"/>
  <c r="AK233" i="64"/>
  <c r="AM233" i="64"/>
  <c r="AO233" i="64"/>
  <c r="AQ233" i="64"/>
  <c r="AJ234" i="64"/>
  <c r="AL234" i="64"/>
  <c r="AN234" i="64"/>
  <c r="AP234" i="64"/>
  <c r="AR234" i="64"/>
  <c r="AI235" i="64"/>
  <c r="AK235" i="64"/>
  <c r="AM235" i="64"/>
  <c r="AO235" i="64"/>
  <c r="AQ235" i="64"/>
  <c r="AJ236" i="64"/>
  <c r="AL236" i="64"/>
  <c r="AN236" i="64"/>
  <c r="AP236" i="64"/>
  <c r="AR236" i="64"/>
  <c r="AI237" i="64"/>
  <c r="AK237" i="64"/>
  <c r="AM237" i="64"/>
  <c r="AO237" i="64"/>
  <c r="AQ237" i="64"/>
  <c r="AJ238" i="64"/>
  <c r="AL238" i="64"/>
  <c r="AN238" i="64"/>
  <c r="AP238" i="64"/>
  <c r="AR238" i="64"/>
  <c r="AI239" i="64"/>
  <c r="AK239" i="64"/>
  <c r="AM239" i="64"/>
  <c r="AO239" i="64"/>
  <c r="AQ239" i="64"/>
  <c r="AJ240" i="64"/>
  <c r="AL240" i="64"/>
  <c r="AN240" i="64"/>
  <c r="AP240" i="64"/>
  <c r="AR240" i="64"/>
  <c r="AI241" i="64"/>
  <c r="AK241" i="64"/>
  <c r="AM241" i="64"/>
  <c r="AO241" i="64"/>
  <c r="AQ241" i="64"/>
  <c r="AJ242" i="64"/>
  <c r="AL242" i="64"/>
  <c r="AN242" i="64"/>
  <c r="AP242" i="64"/>
  <c r="AR242" i="64"/>
  <c r="AI243" i="64"/>
  <c r="AK243" i="64"/>
  <c r="AM243" i="64"/>
  <c r="AO243" i="64"/>
  <c r="AQ243" i="64"/>
  <c r="AJ244" i="64"/>
  <c r="AL244" i="64"/>
  <c r="AN244" i="64"/>
  <c r="AP244" i="64"/>
  <c r="AR244" i="64"/>
  <c r="AI245" i="64"/>
  <c r="AK245" i="64"/>
  <c r="AM245" i="64"/>
  <c r="AO245" i="64"/>
  <c r="AQ245" i="64"/>
  <c r="AJ246" i="64"/>
  <c r="AL246" i="64"/>
  <c r="AN246" i="64"/>
  <c r="AP246" i="64"/>
  <c r="AR246" i="64"/>
  <c r="AI247" i="64"/>
  <c r="AK247" i="64"/>
  <c r="AM247" i="64"/>
  <c r="AO247" i="64"/>
  <c r="AQ247" i="64"/>
  <c r="AJ248" i="64"/>
  <c r="AL248" i="64"/>
  <c r="AN248" i="64"/>
  <c r="AP248" i="64"/>
  <c r="AR248" i="64"/>
  <c r="AI249" i="64"/>
  <c r="AK249" i="64"/>
  <c r="AM249" i="64"/>
  <c r="AO249" i="64"/>
  <c r="AQ249" i="64"/>
  <c r="AJ250" i="64"/>
  <c r="AL250" i="64"/>
  <c r="AN250" i="64"/>
  <c r="AP250" i="64"/>
  <c r="AR250" i="64"/>
  <c r="AI251" i="64"/>
  <c r="AK251" i="64"/>
  <c r="AM251" i="64"/>
  <c r="AO251" i="64"/>
  <c r="AQ251" i="64"/>
  <c r="AJ252" i="64"/>
  <c r="AL252" i="64"/>
  <c r="AN252" i="64"/>
  <c r="AP252" i="64"/>
  <c r="AR252" i="64"/>
  <c r="AI253" i="64"/>
  <c r="AK253" i="64"/>
  <c r="AM253" i="64"/>
  <c r="AO253" i="64"/>
  <c r="AQ253" i="64"/>
  <c r="AJ254" i="64"/>
  <c r="AL254" i="64"/>
  <c r="AN254" i="64"/>
  <c r="AP254" i="64"/>
  <c r="AR254" i="64"/>
  <c r="AI255" i="64"/>
  <c r="AK255" i="64"/>
  <c r="AM255" i="64"/>
  <c r="AO255" i="64"/>
  <c r="AQ255" i="64"/>
  <c r="AJ256" i="64"/>
  <c r="AL256" i="64"/>
  <c r="AN256" i="64"/>
  <c r="AP256" i="64"/>
  <c r="AR256" i="64"/>
  <c r="AI257" i="64"/>
  <c r="AK257" i="64"/>
  <c r="AM257" i="64"/>
  <c r="AO257" i="64"/>
  <c r="AQ257" i="64"/>
  <c r="AJ258" i="64"/>
  <c r="AL258" i="64"/>
  <c r="AN258" i="64"/>
  <c r="AP258" i="64"/>
  <c r="AR258" i="64"/>
  <c r="AI259" i="64"/>
  <c r="AK259" i="64"/>
  <c r="AM259" i="64"/>
  <c r="AO259" i="64"/>
  <c r="AQ259" i="64"/>
  <c r="AJ260" i="64"/>
  <c r="AL260" i="64"/>
  <c r="AN260" i="64"/>
  <c r="AP260" i="64"/>
  <c r="AR260" i="64"/>
  <c r="AI261" i="64"/>
  <c r="AK261" i="64"/>
  <c r="AM261" i="64"/>
  <c r="AO261" i="64"/>
  <c r="AQ261" i="64"/>
  <c r="AJ262" i="64"/>
  <c r="AL262" i="64"/>
  <c r="AN262" i="64"/>
  <c r="AP262" i="64"/>
  <c r="AR262" i="64"/>
  <c r="AI263" i="64"/>
  <c r="AK263" i="64"/>
  <c r="AM263" i="64"/>
  <c r="AO263" i="64"/>
  <c r="AQ263" i="64"/>
  <c r="AJ264" i="64"/>
  <c r="AL264" i="64"/>
  <c r="AN264" i="64"/>
  <c r="AP264" i="64"/>
  <c r="AR264" i="64"/>
  <c r="AI265" i="64"/>
  <c r="AK265" i="64"/>
  <c r="AM265" i="64"/>
  <c r="AO265" i="64"/>
  <c r="AQ265" i="64"/>
  <c r="AJ266" i="64"/>
  <c r="AL266" i="64"/>
  <c r="AN266" i="64"/>
  <c r="AP266" i="64"/>
  <c r="AR266" i="64"/>
  <c r="AI267" i="64"/>
  <c r="AK267" i="64"/>
  <c r="AM267" i="64"/>
  <c r="AO267" i="64"/>
  <c r="AQ267" i="64"/>
  <c r="AJ268" i="64"/>
  <c r="AL268" i="64"/>
  <c r="AN268" i="64"/>
  <c r="AP268" i="64"/>
  <c r="AR268" i="64"/>
  <c r="AI269" i="64"/>
  <c r="AK269" i="64"/>
  <c r="AM269" i="64"/>
  <c r="AO269" i="64"/>
  <c r="AQ269" i="64"/>
  <c r="AJ270" i="64"/>
  <c r="AL270" i="64"/>
  <c r="AN270" i="64"/>
  <c r="AP270" i="64"/>
  <c r="AR270" i="64"/>
  <c r="AI271" i="64"/>
  <c r="AK271" i="64"/>
  <c r="AM271" i="64"/>
  <c r="AO271" i="64"/>
  <c r="AQ271" i="64"/>
  <c r="AJ272" i="64"/>
  <c r="AL272" i="64"/>
  <c r="AN272" i="64"/>
  <c r="AP272" i="64"/>
  <c r="AR272" i="64"/>
  <c r="AI273" i="64"/>
  <c r="AK273" i="64"/>
  <c r="AM273" i="64"/>
  <c r="AO273" i="64"/>
  <c r="AQ273" i="64"/>
  <c r="AJ274" i="64"/>
  <c r="AL274" i="64"/>
  <c r="AN274" i="64"/>
  <c r="AP274" i="64"/>
  <c r="AR274" i="64"/>
  <c r="AI275" i="64"/>
  <c r="AK275" i="64"/>
  <c r="AM275" i="64"/>
  <c r="AO275" i="64"/>
  <c r="AQ275" i="64"/>
  <c r="AJ276" i="64"/>
  <c r="AL276" i="64"/>
  <c r="AN276" i="64"/>
  <c r="AP276" i="64"/>
  <c r="AR276" i="64"/>
  <c r="AI277" i="64"/>
  <c r="AK277" i="64"/>
  <c r="AM277" i="64"/>
  <c r="AO277" i="64"/>
  <c r="AQ277" i="64"/>
  <c r="AJ278" i="64"/>
  <c r="AL278" i="64"/>
  <c r="AN278" i="64"/>
  <c r="AP278" i="64"/>
  <c r="AR278" i="64"/>
  <c r="AI279" i="64"/>
  <c r="AK279" i="64"/>
  <c r="AM279" i="64"/>
  <c r="AO279" i="64"/>
  <c r="AQ279" i="64"/>
  <c r="AJ280" i="64"/>
  <c r="AL280" i="64"/>
  <c r="AN280" i="64"/>
  <c r="AP280" i="64"/>
  <c r="AR280" i="64"/>
  <c r="AI281" i="64"/>
  <c r="AK281" i="64"/>
  <c r="AM281" i="64"/>
  <c r="AO281" i="64"/>
  <c r="AQ281" i="64"/>
  <c r="AJ282" i="64"/>
  <c r="AL282" i="64"/>
  <c r="AN282" i="64"/>
  <c r="AP282" i="64"/>
  <c r="AR282" i="64"/>
  <c r="AI283" i="64"/>
  <c r="AK283" i="64"/>
  <c r="AM283" i="64"/>
  <c r="AO283" i="64"/>
  <c r="AQ283" i="64"/>
  <c r="AJ284" i="64"/>
  <c r="AL284" i="64"/>
  <c r="AN284" i="64"/>
  <c r="AP284" i="64"/>
  <c r="AR284" i="64"/>
  <c r="AI285" i="64"/>
  <c r="AK285" i="64"/>
  <c r="AM285" i="64"/>
  <c r="AO285" i="64"/>
  <c r="AQ285" i="64"/>
  <c r="AJ286" i="64"/>
  <c r="AL286" i="64"/>
  <c r="AN286" i="64"/>
  <c r="AP286" i="64"/>
  <c r="AR286" i="64"/>
  <c r="AI287" i="64"/>
  <c r="AK287" i="64"/>
  <c r="AM287" i="64"/>
  <c r="AO287" i="64"/>
  <c r="AQ287" i="64"/>
  <c r="AJ288" i="64"/>
  <c r="AL288" i="64"/>
  <c r="AN288" i="64"/>
  <c r="AP288" i="64"/>
  <c r="AR288" i="64"/>
  <c r="AI289" i="64"/>
  <c r="AK289" i="64"/>
  <c r="AM289" i="64"/>
  <c r="AO289" i="64"/>
  <c r="AQ289" i="64"/>
  <c r="AJ290" i="64"/>
  <c r="AL290" i="64"/>
  <c r="AN290" i="64"/>
  <c r="AP290" i="64"/>
  <c r="AR290" i="64"/>
  <c r="AI291" i="64"/>
  <c r="AK291" i="64"/>
  <c r="AM291" i="64"/>
  <c r="AO291" i="64"/>
  <c r="AQ291" i="64"/>
  <c r="AJ292" i="64"/>
  <c r="AL292" i="64"/>
  <c r="AN292" i="64"/>
  <c r="AP292" i="64"/>
  <c r="AR292" i="64"/>
  <c r="AI293" i="64"/>
  <c r="AK293" i="64"/>
  <c r="AM293" i="64"/>
  <c r="AO293" i="64"/>
  <c r="AQ293" i="64"/>
  <c r="AJ294" i="64"/>
  <c r="AL294" i="64"/>
  <c r="AN294" i="64"/>
  <c r="AP294" i="64"/>
  <c r="AR294" i="64"/>
  <c r="AI295" i="64"/>
  <c r="AK295" i="64"/>
  <c r="AM295" i="64"/>
  <c r="AO295" i="64"/>
  <c r="AQ295" i="64"/>
  <c r="AJ296" i="64"/>
  <c r="AL296" i="64"/>
  <c r="AN296" i="64"/>
  <c r="AP296" i="64"/>
  <c r="AR296" i="64"/>
  <c r="AI297" i="64"/>
  <c r="AK297" i="64"/>
  <c r="AM297" i="64"/>
  <c r="AO297" i="64"/>
  <c r="AQ297" i="64"/>
  <c r="AJ298" i="64"/>
  <c r="AL298" i="64"/>
  <c r="AN298" i="64"/>
  <c r="AP298" i="64"/>
  <c r="AR298" i="64"/>
  <c r="AI299" i="64"/>
  <c r="AK299" i="64"/>
  <c r="AM299" i="64"/>
  <c r="AO299" i="64"/>
  <c r="AQ299" i="64"/>
  <c r="AJ300" i="64"/>
  <c r="AL300" i="64"/>
  <c r="AN300" i="64"/>
  <c r="AP300" i="64"/>
  <c r="AR300" i="64"/>
  <c r="AI301" i="64"/>
  <c r="AK301" i="64"/>
  <c r="AM301" i="64"/>
  <c r="AO301" i="64"/>
  <c r="AQ301" i="64"/>
  <c r="AJ302" i="64"/>
  <c r="AL302" i="64"/>
  <c r="AN302" i="64"/>
  <c r="AP302" i="64"/>
  <c r="AR302" i="64"/>
  <c r="AI303" i="64"/>
  <c r="AK303" i="64"/>
  <c r="AM303" i="64"/>
  <c r="AO303" i="64"/>
  <c r="AQ303" i="64"/>
  <c r="AJ304" i="64"/>
  <c r="AL304" i="64"/>
  <c r="AN304" i="64"/>
  <c r="AP304" i="64"/>
  <c r="AR304" i="64"/>
  <c r="AI305" i="64"/>
  <c r="AK305" i="64"/>
  <c r="AM305" i="64"/>
  <c r="AO305" i="64"/>
  <c r="AQ305" i="64"/>
  <c r="AJ306" i="64"/>
  <c r="AL306" i="64"/>
  <c r="AN306" i="64"/>
  <c r="AP306" i="64"/>
  <c r="AR306" i="64"/>
  <c r="AI307" i="64"/>
  <c r="AK307" i="64"/>
  <c r="AM307" i="64"/>
  <c r="AO307" i="64"/>
  <c r="AQ307" i="64"/>
  <c r="AJ308" i="64"/>
  <c r="AL308" i="64"/>
  <c r="AN308" i="64"/>
  <c r="AP308" i="64"/>
  <c r="AR308" i="64"/>
  <c r="AI309" i="64"/>
  <c r="AK309" i="64"/>
  <c r="AM309" i="64"/>
  <c r="AO309" i="64"/>
  <c r="AQ309" i="64"/>
  <c r="AJ310" i="64"/>
  <c r="AL310" i="64"/>
  <c r="AN310" i="64"/>
  <c r="AP310" i="64"/>
  <c r="AN69" i="64"/>
  <c r="AR69" i="64"/>
  <c r="AI70" i="64"/>
  <c r="AK70" i="64"/>
  <c r="AM70" i="64"/>
  <c r="AO70" i="64"/>
  <c r="AQ70" i="64"/>
  <c r="AJ71" i="64"/>
  <c r="AL71" i="64"/>
  <c r="AN71" i="64"/>
  <c r="AP71" i="64"/>
  <c r="AR71" i="64"/>
  <c r="AI72" i="64"/>
  <c r="AK72" i="64"/>
  <c r="AM72" i="64"/>
  <c r="AO72" i="64"/>
  <c r="AQ72" i="64"/>
  <c r="AJ73" i="64"/>
  <c r="AL73" i="64"/>
  <c r="AN73" i="64"/>
  <c r="AP73" i="64"/>
  <c r="AR73" i="64"/>
  <c r="AI74" i="64"/>
  <c r="AK74" i="64"/>
  <c r="AM74" i="64"/>
  <c r="AO74" i="64"/>
  <c r="AQ74" i="64"/>
  <c r="AJ75" i="64"/>
  <c r="AL75" i="64"/>
  <c r="AN75" i="64"/>
  <c r="AP75" i="64"/>
  <c r="AR75" i="64"/>
  <c r="AI76" i="64"/>
  <c r="AK76" i="64"/>
  <c r="AM76" i="64"/>
  <c r="AO76" i="64"/>
  <c r="AQ76" i="64"/>
  <c r="AJ77" i="64"/>
  <c r="AL77" i="64"/>
  <c r="AN77" i="64"/>
  <c r="AP77" i="64"/>
  <c r="AR77" i="64"/>
  <c r="AI78" i="64"/>
  <c r="AK78" i="64"/>
  <c r="AM78" i="64"/>
  <c r="AO78" i="64"/>
  <c r="AQ78" i="64"/>
  <c r="AJ79" i="64"/>
  <c r="AL79" i="64"/>
  <c r="AN79" i="64"/>
  <c r="AP79" i="64"/>
  <c r="AR79" i="64"/>
  <c r="AI80" i="64"/>
  <c r="AK80" i="64"/>
  <c r="AM80" i="64"/>
  <c r="AO80" i="64"/>
  <c r="AQ80" i="64"/>
  <c r="AJ81" i="64"/>
  <c r="AL81" i="64"/>
  <c r="AN81" i="64"/>
  <c r="AP81" i="64"/>
  <c r="AR81" i="64"/>
  <c r="AI82" i="64"/>
  <c r="AK82" i="64"/>
  <c r="AM82" i="64"/>
  <c r="AO82" i="64"/>
  <c r="AQ82" i="64"/>
  <c r="AJ83" i="64"/>
  <c r="AL83" i="64"/>
  <c r="AN83" i="64"/>
  <c r="AP83" i="64"/>
  <c r="AR83" i="64"/>
  <c r="AI84" i="64"/>
  <c r="AK84" i="64"/>
  <c r="AM84" i="64"/>
  <c r="AO84" i="64"/>
  <c r="AQ84" i="64"/>
  <c r="AJ85" i="64"/>
  <c r="AL85" i="64"/>
  <c r="AN85" i="64"/>
  <c r="AP85" i="64"/>
  <c r="AR85" i="64"/>
  <c r="AI86" i="64"/>
  <c r="AK86" i="64"/>
  <c r="AM86" i="64"/>
  <c r="AO86" i="64"/>
  <c r="AQ86" i="64"/>
  <c r="AJ87" i="64"/>
  <c r="AL87" i="64"/>
  <c r="AN87" i="64"/>
  <c r="AP87" i="64"/>
  <c r="AR87" i="64"/>
  <c r="AI88" i="64"/>
  <c r="AK88" i="64"/>
  <c r="AM88" i="64"/>
  <c r="AO88" i="64"/>
  <c r="AQ88" i="64"/>
  <c r="AJ89" i="64"/>
  <c r="AL89" i="64"/>
  <c r="AN89" i="64"/>
  <c r="AP89" i="64"/>
  <c r="AR89" i="64"/>
  <c r="AI90" i="64"/>
  <c r="AK90" i="64"/>
  <c r="AM90" i="64"/>
  <c r="AO90" i="64"/>
  <c r="AQ90" i="64"/>
  <c r="AJ91" i="64"/>
  <c r="AL91" i="64"/>
  <c r="AN91" i="64"/>
  <c r="AP91" i="64"/>
  <c r="AR91" i="64"/>
  <c r="AI92" i="64"/>
  <c r="AK92" i="64"/>
  <c r="AM92" i="64"/>
  <c r="AO92" i="64"/>
  <c r="AQ92" i="64"/>
  <c r="AJ93" i="64"/>
  <c r="AL93" i="64"/>
  <c r="AN93" i="64"/>
  <c r="AP93" i="64"/>
  <c r="AR93" i="64"/>
  <c r="AI94" i="64"/>
  <c r="AK94" i="64"/>
  <c r="AM94" i="64"/>
  <c r="AO94" i="64"/>
  <c r="AQ94" i="64"/>
  <c r="AJ95" i="64"/>
  <c r="AL95" i="64"/>
  <c r="AN95" i="64"/>
  <c r="AP95" i="64"/>
  <c r="AR95" i="64"/>
  <c r="AI96" i="64"/>
  <c r="AK96" i="64"/>
  <c r="AM96" i="64"/>
  <c r="AO96" i="64"/>
  <c r="AQ96" i="64"/>
  <c r="AJ97" i="64"/>
  <c r="AL97" i="64"/>
  <c r="AN97" i="64"/>
  <c r="AP97" i="64"/>
  <c r="AR97" i="64"/>
  <c r="AI98" i="64"/>
  <c r="AK98" i="64"/>
  <c r="AM98" i="64"/>
  <c r="AO98" i="64"/>
  <c r="AQ98" i="64"/>
  <c r="AJ99" i="64"/>
  <c r="AL99" i="64"/>
  <c r="AN99" i="64"/>
  <c r="AP99" i="64"/>
  <c r="AR99" i="64"/>
  <c r="AI100" i="64"/>
  <c r="AK100" i="64"/>
  <c r="AM100" i="64"/>
  <c r="AO100" i="64"/>
  <c r="AQ100" i="64"/>
  <c r="AJ101" i="64"/>
  <c r="AL101" i="64"/>
  <c r="AN101" i="64"/>
  <c r="AP101" i="64"/>
  <c r="AR101" i="64"/>
  <c r="AI102" i="64"/>
  <c r="AK102" i="64"/>
  <c r="AM102" i="64"/>
  <c r="AO102" i="64"/>
  <c r="AQ102" i="64"/>
  <c r="AJ103" i="64"/>
  <c r="AL103" i="64"/>
  <c r="AN103" i="64"/>
  <c r="AP103" i="64"/>
  <c r="AR103" i="64"/>
  <c r="AI104" i="64"/>
  <c r="AK104" i="64"/>
  <c r="AM104" i="64"/>
  <c r="AO104" i="64"/>
  <c r="AQ104" i="64"/>
  <c r="AJ105" i="64"/>
  <c r="AL105" i="64"/>
  <c r="AN105" i="64"/>
  <c r="AP105" i="64"/>
  <c r="AR105" i="64"/>
  <c r="AI106" i="64"/>
  <c r="AK106" i="64"/>
  <c r="AM106" i="64"/>
  <c r="AO106" i="64"/>
  <c r="AQ106" i="64"/>
  <c r="AJ107" i="64"/>
  <c r="AL107" i="64"/>
  <c r="AN107" i="64"/>
  <c r="AP107" i="64"/>
  <c r="AR107" i="64"/>
  <c r="AI108" i="64"/>
  <c r="AK108" i="64"/>
  <c r="AM108" i="64"/>
  <c r="AO108" i="64"/>
  <c r="AQ108" i="64"/>
  <c r="AJ109" i="64"/>
  <c r="AL109" i="64"/>
  <c r="AN109" i="64"/>
  <c r="AP109" i="64"/>
  <c r="AR109" i="64"/>
  <c r="AI110" i="64"/>
  <c r="AK110" i="64"/>
  <c r="AM110" i="64"/>
  <c r="AO110" i="64"/>
  <c r="AQ110" i="64"/>
  <c r="AJ111" i="64"/>
  <c r="AL111" i="64"/>
  <c r="AN111" i="64"/>
  <c r="AP111" i="64"/>
  <c r="AR111" i="64"/>
  <c r="AI112" i="64"/>
  <c r="AK112" i="64"/>
  <c r="AM112" i="64"/>
  <c r="AO112" i="64"/>
  <c r="AQ112" i="64"/>
  <c r="AJ113" i="64"/>
  <c r="AL113" i="64"/>
  <c r="AN113" i="64"/>
  <c r="AP113" i="64"/>
  <c r="AR113" i="64"/>
  <c r="AI114" i="64"/>
  <c r="AK114" i="64"/>
  <c r="AM114" i="64"/>
  <c r="AO114" i="64"/>
  <c r="AQ114" i="64"/>
  <c r="AJ115" i="64"/>
  <c r="AL115" i="64"/>
  <c r="AN115" i="64"/>
  <c r="AP115" i="64"/>
  <c r="AR115" i="64"/>
  <c r="AI116" i="64"/>
  <c r="AK116" i="64"/>
  <c r="AM116" i="64"/>
  <c r="AO116" i="64"/>
  <c r="AQ116" i="64"/>
  <c r="AJ117" i="64"/>
  <c r="AL117" i="64"/>
  <c r="AN117" i="64"/>
  <c r="AP117" i="64"/>
  <c r="AR117" i="64"/>
  <c r="AI118" i="64"/>
  <c r="AK118" i="64"/>
  <c r="AM118" i="64"/>
  <c r="AO118" i="64"/>
  <c r="AQ118" i="64"/>
  <c r="AJ119" i="64"/>
  <c r="AL119" i="64"/>
  <c r="AN119" i="64"/>
  <c r="AP119" i="64"/>
  <c r="AR119" i="64"/>
  <c r="AI120" i="64"/>
  <c r="AK120" i="64"/>
  <c r="AM120" i="64"/>
  <c r="AO120" i="64"/>
  <c r="AQ120" i="64"/>
  <c r="AJ121" i="64"/>
  <c r="AL121" i="64"/>
  <c r="AN121" i="64"/>
  <c r="AP121" i="64"/>
  <c r="AR121" i="64"/>
  <c r="AI122" i="64"/>
  <c r="AK122" i="64"/>
  <c r="AM122" i="64"/>
  <c r="AO122" i="64"/>
  <c r="AQ122" i="64"/>
  <c r="AJ123" i="64"/>
  <c r="AL123" i="64"/>
  <c r="AN123" i="64"/>
  <c r="AP123" i="64"/>
  <c r="AR123" i="64"/>
  <c r="AI124" i="64"/>
  <c r="AK124" i="64"/>
  <c r="AM124" i="64"/>
  <c r="AO124" i="64"/>
  <c r="AQ124" i="64"/>
  <c r="AJ125" i="64"/>
  <c r="AL125" i="64"/>
  <c r="AN125" i="64"/>
  <c r="AP125" i="64"/>
  <c r="AR125" i="64"/>
  <c r="AI126" i="64"/>
  <c r="AK126" i="64"/>
  <c r="AM126" i="64"/>
  <c r="AO126" i="64"/>
  <c r="AQ126" i="64"/>
  <c r="AJ127" i="64"/>
  <c r="AL127" i="64"/>
  <c r="AN127" i="64"/>
  <c r="AP127" i="64"/>
  <c r="AR127" i="64"/>
  <c r="AI128" i="64"/>
  <c r="AK128" i="64"/>
  <c r="AM128" i="64"/>
  <c r="AO128" i="64"/>
  <c r="AQ128" i="64"/>
  <c r="AJ129" i="64"/>
  <c r="AL129" i="64"/>
  <c r="AN129" i="64"/>
  <c r="AP129" i="64"/>
  <c r="AR129" i="64"/>
  <c r="AI130" i="64"/>
  <c r="AK130" i="64"/>
  <c r="AM130" i="64"/>
  <c r="AO130" i="64"/>
  <c r="AQ130" i="64"/>
  <c r="AJ131" i="64"/>
  <c r="AL131" i="64"/>
  <c r="AN131" i="64"/>
  <c r="AP131" i="64"/>
  <c r="AR131" i="64"/>
  <c r="AI132" i="64"/>
  <c r="AK132" i="64"/>
  <c r="AM132" i="64"/>
  <c r="AO132" i="64"/>
  <c r="AQ132" i="64"/>
  <c r="AJ133" i="64"/>
  <c r="AL133" i="64"/>
  <c r="AN133" i="64"/>
  <c r="AP133" i="64"/>
  <c r="AR133" i="64"/>
  <c r="AI134" i="64"/>
  <c r="AK134" i="64"/>
  <c r="AM134" i="64"/>
  <c r="AO134" i="64"/>
  <c r="AQ134" i="64"/>
  <c r="AJ135" i="64"/>
  <c r="AL135" i="64"/>
  <c r="AN135" i="64"/>
  <c r="AP135" i="64"/>
  <c r="AR135" i="64"/>
  <c r="AI136" i="64"/>
  <c r="AK136" i="64"/>
  <c r="AM136" i="64"/>
  <c r="AO136" i="64"/>
  <c r="AQ136" i="64"/>
  <c r="AJ137" i="64"/>
  <c r="AL137" i="64"/>
  <c r="AN137" i="64"/>
  <c r="AP137" i="64"/>
  <c r="AR137" i="64"/>
  <c r="AI138" i="64"/>
  <c r="AK138" i="64"/>
  <c r="AM138" i="64"/>
  <c r="AO138" i="64"/>
  <c r="AQ138" i="64"/>
  <c r="AJ139" i="64"/>
  <c r="AL139" i="64"/>
  <c r="AN139" i="64"/>
  <c r="AP139" i="64"/>
  <c r="AR139" i="64"/>
  <c r="AI140" i="64"/>
  <c r="AK140" i="64"/>
  <c r="AM140" i="64"/>
  <c r="AO140" i="64"/>
  <c r="AQ140" i="64"/>
  <c r="AJ141" i="64"/>
  <c r="AL141" i="64"/>
  <c r="AN141" i="64"/>
  <c r="AP141" i="64"/>
  <c r="AR141" i="64"/>
  <c r="AI142" i="64"/>
  <c r="AK142" i="64"/>
  <c r="AM142" i="64"/>
  <c r="AO142" i="64"/>
  <c r="AQ142" i="64"/>
  <c r="AJ143" i="64"/>
  <c r="AL143" i="64"/>
  <c r="AN143" i="64"/>
  <c r="AP143" i="64"/>
  <c r="AR143" i="64"/>
  <c r="AI144" i="64"/>
  <c r="AK144" i="64"/>
  <c r="AM144" i="64"/>
  <c r="AO144" i="64"/>
  <c r="AQ144" i="64"/>
  <c r="AJ145" i="64"/>
  <c r="AL145" i="64"/>
  <c r="AN145" i="64"/>
  <c r="AP145" i="64"/>
  <c r="AR145" i="64"/>
  <c r="AI146" i="64"/>
  <c r="AK146" i="64"/>
  <c r="AM146" i="64"/>
  <c r="AO146" i="64"/>
  <c r="AQ146" i="64"/>
  <c r="AJ147" i="64"/>
  <c r="AL147" i="64"/>
  <c r="AN147" i="64"/>
  <c r="AP147" i="64"/>
  <c r="AR147" i="64"/>
  <c r="AI148" i="64"/>
  <c r="AK148" i="64"/>
  <c r="AM148" i="64"/>
  <c r="AO148" i="64"/>
  <c r="AQ148" i="64"/>
  <c r="AJ149" i="64"/>
  <c r="AL149" i="64"/>
  <c r="AN149" i="64"/>
  <c r="AP149" i="64"/>
  <c r="AR149" i="64"/>
  <c r="AI150" i="64"/>
  <c r="AK150" i="64"/>
  <c r="AM150" i="64"/>
  <c r="AO150" i="64"/>
  <c r="AQ150" i="64"/>
  <c r="AJ151" i="64"/>
  <c r="AL151" i="64"/>
  <c r="AN151" i="64"/>
  <c r="AP151" i="64"/>
  <c r="AR151" i="64"/>
  <c r="AI152" i="64"/>
  <c r="AK152" i="64"/>
  <c r="AM152" i="64"/>
  <c r="AO152" i="64"/>
  <c r="AQ152" i="64"/>
  <c r="AJ153" i="64"/>
  <c r="AL153" i="64"/>
  <c r="AN153" i="64"/>
  <c r="AP153" i="64"/>
  <c r="AR153" i="64"/>
  <c r="AI154" i="64"/>
  <c r="AK154" i="64"/>
  <c r="AM154" i="64"/>
  <c r="AO154" i="64"/>
  <c r="AQ154" i="64"/>
  <c r="AJ155" i="64"/>
  <c r="AL155" i="64"/>
  <c r="AN155" i="64"/>
  <c r="AP155" i="64"/>
  <c r="AR155" i="64"/>
  <c r="AI156" i="64"/>
  <c r="AK156" i="64"/>
  <c r="AM156" i="64"/>
  <c r="AO156" i="64"/>
  <c r="AQ156" i="64"/>
  <c r="AJ157" i="64"/>
  <c r="AL157" i="64"/>
  <c r="AN157" i="64"/>
  <c r="AP157" i="64"/>
  <c r="AR157" i="64"/>
  <c r="AI158" i="64"/>
  <c r="AK158" i="64"/>
  <c r="AM158" i="64"/>
  <c r="AO158" i="64"/>
  <c r="AQ158" i="64"/>
  <c r="AJ159" i="64"/>
  <c r="AL159" i="64"/>
  <c r="AN159" i="64"/>
  <c r="AP159" i="64"/>
  <c r="AR159" i="64"/>
  <c r="AI160" i="64"/>
  <c r="AK160" i="64"/>
  <c r="AM160" i="64"/>
  <c r="AO160" i="64"/>
  <c r="AQ160" i="64"/>
  <c r="AJ161" i="64"/>
  <c r="AL161" i="64"/>
  <c r="AN161" i="64"/>
  <c r="AP161" i="64"/>
  <c r="AR161" i="64"/>
  <c r="AI162" i="64"/>
  <c r="AK162" i="64"/>
  <c r="AM162" i="64"/>
  <c r="AO162" i="64"/>
  <c r="AQ162" i="64"/>
  <c r="AJ163" i="64"/>
  <c r="AL163" i="64"/>
  <c r="AN163" i="64"/>
  <c r="AP163" i="64"/>
  <c r="AR163" i="64"/>
  <c r="AI164" i="64"/>
  <c r="AK164" i="64"/>
  <c r="AM164" i="64"/>
  <c r="AO164" i="64"/>
  <c r="AQ164" i="64"/>
  <c r="AJ165" i="64"/>
  <c r="AL165" i="64"/>
  <c r="AN165" i="64"/>
  <c r="AP165" i="64"/>
  <c r="AR165" i="64"/>
  <c r="AI166" i="64"/>
  <c r="AK166" i="64"/>
  <c r="AM166" i="64"/>
  <c r="AO166" i="64"/>
  <c r="AQ166" i="64"/>
  <c r="AJ167" i="64"/>
  <c r="AL167" i="64"/>
  <c r="AN167" i="64"/>
  <c r="AP167" i="64"/>
  <c r="AR167" i="64"/>
  <c r="AI168" i="64"/>
  <c r="AK168" i="64"/>
  <c r="AM168" i="64"/>
  <c r="AO168" i="64"/>
  <c r="AQ168" i="64"/>
  <c r="AJ169" i="64"/>
  <c r="AL169" i="64"/>
  <c r="AN169" i="64"/>
  <c r="AP169" i="64"/>
  <c r="AR169" i="64"/>
  <c r="AI170" i="64"/>
  <c r="AK170" i="64"/>
  <c r="AM170" i="64"/>
  <c r="AO170" i="64"/>
  <c r="AQ170" i="64"/>
  <c r="AJ171" i="64"/>
  <c r="AL171" i="64"/>
  <c r="AN171" i="64"/>
  <c r="AP171" i="64"/>
  <c r="AR171" i="64"/>
  <c r="AI172" i="64"/>
  <c r="AK172" i="64"/>
  <c r="AM172" i="64"/>
  <c r="AO172" i="64"/>
  <c r="AQ172" i="64"/>
  <c r="AJ173" i="64"/>
  <c r="AL173" i="64"/>
  <c r="AN173" i="64"/>
  <c r="AP173" i="64"/>
  <c r="AR173" i="64"/>
  <c r="AI174" i="64"/>
  <c r="AK174" i="64"/>
  <c r="AM174" i="64"/>
  <c r="AO174" i="64"/>
  <c r="AQ174" i="64"/>
  <c r="AJ175" i="64"/>
  <c r="AL175" i="64"/>
  <c r="AN175" i="64"/>
  <c r="AP175" i="64"/>
  <c r="AR175" i="64"/>
  <c r="AI176" i="64"/>
  <c r="AK176" i="64"/>
  <c r="AM176" i="64"/>
  <c r="AO176" i="64"/>
  <c r="AQ176" i="64"/>
  <c r="AJ177" i="64"/>
  <c r="AL177" i="64"/>
  <c r="AN177" i="64"/>
  <c r="AP177" i="64"/>
  <c r="AR177" i="64"/>
  <c r="AI178" i="64"/>
  <c r="AK178" i="64"/>
  <c r="AM178" i="64"/>
  <c r="AO178" i="64"/>
  <c r="AQ178" i="64"/>
  <c r="AJ179" i="64"/>
  <c r="AL179" i="64"/>
  <c r="AN179" i="64"/>
  <c r="AP179" i="64"/>
  <c r="AR179" i="64"/>
  <c r="AI180" i="64"/>
  <c r="AK180" i="64"/>
  <c r="AM180" i="64"/>
  <c r="AO180" i="64"/>
  <c r="AQ180" i="64"/>
  <c r="AJ181" i="64"/>
  <c r="AL181" i="64"/>
  <c r="AN181" i="64"/>
  <c r="AP181" i="64"/>
  <c r="AR181" i="64"/>
  <c r="AI182" i="64"/>
  <c r="AK182" i="64"/>
  <c r="AM182" i="64"/>
  <c r="AO182" i="64"/>
  <c r="AQ182" i="64"/>
  <c r="AJ183" i="64"/>
  <c r="AL183" i="64"/>
  <c r="AN183" i="64"/>
  <c r="AP183" i="64"/>
  <c r="AR183" i="64"/>
  <c r="AI184" i="64"/>
  <c r="AK184" i="64"/>
  <c r="AM184" i="64"/>
  <c r="AO184" i="64"/>
  <c r="AQ184" i="64"/>
  <c r="AJ185" i="64"/>
  <c r="AL185" i="64"/>
  <c r="AN185" i="64"/>
  <c r="AP185" i="64"/>
  <c r="AR185" i="64"/>
  <c r="AI186" i="64"/>
  <c r="AK186" i="64"/>
  <c r="AM186" i="64"/>
  <c r="AO186" i="64"/>
  <c r="AQ186" i="64"/>
  <c r="AJ187" i="64"/>
  <c r="AL187" i="64"/>
  <c r="AN187" i="64"/>
  <c r="AP187" i="64"/>
  <c r="AR187" i="64"/>
  <c r="AI188" i="64"/>
  <c r="AK188" i="64"/>
  <c r="AM188" i="64"/>
  <c r="AO188" i="64"/>
  <c r="AQ188" i="64"/>
  <c r="AJ189" i="64"/>
  <c r="AL189" i="64"/>
  <c r="AN189" i="64"/>
  <c r="AP189" i="64"/>
  <c r="AR189" i="64"/>
  <c r="AI190" i="64"/>
  <c r="AK190" i="64"/>
  <c r="AM190" i="64"/>
  <c r="AO190" i="64"/>
  <c r="AQ190" i="64"/>
  <c r="AJ191" i="64"/>
  <c r="AL191" i="64"/>
  <c r="AN191" i="64"/>
  <c r="AP191" i="64"/>
  <c r="AR191" i="64"/>
  <c r="AI192" i="64"/>
  <c r="AK192" i="64"/>
  <c r="AM192" i="64"/>
  <c r="AO192" i="64"/>
  <c r="AQ192" i="64"/>
  <c r="AJ193" i="64"/>
  <c r="AL193" i="64"/>
  <c r="AN193" i="64"/>
  <c r="AP193" i="64"/>
  <c r="AR193" i="64"/>
  <c r="AI194" i="64"/>
  <c r="AK194" i="64"/>
  <c r="AM194" i="64"/>
  <c r="AO194" i="64"/>
  <c r="AQ194" i="64"/>
  <c r="AJ195" i="64"/>
  <c r="AL195" i="64"/>
  <c r="AN195" i="64"/>
  <c r="AP195" i="64"/>
  <c r="AR195" i="64"/>
  <c r="AI196" i="64"/>
  <c r="AK196" i="64"/>
  <c r="AM196" i="64"/>
  <c r="AO196" i="64"/>
  <c r="AQ196" i="64"/>
  <c r="AJ197" i="64"/>
  <c r="AL197" i="64"/>
  <c r="AN197" i="64"/>
  <c r="AP197" i="64"/>
  <c r="AR197" i="64"/>
  <c r="AI198" i="64"/>
  <c r="AK198" i="64"/>
  <c r="AM198" i="64"/>
  <c r="AO198" i="64"/>
  <c r="AQ198" i="64"/>
  <c r="AJ199" i="64"/>
  <c r="AL199" i="64"/>
  <c r="AN199" i="64"/>
  <c r="AP199" i="64"/>
  <c r="AR199" i="64"/>
  <c r="AI200" i="64"/>
  <c r="AK200" i="64"/>
  <c r="AM200" i="64"/>
  <c r="AO200" i="64"/>
  <c r="AQ200" i="64"/>
  <c r="AJ201" i="64"/>
  <c r="AL201" i="64"/>
  <c r="AN201" i="64"/>
  <c r="AP201" i="64"/>
  <c r="AR201" i="64"/>
  <c r="AI202" i="64"/>
  <c r="AK202" i="64"/>
  <c r="AM202" i="64"/>
  <c r="AO202" i="64"/>
  <c r="AQ202" i="64"/>
  <c r="AJ203" i="64"/>
  <c r="AL203" i="64"/>
  <c r="AN203" i="64"/>
  <c r="AP203" i="64"/>
  <c r="AR203" i="64"/>
  <c r="AI204" i="64"/>
  <c r="AK204" i="64"/>
  <c r="AM204" i="64"/>
  <c r="AO204" i="64"/>
  <c r="AQ204" i="64"/>
  <c r="AJ205" i="64"/>
  <c r="AL205" i="64"/>
  <c r="AN205" i="64"/>
  <c r="AP205" i="64"/>
  <c r="AR205" i="64"/>
  <c r="AI206" i="64"/>
  <c r="AK206" i="64"/>
  <c r="AM206" i="64"/>
  <c r="AO206" i="64"/>
  <c r="AQ206" i="64"/>
  <c r="AJ207" i="64"/>
  <c r="AL207" i="64"/>
  <c r="AN207" i="64"/>
  <c r="AP207" i="64"/>
  <c r="AR207" i="64"/>
  <c r="AI208" i="64"/>
  <c r="AK208" i="64"/>
  <c r="AM208" i="64"/>
  <c r="AO208" i="64"/>
  <c r="AQ208" i="64"/>
  <c r="AJ209" i="64"/>
  <c r="AL209" i="64"/>
  <c r="AN209" i="64"/>
  <c r="AP209" i="64"/>
  <c r="AR209" i="64"/>
  <c r="AI210" i="64"/>
  <c r="AK210" i="64"/>
  <c r="AM210" i="64"/>
  <c r="AO210" i="64"/>
  <c r="AQ210" i="64"/>
  <c r="AJ211" i="64"/>
  <c r="AL211" i="64"/>
  <c r="AN211" i="64"/>
  <c r="AP211" i="64"/>
  <c r="AR211" i="64"/>
  <c r="AI212" i="64"/>
  <c r="AK212" i="64"/>
  <c r="AM212" i="64"/>
  <c r="AO212" i="64"/>
  <c r="AQ212" i="64"/>
  <c r="AJ213" i="64"/>
  <c r="AL213" i="64"/>
  <c r="AN213" i="64"/>
  <c r="AP213" i="64"/>
  <c r="AR213" i="64"/>
  <c r="AI214" i="64"/>
  <c r="AK214" i="64"/>
  <c r="AM214" i="64"/>
  <c r="AO214" i="64"/>
  <c r="AQ214" i="64"/>
  <c r="AJ215" i="64"/>
  <c r="AL215" i="64"/>
  <c r="AN215" i="64"/>
  <c r="AP215" i="64"/>
  <c r="AR215" i="64"/>
  <c r="AI216" i="64"/>
  <c r="AK216" i="64"/>
  <c r="AM216" i="64"/>
  <c r="AO216" i="64"/>
  <c r="AQ216" i="64"/>
  <c r="AJ217" i="64"/>
  <c r="AL217" i="64"/>
  <c r="AN217" i="64"/>
  <c r="AP217" i="64"/>
  <c r="AR217" i="64"/>
  <c r="AI218" i="64"/>
  <c r="AK218" i="64"/>
  <c r="AM218" i="64"/>
  <c r="AO218" i="64"/>
  <c r="AQ218" i="64"/>
  <c r="AJ219" i="64"/>
  <c r="AL219" i="64"/>
  <c r="AN219" i="64"/>
  <c r="AP219" i="64"/>
  <c r="AR219" i="64"/>
  <c r="AI220" i="64"/>
  <c r="AK220" i="64"/>
  <c r="AM220" i="64"/>
  <c r="AO220" i="64"/>
  <c r="AQ220" i="64"/>
  <c r="AJ221" i="64"/>
  <c r="AL221" i="64"/>
  <c r="AN221" i="64"/>
  <c r="AP221" i="64"/>
  <c r="AR221" i="64"/>
  <c r="AI222" i="64"/>
  <c r="AK222" i="64"/>
  <c r="AM222" i="64"/>
  <c r="AO222" i="64"/>
  <c r="AQ222" i="64"/>
  <c r="AJ223" i="64"/>
  <c r="AL223" i="64"/>
  <c r="AN223" i="64"/>
  <c r="AP223" i="64"/>
  <c r="AR223" i="64"/>
  <c r="AI224" i="64"/>
  <c r="AK224" i="64"/>
  <c r="AM224" i="64"/>
  <c r="AO224" i="64"/>
  <c r="AQ224" i="64"/>
  <c r="AJ225" i="64"/>
  <c r="AL225" i="64"/>
  <c r="AN225" i="64"/>
  <c r="AP225" i="64"/>
  <c r="AR225" i="64"/>
  <c r="AI226" i="64"/>
  <c r="AK226" i="64"/>
  <c r="AM226" i="64"/>
  <c r="AO226" i="64"/>
  <c r="AQ226" i="64"/>
  <c r="AJ227" i="64"/>
  <c r="AL227" i="64"/>
  <c r="AN227" i="64"/>
  <c r="AP227" i="64"/>
  <c r="AR227" i="64"/>
  <c r="AI228" i="64"/>
  <c r="AK228" i="64"/>
  <c r="AM228" i="64"/>
  <c r="AO228" i="64"/>
  <c r="AQ228" i="64"/>
  <c r="AJ229" i="64"/>
  <c r="AL229" i="64"/>
  <c r="AN229" i="64"/>
  <c r="AP229" i="64"/>
  <c r="AR229" i="64"/>
  <c r="AI230" i="64"/>
  <c r="AK230" i="64"/>
  <c r="AM230" i="64"/>
  <c r="AO230" i="64"/>
  <c r="AQ230" i="64"/>
  <c r="AJ231" i="64"/>
  <c r="AL231" i="64"/>
  <c r="AN231" i="64"/>
  <c r="AP231" i="64"/>
  <c r="AR231" i="64"/>
  <c r="AI232" i="64"/>
  <c r="AK232" i="64"/>
  <c r="AM232" i="64"/>
  <c r="AO232" i="64"/>
  <c r="AQ232" i="64"/>
  <c r="AJ233" i="64"/>
  <c r="AL233" i="64"/>
  <c r="AN233" i="64"/>
  <c r="AP233" i="64"/>
  <c r="AR233" i="64"/>
  <c r="AI234" i="64"/>
  <c r="AK234" i="64"/>
  <c r="AM234" i="64"/>
  <c r="AO234" i="64"/>
  <c r="AQ234" i="64"/>
  <c r="AJ235" i="64"/>
  <c r="AL235" i="64"/>
  <c r="AN235" i="64"/>
  <c r="AP235" i="64"/>
  <c r="AR235" i="64"/>
  <c r="AI236" i="64"/>
  <c r="AK236" i="64"/>
  <c r="AM236" i="64"/>
  <c r="AO236" i="64"/>
  <c r="AQ236" i="64"/>
  <c r="AJ237" i="64"/>
  <c r="AL237" i="64"/>
  <c r="AN237" i="64"/>
  <c r="AP237" i="64"/>
  <c r="AR237" i="64"/>
  <c r="AI238" i="64"/>
  <c r="AK238" i="64"/>
  <c r="AM238" i="64"/>
  <c r="AO238" i="64"/>
  <c r="AQ238" i="64"/>
  <c r="AJ239" i="64"/>
  <c r="AL239" i="64"/>
  <c r="AN239" i="64"/>
  <c r="AP239" i="64"/>
  <c r="AR239" i="64"/>
  <c r="AI240" i="64"/>
  <c r="AK240" i="64"/>
  <c r="AM240" i="64"/>
  <c r="AO240" i="64"/>
  <c r="AQ240" i="64"/>
  <c r="AJ241" i="64"/>
  <c r="AL241" i="64"/>
  <c r="AN241" i="64"/>
  <c r="AP241" i="64"/>
  <c r="AR241" i="64"/>
  <c r="AI242" i="64"/>
  <c r="AK242" i="64"/>
  <c r="AM242" i="64"/>
  <c r="AO242" i="64"/>
  <c r="AQ242" i="64"/>
  <c r="AJ243" i="64"/>
  <c r="AL243" i="64"/>
  <c r="AN243" i="64"/>
  <c r="AP243" i="64"/>
  <c r="AR243" i="64"/>
  <c r="AI244" i="64"/>
  <c r="AK244" i="64"/>
  <c r="AM244" i="64"/>
  <c r="AO244" i="64"/>
  <c r="AQ244" i="64"/>
  <c r="AJ245" i="64"/>
  <c r="AL245" i="64"/>
  <c r="AN245" i="64"/>
  <c r="AP245" i="64"/>
  <c r="AR245" i="64"/>
  <c r="AI246" i="64"/>
  <c r="AK246" i="64"/>
  <c r="AM246" i="64"/>
  <c r="AO246" i="64"/>
  <c r="AQ246" i="64"/>
  <c r="AJ247" i="64"/>
  <c r="AL247" i="64"/>
  <c r="AN247" i="64"/>
  <c r="AP247" i="64"/>
  <c r="AR247" i="64"/>
  <c r="AI248" i="64"/>
  <c r="AK248" i="64"/>
  <c r="AM248" i="64"/>
  <c r="AO248" i="64"/>
  <c r="AQ248" i="64"/>
  <c r="AJ249" i="64"/>
  <c r="AL249" i="64"/>
  <c r="AN249" i="64"/>
  <c r="AP249" i="64"/>
  <c r="AR249" i="64"/>
  <c r="AI250" i="64"/>
  <c r="AK250" i="64"/>
  <c r="AM250" i="64"/>
  <c r="AO250" i="64"/>
  <c r="AQ250" i="64"/>
  <c r="AJ251" i="64"/>
  <c r="AL251" i="64"/>
  <c r="AN251" i="64"/>
  <c r="AP251" i="64"/>
  <c r="AR251" i="64"/>
  <c r="AI252" i="64"/>
  <c r="AK252" i="64"/>
  <c r="AM252" i="64"/>
  <c r="AO252" i="64"/>
  <c r="AQ252" i="64"/>
  <c r="AJ253" i="64"/>
  <c r="AL253" i="64"/>
  <c r="AN253" i="64"/>
  <c r="AP253" i="64"/>
  <c r="AR253" i="64"/>
  <c r="AI254" i="64"/>
  <c r="AK254" i="64"/>
  <c r="AM254" i="64"/>
  <c r="AO254" i="64"/>
  <c r="AQ254" i="64"/>
  <c r="AJ255" i="64"/>
  <c r="AL255" i="64"/>
  <c r="AN255" i="64"/>
  <c r="AP255" i="64"/>
  <c r="AR255" i="64"/>
  <c r="AI256" i="64"/>
  <c r="AK256" i="64"/>
  <c r="AM256" i="64"/>
  <c r="AO256" i="64"/>
  <c r="AQ256" i="64"/>
  <c r="AJ257" i="64"/>
  <c r="AL257" i="64"/>
  <c r="AN257" i="64"/>
  <c r="AP257" i="64"/>
  <c r="AR257" i="64"/>
  <c r="AI258" i="64"/>
  <c r="AK258" i="64"/>
  <c r="AM258" i="64"/>
  <c r="AO258" i="64"/>
  <c r="AQ258" i="64"/>
  <c r="AJ259" i="64"/>
  <c r="AL259" i="64"/>
  <c r="AN259" i="64"/>
  <c r="AP259" i="64"/>
  <c r="AR259" i="64"/>
  <c r="AI260" i="64"/>
  <c r="AK260" i="64"/>
  <c r="AM260" i="64"/>
  <c r="AO260" i="64"/>
  <c r="AQ260" i="64"/>
  <c r="AJ261" i="64"/>
  <c r="AL261" i="64"/>
  <c r="AN261" i="64"/>
  <c r="AP261" i="64"/>
  <c r="AR261" i="64"/>
  <c r="AI262" i="64"/>
  <c r="AK262" i="64"/>
  <c r="AM262" i="64"/>
  <c r="AO262" i="64"/>
  <c r="AQ262" i="64"/>
  <c r="AJ263" i="64"/>
  <c r="AL263" i="64"/>
  <c r="AN263" i="64"/>
  <c r="AP263" i="64"/>
  <c r="AR263" i="64"/>
  <c r="AI264" i="64"/>
  <c r="AK264" i="64"/>
  <c r="AM264" i="64"/>
  <c r="AO264" i="64"/>
  <c r="AQ264" i="64"/>
  <c r="AJ265" i="64"/>
  <c r="AL265" i="64"/>
  <c r="AN265" i="64"/>
  <c r="AP265" i="64"/>
  <c r="AR265" i="64"/>
  <c r="AI266" i="64"/>
  <c r="AK266" i="64"/>
  <c r="AM266" i="64"/>
  <c r="AO266" i="64"/>
  <c r="AQ266" i="64"/>
  <c r="AJ267" i="64"/>
  <c r="AL267" i="64"/>
  <c r="AN267" i="64"/>
  <c r="AP267" i="64"/>
  <c r="AR267" i="64"/>
  <c r="AI268" i="64"/>
  <c r="AK268" i="64"/>
  <c r="AM268" i="64"/>
  <c r="AO268" i="64"/>
  <c r="AQ268" i="64"/>
  <c r="AJ269" i="64"/>
  <c r="AL269" i="64"/>
  <c r="AN269" i="64"/>
  <c r="AP269" i="64"/>
  <c r="AR269" i="64"/>
  <c r="AI270" i="64"/>
  <c r="AK270" i="64"/>
  <c r="AM270" i="64"/>
  <c r="AO270" i="64"/>
  <c r="AQ270" i="64"/>
  <c r="AJ271" i="64"/>
  <c r="AL271" i="64"/>
  <c r="AN271" i="64"/>
  <c r="AP271" i="64"/>
  <c r="AR271" i="64"/>
  <c r="AI272" i="64"/>
  <c r="AK272" i="64"/>
  <c r="AM272" i="64"/>
  <c r="AO272" i="64"/>
  <c r="AQ272" i="64"/>
  <c r="AJ273" i="64"/>
  <c r="AL273" i="64"/>
  <c r="AN273" i="64"/>
  <c r="AP273" i="64"/>
  <c r="AR273" i="64"/>
  <c r="AI274" i="64"/>
  <c r="AK274" i="64"/>
  <c r="AM274" i="64"/>
  <c r="AO274" i="64"/>
  <c r="AQ274" i="64"/>
  <c r="AJ275" i="64"/>
  <c r="AL275" i="64"/>
  <c r="AN275" i="64"/>
  <c r="AP275" i="64"/>
  <c r="AR275" i="64"/>
  <c r="AI276" i="64"/>
  <c r="AK276" i="64"/>
  <c r="AM276" i="64"/>
  <c r="AO276" i="64"/>
  <c r="AQ276" i="64"/>
  <c r="AJ277" i="64"/>
  <c r="AL277" i="64"/>
  <c r="AN277" i="64"/>
  <c r="AP277" i="64"/>
  <c r="AR277" i="64"/>
  <c r="AI278" i="64"/>
  <c r="AK278" i="64"/>
  <c r="AM278" i="64"/>
  <c r="AO278" i="64"/>
  <c r="AQ278" i="64"/>
  <c r="AJ279" i="64"/>
  <c r="AL279" i="64"/>
  <c r="AN279" i="64"/>
  <c r="AP279" i="64"/>
  <c r="AR279" i="64"/>
  <c r="AI280" i="64"/>
  <c r="AK280" i="64"/>
  <c r="AM280" i="64"/>
  <c r="AO280" i="64"/>
  <c r="AQ280" i="64"/>
  <c r="AJ281" i="64"/>
  <c r="AL281" i="64"/>
  <c r="AN281" i="64"/>
  <c r="AP281" i="64"/>
  <c r="AR281" i="64"/>
  <c r="AI282" i="64"/>
  <c r="AK282" i="64"/>
  <c r="AM282" i="64"/>
  <c r="AO282" i="64"/>
  <c r="AQ282" i="64"/>
  <c r="AJ283" i="64"/>
  <c r="AL283" i="64"/>
  <c r="AN283" i="64"/>
  <c r="AP283" i="64"/>
  <c r="AR283" i="64"/>
  <c r="AI284" i="64"/>
  <c r="AK284" i="64"/>
  <c r="AM284" i="64"/>
  <c r="AO284" i="64"/>
  <c r="AQ284" i="64"/>
  <c r="AJ285" i="64"/>
  <c r="AL285" i="64"/>
  <c r="AN285" i="64"/>
  <c r="AP285" i="64"/>
  <c r="AR285" i="64"/>
  <c r="AI286" i="64"/>
  <c r="AK286" i="64"/>
  <c r="AM286" i="64"/>
  <c r="AO286" i="64"/>
  <c r="AQ286" i="64"/>
  <c r="AJ287" i="64"/>
  <c r="AL287" i="64"/>
  <c r="AN287" i="64"/>
  <c r="AP287" i="64"/>
  <c r="AR287" i="64"/>
  <c r="AI288" i="64"/>
  <c r="AK288" i="64"/>
  <c r="AM288" i="64"/>
  <c r="AO288" i="64"/>
  <c r="AQ288" i="64"/>
  <c r="AJ289" i="64"/>
  <c r="AL289" i="64"/>
  <c r="AN289" i="64"/>
  <c r="AP289" i="64"/>
  <c r="AR289" i="64"/>
  <c r="AI290" i="64"/>
  <c r="AK290" i="64"/>
  <c r="AM290" i="64"/>
  <c r="AO290" i="64"/>
  <c r="AQ290" i="64"/>
  <c r="AJ291" i="64"/>
  <c r="AL291" i="64"/>
  <c r="AN291" i="64"/>
  <c r="AP291" i="64"/>
  <c r="AR291" i="64"/>
  <c r="AI292" i="64"/>
  <c r="AK292" i="64"/>
  <c r="AM292" i="64"/>
  <c r="AO292" i="64"/>
  <c r="AQ292" i="64"/>
  <c r="AJ293" i="64"/>
  <c r="AL293" i="64"/>
  <c r="AN293" i="64"/>
  <c r="AP293" i="64"/>
  <c r="AR293" i="64"/>
  <c r="AI294" i="64"/>
  <c r="AK294" i="64"/>
  <c r="AM294" i="64"/>
  <c r="AO294" i="64"/>
  <c r="AQ294" i="64"/>
  <c r="AJ295" i="64"/>
  <c r="AL295" i="64"/>
  <c r="AN295" i="64"/>
  <c r="AP295" i="64"/>
  <c r="AR295" i="64"/>
  <c r="AI296" i="64"/>
  <c r="AK296" i="64"/>
  <c r="AM296" i="64"/>
  <c r="AO296" i="64"/>
  <c r="AQ296" i="64"/>
  <c r="AJ297" i="64"/>
  <c r="AL297" i="64"/>
  <c r="AN297" i="64"/>
  <c r="AP297" i="64"/>
  <c r="AR297" i="64"/>
  <c r="AI298" i="64"/>
  <c r="AK298" i="64"/>
  <c r="AM298" i="64"/>
  <c r="AO298" i="64"/>
  <c r="AQ298" i="64"/>
  <c r="AJ299" i="64"/>
  <c r="AL299" i="64"/>
  <c r="AN299" i="64"/>
  <c r="AP299" i="64"/>
  <c r="AR299" i="64"/>
  <c r="AI300" i="64"/>
  <c r="AK300" i="64"/>
  <c r="AM300" i="64"/>
  <c r="AO300" i="64"/>
  <c r="AQ300" i="64"/>
  <c r="AJ301" i="64"/>
  <c r="AL301" i="64"/>
  <c r="AN301" i="64"/>
  <c r="AP301" i="64"/>
  <c r="AR301" i="64"/>
  <c r="AI302" i="64"/>
  <c r="AK302" i="64"/>
  <c r="AM302" i="64"/>
  <c r="AO302" i="64"/>
  <c r="AQ302" i="64"/>
  <c r="AJ303" i="64"/>
  <c r="AL303" i="64"/>
  <c r="AN303" i="64"/>
  <c r="AP303" i="64"/>
  <c r="AR303" i="64"/>
  <c r="AI304" i="64"/>
  <c r="AK304" i="64"/>
  <c r="AM304" i="64"/>
  <c r="AO304" i="64"/>
  <c r="AQ304" i="64"/>
  <c r="AJ305" i="64"/>
  <c r="AL305" i="64"/>
  <c r="AN305" i="64"/>
  <c r="AP305" i="64"/>
  <c r="AR305" i="64"/>
  <c r="AI306" i="64"/>
  <c r="AK306" i="64"/>
  <c r="AM306" i="64"/>
  <c r="AO306" i="64"/>
  <c r="AQ306" i="64"/>
  <c r="AJ307" i="64"/>
  <c r="AL307" i="64"/>
  <c r="AN307" i="64"/>
  <c r="AP307" i="64"/>
  <c r="AR307" i="64"/>
  <c r="AI308" i="64"/>
  <c r="AK308" i="64"/>
  <c r="AM308" i="64"/>
  <c r="AO308" i="64"/>
  <c r="AQ308" i="64"/>
  <c r="AJ309" i="64"/>
  <c r="AL309" i="64"/>
  <c r="AN309" i="64"/>
  <c r="AP309" i="64"/>
  <c r="AR309" i="64"/>
  <c r="AI310" i="64"/>
  <c r="AK310" i="64"/>
  <c r="AM310" i="64"/>
  <c r="AO310" i="64"/>
  <c r="AQ310" i="64"/>
  <c r="AJ311" i="64"/>
  <c r="AL311" i="64"/>
  <c r="AN311" i="64"/>
  <c r="AP311" i="64"/>
  <c r="AR311" i="64"/>
  <c r="AI312" i="64"/>
  <c r="AK312" i="64"/>
  <c r="AM312" i="64"/>
  <c r="AO312" i="64"/>
  <c r="AQ312" i="64"/>
  <c r="AJ313" i="64"/>
  <c r="AL313" i="64"/>
  <c r="AN313" i="64"/>
  <c r="AP313" i="64"/>
  <c r="AR313" i="64"/>
  <c r="AI314" i="64"/>
  <c r="AK314" i="64"/>
  <c r="AM314" i="64"/>
  <c r="AO314" i="64"/>
  <c r="AQ314" i="64"/>
  <c r="AJ315" i="64"/>
  <c r="AL315" i="64"/>
  <c r="AN315" i="64"/>
  <c r="AP315" i="64"/>
  <c r="AR315" i="64"/>
  <c r="AI316" i="64"/>
  <c r="AK316" i="64"/>
  <c r="AM316" i="64"/>
  <c r="AO316" i="64"/>
  <c r="AQ316" i="64"/>
  <c r="AJ317" i="64"/>
  <c r="AL317" i="64"/>
  <c r="AN317" i="64"/>
  <c r="AP317" i="64"/>
  <c r="AI311" i="64"/>
  <c r="AM311" i="64"/>
  <c r="AQ311" i="64"/>
  <c r="AJ312" i="64"/>
  <c r="AN312" i="64"/>
  <c r="AR312" i="64"/>
  <c r="AK313" i="64"/>
  <c r="AO313" i="64"/>
  <c r="AL314" i="64"/>
  <c r="AP314" i="64"/>
  <c r="AI315" i="64"/>
  <c r="AM315" i="64"/>
  <c r="AQ315" i="64"/>
  <c r="AJ316" i="64"/>
  <c r="AN316" i="64"/>
  <c r="AR316" i="64"/>
  <c r="AK317" i="64"/>
  <c r="AO317" i="64"/>
  <c r="AR317" i="64"/>
  <c r="AI318" i="64"/>
  <c r="AK318" i="64"/>
  <c r="AM318" i="64"/>
  <c r="AO318" i="64"/>
  <c r="AQ318" i="64"/>
  <c r="AJ319" i="64"/>
  <c r="AL319" i="64"/>
  <c r="AN319" i="64"/>
  <c r="AP319" i="64"/>
  <c r="AR319" i="64"/>
  <c r="AI320" i="64"/>
  <c r="AK320" i="64"/>
  <c r="AM320" i="64"/>
  <c r="AO320" i="64"/>
  <c r="AQ320" i="64"/>
  <c r="AJ321" i="64"/>
  <c r="AL321" i="64"/>
  <c r="AN321" i="64"/>
  <c r="AP321" i="64"/>
  <c r="AR321" i="64"/>
  <c r="AI322" i="64"/>
  <c r="AK322" i="64"/>
  <c r="AM322" i="64"/>
  <c r="AO322" i="64"/>
  <c r="AQ322" i="64"/>
  <c r="AJ323" i="64"/>
  <c r="AL323" i="64"/>
  <c r="AN323" i="64"/>
  <c r="AP323" i="64"/>
  <c r="AR323" i="64"/>
  <c r="AI324" i="64"/>
  <c r="AK324" i="64"/>
  <c r="AM324" i="64"/>
  <c r="AO324" i="64"/>
  <c r="AQ324" i="64"/>
  <c r="AJ325" i="64"/>
  <c r="AL325" i="64"/>
  <c r="AN325" i="64"/>
  <c r="AP325" i="64"/>
  <c r="AR325" i="64"/>
  <c r="AI326" i="64"/>
  <c r="AK326" i="64"/>
  <c r="AM326" i="64"/>
  <c r="AO326" i="64"/>
  <c r="AQ326" i="64"/>
  <c r="AJ327" i="64"/>
  <c r="AL327" i="64"/>
  <c r="AN327" i="64"/>
  <c r="AP327" i="64"/>
  <c r="AR327" i="64"/>
  <c r="AI328" i="64"/>
  <c r="AK328" i="64"/>
  <c r="AM328" i="64"/>
  <c r="AO328" i="64"/>
  <c r="AQ328" i="64"/>
  <c r="AJ329" i="64"/>
  <c r="AL329" i="64"/>
  <c r="AN329" i="64"/>
  <c r="AP329" i="64"/>
  <c r="AR329" i="64"/>
  <c r="AI330" i="64"/>
  <c r="AK330" i="64"/>
  <c r="AM330" i="64"/>
  <c r="AO330" i="64"/>
  <c r="AQ330" i="64"/>
  <c r="AJ331" i="64"/>
  <c r="AL331" i="64"/>
  <c r="AN331" i="64"/>
  <c r="AP331" i="64"/>
  <c r="AR331" i="64"/>
  <c r="AI332" i="64"/>
  <c r="AK332" i="64"/>
  <c r="AM332" i="64"/>
  <c r="AO332" i="64"/>
  <c r="AQ332" i="64"/>
  <c r="AJ333" i="64"/>
  <c r="AL333" i="64"/>
  <c r="AN333" i="64"/>
  <c r="AP333" i="64"/>
  <c r="AR333" i="64"/>
  <c r="AI334" i="64"/>
  <c r="AK334" i="64"/>
  <c r="AM334" i="64"/>
  <c r="AO334" i="64"/>
  <c r="AQ334" i="64"/>
  <c r="AJ335" i="64"/>
  <c r="AL335" i="64"/>
  <c r="AN335" i="64"/>
  <c r="AP335" i="64"/>
  <c r="AR335" i="64"/>
  <c r="AI336" i="64"/>
  <c r="AK336" i="64"/>
  <c r="AM336" i="64"/>
  <c r="AO336" i="64"/>
  <c r="AQ336" i="64"/>
  <c r="AJ337" i="64"/>
  <c r="AL337" i="64"/>
  <c r="AN337" i="64"/>
  <c r="AP337" i="64"/>
  <c r="AR337" i="64"/>
  <c r="AI338" i="64"/>
  <c r="AK338" i="64"/>
  <c r="AM338" i="64"/>
  <c r="AO338" i="64"/>
  <c r="AQ338" i="64"/>
  <c r="AJ339" i="64"/>
  <c r="AL339" i="64"/>
  <c r="AN339" i="64"/>
  <c r="AP339" i="64"/>
  <c r="AR339" i="64"/>
  <c r="AI340" i="64"/>
  <c r="AK340" i="64"/>
  <c r="AM340" i="64"/>
  <c r="AO340" i="64"/>
  <c r="AQ340" i="64"/>
  <c r="AJ341" i="64"/>
  <c r="AL341" i="64"/>
  <c r="AN341" i="64"/>
  <c r="AP341" i="64"/>
  <c r="AR341" i="64"/>
  <c r="AI342" i="64"/>
  <c r="AK342" i="64"/>
  <c r="AM342" i="64"/>
  <c r="AO342" i="64"/>
  <c r="AQ342" i="64"/>
  <c r="AJ343" i="64"/>
  <c r="AL343" i="64"/>
  <c r="AN343" i="64"/>
  <c r="AP343" i="64"/>
  <c r="AR343" i="64"/>
  <c r="AI344" i="64"/>
  <c r="AK344" i="64"/>
  <c r="AM344" i="64"/>
  <c r="AO344" i="64"/>
  <c r="AQ344" i="64"/>
  <c r="AJ345" i="64"/>
  <c r="AL345" i="64"/>
  <c r="AN345" i="64"/>
  <c r="AP345" i="64"/>
  <c r="AR345" i="64"/>
  <c r="AI346" i="64"/>
  <c r="AK346" i="64"/>
  <c r="AM346" i="64"/>
  <c r="AO346" i="64"/>
  <c r="AQ346" i="64"/>
  <c r="AJ347" i="64"/>
  <c r="AL347" i="64"/>
  <c r="AN347" i="64"/>
  <c r="AP347" i="64"/>
  <c r="AR347" i="64"/>
  <c r="AI348" i="64"/>
  <c r="AK348" i="64"/>
  <c r="AM348" i="64"/>
  <c r="AO348" i="64"/>
  <c r="AQ348" i="64"/>
  <c r="AJ349" i="64"/>
  <c r="AL349" i="64"/>
  <c r="AN349" i="64"/>
  <c r="AP349" i="64"/>
  <c r="AR349" i="64"/>
  <c r="AI350" i="64"/>
  <c r="AK350" i="64"/>
  <c r="AM350" i="64"/>
  <c r="AO350" i="64"/>
  <c r="AQ350" i="64"/>
  <c r="AJ351" i="64"/>
  <c r="AL351" i="64"/>
  <c r="AN351" i="64"/>
  <c r="AP351" i="64"/>
  <c r="AR351" i="64"/>
  <c r="AI352" i="64"/>
  <c r="AK352" i="64"/>
  <c r="AM352" i="64"/>
  <c r="AO352" i="64"/>
  <c r="AQ352" i="64"/>
  <c r="AJ353" i="64"/>
  <c r="AL353" i="64"/>
  <c r="AN353" i="64"/>
  <c r="AP353" i="64"/>
  <c r="AR353" i="64"/>
  <c r="AI354" i="64"/>
  <c r="AK354" i="64"/>
  <c r="AM354" i="64"/>
  <c r="AO354" i="64"/>
  <c r="AQ354" i="64"/>
  <c r="AJ355" i="64"/>
  <c r="AL355" i="64"/>
  <c r="AN355" i="64"/>
  <c r="AP355" i="64"/>
  <c r="AR355" i="64"/>
  <c r="AI356" i="64"/>
  <c r="AK356" i="64"/>
  <c r="AM356" i="64"/>
  <c r="AO356" i="64"/>
  <c r="AQ356" i="64"/>
  <c r="AJ357" i="64"/>
  <c r="AL357" i="64"/>
  <c r="AN357" i="64"/>
  <c r="AP357" i="64"/>
  <c r="AR357" i="64"/>
  <c r="AI358" i="64"/>
  <c r="AK358" i="64"/>
  <c r="AM358" i="64"/>
  <c r="AO358" i="64"/>
  <c r="AQ358" i="64"/>
  <c r="AJ359" i="64"/>
  <c r="AL359" i="64"/>
  <c r="AN359" i="64"/>
  <c r="AP359" i="64"/>
  <c r="AR359" i="64"/>
  <c r="AI360" i="64"/>
  <c r="AK360" i="64"/>
  <c r="AM360" i="64"/>
  <c r="AO360" i="64"/>
  <c r="AQ360" i="64"/>
  <c r="AJ361" i="64"/>
  <c r="AL361" i="64"/>
  <c r="AN361" i="64"/>
  <c r="AP361" i="64"/>
  <c r="AR361" i="64"/>
  <c r="AI362" i="64"/>
  <c r="AK362" i="64"/>
  <c r="AM362" i="64"/>
  <c r="AO362" i="64"/>
  <c r="AQ362" i="64"/>
  <c r="AJ363" i="64"/>
  <c r="AL363" i="64"/>
  <c r="AN363" i="64"/>
  <c r="AP363" i="64"/>
  <c r="AR363" i="64"/>
  <c r="AI364" i="64"/>
  <c r="AK364" i="64"/>
  <c r="AM364" i="64"/>
  <c r="AO364" i="64"/>
  <c r="AQ364" i="64"/>
  <c r="AJ365" i="64"/>
  <c r="AL365" i="64"/>
  <c r="AN365" i="64"/>
  <c r="AP365" i="64"/>
  <c r="AR365" i="64"/>
  <c r="AI366" i="64"/>
  <c r="AK366" i="64"/>
  <c r="AM366" i="64"/>
  <c r="AO366" i="64"/>
  <c r="AQ366" i="64"/>
  <c r="AJ367" i="64"/>
  <c r="AL367" i="64"/>
  <c r="AN367" i="64"/>
  <c r="AP367" i="64"/>
  <c r="AR367" i="64"/>
  <c r="AI368" i="64"/>
  <c r="AK368" i="64"/>
  <c r="AM368" i="64"/>
  <c r="AO368" i="64"/>
  <c r="AQ368" i="64"/>
  <c r="AJ369" i="64"/>
  <c r="AL369" i="64"/>
  <c r="AN369" i="64"/>
  <c r="AP369" i="64"/>
  <c r="AR369" i="64"/>
  <c r="AI370" i="64"/>
  <c r="AK370" i="64"/>
  <c r="AM370" i="64"/>
  <c r="AO370" i="64"/>
  <c r="AQ370" i="64"/>
  <c r="AJ371" i="64"/>
  <c r="AL371" i="64"/>
  <c r="AN371" i="64"/>
  <c r="AP371" i="64"/>
  <c r="AR371" i="64"/>
  <c r="AI372" i="64"/>
  <c r="AK372" i="64"/>
  <c r="AM372" i="64"/>
  <c r="AO372" i="64"/>
  <c r="AQ372" i="64"/>
  <c r="AJ373" i="64"/>
  <c r="AL373" i="64"/>
  <c r="AN373" i="64"/>
  <c r="AP373" i="64"/>
  <c r="AR373" i="64"/>
  <c r="AI374" i="64"/>
  <c r="AK374" i="64"/>
  <c r="AM374" i="64"/>
  <c r="AO374" i="64"/>
  <c r="AQ374" i="64"/>
  <c r="AJ375" i="64"/>
  <c r="AL375" i="64"/>
  <c r="AN375" i="64"/>
  <c r="AP375" i="64"/>
  <c r="AR375" i="64"/>
  <c r="AI376" i="64"/>
  <c r="AK376" i="64"/>
  <c r="AM376" i="64"/>
  <c r="AO376" i="64"/>
  <c r="AQ376" i="64"/>
  <c r="AJ377" i="64"/>
  <c r="AL377" i="64"/>
  <c r="AN377" i="64"/>
  <c r="AP377" i="64"/>
  <c r="AR377" i="64"/>
  <c r="AI378" i="64"/>
  <c r="AK378" i="64"/>
  <c r="AM378" i="64"/>
  <c r="AO378" i="64"/>
  <c r="AQ378" i="64"/>
  <c r="AJ379" i="64"/>
  <c r="AL379" i="64"/>
  <c r="AN379" i="64"/>
  <c r="AP379" i="64"/>
  <c r="AR379" i="64"/>
  <c r="AI380" i="64"/>
  <c r="AK380" i="64"/>
  <c r="AM380" i="64"/>
  <c r="AO380" i="64"/>
  <c r="AQ380" i="64"/>
  <c r="AJ381" i="64"/>
  <c r="AL381" i="64"/>
  <c r="AN381" i="64"/>
  <c r="AP381" i="64"/>
  <c r="AR381" i="64"/>
  <c r="AI382" i="64"/>
  <c r="AK382" i="64"/>
  <c r="AM382" i="64"/>
  <c r="AO382" i="64"/>
  <c r="AQ382" i="64"/>
  <c r="AJ383" i="64"/>
  <c r="AL383" i="64"/>
  <c r="AN383" i="64"/>
  <c r="AP383" i="64"/>
  <c r="AR383" i="64"/>
  <c r="AI384" i="64"/>
  <c r="AK384" i="64"/>
  <c r="AM384" i="64"/>
  <c r="AO384" i="64"/>
  <c r="AQ384" i="64"/>
  <c r="AJ385" i="64"/>
  <c r="AL385" i="64"/>
  <c r="AN385" i="64"/>
  <c r="AP385" i="64"/>
  <c r="AR385" i="64"/>
  <c r="AI386" i="64"/>
  <c r="AK386" i="64"/>
  <c r="AM386" i="64"/>
  <c r="AO386" i="64"/>
  <c r="AQ386" i="64"/>
  <c r="AJ387" i="64"/>
  <c r="AL387" i="64"/>
  <c r="AN387" i="64"/>
  <c r="AP387" i="64"/>
  <c r="AR387" i="64"/>
  <c r="AI388" i="64"/>
  <c r="AK388" i="64"/>
  <c r="AM388" i="64"/>
  <c r="AO388" i="64"/>
  <c r="AQ388" i="64"/>
  <c r="AJ389" i="64"/>
  <c r="AL389" i="64"/>
  <c r="AN389" i="64"/>
  <c r="AP389" i="64"/>
  <c r="AR389" i="64"/>
  <c r="AI390" i="64"/>
  <c r="AK390" i="64"/>
  <c r="AM390" i="64"/>
  <c r="AO390" i="64"/>
  <c r="AQ390" i="64"/>
  <c r="AJ391" i="64"/>
  <c r="AL391" i="64"/>
  <c r="AN391" i="64"/>
  <c r="AP391" i="64"/>
  <c r="AR391" i="64"/>
  <c r="AI392" i="64"/>
  <c r="AK392" i="64"/>
  <c r="AM392" i="64"/>
  <c r="AO392" i="64"/>
  <c r="AQ392" i="64"/>
  <c r="AJ393" i="64"/>
  <c r="AL393" i="64"/>
  <c r="AN393" i="64"/>
  <c r="AP393" i="64"/>
  <c r="AR393" i="64"/>
  <c r="AI394" i="64"/>
  <c r="AK394" i="64"/>
  <c r="AM394" i="64"/>
  <c r="AO394" i="64"/>
  <c r="AQ394" i="64"/>
  <c r="AJ395" i="64"/>
  <c r="AL395" i="64"/>
  <c r="AN395" i="64"/>
  <c r="AP395" i="64"/>
  <c r="AR395" i="64"/>
  <c r="AI396" i="64"/>
  <c r="AK396" i="64"/>
  <c r="AM396" i="64"/>
  <c r="AO396" i="64"/>
  <c r="AQ396" i="64"/>
  <c r="AJ397" i="64"/>
  <c r="AL397" i="64"/>
  <c r="AN397" i="64"/>
  <c r="AP397" i="64"/>
  <c r="AR397" i="64"/>
  <c r="AI398" i="64"/>
  <c r="AK398" i="64"/>
  <c r="AM398" i="64"/>
  <c r="AO398" i="64"/>
  <c r="AQ398" i="64"/>
  <c r="AJ399" i="64"/>
  <c r="AL399" i="64"/>
  <c r="AN399" i="64"/>
  <c r="AP399" i="64"/>
  <c r="AR399" i="64"/>
  <c r="AI400" i="64"/>
  <c r="AK400" i="64"/>
  <c r="AM400" i="64"/>
  <c r="AO400" i="64"/>
  <c r="AQ400" i="64"/>
  <c r="AJ401" i="64"/>
  <c r="AL401" i="64"/>
  <c r="AN401" i="64"/>
  <c r="AP401" i="64"/>
  <c r="AR401" i="64"/>
  <c r="AK401" i="64"/>
  <c r="AO401" i="64"/>
  <c r="AR310" i="64"/>
  <c r="AK311" i="64"/>
  <c r="AO311" i="64"/>
  <c r="AL312" i="64"/>
  <c r="AP312" i="64"/>
  <c r="AI313" i="64"/>
  <c r="AM313" i="64"/>
  <c r="AQ313" i="64"/>
  <c r="AJ314" i="64"/>
  <c r="AN314" i="64"/>
  <c r="AR314" i="64"/>
  <c r="AK315" i="64"/>
  <c r="AO315" i="64"/>
  <c r="AL316" i="64"/>
  <c r="AP316" i="64"/>
  <c r="AI317" i="64"/>
  <c r="AM317" i="64"/>
  <c r="AQ317" i="64"/>
  <c r="AJ318" i="64"/>
  <c r="AL318" i="64"/>
  <c r="AN318" i="64"/>
  <c r="AP318" i="64"/>
  <c r="AR318" i="64"/>
  <c r="AI319" i="64"/>
  <c r="AK319" i="64"/>
  <c r="AM319" i="64"/>
  <c r="AO319" i="64"/>
  <c r="AQ319" i="64"/>
  <c r="AJ320" i="64"/>
  <c r="AL320" i="64"/>
  <c r="AN320" i="64"/>
  <c r="AP320" i="64"/>
  <c r="AR320" i="64"/>
  <c r="AI321" i="64"/>
  <c r="AK321" i="64"/>
  <c r="AM321" i="64"/>
  <c r="AO321" i="64"/>
  <c r="AQ321" i="64"/>
  <c r="AJ322" i="64"/>
  <c r="AL322" i="64"/>
  <c r="AN322" i="64"/>
  <c r="AP322" i="64"/>
  <c r="AR322" i="64"/>
  <c r="AI323" i="64"/>
  <c r="AK323" i="64"/>
  <c r="AM323" i="64"/>
  <c r="AO323" i="64"/>
  <c r="AQ323" i="64"/>
  <c r="AJ324" i="64"/>
  <c r="AL324" i="64"/>
  <c r="AN324" i="64"/>
  <c r="AP324" i="64"/>
  <c r="AR324" i="64"/>
  <c r="AI325" i="64"/>
  <c r="AK325" i="64"/>
  <c r="AM325" i="64"/>
  <c r="AO325" i="64"/>
  <c r="AQ325" i="64"/>
  <c r="AJ326" i="64"/>
  <c r="AL326" i="64"/>
  <c r="AN326" i="64"/>
  <c r="AP326" i="64"/>
  <c r="AR326" i="64"/>
  <c r="AI327" i="64"/>
  <c r="AK327" i="64"/>
  <c r="AM327" i="64"/>
  <c r="AO327" i="64"/>
  <c r="AQ327" i="64"/>
  <c r="AJ328" i="64"/>
  <c r="AL328" i="64"/>
  <c r="AN328" i="64"/>
  <c r="AP328" i="64"/>
  <c r="AR328" i="64"/>
  <c r="AI329" i="64"/>
  <c r="AK329" i="64"/>
  <c r="AM329" i="64"/>
  <c r="AO329" i="64"/>
  <c r="AQ329" i="64"/>
  <c r="AJ330" i="64"/>
  <c r="AL330" i="64"/>
  <c r="AN330" i="64"/>
  <c r="AP330" i="64"/>
  <c r="AR330" i="64"/>
  <c r="AI331" i="64"/>
  <c r="AK331" i="64"/>
  <c r="AM331" i="64"/>
  <c r="AO331" i="64"/>
  <c r="AQ331" i="64"/>
  <c r="AJ332" i="64"/>
  <c r="AL332" i="64"/>
  <c r="AN332" i="64"/>
  <c r="AP332" i="64"/>
  <c r="AR332" i="64"/>
  <c r="AI333" i="64"/>
  <c r="AK333" i="64"/>
  <c r="AM333" i="64"/>
  <c r="AO333" i="64"/>
  <c r="AQ333" i="64"/>
  <c r="AJ334" i="64"/>
  <c r="AL334" i="64"/>
  <c r="AN334" i="64"/>
  <c r="AP334" i="64"/>
  <c r="AR334" i="64"/>
  <c r="AI335" i="64"/>
  <c r="AK335" i="64"/>
  <c r="AM335" i="64"/>
  <c r="AO335" i="64"/>
  <c r="AQ335" i="64"/>
  <c r="AJ336" i="64"/>
  <c r="AL336" i="64"/>
  <c r="AN336" i="64"/>
  <c r="AP336" i="64"/>
  <c r="AR336" i="64"/>
  <c r="AI337" i="64"/>
  <c r="AK337" i="64"/>
  <c r="AM337" i="64"/>
  <c r="AO337" i="64"/>
  <c r="AQ337" i="64"/>
  <c r="AJ338" i="64"/>
  <c r="AL338" i="64"/>
  <c r="AN338" i="64"/>
  <c r="AP338" i="64"/>
  <c r="AR338" i="64"/>
  <c r="AI339" i="64"/>
  <c r="AK339" i="64"/>
  <c r="AM339" i="64"/>
  <c r="AO339" i="64"/>
  <c r="AQ339" i="64"/>
  <c r="AJ340" i="64"/>
  <c r="AL340" i="64"/>
  <c r="AN340" i="64"/>
  <c r="AP340" i="64"/>
  <c r="AR340" i="64"/>
  <c r="AI341" i="64"/>
  <c r="AK341" i="64"/>
  <c r="AM341" i="64"/>
  <c r="AO341" i="64"/>
  <c r="AQ341" i="64"/>
  <c r="AJ342" i="64"/>
  <c r="AL342" i="64"/>
  <c r="AN342" i="64"/>
  <c r="AP342" i="64"/>
  <c r="AR342" i="64"/>
  <c r="AI343" i="64"/>
  <c r="AK343" i="64"/>
  <c r="AM343" i="64"/>
  <c r="AO343" i="64"/>
  <c r="AQ343" i="64"/>
  <c r="AJ344" i="64"/>
  <c r="AL344" i="64"/>
  <c r="AN344" i="64"/>
  <c r="AP344" i="64"/>
  <c r="AR344" i="64"/>
  <c r="AI345" i="64"/>
  <c r="AK345" i="64"/>
  <c r="AM345" i="64"/>
  <c r="AO345" i="64"/>
  <c r="AQ345" i="64"/>
  <c r="AJ346" i="64"/>
  <c r="AL346" i="64"/>
  <c r="AN346" i="64"/>
  <c r="AP346" i="64"/>
  <c r="AR346" i="64"/>
  <c r="AI347" i="64"/>
  <c r="AK347" i="64"/>
  <c r="AM347" i="64"/>
  <c r="AO347" i="64"/>
  <c r="AQ347" i="64"/>
  <c r="AJ348" i="64"/>
  <c r="AL348" i="64"/>
  <c r="AN348" i="64"/>
  <c r="AP348" i="64"/>
  <c r="AR348" i="64"/>
  <c r="AI349" i="64"/>
  <c r="AK349" i="64"/>
  <c r="AM349" i="64"/>
  <c r="AO349" i="64"/>
  <c r="AQ349" i="64"/>
  <c r="AJ350" i="64"/>
  <c r="AL350" i="64"/>
  <c r="AN350" i="64"/>
  <c r="AP350" i="64"/>
  <c r="AR350" i="64"/>
  <c r="AI351" i="64"/>
  <c r="AK351" i="64"/>
  <c r="AM351" i="64"/>
  <c r="AO351" i="64"/>
  <c r="AQ351" i="64"/>
  <c r="AJ352" i="64"/>
  <c r="AL352" i="64"/>
  <c r="AN352" i="64"/>
  <c r="AP352" i="64"/>
  <c r="AR352" i="64"/>
  <c r="AI353" i="64"/>
  <c r="AK353" i="64"/>
  <c r="AM353" i="64"/>
  <c r="AO353" i="64"/>
  <c r="AQ353" i="64"/>
  <c r="AJ354" i="64"/>
  <c r="AL354" i="64"/>
  <c r="AN354" i="64"/>
  <c r="AP354" i="64"/>
  <c r="AR354" i="64"/>
  <c r="AI355" i="64"/>
  <c r="AK355" i="64"/>
  <c r="AM355" i="64"/>
  <c r="AO355" i="64"/>
  <c r="AQ355" i="64"/>
  <c r="AJ356" i="64"/>
  <c r="AL356" i="64"/>
  <c r="AN356" i="64"/>
  <c r="AP356" i="64"/>
  <c r="AR356" i="64"/>
  <c r="AI357" i="64"/>
  <c r="AK357" i="64"/>
  <c r="AM357" i="64"/>
  <c r="AO357" i="64"/>
  <c r="AQ357" i="64"/>
  <c r="AJ358" i="64"/>
  <c r="AL358" i="64"/>
  <c r="AN358" i="64"/>
  <c r="AP358" i="64"/>
  <c r="AR358" i="64"/>
  <c r="AI359" i="64"/>
  <c r="AK359" i="64"/>
  <c r="AM359" i="64"/>
  <c r="AO359" i="64"/>
  <c r="AQ359" i="64"/>
  <c r="AJ360" i="64"/>
  <c r="AL360" i="64"/>
  <c r="AN360" i="64"/>
  <c r="AP360" i="64"/>
  <c r="AR360" i="64"/>
  <c r="AI361" i="64"/>
  <c r="AK361" i="64"/>
  <c r="AM361" i="64"/>
  <c r="AO361" i="64"/>
  <c r="AQ361" i="64"/>
  <c r="AJ362" i="64"/>
  <c r="AL362" i="64"/>
  <c r="AN362" i="64"/>
  <c r="AP362" i="64"/>
  <c r="AR362" i="64"/>
  <c r="AI363" i="64"/>
  <c r="AK363" i="64"/>
  <c r="AM363" i="64"/>
  <c r="AO363" i="64"/>
  <c r="AQ363" i="64"/>
  <c r="AJ364" i="64"/>
  <c r="AL364" i="64"/>
  <c r="AN364" i="64"/>
  <c r="AP364" i="64"/>
  <c r="AR364" i="64"/>
  <c r="AI365" i="64"/>
  <c r="AK365" i="64"/>
  <c r="AM365" i="64"/>
  <c r="AO365" i="64"/>
  <c r="AQ365" i="64"/>
  <c r="AJ366" i="64"/>
  <c r="AL366" i="64"/>
  <c r="AN366" i="64"/>
  <c r="AP366" i="64"/>
  <c r="AR366" i="64"/>
  <c r="AI367" i="64"/>
  <c r="AK367" i="64"/>
  <c r="AM367" i="64"/>
  <c r="AO367" i="64"/>
  <c r="AQ367" i="64"/>
  <c r="AJ368" i="64"/>
  <c r="AL368" i="64"/>
  <c r="AN368" i="64"/>
  <c r="AP368" i="64"/>
  <c r="AR368" i="64"/>
  <c r="AI369" i="64"/>
  <c r="AK369" i="64"/>
  <c r="AM369" i="64"/>
  <c r="AO369" i="64"/>
  <c r="AQ369" i="64"/>
  <c r="AJ370" i="64"/>
  <c r="AL370" i="64"/>
  <c r="AN370" i="64"/>
  <c r="AP370" i="64"/>
  <c r="AR370" i="64"/>
  <c r="AI371" i="64"/>
  <c r="AK371" i="64"/>
  <c r="AM371" i="64"/>
  <c r="AO371" i="64"/>
  <c r="AQ371" i="64"/>
  <c r="AJ372" i="64"/>
  <c r="AL372" i="64"/>
  <c r="AN372" i="64"/>
  <c r="AP372" i="64"/>
  <c r="AR372" i="64"/>
  <c r="AI373" i="64"/>
  <c r="AK373" i="64"/>
  <c r="AM373" i="64"/>
  <c r="AO373" i="64"/>
  <c r="AQ373" i="64"/>
  <c r="AJ374" i="64"/>
  <c r="AL374" i="64"/>
  <c r="AN374" i="64"/>
  <c r="AP374" i="64"/>
  <c r="AR374" i="64"/>
  <c r="AI375" i="64"/>
  <c r="AK375" i="64"/>
  <c r="AM375" i="64"/>
  <c r="AO375" i="64"/>
  <c r="AQ375" i="64"/>
  <c r="AJ376" i="64"/>
  <c r="AL376" i="64"/>
  <c r="AN376" i="64"/>
  <c r="AP376" i="64"/>
  <c r="AR376" i="64"/>
  <c r="AI377" i="64"/>
  <c r="AK377" i="64"/>
  <c r="AM377" i="64"/>
  <c r="AO377" i="64"/>
  <c r="AQ377" i="64"/>
  <c r="AJ378" i="64"/>
  <c r="AL378" i="64"/>
  <c r="AN378" i="64"/>
  <c r="AP378" i="64"/>
  <c r="AR378" i="64"/>
  <c r="AI379" i="64"/>
  <c r="AK379" i="64"/>
  <c r="AM379" i="64"/>
  <c r="AO379" i="64"/>
  <c r="AQ379" i="64"/>
  <c r="AJ380" i="64"/>
  <c r="AL380" i="64"/>
  <c r="AN380" i="64"/>
  <c r="AP380" i="64"/>
  <c r="AR380" i="64"/>
  <c r="AI381" i="64"/>
  <c r="AK381" i="64"/>
  <c r="AM381" i="64"/>
  <c r="AO381" i="64"/>
  <c r="AQ381" i="64"/>
  <c r="AJ382" i="64"/>
  <c r="AL382" i="64"/>
  <c r="AN382" i="64"/>
  <c r="AP382" i="64"/>
  <c r="AR382" i="64"/>
  <c r="AI383" i="64"/>
  <c r="AK383" i="64"/>
  <c r="AM383" i="64"/>
  <c r="AO383" i="64"/>
  <c r="AQ383" i="64"/>
  <c r="AJ384" i="64"/>
  <c r="AL384" i="64"/>
  <c r="AN384" i="64"/>
  <c r="AP384" i="64"/>
  <c r="AR384" i="64"/>
  <c r="AI385" i="64"/>
  <c r="AK385" i="64"/>
  <c r="AM385" i="64"/>
  <c r="AO385" i="64"/>
  <c r="AQ385" i="64"/>
  <c r="AJ386" i="64"/>
  <c r="AL386" i="64"/>
  <c r="AN386" i="64"/>
  <c r="AP386" i="64"/>
  <c r="AR386" i="64"/>
  <c r="AI387" i="64"/>
  <c r="AK387" i="64"/>
  <c r="AM387" i="64"/>
  <c r="AO387" i="64"/>
  <c r="AQ387" i="64"/>
  <c r="AJ388" i="64"/>
  <c r="AL388" i="64"/>
  <c r="AN388" i="64"/>
  <c r="AP388" i="64"/>
  <c r="AR388" i="64"/>
  <c r="AI389" i="64"/>
  <c r="AK389" i="64"/>
  <c r="AM389" i="64"/>
  <c r="AO389" i="64"/>
  <c r="AQ389" i="64"/>
  <c r="AJ390" i="64"/>
  <c r="AL390" i="64"/>
  <c r="AN390" i="64"/>
  <c r="AP390" i="64"/>
  <c r="AR390" i="64"/>
  <c r="AI391" i="64"/>
  <c r="AK391" i="64"/>
  <c r="AM391" i="64"/>
  <c r="AO391" i="64"/>
  <c r="AQ391" i="64"/>
  <c r="AJ392" i="64"/>
  <c r="AL392" i="64"/>
  <c r="AN392" i="64"/>
  <c r="AP392" i="64"/>
  <c r="AR392" i="64"/>
  <c r="AI393" i="64"/>
  <c r="AK393" i="64"/>
  <c r="AM393" i="64"/>
  <c r="AO393" i="64"/>
  <c r="AQ393" i="64"/>
  <c r="AJ394" i="64"/>
  <c r="AL394" i="64"/>
  <c r="AN394" i="64"/>
  <c r="AP394" i="64"/>
  <c r="AR394" i="64"/>
  <c r="AI395" i="64"/>
  <c r="AK395" i="64"/>
  <c r="AM395" i="64"/>
  <c r="AO395" i="64"/>
  <c r="AQ395" i="64"/>
  <c r="AJ396" i="64"/>
  <c r="AL396" i="64"/>
  <c r="AN396" i="64"/>
  <c r="AP396" i="64"/>
  <c r="AR396" i="64"/>
  <c r="AI397" i="64"/>
  <c r="AK397" i="64"/>
  <c r="AM397" i="64"/>
  <c r="AO397" i="64"/>
  <c r="AQ397" i="64"/>
  <c r="AJ398" i="64"/>
  <c r="AL398" i="64"/>
  <c r="AN398" i="64"/>
  <c r="AP398" i="64"/>
  <c r="AR398" i="64"/>
  <c r="AI399" i="64"/>
  <c r="AK399" i="64"/>
  <c r="AM399" i="64"/>
  <c r="AO399" i="64"/>
  <c r="AQ399" i="64"/>
  <c r="AJ400" i="64"/>
  <c r="AL400" i="64"/>
  <c r="AN400" i="64"/>
  <c r="AP400" i="64"/>
  <c r="AR400" i="64"/>
  <c r="AI401" i="64"/>
  <c r="AM401" i="64"/>
  <c r="AQ401" i="64"/>
  <c r="Q10" i="7"/>
  <c r="Q11" i="7"/>
  <c r="Q12" i="7"/>
  <c r="CR417" i="4"/>
  <c r="E94" i="7"/>
  <c r="L94" i="7"/>
  <c r="B94" i="67"/>
  <c r="K94" i="7"/>
  <c r="AA418" i="4"/>
  <c r="F4" i="7"/>
  <c r="F13" i="7"/>
  <c r="S417" i="4"/>
  <c r="K17" i="7"/>
  <c r="U417" i="4"/>
  <c r="K19" i="7"/>
  <c r="I417" i="4"/>
  <c r="K7" i="7"/>
  <c r="AE417" i="4"/>
  <c r="K29" i="7"/>
  <c r="AI417" i="4"/>
  <c r="AI418" i="4"/>
  <c r="K33" i="7"/>
  <c r="AQ417" i="4"/>
  <c r="E37" i="7"/>
  <c r="K41" i="7"/>
  <c r="BC417" i="4"/>
  <c r="K53" i="7"/>
  <c r="L57" i="7"/>
  <c r="B57" i="67"/>
  <c r="H418" i="4"/>
  <c r="E6" i="7"/>
  <c r="L6" i="7"/>
  <c r="BW417" i="4"/>
  <c r="E73" i="7"/>
  <c r="M73" i="7"/>
  <c r="K73" i="7"/>
  <c r="F85" i="7"/>
  <c r="CI417" i="4"/>
  <c r="E85" i="7"/>
  <c r="M85" i="7"/>
  <c r="K85" i="7"/>
  <c r="CM418" i="4"/>
  <c r="E89" i="7"/>
  <c r="M89" i="7"/>
  <c r="CT418" i="4"/>
  <c r="E96" i="7"/>
  <c r="L96" i="7"/>
  <c r="B96" i="67"/>
  <c r="BJ417" i="4"/>
  <c r="K60" i="7"/>
  <c r="CG417" i="4"/>
  <c r="K83" i="7"/>
  <c r="CA417" i="4"/>
  <c r="K77" i="7"/>
  <c r="BS417" i="4"/>
  <c r="E69" i="7"/>
  <c r="M69" i="7"/>
  <c r="K69" i="7"/>
  <c r="L69" i="7"/>
  <c r="B69" i="67"/>
  <c r="BO418" i="4"/>
  <c r="E65" i="7"/>
  <c r="M65" i="7"/>
  <c r="BM417" i="4"/>
  <c r="K63" i="7"/>
  <c r="L58" i="7"/>
  <c r="AT417" i="4"/>
  <c r="K44" i="7"/>
  <c r="AL417" i="4"/>
  <c r="K36" i="7"/>
  <c r="BL417" i="4"/>
  <c r="E62" i="7"/>
  <c r="L62" i="7"/>
  <c r="B62" i="67"/>
  <c r="K62" i="7"/>
  <c r="L64" i="7"/>
  <c r="B64" i="67"/>
  <c r="M64" i="7"/>
  <c r="BX417" i="4"/>
  <c r="E74" i="7"/>
  <c r="L74" i="7"/>
  <c r="B74" i="67"/>
  <c r="K74" i="7"/>
  <c r="BZ417" i="4"/>
  <c r="K76" i="7"/>
  <c r="CD418" i="4"/>
  <c r="E80" i="7"/>
  <c r="L80" i="7"/>
  <c r="B80" i="67"/>
  <c r="CH417" i="4"/>
  <c r="K84" i="7"/>
  <c r="CJ417" i="4"/>
  <c r="E86" i="7"/>
  <c r="L86" i="7"/>
  <c r="B86" i="67"/>
  <c r="K86" i="7"/>
  <c r="M88" i="7"/>
  <c r="V417" i="4"/>
  <c r="E25" i="7"/>
  <c r="L25" i="7"/>
  <c r="K20" i="7"/>
  <c r="R417" i="4"/>
  <c r="K16" i="7"/>
  <c r="M6" i="4"/>
  <c r="L6" i="4"/>
  <c r="V71" i="48"/>
  <c r="V63" i="48"/>
  <c r="V55" i="48"/>
  <c r="V47" i="48"/>
  <c r="V39" i="48"/>
  <c r="V31" i="48"/>
  <c r="U79" i="48"/>
  <c r="BF7" i="4"/>
  <c r="U73" i="48"/>
  <c r="AZ7" i="4"/>
  <c r="U63" i="48"/>
  <c r="AP7" i="4"/>
  <c r="V78" i="48"/>
  <c r="V74" i="48"/>
  <c r="V70" i="48"/>
  <c r="V66" i="48"/>
  <c r="V62" i="48"/>
  <c r="V58" i="48"/>
  <c r="V54" i="48"/>
  <c r="V50" i="48"/>
  <c r="V46" i="48"/>
  <c r="V42" i="48"/>
  <c r="V38" i="48"/>
  <c r="V34" i="48"/>
  <c r="V30" i="48"/>
  <c r="U80" i="48"/>
  <c r="BG7" i="4"/>
  <c r="U76" i="48"/>
  <c r="BC7" i="4"/>
  <c r="U72" i="48"/>
  <c r="AY7" i="4"/>
  <c r="U68" i="48"/>
  <c r="AU7" i="4"/>
  <c r="U64" i="48"/>
  <c r="AQ7" i="4"/>
  <c r="U60" i="48"/>
  <c r="AM7" i="4"/>
  <c r="U56" i="48"/>
  <c r="AI7" i="4"/>
  <c r="U52" i="48"/>
  <c r="AE7" i="4"/>
  <c r="U48" i="48"/>
  <c r="AA7" i="4"/>
  <c r="U44" i="48"/>
  <c r="W7" i="4"/>
  <c r="U40" i="48"/>
  <c r="S7" i="4"/>
  <c r="U36" i="48"/>
  <c r="O7" i="4"/>
  <c r="U32" i="48"/>
  <c r="K7" i="4"/>
  <c r="U28" i="48"/>
  <c r="G7" i="4"/>
  <c r="V77" i="48"/>
  <c r="V69" i="48"/>
  <c r="V61" i="48"/>
  <c r="V53" i="48"/>
  <c r="V45" i="48"/>
  <c r="V37" i="48"/>
  <c r="V29" i="48"/>
  <c r="U67" i="48"/>
  <c r="AT7" i="4"/>
  <c r="U61" i="48"/>
  <c r="AN7" i="4"/>
  <c r="U57" i="48"/>
  <c r="AJ7" i="4"/>
  <c r="U53" i="48"/>
  <c r="AF7" i="4"/>
  <c r="U49" i="48"/>
  <c r="AB7" i="4"/>
  <c r="U45" i="48"/>
  <c r="X7" i="4"/>
  <c r="U41" i="48"/>
  <c r="T7" i="4"/>
  <c r="U37" i="48"/>
  <c r="P7" i="4"/>
  <c r="U33" i="48"/>
  <c r="L7" i="4"/>
  <c r="CX417" i="4"/>
  <c r="K100" i="7"/>
  <c r="CY418" i="4"/>
  <c r="E101" i="7"/>
  <c r="L101" i="7"/>
  <c r="B101" i="67"/>
  <c r="CQ418" i="4"/>
  <c r="E93" i="7"/>
  <c r="CW417" i="4"/>
  <c r="K99" i="7"/>
  <c r="CS418" i="4"/>
  <c r="E95" i="7"/>
  <c r="CN417" i="4"/>
  <c r="E90" i="7"/>
  <c r="L90" i="7"/>
  <c r="B90" i="67"/>
  <c r="K90" i="7"/>
  <c r="M94" i="7"/>
  <c r="CV417" i="4"/>
  <c r="E98" i="7"/>
  <c r="L98" i="7"/>
  <c r="B98" i="67"/>
  <c r="K98" i="7"/>
  <c r="CZ417" i="4"/>
  <c r="E102" i="7"/>
  <c r="L102" i="7"/>
  <c r="B102" i="67"/>
  <c r="K102" i="7"/>
  <c r="F5" i="7"/>
  <c r="G417" i="4"/>
  <c r="E5" i="7"/>
  <c r="M5" i="7"/>
  <c r="K5" i="7"/>
  <c r="I4" i="7"/>
  <c r="I13" i="7"/>
  <c r="AW417" i="4"/>
  <c r="K47" i="7"/>
  <c r="BA417" i="4"/>
  <c r="K51" i="7"/>
  <c r="M57" i="7"/>
  <c r="F59" i="7"/>
  <c r="BI417" i="4"/>
  <c r="E59" i="7"/>
  <c r="M59" i="7"/>
  <c r="K59" i="7"/>
  <c r="BQ418" i="4"/>
  <c r="E67" i="7"/>
  <c r="L67" i="7"/>
  <c r="B67" i="67"/>
  <c r="BY418" i="4"/>
  <c r="E75" i="7"/>
  <c r="M75" i="7"/>
  <c r="AB417" i="4"/>
  <c r="K26" i="7"/>
  <c r="AF417" i="4"/>
  <c r="E30" i="7"/>
  <c r="L30" i="7"/>
  <c r="K30" i="7"/>
  <c r="AJ417" i="4"/>
  <c r="K34" i="7"/>
  <c r="AN417" i="4"/>
  <c r="K38" i="7"/>
  <c r="AR417" i="4"/>
  <c r="K42" i="7"/>
  <c r="CE418" i="4"/>
  <c r="E81" i="7"/>
  <c r="L81" i="7"/>
  <c r="B81" i="67"/>
  <c r="CK417" i="4"/>
  <c r="K87" i="7"/>
  <c r="CC417" i="4"/>
  <c r="K79" i="7"/>
  <c r="BU417" i="4"/>
  <c r="K71" i="7"/>
  <c r="BK417" i="4"/>
  <c r="K61" i="7"/>
  <c r="T417" i="4"/>
  <c r="E18" i="7"/>
  <c r="L18" i="7"/>
  <c r="K18" i="7"/>
  <c r="BP417" i="4"/>
  <c r="E66" i="7"/>
  <c r="L66" i="7"/>
  <c r="B66" i="67"/>
  <c r="K66" i="7"/>
  <c r="M66" i="7"/>
  <c r="BR417" i="4"/>
  <c r="E68" i="7"/>
  <c r="L68" i="7"/>
  <c r="B68" i="67"/>
  <c r="K68" i="7"/>
  <c r="M68" i="7"/>
  <c r="BT417" i="4"/>
  <c r="E70" i="7"/>
  <c r="L70" i="7"/>
  <c r="B70" i="67"/>
  <c r="K70" i="7"/>
  <c r="M70" i="7"/>
  <c r="M72" i="7"/>
  <c r="CB417" i="4"/>
  <c r="K78" i="7"/>
  <c r="CF417" i="4"/>
  <c r="K82" i="7"/>
  <c r="CP417" i="4"/>
  <c r="K92" i="7"/>
  <c r="M96" i="7"/>
  <c r="N6" i="4"/>
  <c r="J4" i="7"/>
  <c r="J13" i="7"/>
  <c r="K417" i="4"/>
  <c r="K9" i="7"/>
  <c r="H4" i="7"/>
  <c r="H13" i="7"/>
  <c r="L417" i="4"/>
  <c r="L418" i="4"/>
  <c r="K10" i="7"/>
  <c r="U75" i="48"/>
  <c r="BB7" i="4"/>
  <c r="U82" i="48"/>
  <c r="BI7" i="4"/>
  <c r="U84" i="48"/>
  <c r="BK7" i="4"/>
  <c r="U86" i="48"/>
  <c r="BM7" i="4"/>
  <c r="U88" i="48"/>
  <c r="BO7" i="4"/>
  <c r="U90" i="48"/>
  <c r="BQ7" i="4"/>
  <c r="U92" i="48"/>
  <c r="BS7" i="4"/>
  <c r="U94" i="48"/>
  <c r="BU7" i="4"/>
  <c r="U96" i="48"/>
  <c r="BW7" i="4"/>
  <c r="U98" i="48"/>
  <c r="BY7" i="4"/>
  <c r="U100" i="48"/>
  <c r="CA7" i="4"/>
  <c r="U102" i="48"/>
  <c r="CC7" i="4"/>
  <c r="U104" i="48"/>
  <c r="CE7" i="4"/>
  <c r="U106" i="48"/>
  <c r="CG7" i="4"/>
  <c r="U108" i="48"/>
  <c r="CI7" i="4"/>
  <c r="U110" i="48"/>
  <c r="CK7" i="4"/>
  <c r="U112" i="48"/>
  <c r="CM7" i="4"/>
  <c r="U114" i="48"/>
  <c r="CO7" i="4"/>
  <c r="U116" i="48"/>
  <c r="CQ7" i="4"/>
  <c r="U118" i="48"/>
  <c r="CS7" i="4"/>
  <c r="U120" i="48"/>
  <c r="CU7" i="4"/>
  <c r="U122" i="48"/>
  <c r="CW7" i="4"/>
  <c r="U124" i="48"/>
  <c r="CY7" i="4"/>
  <c r="U126" i="48"/>
  <c r="DA7" i="4"/>
  <c r="V81" i="48"/>
  <c r="V83" i="48"/>
  <c r="V85" i="48"/>
  <c r="V87" i="48"/>
  <c r="V89" i="48"/>
  <c r="V91" i="48"/>
  <c r="V93" i="48"/>
  <c r="V95" i="48"/>
  <c r="V97" i="48"/>
  <c r="V99" i="48"/>
  <c r="V101" i="48"/>
  <c r="V103" i="48"/>
  <c r="V105" i="48"/>
  <c r="V107" i="48"/>
  <c r="V109" i="48"/>
  <c r="V111" i="48"/>
  <c r="V113" i="48"/>
  <c r="V115" i="48"/>
  <c r="V117" i="48"/>
  <c r="V119" i="48"/>
  <c r="V123" i="48"/>
  <c r="U81" i="48"/>
  <c r="BH7" i="4"/>
  <c r="U83" i="48"/>
  <c r="BJ7" i="4"/>
  <c r="U85" i="48"/>
  <c r="BL7" i="4"/>
  <c r="U87" i="48"/>
  <c r="BN7" i="4"/>
  <c r="U89" i="48"/>
  <c r="BP7" i="4"/>
  <c r="U91" i="48"/>
  <c r="BR7" i="4"/>
  <c r="U93" i="48"/>
  <c r="BT7" i="4"/>
  <c r="U95" i="48"/>
  <c r="BV7" i="4"/>
  <c r="U97" i="48"/>
  <c r="BX7" i="4"/>
  <c r="U99" i="48"/>
  <c r="BZ7" i="4"/>
  <c r="U101" i="48"/>
  <c r="CB7" i="4"/>
  <c r="U103" i="48"/>
  <c r="CD7" i="4"/>
  <c r="U105" i="48"/>
  <c r="CF7" i="4"/>
  <c r="U107" i="48"/>
  <c r="CH7" i="4"/>
  <c r="U109" i="48"/>
  <c r="CJ7" i="4"/>
  <c r="U111" i="48"/>
  <c r="CL7" i="4"/>
  <c r="U113" i="48"/>
  <c r="CN7" i="4"/>
  <c r="U115" i="48"/>
  <c r="CP7" i="4"/>
  <c r="U117" i="48"/>
  <c r="CR7" i="4"/>
  <c r="U119" i="48"/>
  <c r="CT7" i="4"/>
  <c r="U121" i="48"/>
  <c r="CV7" i="4"/>
  <c r="U123" i="48"/>
  <c r="CX7" i="4"/>
  <c r="U125" i="48"/>
  <c r="CZ7" i="4"/>
  <c r="V75" i="48"/>
  <c r="V82" i="48"/>
  <c r="V84" i="48"/>
  <c r="V86" i="48"/>
  <c r="V88" i="48"/>
  <c r="V90" i="48"/>
  <c r="V92" i="48"/>
  <c r="V94" i="48"/>
  <c r="V96" i="48"/>
  <c r="V98" i="48"/>
  <c r="V100" i="48"/>
  <c r="V102" i="48"/>
  <c r="V104" i="48"/>
  <c r="V106" i="48"/>
  <c r="V108" i="48"/>
  <c r="V110" i="48"/>
  <c r="V112" i="48"/>
  <c r="V114" i="48"/>
  <c r="V116" i="48"/>
  <c r="V118" i="48"/>
  <c r="V120" i="48"/>
  <c r="V122" i="48"/>
  <c r="V124" i="48"/>
  <c r="V126" i="48"/>
  <c r="V121" i="48"/>
  <c r="V125" i="48"/>
  <c r="V27" i="48"/>
  <c r="V67" i="48"/>
  <c r="V59" i="48"/>
  <c r="V51" i="48"/>
  <c r="V43" i="48"/>
  <c r="V35" i="48"/>
  <c r="U27" i="48"/>
  <c r="F7" i="4"/>
  <c r="U77" i="48"/>
  <c r="BD7" i="4"/>
  <c r="U69" i="48"/>
  <c r="AV7" i="4"/>
  <c r="V80" i="48"/>
  <c r="V76" i="48"/>
  <c r="V72" i="48"/>
  <c r="V68" i="48"/>
  <c r="V64" i="48"/>
  <c r="V60" i="48"/>
  <c r="V56" i="48"/>
  <c r="V52" i="48"/>
  <c r="V48" i="48"/>
  <c r="V44" i="48"/>
  <c r="V40" i="48"/>
  <c r="V36" i="48"/>
  <c r="V32" i="48"/>
  <c r="V28" i="48"/>
  <c r="U78" i="48"/>
  <c r="BE7" i="4"/>
  <c r="U74" i="48"/>
  <c r="BA7" i="4"/>
  <c r="U70" i="48"/>
  <c r="AW7" i="4"/>
  <c r="U66" i="48"/>
  <c r="AS7" i="4"/>
  <c r="U62" i="48"/>
  <c r="AO7" i="4"/>
  <c r="U58" i="48"/>
  <c r="AK7" i="4"/>
  <c r="U54" i="48"/>
  <c r="AG7" i="4"/>
  <c r="U50" i="48"/>
  <c r="AC7" i="4"/>
  <c r="U46" i="48"/>
  <c r="Y7" i="4"/>
  <c r="U42" i="48"/>
  <c r="U7" i="4"/>
  <c r="U38" i="48"/>
  <c r="Q7" i="4"/>
  <c r="U34" i="48"/>
  <c r="M7" i="4"/>
  <c r="U30" i="48"/>
  <c r="I7" i="4"/>
  <c r="V79" i="48"/>
  <c r="V73" i="48"/>
  <c r="V65" i="48"/>
  <c r="V57" i="48"/>
  <c r="V49" i="48"/>
  <c r="V41" i="48"/>
  <c r="V33" i="48"/>
  <c r="U71" i="48"/>
  <c r="AX7" i="4"/>
  <c r="U65" i="48"/>
  <c r="AR7" i="4"/>
  <c r="U59" i="48"/>
  <c r="AL7" i="4"/>
  <c r="U55" i="48"/>
  <c r="AH7" i="4"/>
  <c r="U51" i="48"/>
  <c r="AD7" i="4"/>
  <c r="U47" i="48"/>
  <c r="Z7" i="4"/>
  <c r="U43" i="48"/>
  <c r="V7" i="4"/>
  <c r="U39" i="48"/>
  <c r="R7" i="4"/>
  <c r="U35" i="48"/>
  <c r="N7" i="4"/>
  <c r="U31" i="48"/>
  <c r="J7" i="4"/>
  <c r="CO418" i="4"/>
  <c r="E91" i="7"/>
  <c r="L91" i="7"/>
  <c r="B91" i="67"/>
  <c r="CU417" i="4"/>
  <c r="K97" i="7"/>
  <c r="DA418" i="4"/>
  <c r="E103" i="7"/>
  <c r="Q7" i="7"/>
  <c r="Q8" i="7"/>
  <c r="Q9" i="7"/>
  <c r="DC36" i="4"/>
  <c r="CZ418" i="4"/>
  <c r="BN418" i="4"/>
  <c r="BS418" i="4"/>
  <c r="BP418" i="4"/>
  <c r="BR418" i="4"/>
  <c r="BT418" i="4"/>
  <c r="BW418" i="4"/>
  <c r="BL418" i="4"/>
  <c r="CV418" i="4"/>
  <c r="CR418" i="4"/>
  <c r="CN418" i="4"/>
  <c r="CL418" i="4"/>
  <c r="CJ418" i="4"/>
  <c r="BX418" i="4"/>
  <c r="BV418" i="4"/>
  <c r="DD25" i="4"/>
  <c r="DG411" i="4"/>
  <c r="DD21" i="4"/>
  <c r="T418" i="4"/>
  <c r="Q418" i="4"/>
  <c r="DG412" i="4"/>
  <c r="DD42" i="4"/>
  <c r="DC40" i="4"/>
  <c r="P4" i="64"/>
  <c r="P5" i="64"/>
  <c r="P6" i="64"/>
  <c r="O4" i="64"/>
  <c r="O5" i="64"/>
  <c r="O6" i="64"/>
  <c r="O7" i="64"/>
  <c r="O8" i="64"/>
  <c r="O9" i="64"/>
  <c r="O10" i="64"/>
  <c r="O11" i="64"/>
  <c r="O12" i="64"/>
  <c r="O13" i="64"/>
  <c r="O14" i="64"/>
  <c r="O15" i="64"/>
  <c r="O16" i="64"/>
  <c r="O17" i="64"/>
  <c r="O18" i="64"/>
  <c r="O19" i="64"/>
  <c r="O20" i="64"/>
  <c r="O21" i="64"/>
  <c r="O22" i="64"/>
  <c r="O23" i="64"/>
  <c r="O24" i="64"/>
  <c r="O25" i="64"/>
  <c r="O26" i="64"/>
  <c r="O27" i="64"/>
  <c r="O28" i="64"/>
  <c r="O29" i="64"/>
  <c r="O30" i="64"/>
  <c r="O31" i="64"/>
  <c r="O32" i="64"/>
  <c r="O33" i="64"/>
  <c r="O34" i="64"/>
  <c r="O35" i="64"/>
  <c r="O36" i="64"/>
  <c r="O37" i="64"/>
  <c r="O38" i="64"/>
  <c r="O39" i="64"/>
  <c r="O40" i="64"/>
  <c r="O41" i="64"/>
  <c r="DG415" i="4"/>
  <c r="M417" i="4"/>
  <c r="E11" i="7"/>
  <c r="L11" i="7"/>
  <c r="DG413" i="4"/>
  <c r="DC46" i="4"/>
  <c r="DC35" i="4"/>
  <c r="DD12" i="4"/>
  <c r="DC18" i="4"/>
  <c r="DD10" i="4"/>
  <c r="DC16" i="4"/>
  <c r="DD20" i="4"/>
  <c r="DC24" i="4"/>
  <c r="DC29" i="4"/>
  <c r="DD33" i="4"/>
  <c r="DC14" i="4"/>
  <c r="DF20" i="4"/>
  <c r="DC22" i="4"/>
  <c r="DF11" i="4"/>
  <c r="DD13" i="4"/>
  <c r="DC12" i="4"/>
  <c r="DD16" i="4"/>
  <c r="E16" i="4"/>
  <c r="DC20" i="4"/>
  <c r="DC30" i="4"/>
  <c r="DD32" i="4"/>
  <c r="DC34" i="4"/>
  <c r="DC38" i="4"/>
  <c r="DF42" i="4"/>
  <c r="DC44" i="4"/>
  <c r="AX417" i="4"/>
  <c r="E48" i="7"/>
  <c r="L48" i="7"/>
  <c r="Y417" i="4"/>
  <c r="E23" i="7"/>
  <c r="M23" i="7"/>
  <c r="AO4" i="64"/>
  <c r="AJ5" i="64"/>
  <c r="AL5" i="64"/>
  <c r="AN5" i="64"/>
  <c r="AP5" i="64"/>
  <c r="AR5" i="64"/>
  <c r="AJ6" i="64"/>
  <c r="AL6" i="64"/>
  <c r="AN6" i="64"/>
  <c r="AP6" i="64"/>
  <c r="AR6" i="64"/>
  <c r="AJ7" i="64"/>
  <c r="AL7" i="64"/>
  <c r="AN7" i="64"/>
  <c r="AP7" i="64"/>
  <c r="AR7" i="64"/>
  <c r="AJ8" i="64"/>
  <c r="AL8" i="64"/>
  <c r="AN8" i="64"/>
  <c r="AP8" i="64"/>
  <c r="AR8" i="64"/>
  <c r="AJ9" i="64"/>
  <c r="AL9" i="64"/>
  <c r="AN9" i="64"/>
  <c r="AP9" i="64"/>
  <c r="AR9" i="64"/>
  <c r="AJ10" i="64"/>
  <c r="AL10" i="64"/>
  <c r="AN10" i="64"/>
  <c r="AP10" i="64"/>
  <c r="AR10" i="64"/>
  <c r="AJ11" i="64"/>
  <c r="AL11" i="64"/>
  <c r="AN11" i="64"/>
  <c r="AP11" i="64"/>
  <c r="AR11" i="64"/>
  <c r="AJ12" i="64"/>
  <c r="AL12" i="64"/>
  <c r="AN12" i="64"/>
  <c r="AP12" i="64"/>
  <c r="AR12" i="64"/>
  <c r="AJ13" i="64"/>
  <c r="AL13" i="64"/>
  <c r="AN13" i="64"/>
  <c r="AP13" i="64"/>
  <c r="AR13" i="64"/>
  <c r="AJ14" i="64"/>
  <c r="AL14" i="64"/>
  <c r="AN14" i="64"/>
  <c r="AP14" i="64"/>
  <c r="AR14" i="64"/>
  <c r="AJ15" i="64"/>
  <c r="AL15" i="64"/>
  <c r="AN15" i="64"/>
  <c r="AP15" i="64"/>
  <c r="AR15" i="64"/>
  <c r="AJ16" i="64"/>
  <c r="AL16" i="64"/>
  <c r="AN16" i="64"/>
  <c r="AP16" i="64"/>
  <c r="AR16" i="64"/>
  <c r="AJ17" i="64"/>
  <c r="AL17" i="64"/>
  <c r="AN17" i="64"/>
  <c r="AP17" i="64"/>
  <c r="AR17" i="64"/>
  <c r="AJ18" i="64"/>
  <c r="AL18" i="64"/>
  <c r="AN18" i="64"/>
  <c r="AP18" i="64"/>
  <c r="AR18" i="64"/>
  <c r="AJ19" i="64"/>
  <c r="AL19" i="64"/>
  <c r="AN19" i="64"/>
  <c r="AP19" i="64"/>
  <c r="AR19" i="64"/>
  <c r="AJ20" i="64"/>
  <c r="AL20" i="64"/>
  <c r="AN20" i="64"/>
  <c r="AP20" i="64"/>
  <c r="AR20" i="64"/>
  <c r="AJ21" i="64"/>
  <c r="AL21" i="64"/>
  <c r="AN21" i="64"/>
  <c r="AP21" i="64"/>
  <c r="AR21" i="64"/>
  <c r="AJ22" i="64"/>
  <c r="AL22" i="64"/>
  <c r="AN22" i="64"/>
  <c r="AP22" i="64"/>
  <c r="AR22" i="64"/>
  <c r="AJ23" i="64"/>
  <c r="AL23" i="64"/>
  <c r="AN23" i="64"/>
  <c r="AP23" i="64"/>
  <c r="AR23" i="64"/>
  <c r="AJ24" i="64"/>
  <c r="AL24" i="64"/>
  <c r="AN24" i="64"/>
  <c r="AP24" i="64"/>
  <c r="AR24" i="64"/>
  <c r="AJ25" i="64"/>
  <c r="AL25" i="64"/>
  <c r="AN25" i="64"/>
  <c r="AP25" i="64"/>
  <c r="AR25" i="64"/>
  <c r="AJ26" i="64"/>
  <c r="AL26" i="64"/>
  <c r="AN26" i="64"/>
  <c r="AP26" i="64"/>
  <c r="AR26" i="64"/>
  <c r="AJ27" i="64"/>
  <c r="AI5" i="64"/>
  <c r="AK5" i="64"/>
  <c r="AM5" i="64"/>
  <c r="AO5" i="64"/>
  <c r="AQ5" i="64"/>
  <c r="AI6" i="64"/>
  <c r="AK6" i="64"/>
  <c r="AM6" i="64"/>
  <c r="AO6" i="64"/>
  <c r="AQ6" i="64"/>
  <c r="AI7" i="64"/>
  <c r="AK7" i="64"/>
  <c r="AM7" i="64"/>
  <c r="AO7" i="64"/>
  <c r="AQ7" i="64"/>
  <c r="AI8" i="64"/>
  <c r="AK8" i="64"/>
  <c r="AM8" i="64"/>
  <c r="AO8" i="64"/>
  <c r="AQ8" i="64"/>
  <c r="AI9" i="64"/>
  <c r="AK9" i="64"/>
  <c r="AM9" i="64"/>
  <c r="AO9" i="64"/>
  <c r="AQ9" i="64"/>
  <c r="AI10" i="64"/>
  <c r="AK10" i="64"/>
  <c r="AM10" i="64"/>
  <c r="AO10" i="64"/>
  <c r="AQ10" i="64"/>
  <c r="AI11" i="64"/>
  <c r="AK11" i="64"/>
  <c r="AM11" i="64"/>
  <c r="AO11" i="64"/>
  <c r="AQ11" i="64"/>
  <c r="AI12" i="64"/>
  <c r="AK12" i="64"/>
  <c r="AM12" i="64"/>
  <c r="AO12" i="64"/>
  <c r="AQ12" i="64"/>
  <c r="AI13" i="64"/>
  <c r="AK13" i="64"/>
  <c r="AM13" i="64"/>
  <c r="AO13" i="64"/>
  <c r="AQ13" i="64"/>
  <c r="AI14" i="64"/>
  <c r="AK14" i="64"/>
  <c r="AM14" i="64"/>
  <c r="AO14" i="64"/>
  <c r="AQ14" i="64"/>
  <c r="AI15" i="64"/>
  <c r="AK15" i="64"/>
  <c r="AM15" i="64"/>
  <c r="AO15" i="64"/>
  <c r="AQ15" i="64"/>
  <c r="AI16" i="64"/>
  <c r="AK16" i="64"/>
  <c r="AM16" i="64"/>
  <c r="AO16" i="64"/>
  <c r="AQ16" i="64"/>
  <c r="AI17" i="64"/>
  <c r="AK17" i="64"/>
  <c r="AM17" i="64"/>
  <c r="AO17" i="64"/>
  <c r="AQ17" i="64"/>
  <c r="AI18" i="64"/>
  <c r="AK18" i="64"/>
  <c r="AM18" i="64"/>
  <c r="AO18" i="64"/>
  <c r="AQ18" i="64"/>
  <c r="AI19" i="64"/>
  <c r="AK19" i="64"/>
  <c r="AM19" i="64"/>
  <c r="AO19" i="64"/>
  <c r="AQ19" i="64"/>
  <c r="AI20" i="64"/>
  <c r="AK20" i="64"/>
  <c r="AM20" i="64"/>
  <c r="AO20" i="64"/>
  <c r="AQ20" i="64"/>
  <c r="AI21" i="64"/>
  <c r="AK21" i="64"/>
  <c r="AM21" i="64"/>
  <c r="AO21" i="64"/>
  <c r="AQ21" i="64"/>
  <c r="AI22" i="64"/>
  <c r="AK22" i="64"/>
  <c r="AM22" i="64"/>
  <c r="AO22" i="64"/>
  <c r="AQ22" i="64"/>
  <c r="AI23" i="64"/>
  <c r="AK23" i="64"/>
  <c r="AM23" i="64"/>
  <c r="AO23" i="64"/>
  <c r="AQ23" i="64"/>
  <c r="AI24" i="64"/>
  <c r="AK24" i="64"/>
  <c r="AM24" i="64"/>
  <c r="AO24" i="64"/>
  <c r="AQ24" i="64"/>
  <c r="AI25" i="64"/>
  <c r="AK25" i="64"/>
  <c r="AM25" i="64"/>
  <c r="AO25" i="64"/>
  <c r="AQ25" i="64"/>
  <c r="AI26" i="64"/>
  <c r="AK26" i="64"/>
  <c r="AM26" i="64"/>
  <c r="AO26" i="64"/>
  <c r="AQ26" i="64"/>
  <c r="AI27" i="64"/>
  <c r="AL27" i="64"/>
  <c r="AN27" i="64"/>
  <c r="AP27" i="64"/>
  <c r="AR27" i="64"/>
  <c r="AJ28" i="64"/>
  <c r="AL28" i="64"/>
  <c r="AN28" i="64"/>
  <c r="AP28" i="64"/>
  <c r="AR28" i="64"/>
  <c r="AJ29" i="64"/>
  <c r="AL29" i="64"/>
  <c r="AN29" i="64"/>
  <c r="AP29" i="64"/>
  <c r="AR29" i="64"/>
  <c r="AJ30" i="64"/>
  <c r="AL30" i="64"/>
  <c r="AN30" i="64"/>
  <c r="AP30" i="64"/>
  <c r="AR30" i="64"/>
  <c r="AJ31" i="64"/>
  <c r="AL31" i="64"/>
  <c r="AN31" i="64"/>
  <c r="AP31" i="64"/>
  <c r="AR31" i="64"/>
  <c r="AJ32" i="64"/>
  <c r="AL32" i="64"/>
  <c r="AN32" i="64"/>
  <c r="AP32" i="64"/>
  <c r="AR32" i="64"/>
  <c r="AJ33" i="64"/>
  <c r="AL33" i="64"/>
  <c r="AN33" i="64"/>
  <c r="AP33" i="64"/>
  <c r="AR33" i="64"/>
  <c r="AJ34" i="64"/>
  <c r="AL34" i="64"/>
  <c r="AN34" i="64"/>
  <c r="AP34" i="64"/>
  <c r="AR34" i="64"/>
  <c r="AJ35" i="64"/>
  <c r="AL35" i="64"/>
  <c r="AN35" i="64"/>
  <c r="AP35" i="64"/>
  <c r="AR35" i="64"/>
  <c r="AJ36" i="64"/>
  <c r="AL36" i="64"/>
  <c r="AN36" i="64"/>
  <c r="AP36" i="64"/>
  <c r="AR36" i="64"/>
  <c r="AJ37" i="64"/>
  <c r="AL37" i="64"/>
  <c r="AN37" i="64"/>
  <c r="AP37" i="64"/>
  <c r="AR37" i="64"/>
  <c r="AJ38" i="64"/>
  <c r="AL38" i="64"/>
  <c r="AN38" i="64"/>
  <c r="AP38" i="64"/>
  <c r="AR38" i="64"/>
  <c r="AJ39" i="64"/>
  <c r="AL39" i="64"/>
  <c r="AN39" i="64"/>
  <c r="AP39" i="64"/>
  <c r="AR39" i="64"/>
  <c r="AJ40" i="64"/>
  <c r="AL40" i="64"/>
  <c r="AN40" i="64"/>
  <c r="AP40" i="64"/>
  <c r="AR40" i="64"/>
  <c r="AJ41" i="64"/>
  <c r="AL41" i="64"/>
  <c r="AN41" i="64"/>
  <c r="AP41" i="64"/>
  <c r="AR41" i="64"/>
  <c r="AJ402" i="64"/>
  <c r="AL402" i="64"/>
  <c r="AN402" i="64"/>
  <c r="AP402" i="64"/>
  <c r="AR402" i="64"/>
  <c r="AJ403" i="64"/>
  <c r="AL403" i="64"/>
  <c r="AN403" i="64"/>
  <c r="AP403" i="64"/>
  <c r="AR403" i="64"/>
  <c r="AI402" i="64"/>
  <c r="AM402" i="64"/>
  <c r="AQ402" i="64"/>
  <c r="AK403" i="64"/>
  <c r="AO403" i="64"/>
  <c r="AK27" i="64"/>
  <c r="AM27" i="64"/>
  <c r="AO27" i="64"/>
  <c r="AQ27" i="64"/>
  <c r="AI28" i="64"/>
  <c r="AK28" i="64"/>
  <c r="AM28" i="64"/>
  <c r="AO28" i="64"/>
  <c r="AQ28" i="64"/>
  <c r="AI29" i="64"/>
  <c r="AK29" i="64"/>
  <c r="AM29" i="64"/>
  <c r="AO29" i="64"/>
  <c r="AQ29" i="64"/>
  <c r="AI30" i="64"/>
  <c r="AK30" i="64"/>
  <c r="AM30" i="64"/>
  <c r="AO30" i="64"/>
  <c r="AQ30" i="64"/>
  <c r="AI31" i="64"/>
  <c r="AK31" i="64"/>
  <c r="AM31" i="64"/>
  <c r="AO31" i="64"/>
  <c r="AQ31" i="64"/>
  <c r="AI32" i="64"/>
  <c r="AK32" i="64"/>
  <c r="AM32" i="64"/>
  <c r="AO32" i="64"/>
  <c r="AQ32" i="64"/>
  <c r="AI33" i="64"/>
  <c r="AK33" i="64"/>
  <c r="AM33" i="64"/>
  <c r="AO33" i="64"/>
  <c r="AQ33" i="64"/>
  <c r="AI34" i="64"/>
  <c r="AK34" i="64"/>
  <c r="AM34" i="64"/>
  <c r="AO34" i="64"/>
  <c r="AQ34" i="64"/>
  <c r="AI35" i="64"/>
  <c r="AK35" i="64"/>
  <c r="AM35" i="64"/>
  <c r="AO35" i="64"/>
  <c r="AQ35" i="64"/>
  <c r="AI36" i="64"/>
  <c r="AK36" i="64"/>
  <c r="AM36" i="64"/>
  <c r="AO36" i="64"/>
  <c r="AQ36" i="64"/>
  <c r="AI37" i="64"/>
  <c r="AK37" i="64"/>
  <c r="AM37" i="64"/>
  <c r="AO37" i="64"/>
  <c r="AQ37" i="64"/>
  <c r="AI38" i="64"/>
  <c r="AK38" i="64"/>
  <c r="AM38" i="64"/>
  <c r="AO38" i="64"/>
  <c r="AQ38" i="64"/>
  <c r="AI39" i="64"/>
  <c r="AK39" i="64"/>
  <c r="AM39" i="64"/>
  <c r="AO39" i="64"/>
  <c r="AQ39" i="64"/>
  <c r="AI40" i="64"/>
  <c r="AK40" i="64"/>
  <c r="AM40" i="64"/>
  <c r="AO40" i="64"/>
  <c r="AQ40" i="64"/>
  <c r="AI41" i="64"/>
  <c r="AK41" i="64"/>
  <c r="AM41" i="64"/>
  <c r="AO41" i="64"/>
  <c r="AQ41" i="64"/>
  <c r="AK402" i="64"/>
  <c r="AO402" i="64"/>
  <c r="AI403" i="64"/>
  <c r="AM403" i="64"/>
  <c r="AQ403" i="64"/>
  <c r="DD15" i="4"/>
  <c r="DC17" i="4"/>
  <c r="DC19" i="4"/>
  <c r="DD23" i="4"/>
  <c r="DF29" i="4"/>
  <c r="DD11" i="4"/>
  <c r="DC27" i="4"/>
  <c r="DC31" i="4"/>
  <c r="DD37" i="4"/>
  <c r="DC39" i="4"/>
  <c r="AF418" i="4"/>
  <c r="DG414" i="4"/>
  <c r="BH418" i="4"/>
  <c r="DG410" i="4"/>
  <c r="BF417" i="4"/>
  <c r="DD17" i="4"/>
  <c r="DD19" i="4"/>
  <c r="DD29" i="4"/>
  <c r="DC42" i="4"/>
  <c r="DC11" i="4"/>
  <c r="DD27" i="4"/>
  <c r="DD31" i="4"/>
  <c r="DD35" i="4"/>
  <c r="DD39" i="4"/>
  <c r="AJ4" i="64"/>
  <c r="AP4" i="64"/>
  <c r="AX418" i="4"/>
  <c r="X417" i="4"/>
  <c r="E22" i="7"/>
  <c r="L22" i="7"/>
  <c r="AD417" i="4"/>
  <c r="E28" i="7"/>
  <c r="L28" i="7"/>
  <c r="AB418" i="4"/>
  <c r="AV417" i="4"/>
  <c r="AZ417" i="4"/>
  <c r="E50" i="7"/>
  <c r="L50" i="7"/>
  <c r="B50" i="67"/>
  <c r="BD417" i="4"/>
  <c r="J417" i="4"/>
  <c r="E8" i="7"/>
  <c r="M8" i="7"/>
  <c r="BB417" i="4"/>
  <c r="E52" i="7"/>
  <c r="L52" i="7"/>
  <c r="B52" i="67"/>
  <c r="AP417" i="4"/>
  <c r="E40" i="7"/>
  <c r="L40" i="7"/>
  <c r="AH417" i="4"/>
  <c r="E32" i="7"/>
  <c r="L32" i="7"/>
  <c r="Z417" i="4"/>
  <c r="P417" i="4"/>
  <c r="AL4" i="64"/>
  <c r="AG417" i="4"/>
  <c r="AE418" i="4"/>
  <c r="AO417" i="4"/>
  <c r="AK417" i="4"/>
  <c r="AS417" i="4"/>
  <c r="E10" i="4"/>
  <c r="DC10" i="4"/>
  <c r="E26" i="4"/>
  <c r="DF26" i="4"/>
  <c r="DD26" i="4"/>
  <c r="DC28" i="4"/>
  <c r="DF32" i="4"/>
  <c r="DC32" i="4"/>
  <c r="DD407" i="4"/>
  <c r="DC9" i="4"/>
  <c r="N4" i="64"/>
  <c r="N5" i="64"/>
  <c r="N6" i="64"/>
  <c r="N7" i="64"/>
  <c r="N8" i="64"/>
  <c r="N9" i="64"/>
  <c r="N10" i="64"/>
  <c r="AR4" i="64"/>
  <c r="AN4" i="64"/>
  <c r="AK4" i="64"/>
  <c r="AQ4" i="64"/>
  <c r="AM4" i="64"/>
  <c r="AI4" i="64"/>
  <c r="DD41" i="4"/>
  <c r="DD43" i="4"/>
  <c r="DD45" i="4"/>
  <c r="S418" i="4"/>
  <c r="W417" i="4"/>
  <c r="E21" i="7"/>
  <c r="M21" i="7"/>
  <c r="AY417" i="4"/>
  <c r="AC417" i="4"/>
  <c r="BE417" i="4"/>
  <c r="E55" i="7"/>
  <c r="M55" i="7"/>
  <c r="E40" i="4"/>
  <c r="DF40" i="4"/>
  <c r="DF44" i="4"/>
  <c r="E44" i="4"/>
  <c r="E41" i="4"/>
  <c r="DF41" i="4"/>
  <c r="DF43" i="4"/>
  <c r="E43" i="4"/>
  <c r="E45" i="4"/>
  <c r="DF45" i="4"/>
  <c r="E12" i="4"/>
  <c r="DF12" i="4"/>
  <c r="E14" i="4"/>
  <c r="DF14" i="4"/>
  <c r="DF18" i="4"/>
  <c r="E18" i="4"/>
  <c r="E22" i="4"/>
  <c r="DF22" i="4"/>
  <c r="DF24" i="4"/>
  <c r="E24" i="4"/>
  <c r="E28" i="4"/>
  <c r="DF28" i="4"/>
  <c r="DF30" i="4"/>
  <c r="E30" i="4"/>
  <c r="E34" i="4"/>
  <c r="DF34" i="4"/>
  <c r="DF36" i="4"/>
  <c r="E36" i="4"/>
  <c r="DF38" i="4"/>
  <c r="E38" i="4"/>
  <c r="AA24" i="48"/>
  <c r="Y24" i="48"/>
  <c r="E407" i="4"/>
  <c r="DF407" i="4"/>
  <c r="E9" i="4"/>
  <c r="DF9" i="4"/>
  <c r="E13" i="4"/>
  <c r="DF13" i="4"/>
  <c r="Z24" i="48"/>
  <c r="X24" i="48"/>
  <c r="E15" i="4"/>
  <c r="DF15" i="4"/>
  <c r="DF17" i="4"/>
  <c r="E17" i="4"/>
  <c r="E19" i="4"/>
  <c r="DF19" i="4"/>
  <c r="DF21" i="4"/>
  <c r="E21" i="4"/>
  <c r="E23" i="4"/>
  <c r="DF23" i="4"/>
  <c r="E25" i="4"/>
  <c r="DF25" i="4"/>
  <c r="DF27" i="4"/>
  <c r="E27" i="4"/>
  <c r="E31" i="4"/>
  <c r="DF31" i="4"/>
  <c r="DF33" i="4"/>
  <c r="E33" i="4"/>
  <c r="E35" i="4"/>
  <c r="DF35" i="4"/>
  <c r="E37" i="4"/>
  <c r="DF37" i="4"/>
  <c r="E39" i="4"/>
  <c r="DF39" i="4"/>
  <c r="E46" i="4"/>
  <c r="DF46" i="4"/>
  <c r="DF408" i="4"/>
  <c r="E408" i="4"/>
  <c r="DJ10" i="4"/>
  <c r="DL10" i="4"/>
  <c r="DN10" i="4"/>
  <c r="DP10" i="4"/>
  <c r="DR10" i="4"/>
  <c r="DT10" i="4"/>
  <c r="DV10" i="4"/>
  <c r="DX10" i="4"/>
  <c r="DZ10" i="4"/>
  <c r="EB10" i="4"/>
  <c r="ED10" i="4"/>
  <c r="EF10" i="4"/>
  <c r="EH10" i="4"/>
  <c r="EJ10" i="4"/>
  <c r="EL10" i="4"/>
  <c r="EN10" i="4"/>
  <c r="EP10" i="4"/>
  <c r="ER10" i="4"/>
  <c r="ET10" i="4"/>
  <c r="EV10" i="4"/>
  <c r="EX10" i="4"/>
  <c r="EZ10" i="4"/>
  <c r="FB10" i="4"/>
  <c r="FD10" i="4"/>
  <c r="FF10" i="4"/>
  <c r="FH10" i="4"/>
  <c r="FJ10" i="4"/>
  <c r="FL10" i="4"/>
  <c r="FN10" i="4"/>
  <c r="FP10" i="4"/>
  <c r="FR10" i="4"/>
  <c r="FT10" i="4"/>
  <c r="FV10" i="4"/>
  <c r="FX10" i="4"/>
  <c r="FZ10" i="4"/>
  <c r="GB10" i="4"/>
  <c r="GD10" i="4"/>
  <c r="GF10" i="4"/>
  <c r="GH10" i="4"/>
  <c r="GJ10" i="4"/>
  <c r="GL10" i="4"/>
  <c r="GN10" i="4"/>
  <c r="GP10" i="4"/>
  <c r="GR10" i="4"/>
  <c r="GT10" i="4"/>
  <c r="GV10" i="4"/>
  <c r="GX10" i="4"/>
  <c r="GZ10" i="4"/>
  <c r="HB10" i="4"/>
  <c r="HD10" i="4"/>
  <c r="DJ11" i="4"/>
  <c r="DL11" i="4"/>
  <c r="DN11" i="4"/>
  <c r="DP11" i="4"/>
  <c r="DR11" i="4"/>
  <c r="DT11" i="4"/>
  <c r="DV11" i="4"/>
  <c r="DX11" i="4"/>
  <c r="DZ11" i="4"/>
  <c r="EB11" i="4"/>
  <c r="ED11" i="4"/>
  <c r="EF11" i="4"/>
  <c r="EH11" i="4"/>
  <c r="EJ11" i="4"/>
  <c r="EL11" i="4"/>
  <c r="EN11" i="4"/>
  <c r="EP11" i="4"/>
  <c r="ER11" i="4"/>
  <c r="ET11" i="4"/>
  <c r="EV11" i="4"/>
  <c r="EX11" i="4"/>
  <c r="EZ11" i="4"/>
  <c r="FB11" i="4"/>
  <c r="FD11" i="4"/>
  <c r="FF11" i="4"/>
  <c r="FH11" i="4"/>
  <c r="FJ11" i="4"/>
  <c r="DI10" i="4"/>
  <c r="DK10" i="4"/>
  <c r="DM10" i="4"/>
  <c r="DO10" i="4"/>
  <c r="DQ10" i="4"/>
  <c r="DS10" i="4"/>
  <c r="DU10" i="4"/>
  <c r="DW10" i="4"/>
  <c r="DY10" i="4"/>
  <c r="EA10" i="4"/>
  <c r="EC10" i="4"/>
  <c r="EE10" i="4"/>
  <c r="EG10" i="4"/>
  <c r="EI10" i="4"/>
  <c r="EK10" i="4"/>
  <c r="EM10" i="4"/>
  <c r="EO10" i="4"/>
  <c r="EQ10" i="4"/>
  <c r="ES10" i="4"/>
  <c r="EU10" i="4"/>
  <c r="EW10" i="4"/>
  <c r="EY10" i="4"/>
  <c r="FA10" i="4"/>
  <c r="FC10" i="4"/>
  <c r="FE10" i="4"/>
  <c r="FG10" i="4"/>
  <c r="FI10" i="4"/>
  <c r="FK10" i="4"/>
  <c r="FM10" i="4"/>
  <c r="FO10" i="4"/>
  <c r="FQ10" i="4"/>
  <c r="FS10" i="4"/>
  <c r="FU10" i="4"/>
  <c r="FW10" i="4"/>
  <c r="FY10" i="4"/>
  <c r="GA10" i="4"/>
  <c r="GC10" i="4"/>
  <c r="GE10" i="4"/>
  <c r="GG10" i="4"/>
  <c r="GI10" i="4"/>
  <c r="GK10" i="4"/>
  <c r="GM10" i="4"/>
  <c r="GO10" i="4"/>
  <c r="GQ10" i="4"/>
  <c r="GS10" i="4"/>
  <c r="GU10" i="4"/>
  <c r="GW10" i="4"/>
  <c r="GY10" i="4"/>
  <c r="HA10" i="4"/>
  <c r="HC10" i="4"/>
  <c r="DI11" i="4"/>
  <c r="DK11" i="4"/>
  <c r="DM11" i="4"/>
  <c r="DO11" i="4"/>
  <c r="DQ11" i="4"/>
  <c r="DS11" i="4"/>
  <c r="DU11" i="4"/>
  <c r="DW11" i="4"/>
  <c r="DY11" i="4"/>
  <c r="EA11" i="4"/>
  <c r="EC11" i="4"/>
  <c r="EE11" i="4"/>
  <c r="EG11" i="4"/>
  <c r="EI11" i="4"/>
  <c r="EK11" i="4"/>
  <c r="EM11" i="4"/>
  <c r="EO11" i="4"/>
  <c r="EQ11" i="4"/>
  <c r="ES11" i="4"/>
  <c r="EU11" i="4"/>
  <c r="EW11" i="4"/>
  <c r="EY11" i="4"/>
  <c r="FA11" i="4"/>
  <c r="FC11" i="4"/>
  <c r="FE11" i="4"/>
  <c r="FG11" i="4"/>
  <c r="FI11" i="4"/>
  <c r="FK11" i="4"/>
  <c r="FM11" i="4"/>
  <c r="FO11" i="4"/>
  <c r="FQ11" i="4"/>
  <c r="FS11" i="4"/>
  <c r="FU11" i="4"/>
  <c r="FW11" i="4"/>
  <c r="FY11" i="4"/>
  <c r="FL11" i="4"/>
  <c r="FP11" i="4"/>
  <c r="FT11" i="4"/>
  <c r="FX11" i="4"/>
  <c r="GA11" i="4"/>
  <c r="GC11" i="4"/>
  <c r="GE11" i="4"/>
  <c r="GG11" i="4"/>
  <c r="GI11" i="4"/>
  <c r="GK11" i="4"/>
  <c r="GM11" i="4"/>
  <c r="GO11" i="4"/>
  <c r="GQ11" i="4"/>
  <c r="GS11" i="4"/>
  <c r="GU11" i="4"/>
  <c r="GW11" i="4"/>
  <c r="GY11" i="4"/>
  <c r="HA11" i="4"/>
  <c r="HC11" i="4"/>
  <c r="DI12" i="4"/>
  <c r="DK12" i="4"/>
  <c r="DM12" i="4"/>
  <c r="DO12" i="4"/>
  <c r="DQ12" i="4"/>
  <c r="DS12" i="4"/>
  <c r="DU12" i="4"/>
  <c r="DW12" i="4"/>
  <c r="DY12" i="4"/>
  <c r="EA12" i="4"/>
  <c r="EC12" i="4"/>
  <c r="EE12" i="4"/>
  <c r="EG12" i="4"/>
  <c r="EI12" i="4"/>
  <c r="EK12" i="4"/>
  <c r="EM12" i="4"/>
  <c r="EO12" i="4"/>
  <c r="EQ12" i="4"/>
  <c r="ES12" i="4"/>
  <c r="EU12" i="4"/>
  <c r="EW12" i="4"/>
  <c r="EY12" i="4"/>
  <c r="FA12" i="4"/>
  <c r="FC12" i="4"/>
  <c r="FE12" i="4"/>
  <c r="FG12" i="4"/>
  <c r="FI12" i="4"/>
  <c r="FK12" i="4"/>
  <c r="FM12" i="4"/>
  <c r="FO12" i="4"/>
  <c r="FQ12" i="4"/>
  <c r="FS12" i="4"/>
  <c r="FU12" i="4"/>
  <c r="FW12" i="4"/>
  <c r="FY12" i="4"/>
  <c r="GA12" i="4"/>
  <c r="GC12" i="4"/>
  <c r="GE12" i="4"/>
  <c r="GG12" i="4"/>
  <c r="GI12" i="4"/>
  <c r="GK12" i="4"/>
  <c r="GM12" i="4"/>
  <c r="GO12" i="4"/>
  <c r="GQ12" i="4"/>
  <c r="GS12" i="4"/>
  <c r="GU12" i="4"/>
  <c r="GW12" i="4"/>
  <c r="GY12" i="4"/>
  <c r="HA12" i="4"/>
  <c r="HC12" i="4"/>
  <c r="DI13" i="4"/>
  <c r="DK13" i="4"/>
  <c r="DM13" i="4"/>
  <c r="DO13" i="4"/>
  <c r="DQ13" i="4"/>
  <c r="DS13" i="4"/>
  <c r="DU13" i="4"/>
  <c r="DW13" i="4"/>
  <c r="DY13" i="4"/>
  <c r="EA13" i="4"/>
  <c r="EC13" i="4"/>
  <c r="EE13" i="4"/>
  <c r="EG13" i="4"/>
  <c r="EI13" i="4"/>
  <c r="EK13" i="4"/>
  <c r="EM13" i="4"/>
  <c r="EO13" i="4"/>
  <c r="EQ13" i="4"/>
  <c r="ES13" i="4"/>
  <c r="EU13" i="4"/>
  <c r="EW13" i="4"/>
  <c r="EY13" i="4"/>
  <c r="FA13" i="4"/>
  <c r="FC13" i="4"/>
  <c r="FE13" i="4"/>
  <c r="FG13" i="4"/>
  <c r="FI13" i="4"/>
  <c r="FK13" i="4"/>
  <c r="FM13" i="4"/>
  <c r="FO13" i="4"/>
  <c r="FQ13" i="4"/>
  <c r="FS13" i="4"/>
  <c r="FU13" i="4"/>
  <c r="FW13" i="4"/>
  <c r="FY13" i="4"/>
  <c r="GA13" i="4"/>
  <c r="GC13" i="4"/>
  <c r="GE13" i="4"/>
  <c r="GG13" i="4"/>
  <c r="GI13" i="4"/>
  <c r="GK13" i="4"/>
  <c r="GM13" i="4"/>
  <c r="GO13" i="4"/>
  <c r="GQ13" i="4"/>
  <c r="GS13" i="4"/>
  <c r="GU13" i="4"/>
  <c r="GW13" i="4"/>
  <c r="GY13" i="4"/>
  <c r="HA13" i="4"/>
  <c r="HC13" i="4"/>
  <c r="DI14" i="4"/>
  <c r="DK14" i="4"/>
  <c r="DM14" i="4"/>
  <c r="DO14" i="4"/>
  <c r="DQ14" i="4"/>
  <c r="DS14" i="4"/>
  <c r="DU14" i="4"/>
  <c r="DW14" i="4"/>
  <c r="DY14" i="4"/>
  <c r="EA14" i="4"/>
  <c r="EC14" i="4"/>
  <c r="EE14" i="4"/>
  <c r="EG14" i="4"/>
  <c r="EI14" i="4"/>
  <c r="EK14" i="4"/>
  <c r="EM14" i="4"/>
  <c r="EO14" i="4"/>
  <c r="EQ14" i="4"/>
  <c r="ES14" i="4"/>
  <c r="EU14" i="4"/>
  <c r="EW14" i="4"/>
  <c r="EY14" i="4"/>
  <c r="FA14" i="4"/>
  <c r="FC14" i="4"/>
  <c r="FE14" i="4"/>
  <c r="FG14" i="4"/>
  <c r="FI14" i="4"/>
  <c r="FK14" i="4"/>
  <c r="FM14" i="4"/>
  <c r="FO14" i="4"/>
  <c r="FQ14" i="4"/>
  <c r="FS14" i="4"/>
  <c r="FU14" i="4"/>
  <c r="FW14" i="4"/>
  <c r="FY14" i="4"/>
  <c r="GA14" i="4"/>
  <c r="GC14" i="4"/>
  <c r="GE14" i="4"/>
  <c r="GG14" i="4"/>
  <c r="GI14" i="4"/>
  <c r="GK14" i="4"/>
  <c r="GM14" i="4"/>
  <c r="GO14" i="4"/>
  <c r="GQ14" i="4"/>
  <c r="GS14" i="4"/>
  <c r="GU14" i="4"/>
  <c r="GW14" i="4"/>
  <c r="GY14" i="4"/>
  <c r="HA14" i="4"/>
  <c r="HC14" i="4"/>
  <c r="DI15" i="4"/>
  <c r="FR11" i="4"/>
  <c r="FZ11" i="4"/>
  <c r="GD11" i="4"/>
  <c r="GH11" i="4"/>
  <c r="GL11" i="4"/>
  <c r="GP11" i="4"/>
  <c r="GT11" i="4"/>
  <c r="GX11" i="4"/>
  <c r="HB11" i="4"/>
  <c r="DJ12" i="4"/>
  <c r="DN12" i="4"/>
  <c r="DR12" i="4"/>
  <c r="DV12" i="4"/>
  <c r="DZ12" i="4"/>
  <c r="ED12" i="4"/>
  <c r="EH12" i="4"/>
  <c r="EL12" i="4"/>
  <c r="EP12" i="4"/>
  <c r="ET12" i="4"/>
  <c r="EX12" i="4"/>
  <c r="FB12" i="4"/>
  <c r="FF12" i="4"/>
  <c r="FJ12" i="4"/>
  <c r="FN12" i="4"/>
  <c r="FR12" i="4"/>
  <c r="FV12" i="4"/>
  <c r="FZ12" i="4"/>
  <c r="GD12" i="4"/>
  <c r="GH12" i="4"/>
  <c r="GL12" i="4"/>
  <c r="GP12" i="4"/>
  <c r="GT12" i="4"/>
  <c r="GX12" i="4"/>
  <c r="HB12" i="4"/>
  <c r="DJ13" i="4"/>
  <c r="DN13" i="4"/>
  <c r="DR13" i="4"/>
  <c r="DV13" i="4"/>
  <c r="DZ13" i="4"/>
  <c r="ED13" i="4"/>
  <c r="EH13" i="4"/>
  <c r="EL13" i="4"/>
  <c r="EP13" i="4"/>
  <c r="ET13" i="4"/>
  <c r="EX13" i="4"/>
  <c r="FB13" i="4"/>
  <c r="FF13" i="4"/>
  <c r="FJ13" i="4"/>
  <c r="FN13" i="4"/>
  <c r="FR13" i="4"/>
  <c r="FV13" i="4"/>
  <c r="FZ13" i="4"/>
  <c r="GD13" i="4"/>
  <c r="GH13" i="4"/>
  <c r="GL13" i="4"/>
  <c r="GP13" i="4"/>
  <c r="GT13" i="4"/>
  <c r="GX13" i="4"/>
  <c r="HB13" i="4"/>
  <c r="DJ14" i="4"/>
  <c r="DN14" i="4"/>
  <c r="DR14" i="4"/>
  <c r="DV14" i="4"/>
  <c r="DZ14" i="4"/>
  <c r="ED14" i="4"/>
  <c r="EH14" i="4"/>
  <c r="EL14" i="4"/>
  <c r="EP14" i="4"/>
  <c r="ET14" i="4"/>
  <c r="EX14" i="4"/>
  <c r="FB14" i="4"/>
  <c r="FF14" i="4"/>
  <c r="FJ14" i="4"/>
  <c r="FN14" i="4"/>
  <c r="FR14" i="4"/>
  <c r="FV14" i="4"/>
  <c r="FZ14" i="4"/>
  <c r="GD14" i="4"/>
  <c r="GH14" i="4"/>
  <c r="GL14" i="4"/>
  <c r="GP14" i="4"/>
  <c r="GT14" i="4"/>
  <c r="GX14" i="4"/>
  <c r="HB14" i="4"/>
  <c r="DJ15" i="4"/>
  <c r="FN11" i="4"/>
  <c r="FV11" i="4"/>
  <c r="GB11" i="4"/>
  <c r="GF11" i="4"/>
  <c r="GJ11" i="4"/>
  <c r="GN11" i="4"/>
  <c r="GR11" i="4"/>
  <c r="GV11" i="4"/>
  <c r="GZ11" i="4"/>
  <c r="HD11" i="4"/>
  <c r="DL12" i="4"/>
  <c r="DP12" i="4"/>
  <c r="DT12" i="4"/>
  <c r="DX12" i="4"/>
  <c r="EB12" i="4"/>
  <c r="EF12" i="4"/>
  <c r="EJ12" i="4"/>
  <c r="EN12" i="4"/>
  <c r="ER12" i="4"/>
  <c r="EV12" i="4"/>
  <c r="EZ12" i="4"/>
  <c r="FD12" i="4"/>
  <c r="FH12" i="4"/>
  <c r="FL12" i="4"/>
  <c r="FP12" i="4"/>
  <c r="FT12" i="4"/>
  <c r="FX12" i="4"/>
  <c r="GB12" i="4"/>
  <c r="GF12" i="4"/>
  <c r="GJ12" i="4"/>
  <c r="GN12" i="4"/>
  <c r="GR12" i="4"/>
  <c r="GV12" i="4"/>
  <c r="GZ12" i="4"/>
  <c r="HD12" i="4"/>
  <c r="DL13" i="4"/>
  <c r="DP13" i="4"/>
  <c r="DT13" i="4"/>
  <c r="DX13" i="4"/>
  <c r="EB13" i="4"/>
  <c r="EF13" i="4"/>
  <c r="EJ13" i="4"/>
  <c r="EN13" i="4"/>
  <c r="ER13" i="4"/>
  <c r="EV13" i="4"/>
  <c r="EZ13" i="4"/>
  <c r="FD13" i="4"/>
  <c r="FH13" i="4"/>
  <c r="FL13" i="4"/>
  <c r="FP13" i="4"/>
  <c r="FT13" i="4"/>
  <c r="FX13" i="4"/>
  <c r="GB13" i="4"/>
  <c r="GF13" i="4"/>
  <c r="GJ13" i="4"/>
  <c r="GN13" i="4"/>
  <c r="GR13" i="4"/>
  <c r="GV13" i="4"/>
  <c r="GZ13" i="4"/>
  <c r="HD13" i="4"/>
  <c r="DL14" i="4"/>
  <c r="DP14" i="4"/>
  <c r="DT14" i="4"/>
  <c r="DX14" i="4"/>
  <c r="EB14" i="4"/>
  <c r="EF14" i="4"/>
  <c r="EJ14" i="4"/>
  <c r="EN14" i="4"/>
  <c r="ER14" i="4"/>
  <c r="EV14" i="4"/>
  <c r="EZ14" i="4"/>
  <c r="FD14" i="4"/>
  <c r="FH14" i="4"/>
  <c r="FL14" i="4"/>
  <c r="FP14" i="4"/>
  <c r="FT14" i="4"/>
  <c r="FX14" i="4"/>
  <c r="GB14" i="4"/>
  <c r="GF14" i="4"/>
  <c r="GJ14" i="4"/>
  <c r="GN14" i="4"/>
  <c r="GR14" i="4"/>
  <c r="GV14" i="4"/>
  <c r="GZ14" i="4"/>
  <c r="HD14" i="4"/>
  <c r="DK15" i="4"/>
  <c r="DM15" i="4"/>
  <c r="DN15" i="4"/>
  <c r="DP15" i="4"/>
  <c r="DR15" i="4"/>
  <c r="DT15" i="4"/>
  <c r="DV15" i="4"/>
  <c r="DX15" i="4"/>
  <c r="DZ15" i="4"/>
  <c r="EB15" i="4"/>
  <c r="ED15" i="4"/>
  <c r="EF15" i="4"/>
  <c r="EH15" i="4"/>
  <c r="EJ15" i="4"/>
  <c r="EL15" i="4"/>
  <c r="EN15" i="4"/>
  <c r="EP15" i="4"/>
  <c r="ER15" i="4"/>
  <c r="ET15" i="4"/>
  <c r="EV15" i="4"/>
  <c r="EX15" i="4"/>
  <c r="EZ15" i="4"/>
  <c r="FB15" i="4"/>
  <c r="FD15" i="4"/>
  <c r="FF15" i="4"/>
  <c r="FH15" i="4"/>
  <c r="FJ15" i="4"/>
  <c r="FL15" i="4"/>
  <c r="FN15" i="4"/>
  <c r="FP15" i="4"/>
  <c r="FR15" i="4"/>
  <c r="FT15" i="4"/>
  <c r="FV15" i="4"/>
  <c r="FX15" i="4"/>
  <c r="FZ15" i="4"/>
  <c r="GB15" i="4"/>
  <c r="GD15" i="4"/>
  <c r="GF15" i="4"/>
  <c r="GH15" i="4"/>
  <c r="GJ15" i="4"/>
  <c r="GL15" i="4"/>
  <c r="GN15" i="4"/>
  <c r="GP15" i="4"/>
  <c r="GR15" i="4"/>
  <c r="GT15" i="4"/>
  <c r="GV15" i="4"/>
  <c r="GX15" i="4"/>
  <c r="GZ15" i="4"/>
  <c r="HB15" i="4"/>
  <c r="HD15" i="4"/>
  <c r="DJ16" i="4"/>
  <c r="DL16" i="4"/>
  <c r="DN16" i="4"/>
  <c r="DP16" i="4"/>
  <c r="DR16" i="4"/>
  <c r="DT16" i="4"/>
  <c r="DV16" i="4"/>
  <c r="DX16" i="4"/>
  <c r="DZ16" i="4"/>
  <c r="EB16" i="4"/>
  <c r="ED16" i="4"/>
  <c r="EF16" i="4"/>
  <c r="EH16" i="4"/>
  <c r="EJ16" i="4"/>
  <c r="EL16" i="4"/>
  <c r="EN16" i="4"/>
  <c r="EP16" i="4"/>
  <c r="ER16" i="4"/>
  <c r="ET16" i="4"/>
  <c r="EV16" i="4"/>
  <c r="EX16" i="4"/>
  <c r="EZ16" i="4"/>
  <c r="FB16" i="4"/>
  <c r="FD16" i="4"/>
  <c r="FF16" i="4"/>
  <c r="FH16" i="4"/>
  <c r="FJ16" i="4"/>
  <c r="FL16" i="4"/>
  <c r="FN16" i="4"/>
  <c r="FP16" i="4"/>
  <c r="FR16" i="4"/>
  <c r="FT16" i="4"/>
  <c r="FV16" i="4"/>
  <c r="FX16" i="4"/>
  <c r="FZ16" i="4"/>
  <c r="GB16" i="4"/>
  <c r="GD16" i="4"/>
  <c r="GF16" i="4"/>
  <c r="GH16" i="4"/>
  <c r="GJ16" i="4"/>
  <c r="GL16" i="4"/>
  <c r="GN16" i="4"/>
  <c r="GP16" i="4"/>
  <c r="GR16" i="4"/>
  <c r="GT16" i="4"/>
  <c r="GV16" i="4"/>
  <c r="GX16" i="4"/>
  <c r="GZ16" i="4"/>
  <c r="HB16" i="4"/>
  <c r="HD16" i="4"/>
  <c r="DJ17" i="4"/>
  <c r="DL17" i="4"/>
  <c r="DN17" i="4"/>
  <c r="DP17" i="4"/>
  <c r="DR17" i="4"/>
  <c r="DT17" i="4"/>
  <c r="DV17" i="4"/>
  <c r="DX17" i="4"/>
  <c r="DZ17" i="4"/>
  <c r="EB17" i="4"/>
  <c r="ED17" i="4"/>
  <c r="EF17" i="4"/>
  <c r="EH17" i="4"/>
  <c r="EJ17" i="4"/>
  <c r="EL17" i="4"/>
  <c r="EN17" i="4"/>
  <c r="EP17" i="4"/>
  <c r="ER17" i="4"/>
  <c r="ET17" i="4"/>
  <c r="EV17" i="4"/>
  <c r="EX17" i="4"/>
  <c r="EZ17" i="4"/>
  <c r="FB17" i="4"/>
  <c r="FD17" i="4"/>
  <c r="FF17" i="4"/>
  <c r="FH17" i="4"/>
  <c r="FJ17" i="4"/>
  <c r="FL17" i="4"/>
  <c r="FN17" i="4"/>
  <c r="FP17" i="4"/>
  <c r="FR17" i="4"/>
  <c r="FT17" i="4"/>
  <c r="FV17" i="4"/>
  <c r="FX17" i="4"/>
  <c r="FZ17" i="4"/>
  <c r="GB17" i="4"/>
  <c r="GD17" i="4"/>
  <c r="GF17" i="4"/>
  <c r="GH17" i="4"/>
  <c r="GJ17" i="4"/>
  <c r="GL17" i="4"/>
  <c r="GN17" i="4"/>
  <c r="GP17" i="4"/>
  <c r="GR17" i="4"/>
  <c r="GT17" i="4"/>
  <c r="GV17" i="4"/>
  <c r="GX17" i="4"/>
  <c r="GZ17" i="4"/>
  <c r="HB17" i="4"/>
  <c r="HD17" i="4"/>
  <c r="DJ18" i="4"/>
  <c r="DL18" i="4"/>
  <c r="DN18" i="4"/>
  <c r="DP18" i="4"/>
  <c r="DR18" i="4"/>
  <c r="DT18" i="4"/>
  <c r="DV18" i="4"/>
  <c r="DX18" i="4"/>
  <c r="DZ18" i="4"/>
  <c r="EB18" i="4"/>
  <c r="ED18" i="4"/>
  <c r="EF18" i="4"/>
  <c r="EH18" i="4"/>
  <c r="EJ18" i="4"/>
  <c r="EL18" i="4"/>
  <c r="EN18" i="4"/>
  <c r="EP18" i="4"/>
  <c r="ER18" i="4"/>
  <c r="ET18" i="4"/>
  <c r="EV18" i="4"/>
  <c r="EX18" i="4"/>
  <c r="EZ18" i="4"/>
  <c r="DL15" i="4"/>
  <c r="DO15" i="4"/>
  <c r="DQ15" i="4"/>
  <c r="DS15" i="4"/>
  <c r="DU15" i="4"/>
  <c r="DW15" i="4"/>
  <c r="DY15" i="4"/>
  <c r="EA15" i="4"/>
  <c r="EC15" i="4"/>
  <c r="EE15" i="4"/>
  <c r="EG15" i="4"/>
  <c r="EI15" i="4"/>
  <c r="EK15" i="4"/>
  <c r="EM15" i="4"/>
  <c r="EO15" i="4"/>
  <c r="EQ15" i="4"/>
  <c r="ES15" i="4"/>
  <c r="EU15" i="4"/>
  <c r="EW15" i="4"/>
  <c r="EY15" i="4"/>
  <c r="FA15" i="4"/>
  <c r="FC15" i="4"/>
  <c r="FE15" i="4"/>
  <c r="FG15" i="4"/>
  <c r="FI15" i="4"/>
  <c r="FK15" i="4"/>
  <c r="FM15" i="4"/>
  <c r="FO15" i="4"/>
  <c r="FQ15" i="4"/>
  <c r="FS15" i="4"/>
  <c r="FU15" i="4"/>
  <c r="FW15" i="4"/>
  <c r="FY15" i="4"/>
  <c r="GA15" i="4"/>
  <c r="GC15" i="4"/>
  <c r="GE15" i="4"/>
  <c r="GG15" i="4"/>
  <c r="GI15" i="4"/>
  <c r="GK15" i="4"/>
  <c r="GM15" i="4"/>
  <c r="GO15" i="4"/>
  <c r="GQ15" i="4"/>
  <c r="GS15" i="4"/>
  <c r="GU15" i="4"/>
  <c r="GW15" i="4"/>
  <c r="GY15" i="4"/>
  <c r="HA15" i="4"/>
  <c r="HC15" i="4"/>
  <c r="DI16" i="4"/>
  <c r="DK16" i="4"/>
  <c r="DM16" i="4"/>
  <c r="DO16" i="4"/>
  <c r="DQ16" i="4"/>
  <c r="DS16" i="4"/>
  <c r="DU16" i="4"/>
  <c r="DW16" i="4"/>
  <c r="DY16" i="4"/>
  <c r="EA16" i="4"/>
  <c r="EC16" i="4"/>
  <c r="EE16" i="4"/>
  <c r="EG16" i="4"/>
  <c r="EI16" i="4"/>
  <c r="EK16" i="4"/>
  <c r="EM16" i="4"/>
  <c r="EO16" i="4"/>
  <c r="EQ16" i="4"/>
  <c r="ES16" i="4"/>
  <c r="EU16" i="4"/>
  <c r="EW16" i="4"/>
  <c r="EY16" i="4"/>
  <c r="FA16" i="4"/>
  <c r="FC16" i="4"/>
  <c r="FE16" i="4"/>
  <c r="FG16" i="4"/>
  <c r="FI16" i="4"/>
  <c r="FK16" i="4"/>
  <c r="FM16" i="4"/>
  <c r="FO16" i="4"/>
  <c r="FQ16" i="4"/>
  <c r="FS16" i="4"/>
  <c r="FU16" i="4"/>
  <c r="FW16" i="4"/>
  <c r="FY16" i="4"/>
  <c r="GA16" i="4"/>
  <c r="GC16" i="4"/>
  <c r="GE16" i="4"/>
  <c r="GG16" i="4"/>
  <c r="GI16" i="4"/>
  <c r="GK16" i="4"/>
  <c r="GM16" i="4"/>
  <c r="GO16" i="4"/>
  <c r="GQ16" i="4"/>
  <c r="GS16" i="4"/>
  <c r="GU16" i="4"/>
  <c r="GW16" i="4"/>
  <c r="GY16" i="4"/>
  <c r="HA16" i="4"/>
  <c r="HC16" i="4"/>
  <c r="DI17" i="4"/>
  <c r="DK17" i="4"/>
  <c r="DM17" i="4"/>
  <c r="DO17" i="4"/>
  <c r="DQ17" i="4"/>
  <c r="DS17" i="4"/>
  <c r="DU17" i="4"/>
  <c r="DW17" i="4"/>
  <c r="DY17" i="4"/>
  <c r="EA17" i="4"/>
  <c r="EC17" i="4"/>
  <c r="EE17" i="4"/>
  <c r="EG17" i="4"/>
  <c r="EI17" i="4"/>
  <c r="EK17" i="4"/>
  <c r="EM17" i="4"/>
  <c r="EO17" i="4"/>
  <c r="EQ17" i="4"/>
  <c r="ES17" i="4"/>
  <c r="EU17" i="4"/>
  <c r="EW17" i="4"/>
  <c r="EY17" i="4"/>
  <c r="FA17" i="4"/>
  <c r="FC17" i="4"/>
  <c r="FE17" i="4"/>
  <c r="FG17" i="4"/>
  <c r="FI17" i="4"/>
  <c r="FK17" i="4"/>
  <c r="FM17" i="4"/>
  <c r="FO17" i="4"/>
  <c r="FQ17" i="4"/>
  <c r="FS17" i="4"/>
  <c r="FU17" i="4"/>
  <c r="FW17" i="4"/>
  <c r="FY17" i="4"/>
  <c r="GA17" i="4"/>
  <c r="GC17" i="4"/>
  <c r="GE17" i="4"/>
  <c r="GG17" i="4"/>
  <c r="GI17" i="4"/>
  <c r="GK17" i="4"/>
  <c r="GM17" i="4"/>
  <c r="GO17" i="4"/>
  <c r="GQ17" i="4"/>
  <c r="GS17" i="4"/>
  <c r="GU17" i="4"/>
  <c r="GW17" i="4"/>
  <c r="GY17" i="4"/>
  <c r="HA17" i="4"/>
  <c r="HC17" i="4"/>
  <c r="DI18" i="4"/>
  <c r="DK18" i="4"/>
  <c r="DM18" i="4"/>
  <c r="DO18" i="4"/>
  <c r="DQ18" i="4"/>
  <c r="DS18" i="4"/>
  <c r="DU18" i="4"/>
  <c r="DW18" i="4"/>
  <c r="DY18" i="4"/>
  <c r="EA18" i="4"/>
  <c r="EC18" i="4"/>
  <c r="EE18" i="4"/>
  <c r="EG18" i="4"/>
  <c r="EI18" i="4"/>
  <c r="EK18" i="4"/>
  <c r="EM18" i="4"/>
  <c r="EO18" i="4"/>
  <c r="EQ18" i="4"/>
  <c r="ES18" i="4"/>
  <c r="EU18" i="4"/>
  <c r="EW18" i="4"/>
  <c r="EY18" i="4"/>
  <c r="FA18" i="4"/>
  <c r="FC18" i="4"/>
  <c r="FD18" i="4"/>
  <c r="FF18" i="4"/>
  <c r="FH18" i="4"/>
  <c r="FJ18" i="4"/>
  <c r="FL18" i="4"/>
  <c r="FN18" i="4"/>
  <c r="FP18" i="4"/>
  <c r="FR18" i="4"/>
  <c r="FT18" i="4"/>
  <c r="FV18" i="4"/>
  <c r="FX18" i="4"/>
  <c r="FZ18" i="4"/>
  <c r="GB18" i="4"/>
  <c r="GD18" i="4"/>
  <c r="GF18" i="4"/>
  <c r="GH18" i="4"/>
  <c r="GJ18" i="4"/>
  <c r="GL18" i="4"/>
  <c r="GN18" i="4"/>
  <c r="GP18" i="4"/>
  <c r="GR18" i="4"/>
  <c r="GT18" i="4"/>
  <c r="GV18" i="4"/>
  <c r="GX18" i="4"/>
  <c r="GZ18" i="4"/>
  <c r="HB18" i="4"/>
  <c r="HD18" i="4"/>
  <c r="DJ19" i="4"/>
  <c r="DL19" i="4"/>
  <c r="DN19" i="4"/>
  <c r="DP19" i="4"/>
  <c r="DR19" i="4"/>
  <c r="DT19" i="4"/>
  <c r="DV19" i="4"/>
  <c r="DX19" i="4"/>
  <c r="DZ19" i="4"/>
  <c r="EB19" i="4"/>
  <c r="ED19" i="4"/>
  <c r="EF19" i="4"/>
  <c r="EH19" i="4"/>
  <c r="EJ19" i="4"/>
  <c r="EL19" i="4"/>
  <c r="EN19" i="4"/>
  <c r="EP19" i="4"/>
  <c r="ER19" i="4"/>
  <c r="ET19" i="4"/>
  <c r="EV19" i="4"/>
  <c r="EX19" i="4"/>
  <c r="EZ19" i="4"/>
  <c r="FB19" i="4"/>
  <c r="FD19" i="4"/>
  <c r="FF19" i="4"/>
  <c r="FH19" i="4"/>
  <c r="FJ19" i="4"/>
  <c r="FL19" i="4"/>
  <c r="FN19" i="4"/>
  <c r="FP19" i="4"/>
  <c r="FR19" i="4"/>
  <c r="FT19" i="4"/>
  <c r="FV19" i="4"/>
  <c r="FX19" i="4"/>
  <c r="FZ19" i="4"/>
  <c r="GB19" i="4"/>
  <c r="GD19" i="4"/>
  <c r="GF19" i="4"/>
  <c r="GH19" i="4"/>
  <c r="GJ19" i="4"/>
  <c r="GL19" i="4"/>
  <c r="GN19" i="4"/>
  <c r="GP19" i="4"/>
  <c r="GR19" i="4"/>
  <c r="GT19" i="4"/>
  <c r="GV19" i="4"/>
  <c r="GX19" i="4"/>
  <c r="GZ19" i="4"/>
  <c r="HB19" i="4"/>
  <c r="HD19" i="4"/>
  <c r="DJ20" i="4"/>
  <c r="DL20" i="4"/>
  <c r="DN20" i="4"/>
  <c r="DP20" i="4"/>
  <c r="DR20" i="4"/>
  <c r="DT20" i="4"/>
  <c r="DV20" i="4"/>
  <c r="DX20" i="4"/>
  <c r="DZ20" i="4"/>
  <c r="EB20" i="4"/>
  <c r="ED20" i="4"/>
  <c r="EF20" i="4"/>
  <c r="EH20" i="4"/>
  <c r="EJ20" i="4"/>
  <c r="EL20" i="4"/>
  <c r="EN20" i="4"/>
  <c r="EP20" i="4"/>
  <c r="ER20" i="4"/>
  <c r="ET20" i="4"/>
  <c r="EV20" i="4"/>
  <c r="EX20" i="4"/>
  <c r="EZ20" i="4"/>
  <c r="FB20" i="4"/>
  <c r="FD20" i="4"/>
  <c r="FF20" i="4"/>
  <c r="FH20" i="4"/>
  <c r="FJ20" i="4"/>
  <c r="FL20" i="4"/>
  <c r="FN20" i="4"/>
  <c r="FP20" i="4"/>
  <c r="FR20" i="4"/>
  <c r="FT20" i="4"/>
  <c r="FV20" i="4"/>
  <c r="FX20" i="4"/>
  <c r="FZ20" i="4"/>
  <c r="GB20" i="4"/>
  <c r="GD20" i="4"/>
  <c r="GF20" i="4"/>
  <c r="GH20" i="4"/>
  <c r="GJ20" i="4"/>
  <c r="GL20" i="4"/>
  <c r="GN20" i="4"/>
  <c r="GP20" i="4"/>
  <c r="GR20" i="4"/>
  <c r="GT20" i="4"/>
  <c r="GV20" i="4"/>
  <c r="GX20" i="4"/>
  <c r="GZ20" i="4"/>
  <c r="HB20" i="4"/>
  <c r="HD20" i="4"/>
  <c r="DJ21" i="4"/>
  <c r="DL21" i="4"/>
  <c r="DN21" i="4"/>
  <c r="DP21" i="4"/>
  <c r="DR21" i="4"/>
  <c r="DT21" i="4"/>
  <c r="DV21" i="4"/>
  <c r="DX21" i="4"/>
  <c r="DZ21" i="4"/>
  <c r="EB21" i="4"/>
  <c r="ED21" i="4"/>
  <c r="EF21" i="4"/>
  <c r="EH21" i="4"/>
  <c r="EJ21" i="4"/>
  <c r="EL21" i="4"/>
  <c r="EN21" i="4"/>
  <c r="EP21" i="4"/>
  <c r="ER21" i="4"/>
  <c r="ET21" i="4"/>
  <c r="EV21" i="4"/>
  <c r="EX21" i="4"/>
  <c r="EZ21" i="4"/>
  <c r="FB21" i="4"/>
  <c r="FD21" i="4"/>
  <c r="FF21" i="4"/>
  <c r="FH21" i="4"/>
  <c r="FJ21" i="4"/>
  <c r="FL21" i="4"/>
  <c r="FN21" i="4"/>
  <c r="FP21" i="4"/>
  <c r="FR21" i="4"/>
  <c r="FT21" i="4"/>
  <c r="FV21" i="4"/>
  <c r="FX21" i="4"/>
  <c r="FZ21" i="4"/>
  <c r="GB21" i="4"/>
  <c r="GD21" i="4"/>
  <c r="GF21" i="4"/>
  <c r="GH21" i="4"/>
  <c r="GJ21" i="4"/>
  <c r="GL21" i="4"/>
  <c r="GN21" i="4"/>
  <c r="GP21" i="4"/>
  <c r="GR21" i="4"/>
  <c r="GT21" i="4"/>
  <c r="GV21" i="4"/>
  <c r="GX21" i="4"/>
  <c r="GZ21" i="4"/>
  <c r="HB21" i="4"/>
  <c r="HD21" i="4"/>
  <c r="DJ22" i="4"/>
  <c r="DL22" i="4"/>
  <c r="DN22" i="4"/>
  <c r="DP22" i="4"/>
  <c r="DR22" i="4"/>
  <c r="DT22" i="4"/>
  <c r="DV22" i="4"/>
  <c r="DX22" i="4"/>
  <c r="DZ22" i="4"/>
  <c r="EB22" i="4"/>
  <c r="ED22" i="4"/>
  <c r="EF22" i="4"/>
  <c r="EH22" i="4"/>
  <c r="EJ22" i="4"/>
  <c r="EL22" i="4"/>
  <c r="EN22" i="4"/>
  <c r="EP22" i="4"/>
  <c r="ER22" i="4"/>
  <c r="ET22" i="4"/>
  <c r="EV22" i="4"/>
  <c r="EX22" i="4"/>
  <c r="EZ22" i="4"/>
  <c r="FB22" i="4"/>
  <c r="FD22" i="4"/>
  <c r="FF22" i="4"/>
  <c r="FH22" i="4"/>
  <c r="FJ22" i="4"/>
  <c r="FL22" i="4"/>
  <c r="FN22" i="4"/>
  <c r="FP22" i="4"/>
  <c r="FR22" i="4"/>
  <c r="FT22" i="4"/>
  <c r="FV22" i="4"/>
  <c r="FX22" i="4"/>
  <c r="FZ22" i="4"/>
  <c r="GB22" i="4"/>
  <c r="GD22" i="4"/>
  <c r="GF22" i="4"/>
  <c r="GH22" i="4"/>
  <c r="GJ22" i="4"/>
  <c r="GL22" i="4"/>
  <c r="GN22" i="4"/>
  <c r="GP22" i="4"/>
  <c r="GR22" i="4"/>
  <c r="GT22" i="4"/>
  <c r="GV22" i="4"/>
  <c r="GX22" i="4"/>
  <c r="GZ22" i="4"/>
  <c r="HB22" i="4"/>
  <c r="HD22" i="4"/>
  <c r="DJ23" i="4"/>
  <c r="DL23" i="4"/>
  <c r="DN23" i="4"/>
  <c r="DP23" i="4"/>
  <c r="DR23" i="4"/>
  <c r="DT23" i="4"/>
  <c r="DV23" i="4"/>
  <c r="DX23" i="4"/>
  <c r="DZ23" i="4"/>
  <c r="EB23" i="4"/>
  <c r="ED23" i="4"/>
  <c r="EF23" i="4"/>
  <c r="EH23" i="4"/>
  <c r="EJ23" i="4"/>
  <c r="EL23" i="4"/>
  <c r="EN23" i="4"/>
  <c r="EP23" i="4"/>
  <c r="ER23" i="4"/>
  <c r="ET23" i="4"/>
  <c r="EV23" i="4"/>
  <c r="EX23" i="4"/>
  <c r="EZ23" i="4"/>
  <c r="FB23" i="4"/>
  <c r="FD23" i="4"/>
  <c r="FF23" i="4"/>
  <c r="FH23" i="4"/>
  <c r="FJ23" i="4"/>
  <c r="FL23" i="4"/>
  <c r="FN23" i="4"/>
  <c r="FP23" i="4"/>
  <c r="FR23" i="4"/>
  <c r="FT23" i="4"/>
  <c r="FV23" i="4"/>
  <c r="FX23" i="4"/>
  <c r="FZ23" i="4"/>
  <c r="GB23" i="4"/>
  <c r="GD23" i="4"/>
  <c r="GF23" i="4"/>
  <c r="GH23" i="4"/>
  <c r="GJ23" i="4"/>
  <c r="GL23" i="4"/>
  <c r="GN23" i="4"/>
  <c r="GP23" i="4"/>
  <c r="GR23" i="4"/>
  <c r="GT23" i="4"/>
  <c r="GV23" i="4"/>
  <c r="GX23" i="4"/>
  <c r="GZ23" i="4"/>
  <c r="HB23" i="4"/>
  <c r="HD23" i="4"/>
  <c r="DJ24" i="4"/>
  <c r="DL24" i="4"/>
  <c r="DN24" i="4"/>
  <c r="DP24" i="4"/>
  <c r="DR24" i="4"/>
  <c r="DT24" i="4"/>
  <c r="DV24" i="4"/>
  <c r="DX24" i="4"/>
  <c r="DZ24" i="4"/>
  <c r="EB24" i="4"/>
  <c r="ED24" i="4"/>
  <c r="EF24" i="4"/>
  <c r="EH24" i="4"/>
  <c r="EJ24" i="4"/>
  <c r="EL24" i="4"/>
  <c r="EN24" i="4"/>
  <c r="EP24" i="4"/>
  <c r="ER24" i="4"/>
  <c r="ET24" i="4"/>
  <c r="EV24" i="4"/>
  <c r="EX24" i="4"/>
  <c r="EZ24" i="4"/>
  <c r="FB24" i="4"/>
  <c r="FD24" i="4"/>
  <c r="FF24" i="4"/>
  <c r="FH24" i="4"/>
  <c r="FJ24" i="4"/>
  <c r="FL24" i="4"/>
  <c r="FN24" i="4"/>
  <c r="FP24" i="4"/>
  <c r="FR24" i="4"/>
  <c r="FT24" i="4"/>
  <c r="FV24" i="4"/>
  <c r="FX24" i="4"/>
  <c r="FZ24" i="4"/>
  <c r="GB24" i="4"/>
  <c r="GD24" i="4"/>
  <c r="GF24" i="4"/>
  <c r="GH24" i="4"/>
  <c r="GJ24" i="4"/>
  <c r="GL24" i="4"/>
  <c r="GN24" i="4"/>
  <c r="GP24" i="4"/>
  <c r="GR24" i="4"/>
  <c r="GT24" i="4"/>
  <c r="GV24" i="4"/>
  <c r="GX24" i="4"/>
  <c r="GZ24" i="4"/>
  <c r="HB24" i="4"/>
  <c r="HD24" i="4"/>
  <c r="DJ25" i="4"/>
  <c r="DL25" i="4"/>
  <c r="DN25" i="4"/>
  <c r="DP25" i="4"/>
  <c r="DR25" i="4"/>
  <c r="DT25" i="4"/>
  <c r="DV25" i="4"/>
  <c r="DX25" i="4"/>
  <c r="DZ25" i="4"/>
  <c r="EB25" i="4"/>
  <c r="ED25" i="4"/>
  <c r="EF25" i="4"/>
  <c r="EH25" i="4"/>
  <c r="EJ25" i="4"/>
  <c r="FB18" i="4"/>
  <c r="FE18" i="4"/>
  <c r="FG18" i="4"/>
  <c r="FI18" i="4"/>
  <c r="FK18" i="4"/>
  <c r="FM18" i="4"/>
  <c r="FO18" i="4"/>
  <c r="FQ18" i="4"/>
  <c r="FS18" i="4"/>
  <c r="FU18" i="4"/>
  <c r="FW18" i="4"/>
  <c r="FY18" i="4"/>
  <c r="GA18" i="4"/>
  <c r="GC18" i="4"/>
  <c r="GE18" i="4"/>
  <c r="GG18" i="4"/>
  <c r="GI18" i="4"/>
  <c r="GK18" i="4"/>
  <c r="GM18" i="4"/>
  <c r="GO18" i="4"/>
  <c r="GQ18" i="4"/>
  <c r="GS18" i="4"/>
  <c r="GU18" i="4"/>
  <c r="GW18" i="4"/>
  <c r="GY18" i="4"/>
  <c r="HA18" i="4"/>
  <c r="HC18" i="4"/>
  <c r="DI19" i="4"/>
  <c r="DK19" i="4"/>
  <c r="DM19" i="4"/>
  <c r="DO19" i="4"/>
  <c r="DQ19" i="4"/>
  <c r="DS19" i="4"/>
  <c r="DU19" i="4"/>
  <c r="DW19" i="4"/>
  <c r="DY19" i="4"/>
  <c r="EA19" i="4"/>
  <c r="EC19" i="4"/>
  <c r="EE19" i="4"/>
  <c r="EG19" i="4"/>
  <c r="EI19" i="4"/>
  <c r="EK19" i="4"/>
  <c r="EM19" i="4"/>
  <c r="EO19" i="4"/>
  <c r="EQ19" i="4"/>
  <c r="ES19" i="4"/>
  <c r="EU19" i="4"/>
  <c r="EW19" i="4"/>
  <c r="EY19" i="4"/>
  <c r="FA19" i="4"/>
  <c r="FC19" i="4"/>
  <c r="FE19" i="4"/>
  <c r="FG19" i="4"/>
  <c r="FI19" i="4"/>
  <c r="FK19" i="4"/>
  <c r="FM19" i="4"/>
  <c r="FO19" i="4"/>
  <c r="FQ19" i="4"/>
  <c r="FS19" i="4"/>
  <c r="FU19" i="4"/>
  <c r="FW19" i="4"/>
  <c r="FY19" i="4"/>
  <c r="GA19" i="4"/>
  <c r="GC19" i="4"/>
  <c r="GE19" i="4"/>
  <c r="GG19" i="4"/>
  <c r="GI19" i="4"/>
  <c r="GK19" i="4"/>
  <c r="GM19" i="4"/>
  <c r="GO19" i="4"/>
  <c r="GQ19" i="4"/>
  <c r="GS19" i="4"/>
  <c r="GU19" i="4"/>
  <c r="GW19" i="4"/>
  <c r="GY19" i="4"/>
  <c r="HA19" i="4"/>
  <c r="HC19" i="4"/>
  <c r="DI20" i="4"/>
  <c r="DK20" i="4"/>
  <c r="DM20" i="4"/>
  <c r="DO20" i="4"/>
  <c r="DQ20" i="4"/>
  <c r="DS20" i="4"/>
  <c r="DU20" i="4"/>
  <c r="DW20" i="4"/>
  <c r="DY20" i="4"/>
  <c r="EA20" i="4"/>
  <c r="EC20" i="4"/>
  <c r="EE20" i="4"/>
  <c r="EG20" i="4"/>
  <c r="EI20" i="4"/>
  <c r="EK20" i="4"/>
  <c r="EM20" i="4"/>
  <c r="EO20" i="4"/>
  <c r="EQ20" i="4"/>
  <c r="ES20" i="4"/>
  <c r="EU20" i="4"/>
  <c r="EW20" i="4"/>
  <c r="EY20" i="4"/>
  <c r="FA20" i="4"/>
  <c r="FC20" i="4"/>
  <c r="FE20" i="4"/>
  <c r="FG20" i="4"/>
  <c r="FI20" i="4"/>
  <c r="FK20" i="4"/>
  <c r="FM20" i="4"/>
  <c r="FO20" i="4"/>
  <c r="FQ20" i="4"/>
  <c r="FS20" i="4"/>
  <c r="FU20" i="4"/>
  <c r="FW20" i="4"/>
  <c r="FY20" i="4"/>
  <c r="GA20" i="4"/>
  <c r="GC20" i="4"/>
  <c r="GE20" i="4"/>
  <c r="GG20" i="4"/>
  <c r="GI20" i="4"/>
  <c r="GK20" i="4"/>
  <c r="GM20" i="4"/>
  <c r="GO20" i="4"/>
  <c r="GQ20" i="4"/>
  <c r="GS20" i="4"/>
  <c r="GU20" i="4"/>
  <c r="GW20" i="4"/>
  <c r="GY20" i="4"/>
  <c r="HA20" i="4"/>
  <c r="HC20" i="4"/>
  <c r="DI21" i="4"/>
  <c r="DK21" i="4"/>
  <c r="DM21" i="4"/>
  <c r="DO21" i="4"/>
  <c r="DQ21" i="4"/>
  <c r="DS21" i="4"/>
  <c r="DU21" i="4"/>
  <c r="DW21" i="4"/>
  <c r="DY21" i="4"/>
  <c r="EA21" i="4"/>
  <c r="EC21" i="4"/>
  <c r="EE21" i="4"/>
  <c r="EG21" i="4"/>
  <c r="EI21" i="4"/>
  <c r="EK21" i="4"/>
  <c r="EM21" i="4"/>
  <c r="EO21" i="4"/>
  <c r="EQ21" i="4"/>
  <c r="ES21" i="4"/>
  <c r="EU21" i="4"/>
  <c r="EW21" i="4"/>
  <c r="EY21" i="4"/>
  <c r="FA21" i="4"/>
  <c r="FC21" i="4"/>
  <c r="FE21" i="4"/>
  <c r="FG21" i="4"/>
  <c r="FI21" i="4"/>
  <c r="FK21" i="4"/>
  <c r="FM21" i="4"/>
  <c r="FO21" i="4"/>
  <c r="FQ21" i="4"/>
  <c r="FS21" i="4"/>
  <c r="FU21" i="4"/>
  <c r="FW21" i="4"/>
  <c r="FY21" i="4"/>
  <c r="GA21" i="4"/>
  <c r="GC21" i="4"/>
  <c r="GE21" i="4"/>
  <c r="GG21" i="4"/>
  <c r="GI21" i="4"/>
  <c r="GK21" i="4"/>
  <c r="GM21" i="4"/>
  <c r="GO21" i="4"/>
  <c r="GQ21" i="4"/>
  <c r="GS21" i="4"/>
  <c r="GU21" i="4"/>
  <c r="GW21" i="4"/>
  <c r="GY21" i="4"/>
  <c r="HA21" i="4"/>
  <c r="HC21" i="4"/>
  <c r="DI22" i="4"/>
  <c r="DK22" i="4"/>
  <c r="DM22" i="4"/>
  <c r="DO22" i="4"/>
  <c r="DQ22" i="4"/>
  <c r="DS22" i="4"/>
  <c r="DU22" i="4"/>
  <c r="DW22" i="4"/>
  <c r="DY22" i="4"/>
  <c r="EA22" i="4"/>
  <c r="EC22" i="4"/>
  <c r="EE22" i="4"/>
  <c r="EG22" i="4"/>
  <c r="EI22" i="4"/>
  <c r="EK22" i="4"/>
  <c r="EM22" i="4"/>
  <c r="EO22" i="4"/>
  <c r="EQ22" i="4"/>
  <c r="ES22" i="4"/>
  <c r="EU22" i="4"/>
  <c r="EW22" i="4"/>
  <c r="EY22" i="4"/>
  <c r="FA22" i="4"/>
  <c r="FC22" i="4"/>
  <c r="FE22" i="4"/>
  <c r="FG22" i="4"/>
  <c r="FI22" i="4"/>
  <c r="FK22" i="4"/>
  <c r="FM22" i="4"/>
  <c r="FO22" i="4"/>
  <c r="FQ22" i="4"/>
  <c r="FS22" i="4"/>
  <c r="FU22" i="4"/>
  <c r="FW22" i="4"/>
  <c r="FY22" i="4"/>
  <c r="GA22" i="4"/>
  <c r="GC22" i="4"/>
  <c r="GE22" i="4"/>
  <c r="GG22" i="4"/>
  <c r="GI22" i="4"/>
  <c r="GK22" i="4"/>
  <c r="GM22" i="4"/>
  <c r="GO22" i="4"/>
  <c r="GQ22" i="4"/>
  <c r="GS22" i="4"/>
  <c r="GU22" i="4"/>
  <c r="GW22" i="4"/>
  <c r="GY22" i="4"/>
  <c r="HA22" i="4"/>
  <c r="HC22" i="4"/>
  <c r="DI23" i="4"/>
  <c r="DK23" i="4"/>
  <c r="DM23" i="4"/>
  <c r="DO23" i="4"/>
  <c r="DQ23" i="4"/>
  <c r="DS23" i="4"/>
  <c r="DU23" i="4"/>
  <c r="DW23" i="4"/>
  <c r="DY23" i="4"/>
  <c r="EA23" i="4"/>
  <c r="EC23" i="4"/>
  <c r="EE23" i="4"/>
  <c r="EG23" i="4"/>
  <c r="EI23" i="4"/>
  <c r="EK23" i="4"/>
  <c r="EM23" i="4"/>
  <c r="EO23" i="4"/>
  <c r="EQ23" i="4"/>
  <c r="ES23" i="4"/>
  <c r="EU23" i="4"/>
  <c r="EW23" i="4"/>
  <c r="EY23" i="4"/>
  <c r="FA23" i="4"/>
  <c r="FC23" i="4"/>
  <c r="FE23" i="4"/>
  <c r="FG23" i="4"/>
  <c r="FI23" i="4"/>
  <c r="FK23" i="4"/>
  <c r="FM23" i="4"/>
  <c r="FO23" i="4"/>
  <c r="FQ23" i="4"/>
  <c r="FS23" i="4"/>
  <c r="FU23" i="4"/>
  <c r="FW23" i="4"/>
  <c r="FY23" i="4"/>
  <c r="GA23" i="4"/>
  <c r="GC23" i="4"/>
  <c r="GE23" i="4"/>
  <c r="GG23" i="4"/>
  <c r="GI23" i="4"/>
  <c r="GK23" i="4"/>
  <c r="GM23" i="4"/>
  <c r="GO23" i="4"/>
  <c r="GQ23" i="4"/>
  <c r="GS23" i="4"/>
  <c r="GU23" i="4"/>
  <c r="GW23" i="4"/>
  <c r="GY23" i="4"/>
  <c r="HA23" i="4"/>
  <c r="HC23" i="4"/>
  <c r="DI24" i="4"/>
  <c r="DK24" i="4"/>
  <c r="DM24" i="4"/>
  <c r="DO24" i="4"/>
  <c r="DQ24" i="4"/>
  <c r="DS24" i="4"/>
  <c r="DU24" i="4"/>
  <c r="DW24" i="4"/>
  <c r="DY24" i="4"/>
  <c r="EA24" i="4"/>
  <c r="EC24" i="4"/>
  <c r="EE24" i="4"/>
  <c r="EG24" i="4"/>
  <c r="EI24" i="4"/>
  <c r="EK24" i="4"/>
  <c r="EM24" i="4"/>
  <c r="EO24" i="4"/>
  <c r="EQ24" i="4"/>
  <c r="ES24" i="4"/>
  <c r="EU24" i="4"/>
  <c r="EW24" i="4"/>
  <c r="EY24" i="4"/>
  <c r="FA24" i="4"/>
  <c r="FC24" i="4"/>
  <c r="FE24" i="4"/>
  <c r="FG24" i="4"/>
  <c r="FI24" i="4"/>
  <c r="FK24" i="4"/>
  <c r="FM24" i="4"/>
  <c r="FO24" i="4"/>
  <c r="FQ24" i="4"/>
  <c r="FS24" i="4"/>
  <c r="FU24" i="4"/>
  <c r="FW24" i="4"/>
  <c r="FY24" i="4"/>
  <c r="GA24" i="4"/>
  <c r="GC24" i="4"/>
  <c r="GE24" i="4"/>
  <c r="GG24" i="4"/>
  <c r="GI24" i="4"/>
  <c r="GK24" i="4"/>
  <c r="GM24" i="4"/>
  <c r="GO24" i="4"/>
  <c r="GQ24" i="4"/>
  <c r="GS24" i="4"/>
  <c r="GU24" i="4"/>
  <c r="GW24" i="4"/>
  <c r="GY24" i="4"/>
  <c r="HA24" i="4"/>
  <c r="HC24" i="4"/>
  <c r="DI25" i="4"/>
  <c r="DK25" i="4"/>
  <c r="DM25" i="4"/>
  <c r="DO25" i="4"/>
  <c r="DQ25" i="4"/>
  <c r="DS25" i="4"/>
  <c r="DU25" i="4"/>
  <c r="DW25" i="4"/>
  <c r="DY25" i="4"/>
  <c r="EA25" i="4"/>
  <c r="EC25" i="4"/>
  <c r="EE25" i="4"/>
  <c r="EG25" i="4"/>
  <c r="EI25" i="4"/>
  <c r="EL25" i="4"/>
  <c r="EN25" i="4"/>
  <c r="EP25" i="4"/>
  <c r="ER25" i="4"/>
  <c r="ET25" i="4"/>
  <c r="EV25" i="4"/>
  <c r="EX25" i="4"/>
  <c r="EZ25" i="4"/>
  <c r="FB25" i="4"/>
  <c r="FD25" i="4"/>
  <c r="FF25" i="4"/>
  <c r="FH25" i="4"/>
  <c r="FJ25" i="4"/>
  <c r="FL25" i="4"/>
  <c r="FN25" i="4"/>
  <c r="FP25" i="4"/>
  <c r="FR25" i="4"/>
  <c r="FT25" i="4"/>
  <c r="FV25" i="4"/>
  <c r="FX25" i="4"/>
  <c r="FZ25" i="4"/>
  <c r="GB25" i="4"/>
  <c r="GD25" i="4"/>
  <c r="GF25" i="4"/>
  <c r="GH25" i="4"/>
  <c r="GJ25" i="4"/>
  <c r="GL25" i="4"/>
  <c r="GN25" i="4"/>
  <c r="GP25" i="4"/>
  <c r="GR25" i="4"/>
  <c r="GT25" i="4"/>
  <c r="GV25" i="4"/>
  <c r="GX25" i="4"/>
  <c r="GZ25" i="4"/>
  <c r="HB25" i="4"/>
  <c r="HD25" i="4"/>
  <c r="DJ26" i="4"/>
  <c r="DL26" i="4"/>
  <c r="DN26" i="4"/>
  <c r="DP26" i="4"/>
  <c r="DR26" i="4"/>
  <c r="DT26" i="4"/>
  <c r="DV26" i="4"/>
  <c r="DX26" i="4"/>
  <c r="DZ26" i="4"/>
  <c r="EB26" i="4"/>
  <c r="ED26" i="4"/>
  <c r="EF26" i="4"/>
  <c r="EH26" i="4"/>
  <c r="EJ26" i="4"/>
  <c r="EL26" i="4"/>
  <c r="EN26" i="4"/>
  <c r="EP26" i="4"/>
  <c r="ER26" i="4"/>
  <c r="ET26" i="4"/>
  <c r="EV26" i="4"/>
  <c r="EX26" i="4"/>
  <c r="EZ26" i="4"/>
  <c r="FB26" i="4"/>
  <c r="FD26" i="4"/>
  <c r="FF26" i="4"/>
  <c r="FH26" i="4"/>
  <c r="FJ26" i="4"/>
  <c r="FL26" i="4"/>
  <c r="FN26" i="4"/>
  <c r="FP26" i="4"/>
  <c r="FR26" i="4"/>
  <c r="FT26" i="4"/>
  <c r="FV26" i="4"/>
  <c r="FX26" i="4"/>
  <c r="FZ26" i="4"/>
  <c r="GB26" i="4"/>
  <c r="GD26" i="4"/>
  <c r="GF26" i="4"/>
  <c r="GH26" i="4"/>
  <c r="GJ26" i="4"/>
  <c r="GL26" i="4"/>
  <c r="GN26" i="4"/>
  <c r="GP26" i="4"/>
  <c r="GR26" i="4"/>
  <c r="GT26" i="4"/>
  <c r="GV26" i="4"/>
  <c r="GX26" i="4"/>
  <c r="GZ26" i="4"/>
  <c r="HB26" i="4"/>
  <c r="HD26" i="4"/>
  <c r="DJ27" i="4"/>
  <c r="DL27" i="4"/>
  <c r="DN27" i="4"/>
  <c r="DP27" i="4"/>
  <c r="DR27" i="4"/>
  <c r="DT27" i="4"/>
  <c r="DV27" i="4"/>
  <c r="DX27" i="4"/>
  <c r="DZ27" i="4"/>
  <c r="EB27" i="4"/>
  <c r="ED27" i="4"/>
  <c r="EF27" i="4"/>
  <c r="EH27" i="4"/>
  <c r="EJ27" i="4"/>
  <c r="EL27" i="4"/>
  <c r="EN27" i="4"/>
  <c r="EP27" i="4"/>
  <c r="ER27" i="4"/>
  <c r="ET27" i="4"/>
  <c r="EV27" i="4"/>
  <c r="EX27" i="4"/>
  <c r="EZ27" i="4"/>
  <c r="FB27" i="4"/>
  <c r="FD27" i="4"/>
  <c r="FF27" i="4"/>
  <c r="FH27" i="4"/>
  <c r="FJ27" i="4"/>
  <c r="FL27" i="4"/>
  <c r="FN27" i="4"/>
  <c r="FP27" i="4"/>
  <c r="FR27" i="4"/>
  <c r="FT27" i="4"/>
  <c r="FV27" i="4"/>
  <c r="FX27" i="4"/>
  <c r="FZ27" i="4"/>
  <c r="GB27" i="4"/>
  <c r="GD27" i="4"/>
  <c r="GF27" i="4"/>
  <c r="GH27" i="4"/>
  <c r="GJ27" i="4"/>
  <c r="GL27" i="4"/>
  <c r="GN27" i="4"/>
  <c r="GP27" i="4"/>
  <c r="GR27" i="4"/>
  <c r="GT27" i="4"/>
  <c r="GV27" i="4"/>
  <c r="GX27" i="4"/>
  <c r="GZ27" i="4"/>
  <c r="HB27" i="4"/>
  <c r="HD27" i="4"/>
  <c r="DJ28" i="4"/>
  <c r="DL28" i="4"/>
  <c r="DN28" i="4"/>
  <c r="DP28" i="4"/>
  <c r="DR28" i="4"/>
  <c r="DT28" i="4"/>
  <c r="DV28" i="4"/>
  <c r="DX28" i="4"/>
  <c r="DZ28" i="4"/>
  <c r="EB28" i="4"/>
  <c r="ED28" i="4"/>
  <c r="EF28" i="4"/>
  <c r="EH28" i="4"/>
  <c r="EJ28" i="4"/>
  <c r="EL28" i="4"/>
  <c r="EN28" i="4"/>
  <c r="EP28" i="4"/>
  <c r="ER28" i="4"/>
  <c r="ET28" i="4"/>
  <c r="EV28" i="4"/>
  <c r="EX28" i="4"/>
  <c r="EZ28" i="4"/>
  <c r="FB28" i="4"/>
  <c r="FD28" i="4"/>
  <c r="FF28" i="4"/>
  <c r="FH28" i="4"/>
  <c r="FJ28" i="4"/>
  <c r="FL28" i="4"/>
  <c r="FN28" i="4"/>
  <c r="FP28" i="4"/>
  <c r="FR28" i="4"/>
  <c r="FT28" i="4"/>
  <c r="FV28" i="4"/>
  <c r="FX28" i="4"/>
  <c r="FZ28" i="4"/>
  <c r="GB28" i="4"/>
  <c r="GD28" i="4"/>
  <c r="GF28" i="4"/>
  <c r="GH28" i="4"/>
  <c r="GJ28" i="4"/>
  <c r="GL28" i="4"/>
  <c r="GN28" i="4"/>
  <c r="GP28" i="4"/>
  <c r="GR28" i="4"/>
  <c r="GT28" i="4"/>
  <c r="GV28" i="4"/>
  <c r="GX28" i="4"/>
  <c r="GZ28" i="4"/>
  <c r="HB28" i="4"/>
  <c r="HD28" i="4"/>
  <c r="DJ29" i="4"/>
  <c r="DL29" i="4"/>
  <c r="DN29" i="4"/>
  <c r="DP29" i="4"/>
  <c r="DR29" i="4"/>
  <c r="DT29" i="4"/>
  <c r="DV29" i="4"/>
  <c r="DX29" i="4"/>
  <c r="DZ29" i="4"/>
  <c r="EB29" i="4"/>
  <c r="ED29" i="4"/>
  <c r="EF29" i="4"/>
  <c r="EH29" i="4"/>
  <c r="EJ29" i="4"/>
  <c r="EL29" i="4"/>
  <c r="EN29" i="4"/>
  <c r="EP29" i="4"/>
  <c r="ER29" i="4"/>
  <c r="ET29" i="4"/>
  <c r="EV29" i="4"/>
  <c r="EX29" i="4"/>
  <c r="EZ29" i="4"/>
  <c r="FB29" i="4"/>
  <c r="FD29" i="4"/>
  <c r="FF29" i="4"/>
  <c r="FH29" i="4"/>
  <c r="FJ29" i="4"/>
  <c r="FL29" i="4"/>
  <c r="FN29" i="4"/>
  <c r="FP29" i="4"/>
  <c r="FR29" i="4"/>
  <c r="FT29" i="4"/>
  <c r="FV29" i="4"/>
  <c r="FX29" i="4"/>
  <c r="FZ29" i="4"/>
  <c r="GB29" i="4"/>
  <c r="GD29" i="4"/>
  <c r="GF29" i="4"/>
  <c r="GH29" i="4"/>
  <c r="GJ29" i="4"/>
  <c r="GL29" i="4"/>
  <c r="GN29" i="4"/>
  <c r="GP29" i="4"/>
  <c r="GR29" i="4"/>
  <c r="GT29" i="4"/>
  <c r="GV29" i="4"/>
  <c r="GX29" i="4"/>
  <c r="GZ29" i="4"/>
  <c r="HB29" i="4"/>
  <c r="HD29" i="4"/>
  <c r="DJ30" i="4"/>
  <c r="DL30" i="4"/>
  <c r="DN30" i="4"/>
  <c r="DP30" i="4"/>
  <c r="DR30" i="4"/>
  <c r="DT30" i="4"/>
  <c r="DV30" i="4"/>
  <c r="DX30" i="4"/>
  <c r="DZ30" i="4"/>
  <c r="EB30" i="4"/>
  <c r="ED30" i="4"/>
  <c r="EF30" i="4"/>
  <c r="EH30" i="4"/>
  <c r="EJ30" i="4"/>
  <c r="EL30" i="4"/>
  <c r="EN30" i="4"/>
  <c r="EP30" i="4"/>
  <c r="ER30" i="4"/>
  <c r="ET30" i="4"/>
  <c r="EV30" i="4"/>
  <c r="EX30" i="4"/>
  <c r="EZ30" i="4"/>
  <c r="FB30" i="4"/>
  <c r="FD30" i="4"/>
  <c r="FF30" i="4"/>
  <c r="FH30" i="4"/>
  <c r="FJ30" i="4"/>
  <c r="FL30" i="4"/>
  <c r="FN30" i="4"/>
  <c r="FP30" i="4"/>
  <c r="FR30" i="4"/>
  <c r="FT30" i="4"/>
  <c r="FV30" i="4"/>
  <c r="FX30" i="4"/>
  <c r="FZ30" i="4"/>
  <c r="GB30" i="4"/>
  <c r="GD30" i="4"/>
  <c r="GF30" i="4"/>
  <c r="GH30" i="4"/>
  <c r="GJ30" i="4"/>
  <c r="GL30" i="4"/>
  <c r="GN30" i="4"/>
  <c r="GP30" i="4"/>
  <c r="GR30" i="4"/>
  <c r="GT30" i="4"/>
  <c r="GV30" i="4"/>
  <c r="GX30" i="4"/>
  <c r="GZ30" i="4"/>
  <c r="HB30" i="4"/>
  <c r="HD30" i="4"/>
  <c r="DJ31" i="4"/>
  <c r="DL31" i="4"/>
  <c r="DN31" i="4"/>
  <c r="DP31" i="4"/>
  <c r="DR31" i="4"/>
  <c r="DT31" i="4"/>
  <c r="DV31" i="4"/>
  <c r="DX31" i="4"/>
  <c r="DZ31" i="4"/>
  <c r="EB31" i="4"/>
  <c r="ED31" i="4"/>
  <c r="EF31" i="4"/>
  <c r="EH31" i="4"/>
  <c r="EJ31" i="4"/>
  <c r="EL31" i="4"/>
  <c r="EN31" i="4"/>
  <c r="EP31" i="4"/>
  <c r="ER31" i="4"/>
  <c r="ET31" i="4"/>
  <c r="EV31" i="4"/>
  <c r="EX31" i="4"/>
  <c r="EZ31" i="4"/>
  <c r="FB31" i="4"/>
  <c r="FD31" i="4"/>
  <c r="FF31" i="4"/>
  <c r="FH31" i="4"/>
  <c r="FJ31" i="4"/>
  <c r="FL31" i="4"/>
  <c r="FN31" i="4"/>
  <c r="FP31" i="4"/>
  <c r="FR31" i="4"/>
  <c r="FT31" i="4"/>
  <c r="FV31" i="4"/>
  <c r="FX31" i="4"/>
  <c r="FZ31" i="4"/>
  <c r="GB31" i="4"/>
  <c r="GD31" i="4"/>
  <c r="GF31" i="4"/>
  <c r="GH31" i="4"/>
  <c r="GJ31" i="4"/>
  <c r="GL31" i="4"/>
  <c r="GN31" i="4"/>
  <c r="GP31" i="4"/>
  <c r="GR31" i="4"/>
  <c r="GT31" i="4"/>
  <c r="GV31" i="4"/>
  <c r="GX31" i="4"/>
  <c r="GZ31" i="4"/>
  <c r="HB31" i="4"/>
  <c r="HD31" i="4"/>
  <c r="DJ32" i="4"/>
  <c r="DL32" i="4"/>
  <c r="DN32" i="4"/>
  <c r="DP32" i="4"/>
  <c r="DR32" i="4"/>
  <c r="EK25" i="4"/>
  <c r="EM25" i="4"/>
  <c r="EO25" i="4"/>
  <c r="EQ25" i="4"/>
  <c r="ES25" i="4"/>
  <c r="EU25" i="4"/>
  <c r="EW25" i="4"/>
  <c r="EY25" i="4"/>
  <c r="FA25" i="4"/>
  <c r="FC25" i="4"/>
  <c r="FE25" i="4"/>
  <c r="FG25" i="4"/>
  <c r="FI25" i="4"/>
  <c r="FK25" i="4"/>
  <c r="FM25" i="4"/>
  <c r="FO25" i="4"/>
  <c r="FQ25" i="4"/>
  <c r="FS25" i="4"/>
  <c r="FU25" i="4"/>
  <c r="FW25" i="4"/>
  <c r="FY25" i="4"/>
  <c r="GA25" i="4"/>
  <c r="GC25" i="4"/>
  <c r="GE25" i="4"/>
  <c r="GG25" i="4"/>
  <c r="GI25" i="4"/>
  <c r="GK25" i="4"/>
  <c r="GM25" i="4"/>
  <c r="GO25" i="4"/>
  <c r="GQ25" i="4"/>
  <c r="GS25" i="4"/>
  <c r="GU25" i="4"/>
  <c r="GW25" i="4"/>
  <c r="GY25" i="4"/>
  <c r="HA25" i="4"/>
  <c r="HC25" i="4"/>
  <c r="DI26" i="4"/>
  <c r="DK26" i="4"/>
  <c r="DM26" i="4"/>
  <c r="DO26" i="4"/>
  <c r="DQ26" i="4"/>
  <c r="DS26" i="4"/>
  <c r="DU26" i="4"/>
  <c r="DW26" i="4"/>
  <c r="DY26" i="4"/>
  <c r="EA26" i="4"/>
  <c r="EC26" i="4"/>
  <c r="EE26" i="4"/>
  <c r="EG26" i="4"/>
  <c r="EI26" i="4"/>
  <c r="EK26" i="4"/>
  <c r="EM26" i="4"/>
  <c r="EO26" i="4"/>
  <c r="EQ26" i="4"/>
  <c r="ES26" i="4"/>
  <c r="EU26" i="4"/>
  <c r="EW26" i="4"/>
  <c r="EY26" i="4"/>
  <c r="FA26" i="4"/>
  <c r="FC26" i="4"/>
  <c r="FE26" i="4"/>
  <c r="FG26" i="4"/>
  <c r="FI26" i="4"/>
  <c r="FK26" i="4"/>
  <c r="FM26" i="4"/>
  <c r="FO26" i="4"/>
  <c r="FQ26" i="4"/>
  <c r="FS26" i="4"/>
  <c r="FU26" i="4"/>
  <c r="FW26" i="4"/>
  <c r="FY26" i="4"/>
  <c r="GA26" i="4"/>
  <c r="GC26" i="4"/>
  <c r="GE26" i="4"/>
  <c r="GG26" i="4"/>
  <c r="GI26" i="4"/>
  <c r="GK26" i="4"/>
  <c r="GM26" i="4"/>
  <c r="GO26" i="4"/>
  <c r="GQ26" i="4"/>
  <c r="GS26" i="4"/>
  <c r="GU26" i="4"/>
  <c r="GW26" i="4"/>
  <c r="GY26" i="4"/>
  <c r="HA26" i="4"/>
  <c r="HC26" i="4"/>
  <c r="DI27" i="4"/>
  <c r="DK27" i="4"/>
  <c r="DM27" i="4"/>
  <c r="DO27" i="4"/>
  <c r="DQ27" i="4"/>
  <c r="DS27" i="4"/>
  <c r="DU27" i="4"/>
  <c r="DW27" i="4"/>
  <c r="DY27" i="4"/>
  <c r="EA27" i="4"/>
  <c r="EC27" i="4"/>
  <c r="EE27" i="4"/>
  <c r="EG27" i="4"/>
  <c r="EI27" i="4"/>
  <c r="EK27" i="4"/>
  <c r="EM27" i="4"/>
  <c r="EO27" i="4"/>
  <c r="EQ27" i="4"/>
  <c r="ES27" i="4"/>
  <c r="EU27" i="4"/>
  <c r="EW27" i="4"/>
  <c r="EY27" i="4"/>
  <c r="FA27" i="4"/>
  <c r="FC27" i="4"/>
  <c r="FE27" i="4"/>
  <c r="FG27" i="4"/>
  <c r="FI27" i="4"/>
  <c r="FK27" i="4"/>
  <c r="FM27" i="4"/>
  <c r="FO27" i="4"/>
  <c r="FQ27" i="4"/>
  <c r="FS27" i="4"/>
  <c r="FU27" i="4"/>
  <c r="FW27" i="4"/>
  <c r="FY27" i="4"/>
  <c r="GA27" i="4"/>
  <c r="GC27" i="4"/>
  <c r="GE27" i="4"/>
  <c r="GG27" i="4"/>
  <c r="GI27" i="4"/>
  <c r="GK27" i="4"/>
  <c r="GM27" i="4"/>
  <c r="GO27" i="4"/>
  <c r="GQ27" i="4"/>
  <c r="GS27" i="4"/>
  <c r="GU27" i="4"/>
  <c r="GW27" i="4"/>
  <c r="GY27" i="4"/>
  <c r="HA27" i="4"/>
  <c r="HC27" i="4"/>
  <c r="DI28" i="4"/>
  <c r="DK28" i="4"/>
  <c r="DM28" i="4"/>
  <c r="DO28" i="4"/>
  <c r="DQ28" i="4"/>
  <c r="DS28" i="4"/>
  <c r="DU28" i="4"/>
  <c r="DW28" i="4"/>
  <c r="DY28" i="4"/>
  <c r="EA28" i="4"/>
  <c r="EC28" i="4"/>
  <c r="EE28" i="4"/>
  <c r="EG28" i="4"/>
  <c r="EI28" i="4"/>
  <c r="EK28" i="4"/>
  <c r="EM28" i="4"/>
  <c r="EO28" i="4"/>
  <c r="EQ28" i="4"/>
  <c r="ES28" i="4"/>
  <c r="EU28" i="4"/>
  <c r="EW28" i="4"/>
  <c r="EY28" i="4"/>
  <c r="FA28" i="4"/>
  <c r="FC28" i="4"/>
  <c r="FE28" i="4"/>
  <c r="FG28" i="4"/>
  <c r="FI28" i="4"/>
  <c r="FK28" i="4"/>
  <c r="FM28" i="4"/>
  <c r="FO28" i="4"/>
  <c r="FQ28" i="4"/>
  <c r="FS28" i="4"/>
  <c r="FU28" i="4"/>
  <c r="FW28" i="4"/>
  <c r="FY28" i="4"/>
  <c r="GA28" i="4"/>
  <c r="GC28" i="4"/>
  <c r="GE28" i="4"/>
  <c r="GG28" i="4"/>
  <c r="GI28" i="4"/>
  <c r="GK28" i="4"/>
  <c r="GM28" i="4"/>
  <c r="GO28" i="4"/>
  <c r="GQ28" i="4"/>
  <c r="GS28" i="4"/>
  <c r="GU28" i="4"/>
  <c r="GW28" i="4"/>
  <c r="GY28" i="4"/>
  <c r="HA28" i="4"/>
  <c r="HC28" i="4"/>
  <c r="DI29" i="4"/>
  <c r="DK29" i="4"/>
  <c r="DM29" i="4"/>
  <c r="DO29" i="4"/>
  <c r="DQ29" i="4"/>
  <c r="DS29" i="4"/>
  <c r="DU29" i="4"/>
  <c r="DW29" i="4"/>
  <c r="DY29" i="4"/>
  <c r="EA29" i="4"/>
  <c r="EC29" i="4"/>
  <c r="EE29" i="4"/>
  <c r="EG29" i="4"/>
  <c r="EI29" i="4"/>
  <c r="EK29" i="4"/>
  <c r="EM29" i="4"/>
  <c r="EO29" i="4"/>
  <c r="EQ29" i="4"/>
  <c r="ES29" i="4"/>
  <c r="EU29" i="4"/>
  <c r="EW29" i="4"/>
  <c r="EY29" i="4"/>
  <c r="FA29" i="4"/>
  <c r="FC29" i="4"/>
  <c r="FE29" i="4"/>
  <c r="FG29" i="4"/>
  <c r="FI29" i="4"/>
  <c r="FK29" i="4"/>
  <c r="FM29" i="4"/>
  <c r="FO29" i="4"/>
  <c r="FQ29" i="4"/>
  <c r="FS29" i="4"/>
  <c r="FU29" i="4"/>
  <c r="FW29" i="4"/>
  <c r="FY29" i="4"/>
  <c r="GA29" i="4"/>
  <c r="GC29" i="4"/>
  <c r="GE29" i="4"/>
  <c r="GG29" i="4"/>
  <c r="GI29" i="4"/>
  <c r="GK29" i="4"/>
  <c r="GM29" i="4"/>
  <c r="GO29" i="4"/>
  <c r="GQ29" i="4"/>
  <c r="GS29" i="4"/>
  <c r="GU29" i="4"/>
  <c r="GW29" i="4"/>
  <c r="GY29" i="4"/>
  <c r="HA29" i="4"/>
  <c r="HC29" i="4"/>
  <c r="DI30" i="4"/>
  <c r="DK30" i="4"/>
  <c r="DM30" i="4"/>
  <c r="DO30" i="4"/>
  <c r="DQ30" i="4"/>
  <c r="DS30" i="4"/>
  <c r="DU30" i="4"/>
  <c r="DW30" i="4"/>
  <c r="DY30" i="4"/>
  <c r="EA30" i="4"/>
  <c r="EC30" i="4"/>
  <c r="EE30" i="4"/>
  <c r="EG30" i="4"/>
  <c r="EI30" i="4"/>
  <c r="EK30" i="4"/>
  <c r="EM30" i="4"/>
  <c r="EO30" i="4"/>
  <c r="EQ30" i="4"/>
  <c r="ES30" i="4"/>
  <c r="EU30" i="4"/>
  <c r="EW30" i="4"/>
  <c r="EY30" i="4"/>
  <c r="FA30" i="4"/>
  <c r="FC30" i="4"/>
  <c r="FE30" i="4"/>
  <c r="FG30" i="4"/>
  <c r="FI30" i="4"/>
  <c r="FK30" i="4"/>
  <c r="FM30" i="4"/>
  <c r="FO30" i="4"/>
  <c r="FQ30" i="4"/>
  <c r="FS30" i="4"/>
  <c r="FU30" i="4"/>
  <c r="FW30" i="4"/>
  <c r="FY30" i="4"/>
  <c r="GA30" i="4"/>
  <c r="GC30" i="4"/>
  <c r="GE30" i="4"/>
  <c r="GG30" i="4"/>
  <c r="GI30" i="4"/>
  <c r="GK30" i="4"/>
  <c r="GM30" i="4"/>
  <c r="GO30" i="4"/>
  <c r="GQ30" i="4"/>
  <c r="GS30" i="4"/>
  <c r="GU30" i="4"/>
  <c r="GW30" i="4"/>
  <c r="GY30" i="4"/>
  <c r="HA30" i="4"/>
  <c r="HC30" i="4"/>
  <c r="DI31" i="4"/>
  <c r="DK31" i="4"/>
  <c r="DM31" i="4"/>
  <c r="DO31" i="4"/>
  <c r="DQ31" i="4"/>
  <c r="DS31" i="4"/>
  <c r="DU31" i="4"/>
  <c r="DW31" i="4"/>
  <c r="DY31" i="4"/>
  <c r="EA31" i="4"/>
  <c r="EC31" i="4"/>
  <c r="EE31" i="4"/>
  <c r="EG31" i="4"/>
  <c r="EI31" i="4"/>
  <c r="EK31" i="4"/>
  <c r="EM31" i="4"/>
  <c r="EO31" i="4"/>
  <c r="EQ31" i="4"/>
  <c r="ES31" i="4"/>
  <c r="EU31" i="4"/>
  <c r="EW31" i="4"/>
  <c r="EY31" i="4"/>
  <c r="FA31" i="4"/>
  <c r="FC31" i="4"/>
  <c r="FE31" i="4"/>
  <c r="FG31" i="4"/>
  <c r="FI31" i="4"/>
  <c r="FK31" i="4"/>
  <c r="FM31" i="4"/>
  <c r="FO31" i="4"/>
  <c r="FQ31" i="4"/>
  <c r="FS31" i="4"/>
  <c r="FU31" i="4"/>
  <c r="FW31" i="4"/>
  <c r="FY31" i="4"/>
  <c r="GA31" i="4"/>
  <c r="GC31" i="4"/>
  <c r="GE31" i="4"/>
  <c r="GG31" i="4"/>
  <c r="GI31" i="4"/>
  <c r="GK31" i="4"/>
  <c r="GM31" i="4"/>
  <c r="GO31" i="4"/>
  <c r="GQ31" i="4"/>
  <c r="GS31" i="4"/>
  <c r="GU31" i="4"/>
  <c r="GW31" i="4"/>
  <c r="GY31" i="4"/>
  <c r="HA31" i="4"/>
  <c r="HC31" i="4"/>
  <c r="DI32" i="4"/>
  <c r="DK32" i="4"/>
  <c r="DM32" i="4"/>
  <c r="DO32" i="4"/>
  <c r="DQ32" i="4"/>
  <c r="DS32" i="4"/>
  <c r="DU32" i="4"/>
  <c r="DW32" i="4"/>
  <c r="DY32" i="4"/>
  <c r="EA32" i="4"/>
  <c r="EC32" i="4"/>
  <c r="EE32" i="4"/>
  <c r="EG32" i="4"/>
  <c r="EI32" i="4"/>
  <c r="EK32" i="4"/>
  <c r="EM32" i="4"/>
  <c r="EO32" i="4"/>
  <c r="EQ32" i="4"/>
  <c r="ES32" i="4"/>
  <c r="EU32" i="4"/>
  <c r="EW32" i="4"/>
  <c r="EY32" i="4"/>
  <c r="FA32" i="4"/>
  <c r="FC32" i="4"/>
  <c r="FE32" i="4"/>
  <c r="FG32" i="4"/>
  <c r="FI32" i="4"/>
  <c r="FK32" i="4"/>
  <c r="FM32" i="4"/>
  <c r="FO32" i="4"/>
  <c r="FQ32" i="4"/>
  <c r="FS32" i="4"/>
  <c r="FU32" i="4"/>
  <c r="FW32" i="4"/>
  <c r="FY32" i="4"/>
  <c r="GA32" i="4"/>
  <c r="GC32" i="4"/>
  <c r="GE32" i="4"/>
  <c r="GG32" i="4"/>
  <c r="GI32" i="4"/>
  <c r="GK32" i="4"/>
  <c r="GM32" i="4"/>
  <c r="GO32" i="4"/>
  <c r="GQ32" i="4"/>
  <c r="GS32" i="4"/>
  <c r="GU32" i="4"/>
  <c r="GW32" i="4"/>
  <c r="GY32" i="4"/>
  <c r="HA32" i="4"/>
  <c r="HC32" i="4"/>
  <c r="DI33" i="4"/>
  <c r="DK33" i="4"/>
  <c r="DM33" i="4"/>
  <c r="DO33" i="4"/>
  <c r="DQ33" i="4"/>
  <c r="DS33" i="4"/>
  <c r="DU33" i="4"/>
  <c r="DW33" i="4"/>
  <c r="DY33" i="4"/>
  <c r="EA33" i="4"/>
  <c r="EC33" i="4"/>
  <c r="EE33" i="4"/>
  <c r="EG33" i="4"/>
  <c r="EI33" i="4"/>
  <c r="EK33" i="4"/>
  <c r="EM33" i="4"/>
  <c r="EO33" i="4"/>
  <c r="EQ33" i="4"/>
  <c r="ES33" i="4"/>
  <c r="EU33" i="4"/>
  <c r="EW33" i="4"/>
  <c r="EY33" i="4"/>
  <c r="FA33" i="4"/>
  <c r="FC33" i="4"/>
  <c r="FE33" i="4"/>
  <c r="FG33" i="4"/>
  <c r="FI33" i="4"/>
  <c r="FK33" i="4"/>
  <c r="FM33" i="4"/>
  <c r="FO33" i="4"/>
  <c r="FQ33" i="4"/>
  <c r="FS33" i="4"/>
  <c r="FU33" i="4"/>
  <c r="FW33" i="4"/>
  <c r="FY33" i="4"/>
  <c r="GA33" i="4"/>
  <c r="GC33" i="4"/>
  <c r="GE33" i="4"/>
  <c r="GG33" i="4"/>
  <c r="GI33" i="4"/>
  <c r="GK33" i="4"/>
  <c r="GM33" i="4"/>
  <c r="GO33" i="4"/>
  <c r="GQ33" i="4"/>
  <c r="GS33" i="4"/>
  <c r="GU33" i="4"/>
  <c r="GW33" i="4"/>
  <c r="GY33" i="4"/>
  <c r="HA33" i="4"/>
  <c r="HC33" i="4"/>
  <c r="DI34" i="4"/>
  <c r="DK34" i="4"/>
  <c r="DM34" i="4"/>
  <c r="DO34" i="4"/>
  <c r="DQ34" i="4"/>
  <c r="DS34" i="4"/>
  <c r="DU34" i="4"/>
  <c r="DW34" i="4"/>
  <c r="DY34" i="4"/>
  <c r="EA34" i="4"/>
  <c r="EC34" i="4"/>
  <c r="EE34" i="4"/>
  <c r="EG34" i="4"/>
  <c r="EI34" i="4"/>
  <c r="EK34" i="4"/>
  <c r="EM34" i="4"/>
  <c r="EO34" i="4"/>
  <c r="EQ34" i="4"/>
  <c r="ES34" i="4"/>
  <c r="EU34" i="4"/>
  <c r="EW34" i="4"/>
  <c r="EY34" i="4"/>
  <c r="FA34" i="4"/>
  <c r="FC34" i="4"/>
  <c r="FE34" i="4"/>
  <c r="FG34" i="4"/>
  <c r="FI34" i="4"/>
  <c r="FK34" i="4"/>
  <c r="FM34" i="4"/>
  <c r="FO34" i="4"/>
  <c r="FQ34" i="4"/>
  <c r="FS34" i="4"/>
  <c r="FU34" i="4"/>
  <c r="FW34" i="4"/>
  <c r="FY34" i="4"/>
  <c r="GA34" i="4"/>
  <c r="GC34" i="4"/>
  <c r="GE34" i="4"/>
  <c r="GG34" i="4"/>
  <c r="GI34" i="4"/>
  <c r="GK34" i="4"/>
  <c r="GM34" i="4"/>
  <c r="GO34" i="4"/>
  <c r="GQ34" i="4"/>
  <c r="GS34" i="4"/>
  <c r="GU34" i="4"/>
  <c r="GW34" i="4"/>
  <c r="GY34" i="4"/>
  <c r="HA34" i="4"/>
  <c r="HC34" i="4"/>
  <c r="DI35" i="4"/>
  <c r="DK35" i="4"/>
  <c r="DM35" i="4"/>
  <c r="DO35" i="4"/>
  <c r="DQ35" i="4"/>
  <c r="DS35" i="4"/>
  <c r="DU35" i="4"/>
  <c r="DW35" i="4"/>
  <c r="DY35" i="4"/>
  <c r="EA35" i="4"/>
  <c r="EC35" i="4"/>
  <c r="EE35" i="4"/>
  <c r="EG35" i="4"/>
  <c r="EI35" i="4"/>
  <c r="EK35" i="4"/>
  <c r="EM35" i="4"/>
  <c r="EO35" i="4"/>
  <c r="EQ35" i="4"/>
  <c r="ES35" i="4"/>
  <c r="EU35" i="4"/>
  <c r="EW35" i="4"/>
  <c r="EY35" i="4"/>
  <c r="FA35" i="4"/>
  <c r="FC35" i="4"/>
  <c r="FE35" i="4"/>
  <c r="FG35" i="4"/>
  <c r="FI35" i="4"/>
  <c r="FK35" i="4"/>
  <c r="FM35" i="4"/>
  <c r="FO35" i="4"/>
  <c r="FQ35" i="4"/>
  <c r="FS35" i="4"/>
  <c r="FU35" i="4"/>
  <c r="FW35" i="4"/>
  <c r="FY35" i="4"/>
  <c r="GA35" i="4"/>
  <c r="GC35" i="4"/>
  <c r="GE35" i="4"/>
  <c r="GG35" i="4"/>
  <c r="GI35" i="4"/>
  <c r="GK35" i="4"/>
  <c r="GM35" i="4"/>
  <c r="GO35" i="4"/>
  <c r="GQ35" i="4"/>
  <c r="GS35" i="4"/>
  <c r="GU35" i="4"/>
  <c r="GW35" i="4"/>
  <c r="GY35" i="4"/>
  <c r="HA35" i="4"/>
  <c r="HC35" i="4"/>
  <c r="DI36" i="4"/>
  <c r="DK36" i="4"/>
  <c r="DM36" i="4"/>
  <c r="DO36" i="4"/>
  <c r="DQ36" i="4"/>
  <c r="DS36" i="4"/>
  <c r="DU36" i="4"/>
  <c r="DW36" i="4"/>
  <c r="DY36" i="4"/>
  <c r="EA36" i="4"/>
  <c r="EC36" i="4"/>
  <c r="EE36" i="4"/>
  <c r="EG36" i="4"/>
  <c r="EI36" i="4"/>
  <c r="EK36" i="4"/>
  <c r="EM36" i="4"/>
  <c r="EO36" i="4"/>
  <c r="EQ36" i="4"/>
  <c r="ES36" i="4"/>
  <c r="EU36" i="4"/>
  <c r="EW36" i="4"/>
  <c r="EY36" i="4"/>
  <c r="FA36" i="4"/>
  <c r="FC36" i="4"/>
  <c r="FE36" i="4"/>
  <c r="FG36" i="4"/>
  <c r="FI36" i="4"/>
  <c r="FK36" i="4"/>
  <c r="FM36" i="4"/>
  <c r="FO36" i="4"/>
  <c r="FQ36" i="4"/>
  <c r="FS36" i="4"/>
  <c r="FU36" i="4"/>
  <c r="FW36" i="4"/>
  <c r="FY36" i="4"/>
  <c r="GA36" i="4"/>
  <c r="GC36" i="4"/>
  <c r="GE36" i="4"/>
  <c r="GG36" i="4"/>
  <c r="GI36" i="4"/>
  <c r="GK36" i="4"/>
  <c r="GM36" i="4"/>
  <c r="GO36" i="4"/>
  <c r="GQ36" i="4"/>
  <c r="GS36" i="4"/>
  <c r="GU36" i="4"/>
  <c r="GW36" i="4"/>
  <c r="GY36" i="4"/>
  <c r="HA36" i="4"/>
  <c r="HC36" i="4"/>
  <c r="DI37" i="4"/>
  <c r="DK37" i="4"/>
  <c r="DM37" i="4"/>
  <c r="DO37" i="4"/>
  <c r="DQ37" i="4"/>
  <c r="DS37" i="4"/>
  <c r="DU37" i="4"/>
  <c r="DW37" i="4"/>
  <c r="DY37" i="4"/>
  <c r="EA37" i="4"/>
  <c r="EC37" i="4"/>
  <c r="EE37" i="4"/>
  <c r="EG37" i="4"/>
  <c r="EI37" i="4"/>
  <c r="EK37" i="4"/>
  <c r="EM37" i="4"/>
  <c r="EO37" i="4"/>
  <c r="EQ37" i="4"/>
  <c r="ES37" i="4"/>
  <c r="EU37" i="4"/>
  <c r="EW37" i="4"/>
  <c r="EY37" i="4"/>
  <c r="FA37" i="4"/>
  <c r="FC37" i="4"/>
  <c r="FE37" i="4"/>
  <c r="FG37" i="4"/>
  <c r="FI37" i="4"/>
  <c r="FK37" i="4"/>
  <c r="FM37" i="4"/>
  <c r="FO37" i="4"/>
  <c r="FQ37" i="4"/>
  <c r="FS37" i="4"/>
  <c r="FU37" i="4"/>
  <c r="FW37" i="4"/>
  <c r="FY37" i="4"/>
  <c r="GA37" i="4"/>
  <c r="GC37" i="4"/>
  <c r="GE37" i="4"/>
  <c r="GG37" i="4"/>
  <c r="GI37" i="4"/>
  <c r="GK37" i="4"/>
  <c r="GM37" i="4"/>
  <c r="GO37" i="4"/>
  <c r="GQ37" i="4"/>
  <c r="GS37" i="4"/>
  <c r="GU37" i="4"/>
  <c r="GW37" i="4"/>
  <c r="GY37" i="4"/>
  <c r="HA37" i="4"/>
  <c r="HC37" i="4"/>
  <c r="DI38" i="4"/>
  <c r="DK38" i="4"/>
  <c r="DM38" i="4"/>
  <c r="DO38" i="4"/>
  <c r="DQ38" i="4"/>
  <c r="DS38" i="4"/>
  <c r="DU38" i="4"/>
  <c r="DW38" i="4"/>
  <c r="DY38" i="4"/>
  <c r="EA38" i="4"/>
  <c r="EC38" i="4"/>
  <c r="EE38" i="4"/>
  <c r="EG38" i="4"/>
  <c r="EI38" i="4"/>
  <c r="EK38" i="4"/>
  <c r="EM38" i="4"/>
  <c r="EO38" i="4"/>
  <c r="EQ38" i="4"/>
  <c r="ES38" i="4"/>
  <c r="EU38" i="4"/>
  <c r="EW38" i="4"/>
  <c r="EY38" i="4"/>
  <c r="FA38" i="4"/>
  <c r="FC38" i="4"/>
  <c r="FE38" i="4"/>
  <c r="FG38" i="4"/>
  <c r="FI38" i="4"/>
  <c r="FK38" i="4"/>
  <c r="FM38" i="4"/>
  <c r="FO38" i="4"/>
  <c r="FQ38" i="4"/>
  <c r="FS38" i="4"/>
  <c r="FU38" i="4"/>
  <c r="FW38" i="4"/>
  <c r="FY38" i="4"/>
  <c r="GA38" i="4"/>
  <c r="GC38" i="4"/>
  <c r="GE38" i="4"/>
  <c r="GG38" i="4"/>
  <c r="GI38" i="4"/>
  <c r="GK38" i="4"/>
  <c r="GM38" i="4"/>
  <c r="GO38" i="4"/>
  <c r="GQ38" i="4"/>
  <c r="GS38" i="4"/>
  <c r="GU38" i="4"/>
  <c r="GW38" i="4"/>
  <c r="GY38" i="4"/>
  <c r="HA38" i="4"/>
  <c r="HC38" i="4"/>
  <c r="DI39" i="4"/>
  <c r="DK39" i="4"/>
  <c r="DM39" i="4"/>
  <c r="DO39" i="4"/>
  <c r="DQ39" i="4"/>
  <c r="DS39" i="4"/>
  <c r="DU39" i="4"/>
  <c r="DW39" i="4"/>
  <c r="DY39" i="4"/>
  <c r="EA39" i="4"/>
  <c r="EC39" i="4"/>
  <c r="EE39" i="4"/>
  <c r="EG39" i="4"/>
  <c r="EI39" i="4"/>
  <c r="EK39" i="4"/>
  <c r="EM39" i="4"/>
  <c r="EO39" i="4"/>
  <c r="EQ39" i="4"/>
  <c r="ES39" i="4"/>
  <c r="EU39" i="4"/>
  <c r="EW39" i="4"/>
  <c r="EY39" i="4"/>
  <c r="FA39" i="4"/>
  <c r="FC39" i="4"/>
  <c r="FE39" i="4"/>
  <c r="FG39" i="4"/>
  <c r="FI39" i="4"/>
  <c r="FK39" i="4"/>
  <c r="FM39" i="4"/>
  <c r="FO39" i="4"/>
  <c r="FQ39" i="4"/>
  <c r="FS39" i="4"/>
  <c r="FU39" i="4"/>
  <c r="FW39" i="4"/>
  <c r="FY39" i="4"/>
  <c r="GA39" i="4"/>
  <c r="GC39" i="4"/>
  <c r="GE39" i="4"/>
  <c r="GG39" i="4"/>
  <c r="GI39" i="4"/>
  <c r="GK39" i="4"/>
  <c r="GM39" i="4"/>
  <c r="GO39" i="4"/>
  <c r="GQ39" i="4"/>
  <c r="GS39" i="4"/>
  <c r="GU39" i="4"/>
  <c r="GW39" i="4"/>
  <c r="GY39" i="4"/>
  <c r="HA39" i="4"/>
  <c r="HC39" i="4"/>
  <c r="DI40" i="4"/>
  <c r="DK40" i="4"/>
  <c r="DM40" i="4"/>
  <c r="DO40" i="4"/>
  <c r="DQ40" i="4"/>
  <c r="DS40" i="4"/>
  <c r="DU40" i="4"/>
  <c r="DW40" i="4"/>
  <c r="DY40" i="4"/>
  <c r="EA40" i="4"/>
  <c r="EC40" i="4"/>
  <c r="EE40" i="4"/>
  <c r="EG40" i="4"/>
  <c r="EI40" i="4"/>
  <c r="EK40" i="4"/>
  <c r="EM40" i="4"/>
  <c r="EO40" i="4"/>
  <c r="EQ40" i="4"/>
  <c r="ES40" i="4"/>
  <c r="EU40" i="4"/>
  <c r="EW40" i="4"/>
  <c r="EY40" i="4"/>
  <c r="FA40" i="4"/>
  <c r="FC40" i="4"/>
  <c r="FE40" i="4"/>
  <c r="FG40" i="4"/>
  <c r="FI40" i="4"/>
  <c r="FK40" i="4"/>
  <c r="FM40" i="4"/>
  <c r="FO40" i="4"/>
  <c r="FQ40" i="4"/>
  <c r="FS40" i="4"/>
  <c r="FU40" i="4"/>
  <c r="FW40" i="4"/>
  <c r="FY40" i="4"/>
  <c r="GA40" i="4"/>
  <c r="GC40" i="4"/>
  <c r="GE40" i="4"/>
  <c r="GG40" i="4"/>
  <c r="GI40" i="4"/>
  <c r="GK40" i="4"/>
  <c r="GM40" i="4"/>
  <c r="GO40" i="4"/>
  <c r="GQ40" i="4"/>
  <c r="GS40" i="4"/>
  <c r="GU40" i="4"/>
  <c r="GW40" i="4"/>
  <c r="GY40" i="4"/>
  <c r="HA40" i="4"/>
  <c r="HC40" i="4"/>
  <c r="DI41" i="4"/>
  <c r="DK41" i="4"/>
  <c r="DM41" i="4"/>
  <c r="DO41" i="4"/>
  <c r="DQ41" i="4"/>
  <c r="DS41" i="4"/>
  <c r="DU41" i="4"/>
  <c r="DW41" i="4"/>
  <c r="DY41" i="4"/>
  <c r="EA41" i="4"/>
  <c r="EC41" i="4"/>
  <c r="EE41" i="4"/>
  <c r="EG41" i="4"/>
  <c r="EI41" i="4"/>
  <c r="EK41" i="4"/>
  <c r="EM41" i="4"/>
  <c r="EO41" i="4"/>
  <c r="EQ41" i="4"/>
  <c r="ES41" i="4"/>
  <c r="EU41" i="4"/>
  <c r="EW41" i="4"/>
  <c r="EY41" i="4"/>
  <c r="FA41" i="4"/>
  <c r="FC41" i="4"/>
  <c r="FE41" i="4"/>
  <c r="FG41" i="4"/>
  <c r="FI41" i="4"/>
  <c r="FK41" i="4"/>
  <c r="FM41" i="4"/>
  <c r="FO41" i="4"/>
  <c r="FQ41" i="4"/>
  <c r="FS41" i="4"/>
  <c r="FU41" i="4"/>
  <c r="FW41" i="4"/>
  <c r="FY41" i="4"/>
  <c r="GA41" i="4"/>
  <c r="GC41" i="4"/>
  <c r="GE41" i="4"/>
  <c r="GG41" i="4"/>
  <c r="GI41" i="4"/>
  <c r="GK41" i="4"/>
  <c r="GM41" i="4"/>
  <c r="GO41" i="4"/>
  <c r="GQ41" i="4"/>
  <c r="GS41" i="4"/>
  <c r="GU41" i="4"/>
  <c r="GW41" i="4"/>
  <c r="GY41" i="4"/>
  <c r="HA41" i="4"/>
  <c r="HC41" i="4"/>
  <c r="DI42" i="4"/>
  <c r="DK42" i="4"/>
  <c r="DM42" i="4"/>
  <c r="DO42" i="4"/>
  <c r="DQ42" i="4"/>
  <c r="DS42" i="4"/>
  <c r="DU42" i="4"/>
  <c r="DW42" i="4"/>
  <c r="DY42" i="4"/>
  <c r="EA42" i="4"/>
  <c r="EC42" i="4"/>
  <c r="EE42" i="4"/>
  <c r="EG42" i="4"/>
  <c r="EI42" i="4"/>
  <c r="EK42" i="4"/>
  <c r="EM42" i="4"/>
  <c r="EO42" i="4"/>
  <c r="EQ42" i="4"/>
  <c r="ES42" i="4"/>
  <c r="EU42" i="4"/>
  <c r="EW42" i="4"/>
  <c r="EY42" i="4"/>
  <c r="FA42" i="4"/>
  <c r="FC42" i="4"/>
  <c r="FE42" i="4"/>
  <c r="FG42" i="4"/>
  <c r="FI42" i="4"/>
  <c r="FK42" i="4"/>
  <c r="FM42" i="4"/>
  <c r="FO42" i="4"/>
  <c r="FQ42" i="4"/>
  <c r="FS42" i="4"/>
  <c r="FU42" i="4"/>
  <c r="FW42" i="4"/>
  <c r="FY42" i="4"/>
  <c r="GA42" i="4"/>
  <c r="GC42" i="4"/>
  <c r="GE42" i="4"/>
  <c r="GG42" i="4"/>
  <c r="GI42" i="4"/>
  <c r="GK42" i="4"/>
  <c r="GM42" i="4"/>
  <c r="GO42" i="4"/>
  <c r="GQ42" i="4"/>
  <c r="GS42" i="4"/>
  <c r="GU42" i="4"/>
  <c r="GW42" i="4"/>
  <c r="GY42" i="4"/>
  <c r="HA42" i="4"/>
  <c r="HC42" i="4"/>
  <c r="DI43" i="4"/>
  <c r="DK43" i="4"/>
  <c r="DM43" i="4"/>
  <c r="DO43" i="4"/>
  <c r="DQ43" i="4"/>
  <c r="DS43" i="4"/>
  <c r="DU43" i="4"/>
  <c r="DW43" i="4"/>
  <c r="DY43" i="4"/>
  <c r="EA43" i="4"/>
  <c r="EC43" i="4"/>
  <c r="EE43" i="4"/>
  <c r="EG43" i="4"/>
  <c r="EI43" i="4"/>
  <c r="EK43" i="4"/>
  <c r="EM43" i="4"/>
  <c r="EO43" i="4"/>
  <c r="EQ43" i="4"/>
  <c r="ES43" i="4"/>
  <c r="EU43" i="4"/>
  <c r="EW43" i="4"/>
  <c r="EY43" i="4"/>
  <c r="FA43" i="4"/>
  <c r="FC43" i="4"/>
  <c r="FE43" i="4"/>
  <c r="FG43" i="4"/>
  <c r="FI43" i="4"/>
  <c r="FK43" i="4"/>
  <c r="FM43" i="4"/>
  <c r="FO43" i="4"/>
  <c r="FQ43" i="4"/>
  <c r="FS43" i="4"/>
  <c r="FU43" i="4"/>
  <c r="FW43" i="4"/>
  <c r="FY43" i="4"/>
  <c r="GA43" i="4"/>
  <c r="GC43" i="4"/>
  <c r="GE43" i="4"/>
  <c r="GG43" i="4"/>
  <c r="GI43" i="4"/>
  <c r="GK43" i="4"/>
  <c r="GM43" i="4"/>
  <c r="GO43" i="4"/>
  <c r="GQ43" i="4"/>
  <c r="GS43" i="4"/>
  <c r="GU43" i="4"/>
  <c r="GW43" i="4"/>
  <c r="GY43" i="4"/>
  <c r="HA43" i="4"/>
  <c r="HC43" i="4"/>
  <c r="DI44" i="4"/>
  <c r="DK44" i="4"/>
  <c r="DM44" i="4"/>
  <c r="DO44" i="4"/>
  <c r="DQ44" i="4"/>
  <c r="DS44" i="4"/>
  <c r="DU44" i="4"/>
  <c r="DW44" i="4"/>
  <c r="DY44" i="4"/>
  <c r="EA44" i="4"/>
  <c r="EC44" i="4"/>
  <c r="EE44" i="4"/>
  <c r="EG44" i="4"/>
  <c r="EI44" i="4"/>
  <c r="EK44" i="4"/>
  <c r="EM44" i="4"/>
  <c r="EO44" i="4"/>
  <c r="EQ44" i="4"/>
  <c r="ES44" i="4"/>
  <c r="EU44" i="4"/>
  <c r="EW44" i="4"/>
  <c r="EY44" i="4"/>
  <c r="FA44" i="4"/>
  <c r="FC44" i="4"/>
  <c r="FE44" i="4"/>
  <c r="FG44" i="4"/>
  <c r="FI44" i="4"/>
  <c r="FK44" i="4"/>
  <c r="FM44" i="4"/>
  <c r="FO44" i="4"/>
  <c r="FQ44" i="4"/>
  <c r="FS44" i="4"/>
  <c r="FU44" i="4"/>
  <c r="FW44" i="4"/>
  <c r="FY44" i="4"/>
  <c r="GA44" i="4"/>
  <c r="GC44" i="4"/>
  <c r="GE44" i="4"/>
  <c r="GG44" i="4"/>
  <c r="GI44" i="4"/>
  <c r="GK44" i="4"/>
  <c r="GM44" i="4"/>
  <c r="GO44" i="4"/>
  <c r="GQ44" i="4"/>
  <c r="GS44" i="4"/>
  <c r="GU44" i="4"/>
  <c r="GW44" i="4"/>
  <c r="GY44" i="4"/>
  <c r="HA44" i="4"/>
  <c r="HC44" i="4"/>
  <c r="DI45" i="4"/>
  <c r="DK45" i="4"/>
  <c r="DM45" i="4"/>
  <c r="DO45" i="4"/>
  <c r="DQ45" i="4"/>
  <c r="DS45" i="4"/>
  <c r="DU45" i="4"/>
  <c r="DW45" i="4"/>
  <c r="DY45" i="4"/>
  <c r="EA45" i="4"/>
  <c r="EC45" i="4"/>
  <c r="EE45" i="4"/>
  <c r="EG45" i="4"/>
  <c r="EI45" i="4"/>
  <c r="EK45" i="4"/>
  <c r="EM45" i="4"/>
  <c r="EO45" i="4"/>
  <c r="EQ45" i="4"/>
  <c r="ES45" i="4"/>
  <c r="EU45" i="4"/>
  <c r="EW45" i="4"/>
  <c r="EY45" i="4"/>
  <c r="FA45" i="4"/>
  <c r="FC45" i="4"/>
  <c r="FE45" i="4"/>
  <c r="FG45" i="4"/>
  <c r="FI45" i="4"/>
  <c r="FK45" i="4"/>
  <c r="FM45" i="4"/>
  <c r="FO45" i="4"/>
  <c r="FQ45" i="4"/>
  <c r="FS45" i="4"/>
  <c r="FU45" i="4"/>
  <c r="FW45" i="4"/>
  <c r="FY45" i="4"/>
  <c r="GA45" i="4"/>
  <c r="GC45" i="4"/>
  <c r="GE45" i="4"/>
  <c r="DT32" i="4"/>
  <c r="DV32" i="4"/>
  <c r="DX32" i="4"/>
  <c r="DZ32" i="4"/>
  <c r="EB32" i="4"/>
  <c r="ED32" i="4"/>
  <c r="EF32" i="4"/>
  <c r="EH32" i="4"/>
  <c r="EJ32" i="4"/>
  <c r="EL32" i="4"/>
  <c r="EN32" i="4"/>
  <c r="EP32" i="4"/>
  <c r="ER32" i="4"/>
  <c r="ET32" i="4"/>
  <c r="EV32" i="4"/>
  <c r="EX32" i="4"/>
  <c r="EZ32" i="4"/>
  <c r="FB32" i="4"/>
  <c r="FD32" i="4"/>
  <c r="FF32" i="4"/>
  <c r="FH32" i="4"/>
  <c r="FJ32" i="4"/>
  <c r="FL32" i="4"/>
  <c r="FN32" i="4"/>
  <c r="FP32" i="4"/>
  <c r="FR32" i="4"/>
  <c r="FT32" i="4"/>
  <c r="FV32" i="4"/>
  <c r="FX32" i="4"/>
  <c r="FZ32" i="4"/>
  <c r="GB32" i="4"/>
  <c r="GD32" i="4"/>
  <c r="GF32" i="4"/>
  <c r="GH32" i="4"/>
  <c r="GJ32" i="4"/>
  <c r="GL32" i="4"/>
  <c r="GN32" i="4"/>
  <c r="GP32" i="4"/>
  <c r="GR32" i="4"/>
  <c r="GT32" i="4"/>
  <c r="GV32" i="4"/>
  <c r="GX32" i="4"/>
  <c r="GZ32" i="4"/>
  <c r="HB32" i="4"/>
  <c r="HD32" i="4"/>
  <c r="DJ33" i="4"/>
  <c r="DL33" i="4"/>
  <c r="DN33" i="4"/>
  <c r="DP33" i="4"/>
  <c r="DR33" i="4"/>
  <c r="DT33" i="4"/>
  <c r="DV33" i="4"/>
  <c r="DX33" i="4"/>
  <c r="DZ33" i="4"/>
  <c r="EB33" i="4"/>
  <c r="ED33" i="4"/>
  <c r="EF33" i="4"/>
  <c r="EH33" i="4"/>
  <c r="EJ33" i="4"/>
  <c r="EL33" i="4"/>
  <c r="EN33" i="4"/>
  <c r="EP33" i="4"/>
  <c r="ER33" i="4"/>
  <c r="ET33" i="4"/>
  <c r="EV33" i="4"/>
  <c r="EX33" i="4"/>
  <c r="EZ33" i="4"/>
  <c r="FB33" i="4"/>
  <c r="FD33" i="4"/>
  <c r="FF33" i="4"/>
  <c r="FH33" i="4"/>
  <c r="FJ33" i="4"/>
  <c r="FL33" i="4"/>
  <c r="FN33" i="4"/>
  <c r="FP33" i="4"/>
  <c r="FR33" i="4"/>
  <c r="FT33" i="4"/>
  <c r="FV33" i="4"/>
  <c r="FX33" i="4"/>
  <c r="FZ33" i="4"/>
  <c r="GB33" i="4"/>
  <c r="GD33" i="4"/>
  <c r="GF33" i="4"/>
  <c r="GH33" i="4"/>
  <c r="GJ33" i="4"/>
  <c r="GL33" i="4"/>
  <c r="GN33" i="4"/>
  <c r="GP33" i="4"/>
  <c r="GR33" i="4"/>
  <c r="GT33" i="4"/>
  <c r="GV33" i="4"/>
  <c r="GX33" i="4"/>
  <c r="GZ33" i="4"/>
  <c r="HB33" i="4"/>
  <c r="HD33" i="4"/>
  <c r="DJ34" i="4"/>
  <c r="DL34" i="4"/>
  <c r="DN34" i="4"/>
  <c r="DP34" i="4"/>
  <c r="DR34" i="4"/>
  <c r="DT34" i="4"/>
  <c r="DV34" i="4"/>
  <c r="DX34" i="4"/>
  <c r="DZ34" i="4"/>
  <c r="EB34" i="4"/>
  <c r="ED34" i="4"/>
  <c r="EF34" i="4"/>
  <c r="EH34" i="4"/>
  <c r="EJ34" i="4"/>
  <c r="EL34" i="4"/>
  <c r="EN34" i="4"/>
  <c r="EP34" i="4"/>
  <c r="ER34" i="4"/>
  <c r="ET34" i="4"/>
  <c r="EV34" i="4"/>
  <c r="EX34" i="4"/>
  <c r="EZ34" i="4"/>
  <c r="FB34" i="4"/>
  <c r="FD34" i="4"/>
  <c r="FF34" i="4"/>
  <c r="FH34" i="4"/>
  <c r="FJ34" i="4"/>
  <c r="FL34" i="4"/>
  <c r="FN34" i="4"/>
  <c r="FP34" i="4"/>
  <c r="FR34" i="4"/>
  <c r="FT34" i="4"/>
  <c r="FV34" i="4"/>
  <c r="FX34" i="4"/>
  <c r="FZ34" i="4"/>
  <c r="GB34" i="4"/>
  <c r="GD34" i="4"/>
  <c r="GF34" i="4"/>
  <c r="GH34" i="4"/>
  <c r="GJ34" i="4"/>
  <c r="GL34" i="4"/>
  <c r="GN34" i="4"/>
  <c r="GP34" i="4"/>
  <c r="GR34" i="4"/>
  <c r="GT34" i="4"/>
  <c r="GV34" i="4"/>
  <c r="GX34" i="4"/>
  <c r="GZ34" i="4"/>
  <c r="HB34" i="4"/>
  <c r="HD34" i="4"/>
  <c r="DJ35" i="4"/>
  <c r="DL35" i="4"/>
  <c r="DN35" i="4"/>
  <c r="DP35" i="4"/>
  <c r="DR35" i="4"/>
  <c r="DT35" i="4"/>
  <c r="DV35" i="4"/>
  <c r="DX35" i="4"/>
  <c r="DZ35" i="4"/>
  <c r="EB35" i="4"/>
  <c r="ED35" i="4"/>
  <c r="EF35" i="4"/>
  <c r="EH35" i="4"/>
  <c r="EJ35" i="4"/>
  <c r="EL35" i="4"/>
  <c r="EN35" i="4"/>
  <c r="EP35" i="4"/>
  <c r="ER35" i="4"/>
  <c r="ET35" i="4"/>
  <c r="EV35" i="4"/>
  <c r="EX35" i="4"/>
  <c r="EZ35" i="4"/>
  <c r="FB35" i="4"/>
  <c r="FD35" i="4"/>
  <c r="FF35" i="4"/>
  <c r="FH35" i="4"/>
  <c r="FJ35" i="4"/>
  <c r="FL35" i="4"/>
  <c r="FN35" i="4"/>
  <c r="FP35" i="4"/>
  <c r="FR35" i="4"/>
  <c r="FT35" i="4"/>
  <c r="FV35" i="4"/>
  <c r="FX35" i="4"/>
  <c r="FZ35" i="4"/>
  <c r="GB35" i="4"/>
  <c r="GD35" i="4"/>
  <c r="GF35" i="4"/>
  <c r="GH35" i="4"/>
  <c r="GJ35" i="4"/>
  <c r="GL35" i="4"/>
  <c r="GN35" i="4"/>
  <c r="GP35" i="4"/>
  <c r="GR35" i="4"/>
  <c r="GT35" i="4"/>
  <c r="GV35" i="4"/>
  <c r="GX35" i="4"/>
  <c r="GZ35" i="4"/>
  <c r="HB35" i="4"/>
  <c r="HD35" i="4"/>
  <c r="DJ36" i="4"/>
  <c r="DL36" i="4"/>
  <c r="DN36" i="4"/>
  <c r="DP36" i="4"/>
  <c r="DR36" i="4"/>
  <c r="DT36" i="4"/>
  <c r="DV36" i="4"/>
  <c r="DX36" i="4"/>
  <c r="DZ36" i="4"/>
  <c r="EB36" i="4"/>
  <c r="ED36" i="4"/>
  <c r="EF36" i="4"/>
  <c r="EH36" i="4"/>
  <c r="EJ36" i="4"/>
  <c r="EL36" i="4"/>
  <c r="EN36" i="4"/>
  <c r="EP36" i="4"/>
  <c r="ER36" i="4"/>
  <c r="ET36" i="4"/>
  <c r="EV36" i="4"/>
  <c r="EX36" i="4"/>
  <c r="EZ36" i="4"/>
  <c r="FB36" i="4"/>
  <c r="FD36" i="4"/>
  <c r="FF36" i="4"/>
  <c r="FH36" i="4"/>
  <c r="FJ36" i="4"/>
  <c r="FL36" i="4"/>
  <c r="FN36" i="4"/>
  <c r="FP36" i="4"/>
  <c r="FR36" i="4"/>
  <c r="FT36" i="4"/>
  <c r="FV36" i="4"/>
  <c r="FX36" i="4"/>
  <c r="FZ36" i="4"/>
  <c r="GB36" i="4"/>
  <c r="GD36" i="4"/>
  <c r="GF36" i="4"/>
  <c r="GH36" i="4"/>
  <c r="GJ36" i="4"/>
  <c r="GL36" i="4"/>
  <c r="GN36" i="4"/>
  <c r="GP36" i="4"/>
  <c r="GR36" i="4"/>
  <c r="GT36" i="4"/>
  <c r="GV36" i="4"/>
  <c r="GX36" i="4"/>
  <c r="GZ36" i="4"/>
  <c r="HB36" i="4"/>
  <c r="HD36" i="4"/>
  <c r="DJ37" i="4"/>
  <c r="DL37" i="4"/>
  <c r="DN37" i="4"/>
  <c r="DP37" i="4"/>
  <c r="DR37" i="4"/>
  <c r="DT37" i="4"/>
  <c r="DV37" i="4"/>
  <c r="DX37" i="4"/>
  <c r="DZ37" i="4"/>
  <c r="EB37" i="4"/>
  <c r="ED37" i="4"/>
  <c r="EF37" i="4"/>
  <c r="EH37" i="4"/>
  <c r="EJ37" i="4"/>
  <c r="EL37" i="4"/>
  <c r="EN37" i="4"/>
  <c r="EP37" i="4"/>
  <c r="ER37" i="4"/>
  <c r="ET37" i="4"/>
  <c r="EV37" i="4"/>
  <c r="EX37" i="4"/>
  <c r="EZ37" i="4"/>
  <c r="FB37" i="4"/>
  <c r="FD37" i="4"/>
  <c r="FF37" i="4"/>
  <c r="FH37" i="4"/>
  <c r="FJ37" i="4"/>
  <c r="FL37" i="4"/>
  <c r="FN37" i="4"/>
  <c r="FP37" i="4"/>
  <c r="FR37" i="4"/>
  <c r="FT37" i="4"/>
  <c r="FV37" i="4"/>
  <c r="FX37" i="4"/>
  <c r="FZ37" i="4"/>
  <c r="GB37" i="4"/>
  <c r="GD37" i="4"/>
  <c r="GF37" i="4"/>
  <c r="GH37" i="4"/>
  <c r="GJ37" i="4"/>
  <c r="GL37" i="4"/>
  <c r="GN37" i="4"/>
  <c r="GP37" i="4"/>
  <c r="GR37" i="4"/>
  <c r="GT37" i="4"/>
  <c r="GV37" i="4"/>
  <c r="GX37" i="4"/>
  <c r="GZ37" i="4"/>
  <c r="HB37" i="4"/>
  <c r="HD37" i="4"/>
  <c r="DJ38" i="4"/>
  <c r="DL38" i="4"/>
  <c r="DN38" i="4"/>
  <c r="DP38" i="4"/>
  <c r="DR38" i="4"/>
  <c r="DT38" i="4"/>
  <c r="DV38" i="4"/>
  <c r="DX38" i="4"/>
  <c r="DZ38" i="4"/>
  <c r="EB38" i="4"/>
  <c r="ED38" i="4"/>
  <c r="EF38" i="4"/>
  <c r="EH38" i="4"/>
  <c r="EJ38" i="4"/>
  <c r="EL38" i="4"/>
  <c r="EN38" i="4"/>
  <c r="EP38" i="4"/>
  <c r="ER38" i="4"/>
  <c r="ET38" i="4"/>
  <c r="EV38" i="4"/>
  <c r="EX38" i="4"/>
  <c r="EZ38" i="4"/>
  <c r="FB38" i="4"/>
  <c r="FD38" i="4"/>
  <c r="FF38" i="4"/>
  <c r="FH38" i="4"/>
  <c r="FJ38" i="4"/>
  <c r="FL38" i="4"/>
  <c r="FN38" i="4"/>
  <c r="FP38" i="4"/>
  <c r="FR38" i="4"/>
  <c r="FT38" i="4"/>
  <c r="FV38" i="4"/>
  <c r="FX38" i="4"/>
  <c r="FZ38" i="4"/>
  <c r="GB38" i="4"/>
  <c r="GD38" i="4"/>
  <c r="GF38" i="4"/>
  <c r="GH38" i="4"/>
  <c r="GJ38" i="4"/>
  <c r="GL38" i="4"/>
  <c r="GN38" i="4"/>
  <c r="GP38" i="4"/>
  <c r="GR38" i="4"/>
  <c r="GT38" i="4"/>
  <c r="GV38" i="4"/>
  <c r="GX38" i="4"/>
  <c r="GZ38" i="4"/>
  <c r="HB38" i="4"/>
  <c r="HD38" i="4"/>
  <c r="DJ39" i="4"/>
  <c r="DL39" i="4"/>
  <c r="DN39" i="4"/>
  <c r="DP39" i="4"/>
  <c r="DR39" i="4"/>
  <c r="DT39" i="4"/>
  <c r="DV39" i="4"/>
  <c r="DX39" i="4"/>
  <c r="DZ39" i="4"/>
  <c r="EB39" i="4"/>
  <c r="ED39" i="4"/>
  <c r="EF39" i="4"/>
  <c r="EH39" i="4"/>
  <c r="EJ39" i="4"/>
  <c r="EL39" i="4"/>
  <c r="EN39" i="4"/>
  <c r="EP39" i="4"/>
  <c r="ER39" i="4"/>
  <c r="ET39" i="4"/>
  <c r="EV39" i="4"/>
  <c r="EX39" i="4"/>
  <c r="EZ39" i="4"/>
  <c r="FB39" i="4"/>
  <c r="FD39" i="4"/>
  <c r="FF39" i="4"/>
  <c r="FH39" i="4"/>
  <c r="FJ39" i="4"/>
  <c r="FL39" i="4"/>
  <c r="FN39" i="4"/>
  <c r="FP39" i="4"/>
  <c r="FR39" i="4"/>
  <c r="FT39" i="4"/>
  <c r="FV39" i="4"/>
  <c r="FX39" i="4"/>
  <c r="FZ39" i="4"/>
  <c r="GB39" i="4"/>
  <c r="GD39" i="4"/>
  <c r="GF39" i="4"/>
  <c r="GH39" i="4"/>
  <c r="GJ39" i="4"/>
  <c r="GL39" i="4"/>
  <c r="GN39" i="4"/>
  <c r="GP39" i="4"/>
  <c r="GR39" i="4"/>
  <c r="GT39" i="4"/>
  <c r="GV39" i="4"/>
  <c r="GX39" i="4"/>
  <c r="GZ39" i="4"/>
  <c r="HB39" i="4"/>
  <c r="HD39" i="4"/>
  <c r="DJ40" i="4"/>
  <c r="DL40" i="4"/>
  <c r="DN40" i="4"/>
  <c r="DP40" i="4"/>
  <c r="DR40" i="4"/>
  <c r="DT40" i="4"/>
  <c r="DV40" i="4"/>
  <c r="DX40" i="4"/>
  <c r="DZ40" i="4"/>
  <c r="EB40" i="4"/>
  <c r="ED40" i="4"/>
  <c r="EF40" i="4"/>
  <c r="EH40" i="4"/>
  <c r="EJ40" i="4"/>
  <c r="EL40" i="4"/>
  <c r="EN40" i="4"/>
  <c r="EP40" i="4"/>
  <c r="ER40" i="4"/>
  <c r="ET40" i="4"/>
  <c r="EV40" i="4"/>
  <c r="EX40" i="4"/>
  <c r="EZ40" i="4"/>
  <c r="FB40" i="4"/>
  <c r="FD40" i="4"/>
  <c r="FF40" i="4"/>
  <c r="FH40" i="4"/>
  <c r="FJ40" i="4"/>
  <c r="FL40" i="4"/>
  <c r="FN40" i="4"/>
  <c r="FP40" i="4"/>
  <c r="FR40" i="4"/>
  <c r="FT40" i="4"/>
  <c r="FV40" i="4"/>
  <c r="FX40" i="4"/>
  <c r="FZ40" i="4"/>
  <c r="GB40" i="4"/>
  <c r="GD40" i="4"/>
  <c r="GF40" i="4"/>
  <c r="GH40" i="4"/>
  <c r="GJ40" i="4"/>
  <c r="GL40" i="4"/>
  <c r="GN40" i="4"/>
  <c r="GP40" i="4"/>
  <c r="GR40" i="4"/>
  <c r="GT40" i="4"/>
  <c r="GV40" i="4"/>
  <c r="GX40" i="4"/>
  <c r="GZ40" i="4"/>
  <c r="HB40" i="4"/>
  <c r="HD40" i="4"/>
  <c r="DJ41" i="4"/>
  <c r="DL41" i="4"/>
  <c r="DN41" i="4"/>
  <c r="DP41" i="4"/>
  <c r="DR41" i="4"/>
  <c r="DT41" i="4"/>
  <c r="DV41" i="4"/>
  <c r="DX41" i="4"/>
  <c r="DZ41" i="4"/>
  <c r="EB41" i="4"/>
  <c r="ED41" i="4"/>
  <c r="EF41" i="4"/>
  <c r="EH41" i="4"/>
  <c r="EJ41" i="4"/>
  <c r="EL41" i="4"/>
  <c r="EN41" i="4"/>
  <c r="EP41" i="4"/>
  <c r="ER41" i="4"/>
  <c r="ET41" i="4"/>
  <c r="EV41" i="4"/>
  <c r="EX41" i="4"/>
  <c r="EZ41" i="4"/>
  <c r="FB41" i="4"/>
  <c r="FD41" i="4"/>
  <c r="FF41" i="4"/>
  <c r="FH41" i="4"/>
  <c r="FJ41" i="4"/>
  <c r="FL41" i="4"/>
  <c r="FN41" i="4"/>
  <c r="FP41" i="4"/>
  <c r="FR41" i="4"/>
  <c r="FT41" i="4"/>
  <c r="FV41" i="4"/>
  <c r="FX41" i="4"/>
  <c r="FZ41" i="4"/>
  <c r="GB41" i="4"/>
  <c r="GD41" i="4"/>
  <c r="GF41" i="4"/>
  <c r="GH41" i="4"/>
  <c r="GJ41" i="4"/>
  <c r="GL41" i="4"/>
  <c r="GN41" i="4"/>
  <c r="GP41" i="4"/>
  <c r="GR41" i="4"/>
  <c r="GT41" i="4"/>
  <c r="GV41" i="4"/>
  <c r="GX41" i="4"/>
  <c r="GZ41" i="4"/>
  <c r="HB41" i="4"/>
  <c r="HD41" i="4"/>
  <c r="DJ42" i="4"/>
  <c r="DL42" i="4"/>
  <c r="DN42" i="4"/>
  <c r="DP42" i="4"/>
  <c r="DR42" i="4"/>
  <c r="DT42" i="4"/>
  <c r="DV42" i="4"/>
  <c r="DX42" i="4"/>
  <c r="DZ42" i="4"/>
  <c r="EB42" i="4"/>
  <c r="ED42" i="4"/>
  <c r="EF42" i="4"/>
  <c r="EH42" i="4"/>
  <c r="EJ42" i="4"/>
  <c r="EL42" i="4"/>
  <c r="EN42" i="4"/>
  <c r="EP42" i="4"/>
  <c r="ER42" i="4"/>
  <c r="ET42" i="4"/>
  <c r="EV42" i="4"/>
  <c r="EX42" i="4"/>
  <c r="EZ42" i="4"/>
  <c r="FB42" i="4"/>
  <c r="FD42" i="4"/>
  <c r="FF42" i="4"/>
  <c r="FH42" i="4"/>
  <c r="FJ42" i="4"/>
  <c r="FL42" i="4"/>
  <c r="FN42" i="4"/>
  <c r="FP42" i="4"/>
  <c r="FR42" i="4"/>
  <c r="FT42" i="4"/>
  <c r="FV42" i="4"/>
  <c r="FX42" i="4"/>
  <c r="FZ42" i="4"/>
  <c r="GB42" i="4"/>
  <c r="GD42" i="4"/>
  <c r="GF42" i="4"/>
  <c r="GH42" i="4"/>
  <c r="GJ42" i="4"/>
  <c r="GL42" i="4"/>
  <c r="GN42" i="4"/>
  <c r="GP42" i="4"/>
  <c r="GR42" i="4"/>
  <c r="GT42" i="4"/>
  <c r="GV42" i="4"/>
  <c r="GX42" i="4"/>
  <c r="GZ42" i="4"/>
  <c r="HB42" i="4"/>
  <c r="HD42" i="4"/>
  <c r="DJ43" i="4"/>
  <c r="DL43" i="4"/>
  <c r="DN43" i="4"/>
  <c r="DP43" i="4"/>
  <c r="DR43" i="4"/>
  <c r="DT43" i="4"/>
  <c r="DV43" i="4"/>
  <c r="DX43" i="4"/>
  <c r="DZ43" i="4"/>
  <c r="EB43" i="4"/>
  <c r="ED43" i="4"/>
  <c r="EF43" i="4"/>
  <c r="EH43" i="4"/>
  <c r="EJ43" i="4"/>
  <c r="EL43" i="4"/>
  <c r="EN43" i="4"/>
  <c r="EP43" i="4"/>
  <c r="ER43" i="4"/>
  <c r="ET43" i="4"/>
  <c r="EV43" i="4"/>
  <c r="EX43" i="4"/>
  <c r="EZ43" i="4"/>
  <c r="FB43" i="4"/>
  <c r="FD43" i="4"/>
  <c r="FF43" i="4"/>
  <c r="FH43" i="4"/>
  <c r="FJ43" i="4"/>
  <c r="FL43" i="4"/>
  <c r="FN43" i="4"/>
  <c r="FP43" i="4"/>
  <c r="FR43" i="4"/>
  <c r="FT43" i="4"/>
  <c r="FV43" i="4"/>
  <c r="FX43" i="4"/>
  <c r="FZ43" i="4"/>
  <c r="GB43" i="4"/>
  <c r="GD43" i="4"/>
  <c r="GF43" i="4"/>
  <c r="GH43" i="4"/>
  <c r="GJ43" i="4"/>
  <c r="GL43" i="4"/>
  <c r="GN43" i="4"/>
  <c r="GP43" i="4"/>
  <c r="GR43" i="4"/>
  <c r="GT43" i="4"/>
  <c r="GV43" i="4"/>
  <c r="GX43" i="4"/>
  <c r="GZ43" i="4"/>
  <c r="HB43" i="4"/>
  <c r="HD43" i="4"/>
  <c r="DJ44" i="4"/>
  <c r="DL44" i="4"/>
  <c r="DN44" i="4"/>
  <c r="DP44" i="4"/>
  <c r="DR44" i="4"/>
  <c r="DT44" i="4"/>
  <c r="DV44" i="4"/>
  <c r="DX44" i="4"/>
  <c r="DZ44" i="4"/>
  <c r="EB44" i="4"/>
  <c r="ED44" i="4"/>
  <c r="EF44" i="4"/>
  <c r="EH44" i="4"/>
  <c r="EJ44" i="4"/>
  <c r="EL44" i="4"/>
  <c r="EN44" i="4"/>
  <c r="EP44" i="4"/>
  <c r="ER44" i="4"/>
  <c r="ET44" i="4"/>
  <c r="EV44" i="4"/>
  <c r="EX44" i="4"/>
  <c r="EZ44" i="4"/>
  <c r="FB44" i="4"/>
  <c r="FD44" i="4"/>
  <c r="FF44" i="4"/>
  <c r="FH44" i="4"/>
  <c r="FJ44" i="4"/>
  <c r="FL44" i="4"/>
  <c r="FN44" i="4"/>
  <c r="FP44" i="4"/>
  <c r="FR44" i="4"/>
  <c r="FT44" i="4"/>
  <c r="FV44" i="4"/>
  <c r="FX44" i="4"/>
  <c r="FZ44" i="4"/>
  <c r="GB44" i="4"/>
  <c r="GD44" i="4"/>
  <c r="GF44" i="4"/>
  <c r="GH44" i="4"/>
  <c r="GJ44" i="4"/>
  <c r="GL44" i="4"/>
  <c r="GN44" i="4"/>
  <c r="GP44" i="4"/>
  <c r="GR44" i="4"/>
  <c r="GT44" i="4"/>
  <c r="GV44" i="4"/>
  <c r="GX44" i="4"/>
  <c r="GZ44" i="4"/>
  <c r="HB44" i="4"/>
  <c r="HD44" i="4"/>
  <c r="DJ45" i="4"/>
  <c r="DL45" i="4"/>
  <c r="DN45" i="4"/>
  <c r="DP45" i="4"/>
  <c r="DR45" i="4"/>
  <c r="DT45" i="4"/>
  <c r="DV45" i="4"/>
  <c r="DX45" i="4"/>
  <c r="DZ45" i="4"/>
  <c r="EB45" i="4"/>
  <c r="ED45" i="4"/>
  <c r="EF45" i="4"/>
  <c r="EH45" i="4"/>
  <c r="EJ45" i="4"/>
  <c r="EL45" i="4"/>
  <c r="EN45" i="4"/>
  <c r="EP45" i="4"/>
  <c r="ER45" i="4"/>
  <c r="ET45" i="4"/>
  <c r="EV45" i="4"/>
  <c r="EX45" i="4"/>
  <c r="EZ45" i="4"/>
  <c r="FB45" i="4"/>
  <c r="FD45" i="4"/>
  <c r="FF45" i="4"/>
  <c r="FH45" i="4"/>
  <c r="FJ45" i="4"/>
  <c r="FL45" i="4"/>
  <c r="FN45" i="4"/>
  <c r="FP45" i="4"/>
  <c r="FR45" i="4"/>
  <c r="FT45" i="4"/>
  <c r="FV45" i="4"/>
  <c r="FX45" i="4"/>
  <c r="FZ45" i="4"/>
  <c r="GB45" i="4"/>
  <c r="GD45" i="4"/>
  <c r="GG45" i="4"/>
  <c r="GI45" i="4"/>
  <c r="GK45" i="4"/>
  <c r="GM45" i="4"/>
  <c r="GO45" i="4"/>
  <c r="GQ45" i="4"/>
  <c r="GS45" i="4"/>
  <c r="GU45" i="4"/>
  <c r="GW45" i="4"/>
  <c r="GY45" i="4"/>
  <c r="HA45" i="4"/>
  <c r="HC45" i="4"/>
  <c r="DI46" i="4"/>
  <c r="DK46" i="4"/>
  <c r="DM46" i="4"/>
  <c r="DO46" i="4"/>
  <c r="DQ46" i="4"/>
  <c r="DS46" i="4"/>
  <c r="DU46" i="4"/>
  <c r="DW46" i="4"/>
  <c r="DY46" i="4"/>
  <c r="EA46" i="4"/>
  <c r="EC46" i="4"/>
  <c r="EE46" i="4"/>
  <c r="EG46" i="4"/>
  <c r="EI46" i="4"/>
  <c r="EK46" i="4"/>
  <c r="EM46" i="4"/>
  <c r="EO46" i="4"/>
  <c r="EQ46" i="4"/>
  <c r="ES46" i="4"/>
  <c r="EU46" i="4"/>
  <c r="EW46" i="4"/>
  <c r="EY46" i="4"/>
  <c r="FA46" i="4"/>
  <c r="FC46" i="4"/>
  <c r="FE46" i="4"/>
  <c r="FG46" i="4"/>
  <c r="FI46" i="4"/>
  <c r="FK46" i="4"/>
  <c r="FM46" i="4"/>
  <c r="FO46" i="4"/>
  <c r="FQ46" i="4"/>
  <c r="FS46" i="4"/>
  <c r="FU46" i="4"/>
  <c r="FW46" i="4"/>
  <c r="FY46" i="4"/>
  <c r="GA46" i="4"/>
  <c r="GC46" i="4"/>
  <c r="GE46" i="4"/>
  <c r="GG46" i="4"/>
  <c r="GI46" i="4"/>
  <c r="GK46" i="4"/>
  <c r="GM46" i="4"/>
  <c r="GO46" i="4"/>
  <c r="GQ46" i="4"/>
  <c r="GS46" i="4"/>
  <c r="GU46" i="4"/>
  <c r="GW46" i="4"/>
  <c r="GY46" i="4"/>
  <c r="HA46" i="4"/>
  <c r="HC46" i="4"/>
  <c r="DI407" i="4"/>
  <c r="DK407" i="4"/>
  <c r="DM407" i="4"/>
  <c r="DO407" i="4"/>
  <c r="DQ407" i="4"/>
  <c r="DS407" i="4"/>
  <c r="DU407" i="4"/>
  <c r="DW407" i="4"/>
  <c r="DY407" i="4"/>
  <c r="EA407" i="4"/>
  <c r="EC407" i="4"/>
  <c r="EE407" i="4"/>
  <c r="EG407" i="4"/>
  <c r="EI407" i="4"/>
  <c r="EK407" i="4"/>
  <c r="EM407" i="4"/>
  <c r="EO407" i="4"/>
  <c r="EQ407" i="4"/>
  <c r="ES407" i="4"/>
  <c r="EU407" i="4"/>
  <c r="EW407" i="4"/>
  <c r="EY407" i="4"/>
  <c r="FA407" i="4"/>
  <c r="FC407" i="4"/>
  <c r="FE407" i="4"/>
  <c r="FG407" i="4"/>
  <c r="FI407" i="4"/>
  <c r="FK407" i="4"/>
  <c r="FM407" i="4"/>
  <c r="FO407" i="4"/>
  <c r="FQ407" i="4"/>
  <c r="FS407" i="4"/>
  <c r="FU407" i="4"/>
  <c r="FW407" i="4"/>
  <c r="FY407" i="4"/>
  <c r="GA407" i="4"/>
  <c r="GC407" i="4"/>
  <c r="GE407" i="4"/>
  <c r="GG407" i="4"/>
  <c r="GI407" i="4"/>
  <c r="GK407" i="4"/>
  <c r="GM407" i="4"/>
  <c r="GO407" i="4"/>
  <c r="GQ407" i="4"/>
  <c r="GS407" i="4"/>
  <c r="GU407" i="4"/>
  <c r="GW407" i="4"/>
  <c r="GY407" i="4"/>
  <c r="HA407" i="4"/>
  <c r="HC407" i="4"/>
  <c r="DI408" i="4"/>
  <c r="DK408" i="4"/>
  <c r="DM408" i="4"/>
  <c r="DO408" i="4"/>
  <c r="DQ408" i="4"/>
  <c r="DS408" i="4"/>
  <c r="DU408" i="4"/>
  <c r="DW408" i="4"/>
  <c r="DY408" i="4"/>
  <c r="EA408" i="4"/>
  <c r="EC408" i="4"/>
  <c r="EE408" i="4"/>
  <c r="EG408" i="4"/>
  <c r="EI408" i="4"/>
  <c r="EK408" i="4"/>
  <c r="EM408" i="4"/>
  <c r="EO408" i="4"/>
  <c r="EQ408" i="4"/>
  <c r="ES408" i="4"/>
  <c r="EU408" i="4"/>
  <c r="EW408" i="4"/>
  <c r="EY408" i="4"/>
  <c r="FA408" i="4"/>
  <c r="FC408" i="4"/>
  <c r="FE408" i="4"/>
  <c r="FG408" i="4"/>
  <c r="FI408" i="4"/>
  <c r="FK408" i="4"/>
  <c r="FM408" i="4"/>
  <c r="FO408" i="4"/>
  <c r="FQ408" i="4"/>
  <c r="FS408" i="4"/>
  <c r="FU408" i="4"/>
  <c r="FW408" i="4"/>
  <c r="FY408" i="4"/>
  <c r="GA408" i="4"/>
  <c r="GC408" i="4"/>
  <c r="GE408" i="4"/>
  <c r="GG408" i="4"/>
  <c r="GI408" i="4"/>
  <c r="GK408" i="4"/>
  <c r="GM408" i="4"/>
  <c r="GO408" i="4"/>
  <c r="GQ408" i="4"/>
  <c r="GS408" i="4"/>
  <c r="GU408" i="4"/>
  <c r="GW408" i="4"/>
  <c r="GY408" i="4"/>
  <c r="HA408" i="4"/>
  <c r="HC408" i="4"/>
  <c r="DJ9" i="4"/>
  <c r="DL9" i="4"/>
  <c r="DN9" i="4"/>
  <c r="DP9" i="4"/>
  <c r="DR9" i="4"/>
  <c r="DT9" i="4"/>
  <c r="DV9" i="4"/>
  <c r="DX9" i="4"/>
  <c r="DZ9" i="4"/>
  <c r="EB9" i="4"/>
  <c r="ED9" i="4"/>
  <c r="EF9" i="4"/>
  <c r="EH9" i="4"/>
  <c r="EJ9" i="4"/>
  <c r="EL9" i="4"/>
  <c r="EN9" i="4"/>
  <c r="EP9" i="4"/>
  <c r="ER9" i="4"/>
  <c r="ET9" i="4"/>
  <c r="EV9" i="4"/>
  <c r="EX9" i="4"/>
  <c r="EZ9" i="4"/>
  <c r="FB9" i="4"/>
  <c r="FD9" i="4"/>
  <c r="FF9" i="4"/>
  <c r="FH9" i="4"/>
  <c r="FJ9" i="4"/>
  <c r="FL9" i="4"/>
  <c r="FN9" i="4"/>
  <c r="FP9" i="4"/>
  <c r="FR9" i="4"/>
  <c r="FT9" i="4"/>
  <c r="FV9" i="4"/>
  <c r="FX9" i="4"/>
  <c r="FZ9" i="4"/>
  <c r="GB9" i="4"/>
  <c r="GD9" i="4"/>
  <c r="GF9" i="4"/>
  <c r="GH9" i="4"/>
  <c r="GJ9" i="4"/>
  <c r="GL9" i="4"/>
  <c r="GN9" i="4"/>
  <c r="GP9" i="4"/>
  <c r="GR9" i="4"/>
  <c r="GT9" i="4"/>
  <c r="GV9" i="4"/>
  <c r="GX9" i="4"/>
  <c r="GZ9" i="4"/>
  <c r="HB9" i="4"/>
  <c r="HD9" i="4"/>
  <c r="GF45" i="4"/>
  <c r="GH45" i="4"/>
  <c r="GJ45" i="4"/>
  <c r="GL45" i="4"/>
  <c r="GN45" i="4"/>
  <c r="GP45" i="4"/>
  <c r="GR45" i="4"/>
  <c r="GT45" i="4"/>
  <c r="GV45" i="4"/>
  <c r="GX45" i="4"/>
  <c r="GZ45" i="4"/>
  <c r="HB45" i="4"/>
  <c r="HD45" i="4"/>
  <c r="DJ46" i="4"/>
  <c r="DL46" i="4"/>
  <c r="DN46" i="4"/>
  <c r="DP46" i="4"/>
  <c r="DR46" i="4"/>
  <c r="DT46" i="4"/>
  <c r="DV46" i="4"/>
  <c r="DX46" i="4"/>
  <c r="DZ46" i="4"/>
  <c r="EB46" i="4"/>
  <c r="ED46" i="4"/>
  <c r="EF46" i="4"/>
  <c r="EH46" i="4"/>
  <c r="EJ46" i="4"/>
  <c r="EL46" i="4"/>
  <c r="EN46" i="4"/>
  <c r="EP46" i="4"/>
  <c r="ER46" i="4"/>
  <c r="ET46" i="4"/>
  <c r="EV46" i="4"/>
  <c r="EX46" i="4"/>
  <c r="EZ46" i="4"/>
  <c r="FB46" i="4"/>
  <c r="FD46" i="4"/>
  <c r="FF46" i="4"/>
  <c r="FH46" i="4"/>
  <c r="FJ46" i="4"/>
  <c r="FL46" i="4"/>
  <c r="FN46" i="4"/>
  <c r="FP46" i="4"/>
  <c r="FR46" i="4"/>
  <c r="FT46" i="4"/>
  <c r="FV46" i="4"/>
  <c r="FX46" i="4"/>
  <c r="FZ46" i="4"/>
  <c r="GB46" i="4"/>
  <c r="GD46" i="4"/>
  <c r="GF46" i="4"/>
  <c r="GH46" i="4"/>
  <c r="GJ46" i="4"/>
  <c r="GL46" i="4"/>
  <c r="GN46" i="4"/>
  <c r="GP46" i="4"/>
  <c r="GR46" i="4"/>
  <c r="GT46" i="4"/>
  <c r="GV46" i="4"/>
  <c r="GX46" i="4"/>
  <c r="GZ46" i="4"/>
  <c r="HB46" i="4"/>
  <c r="HD46" i="4"/>
  <c r="DJ407" i="4"/>
  <c r="DL407" i="4"/>
  <c r="DN407" i="4"/>
  <c r="DP407" i="4"/>
  <c r="DR407" i="4"/>
  <c r="DT407" i="4"/>
  <c r="DV407" i="4"/>
  <c r="DX407" i="4"/>
  <c r="DZ407" i="4"/>
  <c r="EB407" i="4"/>
  <c r="ED407" i="4"/>
  <c r="EF407" i="4"/>
  <c r="EH407" i="4"/>
  <c r="EJ407" i="4"/>
  <c r="EL407" i="4"/>
  <c r="EN407" i="4"/>
  <c r="EP407" i="4"/>
  <c r="ER407" i="4"/>
  <c r="ET407" i="4"/>
  <c r="EV407" i="4"/>
  <c r="EX407" i="4"/>
  <c r="EZ407" i="4"/>
  <c r="FB407" i="4"/>
  <c r="FD407" i="4"/>
  <c r="FF407" i="4"/>
  <c r="FH407" i="4"/>
  <c r="FJ407" i="4"/>
  <c r="FL407" i="4"/>
  <c r="FN407" i="4"/>
  <c r="FP407" i="4"/>
  <c r="FR407" i="4"/>
  <c r="FT407" i="4"/>
  <c r="FV407" i="4"/>
  <c r="FX407" i="4"/>
  <c r="FZ407" i="4"/>
  <c r="GB407" i="4"/>
  <c r="GD407" i="4"/>
  <c r="GF407" i="4"/>
  <c r="GH407" i="4"/>
  <c r="GJ407" i="4"/>
  <c r="GL407" i="4"/>
  <c r="GN407" i="4"/>
  <c r="GP407" i="4"/>
  <c r="GR407" i="4"/>
  <c r="GT407" i="4"/>
  <c r="GV407" i="4"/>
  <c r="GX407" i="4"/>
  <c r="GZ407" i="4"/>
  <c r="HB407" i="4"/>
  <c r="HD407" i="4"/>
  <c r="DJ408" i="4"/>
  <c r="DL408" i="4"/>
  <c r="DN408" i="4"/>
  <c r="DP408" i="4"/>
  <c r="DR408" i="4"/>
  <c r="DT408" i="4"/>
  <c r="DV408" i="4"/>
  <c r="DX408" i="4"/>
  <c r="DZ408" i="4"/>
  <c r="EB408" i="4"/>
  <c r="ED408" i="4"/>
  <c r="EF408" i="4"/>
  <c r="EH408" i="4"/>
  <c r="EJ408" i="4"/>
  <c r="EL408" i="4"/>
  <c r="EN408" i="4"/>
  <c r="EP408" i="4"/>
  <c r="ER408" i="4"/>
  <c r="ET408" i="4"/>
  <c r="EV408" i="4"/>
  <c r="EX408" i="4"/>
  <c r="EZ408" i="4"/>
  <c r="FB408" i="4"/>
  <c r="FD408" i="4"/>
  <c r="FF408" i="4"/>
  <c r="FH408" i="4"/>
  <c r="FJ408" i="4"/>
  <c r="FL408" i="4"/>
  <c r="FN408" i="4"/>
  <c r="FP408" i="4"/>
  <c r="FR408" i="4"/>
  <c r="FT408" i="4"/>
  <c r="FV408" i="4"/>
  <c r="FX408" i="4"/>
  <c r="FZ408" i="4"/>
  <c r="GB408" i="4"/>
  <c r="GD408" i="4"/>
  <c r="GF408" i="4"/>
  <c r="GH408" i="4"/>
  <c r="GJ408" i="4"/>
  <c r="GL408" i="4"/>
  <c r="GN408" i="4"/>
  <c r="GP408" i="4"/>
  <c r="GR408" i="4"/>
  <c r="GT408" i="4"/>
  <c r="GV408" i="4"/>
  <c r="GX408" i="4"/>
  <c r="GZ408" i="4"/>
  <c r="HB408" i="4"/>
  <c r="HD408" i="4"/>
  <c r="DK9" i="4"/>
  <c r="DM9" i="4"/>
  <c r="DO9" i="4"/>
  <c r="DQ9" i="4"/>
  <c r="DS9" i="4"/>
  <c r="DU9" i="4"/>
  <c r="DW9" i="4"/>
  <c r="DY9" i="4"/>
  <c r="EA9" i="4"/>
  <c r="EC9" i="4"/>
  <c r="EE9" i="4"/>
  <c r="EG9" i="4"/>
  <c r="EI9" i="4"/>
  <c r="EK9" i="4"/>
  <c r="EM9" i="4"/>
  <c r="EO9" i="4"/>
  <c r="EQ9" i="4"/>
  <c r="ES9" i="4"/>
  <c r="EU9" i="4"/>
  <c r="EW9" i="4"/>
  <c r="EY9" i="4"/>
  <c r="FA9" i="4"/>
  <c r="FC9" i="4"/>
  <c r="FE9" i="4"/>
  <c r="FG9" i="4"/>
  <c r="FI9" i="4"/>
  <c r="FK9" i="4"/>
  <c r="FM9" i="4"/>
  <c r="FO9" i="4"/>
  <c r="FQ9" i="4"/>
  <c r="FS9" i="4"/>
  <c r="FU9" i="4"/>
  <c r="FW9" i="4"/>
  <c r="FY9" i="4"/>
  <c r="GA9" i="4"/>
  <c r="GC9" i="4"/>
  <c r="GE9" i="4"/>
  <c r="GG9" i="4"/>
  <c r="GI9" i="4"/>
  <c r="GK9" i="4"/>
  <c r="GM9" i="4"/>
  <c r="GO9" i="4"/>
  <c r="GQ9" i="4"/>
  <c r="GS9" i="4"/>
  <c r="GU9" i="4"/>
  <c r="GW9" i="4"/>
  <c r="GY9" i="4"/>
  <c r="HA9" i="4"/>
  <c r="HC9" i="4"/>
  <c r="DI9" i="4"/>
  <c r="W24" i="48"/>
  <c r="L17" i="48"/>
  <c r="N16" i="48"/>
  <c r="Q9" i="73"/>
  <c r="G2" i="64"/>
  <c r="O418" i="4"/>
  <c r="E4" i="7"/>
  <c r="F418" i="4"/>
  <c r="AM418" i="4"/>
  <c r="AJ418" i="4"/>
  <c r="AW418" i="4"/>
  <c r="P19" i="71"/>
  <c r="P18" i="71"/>
  <c r="P20" i="71"/>
  <c r="G6" i="4"/>
  <c r="H6" i="4"/>
  <c r="E24" i="7"/>
  <c r="L24" i="7"/>
  <c r="M101" i="7"/>
  <c r="M74" i="7"/>
  <c r="E34" i="7"/>
  <c r="L34" i="7"/>
  <c r="E47" i="7"/>
  <c r="M47" i="7"/>
  <c r="S66" i="71"/>
  <c r="U66" i="71"/>
  <c r="W66" i="71"/>
  <c r="T66" i="71"/>
  <c r="V66" i="71"/>
  <c r="X66" i="71"/>
  <c r="T56" i="71"/>
  <c r="V56" i="71"/>
  <c r="X56" i="71"/>
  <c r="S56" i="71"/>
  <c r="U56" i="71"/>
  <c r="W56" i="71"/>
  <c r="T57" i="71"/>
  <c r="V57" i="71"/>
  <c r="X57" i="71"/>
  <c r="S57" i="71"/>
  <c r="U57" i="71"/>
  <c r="W57" i="71"/>
  <c r="S73" i="71"/>
  <c r="U73" i="71"/>
  <c r="W73" i="71"/>
  <c r="T73" i="71"/>
  <c r="V73" i="71"/>
  <c r="X73" i="71"/>
  <c r="S77" i="71"/>
  <c r="U77" i="71"/>
  <c r="W77" i="71"/>
  <c r="T77" i="71"/>
  <c r="V77" i="71"/>
  <c r="X77" i="71"/>
  <c r="S81" i="71"/>
  <c r="U81" i="71"/>
  <c r="W81" i="71"/>
  <c r="T81" i="71"/>
  <c r="V81" i="71"/>
  <c r="X81" i="71"/>
  <c r="S85" i="71"/>
  <c r="U85" i="71"/>
  <c r="W85" i="71"/>
  <c r="T85" i="71"/>
  <c r="V85" i="71"/>
  <c r="X85" i="71"/>
  <c r="S89" i="71"/>
  <c r="U89" i="71"/>
  <c r="W89" i="71"/>
  <c r="T89" i="71"/>
  <c r="V89" i="71"/>
  <c r="X89" i="71"/>
  <c r="S72" i="71"/>
  <c r="U72" i="71"/>
  <c r="W72" i="71"/>
  <c r="T72" i="71"/>
  <c r="V72" i="71"/>
  <c r="X72" i="71"/>
  <c r="S76" i="71"/>
  <c r="U76" i="71"/>
  <c r="W76" i="71"/>
  <c r="T76" i="71"/>
  <c r="V76" i="71"/>
  <c r="X76" i="71"/>
  <c r="S80" i="71"/>
  <c r="U80" i="71"/>
  <c r="W80" i="71"/>
  <c r="T80" i="71"/>
  <c r="V80" i="71"/>
  <c r="X80" i="71"/>
  <c r="S84" i="71"/>
  <c r="U84" i="71"/>
  <c r="W84" i="71"/>
  <c r="T84" i="71"/>
  <c r="V84" i="71"/>
  <c r="X84" i="71"/>
  <c r="S88" i="71"/>
  <c r="T88" i="71"/>
  <c r="U88" i="71"/>
  <c r="W88" i="71"/>
  <c r="V88" i="71"/>
  <c r="X88" i="71"/>
  <c r="S92" i="71"/>
  <c r="U92" i="71"/>
  <c r="W92" i="71"/>
  <c r="T92" i="71"/>
  <c r="V92" i="71"/>
  <c r="X92" i="71"/>
  <c r="S98" i="71"/>
  <c r="U98" i="71"/>
  <c r="W98" i="71"/>
  <c r="T98" i="71"/>
  <c r="V98" i="71"/>
  <c r="X98" i="71"/>
  <c r="S102" i="71"/>
  <c r="U102" i="71"/>
  <c r="W102" i="71"/>
  <c r="T102" i="71"/>
  <c r="V102" i="71"/>
  <c r="X102" i="71"/>
  <c r="S103" i="71"/>
  <c r="U103" i="71"/>
  <c r="W103" i="71"/>
  <c r="T103" i="71"/>
  <c r="V103" i="71"/>
  <c r="X103" i="71"/>
  <c r="S93" i="71"/>
  <c r="U93" i="71"/>
  <c r="W93" i="71"/>
  <c r="T93" i="71"/>
  <c r="V93" i="71"/>
  <c r="X93" i="71"/>
  <c r="S94" i="71"/>
  <c r="U94" i="71"/>
  <c r="W94" i="71"/>
  <c r="T94" i="71"/>
  <c r="V94" i="71"/>
  <c r="X94" i="71"/>
  <c r="S95" i="71"/>
  <c r="U95" i="71"/>
  <c r="W95" i="71"/>
  <c r="T95" i="71"/>
  <c r="V95" i="71"/>
  <c r="X95" i="71"/>
  <c r="S65" i="71"/>
  <c r="U65" i="71"/>
  <c r="W65" i="71"/>
  <c r="T65" i="71"/>
  <c r="V65" i="71"/>
  <c r="X65" i="71"/>
  <c r="S67" i="71"/>
  <c r="U67" i="71"/>
  <c r="W67" i="71"/>
  <c r="T67" i="71"/>
  <c r="V67" i="71"/>
  <c r="X67" i="71"/>
  <c r="S62" i="71"/>
  <c r="U62" i="71"/>
  <c r="W62" i="71"/>
  <c r="T62" i="71"/>
  <c r="V62" i="71"/>
  <c r="X62" i="71"/>
  <c r="S63" i="71"/>
  <c r="U63" i="71"/>
  <c r="W63" i="71"/>
  <c r="T63" i="71"/>
  <c r="V63" i="71"/>
  <c r="X63" i="71"/>
  <c r="S64" i="71"/>
  <c r="U64" i="71"/>
  <c r="W64" i="71"/>
  <c r="T64" i="71"/>
  <c r="V64" i="71"/>
  <c r="X64" i="71"/>
  <c r="S68" i="71"/>
  <c r="U68" i="71"/>
  <c r="W68" i="71"/>
  <c r="T68" i="71"/>
  <c r="V68" i="71"/>
  <c r="X68" i="71"/>
  <c r="S69" i="71"/>
  <c r="U69" i="71"/>
  <c r="W69" i="71"/>
  <c r="T69" i="71"/>
  <c r="V69" i="71"/>
  <c r="X69" i="71"/>
  <c r="S70" i="71"/>
  <c r="U70" i="71"/>
  <c r="W70" i="71"/>
  <c r="T70" i="71"/>
  <c r="V70" i="71"/>
  <c r="X70" i="71"/>
  <c r="S71" i="71"/>
  <c r="U71" i="71"/>
  <c r="W71" i="71"/>
  <c r="T71" i="71"/>
  <c r="V71" i="71"/>
  <c r="X71" i="71"/>
  <c r="S75" i="71"/>
  <c r="U75" i="71"/>
  <c r="W75" i="71"/>
  <c r="T75" i="71"/>
  <c r="V75" i="71"/>
  <c r="X75" i="71"/>
  <c r="S79" i="71"/>
  <c r="U79" i="71"/>
  <c r="W79" i="71"/>
  <c r="T79" i="71"/>
  <c r="V79" i="71"/>
  <c r="X79" i="71"/>
  <c r="S83" i="71"/>
  <c r="U83" i="71"/>
  <c r="W83" i="71"/>
  <c r="T83" i="71"/>
  <c r="V83" i="71"/>
  <c r="X83" i="71"/>
  <c r="S87" i="71"/>
  <c r="U87" i="71"/>
  <c r="W87" i="71"/>
  <c r="T87" i="71"/>
  <c r="V87" i="71"/>
  <c r="X87" i="71"/>
  <c r="S91" i="71"/>
  <c r="U91" i="71"/>
  <c r="W91" i="71"/>
  <c r="T91" i="71"/>
  <c r="V91" i="71"/>
  <c r="X91" i="71"/>
  <c r="S74" i="71"/>
  <c r="U74" i="71"/>
  <c r="W74" i="71"/>
  <c r="T74" i="71"/>
  <c r="V74" i="71"/>
  <c r="X74" i="71"/>
  <c r="S78" i="71"/>
  <c r="U78" i="71"/>
  <c r="W78" i="71"/>
  <c r="T78" i="71"/>
  <c r="V78" i="71"/>
  <c r="X78" i="71"/>
  <c r="S82" i="71"/>
  <c r="U82" i="71"/>
  <c r="W82" i="71"/>
  <c r="T82" i="71"/>
  <c r="V82" i="71"/>
  <c r="X82" i="71"/>
  <c r="S86" i="71"/>
  <c r="U86" i="71"/>
  <c r="W86" i="71"/>
  <c r="T86" i="71"/>
  <c r="V86" i="71"/>
  <c r="X86" i="71"/>
  <c r="S90" i="71"/>
  <c r="U90" i="71"/>
  <c r="W90" i="71"/>
  <c r="T90" i="71"/>
  <c r="V90" i="71"/>
  <c r="X90" i="71"/>
  <c r="S97" i="71"/>
  <c r="U97" i="71"/>
  <c r="W97" i="71"/>
  <c r="T97" i="71"/>
  <c r="V97" i="71"/>
  <c r="X97" i="71"/>
  <c r="S99" i="71"/>
  <c r="U99" i="71"/>
  <c r="W99" i="71"/>
  <c r="T99" i="71"/>
  <c r="V99" i="71"/>
  <c r="X99" i="71"/>
  <c r="S100" i="71"/>
  <c r="U100" i="71"/>
  <c r="W100" i="71"/>
  <c r="T100" i="71"/>
  <c r="V100" i="71"/>
  <c r="X100" i="71"/>
  <c r="S101" i="71"/>
  <c r="U101" i="71"/>
  <c r="W101" i="71"/>
  <c r="T101" i="71"/>
  <c r="V101" i="71"/>
  <c r="X101" i="71"/>
  <c r="S96" i="71"/>
  <c r="U96" i="71"/>
  <c r="W96" i="71"/>
  <c r="T96" i="71"/>
  <c r="V96" i="71"/>
  <c r="X96" i="71"/>
  <c r="S61" i="71"/>
  <c r="U61" i="71"/>
  <c r="W61" i="71"/>
  <c r="T61" i="71"/>
  <c r="V61" i="71"/>
  <c r="X61" i="71"/>
  <c r="S60" i="71"/>
  <c r="U60" i="71"/>
  <c r="W60" i="71"/>
  <c r="T60" i="71"/>
  <c r="V60" i="71"/>
  <c r="X60" i="71"/>
  <c r="S59" i="71"/>
  <c r="U59" i="71"/>
  <c r="W59" i="71"/>
  <c r="T59" i="71"/>
  <c r="V59" i="71"/>
  <c r="X59" i="71"/>
  <c r="M34" i="7"/>
  <c r="M62" i="7"/>
  <c r="E9" i="7"/>
  <c r="M9" i="7"/>
  <c r="L37" i="7"/>
  <c r="M37" i="7"/>
  <c r="E27" i="7"/>
  <c r="M27" i="7"/>
  <c r="E39" i="7"/>
  <c r="L39" i="7"/>
  <c r="E14" i="7"/>
  <c r="L14" i="7"/>
  <c r="B14" i="67"/>
  <c r="E46" i="7"/>
  <c r="L46" i="7"/>
  <c r="E42" i="7"/>
  <c r="L42" i="7"/>
  <c r="E38" i="7"/>
  <c r="L38" i="7"/>
  <c r="B42" i="67"/>
  <c r="E26" i="7"/>
  <c r="L26" i="7"/>
  <c r="E13" i="7"/>
  <c r="M13" i="7"/>
  <c r="E15" i="7"/>
  <c r="AR418" i="4"/>
  <c r="AN418" i="4"/>
  <c r="E10" i="7"/>
  <c r="M10" i="7"/>
  <c r="E33" i="7"/>
  <c r="L33" i="7"/>
  <c r="B32" i="67"/>
  <c r="E29" i="7"/>
  <c r="E17" i="7"/>
  <c r="E45" i="7"/>
  <c r="E12" i="7"/>
  <c r="B24" i="67"/>
  <c r="L5" i="7"/>
  <c r="B12" i="67"/>
  <c r="B37" i="67"/>
  <c r="B33" i="67"/>
  <c r="B17" i="67"/>
  <c r="B28" i="67"/>
  <c r="C28" i="67"/>
  <c r="D28" i="67"/>
  <c r="B25" i="67"/>
  <c r="K418" i="4"/>
  <c r="M86" i="7"/>
  <c r="AU418" i="4"/>
  <c r="L89" i="7"/>
  <c r="B89" i="67"/>
  <c r="L75" i="7"/>
  <c r="B75" i="67"/>
  <c r="C75" i="67"/>
  <c r="D75" i="67"/>
  <c r="M6" i="7"/>
  <c r="L73" i="7"/>
  <c r="B73" i="67"/>
  <c r="C73" i="67"/>
  <c r="D73" i="67"/>
  <c r="M25" i="7"/>
  <c r="C14" i="67"/>
  <c r="D14" i="67"/>
  <c r="A14" i="67"/>
  <c r="A52" i="67"/>
  <c r="C52" i="67"/>
  <c r="D52" i="67"/>
  <c r="A28" i="67"/>
  <c r="A91" i="67"/>
  <c r="C91" i="67"/>
  <c r="D91" i="67"/>
  <c r="A70" i="67"/>
  <c r="C70" i="67"/>
  <c r="D70" i="67"/>
  <c r="A66" i="67"/>
  <c r="C66" i="67"/>
  <c r="D66" i="67"/>
  <c r="A67" i="67"/>
  <c r="C67" i="67"/>
  <c r="D67" i="67"/>
  <c r="A81" i="67"/>
  <c r="C81" i="67"/>
  <c r="D81" i="67"/>
  <c r="A42" i="67"/>
  <c r="C42" i="67"/>
  <c r="D42" i="67"/>
  <c r="A90" i="67"/>
  <c r="C90" i="67"/>
  <c r="D90" i="67"/>
  <c r="A101" i="67"/>
  <c r="C101" i="67"/>
  <c r="D101" i="67"/>
  <c r="A86" i="67"/>
  <c r="C86" i="67"/>
  <c r="D86" i="67"/>
  <c r="A74" i="67"/>
  <c r="C74" i="67"/>
  <c r="D74" i="67"/>
  <c r="A64" i="67"/>
  <c r="C64" i="67"/>
  <c r="D64" i="67"/>
  <c r="C12" i="67"/>
  <c r="D12" i="67"/>
  <c r="A12" i="67"/>
  <c r="A69" i="67"/>
  <c r="C69" i="67"/>
  <c r="D69" i="67"/>
  <c r="A57" i="67"/>
  <c r="C57" i="67"/>
  <c r="D57" i="67"/>
  <c r="A37" i="67"/>
  <c r="C37" i="67"/>
  <c r="D37" i="67"/>
  <c r="A33" i="67"/>
  <c r="C33" i="67"/>
  <c r="D33" i="67"/>
  <c r="A17" i="67"/>
  <c r="C17" i="67"/>
  <c r="D17" i="67"/>
  <c r="A94" i="67"/>
  <c r="C94" i="67"/>
  <c r="D94" i="67"/>
  <c r="C24" i="67"/>
  <c r="D24" i="67"/>
  <c r="A24" i="67"/>
  <c r="A50" i="67"/>
  <c r="C50" i="67"/>
  <c r="D50" i="67"/>
  <c r="M18" i="7"/>
  <c r="A68" i="67"/>
  <c r="C68" i="67"/>
  <c r="D68" i="67"/>
  <c r="A75" i="67"/>
  <c r="A102" i="67"/>
  <c r="C102" i="67"/>
  <c r="D102" i="67"/>
  <c r="A98" i="67"/>
  <c r="C98" i="67"/>
  <c r="D98" i="67"/>
  <c r="A89" i="67"/>
  <c r="C89" i="67"/>
  <c r="D89" i="67"/>
  <c r="A80" i="67"/>
  <c r="C80" i="67"/>
  <c r="D80" i="67"/>
  <c r="A62" i="67"/>
  <c r="C62" i="67"/>
  <c r="D62" i="67"/>
  <c r="A58" i="67"/>
  <c r="C58" i="67"/>
  <c r="D58" i="67"/>
  <c r="A96" i="67"/>
  <c r="C96" i="67"/>
  <c r="D96" i="67"/>
  <c r="A25" i="67"/>
  <c r="C25" i="67"/>
  <c r="D25" i="67"/>
  <c r="A72" i="67"/>
  <c r="C72" i="67"/>
  <c r="D72" i="67"/>
  <c r="L65" i="7"/>
  <c r="B65" i="67"/>
  <c r="M80" i="7"/>
  <c r="M26" i="7"/>
  <c r="M42" i="7"/>
  <c r="M33" i="7"/>
  <c r="U10" i="71"/>
  <c r="D10" i="71"/>
  <c r="V10" i="71"/>
  <c r="S10" i="71"/>
  <c r="W10" i="71"/>
  <c r="T10" i="71"/>
  <c r="X10" i="71"/>
  <c r="D12" i="71"/>
  <c r="V12" i="71"/>
  <c r="U12" i="71"/>
  <c r="W12" i="71"/>
  <c r="T12" i="71"/>
  <c r="X12" i="71"/>
  <c r="S12" i="71"/>
  <c r="T13" i="71"/>
  <c r="X13" i="71"/>
  <c r="S13" i="71"/>
  <c r="D13" i="71"/>
  <c r="V13" i="71"/>
  <c r="U13" i="71"/>
  <c r="W13" i="71"/>
  <c r="D14" i="71"/>
  <c r="V14" i="71"/>
  <c r="U14" i="71"/>
  <c r="W14" i="71"/>
  <c r="T14" i="71"/>
  <c r="X14" i="71"/>
  <c r="S14" i="71"/>
  <c r="T15" i="71"/>
  <c r="X15" i="71"/>
  <c r="S15" i="71"/>
  <c r="D15" i="71"/>
  <c r="V15" i="71"/>
  <c r="U15" i="71"/>
  <c r="W15" i="71"/>
  <c r="W24" i="71"/>
  <c r="S24" i="71"/>
  <c r="U24" i="71"/>
  <c r="D24" i="71"/>
  <c r="X24" i="71"/>
  <c r="T24" i="71"/>
  <c r="V24" i="71"/>
  <c r="U28" i="71"/>
  <c r="S28" i="71"/>
  <c r="W28" i="71"/>
  <c r="D28" i="71"/>
  <c r="X28" i="71"/>
  <c r="T28" i="71"/>
  <c r="V28" i="71"/>
  <c r="U32" i="71"/>
  <c r="S32" i="71"/>
  <c r="W32" i="71"/>
  <c r="D32" i="71"/>
  <c r="X32" i="71"/>
  <c r="T32" i="71"/>
  <c r="V32" i="71"/>
  <c r="D66" i="71"/>
  <c r="D56" i="71"/>
  <c r="D57" i="71"/>
  <c r="D58" i="71"/>
  <c r="D59" i="71"/>
  <c r="D60" i="71"/>
  <c r="D61" i="71"/>
  <c r="D62" i="71"/>
  <c r="D63" i="71"/>
  <c r="D64" i="71"/>
  <c r="D68" i="71"/>
  <c r="D69" i="71"/>
  <c r="D70" i="71"/>
  <c r="D71" i="71"/>
  <c r="D75" i="71"/>
  <c r="D79" i="71"/>
  <c r="D83" i="71"/>
  <c r="D87" i="71"/>
  <c r="D91" i="71"/>
  <c r="D74" i="71"/>
  <c r="D78" i="71"/>
  <c r="D82" i="71"/>
  <c r="D86" i="71"/>
  <c r="D90" i="71"/>
  <c r="U23" i="71"/>
  <c r="W23" i="71"/>
  <c r="S23" i="71"/>
  <c r="T23" i="71"/>
  <c r="V23" i="71"/>
  <c r="D23" i="71"/>
  <c r="X23" i="71"/>
  <c r="W27" i="71"/>
  <c r="S27" i="71"/>
  <c r="U27" i="71"/>
  <c r="T27" i="71"/>
  <c r="V27" i="71"/>
  <c r="D27" i="71"/>
  <c r="X27" i="71"/>
  <c r="W31" i="71"/>
  <c r="S31" i="71"/>
  <c r="U31" i="71"/>
  <c r="T31" i="71"/>
  <c r="V31" i="71"/>
  <c r="D31" i="71"/>
  <c r="X31" i="71"/>
  <c r="X37" i="71"/>
  <c r="T37" i="71"/>
  <c r="W37" i="71"/>
  <c r="S37" i="71"/>
  <c r="U37" i="71"/>
  <c r="D37" i="71"/>
  <c r="V37" i="71"/>
  <c r="X39" i="71"/>
  <c r="T39" i="71"/>
  <c r="W39" i="71"/>
  <c r="S39" i="71"/>
  <c r="U39" i="71"/>
  <c r="D39" i="71"/>
  <c r="V39" i="71"/>
  <c r="X41" i="71"/>
  <c r="S41" i="71"/>
  <c r="W41" i="71"/>
  <c r="D41" i="71"/>
  <c r="U41" i="71"/>
  <c r="T41" i="71"/>
  <c r="V41" i="71"/>
  <c r="U50" i="71"/>
  <c r="W50" i="71"/>
  <c r="S50" i="71"/>
  <c r="D50" i="71"/>
  <c r="X50" i="71"/>
  <c r="T50" i="71"/>
  <c r="V50" i="71"/>
  <c r="V44" i="71"/>
  <c r="W44" i="71"/>
  <c r="S44" i="71"/>
  <c r="U44" i="71"/>
  <c r="T44" i="71"/>
  <c r="D44" i="71"/>
  <c r="X44" i="71"/>
  <c r="D97" i="71"/>
  <c r="D99" i="71"/>
  <c r="D100" i="71"/>
  <c r="D101" i="71"/>
  <c r="T20" i="71"/>
  <c r="X20" i="71"/>
  <c r="W20" i="71"/>
  <c r="S20" i="71"/>
  <c r="U20" i="71"/>
  <c r="V20" i="71"/>
  <c r="D20" i="71"/>
  <c r="T22" i="71"/>
  <c r="X22" i="71"/>
  <c r="W22" i="71"/>
  <c r="S22" i="71"/>
  <c r="U22" i="71"/>
  <c r="V22" i="71"/>
  <c r="D22" i="71"/>
  <c r="U51" i="71"/>
  <c r="V51" i="71"/>
  <c r="W51" i="71"/>
  <c r="S51" i="71"/>
  <c r="D51" i="71"/>
  <c r="X51" i="71"/>
  <c r="T51" i="71"/>
  <c r="X35" i="71"/>
  <c r="T35" i="71"/>
  <c r="W35" i="71"/>
  <c r="S35" i="71"/>
  <c r="U35" i="71"/>
  <c r="V35" i="71"/>
  <c r="D35" i="71"/>
  <c r="V49" i="71"/>
  <c r="W49" i="71"/>
  <c r="S49" i="71"/>
  <c r="U49" i="71"/>
  <c r="T49" i="71"/>
  <c r="D49" i="71"/>
  <c r="X49" i="71"/>
  <c r="D16" i="71"/>
  <c r="X16" i="71"/>
  <c r="T16" i="71"/>
  <c r="V16" i="71"/>
  <c r="W16" i="71"/>
  <c r="S16" i="71"/>
  <c r="U16" i="71"/>
  <c r="T18" i="71"/>
  <c r="X18" i="71"/>
  <c r="W18" i="71"/>
  <c r="S18" i="71"/>
  <c r="U18" i="71"/>
  <c r="V18" i="71"/>
  <c r="D18" i="71"/>
  <c r="D45" i="71"/>
  <c r="T45" i="71"/>
  <c r="X45" i="71"/>
  <c r="V45" i="71"/>
  <c r="U45" i="71"/>
  <c r="W45" i="71"/>
  <c r="S45" i="71"/>
  <c r="D96" i="71"/>
  <c r="L47" i="7"/>
  <c r="S9" i="71"/>
  <c r="W9" i="71"/>
  <c r="T9" i="71"/>
  <c r="X9" i="71"/>
  <c r="U9" i="71"/>
  <c r="D9" i="71"/>
  <c r="V9" i="71"/>
  <c r="S11" i="71"/>
  <c r="D11" i="71"/>
  <c r="V11" i="71"/>
  <c r="W11" i="71"/>
  <c r="U11" i="71"/>
  <c r="T11" i="71"/>
  <c r="X11" i="71"/>
  <c r="D53" i="71"/>
  <c r="V53" i="71"/>
  <c r="S53" i="71"/>
  <c r="W53" i="71"/>
  <c r="T53" i="71"/>
  <c r="X53" i="71"/>
  <c r="U53" i="71"/>
  <c r="T55" i="71"/>
  <c r="X55" i="71"/>
  <c r="W55" i="71"/>
  <c r="D55" i="71"/>
  <c r="V55" i="71"/>
  <c r="S55" i="71"/>
  <c r="U55" i="71"/>
  <c r="T52" i="71"/>
  <c r="X52" i="71"/>
  <c r="U52" i="71"/>
  <c r="D52" i="71"/>
  <c r="V52" i="71"/>
  <c r="S52" i="71"/>
  <c r="W52" i="71"/>
  <c r="D54" i="71"/>
  <c r="V54" i="71"/>
  <c r="S54" i="71"/>
  <c r="W54" i="71"/>
  <c r="T54" i="71"/>
  <c r="X54" i="71"/>
  <c r="U54" i="71"/>
  <c r="D65" i="71"/>
  <c r="D67" i="71"/>
  <c r="T8" i="71"/>
  <c r="X8" i="71"/>
  <c r="U8" i="71"/>
  <c r="D8" i="71"/>
  <c r="V8" i="71"/>
  <c r="S8" i="71"/>
  <c r="W8" i="71"/>
  <c r="W26" i="71"/>
  <c r="S26" i="71"/>
  <c r="U26" i="71"/>
  <c r="D26" i="71"/>
  <c r="X26" i="71"/>
  <c r="T26" i="71"/>
  <c r="V26" i="71"/>
  <c r="U30" i="71"/>
  <c r="W30" i="71"/>
  <c r="S30" i="71"/>
  <c r="D30" i="71"/>
  <c r="X30" i="71"/>
  <c r="T30" i="71"/>
  <c r="V30" i="71"/>
  <c r="D73" i="71"/>
  <c r="D77" i="71"/>
  <c r="D81" i="71"/>
  <c r="D85" i="71"/>
  <c r="D89" i="71"/>
  <c r="D72" i="71"/>
  <c r="D76" i="71"/>
  <c r="D80" i="71"/>
  <c r="D84" i="71"/>
  <c r="D88" i="71"/>
  <c r="D92" i="71"/>
  <c r="U25" i="71"/>
  <c r="W25" i="71"/>
  <c r="S25" i="71"/>
  <c r="T25" i="71"/>
  <c r="V25" i="71"/>
  <c r="D25" i="71"/>
  <c r="X25" i="71"/>
  <c r="W29" i="71"/>
  <c r="S29" i="71"/>
  <c r="U29" i="71"/>
  <c r="T29" i="71"/>
  <c r="V29" i="71"/>
  <c r="D29" i="71"/>
  <c r="X29" i="71"/>
  <c r="W33" i="71"/>
  <c r="S33" i="71"/>
  <c r="U33" i="71"/>
  <c r="V33" i="71"/>
  <c r="X33" i="71"/>
  <c r="D33" i="71"/>
  <c r="T33" i="71"/>
  <c r="D98" i="71"/>
  <c r="D102" i="71"/>
  <c r="D103" i="71"/>
  <c r="T36" i="71"/>
  <c r="X36" i="71"/>
  <c r="U36" i="71"/>
  <c r="S36" i="71"/>
  <c r="W36" i="71"/>
  <c r="D36" i="71"/>
  <c r="V36" i="71"/>
  <c r="T38" i="71"/>
  <c r="X38" i="71"/>
  <c r="U38" i="71"/>
  <c r="W38" i="71"/>
  <c r="S38" i="71"/>
  <c r="D38" i="71"/>
  <c r="V38" i="71"/>
  <c r="T40" i="71"/>
  <c r="X40" i="71"/>
  <c r="U40" i="71"/>
  <c r="S40" i="71"/>
  <c r="W40" i="71"/>
  <c r="D40" i="71"/>
  <c r="V40" i="71"/>
  <c r="T42" i="71"/>
  <c r="V42" i="71"/>
  <c r="U42" i="71"/>
  <c r="D42" i="71"/>
  <c r="X42" i="71"/>
  <c r="W42" i="71"/>
  <c r="S42" i="71"/>
  <c r="U6" i="71"/>
  <c r="W6" i="71"/>
  <c r="S6" i="71"/>
  <c r="T6" i="71"/>
  <c r="V6" i="71"/>
  <c r="D6" i="71"/>
  <c r="X6" i="71"/>
  <c r="X43" i="71"/>
  <c r="S43" i="71"/>
  <c r="U43" i="71"/>
  <c r="D43" i="71"/>
  <c r="W43" i="71"/>
  <c r="V43" i="71"/>
  <c r="T43" i="71"/>
  <c r="U46" i="71"/>
  <c r="W46" i="71"/>
  <c r="S46" i="71"/>
  <c r="D46" i="71"/>
  <c r="X46" i="71"/>
  <c r="T46" i="71"/>
  <c r="V46" i="71"/>
  <c r="X21" i="71"/>
  <c r="T21" i="71"/>
  <c r="U21" i="71"/>
  <c r="W21" i="71"/>
  <c r="S21" i="71"/>
  <c r="V21" i="71"/>
  <c r="D21" i="71"/>
  <c r="D93" i="71"/>
  <c r="U7" i="71"/>
  <c r="W7" i="71"/>
  <c r="S7" i="71"/>
  <c r="V7" i="71"/>
  <c r="X7" i="71"/>
  <c r="D7" i="71"/>
  <c r="T7" i="71"/>
  <c r="W47" i="71"/>
  <c r="S47" i="71"/>
  <c r="V47" i="71"/>
  <c r="U47" i="71"/>
  <c r="X47" i="71"/>
  <c r="D47" i="71"/>
  <c r="T47" i="71"/>
  <c r="V5" i="71"/>
  <c r="W5" i="71"/>
  <c r="S5" i="71"/>
  <c r="U5" i="71"/>
  <c r="D5" i="71"/>
  <c r="T5" i="71"/>
  <c r="X5" i="71"/>
  <c r="D94" i="71"/>
  <c r="T34" i="71"/>
  <c r="X34" i="71"/>
  <c r="U34" i="71"/>
  <c r="W34" i="71"/>
  <c r="S34" i="71"/>
  <c r="V34" i="71"/>
  <c r="D34" i="71"/>
  <c r="X48" i="71"/>
  <c r="U48" i="71"/>
  <c r="V48" i="71"/>
  <c r="W48" i="71"/>
  <c r="S48" i="71"/>
  <c r="T48" i="71"/>
  <c r="D48" i="71"/>
  <c r="X17" i="71"/>
  <c r="T17" i="71"/>
  <c r="U17" i="71"/>
  <c r="W17" i="71"/>
  <c r="S17" i="71"/>
  <c r="V17" i="71"/>
  <c r="D17" i="71"/>
  <c r="X19" i="71"/>
  <c r="T19" i="71"/>
  <c r="U19" i="71"/>
  <c r="W19" i="71"/>
  <c r="S19" i="71"/>
  <c r="V19" i="71"/>
  <c r="D19" i="71"/>
  <c r="D95" i="71"/>
  <c r="Q13" i="7"/>
  <c r="Q14" i="7"/>
  <c r="Q15" i="7"/>
  <c r="Q6" i="4"/>
  <c r="O6" i="4"/>
  <c r="AS418" i="4"/>
  <c r="E43" i="7"/>
  <c r="AG418" i="4"/>
  <c r="E31" i="7"/>
  <c r="BD418" i="4"/>
  <c r="E54" i="7"/>
  <c r="M103" i="7"/>
  <c r="L103" i="7"/>
  <c r="B103" i="67"/>
  <c r="CU418" i="4"/>
  <c r="E97" i="7"/>
  <c r="M22" i="7"/>
  <c r="CB418" i="4"/>
  <c r="E78" i="7"/>
  <c r="M30" i="7"/>
  <c r="M38" i="7"/>
  <c r="M46" i="7"/>
  <c r="BK418" i="4"/>
  <c r="E61" i="7"/>
  <c r="BU418" i="4"/>
  <c r="E71" i="7"/>
  <c r="CK418" i="4"/>
  <c r="E87" i="7"/>
  <c r="M14" i="7"/>
  <c r="L59" i="7"/>
  <c r="B59" i="67"/>
  <c r="L27" i="7"/>
  <c r="M11" i="7"/>
  <c r="G418" i="4"/>
  <c r="M95" i="7"/>
  <c r="L95" i="7"/>
  <c r="B95" i="67"/>
  <c r="CW418" i="4"/>
  <c r="E99" i="7"/>
  <c r="M39" i="7"/>
  <c r="L21" i="7"/>
  <c r="B21" i="67"/>
  <c r="L10" i="7"/>
  <c r="M67" i="7"/>
  <c r="CA418" i="4"/>
  <c r="E77" i="7"/>
  <c r="L85" i="7"/>
  <c r="B85" i="67"/>
  <c r="M52" i="7"/>
  <c r="M28" i="7"/>
  <c r="E41" i="7"/>
  <c r="AQ418" i="4"/>
  <c r="M102" i="7"/>
  <c r="M90" i="7"/>
  <c r="DH404" i="4"/>
  <c r="DG404" i="4"/>
  <c r="DH402" i="4"/>
  <c r="DG402" i="4"/>
  <c r="DH399" i="4"/>
  <c r="DG399" i="4"/>
  <c r="DH397" i="4"/>
  <c r="DG397" i="4"/>
  <c r="DH396" i="4"/>
  <c r="DG396" i="4"/>
  <c r="DH394" i="4"/>
  <c r="DG394" i="4"/>
  <c r="DH392" i="4"/>
  <c r="DG392" i="4"/>
  <c r="DH390" i="4"/>
  <c r="DG390" i="4"/>
  <c r="DH387" i="4"/>
  <c r="DG387" i="4"/>
  <c r="DH385" i="4"/>
  <c r="DG385" i="4"/>
  <c r="DH384" i="4"/>
  <c r="DG384" i="4"/>
  <c r="DH382" i="4"/>
  <c r="DG382" i="4"/>
  <c r="DH380" i="4"/>
  <c r="DG380" i="4"/>
  <c r="DH379" i="4"/>
  <c r="DG379" i="4"/>
  <c r="DH378" i="4"/>
  <c r="DG378" i="4"/>
  <c r="DH376" i="4"/>
  <c r="DG376" i="4"/>
  <c r="DH375" i="4"/>
  <c r="DG375" i="4"/>
  <c r="DH374" i="4"/>
  <c r="DG374" i="4"/>
  <c r="DH372" i="4"/>
  <c r="DG372" i="4"/>
  <c r="DH371" i="4"/>
  <c r="DG371" i="4"/>
  <c r="DH370" i="4"/>
  <c r="DG370" i="4"/>
  <c r="DH368" i="4"/>
  <c r="DG368" i="4"/>
  <c r="DH367" i="4"/>
  <c r="DG367" i="4"/>
  <c r="DH366" i="4"/>
  <c r="DG366" i="4"/>
  <c r="DH364" i="4"/>
  <c r="DG364" i="4"/>
  <c r="DH363" i="4"/>
  <c r="DG363" i="4"/>
  <c r="DH362" i="4"/>
  <c r="DG362" i="4"/>
  <c r="DH360" i="4"/>
  <c r="DG360" i="4"/>
  <c r="DH357" i="4"/>
  <c r="DG357" i="4"/>
  <c r="DH355" i="4"/>
  <c r="DG355" i="4"/>
  <c r="DH354" i="4"/>
  <c r="DG354" i="4"/>
  <c r="DH352" i="4"/>
  <c r="DG352" i="4"/>
  <c r="DH349" i="4"/>
  <c r="DG349" i="4"/>
  <c r="DH347" i="4"/>
  <c r="DG347" i="4"/>
  <c r="DH346" i="4"/>
  <c r="DG346" i="4"/>
  <c r="DH344" i="4"/>
  <c r="DG344" i="4"/>
  <c r="DH341" i="4"/>
  <c r="DG341" i="4"/>
  <c r="DH339" i="4"/>
  <c r="DG339" i="4"/>
  <c r="DH338" i="4"/>
  <c r="DG338" i="4"/>
  <c r="DH337" i="4"/>
  <c r="DG337" i="4"/>
  <c r="DH334" i="4"/>
  <c r="DG334" i="4"/>
  <c r="DH332" i="4"/>
  <c r="DG332" i="4"/>
  <c r="DH329" i="4"/>
  <c r="DG329" i="4"/>
  <c r="DH327" i="4"/>
  <c r="DG327" i="4"/>
  <c r="DH326" i="4"/>
  <c r="DG326" i="4"/>
  <c r="DH324" i="4"/>
  <c r="DG324" i="4"/>
  <c r="DH321" i="4"/>
  <c r="DG321" i="4"/>
  <c r="DH319" i="4"/>
  <c r="DG319" i="4"/>
  <c r="DH318" i="4"/>
  <c r="DG318" i="4"/>
  <c r="DH316" i="4"/>
  <c r="DG316" i="4"/>
  <c r="DH313" i="4"/>
  <c r="DG313" i="4"/>
  <c r="DH311" i="4"/>
  <c r="DG311" i="4"/>
  <c r="DH310" i="4"/>
  <c r="DG310" i="4"/>
  <c r="DH308" i="4"/>
  <c r="DG308" i="4"/>
  <c r="DH305" i="4"/>
  <c r="DG305" i="4"/>
  <c r="DH303" i="4"/>
  <c r="DG303" i="4"/>
  <c r="DH302" i="4"/>
  <c r="DG302" i="4"/>
  <c r="DH300" i="4"/>
  <c r="DG300" i="4"/>
  <c r="DH297" i="4"/>
  <c r="DG297" i="4"/>
  <c r="DH295" i="4"/>
  <c r="DG295" i="4"/>
  <c r="DH294" i="4"/>
  <c r="DG294" i="4"/>
  <c r="DH292" i="4"/>
  <c r="DG292" i="4"/>
  <c r="DH289" i="4"/>
  <c r="DG289" i="4"/>
  <c r="DH287" i="4"/>
  <c r="DG287" i="4"/>
  <c r="DH285" i="4"/>
  <c r="DG285" i="4"/>
  <c r="DH283" i="4"/>
  <c r="DG283" i="4"/>
  <c r="DH282" i="4"/>
  <c r="DG282" i="4"/>
  <c r="DH280" i="4"/>
  <c r="DG280" i="4"/>
  <c r="DH277" i="4"/>
  <c r="DG277" i="4"/>
  <c r="DH275" i="4"/>
  <c r="DG275" i="4"/>
  <c r="DH274" i="4"/>
  <c r="DG274" i="4"/>
  <c r="DH272" i="4"/>
  <c r="DG272" i="4"/>
  <c r="DH269" i="4"/>
  <c r="DG269" i="4"/>
  <c r="DH267" i="4"/>
  <c r="DG267" i="4"/>
  <c r="DH266" i="4"/>
  <c r="DG266" i="4"/>
  <c r="DH264" i="4"/>
  <c r="DG264" i="4"/>
  <c r="DH261" i="4"/>
  <c r="DG261" i="4"/>
  <c r="DH259" i="4"/>
  <c r="DG259" i="4"/>
  <c r="DH258" i="4"/>
  <c r="DG258" i="4"/>
  <c r="DH256" i="4"/>
  <c r="DG256" i="4"/>
  <c r="DH253" i="4"/>
  <c r="DG253" i="4"/>
  <c r="DH251" i="4"/>
  <c r="DG251" i="4"/>
  <c r="DH250" i="4"/>
  <c r="DG250" i="4"/>
  <c r="DH248" i="4"/>
  <c r="DG248" i="4"/>
  <c r="DH245" i="4"/>
  <c r="DG245" i="4"/>
  <c r="DH243" i="4"/>
  <c r="DG243" i="4"/>
  <c r="DH242" i="4"/>
  <c r="DG242" i="4"/>
  <c r="DH240" i="4"/>
  <c r="DG240" i="4"/>
  <c r="DH237" i="4"/>
  <c r="DG237" i="4"/>
  <c r="DH235" i="4"/>
  <c r="DG235" i="4"/>
  <c r="DH234" i="4"/>
  <c r="DG234" i="4"/>
  <c r="DH232" i="4"/>
  <c r="DG232" i="4"/>
  <c r="DH229" i="4"/>
  <c r="DG229" i="4"/>
  <c r="DH227" i="4"/>
  <c r="DG227" i="4"/>
  <c r="DH226" i="4"/>
  <c r="DG226" i="4"/>
  <c r="DH224" i="4"/>
  <c r="DG224" i="4"/>
  <c r="DH221" i="4"/>
  <c r="DG221" i="4"/>
  <c r="DH219" i="4"/>
  <c r="DG219" i="4"/>
  <c r="DH218" i="4"/>
  <c r="DG218" i="4"/>
  <c r="DH216" i="4"/>
  <c r="DG216" i="4"/>
  <c r="DH212" i="4"/>
  <c r="DG212" i="4"/>
  <c r="DH210" i="4"/>
  <c r="DG210" i="4"/>
  <c r="DH209" i="4"/>
  <c r="DG209" i="4"/>
  <c r="DH207" i="4"/>
  <c r="DG207" i="4"/>
  <c r="DH204" i="4"/>
  <c r="DG204" i="4"/>
  <c r="DH202" i="4"/>
  <c r="DG202" i="4"/>
  <c r="DH201" i="4"/>
  <c r="DG201" i="4"/>
  <c r="DH199" i="4"/>
  <c r="DG199" i="4"/>
  <c r="DH196" i="4"/>
  <c r="DG196" i="4"/>
  <c r="DH194" i="4"/>
  <c r="DG194" i="4"/>
  <c r="DH193" i="4"/>
  <c r="DG193" i="4"/>
  <c r="DH191" i="4"/>
  <c r="DG191" i="4"/>
  <c r="DH189" i="4"/>
  <c r="DG189" i="4"/>
  <c r="DH187" i="4"/>
  <c r="DG187" i="4"/>
  <c r="DH184" i="4"/>
  <c r="DG184" i="4"/>
  <c r="DH182" i="4"/>
  <c r="DG182" i="4"/>
  <c r="DH181" i="4"/>
  <c r="DG181" i="4"/>
  <c r="DH127" i="4"/>
  <c r="DG127" i="4"/>
  <c r="DH126" i="4"/>
  <c r="DG126" i="4"/>
  <c r="DH125" i="4"/>
  <c r="DG125" i="4"/>
  <c r="DH123" i="4"/>
  <c r="DG123" i="4"/>
  <c r="DH122" i="4"/>
  <c r="DG122" i="4"/>
  <c r="DH121" i="4"/>
  <c r="DG121" i="4"/>
  <c r="DH119" i="4"/>
  <c r="DG119" i="4"/>
  <c r="DH118" i="4"/>
  <c r="DG118" i="4"/>
  <c r="DH117" i="4"/>
  <c r="DG117" i="4"/>
  <c r="DH115" i="4"/>
  <c r="DG115" i="4"/>
  <c r="DH114" i="4"/>
  <c r="DG114" i="4"/>
  <c r="DH113" i="4"/>
  <c r="DG113" i="4"/>
  <c r="DH111" i="4"/>
  <c r="DG111" i="4"/>
  <c r="DH110" i="4"/>
  <c r="DG110" i="4"/>
  <c r="DH109" i="4"/>
  <c r="DG109" i="4"/>
  <c r="DH107" i="4"/>
  <c r="DG107" i="4"/>
  <c r="DH106" i="4"/>
  <c r="DG106" i="4"/>
  <c r="DH105" i="4"/>
  <c r="DG105" i="4"/>
  <c r="DH103" i="4"/>
  <c r="DG103" i="4"/>
  <c r="DH102" i="4"/>
  <c r="DG102" i="4"/>
  <c r="DH101" i="4"/>
  <c r="DG101" i="4"/>
  <c r="DH99" i="4"/>
  <c r="DG99" i="4"/>
  <c r="DH98" i="4"/>
  <c r="DG98" i="4"/>
  <c r="DH97" i="4"/>
  <c r="DG97" i="4"/>
  <c r="DH95" i="4"/>
  <c r="DG95" i="4"/>
  <c r="DH93" i="4"/>
  <c r="DG93" i="4"/>
  <c r="DH90" i="4"/>
  <c r="DG90" i="4"/>
  <c r="DH88" i="4"/>
  <c r="DG88" i="4"/>
  <c r="DH86" i="4"/>
  <c r="DG86" i="4"/>
  <c r="DH85" i="4"/>
  <c r="DG85" i="4"/>
  <c r="DH84" i="4"/>
  <c r="DG84" i="4"/>
  <c r="DH82" i="4"/>
  <c r="DG82" i="4"/>
  <c r="DH81" i="4"/>
  <c r="DG81" i="4"/>
  <c r="DH80" i="4"/>
  <c r="DG80" i="4"/>
  <c r="DH78" i="4"/>
  <c r="DG78" i="4"/>
  <c r="DH77" i="4"/>
  <c r="DG77" i="4"/>
  <c r="DH76" i="4"/>
  <c r="DG76" i="4"/>
  <c r="DH124" i="4"/>
  <c r="DG124" i="4"/>
  <c r="DH120" i="4"/>
  <c r="DG120" i="4"/>
  <c r="DH116" i="4"/>
  <c r="DG116" i="4"/>
  <c r="DH112" i="4"/>
  <c r="DG112" i="4"/>
  <c r="DH108" i="4"/>
  <c r="DG108" i="4"/>
  <c r="DH104" i="4"/>
  <c r="DG104" i="4"/>
  <c r="DH100" i="4"/>
  <c r="DG100" i="4"/>
  <c r="DH96" i="4"/>
  <c r="DG96" i="4"/>
  <c r="DH94" i="4"/>
  <c r="DG94" i="4"/>
  <c r="DH92" i="4"/>
  <c r="DG92" i="4"/>
  <c r="DH91" i="4"/>
  <c r="DG91" i="4"/>
  <c r="DH89" i="4"/>
  <c r="DG89" i="4"/>
  <c r="DH87" i="4"/>
  <c r="DG87" i="4"/>
  <c r="DH83" i="4"/>
  <c r="DG83" i="4"/>
  <c r="DH79" i="4"/>
  <c r="DG79" i="4"/>
  <c r="DH75" i="4"/>
  <c r="DG75" i="4"/>
  <c r="DH73" i="4"/>
  <c r="DG73" i="4"/>
  <c r="L13" i="7"/>
  <c r="M81" i="7"/>
  <c r="AY418" i="4"/>
  <c r="E49" i="7"/>
  <c r="AK418" i="4"/>
  <c r="E35" i="7"/>
  <c r="BF418" i="4"/>
  <c r="E56" i="7"/>
  <c r="L23" i="7"/>
  <c r="B23" i="67"/>
  <c r="CP418" i="4"/>
  <c r="E92" i="7"/>
  <c r="CF418" i="4"/>
  <c r="E82" i="7"/>
  <c r="L8" i="7"/>
  <c r="M50" i="7"/>
  <c r="CC418" i="4"/>
  <c r="E79" i="7"/>
  <c r="BI418" i="4"/>
  <c r="L55" i="7"/>
  <c r="B55" i="67"/>
  <c r="E51" i="7"/>
  <c r="BA418" i="4"/>
  <c r="M91" i="7"/>
  <c r="L93" i="7"/>
  <c r="B93" i="67"/>
  <c r="M93" i="7"/>
  <c r="CX418" i="4"/>
  <c r="E100" i="7"/>
  <c r="L9" i="7"/>
  <c r="E16" i="7"/>
  <c r="R418" i="4"/>
  <c r="V418" i="4"/>
  <c r="E20" i="7"/>
  <c r="CH418" i="4"/>
  <c r="E84" i="7"/>
  <c r="BZ418" i="4"/>
  <c r="E76" i="7"/>
  <c r="AL418" i="4"/>
  <c r="E36" i="7"/>
  <c r="E44" i="7"/>
  <c r="AT418" i="4"/>
  <c r="BM418" i="4"/>
  <c r="E63" i="7"/>
  <c r="CG418" i="4"/>
  <c r="E83" i="7"/>
  <c r="E60" i="7"/>
  <c r="BJ418" i="4"/>
  <c r="CI418" i="4"/>
  <c r="M48" i="7"/>
  <c r="M40" i="7"/>
  <c r="M32" i="7"/>
  <c r="M24" i="7"/>
  <c r="E53" i="7"/>
  <c r="BC418" i="4"/>
  <c r="I418" i="4"/>
  <c r="E7" i="7"/>
  <c r="E19" i="7"/>
  <c r="U418" i="4"/>
  <c r="M98" i="7"/>
  <c r="DH406" i="4"/>
  <c r="DG406" i="4"/>
  <c r="DH405" i="4"/>
  <c r="DG405" i="4"/>
  <c r="DH403" i="4"/>
  <c r="DG403" i="4"/>
  <c r="DH401" i="4"/>
  <c r="DG401" i="4"/>
  <c r="DH400" i="4"/>
  <c r="DG400" i="4"/>
  <c r="DH398" i="4"/>
  <c r="DG398" i="4"/>
  <c r="DH395" i="4"/>
  <c r="DG395" i="4"/>
  <c r="DH393" i="4"/>
  <c r="DG393" i="4"/>
  <c r="DH286" i="4"/>
  <c r="DG286" i="4"/>
  <c r="DH391" i="4"/>
  <c r="DG391" i="4"/>
  <c r="DH389" i="4"/>
  <c r="DG389" i="4"/>
  <c r="DH388" i="4"/>
  <c r="DG388" i="4"/>
  <c r="DH386" i="4"/>
  <c r="DG386" i="4"/>
  <c r="DH383" i="4"/>
  <c r="DG383" i="4"/>
  <c r="DH381" i="4"/>
  <c r="DG381" i="4"/>
  <c r="DH377" i="4"/>
  <c r="DG377" i="4"/>
  <c r="DH373" i="4"/>
  <c r="DG373" i="4"/>
  <c r="DH369" i="4"/>
  <c r="DG369" i="4"/>
  <c r="DH365" i="4"/>
  <c r="DG365" i="4"/>
  <c r="DH361" i="4"/>
  <c r="DG361" i="4"/>
  <c r="DH359" i="4"/>
  <c r="DG359" i="4"/>
  <c r="DH358" i="4"/>
  <c r="DG358" i="4"/>
  <c r="DH356" i="4"/>
  <c r="DG356" i="4"/>
  <c r="DH353" i="4"/>
  <c r="DG353" i="4"/>
  <c r="DH351" i="4"/>
  <c r="DG351" i="4"/>
  <c r="DH350" i="4"/>
  <c r="DG350" i="4"/>
  <c r="DH348" i="4"/>
  <c r="DG348" i="4"/>
  <c r="DH345" i="4"/>
  <c r="DG345" i="4"/>
  <c r="DH343" i="4"/>
  <c r="DG343" i="4"/>
  <c r="DH342" i="4"/>
  <c r="DG342" i="4"/>
  <c r="DH340" i="4"/>
  <c r="DG340" i="4"/>
  <c r="DH336" i="4"/>
  <c r="DG336" i="4"/>
  <c r="DH335" i="4"/>
  <c r="DG335" i="4"/>
  <c r="DH333" i="4"/>
  <c r="DG333" i="4"/>
  <c r="DH331" i="4"/>
  <c r="DG331" i="4"/>
  <c r="DH330" i="4"/>
  <c r="DG330" i="4"/>
  <c r="DH328" i="4"/>
  <c r="DG328" i="4"/>
  <c r="DH325" i="4"/>
  <c r="DG325" i="4"/>
  <c r="DH323" i="4"/>
  <c r="DG323" i="4"/>
  <c r="DH322" i="4"/>
  <c r="DG322" i="4"/>
  <c r="DH320" i="4"/>
  <c r="DG320" i="4"/>
  <c r="DH317" i="4"/>
  <c r="DG317" i="4"/>
  <c r="DH315" i="4"/>
  <c r="DG315" i="4"/>
  <c r="DH314" i="4"/>
  <c r="DG314" i="4"/>
  <c r="DH312" i="4"/>
  <c r="DG312" i="4"/>
  <c r="DH309" i="4"/>
  <c r="DG309" i="4"/>
  <c r="DH307" i="4"/>
  <c r="DG307" i="4"/>
  <c r="DH306" i="4"/>
  <c r="DG306" i="4"/>
  <c r="DH304" i="4"/>
  <c r="DG304" i="4"/>
  <c r="DH301" i="4"/>
  <c r="DG301" i="4"/>
  <c r="DH299" i="4"/>
  <c r="DG299" i="4"/>
  <c r="DH298" i="4"/>
  <c r="DG298" i="4"/>
  <c r="DH296" i="4"/>
  <c r="DG296" i="4"/>
  <c r="DH293" i="4"/>
  <c r="DG293" i="4"/>
  <c r="DH291" i="4"/>
  <c r="DG291" i="4"/>
  <c r="DH290" i="4"/>
  <c r="DG290" i="4"/>
  <c r="DH288" i="4"/>
  <c r="DG288" i="4"/>
  <c r="DH284" i="4"/>
  <c r="DG284" i="4"/>
  <c r="DH281" i="4"/>
  <c r="DG281" i="4"/>
  <c r="DH279" i="4"/>
  <c r="DG279" i="4"/>
  <c r="DH278" i="4"/>
  <c r="DG278" i="4"/>
  <c r="DH276" i="4"/>
  <c r="DG276" i="4"/>
  <c r="DH273" i="4"/>
  <c r="DG273" i="4"/>
  <c r="DH271" i="4"/>
  <c r="DG271" i="4"/>
  <c r="DH270" i="4"/>
  <c r="DG270" i="4"/>
  <c r="DH268" i="4"/>
  <c r="DG268" i="4"/>
  <c r="DH265" i="4"/>
  <c r="DG265" i="4"/>
  <c r="DH263" i="4"/>
  <c r="DG263" i="4"/>
  <c r="DH262" i="4"/>
  <c r="DG262" i="4"/>
  <c r="DH260" i="4"/>
  <c r="DG260" i="4"/>
  <c r="DH257" i="4"/>
  <c r="DG257" i="4"/>
  <c r="DH255" i="4"/>
  <c r="DG255" i="4"/>
  <c r="DH254" i="4"/>
  <c r="DG254" i="4"/>
  <c r="DH252" i="4"/>
  <c r="DG252" i="4"/>
  <c r="DH249" i="4"/>
  <c r="DG249" i="4"/>
  <c r="DH247" i="4"/>
  <c r="DG247" i="4"/>
  <c r="DH246" i="4"/>
  <c r="DG246" i="4"/>
  <c r="DH244" i="4"/>
  <c r="DG244" i="4"/>
  <c r="DH241" i="4"/>
  <c r="DG241" i="4"/>
  <c r="DH239" i="4"/>
  <c r="DG239" i="4"/>
  <c r="DH238" i="4"/>
  <c r="DG238" i="4"/>
  <c r="DH236" i="4"/>
  <c r="DG236" i="4"/>
  <c r="DH233" i="4"/>
  <c r="DG233" i="4"/>
  <c r="DH231" i="4"/>
  <c r="DG231" i="4"/>
  <c r="DH230" i="4"/>
  <c r="DG230" i="4"/>
  <c r="DH228" i="4"/>
  <c r="DG228" i="4"/>
  <c r="DH225" i="4"/>
  <c r="DG225" i="4"/>
  <c r="DH223" i="4"/>
  <c r="DG223" i="4"/>
  <c r="DH222" i="4"/>
  <c r="DG222" i="4"/>
  <c r="DH220" i="4"/>
  <c r="DG220" i="4"/>
  <c r="DH217" i="4"/>
  <c r="DG217" i="4"/>
  <c r="DH215" i="4"/>
  <c r="DG215" i="4"/>
  <c r="DH214" i="4"/>
  <c r="DG214" i="4"/>
  <c r="DH213" i="4"/>
  <c r="DG213" i="4"/>
  <c r="DH211" i="4"/>
  <c r="DG211" i="4"/>
  <c r="DH208" i="4"/>
  <c r="DG208" i="4"/>
  <c r="DH206" i="4"/>
  <c r="DG206" i="4"/>
  <c r="DH205" i="4"/>
  <c r="DG205" i="4"/>
  <c r="DH203" i="4"/>
  <c r="DG203" i="4"/>
  <c r="DH200" i="4"/>
  <c r="DG200" i="4"/>
  <c r="DH198" i="4"/>
  <c r="DG198" i="4"/>
  <c r="DH197" i="4"/>
  <c r="DG197" i="4"/>
  <c r="DH195" i="4"/>
  <c r="DG195" i="4"/>
  <c r="DH192" i="4"/>
  <c r="DG192" i="4"/>
  <c r="DH190" i="4"/>
  <c r="DG190" i="4"/>
  <c r="DH188" i="4"/>
  <c r="DG188" i="4"/>
  <c r="DH186" i="4"/>
  <c r="DG186" i="4"/>
  <c r="DH185" i="4"/>
  <c r="DG185" i="4"/>
  <c r="DH183" i="4"/>
  <c r="DG183" i="4"/>
  <c r="DH180" i="4"/>
  <c r="DG180" i="4"/>
  <c r="DH178" i="4"/>
  <c r="DG178" i="4"/>
  <c r="DH177" i="4"/>
  <c r="DG177" i="4"/>
  <c r="DH175" i="4"/>
  <c r="DG175" i="4"/>
  <c r="DH172" i="4"/>
  <c r="DG172" i="4"/>
  <c r="DH171" i="4"/>
  <c r="DG171" i="4"/>
  <c r="DH169" i="4"/>
  <c r="DG169" i="4"/>
  <c r="DH167" i="4"/>
  <c r="DG167" i="4"/>
  <c r="DH166" i="4"/>
  <c r="DG166" i="4"/>
  <c r="DH165" i="4"/>
  <c r="DG165" i="4"/>
  <c r="DH163" i="4"/>
  <c r="DG163" i="4"/>
  <c r="DH162" i="4"/>
  <c r="DG162" i="4"/>
  <c r="DH161" i="4"/>
  <c r="DG161" i="4"/>
  <c r="DH159" i="4"/>
  <c r="DG159" i="4"/>
  <c r="DH158" i="4"/>
  <c r="DG158" i="4"/>
  <c r="DH157" i="4"/>
  <c r="DG157" i="4"/>
  <c r="DH155" i="4"/>
  <c r="DG155" i="4"/>
  <c r="DH154" i="4"/>
  <c r="DG154" i="4"/>
  <c r="DH153" i="4"/>
  <c r="DG153" i="4"/>
  <c r="DH151" i="4"/>
  <c r="DG151" i="4"/>
  <c r="DH150" i="4"/>
  <c r="DG150" i="4"/>
  <c r="DH149" i="4"/>
  <c r="DG149" i="4"/>
  <c r="DH147" i="4"/>
  <c r="DG147" i="4"/>
  <c r="DH146" i="4"/>
  <c r="DG146" i="4"/>
  <c r="DH145" i="4"/>
  <c r="DG145" i="4"/>
  <c r="DH143" i="4"/>
  <c r="DG143" i="4"/>
  <c r="DH142" i="4"/>
  <c r="DG142" i="4"/>
  <c r="DH141" i="4"/>
  <c r="DG141" i="4"/>
  <c r="DH139" i="4"/>
  <c r="DG139" i="4"/>
  <c r="DH138" i="4"/>
  <c r="DG138" i="4"/>
  <c r="DH137" i="4"/>
  <c r="DG137" i="4"/>
  <c r="DH135" i="4"/>
  <c r="DG135" i="4"/>
  <c r="DH134" i="4"/>
  <c r="DG134" i="4"/>
  <c r="DH133" i="4"/>
  <c r="DG133" i="4"/>
  <c r="DH131" i="4"/>
  <c r="DG131" i="4"/>
  <c r="DH130" i="4"/>
  <c r="DG130" i="4"/>
  <c r="DH129" i="4"/>
  <c r="DG129" i="4"/>
  <c r="DH179" i="4"/>
  <c r="DG179" i="4"/>
  <c r="DH176" i="4"/>
  <c r="DG176" i="4"/>
  <c r="DH174" i="4"/>
  <c r="DG174" i="4"/>
  <c r="DH173" i="4"/>
  <c r="DG173" i="4"/>
  <c r="DH170" i="4"/>
  <c r="DG170" i="4"/>
  <c r="DH168" i="4"/>
  <c r="DG168" i="4"/>
  <c r="DH164" i="4"/>
  <c r="DG164" i="4"/>
  <c r="DH160" i="4"/>
  <c r="DG160" i="4"/>
  <c r="DH156" i="4"/>
  <c r="DG156" i="4"/>
  <c r="DH152" i="4"/>
  <c r="DG152" i="4"/>
  <c r="DH148" i="4"/>
  <c r="DG148" i="4"/>
  <c r="DH144" i="4"/>
  <c r="DG144" i="4"/>
  <c r="DH140" i="4"/>
  <c r="DG140" i="4"/>
  <c r="DH136" i="4"/>
  <c r="DG136" i="4"/>
  <c r="DH132" i="4"/>
  <c r="DG132" i="4"/>
  <c r="DH128" i="4"/>
  <c r="DG128" i="4"/>
  <c r="DH74" i="4"/>
  <c r="DG74" i="4"/>
  <c r="DH71" i="4"/>
  <c r="DG71" i="4"/>
  <c r="DH67" i="4"/>
  <c r="DG67" i="4"/>
  <c r="DH63" i="4"/>
  <c r="DG63" i="4"/>
  <c r="DH59" i="4"/>
  <c r="DG59" i="4"/>
  <c r="DH55" i="4"/>
  <c r="DG55" i="4"/>
  <c r="DH51" i="4"/>
  <c r="DG51" i="4"/>
  <c r="DH47" i="4"/>
  <c r="DG47" i="4"/>
  <c r="DH72" i="4"/>
  <c r="DG72" i="4"/>
  <c r="DH70" i="4"/>
  <c r="DG70" i="4"/>
  <c r="DH69" i="4"/>
  <c r="DG69" i="4"/>
  <c r="DH68" i="4"/>
  <c r="DG68" i="4"/>
  <c r="DH66" i="4"/>
  <c r="DG66" i="4"/>
  <c r="DH65" i="4"/>
  <c r="DG65" i="4"/>
  <c r="DH64" i="4"/>
  <c r="DG64" i="4"/>
  <c r="DH62" i="4"/>
  <c r="DG62" i="4"/>
  <c r="DH61" i="4"/>
  <c r="DG61" i="4"/>
  <c r="DH60" i="4"/>
  <c r="DG60" i="4"/>
  <c r="DH58" i="4"/>
  <c r="DG58" i="4"/>
  <c r="DH57" i="4"/>
  <c r="DG57" i="4"/>
  <c r="DH56" i="4"/>
  <c r="DG56" i="4"/>
  <c r="DH54" i="4"/>
  <c r="DG54" i="4"/>
  <c r="DH53" i="4"/>
  <c r="DG53" i="4"/>
  <c r="DH52" i="4"/>
  <c r="DG52" i="4"/>
  <c r="DH50" i="4"/>
  <c r="DG50" i="4"/>
  <c r="DH49" i="4"/>
  <c r="DG49" i="4"/>
  <c r="DH48" i="4"/>
  <c r="DG48" i="4"/>
  <c r="O402" i="64"/>
  <c r="O403" i="64"/>
  <c r="O42" i="64"/>
  <c r="O43" i="64"/>
  <c r="O44" i="64"/>
  <c r="O45" i="64"/>
  <c r="O46" i="64"/>
  <c r="O47" i="64"/>
  <c r="O48" i="64"/>
  <c r="O49" i="64"/>
  <c r="O50" i="64"/>
  <c r="O51" i="64"/>
  <c r="O52" i="64"/>
  <c r="O53" i="64"/>
  <c r="O54" i="64"/>
  <c r="O55" i="64"/>
  <c r="O56" i="64"/>
  <c r="O57" i="64"/>
  <c r="O58" i="64"/>
  <c r="O59" i="64"/>
  <c r="O60" i="64"/>
  <c r="O61" i="64"/>
  <c r="O62" i="64"/>
  <c r="O63" i="64"/>
  <c r="O64" i="64"/>
  <c r="O65" i="64"/>
  <c r="O66" i="64"/>
  <c r="O67" i="64"/>
  <c r="O68" i="64"/>
  <c r="O69" i="64"/>
  <c r="O70" i="64"/>
  <c r="O71" i="64"/>
  <c r="O72" i="64"/>
  <c r="O73" i="64"/>
  <c r="O74" i="64"/>
  <c r="O75" i="64"/>
  <c r="O76" i="64"/>
  <c r="O77" i="64"/>
  <c r="O78" i="64"/>
  <c r="O79" i="64"/>
  <c r="O80" i="64"/>
  <c r="O81" i="64"/>
  <c r="O82" i="64"/>
  <c r="O83" i="64"/>
  <c r="O84" i="64"/>
  <c r="O85" i="64"/>
  <c r="O86" i="64"/>
  <c r="O87" i="64"/>
  <c r="O88" i="64"/>
  <c r="O89" i="64"/>
  <c r="O90" i="64"/>
  <c r="O91" i="64"/>
  <c r="O92" i="64"/>
  <c r="O93" i="64"/>
  <c r="O94" i="64"/>
  <c r="O95" i="64"/>
  <c r="O96" i="64"/>
  <c r="O97" i="64"/>
  <c r="O98" i="64"/>
  <c r="O99" i="64"/>
  <c r="O100" i="64"/>
  <c r="O101" i="64"/>
  <c r="O102" i="64"/>
  <c r="O103" i="64"/>
  <c r="O104" i="64"/>
  <c r="O105" i="64"/>
  <c r="O106" i="64"/>
  <c r="O107" i="64"/>
  <c r="O108" i="64"/>
  <c r="O109" i="64"/>
  <c r="O110" i="64"/>
  <c r="O111" i="64"/>
  <c r="O112" i="64"/>
  <c r="O113" i="64"/>
  <c r="O114" i="64"/>
  <c r="O115" i="64"/>
  <c r="O116" i="64"/>
  <c r="O117" i="64"/>
  <c r="O118" i="64"/>
  <c r="O119" i="64"/>
  <c r="O120" i="64"/>
  <c r="O121" i="64"/>
  <c r="O122" i="64"/>
  <c r="O123" i="64"/>
  <c r="O124" i="64"/>
  <c r="O125" i="64"/>
  <c r="O126" i="64"/>
  <c r="O127" i="64"/>
  <c r="O128" i="64"/>
  <c r="O129" i="64"/>
  <c r="O130" i="64"/>
  <c r="O131" i="64"/>
  <c r="O132" i="64"/>
  <c r="O133" i="64"/>
  <c r="O134" i="64"/>
  <c r="O135" i="64"/>
  <c r="O136" i="64"/>
  <c r="O137" i="64"/>
  <c r="O138" i="64"/>
  <c r="O139" i="64"/>
  <c r="O140" i="64"/>
  <c r="O141" i="64"/>
  <c r="O142" i="64"/>
  <c r="O143" i="64"/>
  <c r="O144" i="64"/>
  <c r="O145" i="64"/>
  <c r="O146" i="64"/>
  <c r="O147" i="64"/>
  <c r="O148" i="64"/>
  <c r="O149" i="64"/>
  <c r="O150" i="64"/>
  <c r="O151" i="64"/>
  <c r="O152" i="64"/>
  <c r="O153" i="64"/>
  <c r="O154" i="64"/>
  <c r="O155" i="64"/>
  <c r="O156" i="64"/>
  <c r="O157" i="64"/>
  <c r="O158" i="64"/>
  <c r="O159" i="64"/>
  <c r="O160" i="64"/>
  <c r="O161" i="64"/>
  <c r="O162" i="64"/>
  <c r="O163" i="64"/>
  <c r="O164" i="64"/>
  <c r="O165" i="64"/>
  <c r="O166" i="64"/>
  <c r="O167" i="64"/>
  <c r="O168" i="64"/>
  <c r="O169" i="64"/>
  <c r="O170" i="64"/>
  <c r="O171" i="64"/>
  <c r="O172" i="64"/>
  <c r="O173" i="64"/>
  <c r="O174" i="64"/>
  <c r="O175" i="64"/>
  <c r="CY416" i="4"/>
  <c r="BW416" i="4"/>
  <c r="CO416" i="4"/>
  <c r="CE416" i="4"/>
  <c r="CQ416" i="4"/>
  <c r="CS416" i="4"/>
  <c r="DA416" i="4"/>
  <c r="CU416" i="4"/>
  <c r="CT416" i="4"/>
  <c r="CL416" i="4"/>
  <c r="CJ416" i="4"/>
  <c r="BX416" i="4"/>
  <c r="BV416" i="4"/>
  <c r="BR416" i="4"/>
  <c r="BL416" i="4"/>
  <c r="BU416" i="4"/>
  <c r="BY416" i="4"/>
  <c r="CG416" i="4"/>
  <c r="CK416" i="4"/>
  <c r="CI416" i="4"/>
  <c r="CV416" i="4"/>
  <c r="CR416" i="4"/>
  <c r="CN416" i="4"/>
  <c r="CW416" i="4"/>
  <c r="CM416" i="4"/>
  <c r="CX416" i="4"/>
  <c r="CP416" i="4"/>
  <c r="CH416" i="4"/>
  <c r="CF416" i="4"/>
  <c r="CD416" i="4"/>
  <c r="CB416" i="4"/>
  <c r="BZ416" i="4"/>
  <c r="BT416" i="4"/>
  <c r="BP416" i="4"/>
  <c r="BN416" i="4"/>
  <c r="BK416" i="4"/>
  <c r="BM416" i="4"/>
  <c r="BQ416" i="4"/>
  <c r="BS416" i="4"/>
  <c r="CC416" i="4"/>
  <c r="CA416" i="4"/>
  <c r="BO416" i="4"/>
  <c r="CZ416" i="4"/>
  <c r="M418" i="4"/>
  <c r="G3" i="64"/>
  <c r="AQ416" i="4"/>
  <c r="W4" i="71"/>
  <c r="S4" i="71"/>
  <c r="D4" i="71"/>
  <c r="V4" i="71"/>
  <c r="T4" i="71"/>
  <c r="X4" i="71"/>
  <c r="U4" i="71"/>
  <c r="Y418" i="4"/>
  <c r="J416" i="4"/>
  <c r="DG417" i="4"/>
  <c r="DG418" i="4"/>
  <c r="O416" i="4"/>
  <c r="AW416" i="4"/>
  <c r="L416" i="4"/>
  <c r="BH416" i="4"/>
  <c r="BJ416" i="4"/>
  <c r="BI416" i="4"/>
  <c r="P418" i="4"/>
  <c r="Z418" i="4"/>
  <c r="AP418" i="4"/>
  <c r="J418" i="4"/>
  <c r="AD418" i="4"/>
  <c r="AZ418" i="4"/>
  <c r="V416" i="4"/>
  <c r="I416" i="4"/>
  <c r="AF416" i="4"/>
  <c r="AH418" i="4"/>
  <c r="AV418" i="4"/>
  <c r="BB418" i="4"/>
  <c r="X418" i="4"/>
  <c r="AP416" i="4"/>
  <c r="BG416" i="4"/>
  <c r="AA416" i="4"/>
  <c r="AD416" i="4"/>
  <c r="AV416" i="4"/>
  <c r="AG416" i="4"/>
  <c r="G416" i="4"/>
  <c r="Z416" i="4"/>
  <c r="BF416" i="4"/>
  <c r="AR416" i="4"/>
  <c r="AY416" i="4"/>
  <c r="AI416" i="4"/>
  <c r="Q416" i="4"/>
  <c r="P416" i="4"/>
  <c r="AT416" i="4"/>
  <c r="AB416" i="4"/>
  <c r="BE416" i="4"/>
  <c r="AO416" i="4"/>
  <c r="W416" i="4"/>
  <c r="AO418" i="4"/>
  <c r="Y416" i="4"/>
  <c r="T416" i="4"/>
  <c r="AH416" i="4"/>
  <c r="AX416" i="4"/>
  <c r="N416" i="4"/>
  <c r="AJ416" i="4"/>
  <c r="BD416" i="4"/>
  <c r="BC416" i="4"/>
  <c r="AU416" i="4"/>
  <c r="AM416" i="4"/>
  <c r="AE416" i="4"/>
  <c r="U416" i="4"/>
  <c r="M416" i="4"/>
  <c r="H416" i="4"/>
  <c r="X416" i="4"/>
  <c r="AL416" i="4"/>
  <c r="BB416" i="4"/>
  <c r="R416" i="4"/>
  <c r="AN416" i="4"/>
  <c r="F416" i="4"/>
  <c r="BA416" i="4"/>
  <c r="AS416" i="4"/>
  <c r="AK416" i="4"/>
  <c r="AC416" i="4"/>
  <c r="S416" i="4"/>
  <c r="K416" i="4"/>
  <c r="AZ416" i="4"/>
  <c r="BE418" i="4"/>
  <c r="AC418" i="4"/>
  <c r="W418" i="4"/>
  <c r="F6" i="4"/>
  <c r="DH9" i="4"/>
  <c r="DG9" i="4"/>
  <c r="DH408" i="4"/>
  <c r="DG408" i="4"/>
  <c r="DH407" i="4"/>
  <c r="DG407" i="4"/>
  <c r="DH46" i="4"/>
  <c r="DG46" i="4"/>
  <c r="DH45" i="4"/>
  <c r="DG45" i="4"/>
  <c r="DH44" i="4"/>
  <c r="DG44" i="4"/>
  <c r="DH43" i="4"/>
  <c r="DG43" i="4"/>
  <c r="DH42" i="4"/>
  <c r="DG42" i="4"/>
  <c r="DH41" i="4"/>
  <c r="DG41" i="4"/>
  <c r="DH40" i="4"/>
  <c r="DG40" i="4"/>
  <c r="DH39" i="4"/>
  <c r="DG39" i="4"/>
  <c r="DH38" i="4"/>
  <c r="DG38" i="4"/>
  <c r="DH37" i="4"/>
  <c r="DG37" i="4"/>
  <c r="DH36" i="4"/>
  <c r="DG36" i="4"/>
  <c r="DH35" i="4"/>
  <c r="DG35" i="4"/>
  <c r="DH34" i="4"/>
  <c r="DG34" i="4"/>
  <c r="DH33" i="4"/>
  <c r="DG33" i="4"/>
  <c r="DH32" i="4"/>
  <c r="DG32" i="4"/>
  <c r="DH31" i="4"/>
  <c r="DG31" i="4"/>
  <c r="DH30" i="4"/>
  <c r="DG30" i="4"/>
  <c r="DH29" i="4"/>
  <c r="DG29" i="4"/>
  <c r="DH28" i="4"/>
  <c r="DG28" i="4"/>
  <c r="DH27" i="4"/>
  <c r="DG27" i="4"/>
  <c r="DH26" i="4"/>
  <c r="DG26" i="4"/>
  <c r="DH15" i="4"/>
  <c r="DG15" i="4"/>
  <c r="DH14" i="4"/>
  <c r="DG14" i="4"/>
  <c r="DH13" i="4"/>
  <c r="DG13" i="4"/>
  <c r="DH12" i="4"/>
  <c r="DG12" i="4"/>
  <c r="DH11" i="4"/>
  <c r="DG11" i="4"/>
  <c r="DH10" i="4"/>
  <c r="DG10" i="4"/>
  <c r="DH25" i="4"/>
  <c r="DG25" i="4"/>
  <c r="DH24" i="4"/>
  <c r="DG24" i="4"/>
  <c r="DH23" i="4"/>
  <c r="DG23" i="4"/>
  <c r="DH22" i="4"/>
  <c r="DG22" i="4"/>
  <c r="DH21" i="4"/>
  <c r="DG21" i="4"/>
  <c r="DH20" i="4"/>
  <c r="DG20" i="4"/>
  <c r="DH19" i="4"/>
  <c r="DG19" i="4"/>
  <c r="DH18" i="4"/>
  <c r="DG18" i="4"/>
  <c r="DH17" i="4"/>
  <c r="DG17" i="4"/>
  <c r="DH16" i="4"/>
  <c r="DG16" i="4"/>
  <c r="Q3" i="64"/>
  <c r="Q4" i="64"/>
  <c r="Q5" i="64"/>
  <c r="Q6" i="64"/>
  <c r="Q7" i="64"/>
  <c r="Q8" i="64"/>
  <c r="Q9" i="64"/>
  <c r="Q10" i="64"/>
  <c r="Q11" i="64"/>
  <c r="Q12" i="64"/>
  <c r="Q13" i="64"/>
  <c r="Q14" i="64"/>
  <c r="Q15" i="64"/>
  <c r="Q16" i="64"/>
  <c r="Q17" i="64"/>
  <c r="Q18" i="64"/>
  <c r="Q19" i="64"/>
  <c r="Q20" i="64"/>
  <c r="Q21" i="64"/>
  <c r="Q22" i="64"/>
  <c r="Q23" i="64"/>
  <c r="Q24" i="64"/>
  <c r="Q25" i="64"/>
  <c r="Q26" i="64"/>
  <c r="Q27" i="64"/>
  <c r="Q28" i="64"/>
  <c r="Q29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H2" i="64"/>
  <c r="N17" i="48"/>
  <c r="V9" i="73"/>
  <c r="L18" i="48"/>
  <c r="L4" i="7"/>
  <c r="B4" i="67"/>
  <c r="M4" i="7"/>
  <c r="N11" i="64"/>
  <c r="P7" i="64"/>
  <c r="B9" i="67"/>
  <c r="P21" i="71"/>
  <c r="P23" i="71"/>
  <c r="P22" i="71"/>
  <c r="N53" i="71"/>
  <c r="N54" i="71"/>
  <c r="N55" i="71"/>
  <c r="N56" i="71"/>
  <c r="N57" i="71"/>
  <c r="N4" i="71"/>
  <c r="N5" i="71"/>
  <c r="N6" i="71"/>
  <c r="N7" i="71"/>
  <c r="N8" i="71"/>
  <c r="N9" i="71"/>
  <c r="N10" i="71"/>
  <c r="N11" i="71"/>
  <c r="N12" i="71"/>
  <c r="N13" i="71"/>
  <c r="N43" i="71"/>
  <c r="N44" i="71"/>
  <c r="N45" i="71"/>
  <c r="N46" i="71"/>
  <c r="N47" i="71"/>
  <c r="N48" i="71"/>
  <c r="N49" i="71"/>
  <c r="N50" i="71"/>
  <c r="N51" i="71"/>
  <c r="N52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40" i="71"/>
  <c r="N41" i="71"/>
  <c r="N42" i="71"/>
  <c r="N35" i="71"/>
  <c r="N36" i="71"/>
  <c r="N37" i="71"/>
  <c r="N38" i="71"/>
  <c r="N39" i="71"/>
  <c r="N14" i="71"/>
  <c r="N15" i="71"/>
  <c r="N16" i="71"/>
  <c r="N17" i="71"/>
  <c r="N18" i="71"/>
  <c r="N19" i="71"/>
  <c r="N20" i="71"/>
  <c r="K112" i="71"/>
  <c r="B112" i="71"/>
  <c r="A73" i="67"/>
  <c r="C32" i="67"/>
  <c r="D32" i="67"/>
  <c r="A32" i="67"/>
  <c r="L12" i="7"/>
  <c r="L15" i="7"/>
  <c r="B18" i="67"/>
  <c r="M12" i="7"/>
  <c r="L17" i="7"/>
  <c r="B30" i="67"/>
  <c r="M17" i="7"/>
  <c r="M15" i="7"/>
  <c r="B26" i="67"/>
  <c r="M45" i="7"/>
  <c r="L45" i="7"/>
  <c r="B48" i="67"/>
  <c r="L29" i="7"/>
  <c r="M29" i="7"/>
  <c r="B46" i="67"/>
  <c r="O93" i="7"/>
  <c r="L7" i="7"/>
  <c r="B13" i="67"/>
  <c r="B10" i="67"/>
  <c r="B34" i="67"/>
  <c r="B11" i="67"/>
  <c r="L19" i="7"/>
  <c r="B15" i="67"/>
  <c r="B22" i="67"/>
  <c r="O101" i="7"/>
  <c r="L117" i="7"/>
  <c r="O82" i="7"/>
  <c r="O89" i="7"/>
  <c r="O11" i="7"/>
  <c r="O103" i="7"/>
  <c r="O102" i="7"/>
  <c r="K109" i="71"/>
  <c r="B109" i="71"/>
  <c r="K113" i="71"/>
  <c r="O33" i="7"/>
  <c r="O63" i="7"/>
  <c r="O26" i="7"/>
  <c r="C4" i="67"/>
  <c r="D4" i="67"/>
  <c r="A4" i="67"/>
  <c r="A9" i="67"/>
  <c r="C9" i="67"/>
  <c r="D9" i="67"/>
  <c r="A93" i="67"/>
  <c r="C93" i="67"/>
  <c r="D93" i="67"/>
  <c r="A55" i="67"/>
  <c r="C55" i="67"/>
  <c r="D55" i="67"/>
  <c r="C23" i="67"/>
  <c r="D23" i="67"/>
  <c r="A23" i="67"/>
  <c r="C13" i="67"/>
  <c r="D13" i="67"/>
  <c r="A13" i="67"/>
  <c r="A85" i="67"/>
  <c r="C85" i="67"/>
  <c r="D85" i="67"/>
  <c r="C10" i="67"/>
  <c r="D10" i="67"/>
  <c r="A10" i="67"/>
  <c r="A59" i="67"/>
  <c r="C59" i="67"/>
  <c r="D59" i="67"/>
  <c r="A103" i="67"/>
  <c r="C103" i="67"/>
  <c r="D103" i="67"/>
  <c r="A65" i="67"/>
  <c r="C65" i="67"/>
  <c r="D65" i="67"/>
  <c r="O95" i="7"/>
  <c r="L116" i="7"/>
  <c r="C21" i="67"/>
  <c r="D21" i="67"/>
  <c r="A21" i="67"/>
  <c r="A95" i="67"/>
  <c r="C95" i="67"/>
  <c r="D95" i="67"/>
  <c r="K116" i="71"/>
  <c r="K110" i="71"/>
  <c r="B110" i="71"/>
  <c r="K117" i="71"/>
  <c r="O10" i="7"/>
  <c r="K115" i="71"/>
  <c r="K111" i="71"/>
  <c r="B111" i="71"/>
  <c r="K114" i="71"/>
  <c r="O35" i="7"/>
  <c r="O34" i="7"/>
  <c r="O15" i="7"/>
  <c r="O24" i="7"/>
  <c r="O39" i="7"/>
  <c r="Q16" i="7"/>
  <c r="Q17" i="7"/>
  <c r="Q18" i="7"/>
  <c r="R6" i="4"/>
  <c r="T6" i="4"/>
  <c r="S6" i="4"/>
  <c r="B7" i="67"/>
  <c r="M7" i="7"/>
  <c r="L60" i="7"/>
  <c r="B60" i="67"/>
  <c r="M60" i="7"/>
  <c r="L44" i="7"/>
  <c r="B44" i="67"/>
  <c r="M44" i="7"/>
  <c r="L76" i="7"/>
  <c r="B76" i="67"/>
  <c r="M76" i="7"/>
  <c r="L84" i="7"/>
  <c r="B84" i="67"/>
  <c r="M84" i="7"/>
  <c r="L20" i="7"/>
  <c r="M20" i="7"/>
  <c r="L100" i="7"/>
  <c r="B100" i="67"/>
  <c r="M100" i="7"/>
  <c r="O55" i="7"/>
  <c r="O78" i="7"/>
  <c r="O49" i="7"/>
  <c r="O65" i="7"/>
  <c r="O60" i="7"/>
  <c r="M79" i="7"/>
  <c r="O81" i="7"/>
  <c r="O79" i="7"/>
  <c r="O85" i="7"/>
  <c r="O86" i="7"/>
  <c r="O80" i="7"/>
  <c r="O87" i="7"/>
  <c r="L79" i="7"/>
  <c r="B79" i="67"/>
  <c r="O83" i="7"/>
  <c r="O84" i="7"/>
  <c r="O67" i="7"/>
  <c r="O28" i="7"/>
  <c r="O62" i="7"/>
  <c r="O25" i="7"/>
  <c r="O64" i="7"/>
  <c r="O88" i="7"/>
  <c r="L115" i="7"/>
  <c r="O13" i="7"/>
  <c r="O17" i="7"/>
  <c r="O21" i="7"/>
  <c r="O19" i="7"/>
  <c r="O44" i="7"/>
  <c r="O47" i="7"/>
  <c r="O46" i="7"/>
  <c r="O23" i="7"/>
  <c r="O73" i="7"/>
  <c r="O68" i="7"/>
  <c r="O54" i="7"/>
  <c r="O58" i="7"/>
  <c r="L87" i="7"/>
  <c r="B87" i="67"/>
  <c r="M87" i="7"/>
  <c r="M71" i="7"/>
  <c r="L71" i="7"/>
  <c r="B71" i="67"/>
  <c r="O69" i="7"/>
  <c r="O71" i="7"/>
  <c r="O72" i="7"/>
  <c r="O76" i="7"/>
  <c r="O75" i="7"/>
  <c r="M61" i="7"/>
  <c r="L61" i="7"/>
  <c r="B61" i="67"/>
  <c r="L78" i="7"/>
  <c r="B78" i="67"/>
  <c r="M78" i="7"/>
  <c r="O51" i="7"/>
  <c r="O42" i="7"/>
  <c r="L54" i="7"/>
  <c r="B54" i="67"/>
  <c r="M54" i="7"/>
  <c r="M31" i="7"/>
  <c r="L31" i="7"/>
  <c r="B31" i="67"/>
  <c r="M43" i="7"/>
  <c r="L43" i="7"/>
  <c r="B43" i="67"/>
  <c r="O8" i="7"/>
  <c r="O12" i="7"/>
  <c r="M19" i="7"/>
  <c r="B19" i="67"/>
  <c r="O48" i="7"/>
  <c r="M53" i="7"/>
  <c r="L53" i="7"/>
  <c r="B53" i="67"/>
  <c r="L83" i="7"/>
  <c r="B83" i="67"/>
  <c r="M83" i="7"/>
  <c r="M63" i="7"/>
  <c r="L63" i="7"/>
  <c r="B63" i="67"/>
  <c r="L36" i="7"/>
  <c r="M36" i="7"/>
  <c r="L16" i="7"/>
  <c r="M16" i="7"/>
  <c r="O9" i="7"/>
  <c r="O6" i="7"/>
  <c r="O32" i="7"/>
  <c r="O38" i="7"/>
  <c r="O70" i="7"/>
  <c r="O27" i="7"/>
  <c r="O30" i="7"/>
  <c r="O66" i="7"/>
  <c r="O50" i="7"/>
  <c r="M51" i="7"/>
  <c r="L51" i="7"/>
  <c r="B51" i="67"/>
  <c r="L82" i="7"/>
  <c r="B82" i="67"/>
  <c r="M82" i="7"/>
  <c r="L92" i="7"/>
  <c r="B92" i="67"/>
  <c r="O92" i="7"/>
  <c r="M92" i="7"/>
  <c r="O94" i="7"/>
  <c r="O91" i="7"/>
  <c r="O43" i="7"/>
  <c r="O57" i="7"/>
  <c r="O36" i="7"/>
  <c r="O45" i="7"/>
  <c r="L56" i="7"/>
  <c r="B56" i="67"/>
  <c r="M56" i="7"/>
  <c r="M35" i="7"/>
  <c r="L35" i="7"/>
  <c r="L49" i="7"/>
  <c r="M49" i="7"/>
  <c r="O74" i="7"/>
  <c r="O20" i="7"/>
  <c r="O18" i="7"/>
  <c r="O14" i="7"/>
  <c r="O16" i="7"/>
  <c r="O40" i="7"/>
  <c r="L41" i="7"/>
  <c r="M41" i="7"/>
  <c r="L77" i="7"/>
  <c r="B77" i="67"/>
  <c r="M77" i="7"/>
  <c r="L99" i="7"/>
  <c r="B99" i="67"/>
  <c r="M99" i="7"/>
  <c r="O29" i="7"/>
  <c r="O61" i="7"/>
  <c r="O90" i="7"/>
  <c r="O56" i="7"/>
  <c r="O41" i="7"/>
  <c r="O37" i="7"/>
  <c r="L111" i="7"/>
  <c r="C111" i="7"/>
  <c r="O96" i="7"/>
  <c r="O100" i="7"/>
  <c r="O7" i="7"/>
  <c r="L97" i="7"/>
  <c r="B97" i="67"/>
  <c r="M97" i="7"/>
  <c r="O99" i="7"/>
  <c r="O97" i="7"/>
  <c r="O98" i="7"/>
  <c r="O31" i="7"/>
  <c r="O59" i="7"/>
  <c r="O53" i="7"/>
  <c r="O22" i="7"/>
  <c r="L110" i="7"/>
  <c r="C110" i="7"/>
  <c r="O52" i="7"/>
  <c r="O77" i="7"/>
  <c r="O5" i="7"/>
  <c r="Q402" i="64"/>
  <c r="Q403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Q54" i="64"/>
  <c r="Q55" i="64"/>
  <c r="Q56" i="64"/>
  <c r="Q57" i="64"/>
  <c r="Q58" i="64"/>
  <c r="Q59" i="64"/>
  <c r="Q60" i="64"/>
  <c r="Q61" i="64"/>
  <c r="Q62" i="64"/>
  <c r="Q63" i="64"/>
  <c r="Q64" i="64"/>
  <c r="Q65" i="64"/>
  <c r="Q66" i="64"/>
  <c r="Q67" i="64"/>
  <c r="Q68" i="64"/>
  <c r="Q69" i="64"/>
  <c r="Q70" i="64"/>
  <c r="Q71" i="64"/>
  <c r="Q72" i="64"/>
  <c r="Q73" i="64"/>
  <c r="Q74" i="64"/>
  <c r="Q75" i="64"/>
  <c r="Q76" i="64"/>
  <c r="Q77" i="64"/>
  <c r="Q78" i="64"/>
  <c r="Q79" i="64"/>
  <c r="Q80" i="64"/>
  <c r="Q81" i="64"/>
  <c r="Q82" i="64"/>
  <c r="Q83" i="64"/>
  <c r="Q84" i="64"/>
  <c r="Q85" i="64"/>
  <c r="Q86" i="64"/>
  <c r="Q87" i="64"/>
  <c r="Q88" i="64"/>
  <c r="Q89" i="64"/>
  <c r="Q90" i="64"/>
  <c r="Q91" i="64"/>
  <c r="Q92" i="64"/>
  <c r="Q93" i="64"/>
  <c r="Q94" i="64"/>
  <c r="Q95" i="64"/>
  <c r="Q96" i="64"/>
  <c r="Q97" i="64"/>
  <c r="Q98" i="64"/>
  <c r="Q99" i="64"/>
  <c r="Q100" i="64"/>
  <c r="Q101" i="64"/>
  <c r="Q102" i="64"/>
  <c r="Q103" i="64"/>
  <c r="Q104" i="64"/>
  <c r="Q105" i="64"/>
  <c r="Q106" i="64"/>
  <c r="Q107" i="64"/>
  <c r="Q108" i="64"/>
  <c r="Q109" i="64"/>
  <c r="Q110" i="64"/>
  <c r="Q111" i="64"/>
  <c r="Q112" i="64"/>
  <c r="Q113" i="64"/>
  <c r="Q114" i="64"/>
  <c r="Q115" i="64"/>
  <c r="Q116" i="64"/>
  <c r="Q117" i="64"/>
  <c r="Q118" i="64"/>
  <c r="Q119" i="64"/>
  <c r="Q120" i="64"/>
  <c r="Q121" i="64"/>
  <c r="Q122" i="64"/>
  <c r="Q123" i="64"/>
  <c r="Q124" i="64"/>
  <c r="Q125" i="64"/>
  <c r="Q126" i="64"/>
  <c r="Q127" i="64"/>
  <c r="Q128" i="64"/>
  <c r="Q129" i="64"/>
  <c r="Q130" i="64"/>
  <c r="Q131" i="64"/>
  <c r="Q132" i="64"/>
  <c r="Q133" i="64"/>
  <c r="Q134" i="64"/>
  <c r="Q135" i="64"/>
  <c r="Q136" i="64"/>
  <c r="Q137" i="64"/>
  <c r="Q138" i="64"/>
  <c r="Q139" i="64"/>
  <c r="Q140" i="64"/>
  <c r="Q141" i="64"/>
  <c r="Q142" i="64"/>
  <c r="Q143" i="64"/>
  <c r="Q144" i="64"/>
  <c r="Q145" i="64"/>
  <c r="Q146" i="64"/>
  <c r="Q147" i="64"/>
  <c r="Q148" i="64"/>
  <c r="Q149" i="64"/>
  <c r="Q150" i="64"/>
  <c r="Q151" i="64"/>
  <c r="Q152" i="64"/>
  <c r="Q153" i="64"/>
  <c r="Q154" i="64"/>
  <c r="Q155" i="64"/>
  <c r="Q156" i="64"/>
  <c r="Q157" i="64"/>
  <c r="Q158" i="64"/>
  <c r="Q159" i="64"/>
  <c r="Q160" i="64"/>
  <c r="Q161" i="64"/>
  <c r="Q162" i="64"/>
  <c r="Q163" i="64"/>
  <c r="Q164" i="64"/>
  <c r="Q165" i="64"/>
  <c r="Q166" i="64"/>
  <c r="Q167" i="64"/>
  <c r="Q168" i="64"/>
  <c r="Q169" i="64"/>
  <c r="Q170" i="64"/>
  <c r="Q171" i="64"/>
  <c r="Q172" i="64"/>
  <c r="Q173" i="64"/>
  <c r="Q174" i="64"/>
  <c r="Q175" i="64"/>
  <c r="Q176" i="64"/>
  <c r="Q177" i="64"/>
  <c r="Q178" i="64"/>
  <c r="Q179" i="64"/>
  <c r="Q180" i="64"/>
  <c r="Q181" i="64"/>
  <c r="Q182" i="64"/>
  <c r="Q183" i="64"/>
  <c r="Q184" i="64"/>
  <c r="Q185" i="64"/>
  <c r="Q186" i="64"/>
  <c r="Q187" i="64"/>
  <c r="Q188" i="64"/>
  <c r="Q189" i="64"/>
  <c r="Q190" i="64"/>
  <c r="Q191" i="64"/>
  <c r="Q192" i="64"/>
  <c r="Q193" i="64"/>
  <c r="Q194" i="64"/>
  <c r="Q195" i="64"/>
  <c r="Q196" i="64"/>
  <c r="Q197" i="64"/>
  <c r="Q198" i="64"/>
  <c r="Q199" i="64"/>
  <c r="Q200" i="64"/>
  <c r="Q201" i="64"/>
  <c r="Q202" i="64"/>
  <c r="Q203" i="64"/>
  <c r="Q204" i="64"/>
  <c r="Q205" i="64"/>
  <c r="Q206" i="64"/>
  <c r="Q207" i="64"/>
  <c r="Q208" i="64"/>
  <c r="Q209" i="64"/>
  <c r="Q210" i="64"/>
  <c r="Q211" i="64"/>
  <c r="Q212" i="64"/>
  <c r="Q213" i="64"/>
  <c r="Q214" i="64"/>
  <c r="Q215" i="64"/>
  <c r="Q216" i="64"/>
  <c r="Q217" i="64"/>
  <c r="Q218" i="64"/>
  <c r="Q219" i="64"/>
  <c r="Q220" i="64"/>
  <c r="Q221" i="64"/>
  <c r="Q222" i="64"/>
  <c r="Q223" i="64"/>
  <c r="Q224" i="64"/>
  <c r="Q225" i="64"/>
  <c r="Q226" i="64"/>
  <c r="Q227" i="64"/>
  <c r="Q228" i="64"/>
  <c r="Q229" i="64"/>
  <c r="Q230" i="64"/>
  <c r="Q231" i="64"/>
  <c r="Q232" i="64"/>
  <c r="Q233" i="64"/>
  <c r="Q234" i="64"/>
  <c r="Q235" i="64"/>
  <c r="Q236" i="64"/>
  <c r="Q237" i="64"/>
  <c r="Q238" i="64"/>
  <c r="Q239" i="64"/>
  <c r="Q240" i="64"/>
  <c r="Q241" i="64"/>
  <c r="Q242" i="64"/>
  <c r="Q243" i="64"/>
  <c r="Q244" i="64"/>
  <c r="Q245" i="64"/>
  <c r="Q246" i="64"/>
  <c r="Q247" i="64"/>
  <c r="Q248" i="64"/>
  <c r="Q249" i="64"/>
  <c r="Q250" i="64"/>
  <c r="Q251" i="64"/>
  <c r="Q252" i="64"/>
  <c r="Q253" i="64"/>
  <c r="Q254" i="64"/>
  <c r="Q255" i="64"/>
  <c r="Q256" i="64"/>
  <c r="Q257" i="64"/>
  <c r="Q258" i="64"/>
  <c r="Q259" i="64"/>
  <c r="Q260" i="64"/>
  <c r="Q261" i="64"/>
  <c r="Q262" i="64"/>
  <c r="Q263" i="64"/>
  <c r="Q264" i="64"/>
  <c r="Q265" i="64"/>
  <c r="Q266" i="64"/>
  <c r="Q267" i="64"/>
  <c r="Q268" i="64"/>
  <c r="Q269" i="64"/>
  <c r="Q270" i="64"/>
  <c r="Q271" i="64"/>
  <c r="Q272" i="64"/>
  <c r="Q273" i="64"/>
  <c r="Q274" i="64"/>
  <c r="Q275" i="64"/>
  <c r="Q276" i="64"/>
  <c r="Q277" i="64"/>
  <c r="Q278" i="64"/>
  <c r="Q279" i="64"/>
  <c r="Q280" i="64"/>
  <c r="Q281" i="64"/>
  <c r="Q282" i="64"/>
  <c r="Q283" i="64"/>
  <c r="Q284" i="64"/>
  <c r="Q285" i="64"/>
  <c r="Q286" i="64"/>
  <c r="Q287" i="64"/>
  <c r="Q288" i="64"/>
  <c r="Q289" i="64"/>
  <c r="Q290" i="64"/>
  <c r="Q291" i="64"/>
  <c r="Q292" i="64"/>
  <c r="Q293" i="64"/>
  <c r="Q294" i="64"/>
  <c r="Q295" i="64"/>
  <c r="Q296" i="64"/>
  <c r="Q297" i="64"/>
  <c r="Q298" i="64"/>
  <c r="Q299" i="64"/>
  <c r="Q300" i="64"/>
  <c r="Q301" i="64"/>
  <c r="Q302" i="64"/>
  <c r="Q303" i="64"/>
  <c r="Q304" i="64"/>
  <c r="Q305" i="64"/>
  <c r="Q306" i="64"/>
  <c r="Q307" i="64"/>
  <c r="Q308" i="64"/>
  <c r="Q309" i="64"/>
  <c r="Q310" i="64"/>
  <c r="Q311" i="64"/>
  <c r="Q312" i="64"/>
  <c r="Q313" i="64"/>
  <c r="Q314" i="64"/>
  <c r="Q315" i="64"/>
  <c r="Q316" i="64"/>
  <c r="Q317" i="64"/>
  <c r="Q318" i="64"/>
  <c r="Q319" i="64"/>
  <c r="Q320" i="64"/>
  <c r="Q321" i="64"/>
  <c r="Q322" i="64"/>
  <c r="Q323" i="64"/>
  <c r="Q324" i="64"/>
  <c r="Q325" i="64"/>
  <c r="Q326" i="64"/>
  <c r="Q327" i="64"/>
  <c r="Q328" i="64"/>
  <c r="Q329" i="64"/>
  <c r="Q330" i="64"/>
  <c r="Q331" i="64"/>
  <c r="Q332" i="64"/>
  <c r="Q333" i="64"/>
  <c r="Q334" i="64"/>
  <c r="Q335" i="64"/>
  <c r="Q336" i="64"/>
  <c r="Q337" i="64"/>
  <c r="Q338" i="64"/>
  <c r="Q339" i="64"/>
  <c r="Q340" i="64"/>
  <c r="Q341" i="64"/>
  <c r="Q342" i="64"/>
  <c r="Q343" i="64"/>
  <c r="Q344" i="64"/>
  <c r="Q345" i="64"/>
  <c r="Q346" i="64"/>
  <c r="Q347" i="64"/>
  <c r="Q348" i="64"/>
  <c r="Q349" i="64"/>
  <c r="Q350" i="64"/>
  <c r="Q351" i="64"/>
  <c r="Q352" i="64"/>
  <c r="Q353" i="64"/>
  <c r="Q354" i="64"/>
  <c r="Q355" i="64"/>
  <c r="Q356" i="64"/>
  <c r="Q357" i="64"/>
  <c r="Q358" i="64"/>
  <c r="Q359" i="64"/>
  <c r="Q360" i="64"/>
  <c r="Q361" i="64"/>
  <c r="Q362" i="64"/>
  <c r="Q363" i="64"/>
  <c r="Q364" i="64"/>
  <c r="Q365" i="64"/>
  <c r="Q366" i="64"/>
  <c r="Q367" i="64"/>
  <c r="Q368" i="64"/>
  <c r="Q369" i="64"/>
  <c r="Q370" i="64"/>
  <c r="Q371" i="64"/>
  <c r="Q372" i="64"/>
  <c r="Q373" i="64"/>
  <c r="Q374" i="64"/>
  <c r="Q375" i="64"/>
  <c r="Q376" i="64"/>
  <c r="Q377" i="64"/>
  <c r="Q378" i="64"/>
  <c r="Q379" i="64"/>
  <c r="Q380" i="64"/>
  <c r="Q381" i="64"/>
  <c r="Q382" i="64"/>
  <c r="Q383" i="64"/>
  <c r="Q384" i="64"/>
  <c r="Q385" i="64"/>
  <c r="Q386" i="64"/>
  <c r="Q387" i="64"/>
  <c r="Q388" i="64"/>
  <c r="Q389" i="64"/>
  <c r="Q390" i="64"/>
  <c r="Q391" i="64"/>
  <c r="Q392" i="64"/>
  <c r="Q393" i="64"/>
  <c r="Q394" i="64"/>
  <c r="Q395" i="64"/>
  <c r="Q396" i="64"/>
  <c r="Q397" i="64"/>
  <c r="Q398" i="64"/>
  <c r="Q399" i="64"/>
  <c r="Q400" i="64"/>
  <c r="Q401" i="64"/>
  <c r="O176" i="64"/>
  <c r="K108" i="71"/>
  <c r="B108" i="71"/>
  <c r="H3" i="64"/>
  <c r="O4" i="7"/>
  <c r="L108" i="7"/>
  <c r="C108" i="7"/>
  <c r="DG416" i="4"/>
  <c r="N18" i="48"/>
  <c r="AF9" i="73"/>
  <c r="I2" i="64"/>
  <c r="L19" i="48"/>
  <c r="R3" i="64"/>
  <c r="R4" i="64"/>
  <c r="R5" i="64"/>
  <c r="R6" i="64"/>
  <c r="P8" i="64"/>
  <c r="N12" i="64"/>
  <c r="P26" i="71"/>
  <c r="P24" i="71"/>
  <c r="P29" i="71"/>
  <c r="P25" i="71"/>
  <c r="P28" i="71"/>
  <c r="P27" i="71"/>
  <c r="P6" i="4"/>
  <c r="C46" i="67"/>
  <c r="D46" i="67"/>
  <c r="A46" i="67"/>
  <c r="C48" i="67"/>
  <c r="D48" i="67"/>
  <c r="A48" i="67"/>
  <c r="C26" i="67"/>
  <c r="D26" i="67"/>
  <c r="A26" i="67"/>
  <c r="A30" i="67"/>
  <c r="C30" i="67"/>
  <c r="D30" i="67"/>
  <c r="A18" i="67"/>
  <c r="C18" i="67"/>
  <c r="D18" i="67"/>
  <c r="B20" i="67"/>
  <c r="B6" i="67"/>
  <c r="C22" i="67"/>
  <c r="D22" i="67"/>
  <c r="A22" i="67"/>
  <c r="B47" i="67"/>
  <c r="B8" i="67"/>
  <c r="A34" i="67"/>
  <c r="C34" i="67"/>
  <c r="D34" i="67"/>
  <c r="B35" i="67"/>
  <c r="B39" i="67"/>
  <c r="L112" i="7"/>
  <c r="C112" i="7"/>
  <c r="B41" i="67"/>
  <c r="A41" i="67"/>
  <c r="B45" i="67"/>
  <c r="B49" i="67"/>
  <c r="A49" i="67"/>
  <c r="B38" i="67"/>
  <c r="B16" i="67"/>
  <c r="C16" i="67"/>
  <c r="D16" i="67"/>
  <c r="B29" i="67"/>
  <c r="B36" i="67"/>
  <c r="A36" i="67"/>
  <c r="B40" i="67"/>
  <c r="L113" i="7"/>
  <c r="C15" i="67"/>
  <c r="D15" i="67"/>
  <c r="A15" i="67"/>
  <c r="B27" i="67"/>
  <c r="C11" i="67"/>
  <c r="D11" i="67"/>
  <c r="A11" i="67"/>
  <c r="B5" i="67"/>
  <c r="L109" i="7"/>
  <c r="C109" i="7"/>
  <c r="L114" i="7"/>
  <c r="B113" i="71"/>
  <c r="C113" i="7"/>
  <c r="C49" i="67"/>
  <c r="D49" i="67"/>
  <c r="A56" i="67"/>
  <c r="C56" i="67"/>
  <c r="D56" i="67"/>
  <c r="A51" i="67"/>
  <c r="C51" i="67"/>
  <c r="D51" i="67"/>
  <c r="A16" i="67"/>
  <c r="A83" i="67"/>
  <c r="C83" i="67"/>
  <c r="D83" i="67"/>
  <c r="C19" i="67"/>
  <c r="D19" i="67"/>
  <c r="A19" i="67"/>
  <c r="A43" i="67"/>
  <c r="C43" i="67"/>
  <c r="D43" i="67"/>
  <c r="A31" i="67"/>
  <c r="C31" i="67"/>
  <c r="D31" i="67"/>
  <c r="A87" i="67"/>
  <c r="C87" i="67"/>
  <c r="D87" i="67"/>
  <c r="A99" i="67"/>
  <c r="C99" i="67"/>
  <c r="D99" i="67"/>
  <c r="A77" i="67"/>
  <c r="C77" i="67"/>
  <c r="D77" i="67"/>
  <c r="C41" i="67"/>
  <c r="D41" i="67"/>
  <c r="C36" i="67"/>
  <c r="D36" i="67"/>
  <c r="A61" i="67"/>
  <c r="C61" i="67"/>
  <c r="D61" i="67"/>
  <c r="A97" i="67"/>
  <c r="C97" i="67"/>
  <c r="D97" i="67"/>
  <c r="A35" i="67"/>
  <c r="C35" i="67"/>
  <c r="D35" i="67"/>
  <c r="A92" i="67"/>
  <c r="C92" i="67"/>
  <c r="D92" i="67"/>
  <c r="A82" i="67"/>
  <c r="C82" i="67"/>
  <c r="D82" i="67"/>
  <c r="A63" i="67"/>
  <c r="C63" i="67"/>
  <c r="D63" i="67"/>
  <c r="A53" i="67"/>
  <c r="C53" i="67"/>
  <c r="D53" i="67"/>
  <c r="A54" i="67"/>
  <c r="C54" i="67"/>
  <c r="D54" i="67"/>
  <c r="A78" i="67"/>
  <c r="C78" i="67"/>
  <c r="D78" i="67"/>
  <c r="A71" i="67"/>
  <c r="C71" i="67"/>
  <c r="D71" i="67"/>
  <c r="A79" i="67"/>
  <c r="C79" i="67"/>
  <c r="D79" i="67"/>
  <c r="A100" i="67"/>
  <c r="C100" i="67"/>
  <c r="D100" i="67"/>
  <c r="C20" i="67"/>
  <c r="D20" i="67"/>
  <c r="A20" i="67"/>
  <c r="A84" i="67"/>
  <c r="C84" i="67"/>
  <c r="D84" i="67"/>
  <c r="A76" i="67"/>
  <c r="C76" i="67"/>
  <c r="D76" i="67"/>
  <c r="A44" i="67"/>
  <c r="C44" i="67"/>
  <c r="D44" i="67"/>
  <c r="A60" i="67"/>
  <c r="C60" i="67"/>
  <c r="D60" i="67"/>
  <c r="C7" i="67"/>
  <c r="D7" i="67"/>
  <c r="A7" i="67"/>
  <c r="Q22" i="7"/>
  <c r="Q23" i="7"/>
  <c r="Q24" i="7"/>
  <c r="Q25" i="7"/>
  <c r="Q26" i="7"/>
  <c r="AA6" i="4"/>
  <c r="Z6" i="4"/>
  <c r="X6" i="4"/>
  <c r="AB6" i="4"/>
  <c r="Y6" i="4"/>
  <c r="Q19" i="7"/>
  <c r="Q20" i="7"/>
  <c r="Q21" i="7"/>
  <c r="W6" i="4"/>
  <c r="V6" i="4"/>
  <c r="U6" i="4"/>
  <c r="O177" i="64"/>
  <c r="L20" i="48"/>
  <c r="I3" i="64"/>
  <c r="P34" i="71"/>
  <c r="J2" i="64"/>
  <c r="N19" i="48"/>
  <c r="AK9" i="73"/>
  <c r="S3" i="64"/>
  <c r="S4" i="64"/>
  <c r="S5" i="64"/>
  <c r="S6" i="64"/>
  <c r="S7" i="64"/>
  <c r="S8" i="64"/>
  <c r="S9" i="64"/>
  <c r="S10" i="64"/>
  <c r="S11" i="64"/>
  <c r="S12" i="64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R7" i="64"/>
  <c r="N13" i="64"/>
  <c r="P9" i="64"/>
  <c r="P32" i="71"/>
  <c r="P30" i="71"/>
  <c r="P33" i="71"/>
  <c r="P31" i="71"/>
  <c r="A5" i="67"/>
  <c r="C5" i="67"/>
  <c r="D5" i="67"/>
  <c r="C39" i="67"/>
  <c r="D39" i="67"/>
  <c r="A39" i="67"/>
  <c r="C8" i="67"/>
  <c r="D8" i="67"/>
  <c r="A8" i="67"/>
  <c r="C6" i="67"/>
  <c r="D6" i="67"/>
  <c r="A6" i="67"/>
  <c r="C27" i="67"/>
  <c r="D27" i="67"/>
  <c r="A27" i="67"/>
  <c r="A40" i="67"/>
  <c r="C40" i="67"/>
  <c r="D40" i="67"/>
  <c r="A29" i="67"/>
  <c r="C29" i="67"/>
  <c r="D29" i="67"/>
  <c r="A38" i="67"/>
  <c r="C38" i="67"/>
  <c r="D38" i="67"/>
  <c r="A45" i="67"/>
  <c r="C45" i="67"/>
  <c r="D45" i="67"/>
  <c r="A47" i="67"/>
  <c r="C47" i="67"/>
  <c r="D47" i="67"/>
  <c r="B114" i="71"/>
  <c r="C114" i="7"/>
  <c r="Q27" i="7"/>
  <c r="Q28" i="7"/>
  <c r="Q29" i="7"/>
  <c r="Q30" i="7"/>
  <c r="Q31" i="7"/>
  <c r="AG6" i="4"/>
  <c r="AE6" i="4"/>
  <c r="AC6" i="4"/>
  <c r="AD6" i="4"/>
  <c r="AF6" i="4"/>
  <c r="S402" i="64"/>
  <c r="S403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S260" i="64"/>
  <c r="S261" i="64"/>
  <c r="S262" i="64"/>
  <c r="S263" i="64"/>
  <c r="S264" i="64"/>
  <c r="S265" i="64"/>
  <c r="S266" i="64"/>
  <c r="S267" i="64"/>
  <c r="S268" i="64"/>
  <c r="S269" i="64"/>
  <c r="S270" i="64"/>
  <c r="S271" i="64"/>
  <c r="S272" i="64"/>
  <c r="S273" i="64"/>
  <c r="S274" i="64"/>
  <c r="S275" i="64"/>
  <c r="S276" i="64"/>
  <c r="S277" i="64"/>
  <c r="S278" i="64"/>
  <c r="S279" i="64"/>
  <c r="S280" i="64"/>
  <c r="S281" i="64"/>
  <c r="S282" i="64"/>
  <c r="S283" i="64"/>
  <c r="S284" i="64"/>
  <c r="S285" i="64"/>
  <c r="S286" i="64"/>
  <c r="S287" i="64"/>
  <c r="S288" i="64"/>
  <c r="S289" i="64"/>
  <c r="S290" i="64"/>
  <c r="S291" i="64"/>
  <c r="S292" i="64"/>
  <c r="S293" i="64"/>
  <c r="S294" i="64"/>
  <c r="S295" i="64"/>
  <c r="S296" i="64"/>
  <c r="S297" i="64"/>
  <c r="S298" i="64"/>
  <c r="S299" i="64"/>
  <c r="S300" i="64"/>
  <c r="S301" i="64"/>
  <c r="S302" i="64"/>
  <c r="S303" i="64"/>
  <c r="S304" i="64"/>
  <c r="S305" i="64"/>
  <c r="S306" i="64"/>
  <c r="S307" i="64"/>
  <c r="S308" i="64"/>
  <c r="S309" i="64"/>
  <c r="S310" i="64"/>
  <c r="S311" i="64"/>
  <c r="S312" i="64"/>
  <c r="S313" i="64"/>
  <c r="S314" i="64"/>
  <c r="S315" i="64"/>
  <c r="S316" i="64"/>
  <c r="S317" i="64"/>
  <c r="S318" i="64"/>
  <c r="S319" i="64"/>
  <c r="S320" i="64"/>
  <c r="S321" i="64"/>
  <c r="S322" i="64"/>
  <c r="S323" i="64"/>
  <c r="S324" i="64"/>
  <c r="S325" i="64"/>
  <c r="S326" i="64"/>
  <c r="S327" i="64"/>
  <c r="S328" i="64"/>
  <c r="S329" i="64"/>
  <c r="S330" i="64"/>
  <c r="S331" i="64"/>
  <c r="S332" i="64"/>
  <c r="S333" i="64"/>
  <c r="S334" i="64"/>
  <c r="S335" i="64"/>
  <c r="S336" i="64"/>
  <c r="S337" i="64"/>
  <c r="S338" i="64"/>
  <c r="S339" i="64"/>
  <c r="S340" i="64"/>
  <c r="S341" i="64"/>
  <c r="S342" i="64"/>
  <c r="S343" i="64"/>
  <c r="S344" i="64"/>
  <c r="S345" i="64"/>
  <c r="S346" i="64"/>
  <c r="S347" i="64"/>
  <c r="S348" i="64"/>
  <c r="S349" i="64"/>
  <c r="S350" i="64"/>
  <c r="S351" i="64"/>
  <c r="S352" i="64"/>
  <c r="S353" i="64"/>
  <c r="S354" i="64"/>
  <c r="S355" i="64"/>
  <c r="S356" i="64"/>
  <c r="S357" i="64"/>
  <c r="S358" i="64"/>
  <c r="S359" i="64"/>
  <c r="S360" i="64"/>
  <c r="S361" i="64"/>
  <c r="S362" i="64"/>
  <c r="S363" i="64"/>
  <c r="S364" i="64"/>
  <c r="S365" i="64"/>
  <c r="S366" i="64"/>
  <c r="S367" i="64"/>
  <c r="S368" i="64"/>
  <c r="S369" i="64"/>
  <c r="S370" i="64"/>
  <c r="S371" i="64"/>
  <c r="S372" i="64"/>
  <c r="S373" i="64"/>
  <c r="S374" i="64"/>
  <c r="S375" i="64"/>
  <c r="S376" i="64"/>
  <c r="S377" i="64"/>
  <c r="S378" i="64"/>
  <c r="S379" i="64"/>
  <c r="S380" i="64"/>
  <c r="S381" i="64"/>
  <c r="S382" i="64"/>
  <c r="S383" i="64"/>
  <c r="S384" i="64"/>
  <c r="S385" i="64"/>
  <c r="S386" i="64"/>
  <c r="S387" i="64"/>
  <c r="S388" i="64"/>
  <c r="S389" i="64"/>
  <c r="S390" i="64"/>
  <c r="S391" i="64"/>
  <c r="S392" i="64"/>
  <c r="S393" i="64"/>
  <c r="S394" i="64"/>
  <c r="S395" i="64"/>
  <c r="S396" i="64"/>
  <c r="S397" i="64"/>
  <c r="S398" i="64"/>
  <c r="S399" i="64"/>
  <c r="S400" i="64"/>
  <c r="S401" i="64"/>
  <c r="O178" i="64"/>
  <c r="K2" i="64"/>
  <c r="N20" i="48"/>
  <c r="L21" i="48"/>
  <c r="J3" i="64"/>
  <c r="P35" i="71"/>
  <c r="T3" i="64"/>
  <c r="T4" i="64"/>
  <c r="T5" i="64"/>
  <c r="T6" i="64"/>
  <c r="T7" i="64"/>
  <c r="T8" i="64"/>
  <c r="T9" i="64"/>
  <c r="T10" i="64"/>
  <c r="T11" i="64"/>
  <c r="T12" i="64"/>
  <c r="T13" i="64"/>
  <c r="T14" i="64"/>
  <c r="T15" i="64"/>
  <c r="T16" i="64"/>
  <c r="T17" i="64"/>
  <c r="T18" i="64"/>
  <c r="T19" i="64"/>
  <c r="T20" i="64"/>
  <c r="T21" i="64"/>
  <c r="T22" i="64"/>
  <c r="T23" i="64"/>
  <c r="T24" i="64"/>
  <c r="T25" i="64"/>
  <c r="T26" i="64"/>
  <c r="T27" i="64"/>
  <c r="T28" i="64"/>
  <c r="T29" i="64"/>
  <c r="T30" i="64"/>
  <c r="T31" i="64"/>
  <c r="T32" i="64"/>
  <c r="T33" i="64"/>
  <c r="T34" i="64"/>
  <c r="T35" i="64"/>
  <c r="T36" i="64"/>
  <c r="T37" i="64"/>
  <c r="T38" i="64"/>
  <c r="T39" i="64"/>
  <c r="T40" i="64"/>
  <c r="T41" i="64"/>
  <c r="R8" i="64"/>
  <c r="N14" i="64"/>
  <c r="P10" i="64"/>
  <c r="G50" i="67"/>
  <c r="F52" i="67"/>
  <c r="F21" i="67"/>
  <c r="E62" i="67"/>
  <c r="E28" i="67"/>
  <c r="E17" i="67"/>
  <c r="G68" i="67"/>
  <c r="G6" i="67"/>
  <c r="F101" i="67"/>
  <c r="E101" i="67"/>
  <c r="E77" i="67"/>
  <c r="G89" i="67"/>
  <c r="F18" i="67"/>
  <c r="G86" i="67"/>
  <c r="G28" i="67"/>
  <c r="G47" i="67"/>
  <c r="E86" i="67"/>
  <c r="F43" i="67"/>
  <c r="E79" i="67"/>
  <c r="F8" i="67"/>
  <c r="G4" i="67"/>
  <c r="E14" i="67"/>
  <c r="E88" i="67"/>
  <c r="F94" i="67"/>
  <c r="E39" i="67"/>
  <c r="G54" i="67"/>
  <c r="G8" i="67"/>
  <c r="E41" i="67"/>
  <c r="F73" i="67"/>
  <c r="G92" i="67"/>
  <c r="E18" i="67"/>
  <c r="E40" i="67"/>
  <c r="F26" i="67"/>
  <c r="F65" i="67"/>
  <c r="E80" i="67"/>
  <c r="G10" i="67"/>
  <c r="E32" i="67"/>
  <c r="E54" i="67"/>
  <c r="F90" i="67"/>
  <c r="F68" i="67"/>
  <c r="E31" i="67"/>
  <c r="E99" i="67"/>
  <c r="F48" i="67"/>
  <c r="E33" i="67"/>
  <c r="E102" i="67"/>
  <c r="E36" i="67"/>
  <c r="E61" i="67"/>
  <c r="E6" i="67"/>
  <c r="E50" i="67"/>
  <c r="F72" i="67"/>
  <c r="E35" i="67"/>
  <c r="G65" i="67"/>
  <c r="G7" i="67"/>
  <c r="F30" i="67"/>
  <c r="G51" i="67"/>
  <c r="F67" i="67"/>
  <c r="F97" i="67"/>
  <c r="E76" i="67"/>
  <c r="E82" i="67"/>
  <c r="G12" i="67"/>
  <c r="F23" i="67"/>
  <c r="G34" i="67"/>
  <c r="F45" i="67"/>
  <c r="F14" i="67"/>
  <c r="E37" i="67"/>
  <c r="F58" i="67"/>
  <c r="F71" i="67"/>
  <c r="G90" i="67"/>
  <c r="G96" i="67"/>
  <c r="E4" i="67"/>
  <c r="E16" i="67"/>
  <c r="G26" i="67"/>
  <c r="E38" i="67"/>
  <c r="G48" i="67"/>
  <c r="F59" i="67"/>
  <c r="G95" i="67"/>
  <c r="E85" i="67"/>
  <c r="G73" i="67"/>
  <c r="F62" i="67"/>
  <c r="G41" i="67"/>
  <c r="E19" i="67"/>
  <c r="E56" i="67"/>
  <c r="F88" i="67"/>
  <c r="F66" i="67"/>
  <c r="G25" i="67"/>
  <c r="F10" i="67"/>
  <c r="F54" i="67"/>
  <c r="G94" i="67"/>
  <c r="F79" i="67"/>
  <c r="G24" i="67"/>
  <c r="G46" i="67"/>
  <c r="G39" i="67"/>
  <c r="G72" i="67"/>
  <c r="E94" i="67"/>
  <c r="F17" i="67"/>
  <c r="F39" i="67"/>
  <c r="G60" i="67"/>
  <c r="G83" i="67"/>
  <c r="F60" i="67"/>
  <c r="F16" i="67"/>
  <c r="F100" i="67"/>
  <c r="F70" i="67"/>
  <c r="G81" i="67"/>
  <c r="E23" i="67"/>
  <c r="G45" i="67"/>
  <c r="F64" i="67"/>
  <c r="G75" i="67"/>
  <c r="E87" i="67"/>
  <c r="F92" i="67"/>
  <c r="G97" i="67"/>
  <c r="E103" i="67"/>
  <c r="F57" i="67"/>
  <c r="E52" i="67"/>
  <c r="E11" i="67"/>
  <c r="G21" i="67"/>
  <c r="G33" i="67"/>
  <c r="F44" i="67"/>
  <c r="E55" i="67"/>
  <c r="G63" i="67"/>
  <c r="G69" i="67"/>
  <c r="E75" i="67"/>
  <c r="F80" i="67"/>
  <c r="F86" i="67"/>
  <c r="G91" i="67"/>
  <c r="E97" i="67"/>
  <c r="F102" i="67"/>
  <c r="E58" i="67"/>
  <c r="G52" i="67"/>
  <c r="F47" i="67"/>
  <c r="E42" i="67"/>
  <c r="G36" i="67"/>
  <c r="G30" i="67"/>
  <c r="F25" i="67"/>
  <c r="E20" i="67"/>
  <c r="G14" i="67"/>
  <c r="F9" i="67"/>
  <c r="E78" i="67"/>
  <c r="G88" i="67"/>
  <c r="F99" i="67"/>
  <c r="G82" i="67"/>
  <c r="F93" i="67"/>
  <c r="F75" i="67"/>
  <c r="F69" i="67"/>
  <c r="E64" i="67"/>
  <c r="G55" i="67"/>
  <c r="E45" i="67"/>
  <c r="F34" i="67"/>
  <c r="G23" i="67"/>
  <c r="G11" i="67"/>
  <c r="F49" i="67"/>
  <c r="E44" i="67"/>
  <c r="G38" i="67"/>
  <c r="F33" i="67"/>
  <c r="F27" i="67"/>
  <c r="E22" i="67"/>
  <c r="G16" i="67"/>
  <c r="F11" i="67"/>
  <c r="F5" i="67"/>
  <c r="G84" i="67"/>
  <c r="F95" i="67"/>
  <c r="G78" i="67"/>
  <c r="F89" i="67"/>
  <c r="E100" i="67"/>
  <c r="E72" i="67"/>
  <c r="E66" i="67"/>
  <c r="G59" i="67"/>
  <c r="E49" i="67"/>
  <c r="F38" i="67"/>
  <c r="G27" i="67"/>
  <c r="G15" i="67"/>
  <c r="E5" i="67"/>
  <c r="G70" i="67"/>
  <c r="G9" i="67"/>
  <c r="F20" i="67"/>
  <c r="F32" i="67"/>
  <c r="E43" i="67"/>
  <c r="G53" i="67"/>
  <c r="E63" i="67"/>
  <c r="E69" i="67"/>
  <c r="F74" i="67"/>
  <c r="G79" i="67"/>
  <c r="G85" i="67"/>
  <c r="E91" i="67"/>
  <c r="F96" i="67"/>
  <c r="G101" i="67"/>
  <c r="G58" i="67"/>
  <c r="F53" i="67"/>
  <c r="G100" i="67"/>
  <c r="E13" i="67"/>
  <c r="E25" i="67"/>
  <c r="G35" i="67"/>
  <c r="F46" i="67"/>
  <c r="E57" i="67"/>
  <c r="G64" i="67"/>
  <c r="E70" i="67"/>
  <c r="G102" i="67"/>
  <c r="E92" i="67"/>
  <c r="F81" i="67"/>
  <c r="E98" i="67"/>
  <c r="F87" i="67"/>
  <c r="G76" i="67"/>
  <c r="E10" i="67"/>
  <c r="F15" i="67"/>
  <c r="G20" i="67"/>
  <c r="E26" i="67"/>
  <c r="F31" i="67"/>
  <c r="F37" i="67"/>
  <c r="G42" i="67"/>
  <c r="E48" i="67"/>
  <c r="E9" i="67"/>
  <c r="E21" i="67"/>
  <c r="G31" i="67"/>
  <c r="F42" i="67"/>
  <c r="E53" i="67"/>
  <c r="G62" i="67"/>
  <c r="E68" i="67"/>
  <c r="E74" i="67"/>
  <c r="E96" i="67"/>
  <c r="F85" i="67"/>
  <c r="F103" i="67"/>
  <c r="F91" i="67"/>
  <c r="G80" i="67"/>
  <c r="F7" i="67"/>
  <c r="F13" i="67"/>
  <c r="G18" i="67"/>
  <c r="E24" i="67"/>
  <c r="F29" i="67"/>
  <c r="F35" i="67"/>
  <c r="G40" i="67"/>
  <c r="E46" i="67"/>
  <c r="F51" i="67"/>
  <c r="G56" i="67"/>
  <c r="G103" i="67"/>
  <c r="F98" i="67"/>
  <c r="E93" i="67"/>
  <c r="G87" i="67"/>
  <c r="F82" i="67"/>
  <c r="F76" i="67"/>
  <c r="E71" i="67"/>
  <c r="E65" i="67"/>
  <c r="G57" i="67"/>
  <c r="E47" i="67"/>
  <c r="F36" i="67"/>
  <c r="F24" i="67"/>
  <c r="G13" i="67"/>
  <c r="F4" i="67"/>
  <c r="F61" i="67"/>
  <c r="G93" i="67"/>
  <c r="E83" i="67"/>
  <c r="G71" i="67"/>
  <c r="E59" i="67"/>
  <c r="G37" i="67"/>
  <c r="E15" i="67"/>
  <c r="G29" i="67"/>
  <c r="F22" i="67"/>
  <c r="G43" i="67"/>
  <c r="F63" i="67"/>
  <c r="G74" i="67"/>
  <c r="E84" i="67"/>
  <c r="E90" i="67"/>
  <c r="E8" i="67"/>
  <c r="F19" i="67"/>
  <c r="E30" i="67"/>
  <c r="F41" i="67"/>
  <c r="F6" i="67"/>
  <c r="E29" i="67"/>
  <c r="F50" i="67"/>
  <c r="G66" i="67"/>
  <c r="G98" i="67"/>
  <c r="F77" i="67"/>
  <c r="F83" i="67"/>
  <c r="E12" i="67"/>
  <c r="G22" i="67"/>
  <c r="E34" i="67"/>
  <c r="G44" i="67"/>
  <c r="F55" i="67"/>
  <c r="G99" i="67"/>
  <c r="E89" i="67"/>
  <c r="G77" i="67"/>
  <c r="E67" i="67"/>
  <c r="G49" i="67"/>
  <c r="E27" i="67"/>
  <c r="G5" i="67"/>
  <c r="E60" i="67"/>
  <c r="E95" i="67"/>
  <c r="E81" i="67"/>
  <c r="F56" i="67"/>
  <c r="F12" i="67"/>
  <c r="G32" i="67"/>
  <c r="F84" i="67"/>
  <c r="F78" i="67"/>
  <c r="E73" i="67"/>
  <c r="G67" i="67"/>
  <c r="G61" i="67"/>
  <c r="E51" i="67"/>
  <c r="F40" i="67"/>
  <c r="F28" i="67"/>
  <c r="G17" i="67"/>
  <c r="E7" i="67"/>
  <c r="G19" i="67"/>
  <c r="AP9" i="73"/>
  <c r="C115" i="7"/>
  <c r="B115" i="71"/>
  <c r="Q32" i="7"/>
  <c r="Q33" i="7"/>
  <c r="Q34" i="7"/>
  <c r="Q35" i="7"/>
  <c r="AI6" i="4"/>
  <c r="AH6" i="4"/>
  <c r="AJ6" i="4"/>
  <c r="T402" i="64"/>
  <c r="T403" i="64"/>
  <c r="T42" i="64"/>
  <c r="T43" i="64"/>
  <c r="T44" i="64"/>
  <c r="T45" i="64"/>
  <c r="T46" i="64"/>
  <c r="T47" i="64"/>
  <c r="T48" i="64"/>
  <c r="T49" i="64"/>
  <c r="T50" i="64"/>
  <c r="T51" i="64"/>
  <c r="T52" i="64"/>
  <c r="T53" i="64"/>
  <c r="T54" i="64"/>
  <c r="T55" i="64"/>
  <c r="T56" i="64"/>
  <c r="T57" i="64"/>
  <c r="T58" i="64"/>
  <c r="T59" i="64"/>
  <c r="T60" i="64"/>
  <c r="T61" i="64"/>
  <c r="T62" i="64"/>
  <c r="T63" i="64"/>
  <c r="T64" i="64"/>
  <c r="T65" i="64"/>
  <c r="T66" i="64"/>
  <c r="T67" i="64"/>
  <c r="T68" i="64"/>
  <c r="T69" i="64"/>
  <c r="T70" i="64"/>
  <c r="T71" i="64"/>
  <c r="T72" i="64"/>
  <c r="T73" i="64"/>
  <c r="T74" i="64"/>
  <c r="T75" i="64"/>
  <c r="T76" i="64"/>
  <c r="T77" i="64"/>
  <c r="T78" i="64"/>
  <c r="T79" i="64"/>
  <c r="T80" i="64"/>
  <c r="T81" i="64"/>
  <c r="T82" i="64"/>
  <c r="T83" i="64"/>
  <c r="T84" i="64"/>
  <c r="T85" i="64"/>
  <c r="T86" i="64"/>
  <c r="T87" i="64"/>
  <c r="T88" i="64"/>
  <c r="T89" i="64"/>
  <c r="T90" i="64"/>
  <c r="T91" i="64"/>
  <c r="T92" i="64"/>
  <c r="T93" i="64"/>
  <c r="T94" i="64"/>
  <c r="T95" i="64"/>
  <c r="T96" i="64"/>
  <c r="T97" i="64"/>
  <c r="T98" i="64"/>
  <c r="T99" i="64"/>
  <c r="T100" i="64"/>
  <c r="T101" i="64"/>
  <c r="T102" i="64"/>
  <c r="T103" i="64"/>
  <c r="T104" i="64"/>
  <c r="T105" i="64"/>
  <c r="T106" i="64"/>
  <c r="T107" i="64"/>
  <c r="T108" i="64"/>
  <c r="T109" i="64"/>
  <c r="T110" i="64"/>
  <c r="T111" i="64"/>
  <c r="T112" i="64"/>
  <c r="T113" i="64"/>
  <c r="T114" i="64"/>
  <c r="T115" i="64"/>
  <c r="T116" i="64"/>
  <c r="T117" i="64"/>
  <c r="T118" i="64"/>
  <c r="T119" i="64"/>
  <c r="T120" i="64"/>
  <c r="T121" i="64"/>
  <c r="T122" i="64"/>
  <c r="T123" i="64"/>
  <c r="T124" i="64"/>
  <c r="T125" i="64"/>
  <c r="T126" i="64"/>
  <c r="T127" i="64"/>
  <c r="T128" i="64"/>
  <c r="T129" i="64"/>
  <c r="T130" i="64"/>
  <c r="T131" i="64"/>
  <c r="T132" i="64"/>
  <c r="T133" i="64"/>
  <c r="T134" i="64"/>
  <c r="T135" i="64"/>
  <c r="T136" i="64"/>
  <c r="T137" i="64"/>
  <c r="T138" i="64"/>
  <c r="T139" i="64"/>
  <c r="T140" i="64"/>
  <c r="T141" i="64"/>
  <c r="T142" i="64"/>
  <c r="T143" i="64"/>
  <c r="T144" i="64"/>
  <c r="T145" i="64"/>
  <c r="T146" i="64"/>
  <c r="T147" i="64"/>
  <c r="T148" i="64"/>
  <c r="T149" i="64"/>
  <c r="T150" i="64"/>
  <c r="T151" i="64"/>
  <c r="T152" i="64"/>
  <c r="T153" i="64"/>
  <c r="T154" i="64"/>
  <c r="T155" i="64"/>
  <c r="T156" i="64"/>
  <c r="T157" i="64"/>
  <c r="T158" i="64"/>
  <c r="T159" i="64"/>
  <c r="T160" i="64"/>
  <c r="T161" i="64"/>
  <c r="T162" i="64"/>
  <c r="T163" i="64"/>
  <c r="T164" i="64"/>
  <c r="T165" i="64"/>
  <c r="T166" i="64"/>
  <c r="T167" i="64"/>
  <c r="T168" i="64"/>
  <c r="T169" i="64"/>
  <c r="T170" i="64"/>
  <c r="T171" i="64"/>
  <c r="T172" i="64"/>
  <c r="T173" i="64"/>
  <c r="T174" i="64"/>
  <c r="T175" i="64"/>
  <c r="T176" i="64"/>
  <c r="T177" i="64"/>
  <c r="T178" i="64"/>
  <c r="T179" i="64"/>
  <c r="T180" i="64"/>
  <c r="T181" i="64"/>
  <c r="T182" i="64"/>
  <c r="T183" i="64"/>
  <c r="T184" i="64"/>
  <c r="T185" i="64"/>
  <c r="T186" i="64"/>
  <c r="T187" i="64"/>
  <c r="T188" i="64"/>
  <c r="T189" i="64"/>
  <c r="T190" i="64"/>
  <c r="T191" i="64"/>
  <c r="T192" i="64"/>
  <c r="T193" i="64"/>
  <c r="T194" i="64"/>
  <c r="T195" i="64"/>
  <c r="T196" i="64"/>
  <c r="T197" i="64"/>
  <c r="T198" i="64"/>
  <c r="T199" i="64"/>
  <c r="T200" i="64"/>
  <c r="T201" i="64"/>
  <c r="T202" i="64"/>
  <c r="T203" i="64"/>
  <c r="T204" i="64"/>
  <c r="T205" i="64"/>
  <c r="T206" i="64"/>
  <c r="T207" i="64"/>
  <c r="T208" i="64"/>
  <c r="T209" i="64"/>
  <c r="T210" i="64"/>
  <c r="T211" i="64"/>
  <c r="T212" i="64"/>
  <c r="T213" i="64"/>
  <c r="T214" i="64"/>
  <c r="T215" i="64"/>
  <c r="T216" i="64"/>
  <c r="T217" i="64"/>
  <c r="T218" i="64"/>
  <c r="T219" i="64"/>
  <c r="T220" i="64"/>
  <c r="T221" i="64"/>
  <c r="T222" i="64"/>
  <c r="T223" i="64"/>
  <c r="T224" i="64"/>
  <c r="T225" i="64"/>
  <c r="T226" i="64"/>
  <c r="T227" i="64"/>
  <c r="T228" i="64"/>
  <c r="T229" i="64"/>
  <c r="T230" i="64"/>
  <c r="T231" i="64"/>
  <c r="T232" i="64"/>
  <c r="T233" i="64"/>
  <c r="T234" i="64"/>
  <c r="T235" i="64"/>
  <c r="T236" i="64"/>
  <c r="T237" i="64"/>
  <c r="T238" i="64"/>
  <c r="T239" i="64"/>
  <c r="T240" i="64"/>
  <c r="T241" i="64"/>
  <c r="T242" i="64"/>
  <c r="T243" i="64"/>
  <c r="T244" i="64"/>
  <c r="T245" i="64"/>
  <c r="T246" i="64"/>
  <c r="T247" i="64"/>
  <c r="T248" i="64"/>
  <c r="T249" i="64"/>
  <c r="T250" i="64"/>
  <c r="T251" i="64"/>
  <c r="T252" i="64"/>
  <c r="T253" i="64"/>
  <c r="T254" i="64"/>
  <c r="T255" i="64"/>
  <c r="T256" i="64"/>
  <c r="T257" i="64"/>
  <c r="T258" i="64"/>
  <c r="T259" i="64"/>
  <c r="T260" i="64"/>
  <c r="T261" i="64"/>
  <c r="T262" i="64"/>
  <c r="T263" i="64"/>
  <c r="T264" i="64"/>
  <c r="T265" i="64"/>
  <c r="T266" i="64"/>
  <c r="T267" i="64"/>
  <c r="T268" i="64"/>
  <c r="T269" i="64"/>
  <c r="T270" i="64"/>
  <c r="T271" i="64"/>
  <c r="T272" i="64"/>
  <c r="T273" i="64"/>
  <c r="T274" i="64"/>
  <c r="T275" i="64"/>
  <c r="T276" i="64"/>
  <c r="T277" i="64"/>
  <c r="T278" i="64"/>
  <c r="T279" i="64"/>
  <c r="T280" i="64"/>
  <c r="T281" i="64"/>
  <c r="T282" i="64"/>
  <c r="T283" i="64"/>
  <c r="T284" i="64"/>
  <c r="T285" i="64"/>
  <c r="T286" i="64"/>
  <c r="T287" i="64"/>
  <c r="T288" i="64"/>
  <c r="T289" i="64"/>
  <c r="T290" i="64"/>
  <c r="T291" i="64"/>
  <c r="T292" i="64"/>
  <c r="T293" i="64"/>
  <c r="T294" i="64"/>
  <c r="T295" i="64"/>
  <c r="T296" i="64"/>
  <c r="T297" i="64"/>
  <c r="T298" i="64"/>
  <c r="T299" i="64"/>
  <c r="T300" i="64"/>
  <c r="T301" i="64"/>
  <c r="T302" i="64"/>
  <c r="T303" i="64"/>
  <c r="T304" i="64"/>
  <c r="T305" i="64"/>
  <c r="T306" i="64"/>
  <c r="T307" i="64"/>
  <c r="T308" i="64"/>
  <c r="T309" i="64"/>
  <c r="T310" i="64"/>
  <c r="T311" i="64"/>
  <c r="T312" i="64"/>
  <c r="T313" i="64"/>
  <c r="T314" i="64"/>
  <c r="T315" i="64"/>
  <c r="T316" i="64"/>
  <c r="T317" i="64"/>
  <c r="T318" i="64"/>
  <c r="T319" i="64"/>
  <c r="T320" i="64"/>
  <c r="T321" i="64"/>
  <c r="T322" i="64"/>
  <c r="T323" i="64"/>
  <c r="T324" i="64"/>
  <c r="T325" i="64"/>
  <c r="T326" i="64"/>
  <c r="T327" i="64"/>
  <c r="T328" i="64"/>
  <c r="T329" i="64"/>
  <c r="T330" i="64"/>
  <c r="T331" i="64"/>
  <c r="T332" i="64"/>
  <c r="T333" i="64"/>
  <c r="T334" i="64"/>
  <c r="T335" i="64"/>
  <c r="T336" i="64"/>
  <c r="T337" i="64"/>
  <c r="T338" i="64"/>
  <c r="T339" i="64"/>
  <c r="T340" i="64"/>
  <c r="T341" i="64"/>
  <c r="T342" i="64"/>
  <c r="T343" i="64"/>
  <c r="T344" i="64"/>
  <c r="T345" i="64"/>
  <c r="T346" i="64"/>
  <c r="T347" i="64"/>
  <c r="T348" i="64"/>
  <c r="T349" i="64"/>
  <c r="T350" i="64"/>
  <c r="T351" i="64"/>
  <c r="T352" i="64"/>
  <c r="T353" i="64"/>
  <c r="T354" i="64"/>
  <c r="T355" i="64"/>
  <c r="T356" i="64"/>
  <c r="T357" i="64"/>
  <c r="T358" i="64"/>
  <c r="T359" i="64"/>
  <c r="T360" i="64"/>
  <c r="T361" i="64"/>
  <c r="T362" i="64"/>
  <c r="T363" i="64"/>
  <c r="T364" i="64"/>
  <c r="T365" i="64"/>
  <c r="T366" i="64"/>
  <c r="T367" i="64"/>
  <c r="T368" i="64"/>
  <c r="T369" i="64"/>
  <c r="T370" i="64"/>
  <c r="T371" i="64"/>
  <c r="T372" i="64"/>
  <c r="T373" i="64"/>
  <c r="T374" i="64"/>
  <c r="T375" i="64"/>
  <c r="T376" i="64"/>
  <c r="T377" i="64"/>
  <c r="T378" i="64"/>
  <c r="T379" i="64"/>
  <c r="T380" i="64"/>
  <c r="T381" i="64"/>
  <c r="T382" i="64"/>
  <c r="T383" i="64"/>
  <c r="T384" i="64"/>
  <c r="T385" i="64"/>
  <c r="T386" i="64"/>
  <c r="T387" i="64"/>
  <c r="T388" i="64"/>
  <c r="T389" i="64"/>
  <c r="T390" i="64"/>
  <c r="T391" i="64"/>
  <c r="T392" i="64"/>
  <c r="T393" i="64"/>
  <c r="T394" i="64"/>
  <c r="T395" i="64"/>
  <c r="T396" i="64"/>
  <c r="T397" i="64"/>
  <c r="T398" i="64"/>
  <c r="T399" i="64"/>
  <c r="T400" i="64"/>
  <c r="T401" i="64"/>
  <c r="O179" i="64"/>
  <c r="K3" i="64"/>
  <c r="U3" i="64"/>
  <c r="U4" i="64"/>
  <c r="U5" i="64"/>
  <c r="U6" i="64"/>
  <c r="U7" i="64"/>
  <c r="U8" i="64"/>
  <c r="U9" i="64"/>
  <c r="U10" i="64"/>
  <c r="U11" i="64"/>
  <c r="U12" i="64"/>
  <c r="U13" i="64"/>
  <c r="U14" i="64"/>
  <c r="U15" i="64"/>
  <c r="U16" i="64"/>
  <c r="U17" i="64"/>
  <c r="U18" i="64"/>
  <c r="U19" i="64"/>
  <c r="U20" i="64"/>
  <c r="U21" i="64"/>
  <c r="U22" i="64"/>
  <c r="U23" i="64"/>
  <c r="U24" i="64"/>
  <c r="U25" i="64"/>
  <c r="U26" i="64"/>
  <c r="U27" i="64"/>
  <c r="U28" i="64"/>
  <c r="U29" i="64"/>
  <c r="U30" i="64"/>
  <c r="U31" i="64"/>
  <c r="U32" i="64"/>
  <c r="U33" i="64"/>
  <c r="U34" i="64"/>
  <c r="U35" i="64"/>
  <c r="U36" i="64"/>
  <c r="U37" i="64"/>
  <c r="U38" i="64"/>
  <c r="U39" i="64"/>
  <c r="U40" i="64"/>
  <c r="U41" i="64"/>
  <c r="L2" i="64"/>
  <c r="N21" i="48"/>
  <c r="L22" i="48"/>
  <c r="P36" i="71"/>
  <c r="P37" i="71"/>
  <c r="R9" i="64"/>
  <c r="N15" i="64"/>
  <c r="P11" i="64"/>
  <c r="Q36" i="7"/>
  <c r="AU9" i="73"/>
  <c r="C116" i="7"/>
  <c r="B116" i="71"/>
  <c r="Q37" i="7"/>
  <c r="AQ6" i="4"/>
  <c r="AO6" i="4"/>
  <c r="AP6" i="4"/>
  <c r="U402" i="64"/>
  <c r="U403" i="64"/>
  <c r="U42" i="64"/>
  <c r="U43" i="64"/>
  <c r="U44" i="64"/>
  <c r="U45" i="64"/>
  <c r="U46" i="64"/>
  <c r="U47" i="64"/>
  <c r="U48" i="64"/>
  <c r="U49" i="64"/>
  <c r="U50" i="64"/>
  <c r="U51" i="64"/>
  <c r="U52" i="64"/>
  <c r="U53" i="64"/>
  <c r="U54" i="64"/>
  <c r="U55" i="64"/>
  <c r="U56" i="64"/>
  <c r="U57" i="64"/>
  <c r="U58" i="64"/>
  <c r="U59" i="64"/>
  <c r="U60" i="64"/>
  <c r="U61" i="64"/>
  <c r="U62" i="64"/>
  <c r="U63" i="64"/>
  <c r="U64" i="64"/>
  <c r="U65" i="64"/>
  <c r="U66" i="64"/>
  <c r="U67" i="64"/>
  <c r="U68" i="64"/>
  <c r="U69" i="64"/>
  <c r="U70" i="64"/>
  <c r="U71" i="64"/>
  <c r="U72" i="64"/>
  <c r="U73" i="64"/>
  <c r="U74" i="64"/>
  <c r="U75" i="64"/>
  <c r="U76" i="64"/>
  <c r="U77" i="64"/>
  <c r="U78" i="64"/>
  <c r="U79" i="64"/>
  <c r="U80" i="64"/>
  <c r="U81" i="64"/>
  <c r="U82" i="64"/>
  <c r="U83" i="64"/>
  <c r="U84" i="64"/>
  <c r="U85" i="64"/>
  <c r="U86" i="64"/>
  <c r="U87" i="64"/>
  <c r="U88" i="64"/>
  <c r="U89" i="64"/>
  <c r="U90" i="64"/>
  <c r="U91" i="64"/>
  <c r="U92" i="64"/>
  <c r="U93" i="64"/>
  <c r="U94" i="64"/>
  <c r="U95" i="64"/>
  <c r="U96" i="64"/>
  <c r="U97" i="64"/>
  <c r="U98" i="64"/>
  <c r="U99" i="64"/>
  <c r="U100" i="64"/>
  <c r="U101" i="64"/>
  <c r="U102" i="64"/>
  <c r="U103" i="64"/>
  <c r="U104" i="64"/>
  <c r="U105" i="64"/>
  <c r="U106" i="64"/>
  <c r="U107" i="64"/>
  <c r="U108" i="64"/>
  <c r="U109" i="64"/>
  <c r="U110" i="64"/>
  <c r="U111" i="64"/>
  <c r="U112" i="64"/>
  <c r="U113" i="64"/>
  <c r="U114" i="64"/>
  <c r="U115" i="64"/>
  <c r="U116" i="64"/>
  <c r="U117" i="64"/>
  <c r="U118" i="64"/>
  <c r="U119" i="64"/>
  <c r="U120" i="64"/>
  <c r="U121" i="64"/>
  <c r="U122" i="64"/>
  <c r="U123" i="64"/>
  <c r="U124" i="64"/>
  <c r="U125" i="64"/>
  <c r="U126" i="64"/>
  <c r="U127" i="64"/>
  <c r="U128" i="64"/>
  <c r="U129" i="64"/>
  <c r="U130" i="64"/>
  <c r="U131" i="64"/>
  <c r="U132" i="64"/>
  <c r="U133" i="64"/>
  <c r="U134" i="64"/>
  <c r="U135" i="64"/>
  <c r="U136" i="64"/>
  <c r="U137" i="64"/>
  <c r="U138" i="64"/>
  <c r="U139" i="64"/>
  <c r="U140" i="64"/>
  <c r="U141" i="64"/>
  <c r="U142" i="64"/>
  <c r="U143" i="64"/>
  <c r="U144" i="64"/>
  <c r="U145" i="64"/>
  <c r="U146" i="64"/>
  <c r="U147" i="64"/>
  <c r="U148" i="64"/>
  <c r="U149" i="64"/>
  <c r="U150" i="64"/>
  <c r="U151" i="64"/>
  <c r="U152" i="64"/>
  <c r="U153" i="64"/>
  <c r="U154" i="64"/>
  <c r="U155" i="64"/>
  <c r="U156" i="64"/>
  <c r="U157" i="64"/>
  <c r="U158" i="64"/>
  <c r="U159" i="64"/>
  <c r="U160" i="64"/>
  <c r="U161" i="64"/>
  <c r="U162" i="64"/>
  <c r="U163" i="64"/>
  <c r="U164" i="64"/>
  <c r="U165" i="64"/>
  <c r="U166" i="64"/>
  <c r="U167" i="64"/>
  <c r="U168" i="64"/>
  <c r="U169" i="64"/>
  <c r="U170" i="64"/>
  <c r="U171" i="64"/>
  <c r="U172" i="64"/>
  <c r="U173" i="64"/>
  <c r="U174" i="64"/>
  <c r="U175" i="64"/>
  <c r="U176" i="64"/>
  <c r="U177" i="64"/>
  <c r="U178" i="64"/>
  <c r="U179" i="64"/>
  <c r="U180" i="64"/>
  <c r="U181" i="64"/>
  <c r="U182" i="64"/>
  <c r="U183" i="64"/>
  <c r="U184" i="64"/>
  <c r="U185" i="64"/>
  <c r="U186" i="64"/>
  <c r="U187" i="64"/>
  <c r="U188" i="64"/>
  <c r="U189" i="64"/>
  <c r="U190" i="64"/>
  <c r="U191" i="64"/>
  <c r="U192" i="64"/>
  <c r="U193" i="64"/>
  <c r="U194" i="64"/>
  <c r="U195" i="64"/>
  <c r="U196" i="64"/>
  <c r="U197" i="64"/>
  <c r="U198" i="64"/>
  <c r="U199" i="64"/>
  <c r="U200" i="64"/>
  <c r="U201" i="64"/>
  <c r="U202" i="64"/>
  <c r="U203" i="64"/>
  <c r="U204" i="64"/>
  <c r="U205" i="64"/>
  <c r="U206" i="64"/>
  <c r="U207" i="64"/>
  <c r="U208" i="64"/>
  <c r="U209" i="64"/>
  <c r="U210" i="64"/>
  <c r="U211" i="64"/>
  <c r="U212" i="64"/>
  <c r="U213" i="64"/>
  <c r="U214" i="64"/>
  <c r="U215" i="64"/>
  <c r="U216" i="64"/>
  <c r="U217" i="64"/>
  <c r="U218" i="64"/>
  <c r="U219" i="64"/>
  <c r="U220" i="64"/>
  <c r="U221" i="64"/>
  <c r="U222" i="64"/>
  <c r="U223" i="64"/>
  <c r="U224" i="64"/>
  <c r="U225" i="64"/>
  <c r="U226" i="64"/>
  <c r="U227" i="64"/>
  <c r="U228" i="64"/>
  <c r="U229" i="64"/>
  <c r="U230" i="64"/>
  <c r="U231" i="64"/>
  <c r="U232" i="64"/>
  <c r="U233" i="64"/>
  <c r="U234" i="64"/>
  <c r="U235" i="64"/>
  <c r="U236" i="64"/>
  <c r="U237" i="64"/>
  <c r="U238" i="64"/>
  <c r="U239" i="64"/>
  <c r="U240" i="64"/>
  <c r="U241" i="64"/>
  <c r="U242" i="64"/>
  <c r="U243" i="64"/>
  <c r="U244" i="64"/>
  <c r="U245" i="64"/>
  <c r="U246" i="64"/>
  <c r="U247" i="64"/>
  <c r="U248" i="64"/>
  <c r="U249" i="64"/>
  <c r="U250" i="64"/>
  <c r="U251" i="64"/>
  <c r="U252" i="64"/>
  <c r="U253" i="64"/>
  <c r="U254" i="64"/>
  <c r="U255" i="64"/>
  <c r="U256" i="64"/>
  <c r="U257" i="64"/>
  <c r="U258" i="64"/>
  <c r="U259" i="64"/>
  <c r="U260" i="64"/>
  <c r="U261" i="64"/>
  <c r="U262" i="64"/>
  <c r="U263" i="64"/>
  <c r="U264" i="64"/>
  <c r="U265" i="64"/>
  <c r="U266" i="64"/>
  <c r="U267" i="64"/>
  <c r="U268" i="64"/>
  <c r="U269" i="64"/>
  <c r="U270" i="64"/>
  <c r="U271" i="64"/>
  <c r="U272" i="64"/>
  <c r="U273" i="64"/>
  <c r="U274" i="64"/>
  <c r="U275" i="64"/>
  <c r="U276" i="64"/>
  <c r="U277" i="64"/>
  <c r="U278" i="64"/>
  <c r="U279" i="64"/>
  <c r="U280" i="64"/>
  <c r="U281" i="64"/>
  <c r="U282" i="64"/>
  <c r="U283" i="64"/>
  <c r="U284" i="64"/>
  <c r="U285" i="64"/>
  <c r="U286" i="64"/>
  <c r="U287" i="64"/>
  <c r="U288" i="64"/>
  <c r="U289" i="64"/>
  <c r="U290" i="64"/>
  <c r="U291" i="64"/>
  <c r="U292" i="64"/>
  <c r="U293" i="64"/>
  <c r="U294" i="64"/>
  <c r="U295" i="64"/>
  <c r="U296" i="64"/>
  <c r="U297" i="64"/>
  <c r="U298" i="64"/>
  <c r="U299" i="64"/>
  <c r="U300" i="64"/>
  <c r="U301" i="64"/>
  <c r="U302" i="64"/>
  <c r="U303" i="64"/>
  <c r="U304" i="64"/>
  <c r="U305" i="64"/>
  <c r="U306" i="64"/>
  <c r="U307" i="64"/>
  <c r="U308" i="64"/>
  <c r="U309" i="64"/>
  <c r="U310" i="64"/>
  <c r="U311" i="64"/>
  <c r="U312" i="64"/>
  <c r="U313" i="64"/>
  <c r="U314" i="64"/>
  <c r="U315" i="64"/>
  <c r="U316" i="64"/>
  <c r="U317" i="64"/>
  <c r="U318" i="64"/>
  <c r="U319" i="64"/>
  <c r="U320" i="64"/>
  <c r="U321" i="64"/>
  <c r="U322" i="64"/>
  <c r="U323" i="64"/>
  <c r="U324" i="64"/>
  <c r="U325" i="64"/>
  <c r="U326" i="64"/>
  <c r="U327" i="64"/>
  <c r="U328" i="64"/>
  <c r="U329" i="64"/>
  <c r="U330" i="64"/>
  <c r="U331" i="64"/>
  <c r="U332" i="64"/>
  <c r="U333" i="64"/>
  <c r="U334" i="64"/>
  <c r="U335" i="64"/>
  <c r="U336" i="64"/>
  <c r="U337" i="64"/>
  <c r="U338" i="64"/>
  <c r="U339" i="64"/>
  <c r="U340" i="64"/>
  <c r="U341" i="64"/>
  <c r="U342" i="64"/>
  <c r="U343" i="64"/>
  <c r="U344" i="64"/>
  <c r="U345" i="64"/>
  <c r="U346" i="64"/>
  <c r="U347" i="64"/>
  <c r="U348" i="64"/>
  <c r="U349" i="64"/>
  <c r="U350" i="64"/>
  <c r="U351" i="64"/>
  <c r="U352" i="64"/>
  <c r="U353" i="64"/>
  <c r="U354" i="64"/>
  <c r="U355" i="64"/>
  <c r="U356" i="64"/>
  <c r="U357" i="64"/>
  <c r="U358" i="64"/>
  <c r="U359" i="64"/>
  <c r="U360" i="64"/>
  <c r="U361" i="64"/>
  <c r="U362" i="64"/>
  <c r="U363" i="64"/>
  <c r="U364" i="64"/>
  <c r="U365" i="64"/>
  <c r="U366" i="64"/>
  <c r="U367" i="64"/>
  <c r="U368" i="64"/>
  <c r="U369" i="64"/>
  <c r="U370" i="64"/>
  <c r="U371" i="64"/>
  <c r="U372" i="64"/>
  <c r="U373" i="64"/>
  <c r="U374" i="64"/>
  <c r="U375" i="64"/>
  <c r="U376" i="64"/>
  <c r="U377" i="64"/>
  <c r="U378" i="64"/>
  <c r="U379" i="64"/>
  <c r="U380" i="64"/>
  <c r="U381" i="64"/>
  <c r="U382" i="64"/>
  <c r="U383" i="64"/>
  <c r="U384" i="64"/>
  <c r="U385" i="64"/>
  <c r="U386" i="64"/>
  <c r="U387" i="64"/>
  <c r="U388" i="64"/>
  <c r="U389" i="64"/>
  <c r="U390" i="64"/>
  <c r="U391" i="64"/>
  <c r="U392" i="64"/>
  <c r="U393" i="64"/>
  <c r="U394" i="64"/>
  <c r="U395" i="64"/>
  <c r="U396" i="64"/>
  <c r="U397" i="64"/>
  <c r="U398" i="64"/>
  <c r="U399" i="64"/>
  <c r="U400" i="64"/>
  <c r="U401" i="64"/>
  <c r="O180" i="64"/>
  <c r="V3" i="64"/>
  <c r="V4" i="64"/>
  <c r="L3" i="64"/>
  <c r="M2" i="64"/>
  <c r="N22" i="48"/>
  <c r="P38" i="71"/>
  <c r="R10" i="64"/>
  <c r="N16" i="64"/>
  <c r="P12" i="64"/>
  <c r="Q38" i="7"/>
  <c r="AR6" i="4"/>
  <c r="AZ9" i="73"/>
  <c r="C117" i="7"/>
  <c r="B117" i="71"/>
  <c r="O181" i="64"/>
  <c r="M3" i="64"/>
  <c r="W3" i="64"/>
  <c r="W4" i="64"/>
  <c r="W5" i="64"/>
  <c r="W6" i="64"/>
  <c r="W7" i="64"/>
  <c r="W8" i="64"/>
  <c r="W9" i="64"/>
  <c r="W10" i="64"/>
  <c r="W11" i="64"/>
  <c r="W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V5" i="64"/>
  <c r="R11" i="64"/>
  <c r="P13" i="64"/>
  <c r="N17" i="64"/>
  <c r="P39" i="71"/>
  <c r="AS6" i="4"/>
  <c r="Q39" i="7"/>
  <c r="W402" i="64"/>
  <c r="W403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260" i="64"/>
  <c r="W261" i="64"/>
  <c r="W262" i="64"/>
  <c r="W263" i="64"/>
  <c r="W264" i="64"/>
  <c r="W265" i="64"/>
  <c r="W266" i="64"/>
  <c r="W267" i="64"/>
  <c r="W268" i="64"/>
  <c r="W269" i="64"/>
  <c r="W270" i="64"/>
  <c r="W271" i="64"/>
  <c r="W272" i="64"/>
  <c r="W273" i="64"/>
  <c r="W274" i="64"/>
  <c r="W275" i="64"/>
  <c r="W276" i="64"/>
  <c r="W277" i="64"/>
  <c r="W278" i="64"/>
  <c r="W279" i="64"/>
  <c r="W280" i="64"/>
  <c r="W281" i="64"/>
  <c r="W282" i="64"/>
  <c r="W283" i="64"/>
  <c r="W284" i="64"/>
  <c r="W285" i="64"/>
  <c r="W286" i="64"/>
  <c r="W287" i="64"/>
  <c r="W288" i="64"/>
  <c r="W289" i="64"/>
  <c r="W290" i="64"/>
  <c r="W291" i="64"/>
  <c r="W292" i="64"/>
  <c r="W293" i="64"/>
  <c r="W294" i="64"/>
  <c r="W295" i="64"/>
  <c r="W296" i="64"/>
  <c r="W297" i="64"/>
  <c r="W298" i="64"/>
  <c r="W299" i="64"/>
  <c r="W300" i="64"/>
  <c r="W301" i="64"/>
  <c r="W302" i="64"/>
  <c r="W303" i="64"/>
  <c r="W304" i="64"/>
  <c r="W305" i="64"/>
  <c r="W306" i="64"/>
  <c r="W307" i="64"/>
  <c r="W308" i="64"/>
  <c r="W309" i="64"/>
  <c r="W310" i="64"/>
  <c r="W311" i="64"/>
  <c r="W312" i="64"/>
  <c r="W313" i="64"/>
  <c r="W314" i="64"/>
  <c r="W315" i="64"/>
  <c r="W316" i="64"/>
  <c r="W317" i="64"/>
  <c r="W318" i="64"/>
  <c r="W319" i="64"/>
  <c r="W320" i="64"/>
  <c r="W321" i="64"/>
  <c r="W322" i="64"/>
  <c r="W323" i="64"/>
  <c r="W324" i="64"/>
  <c r="W325" i="64"/>
  <c r="W326" i="64"/>
  <c r="W327" i="64"/>
  <c r="W328" i="64"/>
  <c r="W329" i="64"/>
  <c r="W330" i="64"/>
  <c r="W331" i="64"/>
  <c r="W332" i="64"/>
  <c r="W333" i="64"/>
  <c r="W334" i="64"/>
  <c r="W335" i="64"/>
  <c r="W336" i="64"/>
  <c r="W337" i="64"/>
  <c r="W338" i="64"/>
  <c r="W339" i="64"/>
  <c r="W340" i="64"/>
  <c r="W341" i="64"/>
  <c r="W342" i="64"/>
  <c r="W343" i="64"/>
  <c r="W344" i="64"/>
  <c r="W345" i="64"/>
  <c r="W346" i="64"/>
  <c r="W347" i="64"/>
  <c r="W348" i="64"/>
  <c r="W349" i="64"/>
  <c r="W350" i="64"/>
  <c r="W351" i="64"/>
  <c r="W352" i="64"/>
  <c r="W353" i="64"/>
  <c r="W354" i="64"/>
  <c r="W355" i="64"/>
  <c r="W356" i="64"/>
  <c r="W357" i="64"/>
  <c r="W358" i="64"/>
  <c r="W359" i="64"/>
  <c r="W360" i="64"/>
  <c r="W361" i="64"/>
  <c r="W362" i="64"/>
  <c r="W363" i="64"/>
  <c r="W364" i="64"/>
  <c r="W365" i="64"/>
  <c r="W366" i="64"/>
  <c r="W367" i="64"/>
  <c r="W368" i="64"/>
  <c r="W369" i="64"/>
  <c r="W370" i="64"/>
  <c r="W371" i="64"/>
  <c r="W372" i="64"/>
  <c r="W373" i="64"/>
  <c r="W374" i="64"/>
  <c r="W375" i="64"/>
  <c r="W376" i="64"/>
  <c r="W377" i="64"/>
  <c r="W378" i="64"/>
  <c r="W379" i="64"/>
  <c r="W380" i="64"/>
  <c r="W381" i="64"/>
  <c r="W382" i="64"/>
  <c r="W383" i="64"/>
  <c r="W384" i="64"/>
  <c r="W385" i="64"/>
  <c r="W386" i="64"/>
  <c r="W387" i="64"/>
  <c r="W388" i="64"/>
  <c r="W389" i="64"/>
  <c r="W390" i="64"/>
  <c r="W391" i="64"/>
  <c r="W392" i="64"/>
  <c r="W393" i="64"/>
  <c r="W394" i="64"/>
  <c r="W395" i="64"/>
  <c r="W396" i="64"/>
  <c r="W397" i="64"/>
  <c r="W398" i="64"/>
  <c r="W399" i="64"/>
  <c r="W400" i="64"/>
  <c r="W401" i="64"/>
  <c r="O182" i="64"/>
  <c r="X4" i="64"/>
  <c r="AH4" i="64"/>
  <c r="M4" i="64"/>
  <c r="V6" i="64"/>
  <c r="X5" i="64"/>
  <c r="R12" i="64"/>
  <c r="N18" i="64"/>
  <c r="P14" i="64"/>
  <c r="P40" i="71"/>
  <c r="AT6" i="4"/>
  <c r="Q40" i="7"/>
  <c r="BB12" i="73"/>
  <c r="AZ12" i="73"/>
  <c r="BI6" i="4"/>
  <c r="BJ6" i="4"/>
  <c r="BK6" i="4"/>
  <c r="BH6" i="4"/>
  <c r="O183" i="64"/>
  <c r="AD4" i="64"/>
  <c r="I4" i="64"/>
  <c r="AF4" i="64"/>
  <c r="K4" i="64"/>
  <c r="AC4" i="64"/>
  <c r="H4" i="64"/>
  <c r="AA4" i="64"/>
  <c r="F4" i="64"/>
  <c r="AB4" i="64"/>
  <c r="G4" i="64"/>
  <c r="AE4" i="64"/>
  <c r="J4" i="64"/>
  <c r="Y4" i="64"/>
  <c r="D4" i="64"/>
  <c r="Z4" i="64"/>
  <c r="E4" i="64"/>
  <c r="AG4" i="64"/>
  <c r="L4" i="64"/>
  <c r="AE5" i="64"/>
  <c r="J5" i="64"/>
  <c r="AH5" i="64"/>
  <c r="M5" i="64"/>
  <c r="Y5" i="64"/>
  <c r="D5" i="64"/>
  <c r="AC5" i="64"/>
  <c r="H5" i="64"/>
  <c r="AG5" i="64"/>
  <c r="L5" i="64"/>
  <c r="AD5" i="64"/>
  <c r="I5" i="64"/>
  <c r="AB5" i="64"/>
  <c r="G5" i="64"/>
  <c r="AA5" i="64"/>
  <c r="F5" i="64"/>
  <c r="Z5" i="64"/>
  <c r="E5" i="64"/>
  <c r="AF5" i="64"/>
  <c r="K5" i="64"/>
  <c r="V7" i="64"/>
  <c r="X6" i="64"/>
  <c r="R13" i="64"/>
  <c r="P15" i="64"/>
  <c r="N19" i="64"/>
  <c r="P41" i="71"/>
  <c r="Q41" i="7"/>
  <c r="AU6" i="4"/>
  <c r="AR13" i="73"/>
  <c r="AS13" i="73"/>
  <c r="AP13" i="73"/>
  <c r="AQ13" i="73"/>
  <c r="N13" i="73"/>
  <c r="O13" i="73"/>
  <c r="L13" i="73"/>
  <c r="M13" i="73"/>
  <c r="AH13" i="73"/>
  <c r="AI13" i="73"/>
  <c r="AF13" i="73"/>
  <c r="AG13" i="73"/>
  <c r="X13" i="73"/>
  <c r="Y13" i="73"/>
  <c r="V13" i="73"/>
  <c r="W13" i="73"/>
  <c r="BB13" i="73"/>
  <c r="BC13" i="73"/>
  <c r="AZ13" i="73"/>
  <c r="BA13" i="73"/>
  <c r="AW12" i="73"/>
  <c r="AU12" i="73"/>
  <c r="D12" i="73"/>
  <c r="B12" i="73"/>
  <c r="S12" i="73"/>
  <c r="Q12" i="73"/>
  <c r="X12" i="73"/>
  <c r="V12" i="73"/>
  <c r="AH12" i="73"/>
  <c r="AF12" i="73"/>
  <c r="BA12" i="73"/>
  <c r="I13" i="73"/>
  <c r="J13" i="73"/>
  <c r="G13" i="73"/>
  <c r="H13" i="73"/>
  <c r="S13" i="73"/>
  <c r="T13" i="73"/>
  <c r="Q13" i="73"/>
  <c r="R13" i="73"/>
  <c r="AW13" i="73"/>
  <c r="AX13" i="73"/>
  <c r="AU13" i="73"/>
  <c r="AV13" i="73"/>
  <c r="D13" i="73"/>
  <c r="E13" i="73"/>
  <c r="B13" i="73"/>
  <c r="AM13" i="73"/>
  <c r="AN13" i="73"/>
  <c r="AK13" i="73"/>
  <c r="AL13" i="73"/>
  <c r="I12" i="73"/>
  <c r="G12" i="73"/>
  <c r="AM12" i="73"/>
  <c r="AK12" i="73"/>
  <c r="N12" i="73"/>
  <c r="L12" i="73"/>
  <c r="AR12" i="73"/>
  <c r="AP12" i="73"/>
  <c r="BC12" i="73"/>
  <c r="BP6" i="4"/>
  <c r="BL6" i="4"/>
  <c r="BO6" i="4"/>
  <c r="BM6" i="4"/>
  <c r="BN6" i="4"/>
  <c r="O184" i="64"/>
  <c r="AE6" i="64"/>
  <c r="J6" i="64"/>
  <c r="AB6" i="64"/>
  <c r="G6" i="64"/>
  <c r="AH6" i="64"/>
  <c r="M6" i="64"/>
  <c r="Y6" i="64"/>
  <c r="D6" i="64"/>
  <c r="AC6" i="64"/>
  <c r="H6" i="64"/>
  <c r="AG6" i="64"/>
  <c r="L6" i="64"/>
  <c r="AF6" i="64"/>
  <c r="K6" i="64"/>
  <c r="AD6" i="64"/>
  <c r="I6" i="64"/>
  <c r="AA6" i="64"/>
  <c r="F6" i="64"/>
  <c r="Z6" i="64"/>
  <c r="E6" i="64"/>
  <c r="V8" i="64"/>
  <c r="X7" i="64"/>
  <c r="R14" i="64"/>
  <c r="P16" i="64"/>
  <c r="N20" i="64"/>
  <c r="P42" i="71"/>
  <c r="Q42" i="7"/>
  <c r="AV6" i="4"/>
  <c r="I14" i="73"/>
  <c r="J14" i="73"/>
  <c r="G14" i="73"/>
  <c r="H14" i="73"/>
  <c r="AH14" i="73"/>
  <c r="AI14" i="73"/>
  <c r="AF14" i="73"/>
  <c r="AG14" i="73"/>
  <c r="AW14" i="73"/>
  <c r="AX14" i="73"/>
  <c r="AU14" i="73"/>
  <c r="AV14" i="73"/>
  <c r="D14" i="73"/>
  <c r="E14" i="73"/>
  <c r="B14" i="73"/>
  <c r="S14" i="73"/>
  <c r="T14" i="73"/>
  <c r="Q14" i="73"/>
  <c r="R14" i="73"/>
  <c r="AQ12" i="73"/>
  <c r="O12" i="73"/>
  <c r="AL12" i="73"/>
  <c r="J12" i="73"/>
  <c r="AI12" i="73"/>
  <c r="W12" i="73"/>
  <c r="T12" i="73"/>
  <c r="C12" i="73"/>
  <c r="AX12" i="73"/>
  <c r="N14" i="73"/>
  <c r="O14" i="73"/>
  <c r="L14" i="73"/>
  <c r="M14" i="73"/>
  <c r="AR14" i="73"/>
  <c r="AS14" i="73"/>
  <c r="AP14" i="73"/>
  <c r="AQ14" i="73"/>
  <c r="X14" i="73"/>
  <c r="Y14" i="73"/>
  <c r="V14" i="73"/>
  <c r="W14" i="73"/>
  <c r="BB14" i="73"/>
  <c r="AZ14" i="73"/>
  <c r="AM14" i="73"/>
  <c r="AN14" i="73"/>
  <c r="AK14" i="73"/>
  <c r="AL14" i="73"/>
  <c r="AS12" i="73"/>
  <c r="M12" i="73"/>
  <c r="AN12" i="73"/>
  <c r="H12" i="73"/>
  <c r="C13" i="73"/>
  <c r="AB13" i="73"/>
  <c r="AG12" i="73"/>
  <c r="Y12" i="73"/>
  <c r="R12" i="73"/>
  <c r="E12" i="73"/>
  <c r="AV12" i="73"/>
  <c r="BQ6" i="4"/>
  <c r="BR6" i="4"/>
  <c r="BS6" i="4"/>
  <c r="O185" i="64"/>
  <c r="V9" i="64"/>
  <c r="X8" i="64"/>
  <c r="AE7" i="64"/>
  <c r="J7" i="64"/>
  <c r="Z7" i="64"/>
  <c r="E7" i="64"/>
  <c r="AF7" i="64"/>
  <c r="K7" i="64"/>
  <c r="Y7" i="64"/>
  <c r="D7" i="64"/>
  <c r="AC7" i="64"/>
  <c r="H7" i="64"/>
  <c r="AG7" i="64"/>
  <c r="L7" i="64"/>
  <c r="AD7" i="64"/>
  <c r="I7" i="64"/>
  <c r="AB7" i="64"/>
  <c r="G7" i="64"/>
  <c r="AA7" i="64"/>
  <c r="F7" i="64"/>
  <c r="AH7" i="64"/>
  <c r="M7" i="64"/>
  <c r="R15" i="64"/>
  <c r="N21" i="64"/>
  <c r="P17" i="64"/>
  <c r="P43" i="71"/>
  <c r="Q43" i="7"/>
  <c r="AW6" i="4"/>
  <c r="AA12" i="73"/>
  <c r="AC12" i="73"/>
  <c r="AB12" i="73"/>
  <c r="N15" i="73"/>
  <c r="O15" i="73"/>
  <c r="L15" i="73"/>
  <c r="AH15" i="73"/>
  <c r="AF15" i="73"/>
  <c r="X15" i="73"/>
  <c r="V15" i="73"/>
  <c r="W15" i="73"/>
  <c r="AR15" i="73"/>
  <c r="AP15" i="73"/>
  <c r="AQ15" i="73"/>
  <c r="AM15" i="73"/>
  <c r="AK15" i="73"/>
  <c r="AL15" i="73"/>
  <c r="BA14" i="73"/>
  <c r="BB15" i="73"/>
  <c r="BC15" i="73"/>
  <c r="AZ15" i="73"/>
  <c r="BA15" i="73"/>
  <c r="S15" i="73"/>
  <c r="Q15" i="73"/>
  <c r="AW15" i="73"/>
  <c r="AU15" i="73"/>
  <c r="D15" i="73"/>
  <c r="B15" i="73"/>
  <c r="I15" i="73"/>
  <c r="G15" i="73"/>
  <c r="AA13" i="73"/>
  <c r="AC13" i="73"/>
  <c r="BC14" i="73"/>
  <c r="C14" i="73"/>
  <c r="AB14" i="73"/>
  <c r="BX6" i="4"/>
  <c r="BT6" i="4"/>
  <c r="BW6" i="4"/>
  <c r="BU6" i="4"/>
  <c r="BV6" i="4"/>
  <c r="O186" i="64"/>
  <c r="AA8" i="64"/>
  <c r="F8" i="64"/>
  <c r="AE8" i="64"/>
  <c r="J8" i="64"/>
  <c r="AB8" i="64"/>
  <c r="G8" i="64"/>
  <c r="Z8" i="64"/>
  <c r="E8" i="64"/>
  <c r="AH8" i="64"/>
  <c r="M8" i="64"/>
  <c r="Y8" i="64"/>
  <c r="D8" i="64"/>
  <c r="AC8" i="64"/>
  <c r="H8" i="64"/>
  <c r="AG8" i="64"/>
  <c r="L8" i="64"/>
  <c r="AF8" i="64"/>
  <c r="K8" i="64"/>
  <c r="AD8" i="64"/>
  <c r="I8" i="64"/>
  <c r="V10" i="64"/>
  <c r="X9" i="64"/>
  <c r="R16" i="64"/>
  <c r="P18" i="64"/>
  <c r="N22" i="64"/>
  <c r="P45" i="71"/>
  <c r="P44" i="71"/>
  <c r="P46" i="71"/>
  <c r="AK6" i="4"/>
  <c r="Q44" i="7"/>
  <c r="Q46" i="7"/>
  <c r="Q45" i="7"/>
  <c r="AY6" i="4"/>
  <c r="AX6" i="4"/>
  <c r="AR16" i="73"/>
  <c r="AS16" i="73"/>
  <c r="AP16" i="73"/>
  <c r="X16" i="73"/>
  <c r="Y16" i="73"/>
  <c r="V16" i="73"/>
  <c r="BB16" i="73"/>
  <c r="AZ16" i="73"/>
  <c r="BA16" i="73"/>
  <c r="S16" i="73"/>
  <c r="T16" i="73"/>
  <c r="Q16" i="73"/>
  <c r="R16" i="73"/>
  <c r="N16" i="73"/>
  <c r="L16" i="73"/>
  <c r="M16" i="73"/>
  <c r="AA14" i="73"/>
  <c r="AC14" i="73"/>
  <c r="J15" i="73"/>
  <c r="C15" i="73"/>
  <c r="AX15" i="73"/>
  <c r="R15" i="73"/>
  <c r="AS15" i="73"/>
  <c r="AI15" i="73"/>
  <c r="M15" i="73"/>
  <c r="AH16" i="73"/>
  <c r="AI16" i="73"/>
  <c r="AF16" i="73"/>
  <c r="AG16" i="73"/>
  <c r="AW16" i="73"/>
  <c r="AX16" i="73"/>
  <c r="AU16" i="73"/>
  <c r="AV16" i="73"/>
  <c r="D16" i="73"/>
  <c r="E16" i="73"/>
  <c r="B16" i="73"/>
  <c r="I16" i="73"/>
  <c r="J16" i="73"/>
  <c r="G16" i="73"/>
  <c r="H16" i="73"/>
  <c r="AM16" i="73"/>
  <c r="AN16" i="73"/>
  <c r="AK16" i="73"/>
  <c r="H15" i="73"/>
  <c r="E15" i="73"/>
  <c r="AV15" i="73"/>
  <c r="T15" i="73"/>
  <c r="AN15" i="73"/>
  <c r="Y15" i="73"/>
  <c r="AG15" i="73"/>
  <c r="BZ6" i="4"/>
  <c r="BY6" i="4"/>
  <c r="CB6" i="4"/>
  <c r="CA6" i="4"/>
  <c r="O187" i="64"/>
  <c r="Y9" i="64"/>
  <c r="D9" i="64"/>
  <c r="AC9" i="64"/>
  <c r="H9" i="64"/>
  <c r="AG9" i="64"/>
  <c r="L9" i="64"/>
  <c r="AD9" i="64"/>
  <c r="I9" i="64"/>
  <c r="AB9" i="64"/>
  <c r="G9" i="64"/>
  <c r="AA9" i="64"/>
  <c r="F9" i="64"/>
  <c r="AE9" i="64"/>
  <c r="J9" i="64"/>
  <c r="Z9" i="64"/>
  <c r="E9" i="64"/>
  <c r="AH9" i="64"/>
  <c r="M9" i="64"/>
  <c r="AF9" i="64"/>
  <c r="K9" i="64"/>
  <c r="V11" i="64"/>
  <c r="X10" i="64"/>
  <c r="R17" i="64"/>
  <c r="N23" i="64"/>
  <c r="P19" i="64"/>
  <c r="P48" i="71"/>
  <c r="P50" i="71"/>
  <c r="P47" i="71"/>
  <c r="P49" i="71"/>
  <c r="P51" i="71"/>
  <c r="P52" i="71"/>
  <c r="AL6" i="4"/>
  <c r="AM6" i="4"/>
  <c r="AN6" i="4"/>
  <c r="Q48" i="7"/>
  <c r="Q50" i="7"/>
  <c r="BA6" i="4"/>
  <c r="AZ6" i="4"/>
  <c r="Q47" i="7"/>
  <c r="Q49" i="7"/>
  <c r="Q51" i="7"/>
  <c r="Q52" i="7"/>
  <c r="BB6" i="4"/>
  <c r="AB15" i="73"/>
  <c r="AR17" i="73"/>
  <c r="AP17" i="73"/>
  <c r="AQ17" i="73"/>
  <c r="I17" i="73"/>
  <c r="J17" i="73"/>
  <c r="G17" i="73"/>
  <c r="N17" i="73"/>
  <c r="O17" i="73"/>
  <c r="L17" i="73"/>
  <c r="AH17" i="73"/>
  <c r="AF17" i="73"/>
  <c r="X17" i="73"/>
  <c r="V17" i="73"/>
  <c r="W17" i="73"/>
  <c r="AL16" i="73"/>
  <c r="C16" i="73"/>
  <c r="AQ16" i="73"/>
  <c r="BB17" i="73"/>
  <c r="BC17" i="73"/>
  <c r="AZ17" i="73"/>
  <c r="AM17" i="73"/>
  <c r="AK17" i="73"/>
  <c r="AL17" i="73"/>
  <c r="S17" i="73"/>
  <c r="Q17" i="73"/>
  <c r="AW17" i="73"/>
  <c r="AX17" i="73"/>
  <c r="AU17" i="73"/>
  <c r="D17" i="73"/>
  <c r="B17" i="73"/>
  <c r="AA15" i="73"/>
  <c r="AC15" i="73"/>
  <c r="O16" i="73"/>
  <c r="BC16" i="73"/>
  <c r="W16" i="73"/>
  <c r="CC6" i="4"/>
  <c r="CD6" i="4"/>
  <c r="CE6" i="4"/>
  <c r="O188" i="64"/>
  <c r="V12" i="64"/>
  <c r="X11" i="64"/>
  <c r="Y10" i="64"/>
  <c r="D10" i="64"/>
  <c r="AC10" i="64"/>
  <c r="H10" i="64"/>
  <c r="AG10" i="64"/>
  <c r="L10" i="64"/>
  <c r="AF10" i="64"/>
  <c r="K10" i="64"/>
  <c r="AD10" i="64"/>
  <c r="I10" i="64"/>
  <c r="AA10" i="64"/>
  <c r="F10" i="64"/>
  <c r="AE10" i="64"/>
  <c r="J10" i="64"/>
  <c r="AB10" i="64"/>
  <c r="G10" i="64"/>
  <c r="Z10" i="64"/>
  <c r="E10" i="64"/>
  <c r="AH10" i="64"/>
  <c r="M10" i="64"/>
  <c r="R18" i="64"/>
  <c r="P20" i="64"/>
  <c r="N24" i="64"/>
  <c r="Q55" i="7"/>
  <c r="P53" i="71"/>
  <c r="P54" i="71"/>
  <c r="P55" i="71"/>
  <c r="Q53" i="7"/>
  <c r="BD6" i="4"/>
  <c r="BC6" i="4"/>
  <c r="Q54" i="7"/>
  <c r="BE6" i="4"/>
  <c r="AB16" i="73"/>
  <c r="BB18" i="73"/>
  <c r="AZ18" i="73"/>
  <c r="BA18" i="73"/>
  <c r="S18" i="73"/>
  <c r="T18" i="73"/>
  <c r="Q18" i="73"/>
  <c r="R18" i="73"/>
  <c r="N18" i="73"/>
  <c r="L18" i="73"/>
  <c r="M18" i="73"/>
  <c r="AR18" i="73"/>
  <c r="AS18" i="73"/>
  <c r="AP18" i="73"/>
  <c r="X18" i="73"/>
  <c r="Y18" i="73"/>
  <c r="V18" i="73"/>
  <c r="E17" i="73"/>
  <c r="AV17" i="73"/>
  <c r="T17" i="73"/>
  <c r="AA16" i="73"/>
  <c r="AC16" i="73"/>
  <c r="AI17" i="73"/>
  <c r="M17" i="73"/>
  <c r="I18" i="73"/>
  <c r="G18" i="73"/>
  <c r="H18" i="73"/>
  <c r="AM18" i="73"/>
  <c r="AN18" i="73"/>
  <c r="AK18" i="73"/>
  <c r="AL18" i="73"/>
  <c r="AH18" i="73"/>
  <c r="AI18" i="73"/>
  <c r="AF18" i="73"/>
  <c r="AG18" i="73"/>
  <c r="AW18" i="73"/>
  <c r="AX18" i="73"/>
  <c r="AU18" i="73"/>
  <c r="AV18" i="73"/>
  <c r="D18" i="73"/>
  <c r="E18" i="73"/>
  <c r="B18" i="73"/>
  <c r="C17" i="73"/>
  <c r="R17" i="73"/>
  <c r="AN17" i="73"/>
  <c r="BA17" i="73"/>
  <c r="Y17" i="73"/>
  <c r="AG17" i="73"/>
  <c r="H17" i="73"/>
  <c r="AS17" i="73"/>
  <c r="CG6" i="4"/>
  <c r="CF6" i="4"/>
  <c r="O189" i="64"/>
  <c r="V13" i="64"/>
  <c r="X12" i="64"/>
  <c r="Y11" i="64"/>
  <c r="D11" i="64"/>
  <c r="AG11" i="64"/>
  <c r="L11" i="64"/>
  <c r="AA11" i="64"/>
  <c r="F11" i="64"/>
  <c r="AE11" i="64"/>
  <c r="J11" i="64"/>
  <c r="Z11" i="64"/>
  <c r="E11" i="64"/>
  <c r="AH11" i="64"/>
  <c r="M11" i="64"/>
  <c r="AF11" i="64"/>
  <c r="K11" i="64"/>
  <c r="AC11" i="64"/>
  <c r="H11" i="64"/>
  <c r="AD11" i="64"/>
  <c r="I11" i="64"/>
  <c r="AB11" i="64"/>
  <c r="G11" i="64"/>
  <c r="R19" i="64"/>
  <c r="N25" i="64"/>
  <c r="P21" i="64"/>
  <c r="P56" i="71"/>
  <c r="P57" i="71"/>
  <c r="Q56" i="7"/>
  <c r="Q57" i="7"/>
  <c r="BF6" i="4"/>
  <c r="BG6" i="4"/>
  <c r="M55" i="71"/>
  <c r="L55" i="71"/>
  <c r="K55" i="71"/>
  <c r="M53" i="71"/>
  <c r="L53" i="71"/>
  <c r="K53" i="71"/>
  <c r="M46" i="71"/>
  <c r="M45" i="71"/>
  <c r="L45" i="71"/>
  <c r="L46" i="71"/>
  <c r="K46" i="71"/>
  <c r="K45" i="71"/>
  <c r="K54" i="71"/>
  <c r="M54" i="71"/>
  <c r="L54" i="71"/>
  <c r="AB17" i="73"/>
  <c r="AA17" i="73"/>
  <c r="AC17" i="73"/>
  <c r="S19" i="73"/>
  <c r="Q19" i="73"/>
  <c r="X19" i="73"/>
  <c r="V19" i="73"/>
  <c r="W19" i="73"/>
  <c r="BB19" i="73"/>
  <c r="BC19" i="73"/>
  <c r="AZ19" i="73"/>
  <c r="AM19" i="73"/>
  <c r="AK19" i="73"/>
  <c r="AW19" i="73"/>
  <c r="AU19" i="73"/>
  <c r="AV19" i="73"/>
  <c r="J18" i="73"/>
  <c r="AQ18" i="73"/>
  <c r="O18" i="73"/>
  <c r="BC18" i="73"/>
  <c r="AH19" i="73"/>
  <c r="AF19" i="73"/>
  <c r="AR19" i="73"/>
  <c r="AP19" i="73"/>
  <c r="AQ19" i="73"/>
  <c r="I19" i="73"/>
  <c r="J19" i="73"/>
  <c r="G19" i="73"/>
  <c r="N19" i="73"/>
  <c r="O19" i="73"/>
  <c r="L19" i="73"/>
  <c r="D19" i="73"/>
  <c r="E19" i="73"/>
  <c r="B19" i="73"/>
  <c r="C18" i="73"/>
  <c r="W18" i="73"/>
  <c r="AA18" i="73"/>
  <c r="AC18" i="73"/>
  <c r="L48" i="48"/>
  <c r="CK6" i="4"/>
  <c r="CH6" i="4"/>
  <c r="CJ6" i="4"/>
  <c r="CI6" i="4"/>
  <c r="O190" i="64"/>
  <c r="Y12" i="64"/>
  <c r="D12" i="64"/>
  <c r="AC12" i="64"/>
  <c r="H12" i="64"/>
  <c r="AG12" i="64"/>
  <c r="L12" i="64"/>
  <c r="AF12" i="64"/>
  <c r="K12" i="64"/>
  <c r="AD12" i="64"/>
  <c r="I12" i="64"/>
  <c r="AA12" i="64"/>
  <c r="F12" i="64"/>
  <c r="AE12" i="64"/>
  <c r="J12" i="64"/>
  <c r="AB12" i="64"/>
  <c r="G12" i="64"/>
  <c r="Z12" i="64"/>
  <c r="E12" i="64"/>
  <c r="AH12" i="64"/>
  <c r="M12" i="64"/>
  <c r="V14" i="64"/>
  <c r="X13" i="64"/>
  <c r="R20" i="64"/>
  <c r="N26" i="64"/>
  <c r="P22" i="64"/>
  <c r="L57" i="71"/>
  <c r="M57" i="71"/>
  <c r="K57" i="71"/>
  <c r="M34" i="71"/>
  <c r="L12" i="71"/>
  <c r="K13" i="71"/>
  <c r="K25" i="71"/>
  <c r="L22" i="71"/>
  <c r="K16" i="71"/>
  <c r="L26" i="71"/>
  <c r="L14" i="71"/>
  <c r="K15" i="71"/>
  <c r="M27" i="71"/>
  <c r="L9" i="71"/>
  <c r="K8" i="71"/>
  <c r="K29" i="71"/>
  <c r="M17" i="71"/>
  <c r="M14" i="71"/>
  <c r="M7" i="71"/>
  <c r="M22" i="71"/>
  <c r="M13" i="71"/>
  <c r="M10" i="71"/>
  <c r="M21" i="71"/>
  <c r="M24" i="71"/>
  <c r="L8" i="71"/>
  <c r="L6" i="71"/>
  <c r="M29" i="71"/>
  <c r="K24" i="71"/>
  <c r="L20" i="71"/>
  <c r="K34" i="71"/>
  <c r="K21" i="71"/>
  <c r="L5" i="71"/>
  <c r="L28" i="71"/>
  <c r="K18" i="71"/>
  <c r="L11" i="71"/>
  <c r="L34" i="71"/>
  <c r="K17" i="71"/>
  <c r="L24" i="71"/>
  <c r="M28" i="71"/>
  <c r="K7" i="71"/>
  <c r="L19" i="71"/>
  <c r="K20" i="71"/>
  <c r="L18" i="71"/>
  <c r="L4" i="71"/>
  <c r="M16" i="71"/>
  <c r="K11" i="71"/>
  <c r="L7" i="71"/>
  <c r="M15" i="71"/>
  <c r="M12" i="71"/>
  <c r="K19" i="71"/>
  <c r="K4" i="71"/>
  <c r="M11" i="71"/>
  <c r="M8" i="71"/>
  <c r="L23" i="71"/>
  <c r="K22" i="71"/>
  <c r="K26" i="71"/>
  <c r="K6" i="71"/>
  <c r="L21" i="71"/>
  <c r="L29" i="71"/>
  <c r="L16" i="71"/>
  <c r="K9" i="71"/>
  <c r="M26" i="71"/>
  <c r="K5" i="71"/>
  <c r="L17" i="71"/>
  <c r="K28" i="71"/>
  <c r="M9" i="71"/>
  <c r="M6" i="71"/>
  <c r="M19" i="71"/>
  <c r="M18" i="71"/>
  <c r="M23" i="71"/>
  <c r="M5" i="71"/>
  <c r="L10" i="71"/>
  <c r="K12" i="71"/>
  <c r="M25" i="71"/>
  <c r="M4" i="71"/>
  <c r="M20" i="71"/>
  <c r="L13" i="71"/>
  <c r="K14" i="71"/>
  <c r="K27" i="71"/>
  <c r="K10" i="71"/>
  <c r="L25" i="71"/>
  <c r="L15" i="71"/>
  <c r="K23" i="71"/>
  <c r="L27" i="71"/>
  <c r="M30" i="71"/>
  <c r="K30" i="71"/>
  <c r="K31" i="71"/>
  <c r="K35" i="71"/>
  <c r="L35" i="71"/>
  <c r="L33" i="71"/>
  <c r="M32" i="71"/>
  <c r="L32" i="71"/>
  <c r="M37" i="71"/>
  <c r="L37" i="71"/>
  <c r="K33" i="71"/>
  <c r="M33" i="71"/>
  <c r="M35" i="71"/>
  <c r="M31" i="71"/>
  <c r="L31" i="71"/>
  <c r="L30" i="71"/>
  <c r="M36" i="71"/>
  <c r="K32" i="71"/>
  <c r="M38" i="71"/>
  <c r="K37" i="71"/>
  <c r="L36" i="71"/>
  <c r="K36" i="71"/>
  <c r="M39" i="71"/>
  <c r="L38" i="71"/>
  <c r="K38" i="71"/>
  <c r="M56" i="71"/>
  <c r="K56" i="71"/>
  <c r="L56" i="71"/>
  <c r="M51" i="71"/>
  <c r="L47" i="71"/>
  <c r="K47" i="71"/>
  <c r="M41" i="71"/>
  <c r="L41" i="71"/>
  <c r="M43" i="71"/>
  <c r="K41" i="71"/>
  <c r="M48" i="71"/>
  <c r="K48" i="71"/>
  <c r="K40" i="71"/>
  <c r="M44" i="71"/>
  <c r="K52" i="71"/>
  <c r="K49" i="71"/>
  <c r="L49" i="71"/>
  <c r="K50" i="71"/>
  <c r="M40" i="71"/>
  <c r="L40" i="71"/>
  <c r="L44" i="71"/>
  <c r="L51" i="71"/>
  <c r="K51" i="71"/>
  <c r="M47" i="71"/>
  <c r="L43" i="71"/>
  <c r="K39" i="71"/>
  <c r="L39" i="71"/>
  <c r="K43" i="71"/>
  <c r="L48" i="71"/>
  <c r="K42" i="71"/>
  <c r="M42" i="71"/>
  <c r="M52" i="71"/>
  <c r="L52" i="71"/>
  <c r="M49" i="71"/>
  <c r="M50" i="71"/>
  <c r="L50" i="71"/>
  <c r="L42" i="71"/>
  <c r="K44" i="71"/>
  <c r="AB18" i="73"/>
  <c r="BB20" i="73"/>
  <c r="AZ20" i="73"/>
  <c r="BA20" i="73"/>
  <c r="S20" i="73"/>
  <c r="T20" i="73"/>
  <c r="Q20" i="73"/>
  <c r="R20" i="73"/>
  <c r="N20" i="73"/>
  <c r="O20" i="73"/>
  <c r="L20" i="73"/>
  <c r="M20" i="73"/>
  <c r="AR20" i="73"/>
  <c r="AS20" i="73"/>
  <c r="AP20" i="73"/>
  <c r="AQ20" i="73"/>
  <c r="X20" i="73"/>
  <c r="Y20" i="73"/>
  <c r="V20" i="73"/>
  <c r="M19" i="73"/>
  <c r="AI19" i="73"/>
  <c r="AN19" i="73"/>
  <c r="BA19" i="73"/>
  <c r="Y19" i="73"/>
  <c r="R19" i="73"/>
  <c r="I20" i="73"/>
  <c r="J20" i="73"/>
  <c r="G20" i="73"/>
  <c r="H20" i="73"/>
  <c r="AM20" i="73"/>
  <c r="AN20" i="73"/>
  <c r="AK20" i="73"/>
  <c r="AL20" i="73"/>
  <c r="AH20" i="73"/>
  <c r="AI20" i="73"/>
  <c r="AF20" i="73"/>
  <c r="AG20" i="73"/>
  <c r="AW20" i="73"/>
  <c r="AX20" i="73"/>
  <c r="AU20" i="73"/>
  <c r="D20" i="73"/>
  <c r="E20" i="73"/>
  <c r="B20" i="73"/>
  <c r="C19" i="73"/>
  <c r="H19" i="73"/>
  <c r="AS19" i="73"/>
  <c r="AG19" i="73"/>
  <c r="AX19" i="73"/>
  <c r="AL19" i="73"/>
  <c r="T19" i="73"/>
  <c r="L49" i="48"/>
  <c r="CL6" i="4"/>
  <c r="CM6" i="4"/>
  <c r="O191" i="64"/>
  <c r="Y13" i="64"/>
  <c r="D13" i="64"/>
  <c r="AC13" i="64"/>
  <c r="H13" i="64"/>
  <c r="AG13" i="64"/>
  <c r="L13" i="64"/>
  <c r="AD13" i="64"/>
  <c r="I13" i="64"/>
  <c r="AB13" i="64"/>
  <c r="G13" i="64"/>
  <c r="AA13" i="64"/>
  <c r="F13" i="64"/>
  <c r="AE13" i="64"/>
  <c r="J13" i="64"/>
  <c r="Z13" i="64"/>
  <c r="E13" i="64"/>
  <c r="AH13" i="64"/>
  <c r="M13" i="64"/>
  <c r="AF13" i="64"/>
  <c r="K13" i="64"/>
  <c r="V15" i="64"/>
  <c r="X14" i="64"/>
  <c r="R21" i="64"/>
  <c r="P23" i="64"/>
  <c r="N27" i="64"/>
  <c r="AB19" i="73"/>
  <c r="AA19" i="73"/>
  <c r="AC19" i="73"/>
  <c r="AR21" i="73"/>
  <c r="AP21" i="73"/>
  <c r="AQ21" i="73"/>
  <c r="I21" i="73"/>
  <c r="J21" i="73"/>
  <c r="G21" i="73"/>
  <c r="N21" i="73"/>
  <c r="O21" i="73"/>
  <c r="L21" i="73"/>
  <c r="AH21" i="73"/>
  <c r="AI21" i="73"/>
  <c r="AF21" i="73"/>
  <c r="X21" i="73"/>
  <c r="V21" i="73"/>
  <c r="W21" i="73"/>
  <c r="AV20" i="73"/>
  <c r="W20" i="73"/>
  <c r="BB21" i="73"/>
  <c r="BC21" i="73"/>
  <c r="AZ21" i="73"/>
  <c r="BA21" i="73"/>
  <c r="AM21" i="73"/>
  <c r="AN21" i="73"/>
  <c r="AK21" i="73"/>
  <c r="AL21" i="73"/>
  <c r="S21" i="73"/>
  <c r="Q21" i="73"/>
  <c r="AW21" i="73"/>
  <c r="AX21" i="73"/>
  <c r="AU21" i="73"/>
  <c r="AV21" i="73"/>
  <c r="D21" i="73"/>
  <c r="E21" i="73"/>
  <c r="B21" i="73"/>
  <c r="C20" i="73"/>
  <c r="BC20" i="73"/>
  <c r="L50" i="48"/>
  <c r="CP6" i="4"/>
  <c r="CN6" i="4"/>
  <c r="CO6" i="4"/>
  <c r="O192" i="64"/>
  <c r="V16" i="64"/>
  <c r="X15" i="64"/>
  <c r="AA14" i="64"/>
  <c r="F14" i="64"/>
  <c r="AE14" i="64"/>
  <c r="J14" i="64"/>
  <c r="AB14" i="64"/>
  <c r="G14" i="64"/>
  <c r="Z14" i="64"/>
  <c r="E14" i="64"/>
  <c r="AH14" i="64"/>
  <c r="M14" i="64"/>
  <c r="Y14" i="64"/>
  <c r="D14" i="64"/>
  <c r="AC14" i="64"/>
  <c r="H14" i="64"/>
  <c r="AG14" i="64"/>
  <c r="L14" i="64"/>
  <c r="AF14" i="64"/>
  <c r="K14" i="64"/>
  <c r="AD14" i="64"/>
  <c r="I14" i="64"/>
  <c r="R22" i="64"/>
  <c r="P24" i="64"/>
  <c r="N28" i="64"/>
  <c r="AB20" i="73"/>
  <c r="AA20" i="73"/>
  <c r="AC20" i="73"/>
  <c r="AR22" i="73"/>
  <c r="AS22" i="73"/>
  <c r="AP22" i="73"/>
  <c r="AQ22" i="73"/>
  <c r="X22" i="73"/>
  <c r="Y22" i="73"/>
  <c r="V22" i="73"/>
  <c r="W22" i="73"/>
  <c r="BB22" i="73"/>
  <c r="BC22" i="73"/>
  <c r="AZ22" i="73"/>
  <c r="BA22" i="73"/>
  <c r="S22" i="73"/>
  <c r="T22" i="73"/>
  <c r="Q22" i="73"/>
  <c r="R22" i="73"/>
  <c r="N22" i="73"/>
  <c r="O22" i="73"/>
  <c r="L22" i="73"/>
  <c r="M22" i="73"/>
  <c r="C21" i="73"/>
  <c r="R21" i="73"/>
  <c r="M21" i="73"/>
  <c r="AH22" i="73"/>
  <c r="AI22" i="73"/>
  <c r="AF22" i="73"/>
  <c r="AG22" i="73"/>
  <c r="AW22" i="73"/>
  <c r="AX22" i="73"/>
  <c r="AU22" i="73"/>
  <c r="AV22" i="73"/>
  <c r="D22" i="73"/>
  <c r="E22" i="73"/>
  <c r="B22" i="73"/>
  <c r="I22" i="73"/>
  <c r="J22" i="73"/>
  <c r="G22" i="73"/>
  <c r="H22" i="73"/>
  <c r="AM22" i="73"/>
  <c r="AN22" i="73"/>
  <c r="AK22" i="73"/>
  <c r="AL22" i="73"/>
  <c r="T21" i="73"/>
  <c r="Y21" i="73"/>
  <c r="AG21" i="73"/>
  <c r="H21" i="73"/>
  <c r="AS21" i="73"/>
  <c r="L51" i="48"/>
  <c r="CQ6" i="4"/>
  <c r="CR6" i="4"/>
  <c r="O193" i="64"/>
  <c r="Y15" i="64"/>
  <c r="D15" i="64"/>
  <c r="AC15" i="64"/>
  <c r="H15" i="64"/>
  <c r="AG15" i="64"/>
  <c r="L15" i="64"/>
  <c r="AD15" i="64"/>
  <c r="I15" i="64"/>
  <c r="AB15" i="64"/>
  <c r="G15" i="64"/>
  <c r="AA15" i="64"/>
  <c r="F15" i="64"/>
  <c r="AE15" i="64"/>
  <c r="J15" i="64"/>
  <c r="Z15" i="64"/>
  <c r="E15" i="64"/>
  <c r="AH15" i="64"/>
  <c r="M15" i="64"/>
  <c r="AF15" i="64"/>
  <c r="K15" i="64"/>
  <c r="V17" i="64"/>
  <c r="X16" i="64"/>
  <c r="R23" i="64"/>
  <c r="N29" i="64"/>
  <c r="P25" i="64"/>
  <c r="AB21" i="73"/>
  <c r="AR23" i="73"/>
  <c r="AS23" i="73"/>
  <c r="AP23" i="73"/>
  <c r="AQ23" i="73"/>
  <c r="I23" i="73"/>
  <c r="J23" i="73"/>
  <c r="G23" i="73"/>
  <c r="H23" i="73"/>
  <c r="N23" i="73"/>
  <c r="O23" i="73"/>
  <c r="L23" i="73"/>
  <c r="M23" i="73"/>
  <c r="AH23" i="73"/>
  <c r="AI23" i="73"/>
  <c r="AF23" i="73"/>
  <c r="AG23" i="73"/>
  <c r="X23" i="73"/>
  <c r="Y23" i="73"/>
  <c r="V23" i="73"/>
  <c r="W23" i="73"/>
  <c r="C22" i="73"/>
  <c r="AB22" i="73"/>
  <c r="AA21" i="73"/>
  <c r="AC21" i="73"/>
  <c r="BB23" i="73"/>
  <c r="BC23" i="73"/>
  <c r="AZ23" i="73"/>
  <c r="BA23" i="73"/>
  <c r="AM23" i="73"/>
  <c r="AN23" i="73"/>
  <c r="AK23" i="73"/>
  <c r="AL23" i="73"/>
  <c r="S23" i="73"/>
  <c r="T23" i="73"/>
  <c r="Q23" i="73"/>
  <c r="R23" i="73"/>
  <c r="AW23" i="73"/>
  <c r="AX23" i="73"/>
  <c r="AU23" i="73"/>
  <c r="AV23" i="73"/>
  <c r="D23" i="73"/>
  <c r="E23" i="73"/>
  <c r="B23" i="73"/>
  <c r="L52" i="48"/>
  <c r="CT6" i="4"/>
  <c r="CS6" i="4"/>
  <c r="O194" i="64"/>
  <c r="Y16" i="64"/>
  <c r="D16" i="64"/>
  <c r="AC16" i="64"/>
  <c r="H16" i="64"/>
  <c r="AG16" i="64"/>
  <c r="L16" i="64"/>
  <c r="AF16" i="64"/>
  <c r="K16" i="64"/>
  <c r="AD16" i="64"/>
  <c r="I16" i="64"/>
  <c r="AA16" i="64"/>
  <c r="F16" i="64"/>
  <c r="AE16" i="64"/>
  <c r="J16" i="64"/>
  <c r="AB16" i="64"/>
  <c r="G16" i="64"/>
  <c r="AH16" i="64"/>
  <c r="M16" i="64"/>
  <c r="Z16" i="64"/>
  <c r="E16" i="64"/>
  <c r="V18" i="64"/>
  <c r="X17" i="64"/>
  <c r="R24" i="64"/>
  <c r="P26" i="64"/>
  <c r="N30" i="64"/>
  <c r="AA22" i="73"/>
  <c r="AC22" i="73"/>
  <c r="I24" i="73"/>
  <c r="J24" i="73"/>
  <c r="G24" i="73"/>
  <c r="H24" i="73"/>
  <c r="S24" i="73"/>
  <c r="T24" i="73"/>
  <c r="Q24" i="73"/>
  <c r="R24" i="73"/>
  <c r="N24" i="73"/>
  <c r="O24" i="73"/>
  <c r="L24" i="73"/>
  <c r="M24" i="73"/>
  <c r="AR24" i="73"/>
  <c r="AS24" i="73"/>
  <c r="AP24" i="73"/>
  <c r="AQ24" i="73"/>
  <c r="X24" i="73"/>
  <c r="Y24" i="73"/>
  <c r="V24" i="73"/>
  <c r="W24" i="73"/>
  <c r="C23" i="73"/>
  <c r="AB23" i="73"/>
  <c r="BB24" i="73"/>
  <c r="BC24" i="73"/>
  <c r="AZ24" i="73"/>
  <c r="BA24" i="73"/>
  <c r="AM24" i="73"/>
  <c r="AN24" i="73"/>
  <c r="AK24" i="73"/>
  <c r="AL24" i="73"/>
  <c r="AH24" i="73"/>
  <c r="AI24" i="73"/>
  <c r="AF24" i="73"/>
  <c r="AG24" i="73"/>
  <c r="AW24" i="73"/>
  <c r="AX24" i="73"/>
  <c r="AU24" i="73"/>
  <c r="AV24" i="73"/>
  <c r="D24" i="73"/>
  <c r="E24" i="73"/>
  <c r="B24" i="73"/>
  <c r="L53" i="48"/>
  <c r="CU6" i="4"/>
  <c r="CV6" i="4"/>
  <c r="O195" i="64"/>
  <c r="Y17" i="64"/>
  <c r="D17" i="64"/>
  <c r="AC17" i="64"/>
  <c r="H17" i="64"/>
  <c r="AG17" i="64"/>
  <c r="L17" i="64"/>
  <c r="AD17" i="64"/>
  <c r="I17" i="64"/>
  <c r="AB17" i="64"/>
  <c r="G17" i="64"/>
  <c r="AA17" i="64"/>
  <c r="F17" i="64"/>
  <c r="AE17" i="64"/>
  <c r="J17" i="64"/>
  <c r="Z17" i="64"/>
  <c r="E17" i="64"/>
  <c r="AH17" i="64"/>
  <c r="M17" i="64"/>
  <c r="AF17" i="64"/>
  <c r="K17" i="64"/>
  <c r="V19" i="64"/>
  <c r="X18" i="64"/>
  <c r="R25" i="64"/>
  <c r="N31" i="64"/>
  <c r="P27" i="64"/>
  <c r="AA23" i="73"/>
  <c r="AC23" i="73"/>
  <c r="AR25" i="73"/>
  <c r="AS25" i="73"/>
  <c r="AP25" i="73"/>
  <c r="AQ25" i="73"/>
  <c r="I25" i="73"/>
  <c r="J25" i="73"/>
  <c r="G25" i="73"/>
  <c r="H25" i="73"/>
  <c r="N25" i="73"/>
  <c r="O25" i="73"/>
  <c r="L25" i="73"/>
  <c r="M25" i="73"/>
  <c r="AH25" i="73"/>
  <c r="AI25" i="73"/>
  <c r="AF25" i="73"/>
  <c r="AG25" i="73"/>
  <c r="X25" i="73"/>
  <c r="Y25" i="73"/>
  <c r="V25" i="73"/>
  <c r="W25" i="73"/>
  <c r="BB25" i="73"/>
  <c r="BC25" i="73"/>
  <c r="AZ25" i="73"/>
  <c r="BA25" i="73"/>
  <c r="AM25" i="73"/>
  <c r="AN25" i="73"/>
  <c r="AK25" i="73"/>
  <c r="AL25" i="73"/>
  <c r="S25" i="73"/>
  <c r="T25" i="73"/>
  <c r="Q25" i="73"/>
  <c r="R25" i="73"/>
  <c r="AW25" i="73"/>
  <c r="AX25" i="73"/>
  <c r="AU25" i="73"/>
  <c r="AV25" i="73"/>
  <c r="D25" i="73"/>
  <c r="E25" i="73"/>
  <c r="B25" i="73"/>
  <c r="C24" i="73"/>
  <c r="AB24" i="73"/>
  <c r="L54" i="48"/>
  <c r="CX6" i="4"/>
  <c r="CW6" i="4"/>
  <c r="O196" i="64"/>
  <c r="V20" i="64"/>
  <c r="X19" i="64"/>
  <c r="AA18" i="64"/>
  <c r="F18" i="64"/>
  <c r="AE18" i="64"/>
  <c r="J18" i="64"/>
  <c r="AB18" i="64"/>
  <c r="G18" i="64"/>
  <c r="Z18" i="64"/>
  <c r="E18" i="64"/>
  <c r="AH18" i="64"/>
  <c r="M18" i="64"/>
  <c r="Y18" i="64"/>
  <c r="D18" i="64"/>
  <c r="AC18" i="64"/>
  <c r="H18" i="64"/>
  <c r="AG18" i="64"/>
  <c r="L18" i="64"/>
  <c r="AF18" i="64"/>
  <c r="K18" i="64"/>
  <c r="AD18" i="64"/>
  <c r="I18" i="64"/>
  <c r="R26" i="64"/>
  <c r="N32" i="64"/>
  <c r="P28" i="64"/>
  <c r="AA24" i="73"/>
  <c r="AC24" i="73"/>
  <c r="AH26" i="73"/>
  <c r="AI26" i="73"/>
  <c r="AF26" i="73"/>
  <c r="AG26" i="73"/>
  <c r="AW26" i="73"/>
  <c r="AX26" i="73"/>
  <c r="AU26" i="73"/>
  <c r="AV26" i="73"/>
  <c r="D26" i="73"/>
  <c r="E26" i="73"/>
  <c r="B26" i="73"/>
  <c r="I26" i="73"/>
  <c r="J26" i="73"/>
  <c r="G26" i="73"/>
  <c r="H26" i="73"/>
  <c r="AM26" i="73"/>
  <c r="AN26" i="73"/>
  <c r="AK26" i="73"/>
  <c r="AL26" i="73"/>
  <c r="AR26" i="73"/>
  <c r="AS26" i="73"/>
  <c r="AP26" i="73"/>
  <c r="AQ26" i="73"/>
  <c r="X26" i="73"/>
  <c r="Y26" i="73"/>
  <c r="V26" i="73"/>
  <c r="W26" i="73"/>
  <c r="BB26" i="73"/>
  <c r="BC26" i="73"/>
  <c r="AZ26" i="73"/>
  <c r="BA26" i="73"/>
  <c r="S26" i="73"/>
  <c r="T26" i="73"/>
  <c r="Q26" i="73"/>
  <c r="R26" i="73"/>
  <c r="N26" i="73"/>
  <c r="O26" i="73"/>
  <c r="L26" i="73"/>
  <c r="M26" i="73"/>
  <c r="C25" i="73"/>
  <c r="AB25" i="73"/>
  <c r="L55" i="48"/>
  <c r="CY6" i="4"/>
  <c r="O197" i="64"/>
  <c r="AA19" i="64"/>
  <c r="F19" i="64"/>
  <c r="AE19" i="64"/>
  <c r="J19" i="64"/>
  <c r="Z19" i="64"/>
  <c r="E19" i="64"/>
  <c r="AH19" i="64"/>
  <c r="M19" i="64"/>
  <c r="AF19" i="64"/>
  <c r="K19" i="64"/>
  <c r="Y19" i="64"/>
  <c r="D19" i="64"/>
  <c r="AC19" i="64"/>
  <c r="H19" i="64"/>
  <c r="AG19" i="64"/>
  <c r="L19" i="64"/>
  <c r="AD19" i="64"/>
  <c r="I19" i="64"/>
  <c r="AB19" i="64"/>
  <c r="G19" i="64"/>
  <c r="V21" i="64"/>
  <c r="X20" i="64"/>
  <c r="R27" i="64"/>
  <c r="P29" i="64"/>
  <c r="N33" i="64"/>
  <c r="AH27" i="73"/>
  <c r="AI27" i="73"/>
  <c r="AF27" i="73"/>
  <c r="AG27" i="73"/>
  <c r="X27" i="73"/>
  <c r="Y27" i="73"/>
  <c r="V27" i="73"/>
  <c r="W27" i="73"/>
  <c r="AR27" i="73"/>
  <c r="AS27" i="73"/>
  <c r="AP27" i="73"/>
  <c r="AQ27" i="73"/>
  <c r="I27" i="73"/>
  <c r="J27" i="73"/>
  <c r="G27" i="73"/>
  <c r="H27" i="73"/>
  <c r="N27" i="73"/>
  <c r="O27" i="73"/>
  <c r="L27" i="73"/>
  <c r="M27" i="73"/>
  <c r="C26" i="73"/>
  <c r="AB26" i="73"/>
  <c r="S27" i="73"/>
  <c r="T27" i="73"/>
  <c r="Q27" i="73"/>
  <c r="R27" i="73"/>
  <c r="AW27" i="73"/>
  <c r="AX27" i="73"/>
  <c r="AU27" i="73"/>
  <c r="AV27" i="73"/>
  <c r="D27" i="73"/>
  <c r="E27" i="73"/>
  <c r="B27" i="73"/>
  <c r="BB27" i="73"/>
  <c r="BC27" i="73"/>
  <c r="AZ27" i="73"/>
  <c r="BA27" i="73"/>
  <c r="AM27" i="73"/>
  <c r="AN27" i="73"/>
  <c r="AK27" i="73"/>
  <c r="AL27" i="73"/>
  <c r="AA25" i="73"/>
  <c r="AC25" i="73"/>
  <c r="L56" i="48"/>
  <c r="CZ6" i="4"/>
  <c r="O198" i="64"/>
  <c r="V22" i="64"/>
  <c r="X21" i="64"/>
  <c r="Y20" i="64"/>
  <c r="D20" i="64"/>
  <c r="AF20" i="64"/>
  <c r="K20" i="64"/>
  <c r="AA20" i="64"/>
  <c r="F20" i="64"/>
  <c r="AE20" i="64"/>
  <c r="J20" i="64"/>
  <c r="AB20" i="64"/>
  <c r="G20" i="64"/>
  <c r="Z20" i="64"/>
  <c r="E20" i="64"/>
  <c r="AH20" i="64"/>
  <c r="M20" i="64"/>
  <c r="AC20" i="64"/>
  <c r="H20" i="64"/>
  <c r="AG20" i="64"/>
  <c r="L20" i="64"/>
  <c r="AD20" i="64"/>
  <c r="I20" i="64"/>
  <c r="R28" i="64"/>
  <c r="P30" i="64"/>
  <c r="N34" i="64"/>
  <c r="AA26" i="73"/>
  <c r="AC26" i="73"/>
  <c r="AH28" i="73"/>
  <c r="AI28" i="73"/>
  <c r="AF28" i="73"/>
  <c r="AG28" i="73"/>
  <c r="X28" i="73"/>
  <c r="Y28" i="73"/>
  <c r="V28" i="73"/>
  <c r="W28" i="73"/>
  <c r="I28" i="73"/>
  <c r="J28" i="73"/>
  <c r="G28" i="73"/>
  <c r="H28" i="73"/>
  <c r="AM28" i="73"/>
  <c r="AN28" i="73"/>
  <c r="AK28" i="73"/>
  <c r="AL28" i="73"/>
  <c r="AR28" i="73"/>
  <c r="AS28" i="73"/>
  <c r="AP28" i="73"/>
  <c r="AQ28" i="73"/>
  <c r="C27" i="73"/>
  <c r="AB27" i="73"/>
  <c r="AW28" i="73"/>
  <c r="AX28" i="73"/>
  <c r="AU28" i="73"/>
  <c r="AV28" i="73"/>
  <c r="BB28" i="73"/>
  <c r="BC28" i="73"/>
  <c r="AZ28" i="73"/>
  <c r="BA28" i="73"/>
  <c r="S28" i="73"/>
  <c r="T28" i="73"/>
  <c r="Q28" i="73"/>
  <c r="R28" i="73"/>
  <c r="N28" i="73"/>
  <c r="O28" i="73"/>
  <c r="L28" i="73"/>
  <c r="M28" i="73"/>
  <c r="D28" i="73"/>
  <c r="E28" i="73"/>
  <c r="B28" i="73"/>
  <c r="N102" i="7"/>
  <c r="DA6" i="4"/>
  <c r="N96" i="7"/>
  <c r="N88" i="7"/>
  <c r="O199" i="64"/>
  <c r="Y21" i="64"/>
  <c r="D21" i="64"/>
  <c r="AC21" i="64"/>
  <c r="H21" i="64"/>
  <c r="AG21" i="64"/>
  <c r="L21" i="64"/>
  <c r="AD21" i="64"/>
  <c r="I21" i="64"/>
  <c r="AB21" i="64"/>
  <c r="G21" i="64"/>
  <c r="AA21" i="64"/>
  <c r="F21" i="64"/>
  <c r="AE21" i="64"/>
  <c r="J21" i="64"/>
  <c r="Z21" i="64"/>
  <c r="E21" i="64"/>
  <c r="AH21" i="64"/>
  <c r="M21" i="64"/>
  <c r="AF21" i="64"/>
  <c r="K21" i="64"/>
  <c r="V23" i="64"/>
  <c r="X22" i="64"/>
  <c r="R29" i="64"/>
  <c r="P31" i="64"/>
  <c r="N35" i="64"/>
  <c r="AA27" i="73"/>
  <c r="AC27" i="73"/>
  <c r="AR29" i="73"/>
  <c r="AS29" i="73"/>
  <c r="AP29" i="73"/>
  <c r="AQ29" i="73"/>
  <c r="I29" i="73"/>
  <c r="J29" i="73"/>
  <c r="G29" i="73"/>
  <c r="H29" i="73"/>
  <c r="N29" i="73"/>
  <c r="O29" i="73"/>
  <c r="L29" i="73"/>
  <c r="M29" i="73"/>
  <c r="AH29" i="73"/>
  <c r="AI29" i="73"/>
  <c r="AF29" i="73"/>
  <c r="AG29" i="73"/>
  <c r="X29" i="73"/>
  <c r="Y29" i="73"/>
  <c r="V29" i="73"/>
  <c r="W29" i="73"/>
  <c r="C28" i="73"/>
  <c r="AB28" i="73"/>
  <c r="BB29" i="73"/>
  <c r="BC29" i="73"/>
  <c r="AZ29" i="73"/>
  <c r="BA29" i="73"/>
  <c r="AM29" i="73"/>
  <c r="AN29" i="73"/>
  <c r="AK29" i="73"/>
  <c r="AL29" i="73"/>
  <c r="S29" i="73"/>
  <c r="T29" i="73"/>
  <c r="Q29" i="73"/>
  <c r="R29" i="73"/>
  <c r="AW29" i="73"/>
  <c r="AX29" i="73"/>
  <c r="AU29" i="73"/>
  <c r="AV29" i="73"/>
  <c r="D29" i="73"/>
  <c r="E29" i="73"/>
  <c r="B29" i="73"/>
  <c r="N98" i="7"/>
  <c r="N97" i="7"/>
  <c r="N103" i="7"/>
  <c r="N6" i="7"/>
  <c r="N5" i="7"/>
  <c r="N9" i="7"/>
  <c r="N12" i="7"/>
  <c r="N11" i="7"/>
  <c r="N7" i="7"/>
  <c r="N15" i="7"/>
  <c r="N13" i="7"/>
  <c r="N14" i="7"/>
  <c r="N10" i="7"/>
  <c r="N18" i="7"/>
  <c r="N8" i="7"/>
  <c r="N17" i="7"/>
  <c r="N25" i="7"/>
  <c r="N23" i="7"/>
  <c r="N20" i="7"/>
  <c r="N24" i="7"/>
  <c r="N22" i="7"/>
  <c r="N21" i="7"/>
  <c r="N26" i="7"/>
  <c r="N30" i="7"/>
  <c r="N16" i="7"/>
  <c r="N53" i="7"/>
  <c r="N28" i="7"/>
  <c r="N31" i="7"/>
  <c r="N29" i="7"/>
  <c r="N39" i="7"/>
  <c r="N40" i="7"/>
  <c r="N34" i="7"/>
  <c r="N33" i="7"/>
  <c r="N36" i="7"/>
  <c r="N45" i="7"/>
  <c r="N38" i="7"/>
  <c r="N41" i="7"/>
  <c r="N42" i="7"/>
  <c r="N43" i="7"/>
  <c r="N35" i="7"/>
  <c r="N19" i="7"/>
  <c r="N27" i="7"/>
  <c r="N44" i="7"/>
  <c r="N46" i="7"/>
  <c r="N37" i="7"/>
  <c r="N54" i="7"/>
  <c r="N56" i="7"/>
  <c r="N64" i="7"/>
  <c r="N55" i="7"/>
  <c r="N51" i="7"/>
  <c r="N49" i="7"/>
  <c r="N32" i="7"/>
  <c r="N50" i="7"/>
  <c r="N48" i="7"/>
  <c r="N52" i="7"/>
  <c r="N60" i="7"/>
  <c r="N63" i="7"/>
  <c r="N61" i="7"/>
  <c r="N58" i="7"/>
  <c r="N65" i="7"/>
  <c r="N68" i="7"/>
  <c r="N47" i="7"/>
  <c r="N59" i="7"/>
  <c r="N66" i="7"/>
  <c r="N57" i="7"/>
  <c r="N69" i="7"/>
  <c r="N72" i="7"/>
  <c r="N74" i="7"/>
  <c r="N62" i="7"/>
  <c r="N77" i="7"/>
  <c r="N71" i="7"/>
  <c r="N76" i="7"/>
  <c r="N78" i="7"/>
  <c r="N73" i="7"/>
  <c r="N70" i="7"/>
  <c r="N67" i="7"/>
  <c r="N80" i="7"/>
  <c r="N85" i="7"/>
  <c r="N75" i="7"/>
  <c r="N81" i="7"/>
  <c r="N87" i="7"/>
  <c r="N86" i="7"/>
  <c r="N83" i="7"/>
  <c r="N79" i="7"/>
  <c r="N89" i="7"/>
  <c r="N82" i="7"/>
  <c r="N91" i="7"/>
  <c r="N84" i="7"/>
  <c r="N92" i="7"/>
  <c r="N4" i="7"/>
  <c r="N90" i="7"/>
  <c r="N100" i="7"/>
  <c r="N94" i="7"/>
  <c r="N99" i="7"/>
  <c r="N101" i="7"/>
  <c r="N93" i="7"/>
  <c r="N95" i="7"/>
  <c r="O200" i="64"/>
  <c r="V24" i="64"/>
  <c r="X23" i="64"/>
  <c r="Z22" i="64"/>
  <c r="E22" i="64"/>
  <c r="AH22" i="64"/>
  <c r="M22" i="64"/>
  <c r="AA22" i="64"/>
  <c r="F22" i="64"/>
  <c r="AB22" i="64"/>
  <c r="G22" i="64"/>
  <c r="AF22" i="64"/>
  <c r="K22" i="64"/>
  <c r="Y22" i="64"/>
  <c r="D22" i="64"/>
  <c r="AC22" i="64"/>
  <c r="H22" i="64"/>
  <c r="AG22" i="64"/>
  <c r="L22" i="64"/>
  <c r="AD22" i="64"/>
  <c r="I22" i="64"/>
  <c r="AE22" i="64"/>
  <c r="J22" i="64"/>
  <c r="R30" i="64"/>
  <c r="N36" i="64"/>
  <c r="P32" i="64"/>
  <c r="AA28" i="73"/>
  <c r="AC28" i="73"/>
  <c r="X30" i="73"/>
  <c r="Y30" i="73"/>
  <c r="V30" i="73"/>
  <c r="W30" i="73"/>
  <c r="AR30" i="73"/>
  <c r="AS30" i="73"/>
  <c r="AP30" i="73"/>
  <c r="AQ30" i="73"/>
  <c r="N30" i="73"/>
  <c r="O30" i="73"/>
  <c r="L30" i="73"/>
  <c r="M30" i="73"/>
  <c r="I30" i="73"/>
  <c r="J30" i="73"/>
  <c r="G30" i="73"/>
  <c r="H30" i="73"/>
  <c r="C29" i="73"/>
  <c r="AB29" i="73"/>
  <c r="AH30" i="73"/>
  <c r="AI30" i="73"/>
  <c r="AF30" i="73"/>
  <c r="AG30" i="73"/>
  <c r="AM30" i="73"/>
  <c r="AN30" i="73"/>
  <c r="AK30" i="73"/>
  <c r="AL30" i="73"/>
  <c r="AW30" i="73"/>
  <c r="AX30" i="73"/>
  <c r="AU30" i="73"/>
  <c r="AV30" i="73"/>
  <c r="D30" i="73"/>
  <c r="E30" i="73"/>
  <c r="B30" i="73"/>
  <c r="S30" i="73"/>
  <c r="T30" i="73"/>
  <c r="Q30" i="73"/>
  <c r="R30" i="73"/>
  <c r="BB30" i="73"/>
  <c r="BC30" i="73"/>
  <c r="AZ30" i="73"/>
  <c r="BA30" i="73"/>
  <c r="O201" i="64"/>
  <c r="Z23" i="64"/>
  <c r="E23" i="64"/>
  <c r="AD23" i="64"/>
  <c r="I23" i="64"/>
  <c r="AH23" i="64"/>
  <c r="M23" i="64"/>
  <c r="AA23" i="64"/>
  <c r="F23" i="64"/>
  <c r="AE23" i="64"/>
  <c r="J23" i="64"/>
  <c r="AB23" i="64"/>
  <c r="G23" i="64"/>
  <c r="AF23" i="64"/>
  <c r="K23" i="64"/>
  <c r="Y23" i="64"/>
  <c r="D23" i="64"/>
  <c r="AC23" i="64"/>
  <c r="H23" i="64"/>
  <c r="AG23" i="64"/>
  <c r="L23" i="64"/>
  <c r="V25" i="64"/>
  <c r="X24" i="64"/>
  <c r="R31" i="64"/>
  <c r="P33" i="64"/>
  <c r="N37" i="64"/>
  <c r="X31" i="73"/>
  <c r="Y31" i="73"/>
  <c r="V31" i="73"/>
  <c r="W31" i="73"/>
  <c r="AR31" i="73"/>
  <c r="AS31" i="73"/>
  <c r="AP31" i="73"/>
  <c r="AQ31" i="73"/>
  <c r="AM31" i="73"/>
  <c r="AN31" i="73"/>
  <c r="AK31" i="73"/>
  <c r="AL31" i="73"/>
  <c r="BB31" i="73"/>
  <c r="BC31" i="73"/>
  <c r="AZ31" i="73"/>
  <c r="BA31" i="73"/>
  <c r="I31" i="73"/>
  <c r="J31" i="73"/>
  <c r="G31" i="73"/>
  <c r="H31" i="73"/>
  <c r="AA29" i="73"/>
  <c r="AC29" i="73"/>
  <c r="AW31" i="73"/>
  <c r="AX31" i="73"/>
  <c r="AU31" i="73"/>
  <c r="AV31" i="73"/>
  <c r="D31" i="73"/>
  <c r="E31" i="73"/>
  <c r="B31" i="73"/>
  <c r="S31" i="73"/>
  <c r="T31" i="73"/>
  <c r="Q31" i="73"/>
  <c r="R31" i="73"/>
  <c r="N31" i="73"/>
  <c r="O31" i="73"/>
  <c r="L31" i="73"/>
  <c r="M31" i="73"/>
  <c r="AH31" i="73"/>
  <c r="AI31" i="73"/>
  <c r="AF31" i="73"/>
  <c r="AG31" i="73"/>
  <c r="C30" i="73"/>
  <c r="AB30" i="73"/>
  <c r="O202" i="64"/>
  <c r="V26" i="64"/>
  <c r="X25" i="64"/>
  <c r="Z24" i="64"/>
  <c r="E24" i="64"/>
  <c r="AD24" i="64"/>
  <c r="I24" i="64"/>
  <c r="AH24" i="64"/>
  <c r="M24" i="64"/>
  <c r="AA24" i="64"/>
  <c r="F24" i="64"/>
  <c r="AE24" i="64"/>
  <c r="J24" i="64"/>
  <c r="AB24" i="64"/>
  <c r="G24" i="64"/>
  <c r="AF24" i="64"/>
  <c r="K24" i="64"/>
  <c r="Y24" i="64"/>
  <c r="D24" i="64"/>
  <c r="AC24" i="64"/>
  <c r="H24" i="64"/>
  <c r="AG24" i="64"/>
  <c r="L24" i="64"/>
  <c r="R32" i="64"/>
  <c r="N38" i="64"/>
  <c r="P34" i="64"/>
  <c r="AA30" i="73"/>
  <c r="AC30" i="73"/>
  <c r="X32" i="73"/>
  <c r="Y32" i="73"/>
  <c r="V32" i="73"/>
  <c r="W32" i="73"/>
  <c r="AR32" i="73"/>
  <c r="AS32" i="73"/>
  <c r="AP32" i="73"/>
  <c r="AQ32" i="73"/>
  <c r="AM32" i="73"/>
  <c r="AN32" i="73"/>
  <c r="AK32" i="73"/>
  <c r="AL32" i="73"/>
  <c r="BB32" i="73"/>
  <c r="BC32" i="73"/>
  <c r="AZ32" i="73"/>
  <c r="BA32" i="73"/>
  <c r="I32" i="73"/>
  <c r="J32" i="73"/>
  <c r="G32" i="73"/>
  <c r="H32" i="73"/>
  <c r="AW32" i="73"/>
  <c r="AX32" i="73"/>
  <c r="AU32" i="73"/>
  <c r="AV32" i="73"/>
  <c r="D32" i="73"/>
  <c r="E32" i="73"/>
  <c r="B32" i="73"/>
  <c r="S32" i="73"/>
  <c r="T32" i="73"/>
  <c r="Q32" i="73"/>
  <c r="R32" i="73"/>
  <c r="N32" i="73"/>
  <c r="O32" i="73"/>
  <c r="L32" i="73"/>
  <c r="M32" i="73"/>
  <c r="AH32" i="73"/>
  <c r="AI32" i="73"/>
  <c r="AF32" i="73"/>
  <c r="AG32" i="73"/>
  <c r="C31" i="73"/>
  <c r="AB31" i="73"/>
  <c r="O203" i="64"/>
  <c r="AB25" i="64"/>
  <c r="G25" i="64"/>
  <c r="AF25" i="64"/>
  <c r="K25" i="64"/>
  <c r="Y25" i="64"/>
  <c r="D25" i="64"/>
  <c r="AC25" i="64"/>
  <c r="H25" i="64"/>
  <c r="AG25" i="64"/>
  <c r="L25" i="64"/>
  <c r="Z25" i="64"/>
  <c r="E25" i="64"/>
  <c r="AD25" i="64"/>
  <c r="I25" i="64"/>
  <c r="AH25" i="64"/>
  <c r="M25" i="64"/>
  <c r="AA25" i="64"/>
  <c r="F25" i="64"/>
  <c r="AE25" i="64"/>
  <c r="J25" i="64"/>
  <c r="V27" i="64"/>
  <c r="X26" i="64"/>
  <c r="R33" i="64"/>
  <c r="P35" i="64"/>
  <c r="N39" i="64"/>
  <c r="AA31" i="73"/>
  <c r="AC31" i="73"/>
  <c r="AM33" i="73"/>
  <c r="AN33" i="73"/>
  <c r="AK33" i="73"/>
  <c r="AL33" i="73"/>
  <c r="BB33" i="73"/>
  <c r="BC33" i="73"/>
  <c r="AZ33" i="73"/>
  <c r="BA33" i="73"/>
  <c r="I33" i="73"/>
  <c r="J33" i="73"/>
  <c r="G33" i="73"/>
  <c r="H33" i="73"/>
  <c r="X33" i="73"/>
  <c r="Y33" i="73"/>
  <c r="V33" i="73"/>
  <c r="W33" i="73"/>
  <c r="AR33" i="73"/>
  <c r="AS33" i="73"/>
  <c r="AP33" i="73"/>
  <c r="AQ33" i="73"/>
  <c r="C32" i="73"/>
  <c r="AB32" i="73"/>
  <c r="N33" i="73"/>
  <c r="O33" i="73"/>
  <c r="L33" i="73"/>
  <c r="M33" i="73"/>
  <c r="AH33" i="73"/>
  <c r="AI33" i="73"/>
  <c r="AF33" i="73"/>
  <c r="AG33" i="73"/>
  <c r="AW33" i="73"/>
  <c r="AX33" i="73"/>
  <c r="AU33" i="73"/>
  <c r="AV33" i="73"/>
  <c r="D33" i="73"/>
  <c r="E33" i="73"/>
  <c r="B33" i="73"/>
  <c r="S33" i="73"/>
  <c r="T33" i="73"/>
  <c r="Q33" i="73"/>
  <c r="R33" i="73"/>
  <c r="O204" i="64"/>
  <c r="V28" i="64"/>
  <c r="X27" i="64"/>
  <c r="Z26" i="64"/>
  <c r="E26" i="64"/>
  <c r="AA26" i="64"/>
  <c r="F26" i="64"/>
  <c r="AB26" i="64"/>
  <c r="G26" i="64"/>
  <c r="AF26" i="64"/>
  <c r="K26" i="64"/>
  <c r="Y26" i="64"/>
  <c r="D26" i="64"/>
  <c r="AC26" i="64"/>
  <c r="H26" i="64"/>
  <c r="AG26" i="64"/>
  <c r="L26" i="64"/>
  <c r="AD26" i="64"/>
  <c r="I26" i="64"/>
  <c r="AH26" i="64"/>
  <c r="M26" i="64"/>
  <c r="AE26" i="64"/>
  <c r="J26" i="64"/>
  <c r="R34" i="64"/>
  <c r="N40" i="64"/>
  <c r="P36" i="64"/>
  <c r="BB34" i="73"/>
  <c r="BC34" i="73"/>
  <c r="AZ34" i="73"/>
  <c r="BA34" i="73"/>
  <c r="AW34" i="73"/>
  <c r="AX34" i="73"/>
  <c r="AU34" i="73"/>
  <c r="AV34" i="73"/>
  <c r="D34" i="73"/>
  <c r="E34" i="73"/>
  <c r="B34" i="73"/>
  <c r="S34" i="73"/>
  <c r="T34" i="73"/>
  <c r="Q34" i="73"/>
  <c r="R34" i="73"/>
  <c r="I34" i="73"/>
  <c r="J34" i="73"/>
  <c r="G34" i="73"/>
  <c r="H34" i="73"/>
  <c r="AA32" i="73"/>
  <c r="AC32" i="73"/>
  <c r="AM34" i="73"/>
  <c r="AN34" i="73"/>
  <c r="AK34" i="73"/>
  <c r="AL34" i="73"/>
  <c r="AH34" i="73"/>
  <c r="AI34" i="73"/>
  <c r="AF34" i="73"/>
  <c r="AG34" i="73"/>
  <c r="X34" i="73"/>
  <c r="Y34" i="73"/>
  <c r="V34" i="73"/>
  <c r="W34" i="73"/>
  <c r="AR34" i="73"/>
  <c r="AS34" i="73"/>
  <c r="AP34" i="73"/>
  <c r="AQ34" i="73"/>
  <c r="N34" i="73"/>
  <c r="O34" i="73"/>
  <c r="L34" i="73"/>
  <c r="M34" i="73"/>
  <c r="C33" i="73"/>
  <c r="AB33" i="73"/>
  <c r="O205" i="64"/>
  <c r="AB27" i="64"/>
  <c r="G27" i="64"/>
  <c r="AF27" i="64"/>
  <c r="K27" i="64"/>
  <c r="Y27" i="64"/>
  <c r="D27" i="64"/>
  <c r="AC27" i="64"/>
  <c r="H27" i="64"/>
  <c r="AG27" i="64"/>
  <c r="L27" i="64"/>
  <c r="Z27" i="64"/>
  <c r="E27" i="64"/>
  <c r="AD27" i="64"/>
  <c r="I27" i="64"/>
  <c r="AH27" i="64"/>
  <c r="M27" i="64"/>
  <c r="AA27" i="64"/>
  <c r="F27" i="64"/>
  <c r="AE27" i="64"/>
  <c r="J27" i="64"/>
  <c r="V29" i="64"/>
  <c r="X28" i="64"/>
  <c r="R35" i="64"/>
  <c r="N41" i="64"/>
  <c r="N42" i="64"/>
  <c r="P37" i="64"/>
  <c r="AA33" i="73"/>
  <c r="AC33" i="73"/>
  <c r="AM35" i="73"/>
  <c r="AN35" i="73"/>
  <c r="AK35" i="73"/>
  <c r="AL35" i="73"/>
  <c r="BB35" i="73"/>
  <c r="BC35" i="73"/>
  <c r="AZ35" i="73"/>
  <c r="BA35" i="73"/>
  <c r="I35" i="73"/>
  <c r="J35" i="73"/>
  <c r="G35" i="73"/>
  <c r="H35" i="73"/>
  <c r="X35" i="73"/>
  <c r="Y35" i="73"/>
  <c r="V35" i="73"/>
  <c r="W35" i="73"/>
  <c r="AR35" i="73"/>
  <c r="AS35" i="73"/>
  <c r="AP35" i="73"/>
  <c r="AQ35" i="73"/>
  <c r="C34" i="73"/>
  <c r="AB34" i="73"/>
  <c r="N35" i="73"/>
  <c r="O35" i="73"/>
  <c r="L35" i="73"/>
  <c r="M35" i="73"/>
  <c r="AH35" i="73"/>
  <c r="AI35" i="73"/>
  <c r="AF35" i="73"/>
  <c r="AG35" i="73"/>
  <c r="AW35" i="73"/>
  <c r="AX35" i="73"/>
  <c r="AU35" i="73"/>
  <c r="AV35" i="73"/>
  <c r="D35" i="73"/>
  <c r="E35" i="73"/>
  <c r="B35" i="73"/>
  <c r="S35" i="73"/>
  <c r="T35" i="73"/>
  <c r="Q35" i="73"/>
  <c r="R35" i="73"/>
  <c r="N43" i="64"/>
  <c r="O206" i="64"/>
  <c r="V30" i="64"/>
  <c r="X29" i="64"/>
  <c r="AB28" i="64"/>
  <c r="G28" i="64"/>
  <c r="AF28" i="64"/>
  <c r="K28" i="64"/>
  <c r="Y28" i="64"/>
  <c r="D28" i="64"/>
  <c r="AC28" i="64"/>
  <c r="H28" i="64"/>
  <c r="AG28" i="64"/>
  <c r="L28" i="64"/>
  <c r="Z28" i="64"/>
  <c r="E28" i="64"/>
  <c r="AD28" i="64"/>
  <c r="I28" i="64"/>
  <c r="AH28" i="64"/>
  <c r="M28" i="64"/>
  <c r="AA28" i="64"/>
  <c r="F28" i="64"/>
  <c r="AE28" i="64"/>
  <c r="J28" i="64"/>
  <c r="R36" i="64"/>
  <c r="P38" i="64"/>
  <c r="N402" i="64"/>
  <c r="N36" i="73"/>
  <c r="O36" i="73"/>
  <c r="L36" i="73"/>
  <c r="M36" i="73"/>
  <c r="AH36" i="73"/>
  <c r="AI36" i="73"/>
  <c r="AF36" i="73"/>
  <c r="AG36" i="73"/>
  <c r="AW36" i="73"/>
  <c r="AX36" i="73"/>
  <c r="AU36" i="73"/>
  <c r="AV36" i="73"/>
  <c r="D36" i="73"/>
  <c r="E36" i="73"/>
  <c r="B36" i="73"/>
  <c r="S36" i="73"/>
  <c r="T36" i="73"/>
  <c r="Q36" i="73"/>
  <c r="R36" i="73"/>
  <c r="AA34" i="73"/>
  <c r="AC34" i="73"/>
  <c r="AM36" i="73"/>
  <c r="AN36" i="73"/>
  <c r="AK36" i="73"/>
  <c r="AL36" i="73"/>
  <c r="BB36" i="73"/>
  <c r="BC36" i="73"/>
  <c r="AZ36" i="73"/>
  <c r="BA36" i="73"/>
  <c r="I36" i="73"/>
  <c r="J36" i="73"/>
  <c r="G36" i="73"/>
  <c r="H36" i="73"/>
  <c r="X36" i="73"/>
  <c r="Y36" i="73"/>
  <c r="V36" i="73"/>
  <c r="W36" i="73"/>
  <c r="AR36" i="73"/>
  <c r="AS36" i="73"/>
  <c r="AP36" i="73"/>
  <c r="AQ36" i="73"/>
  <c r="C35" i="73"/>
  <c r="AB35" i="73"/>
  <c r="N44" i="64"/>
  <c r="O207" i="64"/>
  <c r="AB29" i="64"/>
  <c r="G29" i="64"/>
  <c r="AF29" i="64"/>
  <c r="K29" i="64"/>
  <c r="Y29" i="64"/>
  <c r="D29" i="64"/>
  <c r="AC29" i="64"/>
  <c r="H29" i="64"/>
  <c r="AG29" i="64"/>
  <c r="L29" i="64"/>
  <c r="Z29" i="64"/>
  <c r="E29" i="64"/>
  <c r="AD29" i="64"/>
  <c r="I29" i="64"/>
  <c r="AH29" i="64"/>
  <c r="M29" i="64"/>
  <c r="AE29" i="64"/>
  <c r="J29" i="64"/>
  <c r="AA29" i="64"/>
  <c r="F29" i="64"/>
  <c r="V31" i="64"/>
  <c r="X30" i="64"/>
  <c r="R37" i="64"/>
  <c r="P39" i="64"/>
  <c r="N403" i="64"/>
  <c r="AA35" i="73"/>
  <c r="AC35" i="73"/>
  <c r="AM37" i="73"/>
  <c r="AN37" i="73"/>
  <c r="AK37" i="73"/>
  <c r="AL37" i="73"/>
  <c r="AH37" i="73"/>
  <c r="AI37" i="73"/>
  <c r="AF37" i="73"/>
  <c r="AG37" i="73"/>
  <c r="AW37" i="73"/>
  <c r="AX37" i="73"/>
  <c r="AU37" i="73"/>
  <c r="AV37" i="73"/>
  <c r="D37" i="73"/>
  <c r="E37" i="73"/>
  <c r="B37" i="73"/>
  <c r="S37" i="73"/>
  <c r="T37" i="73"/>
  <c r="Q37" i="73"/>
  <c r="R37" i="73"/>
  <c r="N37" i="73"/>
  <c r="O37" i="73"/>
  <c r="L37" i="73"/>
  <c r="M37" i="73"/>
  <c r="BB37" i="73"/>
  <c r="BC37" i="73"/>
  <c r="AZ37" i="73"/>
  <c r="BA37" i="73"/>
  <c r="I37" i="73"/>
  <c r="J37" i="73"/>
  <c r="G37" i="73"/>
  <c r="H37" i="73"/>
  <c r="X37" i="73"/>
  <c r="Y37" i="73"/>
  <c r="V37" i="73"/>
  <c r="W37" i="73"/>
  <c r="AR37" i="73"/>
  <c r="AS37" i="73"/>
  <c r="AP37" i="73"/>
  <c r="AQ37" i="73"/>
  <c r="C36" i="73"/>
  <c r="AB36" i="73"/>
  <c r="N45" i="64"/>
  <c r="O208" i="64"/>
  <c r="V32" i="64"/>
  <c r="X31" i="64"/>
  <c r="Z30" i="64"/>
  <c r="E30" i="64"/>
  <c r="AD30" i="64"/>
  <c r="I30" i="64"/>
  <c r="AH30" i="64"/>
  <c r="M30" i="64"/>
  <c r="AA30" i="64"/>
  <c r="F30" i="64"/>
  <c r="AE30" i="64"/>
  <c r="J30" i="64"/>
  <c r="AB30" i="64"/>
  <c r="G30" i="64"/>
  <c r="AF30" i="64"/>
  <c r="K30" i="64"/>
  <c r="Y30" i="64"/>
  <c r="D30" i="64"/>
  <c r="AC30" i="64"/>
  <c r="H30" i="64"/>
  <c r="AG30" i="64"/>
  <c r="L30" i="64"/>
  <c r="R38" i="64"/>
  <c r="P40" i="64"/>
  <c r="AW38" i="73"/>
  <c r="AX38" i="73"/>
  <c r="AU38" i="73"/>
  <c r="AV38" i="73"/>
  <c r="D38" i="73"/>
  <c r="E38" i="73"/>
  <c r="B38" i="73"/>
  <c r="S38" i="73"/>
  <c r="T38" i="73"/>
  <c r="Q38" i="73"/>
  <c r="R38" i="73"/>
  <c r="N38" i="73"/>
  <c r="O38" i="73"/>
  <c r="L38" i="73"/>
  <c r="M38" i="73"/>
  <c r="AH38" i="73"/>
  <c r="AI38" i="73"/>
  <c r="AF38" i="73"/>
  <c r="AG38" i="73"/>
  <c r="AA36" i="73"/>
  <c r="AC36" i="73"/>
  <c r="X38" i="73"/>
  <c r="Y38" i="73"/>
  <c r="V38" i="73"/>
  <c r="W38" i="73"/>
  <c r="AR38" i="73"/>
  <c r="AS38" i="73"/>
  <c r="AP38" i="73"/>
  <c r="AQ38" i="73"/>
  <c r="AM38" i="73"/>
  <c r="AN38" i="73"/>
  <c r="AK38" i="73"/>
  <c r="AL38" i="73"/>
  <c r="BB38" i="73"/>
  <c r="BC38" i="73"/>
  <c r="AZ38" i="73"/>
  <c r="BA38" i="73"/>
  <c r="I38" i="73"/>
  <c r="J38" i="73"/>
  <c r="G38" i="73"/>
  <c r="H38" i="73"/>
  <c r="C37" i="73"/>
  <c r="AB37" i="73"/>
  <c r="N46" i="64"/>
  <c r="O209" i="64"/>
  <c r="AB31" i="64"/>
  <c r="G31" i="64"/>
  <c r="AF31" i="64"/>
  <c r="K31" i="64"/>
  <c r="Y31" i="64"/>
  <c r="D31" i="64"/>
  <c r="AG31" i="64"/>
  <c r="L31" i="64"/>
  <c r="AE31" i="64"/>
  <c r="J31" i="64"/>
  <c r="AD31" i="64"/>
  <c r="I31" i="64"/>
  <c r="AH31" i="64"/>
  <c r="M31" i="64"/>
  <c r="AA31" i="64"/>
  <c r="F31" i="64"/>
  <c r="Z31" i="64"/>
  <c r="E31" i="64"/>
  <c r="AC31" i="64"/>
  <c r="H31" i="64"/>
  <c r="V33" i="64"/>
  <c r="X32" i="64"/>
  <c r="R39" i="64"/>
  <c r="P41" i="64"/>
  <c r="P42" i="64"/>
  <c r="AA37" i="73"/>
  <c r="AC37" i="73"/>
  <c r="X39" i="73"/>
  <c r="Y39" i="73"/>
  <c r="V39" i="73"/>
  <c r="W39" i="73"/>
  <c r="N39" i="73"/>
  <c r="O39" i="73"/>
  <c r="L39" i="73"/>
  <c r="M39" i="73"/>
  <c r="AH39" i="73"/>
  <c r="AI39" i="73"/>
  <c r="AF39" i="73"/>
  <c r="AG39" i="73"/>
  <c r="AW39" i="73"/>
  <c r="AX39" i="73"/>
  <c r="AU39" i="73"/>
  <c r="AV39" i="73"/>
  <c r="AR39" i="73"/>
  <c r="AS39" i="73"/>
  <c r="AP39" i="73"/>
  <c r="AQ39" i="73"/>
  <c r="I39" i="73"/>
  <c r="J39" i="73"/>
  <c r="G39" i="73"/>
  <c r="H39" i="73"/>
  <c r="BB39" i="73"/>
  <c r="BC39" i="73"/>
  <c r="AZ39" i="73"/>
  <c r="BA39" i="73"/>
  <c r="AM39" i="73"/>
  <c r="AN39" i="73"/>
  <c r="AK39" i="73"/>
  <c r="AL39" i="73"/>
  <c r="D39" i="73"/>
  <c r="E39" i="73"/>
  <c r="B39" i="73"/>
  <c r="S39" i="73"/>
  <c r="T39" i="73"/>
  <c r="Q39" i="73"/>
  <c r="R39" i="73"/>
  <c r="C38" i="73"/>
  <c r="AB38" i="73"/>
  <c r="P43" i="64"/>
  <c r="N47" i="64"/>
  <c r="O210" i="64"/>
  <c r="V34" i="64"/>
  <c r="X33" i="64"/>
  <c r="AB32" i="64"/>
  <c r="G32" i="64"/>
  <c r="AF32" i="64"/>
  <c r="K32" i="64"/>
  <c r="AA32" i="64"/>
  <c r="F32" i="64"/>
  <c r="Y32" i="64"/>
  <c r="D32" i="64"/>
  <c r="AG32" i="64"/>
  <c r="L32" i="64"/>
  <c r="Z32" i="64"/>
  <c r="E32" i="64"/>
  <c r="AD32" i="64"/>
  <c r="I32" i="64"/>
  <c r="AH32" i="64"/>
  <c r="M32" i="64"/>
  <c r="AE32" i="64"/>
  <c r="J32" i="64"/>
  <c r="AC32" i="64"/>
  <c r="H32" i="64"/>
  <c r="R40" i="64"/>
  <c r="P402" i="64"/>
  <c r="AA38" i="73"/>
  <c r="AC38" i="73"/>
  <c r="X40" i="73"/>
  <c r="Y40" i="73"/>
  <c r="V40" i="73"/>
  <c r="W40" i="73"/>
  <c r="BB40" i="73"/>
  <c r="BC40" i="73"/>
  <c r="AZ40" i="73"/>
  <c r="BA40" i="73"/>
  <c r="I40" i="73"/>
  <c r="J40" i="73"/>
  <c r="G40" i="73"/>
  <c r="H40" i="73"/>
  <c r="D40" i="73"/>
  <c r="E40" i="73"/>
  <c r="B40" i="73"/>
  <c r="AR40" i="73"/>
  <c r="AS40" i="73"/>
  <c r="AP40" i="73"/>
  <c r="AQ40" i="73"/>
  <c r="C39" i="73"/>
  <c r="AB39" i="73"/>
  <c r="AM40" i="73"/>
  <c r="AN40" i="73"/>
  <c r="AK40" i="73"/>
  <c r="AL40" i="73"/>
  <c r="AH40" i="73"/>
  <c r="AI40" i="73"/>
  <c r="AF40" i="73"/>
  <c r="AG40" i="73"/>
  <c r="AW40" i="73"/>
  <c r="AX40" i="73"/>
  <c r="AU40" i="73"/>
  <c r="AV40" i="73"/>
  <c r="N40" i="73"/>
  <c r="O40" i="73"/>
  <c r="L40" i="73"/>
  <c r="M40" i="73"/>
  <c r="S40" i="73"/>
  <c r="T40" i="73"/>
  <c r="Q40" i="73"/>
  <c r="R40" i="73"/>
  <c r="N48" i="64"/>
  <c r="P44" i="64"/>
  <c r="O211" i="64"/>
  <c r="AB33" i="64"/>
  <c r="G33" i="64"/>
  <c r="AF33" i="64"/>
  <c r="K33" i="64"/>
  <c r="Y33" i="64"/>
  <c r="D33" i="64"/>
  <c r="AG33" i="64"/>
  <c r="L33" i="64"/>
  <c r="AE33" i="64"/>
  <c r="J33" i="64"/>
  <c r="Z33" i="64"/>
  <c r="E33" i="64"/>
  <c r="AD33" i="64"/>
  <c r="I33" i="64"/>
  <c r="AH33" i="64"/>
  <c r="M33" i="64"/>
  <c r="AC33" i="64"/>
  <c r="H33" i="64"/>
  <c r="AA33" i="64"/>
  <c r="F33" i="64"/>
  <c r="V35" i="64"/>
  <c r="X34" i="64"/>
  <c r="R41" i="64"/>
  <c r="R42" i="64"/>
  <c r="P403" i="64"/>
  <c r="AA39" i="73"/>
  <c r="AC39" i="73"/>
  <c r="X41" i="73"/>
  <c r="Y41" i="73"/>
  <c r="V41" i="73"/>
  <c r="W41" i="73"/>
  <c r="AH41" i="73"/>
  <c r="AI41" i="73"/>
  <c r="AF41" i="73"/>
  <c r="AG41" i="73"/>
  <c r="AM41" i="73"/>
  <c r="AN41" i="73"/>
  <c r="AK41" i="73"/>
  <c r="AL41" i="73"/>
  <c r="D41" i="73"/>
  <c r="E41" i="73"/>
  <c r="B41" i="73"/>
  <c r="S41" i="73"/>
  <c r="T41" i="73"/>
  <c r="Q41" i="73"/>
  <c r="R41" i="73"/>
  <c r="N41" i="73"/>
  <c r="O41" i="73"/>
  <c r="L41" i="73"/>
  <c r="M41" i="73"/>
  <c r="BB41" i="73"/>
  <c r="BC41" i="73"/>
  <c r="AZ41" i="73"/>
  <c r="BA41" i="73"/>
  <c r="I41" i="73"/>
  <c r="J41" i="73"/>
  <c r="G41" i="73"/>
  <c r="H41" i="73"/>
  <c r="AW41" i="73"/>
  <c r="AX41" i="73"/>
  <c r="AU41" i="73"/>
  <c r="AV41" i="73"/>
  <c r="AR41" i="73"/>
  <c r="AS41" i="73"/>
  <c r="AP41" i="73"/>
  <c r="AQ41" i="73"/>
  <c r="C40" i="73"/>
  <c r="AB40" i="73"/>
  <c r="R43" i="64"/>
  <c r="P45" i="64"/>
  <c r="N49" i="64"/>
  <c r="O212" i="64"/>
  <c r="V36" i="64"/>
  <c r="X35" i="64"/>
  <c r="Z34" i="64"/>
  <c r="E34" i="64"/>
  <c r="AH34" i="64"/>
  <c r="M34" i="64"/>
  <c r="AB34" i="64"/>
  <c r="G34" i="64"/>
  <c r="AF34" i="64"/>
  <c r="K34" i="64"/>
  <c r="AA34" i="64"/>
  <c r="F34" i="64"/>
  <c r="Y34" i="64"/>
  <c r="D34" i="64"/>
  <c r="AG34" i="64"/>
  <c r="L34" i="64"/>
  <c r="AD34" i="64"/>
  <c r="I34" i="64"/>
  <c r="AE34" i="64"/>
  <c r="J34" i="64"/>
  <c r="AC34" i="64"/>
  <c r="H34" i="64"/>
  <c r="R402" i="64"/>
  <c r="AA40" i="73"/>
  <c r="AC40" i="73"/>
  <c r="AM42" i="73"/>
  <c r="AN42" i="73"/>
  <c r="AK42" i="73"/>
  <c r="AL42" i="73"/>
  <c r="AW42" i="73"/>
  <c r="AX42" i="73"/>
  <c r="AU42" i="73"/>
  <c r="AV42" i="73"/>
  <c r="N42" i="73"/>
  <c r="O42" i="73"/>
  <c r="L42" i="73"/>
  <c r="M42" i="73"/>
  <c r="S42" i="73"/>
  <c r="T42" i="73"/>
  <c r="Q42" i="73"/>
  <c r="R42" i="73"/>
  <c r="I42" i="73"/>
  <c r="J42" i="73"/>
  <c r="G42" i="73"/>
  <c r="H42" i="73"/>
  <c r="X42" i="73"/>
  <c r="Y42" i="73"/>
  <c r="V42" i="73"/>
  <c r="W42" i="73"/>
  <c r="AH42" i="73"/>
  <c r="AI42" i="73"/>
  <c r="AF42" i="73"/>
  <c r="AG42" i="73"/>
  <c r="D42" i="73"/>
  <c r="E42" i="73"/>
  <c r="B42" i="73"/>
  <c r="AR42" i="73"/>
  <c r="AS42" i="73"/>
  <c r="AP42" i="73"/>
  <c r="AQ42" i="73"/>
  <c r="BB42" i="73"/>
  <c r="BC42" i="73"/>
  <c r="AZ42" i="73"/>
  <c r="BA42" i="73"/>
  <c r="C41" i="73"/>
  <c r="AB41" i="73"/>
  <c r="N50" i="64"/>
  <c r="P46" i="64"/>
  <c r="R44" i="64"/>
  <c r="O213" i="64"/>
  <c r="AB35" i="64"/>
  <c r="G35" i="64"/>
  <c r="AF35" i="64"/>
  <c r="K35" i="64"/>
  <c r="Y35" i="64"/>
  <c r="D35" i="64"/>
  <c r="AG35" i="64"/>
  <c r="L35" i="64"/>
  <c r="AE35" i="64"/>
  <c r="J35" i="64"/>
  <c r="Z35" i="64"/>
  <c r="E35" i="64"/>
  <c r="AD35" i="64"/>
  <c r="I35" i="64"/>
  <c r="AH35" i="64"/>
  <c r="M35" i="64"/>
  <c r="AC35" i="64"/>
  <c r="H35" i="64"/>
  <c r="AA35" i="64"/>
  <c r="F35" i="64"/>
  <c r="V37" i="64"/>
  <c r="X36" i="64"/>
  <c r="R403" i="64"/>
  <c r="N43" i="73"/>
  <c r="O43" i="73"/>
  <c r="L43" i="73"/>
  <c r="M43" i="73"/>
  <c r="BB43" i="73"/>
  <c r="BC43" i="73"/>
  <c r="AZ43" i="73"/>
  <c r="BA43" i="73"/>
  <c r="I43" i="73"/>
  <c r="J43" i="73"/>
  <c r="G43" i="73"/>
  <c r="H43" i="73"/>
  <c r="AW43" i="73"/>
  <c r="AX43" i="73"/>
  <c r="AU43" i="73"/>
  <c r="AV43" i="73"/>
  <c r="AR43" i="73"/>
  <c r="AS43" i="73"/>
  <c r="AP43" i="73"/>
  <c r="AQ43" i="73"/>
  <c r="X43" i="73"/>
  <c r="Y43" i="73"/>
  <c r="V43" i="73"/>
  <c r="W43" i="73"/>
  <c r="AH43" i="73"/>
  <c r="AI43" i="73"/>
  <c r="AF43" i="73"/>
  <c r="AG43" i="73"/>
  <c r="AM43" i="73"/>
  <c r="AN43" i="73"/>
  <c r="AK43" i="73"/>
  <c r="AL43" i="73"/>
  <c r="D43" i="73"/>
  <c r="E43" i="73"/>
  <c r="B43" i="73"/>
  <c r="S43" i="73"/>
  <c r="T43" i="73"/>
  <c r="Q43" i="73"/>
  <c r="R43" i="73"/>
  <c r="AA41" i="73"/>
  <c r="AC41" i="73"/>
  <c r="C42" i="73"/>
  <c r="AB42" i="73"/>
  <c r="N51" i="64"/>
  <c r="R45" i="64"/>
  <c r="P47" i="64"/>
  <c r="O214" i="64"/>
  <c r="V38" i="64"/>
  <c r="X37" i="64"/>
  <c r="AC36" i="64"/>
  <c r="H36" i="64"/>
  <c r="AF36" i="64"/>
  <c r="K36" i="64"/>
  <c r="AA36" i="64"/>
  <c r="F36" i="64"/>
  <c r="AE36" i="64"/>
  <c r="J36" i="64"/>
  <c r="Y36" i="64"/>
  <c r="D36" i="64"/>
  <c r="AD36" i="64"/>
  <c r="I36" i="64"/>
  <c r="AH36" i="64"/>
  <c r="M36" i="64"/>
  <c r="Z36" i="64"/>
  <c r="E36" i="64"/>
  <c r="AG36" i="64"/>
  <c r="L36" i="64"/>
  <c r="AB36" i="64"/>
  <c r="G36" i="64"/>
  <c r="S44" i="73"/>
  <c r="T44" i="73"/>
  <c r="Q44" i="73"/>
  <c r="R44" i="73"/>
  <c r="I44" i="73"/>
  <c r="J44" i="73"/>
  <c r="G44" i="73"/>
  <c r="H44" i="73"/>
  <c r="AH44" i="73"/>
  <c r="AI44" i="73"/>
  <c r="AF44" i="73"/>
  <c r="AG44" i="73"/>
  <c r="AM44" i="73"/>
  <c r="AN44" i="73"/>
  <c r="AK44" i="73"/>
  <c r="AL44" i="73"/>
  <c r="AR44" i="73"/>
  <c r="AS44" i="73"/>
  <c r="AP44" i="73"/>
  <c r="AQ44" i="73"/>
  <c r="C43" i="73"/>
  <c r="AB43" i="73"/>
  <c r="AW44" i="73"/>
  <c r="AX44" i="73"/>
  <c r="AU44" i="73"/>
  <c r="AV44" i="73"/>
  <c r="BB44" i="73"/>
  <c r="BC44" i="73"/>
  <c r="AZ44" i="73"/>
  <c r="BA44" i="73"/>
  <c r="D44" i="73"/>
  <c r="E44" i="73"/>
  <c r="B44" i="73"/>
  <c r="N44" i="73"/>
  <c r="O44" i="73"/>
  <c r="L44" i="73"/>
  <c r="M44" i="73"/>
  <c r="X44" i="73"/>
  <c r="Y44" i="73"/>
  <c r="V44" i="73"/>
  <c r="W44" i="73"/>
  <c r="AA42" i="73"/>
  <c r="AC42" i="73"/>
  <c r="N52" i="64"/>
  <c r="P48" i="64"/>
  <c r="R46" i="64"/>
  <c r="O215" i="64"/>
  <c r="AA37" i="64"/>
  <c r="F37" i="64"/>
  <c r="AE37" i="64"/>
  <c r="J37" i="64"/>
  <c r="Z37" i="64"/>
  <c r="E37" i="64"/>
  <c r="AD37" i="64"/>
  <c r="I37" i="64"/>
  <c r="AH37" i="64"/>
  <c r="M37" i="64"/>
  <c r="Y37" i="64"/>
  <c r="D37" i="64"/>
  <c r="AC37" i="64"/>
  <c r="H37" i="64"/>
  <c r="AG37" i="64"/>
  <c r="L37" i="64"/>
  <c r="AB37" i="64"/>
  <c r="G37" i="64"/>
  <c r="AF37" i="64"/>
  <c r="K37" i="64"/>
  <c r="V39" i="64"/>
  <c r="X38" i="64"/>
  <c r="S45" i="73"/>
  <c r="T45" i="73"/>
  <c r="Q45" i="73"/>
  <c r="R45" i="73"/>
  <c r="X45" i="73"/>
  <c r="Y45" i="73"/>
  <c r="V45" i="73"/>
  <c r="W45" i="73"/>
  <c r="BB45" i="73"/>
  <c r="BC45" i="73"/>
  <c r="AZ45" i="73"/>
  <c r="BA45" i="73"/>
  <c r="I45" i="73"/>
  <c r="J45" i="73"/>
  <c r="G45" i="73"/>
  <c r="H45" i="73"/>
  <c r="N45" i="73"/>
  <c r="O45" i="73"/>
  <c r="L45" i="73"/>
  <c r="M45" i="73"/>
  <c r="C44" i="73"/>
  <c r="AB44" i="73"/>
  <c r="AA43" i="73"/>
  <c r="AC43" i="73"/>
  <c r="AR45" i="73"/>
  <c r="AS45" i="73"/>
  <c r="AP45" i="73"/>
  <c r="AQ45" i="73"/>
  <c r="AW45" i="73"/>
  <c r="AX45" i="73"/>
  <c r="AU45" i="73"/>
  <c r="AV45" i="73"/>
  <c r="D45" i="73"/>
  <c r="E45" i="73"/>
  <c r="B45" i="73"/>
  <c r="AH45" i="73"/>
  <c r="AI45" i="73"/>
  <c r="AF45" i="73"/>
  <c r="AG45" i="73"/>
  <c r="AM45" i="73"/>
  <c r="AN45" i="73"/>
  <c r="AK45" i="73"/>
  <c r="AL45" i="73"/>
  <c r="R47" i="64"/>
  <c r="P49" i="64"/>
  <c r="N53" i="64"/>
  <c r="O216" i="64"/>
  <c r="V40" i="64"/>
  <c r="X39" i="64"/>
  <c r="AC38" i="64"/>
  <c r="H38" i="64"/>
  <c r="AF38" i="64"/>
  <c r="K38" i="64"/>
  <c r="AA38" i="64"/>
  <c r="F38" i="64"/>
  <c r="AE38" i="64"/>
  <c r="J38" i="64"/>
  <c r="Z38" i="64"/>
  <c r="E38" i="64"/>
  <c r="AD38" i="64"/>
  <c r="I38" i="64"/>
  <c r="AH38" i="64"/>
  <c r="M38" i="64"/>
  <c r="Y38" i="64"/>
  <c r="D38" i="64"/>
  <c r="AG38" i="64"/>
  <c r="L38" i="64"/>
  <c r="AB38" i="64"/>
  <c r="G38" i="64"/>
  <c r="AW46" i="73"/>
  <c r="AX46" i="73"/>
  <c r="AU46" i="73"/>
  <c r="AV46" i="73"/>
  <c r="BB46" i="73"/>
  <c r="BC46" i="73"/>
  <c r="AZ46" i="73"/>
  <c r="BA46" i="73"/>
  <c r="I46" i="73"/>
  <c r="J46" i="73"/>
  <c r="G46" i="73"/>
  <c r="H46" i="73"/>
  <c r="N46" i="73"/>
  <c r="O46" i="73"/>
  <c r="L46" i="73"/>
  <c r="M46" i="73"/>
  <c r="X46" i="73"/>
  <c r="Y46" i="73"/>
  <c r="V46" i="73"/>
  <c r="W46" i="73"/>
  <c r="AA44" i="73"/>
  <c r="AC44" i="73"/>
  <c r="S46" i="73"/>
  <c r="T46" i="73"/>
  <c r="Q46" i="73"/>
  <c r="R46" i="73"/>
  <c r="D46" i="73"/>
  <c r="E46" i="73"/>
  <c r="B46" i="73"/>
  <c r="AH46" i="73"/>
  <c r="AI46" i="73"/>
  <c r="AF46" i="73"/>
  <c r="AG46" i="73"/>
  <c r="AM46" i="73"/>
  <c r="AN46" i="73"/>
  <c r="AK46" i="73"/>
  <c r="AL46" i="73"/>
  <c r="AR46" i="73"/>
  <c r="AS46" i="73"/>
  <c r="AP46" i="73"/>
  <c r="AQ46" i="73"/>
  <c r="C45" i="73"/>
  <c r="AB45" i="73"/>
  <c r="N54" i="64"/>
  <c r="P50" i="64"/>
  <c r="R48" i="64"/>
  <c r="O217" i="64"/>
  <c r="AA39" i="64"/>
  <c r="F39" i="64"/>
  <c r="AE39" i="64"/>
  <c r="J39" i="64"/>
  <c r="Z39" i="64"/>
  <c r="E39" i="64"/>
  <c r="AD39" i="64"/>
  <c r="I39" i="64"/>
  <c r="AH39" i="64"/>
  <c r="M39" i="64"/>
  <c r="AC39" i="64"/>
  <c r="H39" i="64"/>
  <c r="AB39" i="64"/>
  <c r="G39" i="64"/>
  <c r="Y39" i="64"/>
  <c r="D39" i="64"/>
  <c r="AG39" i="64"/>
  <c r="L39" i="64"/>
  <c r="AF39" i="64"/>
  <c r="K39" i="64"/>
  <c r="V41" i="64"/>
  <c r="V42" i="64"/>
  <c r="X40" i="64"/>
  <c r="AA45" i="73"/>
  <c r="AC45" i="73"/>
  <c r="AW47" i="73"/>
  <c r="AX47" i="73"/>
  <c r="AU47" i="73"/>
  <c r="AV47" i="73"/>
  <c r="S47" i="73"/>
  <c r="T47" i="73"/>
  <c r="Q47" i="73"/>
  <c r="R47" i="73"/>
  <c r="BB47" i="73"/>
  <c r="BC47" i="73"/>
  <c r="AZ47" i="73"/>
  <c r="BA47" i="73"/>
  <c r="I47" i="73"/>
  <c r="J47" i="73"/>
  <c r="G47" i="73"/>
  <c r="H47" i="73"/>
  <c r="N47" i="73"/>
  <c r="O47" i="73"/>
  <c r="L47" i="73"/>
  <c r="M47" i="73"/>
  <c r="AR47" i="73"/>
  <c r="AS47" i="73"/>
  <c r="AP47" i="73"/>
  <c r="AQ47" i="73"/>
  <c r="D47" i="73"/>
  <c r="E47" i="73"/>
  <c r="B47" i="73"/>
  <c r="X47" i="73"/>
  <c r="Y47" i="73"/>
  <c r="V47" i="73"/>
  <c r="W47" i="73"/>
  <c r="AH47" i="73"/>
  <c r="AI47" i="73"/>
  <c r="AF47" i="73"/>
  <c r="AG47" i="73"/>
  <c r="AM47" i="73"/>
  <c r="AN47" i="73"/>
  <c r="AK47" i="73"/>
  <c r="AL47" i="73"/>
  <c r="C46" i="73"/>
  <c r="AB46" i="73"/>
  <c r="R49" i="64"/>
  <c r="P51" i="64"/>
  <c r="N55" i="64"/>
  <c r="V43" i="64"/>
  <c r="X42" i="64"/>
  <c r="O218" i="64"/>
  <c r="V402" i="64"/>
  <c r="X41" i="64"/>
  <c r="AC40" i="64"/>
  <c r="H40" i="64"/>
  <c r="AB40" i="64"/>
  <c r="G40" i="64"/>
  <c r="AA40" i="64"/>
  <c r="F40" i="64"/>
  <c r="AE40" i="64"/>
  <c r="J40" i="64"/>
  <c r="Z40" i="64"/>
  <c r="E40" i="64"/>
  <c r="AD40" i="64"/>
  <c r="I40" i="64"/>
  <c r="AH40" i="64"/>
  <c r="M40" i="64"/>
  <c r="Y40" i="64"/>
  <c r="D40" i="64"/>
  <c r="AG40" i="64"/>
  <c r="L40" i="64"/>
  <c r="AF40" i="64"/>
  <c r="K40" i="64"/>
  <c r="AR48" i="73"/>
  <c r="AS48" i="73"/>
  <c r="AP48" i="73"/>
  <c r="AQ48" i="73"/>
  <c r="D48" i="73"/>
  <c r="E48" i="73"/>
  <c r="B48" i="73"/>
  <c r="AH48" i="73"/>
  <c r="AI48" i="73"/>
  <c r="AF48" i="73"/>
  <c r="AG48" i="73"/>
  <c r="AM48" i="73"/>
  <c r="AN48" i="73"/>
  <c r="AK48" i="73"/>
  <c r="AL48" i="73"/>
  <c r="S48" i="73"/>
  <c r="T48" i="73"/>
  <c r="Q48" i="73"/>
  <c r="R48" i="73"/>
  <c r="AA46" i="73"/>
  <c r="AC46" i="73"/>
  <c r="C47" i="73"/>
  <c r="AB47" i="73"/>
  <c r="AW48" i="73"/>
  <c r="AX48" i="73"/>
  <c r="AU48" i="73"/>
  <c r="AV48" i="73"/>
  <c r="BB48" i="73"/>
  <c r="BC48" i="73"/>
  <c r="AZ48" i="73"/>
  <c r="BA48" i="73"/>
  <c r="I48" i="73"/>
  <c r="J48" i="73"/>
  <c r="G48" i="73"/>
  <c r="H48" i="73"/>
  <c r="N48" i="73"/>
  <c r="O48" i="73"/>
  <c r="L48" i="73"/>
  <c r="M48" i="73"/>
  <c r="X48" i="73"/>
  <c r="Y48" i="73"/>
  <c r="V48" i="73"/>
  <c r="W48" i="73"/>
  <c r="Y42" i="64"/>
  <c r="D42" i="64"/>
  <c r="Z42" i="64"/>
  <c r="E42" i="64"/>
  <c r="AD42" i="64"/>
  <c r="I42" i="64"/>
  <c r="AH42" i="64"/>
  <c r="M42" i="64"/>
  <c r="AB42" i="64"/>
  <c r="G42" i="64"/>
  <c r="AF42" i="64"/>
  <c r="K42" i="64"/>
  <c r="AE42" i="64"/>
  <c r="J42" i="64"/>
  <c r="AA42" i="64"/>
  <c r="F42" i="64"/>
  <c r="AG42" i="64"/>
  <c r="L42" i="64"/>
  <c r="AC42" i="64"/>
  <c r="H42" i="64"/>
  <c r="V44" i="64"/>
  <c r="X43" i="64"/>
  <c r="N56" i="64"/>
  <c r="P52" i="64"/>
  <c r="R50" i="64"/>
  <c r="O219" i="64"/>
  <c r="AA41" i="64"/>
  <c r="F41" i="64"/>
  <c r="AE41" i="64"/>
  <c r="J41" i="64"/>
  <c r="Z41" i="64"/>
  <c r="E41" i="64"/>
  <c r="AD41" i="64"/>
  <c r="I41" i="64"/>
  <c r="AH41" i="64"/>
  <c r="M41" i="64"/>
  <c r="AC41" i="64"/>
  <c r="H41" i="64"/>
  <c r="AG41" i="64"/>
  <c r="L41" i="64"/>
  <c r="AB41" i="64"/>
  <c r="G41" i="64"/>
  <c r="Y41" i="64"/>
  <c r="D41" i="64"/>
  <c r="AF41" i="64"/>
  <c r="K41" i="64"/>
  <c r="V403" i="64"/>
  <c r="X403" i="64"/>
  <c r="X402" i="64"/>
  <c r="AR49" i="73"/>
  <c r="AS49" i="73"/>
  <c r="AP49" i="73"/>
  <c r="AQ49" i="73"/>
  <c r="S49" i="73"/>
  <c r="T49" i="73"/>
  <c r="Q49" i="73"/>
  <c r="R49" i="73"/>
  <c r="X49" i="73"/>
  <c r="Y49" i="73"/>
  <c r="V49" i="73"/>
  <c r="W49" i="73"/>
  <c r="AH49" i="73"/>
  <c r="AI49" i="73"/>
  <c r="AF49" i="73"/>
  <c r="AG49" i="73"/>
  <c r="AM49" i="73"/>
  <c r="AN49" i="73"/>
  <c r="AK49" i="73"/>
  <c r="AL49" i="73"/>
  <c r="X50" i="73"/>
  <c r="Y50" i="73"/>
  <c r="V50" i="73"/>
  <c r="W50" i="73"/>
  <c r="N50" i="73"/>
  <c r="O50" i="73"/>
  <c r="L50" i="73"/>
  <c r="M50" i="73"/>
  <c r="AR50" i="73"/>
  <c r="AS50" i="73"/>
  <c r="AP50" i="73"/>
  <c r="AQ50" i="73"/>
  <c r="BB50" i="73"/>
  <c r="BC50" i="73"/>
  <c r="AZ50" i="73"/>
  <c r="BA50" i="73"/>
  <c r="I50" i="73"/>
  <c r="J50" i="73"/>
  <c r="G50" i="73"/>
  <c r="H50" i="73"/>
  <c r="AA47" i="73"/>
  <c r="AC47" i="73"/>
  <c r="D49" i="73"/>
  <c r="E49" i="73"/>
  <c r="B49" i="73"/>
  <c r="AW49" i="73"/>
  <c r="AX49" i="73"/>
  <c r="AU49" i="73"/>
  <c r="AV49" i="73"/>
  <c r="BB49" i="73"/>
  <c r="BC49" i="73"/>
  <c r="AZ49" i="73"/>
  <c r="BA49" i="73"/>
  <c r="I49" i="73"/>
  <c r="J49" i="73"/>
  <c r="G49" i="73"/>
  <c r="H49" i="73"/>
  <c r="N49" i="73"/>
  <c r="O49" i="73"/>
  <c r="L49" i="73"/>
  <c r="M49" i="73"/>
  <c r="AW50" i="73"/>
  <c r="AX50" i="73"/>
  <c r="AU50" i="73"/>
  <c r="AV50" i="73"/>
  <c r="AM50" i="73"/>
  <c r="AN50" i="73"/>
  <c r="AK50" i="73"/>
  <c r="AL50" i="73"/>
  <c r="S50" i="73"/>
  <c r="T50" i="73"/>
  <c r="Q50" i="73"/>
  <c r="R50" i="73"/>
  <c r="AH50" i="73"/>
  <c r="AI50" i="73"/>
  <c r="AF50" i="73"/>
  <c r="AG50" i="73"/>
  <c r="D50" i="73"/>
  <c r="E50" i="73"/>
  <c r="B50" i="73"/>
  <c r="C48" i="73"/>
  <c r="AB48" i="73"/>
  <c r="Y43" i="64"/>
  <c r="D43" i="64"/>
  <c r="AB43" i="64"/>
  <c r="G43" i="64"/>
  <c r="AF43" i="64"/>
  <c r="K43" i="64"/>
  <c r="Z43" i="64"/>
  <c r="E43" i="64"/>
  <c r="AD43" i="64"/>
  <c r="I43" i="64"/>
  <c r="AH43" i="64"/>
  <c r="M43" i="64"/>
  <c r="AE43" i="64"/>
  <c r="J43" i="64"/>
  <c r="AA43" i="64"/>
  <c r="F43" i="64"/>
  <c r="AG43" i="64"/>
  <c r="L43" i="64"/>
  <c r="AC43" i="64"/>
  <c r="H43" i="64"/>
  <c r="R51" i="64"/>
  <c r="P53" i="64"/>
  <c r="N57" i="64"/>
  <c r="V45" i="64"/>
  <c r="X44" i="64"/>
  <c r="O220" i="64"/>
  <c r="AE402" i="64"/>
  <c r="J402" i="64"/>
  <c r="AH402" i="64"/>
  <c r="M402" i="64"/>
  <c r="Y402" i="64"/>
  <c r="D402" i="64"/>
  <c r="AC402" i="64"/>
  <c r="H402" i="64"/>
  <c r="AG402" i="64"/>
  <c r="L402" i="64"/>
  <c r="AB402" i="64"/>
  <c r="G402" i="64"/>
  <c r="AF402" i="64"/>
  <c r="K402" i="64"/>
  <c r="AA402" i="64"/>
  <c r="F402" i="64"/>
  <c r="Z402" i="64"/>
  <c r="E402" i="64"/>
  <c r="AD402" i="64"/>
  <c r="I402" i="64"/>
  <c r="AE403" i="64"/>
  <c r="J403" i="64"/>
  <c r="AH403" i="64"/>
  <c r="M403" i="64"/>
  <c r="Y403" i="64"/>
  <c r="D403" i="64"/>
  <c r="AC403" i="64"/>
  <c r="H403" i="64"/>
  <c r="AG403" i="64"/>
  <c r="L403" i="64"/>
  <c r="AB403" i="64"/>
  <c r="G403" i="64"/>
  <c r="AF403" i="64"/>
  <c r="K403" i="64"/>
  <c r="AA403" i="64"/>
  <c r="F403" i="64"/>
  <c r="Z403" i="64"/>
  <c r="E403" i="64"/>
  <c r="AD403" i="64"/>
  <c r="I403" i="64"/>
  <c r="AH411" i="73"/>
  <c r="AF411" i="73"/>
  <c r="N411" i="73"/>
  <c r="L411" i="73"/>
  <c r="S411" i="73"/>
  <c r="Q411" i="73"/>
  <c r="X411" i="73"/>
  <c r="V411" i="73"/>
  <c r="BB411" i="73"/>
  <c r="AZ411" i="73"/>
  <c r="AH410" i="73"/>
  <c r="AI410" i="73"/>
  <c r="AF410" i="73"/>
  <c r="AG410" i="73"/>
  <c r="N410" i="73"/>
  <c r="O410" i="73"/>
  <c r="L410" i="73"/>
  <c r="M410" i="73"/>
  <c r="S410" i="73"/>
  <c r="T410" i="73"/>
  <c r="Q410" i="73"/>
  <c r="R410" i="73"/>
  <c r="X410" i="73"/>
  <c r="Y410" i="73"/>
  <c r="V410" i="73"/>
  <c r="W410" i="73"/>
  <c r="BB410" i="73"/>
  <c r="BC410" i="73"/>
  <c r="AZ410" i="73"/>
  <c r="BA410" i="73"/>
  <c r="X51" i="73"/>
  <c r="Y51" i="73"/>
  <c r="V51" i="73"/>
  <c r="W51" i="73"/>
  <c r="N51" i="73"/>
  <c r="O51" i="73"/>
  <c r="L51" i="73"/>
  <c r="M51" i="73"/>
  <c r="BB51" i="73"/>
  <c r="BC51" i="73"/>
  <c r="AZ51" i="73"/>
  <c r="BA51" i="73"/>
  <c r="I51" i="73"/>
  <c r="J51" i="73"/>
  <c r="G51" i="73"/>
  <c r="H51" i="73"/>
  <c r="S51" i="73"/>
  <c r="T51" i="73"/>
  <c r="Q51" i="73"/>
  <c r="R51" i="73"/>
  <c r="AA48" i="73"/>
  <c r="AC48" i="73"/>
  <c r="C50" i="73"/>
  <c r="AB50" i="73"/>
  <c r="I411" i="73"/>
  <c r="G411" i="73"/>
  <c r="AR411" i="73"/>
  <c r="AP411" i="73"/>
  <c r="AW411" i="73"/>
  <c r="AU411" i="73"/>
  <c r="D411" i="73"/>
  <c r="B411" i="73"/>
  <c r="AM411" i="73"/>
  <c r="AK411" i="73"/>
  <c r="I410" i="73"/>
  <c r="J410" i="73"/>
  <c r="G410" i="73"/>
  <c r="H410" i="73"/>
  <c r="AR410" i="73"/>
  <c r="AS410" i="73"/>
  <c r="AP410" i="73"/>
  <c r="AQ410" i="73"/>
  <c r="AW410" i="73"/>
  <c r="AX410" i="73"/>
  <c r="AU410" i="73"/>
  <c r="AV410" i="73"/>
  <c r="D410" i="73"/>
  <c r="E410" i="73"/>
  <c r="B410" i="73"/>
  <c r="AM410" i="73"/>
  <c r="AN410" i="73"/>
  <c r="AK410" i="73"/>
  <c r="AL410" i="73"/>
  <c r="AW51" i="73"/>
  <c r="AX51" i="73"/>
  <c r="AU51" i="73"/>
  <c r="AV51" i="73"/>
  <c r="AM51" i="73"/>
  <c r="AN51" i="73"/>
  <c r="AK51" i="73"/>
  <c r="AL51" i="73"/>
  <c r="AH51" i="73"/>
  <c r="AI51" i="73"/>
  <c r="AF51" i="73"/>
  <c r="AG51" i="73"/>
  <c r="AR51" i="73"/>
  <c r="AS51" i="73"/>
  <c r="AP51" i="73"/>
  <c r="AQ51" i="73"/>
  <c r="D51" i="73"/>
  <c r="E51" i="73"/>
  <c r="B51" i="73"/>
  <c r="C49" i="73"/>
  <c r="AB49" i="73"/>
  <c r="Y44" i="64"/>
  <c r="D44" i="64"/>
  <c r="Z44" i="64"/>
  <c r="E44" i="64"/>
  <c r="AD44" i="64"/>
  <c r="I44" i="64"/>
  <c r="AH44" i="64"/>
  <c r="M44" i="64"/>
  <c r="AB44" i="64"/>
  <c r="G44" i="64"/>
  <c r="AF44" i="64"/>
  <c r="K44" i="64"/>
  <c r="AE44" i="64"/>
  <c r="J44" i="64"/>
  <c r="AA44" i="64"/>
  <c r="F44" i="64"/>
  <c r="AG44" i="64"/>
  <c r="L44" i="64"/>
  <c r="AC44" i="64"/>
  <c r="H44" i="64"/>
  <c r="V46" i="64"/>
  <c r="X45" i="64"/>
  <c r="N58" i="64"/>
  <c r="P54" i="64"/>
  <c r="R52" i="64"/>
  <c r="O221" i="64"/>
  <c r="X52" i="73"/>
  <c r="Y52" i="73"/>
  <c r="V52" i="73"/>
  <c r="W52" i="73"/>
  <c r="N52" i="73"/>
  <c r="O52" i="73"/>
  <c r="L52" i="73"/>
  <c r="M52" i="73"/>
  <c r="AR52" i="73"/>
  <c r="AS52" i="73"/>
  <c r="AP52" i="73"/>
  <c r="AQ52" i="73"/>
  <c r="BB52" i="73"/>
  <c r="BC52" i="73"/>
  <c r="AZ52" i="73"/>
  <c r="BA52" i="73"/>
  <c r="I52" i="73"/>
  <c r="J52" i="73"/>
  <c r="G52" i="73"/>
  <c r="H52" i="73"/>
  <c r="AN411" i="73"/>
  <c r="C411" i="73"/>
  <c r="AX411" i="73"/>
  <c r="AQ411" i="73"/>
  <c r="J411" i="73"/>
  <c r="BA411" i="73"/>
  <c r="Y411" i="73"/>
  <c r="R411" i="73"/>
  <c r="O411" i="73"/>
  <c r="AG411" i="73"/>
  <c r="AW52" i="73"/>
  <c r="AX52" i="73"/>
  <c r="AU52" i="73"/>
  <c r="AV52" i="73"/>
  <c r="AM52" i="73"/>
  <c r="AN52" i="73"/>
  <c r="AK52" i="73"/>
  <c r="AL52" i="73"/>
  <c r="S52" i="73"/>
  <c r="T52" i="73"/>
  <c r="Q52" i="73"/>
  <c r="R52" i="73"/>
  <c r="AH52" i="73"/>
  <c r="AI52" i="73"/>
  <c r="AF52" i="73"/>
  <c r="AG52" i="73"/>
  <c r="D52" i="73"/>
  <c r="E52" i="73"/>
  <c r="B52" i="73"/>
  <c r="AA49" i="73"/>
  <c r="AC49" i="73"/>
  <c r="C51" i="73"/>
  <c r="AB51" i="73"/>
  <c r="C410" i="73"/>
  <c r="AA410" i="73"/>
  <c r="AC410" i="73"/>
  <c r="AL411" i="73"/>
  <c r="E411" i="73"/>
  <c r="AV411" i="73"/>
  <c r="AS411" i="73"/>
  <c r="H411" i="73"/>
  <c r="AA50" i="73"/>
  <c r="AC50" i="73"/>
  <c r="BC411" i="73"/>
  <c r="W411" i="73"/>
  <c r="T411" i="73"/>
  <c r="M411" i="73"/>
  <c r="AI411" i="73"/>
  <c r="Y45" i="64"/>
  <c r="D45" i="64"/>
  <c r="AB45" i="64"/>
  <c r="G45" i="64"/>
  <c r="AF45" i="64"/>
  <c r="K45" i="64"/>
  <c r="Z45" i="64"/>
  <c r="E45" i="64"/>
  <c r="AD45" i="64"/>
  <c r="I45" i="64"/>
  <c r="AH45" i="64"/>
  <c r="M45" i="64"/>
  <c r="AE45" i="64"/>
  <c r="J45" i="64"/>
  <c r="AA45" i="64"/>
  <c r="F45" i="64"/>
  <c r="AG45" i="64"/>
  <c r="L45" i="64"/>
  <c r="AC45" i="64"/>
  <c r="H45" i="64"/>
  <c r="R53" i="64"/>
  <c r="P55" i="64"/>
  <c r="N59" i="64"/>
  <c r="V47" i="64"/>
  <c r="X46" i="64"/>
  <c r="O222" i="64"/>
  <c r="AA51" i="73"/>
  <c r="AC51" i="73"/>
  <c r="AB411" i="73"/>
  <c r="AB410" i="73"/>
  <c r="AA411" i="73"/>
  <c r="AC411" i="73"/>
  <c r="X53" i="73"/>
  <c r="V53" i="73"/>
  <c r="N53" i="73"/>
  <c r="L53" i="73"/>
  <c r="BB53" i="73"/>
  <c r="AZ53" i="73"/>
  <c r="I53" i="73"/>
  <c r="G53" i="73"/>
  <c r="S53" i="73"/>
  <c r="Q53" i="73"/>
  <c r="R53" i="73"/>
  <c r="AW53" i="73"/>
  <c r="AU53" i="73"/>
  <c r="AV53" i="73"/>
  <c r="AM53" i="73"/>
  <c r="AN53" i="73"/>
  <c r="AK53" i="73"/>
  <c r="AH53" i="73"/>
  <c r="AF53" i="73"/>
  <c r="AR53" i="73"/>
  <c r="AP53" i="73"/>
  <c r="D53" i="73"/>
  <c r="B53" i="73"/>
  <c r="C52" i="73"/>
  <c r="AB52" i="73"/>
  <c r="Y46" i="64"/>
  <c r="D46" i="64"/>
  <c r="Z46" i="64"/>
  <c r="E46" i="64"/>
  <c r="AD46" i="64"/>
  <c r="I46" i="64"/>
  <c r="AH46" i="64"/>
  <c r="M46" i="64"/>
  <c r="AB46" i="64"/>
  <c r="G46" i="64"/>
  <c r="AF46" i="64"/>
  <c r="K46" i="64"/>
  <c r="AE46" i="64"/>
  <c r="J46" i="64"/>
  <c r="AA46" i="64"/>
  <c r="F46" i="64"/>
  <c r="AG46" i="64"/>
  <c r="L46" i="64"/>
  <c r="AC46" i="64"/>
  <c r="H46" i="64"/>
  <c r="V48" i="64"/>
  <c r="X47" i="64"/>
  <c r="N60" i="64"/>
  <c r="P56" i="64"/>
  <c r="R54" i="64"/>
  <c r="O223" i="64"/>
  <c r="AA52" i="73"/>
  <c r="AC52" i="73"/>
  <c r="AW54" i="73"/>
  <c r="AX54" i="73"/>
  <c r="AU54" i="73"/>
  <c r="AV54" i="73"/>
  <c r="AM54" i="73"/>
  <c r="AK54" i="73"/>
  <c r="AL54" i="73"/>
  <c r="S54" i="73"/>
  <c r="T54" i="73"/>
  <c r="Q54" i="73"/>
  <c r="AH54" i="73"/>
  <c r="AI54" i="73"/>
  <c r="AF54" i="73"/>
  <c r="AG54" i="73"/>
  <c r="D54" i="73"/>
  <c r="E54" i="73"/>
  <c r="B54" i="73"/>
  <c r="E53" i="73"/>
  <c r="AQ53" i="73"/>
  <c r="AI53" i="73"/>
  <c r="AL53" i="73"/>
  <c r="AX53" i="73"/>
  <c r="J53" i="73"/>
  <c r="BA53" i="73"/>
  <c r="O53" i="73"/>
  <c r="W53" i="73"/>
  <c r="X54" i="73"/>
  <c r="Y54" i="73"/>
  <c r="V54" i="73"/>
  <c r="W54" i="73"/>
  <c r="N54" i="73"/>
  <c r="O54" i="73"/>
  <c r="L54" i="73"/>
  <c r="M54" i="73"/>
  <c r="AR54" i="73"/>
  <c r="AS54" i="73"/>
  <c r="AP54" i="73"/>
  <c r="AQ54" i="73"/>
  <c r="BB54" i="73"/>
  <c r="BC54" i="73"/>
  <c r="AZ54" i="73"/>
  <c r="BA54" i="73"/>
  <c r="I54" i="73"/>
  <c r="J54" i="73"/>
  <c r="G54" i="73"/>
  <c r="H54" i="73"/>
  <c r="C53" i="73"/>
  <c r="AS53" i="73"/>
  <c r="AG53" i="73"/>
  <c r="T53" i="73"/>
  <c r="H53" i="73"/>
  <c r="BC53" i="73"/>
  <c r="M53" i="73"/>
  <c r="Y53" i="73"/>
  <c r="AF47" i="64"/>
  <c r="K47" i="64"/>
  <c r="AB47" i="64"/>
  <c r="G47" i="64"/>
  <c r="AA47" i="64"/>
  <c r="F47" i="64"/>
  <c r="AE47" i="64"/>
  <c r="J47" i="64"/>
  <c r="AD47" i="64"/>
  <c r="I47" i="64"/>
  <c r="Y47" i="64"/>
  <c r="D47" i="64"/>
  <c r="AC47" i="64"/>
  <c r="H47" i="64"/>
  <c r="AG47" i="64"/>
  <c r="L47" i="64"/>
  <c r="AH47" i="64"/>
  <c r="M47" i="64"/>
  <c r="Z47" i="64"/>
  <c r="E47" i="64"/>
  <c r="R55" i="64"/>
  <c r="P57" i="64"/>
  <c r="N61" i="64"/>
  <c r="V49" i="64"/>
  <c r="X48" i="64"/>
  <c r="O224" i="64"/>
  <c r="AB53" i="73"/>
  <c r="I55" i="73"/>
  <c r="G55" i="73"/>
  <c r="H55" i="73"/>
  <c r="AW55" i="73"/>
  <c r="AU55" i="73"/>
  <c r="D55" i="73"/>
  <c r="B55" i="73"/>
  <c r="AM55" i="73"/>
  <c r="AN55" i="73"/>
  <c r="AK55" i="73"/>
  <c r="S55" i="73"/>
  <c r="Q55" i="73"/>
  <c r="R55" i="73"/>
  <c r="C54" i="73"/>
  <c r="R54" i="73"/>
  <c r="AN54" i="73"/>
  <c r="BB55" i="73"/>
  <c r="BC55" i="73"/>
  <c r="AZ55" i="73"/>
  <c r="X55" i="73"/>
  <c r="V55" i="73"/>
  <c r="W55" i="73"/>
  <c r="AH55" i="73"/>
  <c r="AF55" i="73"/>
  <c r="N55" i="73"/>
  <c r="O55" i="73"/>
  <c r="L55" i="73"/>
  <c r="AR55" i="73"/>
  <c r="AP55" i="73"/>
  <c r="AQ55" i="73"/>
  <c r="AA53" i="73"/>
  <c r="AC53" i="73"/>
  <c r="AF48" i="64"/>
  <c r="K48" i="64"/>
  <c r="AB48" i="64"/>
  <c r="G48" i="64"/>
  <c r="Y48" i="64"/>
  <c r="D48" i="64"/>
  <c r="AC48" i="64"/>
  <c r="H48" i="64"/>
  <c r="AG48" i="64"/>
  <c r="L48" i="64"/>
  <c r="AH48" i="64"/>
  <c r="M48" i="64"/>
  <c r="Z48" i="64"/>
  <c r="E48" i="64"/>
  <c r="AA48" i="64"/>
  <c r="F48" i="64"/>
  <c r="AE48" i="64"/>
  <c r="J48" i="64"/>
  <c r="AD48" i="64"/>
  <c r="I48" i="64"/>
  <c r="V50" i="64"/>
  <c r="X49" i="64"/>
  <c r="N62" i="64"/>
  <c r="P58" i="64"/>
  <c r="R56" i="64"/>
  <c r="O225" i="64"/>
  <c r="AB54" i="73"/>
  <c r="AA54" i="73"/>
  <c r="AC54" i="73"/>
  <c r="AM56" i="73"/>
  <c r="AK56" i="73"/>
  <c r="AL56" i="73"/>
  <c r="I56" i="73"/>
  <c r="J56" i="73"/>
  <c r="G56" i="73"/>
  <c r="AW56" i="73"/>
  <c r="AX56" i="73"/>
  <c r="AU56" i="73"/>
  <c r="AV56" i="73"/>
  <c r="D56" i="73"/>
  <c r="E56" i="73"/>
  <c r="B56" i="73"/>
  <c r="AR56" i="73"/>
  <c r="AS56" i="73"/>
  <c r="AP56" i="73"/>
  <c r="AQ56" i="73"/>
  <c r="AG55" i="73"/>
  <c r="Y55" i="73"/>
  <c r="BA55" i="73"/>
  <c r="C55" i="73"/>
  <c r="AX55" i="73"/>
  <c r="AH56" i="73"/>
  <c r="AI56" i="73"/>
  <c r="AF56" i="73"/>
  <c r="AG56" i="73"/>
  <c r="N56" i="73"/>
  <c r="L56" i="73"/>
  <c r="M56" i="73"/>
  <c r="BB56" i="73"/>
  <c r="BC56" i="73"/>
  <c r="AZ56" i="73"/>
  <c r="BA56" i="73"/>
  <c r="X56" i="73"/>
  <c r="Y56" i="73"/>
  <c r="V56" i="73"/>
  <c r="S56" i="73"/>
  <c r="T56" i="73"/>
  <c r="Q56" i="73"/>
  <c r="AS55" i="73"/>
  <c r="M55" i="73"/>
  <c r="AI55" i="73"/>
  <c r="T55" i="73"/>
  <c r="AL55" i="73"/>
  <c r="E55" i="73"/>
  <c r="AV55" i="73"/>
  <c r="J55" i="73"/>
  <c r="AF49" i="64"/>
  <c r="K49" i="64"/>
  <c r="AB49" i="64"/>
  <c r="G49" i="64"/>
  <c r="AA49" i="64"/>
  <c r="F49" i="64"/>
  <c r="AE49" i="64"/>
  <c r="J49" i="64"/>
  <c r="AD49" i="64"/>
  <c r="I49" i="64"/>
  <c r="Y49" i="64"/>
  <c r="D49" i="64"/>
  <c r="AC49" i="64"/>
  <c r="H49" i="64"/>
  <c r="AG49" i="64"/>
  <c r="L49" i="64"/>
  <c r="AH49" i="64"/>
  <c r="M49" i="64"/>
  <c r="Z49" i="64"/>
  <c r="E49" i="64"/>
  <c r="R57" i="64"/>
  <c r="P59" i="64"/>
  <c r="N63" i="64"/>
  <c r="V51" i="64"/>
  <c r="X50" i="64"/>
  <c r="O226" i="64"/>
  <c r="AB55" i="73"/>
  <c r="AA55" i="73"/>
  <c r="AC55" i="73"/>
  <c r="I57" i="73"/>
  <c r="G57" i="73"/>
  <c r="H57" i="73"/>
  <c r="AW57" i="73"/>
  <c r="AU57" i="73"/>
  <c r="D57" i="73"/>
  <c r="B57" i="73"/>
  <c r="AM57" i="73"/>
  <c r="AN57" i="73"/>
  <c r="AK57" i="73"/>
  <c r="S57" i="73"/>
  <c r="Q57" i="73"/>
  <c r="R57" i="73"/>
  <c r="R56" i="73"/>
  <c r="O56" i="73"/>
  <c r="BB57" i="73"/>
  <c r="AZ57" i="73"/>
  <c r="BA57" i="73"/>
  <c r="X57" i="73"/>
  <c r="Y57" i="73"/>
  <c r="V57" i="73"/>
  <c r="W57" i="73"/>
  <c r="AH57" i="73"/>
  <c r="AF57" i="73"/>
  <c r="AG57" i="73"/>
  <c r="N57" i="73"/>
  <c r="O57" i="73"/>
  <c r="L57" i="73"/>
  <c r="AR57" i="73"/>
  <c r="AP57" i="73"/>
  <c r="W56" i="73"/>
  <c r="C56" i="73"/>
  <c r="H56" i="73"/>
  <c r="AN56" i="73"/>
  <c r="N64" i="64"/>
  <c r="Y50" i="64"/>
  <c r="D50" i="64"/>
  <c r="AB50" i="64"/>
  <c r="G50" i="64"/>
  <c r="AF50" i="64"/>
  <c r="K50" i="64"/>
  <c r="Z50" i="64"/>
  <c r="E50" i="64"/>
  <c r="AD50" i="64"/>
  <c r="I50" i="64"/>
  <c r="AH50" i="64"/>
  <c r="M50" i="64"/>
  <c r="AE50" i="64"/>
  <c r="J50" i="64"/>
  <c r="AA50" i="64"/>
  <c r="F50" i="64"/>
  <c r="AG50" i="64"/>
  <c r="L50" i="64"/>
  <c r="AC50" i="64"/>
  <c r="H50" i="64"/>
  <c r="V52" i="64"/>
  <c r="X51" i="64"/>
  <c r="P60" i="64"/>
  <c r="R58" i="64"/>
  <c r="O227" i="64"/>
  <c r="AB56" i="73"/>
  <c r="X58" i="73"/>
  <c r="V58" i="73"/>
  <c r="N58" i="73"/>
  <c r="O58" i="73"/>
  <c r="L58" i="73"/>
  <c r="M58" i="73"/>
  <c r="BB58" i="73"/>
  <c r="BC58" i="73"/>
  <c r="AZ58" i="73"/>
  <c r="I58" i="73"/>
  <c r="J58" i="73"/>
  <c r="G58" i="73"/>
  <c r="S58" i="73"/>
  <c r="T58" i="73"/>
  <c r="Q58" i="73"/>
  <c r="AA56" i="73"/>
  <c r="AC56" i="73"/>
  <c r="AS57" i="73"/>
  <c r="M57" i="73"/>
  <c r="AI57" i="73"/>
  <c r="BC57" i="73"/>
  <c r="C57" i="73"/>
  <c r="AX57" i="73"/>
  <c r="AW58" i="73"/>
  <c r="AX58" i="73"/>
  <c r="AU58" i="73"/>
  <c r="AV58" i="73"/>
  <c r="AM58" i="73"/>
  <c r="AK58" i="73"/>
  <c r="AL58" i="73"/>
  <c r="AH58" i="73"/>
  <c r="AI58" i="73"/>
  <c r="AF58" i="73"/>
  <c r="AR58" i="73"/>
  <c r="AS58" i="73"/>
  <c r="AP58" i="73"/>
  <c r="AQ58" i="73"/>
  <c r="D58" i="73"/>
  <c r="E58" i="73"/>
  <c r="B58" i="73"/>
  <c r="AQ57" i="73"/>
  <c r="T57" i="73"/>
  <c r="AL57" i="73"/>
  <c r="E57" i="73"/>
  <c r="AV57" i="73"/>
  <c r="J57" i="73"/>
  <c r="P61" i="64"/>
  <c r="Y51" i="64"/>
  <c r="D51" i="64"/>
  <c r="Z51" i="64"/>
  <c r="E51" i="64"/>
  <c r="AD51" i="64"/>
  <c r="I51" i="64"/>
  <c r="AH51" i="64"/>
  <c r="M51" i="64"/>
  <c r="AB51" i="64"/>
  <c r="G51" i="64"/>
  <c r="AF51" i="64"/>
  <c r="K51" i="64"/>
  <c r="AE51" i="64"/>
  <c r="J51" i="64"/>
  <c r="AA51" i="64"/>
  <c r="F51" i="64"/>
  <c r="AG51" i="64"/>
  <c r="L51" i="64"/>
  <c r="AC51" i="64"/>
  <c r="H51" i="64"/>
  <c r="R59" i="64"/>
  <c r="V53" i="64"/>
  <c r="X52" i="64"/>
  <c r="N65" i="64"/>
  <c r="O228" i="64"/>
  <c r="AB57" i="73"/>
  <c r="AW59" i="73"/>
  <c r="AX59" i="73"/>
  <c r="AU59" i="73"/>
  <c r="AV59" i="73"/>
  <c r="AM59" i="73"/>
  <c r="AN59" i="73"/>
  <c r="AK59" i="73"/>
  <c r="S59" i="73"/>
  <c r="Q59" i="73"/>
  <c r="R59" i="73"/>
  <c r="AH59" i="73"/>
  <c r="AI59" i="73"/>
  <c r="AF59" i="73"/>
  <c r="AG59" i="73"/>
  <c r="D59" i="73"/>
  <c r="B59" i="73"/>
  <c r="R58" i="73"/>
  <c r="BA58" i="73"/>
  <c r="W58" i="73"/>
  <c r="X59" i="73"/>
  <c r="Y59" i="73"/>
  <c r="V59" i="73"/>
  <c r="W59" i="73"/>
  <c r="N59" i="73"/>
  <c r="O59" i="73"/>
  <c r="L59" i="73"/>
  <c r="AR59" i="73"/>
  <c r="AS59" i="73"/>
  <c r="AP59" i="73"/>
  <c r="AQ59" i="73"/>
  <c r="BB59" i="73"/>
  <c r="BC59" i="73"/>
  <c r="AZ59" i="73"/>
  <c r="BA59" i="73"/>
  <c r="I59" i="73"/>
  <c r="G59" i="73"/>
  <c r="H59" i="73"/>
  <c r="C58" i="73"/>
  <c r="AG58" i="73"/>
  <c r="AN58" i="73"/>
  <c r="AA57" i="73"/>
  <c r="AC57" i="73"/>
  <c r="H58" i="73"/>
  <c r="Y58" i="73"/>
  <c r="V54" i="64"/>
  <c r="X53" i="64"/>
  <c r="Y52" i="64"/>
  <c r="D52" i="64"/>
  <c r="AB52" i="64"/>
  <c r="G52" i="64"/>
  <c r="AF52" i="64"/>
  <c r="K52" i="64"/>
  <c r="Z52" i="64"/>
  <c r="E52" i="64"/>
  <c r="AD52" i="64"/>
  <c r="I52" i="64"/>
  <c r="AH52" i="64"/>
  <c r="M52" i="64"/>
  <c r="AE52" i="64"/>
  <c r="J52" i="64"/>
  <c r="AA52" i="64"/>
  <c r="F52" i="64"/>
  <c r="AG52" i="64"/>
  <c r="L52" i="64"/>
  <c r="AC52" i="64"/>
  <c r="H52" i="64"/>
  <c r="N66" i="64"/>
  <c r="R60" i="64"/>
  <c r="P62" i="64"/>
  <c r="O229" i="64"/>
  <c r="AB58" i="73"/>
  <c r="AW60" i="73"/>
  <c r="AX60" i="73"/>
  <c r="AU60" i="73"/>
  <c r="AV60" i="73"/>
  <c r="AM60" i="73"/>
  <c r="AN60" i="73"/>
  <c r="AK60" i="73"/>
  <c r="AL60" i="73"/>
  <c r="AH60" i="73"/>
  <c r="AI60" i="73"/>
  <c r="AF60" i="73"/>
  <c r="AG60" i="73"/>
  <c r="AR60" i="73"/>
  <c r="AS60" i="73"/>
  <c r="AP60" i="73"/>
  <c r="AQ60" i="73"/>
  <c r="D60" i="73"/>
  <c r="E60" i="73"/>
  <c r="B60" i="73"/>
  <c r="J59" i="73"/>
  <c r="M59" i="73"/>
  <c r="C59" i="73"/>
  <c r="X60" i="73"/>
  <c r="Y60" i="73"/>
  <c r="V60" i="73"/>
  <c r="W60" i="73"/>
  <c r="N60" i="73"/>
  <c r="O60" i="73"/>
  <c r="L60" i="73"/>
  <c r="M60" i="73"/>
  <c r="BB60" i="73"/>
  <c r="BC60" i="73"/>
  <c r="AZ60" i="73"/>
  <c r="BA60" i="73"/>
  <c r="I60" i="73"/>
  <c r="J60" i="73"/>
  <c r="G60" i="73"/>
  <c r="H60" i="73"/>
  <c r="S60" i="73"/>
  <c r="T60" i="73"/>
  <c r="Q60" i="73"/>
  <c r="R60" i="73"/>
  <c r="AA58" i="73"/>
  <c r="AC58" i="73"/>
  <c r="E59" i="73"/>
  <c r="T59" i="73"/>
  <c r="AL59" i="73"/>
  <c r="R61" i="64"/>
  <c r="N67" i="64"/>
  <c r="Y53" i="64"/>
  <c r="D53" i="64"/>
  <c r="AB53" i="64"/>
  <c r="G53" i="64"/>
  <c r="AF53" i="64"/>
  <c r="K53" i="64"/>
  <c r="Z53" i="64"/>
  <c r="E53" i="64"/>
  <c r="AD53" i="64"/>
  <c r="I53" i="64"/>
  <c r="AH53" i="64"/>
  <c r="M53" i="64"/>
  <c r="AE53" i="64"/>
  <c r="J53" i="64"/>
  <c r="AA53" i="64"/>
  <c r="F53" i="64"/>
  <c r="AG53" i="64"/>
  <c r="L53" i="64"/>
  <c r="AC53" i="64"/>
  <c r="H53" i="64"/>
  <c r="P63" i="64"/>
  <c r="V55" i="64"/>
  <c r="X54" i="64"/>
  <c r="O230" i="64"/>
  <c r="AB59" i="73"/>
  <c r="AW61" i="73"/>
  <c r="AX61" i="73"/>
  <c r="AU61" i="73"/>
  <c r="AV61" i="73"/>
  <c r="AM61" i="73"/>
  <c r="AN61" i="73"/>
  <c r="AK61" i="73"/>
  <c r="AL61" i="73"/>
  <c r="AH61" i="73"/>
  <c r="AI61" i="73"/>
  <c r="AF61" i="73"/>
  <c r="AG61" i="73"/>
  <c r="AR61" i="73"/>
  <c r="AS61" i="73"/>
  <c r="AP61" i="73"/>
  <c r="AQ61" i="73"/>
  <c r="D61" i="73"/>
  <c r="E61" i="73"/>
  <c r="B61" i="73"/>
  <c r="AA59" i="73"/>
  <c r="AC59" i="73"/>
  <c r="C60" i="73"/>
  <c r="AB60" i="73"/>
  <c r="X61" i="73"/>
  <c r="Y61" i="73"/>
  <c r="V61" i="73"/>
  <c r="W61" i="73"/>
  <c r="N61" i="73"/>
  <c r="O61" i="73"/>
  <c r="L61" i="73"/>
  <c r="M61" i="73"/>
  <c r="BB61" i="73"/>
  <c r="BC61" i="73"/>
  <c r="AZ61" i="73"/>
  <c r="BA61" i="73"/>
  <c r="I61" i="73"/>
  <c r="J61" i="73"/>
  <c r="G61" i="73"/>
  <c r="H61" i="73"/>
  <c r="S61" i="73"/>
  <c r="T61" i="73"/>
  <c r="Q61" i="73"/>
  <c r="R61" i="73"/>
  <c r="Y54" i="64"/>
  <c r="D54" i="64"/>
  <c r="Z54" i="64"/>
  <c r="E54" i="64"/>
  <c r="AD54" i="64"/>
  <c r="I54" i="64"/>
  <c r="AH54" i="64"/>
  <c r="M54" i="64"/>
  <c r="AB54" i="64"/>
  <c r="G54" i="64"/>
  <c r="AF54" i="64"/>
  <c r="K54" i="64"/>
  <c r="AE54" i="64"/>
  <c r="J54" i="64"/>
  <c r="AA54" i="64"/>
  <c r="F54" i="64"/>
  <c r="AG54" i="64"/>
  <c r="L54" i="64"/>
  <c r="AC54" i="64"/>
  <c r="H54" i="64"/>
  <c r="N68" i="64"/>
  <c r="V56" i="64"/>
  <c r="X55" i="64"/>
  <c r="P64" i="64"/>
  <c r="R62" i="64"/>
  <c r="O231" i="64"/>
  <c r="AW62" i="73"/>
  <c r="AX62" i="73"/>
  <c r="AU62" i="73"/>
  <c r="AV62" i="73"/>
  <c r="AM62" i="73"/>
  <c r="AN62" i="73"/>
  <c r="AK62" i="73"/>
  <c r="AL62" i="73"/>
  <c r="S62" i="73"/>
  <c r="T62" i="73"/>
  <c r="Q62" i="73"/>
  <c r="R62" i="73"/>
  <c r="AH62" i="73"/>
  <c r="AI62" i="73"/>
  <c r="AF62" i="73"/>
  <c r="AG62" i="73"/>
  <c r="D62" i="73"/>
  <c r="E62" i="73"/>
  <c r="B62" i="73"/>
  <c r="C61" i="73"/>
  <c r="AB61" i="73"/>
  <c r="X62" i="73"/>
  <c r="Y62" i="73"/>
  <c r="V62" i="73"/>
  <c r="W62" i="73"/>
  <c r="N62" i="73"/>
  <c r="O62" i="73"/>
  <c r="L62" i="73"/>
  <c r="M62" i="73"/>
  <c r="AR62" i="73"/>
  <c r="AS62" i="73"/>
  <c r="AP62" i="73"/>
  <c r="AQ62" i="73"/>
  <c r="BB62" i="73"/>
  <c r="BC62" i="73"/>
  <c r="AZ62" i="73"/>
  <c r="BA62" i="73"/>
  <c r="I62" i="73"/>
  <c r="J62" i="73"/>
  <c r="G62" i="73"/>
  <c r="H62" i="73"/>
  <c r="AA60" i="73"/>
  <c r="AC60" i="73"/>
  <c r="P65" i="64"/>
  <c r="Y55" i="64"/>
  <c r="D55" i="64"/>
  <c r="AB55" i="64"/>
  <c r="G55" i="64"/>
  <c r="AF55" i="64"/>
  <c r="K55" i="64"/>
  <c r="Z55" i="64"/>
  <c r="E55" i="64"/>
  <c r="AD55" i="64"/>
  <c r="I55" i="64"/>
  <c r="AH55" i="64"/>
  <c r="M55" i="64"/>
  <c r="AE55" i="64"/>
  <c r="J55" i="64"/>
  <c r="AA55" i="64"/>
  <c r="F55" i="64"/>
  <c r="AG55" i="64"/>
  <c r="L55" i="64"/>
  <c r="AC55" i="64"/>
  <c r="H55" i="64"/>
  <c r="R63" i="64"/>
  <c r="V57" i="64"/>
  <c r="X56" i="64"/>
  <c r="N69" i="64"/>
  <c r="O232" i="64"/>
  <c r="X63" i="73"/>
  <c r="Y63" i="73"/>
  <c r="V63" i="73"/>
  <c r="W63" i="73"/>
  <c r="N63" i="73"/>
  <c r="O63" i="73"/>
  <c r="L63" i="73"/>
  <c r="M63" i="73"/>
  <c r="BB63" i="73"/>
  <c r="BC63" i="73"/>
  <c r="AZ63" i="73"/>
  <c r="BA63" i="73"/>
  <c r="I63" i="73"/>
  <c r="J63" i="73"/>
  <c r="G63" i="73"/>
  <c r="H63" i="73"/>
  <c r="S63" i="73"/>
  <c r="T63" i="73"/>
  <c r="Q63" i="73"/>
  <c r="R63" i="73"/>
  <c r="AA61" i="73"/>
  <c r="AC61" i="73"/>
  <c r="C62" i="73"/>
  <c r="AB62" i="73"/>
  <c r="AW63" i="73"/>
  <c r="AX63" i="73"/>
  <c r="AU63" i="73"/>
  <c r="AV63" i="73"/>
  <c r="AM63" i="73"/>
  <c r="AN63" i="73"/>
  <c r="AK63" i="73"/>
  <c r="AL63" i="73"/>
  <c r="AH63" i="73"/>
  <c r="AI63" i="73"/>
  <c r="AF63" i="73"/>
  <c r="AG63" i="73"/>
  <c r="AR63" i="73"/>
  <c r="AS63" i="73"/>
  <c r="AP63" i="73"/>
  <c r="AQ63" i="73"/>
  <c r="D63" i="73"/>
  <c r="E63" i="73"/>
  <c r="B63" i="73"/>
  <c r="N70" i="64"/>
  <c r="V58" i="64"/>
  <c r="X57" i="64"/>
  <c r="R64" i="64"/>
  <c r="P66" i="64"/>
  <c r="Y56" i="64"/>
  <c r="D56" i="64"/>
  <c r="Z56" i="64"/>
  <c r="E56" i="64"/>
  <c r="AD56" i="64"/>
  <c r="I56" i="64"/>
  <c r="AH56" i="64"/>
  <c r="M56" i="64"/>
  <c r="AB56" i="64"/>
  <c r="G56" i="64"/>
  <c r="AF56" i="64"/>
  <c r="K56" i="64"/>
  <c r="AE56" i="64"/>
  <c r="J56" i="64"/>
  <c r="AA56" i="64"/>
  <c r="F56" i="64"/>
  <c r="AG56" i="64"/>
  <c r="L56" i="64"/>
  <c r="AC56" i="64"/>
  <c r="H56" i="64"/>
  <c r="O233" i="64"/>
  <c r="X64" i="73"/>
  <c r="Y64" i="73"/>
  <c r="V64" i="73"/>
  <c r="W64" i="73"/>
  <c r="N64" i="73"/>
  <c r="O64" i="73"/>
  <c r="L64" i="73"/>
  <c r="M64" i="73"/>
  <c r="AR64" i="73"/>
  <c r="AS64" i="73"/>
  <c r="AP64" i="73"/>
  <c r="AQ64" i="73"/>
  <c r="BB64" i="73"/>
  <c r="BC64" i="73"/>
  <c r="AZ64" i="73"/>
  <c r="BA64" i="73"/>
  <c r="I64" i="73"/>
  <c r="J64" i="73"/>
  <c r="G64" i="73"/>
  <c r="H64" i="73"/>
  <c r="AW64" i="73"/>
  <c r="AX64" i="73"/>
  <c r="AU64" i="73"/>
  <c r="AV64" i="73"/>
  <c r="AM64" i="73"/>
  <c r="AN64" i="73"/>
  <c r="AK64" i="73"/>
  <c r="AL64" i="73"/>
  <c r="S64" i="73"/>
  <c r="T64" i="73"/>
  <c r="Q64" i="73"/>
  <c r="R64" i="73"/>
  <c r="AH64" i="73"/>
  <c r="AI64" i="73"/>
  <c r="AF64" i="73"/>
  <c r="AG64" i="73"/>
  <c r="D64" i="73"/>
  <c r="E64" i="73"/>
  <c r="B64" i="73"/>
  <c r="C63" i="73"/>
  <c r="AB63" i="73"/>
  <c r="AA62" i="73"/>
  <c r="AC62" i="73"/>
  <c r="P67" i="64"/>
  <c r="R65" i="64"/>
  <c r="V59" i="64"/>
  <c r="X58" i="64"/>
  <c r="N71" i="64"/>
  <c r="Y57" i="64"/>
  <c r="D57" i="64"/>
  <c r="AB57" i="64"/>
  <c r="G57" i="64"/>
  <c r="AF57" i="64"/>
  <c r="K57" i="64"/>
  <c r="Z57" i="64"/>
  <c r="E57" i="64"/>
  <c r="AD57" i="64"/>
  <c r="I57" i="64"/>
  <c r="AH57" i="64"/>
  <c r="M57" i="64"/>
  <c r="AE57" i="64"/>
  <c r="J57" i="64"/>
  <c r="AA57" i="64"/>
  <c r="F57" i="64"/>
  <c r="AG57" i="64"/>
  <c r="L57" i="64"/>
  <c r="AC57" i="64"/>
  <c r="H57" i="64"/>
  <c r="O234" i="64"/>
  <c r="X65" i="73"/>
  <c r="Y65" i="73"/>
  <c r="V65" i="73"/>
  <c r="W65" i="73"/>
  <c r="AW65" i="73"/>
  <c r="AX65" i="73"/>
  <c r="AU65" i="73"/>
  <c r="AV65" i="73"/>
  <c r="AM65" i="73"/>
  <c r="AN65" i="73"/>
  <c r="AK65" i="73"/>
  <c r="AL65" i="73"/>
  <c r="AH65" i="73"/>
  <c r="AI65" i="73"/>
  <c r="AF65" i="73"/>
  <c r="AG65" i="73"/>
  <c r="AR65" i="73"/>
  <c r="AS65" i="73"/>
  <c r="AP65" i="73"/>
  <c r="AQ65" i="73"/>
  <c r="D65" i="73"/>
  <c r="E65" i="73"/>
  <c r="B65" i="73"/>
  <c r="AA63" i="73"/>
  <c r="AC63" i="73"/>
  <c r="N65" i="73"/>
  <c r="O65" i="73"/>
  <c r="L65" i="73"/>
  <c r="M65" i="73"/>
  <c r="BB65" i="73"/>
  <c r="BC65" i="73"/>
  <c r="AZ65" i="73"/>
  <c r="BA65" i="73"/>
  <c r="I65" i="73"/>
  <c r="J65" i="73"/>
  <c r="G65" i="73"/>
  <c r="H65" i="73"/>
  <c r="S65" i="73"/>
  <c r="T65" i="73"/>
  <c r="Q65" i="73"/>
  <c r="R65" i="73"/>
  <c r="C64" i="73"/>
  <c r="AB64" i="73"/>
  <c r="N72" i="64"/>
  <c r="V60" i="64"/>
  <c r="X59" i="64"/>
  <c r="R66" i="64"/>
  <c r="P68" i="64"/>
  <c r="Y58" i="64"/>
  <c r="D58" i="64"/>
  <c r="Z58" i="64"/>
  <c r="E58" i="64"/>
  <c r="AD58" i="64"/>
  <c r="I58" i="64"/>
  <c r="AH58" i="64"/>
  <c r="M58" i="64"/>
  <c r="AB58" i="64"/>
  <c r="G58" i="64"/>
  <c r="AF58" i="64"/>
  <c r="K58" i="64"/>
  <c r="AE58" i="64"/>
  <c r="J58" i="64"/>
  <c r="AA58" i="64"/>
  <c r="F58" i="64"/>
  <c r="AG58" i="64"/>
  <c r="L58" i="64"/>
  <c r="AC58" i="64"/>
  <c r="H58" i="64"/>
  <c r="O235" i="64"/>
  <c r="AW66" i="73"/>
  <c r="AX66" i="73"/>
  <c r="AU66" i="73"/>
  <c r="AV66" i="73"/>
  <c r="AM66" i="73"/>
  <c r="AN66" i="73"/>
  <c r="AK66" i="73"/>
  <c r="AL66" i="73"/>
  <c r="S66" i="73"/>
  <c r="T66" i="73"/>
  <c r="Q66" i="73"/>
  <c r="R66" i="73"/>
  <c r="AH66" i="73"/>
  <c r="AI66" i="73"/>
  <c r="AF66" i="73"/>
  <c r="AG66" i="73"/>
  <c r="D66" i="73"/>
  <c r="E66" i="73"/>
  <c r="B66" i="73"/>
  <c r="AA64" i="73"/>
  <c r="AC64" i="73"/>
  <c r="X66" i="73"/>
  <c r="Y66" i="73"/>
  <c r="V66" i="73"/>
  <c r="W66" i="73"/>
  <c r="N66" i="73"/>
  <c r="O66" i="73"/>
  <c r="L66" i="73"/>
  <c r="M66" i="73"/>
  <c r="AR66" i="73"/>
  <c r="AS66" i="73"/>
  <c r="AP66" i="73"/>
  <c r="AQ66" i="73"/>
  <c r="BB66" i="73"/>
  <c r="BC66" i="73"/>
  <c r="AZ66" i="73"/>
  <c r="BA66" i="73"/>
  <c r="I66" i="73"/>
  <c r="J66" i="73"/>
  <c r="G66" i="73"/>
  <c r="H66" i="73"/>
  <c r="C65" i="73"/>
  <c r="AB65" i="73"/>
  <c r="P69" i="64"/>
  <c r="R67" i="64"/>
  <c r="V61" i="64"/>
  <c r="X60" i="64"/>
  <c r="N73" i="64"/>
  <c r="Z59" i="64"/>
  <c r="E59" i="64"/>
  <c r="AF59" i="64"/>
  <c r="K59" i="64"/>
  <c r="AB59" i="64"/>
  <c r="G59" i="64"/>
  <c r="AD59" i="64"/>
  <c r="I59" i="64"/>
  <c r="AA59" i="64"/>
  <c r="F59" i="64"/>
  <c r="AE59" i="64"/>
  <c r="J59" i="64"/>
  <c r="AH59" i="64"/>
  <c r="M59" i="64"/>
  <c r="Y59" i="64"/>
  <c r="D59" i="64"/>
  <c r="AC59" i="64"/>
  <c r="H59" i="64"/>
  <c r="AG59" i="64"/>
  <c r="L59" i="64"/>
  <c r="O236" i="64"/>
  <c r="AA65" i="73"/>
  <c r="AC65" i="73"/>
  <c r="X67" i="73"/>
  <c r="Y67" i="73"/>
  <c r="V67" i="73"/>
  <c r="W67" i="73"/>
  <c r="BB67" i="73"/>
  <c r="BC67" i="73"/>
  <c r="AZ67" i="73"/>
  <c r="BA67" i="73"/>
  <c r="N67" i="73"/>
  <c r="O67" i="73"/>
  <c r="L67" i="73"/>
  <c r="M67" i="73"/>
  <c r="S67" i="73"/>
  <c r="T67" i="73"/>
  <c r="Q67" i="73"/>
  <c r="R67" i="73"/>
  <c r="I67" i="73"/>
  <c r="J67" i="73"/>
  <c r="G67" i="73"/>
  <c r="H67" i="73"/>
  <c r="C66" i="73"/>
  <c r="AB66" i="73"/>
  <c r="AW67" i="73"/>
  <c r="AX67" i="73"/>
  <c r="AU67" i="73"/>
  <c r="AV67" i="73"/>
  <c r="D67" i="73"/>
  <c r="E67" i="73"/>
  <c r="B67" i="73"/>
  <c r="AM67" i="73"/>
  <c r="AN67" i="73"/>
  <c r="AK67" i="73"/>
  <c r="AL67" i="73"/>
  <c r="AH67" i="73"/>
  <c r="AI67" i="73"/>
  <c r="AF67" i="73"/>
  <c r="AG67" i="73"/>
  <c r="AR67" i="73"/>
  <c r="AS67" i="73"/>
  <c r="AP67" i="73"/>
  <c r="AQ67" i="73"/>
  <c r="Z60" i="64"/>
  <c r="E60" i="64"/>
  <c r="AF60" i="64"/>
  <c r="K60" i="64"/>
  <c r="AB60" i="64"/>
  <c r="G60" i="64"/>
  <c r="AD60" i="64"/>
  <c r="I60" i="64"/>
  <c r="AA60" i="64"/>
  <c r="F60" i="64"/>
  <c r="AE60" i="64"/>
  <c r="J60" i="64"/>
  <c r="AH60" i="64"/>
  <c r="M60" i="64"/>
  <c r="Y60" i="64"/>
  <c r="D60" i="64"/>
  <c r="AC60" i="64"/>
  <c r="H60" i="64"/>
  <c r="AG60" i="64"/>
  <c r="L60" i="64"/>
  <c r="N74" i="64"/>
  <c r="V62" i="64"/>
  <c r="X61" i="64"/>
  <c r="R68" i="64"/>
  <c r="P70" i="64"/>
  <c r="O237" i="64"/>
  <c r="X68" i="73"/>
  <c r="Y68" i="73"/>
  <c r="V68" i="73"/>
  <c r="W68" i="73"/>
  <c r="BB68" i="73"/>
  <c r="BC68" i="73"/>
  <c r="AZ68" i="73"/>
  <c r="BA68" i="73"/>
  <c r="N68" i="73"/>
  <c r="O68" i="73"/>
  <c r="L68" i="73"/>
  <c r="M68" i="73"/>
  <c r="S68" i="73"/>
  <c r="T68" i="73"/>
  <c r="Q68" i="73"/>
  <c r="R68" i="73"/>
  <c r="I68" i="73"/>
  <c r="J68" i="73"/>
  <c r="G68" i="73"/>
  <c r="H68" i="73"/>
  <c r="AA66" i="73"/>
  <c r="AC66" i="73"/>
  <c r="AW68" i="73"/>
  <c r="AX68" i="73"/>
  <c r="AU68" i="73"/>
  <c r="AV68" i="73"/>
  <c r="D68" i="73"/>
  <c r="E68" i="73"/>
  <c r="B68" i="73"/>
  <c r="AM68" i="73"/>
  <c r="AN68" i="73"/>
  <c r="AK68" i="73"/>
  <c r="AL68" i="73"/>
  <c r="AH68" i="73"/>
  <c r="AI68" i="73"/>
  <c r="AF68" i="73"/>
  <c r="AG68" i="73"/>
  <c r="AR68" i="73"/>
  <c r="AS68" i="73"/>
  <c r="AP68" i="73"/>
  <c r="AQ68" i="73"/>
  <c r="C67" i="73"/>
  <c r="AB67" i="73"/>
  <c r="P71" i="64"/>
  <c r="R69" i="64"/>
  <c r="V63" i="64"/>
  <c r="X62" i="64"/>
  <c r="N75" i="64"/>
  <c r="Z61" i="64"/>
  <c r="E61" i="64"/>
  <c r="AF61" i="64"/>
  <c r="K61" i="64"/>
  <c r="AB61" i="64"/>
  <c r="G61" i="64"/>
  <c r="AD61" i="64"/>
  <c r="I61" i="64"/>
  <c r="Y61" i="64"/>
  <c r="D61" i="64"/>
  <c r="AC61" i="64"/>
  <c r="H61" i="64"/>
  <c r="AG61" i="64"/>
  <c r="L61" i="64"/>
  <c r="AH61" i="64"/>
  <c r="M61" i="64"/>
  <c r="AA61" i="64"/>
  <c r="F61" i="64"/>
  <c r="AE61" i="64"/>
  <c r="J61" i="64"/>
  <c r="O238" i="64"/>
  <c r="AA67" i="73"/>
  <c r="AC67" i="73"/>
  <c r="N69" i="73"/>
  <c r="O69" i="73"/>
  <c r="L69" i="73"/>
  <c r="M69" i="73"/>
  <c r="AW69" i="73"/>
  <c r="AX69" i="73"/>
  <c r="AU69" i="73"/>
  <c r="AV69" i="73"/>
  <c r="D69" i="73"/>
  <c r="E69" i="73"/>
  <c r="B69" i="73"/>
  <c r="S69" i="73"/>
  <c r="T69" i="73"/>
  <c r="Q69" i="73"/>
  <c r="R69" i="73"/>
  <c r="I69" i="73"/>
  <c r="J69" i="73"/>
  <c r="G69" i="73"/>
  <c r="H69" i="73"/>
  <c r="AM69" i="73"/>
  <c r="AN69" i="73"/>
  <c r="AK69" i="73"/>
  <c r="AL69" i="73"/>
  <c r="BB69" i="73"/>
  <c r="BC69" i="73"/>
  <c r="AZ69" i="73"/>
  <c r="BA69" i="73"/>
  <c r="X69" i="73"/>
  <c r="Y69" i="73"/>
  <c r="V69" i="73"/>
  <c r="W69" i="73"/>
  <c r="AH69" i="73"/>
  <c r="AI69" i="73"/>
  <c r="AF69" i="73"/>
  <c r="AG69" i="73"/>
  <c r="AR69" i="73"/>
  <c r="AS69" i="73"/>
  <c r="AP69" i="73"/>
  <c r="AQ69" i="73"/>
  <c r="C68" i="73"/>
  <c r="AB68" i="73"/>
  <c r="N76" i="64"/>
  <c r="V64" i="64"/>
  <c r="X63" i="64"/>
  <c r="R70" i="64"/>
  <c r="P72" i="64"/>
  <c r="Z62" i="64"/>
  <c r="E62" i="64"/>
  <c r="AF62" i="64"/>
  <c r="K62" i="64"/>
  <c r="AB62" i="64"/>
  <c r="G62" i="64"/>
  <c r="AD62" i="64"/>
  <c r="I62" i="64"/>
  <c r="AA62" i="64"/>
  <c r="F62" i="64"/>
  <c r="AE62" i="64"/>
  <c r="J62" i="64"/>
  <c r="AH62" i="64"/>
  <c r="M62" i="64"/>
  <c r="Y62" i="64"/>
  <c r="D62" i="64"/>
  <c r="AC62" i="64"/>
  <c r="H62" i="64"/>
  <c r="AG62" i="64"/>
  <c r="L62" i="64"/>
  <c r="O239" i="64"/>
  <c r="AA68" i="73"/>
  <c r="AC68" i="73"/>
  <c r="X70" i="73"/>
  <c r="Y70" i="73"/>
  <c r="V70" i="73"/>
  <c r="W70" i="73"/>
  <c r="BB70" i="73"/>
  <c r="BC70" i="73"/>
  <c r="AZ70" i="73"/>
  <c r="BA70" i="73"/>
  <c r="N70" i="73"/>
  <c r="O70" i="73"/>
  <c r="L70" i="73"/>
  <c r="M70" i="73"/>
  <c r="S70" i="73"/>
  <c r="T70" i="73"/>
  <c r="Q70" i="73"/>
  <c r="R70" i="73"/>
  <c r="I70" i="73"/>
  <c r="J70" i="73"/>
  <c r="G70" i="73"/>
  <c r="H70" i="73"/>
  <c r="C69" i="73"/>
  <c r="AB69" i="73"/>
  <c r="AW70" i="73"/>
  <c r="AX70" i="73"/>
  <c r="AU70" i="73"/>
  <c r="AV70" i="73"/>
  <c r="D70" i="73"/>
  <c r="E70" i="73"/>
  <c r="B70" i="73"/>
  <c r="AM70" i="73"/>
  <c r="AN70" i="73"/>
  <c r="AK70" i="73"/>
  <c r="AL70" i="73"/>
  <c r="AH70" i="73"/>
  <c r="AI70" i="73"/>
  <c r="AF70" i="73"/>
  <c r="AG70" i="73"/>
  <c r="AR70" i="73"/>
  <c r="AS70" i="73"/>
  <c r="AP70" i="73"/>
  <c r="AQ70" i="73"/>
  <c r="P73" i="64"/>
  <c r="R71" i="64"/>
  <c r="V65" i="64"/>
  <c r="X64" i="64"/>
  <c r="N77" i="64"/>
  <c r="Z63" i="64"/>
  <c r="E63" i="64"/>
  <c r="AF63" i="64"/>
  <c r="K63" i="64"/>
  <c r="AB63" i="64"/>
  <c r="G63" i="64"/>
  <c r="AD63" i="64"/>
  <c r="I63" i="64"/>
  <c r="Y63" i="64"/>
  <c r="D63" i="64"/>
  <c r="AC63" i="64"/>
  <c r="H63" i="64"/>
  <c r="AG63" i="64"/>
  <c r="L63" i="64"/>
  <c r="AH63" i="64"/>
  <c r="M63" i="64"/>
  <c r="AA63" i="64"/>
  <c r="F63" i="64"/>
  <c r="AE63" i="64"/>
  <c r="J63" i="64"/>
  <c r="O240" i="64"/>
  <c r="N71" i="73"/>
  <c r="O71" i="73"/>
  <c r="L71" i="73"/>
  <c r="M71" i="73"/>
  <c r="AW71" i="73"/>
  <c r="AX71" i="73"/>
  <c r="AU71" i="73"/>
  <c r="AV71" i="73"/>
  <c r="D71" i="73"/>
  <c r="E71" i="73"/>
  <c r="B71" i="73"/>
  <c r="S71" i="73"/>
  <c r="T71" i="73"/>
  <c r="Q71" i="73"/>
  <c r="R71" i="73"/>
  <c r="I71" i="73"/>
  <c r="J71" i="73"/>
  <c r="G71" i="73"/>
  <c r="H71" i="73"/>
  <c r="AA69" i="73"/>
  <c r="AC69" i="73"/>
  <c r="AM71" i="73"/>
  <c r="AN71" i="73"/>
  <c r="AK71" i="73"/>
  <c r="AL71" i="73"/>
  <c r="BB71" i="73"/>
  <c r="BC71" i="73"/>
  <c r="AZ71" i="73"/>
  <c r="BA71" i="73"/>
  <c r="X71" i="73"/>
  <c r="Y71" i="73"/>
  <c r="V71" i="73"/>
  <c r="W71" i="73"/>
  <c r="AH71" i="73"/>
  <c r="AI71" i="73"/>
  <c r="AF71" i="73"/>
  <c r="AG71" i="73"/>
  <c r="AR71" i="73"/>
  <c r="AS71" i="73"/>
  <c r="AP71" i="73"/>
  <c r="AQ71" i="73"/>
  <c r="C70" i="73"/>
  <c r="AB70" i="73"/>
  <c r="N78" i="64"/>
  <c r="V66" i="64"/>
  <c r="X65" i="64"/>
  <c r="R72" i="64"/>
  <c r="P74" i="64"/>
  <c r="Z64" i="64"/>
  <c r="E64" i="64"/>
  <c r="AF64" i="64"/>
  <c r="K64" i="64"/>
  <c r="AB64" i="64"/>
  <c r="G64" i="64"/>
  <c r="AD64" i="64"/>
  <c r="I64" i="64"/>
  <c r="AA64" i="64"/>
  <c r="F64" i="64"/>
  <c r="AE64" i="64"/>
  <c r="J64" i="64"/>
  <c r="AH64" i="64"/>
  <c r="M64" i="64"/>
  <c r="Y64" i="64"/>
  <c r="D64" i="64"/>
  <c r="AC64" i="64"/>
  <c r="H64" i="64"/>
  <c r="AG64" i="64"/>
  <c r="L64" i="64"/>
  <c r="O241" i="64"/>
  <c r="X72" i="73"/>
  <c r="Y72" i="73"/>
  <c r="V72" i="73"/>
  <c r="W72" i="73"/>
  <c r="BB72" i="73"/>
  <c r="BC72" i="73"/>
  <c r="AZ72" i="73"/>
  <c r="BA72" i="73"/>
  <c r="N72" i="73"/>
  <c r="O72" i="73"/>
  <c r="L72" i="73"/>
  <c r="M72" i="73"/>
  <c r="S72" i="73"/>
  <c r="T72" i="73"/>
  <c r="Q72" i="73"/>
  <c r="R72" i="73"/>
  <c r="I72" i="73"/>
  <c r="J72" i="73"/>
  <c r="G72" i="73"/>
  <c r="H72" i="73"/>
  <c r="AA70" i="73"/>
  <c r="AC70" i="73"/>
  <c r="C71" i="73"/>
  <c r="AB71" i="73"/>
  <c r="AW72" i="73"/>
  <c r="AX72" i="73"/>
  <c r="AU72" i="73"/>
  <c r="AV72" i="73"/>
  <c r="D72" i="73"/>
  <c r="E72" i="73"/>
  <c r="B72" i="73"/>
  <c r="AM72" i="73"/>
  <c r="AN72" i="73"/>
  <c r="AK72" i="73"/>
  <c r="AL72" i="73"/>
  <c r="AH72" i="73"/>
  <c r="AI72" i="73"/>
  <c r="AF72" i="73"/>
  <c r="AG72" i="73"/>
  <c r="AR72" i="73"/>
  <c r="AS72" i="73"/>
  <c r="AP72" i="73"/>
  <c r="AQ72" i="73"/>
  <c r="Y65" i="64"/>
  <c r="D65" i="64"/>
  <c r="Z65" i="64"/>
  <c r="E65" i="64"/>
  <c r="AD65" i="64"/>
  <c r="I65" i="64"/>
  <c r="AH65" i="64"/>
  <c r="M65" i="64"/>
  <c r="AB65" i="64"/>
  <c r="G65" i="64"/>
  <c r="AF65" i="64"/>
  <c r="K65" i="64"/>
  <c r="AE65" i="64"/>
  <c r="J65" i="64"/>
  <c r="AA65" i="64"/>
  <c r="F65" i="64"/>
  <c r="AG65" i="64"/>
  <c r="L65" i="64"/>
  <c r="AC65" i="64"/>
  <c r="H65" i="64"/>
  <c r="P75" i="64"/>
  <c r="R73" i="64"/>
  <c r="V67" i="64"/>
  <c r="X66" i="64"/>
  <c r="N79" i="64"/>
  <c r="O242" i="64"/>
  <c r="X73" i="73"/>
  <c r="Y73" i="73"/>
  <c r="V73" i="73"/>
  <c r="W73" i="73"/>
  <c r="N73" i="73"/>
  <c r="O73" i="73"/>
  <c r="L73" i="73"/>
  <c r="M73" i="73"/>
  <c r="AR73" i="73"/>
  <c r="AS73" i="73"/>
  <c r="AP73" i="73"/>
  <c r="AQ73" i="73"/>
  <c r="BB73" i="73"/>
  <c r="BC73" i="73"/>
  <c r="AZ73" i="73"/>
  <c r="BA73" i="73"/>
  <c r="I73" i="73"/>
  <c r="J73" i="73"/>
  <c r="G73" i="73"/>
  <c r="H73" i="73"/>
  <c r="C72" i="73"/>
  <c r="AB72" i="73"/>
  <c r="AW73" i="73"/>
  <c r="AX73" i="73"/>
  <c r="AU73" i="73"/>
  <c r="AV73" i="73"/>
  <c r="AM73" i="73"/>
  <c r="AN73" i="73"/>
  <c r="AK73" i="73"/>
  <c r="AL73" i="73"/>
  <c r="S73" i="73"/>
  <c r="T73" i="73"/>
  <c r="Q73" i="73"/>
  <c r="R73" i="73"/>
  <c r="AH73" i="73"/>
  <c r="AI73" i="73"/>
  <c r="AF73" i="73"/>
  <c r="AG73" i="73"/>
  <c r="D73" i="73"/>
  <c r="E73" i="73"/>
  <c r="B73" i="73"/>
  <c r="AA71" i="73"/>
  <c r="AC71" i="73"/>
  <c r="Y66" i="64"/>
  <c r="D66" i="64"/>
  <c r="AB66" i="64"/>
  <c r="G66" i="64"/>
  <c r="AF66" i="64"/>
  <c r="K66" i="64"/>
  <c r="Z66" i="64"/>
  <c r="E66" i="64"/>
  <c r="AD66" i="64"/>
  <c r="I66" i="64"/>
  <c r="AH66" i="64"/>
  <c r="M66" i="64"/>
  <c r="AE66" i="64"/>
  <c r="J66" i="64"/>
  <c r="AA66" i="64"/>
  <c r="F66" i="64"/>
  <c r="AG66" i="64"/>
  <c r="L66" i="64"/>
  <c r="AC66" i="64"/>
  <c r="H66" i="64"/>
  <c r="N80" i="64"/>
  <c r="V68" i="64"/>
  <c r="X67" i="64"/>
  <c r="R74" i="64"/>
  <c r="P76" i="64"/>
  <c r="O243" i="64"/>
  <c r="AA72" i="73"/>
  <c r="AC72" i="73"/>
  <c r="X74" i="73"/>
  <c r="Y74" i="73"/>
  <c r="V74" i="73"/>
  <c r="W74" i="73"/>
  <c r="N74" i="73"/>
  <c r="O74" i="73"/>
  <c r="L74" i="73"/>
  <c r="M74" i="73"/>
  <c r="BB74" i="73"/>
  <c r="BC74" i="73"/>
  <c r="AZ74" i="73"/>
  <c r="BA74" i="73"/>
  <c r="I74" i="73"/>
  <c r="J74" i="73"/>
  <c r="G74" i="73"/>
  <c r="H74" i="73"/>
  <c r="S74" i="73"/>
  <c r="T74" i="73"/>
  <c r="Q74" i="73"/>
  <c r="R74" i="73"/>
  <c r="C73" i="73"/>
  <c r="AB73" i="73"/>
  <c r="AW74" i="73"/>
  <c r="AX74" i="73"/>
  <c r="AU74" i="73"/>
  <c r="AV74" i="73"/>
  <c r="AM74" i="73"/>
  <c r="AN74" i="73"/>
  <c r="AK74" i="73"/>
  <c r="AL74" i="73"/>
  <c r="AH74" i="73"/>
  <c r="AI74" i="73"/>
  <c r="AF74" i="73"/>
  <c r="AG74" i="73"/>
  <c r="AR74" i="73"/>
  <c r="AS74" i="73"/>
  <c r="AP74" i="73"/>
  <c r="AQ74" i="73"/>
  <c r="D74" i="73"/>
  <c r="E74" i="73"/>
  <c r="B74" i="73"/>
  <c r="P77" i="64"/>
  <c r="R75" i="64"/>
  <c r="V69" i="64"/>
  <c r="X68" i="64"/>
  <c r="N81" i="64"/>
  <c r="AB67" i="64"/>
  <c r="G67" i="64"/>
  <c r="AF67" i="64"/>
  <c r="K67" i="64"/>
  <c r="Y67" i="64"/>
  <c r="D67" i="64"/>
  <c r="AC67" i="64"/>
  <c r="H67" i="64"/>
  <c r="AG67" i="64"/>
  <c r="L67" i="64"/>
  <c r="AH67" i="64"/>
  <c r="M67" i="64"/>
  <c r="Z67" i="64"/>
  <c r="E67" i="64"/>
  <c r="AA67" i="64"/>
  <c r="F67" i="64"/>
  <c r="AE67" i="64"/>
  <c r="J67" i="64"/>
  <c r="AD67" i="64"/>
  <c r="I67" i="64"/>
  <c r="O244" i="64"/>
  <c r="AA73" i="73"/>
  <c r="AC73" i="73"/>
  <c r="AH75" i="73"/>
  <c r="AI75" i="73"/>
  <c r="AF75" i="73"/>
  <c r="AG75" i="73"/>
  <c r="N75" i="73"/>
  <c r="O75" i="73"/>
  <c r="L75" i="73"/>
  <c r="M75" i="73"/>
  <c r="BB75" i="73"/>
  <c r="BC75" i="73"/>
  <c r="AZ75" i="73"/>
  <c r="BA75" i="73"/>
  <c r="X75" i="73"/>
  <c r="Y75" i="73"/>
  <c r="V75" i="73"/>
  <c r="W75" i="73"/>
  <c r="AR75" i="73"/>
  <c r="AS75" i="73"/>
  <c r="AP75" i="73"/>
  <c r="AQ75" i="73"/>
  <c r="C74" i="73"/>
  <c r="AB74" i="73"/>
  <c r="AM75" i="73"/>
  <c r="AN75" i="73"/>
  <c r="AK75" i="73"/>
  <c r="AL75" i="73"/>
  <c r="I75" i="73"/>
  <c r="J75" i="73"/>
  <c r="G75" i="73"/>
  <c r="H75" i="73"/>
  <c r="AW75" i="73"/>
  <c r="AX75" i="73"/>
  <c r="AU75" i="73"/>
  <c r="AV75" i="73"/>
  <c r="D75" i="73"/>
  <c r="E75" i="73"/>
  <c r="B75" i="73"/>
  <c r="S75" i="73"/>
  <c r="T75" i="73"/>
  <c r="Q75" i="73"/>
  <c r="R75" i="73"/>
  <c r="N82" i="64"/>
  <c r="V70" i="64"/>
  <c r="X69" i="64"/>
  <c r="R76" i="64"/>
  <c r="P78" i="64"/>
  <c r="AB68" i="64"/>
  <c r="G68" i="64"/>
  <c r="AF68" i="64"/>
  <c r="K68" i="64"/>
  <c r="AA68" i="64"/>
  <c r="F68" i="64"/>
  <c r="AE68" i="64"/>
  <c r="J68" i="64"/>
  <c r="AD68" i="64"/>
  <c r="I68" i="64"/>
  <c r="Y68" i="64"/>
  <c r="D68" i="64"/>
  <c r="AC68" i="64"/>
  <c r="H68" i="64"/>
  <c r="AG68" i="64"/>
  <c r="L68" i="64"/>
  <c r="AH68" i="64"/>
  <c r="M68" i="64"/>
  <c r="Z68" i="64"/>
  <c r="E68" i="64"/>
  <c r="O245" i="64"/>
  <c r="AA74" i="73"/>
  <c r="AC74" i="73"/>
  <c r="I76" i="73"/>
  <c r="J76" i="73"/>
  <c r="G76" i="73"/>
  <c r="H76" i="73"/>
  <c r="AW76" i="73"/>
  <c r="AX76" i="73"/>
  <c r="AU76" i="73"/>
  <c r="AV76" i="73"/>
  <c r="D76" i="73"/>
  <c r="E76" i="73"/>
  <c r="B76" i="73"/>
  <c r="AM76" i="73"/>
  <c r="AN76" i="73"/>
  <c r="AK76" i="73"/>
  <c r="AL76" i="73"/>
  <c r="AR76" i="73"/>
  <c r="AS76" i="73"/>
  <c r="AP76" i="73"/>
  <c r="AQ76" i="73"/>
  <c r="BB76" i="73"/>
  <c r="BC76" i="73"/>
  <c r="AZ76" i="73"/>
  <c r="BA76" i="73"/>
  <c r="X76" i="73"/>
  <c r="Y76" i="73"/>
  <c r="V76" i="73"/>
  <c r="W76" i="73"/>
  <c r="AH76" i="73"/>
  <c r="AI76" i="73"/>
  <c r="AF76" i="73"/>
  <c r="AG76" i="73"/>
  <c r="N76" i="73"/>
  <c r="O76" i="73"/>
  <c r="L76" i="73"/>
  <c r="M76" i="73"/>
  <c r="S76" i="73"/>
  <c r="T76" i="73"/>
  <c r="Q76" i="73"/>
  <c r="R76" i="73"/>
  <c r="C75" i="73"/>
  <c r="AB75" i="73"/>
  <c r="P79" i="64"/>
  <c r="R77" i="64"/>
  <c r="V71" i="64"/>
  <c r="X70" i="64"/>
  <c r="N83" i="64"/>
  <c r="Y69" i="64"/>
  <c r="D69" i="64"/>
  <c r="AA69" i="64"/>
  <c r="F69" i="64"/>
  <c r="AE69" i="64"/>
  <c r="J69" i="64"/>
  <c r="AC69" i="64"/>
  <c r="H69" i="64"/>
  <c r="AG69" i="64"/>
  <c r="L69" i="64"/>
  <c r="AH69" i="64"/>
  <c r="M69" i="64"/>
  <c r="AD69" i="64"/>
  <c r="I69" i="64"/>
  <c r="Z69" i="64"/>
  <c r="E69" i="64"/>
  <c r="AF69" i="64"/>
  <c r="K69" i="64"/>
  <c r="AB69" i="64"/>
  <c r="G69" i="64"/>
  <c r="O246" i="64"/>
  <c r="AA75" i="73"/>
  <c r="AC75" i="73"/>
  <c r="S77" i="73"/>
  <c r="T77" i="73"/>
  <c r="Q77" i="73"/>
  <c r="R77" i="73"/>
  <c r="I77" i="73"/>
  <c r="J77" i="73"/>
  <c r="G77" i="73"/>
  <c r="H77" i="73"/>
  <c r="BB77" i="73"/>
  <c r="BC77" i="73"/>
  <c r="AZ77" i="73"/>
  <c r="BA77" i="73"/>
  <c r="X77" i="73"/>
  <c r="Y77" i="73"/>
  <c r="V77" i="73"/>
  <c r="W77" i="73"/>
  <c r="N77" i="73"/>
  <c r="O77" i="73"/>
  <c r="L77" i="73"/>
  <c r="M77" i="73"/>
  <c r="C76" i="73"/>
  <c r="AB76" i="73"/>
  <c r="AR77" i="73"/>
  <c r="AS77" i="73"/>
  <c r="AP77" i="73"/>
  <c r="AQ77" i="73"/>
  <c r="AH77" i="73"/>
  <c r="AI77" i="73"/>
  <c r="AF77" i="73"/>
  <c r="AG77" i="73"/>
  <c r="AW77" i="73"/>
  <c r="AX77" i="73"/>
  <c r="AU77" i="73"/>
  <c r="AV77" i="73"/>
  <c r="AM77" i="73"/>
  <c r="AN77" i="73"/>
  <c r="AK77" i="73"/>
  <c r="AL77" i="73"/>
  <c r="D77" i="73"/>
  <c r="E77" i="73"/>
  <c r="B77" i="73"/>
  <c r="Z70" i="64"/>
  <c r="E70" i="64"/>
  <c r="AD70" i="64"/>
  <c r="I70" i="64"/>
  <c r="AH70" i="64"/>
  <c r="M70" i="64"/>
  <c r="AA70" i="64"/>
  <c r="F70" i="64"/>
  <c r="AE70" i="64"/>
  <c r="J70" i="64"/>
  <c r="AB70" i="64"/>
  <c r="G70" i="64"/>
  <c r="AF70" i="64"/>
  <c r="K70" i="64"/>
  <c r="Y70" i="64"/>
  <c r="D70" i="64"/>
  <c r="AC70" i="64"/>
  <c r="H70" i="64"/>
  <c r="AG70" i="64"/>
  <c r="L70" i="64"/>
  <c r="N84" i="64"/>
  <c r="V72" i="64"/>
  <c r="X71" i="64"/>
  <c r="R78" i="64"/>
  <c r="P80" i="64"/>
  <c r="O247" i="64"/>
  <c r="X78" i="73"/>
  <c r="Y78" i="73"/>
  <c r="V78" i="73"/>
  <c r="W78" i="73"/>
  <c r="AR78" i="73"/>
  <c r="AS78" i="73"/>
  <c r="AP78" i="73"/>
  <c r="AQ78" i="73"/>
  <c r="AM78" i="73"/>
  <c r="AN78" i="73"/>
  <c r="AK78" i="73"/>
  <c r="AL78" i="73"/>
  <c r="BB78" i="73"/>
  <c r="BC78" i="73"/>
  <c r="AZ78" i="73"/>
  <c r="BA78" i="73"/>
  <c r="I78" i="73"/>
  <c r="J78" i="73"/>
  <c r="G78" i="73"/>
  <c r="H78" i="73"/>
  <c r="C77" i="73"/>
  <c r="AB77" i="73"/>
  <c r="AA76" i="73"/>
  <c r="AC76" i="73"/>
  <c r="AW78" i="73"/>
  <c r="AX78" i="73"/>
  <c r="AU78" i="73"/>
  <c r="AV78" i="73"/>
  <c r="D78" i="73"/>
  <c r="E78" i="73"/>
  <c r="B78" i="73"/>
  <c r="S78" i="73"/>
  <c r="T78" i="73"/>
  <c r="Q78" i="73"/>
  <c r="R78" i="73"/>
  <c r="N78" i="73"/>
  <c r="O78" i="73"/>
  <c r="L78" i="73"/>
  <c r="M78" i="73"/>
  <c r="AH78" i="73"/>
  <c r="AI78" i="73"/>
  <c r="AF78" i="73"/>
  <c r="AG78" i="73"/>
  <c r="P81" i="64"/>
  <c r="R79" i="64"/>
  <c r="V73" i="64"/>
  <c r="X72" i="64"/>
  <c r="N85" i="64"/>
  <c r="AB71" i="64"/>
  <c r="G71" i="64"/>
  <c r="AF71" i="64"/>
  <c r="K71" i="64"/>
  <c r="Y71" i="64"/>
  <c r="D71" i="64"/>
  <c r="AC71" i="64"/>
  <c r="H71" i="64"/>
  <c r="AG71" i="64"/>
  <c r="L71" i="64"/>
  <c r="Z71" i="64"/>
  <c r="E71" i="64"/>
  <c r="AD71" i="64"/>
  <c r="I71" i="64"/>
  <c r="AH71" i="64"/>
  <c r="M71" i="64"/>
  <c r="AA71" i="64"/>
  <c r="F71" i="64"/>
  <c r="AE71" i="64"/>
  <c r="J71" i="64"/>
  <c r="O248" i="64"/>
  <c r="AM79" i="73"/>
  <c r="AN79" i="73"/>
  <c r="AK79" i="73"/>
  <c r="AL79" i="73"/>
  <c r="BB79" i="73"/>
  <c r="BC79" i="73"/>
  <c r="AZ79" i="73"/>
  <c r="BA79" i="73"/>
  <c r="I79" i="73"/>
  <c r="J79" i="73"/>
  <c r="G79" i="73"/>
  <c r="H79" i="73"/>
  <c r="X79" i="73"/>
  <c r="Y79" i="73"/>
  <c r="V79" i="73"/>
  <c r="W79" i="73"/>
  <c r="AR79" i="73"/>
  <c r="AS79" i="73"/>
  <c r="AP79" i="73"/>
  <c r="AQ79" i="73"/>
  <c r="C78" i="73"/>
  <c r="AB78" i="73"/>
  <c r="AA77" i="73"/>
  <c r="AC77" i="73"/>
  <c r="N79" i="73"/>
  <c r="O79" i="73"/>
  <c r="L79" i="73"/>
  <c r="M79" i="73"/>
  <c r="AH79" i="73"/>
  <c r="AI79" i="73"/>
  <c r="AF79" i="73"/>
  <c r="AG79" i="73"/>
  <c r="AW79" i="73"/>
  <c r="AX79" i="73"/>
  <c r="AU79" i="73"/>
  <c r="AV79" i="73"/>
  <c r="D79" i="73"/>
  <c r="E79" i="73"/>
  <c r="B79" i="73"/>
  <c r="S79" i="73"/>
  <c r="T79" i="73"/>
  <c r="Q79" i="73"/>
  <c r="R79" i="73"/>
  <c r="N86" i="64"/>
  <c r="V74" i="64"/>
  <c r="X73" i="64"/>
  <c r="R80" i="64"/>
  <c r="P82" i="64"/>
  <c r="Z72" i="64"/>
  <c r="E72" i="64"/>
  <c r="AD72" i="64"/>
  <c r="I72" i="64"/>
  <c r="AH72" i="64"/>
  <c r="M72" i="64"/>
  <c r="AA72" i="64"/>
  <c r="F72" i="64"/>
  <c r="AE72" i="64"/>
  <c r="J72" i="64"/>
  <c r="AB72" i="64"/>
  <c r="G72" i="64"/>
  <c r="AF72" i="64"/>
  <c r="K72" i="64"/>
  <c r="Y72" i="64"/>
  <c r="D72" i="64"/>
  <c r="AC72" i="64"/>
  <c r="H72" i="64"/>
  <c r="AG72" i="64"/>
  <c r="L72" i="64"/>
  <c r="O249" i="64"/>
  <c r="X80" i="73"/>
  <c r="Y80" i="73"/>
  <c r="V80" i="73"/>
  <c r="W80" i="73"/>
  <c r="AW80" i="73"/>
  <c r="AX80" i="73"/>
  <c r="AU80" i="73"/>
  <c r="AV80" i="73"/>
  <c r="D80" i="73"/>
  <c r="E80" i="73"/>
  <c r="B80" i="73"/>
  <c r="S80" i="73"/>
  <c r="T80" i="73"/>
  <c r="Q80" i="73"/>
  <c r="R80" i="73"/>
  <c r="N80" i="73"/>
  <c r="O80" i="73"/>
  <c r="L80" i="73"/>
  <c r="M80" i="73"/>
  <c r="AH80" i="73"/>
  <c r="AI80" i="73"/>
  <c r="AF80" i="73"/>
  <c r="AG80" i="73"/>
  <c r="C79" i="73"/>
  <c r="AB79" i="73"/>
  <c r="AA78" i="73"/>
  <c r="AC78" i="73"/>
  <c r="AR80" i="73"/>
  <c r="AS80" i="73"/>
  <c r="AP80" i="73"/>
  <c r="AQ80" i="73"/>
  <c r="AM80" i="73"/>
  <c r="AN80" i="73"/>
  <c r="AK80" i="73"/>
  <c r="AL80" i="73"/>
  <c r="BB80" i="73"/>
  <c r="BC80" i="73"/>
  <c r="AZ80" i="73"/>
  <c r="BA80" i="73"/>
  <c r="I80" i="73"/>
  <c r="J80" i="73"/>
  <c r="G80" i="73"/>
  <c r="H80" i="73"/>
  <c r="P83" i="64"/>
  <c r="R81" i="64"/>
  <c r="V75" i="64"/>
  <c r="X74" i="64"/>
  <c r="N87" i="64"/>
  <c r="AB73" i="64"/>
  <c r="G73" i="64"/>
  <c r="AF73" i="64"/>
  <c r="K73" i="64"/>
  <c r="Y73" i="64"/>
  <c r="D73" i="64"/>
  <c r="AC73" i="64"/>
  <c r="H73" i="64"/>
  <c r="AG73" i="64"/>
  <c r="L73" i="64"/>
  <c r="Z73" i="64"/>
  <c r="E73" i="64"/>
  <c r="AD73" i="64"/>
  <c r="I73" i="64"/>
  <c r="AH73" i="64"/>
  <c r="M73" i="64"/>
  <c r="AA73" i="64"/>
  <c r="F73" i="64"/>
  <c r="AE73" i="64"/>
  <c r="J73" i="64"/>
  <c r="O250" i="64"/>
  <c r="AA79" i="73"/>
  <c r="AC79" i="73"/>
  <c r="N81" i="73"/>
  <c r="O81" i="73"/>
  <c r="L81" i="73"/>
  <c r="M81" i="73"/>
  <c r="AH81" i="73"/>
  <c r="AI81" i="73"/>
  <c r="AF81" i="73"/>
  <c r="AG81" i="73"/>
  <c r="AW81" i="73"/>
  <c r="AX81" i="73"/>
  <c r="AU81" i="73"/>
  <c r="AV81" i="73"/>
  <c r="D81" i="73"/>
  <c r="E81" i="73"/>
  <c r="B81" i="73"/>
  <c r="S81" i="73"/>
  <c r="T81" i="73"/>
  <c r="Q81" i="73"/>
  <c r="R81" i="73"/>
  <c r="C80" i="73"/>
  <c r="AB80" i="73"/>
  <c r="AM81" i="73"/>
  <c r="AN81" i="73"/>
  <c r="AK81" i="73"/>
  <c r="AL81" i="73"/>
  <c r="BB81" i="73"/>
  <c r="BC81" i="73"/>
  <c r="AZ81" i="73"/>
  <c r="BA81" i="73"/>
  <c r="I81" i="73"/>
  <c r="J81" i="73"/>
  <c r="G81" i="73"/>
  <c r="H81" i="73"/>
  <c r="X81" i="73"/>
  <c r="Y81" i="73"/>
  <c r="V81" i="73"/>
  <c r="W81" i="73"/>
  <c r="AR81" i="73"/>
  <c r="AS81" i="73"/>
  <c r="AP81" i="73"/>
  <c r="AQ81" i="73"/>
  <c r="N88" i="64"/>
  <c r="V76" i="64"/>
  <c r="X75" i="64"/>
  <c r="R82" i="64"/>
  <c r="P84" i="64"/>
  <c r="Z74" i="64"/>
  <c r="E74" i="64"/>
  <c r="AD74" i="64"/>
  <c r="I74" i="64"/>
  <c r="AH74" i="64"/>
  <c r="M74" i="64"/>
  <c r="AA74" i="64"/>
  <c r="F74" i="64"/>
  <c r="AE74" i="64"/>
  <c r="J74" i="64"/>
  <c r="AB74" i="64"/>
  <c r="G74" i="64"/>
  <c r="AF74" i="64"/>
  <c r="K74" i="64"/>
  <c r="Y74" i="64"/>
  <c r="D74" i="64"/>
  <c r="AC74" i="64"/>
  <c r="H74" i="64"/>
  <c r="AG74" i="64"/>
  <c r="L74" i="64"/>
  <c r="O251" i="64"/>
  <c r="AA80" i="73"/>
  <c r="AC80" i="73"/>
  <c r="AW82" i="73"/>
  <c r="AX82" i="73"/>
  <c r="AU82" i="73"/>
  <c r="AV82" i="73"/>
  <c r="D82" i="73"/>
  <c r="E82" i="73"/>
  <c r="B82" i="73"/>
  <c r="S82" i="73"/>
  <c r="T82" i="73"/>
  <c r="Q82" i="73"/>
  <c r="R82" i="73"/>
  <c r="N82" i="73"/>
  <c r="O82" i="73"/>
  <c r="L82" i="73"/>
  <c r="M82" i="73"/>
  <c r="AH82" i="73"/>
  <c r="AI82" i="73"/>
  <c r="AF82" i="73"/>
  <c r="AG82" i="73"/>
  <c r="X82" i="73"/>
  <c r="Y82" i="73"/>
  <c r="V82" i="73"/>
  <c r="W82" i="73"/>
  <c r="AR82" i="73"/>
  <c r="AS82" i="73"/>
  <c r="AP82" i="73"/>
  <c r="AQ82" i="73"/>
  <c r="AM82" i="73"/>
  <c r="AN82" i="73"/>
  <c r="AK82" i="73"/>
  <c r="AL82" i="73"/>
  <c r="BB82" i="73"/>
  <c r="BC82" i="73"/>
  <c r="AZ82" i="73"/>
  <c r="BA82" i="73"/>
  <c r="I82" i="73"/>
  <c r="J82" i="73"/>
  <c r="G82" i="73"/>
  <c r="H82" i="73"/>
  <c r="C81" i="73"/>
  <c r="AB81" i="73"/>
  <c r="AB75" i="64"/>
  <c r="G75" i="64"/>
  <c r="AF75" i="64"/>
  <c r="K75" i="64"/>
  <c r="Y75" i="64"/>
  <c r="D75" i="64"/>
  <c r="AC75" i="64"/>
  <c r="H75" i="64"/>
  <c r="AG75" i="64"/>
  <c r="L75" i="64"/>
  <c r="Z75" i="64"/>
  <c r="E75" i="64"/>
  <c r="AD75" i="64"/>
  <c r="I75" i="64"/>
  <c r="AH75" i="64"/>
  <c r="M75" i="64"/>
  <c r="AA75" i="64"/>
  <c r="F75" i="64"/>
  <c r="AE75" i="64"/>
  <c r="J75" i="64"/>
  <c r="P85" i="64"/>
  <c r="R83" i="64"/>
  <c r="V77" i="64"/>
  <c r="X76" i="64"/>
  <c r="N89" i="64"/>
  <c r="O252" i="64"/>
  <c r="N83" i="73"/>
  <c r="O83" i="73"/>
  <c r="L83" i="73"/>
  <c r="M83" i="73"/>
  <c r="AH83" i="73"/>
  <c r="AI83" i="73"/>
  <c r="AF83" i="73"/>
  <c r="AG83" i="73"/>
  <c r="AW83" i="73"/>
  <c r="AX83" i="73"/>
  <c r="AU83" i="73"/>
  <c r="AV83" i="73"/>
  <c r="D83" i="73"/>
  <c r="E83" i="73"/>
  <c r="B83" i="73"/>
  <c r="S83" i="73"/>
  <c r="T83" i="73"/>
  <c r="Q83" i="73"/>
  <c r="R83" i="73"/>
  <c r="AM83" i="73"/>
  <c r="AN83" i="73"/>
  <c r="AK83" i="73"/>
  <c r="AL83" i="73"/>
  <c r="BB83" i="73"/>
  <c r="BC83" i="73"/>
  <c r="AZ83" i="73"/>
  <c r="BA83" i="73"/>
  <c r="I83" i="73"/>
  <c r="J83" i="73"/>
  <c r="G83" i="73"/>
  <c r="H83" i="73"/>
  <c r="X83" i="73"/>
  <c r="Y83" i="73"/>
  <c r="V83" i="73"/>
  <c r="W83" i="73"/>
  <c r="AR83" i="73"/>
  <c r="AS83" i="73"/>
  <c r="AP83" i="73"/>
  <c r="AQ83" i="73"/>
  <c r="AA81" i="73"/>
  <c r="AC81" i="73"/>
  <c r="C82" i="73"/>
  <c r="AB82" i="73"/>
  <c r="N90" i="64"/>
  <c r="V78" i="64"/>
  <c r="X77" i="64"/>
  <c r="R84" i="64"/>
  <c r="P86" i="64"/>
  <c r="Z76" i="64"/>
  <c r="E76" i="64"/>
  <c r="AD76" i="64"/>
  <c r="I76" i="64"/>
  <c r="AH76" i="64"/>
  <c r="M76" i="64"/>
  <c r="AA76" i="64"/>
  <c r="F76" i="64"/>
  <c r="AE76" i="64"/>
  <c r="J76" i="64"/>
  <c r="AB76" i="64"/>
  <c r="G76" i="64"/>
  <c r="AF76" i="64"/>
  <c r="K76" i="64"/>
  <c r="Y76" i="64"/>
  <c r="D76" i="64"/>
  <c r="AC76" i="64"/>
  <c r="H76" i="64"/>
  <c r="AG76" i="64"/>
  <c r="L76" i="64"/>
  <c r="O253" i="64"/>
  <c r="AA82" i="73"/>
  <c r="AC82" i="73"/>
  <c r="X84" i="73"/>
  <c r="Y84" i="73"/>
  <c r="V84" i="73"/>
  <c r="W84" i="73"/>
  <c r="AR84" i="73"/>
  <c r="AS84" i="73"/>
  <c r="AP84" i="73"/>
  <c r="AQ84" i="73"/>
  <c r="AM84" i="73"/>
  <c r="AN84" i="73"/>
  <c r="AK84" i="73"/>
  <c r="AL84" i="73"/>
  <c r="BB84" i="73"/>
  <c r="BC84" i="73"/>
  <c r="AZ84" i="73"/>
  <c r="BA84" i="73"/>
  <c r="I84" i="73"/>
  <c r="J84" i="73"/>
  <c r="G84" i="73"/>
  <c r="H84" i="73"/>
  <c r="AW84" i="73"/>
  <c r="AX84" i="73"/>
  <c r="AU84" i="73"/>
  <c r="AV84" i="73"/>
  <c r="D84" i="73"/>
  <c r="E84" i="73"/>
  <c r="B84" i="73"/>
  <c r="S84" i="73"/>
  <c r="T84" i="73"/>
  <c r="Q84" i="73"/>
  <c r="R84" i="73"/>
  <c r="N84" i="73"/>
  <c r="O84" i="73"/>
  <c r="L84" i="73"/>
  <c r="M84" i="73"/>
  <c r="AH84" i="73"/>
  <c r="AI84" i="73"/>
  <c r="AF84" i="73"/>
  <c r="AG84" i="73"/>
  <c r="C83" i="73"/>
  <c r="AB83" i="73"/>
  <c r="P87" i="64"/>
  <c r="R85" i="64"/>
  <c r="V79" i="64"/>
  <c r="X78" i="64"/>
  <c r="N91" i="64"/>
  <c r="AB77" i="64"/>
  <c r="G77" i="64"/>
  <c r="AF77" i="64"/>
  <c r="K77" i="64"/>
  <c r="Y77" i="64"/>
  <c r="D77" i="64"/>
  <c r="AC77" i="64"/>
  <c r="H77" i="64"/>
  <c r="AG77" i="64"/>
  <c r="L77" i="64"/>
  <c r="Z77" i="64"/>
  <c r="E77" i="64"/>
  <c r="AD77" i="64"/>
  <c r="I77" i="64"/>
  <c r="AH77" i="64"/>
  <c r="M77" i="64"/>
  <c r="AA77" i="64"/>
  <c r="F77" i="64"/>
  <c r="AE77" i="64"/>
  <c r="J77" i="64"/>
  <c r="O254" i="64"/>
  <c r="AA83" i="73"/>
  <c r="AC83" i="73"/>
  <c r="N85" i="73"/>
  <c r="O85" i="73"/>
  <c r="L85" i="73"/>
  <c r="M85" i="73"/>
  <c r="AH85" i="73"/>
  <c r="AI85" i="73"/>
  <c r="AF85" i="73"/>
  <c r="AG85" i="73"/>
  <c r="AW85" i="73"/>
  <c r="AX85" i="73"/>
  <c r="AU85" i="73"/>
  <c r="AV85" i="73"/>
  <c r="D85" i="73"/>
  <c r="E85" i="73"/>
  <c r="B85" i="73"/>
  <c r="S85" i="73"/>
  <c r="T85" i="73"/>
  <c r="Q85" i="73"/>
  <c r="R85" i="73"/>
  <c r="C84" i="73"/>
  <c r="AB84" i="73"/>
  <c r="AM85" i="73"/>
  <c r="AN85" i="73"/>
  <c r="AK85" i="73"/>
  <c r="AL85" i="73"/>
  <c r="BB85" i="73"/>
  <c r="BC85" i="73"/>
  <c r="AZ85" i="73"/>
  <c r="BA85" i="73"/>
  <c r="I85" i="73"/>
  <c r="J85" i="73"/>
  <c r="G85" i="73"/>
  <c r="H85" i="73"/>
  <c r="X85" i="73"/>
  <c r="Y85" i="73"/>
  <c r="V85" i="73"/>
  <c r="W85" i="73"/>
  <c r="AR85" i="73"/>
  <c r="AS85" i="73"/>
  <c r="AP85" i="73"/>
  <c r="AQ85" i="73"/>
  <c r="N92" i="64"/>
  <c r="V80" i="64"/>
  <c r="X79" i="64"/>
  <c r="R86" i="64"/>
  <c r="P88" i="64"/>
  <c r="Z78" i="64"/>
  <c r="E78" i="64"/>
  <c r="AD78" i="64"/>
  <c r="I78" i="64"/>
  <c r="AH78" i="64"/>
  <c r="M78" i="64"/>
  <c r="AC78" i="64"/>
  <c r="H78" i="64"/>
  <c r="AA78" i="64"/>
  <c r="F78" i="64"/>
  <c r="AB78" i="64"/>
  <c r="G78" i="64"/>
  <c r="AF78" i="64"/>
  <c r="K78" i="64"/>
  <c r="Y78" i="64"/>
  <c r="D78" i="64"/>
  <c r="AG78" i="64"/>
  <c r="L78" i="64"/>
  <c r="AE78" i="64"/>
  <c r="J78" i="64"/>
  <c r="O255" i="64"/>
  <c r="AW86" i="73"/>
  <c r="AX86" i="73"/>
  <c r="AU86" i="73"/>
  <c r="AV86" i="73"/>
  <c r="AR86" i="73"/>
  <c r="AS86" i="73"/>
  <c r="AP86" i="73"/>
  <c r="AQ86" i="73"/>
  <c r="N86" i="73"/>
  <c r="O86" i="73"/>
  <c r="L86" i="73"/>
  <c r="M86" i="73"/>
  <c r="BB86" i="73"/>
  <c r="BC86" i="73"/>
  <c r="AZ86" i="73"/>
  <c r="BA86" i="73"/>
  <c r="I86" i="73"/>
  <c r="J86" i="73"/>
  <c r="G86" i="73"/>
  <c r="H86" i="73"/>
  <c r="AM86" i="73"/>
  <c r="AN86" i="73"/>
  <c r="AK86" i="73"/>
  <c r="AL86" i="73"/>
  <c r="D86" i="73"/>
  <c r="E86" i="73"/>
  <c r="B86" i="73"/>
  <c r="S86" i="73"/>
  <c r="T86" i="73"/>
  <c r="Q86" i="73"/>
  <c r="R86" i="73"/>
  <c r="X86" i="73"/>
  <c r="Y86" i="73"/>
  <c r="V86" i="73"/>
  <c r="W86" i="73"/>
  <c r="AH86" i="73"/>
  <c r="AI86" i="73"/>
  <c r="AF86" i="73"/>
  <c r="AG86" i="73"/>
  <c r="AA84" i="73"/>
  <c r="AC84" i="73"/>
  <c r="C85" i="73"/>
  <c r="AB85" i="73"/>
  <c r="P89" i="64"/>
  <c r="R87" i="64"/>
  <c r="V81" i="64"/>
  <c r="X80" i="64"/>
  <c r="N93" i="64"/>
  <c r="AB79" i="64"/>
  <c r="G79" i="64"/>
  <c r="AF79" i="64"/>
  <c r="K79" i="64"/>
  <c r="Y79" i="64"/>
  <c r="D79" i="64"/>
  <c r="AG79" i="64"/>
  <c r="L79" i="64"/>
  <c r="AE79" i="64"/>
  <c r="J79" i="64"/>
  <c r="Z79" i="64"/>
  <c r="E79" i="64"/>
  <c r="AD79" i="64"/>
  <c r="I79" i="64"/>
  <c r="AH79" i="64"/>
  <c r="M79" i="64"/>
  <c r="AC79" i="64"/>
  <c r="H79" i="64"/>
  <c r="AA79" i="64"/>
  <c r="F79" i="64"/>
  <c r="O256" i="64"/>
  <c r="AA85" i="73"/>
  <c r="AC85" i="73"/>
  <c r="BB87" i="73"/>
  <c r="BC87" i="73"/>
  <c r="AZ87" i="73"/>
  <c r="BA87" i="73"/>
  <c r="I87" i="73"/>
  <c r="J87" i="73"/>
  <c r="G87" i="73"/>
  <c r="H87" i="73"/>
  <c r="AW87" i="73"/>
  <c r="AX87" i="73"/>
  <c r="AU87" i="73"/>
  <c r="AV87" i="73"/>
  <c r="AR87" i="73"/>
  <c r="AS87" i="73"/>
  <c r="AP87" i="73"/>
  <c r="AQ87" i="73"/>
  <c r="C86" i="73"/>
  <c r="AB86" i="73"/>
  <c r="N87" i="73"/>
  <c r="O87" i="73"/>
  <c r="L87" i="73"/>
  <c r="M87" i="73"/>
  <c r="X87" i="73"/>
  <c r="Y87" i="73"/>
  <c r="V87" i="73"/>
  <c r="W87" i="73"/>
  <c r="AH87" i="73"/>
  <c r="AI87" i="73"/>
  <c r="AF87" i="73"/>
  <c r="AG87" i="73"/>
  <c r="AM87" i="73"/>
  <c r="AN87" i="73"/>
  <c r="AK87" i="73"/>
  <c r="AL87" i="73"/>
  <c r="D87" i="73"/>
  <c r="E87" i="73"/>
  <c r="B87" i="73"/>
  <c r="S87" i="73"/>
  <c r="T87" i="73"/>
  <c r="Q87" i="73"/>
  <c r="R87" i="73"/>
  <c r="N94" i="64"/>
  <c r="V82" i="64"/>
  <c r="X81" i="64"/>
  <c r="R88" i="64"/>
  <c r="P90" i="64"/>
  <c r="AB80" i="64"/>
  <c r="G80" i="64"/>
  <c r="AF80" i="64"/>
  <c r="K80" i="64"/>
  <c r="Y80" i="64"/>
  <c r="D80" i="64"/>
  <c r="AG80" i="64"/>
  <c r="L80" i="64"/>
  <c r="AE80" i="64"/>
  <c r="J80" i="64"/>
  <c r="Z80" i="64"/>
  <c r="E80" i="64"/>
  <c r="AD80" i="64"/>
  <c r="I80" i="64"/>
  <c r="AH80" i="64"/>
  <c r="M80" i="64"/>
  <c r="AC80" i="64"/>
  <c r="H80" i="64"/>
  <c r="AA80" i="64"/>
  <c r="F80" i="64"/>
  <c r="O257" i="64"/>
  <c r="AA86" i="73"/>
  <c r="AC86" i="73"/>
  <c r="N88" i="73"/>
  <c r="O88" i="73"/>
  <c r="L88" i="73"/>
  <c r="M88" i="73"/>
  <c r="BB88" i="73"/>
  <c r="BC88" i="73"/>
  <c r="AZ88" i="73"/>
  <c r="BA88" i="73"/>
  <c r="I88" i="73"/>
  <c r="J88" i="73"/>
  <c r="G88" i="73"/>
  <c r="H88" i="73"/>
  <c r="AW88" i="73"/>
  <c r="AX88" i="73"/>
  <c r="AU88" i="73"/>
  <c r="AV88" i="73"/>
  <c r="AR88" i="73"/>
  <c r="AS88" i="73"/>
  <c r="AP88" i="73"/>
  <c r="AQ88" i="73"/>
  <c r="X88" i="73"/>
  <c r="Y88" i="73"/>
  <c r="V88" i="73"/>
  <c r="W88" i="73"/>
  <c r="AH88" i="73"/>
  <c r="AI88" i="73"/>
  <c r="AF88" i="73"/>
  <c r="AG88" i="73"/>
  <c r="AM88" i="73"/>
  <c r="AN88" i="73"/>
  <c r="AK88" i="73"/>
  <c r="AL88" i="73"/>
  <c r="D88" i="73"/>
  <c r="E88" i="73"/>
  <c r="B88" i="73"/>
  <c r="S88" i="73"/>
  <c r="T88" i="73"/>
  <c r="Q88" i="73"/>
  <c r="R88" i="73"/>
  <c r="C87" i="73"/>
  <c r="AB87" i="73"/>
  <c r="P91" i="64"/>
  <c r="R89" i="64"/>
  <c r="V83" i="64"/>
  <c r="X82" i="64"/>
  <c r="N95" i="64"/>
  <c r="AB81" i="64"/>
  <c r="G81" i="64"/>
  <c r="AF81" i="64"/>
  <c r="K81" i="64"/>
  <c r="Y81" i="64"/>
  <c r="D81" i="64"/>
  <c r="AG81" i="64"/>
  <c r="L81" i="64"/>
  <c r="AE81" i="64"/>
  <c r="J81" i="64"/>
  <c r="Z81" i="64"/>
  <c r="E81" i="64"/>
  <c r="AD81" i="64"/>
  <c r="I81" i="64"/>
  <c r="AH81" i="64"/>
  <c r="M81" i="64"/>
  <c r="AC81" i="64"/>
  <c r="H81" i="64"/>
  <c r="AA81" i="64"/>
  <c r="F81" i="64"/>
  <c r="O258" i="64"/>
  <c r="AA87" i="73"/>
  <c r="AC87" i="73"/>
  <c r="N89" i="73"/>
  <c r="O89" i="73"/>
  <c r="L89" i="73"/>
  <c r="M89" i="73"/>
  <c r="BB89" i="73"/>
  <c r="BC89" i="73"/>
  <c r="AZ89" i="73"/>
  <c r="BA89" i="73"/>
  <c r="I89" i="73"/>
  <c r="J89" i="73"/>
  <c r="G89" i="73"/>
  <c r="H89" i="73"/>
  <c r="AW89" i="73"/>
  <c r="AX89" i="73"/>
  <c r="AU89" i="73"/>
  <c r="AV89" i="73"/>
  <c r="AR89" i="73"/>
  <c r="AS89" i="73"/>
  <c r="AP89" i="73"/>
  <c r="AQ89" i="73"/>
  <c r="C88" i="73"/>
  <c r="AB88" i="73"/>
  <c r="X89" i="73"/>
  <c r="Y89" i="73"/>
  <c r="V89" i="73"/>
  <c r="W89" i="73"/>
  <c r="AH89" i="73"/>
  <c r="AI89" i="73"/>
  <c r="AF89" i="73"/>
  <c r="AG89" i="73"/>
  <c r="AM89" i="73"/>
  <c r="AN89" i="73"/>
  <c r="AK89" i="73"/>
  <c r="AL89" i="73"/>
  <c r="D89" i="73"/>
  <c r="E89" i="73"/>
  <c r="B89" i="73"/>
  <c r="S89" i="73"/>
  <c r="T89" i="73"/>
  <c r="Q89" i="73"/>
  <c r="R89" i="73"/>
  <c r="N96" i="64"/>
  <c r="V84" i="64"/>
  <c r="X83" i="64"/>
  <c r="R90" i="64"/>
  <c r="P92" i="64"/>
  <c r="AB82" i="64"/>
  <c r="G82" i="64"/>
  <c r="AF82" i="64"/>
  <c r="K82" i="64"/>
  <c r="Y82" i="64"/>
  <c r="D82" i="64"/>
  <c r="AG82" i="64"/>
  <c r="L82" i="64"/>
  <c r="AE82" i="64"/>
  <c r="J82" i="64"/>
  <c r="Z82" i="64"/>
  <c r="E82" i="64"/>
  <c r="AD82" i="64"/>
  <c r="I82" i="64"/>
  <c r="AH82" i="64"/>
  <c r="M82" i="64"/>
  <c r="AC82" i="64"/>
  <c r="H82" i="64"/>
  <c r="AA82" i="64"/>
  <c r="F82" i="64"/>
  <c r="O259" i="64"/>
  <c r="AA88" i="73"/>
  <c r="AC88" i="73"/>
  <c r="N90" i="73"/>
  <c r="O90" i="73"/>
  <c r="L90" i="73"/>
  <c r="M90" i="73"/>
  <c r="BB90" i="73"/>
  <c r="BC90" i="73"/>
  <c r="AZ90" i="73"/>
  <c r="BA90" i="73"/>
  <c r="I90" i="73"/>
  <c r="J90" i="73"/>
  <c r="G90" i="73"/>
  <c r="H90" i="73"/>
  <c r="AW90" i="73"/>
  <c r="AX90" i="73"/>
  <c r="AU90" i="73"/>
  <c r="AV90" i="73"/>
  <c r="AR90" i="73"/>
  <c r="AS90" i="73"/>
  <c r="AP90" i="73"/>
  <c r="AQ90" i="73"/>
  <c r="X90" i="73"/>
  <c r="Y90" i="73"/>
  <c r="V90" i="73"/>
  <c r="W90" i="73"/>
  <c r="AH90" i="73"/>
  <c r="AI90" i="73"/>
  <c r="AF90" i="73"/>
  <c r="AG90" i="73"/>
  <c r="AM90" i="73"/>
  <c r="AN90" i="73"/>
  <c r="AK90" i="73"/>
  <c r="AL90" i="73"/>
  <c r="D90" i="73"/>
  <c r="E90" i="73"/>
  <c r="B90" i="73"/>
  <c r="S90" i="73"/>
  <c r="T90" i="73"/>
  <c r="Q90" i="73"/>
  <c r="R90" i="73"/>
  <c r="C89" i="73"/>
  <c r="AB89" i="73"/>
  <c r="P93" i="64"/>
  <c r="R91" i="64"/>
  <c r="V85" i="64"/>
  <c r="X84" i="64"/>
  <c r="N97" i="64"/>
  <c r="AB83" i="64"/>
  <c r="G83" i="64"/>
  <c r="AF83" i="64"/>
  <c r="K83" i="64"/>
  <c r="Y83" i="64"/>
  <c r="D83" i="64"/>
  <c r="AG83" i="64"/>
  <c r="L83" i="64"/>
  <c r="AE83" i="64"/>
  <c r="J83" i="64"/>
  <c r="Z83" i="64"/>
  <c r="E83" i="64"/>
  <c r="AD83" i="64"/>
  <c r="I83" i="64"/>
  <c r="AH83" i="64"/>
  <c r="M83" i="64"/>
  <c r="AC83" i="64"/>
  <c r="H83" i="64"/>
  <c r="AA83" i="64"/>
  <c r="F83" i="64"/>
  <c r="O260" i="64"/>
  <c r="AA89" i="73"/>
  <c r="AC89" i="73"/>
  <c r="N91" i="73"/>
  <c r="O91" i="73"/>
  <c r="L91" i="73"/>
  <c r="M91" i="73"/>
  <c r="BB91" i="73"/>
  <c r="BC91" i="73"/>
  <c r="AZ91" i="73"/>
  <c r="BA91" i="73"/>
  <c r="I91" i="73"/>
  <c r="J91" i="73"/>
  <c r="G91" i="73"/>
  <c r="H91" i="73"/>
  <c r="AW91" i="73"/>
  <c r="AX91" i="73"/>
  <c r="AU91" i="73"/>
  <c r="AV91" i="73"/>
  <c r="AR91" i="73"/>
  <c r="AS91" i="73"/>
  <c r="AP91" i="73"/>
  <c r="AQ91" i="73"/>
  <c r="C90" i="73"/>
  <c r="AB90" i="73"/>
  <c r="X91" i="73"/>
  <c r="Y91" i="73"/>
  <c r="V91" i="73"/>
  <c r="W91" i="73"/>
  <c r="AH91" i="73"/>
  <c r="AI91" i="73"/>
  <c r="AF91" i="73"/>
  <c r="AG91" i="73"/>
  <c r="AM91" i="73"/>
  <c r="AN91" i="73"/>
  <c r="AK91" i="73"/>
  <c r="AL91" i="73"/>
  <c r="D91" i="73"/>
  <c r="E91" i="73"/>
  <c r="B91" i="73"/>
  <c r="S91" i="73"/>
  <c r="T91" i="73"/>
  <c r="Q91" i="73"/>
  <c r="R91" i="73"/>
  <c r="AB84" i="64"/>
  <c r="G84" i="64"/>
  <c r="AF84" i="64"/>
  <c r="K84" i="64"/>
  <c r="Y84" i="64"/>
  <c r="D84" i="64"/>
  <c r="AG84" i="64"/>
  <c r="L84" i="64"/>
  <c r="AE84" i="64"/>
  <c r="J84" i="64"/>
  <c r="Z84" i="64"/>
  <c r="E84" i="64"/>
  <c r="AD84" i="64"/>
  <c r="I84" i="64"/>
  <c r="AH84" i="64"/>
  <c r="M84" i="64"/>
  <c r="AC84" i="64"/>
  <c r="H84" i="64"/>
  <c r="AA84" i="64"/>
  <c r="F84" i="64"/>
  <c r="N98" i="64"/>
  <c r="V86" i="64"/>
  <c r="X85" i="64"/>
  <c r="R92" i="64"/>
  <c r="P94" i="64"/>
  <c r="O261" i="64"/>
  <c r="X92" i="73"/>
  <c r="Y92" i="73"/>
  <c r="V92" i="73"/>
  <c r="W92" i="73"/>
  <c r="AH92" i="73"/>
  <c r="AI92" i="73"/>
  <c r="AF92" i="73"/>
  <c r="AG92" i="73"/>
  <c r="AM92" i="73"/>
  <c r="AN92" i="73"/>
  <c r="AK92" i="73"/>
  <c r="AL92" i="73"/>
  <c r="D92" i="73"/>
  <c r="E92" i="73"/>
  <c r="B92" i="73"/>
  <c r="S92" i="73"/>
  <c r="T92" i="73"/>
  <c r="Q92" i="73"/>
  <c r="R92" i="73"/>
  <c r="AA90" i="73"/>
  <c r="AC90" i="73"/>
  <c r="N92" i="73"/>
  <c r="O92" i="73"/>
  <c r="L92" i="73"/>
  <c r="M92" i="73"/>
  <c r="BB92" i="73"/>
  <c r="BC92" i="73"/>
  <c r="AZ92" i="73"/>
  <c r="BA92" i="73"/>
  <c r="I92" i="73"/>
  <c r="J92" i="73"/>
  <c r="G92" i="73"/>
  <c r="H92" i="73"/>
  <c r="AW92" i="73"/>
  <c r="AX92" i="73"/>
  <c r="AU92" i="73"/>
  <c r="AV92" i="73"/>
  <c r="AR92" i="73"/>
  <c r="AS92" i="73"/>
  <c r="AP92" i="73"/>
  <c r="AQ92" i="73"/>
  <c r="C91" i="73"/>
  <c r="AB91" i="73"/>
  <c r="P95" i="64"/>
  <c r="R93" i="64"/>
  <c r="V87" i="64"/>
  <c r="X86" i="64"/>
  <c r="N99" i="64"/>
  <c r="AB85" i="64"/>
  <c r="G85" i="64"/>
  <c r="AF85" i="64"/>
  <c r="K85" i="64"/>
  <c r="Y85" i="64"/>
  <c r="D85" i="64"/>
  <c r="AG85" i="64"/>
  <c r="L85" i="64"/>
  <c r="AE85" i="64"/>
  <c r="J85" i="64"/>
  <c r="Z85" i="64"/>
  <c r="E85" i="64"/>
  <c r="AD85" i="64"/>
  <c r="I85" i="64"/>
  <c r="AH85" i="64"/>
  <c r="M85" i="64"/>
  <c r="AC85" i="64"/>
  <c r="H85" i="64"/>
  <c r="AA85" i="64"/>
  <c r="F85" i="64"/>
  <c r="O262" i="64"/>
  <c r="AA91" i="73"/>
  <c r="AC91" i="73"/>
  <c r="N93" i="73"/>
  <c r="O93" i="73"/>
  <c r="L93" i="73"/>
  <c r="M93" i="73"/>
  <c r="BB93" i="73"/>
  <c r="BC93" i="73"/>
  <c r="AZ93" i="73"/>
  <c r="BA93" i="73"/>
  <c r="I93" i="73"/>
  <c r="J93" i="73"/>
  <c r="G93" i="73"/>
  <c r="H93" i="73"/>
  <c r="AW93" i="73"/>
  <c r="AX93" i="73"/>
  <c r="AU93" i="73"/>
  <c r="AV93" i="73"/>
  <c r="AR93" i="73"/>
  <c r="AS93" i="73"/>
  <c r="AP93" i="73"/>
  <c r="AQ93" i="73"/>
  <c r="X93" i="73"/>
  <c r="Y93" i="73"/>
  <c r="V93" i="73"/>
  <c r="W93" i="73"/>
  <c r="AH93" i="73"/>
  <c r="AI93" i="73"/>
  <c r="AF93" i="73"/>
  <c r="AG93" i="73"/>
  <c r="AM93" i="73"/>
  <c r="AN93" i="73"/>
  <c r="AK93" i="73"/>
  <c r="AL93" i="73"/>
  <c r="D93" i="73"/>
  <c r="E93" i="73"/>
  <c r="B93" i="73"/>
  <c r="S93" i="73"/>
  <c r="T93" i="73"/>
  <c r="Q93" i="73"/>
  <c r="R93" i="73"/>
  <c r="C92" i="73"/>
  <c r="AB92" i="73"/>
  <c r="N100" i="64"/>
  <c r="V88" i="64"/>
  <c r="X87" i="64"/>
  <c r="R94" i="64"/>
  <c r="P96" i="64"/>
  <c r="AB86" i="64"/>
  <c r="G86" i="64"/>
  <c r="AF86" i="64"/>
  <c r="K86" i="64"/>
  <c r="Y86" i="64"/>
  <c r="D86" i="64"/>
  <c r="AG86" i="64"/>
  <c r="L86" i="64"/>
  <c r="AE86" i="64"/>
  <c r="J86" i="64"/>
  <c r="Z86" i="64"/>
  <c r="E86" i="64"/>
  <c r="AD86" i="64"/>
  <c r="I86" i="64"/>
  <c r="AH86" i="64"/>
  <c r="M86" i="64"/>
  <c r="AC86" i="64"/>
  <c r="H86" i="64"/>
  <c r="AA86" i="64"/>
  <c r="F86" i="64"/>
  <c r="O263" i="64"/>
  <c r="N94" i="73"/>
  <c r="O94" i="73"/>
  <c r="L94" i="73"/>
  <c r="M94" i="73"/>
  <c r="BB94" i="73"/>
  <c r="BC94" i="73"/>
  <c r="AZ94" i="73"/>
  <c r="BA94" i="73"/>
  <c r="I94" i="73"/>
  <c r="J94" i="73"/>
  <c r="G94" i="73"/>
  <c r="H94" i="73"/>
  <c r="AW94" i="73"/>
  <c r="AX94" i="73"/>
  <c r="AU94" i="73"/>
  <c r="AV94" i="73"/>
  <c r="AR94" i="73"/>
  <c r="AS94" i="73"/>
  <c r="AP94" i="73"/>
  <c r="AQ94" i="73"/>
  <c r="AA92" i="73"/>
  <c r="AC92" i="73"/>
  <c r="C93" i="73"/>
  <c r="AB93" i="73"/>
  <c r="X94" i="73"/>
  <c r="Y94" i="73"/>
  <c r="V94" i="73"/>
  <c r="W94" i="73"/>
  <c r="AH94" i="73"/>
  <c r="AI94" i="73"/>
  <c r="AF94" i="73"/>
  <c r="AG94" i="73"/>
  <c r="AM94" i="73"/>
  <c r="AN94" i="73"/>
  <c r="AK94" i="73"/>
  <c r="AL94" i="73"/>
  <c r="D94" i="73"/>
  <c r="E94" i="73"/>
  <c r="B94" i="73"/>
  <c r="S94" i="73"/>
  <c r="T94" i="73"/>
  <c r="Q94" i="73"/>
  <c r="R94" i="73"/>
  <c r="P97" i="64"/>
  <c r="R95" i="64"/>
  <c r="V89" i="64"/>
  <c r="X88" i="64"/>
  <c r="N101" i="64"/>
  <c r="AB87" i="64"/>
  <c r="G87" i="64"/>
  <c r="AF87" i="64"/>
  <c r="K87" i="64"/>
  <c r="Y87" i="64"/>
  <c r="D87" i="64"/>
  <c r="AG87" i="64"/>
  <c r="L87" i="64"/>
  <c r="AE87" i="64"/>
  <c r="J87" i="64"/>
  <c r="Z87" i="64"/>
  <c r="E87" i="64"/>
  <c r="AD87" i="64"/>
  <c r="I87" i="64"/>
  <c r="AH87" i="64"/>
  <c r="M87" i="64"/>
  <c r="AC87" i="64"/>
  <c r="H87" i="64"/>
  <c r="AA87" i="64"/>
  <c r="F87" i="64"/>
  <c r="O264" i="64"/>
  <c r="N95" i="73"/>
  <c r="O95" i="73"/>
  <c r="L95" i="73"/>
  <c r="M95" i="73"/>
  <c r="BB95" i="73"/>
  <c r="BC95" i="73"/>
  <c r="AZ95" i="73"/>
  <c r="BA95" i="73"/>
  <c r="I95" i="73"/>
  <c r="J95" i="73"/>
  <c r="G95" i="73"/>
  <c r="H95" i="73"/>
  <c r="AW95" i="73"/>
  <c r="AX95" i="73"/>
  <c r="AU95" i="73"/>
  <c r="AV95" i="73"/>
  <c r="AR95" i="73"/>
  <c r="AS95" i="73"/>
  <c r="AP95" i="73"/>
  <c r="AQ95" i="73"/>
  <c r="C94" i="73"/>
  <c r="AB94" i="73"/>
  <c r="X95" i="73"/>
  <c r="Y95" i="73"/>
  <c r="V95" i="73"/>
  <c r="W95" i="73"/>
  <c r="AH95" i="73"/>
  <c r="AI95" i="73"/>
  <c r="AF95" i="73"/>
  <c r="AG95" i="73"/>
  <c r="AM95" i="73"/>
  <c r="AN95" i="73"/>
  <c r="AK95" i="73"/>
  <c r="AL95" i="73"/>
  <c r="D95" i="73"/>
  <c r="E95" i="73"/>
  <c r="B95" i="73"/>
  <c r="S95" i="73"/>
  <c r="T95" i="73"/>
  <c r="Q95" i="73"/>
  <c r="R95" i="73"/>
  <c r="AA93" i="73"/>
  <c r="AC93" i="73"/>
  <c r="AB88" i="64"/>
  <c r="G88" i="64"/>
  <c r="AF88" i="64"/>
  <c r="K88" i="64"/>
  <c r="Y88" i="64"/>
  <c r="D88" i="64"/>
  <c r="AG88" i="64"/>
  <c r="L88" i="64"/>
  <c r="AE88" i="64"/>
  <c r="J88" i="64"/>
  <c r="Z88" i="64"/>
  <c r="E88" i="64"/>
  <c r="AD88" i="64"/>
  <c r="I88" i="64"/>
  <c r="AH88" i="64"/>
  <c r="M88" i="64"/>
  <c r="AC88" i="64"/>
  <c r="H88" i="64"/>
  <c r="AA88" i="64"/>
  <c r="F88" i="64"/>
  <c r="N102" i="64"/>
  <c r="V90" i="64"/>
  <c r="X89" i="64"/>
  <c r="R96" i="64"/>
  <c r="P98" i="64"/>
  <c r="O265" i="64"/>
  <c r="N96" i="73"/>
  <c r="O96" i="73"/>
  <c r="L96" i="73"/>
  <c r="M96" i="73"/>
  <c r="BB96" i="73"/>
  <c r="BC96" i="73"/>
  <c r="AZ96" i="73"/>
  <c r="BA96" i="73"/>
  <c r="I96" i="73"/>
  <c r="J96" i="73"/>
  <c r="G96" i="73"/>
  <c r="H96" i="73"/>
  <c r="AW96" i="73"/>
  <c r="AX96" i="73"/>
  <c r="AU96" i="73"/>
  <c r="AV96" i="73"/>
  <c r="AR96" i="73"/>
  <c r="AS96" i="73"/>
  <c r="AP96" i="73"/>
  <c r="AQ96" i="73"/>
  <c r="AA94" i="73"/>
  <c r="AC94" i="73"/>
  <c r="X96" i="73"/>
  <c r="Y96" i="73"/>
  <c r="V96" i="73"/>
  <c r="W96" i="73"/>
  <c r="AH96" i="73"/>
  <c r="AI96" i="73"/>
  <c r="AF96" i="73"/>
  <c r="AG96" i="73"/>
  <c r="AM96" i="73"/>
  <c r="AN96" i="73"/>
  <c r="AK96" i="73"/>
  <c r="AL96" i="73"/>
  <c r="D96" i="73"/>
  <c r="E96" i="73"/>
  <c r="B96" i="73"/>
  <c r="S96" i="73"/>
  <c r="T96" i="73"/>
  <c r="Q96" i="73"/>
  <c r="R96" i="73"/>
  <c r="C95" i="73"/>
  <c r="AB95" i="73"/>
  <c r="P99" i="64"/>
  <c r="R97" i="64"/>
  <c r="V91" i="64"/>
  <c r="X90" i="64"/>
  <c r="N103" i="64"/>
  <c r="AB89" i="64"/>
  <c r="G89" i="64"/>
  <c r="AF89" i="64"/>
  <c r="K89" i="64"/>
  <c r="Y89" i="64"/>
  <c r="D89" i="64"/>
  <c r="AG89" i="64"/>
  <c r="L89" i="64"/>
  <c r="AE89" i="64"/>
  <c r="J89" i="64"/>
  <c r="Z89" i="64"/>
  <c r="E89" i="64"/>
  <c r="AD89" i="64"/>
  <c r="I89" i="64"/>
  <c r="AH89" i="64"/>
  <c r="M89" i="64"/>
  <c r="AC89" i="64"/>
  <c r="H89" i="64"/>
  <c r="AA89" i="64"/>
  <c r="F89" i="64"/>
  <c r="O266" i="64"/>
  <c r="AA95" i="73"/>
  <c r="AC95" i="73"/>
  <c r="X97" i="73"/>
  <c r="Y97" i="73"/>
  <c r="V97" i="73"/>
  <c r="W97" i="73"/>
  <c r="AH97" i="73"/>
  <c r="AI97" i="73"/>
  <c r="AF97" i="73"/>
  <c r="AG97" i="73"/>
  <c r="AM97" i="73"/>
  <c r="AN97" i="73"/>
  <c r="AK97" i="73"/>
  <c r="AL97" i="73"/>
  <c r="D97" i="73"/>
  <c r="E97" i="73"/>
  <c r="B97" i="73"/>
  <c r="S97" i="73"/>
  <c r="T97" i="73"/>
  <c r="Q97" i="73"/>
  <c r="R97" i="73"/>
  <c r="N97" i="73"/>
  <c r="O97" i="73"/>
  <c r="L97" i="73"/>
  <c r="M97" i="73"/>
  <c r="BB97" i="73"/>
  <c r="BC97" i="73"/>
  <c r="AZ97" i="73"/>
  <c r="BA97" i="73"/>
  <c r="I97" i="73"/>
  <c r="J97" i="73"/>
  <c r="G97" i="73"/>
  <c r="H97" i="73"/>
  <c r="AW97" i="73"/>
  <c r="AX97" i="73"/>
  <c r="AU97" i="73"/>
  <c r="AV97" i="73"/>
  <c r="AR97" i="73"/>
  <c r="AS97" i="73"/>
  <c r="AP97" i="73"/>
  <c r="AQ97" i="73"/>
  <c r="C96" i="73"/>
  <c r="AB96" i="73"/>
  <c r="N104" i="64"/>
  <c r="V92" i="64"/>
  <c r="X91" i="64"/>
  <c r="R98" i="64"/>
  <c r="P100" i="64"/>
  <c r="Z90" i="64"/>
  <c r="E90" i="64"/>
  <c r="AD90" i="64"/>
  <c r="I90" i="64"/>
  <c r="AH90" i="64"/>
  <c r="M90" i="64"/>
  <c r="AA90" i="64"/>
  <c r="F90" i="64"/>
  <c r="AE90" i="64"/>
  <c r="J90" i="64"/>
  <c r="AB90" i="64"/>
  <c r="G90" i="64"/>
  <c r="AF90" i="64"/>
  <c r="K90" i="64"/>
  <c r="Y90" i="64"/>
  <c r="D90" i="64"/>
  <c r="AC90" i="64"/>
  <c r="H90" i="64"/>
  <c r="AG90" i="64"/>
  <c r="L90" i="64"/>
  <c r="O267" i="64"/>
  <c r="AA96" i="73"/>
  <c r="AC96" i="73"/>
  <c r="AW98" i="73"/>
  <c r="AX98" i="73"/>
  <c r="AU98" i="73"/>
  <c r="AV98" i="73"/>
  <c r="D98" i="73"/>
  <c r="E98" i="73"/>
  <c r="B98" i="73"/>
  <c r="S98" i="73"/>
  <c r="T98" i="73"/>
  <c r="Q98" i="73"/>
  <c r="R98" i="73"/>
  <c r="N98" i="73"/>
  <c r="O98" i="73"/>
  <c r="L98" i="73"/>
  <c r="M98" i="73"/>
  <c r="AH98" i="73"/>
  <c r="AI98" i="73"/>
  <c r="AF98" i="73"/>
  <c r="AG98" i="73"/>
  <c r="X98" i="73"/>
  <c r="Y98" i="73"/>
  <c r="V98" i="73"/>
  <c r="W98" i="73"/>
  <c r="AR98" i="73"/>
  <c r="AS98" i="73"/>
  <c r="AP98" i="73"/>
  <c r="AQ98" i="73"/>
  <c r="AM98" i="73"/>
  <c r="AN98" i="73"/>
  <c r="AK98" i="73"/>
  <c r="AL98" i="73"/>
  <c r="BB98" i="73"/>
  <c r="BC98" i="73"/>
  <c r="AZ98" i="73"/>
  <c r="BA98" i="73"/>
  <c r="I98" i="73"/>
  <c r="J98" i="73"/>
  <c r="G98" i="73"/>
  <c r="H98" i="73"/>
  <c r="C97" i="73"/>
  <c r="AB97" i="73"/>
  <c r="P101" i="64"/>
  <c r="R99" i="64"/>
  <c r="V93" i="64"/>
  <c r="X92" i="64"/>
  <c r="N105" i="64"/>
  <c r="AB91" i="64"/>
  <c r="G91" i="64"/>
  <c r="AF91" i="64"/>
  <c r="K91" i="64"/>
  <c r="Y91" i="64"/>
  <c r="D91" i="64"/>
  <c r="AC91" i="64"/>
  <c r="H91" i="64"/>
  <c r="AG91" i="64"/>
  <c r="L91" i="64"/>
  <c r="Z91" i="64"/>
  <c r="E91" i="64"/>
  <c r="AD91" i="64"/>
  <c r="I91" i="64"/>
  <c r="AH91" i="64"/>
  <c r="M91" i="64"/>
  <c r="AA91" i="64"/>
  <c r="F91" i="64"/>
  <c r="AE91" i="64"/>
  <c r="J91" i="64"/>
  <c r="O268" i="64"/>
  <c r="AM99" i="73"/>
  <c r="AN99" i="73"/>
  <c r="AK99" i="73"/>
  <c r="AL99" i="73"/>
  <c r="BB99" i="73"/>
  <c r="BC99" i="73"/>
  <c r="AZ99" i="73"/>
  <c r="BA99" i="73"/>
  <c r="I99" i="73"/>
  <c r="J99" i="73"/>
  <c r="G99" i="73"/>
  <c r="H99" i="73"/>
  <c r="X99" i="73"/>
  <c r="Y99" i="73"/>
  <c r="V99" i="73"/>
  <c r="W99" i="73"/>
  <c r="AR99" i="73"/>
  <c r="AS99" i="73"/>
  <c r="AP99" i="73"/>
  <c r="AQ99" i="73"/>
  <c r="N99" i="73"/>
  <c r="O99" i="73"/>
  <c r="L99" i="73"/>
  <c r="M99" i="73"/>
  <c r="AH99" i="73"/>
  <c r="AI99" i="73"/>
  <c r="AF99" i="73"/>
  <c r="AG99" i="73"/>
  <c r="AW99" i="73"/>
  <c r="AX99" i="73"/>
  <c r="AU99" i="73"/>
  <c r="AV99" i="73"/>
  <c r="D99" i="73"/>
  <c r="E99" i="73"/>
  <c r="B99" i="73"/>
  <c r="S99" i="73"/>
  <c r="T99" i="73"/>
  <c r="Q99" i="73"/>
  <c r="R99" i="73"/>
  <c r="AA97" i="73"/>
  <c r="AC97" i="73"/>
  <c r="C98" i="73"/>
  <c r="AB98" i="73"/>
  <c r="N106" i="64"/>
  <c r="V94" i="64"/>
  <c r="X93" i="64"/>
  <c r="R100" i="64"/>
  <c r="P102" i="64"/>
  <c r="Z92" i="64"/>
  <c r="E92" i="64"/>
  <c r="AD92" i="64"/>
  <c r="I92" i="64"/>
  <c r="AH92" i="64"/>
  <c r="M92" i="64"/>
  <c r="AA92" i="64"/>
  <c r="F92" i="64"/>
  <c r="AE92" i="64"/>
  <c r="J92" i="64"/>
  <c r="AB92" i="64"/>
  <c r="G92" i="64"/>
  <c r="AF92" i="64"/>
  <c r="K92" i="64"/>
  <c r="Y92" i="64"/>
  <c r="D92" i="64"/>
  <c r="AC92" i="64"/>
  <c r="H92" i="64"/>
  <c r="AG92" i="64"/>
  <c r="L92" i="64"/>
  <c r="O269" i="64"/>
  <c r="X100" i="73"/>
  <c r="Y100" i="73"/>
  <c r="V100" i="73"/>
  <c r="W100" i="73"/>
  <c r="AR100" i="73"/>
  <c r="AS100" i="73"/>
  <c r="AP100" i="73"/>
  <c r="AQ100" i="73"/>
  <c r="AM100" i="73"/>
  <c r="AN100" i="73"/>
  <c r="AK100" i="73"/>
  <c r="AL100" i="73"/>
  <c r="BB100" i="73"/>
  <c r="BC100" i="73"/>
  <c r="AZ100" i="73"/>
  <c r="BA100" i="73"/>
  <c r="I100" i="73"/>
  <c r="J100" i="73"/>
  <c r="G100" i="73"/>
  <c r="H100" i="73"/>
  <c r="AA98" i="73"/>
  <c r="AC98" i="73"/>
  <c r="C99" i="73"/>
  <c r="AB99" i="73"/>
  <c r="AW100" i="73"/>
  <c r="AX100" i="73"/>
  <c r="AU100" i="73"/>
  <c r="AV100" i="73"/>
  <c r="D100" i="73"/>
  <c r="E100" i="73"/>
  <c r="B100" i="73"/>
  <c r="S100" i="73"/>
  <c r="T100" i="73"/>
  <c r="Q100" i="73"/>
  <c r="R100" i="73"/>
  <c r="N100" i="73"/>
  <c r="O100" i="73"/>
  <c r="L100" i="73"/>
  <c r="M100" i="73"/>
  <c r="AH100" i="73"/>
  <c r="AI100" i="73"/>
  <c r="AF100" i="73"/>
  <c r="AG100" i="73"/>
  <c r="AB93" i="64"/>
  <c r="G93" i="64"/>
  <c r="AF93" i="64"/>
  <c r="K93" i="64"/>
  <c r="Y93" i="64"/>
  <c r="D93" i="64"/>
  <c r="AC93" i="64"/>
  <c r="H93" i="64"/>
  <c r="AG93" i="64"/>
  <c r="L93" i="64"/>
  <c r="Z93" i="64"/>
  <c r="E93" i="64"/>
  <c r="AD93" i="64"/>
  <c r="I93" i="64"/>
  <c r="AH93" i="64"/>
  <c r="M93" i="64"/>
  <c r="AA93" i="64"/>
  <c r="F93" i="64"/>
  <c r="AE93" i="64"/>
  <c r="J93" i="64"/>
  <c r="P103" i="64"/>
  <c r="R101" i="64"/>
  <c r="V95" i="64"/>
  <c r="X94" i="64"/>
  <c r="N107" i="64"/>
  <c r="O270" i="64"/>
  <c r="AM101" i="73"/>
  <c r="AN101" i="73"/>
  <c r="AK101" i="73"/>
  <c r="AL101" i="73"/>
  <c r="BB101" i="73"/>
  <c r="BC101" i="73"/>
  <c r="AZ101" i="73"/>
  <c r="BA101" i="73"/>
  <c r="I101" i="73"/>
  <c r="J101" i="73"/>
  <c r="G101" i="73"/>
  <c r="H101" i="73"/>
  <c r="X101" i="73"/>
  <c r="Y101" i="73"/>
  <c r="V101" i="73"/>
  <c r="W101" i="73"/>
  <c r="AR101" i="73"/>
  <c r="AS101" i="73"/>
  <c r="AP101" i="73"/>
  <c r="AQ101" i="73"/>
  <c r="C100" i="73"/>
  <c r="AB100" i="73"/>
  <c r="N101" i="73"/>
  <c r="O101" i="73"/>
  <c r="L101" i="73"/>
  <c r="M101" i="73"/>
  <c r="AH101" i="73"/>
  <c r="AI101" i="73"/>
  <c r="AF101" i="73"/>
  <c r="AG101" i="73"/>
  <c r="AW101" i="73"/>
  <c r="AX101" i="73"/>
  <c r="AU101" i="73"/>
  <c r="AV101" i="73"/>
  <c r="D101" i="73"/>
  <c r="E101" i="73"/>
  <c r="B101" i="73"/>
  <c r="S101" i="73"/>
  <c r="T101" i="73"/>
  <c r="Q101" i="73"/>
  <c r="R101" i="73"/>
  <c r="AA99" i="73"/>
  <c r="AC99" i="73"/>
  <c r="N108" i="64"/>
  <c r="V96" i="64"/>
  <c r="X95" i="64"/>
  <c r="Z94" i="64"/>
  <c r="E94" i="64"/>
  <c r="AD94" i="64"/>
  <c r="I94" i="64"/>
  <c r="AH94" i="64"/>
  <c r="M94" i="64"/>
  <c r="AA94" i="64"/>
  <c r="F94" i="64"/>
  <c r="AE94" i="64"/>
  <c r="J94" i="64"/>
  <c r="AB94" i="64"/>
  <c r="G94" i="64"/>
  <c r="AF94" i="64"/>
  <c r="K94" i="64"/>
  <c r="Y94" i="64"/>
  <c r="D94" i="64"/>
  <c r="AC94" i="64"/>
  <c r="H94" i="64"/>
  <c r="AG94" i="64"/>
  <c r="L94" i="64"/>
  <c r="R102" i="64"/>
  <c r="P104" i="64"/>
  <c r="O271" i="64"/>
  <c r="X102" i="73"/>
  <c r="Y102" i="73"/>
  <c r="V102" i="73"/>
  <c r="W102" i="73"/>
  <c r="AR102" i="73"/>
  <c r="AS102" i="73"/>
  <c r="AP102" i="73"/>
  <c r="AQ102" i="73"/>
  <c r="AM102" i="73"/>
  <c r="AN102" i="73"/>
  <c r="AK102" i="73"/>
  <c r="AL102" i="73"/>
  <c r="BB102" i="73"/>
  <c r="BC102" i="73"/>
  <c r="AZ102" i="73"/>
  <c r="BA102" i="73"/>
  <c r="I102" i="73"/>
  <c r="J102" i="73"/>
  <c r="G102" i="73"/>
  <c r="H102" i="73"/>
  <c r="AA100" i="73"/>
  <c r="AC100" i="73"/>
  <c r="AW102" i="73"/>
  <c r="AX102" i="73"/>
  <c r="AU102" i="73"/>
  <c r="AV102" i="73"/>
  <c r="D102" i="73"/>
  <c r="E102" i="73"/>
  <c r="B102" i="73"/>
  <c r="S102" i="73"/>
  <c r="T102" i="73"/>
  <c r="Q102" i="73"/>
  <c r="R102" i="73"/>
  <c r="N102" i="73"/>
  <c r="O102" i="73"/>
  <c r="L102" i="73"/>
  <c r="M102" i="73"/>
  <c r="AH102" i="73"/>
  <c r="AI102" i="73"/>
  <c r="AF102" i="73"/>
  <c r="AG102" i="73"/>
  <c r="C101" i="73"/>
  <c r="AB101" i="73"/>
  <c r="R103" i="64"/>
  <c r="AB95" i="64"/>
  <c r="G95" i="64"/>
  <c r="AF95" i="64"/>
  <c r="K95" i="64"/>
  <c r="Y95" i="64"/>
  <c r="D95" i="64"/>
  <c r="AC95" i="64"/>
  <c r="H95" i="64"/>
  <c r="AG95" i="64"/>
  <c r="L95" i="64"/>
  <c r="Z95" i="64"/>
  <c r="E95" i="64"/>
  <c r="AD95" i="64"/>
  <c r="I95" i="64"/>
  <c r="AH95" i="64"/>
  <c r="M95" i="64"/>
  <c r="AA95" i="64"/>
  <c r="F95" i="64"/>
  <c r="AE95" i="64"/>
  <c r="J95" i="64"/>
  <c r="P105" i="64"/>
  <c r="V97" i="64"/>
  <c r="X96" i="64"/>
  <c r="N109" i="64"/>
  <c r="O272" i="64"/>
  <c r="N103" i="73"/>
  <c r="O103" i="73"/>
  <c r="L103" i="73"/>
  <c r="M103" i="73"/>
  <c r="AH103" i="73"/>
  <c r="AI103" i="73"/>
  <c r="AF103" i="73"/>
  <c r="AG103" i="73"/>
  <c r="AW103" i="73"/>
  <c r="AX103" i="73"/>
  <c r="AU103" i="73"/>
  <c r="AV103" i="73"/>
  <c r="D103" i="73"/>
  <c r="E103" i="73"/>
  <c r="B103" i="73"/>
  <c r="S103" i="73"/>
  <c r="T103" i="73"/>
  <c r="Q103" i="73"/>
  <c r="R103" i="73"/>
  <c r="AA101" i="73"/>
  <c r="AC101" i="73"/>
  <c r="AM103" i="73"/>
  <c r="AN103" i="73"/>
  <c r="AK103" i="73"/>
  <c r="AL103" i="73"/>
  <c r="BB103" i="73"/>
  <c r="BC103" i="73"/>
  <c r="AZ103" i="73"/>
  <c r="BA103" i="73"/>
  <c r="I103" i="73"/>
  <c r="J103" i="73"/>
  <c r="G103" i="73"/>
  <c r="H103" i="73"/>
  <c r="X103" i="73"/>
  <c r="Y103" i="73"/>
  <c r="V103" i="73"/>
  <c r="W103" i="73"/>
  <c r="AR103" i="73"/>
  <c r="AS103" i="73"/>
  <c r="AP103" i="73"/>
  <c r="AQ103" i="73"/>
  <c r="C102" i="73"/>
  <c r="AB102" i="73"/>
  <c r="V98" i="64"/>
  <c r="X97" i="64"/>
  <c r="Z96" i="64"/>
  <c r="E96" i="64"/>
  <c r="AD96" i="64"/>
  <c r="I96" i="64"/>
  <c r="AH96" i="64"/>
  <c r="M96" i="64"/>
  <c r="AA96" i="64"/>
  <c r="F96" i="64"/>
  <c r="AE96" i="64"/>
  <c r="J96" i="64"/>
  <c r="AB96" i="64"/>
  <c r="G96" i="64"/>
  <c r="AF96" i="64"/>
  <c r="K96" i="64"/>
  <c r="Y96" i="64"/>
  <c r="D96" i="64"/>
  <c r="AC96" i="64"/>
  <c r="H96" i="64"/>
  <c r="AG96" i="64"/>
  <c r="L96" i="64"/>
  <c r="N110" i="64"/>
  <c r="P106" i="64"/>
  <c r="R104" i="64"/>
  <c r="O273" i="64"/>
  <c r="AA102" i="73"/>
  <c r="AC102" i="73"/>
  <c r="AW104" i="73"/>
  <c r="AX104" i="73"/>
  <c r="AU104" i="73"/>
  <c r="AV104" i="73"/>
  <c r="D104" i="73"/>
  <c r="E104" i="73"/>
  <c r="B104" i="73"/>
  <c r="S104" i="73"/>
  <c r="T104" i="73"/>
  <c r="Q104" i="73"/>
  <c r="R104" i="73"/>
  <c r="N104" i="73"/>
  <c r="O104" i="73"/>
  <c r="L104" i="73"/>
  <c r="M104" i="73"/>
  <c r="AH104" i="73"/>
  <c r="AI104" i="73"/>
  <c r="AF104" i="73"/>
  <c r="AG104" i="73"/>
  <c r="X104" i="73"/>
  <c r="Y104" i="73"/>
  <c r="V104" i="73"/>
  <c r="W104" i="73"/>
  <c r="AR104" i="73"/>
  <c r="AS104" i="73"/>
  <c r="AP104" i="73"/>
  <c r="AQ104" i="73"/>
  <c r="AM104" i="73"/>
  <c r="AN104" i="73"/>
  <c r="AK104" i="73"/>
  <c r="AL104" i="73"/>
  <c r="BB104" i="73"/>
  <c r="BC104" i="73"/>
  <c r="AZ104" i="73"/>
  <c r="BA104" i="73"/>
  <c r="I104" i="73"/>
  <c r="J104" i="73"/>
  <c r="G104" i="73"/>
  <c r="H104" i="73"/>
  <c r="C103" i="73"/>
  <c r="AB103" i="73"/>
  <c r="P107" i="64"/>
  <c r="AB97" i="64"/>
  <c r="G97" i="64"/>
  <c r="AF97" i="64"/>
  <c r="K97" i="64"/>
  <c r="Y97" i="64"/>
  <c r="D97" i="64"/>
  <c r="AC97" i="64"/>
  <c r="H97" i="64"/>
  <c r="AG97" i="64"/>
  <c r="L97" i="64"/>
  <c r="Z97" i="64"/>
  <c r="E97" i="64"/>
  <c r="AD97" i="64"/>
  <c r="I97" i="64"/>
  <c r="AH97" i="64"/>
  <c r="M97" i="64"/>
  <c r="AA97" i="64"/>
  <c r="F97" i="64"/>
  <c r="AE97" i="64"/>
  <c r="J97" i="64"/>
  <c r="R105" i="64"/>
  <c r="N111" i="64"/>
  <c r="V99" i="64"/>
  <c r="X98" i="64"/>
  <c r="O274" i="64"/>
  <c r="AM105" i="73"/>
  <c r="AN105" i="73"/>
  <c r="AK105" i="73"/>
  <c r="AL105" i="73"/>
  <c r="BB105" i="73"/>
  <c r="BC105" i="73"/>
  <c r="AZ105" i="73"/>
  <c r="BA105" i="73"/>
  <c r="I105" i="73"/>
  <c r="J105" i="73"/>
  <c r="G105" i="73"/>
  <c r="H105" i="73"/>
  <c r="X105" i="73"/>
  <c r="Y105" i="73"/>
  <c r="V105" i="73"/>
  <c r="W105" i="73"/>
  <c r="AR105" i="73"/>
  <c r="AS105" i="73"/>
  <c r="AP105" i="73"/>
  <c r="AQ105" i="73"/>
  <c r="N105" i="73"/>
  <c r="O105" i="73"/>
  <c r="L105" i="73"/>
  <c r="M105" i="73"/>
  <c r="AH105" i="73"/>
  <c r="AI105" i="73"/>
  <c r="AF105" i="73"/>
  <c r="AG105" i="73"/>
  <c r="AW105" i="73"/>
  <c r="AX105" i="73"/>
  <c r="AU105" i="73"/>
  <c r="AV105" i="73"/>
  <c r="D105" i="73"/>
  <c r="E105" i="73"/>
  <c r="B105" i="73"/>
  <c r="S105" i="73"/>
  <c r="T105" i="73"/>
  <c r="Q105" i="73"/>
  <c r="R105" i="73"/>
  <c r="AA103" i="73"/>
  <c r="AC103" i="73"/>
  <c r="C104" i="73"/>
  <c r="AB104" i="73"/>
  <c r="V100" i="64"/>
  <c r="X99" i="64"/>
  <c r="N112" i="64"/>
  <c r="R106" i="64"/>
  <c r="P108" i="64"/>
  <c r="Z98" i="64"/>
  <c r="E98" i="64"/>
  <c r="AD98" i="64"/>
  <c r="I98" i="64"/>
  <c r="AH98" i="64"/>
  <c r="M98" i="64"/>
  <c r="AE98" i="64"/>
  <c r="J98" i="64"/>
  <c r="AC98" i="64"/>
  <c r="H98" i="64"/>
  <c r="AB98" i="64"/>
  <c r="G98" i="64"/>
  <c r="AF98" i="64"/>
  <c r="K98" i="64"/>
  <c r="AA98" i="64"/>
  <c r="F98" i="64"/>
  <c r="Y98" i="64"/>
  <c r="D98" i="64"/>
  <c r="AG98" i="64"/>
  <c r="L98" i="64"/>
  <c r="O275" i="64"/>
  <c r="N106" i="73"/>
  <c r="O106" i="73"/>
  <c r="L106" i="73"/>
  <c r="M106" i="73"/>
  <c r="S106" i="73"/>
  <c r="T106" i="73"/>
  <c r="Q106" i="73"/>
  <c r="R106" i="73"/>
  <c r="AM106" i="73"/>
  <c r="AN106" i="73"/>
  <c r="AK106" i="73"/>
  <c r="AL106" i="73"/>
  <c r="AH106" i="73"/>
  <c r="AI106" i="73"/>
  <c r="AF106" i="73"/>
  <c r="AG106" i="73"/>
  <c r="C105" i="73"/>
  <c r="AB105" i="73"/>
  <c r="AW106" i="73"/>
  <c r="AX106" i="73"/>
  <c r="AU106" i="73"/>
  <c r="AV106" i="73"/>
  <c r="D106" i="73"/>
  <c r="E106" i="73"/>
  <c r="B106" i="73"/>
  <c r="AR106" i="73"/>
  <c r="AS106" i="73"/>
  <c r="AP106" i="73"/>
  <c r="AQ106" i="73"/>
  <c r="X106" i="73"/>
  <c r="Y106" i="73"/>
  <c r="V106" i="73"/>
  <c r="W106" i="73"/>
  <c r="BB106" i="73"/>
  <c r="BC106" i="73"/>
  <c r="AZ106" i="73"/>
  <c r="BA106" i="73"/>
  <c r="I106" i="73"/>
  <c r="J106" i="73"/>
  <c r="G106" i="73"/>
  <c r="H106" i="73"/>
  <c r="AA104" i="73"/>
  <c r="AC104" i="73"/>
  <c r="P109" i="64"/>
  <c r="R107" i="64"/>
  <c r="N113" i="64"/>
  <c r="V101" i="64"/>
  <c r="X100" i="64"/>
  <c r="AB99" i="64"/>
  <c r="G99" i="64"/>
  <c r="AF99" i="64"/>
  <c r="K99" i="64"/>
  <c r="Y99" i="64"/>
  <c r="D99" i="64"/>
  <c r="AG99" i="64"/>
  <c r="L99" i="64"/>
  <c r="AE99" i="64"/>
  <c r="J99" i="64"/>
  <c r="Z99" i="64"/>
  <c r="E99" i="64"/>
  <c r="AD99" i="64"/>
  <c r="I99" i="64"/>
  <c r="AH99" i="64"/>
  <c r="M99" i="64"/>
  <c r="AC99" i="64"/>
  <c r="H99" i="64"/>
  <c r="AA99" i="64"/>
  <c r="F99" i="64"/>
  <c r="O276" i="64"/>
  <c r="AA105" i="73"/>
  <c r="AC105" i="73"/>
  <c r="X107" i="73"/>
  <c r="Y107" i="73"/>
  <c r="V107" i="73"/>
  <c r="W107" i="73"/>
  <c r="AH107" i="73"/>
  <c r="AI107" i="73"/>
  <c r="AF107" i="73"/>
  <c r="AG107" i="73"/>
  <c r="AM107" i="73"/>
  <c r="AN107" i="73"/>
  <c r="AK107" i="73"/>
  <c r="AL107" i="73"/>
  <c r="D107" i="73"/>
  <c r="E107" i="73"/>
  <c r="B107" i="73"/>
  <c r="S107" i="73"/>
  <c r="T107" i="73"/>
  <c r="Q107" i="73"/>
  <c r="R107" i="73"/>
  <c r="C106" i="73"/>
  <c r="AB106" i="73"/>
  <c r="N107" i="73"/>
  <c r="O107" i="73"/>
  <c r="L107" i="73"/>
  <c r="M107" i="73"/>
  <c r="BB107" i="73"/>
  <c r="BC107" i="73"/>
  <c r="AZ107" i="73"/>
  <c r="BA107" i="73"/>
  <c r="I107" i="73"/>
  <c r="J107" i="73"/>
  <c r="G107" i="73"/>
  <c r="H107" i="73"/>
  <c r="AW107" i="73"/>
  <c r="AX107" i="73"/>
  <c r="AU107" i="73"/>
  <c r="AV107" i="73"/>
  <c r="AR107" i="73"/>
  <c r="AS107" i="73"/>
  <c r="AP107" i="73"/>
  <c r="AQ107" i="73"/>
  <c r="V102" i="64"/>
  <c r="X101" i="64"/>
  <c r="N114" i="64"/>
  <c r="R108" i="64"/>
  <c r="P110" i="64"/>
  <c r="Z100" i="64"/>
  <c r="E100" i="64"/>
  <c r="AD100" i="64"/>
  <c r="I100" i="64"/>
  <c r="AH100" i="64"/>
  <c r="M100" i="64"/>
  <c r="AE100" i="64"/>
  <c r="J100" i="64"/>
  <c r="AC100" i="64"/>
  <c r="H100" i="64"/>
  <c r="AB100" i="64"/>
  <c r="G100" i="64"/>
  <c r="AF100" i="64"/>
  <c r="K100" i="64"/>
  <c r="AA100" i="64"/>
  <c r="F100" i="64"/>
  <c r="Y100" i="64"/>
  <c r="D100" i="64"/>
  <c r="AG100" i="64"/>
  <c r="L100" i="64"/>
  <c r="O277" i="64"/>
  <c r="AW108" i="73"/>
  <c r="AX108" i="73"/>
  <c r="AU108" i="73"/>
  <c r="AV108" i="73"/>
  <c r="N108" i="73"/>
  <c r="O108" i="73"/>
  <c r="L108" i="73"/>
  <c r="M108" i="73"/>
  <c r="S108" i="73"/>
  <c r="T108" i="73"/>
  <c r="Q108" i="73"/>
  <c r="R108" i="73"/>
  <c r="AM108" i="73"/>
  <c r="AN108" i="73"/>
  <c r="AK108" i="73"/>
  <c r="AL108" i="73"/>
  <c r="AH108" i="73"/>
  <c r="AI108" i="73"/>
  <c r="AF108" i="73"/>
  <c r="AG108" i="73"/>
  <c r="AA106" i="73"/>
  <c r="AC106" i="73"/>
  <c r="D108" i="73"/>
  <c r="E108" i="73"/>
  <c r="B108" i="73"/>
  <c r="AR108" i="73"/>
  <c r="AS108" i="73"/>
  <c r="AP108" i="73"/>
  <c r="AQ108" i="73"/>
  <c r="X108" i="73"/>
  <c r="Y108" i="73"/>
  <c r="V108" i="73"/>
  <c r="W108" i="73"/>
  <c r="BB108" i="73"/>
  <c r="BC108" i="73"/>
  <c r="AZ108" i="73"/>
  <c r="BA108" i="73"/>
  <c r="I108" i="73"/>
  <c r="J108" i="73"/>
  <c r="G108" i="73"/>
  <c r="H108" i="73"/>
  <c r="C107" i="73"/>
  <c r="AB107" i="73"/>
  <c r="P111" i="64"/>
  <c r="R109" i="64"/>
  <c r="N115" i="64"/>
  <c r="V103" i="64"/>
  <c r="X102" i="64"/>
  <c r="Z101" i="64"/>
  <c r="E101" i="64"/>
  <c r="AD101" i="64"/>
  <c r="I101" i="64"/>
  <c r="AH101" i="64"/>
  <c r="M101" i="64"/>
  <c r="AC101" i="64"/>
  <c r="H101" i="64"/>
  <c r="AA101" i="64"/>
  <c r="F101" i="64"/>
  <c r="AB101" i="64"/>
  <c r="G101" i="64"/>
  <c r="AF101" i="64"/>
  <c r="K101" i="64"/>
  <c r="Y101" i="64"/>
  <c r="D101" i="64"/>
  <c r="AG101" i="64"/>
  <c r="L101" i="64"/>
  <c r="AE101" i="64"/>
  <c r="J101" i="64"/>
  <c r="O278" i="64"/>
  <c r="AA107" i="73"/>
  <c r="AC107" i="73"/>
  <c r="AM109" i="73"/>
  <c r="AN109" i="73"/>
  <c r="AK109" i="73"/>
  <c r="AL109" i="73"/>
  <c r="D109" i="73"/>
  <c r="E109" i="73"/>
  <c r="B109" i="73"/>
  <c r="S109" i="73"/>
  <c r="T109" i="73"/>
  <c r="Q109" i="73"/>
  <c r="R109" i="73"/>
  <c r="X109" i="73"/>
  <c r="Y109" i="73"/>
  <c r="V109" i="73"/>
  <c r="W109" i="73"/>
  <c r="AH109" i="73"/>
  <c r="AI109" i="73"/>
  <c r="AF109" i="73"/>
  <c r="AG109" i="73"/>
  <c r="C108" i="73"/>
  <c r="AB108" i="73"/>
  <c r="AW109" i="73"/>
  <c r="AX109" i="73"/>
  <c r="AU109" i="73"/>
  <c r="AV109" i="73"/>
  <c r="AR109" i="73"/>
  <c r="AS109" i="73"/>
  <c r="AP109" i="73"/>
  <c r="AQ109" i="73"/>
  <c r="N109" i="73"/>
  <c r="O109" i="73"/>
  <c r="L109" i="73"/>
  <c r="M109" i="73"/>
  <c r="BB109" i="73"/>
  <c r="BC109" i="73"/>
  <c r="AZ109" i="73"/>
  <c r="BA109" i="73"/>
  <c r="I109" i="73"/>
  <c r="J109" i="73"/>
  <c r="G109" i="73"/>
  <c r="H109" i="73"/>
  <c r="V104" i="64"/>
  <c r="X103" i="64"/>
  <c r="N116" i="64"/>
  <c r="Z102" i="64"/>
  <c r="E102" i="64"/>
  <c r="AD102" i="64"/>
  <c r="I102" i="64"/>
  <c r="AH102" i="64"/>
  <c r="M102" i="64"/>
  <c r="AE102" i="64"/>
  <c r="J102" i="64"/>
  <c r="AC102" i="64"/>
  <c r="H102" i="64"/>
  <c r="AB102" i="64"/>
  <c r="G102" i="64"/>
  <c r="AF102" i="64"/>
  <c r="K102" i="64"/>
  <c r="AA102" i="64"/>
  <c r="F102" i="64"/>
  <c r="Y102" i="64"/>
  <c r="D102" i="64"/>
  <c r="AG102" i="64"/>
  <c r="L102" i="64"/>
  <c r="R110" i="64"/>
  <c r="P112" i="64"/>
  <c r="O279" i="64"/>
  <c r="AW110" i="73"/>
  <c r="AX110" i="73"/>
  <c r="AU110" i="73"/>
  <c r="AV110" i="73"/>
  <c r="N110" i="73"/>
  <c r="O110" i="73"/>
  <c r="L110" i="73"/>
  <c r="M110" i="73"/>
  <c r="S110" i="73"/>
  <c r="T110" i="73"/>
  <c r="Q110" i="73"/>
  <c r="R110" i="73"/>
  <c r="AM110" i="73"/>
  <c r="AN110" i="73"/>
  <c r="AK110" i="73"/>
  <c r="AL110" i="73"/>
  <c r="AH110" i="73"/>
  <c r="AI110" i="73"/>
  <c r="AF110" i="73"/>
  <c r="AG110" i="73"/>
  <c r="AA108" i="73"/>
  <c r="AC108" i="73"/>
  <c r="D110" i="73"/>
  <c r="E110" i="73"/>
  <c r="B110" i="73"/>
  <c r="AR110" i="73"/>
  <c r="AS110" i="73"/>
  <c r="AP110" i="73"/>
  <c r="AQ110" i="73"/>
  <c r="X110" i="73"/>
  <c r="Y110" i="73"/>
  <c r="V110" i="73"/>
  <c r="W110" i="73"/>
  <c r="BB110" i="73"/>
  <c r="BC110" i="73"/>
  <c r="AZ110" i="73"/>
  <c r="BA110" i="73"/>
  <c r="I110" i="73"/>
  <c r="J110" i="73"/>
  <c r="G110" i="73"/>
  <c r="H110" i="73"/>
  <c r="C109" i="73"/>
  <c r="AB109" i="73"/>
  <c r="P113" i="64"/>
  <c r="R111" i="64"/>
  <c r="N117" i="64"/>
  <c r="V105" i="64"/>
  <c r="X104" i="64"/>
  <c r="AB103" i="64"/>
  <c r="G103" i="64"/>
  <c r="AF103" i="64"/>
  <c r="K103" i="64"/>
  <c r="Y103" i="64"/>
  <c r="D103" i="64"/>
  <c r="AG103" i="64"/>
  <c r="L103" i="64"/>
  <c r="AE103" i="64"/>
  <c r="J103" i="64"/>
  <c r="Z103" i="64"/>
  <c r="E103" i="64"/>
  <c r="AD103" i="64"/>
  <c r="I103" i="64"/>
  <c r="AH103" i="64"/>
  <c r="M103" i="64"/>
  <c r="AC103" i="64"/>
  <c r="H103" i="64"/>
  <c r="AA103" i="64"/>
  <c r="F103" i="64"/>
  <c r="O280" i="64"/>
  <c r="AA109" i="73"/>
  <c r="AC109" i="73"/>
  <c r="X111" i="73"/>
  <c r="Y111" i="73"/>
  <c r="V111" i="73"/>
  <c r="W111" i="73"/>
  <c r="AH111" i="73"/>
  <c r="AI111" i="73"/>
  <c r="AF111" i="73"/>
  <c r="AG111" i="73"/>
  <c r="AM111" i="73"/>
  <c r="AN111" i="73"/>
  <c r="AK111" i="73"/>
  <c r="AL111" i="73"/>
  <c r="D111" i="73"/>
  <c r="E111" i="73"/>
  <c r="B111" i="73"/>
  <c r="S111" i="73"/>
  <c r="T111" i="73"/>
  <c r="Q111" i="73"/>
  <c r="R111" i="73"/>
  <c r="C110" i="73"/>
  <c r="AB110" i="73"/>
  <c r="N111" i="73"/>
  <c r="O111" i="73"/>
  <c r="L111" i="73"/>
  <c r="M111" i="73"/>
  <c r="BB111" i="73"/>
  <c r="BC111" i="73"/>
  <c r="AZ111" i="73"/>
  <c r="BA111" i="73"/>
  <c r="I111" i="73"/>
  <c r="J111" i="73"/>
  <c r="G111" i="73"/>
  <c r="H111" i="73"/>
  <c r="AW111" i="73"/>
  <c r="AX111" i="73"/>
  <c r="AU111" i="73"/>
  <c r="AV111" i="73"/>
  <c r="AR111" i="73"/>
  <c r="AS111" i="73"/>
  <c r="AP111" i="73"/>
  <c r="AQ111" i="73"/>
  <c r="V106" i="64"/>
  <c r="X105" i="64"/>
  <c r="N118" i="64"/>
  <c r="R112" i="64"/>
  <c r="P114" i="64"/>
  <c r="Z104" i="64"/>
  <c r="E104" i="64"/>
  <c r="AD104" i="64"/>
  <c r="I104" i="64"/>
  <c r="AH104" i="64"/>
  <c r="M104" i="64"/>
  <c r="AE104" i="64"/>
  <c r="J104" i="64"/>
  <c r="AC104" i="64"/>
  <c r="H104" i="64"/>
  <c r="AB104" i="64"/>
  <c r="G104" i="64"/>
  <c r="AF104" i="64"/>
  <c r="K104" i="64"/>
  <c r="AA104" i="64"/>
  <c r="F104" i="64"/>
  <c r="Y104" i="64"/>
  <c r="D104" i="64"/>
  <c r="AG104" i="64"/>
  <c r="L104" i="64"/>
  <c r="O281" i="64"/>
  <c r="AW112" i="73"/>
  <c r="AX112" i="73"/>
  <c r="AU112" i="73"/>
  <c r="AV112" i="73"/>
  <c r="N112" i="73"/>
  <c r="O112" i="73"/>
  <c r="L112" i="73"/>
  <c r="M112" i="73"/>
  <c r="S112" i="73"/>
  <c r="T112" i="73"/>
  <c r="Q112" i="73"/>
  <c r="R112" i="73"/>
  <c r="AM112" i="73"/>
  <c r="AN112" i="73"/>
  <c r="AK112" i="73"/>
  <c r="AL112" i="73"/>
  <c r="AH112" i="73"/>
  <c r="AI112" i="73"/>
  <c r="AF112" i="73"/>
  <c r="AG112" i="73"/>
  <c r="AA110" i="73"/>
  <c r="AC110" i="73"/>
  <c r="D112" i="73"/>
  <c r="E112" i="73"/>
  <c r="B112" i="73"/>
  <c r="AR112" i="73"/>
  <c r="AS112" i="73"/>
  <c r="AP112" i="73"/>
  <c r="AQ112" i="73"/>
  <c r="X112" i="73"/>
  <c r="Y112" i="73"/>
  <c r="V112" i="73"/>
  <c r="W112" i="73"/>
  <c r="BB112" i="73"/>
  <c r="BC112" i="73"/>
  <c r="AZ112" i="73"/>
  <c r="BA112" i="73"/>
  <c r="I112" i="73"/>
  <c r="J112" i="73"/>
  <c r="G112" i="73"/>
  <c r="H112" i="73"/>
  <c r="C111" i="73"/>
  <c r="AB111" i="73"/>
  <c r="P115" i="64"/>
  <c r="R113" i="64"/>
  <c r="N119" i="64"/>
  <c r="V107" i="64"/>
  <c r="X106" i="64"/>
  <c r="Z105" i="64"/>
  <c r="E105" i="64"/>
  <c r="AD105" i="64"/>
  <c r="I105" i="64"/>
  <c r="AH105" i="64"/>
  <c r="M105" i="64"/>
  <c r="AC105" i="64"/>
  <c r="H105" i="64"/>
  <c r="AA105" i="64"/>
  <c r="F105" i="64"/>
  <c r="AB105" i="64"/>
  <c r="G105" i="64"/>
  <c r="AF105" i="64"/>
  <c r="K105" i="64"/>
  <c r="Y105" i="64"/>
  <c r="D105" i="64"/>
  <c r="AG105" i="64"/>
  <c r="L105" i="64"/>
  <c r="AE105" i="64"/>
  <c r="J105" i="64"/>
  <c r="O282" i="64"/>
  <c r="AA111" i="73"/>
  <c r="AC111" i="73"/>
  <c r="AW113" i="73"/>
  <c r="AX113" i="73"/>
  <c r="AU113" i="73"/>
  <c r="AV113" i="73"/>
  <c r="AR113" i="73"/>
  <c r="AS113" i="73"/>
  <c r="AP113" i="73"/>
  <c r="AQ113" i="73"/>
  <c r="N113" i="73"/>
  <c r="O113" i="73"/>
  <c r="L113" i="73"/>
  <c r="M113" i="73"/>
  <c r="BB113" i="73"/>
  <c r="BC113" i="73"/>
  <c r="AZ113" i="73"/>
  <c r="BA113" i="73"/>
  <c r="I113" i="73"/>
  <c r="J113" i="73"/>
  <c r="G113" i="73"/>
  <c r="H113" i="73"/>
  <c r="C112" i="73"/>
  <c r="AB112" i="73"/>
  <c r="AM113" i="73"/>
  <c r="AN113" i="73"/>
  <c r="AK113" i="73"/>
  <c r="AL113" i="73"/>
  <c r="D113" i="73"/>
  <c r="E113" i="73"/>
  <c r="B113" i="73"/>
  <c r="S113" i="73"/>
  <c r="T113" i="73"/>
  <c r="Q113" i="73"/>
  <c r="R113" i="73"/>
  <c r="X113" i="73"/>
  <c r="Y113" i="73"/>
  <c r="V113" i="73"/>
  <c r="W113" i="73"/>
  <c r="AH113" i="73"/>
  <c r="AI113" i="73"/>
  <c r="AF113" i="73"/>
  <c r="AG113" i="73"/>
  <c r="V108" i="64"/>
  <c r="X107" i="64"/>
  <c r="N120" i="64"/>
  <c r="R114" i="64"/>
  <c r="P116" i="64"/>
  <c r="Z106" i="64"/>
  <c r="E106" i="64"/>
  <c r="AD106" i="64"/>
  <c r="I106" i="64"/>
  <c r="AH106" i="64"/>
  <c r="M106" i="64"/>
  <c r="AE106" i="64"/>
  <c r="J106" i="64"/>
  <c r="AC106" i="64"/>
  <c r="H106" i="64"/>
  <c r="AB106" i="64"/>
  <c r="G106" i="64"/>
  <c r="AF106" i="64"/>
  <c r="K106" i="64"/>
  <c r="AA106" i="64"/>
  <c r="F106" i="64"/>
  <c r="Y106" i="64"/>
  <c r="D106" i="64"/>
  <c r="AG106" i="64"/>
  <c r="L106" i="64"/>
  <c r="O283" i="64"/>
  <c r="D114" i="73"/>
  <c r="E114" i="73"/>
  <c r="B114" i="73"/>
  <c r="AR114" i="73"/>
  <c r="AS114" i="73"/>
  <c r="AP114" i="73"/>
  <c r="AQ114" i="73"/>
  <c r="X114" i="73"/>
  <c r="Y114" i="73"/>
  <c r="V114" i="73"/>
  <c r="W114" i="73"/>
  <c r="BB114" i="73"/>
  <c r="BC114" i="73"/>
  <c r="AZ114" i="73"/>
  <c r="BA114" i="73"/>
  <c r="I114" i="73"/>
  <c r="J114" i="73"/>
  <c r="G114" i="73"/>
  <c r="H114" i="73"/>
  <c r="AA112" i="73"/>
  <c r="AC112" i="73"/>
  <c r="AW114" i="73"/>
  <c r="AX114" i="73"/>
  <c r="AU114" i="73"/>
  <c r="AV114" i="73"/>
  <c r="N114" i="73"/>
  <c r="O114" i="73"/>
  <c r="L114" i="73"/>
  <c r="M114" i="73"/>
  <c r="S114" i="73"/>
  <c r="T114" i="73"/>
  <c r="Q114" i="73"/>
  <c r="R114" i="73"/>
  <c r="AM114" i="73"/>
  <c r="AN114" i="73"/>
  <c r="AK114" i="73"/>
  <c r="AL114" i="73"/>
  <c r="AH114" i="73"/>
  <c r="AI114" i="73"/>
  <c r="AF114" i="73"/>
  <c r="AG114" i="73"/>
  <c r="C113" i="73"/>
  <c r="AB113" i="73"/>
  <c r="AB107" i="64"/>
  <c r="G107" i="64"/>
  <c r="AF107" i="64"/>
  <c r="K107" i="64"/>
  <c r="Y107" i="64"/>
  <c r="D107" i="64"/>
  <c r="AG107" i="64"/>
  <c r="L107" i="64"/>
  <c r="Z107" i="64"/>
  <c r="E107" i="64"/>
  <c r="AD107" i="64"/>
  <c r="I107" i="64"/>
  <c r="AH107" i="64"/>
  <c r="M107" i="64"/>
  <c r="AC107" i="64"/>
  <c r="H107" i="64"/>
  <c r="AA107" i="64"/>
  <c r="F107" i="64"/>
  <c r="AE107" i="64"/>
  <c r="J107" i="64"/>
  <c r="P117" i="64"/>
  <c r="R115" i="64"/>
  <c r="N121" i="64"/>
  <c r="V109" i="64"/>
  <c r="X108" i="64"/>
  <c r="O284" i="64"/>
  <c r="AA113" i="73"/>
  <c r="AC113" i="73"/>
  <c r="AM115" i="73"/>
  <c r="AN115" i="73"/>
  <c r="AK115" i="73"/>
  <c r="AL115" i="73"/>
  <c r="X115" i="73"/>
  <c r="Y115" i="73"/>
  <c r="V115" i="73"/>
  <c r="W115" i="73"/>
  <c r="AH115" i="73"/>
  <c r="AI115" i="73"/>
  <c r="AF115" i="73"/>
  <c r="AG115" i="73"/>
  <c r="AW115" i="73"/>
  <c r="AX115" i="73"/>
  <c r="AU115" i="73"/>
  <c r="AV115" i="73"/>
  <c r="AR115" i="73"/>
  <c r="AS115" i="73"/>
  <c r="AP115" i="73"/>
  <c r="AQ115" i="73"/>
  <c r="C114" i="73"/>
  <c r="AB114" i="73"/>
  <c r="N115" i="73"/>
  <c r="O115" i="73"/>
  <c r="L115" i="73"/>
  <c r="M115" i="73"/>
  <c r="BB115" i="73"/>
  <c r="BC115" i="73"/>
  <c r="AZ115" i="73"/>
  <c r="BA115" i="73"/>
  <c r="I115" i="73"/>
  <c r="J115" i="73"/>
  <c r="G115" i="73"/>
  <c r="H115" i="73"/>
  <c r="D115" i="73"/>
  <c r="E115" i="73"/>
  <c r="B115" i="73"/>
  <c r="S115" i="73"/>
  <c r="T115" i="73"/>
  <c r="Q115" i="73"/>
  <c r="R115" i="73"/>
  <c r="V110" i="64"/>
  <c r="X109" i="64"/>
  <c r="N122" i="64"/>
  <c r="R116" i="64"/>
  <c r="P118" i="64"/>
  <c r="Z108" i="64"/>
  <c r="E108" i="64"/>
  <c r="AD108" i="64"/>
  <c r="I108" i="64"/>
  <c r="AH108" i="64"/>
  <c r="M108" i="64"/>
  <c r="AE108" i="64"/>
  <c r="J108" i="64"/>
  <c r="AC108" i="64"/>
  <c r="H108" i="64"/>
  <c r="AB108" i="64"/>
  <c r="G108" i="64"/>
  <c r="AF108" i="64"/>
  <c r="K108" i="64"/>
  <c r="AA108" i="64"/>
  <c r="F108" i="64"/>
  <c r="Y108" i="64"/>
  <c r="D108" i="64"/>
  <c r="AG108" i="64"/>
  <c r="L108" i="64"/>
  <c r="O285" i="64"/>
  <c r="AW116" i="73"/>
  <c r="AX116" i="73"/>
  <c r="AU116" i="73"/>
  <c r="AV116" i="73"/>
  <c r="N116" i="73"/>
  <c r="O116" i="73"/>
  <c r="L116" i="73"/>
  <c r="M116" i="73"/>
  <c r="S116" i="73"/>
  <c r="T116" i="73"/>
  <c r="Q116" i="73"/>
  <c r="R116" i="73"/>
  <c r="AM116" i="73"/>
  <c r="AN116" i="73"/>
  <c r="AK116" i="73"/>
  <c r="AL116" i="73"/>
  <c r="AH116" i="73"/>
  <c r="AI116" i="73"/>
  <c r="AF116" i="73"/>
  <c r="AG116" i="73"/>
  <c r="AA114" i="73"/>
  <c r="AC114" i="73"/>
  <c r="D116" i="73"/>
  <c r="E116" i="73"/>
  <c r="B116" i="73"/>
  <c r="AR116" i="73"/>
  <c r="AS116" i="73"/>
  <c r="AP116" i="73"/>
  <c r="AQ116" i="73"/>
  <c r="X116" i="73"/>
  <c r="Y116" i="73"/>
  <c r="V116" i="73"/>
  <c r="W116" i="73"/>
  <c r="BB116" i="73"/>
  <c r="BC116" i="73"/>
  <c r="AZ116" i="73"/>
  <c r="BA116" i="73"/>
  <c r="I116" i="73"/>
  <c r="J116" i="73"/>
  <c r="G116" i="73"/>
  <c r="H116" i="73"/>
  <c r="C115" i="73"/>
  <c r="AB115" i="73"/>
  <c r="Z109" i="64"/>
  <c r="E109" i="64"/>
  <c r="AD109" i="64"/>
  <c r="I109" i="64"/>
  <c r="AH109" i="64"/>
  <c r="M109" i="64"/>
  <c r="AC109" i="64"/>
  <c r="H109" i="64"/>
  <c r="AA109" i="64"/>
  <c r="F109" i="64"/>
  <c r="AB109" i="64"/>
  <c r="G109" i="64"/>
  <c r="AF109" i="64"/>
  <c r="K109" i="64"/>
  <c r="Y109" i="64"/>
  <c r="D109" i="64"/>
  <c r="AG109" i="64"/>
  <c r="L109" i="64"/>
  <c r="AE109" i="64"/>
  <c r="J109" i="64"/>
  <c r="P119" i="64"/>
  <c r="R117" i="64"/>
  <c r="N123" i="64"/>
  <c r="V111" i="64"/>
  <c r="X110" i="64"/>
  <c r="O286" i="64"/>
  <c r="AA115" i="73"/>
  <c r="AC115" i="73"/>
  <c r="AM117" i="73"/>
  <c r="AN117" i="73"/>
  <c r="AK117" i="73"/>
  <c r="AL117" i="73"/>
  <c r="D117" i="73"/>
  <c r="E117" i="73"/>
  <c r="B117" i="73"/>
  <c r="S117" i="73"/>
  <c r="T117" i="73"/>
  <c r="Q117" i="73"/>
  <c r="R117" i="73"/>
  <c r="X117" i="73"/>
  <c r="Y117" i="73"/>
  <c r="V117" i="73"/>
  <c r="W117" i="73"/>
  <c r="AH117" i="73"/>
  <c r="AI117" i="73"/>
  <c r="AF117" i="73"/>
  <c r="AG117" i="73"/>
  <c r="C116" i="73"/>
  <c r="AB116" i="73"/>
  <c r="AW117" i="73"/>
  <c r="AX117" i="73"/>
  <c r="AU117" i="73"/>
  <c r="AV117" i="73"/>
  <c r="AR117" i="73"/>
  <c r="AS117" i="73"/>
  <c r="AP117" i="73"/>
  <c r="AQ117" i="73"/>
  <c r="N117" i="73"/>
  <c r="O117" i="73"/>
  <c r="L117" i="73"/>
  <c r="M117" i="73"/>
  <c r="BB117" i="73"/>
  <c r="BC117" i="73"/>
  <c r="AZ117" i="73"/>
  <c r="BA117" i="73"/>
  <c r="I117" i="73"/>
  <c r="J117" i="73"/>
  <c r="G117" i="73"/>
  <c r="H117" i="73"/>
  <c r="Z110" i="64"/>
  <c r="E110" i="64"/>
  <c r="AD110" i="64"/>
  <c r="I110" i="64"/>
  <c r="AH110" i="64"/>
  <c r="M110" i="64"/>
  <c r="AE110" i="64"/>
  <c r="J110" i="64"/>
  <c r="AC110" i="64"/>
  <c r="H110" i="64"/>
  <c r="AB110" i="64"/>
  <c r="G110" i="64"/>
  <c r="AF110" i="64"/>
  <c r="K110" i="64"/>
  <c r="AA110" i="64"/>
  <c r="F110" i="64"/>
  <c r="Y110" i="64"/>
  <c r="D110" i="64"/>
  <c r="AG110" i="64"/>
  <c r="L110" i="64"/>
  <c r="V112" i="64"/>
  <c r="X111" i="64"/>
  <c r="N124" i="64"/>
  <c r="R118" i="64"/>
  <c r="P120" i="64"/>
  <c r="O287" i="64"/>
  <c r="AW118" i="73"/>
  <c r="AX118" i="73"/>
  <c r="AU118" i="73"/>
  <c r="AV118" i="73"/>
  <c r="N118" i="73"/>
  <c r="O118" i="73"/>
  <c r="L118" i="73"/>
  <c r="M118" i="73"/>
  <c r="S118" i="73"/>
  <c r="T118" i="73"/>
  <c r="Q118" i="73"/>
  <c r="R118" i="73"/>
  <c r="AM118" i="73"/>
  <c r="AN118" i="73"/>
  <c r="AK118" i="73"/>
  <c r="AL118" i="73"/>
  <c r="AH118" i="73"/>
  <c r="AI118" i="73"/>
  <c r="AF118" i="73"/>
  <c r="AG118" i="73"/>
  <c r="AA116" i="73"/>
  <c r="AC116" i="73"/>
  <c r="D118" i="73"/>
  <c r="E118" i="73"/>
  <c r="B118" i="73"/>
  <c r="AR118" i="73"/>
  <c r="AS118" i="73"/>
  <c r="AP118" i="73"/>
  <c r="AQ118" i="73"/>
  <c r="X118" i="73"/>
  <c r="Y118" i="73"/>
  <c r="V118" i="73"/>
  <c r="W118" i="73"/>
  <c r="BB118" i="73"/>
  <c r="BC118" i="73"/>
  <c r="AZ118" i="73"/>
  <c r="BA118" i="73"/>
  <c r="I118" i="73"/>
  <c r="J118" i="73"/>
  <c r="G118" i="73"/>
  <c r="H118" i="73"/>
  <c r="C117" i="73"/>
  <c r="AB117" i="73"/>
  <c r="AB111" i="64"/>
  <c r="G111" i="64"/>
  <c r="AF111" i="64"/>
  <c r="K111" i="64"/>
  <c r="Y111" i="64"/>
  <c r="D111" i="64"/>
  <c r="AG111" i="64"/>
  <c r="L111" i="64"/>
  <c r="AE111" i="64"/>
  <c r="J111" i="64"/>
  <c r="Z111" i="64"/>
  <c r="E111" i="64"/>
  <c r="AD111" i="64"/>
  <c r="I111" i="64"/>
  <c r="AH111" i="64"/>
  <c r="M111" i="64"/>
  <c r="AC111" i="64"/>
  <c r="H111" i="64"/>
  <c r="AA111" i="64"/>
  <c r="F111" i="64"/>
  <c r="P121" i="64"/>
  <c r="R119" i="64"/>
  <c r="N125" i="64"/>
  <c r="V113" i="64"/>
  <c r="X112" i="64"/>
  <c r="O288" i="64"/>
  <c r="AA117" i="73"/>
  <c r="AC117" i="73"/>
  <c r="X119" i="73"/>
  <c r="Y119" i="73"/>
  <c r="V119" i="73"/>
  <c r="W119" i="73"/>
  <c r="AH119" i="73"/>
  <c r="AI119" i="73"/>
  <c r="AF119" i="73"/>
  <c r="AG119" i="73"/>
  <c r="AM119" i="73"/>
  <c r="AN119" i="73"/>
  <c r="AK119" i="73"/>
  <c r="AL119" i="73"/>
  <c r="D119" i="73"/>
  <c r="E119" i="73"/>
  <c r="B119" i="73"/>
  <c r="S119" i="73"/>
  <c r="T119" i="73"/>
  <c r="Q119" i="73"/>
  <c r="R119" i="73"/>
  <c r="C118" i="73"/>
  <c r="AB118" i="73"/>
  <c r="N119" i="73"/>
  <c r="O119" i="73"/>
  <c r="L119" i="73"/>
  <c r="M119" i="73"/>
  <c r="BB119" i="73"/>
  <c r="BC119" i="73"/>
  <c r="AZ119" i="73"/>
  <c r="BA119" i="73"/>
  <c r="I119" i="73"/>
  <c r="J119" i="73"/>
  <c r="G119" i="73"/>
  <c r="H119" i="73"/>
  <c r="AW119" i="73"/>
  <c r="AX119" i="73"/>
  <c r="AU119" i="73"/>
  <c r="AV119" i="73"/>
  <c r="AR119" i="73"/>
  <c r="AS119" i="73"/>
  <c r="AP119" i="73"/>
  <c r="AQ119" i="73"/>
  <c r="V114" i="64"/>
  <c r="X113" i="64"/>
  <c r="N126" i="64"/>
  <c r="R120" i="64"/>
  <c r="P122" i="64"/>
  <c r="Z112" i="64"/>
  <c r="E112" i="64"/>
  <c r="AD112" i="64"/>
  <c r="I112" i="64"/>
  <c r="AH112" i="64"/>
  <c r="M112" i="64"/>
  <c r="AE112" i="64"/>
  <c r="J112" i="64"/>
  <c r="AC112" i="64"/>
  <c r="H112" i="64"/>
  <c r="AB112" i="64"/>
  <c r="G112" i="64"/>
  <c r="AF112" i="64"/>
  <c r="K112" i="64"/>
  <c r="AA112" i="64"/>
  <c r="F112" i="64"/>
  <c r="Y112" i="64"/>
  <c r="D112" i="64"/>
  <c r="AG112" i="64"/>
  <c r="L112" i="64"/>
  <c r="O289" i="64"/>
  <c r="AW120" i="73"/>
  <c r="AX120" i="73"/>
  <c r="AU120" i="73"/>
  <c r="AV120" i="73"/>
  <c r="D120" i="73"/>
  <c r="E120" i="73"/>
  <c r="B120" i="73"/>
  <c r="AR120" i="73"/>
  <c r="AS120" i="73"/>
  <c r="AP120" i="73"/>
  <c r="AQ120" i="73"/>
  <c r="X120" i="73"/>
  <c r="Y120" i="73"/>
  <c r="V120" i="73"/>
  <c r="W120" i="73"/>
  <c r="BB120" i="73"/>
  <c r="BC120" i="73"/>
  <c r="AZ120" i="73"/>
  <c r="BA120" i="73"/>
  <c r="I120" i="73"/>
  <c r="J120" i="73"/>
  <c r="G120" i="73"/>
  <c r="H120" i="73"/>
  <c r="AA118" i="73"/>
  <c r="AC118" i="73"/>
  <c r="N120" i="73"/>
  <c r="O120" i="73"/>
  <c r="L120" i="73"/>
  <c r="M120" i="73"/>
  <c r="S120" i="73"/>
  <c r="T120" i="73"/>
  <c r="Q120" i="73"/>
  <c r="R120" i="73"/>
  <c r="AM120" i="73"/>
  <c r="AN120" i="73"/>
  <c r="AK120" i="73"/>
  <c r="AL120" i="73"/>
  <c r="AH120" i="73"/>
  <c r="AI120" i="73"/>
  <c r="AF120" i="73"/>
  <c r="AG120" i="73"/>
  <c r="C119" i="73"/>
  <c r="AB119" i="73"/>
  <c r="P123" i="64"/>
  <c r="R121" i="64"/>
  <c r="N127" i="64"/>
  <c r="V115" i="64"/>
  <c r="X114" i="64"/>
  <c r="Z113" i="64"/>
  <c r="E113" i="64"/>
  <c r="AD113" i="64"/>
  <c r="I113" i="64"/>
  <c r="AH113" i="64"/>
  <c r="M113" i="64"/>
  <c r="AC113" i="64"/>
  <c r="H113" i="64"/>
  <c r="AA113" i="64"/>
  <c r="F113" i="64"/>
  <c r="AB113" i="64"/>
  <c r="G113" i="64"/>
  <c r="AF113" i="64"/>
  <c r="K113" i="64"/>
  <c r="Y113" i="64"/>
  <c r="D113" i="64"/>
  <c r="AG113" i="64"/>
  <c r="L113" i="64"/>
  <c r="AE113" i="64"/>
  <c r="J113" i="64"/>
  <c r="O290" i="64"/>
  <c r="AW121" i="73"/>
  <c r="AX121" i="73"/>
  <c r="AU121" i="73"/>
  <c r="AV121" i="73"/>
  <c r="AR121" i="73"/>
  <c r="AS121" i="73"/>
  <c r="AP121" i="73"/>
  <c r="AQ121" i="73"/>
  <c r="N121" i="73"/>
  <c r="O121" i="73"/>
  <c r="L121" i="73"/>
  <c r="M121" i="73"/>
  <c r="BB121" i="73"/>
  <c r="BC121" i="73"/>
  <c r="AZ121" i="73"/>
  <c r="BA121" i="73"/>
  <c r="I121" i="73"/>
  <c r="J121" i="73"/>
  <c r="G121" i="73"/>
  <c r="H121" i="73"/>
  <c r="AA119" i="73"/>
  <c r="AC119" i="73"/>
  <c r="AM121" i="73"/>
  <c r="AN121" i="73"/>
  <c r="AK121" i="73"/>
  <c r="AL121" i="73"/>
  <c r="D121" i="73"/>
  <c r="E121" i="73"/>
  <c r="B121" i="73"/>
  <c r="S121" i="73"/>
  <c r="T121" i="73"/>
  <c r="Q121" i="73"/>
  <c r="R121" i="73"/>
  <c r="X121" i="73"/>
  <c r="Y121" i="73"/>
  <c r="V121" i="73"/>
  <c r="W121" i="73"/>
  <c r="AH121" i="73"/>
  <c r="AI121" i="73"/>
  <c r="AF121" i="73"/>
  <c r="AG121" i="73"/>
  <c r="C120" i="73"/>
  <c r="AB120" i="73"/>
  <c r="V116" i="64"/>
  <c r="X115" i="64"/>
  <c r="N128" i="64"/>
  <c r="R122" i="64"/>
  <c r="P124" i="64"/>
  <c r="Z114" i="64"/>
  <c r="E114" i="64"/>
  <c r="AD114" i="64"/>
  <c r="I114" i="64"/>
  <c r="AH114" i="64"/>
  <c r="M114" i="64"/>
  <c r="AE114" i="64"/>
  <c r="J114" i="64"/>
  <c r="AC114" i="64"/>
  <c r="H114" i="64"/>
  <c r="AB114" i="64"/>
  <c r="G114" i="64"/>
  <c r="AF114" i="64"/>
  <c r="K114" i="64"/>
  <c r="AA114" i="64"/>
  <c r="F114" i="64"/>
  <c r="Y114" i="64"/>
  <c r="D114" i="64"/>
  <c r="AG114" i="64"/>
  <c r="L114" i="64"/>
  <c r="O291" i="64"/>
  <c r="AA120" i="73"/>
  <c r="AC120" i="73"/>
  <c r="AW122" i="73"/>
  <c r="AX122" i="73"/>
  <c r="AU122" i="73"/>
  <c r="AV122" i="73"/>
  <c r="N122" i="73"/>
  <c r="O122" i="73"/>
  <c r="L122" i="73"/>
  <c r="M122" i="73"/>
  <c r="S122" i="73"/>
  <c r="T122" i="73"/>
  <c r="Q122" i="73"/>
  <c r="R122" i="73"/>
  <c r="AM122" i="73"/>
  <c r="AN122" i="73"/>
  <c r="AK122" i="73"/>
  <c r="AL122" i="73"/>
  <c r="AH122" i="73"/>
  <c r="AI122" i="73"/>
  <c r="AF122" i="73"/>
  <c r="AG122" i="73"/>
  <c r="D122" i="73"/>
  <c r="E122" i="73"/>
  <c r="B122" i="73"/>
  <c r="AR122" i="73"/>
  <c r="AS122" i="73"/>
  <c r="AP122" i="73"/>
  <c r="AQ122" i="73"/>
  <c r="X122" i="73"/>
  <c r="Y122" i="73"/>
  <c r="V122" i="73"/>
  <c r="W122" i="73"/>
  <c r="BB122" i="73"/>
  <c r="BC122" i="73"/>
  <c r="AZ122" i="73"/>
  <c r="BA122" i="73"/>
  <c r="I122" i="73"/>
  <c r="J122" i="73"/>
  <c r="G122" i="73"/>
  <c r="H122" i="73"/>
  <c r="C121" i="73"/>
  <c r="AB121" i="73"/>
  <c r="P125" i="64"/>
  <c r="R123" i="64"/>
  <c r="N129" i="64"/>
  <c r="V117" i="64"/>
  <c r="X116" i="64"/>
  <c r="AB115" i="64"/>
  <c r="G115" i="64"/>
  <c r="AF115" i="64"/>
  <c r="K115" i="64"/>
  <c r="Y115" i="64"/>
  <c r="D115" i="64"/>
  <c r="AG115" i="64"/>
  <c r="L115" i="64"/>
  <c r="AE115" i="64"/>
  <c r="J115" i="64"/>
  <c r="Z115" i="64"/>
  <c r="E115" i="64"/>
  <c r="AD115" i="64"/>
  <c r="I115" i="64"/>
  <c r="AH115" i="64"/>
  <c r="M115" i="64"/>
  <c r="AC115" i="64"/>
  <c r="H115" i="64"/>
  <c r="AA115" i="64"/>
  <c r="F115" i="64"/>
  <c r="O292" i="64"/>
  <c r="X123" i="73"/>
  <c r="Y123" i="73"/>
  <c r="V123" i="73"/>
  <c r="W123" i="73"/>
  <c r="AH123" i="73"/>
  <c r="AI123" i="73"/>
  <c r="AF123" i="73"/>
  <c r="AG123" i="73"/>
  <c r="AM123" i="73"/>
  <c r="AN123" i="73"/>
  <c r="AK123" i="73"/>
  <c r="AL123" i="73"/>
  <c r="D123" i="73"/>
  <c r="E123" i="73"/>
  <c r="B123" i="73"/>
  <c r="S123" i="73"/>
  <c r="T123" i="73"/>
  <c r="Q123" i="73"/>
  <c r="R123" i="73"/>
  <c r="N123" i="73"/>
  <c r="O123" i="73"/>
  <c r="L123" i="73"/>
  <c r="M123" i="73"/>
  <c r="BB123" i="73"/>
  <c r="BC123" i="73"/>
  <c r="AZ123" i="73"/>
  <c r="BA123" i="73"/>
  <c r="I123" i="73"/>
  <c r="J123" i="73"/>
  <c r="G123" i="73"/>
  <c r="H123" i="73"/>
  <c r="AW123" i="73"/>
  <c r="AX123" i="73"/>
  <c r="AU123" i="73"/>
  <c r="AV123" i="73"/>
  <c r="AR123" i="73"/>
  <c r="AS123" i="73"/>
  <c r="AP123" i="73"/>
  <c r="AQ123" i="73"/>
  <c r="AA121" i="73"/>
  <c r="AC121" i="73"/>
  <c r="C122" i="73"/>
  <c r="AB122" i="73"/>
  <c r="Z116" i="64"/>
  <c r="E116" i="64"/>
  <c r="AD116" i="64"/>
  <c r="I116" i="64"/>
  <c r="AH116" i="64"/>
  <c r="M116" i="64"/>
  <c r="AE116" i="64"/>
  <c r="J116" i="64"/>
  <c r="AC116" i="64"/>
  <c r="H116" i="64"/>
  <c r="AB116" i="64"/>
  <c r="G116" i="64"/>
  <c r="AF116" i="64"/>
  <c r="K116" i="64"/>
  <c r="AA116" i="64"/>
  <c r="F116" i="64"/>
  <c r="Y116" i="64"/>
  <c r="D116" i="64"/>
  <c r="AG116" i="64"/>
  <c r="L116" i="64"/>
  <c r="V118" i="64"/>
  <c r="X117" i="64"/>
  <c r="N130" i="64"/>
  <c r="R124" i="64"/>
  <c r="P126" i="64"/>
  <c r="O293" i="64"/>
  <c r="AW124" i="73"/>
  <c r="AX124" i="73"/>
  <c r="AU124" i="73"/>
  <c r="AV124" i="73"/>
  <c r="N124" i="73"/>
  <c r="O124" i="73"/>
  <c r="L124" i="73"/>
  <c r="M124" i="73"/>
  <c r="S124" i="73"/>
  <c r="T124" i="73"/>
  <c r="Q124" i="73"/>
  <c r="R124" i="73"/>
  <c r="AM124" i="73"/>
  <c r="AN124" i="73"/>
  <c r="AK124" i="73"/>
  <c r="AL124" i="73"/>
  <c r="AH124" i="73"/>
  <c r="AI124" i="73"/>
  <c r="AF124" i="73"/>
  <c r="AG124" i="73"/>
  <c r="AA122" i="73"/>
  <c r="AC122" i="73"/>
  <c r="D124" i="73"/>
  <c r="E124" i="73"/>
  <c r="B124" i="73"/>
  <c r="AR124" i="73"/>
  <c r="AS124" i="73"/>
  <c r="AP124" i="73"/>
  <c r="AQ124" i="73"/>
  <c r="X124" i="73"/>
  <c r="Y124" i="73"/>
  <c r="V124" i="73"/>
  <c r="W124" i="73"/>
  <c r="BB124" i="73"/>
  <c r="BC124" i="73"/>
  <c r="AZ124" i="73"/>
  <c r="BA124" i="73"/>
  <c r="I124" i="73"/>
  <c r="J124" i="73"/>
  <c r="G124" i="73"/>
  <c r="H124" i="73"/>
  <c r="C123" i="73"/>
  <c r="AB123" i="73"/>
  <c r="P127" i="64"/>
  <c r="R125" i="64"/>
  <c r="N131" i="64"/>
  <c r="V119" i="64"/>
  <c r="X118" i="64"/>
  <c r="Z117" i="64"/>
  <c r="E117" i="64"/>
  <c r="AD117" i="64"/>
  <c r="I117" i="64"/>
  <c r="AH117" i="64"/>
  <c r="M117" i="64"/>
  <c r="AC117" i="64"/>
  <c r="H117" i="64"/>
  <c r="AA117" i="64"/>
  <c r="F117" i="64"/>
  <c r="AB117" i="64"/>
  <c r="G117" i="64"/>
  <c r="AF117" i="64"/>
  <c r="K117" i="64"/>
  <c r="Y117" i="64"/>
  <c r="D117" i="64"/>
  <c r="AG117" i="64"/>
  <c r="L117" i="64"/>
  <c r="AE117" i="64"/>
  <c r="J117" i="64"/>
  <c r="O294" i="64"/>
  <c r="AA123" i="73"/>
  <c r="AC123" i="73"/>
  <c r="AW125" i="73"/>
  <c r="AX125" i="73"/>
  <c r="AU125" i="73"/>
  <c r="AV125" i="73"/>
  <c r="AR125" i="73"/>
  <c r="AS125" i="73"/>
  <c r="AP125" i="73"/>
  <c r="AQ125" i="73"/>
  <c r="N125" i="73"/>
  <c r="O125" i="73"/>
  <c r="L125" i="73"/>
  <c r="M125" i="73"/>
  <c r="BB125" i="73"/>
  <c r="BC125" i="73"/>
  <c r="AZ125" i="73"/>
  <c r="BA125" i="73"/>
  <c r="I125" i="73"/>
  <c r="J125" i="73"/>
  <c r="G125" i="73"/>
  <c r="H125" i="73"/>
  <c r="C124" i="73"/>
  <c r="AB124" i="73"/>
  <c r="AM125" i="73"/>
  <c r="AN125" i="73"/>
  <c r="AK125" i="73"/>
  <c r="AL125" i="73"/>
  <c r="D125" i="73"/>
  <c r="E125" i="73"/>
  <c r="B125" i="73"/>
  <c r="S125" i="73"/>
  <c r="T125" i="73"/>
  <c r="Q125" i="73"/>
  <c r="R125" i="73"/>
  <c r="X125" i="73"/>
  <c r="Y125" i="73"/>
  <c r="V125" i="73"/>
  <c r="W125" i="73"/>
  <c r="AH125" i="73"/>
  <c r="AI125" i="73"/>
  <c r="AF125" i="73"/>
  <c r="AG125" i="73"/>
  <c r="Z118" i="64"/>
  <c r="E118" i="64"/>
  <c r="AD118" i="64"/>
  <c r="I118" i="64"/>
  <c r="AH118" i="64"/>
  <c r="M118" i="64"/>
  <c r="AE118" i="64"/>
  <c r="J118" i="64"/>
  <c r="AC118" i="64"/>
  <c r="H118" i="64"/>
  <c r="AB118" i="64"/>
  <c r="G118" i="64"/>
  <c r="AF118" i="64"/>
  <c r="K118" i="64"/>
  <c r="AA118" i="64"/>
  <c r="F118" i="64"/>
  <c r="Y118" i="64"/>
  <c r="D118" i="64"/>
  <c r="AG118" i="64"/>
  <c r="L118" i="64"/>
  <c r="V120" i="64"/>
  <c r="X119" i="64"/>
  <c r="N132" i="64"/>
  <c r="R126" i="64"/>
  <c r="P128" i="64"/>
  <c r="O295" i="64"/>
  <c r="AW126" i="73"/>
  <c r="AX126" i="73"/>
  <c r="AU126" i="73"/>
  <c r="AV126" i="73"/>
  <c r="N126" i="73"/>
  <c r="O126" i="73"/>
  <c r="L126" i="73"/>
  <c r="M126" i="73"/>
  <c r="S126" i="73"/>
  <c r="T126" i="73"/>
  <c r="Q126" i="73"/>
  <c r="R126" i="73"/>
  <c r="AM126" i="73"/>
  <c r="AN126" i="73"/>
  <c r="AK126" i="73"/>
  <c r="AL126" i="73"/>
  <c r="AH126" i="73"/>
  <c r="AI126" i="73"/>
  <c r="AF126" i="73"/>
  <c r="AG126" i="73"/>
  <c r="AA124" i="73"/>
  <c r="AC124" i="73"/>
  <c r="D126" i="73"/>
  <c r="E126" i="73"/>
  <c r="B126" i="73"/>
  <c r="AR126" i="73"/>
  <c r="AS126" i="73"/>
  <c r="AP126" i="73"/>
  <c r="AQ126" i="73"/>
  <c r="X126" i="73"/>
  <c r="Y126" i="73"/>
  <c r="V126" i="73"/>
  <c r="W126" i="73"/>
  <c r="BB126" i="73"/>
  <c r="BC126" i="73"/>
  <c r="AZ126" i="73"/>
  <c r="BA126" i="73"/>
  <c r="I126" i="73"/>
  <c r="J126" i="73"/>
  <c r="G126" i="73"/>
  <c r="H126" i="73"/>
  <c r="C125" i="73"/>
  <c r="AB125" i="73"/>
  <c r="AB119" i="64"/>
  <c r="G119" i="64"/>
  <c r="AF119" i="64"/>
  <c r="K119" i="64"/>
  <c r="Y119" i="64"/>
  <c r="D119" i="64"/>
  <c r="AG119" i="64"/>
  <c r="L119" i="64"/>
  <c r="AE119" i="64"/>
  <c r="J119" i="64"/>
  <c r="Z119" i="64"/>
  <c r="E119" i="64"/>
  <c r="AD119" i="64"/>
  <c r="I119" i="64"/>
  <c r="AH119" i="64"/>
  <c r="M119" i="64"/>
  <c r="AC119" i="64"/>
  <c r="H119" i="64"/>
  <c r="AA119" i="64"/>
  <c r="F119" i="64"/>
  <c r="P129" i="64"/>
  <c r="R127" i="64"/>
  <c r="N133" i="64"/>
  <c r="V121" i="64"/>
  <c r="X120" i="64"/>
  <c r="O296" i="64"/>
  <c r="AA125" i="73"/>
  <c r="AC125" i="73"/>
  <c r="X127" i="73"/>
  <c r="Y127" i="73"/>
  <c r="V127" i="73"/>
  <c r="W127" i="73"/>
  <c r="AH127" i="73"/>
  <c r="AI127" i="73"/>
  <c r="AF127" i="73"/>
  <c r="AG127" i="73"/>
  <c r="AM127" i="73"/>
  <c r="AN127" i="73"/>
  <c r="AK127" i="73"/>
  <c r="AL127" i="73"/>
  <c r="D127" i="73"/>
  <c r="E127" i="73"/>
  <c r="B127" i="73"/>
  <c r="S127" i="73"/>
  <c r="T127" i="73"/>
  <c r="Q127" i="73"/>
  <c r="R127" i="73"/>
  <c r="C126" i="73"/>
  <c r="AB126" i="73"/>
  <c r="N127" i="73"/>
  <c r="O127" i="73"/>
  <c r="L127" i="73"/>
  <c r="M127" i="73"/>
  <c r="BB127" i="73"/>
  <c r="BC127" i="73"/>
  <c r="AZ127" i="73"/>
  <c r="BA127" i="73"/>
  <c r="I127" i="73"/>
  <c r="J127" i="73"/>
  <c r="G127" i="73"/>
  <c r="H127" i="73"/>
  <c r="AW127" i="73"/>
  <c r="AX127" i="73"/>
  <c r="AU127" i="73"/>
  <c r="AV127" i="73"/>
  <c r="AR127" i="73"/>
  <c r="AS127" i="73"/>
  <c r="AP127" i="73"/>
  <c r="AQ127" i="73"/>
  <c r="Z120" i="64"/>
  <c r="E120" i="64"/>
  <c r="AD120" i="64"/>
  <c r="I120" i="64"/>
  <c r="AH120" i="64"/>
  <c r="M120" i="64"/>
  <c r="AE120" i="64"/>
  <c r="J120" i="64"/>
  <c r="AC120" i="64"/>
  <c r="H120" i="64"/>
  <c r="AB120" i="64"/>
  <c r="G120" i="64"/>
  <c r="AF120" i="64"/>
  <c r="K120" i="64"/>
  <c r="AA120" i="64"/>
  <c r="F120" i="64"/>
  <c r="Y120" i="64"/>
  <c r="D120" i="64"/>
  <c r="AG120" i="64"/>
  <c r="L120" i="64"/>
  <c r="V122" i="64"/>
  <c r="X121" i="64"/>
  <c r="N134" i="64"/>
  <c r="R128" i="64"/>
  <c r="P130" i="64"/>
  <c r="O297" i="64"/>
  <c r="AW128" i="73"/>
  <c r="AX128" i="73"/>
  <c r="AU128" i="73"/>
  <c r="AV128" i="73"/>
  <c r="N128" i="73"/>
  <c r="O128" i="73"/>
  <c r="L128" i="73"/>
  <c r="M128" i="73"/>
  <c r="S128" i="73"/>
  <c r="T128" i="73"/>
  <c r="Q128" i="73"/>
  <c r="R128" i="73"/>
  <c r="AM128" i="73"/>
  <c r="AN128" i="73"/>
  <c r="AK128" i="73"/>
  <c r="AL128" i="73"/>
  <c r="AH128" i="73"/>
  <c r="AI128" i="73"/>
  <c r="AF128" i="73"/>
  <c r="AG128" i="73"/>
  <c r="AA126" i="73"/>
  <c r="AC126" i="73"/>
  <c r="D128" i="73"/>
  <c r="E128" i="73"/>
  <c r="B128" i="73"/>
  <c r="AR128" i="73"/>
  <c r="AS128" i="73"/>
  <c r="AP128" i="73"/>
  <c r="AQ128" i="73"/>
  <c r="X128" i="73"/>
  <c r="Y128" i="73"/>
  <c r="V128" i="73"/>
  <c r="W128" i="73"/>
  <c r="BB128" i="73"/>
  <c r="BC128" i="73"/>
  <c r="AZ128" i="73"/>
  <c r="BA128" i="73"/>
  <c r="I128" i="73"/>
  <c r="J128" i="73"/>
  <c r="G128" i="73"/>
  <c r="H128" i="73"/>
  <c r="C127" i="73"/>
  <c r="AB127" i="73"/>
  <c r="Z121" i="64"/>
  <c r="E121" i="64"/>
  <c r="AD121" i="64"/>
  <c r="I121" i="64"/>
  <c r="AH121" i="64"/>
  <c r="M121" i="64"/>
  <c r="AC121" i="64"/>
  <c r="H121" i="64"/>
  <c r="AA121" i="64"/>
  <c r="F121" i="64"/>
  <c r="AB121" i="64"/>
  <c r="G121" i="64"/>
  <c r="AF121" i="64"/>
  <c r="K121" i="64"/>
  <c r="Y121" i="64"/>
  <c r="D121" i="64"/>
  <c r="AG121" i="64"/>
  <c r="L121" i="64"/>
  <c r="AE121" i="64"/>
  <c r="J121" i="64"/>
  <c r="P131" i="64"/>
  <c r="R129" i="64"/>
  <c r="N135" i="64"/>
  <c r="V123" i="64"/>
  <c r="X122" i="64"/>
  <c r="O298" i="64"/>
  <c r="AA127" i="73"/>
  <c r="AC127" i="73"/>
  <c r="AM129" i="73"/>
  <c r="AN129" i="73"/>
  <c r="AK129" i="73"/>
  <c r="AL129" i="73"/>
  <c r="D129" i="73"/>
  <c r="E129" i="73"/>
  <c r="B129" i="73"/>
  <c r="S129" i="73"/>
  <c r="T129" i="73"/>
  <c r="Q129" i="73"/>
  <c r="R129" i="73"/>
  <c r="X129" i="73"/>
  <c r="Y129" i="73"/>
  <c r="V129" i="73"/>
  <c r="W129" i="73"/>
  <c r="AH129" i="73"/>
  <c r="AI129" i="73"/>
  <c r="AF129" i="73"/>
  <c r="AG129" i="73"/>
  <c r="C128" i="73"/>
  <c r="AB128" i="73"/>
  <c r="AW129" i="73"/>
  <c r="AX129" i="73"/>
  <c r="AU129" i="73"/>
  <c r="AV129" i="73"/>
  <c r="AR129" i="73"/>
  <c r="AS129" i="73"/>
  <c r="AP129" i="73"/>
  <c r="AQ129" i="73"/>
  <c r="N129" i="73"/>
  <c r="O129" i="73"/>
  <c r="L129" i="73"/>
  <c r="M129" i="73"/>
  <c r="BB129" i="73"/>
  <c r="BC129" i="73"/>
  <c r="AZ129" i="73"/>
  <c r="BA129" i="73"/>
  <c r="I129" i="73"/>
  <c r="J129" i="73"/>
  <c r="G129" i="73"/>
  <c r="H129" i="73"/>
  <c r="V124" i="64"/>
  <c r="X123" i="64"/>
  <c r="N136" i="64"/>
  <c r="R130" i="64"/>
  <c r="P132" i="64"/>
  <c r="AB122" i="64"/>
  <c r="G122" i="64"/>
  <c r="AF122" i="64"/>
  <c r="K122" i="64"/>
  <c r="AA122" i="64"/>
  <c r="F122" i="64"/>
  <c r="Y122" i="64"/>
  <c r="D122" i="64"/>
  <c r="AC122" i="64"/>
  <c r="H122" i="64"/>
  <c r="Z122" i="64"/>
  <c r="E122" i="64"/>
  <c r="AD122" i="64"/>
  <c r="I122" i="64"/>
  <c r="AH122" i="64"/>
  <c r="M122" i="64"/>
  <c r="AE122" i="64"/>
  <c r="J122" i="64"/>
  <c r="AG122" i="64"/>
  <c r="L122" i="64"/>
  <c r="O299" i="64"/>
  <c r="I130" i="73"/>
  <c r="J130" i="73"/>
  <c r="G130" i="73"/>
  <c r="H130" i="73"/>
  <c r="D130" i="73"/>
  <c r="E130" i="73"/>
  <c r="B130" i="73"/>
  <c r="AR130" i="73"/>
  <c r="AS130" i="73"/>
  <c r="AP130" i="73"/>
  <c r="AQ130" i="73"/>
  <c r="AW130" i="73"/>
  <c r="AX130" i="73"/>
  <c r="AU130" i="73"/>
  <c r="AV130" i="73"/>
  <c r="BB130" i="73"/>
  <c r="BC130" i="73"/>
  <c r="AZ130" i="73"/>
  <c r="BA130" i="73"/>
  <c r="AM130" i="73"/>
  <c r="AN130" i="73"/>
  <c r="AK130" i="73"/>
  <c r="AL130" i="73"/>
  <c r="AH130" i="73"/>
  <c r="AI130" i="73"/>
  <c r="AF130" i="73"/>
  <c r="AG130" i="73"/>
  <c r="X130" i="73"/>
  <c r="Y130" i="73"/>
  <c r="V130" i="73"/>
  <c r="W130" i="73"/>
  <c r="N130" i="73"/>
  <c r="O130" i="73"/>
  <c r="L130" i="73"/>
  <c r="M130" i="73"/>
  <c r="S130" i="73"/>
  <c r="T130" i="73"/>
  <c r="Q130" i="73"/>
  <c r="R130" i="73"/>
  <c r="AA128" i="73"/>
  <c r="AC128" i="73"/>
  <c r="C129" i="73"/>
  <c r="AB129" i="73"/>
  <c r="P133" i="64"/>
  <c r="R131" i="64"/>
  <c r="N137" i="64"/>
  <c r="V125" i="64"/>
  <c r="X124" i="64"/>
  <c r="Z123" i="64"/>
  <c r="E123" i="64"/>
  <c r="AD123" i="64"/>
  <c r="I123" i="64"/>
  <c r="AH123" i="64"/>
  <c r="M123" i="64"/>
  <c r="AC123" i="64"/>
  <c r="H123" i="64"/>
  <c r="AE123" i="64"/>
  <c r="J123" i="64"/>
  <c r="AB123" i="64"/>
  <c r="G123" i="64"/>
  <c r="AF123" i="64"/>
  <c r="K123" i="64"/>
  <c r="Y123" i="64"/>
  <c r="D123" i="64"/>
  <c r="AG123" i="64"/>
  <c r="L123" i="64"/>
  <c r="AA123" i="64"/>
  <c r="F123" i="64"/>
  <c r="O300" i="64"/>
  <c r="AA129" i="73"/>
  <c r="AC129" i="73"/>
  <c r="AW131" i="73"/>
  <c r="AX131" i="73"/>
  <c r="AU131" i="73"/>
  <c r="AV131" i="73"/>
  <c r="AR131" i="73"/>
  <c r="AS131" i="73"/>
  <c r="AP131" i="73"/>
  <c r="AQ131" i="73"/>
  <c r="AM131" i="73"/>
  <c r="AN131" i="73"/>
  <c r="AK131" i="73"/>
  <c r="AL131" i="73"/>
  <c r="BB131" i="73"/>
  <c r="BC131" i="73"/>
  <c r="AZ131" i="73"/>
  <c r="BA131" i="73"/>
  <c r="I131" i="73"/>
  <c r="J131" i="73"/>
  <c r="G131" i="73"/>
  <c r="H131" i="73"/>
  <c r="N131" i="73"/>
  <c r="O131" i="73"/>
  <c r="L131" i="73"/>
  <c r="M131" i="73"/>
  <c r="D131" i="73"/>
  <c r="E131" i="73"/>
  <c r="B131" i="73"/>
  <c r="S131" i="73"/>
  <c r="T131" i="73"/>
  <c r="Q131" i="73"/>
  <c r="R131" i="73"/>
  <c r="X131" i="73"/>
  <c r="Y131" i="73"/>
  <c r="V131" i="73"/>
  <c r="W131" i="73"/>
  <c r="AH131" i="73"/>
  <c r="AI131" i="73"/>
  <c r="AF131" i="73"/>
  <c r="AG131" i="73"/>
  <c r="C130" i="73"/>
  <c r="AB130" i="73"/>
  <c r="V126" i="64"/>
  <c r="X125" i="64"/>
  <c r="N138" i="64"/>
  <c r="R132" i="64"/>
  <c r="P134" i="64"/>
  <c r="Z124" i="64"/>
  <c r="E124" i="64"/>
  <c r="AD124" i="64"/>
  <c r="I124" i="64"/>
  <c r="AH124" i="64"/>
  <c r="M124" i="64"/>
  <c r="AE124" i="64"/>
  <c r="J124" i="64"/>
  <c r="Y124" i="64"/>
  <c r="D124" i="64"/>
  <c r="AB124" i="64"/>
  <c r="G124" i="64"/>
  <c r="AF124" i="64"/>
  <c r="K124" i="64"/>
  <c r="AA124" i="64"/>
  <c r="F124" i="64"/>
  <c r="AC124" i="64"/>
  <c r="H124" i="64"/>
  <c r="AG124" i="64"/>
  <c r="L124" i="64"/>
  <c r="O301" i="64"/>
  <c r="AA130" i="73"/>
  <c r="AC130" i="73"/>
  <c r="AW132" i="73"/>
  <c r="AX132" i="73"/>
  <c r="AU132" i="73"/>
  <c r="AV132" i="73"/>
  <c r="N132" i="73"/>
  <c r="O132" i="73"/>
  <c r="L132" i="73"/>
  <c r="M132" i="73"/>
  <c r="S132" i="73"/>
  <c r="T132" i="73"/>
  <c r="Q132" i="73"/>
  <c r="R132" i="73"/>
  <c r="AM132" i="73"/>
  <c r="AN132" i="73"/>
  <c r="AK132" i="73"/>
  <c r="AL132" i="73"/>
  <c r="AH132" i="73"/>
  <c r="AI132" i="73"/>
  <c r="AF132" i="73"/>
  <c r="AG132" i="73"/>
  <c r="C131" i="73"/>
  <c r="AB131" i="73"/>
  <c r="X132" i="73"/>
  <c r="Y132" i="73"/>
  <c r="V132" i="73"/>
  <c r="W132" i="73"/>
  <c r="AR132" i="73"/>
  <c r="AS132" i="73"/>
  <c r="AP132" i="73"/>
  <c r="AQ132" i="73"/>
  <c r="D132" i="73"/>
  <c r="E132" i="73"/>
  <c r="B132" i="73"/>
  <c r="BB132" i="73"/>
  <c r="BC132" i="73"/>
  <c r="AZ132" i="73"/>
  <c r="BA132" i="73"/>
  <c r="I132" i="73"/>
  <c r="J132" i="73"/>
  <c r="G132" i="73"/>
  <c r="H132" i="73"/>
  <c r="P135" i="64"/>
  <c r="R133" i="64"/>
  <c r="N139" i="64"/>
  <c r="V127" i="64"/>
  <c r="X126" i="64"/>
  <c r="Z125" i="64"/>
  <c r="E125" i="64"/>
  <c r="AD125" i="64"/>
  <c r="I125" i="64"/>
  <c r="AH125" i="64"/>
  <c r="M125" i="64"/>
  <c r="AC125" i="64"/>
  <c r="H125" i="64"/>
  <c r="AA125" i="64"/>
  <c r="F125" i="64"/>
  <c r="AB125" i="64"/>
  <c r="G125" i="64"/>
  <c r="AF125" i="64"/>
  <c r="K125" i="64"/>
  <c r="Y125" i="64"/>
  <c r="D125" i="64"/>
  <c r="AG125" i="64"/>
  <c r="L125" i="64"/>
  <c r="AE125" i="64"/>
  <c r="J125" i="64"/>
  <c r="O302" i="64"/>
  <c r="AA131" i="73"/>
  <c r="AC131" i="73"/>
  <c r="AM133" i="73"/>
  <c r="AN133" i="73"/>
  <c r="AK133" i="73"/>
  <c r="AL133" i="73"/>
  <c r="D133" i="73"/>
  <c r="E133" i="73"/>
  <c r="B133" i="73"/>
  <c r="S133" i="73"/>
  <c r="T133" i="73"/>
  <c r="Q133" i="73"/>
  <c r="R133" i="73"/>
  <c r="X133" i="73"/>
  <c r="Y133" i="73"/>
  <c r="V133" i="73"/>
  <c r="W133" i="73"/>
  <c r="AH133" i="73"/>
  <c r="AI133" i="73"/>
  <c r="AF133" i="73"/>
  <c r="AG133" i="73"/>
  <c r="C132" i="73"/>
  <c r="AB132" i="73"/>
  <c r="AW133" i="73"/>
  <c r="AX133" i="73"/>
  <c r="AU133" i="73"/>
  <c r="AV133" i="73"/>
  <c r="AR133" i="73"/>
  <c r="AS133" i="73"/>
  <c r="AP133" i="73"/>
  <c r="AQ133" i="73"/>
  <c r="N133" i="73"/>
  <c r="O133" i="73"/>
  <c r="L133" i="73"/>
  <c r="M133" i="73"/>
  <c r="BB133" i="73"/>
  <c r="BC133" i="73"/>
  <c r="AZ133" i="73"/>
  <c r="BA133" i="73"/>
  <c r="I133" i="73"/>
  <c r="J133" i="73"/>
  <c r="G133" i="73"/>
  <c r="H133" i="73"/>
  <c r="AB126" i="64"/>
  <c r="G126" i="64"/>
  <c r="AF126" i="64"/>
  <c r="K126" i="64"/>
  <c r="AA126" i="64"/>
  <c r="F126" i="64"/>
  <c r="Y126" i="64"/>
  <c r="D126" i="64"/>
  <c r="AC126" i="64"/>
  <c r="H126" i="64"/>
  <c r="Z126" i="64"/>
  <c r="E126" i="64"/>
  <c r="AD126" i="64"/>
  <c r="I126" i="64"/>
  <c r="AH126" i="64"/>
  <c r="M126" i="64"/>
  <c r="AE126" i="64"/>
  <c r="J126" i="64"/>
  <c r="AG126" i="64"/>
  <c r="L126" i="64"/>
  <c r="V128" i="64"/>
  <c r="X127" i="64"/>
  <c r="N140" i="64"/>
  <c r="R134" i="64"/>
  <c r="P136" i="64"/>
  <c r="O303" i="64"/>
  <c r="AW134" i="73"/>
  <c r="AX134" i="73"/>
  <c r="AU134" i="73"/>
  <c r="AV134" i="73"/>
  <c r="BB134" i="73"/>
  <c r="BC134" i="73"/>
  <c r="AZ134" i="73"/>
  <c r="BA134" i="73"/>
  <c r="I134" i="73"/>
  <c r="J134" i="73"/>
  <c r="G134" i="73"/>
  <c r="H134" i="73"/>
  <c r="D134" i="73"/>
  <c r="E134" i="73"/>
  <c r="B134" i="73"/>
  <c r="AR134" i="73"/>
  <c r="AS134" i="73"/>
  <c r="AP134" i="73"/>
  <c r="AQ134" i="73"/>
  <c r="AA132" i="73"/>
  <c r="AC132" i="73"/>
  <c r="AM134" i="73"/>
  <c r="AN134" i="73"/>
  <c r="AK134" i="73"/>
  <c r="AL134" i="73"/>
  <c r="AH134" i="73"/>
  <c r="AI134" i="73"/>
  <c r="AF134" i="73"/>
  <c r="AG134" i="73"/>
  <c r="X134" i="73"/>
  <c r="Y134" i="73"/>
  <c r="V134" i="73"/>
  <c r="W134" i="73"/>
  <c r="N134" i="73"/>
  <c r="O134" i="73"/>
  <c r="L134" i="73"/>
  <c r="M134" i="73"/>
  <c r="S134" i="73"/>
  <c r="T134" i="73"/>
  <c r="Q134" i="73"/>
  <c r="R134" i="73"/>
  <c r="C133" i="73"/>
  <c r="AB133" i="73"/>
  <c r="Z127" i="64"/>
  <c r="E127" i="64"/>
  <c r="AD127" i="64"/>
  <c r="I127" i="64"/>
  <c r="AH127" i="64"/>
  <c r="M127" i="64"/>
  <c r="AC127" i="64"/>
  <c r="H127" i="64"/>
  <c r="AE127" i="64"/>
  <c r="J127" i="64"/>
  <c r="AB127" i="64"/>
  <c r="G127" i="64"/>
  <c r="AF127" i="64"/>
  <c r="K127" i="64"/>
  <c r="Y127" i="64"/>
  <c r="D127" i="64"/>
  <c r="AG127" i="64"/>
  <c r="L127" i="64"/>
  <c r="AA127" i="64"/>
  <c r="F127" i="64"/>
  <c r="P137" i="64"/>
  <c r="R135" i="64"/>
  <c r="N141" i="64"/>
  <c r="V129" i="64"/>
  <c r="X128" i="64"/>
  <c r="O304" i="64"/>
  <c r="AA133" i="73"/>
  <c r="AC133" i="73"/>
  <c r="N135" i="73"/>
  <c r="O135" i="73"/>
  <c r="L135" i="73"/>
  <c r="M135" i="73"/>
  <c r="D135" i="73"/>
  <c r="E135" i="73"/>
  <c r="B135" i="73"/>
  <c r="S135" i="73"/>
  <c r="T135" i="73"/>
  <c r="Q135" i="73"/>
  <c r="R135" i="73"/>
  <c r="X135" i="73"/>
  <c r="Y135" i="73"/>
  <c r="V135" i="73"/>
  <c r="W135" i="73"/>
  <c r="AH135" i="73"/>
  <c r="AI135" i="73"/>
  <c r="AF135" i="73"/>
  <c r="AG135" i="73"/>
  <c r="AW135" i="73"/>
  <c r="AX135" i="73"/>
  <c r="AU135" i="73"/>
  <c r="AV135" i="73"/>
  <c r="AR135" i="73"/>
  <c r="AS135" i="73"/>
  <c r="AP135" i="73"/>
  <c r="AQ135" i="73"/>
  <c r="AM135" i="73"/>
  <c r="AN135" i="73"/>
  <c r="AK135" i="73"/>
  <c r="AL135" i="73"/>
  <c r="BB135" i="73"/>
  <c r="BC135" i="73"/>
  <c r="AZ135" i="73"/>
  <c r="BA135" i="73"/>
  <c r="I135" i="73"/>
  <c r="J135" i="73"/>
  <c r="G135" i="73"/>
  <c r="H135" i="73"/>
  <c r="C134" i="73"/>
  <c r="AB134" i="73"/>
  <c r="AB128" i="64"/>
  <c r="G128" i="64"/>
  <c r="AF128" i="64"/>
  <c r="K128" i="64"/>
  <c r="AA128" i="64"/>
  <c r="F128" i="64"/>
  <c r="AC128" i="64"/>
  <c r="H128" i="64"/>
  <c r="AG128" i="64"/>
  <c r="L128" i="64"/>
  <c r="Z128" i="64"/>
  <c r="E128" i="64"/>
  <c r="AD128" i="64"/>
  <c r="I128" i="64"/>
  <c r="AH128" i="64"/>
  <c r="M128" i="64"/>
  <c r="AE128" i="64"/>
  <c r="J128" i="64"/>
  <c r="Y128" i="64"/>
  <c r="D128" i="64"/>
  <c r="V130" i="64"/>
  <c r="X129" i="64"/>
  <c r="N142" i="64"/>
  <c r="R136" i="64"/>
  <c r="P138" i="64"/>
  <c r="O305" i="64"/>
  <c r="D136" i="73"/>
  <c r="E136" i="73"/>
  <c r="B136" i="73"/>
  <c r="BB136" i="73"/>
  <c r="BC136" i="73"/>
  <c r="AZ136" i="73"/>
  <c r="BA136" i="73"/>
  <c r="I136" i="73"/>
  <c r="J136" i="73"/>
  <c r="G136" i="73"/>
  <c r="H136" i="73"/>
  <c r="X136" i="73"/>
  <c r="Y136" i="73"/>
  <c r="V136" i="73"/>
  <c r="W136" i="73"/>
  <c r="AR136" i="73"/>
  <c r="AS136" i="73"/>
  <c r="AP136" i="73"/>
  <c r="AQ136" i="73"/>
  <c r="AM136" i="73"/>
  <c r="AN136" i="73"/>
  <c r="AK136" i="73"/>
  <c r="AL136" i="73"/>
  <c r="AH136" i="73"/>
  <c r="AI136" i="73"/>
  <c r="AF136" i="73"/>
  <c r="AG136" i="73"/>
  <c r="AW136" i="73"/>
  <c r="AX136" i="73"/>
  <c r="AU136" i="73"/>
  <c r="AV136" i="73"/>
  <c r="N136" i="73"/>
  <c r="O136" i="73"/>
  <c r="L136" i="73"/>
  <c r="M136" i="73"/>
  <c r="S136" i="73"/>
  <c r="T136" i="73"/>
  <c r="Q136" i="73"/>
  <c r="R136" i="73"/>
  <c r="AA134" i="73"/>
  <c r="AC134" i="73"/>
  <c r="C135" i="73"/>
  <c r="AB135" i="73"/>
  <c r="Z129" i="64"/>
  <c r="E129" i="64"/>
  <c r="AD129" i="64"/>
  <c r="I129" i="64"/>
  <c r="AH129" i="64"/>
  <c r="M129" i="64"/>
  <c r="AC129" i="64"/>
  <c r="H129" i="64"/>
  <c r="AA129" i="64"/>
  <c r="F129" i="64"/>
  <c r="AB129" i="64"/>
  <c r="G129" i="64"/>
  <c r="AF129" i="64"/>
  <c r="K129" i="64"/>
  <c r="Y129" i="64"/>
  <c r="D129" i="64"/>
  <c r="AG129" i="64"/>
  <c r="L129" i="64"/>
  <c r="AE129" i="64"/>
  <c r="J129" i="64"/>
  <c r="P139" i="64"/>
  <c r="R137" i="64"/>
  <c r="N143" i="64"/>
  <c r="V131" i="64"/>
  <c r="X130" i="64"/>
  <c r="O306" i="64"/>
  <c r="AM137" i="73"/>
  <c r="AN137" i="73"/>
  <c r="AK137" i="73"/>
  <c r="AL137" i="73"/>
  <c r="D137" i="73"/>
  <c r="E137" i="73"/>
  <c r="B137" i="73"/>
  <c r="S137" i="73"/>
  <c r="T137" i="73"/>
  <c r="Q137" i="73"/>
  <c r="R137" i="73"/>
  <c r="X137" i="73"/>
  <c r="Y137" i="73"/>
  <c r="V137" i="73"/>
  <c r="W137" i="73"/>
  <c r="AH137" i="73"/>
  <c r="AI137" i="73"/>
  <c r="AF137" i="73"/>
  <c r="AG137" i="73"/>
  <c r="C136" i="73"/>
  <c r="AB136" i="73"/>
  <c r="AW137" i="73"/>
  <c r="AX137" i="73"/>
  <c r="AU137" i="73"/>
  <c r="AV137" i="73"/>
  <c r="AR137" i="73"/>
  <c r="AS137" i="73"/>
  <c r="AP137" i="73"/>
  <c r="AQ137" i="73"/>
  <c r="N137" i="73"/>
  <c r="O137" i="73"/>
  <c r="L137" i="73"/>
  <c r="M137" i="73"/>
  <c r="BB137" i="73"/>
  <c r="BC137" i="73"/>
  <c r="AZ137" i="73"/>
  <c r="BA137" i="73"/>
  <c r="I137" i="73"/>
  <c r="J137" i="73"/>
  <c r="G137" i="73"/>
  <c r="H137" i="73"/>
  <c r="AA135" i="73"/>
  <c r="AC135" i="73"/>
  <c r="V132" i="64"/>
  <c r="X131" i="64"/>
  <c r="N144" i="64"/>
  <c r="R138" i="64"/>
  <c r="P140" i="64"/>
  <c r="Z130" i="64"/>
  <c r="E130" i="64"/>
  <c r="AD130" i="64"/>
  <c r="I130" i="64"/>
  <c r="AH130" i="64"/>
  <c r="M130" i="64"/>
  <c r="AE130" i="64"/>
  <c r="J130" i="64"/>
  <c r="AC130" i="64"/>
  <c r="H130" i="64"/>
  <c r="AB130" i="64"/>
  <c r="G130" i="64"/>
  <c r="AF130" i="64"/>
  <c r="K130" i="64"/>
  <c r="AA130" i="64"/>
  <c r="F130" i="64"/>
  <c r="Y130" i="64"/>
  <c r="D130" i="64"/>
  <c r="AG130" i="64"/>
  <c r="L130" i="64"/>
  <c r="O307" i="64"/>
  <c r="D138" i="73"/>
  <c r="E138" i="73"/>
  <c r="B138" i="73"/>
  <c r="AR138" i="73"/>
  <c r="AS138" i="73"/>
  <c r="AP138" i="73"/>
  <c r="AQ138" i="73"/>
  <c r="X138" i="73"/>
  <c r="Y138" i="73"/>
  <c r="V138" i="73"/>
  <c r="W138" i="73"/>
  <c r="BB138" i="73"/>
  <c r="BC138" i="73"/>
  <c r="AZ138" i="73"/>
  <c r="BA138" i="73"/>
  <c r="I138" i="73"/>
  <c r="J138" i="73"/>
  <c r="G138" i="73"/>
  <c r="H138" i="73"/>
  <c r="AA136" i="73"/>
  <c r="AC136" i="73"/>
  <c r="AW138" i="73"/>
  <c r="AX138" i="73"/>
  <c r="AU138" i="73"/>
  <c r="AV138" i="73"/>
  <c r="N138" i="73"/>
  <c r="O138" i="73"/>
  <c r="L138" i="73"/>
  <c r="M138" i="73"/>
  <c r="S138" i="73"/>
  <c r="T138" i="73"/>
  <c r="Q138" i="73"/>
  <c r="R138" i="73"/>
  <c r="AM138" i="73"/>
  <c r="AN138" i="73"/>
  <c r="AK138" i="73"/>
  <c r="AL138" i="73"/>
  <c r="AH138" i="73"/>
  <c r="AI138" i="73"/>
  <c r="AF138" i="73"/>
  <c r="AG138" i="73"/>
  <c r="C137" i="73"/>
  <c r="AB137" i="73"/>
  <c r="AB131" i="64"/>
  <c r="G131" i="64"/>
  <c r="AF131" i="64"/>
  <c r="K131" i="64"/>
  <c r="Y131" i="64"/>
  <c r="D131" i="64"/>
  <c r="AG131" i="64"/>
  <c r="L131" i="64"/>
  <c r="AE131" i="64"/>
  <c r="J131" i="64"/>
  <c r="Z131" i="64"/>
  <c r="E131" i="64"/>
  <c r="AD131" i="64"/>
  <c r="I131" i="64"/>
  <c r="AH131" i="64"/>
  <c r="M131" i="64"/>
  <c r="AC131" i="64"/>
  <c r="H131" i="64"/>
  <c r="AA131" i="64"/>
  <c r="F131" i="64"/>
  <c r="P141" i="64"/>
  <c r="R139" i="64"/>
  <c r="N145" i="64"/>
  <c r="V133" i="64"/>
  <c r="X132" i="64"/>
  <c r="O308" i="64"/>
  <c r="AA137" i="73"/>
  <c r="AC137" i="73"/>
  <c r="N139" i="73"/>
  <c r="O139" i="73"/>
  <c r="L139" i="73"/>
  <c r="M139" i="73"/>
  <c r="BB139" i="73"/>
  <c r="BC139" i="73"/>
  <c r="AZ139" i="73"/>
  <c r="BA139" i="73"/>
  <c r="I139" i="73"/>
  <c r="J139" i="73"/>
  <c r="G139" i="73"/>
  <c r="H139" i="73"/>
  <c r="AW139" i="73"/>
  <c r="AX139" i="73"/>
  <c r="AU139" i="73"/>
  <c r="AV139" i="73"/>
  <c r="AR139" i="73"/>
  <c r="AS139" i="73"/>
  <c r="AP139" i="73"/>
  <c r="AQ139" i="73"/>
  <c r="C138" i="73"/>
  <c r="AB138" i="73"/>
  <c r="X139" i="73"/>
  <c r="Y139" i="73"/>
  <c r="V139" i="73"/>
  <c r="W139" i="73"/>
  <c r="AH139" i="73"/>
  <c r="AI139" i="73"/>
  <c r="AF139" i="73"/>
  <c r="AG139" i="73"/>
  <c r="AM139" i="73"/>
  <c r="AN139" i="73"/>
  <c r="AK139" i="73"/>
  <c r="AL139" i="73"/>
  <c r="D139" i="73"/>
  <c r="E139" i="73"/>
  <c r="B139" i="73"/>
  <c r="S139" i="73"/>
  <c r="T139" i="73"/>
  <c r="Q139" i="73"/>
  <c r="R139" i="73"/>
  <c r="V134" i="64"/>
  <c r="X133" i="64"/>
  <c r="N146" i="64"/>
  <c r="R140" i="64"/>
  <c r="P142" i="64"/>
  <c r="AB132" i="64"/>
  <c r="G132" i="64"/>
  <c r="AF132" i="64"/>
  <c r="K132" i="64"/>
  <c r="AA132" i="64"/>
  <c r="F132" i="64"/>
  <c r="Y132" i="64"/>
  <c r="D132" i="64"/>
  <c r="AG132" i="64"/>
  <c r="L132" i="64"/>
  <c r="Z132" i="64"/>
  <c r="E132" i="64"/>
  <c r="AD132" i="64"/>
  <c r="I132" i="64"/>
  <c r="AH132" i="64"/>
  <c r="M132" i="64"/>
  <c r="AE132" i="64"/>
  <c r="J132" i="64"/>
  <c r="AC132" i="64"/>
  <c r="H132" i="64"/>
  <c r="O309" i="64"/>
  <c r="AM140" i="73"/>
  <c r="AN140" i="73"/>
  <c r="AK140" i="73"/>
  <c r="AL140" i="73"/>
  <c r="AH140" i="73"/>
  <c r="AI140" i="73"/>
  <c r="AF140" i="73"/>
  <c r="AG140" i="73"/>
  <c r="AW140" i="73"/>
  <c r="AX140" i="73"/>
  <c r="AU140" i="73"/>
  <c r="AV140" i="73"/>
  <c r="N140" i="73"/>
  <c r="O140" i="73"/>
  <c r="L140" i="73"/>
  <c r="M140" i="73"/>
  <c r="S140" i="73"/>
  <c r="T140" i="73"/>
  <c r="Q140" i="73"/>
  <c r="R140" i="73"/>
  <c r="AA138" i="73"/>
  <c r="AC138" i="73"/>
  <c r="X140" i="73"/>
  <c r="Y140" i="73"/>
  <c r="V140" i="73"/>
  <c r="W140" i="73"/>
  <c r="BB140" i="73"/>
  <c r="BC140" i="73"/>
  <c r="AZ140" i="73"/>
  <c r="BA140" i="73"/>
  <c r="I140" i="73"/>
  <c r="J140" i="73"/>
  <c r="G140" i="73"/>
  <c r="H140" i="73"/>
  <c r="D140" i="73"/>
  <c r="E140" i="73"/>
  <c r="B140" i="73"/>
  <c r="AR140" i="73"/>
  <c r="AS140" i="73"/>
  <c r="AP140" i="73"/>
  <c r="AQ140" i="73"/>
  <c r="C139" i="73"/>
  <c r="AB139" i="73"/>
  <c r="P143" i="64"/>
  <c r="R141" i="64"/>
  <c r="N147" i="64"/>
  <c r="V135" i="64"/>
  <c r="X134" i="64"/>
  <c r="Z133" i="64"/>
  <c r="E133" i="64"/>
  <c r="AD133" i="64"/>
  <c r="I133" i="64"/>
  <c r="AH133" i="64"/>
  <c r="M133" i="64"/>
  <c r="AC133" i="64"/>
  <c r="H133" i="64"/>
  <c r="AA133" i="64"/>
  <c r="F133" i="64"/>
  <c r="AB133" i="64"/>
  <c r="G133" i="64"/>
  <c r="AF133" i="64"/>
  <c r="K133" i="64"/>
  <c r="Y133" i="64"/>
  <c r="D133" i="64"/>
  <c r="AG133" i="64"/>
  <c r="L133" i="64"/>
  <c r="AE133" i="64"/>
  <c r="J133" i="64"/>
  <c r="O310" i="64"/>
  <c r="AA139" i="73"/>
  <c r="AC139" i="73"/>
  <c r="AW141" i="73"/>
  <c r="AX141" i="73"/>
  <c r="AU141" i="73"/>
  <c r="AV141" i="73"/>
  <c r="AR141" i="73"/>
  <c r="AS141" i="73"/>
  <c r="AP141" i="73"/>
  <c r="AQ141" i="73"/>
  <c r="N141" i="73"/>
  <c r="O141" i="73"/>
  <c r="L141" i="73"/>
  <c r="M141" i="73"/>
  <c r="BB141" i="73"/>
  <c r="BC141" i="73"/>
  <c r="AZ141" i="73"/>
  <c r="BA141" i="73"/>
  <c r="I141" i="73"/>
  <c r="J141" i="73"/>
  <c r="G141" i="73"/>
  <c r="H141" i="73"/>
  <c r="AM141" i="73"/>
  <c r="AN141" i="73"/>
  <c r="AK141" i="73"/>
  <c r="AL141" i="73"/>
  <c r="D141" i="73"/>
  <c r="E141" i="73"/>
  <c r="B141" i="73"/>
  <c r="S141" i="73"/>
  <c r="T141" i="73"/>
  <c r="Q141" i="73"/>
  <c r="R141" i="73"/>
  <c r="X141" i="73"/>
  <c r="Y141" i="73"/>
  <c r="V141" i="73"/>
  <c r="W141" i="73"/>
  <c r="AH141" i="73"/>
  <c r="AI141" i="73"/>
  <c r="AF141" i="73"/>
  <c r="AG141" i="73"/>
  <c r="C140" i="73"/>
  <c r="AB140" i="73"/>
  <c r="V136" i="64"/>
  <c r="X135" i="64"/>
  <c r="N148" i="64"/>
  <c r="R142" i="64"/>
  <c r="P144" i="64"/>
  <c r="AB134" i="64"/>
  <c r="G134" i="64"/>
  <c r="AF134" i="64"/>
  <c r="K134" i="64"/>
  <c r="AA134" i="64"/>
  <c r="F134" i="64"/>
  <c r="Y134" i="64"/>
  <c r="D134" i="64"/>
  <c r="AG134" i="64"/>
  <c r="L134" i="64"/>
  <c r="Z134" i="64"/>
  <c r="E134" i="64"/>
  <c r="AD134" i="64"/>
  <c r="I134" i="64"/>
  <c r="AH134" i="64"/>
  <c r="M134" i="64"/>
  <c r="AE134" i="64"/>
  <c r="J134" i="64"/>
  <c r="AC134" i="64"/>
  <c r="H134" i="64"/>
  <c r="O311" i="64"/>
  <c r="AA140" i="73"/>
  <c r="AC140" i="73"/>
  <c r="AM142" i="73"/>
  <c r="AN142" i="73"/>
  <c r="AK142" i="73"/>
  <c r="AL142" i="73"/>
  <c r="AH142" i="73"/>
  <c r="AI142" i="73"/>
  <c r="AF142" i="73"/>
  <c r="AG142" i="73"/>
  <c r="AW142" i="73"/>
  <c r="AX142" i="73"/>
  <c r="AU142" i="73"/>
  <c r="AV142" i="73"/>
  <c r="N142" i="73"/>
  <c r="O142" i="73"/>
  <c r="L142" i="73"/>
  <c r="M142" i="73"/>
  <c r="S142" i="73"/>
  <c r="T142" i="73"/>
  <c r="Q142" i="73"/>
  <c r="R142" i="73"/>
  <c r="C141" i="73"/>
  <c r="AB141" i="73"/>
  <c r="X142" i="73"/>
  <c r="Y142" i="73"/>
  <c r="V142" i="73"/>
  <c r="W142" i="73"/>
  <c r="BB142" i="73"/>
  <c r="BC142" i="73"/>
  <c r="AZ142" i="73"/>
  <c r="BA142" i="73"/>
  <c r="I142" i="73"/>
  <c r="J142" i="73"/>
  <c r="G142" i="73"/>
  <c r="H142" i="73"/>
  <c r="D142" i="73"/>
  <c r="E142" i="73"/>
  <c r="B142" i="73"/>
  <c r="AR142" i="73"/>
  <c r="AS142" i="73"/>
  <c r="AP142" i="73"/>
  <c r="AQ142" i="73"/>
  <c r="AB135" i="64"/>
  <c r="G135" i="64"/>
  <c r="AF135" i="64"/>
  <c r="K135" i="64"/>
  <c r="Y135" i="64"/>
  <c r="D135" i="64"/>
  <c r="AG135" i="64"/>
  <c r="L135" i="64"/>
  <c r="AE135" i="64"/>
  <c r="J135" i="64"/>
  <c r="Z135" i="64"/>
  <c r="E135" i="64"/>
  <c r="AD135" i="64"/>
  <c r="I135" i="64"/>
  <c r="AH135" i="64"/>
  <c r="M135" i="64"/>
  <c r="AC135" i="64"/>
  <c r="H135" i="64"/>
  <c r="AA135" i="64"/>
  <c r="F135" i="64"/>
  <c r="P145" i="64"/>
  <c r="R143" i="64"/>
  <c r="N149" i="64"/>
  <c r="V137" i="64"/>
  <c r="X136" i="64"/>
  <c r="O312" i="64"/>
  <c r="N143" i="73"/>
  <c r="O143" i="73"/>
  <c r="L143" i="73"/>
  <c r="M143" i="73"/>
  <c r="BB143" i="73"/>
  <c r="BC143" i="73"/>
  <c r="AZ143" i="73"/>
  <c r="BA143" i="73"/>
  <c r="I143" i="73"/>
  <c r="J143" i="73"/>
  <c r="G143" i="73"/>
  <c r="H143" i="73"/>
  <c r="AW143" i="73"/>
  <c r="AX143" i="73"/>
  <c r="AU143" i="73"/>
  <c r="AV143" i="73"/>
  <c r="AR143" i="73"/>
  <c r="AS143" i="73"/>
  <c r="AP143" i="73"/>
  <c r="AQ143" i="73"/>
  <c r="AA141" i="73"/>
  <c r="AC141" i="73"/>
  <c r="X143" i="73"/>
  <c r="Y143" i="73"/>
  <c r="V143" i="73"/>
  <c r="W143" i="73"/>
  <c r="AH143" i="73"/>
  <c r="AI143" i="73"/>
  <c r="AF143" i="73"/>
  <c r="AG143" i="73"/>
  <c r="AM143" i="73"/>
  <c r="AN143" i="73"/>
  <c r="AK143" i="73"/>
  <c r="AL143" i="73"/>
  <c r="D143" i="73"/>
  <c r="E143" i="73"/>
  <c r="B143" i="73"/>
  <c r="S143" i="73"/>
  <c r="T143" i="73"/>
  <c r="Q143" i="73"/>
  <c r="R143" i="73"/>
  <c r="C142" i="73"/>
  <c r="AB142" i="73"/>
  <c r="AB136" i="64"/>
  <c r="G136" i="64"/>
  <c r="AF136" i="64"/>
  <c r="K136" i="64"/>
  <c r="AA136" i="64"/>
  <c r="F136" i="64"/>
  <c r="Y136" i="64"/>
  <c r="D136" i="64"/>
  <c r="AG136" i="64"/>
  <c r="L136" i="64"/>
  <c r="Z136" i="64"/>
  <c r="E136" i="64"/>
  <c r="AD136" i="64"/>
  <c r="I136" i="64"/>
  <c r="AH136" i="64"/>
  <c r="M136" i="64"/>
  <c r="AE136" i="64"/>
  <c r="J136" i="64"/>
  <c r="AC136" i="64"/>
  <c r="H136" i="64"/>
  <c r="V138" i="64"/>
  <c r="X137" i="64"/>
  <c r="N150" i="64"/>
  <c r="R144" i="64"/>
  <c r="P146" i="64"/>
  <c r="O313" i="64"/>
  <c r="AA142" i="73"/>
  <c r="AC142" i="73"/>
  <c r="AM144" i="73"/>
  <c r="AN144" i="73"/>
  <c r="AK144" i="73"/>
  <c r="AL144" i="73"/>
  <c r="AH144" i="73"/>
  <c r="AI144" i="73"/>
  <c r="AF144" i="73"/>
  <c r="AG144" i="73"/>
  <c r="AW144" i="73"/>
  <c r="AX144" i="73"/>
  <c r="AU144" i="73"/>
  <c r="AV144" i="73"/>
  <c r="N144" i="73"/>
  <c r="O144" i="73"/>
  <c r="L144" i="73"/>
  <c r="M144" i="73"/>
  <c r="S144" i="73"/>
  <c r="T144" i="73"/>
  <c r="Q144" i="73"/>
  <c r="R144" i="73"/>
  <c r="X144" i="73"/>
  <c r="Y144" i="73"/>
  <c r="V144" i="73"/>
  <c r="W144" i="73"/>
  <c r="BB144" i="73"/>
  <c r="BC144" i="73"/>
  <c r="AZ144" i="73"/>
  <c r="BA144" i="73"/>
  <c r="I144" i="73"/>
  <c r="J144" i="73"/>
  <c r="G144" i="73"/>
  <c r="H144" i="73"/>
  <c r="D144" i="73"/>
  <c r="E144" i="73"/>
  <c r="B144" i="73"/>
  <c r="AR144" i="73"/>
  <c r="AS144" i="73"/>
  <c r="AP144" i="73"/>
  <c r="AQ144" i="73"/>
  <c r="C143" i="73"/>
  <c r="AB143" i="73"/>
  <c r="P147" i="64"/>
  <c r="N151" i="64"/>
  <c r="Z137" i="64"/>
  <c r="E137" i="64"/>
  <c r="AD137" i="64"/>
  <c r="I137" i="64"/>
  <c r="AH137" i="64"/>
  <c r="M137" i="64"/>
  <c r="AC137" i="64"/>
  <c r="H137" i="64"/>
  <c r="AA137" i="64"/>
  <c r="F137" i="64"/>
  <c r="AB137" i="64"/>
  <c r="G137" i="64"/>
  <c r="AF137" i="64"/>
  <c r="K137" i="64"/>
  <c r="Y137" i="64"/>
  <c r="D137" i="64"/>
  <c r="AG137" i="64"/>
  <c r="L137" i="64"/>
  <c r="AE137" i="64"/>
  <c r="J137" i="64"/>
  <c r="R145" i="64"/>
  <c r="V139" i="64"/>
  <c r="X138" i="64"/>
  <c r="O314" i="64"/>
  <c r="AW145" i="73"/>
  <c r="AX145" i="73"/>
  <c r="AU145" i="73"/>
  <c r="AV145" i="73"/>
  <c r="AR145" i="73"/>
  <c r="AS145" i="73"/>
  <c r="AP145" i="73"/>
  <c r="AQ145" i="73"/>
  <c r="N145" i="73"/>
  <c r="O145" i="73"/>
  <c r="L145" i="73"/>
  <c r="M145" i="73"/>
  <c r="BB145" i="73"/>
  <c r="BC145" i="73"/>
  <c r="AZ145" i="73"/>
  <c r="BA145" i="73"/>
  <c r="I145" i="73"/>
  <c r="J145" i="73"/>
  <c r="G145" i="73"/>
  <c r="H145" i="73"/>
  <c r="AA143" i="73"/>
  <c r="AC143" i="73"/>
  <c r="C144" i="73"/>
  <c r="AB144" i="73"/>
  <c r="AM145" i="73"/>
  <c r="AN145" i="73"/>
  <c r="AK145" i="73"/>
  <c r="AL145" i="73"/>
  <c r="D145" i="73"/>
  <c r="E145" i="73"/>
  <c r="B145" i="73"/>
  <c r="S145" i="73"/>
  <c r="T145" i="73"/>
  <c r="Q145" i="73"/>
  <c r="R145" i="73"/>
  <c r="X145" i="73"/>
  <c r="Y145" i="73"/>
  <c r="V145" i="73"/>
  <c r="W145" i="73"/>
  <c r="AH145" i="73"/>
  <c r="AI145" i="73"/>
  <c r="AF145" i="73"/>
  <c r="AG145" i="73"/>
  <c r="R146" i="64"/>
  <c r="AB138" i="64"/>
  <c r="G138" i="64"/>
  <c r="AF138" i="64"/>
  <c r="K138" i="64"/>
  <c r="AA138" i="64"/>
  <c r="F138" i="64"/>
  <c r="Y138" i="64"/>
  <c r="D138" i="64"/>
  <c r="AG138" i="64"/>
  <c r="L138" i="64"/>
  <c r="Z138" i="64"/>
  <c r="E138" i="64"/>
  <c r="AD138" i="64"/>
  <c r="I138" i="64"/>
  <c r="AH138" i="64"/>
  <c r="M138" i="64"/>
  <c r="AE138" i="64"/>
  <c r="J138" i="64"/>
  <c r="AC138" i="64"/>
  <c r="H138" i="64"/>
  <c r="V140" i="64"/>
  <c r="X139" i="64"/>
  <c r="N152" i="64"/>
  <c r="P148" i="64"/>
  <c r="O315" i="64"/>
  <c r="AM146" i="73"/>
  <c r="AN146" i="73"/>
  <c r="AK146" i="73"/>
  <c r="AL146" i="73"/>
  <c r="AH146" i="73"/>
  <c r="AI146" i="73"/>
  <c r="AF146" i="73"/>
  <c r="AG146" i="73"/>
  <c r="AW146" i="73"/>
  <c r="AX146" i="73"/>
  <c r="AU146" i="73"/>
  <c r="AV146" i="73"/>
  <c r="N146" i="73"/>
  <c r="O146" i="73"/>
  <c r="L146" i="73"/>
  <c r="M146" i="73"/>
  <c r="S146" i="73"/>
  <c r="T146" i="73"/>
  <c r="Q146" i="73"/>
  <c r="R146" i="73"/>
  <c r="C145" i="73"/>
  <c r="AB145" i="73"/>
  <c r="X146" i="73"/>
  <c r="Y146" i="73"/>
  <c r="V146" i="73"/>
  <c r="W146" i="73"/>
  <c r="BB146" i="73"/>
  <c r="BC146" i="73"/>
  <c r="AZ146" i="73"/>
  <c r="BA146" i="73"/>
  <c r="I146" i="73"/>
  <c r="J146" i="73"/>
  <c r="G146" i="73"/>
  <c r="H146" i="73"/>
  <c r="D146" i="73"/>
  <c r="E146" i="73"/>
  <c r="B146" i="73"/>
  <c r="AR146" i="73"/>
  <c r="AS146" i="73"/>
  <c r="AP146" i="73"/>
  <c r="AQ146" i="73"/>
  <c r="AA144" i="73"/>
  <c r="AC144" i="73"/>
  <c r="N153" i="64"/>
  <c r="AB139" i="64"/>
  <c r="G139" i="64"/>
  <c r="AF139" i="64"/>
  <c r="K139" i="64"/>
  <c r="Y139" i="64"/>
  <c r="D139" i="64"/>
  <c r="AG139" i="64"/>
  <c r="L139" i="64"/>
  <c r="AE139" i="64"/>
  <c r="J139" i="64"/>
  <c r="Z139" i="64"/>
  <c r="E139" i="64"/>
  <c r="AD139" i="64"/>
  <c r="I139" i="64"/>
  <c r="AH139" i="64"/>
  <c r="M139" i="64"/>
  <c r="AC139" i="64"/>
  <c r="H139" i="64"/>
  <c r="AA139" i="64"/>
  <c r="F139" i="64"/>
  <c r="P149" i="64"/>
  <c r="V141" i="64"/>
  <c r="X140" i="64"/>
  <c r="R147" i="64"/>
  <c r="O316" i="64"/>
  <c r="N147" i="73"/>
  <c r="O147" i="73"/>
  <c r="L147" i="73"/>
  <c r="M147" i="73"/>
  <c r="BB147" i="73"/>
  <c r="BC147" i="73"/>
  <c r="AZ147" i="73"/>
  <c r="BA147" i="73"/>
  <c r="I147" i="73"/>
  <c r="J147" i="73"/>
  <c r="G147" i="73"/>
  <c r="H147" i="73"/>
  <c r="AW147" i="73"/>
  <c r="AX147" i="73"/>
  <c r="AU147" i="73"/>
  <c r="AV147" i="73"/>
  <c r="AR147" i="73"/>
  <c r="AS147" i="73"/>
  <c r="AP147" i="73"/>
  <c r="AQ147" i="73"/>
  <c r="AA145" i="73"/>
  <c r="AC145" i="73"/>
  <c r="X147" i="73"/>
  <c r="Y147" i="73"/>
  <c r="V147" i="73"/>
  <c r="W147" i="73"/>
  <c r="AH147" i="73"/>
  <c r="AI147" i="73"/>
  <c r="AF147" i="73"/>
  <c r="AG147" i="73"/>
  <c r="AM147" i="73"/>
  <c r="AN147" i="73"/>
  <c r="AK147" i="73"/>
  <c r="AL147" i="73"/>
  <c r="D147" i="73"/>
  <c r="E147" i="73"/>
  <c r="B147" i="73"/>
  <c r="S147" i="73"/>
  <c r="T147" i="73"/>
  <c r="Q147" i="73"/>
  <c r="R147" i="73"/>
  <c r="C146" i="73"/>
  <c r="AB146" i="73"/>
  <c r="R148" i="64"/>
  <c r="V142" i="64"/>
  <c r="X141" i="64"/>
  <c r="P150" i="64"/>
  <c r="N154" i="64"/>
  <c r="AB140" i="64"/>
  <c r="G140" i="64"/>
  <c r="AF140" i="64"/>
  <c r="K140" i="64"/>
  <c r="AA140" i="64"/>
  <c r="F140" i="64"/>
  <c r="Y140" i="64"/>
  <c r="D140" i="64"/>
  <c r="AG140" i="64"/>
  <c r="L140" i="64"/>
  <c r="Z140" i="64"/>
  <c r="E140" i="64"/>
  <c r="AD140" i="64"/>
  <c r="I140" i="64"/>
  <c r="AH140" i="64"/>
  <c r="M140" i="64"/>
  <c r="AE140" i="64"/>
  <c r="J140" i="64"/>
  <c r="AC140" i="64"/>
  <c r="H140" i="64"/>
  <c r="O317" i="64"/>
  <c r="AA146" i="73"/>
  <c r="AC146" i="73"/>
  <c r="AM148" i="73"/>
  <c r="AN148" i="73"/>
  <c r="AK148" i="73"/>
  <c r="AL148" i="73"/>
  <c r="AH148" i="73"/>
  <c r="AI148" i="73"/>
  <c r="AF148" i="73"/>
  <c r="AG148" i="73"/>
  <c r="AW148" i="73"/>
  <c r="AX148" i="73"/>
  <c r="AU148" i="73"/>
  <c r="AV148" i="73"/>
  <c r="N148" i="73"/>
  <c r="O148" i="73"/>
  <c r="L148" i="73"/>
  <c r="M148" i="73"/>
  <c r="S148" i="73"/>
  <c r="T148" i="73"/>
  <c r="Q148" i="73"/>
  <c r="R148" i="73"/>
  <c r="X148" i="73"/>
  <c r="Y148" i="73"/>
  <c r="V148" i="73"/>
  <c r="W148" i="73"/>
  <c r="BB148" i="73"/>
  <c r="BC148" i="73"/>
  <c r="AZ148" i="73"/>
  <c r="BA148" i="73"/>
  <c r="I148" i="73"/>
  <c r="J148" i="73"/>
  <c r="G148" i="73"/>
  <c r="H148" i="73"/>
  <c r="D148" i="73"/>
  <c r="E148" i="73"/>
  <c r="B148" i="73"/>
  <c r="AR148" i="73"/>
  <c r="AS148" i="73"/>
  <c r="AP148" i="73"/>
  <c r="AQ148" i="73"/>
  <c r="C147" i="73"/>
  <c r="AB147" i="73"/>
  <c r="N155" i="64"/>
  <c r="P151" i="64"/>
  <c r="V143" i="64"/>
  <c r="X142" i="64"/>
  <c r="R149" i="64"/>
  <c r="Z141" i="64"/>
  <c r="E141" i="64"/>
  <c r="AD141" i="64"/>
  <c r="I141" i="64"/>
  <c r="AH141" i="64"/>
  <c r="M141" i="64"/>
  <c r="AC141" i="64"/>
  <c r="H141" i="64"/>
  <c r="AA141" i="64"/>
  <c r="F141" i="64"/>
  <c r="AB141" i="64"/>
  <c r="G141" i="64"/>
  <c r="AF141" i="64"/>
  <c r="K141" i="64"/>
  <c r="Y141" i="64"/>
  <c r="D141" i="64"/>
  <c r="AG141" i="64"/>
  <c r="L141" i="64"/>
  <c r="AE141" i="64"/>
  <c r="J141" i="64"/>
  <c r="O318" i="64"/>
  <c r="AA147" i="73"/>
  <c r="AC147" i="73"/>
  <c r="AM149" i="73"/>
  <c r="AN149" i="73"/>
  <c r="AK149" i="73"/>
  <c r="AL149" i="73"/>
  <c r="D149" i="73"/>
  <c r="E149" i="73"/>
  <c r="B149" i="73"/>
  <c r="S149" i="73"/>
  <c r="T149" i="73"/>
  <c r="Q149" i="73"/>
  <c r="R149" i="73"/>
  <c r="X149" i="73"/>
  <c r="Y149" i="73"/>
  <c r="V149" i="73"/>
  <c r="W149" i="73"/>
  <c r="AH149" i="73"/>
  <c r="AI149" i="73"/>
  <c r="AF149" i="73"/>
  <c r="AG149" i="73"/>
  <c r="C148" i="73"/>
  <c r="AB148" i="73"/>
  <c r="AW149" i="73"/>
  <c r="AX149" i="73"/>
  <c r="AU149" i="73"/>
  <c r="AV149" i="73"/>
  <c r="AR149" i="73"/>
  <c r="AS149" i="73"/>
  <c r="AP149" i="73"/>
  <c r="AQ149" i="73"/>
  <c r="N149" i="73"/>
  <c r="O149" i="73"/>
  <c r="L149" i="73"/>
  <c r="M149" i="73"/>
  <c r="BB149" i="73"/>
  <c r="BC149" i="73"/>
  <c r="AZ149" i="73"/>
  <c r="BA149" i="73"/>
  <c r="I149" i="73"/>
  <c r="J149" i="73"/>
  <c r="G149" i="73"/>
  <c r="H149" i="73"/>
  <c r="R150" i="64"/>
  <c r="V144" i="64"/>
  <c r="X143" i="64"/>
  <c r="P152" i="64"/>
  <c r="N156" i="64"/>
  <c r="AB142" i="64"/>
  <c r="G142" i="64"/>
  <c r="AF142" i="64"/>
  <c r="K142" i="64"/>
  <c r="AA142" i="64"/>
  <c r="F142" i="64"/>
  <c r="Y142" i="64"/>
  <c r="D142" i="64"/>
  <c r="AG142" i="64"/>
  <c r="L142" i="64"/>
  <c r="Z142" i="64"/>
  <c r="E142" i="64"/>
  <c r="AD142" i="64"/>
  <c r="I142" i="64"/>
  <c r="AH142" i="64"/>
  <c r="M142" i="64"/>
  <c r="AE142" i="64"/>
  <c r="J142" i="64"/>
  <c r="AC142" i="64"/>
  <c r="H142" i="64"/>
  <c r="O319" i="64"/>
  <c r="AM150" i="73"/>
  <c r="AN150" i="73"/>
  <c r="AK150" i="73"/>
  <c r="AL150" i="73"/>
  <c r="AH150" i="73"/>
  <c r="AI150" i="73"/>
  <c r="AF150" i="73"/>
  <c r="AG150" i="73"/>
  <c r="AW150" i="73"/>
  <c r="AX150" i="73"/>
  <c r="AU150" i="73"/>
  <c r="AV150" i="73"/>
  <c r="N150" i="73"/>
  <c r="O150" i="73"/>
  <c r="L150" i="73"/>
  <c r="M150" i="73"/>
  <c r="S150" i="73"/>
  <c r="T150" i="73"/>
  <c r="Q150" i="73"/>
  <c r="R150" i="73"/>
  <c r="AA148" i="73"/>
  <c r="AC148" i="73"/>
  <c r="X150" i="73"/>
  <c r="Y150" i="73"/>
  <c r="V150" i="73"/>
  <c r="W150" i="73"/>
  <c r="BB150" i="73"/>
  <c r="BC150" i="73"/>
  <c r="AZ150" i="73"/>
  <c r="BA150" i="73"/>
  <c r="I150" i="73"/>
  <c r="J150" i="73"/>
  <c r="G150" i="73"/>
  <c r="H150" i="73"/>
  <c r="D150" i="73"/>
  <c r="E150" i="73"/>
  <c r="B150" i="73"/>
  <c r="AR150" i="73"/>
  <c r="AS150" i="73"/>
  <c r="AP150" i="73"/>
  <c r="AQ150" i="73"/>
  <c r="C149" i="73"/>
  <c r="AB149" i="73"/>
  <c r="N157" i="64"/>
  <c r="P153" i="64"/>
  <c r="V145" i="64"/>
  <c r="X144" i="64"/>
  <c r="R151" i="64"/>
  <c r="AB143" i="64"/>
  <c r="G143" i="64"/>
  <c r="AF143" i="64"/>
  <c r="K143" i="64"/>
  <c r="Y143" i="64"/>
  <c r="D143" i="64"/>
  <c r="AG143" i="64"/>
  <c r="L143" i="64"/>
  <c r="AE143" i="64"/>
  <c r="J143" i="64"/>
  <c r="Z143" i="64"/>
  <c r="E143" i="64"/>
  <c r="AD143" i="64"/>
  <c r="I143" i="64"/>
  <c r="AH143" i="64"/>
  <c r="M143" i="64"/>
  <c r="AC143" i="64"/>
  <c r="H143" i="64"/>
  <c r="AA143" i="64"/>
  <c r="F143" i="64"/>
  <c r="O320" i="64"/>
  <c r="AA149" i="73"/>
  <c r="AC149" i="73"/>
  <c r="X151" i="73"/>
  <c r="Y151" i="73"/>
  <c r="V151" i="73"/>
  <c r="W151" i="73"/>
  <c r="AH151" i="73"/>
  <c r="AI151" i="73"/>
  <c r="AF151" i="73"/>
  <c r="AG151" i="73"/>
  <c r="AM151" i="73"/>
  <c r="AN151" i="73"/>
  <c r="AK151" i="73"/>
  <c r="AL151" i="73"/>
  <c r="D151" i="73"/>
  <c r="E151" i="73"/>
  <c r="B151" i="73"/>
  <c r="S151" i="73"/>
  <c r="T151" i="73"/>
  <c r="Q151" i="73"/>
  <c r="R151" i="73"/>
  <c r="C150" i="73"/>
  <c r="AB150" i="73"/>
  <c r="N151" i="73"/>
  <c r="O151" i="73"/>
  <c r="L151" i="73"/>
  <c r="M151" i="73"/>
  <c r="BB151" i="73"/>
  <c r="BC151" i="73"/>
  <c r="AZ151" i="73"/>
  <c r="BA151" i="73"/>
  <c r="I151" i="73"/>
  <c r="J151" i="73"/>
  <c r="G151" i="73"/>
  <c r="H151" i="73"/>
  <c r="AW151" i="73"/>
  <c r="AX151" i="73"/>
  <c r="AU151" i="73"/>
  <c r="AV151" i="73"/>
  <c r="AR151" i="73"/>
  <c r="AS151" i="73"/>
  <c r="AP151" i="73"/>
  <c r="AQ151" i="73"/>
  <c r="R152" i="64"/>
  <c r="V146" i="64"/>
  <c r="X145" i="64"/>
  <c r="AB144" i="64"/>
  <c r="G144" i="64"/>
  <c r="AF144" i="64"/>
  <c r="K144" i="64"/>
  <c r="AA144" i="64"/>
  <c r="F144" i="64"/>
  <c r="Y144" i="64"/>
  <c r="D144" i="64"/>
  <c r="AG144" i="64"/>
  <c r="L144" i="64"/>
  <c r="Z144" i="64"/>
  <c r="E144" i="64"/>
  <c r="AD144" i="64"/>
  <c r="I144" i="64"/>
  <c r="AH144" i="64"/>
  <c r="M144" i="64"/>
  <c r="AE144" i="64"/>
  <c r="J144" i="64"/>
  <c r="AC144" i="64"/>
  <c r="H144" i="64"/>
  <c r="P154" i="64"/>
  <c r="N158" i="64"/>
  <c r="O321" i="64"/>
  <c r="X152" i="73"/>
  <c r="Y152" i="73"/>
  <c r="V152" i="73"/>
  <c r="W152" i="73"/>
  <c r="BB152" i="73"/>
  <c r="BC152" i="73"/>
  <c r="AZ152" i="73"/>
  <c r="BA152" i="73"/>
  <c r="I152" i="73"/>
  <c r="J152" i="73"/>
  <c r="G152" i="73"/>
  <c r="H152" i="73"/>
  <c r="D152" i="73"/>
  <c r="E152" i="73"/>
  <c r="B152" i="73"/>
  <c r="AR152" i="73"/>
  <c r="AS152" i="73"/>
  <c r="AP152" i="73"/>
  <c r="AQ152" i="73"/>
  <c r="AA150" i="73"/>
  <c r="AC150" i="73"/>
  <c r="AM152" i="73"/>
  <c r="AN152" i="73"/>
  <c r="AK152" i="73"/>
  <c r="AL152" i="73"/>
  <c r="AH152" i="73"/>
  <c r="AI152" i="73"/>
  <c r="AF152" i="73"/>
  <c r="AG152" i="73"/>
  <c r="AW152" i="73"/>
  <c r="AX152" i="73"/>
  <c r="AU152" i="73"/>
  <c r="AV152" i="73"/>
  <c r="N152" i="73"/>
  <c r="O152" i="73"/>
  <c r="L152" i="73"/>
  <c r="M152" i="73"/>
  <c r="S152" i="73"/>
  <c r="T152" i="73"/>
  <c r="Q152" i="73"/>
  <c r="R152" i="73"/>
  <c r="C151" i="73"/>
  <c r="AB151" i="73"/>
  <c r="N159" i="64"/>
  <c r="P155" i="64"/>
  <c r="V147" i="64"/>
  <c r="X146" i="64"/>
  <c r="R153" i="64"/>
  <c r="Z145" i="64"/>
  <c r="E145" i="64"/>
  <c r="AD145" i="64"/>
  <c r="I145" i="64"/>
  <c r="AH145" i="64"/>
  <c r="M145" i="64"/>
  <c r="AC145" i="64"/>
  <c r="H145" i="64"/>
  <c r="AA145" i="64"/>
  <c r="F145" i="64"/>
  <c r="AB145" i="64"/>
  <c r="G145" i="64"/>
  <c r="AF145" i="64"/>
  <c r="K145" i="64"/>
  <c r="Y145" i="64"/>
  <c r="D145" i="64"/>
  <c r="AG145" i="64"/>
  <c r="L145" i="64"/>
  <c r="AE145" i="64"/>
  <c r="J145" i="64"/>
  <c r="O322" i="64"/>
  <c r="AA151" i="73"/>
  <c r="AC151" i="73"/>
  <c r="AM153" i="73"/>
  <c r="AN153" i="73"/>
  <c r="AK153" i="73"/>
  <c r="AL153" i="73"/>
  <c r="D153" i="73"/>
  <c r="E153" i="73"/>
  <c r="B153" i="73"/>
  <c r="S153" i="73"/>
  <c r="T153" i="73"/>
  <c r="Q153" i="73"/>
  <c r="R153" i="73"/>
  <c r="X153" i="73"/>
  <c r="Y153" i="73"/>
  <c r="V153" i="73"/>
  <c r="W153" i="73"/>
  <c r="AH153" i="73"/>
  <c r="AI153" i="73"/>
  <c r="AF153" i="73"/>
  <c r="AG153" i="73"/>
  <c r="AW153" i="73"/>
  <c r="AX153" i="73"/>
  <c r="AU153" i="73"/>
  <c r="AV153" i="73"/>
  <c r="AR153" i="73"/>
  <c r="AS153" i="73"/>
  <c r="AP153" i="73"/>
  <c r="AQ153" i="73"/>
  <c r="N153" i="73"/>
  <c r="O153" i="73"/>
  <c r="L153" i="73"/>
  <c r="M153" i="73"/>
  <c r="BB153" i="73"/>
  <c r="BC153" i="73"/>
  <c r="AZ153" i="73"/>
  <c r="BA153" i="73"/>
  <c r="I153" i="73"/>
  <c r="J153" i="73"/>
  <c r="G153" i="73"/>
  <c r="H153" i="73"/>
  <c r="C152" i="73"/>
  <c r="AB152" i="73"/>
  <c r="R154" i="64"/>
  <c r="V148" i="64"/>
  <c r="X147" i="64"/>
  <c r="P156" i="64"/>
  <c r="N160" i="64"/>
  <c r="Z146" i="64"/>
  <c r="E146" i="64"/>
  <c r="AD146" i="64"/>
  <c r="I146" i="64"/>
  <c r="AH146" i="64"/>
  <c r="M146" i="64"/>
  <c r="AA146" i="64"/>
  <c r="F146" i="64"/>
  <c r="AE146" i="64"/>
  <c r="J146" i="64"/>
  <c r="AB146" i="64"/>
  <c r="G146" i="64"/>
  <c r="AF146" i="64"/>
  <c r="K146" i="64"/>
  <c r="Y146" i="64"/>
  <c r="D146" i="64"/>
  <c r="AC146" i="64"/>
  <c r="H146" i="64"/>
  <c r="AG146" i="64"/>
  <c r="L146" i="64"/>
  <c r="O323" i="64"/>
  <c r="AA152" i="73"/>
  <c r="AC152" i="73"/>
  <c r="AW154" i="73"/>
  <c r="AX154" i="73"/>
  <c r="AU154" i="73"/>
  <c r="AV154" i="73"/>
  <c r="D154" i="73"/>
  <c r="E154" i="73"/>
  <c r="B154" i="73"/>
  <c r="S154" i="73"/>
  <c r="T154" i="73"/>
  <c r="Q154" i="73"/>
  <c r="R154" i="73"/>
  <c r="N154" i="73"/>
  <c r="O154" i="73"/>
  <c r="L154" i="73"/>
  <c r="M154" i="73"/>
  <c r="AH154" i="73"/>
  <c r="AI154" i="73"/>
  <c r="AF154" i="73"/>
  <c r="AG154" i="73"/>
  <c r="X154" i="73"/>
  <c r="Y154" i="73"/>
  <c r="V154" i="73"/>
  <c r="W154" i="73"/>
  <c r="AR154" i="73"/>
  <c r="AS154" i="73"/>
  <c r="AP154" i="73"/>
  <c r="AQ154" i="73"/>
  <c r="AM154" i="73"/>
  <c r="AN154" i="73"/>
  <c r="AK154" i="73"/>
  <c r="AL154" i="73"/>
  <c r="BB154" i="73"/>
  <c r="BC154" i="73"/>
  <c r="AZ154" i="73"/>
  <c r="BA154" i="73"/>
  <c r="I154" i="73"/>
  <c r="J154" i="73"/>
  <c r="G154" i="73"/>
  <c r="H154" i="73"/>
  <c r="C153" i="73"/>
  <c r="AB153" i="73"/>
  <c r="N161" i="64"/>
  <c r="P157" i="64"/>
  <c r="V149" i="64"/>
  <c r="X148" i="64"/>
  <c r="R155" i="64"/>
  <c r="AB147" i="64"/>
  <c r="G147" i="64"/>
  <c r="AF147" i="64"/>
  <c r="K147" i="64"/>
  <c r="Y147" i="64"/>
  <c r="D147" i="64"/>
  <c r="AC147" i="64"/>
  <c r="H147" i="64"/>
  <c r="AG147" i="64"/>
  <c r="L147" i="64"/>
  <c r="Z147" i="64"/>
  <c r="E147" i="64"/>
  <c r="AD147" i="64"/>
  <c r="I147" i="64"/>
  <c r="AH147" i="64"/>
  <c r="M147" i="64"/>
  <c r="AA147" i="64"/>
  <c r="F147" i="64"/>
  <c r="AE147" i="64"/>
  <c r="J147" i="64"/>
  <c r="O324" i="64"/>
  <c r="N155" i="73"/>
  <c r="O155" i="73"/>
  <c r="L155" i="73"/>
  <c r="M155" i="73"/>
  <c r="AH155" i="73"/>
  <c r="AI155" i="73"/>
  <c r="AF155" i="73"/>
  <c r="AG155" i="73"/>
  <c r="AW155" i="73"/>
  <c r="AX155" i="73"/>
  <c r="AU155" i="73"/>
  <c r="AV155" i="73"/>
  <c r="D155" i="73"/>
  <c r="E155" i="73"/>
  <c r="B155" i="73"/>
  <c r="S155" i="73"/>
  <c r="T155" i="73"/>
  <c r="Q155" i="73"/>
  <c r="R155" i="73"/>
  <c r="AM155" i="73"/>
  <c r="AN155" i="73"/>
  <c r="AK155" i="73"/>
  <c r="AL155" i="73"/>
  <c r="BB155" i="73"/>
  <c r="BC155" i="73"/>
  <c r="AZ155" i="73"/>
  <c r="BA155" i="73"/>
  <c r="I155" i="73"/>
  <c r="J155" i="73"/>
  <c r="G155" i="73"/>
  <c r="H155" i="73"/>
  <c r="X155" i="73"/>
  <c r="Y155" i="73"/>
  <c r="V155" i="73"/>
  <c r="W155" i="73"/>
  <c r="AR155" i="73"/>
  <c r="AS155" i="73"/>
  <c r="AP155" i="73"/>
  <c r="AQ155" i="73"/>
  <c r="AA153" i="73"/>
  <c r="AC153" i="73"/>
  <c r="C154" i="73"/>
  <c r="AB154" i="73"/>
  <c r="R156" i="64"/>
  <c r="V150" i="64"/>
  <c r="X149" i="64"/>
  <c r="P158" i="64"/>
  <c r="N162" i="64"/>
  <c r="Z148" i="64"/>
  <c r="E148" i="64"/>
  <c r="AD148" i="64"/>
  <c r="I148" i="64"/>
  <c r="AH148" i="64"/>
  <c r="M148" i="64"/>
  <c r="AA148" i="64"/>
  <c r="F148" i="64"/>
  <c r="AE148" i="64"/>
  <c r="J148" i="64"/>
  <c r="AB148" i="64"/>
  <c r="G148" i="64"/>
  <c r="AF148" i="64"/>
  <c r="K148" i="64"/>
  <c r="Y148" i="64"/>
  <c r="D148" i="64"/>
  <c r="AC148" i="64"/>
  <c r="H148" i="64"/>
  <c r="AG148" i="64"/>
  <c r="L148" i="64"/>
  <c r="O325" i="64"/>
  <c r="X156" i="73"/>
  <c r="Y156" i="73"/>
  <c r="V156" i="73"/>
  <c r="W156" i="73"/>
  <c r="AR156" i="73"/>
  <c r="AS156" i="73"/>
  <c r="AP156" i="73"/>
  <c r="AQ156" i="73"/>
  <c r="AM156" i="73"/>
  <c r="AN156" i="73"/>
  <c r="AK156" i="73"/>
  <c r="AL156" i="73"/>
  <c r="BB156" i="73"/>
  <c r="BC156" i="73"/>
  <c r="AZ156" i="73"/>
  <c r="BA156" i="73"/>
  <c r="I156" i="73"/>
  <c r="J156" i="73"/>
  <c r="G156" i="73"/>
  <c r="H156" i="73"/>
  <c r="AA154" i="73"/>
  <c r="AC154" i="73"/>
  <c r="AW156" i="73"/>
  <c r="AX156" i="73"/>
  <c r="AU156" i="73"/>
  <c r="AV156" i="73"/>
  <c r="D156" i="73"/>
  <c r="E156" i="73"/>
  <c r="B156" i="73"/>
  <c r="S156" i="73"/>
  <c r="T156" i="73"/>
  <c r="Q156" i="73"/>
  <c r="R156" i="73"/>
  <c r="N156" i="73"/>
  <c r="O156" i="73"/>
  <c r="L156" i="73"/>
  <c r="M156" i="73"/>
  <c r="AH156" i="73"/>
  <c r="AI156" i="73"/>
  <c r="AF156" i="73"/>
  <c r="AG156" i="73"/>
  <c r="C155" i="73"/>
  <c r="AB155" i="73"/>
  <c r="AB149" i="64"/>
  <c r="G149" i="64"/>
  <c r="AF149" i="64"/>
  <c r="K149" i="64"/>
  <c r="Y149" i="64"/>
  <c r="D149" i="64"/>
  <c r="AC149" i="64"/>
  <c r="H149" i="64"/>
  <c r="AG149" i="64"/>
  <c r="L149" i="64"/>
  <c r="Z149" i="64"/>
  <c r="E149" i="64"/>
  <c r="AD149" i="64"/>
  <c r="I149" i="64"/>
  <c r="AH149" i="64"/>
  <c r="M149" i="64"/>
  <c r="AA149" i="64"/>
  <c r="F149" i="64"/>
  <c r="AE149" i="64"/>
  <c r="J149" i="64"/>
  <c r="N163" i="64"/>
  <c r="P159" i="64"/>
  <c r="V151" i="64"/>
  <c r="X150" i="64"/>
  <c r="R157" i="64"/>
  <c r="O326" i="64"/>
  <c r="AA155" i="73"/>
  <c r="AC155" i="73"/>
  <c r="AM157" i="73"/>
  <c r="AN157" i="73"/>
  <c r="AK157" i="73"/>
  <c r="AL157" i="73"/>
  <c r="BB157" i="73"/>
  <c r="BC157" i="73"/>
  <c r="AZ157" i="73"/>
  <c r="BA157" i="73"/>
  <c r="I157" i="73"/>
  <c r="J157" i="73"/>
  <c r="G157" i="73"/>
  <c r="H157" i="73"/>
  <c r="X157" i="73"/>
  <c r="Y157" i="73"/>
  <c r="V157" i="73"/>
  <c r="W157" i="73"/>
  <c r="AR157" i="73"/>
  <c r="AS157" i="73"/>
  <c r="AP157" i="73"/>
  <c r="AQ157" i="73"/>
  <c r="N157" i="73"/>
  <c r="O157" i="73"/>
  <c r="L157" i="73"/>
  <c r="M157" i="73"/>
  <c r="AH157" i="73"/>
  <c r="AI157" i="73"/>
  <c r="AF157" i="73"/>
  <c r="AG157" i="73"/>
  <c r="AW157" i="73"/>
  <c r="AX157" i="73"/>
  <c r="AU157" i="73"/>
  <c r="AV157" i="73"/>
  <c r="D157" i="73"/>
  <c r="E157" i="73"/>
  <c r="B157" i="73"/>
  <c r="S157" i="73"/>
  <c r="T157" i="73"/>
  <c r="Q157" i="73"/>
  <c r="R157" i="73"/>
  <c r="C156" i="73"/>
  <c r="AB156" i="73"/>
  <c r="R158" i="64"/>
  <c r="V152" i="64"/>
  <c r="X151" i="64"/>
  <c r="P160" i="64"/>
  <c r="N164" i="64"/>
  <c r="Z150" i="64"/>
  <c r="E150" i="64"/>
  <c r="AD150" i="64"/>
  <c r="I150" i="64"/>
  <c r="AH150" i="64"/>
  <c r="M150" i="64"/>
  <c r="AA150" i="64"/>
  <c r="F150" i="64"/>
  <c r="AE150" i="64"/>
  <c r="J150" i="64"/>
  <c r="AB150" i="64"/>
  <c r="G150" i="64"/>
  <c r="AF150" i="64"/>
  <c r="K150" i="64"/>
  <c r="Y150" i="64"/>
  <c r="D150" i="64"/>
  <c r="AC150" i="64"/>
  <c r="H150" i="64"/>
  <c r="AG150" i="64"/>
  <c r="L150" i="64"/>
  <c r="O327" i="64"/>
  <c r="AA156" i="73"/>
  <c r="AC156" i="73"/>
  <c r="X158" i="73"/>
  <c r="Y158" i="73"/>
  <c r="V158" i="73"/>
  <c r="W158" i="73"/>
  <c r="AR158" i="73"/>
  <c r="AS158" i="73"/>
  <c r="AP158" i="73"/>
  <c r="AQ158" i="73"/>
  <c r="AM158" i="73"/>
  <c r="AN158" i="73"/>
  <c r="AK158" i="73"/>
  <c r="AL158" i="73"/>
  <c r="BB158" i="73"/>
  <c r="BC158" i="73"/>
  <c r="AZ158" i="73"/>
  <c r="BA158" i="73"/>
  <c r="I158" i="73"/>
  <c r="J158" i="73"/>
  <c r="G158" i="73"/>
  <c r="H158" i="73"/>
  <c r="C157" i="73"/>
  <c r="AB157" i="73"/>
  <c r="AW158" i="73"/>
  <c r="AX158" i="73"/>
  <c r="AU158" i="73"/>
  <c r="AV158" i="73"/>
  <c r="D158" i="73"/>
  <c r="E158" i="73"/>
  <c r="B158" i="73"/>
  <c r="S158" i="73"/>
  <c r="T158" i="73"/>
  <c r="Q158" i="73"/>
  <c r="R158" i="73"/>
  <c r="N158" i="73"/>
  <c r="O158" i="73"/>
  <c r="L158" i="73"/>
  <c r="M158" i="73"/>
  <c r="AH158" i="73"/>
  <c r="AI158" i="73"/>
  <c r="AF158" i="73"/>
  <c r="AG158" i="73"/>
  <c r="N165" i="64"/>
  <c r="P161" i="64"/>
  <c r="V153" i="64"/>
  <c r="X152" i="64"/>
  <c r="R159" i="64"/>
  <c r="AB151" i="64"/>
  <c r="G151" i="64"/>
  <c r="AF151" i="64"/>
  <c r="K151" i="64"/>
  <c r="Y151" i="64"/>
  <c r="D151" i="64"/>
  <c r="AC151" i="64"/>
  <c r="H151" i="64"/>
  <c r="AG151" i="64"/>
  <c r="L151" i="64"/>
  <c r="Z151" i="64"/>
  <c r="E151" i="64"/>
  <c r="AD151" i="64"/>
  <c r="I151" i="64"/>
  <c r="AH151" i="64"/>
  <c r="M151" i="64"/>
  <c r="AA151" i="64"/>
  <c r="F151" i="64"/>
  <c r="AE151" i="64"/>
  <c r="J151" i="64"/>
  <c r="O328" i="64"/>
  <c r="AA157" i="73"/>
  <c r="AC157" i="73"/>
  <c r="AM159" i="73"/>
  <c r="AN159" i="73"/>
  <c r="AK159" i="73"/>
  <c r="AL159" i="73"/>
  <c r="BB159" i="73"/>
  <c r="BC159" i="73"/>
  <c r="AZ159" i="73"/>
  <c r="BA159" i="73"/>
  <c r="I159" i="73"/>
  <c r="J159" i="73"/>
  <c r="G159" i="73"/>
  <c r="H159" i="73"/>
  <c r="X159" i="73"/>
  <c r="Y159" i="73"/>
  <c r="V159" i="73"/>
  <c r="W159" i="73"/>
  <c r="AR159" i="73"/>
  <c r="AS159" i="73"/>
  <c r="AP159" i="73"/>
  <c r="AQ159" i="73"/>
  <c r="C158" i="73"/>
  <c r="AB158" i="73"/>
  <c r="N159" i="73"/>
  <c r="O159" i="73"/>
  <c r="L159" i="73"/>
  <c r="M159" i="73"/>
  <c r="AH159" i="73"/>
  <c r="AI159" i="73"/>
  <c r="AF159" i="73"/>
  <c r="AG159" i="73"/>
  <c r="AW159" i="73"/>
  <c r="AX159" i="73"/>
  <c r="AU159" i="73"/>
  <c r="AV159" i="73"/>
  <c r="D159" i="73"/>
  <c r="E159" i="73"/>
  <c r="B159" i="73"/>
  <c r="S159" i="73"/>
  <c r="T159" i="73"/>
  <c r="Q159" i="73"/>
  <c r="R159" i="73"/>
  <c r="Z152" i="64"/>
  <c r="E152" i="64"/>
  <c r="AD152" i="64"/>
  <c r="I152" i="64"/>
  <c r="AH152" i="64"/>
  <c r="M152" i="64"/>
  <c r="AA152" i="64"/>
  <c r="F152" i="64"/>
  <c r="AE152" i="64"/>
  <c r="J152" i="64"/>
  <c r="AB152" i="64"/>
  <c r="G152" i="64"/>
  <c r="AF152" i="64"/>
  <c r="K152" i="64"/>
  <c r="Y152" i="64"/>
  <c r="D152" i="64"/>
  <c r="AC152" i="64"/>
  <c r="H152" i="64"/>
  <c r="AG152" i="64"/>
  <c r="L152" i="64"/>
  <c r="R160" i="64"/>
  <c r="V154" i="64"/>
  <c r="X153" i="64"/>
  <c r="P162" i="64"/>
  <c r="N166" i="64"/>
  <c r="O329" i="64"/>
  <c r="X160" i="73"/>
  <c r="Y160" i="73"/>
  <c r="V160" i="73"/>
  <c r="W160" i="73"/>
  <c r="AR160" i="73"/>
  <c r="AS160" i="73"/>
  <c r="AP160" i="73"/>
  <c r="AQ160" i="73"/>
  <c r="AM160" i="73"/>
  <c r="AN160" i="73"/>
  <c r="AK160" i="73"/>
  <c r="AL160" i="73"/>
  <c r="BB160" i="73"/>
  <c r="BC160" i="73"/>
  <c r="AZ160" i="73"/>
  <c r="BA160" i="73"/>
  <c r="I160" i="73"/>
  <c r="J160" i="73"/>
  <c r="G160" i="73"/>
  <c r="H160" i="73"/>
  <c r="AA158" i="73"/>
  <c r="AC158" i="73"/>
  <c r="AW160" i="73"/>
  <c r="AX160" i="73"/>
  <c r="AU160" i="73"/>
  <c r="AV160" i="73"/>
  <c r="D160" i="73"/>
  <c r="E160" i="73"/>
  <c r="B160" i="73"/>
  <c r="S160" i="73"/>
  <c r="T160" i="73"/>
  <c r="Q160" i="73"/>
  <c r="R160" i="73"/>
  <c r="N160" i="73"/>
  <c r="O160" i="73"/>
  <c r="L160" i="73"/>
  <c r="M160" i="73"/>
  <c r="AH160" i="73"/>
  <c r="AI160" i="73"/>
  <c r="AF160" i="73"/>
  <c r="AG160" i="73"/>
  <c r="C159" i="73"/>
  <c r="AB159" i="73"/>
  <c r="N167" i="64"/>
  <c r="P163" i="64"/>
  <c r="V155" i="64"/>
  <c r="X154" i="64"/>
  <c r="R161" i="64"/>
  <c r="AB153" i="64"/>
  <c r="G153" i="64"/>
  <c r="AF153" i="64"/>
  <c r="K153" i="64"/>
  <c r="Y153" i="64"/>
  <c r="D153" i="64"/>
  <c r="AC153" i="64"/>
  <c r="H153" i="64"/>
  <c r="AG153" i="64"/>
  <c r="L153" i="64"/>
  <c r="Z153" i="64"/>
  <c r="E153" i="64"/>
  <c r="AD153" i="64"/>
  <c r="I153" i="64"/>
  <c r="AH153" i="64"/>
  <c r="M153" i="64"/>
  <c r="AA153" i="64"/>
  <c r="F153" i="64"/>
  <c r="AE153" i="64"/>
  <c r="J153" i="64"/>
  <c r="O330" i="64"/>
  <c r="AA159" i="73"/>
  <c r="AC159" i="73"/>
  <c r="N161" i="73"/>
  <c r="O161" i="73"/>
  <c r="L161" i="73"/>
  <c r="M161" i="73"/>
  <c r="AH161" i="73"/>
  <c r="AI161" i="73"/>
  <c r="AF161" i="73"/>
  <c r="AG161" i="73"/>
  <c r="AW161" i="73"/>
  <c r="AX161" i="73"/>
  <c r="AU161" i="73"/>
  <c r="AV161" i="73"/>
  <c r="D161" i="73"/>
  <c r="E161" i="73"/>
  <c r="B161" i="73"/>
  <c r="S161" i="73"/>
  <c r="T161" i="73"/>
  <c r="Q161" i="73"/>
  <c r="R161" i="73"/>
  <c r="AM161" i="73"/>
  <c r="AN161" i="73"/>
  <c r="AK161" i="73"/>
  <c r="AL161" i="73"/>
  <c r="BB161" i="73"/>
  <c r="BC161" i="73"/>
  <c r="AZ161" i="73"/>
  <c r="BA161" i="73"/>
  <c r="I161" i="73"/>
  <c r="J161" i="73"/>
  <c r="G161" i="73"/>
  <c r="H161" i="73"/>
  <c r="X161" i="73"/>
  <c r="Y161" i="73"/>
  <c r="V161" i="73"/>
  <c r="W161" i="73"/>
  <c r="AR161" i="73"/>
  <c r="AS161" i="73"/>
  <c r="AP161" i="73"/>
  <c r="AQ161" i="73"/>
  <c r="C160" i="73"/>
  <c r="AB160" i="73"/>
  <c r="Z154" i="64"/>
  <c r="E154" i="64"/>
  <c r="AD154" i="64"/>
  <c r="I154" i="64"/>
  <c r="AH154" i="64"/>
  <c r="M154" i="64"/>
  <c r="AA154" i="64"/>
  <c r="F154" i="64"/>
  <c r="AE154" i="64"/>
  <c r="J154" i="64"/>
  <c r="AB154" i="64"/>
  <c r="G154" i="64"/>
  <c r="AF154" i="64"/>
  <c r="K154" i="64"/>
  <c r="Y154" i="64"/>
  <c r="D154" i="64"/>
  <c r="AC154" i="64"/>
  <c r="H154" i="64"/>
  <c r="AG154" i="64"/>
  <c r="L154" i="64"/>
  <c r="R162" i="64"/>
  <c r="V156" i="64"/>
  <c r="X155" i="64"/>
  <c r="P164" i="64"/>
  <c r="N168" i="64"/>
  <c r="O331" i="64"/>
  <c r="X162" i="73"/>
  <c r="Y162" i="73"/>
  <c r="V162" i="73"/>
  <c r="W162" i="73"/>
  <c r="AR162" i="73"/>
  <c r="AS162" i="73"/>
  <c r="AP162" i="73"/>
  <c r="AQ162" i="73"/>
  <c r="AM162" i="73"/>
  <c r="AN162" i="73"/>
  <c r="AK162" i="73"/>
  <c r="AL162" i="73"/>
  <c r="BB162" i="73"/>
  <c r="BC162" i="73"/>
  <c r="AZ162" i="73"/>
  <c r="BA162" i="73"/>
  <c r="I162" i="73"/>
  <c r="J162" i="73"/>
  <c r="G162" i="73"/>
  <c r="H162" i="73"/>
  <c r="AW162" i="73"/>
  <c r="AX162" i="73"/>
  <c r="AU162" i="73"/>
  <c r="AV162" i="73"/>
  <c r="D162" i="73"/>
  <c r="E162" i="73"/>
  <c r="B162" i="73"/>
  <c r="S162" i="73"/>
  <c r="T162" i="73"/>
  <c r="Q162" i="73"/>
  <c r="R162" i="73"/>
  <c r="N162" i="73"/>
  <c r="O162" i="73"/>
  <c r="L162" i="73"/>
  <c r="M162" i="73"/>
  <c r="AH162" i="73"/>
  <c r="AI162" i="73"/>
  <c r="AF162" i="73"/>
  <c r="AG162" i="73"/>
  <c r="AA160" i="73"/>
  <c r="AC160" i="73"/>
  <c r="C161" i="73"/>
  <c r="AB161" i="73"/>
  <c r="N169" i="64"/>
  <c r="P165" i="64"/>
  <c r="V157" i="64"/>
  <c r="X156" i="64"/>
  <c r="R163" i="64"/>
  <c r="AB155" i="64"/>
  <c r="G155" i="64"/>
  <c r="AF155" i="64"/>
  <c r="K155" i="64"/>
  <c r="Y155" i="64"/>
  <c r="D155" i="64"/>
  <c r="AC155" i="64"/>
  <c r="H155" i="64"/>
  <c r="AG155" i="64"/>
  <c r="L155" i="64"/>
  <c r="Z155" i="64"/>
  <c r="E155" i="64"/>
  <c r="AD155" i="64"/>
  <c r="I155" i="64"/>
  <c r="AH155" i="64"/>
  <c r="M155" i="64"/>
  <c r="AA155" i="64"/>
  <c r="F155" i="64"/>
  <c r="AE155" i="64"/>
  <c r="J155" i="64"/>
  <c r="O332" i="64"/>
  <c r="AA161" i="73"/>
  <c r="AC161" i="73"/>
  <c r="N163" i="73"/>
  <c r="O163" i="73"/>
  <c r="L163" i="73"/>
  <c r="M163" i="73"/>
  <c r="AH163" i="73"/>
  <c r="AI163" i="73"/>
  <c r="AF163" i="73"/>
  <c r="AG163" i="73"/>
  <c r="AW163" i="73"/>
  <c r="AX163" i="73"/>
  <c r="AU163" i="73"/>
  <c r="AV163" i="73"/>
  <c r="D163" i="73"/>
  <c r="E163" i="73"/>
  <c r="B163" i="73"/>
  <c r="S163" i="73"/>
  <c r="T163" i="73"/>
  <c r="Q163" i="73"/>
  <c r="R163" i="73"/>
  <c r="C162" i="73"/>
  <c r="AB162" i="73"/>
  <c r="AM163" i="73"/>
  <c r="AN163" i="73"/>
  <c r="AK163" i="73"/>
  <c r="AL163" i="73"/>
  <c r="BB163" i="73"/>
  <c r="BC163" i="73"/>
  <c r="AZ163" i="73"/>
  <c r="BA163" i="73"/>
  <c r="I163" i="73"/>
  <c r="J163" i="73"/>
  <c r="G163" i="73"/>
  <c r="H163" i="73"/>
  <c r="X163" i="73"/>
  <c r="Y163" i="73"/>
  <c r="V163" i="73"/>
  <c r="W163" i="73"/>
  <c r="AR163" i="73"/>
  <c r="AS163" i="73"/>
  <c r="AP163" i="73"/>
  <c r="AQ163" i="73"/>
  <c r="R164" i="64"/>
  <c r="V158" i="64"/>
  <c r="X157" i="64"/>
  <c r="P166" i="64"/>
  <c r="N170" i="64"/>
  <c r="Z156" i="64"/>
  <c r="E156" i="64"/>
  <c r="AD156" i="64"/>
  <c r="I156" i="64"/>
  <c r="AH156" i="64"/>
  <c r="M156" i="64"/>
  <c r="AA156" i="64"/>
  <c r="F156" i="64"/>
  <c r="AE156" i="64"/>
  <c r="J156" i="64"/>
  <c r="AB156" i="64"/>
  <c r="G156" i="64"/>
  <c r="AF156" i="64"/>
  <c r="K156" i="64"/>
  <c r="Y156" i="64"/>
  <c r="D156" i="64"/>
  <c r="AC156" i="64"/>
  <c r="H156" i="64"/>
  <c r="AG156" i="64"/>
  <c r="L156" i="64"/>
  <c r="O333" i="64"/>
  <c r="AW164" i="73"/>
  <c r="AX164" i="73"/>
  <c r="AU164" i="73"/>
  <c r="AV164" i="73"/>
  <c r="D164" i="73"/>
  <c r="E164" i="73"/>
  <c r="B164" i="73"/>
  <c r="S164" i="73"/>
  <c r="T164" i="73"/>
  <c r="Q164" i="73"/>
  <c r="R164" i="73"/>
  <c r="N164" i="73"/>
  <c r="O164" i="73"/>
  <c r="L164" i="73"/>
  <c r="M164" i="73"/>
  <c r="AH164" i="73"/>
  <c r="AI164" i="73"/>
  <c r="AF164" i="73"/>
  <c r="AG164" i="73"/>
  <c r="AA162" i="73"/>
  <c r="AC162" i="73"/>
  <c r="X164" i="73"/>
  <c r="Y164" i="73"/>
  <c r="V164" i="73"/>
  <c r="W164" i="73"/>
  <c r="AR164" i="73"/>
  <c r="AS164" i="73"/>
  <c r="AP164" i="73"/>
  <c r="AQ164" i="73"/>
  <c r="AM164" i="73"/>
  <c r="AN164" i="73"/>
  <c r="AK164" i="73"/>
  <c r="AL164" i="73"/>
  <c r="BB164" i="73"/>
  <c r="BC164" i="73"/>
  <c r="AZ164" i="73"/>
  <c r="BA164" i="73"/>
  <c r="I164" i="73"/>
  <c r="J164" i="73"/>
  <c r="G164" i="73"/>
  <c r="H164" i="73"/>
  <c r="C163" i="73"/>
  <c r="AB163" i="73"/>
  <c r="N171" i="64"/>
  <c r="P167" i="64"/>
  <c r="V159" i="64"/>
  <c r="X158" i="64"/>
  <c r="R165" i="64"/>
  <c r="AB157" i="64"/>
  <c r="G157" i="64"/>
  <c r="AF157" i="64"/>
  <c r="K157" i="64"/>
  <c r="Y157" i="64"/>
  <c r="D157" i="64"/>
  <c r="AC157" i="64"/>
  <c r="H157" i="64"/>
  <c r="AG157" i="64"/>
  <c r="L157" i="64"/>
  <c r="Z157" i="64"/>
  <c r="E157" i="64"/>
  <c r="AD157" i="64"/>
  <c r="I157" i="64"/>
  <c r="AH157" i="64"/>
  <c r="M157" i="64"/>
  <c r="AA157" i="64"/>
  <c r="F157" i="64"/>
  <c r="AE157" i="64"/>
  <c r="J157" i="64"/>
  <c r="O334" i="64"/>
  <c r="AA163" i="73"/>
  <c r="AC163" i="73"/>
  <c r="N165" i="73"/>
  <c r="O165" i="73"/>
  <c r="L165" i="73"/>
  <c r="M165" i="73"/>
  <c r="AH165" i="73"/>
  <c r="AI165" i="73"/>
  <c r="AF165" i="73"/>
  <c r="AG165" i="73"/>
  <c r="AW165" i="73"/>
  <c r="AX165" i="73"/>
  <c r="AU165" i="73"/>
  <c r="AV165" i="73"/>
  <c r="D165" i="73"/>
  <c r="E165" i="73"/>
  <c r="B165" i="73"/>
  <c r="S165" i="73"/>
  <c r="T165" i="73"/>
  <c r="Q165" i="73"/>
  <c r="R165" i="73"/>
  <c r="AM165" i="73"/>
  <c r="AN165" i="73"/>
  <c r="AK165" i="73"/>
  <c r="AL165" i="73"/>
  <c r="BB165" i="73"/>
  <c r="BC165" i="73"/>
  <c r="AZ165" i="73"/>
  <c r="BA165" i="73"/>
  <c r="I165" i="73"/>
  <c r="J165" i="73"/>
  <c r="G165" i="73"/>
  <c r="H165" i="73"/>
  <c r="X165" i="73"/>
  <c r="Y165" i="73"/>
  <c r="V165" i="73"/>
  <c r="W165" i="73"/>
  <c r="AR165" i="73"/>
  <c r="AS165" i="73"/>
  <c r="AP165" i="73"/>
  <c r="AQ165" i="73"/>
  <c r="C164" i="73"/>
  <c r="AB164" i="73"/>
  <c r="R166" i="64"/>
  <c r="V160" i="64"/>
  <c r="X159" i="64"/>
  <c r="P168" i="64"/>
  <c r="N172" i="64"/>
  <c r="Z158" i="64"/>
  <c r="E158" i="64"/>
  <c r="AD158" i="64"/>
  <c r="I158" i="64"/>
  <c r="AH158" i="64"/>
  <c r="M158" i="64"/>
  <c r="AC158" i="64"/>
  <c r="H158" i="64"/>
  <c r="AA158" i="64"/>
  <c r="F158" i="64"/>
  <c r="AB158" i="64"/>
  <c r="G158" i="64"/>
  <c r="AF158" i="64"/>
  <c r="K158" i="64"/>
  <c r="Y158" i="64"/>
  <c r="D158" i="64"/>
  <c r="AG158" i="64"/>
  <c r="L158" i="64"/>
  <c r="AE158" i="64"/>
  <c r="J158" i="64"/>
  <c r="O335" i="64"/>
  <c r="AW166" i="73"/>
  <c r="AX166" i="73"/>
  <c r="AU166" i="73"/>
  <c r="AV166" i="73"/>
  <c r="AR166" i="73"/>
  <c r="AS166" i="73"/>
  <c r="AP166" i="73"/>
  <c r="AQ166" i="73"/>
  <c r="N166" i="73"/>
  <c r="O166" i="73"/>
  <c r="L166" i="73"/>
  <c r="M166" i="73"/>
  <c r="BB166" i="73"/>
  <c r="BC166" i="73"/>
  <c r="AZ166" i="73"/>
  <c r="BA166" i="73"/>
  <c r="I166" i="73"/>
  <c r="J166" i="73"/>
  <c r="G166" i="73"/>
  <c r="H166" i="73"/>
  <c r="AM166" i="73"/>
  <c r="AN166" i="73"/>
  <c r="AK166" i="73"/>
  <c r="AL166" i="73"/>
  <c r="D166" i="73"/>
  <c r="E166" i="73"/>
  <c r="B166" i="73"/>
  <c r="S166" i="73"/>
  <c r="T166" i="73"/>
  <c r="Q166" i="73"/>
  <c r="R166" i="73"/>
  <c r="X166" i="73"/>
  <c r="Y166" i="73"/>
  <c r="V166" i="73"/>
  <c r="W166" i="73"/>
  <c r="AH166" i="73"/>
  <c r="AI166" i="73"/>
  <c r="AF166" i="73"/>
  <c r="AG166" i="73"/>
  <c r="AA164" i="73"/>
  <c r="AC164" i="73"/>
  <c r="C165" i="73"/>
  <c r="AB165" i="73"/>
  <c r="Z159" i="64"/>
  <c r="E159" i="64"/>
  <c r="AD159" i="64"/>
  <c r="I159" i="64"/>
  <c r="AH159" i="64"/>
  <c r="M159" i="64"/>
  <c r="AE159" i="64"/>
  <c r="J159" i="64"/>
  <c r="AC159" i="64"/>
  <c r="H159" i="64"/>
  <c r="AB159" i="64"/>
  <c r="G159" i="64"/>
  <c r="AF159" i="64"/>
  <c r="K159" i="64"/>
  <c r="AA159" i="64"/>
  <c r="F159" i="64"/>
  <c r="Y159" i="64"/>
  <c r="D159" i="64"/>
  <c r="AG159" i="64"/>
  <c r="L159" i="64"/>
  <c r="N173" i="64"/>
  <c r="P169" i="64"/>
  <c r="V161" i="64"/>
  <c r="X160" i="64"/>
  <c r="R167" i="64"/>
  <c r="O336" i="64"/>
  <c r="AA165" i="73"/>
  <c r="AC165" i="73"/>
  <c r="AW167" i="73"/>
  <c r="AX167" i="73"/>
  <c r="AU167" i="73"/>
  <c r="AV167" i="73"/>
  <c r="N167" i="73"/>
  <c r="O167" i="73"/>
  <c r="L167" i="73"/>
  <c r="M167" i="73"/>
  <c r="S167" i="73"/>
  <c r="T167" i="73"/>
  <c r="Q167" i="73"/>
  <c r="R167" i="73"/>
  <c r="AM167" i="73"/>
  <c r="AN167" i="73"/>
  <c r="AK167" i="73"/>
  <c r="AL167" i="73"/>
  <c r="AH167" i="73"/>
  <c r="AI167" i="73"/>
  <c r="AF167" i="73"/>
  <c r="AG167" i="73"/>
  <c r="D167" i="73"/>
  <c r="E167" i="73"/>
  <c r="B167" i="73"/>
  <c r="AR167" i="73"/>
  <c r="AS167" i="73"/>
  <c r="AP167" i="73"/>
  <c r="AQ167" i="73"/>
  <c r="X167" i="73"/>
  <c r="Y167" i="73"/>
  <c r="V167" i="73"/>
  <c r="W167" i="73"/>
  <c r="BB167" i="73"/>
  <c r="BC167" i="73"/>
  <c r="AZ167" i="73"/>
  <c r="BA167" i="73"/>
  <c r="I167" i="73"/>
  <c r="J167" i="73"/>
  <c r="G167" i="73"/>
  <c r="H167" i="73"/>
  <c r="C166" i="73"/>
  <c r="AB166" i="73"/>
  <c r="R168" i="64"/>
  <c r="V162" i="64"/>
  <c r="X161" i="64"/>
  <c r="P170" i="64"/>
  <c r="N174" i="64"/>
  <c r="AB160" i="64"/>
  <c r="G160" i="64"/>
  <c r="AF160" i="64"/>
  <c r="K160" i="64"/>
  <c r="Y160" i="64"/>
  <c r="D160" i="64"/>
  <c r="AG160" i="64"/>
  <c r="L160" i="64"/>
  <c r="AE160" i="64"/>
  <c r="J160" i="64"/>
  <c r="Z160" i="64"/>
  <c r="E160" i="64"/>
  <c r="AD160" i="64"/>
  <c r="I160" i="64"/>
  <c r="AH160" i="64"/>
  <c r="M160" i="64"/>
  <c r="AC160" i="64"/>
  <c r="H160" i="64"/>
  <c r="AA160" i="64"/>
  <c r="F160" i="64"/>
  <c r="O337" i="64"/>
  <c r="N168" i="73"/>
  <c r="O168" i="73"/>
  <c r="L168" i="73"/>
  <c r="M168" i="73"/>
  <c r="BB168" i="73"/>
  <c r="BC168" i="73"/>
  <c r="AZ168" i="73"/>
  <c r="BA168" i="73"/>
  <c r="I168" i="73"/>
  <c r="J168" i="73"/>
  <c r="G168" i="73"/>
  <c r="H168" i="73"/>
  <c r="AW168" i="73"/>
  <c r="AX168" i="73"/>
  <c r="AU168" i="73"/>
  <c r="AV168" i="73"/>
  <c r="AR168" i="73"/>
  <c r="AS168" i="73"/>
  <c r="AP168" i="73"/>
  <c r="AQ168" i="73"/>
  <c r="X168" i="73"/>
  <c r="Y168" i="73"/>
  <c r="V168" i="73"/>
  <c r="W168" i="73"/>
  <c r="AH168" i="73"/>
  <c r="AI168" i="73"/>
  <c r="AF168" i="73"/>
  <c r="AG168" i="73"/>
  <c r="AM168" i="73"/>
  <c r="AN168" i="73"/>
  <c r="AK168" i="73"/>
  <c r="AL168" i="73"/>
  <c r="D168" i="73"/>
  <c r="E168" i="73"/>
  <c r="B168" i="73"/>
  <c r="S168" i="73"/>
  <c r="T168" i="73"/>
  <c r="Q168" i="73"/>
  <c r="R168" i="73"/>
  <c r="AA166" i="73"/>
  <c r="AC166" i="73"/>
  <c r="C167" i="73"/>
  <c r="AB167" i="73"/>
  <c r="Z161" i="64"/>
  <c r="E161" i="64"/>
  <c r="AD161" i="64"/>
  <c r="I161" i="64"/>
  <c r="AH161" i="64"/>
  <c r="M161" i="64"/>
  <c r="AE161" i="64"/>
  <c r="J161" i="64"/>
  <c r="AC161" i="64"/>
  <c r="H161" i="64"/>
  <c r="AB161" i="64"/>
  <c r="G161" i="64"/>
  <c r="AF161" i="64"/>
  <c r="K161" i="64"/>
  <c r="AA161" i="64"/>
  <c r="F161" i="64"/>
  <c r="Y161" i="64"/>
  <c r="D161" i="64"/>
  <c r="AG161" i="64"/>
  <c r="L161" i="64"/>
  <c r="N175" i="64"/>
  <c r="P171" i="64"/>
  <c r="V163" i="64"/>
  <c r="X162" i="64"/>
  <c r="R169" i="64"/>
  <c r="O338" i="64"/>
  <c r="D169" i="73"/>
  <c r="E169" i="73"/>
  <c r="B169" i="73"/>
  <c r="AR169" i="73"/>
  <c r="AS169" i="73"/>
  <c r="AP169" i="73"/>
  <c r="AQ169" i="73"/>
  <c r="X169" i="73"/>
  <c r="Y169" i="73"/>
  <c r="V169" i="73"/>
  <c r="W169" i="73"/>
  <c r="BB169" i="73"/>
  <c r="BC169" i="73"/>
  <c r="AZ169" i="73"/>
  <c r="BA169" i="73"/>
  <c r="I169" i="73"/>
  <c r="J169" i="73"/>
  <c r="G169" i="73"/>
  <c r="H169" i="73"/>
  <c r="AA167" i="73"/>
  <c r="AC167" i="73"/>
  <c r="C168" i="73"/>
  <c r="AB168" i="73"/>
  <c r="AW169" i="73"/>
  <c r="AX169" i="73"/>
  <c r="AU169" i="73"/>
  <c r="AV169" i="73"/>
  <c r="N169" i="73"/>
  <c r="O169" i="73"/>
  <c r="L169" i="73"/>
  <c r="M169" i="73"/>
  <c r="S169" i="73"/>
  <c r="T169" i="73"/>
  <c r="Q169" i="73"/>
  <c r="R169" i="73"/>
  <c r="AM169" i="73"/>
  <c r="AN169" i="73"/>
  <c r="AK169" i="73"/>
  <c r="AL169" i="73"/>
  <c r="AH169" i="73"/>
  <c r="AI169" i="73"/>
  <c r="AF169" i="73"/>
  <c r="AG169" i="73"/>
  <c r="R170" i="64"/>
  <c r="V164" i="64"/>
  <c r="X163" i="64"/>
  <c r="P172" i="64"/>
  <c r="N176" i="64"/>
  <c r="AA162" i="64"/>
  <c r="F162" i="64"/>
  <c r="AE162" i="64"/>
  <c r="J162" i="64"/>
  <c r="Z162" i="64"/>
  <c r="E162" i="64"/>
  <c r="AD162" i="64"/>
  <c r="I162" i="64"/>
  <c r="AH162" i="64"/>
  <c r="M162" i="64"/>
  <c r="Y162" i="64"/>
  <c r="D162" i="64"/>
  <c r="AC162" i="64"/>
  <c r="H162" i="64"/>
  <c r="AG162" i="64"/>
  <c r="L162" i="64"/>
  <c r="AB162" i="64"/>
  <c r="G162" i="64"/>
  <c r="AF162" i="64"/>
  <c r="K162" i="64"/>
  <c r="O339" i="64"/>
  <c r="AA168" i="73"/>
  <c r="AC168" i="73"/>
  <c r="AR170" i="73"/>
  <c r="AS170" i="73"/>
  <c r="AP170" i="73"/>
  <c r="AQ170" i="73"/>
  <c r="AW170" i="73"/>
  <c r="AX170" i="73"/>
  <c r="AU170" i="73"/>
  <c r="AV170" i="73"/>
  <c r="D170" i="73"/>
  <c r="E170" i="73"/>
  <c r="B170" i="73"/>
  <c r="AH170" i="73"/>
  <c r="AI170" i="73"/>
  <c r="AF170" i="73"/>
  <c r="AG170" i="73"/>
  <c r="AM170" i="73"/>
  <c r="AN170" i="73"/>
  <c r="AK170" i="73"/>
  <c r="AL170" i="73"/>
  <c r="C169" i="73"/>
  <c r="AB169" i="73"/>
  <c r="S170" i="73"/>
  <c r="T170" i="73"/>
  <c r="Q170" i="73"/>
  <c r="R170" i="73"/>
  <c r="X170" i="73"/>
  <c r="Y170" i="73"/>
  <c r="V170" i="73"/>
  <c r="W170" i="73"/>
  <c r="BB170" i="73"/>
  <c r="BC170" i="73"/>
  <c r="AZ170" i="73"/>
  <c r="BA170" i="73"/>
  <c r="I170" i="73"/>
  <c r="J170" i="73"/>
  <c r="G170" i="73"/>
  <c r="H170" i="73"/>
  <c r="N170" i="73"/>
  <c r="O170" i="73"/>
  <c r="L170" i="73"/>
  <c r="M170" i="73"/>
  <c r="N177" i="64"/>
  <c r="P173" i="64"/>
  <c r="V165" i="64"/>
  <c r="X164" i="64"/>
  <c r="R171" i="64"/>
  <c r="Y163" i="64"/>
  <c r="D163" i="64"/>
  <c r="AC163" i="64"/>
  <c r="H163" i="64"/>
  <c r="AG163" i="64"/>
  <c r="L163" i="64"/>
  <c r="AB163" i="64"/>
  <c r="G163" i="64"/>
  <c r="AF163" i="64"/>
  <c r="K163" i="64"/>
  <c r="AA163" i="64"/>
  <c r="F163" i="64"/>
  <c r="AE163" i="64"/>
  <c r="J163" i="64"/>
  <c r="Z163" i="64"/>
  <c r="E163" i="64"/>
  <c r="AD163" i="64"/>
  <c r="I163" i="64"/>
  <c r="AH163" i="64"/>
  <c r="M163" i="64"/>
  <c r="O340" i="64"/>
  <c r="I171" i="73"/>
  <c r="J171" i="73"/>
  <c r="G171" i="73"/>
  <c r="H171" i="73"/>
  <c r="N171" i="73"/>
  <c r="O171" i="73"/>
  <c r="L171" i="73"/>
  <c r="M171" i="73"/>
  <c r="S171" i="73"/>
  <c r="T171" i="73"/>
  <c r="Q171" i="73"/>
  <c r="R171" i="73"/>
  <c r="X171" i="73"/>
  <c r="Y171" i="73"/>
  <c r="V171" i="73"/>
  <c r="W171" i="73"/>
  <c r="AA169" i="73"/>
  <c r="AC169" i="73"/>
  <c r="C170" i="73"/>
  <c r="AB170" i="73"/>
  <c r="BB171" i="73"/>
  <c r="BC171" i="73"/>
  <c r="AZ171" i="73"/>
  <c r="BA171" i="73"/>
  <c r="AH171" i="73"/>
  <c r="AI171" i="73"/>
  <c r="AF171" i="73"/>
  <c r="AG171" i="73"/>
  <c r="AM171" i="73"/>
  <c r="AN171" i="73"/>
  <c r="AK171" i="73"/>
  <c r="AL171" i="73"/>
  <c r="AR171" i="73"/>
  <c r="AS171" i="73"/>
  <c r="AP171" i="73"/>
  <c r="AQ171" i="73"/>
  <c r="AW171" i="73"/>
  <c r="AX171" i="73"/>
  <c r="AU171" i="73"/>
  <c r="AV171" i="73"/>
  <c r="D171" i="73"/>
  <c r="E171" i="73"/>
  <c r="B171" i="73"/>
  <c r="Y164" i="64"/>
  <c r="D164" i="64"/>
  <c r="AC164" i="64"/>
  <c r="H164" i="64"/>
  <c r="AG164" i="64"/>
  <c r="L164" i="64"/>
  <c r="AB164" i="64"/>
  <c r="G164" i="64"/>
  <c r="AF164" i="64"/>
  <c r="K164" i="64"/>
  <c r="AA164" i="64"/>
  <c r="F164" i="64"/>
  <c r="AE164" i="64"/>
  <c r="J164" i="64"/>
  <c r="Z164" i="64"/>
  <c r="E164" i="64"/>
  <c r="AD164" i="64"/>
  <c r="I164" i="64"/>
  <c r="AH164" i="64"/>
  <c r="M164" i="64"/>
  <c r="R172" i="64"/>
  <c r="V166" i="64"/>
  <c r="X165" i="64"/>
  <c r="P174" i="64"/>
  <c r="N178" i="64"/>
  <c r="O341" i="64"/>
  <c r="BB172" i="73"/>
  <c r="BC172" i="73"/>
  <c r="AZ172" i="73"/>
  <c r="BA172" i="73"/>
  <c r="I172" i="73"/>
  <c r="J172" i="73"/>
  <c r="G172" i="73"/>
  <c r="H172" i="73"/>
  <c r="N172" i="73"/>
  <c r="O172" i="73"/>
  <c r="L172" i="73"/>
  <c r="M172" i="73"/>
  <c r="S172" i="73"/>
  <c r="T172" i="73"/>
  <c r="Q172" i="73"/>
  <c r="R172" i="73"/>
  <c r="X172" i="73"/>
  <c r="Y172" i="73"/>
  <c r="V172" i="73"/>
  <c r="W172" i="73"/>
  <c r="AA170" i="73"/>
  <c r="AC170" i="73"/>
  <c r="AH172" i="73"/>
  <c r="AI172" i="73"/>
  <c r="AF172" i="73"/>
  <c r="AG172" i="73"/>
  <c r="AM172" i="73"/>
  <c r="AN172" i="73"/>
  <c r="AK172" i="73"/>
  <c r="AL172" i="73"/>
  <c r="AR172" i="73"/>
  <c r="AS172" i="73"/>
  <c r="AP172" i="73"/>
  <c r="AQ172" i="73"/>
  <c r="AW172" i="73"/>
  <c r="AX172" i="73"/>
  <c r="AU172" i="73"/>
  <c r="AV172" i="73"/>
  <c r="D172" i="73"/>
  <c r="E172" i="73"/>
  <c r="B172" i="73"/>
  <c r="C171" i="73"/>
  <c r="AB171" i="73"/>
  <c r="N179" i="64"/>
  <c r="P175" i="64"/>
  <c r="V167" i="64"/>
  <c r="X166" i="64"/>
  <c r="R173" i="64"/>
  <c r="Y165" i="64"/>
  <c r="D165" i="64"/>
  <c r="AC165" i="64"/>
  <c r="H165" i="64"/>
  <c r="AG165" i="64"/>
  <c r="L165" i="64"/>
  <c r="AB165" i="64"/>
  <c r="G165" i="64"/>
  <c r="AF165" i="64"/>
  <c r="K165" i="64"/>
  <c r="AA165" i="64"/>
  <c r="F165" i="64"/>
  <c r="AE165" i="64"/>
  <c r="J165" i="64"/>
  <c r="Z165" i="64"/>
  <c r="E165" i="64"/>
  <c r="AD165" i="64"/>
  <c r="I165" i="64"/>
  <c r="AH165" i="64"/>
  <c r="M165" i="64"/>
  <c r="O342" i="64"/>
  <c r="AH173" i="73"/>
  <c r="AI173" i="73"/>
  <c r="AF173" i="73"/>
  <c r="AG173" i="73"/>
  <c r="AM173" i="73"/>
  <c r="AN173" i="73"/>
  <c r="AK173" i="73"/>
  <c r="AL173" i="73"/>
  <c r="AR173" i="73"/>
  <c r="AS173" i="73"/>
  <c r="AP173" i="73"/>
  <c r="AQ173" i="73"/>
  <c r="AW173" i="73"/>
  <c r="AX173" i="73"/>
  <c r="AU173" i="73"/>
  <c r="AV173" i="73"/>
  <c r="D173" i="73"/>
  <c r="E173" i="73"/>
  <c r="B173" i="73"/>
  <c r="C172" i="73"/>
  <c r="AB172" i="73"/>
  <c r="BB173" i="73"/>
  <c r="BC173" i="73"/>
  <c r="AZ173" i="73"/>
  <c r="BA173" i="73"/>
  <c r="I173" i="73"/>
  <c r="J173" i="73"/>
  <c r="G173" i="73"/>
  <c r="H173" i="73"/>
  <c r="N173" i="73"/>
  <c r="O173" i="73"/>
  <c r="L173" i="73"/>
  <c r="M173" i="73"/>
  <c r="S173" i="73"/>
  <c r="T173" i="73"/>
  <c r="Q173" i="73"/>
  <c r="R173" i="73"/>
  <c r="X173" i="73"/>
  <c r="Y173" i="73"/>
  <c r="V173" i="73"/>
  <c r="W173" i="73"/>
  <c r="AA171" i="73"/>
  <c r="AC171" i="73"/>
  <c r="R174" i="64"/>
  <c r="V168" i="64"/>
  <c r="X167" i="64"/>
  <c r="P176" i="64"/>
  <c r="N180" i="64"/>
  <c r="Y166" i="64"/>
  <c r="D166" i="64"/>
  <c r="AC166" i="64"/>
  <c r="H166" i="64"/>
  <c r="AG166" i="64"/>
  <c r="L166" i="64"/>
  <c r="AB166" i="64"/>
  <c r="G166" i="64"/>
  <c r="AF166" i="64"/>
  <c r="K166" i="64"/>
  <c r="AA166" i="64"/>
  <c r="F166" i="64"/>
  <c r="AE166" i="64"/>
  <c r="J166" i="64"/>
  <c r="Z166" i="64"/>
  <c r="E166" i="64"/>
  <c r="AD166" i="64"/>
  <c r="I166" i="64"/>
  <c r="AH166" i="64"/>
  <c r="M166" i="64"/>
  <c r="O343" i="64"/>
  <c r="AH174" i="73"/>
  <c r="AI174" i="73"/>
  <c r="AF174" i="73"/>
  <c r="AG174" i="73"/>
  <c r="AM174" i="73"/>
  <c r="AN174" i="73"/>
  <c r="AK174" i="73"/>
  <c r="AL174" i="73"/>
  <c r="AR174" i="73"/>
  <c r="AS174" i="73"/>
  <c r="AP174" i="73"/>
  <c r="AQ174" i="73"/>
  <c r="AW174" i="73"/>
  <c r="AX174" i="73"/>
  <c r="AU174" i="73"/>
  <c r="AV174" i="73"/>
  <c r="D174" i="73"/>
  <c r="E174" i="73"/>
  <c r="B174" i="73"/>
  <c r="AA172" i="73"/>
  <c r="AC172" i="73"/>
  <c r="C173" i="73"/>
  <c r="AB173" i="73"/>
  <c r="BB174" i="73"/>
  <c r="BC174" i="73"/>
  <c r="AZ174" i="73"/>
  <c r="BA174" i="73"/>
  <c r="I174" i="73"/>
  <c r="J174" i="73"/>
  <c r="G174" i="73"/>
  <c r="H174" i="73"/>
  <c r="N174" i="73"/>
  <c r="O174" i="73"/>
  <c r="L174" i="73"/>
  <c r="M174" i="73"/>
  <c r="S174" i="73"/>
  <c r="T174" i="73"/>
  <c r="Q174" i="73"/>
  <c r="R174" i="73"/>
  <c r="X174" i="73"/>
  <c r="Y174" i="73"/>
  <c r="V174" i="73"/>
  <c r="W174" i="73"/>
  <c r="N181" i="64"/>
  <c r="P177" i="64"/>
  <c r="V169" i="64"/>
  <c r="X168" i="64"/>
  <c r="R175" i="64"/>
  <c r="Y167" i="64"/>
  <c r="D167" i="64"/>
  <c r="AC167" i="64"/>
  <c r="H167" i="64"/>
  <c r="AG167" i="64"/>
  <c r="L167" i="64"/>
  <c r="AB167" i="64"/>
  <c r="G167" i="64"/>
  <c r="AF167" i="64"/>
  <c r="K167" i="64"/>
  <c r="AA167" i="64"/>
  <c r="F167" i="64"/>
  <c r="AE167" i="64"/>
  <c r="J167" i="64"/>
  <c r="Z167" i="64"/>
  <c r="E167" i="64"/>
  <c r="AD167" i="64"/>
  <c r="I167" i="64"/>
  <c r="AH167" i="64"/>
  <c r="M167" i="64"/>
  <c r="O344" i="64"/>
  <c r="AH175" i="73"/>
  <c r="AI175" i="73"/>
  <c r="AF175" i="73"/>
  <c r="AG175" i="73"/>
  <c r="AM175" i="73"/>
  <c r="AN175" i="73"/>
  <c r="AK175" i="73"/>
  <c r="AL175" i="73"/>
  <c r="AR175" i="73"/>
  <c r="AS175" i="73"/>
  <c r="AP175" i="73"/>
  <c r="AQ175" i="73"/>
  <c r="AW175" i="73"/>
  <c r="AX175" i="73"/>
  <c r="AU175" i="73"/>
  <c r="AV175" i="73"/>
  <c r="D175" i="73"/>
  <c r="E175" i="73"/>
  <c r="B175" i="73"/>
  <c r="C174" i="73"/>
  <c r="AB174" i="73"/>
  <c r="BB175" i="73"/>
  <c r="BC175" i="73"/>
  <c r="AZ175" i="73"/>
  <c r="BA175" i="73"/>
  <c r="I175" i="73"/>
  <c r="J175" i="73"/>
  <c r="G175" i="73"/>
  <c r="H175" i="73"/>
  <c r="N175" i="73"/>
  <c r="O175" i="73"/>
  <c r="L175" i="73"/>
  <c r="M175" i="73"/>
  <c r="S175" i="73"/>
  <c r="T175" i="73"/>
  <c r="Q175" i="73"/>
  <c r="R175" i="73"/>
  <c r="X175" i="73"/>
  <c r="Y175" i="73"/>
  <c r="V175" i="73"/>
  <c r="W175" i="73"/>
  <c r="AA173" i="73"/>
  <c r="AC173" i="73"/>
  <c r="R176" i="64"/>
  <c r="V170" i="64"/>
  <c r="X169" i="64"/>
  <c r="P178" i="64"/>
  <c r="N182" i="64"/>
  <c r="Y168" i="64"/>
  <c r="D168" i="64"/>
  <c r="AC168" i="64"/>
  <c r="H168" i="64"/>
  <c r="AG168" i="64"/>
  <c r="L168" i="64"/>
  <c r="AB168" i="64"/>
  <c r="G168" i="64"/>
  <c r="AF168" i="64"/>
  <c r="K168" i="64"/>
  <c r="AA168" i="64"/>
  <c r="F168" i="64"/>
  <c r="AE168" i="64"/>
  <c r="J168" i="64"/>
  <c r="Z168" i="64"/>
  <c r="E168" i="64"/>
  <c r="AD168" i="64"/>
  <c r="I168" i="64"/>
  <c r="AH168" i="64"/>
  <c r="M168" i="64"/>
  <c r="O345" i="64"/>
  <c r="AH176" i="73"/>
  <c r="AI176" i="73"/>
  <c r="AF176" i="73"/>
  <c r="AG176" i="73"/>
  <c r="AM176" i="73"/>
  <c r="AN176" i="73"/>
  <c r="AK176" i="73"/>
  <c r="AL176" i="73"/>
  <c r="AR176" i="73"/>
  <c r="AS176" i="73"/>
  <c r="AP176" i="73"/>
  <c r="AQ176" i="73"/>
  <c r="AW176" i="73"/>
  <c r="AX176" i="73"/>
  <c r="AU176" i="73"/>
  <c r="AV176" i="73"/>
  <c r="D176" i="73"/>
  <c r="E176" i="73"/>
  <c r="B176" i="73"/>
  <c r="AA174" i="73"/>
  <c r="AC174" i="73"/>
  <c r="C175" i="73"/>
  <c r="AB175" i="73"/>
  <c r="BB176" i="73"/>
  <c r="BC176" i="73"/>
  <c r="AZ176" i="73"/>
  <c r="BA176" i="73"/>
  <c r="I176" i="73"/>
  <c r="J176" i="73"/>
  <c r="G176" i="73"/>
  <c r="H176" i="73"/>
  <c r="N176" i="73"/>
  <c r="O176" i="73"/>
  <c r="L176" i="73"/>
  <c r="M176" i="73"/>
  <c r="S176" i="73"/>
  <c r="T176" i="73"/>
  <c r="Q176" i="73"/>
  <c r="R176" i="73"/>
  <c r="X176" i="73"/>
  <c r="Y176" i="73"/>
  <c r="V176" i="73"/>
  <c r="W176" i="73"/>
  <c r="Y169" i="64"/>
  <c r="D169" i="64"/>
  <c r="AC169" i="64"/>
  <c r="H169" i="64"/>
  <c r="AG169" i="64"/>
  <c r="L169" i="64"/>
  <c r="AB169" i="64"/>
  <c r="G169" i="64"/>
  <c r="AF169" i="64"/>
  <c r="K169" i="64"/>
  <c r="AA169" i="64"/>
  <c r="F169" i="64"/>
  <c r="AE169" i="64"/>
  <c r="J169" i="64"/>
  <c r="Z169" i="64"/>
  <c r="E169" i="64"/>
  <c r="AD169" i="64"/>
  <c r="I169" i="64"/>
  <c r="AH169" i="64"/>
  <c r="M169" i="64"/>
  <c r="N183" i="64"/>
  <c r="P179" i="64"/>
  <c r="V171" i="64"/>
  <c r="X170" i="64"/>
  <c r="R177" i="64"/>
  <c r="O346" i="64"/>
  <c r="AH177" i="73"/>
  <c r="AI177" i="73"/>
  <c r="AF177" i="73"/>
  <c r="AG177" i="73"/>
  <c r="AK177" i="73"/>
  <c r="AL177" i="73"/>
  <c r="AM177" i="73"/>
  <c r="AN177" i="73"/>
  <c r="AP177" i="73"/>
  <c r="AQ177" i="73"/>
  <c r="AR177" i="73"/>
  <c r="AS177" i="73"/>
  <c r="AU177" i="73"/>
  <c r="AV177" i="73"/>
  <c r="AW177" i="73"/>
  <c r="AX177" i="73"/>
  <c r="D177" i="73"/>
  <c r="E177" i="73"/>
  <c r="B177" i="73"/>
  <c r="C176" i="73"/>
  <c r="AB176" i="73"/>
  <c r="AZ177" i="73"/>
  <c r="BA177" i="73"/>
  <c r="BB177" i="73"/>
  <c r="BC177" i="73"/>
  <c r="I177" i="73"/>
  <c r="J177" i="73"/>
  <c r="G177" i="73"/>
  <c r="H177" i="73"/>
  <c r="N177" i="73"/>
  <c r="O177" i="73"/>
  <c r="L177" i="73"/>
  <c r="M177" i="73"/>
  <c r="S177" i="73"/>
  <c r="T177" i="73"/>
  <c r="Q177" i="73"/>
  <c r="R177" i="73"/>
  <c r="X177" i="73"/>
  <c r="Y177" i="73"/>
  <c r="V177" i="73"/>
  <c r="W177" i="73"/>
  <c r="AA175" i="73"/>
  <c r="AC175" i="73"/>
  <c r="R178" i="64"/>
  <c r="V172" i="64"/>
  <c r="X171" i="64"/>
  <c r="P180" i="64"/>
  <c r="N184" i="64"/>
  <c r="Y170" i="64"/>
  <c r="D170" i="64"/>
  <c r="AC170" i="64"/>
  <c r="H170" i="64"/>
  <c r="AG170" i="64"/>
  <c r="L170" i="64"/>
  <c r="AB170" i="64"/>
  <c r="G170" i="64"/>
  <c r="AF170" i="64"/>
  <c r="K170" i="64"/>
  <c r="AA170" i="64"/>
  <c r="F170" i="64"/>
  <c r="AE170" i="64"/>
  <c r="J170" i="64"/>
  <c r="Z170" i="64"/>
  <c r="E170" i="64"/>
  <c r="AD170" i="64"/>
  <c r="I170" i="64"/>
  <c r="AH170" i="64"/>
  <c r="M170" i="64"/>
  <c r="O347" i="64"/>
  <c r="AH178" i="73"/>
  <c r="AI178" i="73"/>
  <c r="AF178" i="73"/>
  <c r="AG178" i="73"/>
  <c r="AM178" i="73"/>
  <c r="AN178" i="73"/>
  <c r="AK178" i="73"/>
  <c r="AL178" i="73"/>
  <c r="AR178" i="73"/>
  <c r="AS178" i="73"/>
  <c r="AP178" i="73"/>
  <c r="AQ178" i="73"/>
  <c r="AW178" i="73"/>
  <c r="AX178" i="73"/>
  <c r="AU178" i="73"/>
  <c r="AV178" i="73"/>
  <c r="D178" i="73"/>
  <c r="E178" i="73"/>
  <c r="B178" i="73"/>
  <c r="AA176" i="73"/>
  <c r="AC176" i="73"/>
  <c r="C177" i="73"/>
  <c r="AB177" i="73"/>
  <c r="BB178" i="73"/>
  <c r="BC178" i="73"/>
  <c r="AZ178" i="73"/>
  <c r="BA178" i="73"/>
  <c r="I178" i="73"/>
  <c r="J178" i="73"/>
  <c r="G178" i="73"/>
  <c r="H178" i="73"/>
  <c r="N178" i="73"/>
  <c r="O178" i="73"/>
  <c r="L178" i="73"/>
  <c r="M178" i="73"/>
  <c r="S178" i="73"/>
  <c r="T178" i="73"/>
  <c r="Q178" i="73"/>
  <c r="R178" i="73"/>
  <c r="X178" i="73"/>
  <c r="Y178" i="73"/>
  <c r="V178" i="73"/>
  <c r="W178" i="73"/>
  <c r="N185" i="64"/>
  <c r="P181" i="64"/>
  <c r="V173" i="64"/>
  <c r="X172" i="64"/>
  <c r="R179" i="64"/>
  <c r="Y171" i="64"/>
  <c r="D171" i="64"/>
  <c r="AC171" i="64"/>
  <c r="H171" i="64"/>
  <c r="AG171" i="64"/>
  <c r="L171" i="64"/>
  <c r="AB171" i="64"/>
  <c r="G171" i="64"/>
  <c r="AF171" i="64"/>
  <c r="K171" i="64"/>
  <c r="AA171" i="64"/>
  <c r="F171" i="64"/>
  <c r="AE171" i="64"/>
  <c r="J171" i="64"/>
  <c r="Z171" i="64"/>
  <c r="E171" i="64"/>
  <c r="AD171" i="64"/>
  <c r="I171" i="64"/>
  <c r="AH171" i="64"/>
  <c r="M171" i="64"/>
  <c r="O348" i="64"/>
  <c r="BB179" i="73"/>
  <c r="BC179" i="73"/>
  <c r="AZ179" i="73"/>
  <c r="BA179" i="73"/>
  <c r="I179" i="73"/>
  <c r="J179" i="73"/>
  <c r="G179" i="73"/>
  <c r="H179" i="73"/>
  <c r="N179" i="73"/>
  <c r="O179" i="73"/>
  <c r="L179" i="73"/>
  <c r="M179" i="73"/>
  <c r="S179" i="73"/>
  <c r="T179" i="73"/>
  <c r="Q179" i="73"/>
  <c r="R179" i="73"/>
  <c r="X179" i="73"/>
  <c r="Y179" i="73"/>
  <c r="V179" i="73"/>
  <c r="W179" i="73"/>
  <c r="C178" i="73"/>
  <c r="AB178" i="73"/>
  <c r="AH179" i="73"/>
  <c r="AI179" i="73"/>
  <c r="AF179" i="73"/>
  <c r="AG179" i="73"/>
  <c r="AM179" i="73"/>
  <c r="AN179" i="73"/>
  <c r="AK179" i="73"/>
  <c r="AL179" i="73"/>
  <c r="AR179" i="73"/>
  <c r="AS179" i="73"/>
  <c r="AP179" i="73"/>
  <c r="AQ179" i="73"/>
  <c r="AW179" i="73"/>
  <c r="AX179" i="73"/>
  <c r="AU179" i="73"/>
  <c r="AV179" i="73"/>
  <c r="D179" i="73"/>
  <c r="E179" i="73"/>
  <c r="B179" i="73"/>
  <c r="AA177" i="73"/>
  <c r="AC177" i="73"/>
  <c r="R180" i="64"/>
  <c r="V174" i="64"/>
  <c r="X173" i="64"/>
  <c r="P182" i="64"/>
  <c r="N186" i="64"/>
  <c r="Y172" i="64"/>
  <c r="D172" i="64"/>
  <c r="AC172" i="64"/>
  <c r="H172" i="64"/>
  <c r="AG172" i="64"/>
  <c r="L172" i="64"/>
  <c r="AB172" i="64"/>
  <c r="G172" i="64"/>
  <c r="AF172" i="64"/>
  <c r="K172" i="64"/>
  <c r="AA172" i="64"/>
  <c r="F172" i="64"/>
  <c r="AE172" i="64"/>
  <c r="J172" i="64"/>
  <c r="Z172" i="64"/>
  <c r="E172" i="64"/>
  <c r="AD172" i="64"/>
  <c r="I172" i="64"/>
  <c r="AH172" i="64"/>
  <c r="M172" i="64"/>
  <c r="O349" i="64"/>
  <c r="BB180" i="73"/>
  <c r="BC180" i="73"/>
  <c r="AZ180" i="73"/>
  <c r="BA180" i="73"/>
  <c r="I180" i="73"/>
  <c r="J180" i="73"/>
  <c r="G180" i="73"/>
  <c r="H180" i="73"/>
  <c r="N180" i="73"/>
  <c r="O180" i="73"/>
  <c r="L180" i="73"/>
  <c r="M180" i="73"/>
  <c r="S180" i="73"/>
  <c r="T180" i="73"/>
  <c r="Q180" i="73"/>
  <c r="R180" i="73"/>
  <c r="X180" i="73"/>
  <c r="Y180" i="73"/>
  <c r="V180" i="73"/>
  <c r="W180" i="73"/>
  <c r="C179" i="73"/>
  <c r="AA179" i="73"/>
  <c r="AC179" i="73"/>
  <c r="AA178" i="73"/>
  <c r="AC178" i="73"/>
  <c r="AH180" i="73"/>
  <c r="AI180" i="73"/>
  <c r="AF180" i="73"/>
  <c r="AG180" i="73"/>
  <c r="AM180" i="73"/>
  <c r="AN180" i="73"/>
  <c r="AK180" i="73"/>
  <c r="AL180" i="73"/>
  <c r="AR180" i="73"/>
  <c r="AS180" i="73"/>
  <c r="AP180" i="73"/>
  <c r="AQ180" i="73"/>
  <c r="AW180" i="73"/>
  <c r="AX180" i="73"/>
  <c r="AU180" i="73"/>
  <c r="AV180" i="73"/>
  <c r="D180" i="73"/>
  <c r="E180" i="73"/>
  <c r="B180" i="73"/>
  <c r="N187" i="64"/>
  <c r="P183" i="64"/>
  <c r="V175" i="64"/>
  <c r="X174" i="64"/>
  <c r="R181" i="64"/>
  <c r="Y173" i="64"/>
  <c r="D173" i="64"/>
  <c r="AC173" i="64"/>
  <c r="H173" i="64"/>
  <c r="AG173" i="64"/>
  <c r="L173" i="64"/>
  <c r="AB173" i="64"/>
  <c r="G173" i="64"/>
  <c r="AF173" i="64"/>
  <c r="K173" i="64"/>
  <c r="AA173" i="64"/>
  <c r="F173" i="64"/>
  <c r="AE173" i="64"/>
  <c r="J173" i="64"/>
  <c r="Z173" i="64"/>
  <c r="E173" i="64"/>
  <c r="AD173" i="64"/>
  <c r="I173" i="64"/>
  <c r="AH173" i="64"/>
  <c r="M173" i="64"/>
  <c r="O350" i="64"/>
  <c r="BB181" i="73"/>
  <c r="BC181" i="73"/>
  <c r="AZ181" i="73"/>
  <c r="BA181" i="73"/>
  <c r="I181" i="73"/>
  <c r="J181" i="73"/>
  <c r="G181" i="73"/>
  <c r="H181" i="73"/>
  <c r="N181" i="73"/>
  <c r="O181" i="73"/>
  <c r="L181" i="73"/>
  <c r="M181" i="73"/>
  <c r="S181" i="73"/>
  <c r="T181" i="73"/>
  <c r="Q181" i="73"/>
  <c r="R181" i="73"/>
  <c r="X181" i="73"/>
  <c r="Y181" i="73"/>
  <c r="V181" i="73"/>
  <c r="W181" i="73"/>
  <c r="C180" i="73"/>
  <c r="AB180" i="73"/>
  <c r="AB179" i="73"/>
  <c r="AH181" i="73"/>
  <c r="AI181" i="73"/>
  <c r="AF181" i="73"/>
  <c r="AG181" i="73"/>
  <c r="AM181" i="73"/>
  <c r="AN181" i="73"/>
  <c r="AK181" i="73"/>
  <c r="AL181" i="73"/>
  <c r="AR181" i="73"/>
  <c r="AS181" i="73"/>
  <c r="AP181" i="73"/>
  <c r="AQ181" i="73"/>
  <c r="AW181" i="73"/>
  <c r="AX181" i="73"/>
  <c r="AU181" i="73"/>
  <c r="AV181" i="73"/>
  <c r="D181" i="73"/>
  <c r="E181" i="73"/>
  <c r="B181" i="73"/>
  <c r="Y174" i="64"/>
  <c r="D174" i="64"/>
  <c r="AC174" i="64"/>
  <c r="H174" i="64"/>
  <c r="AG174" i="64"/>
  <c r="L174" i="64"/>
  <c r="AB174" i="64"/>
  <c r="G174" i="64"/>
  <c r="AF174" i="64"/>
  <c r="K174" i="64"/>
  <c r="AA174" i="64"/>
  <c r="F174" i="64"/>
  <c r="AE174" i="64"/>
  <c r="J174" i="64"/>
  <c r="Z174" i="64"/>
  <c r="E174" i="64"/>
  <c r="AD174" i="64"/>
  <c r="I174" i="64"/>
  <c r="AH174" i="64"/>
  <c r="M174" i="64"/>
  <c r="R182" i="64"/>
  <c r="V176" i="64"/>
  <c r="X175" i="64"/>
  <c r="P184" i="64"/>
  <c r="N188" i="64"/>
  <c r="O351" i="64"/>
  <c r="AH182" i="73"/>
  <c r="AI182" i="73"/>
  <c r="AF182" i="73"/>
  <c r="AG182" i="73"/>
  <c r="AM182" i="73"/>
  <c r="AN182" i="73"/>
  <c r="AK182" i="73"/>
  <c r="AL182" i="73"/>
  <c r="AR182" i="73"/>
  <c r="AS182" i="73"/>
  <c r="AP182" i="73"/>
  <c r="AQ182" i="73"/>
  <c r="AW182" i="73"/>
  <c r="AX182" i="73"/>
  <c r="AU182" i="73"/>
  <c r="AV182" i="73"/>
  <c r="D182" i="73"/>
  <c r="E182" i="73"/>
  <c r="B182" i="73"/>
  <c r="AA180" i="73"/>
  <c r="AC180" i="73"/>
  <c r="BB182" i="73"/>
  <c r="BC182" i="73"/>
  <c r="AZ182" i="73"/>
  <c r="BA182" i="73"/>
  <c r="I182" i="73"/>
  <c r="J182" i="73"/>
  <c r="G182" i="73"/>
  <c r="H182" i="73"/>
  <c r="N182" i="73"/>
  <c r="O182" i="73"/>
  <c r="L182" i="73"/>
  <c r="M182" i="73"/>
  <c r="S182" i="73"/>
  <c r="T182" i="73"/>
  <c r="Q182" i="73"/>
  <c r="R182" i="73"/>
  <c r="X182" i="73"/>
  <c r="Y182" i="73"/>
  <c r="V182" i="73"/>
  <c r="W182" i="73"/>
  <c r="C181" i="73"/>
  <c r="AB181" i="73"/>
  <c r="N189" i="64"/>
  <c r="P185" i="64"/>
  <c r="V177" i="64"/>
  <c r="X176" i="64"/>
  <c r="R183" i="64"/>
  <c r="Y175" i="64"/>
  <c r="D175" i="64"/>
  <c r="AC175" i="64"/>
  <c r="H175" i="64"/>
  <c r="AG175" i="64"/>
  <c r="L175" i="64"/>
  <c r="AB175" i="64"/>
  <c r="G175" i="64"/>
  <c r="AF175" i="64"/>
  <c r="K175" i="64"/>
  <c r="AA175" i="64"/>
  <c r="F175" i="64"/>
  <c r="AE175" i="64"/>
  <c r="J175" i="64"/>
  <c r="Z175" i="64"/>
  <c r="E175" i="64"/>
  <c r="AD175" i="64"/>
  <c r="I175" i="64"/>
  <c r="AH175" i="64"/>
  <c r="M175" i="64"/>
  <c r="O352" i="64"/>
  <c r="I183" i="73"/>
  <c r="J183" i="73"/>
  <c r="G183" i="73"/>
  <c r="H183" i="73"/>
  <c r="N183" i="73"/>
  <c r="O183" i="73"/>
  <c r="L183" i="73"/>
  <c r="M183" i="73"/>
  <c r="S183" i="73"/>
  <c r="T183" i="73"/>
  <c r="Q183" i="73"/>
  <c r="R183" i="73"/>
  <c r="X183" i="73"/>
  <c r="Y183" i="73"/>
  <c r="V183" i="73"/>
  <c r="W183" i="73"/>
  <c r="AA181" i="73"/>
  <c r="AC181" i="73"/>
  <c r="C182" i="73"/>
  <c r="AA182" i="73"/>
  <c r="AC182" i="73"/>
  <c r="BB183" i="73"/>
  <c r="BC183" i="73"/>
  <c r="AZ183" i="73"/>
  <c r="BA183" i="73"/>
  <c r="AH183" i="73"/>
  <c r="AI183" i="73"/>
  <c r="AF183" i="73"/>
  <c r="AG183" i="73"/>
  <c r="AM183" i="73"/>
  <c r="AN183" i="73"/>
  <c r="AK183" i="73"/>
  <c r="AL183" i="73"/>
  <c r="AR183" i="73"/>
  <c r="AS183" i="73"/>
  <c r="AP183" i="73"/>
  <c r="AQ183" i="73"/>
  <c r="AW183" i="73"/>
  <c r="AX183" i="73"/>
  <c r="AU183" i="73"/>
  <c r="AV183" i="73"/>
  <c r="D183" i="73"/>
  <c r="E183" i="73"/>
  <c r="B183" i="73"/>
  <c r="R184" i="64"/>
  <c r="V178" i="64"/>
  <c r="X177" i="64"/>
  <c r="P186" i="64"/>
  <c r="N190" i="64"/>
  <c r="Y176" i="64"/>
  <c r="D176" i="64"/>
  <c r="AC176" i="64"/>
  <c r="H176" i="64"/>
  <c r="AG176" i="64"/>
  <c r="L176" i="64"/>
  <c r="AB176" i="64"/>
  <c r="G176" i="64"/>
  <c r="AF176" i="64"/>
  <c r="K176" i="64"/>
  <c r="AA176" i="64"/>
  <c r="F176" i="64"/>
  <c r="AE176" i="64"/>
  <c r="J176" i="64"/>
  <c r="Z176" i="64"/>
  <c r="E176" i="64"/>
  <c r="AD176" i="64"/>
  <c r="I176" i="64"/>
  <c r="AH176" i="64"/>
  <c r="M176" i="64"/>
  <c r="O353" i="64"/>
  <c r="AB182" i="73"/>
  <c r="BB184" i="73"/>
  <c r="BC184" i="73"/>
  <c r="AZ184" i="73"/>
  <c r="BA184" i="73"/>
  <c r="I184" i="73"/>
  <c r="J184" i="73"/>
  <c r="G184" i="73"/>
  <c r="H184" i="73"/>
  <c r="N184" i="73"/>
  <c r="O184" i="73"/>
  <c r="L184" i="73"/>
  <c r="M184" i="73"/>
  <c r="S184" i="73"/>
  <c r="T184" i="73"/>
  <c r="Q184" i="73"/>
  <c r="R184" i="73"/>
  <c r="X184" i="73"/>
  <c r="Y184" i="73"/>
  <c r="V184" i="73"/>
  <c r="W184" i="73"/>
  <c r="AH184" i="73"/>
  <c r="AI184" i="73"/>
  <c r="AF184" i="73"/>
  <c r="AG184" i="73"/>
  <c r="AM184" i="73"/>
  <c r="AN184" i="73"/>
  <c r="AK184" i="73"/>
  <c r="AL184" i="73"/>
  <c r="AR184" i="73"/>
  <c r="AS184" i="73"/>
  <c r="AP184" i="73"/>
  <c r="AQ184" i="73"/>
  <c r="AW184" i="73"/>
  <c r="AX184" i="73"/>
  <c r="AU184" i="73"/>
  <c r="AV184" i="73"/>
  <c r="D184" i="73"/>
  <c r="E184" i="73"/>
  <c r="B184" i="73"/>
  <c r="C183" i="73"/>
  <c r="AA183" i="73"/>
  <c r="AC183" i="73"/>
  <c r="N191" i="64"/>
  <c r="P187" i="64"/>
  <c r="V179" i="64"/>
  <c r="X178" i="64"/>
  <c r="R185" i="64"/>
  <c r="Y177" i="64"/>
  <c r="D177" i="64"/>
  <c r="AC177" i="64"/>
  <c r="H177" i="64"/>
  <c r="AG177" i="64"/>
  <c r="L177" i="64"/>
  <c r="AB177" i="64"/>
  <c r="G177" i="64"/>
  <c r="AF177" i="64"/>
  <c r="K177" i="64"/>
  <c r="AA177" i="64"/>
  <c r="F177" i="64"/>
  <c r="AE177" i="64"/>
  <c r="J177" i="64"/>
  <c r="Z177" i="64"/>
  <c r="E177" i="64"/>
  <c r="AD177" i="64"/>
  <c r="I177" i="64"/>
  <c r="AH177" i="64"/>
  <c r="M177" i="64"/>
  <c r="O354" i="64"/>
  <c r="AB183" i="73"/>
  <c r="AH185" i="73"/>
  <c r="AI185" i="73"/>
  <c r="AF185" i="73"/>
  <c r="AG185" i="73"/>
  <c r="AM185" i="73"/>
  <c r="AN185" i="73"/>
  <c r="AK185" i="73"/>
  <c r="AL185" i="73"/>
  <c r="AR185" i="73"/>
  <c r="AS185" i="73"/>
  <c r="AP185" i="73"/>
  <c r="AQ185" i="73"/>
  <c r="AW185" i="73"/>
  <c r="AX185" i="73"/>
  <c r="AU185" i="73"/>
  <c r="AV185" i="73"/>
  <c r="D185" i="73"/>
  <c r="E185" i="73"/>
  <c r="B185" i="73"/>
  <c r="BB185" i="73"/>
  <c r="BC185" i="73"/>
  <c r="AZ185" i="73"/>
  <c r="BA185" i="73"/>
  <c r="I185" i="73"/>
  <c r="J185" i="73"/>
  <c r="G185" i="73"/>
  <c r="H185" i="73"/>
  <c r="N185" i="73"/>
  <c r="O185" i="73"/>
  <c r="L185" i="73"/>
  <c r="M185" i="73"/>
  <c r="S185" i="73"/>
  <c r="T185" i="73"/>
  <c r="Q185" i="73"/>
  <c r="R185" i="73"/>
  <c r="X185" i="73"/>
  <c r="Y185" i="73"/>
  <c r="V185" i="73"/>
  <c r="W185" i="73"/>
  <c r="C184" i="73"/>
  <c r="AA184" i="73"/>
  <c r="AC184" i="73"/>
  <c r="R186" i="64"/>
  <c r="V180" i="64"/>
  <c r="X179" i="64"/>
  <c r="P188" i="64"/>
  <c r="N192" i="64"/>
  <c r="Y178" i="64"/>
  <c r="D178" i="64"/>
  <c r="AC178" i="64"/>
  <c r="H178" i="64"/>
  <c r="AG178" i="64"/>
  <c r="L178" i="64"/>
  <c r="AB178" i="64"/>
  <c r="G178" i="64"/>
  <c r="AF178" i="64"/>
  <c r="K178" i="64"/>
  <c r="AA178" i="64"/>
  <c r="F178" i="64"/>
  <c r="AE178" i="64"/>
  <c r="J178" i="64"/>
  <c r="Z178" i="64"/>
  <c r="E178" i="64"/>
  <c r="AD178" i="64"/>
  <c r="I178" i="64"/>
  <c r="AH178" i="64"/>
  <c r="M178" i="64"/>
  <c r="O355" i="64"/>
  <c r="BB186" i="73"/>
  <c r="BC186" i="73"/>
  <c r="AZ186" i="73"/>
  <c r="BA186" i="73"/>
  <c r="I186" i="73"/>
  <c r="J186" i="73"/>
  <c r="G186" i="73"/>
  <c r="H186" i="73"/>
  <c r="N186" i="73"/>
  <c r="O186" i="73"/>
  <c r="L186" i="73"/>
  <c r="M186" i="73"/>
  <c r="S186" i="73"/>
  <c r="T186" i="73"/>
  <c r="Q186" i="73"/>
  <c r="R186" i="73"/>
  <c r="X186" i="73"/>
  <c r="Y186" i="73"/>
  <c r="V186" i="73"/>
  <c r="W186" i="73"/>
  <c r="AB184" i="73"/>
  <c r="C185" i="73"/>
  <c r="AA185" i="73"/>
  <c r="AC185" i="73"/>
  <c r="AH186" i="73"/>
  <c r="AI186" i="73"/>
  <c r="AF186" i="73"/>
  <c r="AG186" i="73"/>
  <c r="AM186" i="73"/>
  <c r="AN186" i="73"/>
  <c r="AK186" i="73"/>
  <c r="AL186" i="73"/>
  <c r="AR186" i="73"/>
  <c r="AS186" i="73"/>
  <c r="AP186" i="73"/>
  <c r="AQ186" i="73"/>
  <c r="AW186" i="73"/>
  <c r="AX186" i="73"/>
  <c r="AU186" i="73"/>
  <c r="AV186" i="73"/>
  <c r="D186" i="73"/>
  <c r="E186" i="73"/>
  <c r="B186" i="73"/>
  <c r="Y179" i="64"/>
  <c r="D179" i="64"/>
  <c r="AC179" i="64"/>
  <c r="H179" i="64"/>
  <c r="AG179" i="64"/>
  <c r="L179" i="64"/>
  <c r="AB179" i="64"/>
  <c r="G179" i="64"/>
  <c r="AF179" i="64"/>
  <c r="K179" i="64"/>
  <c r="AA179" i="64"/>
  <c r="F179" i="64"/>
  <c r="AE179" i="64"/>
  <c r="J179" i="64"/>
  <c r="Z179" i="64"/>
  <c r="E179" i="64"/>
  <c r="AD179" i="64"/>
  <c r="I179" i="64"/>
  <c r="AH179" i="64"/>
  <c r="M179" i="64"/>
  <c r="N193" i="64"/>
  <c r="P189" i="64"/>
  <c r="V181" i="64"/>
  <c r="X180" i="64"/>
  <c r="R187" i="64"/>
  <c r="O356" i="64"/>
  <c r="BB187" i="73"/>
  <c r="BC187" i="73"/>
  <c r="AZ187" i="73"/>
  <c r="BA187" i="73"/>
  <c r="I187" i="73"/>
  <c r="J187" i="73"/>
  <c r="G187" i="73"/>
  <c r="H187" i="73"/>
  <c r="N187" i="73"/>
  <c r="O187" i="73"/>
  <c r="L187" i="73"/>
  <c r="M187" i="73"/>
  <c r="S187" i="73"/>
  <c r="T187" i="73"/>
  <c r="Q187" i="73"/>
  <c r="R187" i="73"/>
  <c r="X187" i="73"/>
  <c r="Y187" i="73"/>
  <c r="V187" i="73"/>
  <c r="W187" i="73"/>
  <c r="AB185" i="73"/>
  <c r="AH187" i="73"/>
  <c r="AI187" i="73"/>
  <c r="AF187" i="73"/>
  <c r="AG187" i="73"/>
  <c r="AM187" i="73"/>
  <c r="AN187" i="73"/>
  <c r="AK187" i="73"/>
  <c r="AL187" i="73"/>
  <c r="AR187" i="73"/>
  <c r="AS187" i="73"/>
  <c r="AP187" i="73"/>
  <c r="AQ187" i="73"/>
  <c r="AW187" i="73"/>
  <c r="AX187" i="73"/>
  <c r="AU187" i="73"/>
  <c r="AV187" i="73"/>
  <c r="D187" i="73"/>
  <c r="E187" i="73"/>
  <c r="B187" i="73"/>
  <c r="C186" i="73"/>
  <c r="AA186" i="73"/>
  <c r="AC186" i="73"/>
  <c r="V182" i="64"/>
  <c r="X181" i="64"/>
  <c r="AA180" i="64"/>
  <c r="F180" i="64"/>
  <c r="AE180" i="64"/>
  <c r="J180" i="64"/>
  <c r="Z180" i="64"/>
  <c r="E180" i="64"/>
  <c r="AD180" i="64"/>
  <c r="I180" i="64"/>
  <c r="AH180" i="64"/>
  <c r="M180" i="64"/>
  <c r="Y180" i="64"/>
  <c r="D180" i="64"/>
  <c r="AC180" i="64"/>
  <c r="H180" i="64"/>
  <c r="AG180" i="64"/>
  <c r="L180" i="64"/>
  <c r="AB180" i="64"/>
  <c r="G180" i="64"/>
  <c r="AF180" i="64"/>
  <c r="K180" i="64"/>
  <c r="R188" i="64"/>
  <c r="P190" i="64"/>
  <c r="N194" i="64"/>
  <c r="O357" i="64"/>
  <c r="AB186" i="73"/>
  <c r="S188" i="73"/>
  <c r="T188" i="73"/>
  <c r="Q188" i="73"/>
  <c r="R188" i="73"/>
  <c r="X188" i="73"/>
  <c r="Y188" i="73"/>
  <c r="V188" i="73"/>
  <c r="W188" i="73"/>
  <c r="BB188" i="73"/>
  <c r="BC188" i="73"/>
  <c r="AZ188" i="73"/>
  <c r="BA188" i="73"/>
  <c r="I188" i="73"/>
  <c r="J188" i="73"/>
  <c r="G188" i="73"/>
  <c r="H188" i="73"/>
  <c r="N188" i="73"/>
  <c r="O188" i="73"/>
  <c r="L188" i="73"/>
  <c r="M188" i="73"/>
  <c r="C187" i="73"/>
  <c r="AB187" i="73"/>
  <c r="AR188" i="73"/>
  <c r="AS188" i="73"/>
  <c r="AP188" i="73"/>
  <c r="AQ188" i="73"/>
  <c r="AW188" i="73"/>
  <c r="AX188" i="73"/>
  <c r="AU188" i="73"/>
  <c r="AV188" i="73"/>
  <c r="D188" i="73"/>
  <c r="E188" i="73"/>
  <c r="B188" i="73"/>
  <c r="AH188" i="73"/>
  <c r="AI188" i="73"/>
  <c r="AF188" i="73"/>
  <c r="AG188" i="73"/>
  <c r="AM188" i="73"/>
  <c r="AN188" i="73"/>
  <c r="AK188" i="73"/>
  <c r="AL188" i="73"/>
  <c r="N195" i="64"/>
  <c r="R189" i="64"/>
  <c r="Y181" i="64"/>
  <c r="D181" i="64"/>
  <c r="AC181" i="64"/>
  <c r="H181" i="64"/>
  <c r="AG181" i="64"/>
  <c r="L181" i="64"/>
  <c r="AB181" i="64"/>
  <c r="G181" i="64"/>
  <c r="AF181" i="64"/>
  <c r="K181" i="64"/>
  <c r="AA181" i="64"/>
  <c r="F181" i="64"/>
  <c r="AE181" i="64"/>
  <c r="J181" i="64"/>
  <c r="Z181" i="64"/>
  <c r="E181" i="64"/>
  <c r="AD181" i="64"/>
  <c r="I181" i="64"/>
  <c r="AH181" i="64"/>
  <c r="M181" i="64"/>
  <c r="P191" i="64"/>
  <c r="V183" i="64"/>
  <c r="X182" i="64"/>
  <c r="O358" i="64"/>
  <c r="AH189" i="73"/>
  <c r="AI189" i="73"/>
  <c r="AF189" i="73"/>
  <c r="AG189" i="73"/>
  <c r="AM189" i="73"/>
  <c r="AN189" i="73"/>
  <c r="AK189" i="73"/>
  <c r="AL189" i="73"/>
  <c r="AR189" i="73"/>
  <c r="AS189" i="73"/>
  <c r="AP189" i="73"/>
  <c r="AQ189" i="73"/>
  <c r="AW189" i="73"/>
  <c r="AX189" i="73"/>
  <c r="AU189" i="73"/>
  <c r="AV189" i="73"/>
  <c r="D189" i="73"/>
  <c r="E189" i="73"/>
  <c r="B189" i="73"/>
  <c r="C188" i="73"/>
  <c r="AB188" i="73"/>
  <c r="AA187" i="73"/>
  <c r="AC187" i="73"/>
  <c r="BB189" i="73"/>
  <c r="BC189" i="73"/>
  <c r="AZ189" i="73"/>
  <c r="BA189" i="73"/>
  <c r="I189" i="73"/>
  <c r="J189" i="73"/>
  <c r="G189" i="73"/>
  <c r="H189" i="73"/>
  <c r="N189" i="73"/>
  <c r="O189" i="73"/>
  <c r="L189" i="73"/>
  <c r="M189" i="73"/>
  <c r="S189" i="73"/>
  <c r="T189" i="73"/>
  <c r="Q189" i="73"/>
  <c r="R189" i="73"/>
  <c r="X189" i="73"/>
  <c r="Y189" i="73"/>
  <c r="V189" i="73"/>
  <c r="W189" i="73"/>
  <c r="P192" i="64"/>
  <c r="AA182" i="64"/>
  <c r="F182" i="64"/>
  <c r="AE182" i="64"/>
  <c r="J182" i="64"/>
  <c r="Z182" i="64"/>
  <c r="E182" i="64"/>
  <c r="AD182" i="64"/>
  <c r="I182" i="64"/>
  <c r="AH182" i="64"/>
  <c r="M182" i="64"/>
  <c r="Y182" i="64"/>
  <c r="D182" i="64"/>
  <c r="AC182" i="64"/>
  <c r="H182" i="64"/>
  <c r="AG182" i="64"/>
  <c r="L182" i="64"/>
  <c r="AB182" i="64"/>
  <c r="G182" i="64"/>
  <c r="AF182" i="64"/>
  <c r="K182" i="64"/>
  <c r="V184" i="64"/>
  <c r="X183" i="64"/>
  <c r="R190" i="64"/>
  <c r="N196" i="64"/>
  <c r="O359" i="64"/>
  <c r="AR190" i="73"/>
  <c r="AS190" i="73"/>
  <c r="AP190" i="73"/>
  <c r="AQ190" i="73"/>
  <c r="AW190" i="73"/>
  <c r="AX190" i="73"/>
  <c r="AU190" i="73"/>
  <c r="AV190" i="73"/>
  <c r="D190" i="73"/>
  <c r="E190" i="73"/>
  <c r="B190" i="73"/>
  <c r="AH190" i="73"/>
  <c r="AI190" i="73"/>
  <c r="AF190" i="73"/>
  <c r="AG190" i="73"/>
  <c r="AM190" i="73"/>
  <c r="AN190" i="73"/>
  <c r="AK190" i="73"/>
  <c r="AL190" i="73"/>
  <c r="AA188" i="73"/>
  <c r="AC188" i="73"/>
  <c r="C189" i="73"/>
  <c r="AA189" i="73"/>
  <c r="AC189" i="73"/>
  <c r="S190" i="73"/>
  <c r="T190" i="73"/>
  <c r="Q190" i="73"/>
  <c r="R190" i="73"/>
  <c r="X190" i="73"/>
  <c r="Y190" i="73"/>
  <c r="V190" i="73"/>
  <c r="W190" i="73"/>
  <c r="BB190" i="73"/>
  <c r="BC190" i="73"/>
  <c r="AZ190" i="73"/>
  <c r="BA190" i="73"/>
  <c r="I190" i="73"/>
  <c r="J190" i="73"/>
  <c r="G190" i="73"/>
  <c r="H190" i="73"/>
  <c r="N190" i="73"/>
  <c r="O190" i="73"/>
  <c r="L190" i="73"/>
  <c r="M190" i="73"/>
  <c r="N197" i="64"/>
  <c r="V185" i="64"/>
  <c r="X184" i="64"/>
  <c r="Y183" i="64"/>
  <c r="D183" i="64"/>
  <c r="AC183" i="64"/>
  <c r="H183" i="64"/>
  <c r="AG183" i="64"/>
  <c r="L183" i="64"/>
  <c r="AB183" i="64"/>
  <c r="G183" i="64"/>
  <c r="AF183" i="64"/>
  <c r="K183" i="64"/>
  <c r="AA183" i="64"/>
  <c r="F183" i="64"/>
  <c r="AE183" i="64"/>
  <c r="J183" i="64"/>
  <c r="Z183" i="64"/>
  <c r="E183" i="64"/>
  <c r="AD183" i="64"/>
  <c r="I183" i="64"/>
  <c r="AH183" i="64"/>
  <c r="M183" i="64"/>
  <c r="R191" i="64"/>
  <c r="P193" i="64"/>
  <c r="O360" i="64"/>
  <c r="BB191" i="73"/>
  <c r="BC191" i="73"/>
  <c r="AZ191" i="73"/>
  <c r="BA191" i="73"/>
  <c r="I191" i="73"/>
  <c r="J191" i="73"/>
  <c r="G191" i="73"/>
  <c r="H191" i="73"/>
  <c r="N191" i="73"/>
  <c r="O191" i="73"/>
  <c r="L191" i="73"/>
  <c r="M191" i="73"/>
  <c r="S191" i="73"/>
  <c r="T191" i="73"/>
  <c r="Q191" i="73"/>
  <c r="R191" i="73"/>
  <c r="X191" i="73"/>
  <c r="Y191" i="73"/>
  <c r="V191" i="73"/>
  <c r="W191" i="73"/>
  <c r="AB189" i="73"/>
  <c r="C190" i="73"/>
  <c r="AA190" i="73"/>
  <c r="AC190" i="73"/>
  <c r="AH191" i="73"/>
  <c r="AI191" i="73"/>
  <c r="AF191" i="73"/>
  <c r="AG191" i="73"/>
  <c r="AM191" i="73"/>
  <c r="AN191" i="73"/>
  <c r="AK191" i="73"/>
  <c r="AL191" i="73"/>
  <c r="AR191" i="73"/>
  <c r="AS191" i="73"/>
  <c r="AP191" i="73"/>
  <c r="AQ191" i="73"/>
  <c r="AW191" i="73"/>
  <c r="AX191" i="73"/>
  <c r="AU191" i="73"/>
  <c r="AV191" i="73"/>
  <c r="D191" i="73"/>
  <c r="E191" i="73"/>
  <c r="B191" i="73"/>
  <c r="P194" i="64"/>
  <c r="R192" i="64"/>
  <c r="V186" i="64"/>
  <c r="X185" i="64"/>
  <c r="N198" i="64"/>
  <c r="Y184" i="64"/>
  <c r="D184" i="64"/>
  <c r="AC184" i="64"/>
  <c r="H184" i="64"/>
  <c r="AG184" i="64"/>
  <c r="L184" i="64"/>
  <c r="AB184" i="64"/>
  <c r="G184" i="64"/>
  <c r="AF184" i="64"/>
  <c r="K184" i="64"/>
  <c r="AA184" i="64"/>
  <c r="F184" i="64"/>
  <c r="AE184" i="64"/>
  <c r="J184" i="64"/>
  <c r="Z184" i="64"/>
  <c r="E184" i="64"/>
  <c r="AD184" i="64"/>
  <c r="I184" i="64"/>
  <c r="AH184" i="64"/>
  <c r="M184" i="64"/>
  <c r="O361" i="64"/>
  <c r="BB192" i="73"/>
  <c r="BC192" i="73"/>
  <c r="AZ192" i="73"/>
  <c r="BA192" i="73"/>
  <c r="I192" i="73"/>
  <c r="J192" i="73"/>
  <c r="G192" i="73"/>
  <c r="H192" i="73"/>
  <c r="N192" i="73"/>
  <c r="O192" i="73"/>
  <c r="L192" i="73"/>
  <c r="M192" i="73"/>
  <c r="S192" i="73"/>
  <c r="T192" i="73"/>
  <c r="Q192" i="73"/>
  <c r="R192" i="73"/>
  <c r="X192" i="73"/>
  <c r="Y192" i="73"/>
  <c r="V192" i="73"/>
  <c r="W192" i="73"/>
  <c r="AB190" i="73"/>
  <c r="AH192" i="73"/>
  <c r="AI192" i="73"/>
  <c r="AF192" i="73"/>
  <c r="AG192" i="73"/>
  <c r="AM192" i="73"/>
  <c r="AN192" i="73"/>
  <c r="AK192" i="73"/>
  <c r="AL192" i="73"/>
  <c r="AR192" i="73"/>
  <c r="AS192" i="73"/>
  <c r="AP192" i="73"/>
  <c r="AQ192" i="73"/>
  <c r="AW192" i="73"/>
  <c r="AX192" i="73"/>
  <c r="AU192" i="73"/>
  <c r="AV192" i="73"/>
  <c r="D192" i="73"/>
  <c r="E192" i="73"/>
  <c r="B192" i="73"/>
  <c r="C191" i="73"/>
  <c r="AB191" i="73"/>
  <c r="N199" i="64"/>
  <c r="V187" i="64"/>
  <c r="X186" i="64"/>
  <c r="R193" i="64"/>
  <c r="P195" i="64"/>
  <c r="Y185" i="64"/>
  <c r="D185" i="64"/>
  <c r="AC185" i="64"/>
  <c r="H185" i="64"/>
  <c r="AG185" i="64"/>
  <c r="L185" i="64"/>
  <c r="AB185" i="64"/>
  <c r="G185" i="64"/>
  <c r="AF185" i="64"/>
  <c r="K185" i="64"/>
  <c r="AA185" i="64"/>
  <c r="F185" i="64"/>
  <c r="AE185" i="64"/>
  <c r="J185" i="64"/>
  <c r="Z185" i="64"/>
  <c r="E185" i="64"/>
  <c r="AD185" i="64"/>
  <c r="I185" i="64"/>
  <c r="AH185" i="64"/>
  <c r="M185" i="64"/>
  <c r="O362" i="64"/>
  <c r="BB193" i="73"/>
  <c r="BC193" i="73"/>
  <c r="AZ193" i="73"/>
  <c r="BA193" i="73"/>
  <c r="I193" i="73"/>
  <c r="J193" i="73"/>
  <c r="G193" i="73"/>
  <c r="H193" i="73"/>
  <c r="N193" i="73"/>
  <c r="O193" i="73"/>
  <c r="L193" i="73"/>
  <c r="M193" i="73"/>
  <c r="S193" i="73"/>
  <c r="T193" i="73"/>
  <c r="Q193" i="73"/>
  <c r="R193" i="73"/>
  <c r="X193" i="73"/>
  <c r="Y193" i="73"/>
  <c r="V193" i="73"/>
  <c r="W193" i="73"/>
  <c r="AA191" i="73"/>
  <c r="AC191" i="73"/>
  <c r="C192" i="73"/>
  <c r="AA192" i="73"/>
  <c r="AC192" i="73"/>
  <c r="AH193" i="73"/>
  <c r="AI193" i="73"/>
  <c r="AF193" i="73"/>
  <c r="AG193" i="73"/>
  <c r="AM193" i="73"/>
  <c r="AN193" i="73"/>
  <c r="AK193" i="73"/>
  <c r="AL193" i="73"/>
  <c r="AR193" i="73"/>
  <c r="AS193" i="73"/>
  <c r="AP193" i="73"/>
  <c r="AQ193" i="73"/>
  <c r="AW193" i="73"/>
  <c r="AX193" i="73"/>
  <c r="AU193" i="73"/>
  <c r="AV193" i="73"/>
  <c r="D193" i="73"/>
  <c r="E193" i="73"/>
  <c r="B193" i="73"/>
  <c r="Y186" i="64"/>
  <c r="D186" i="64"/>
  <c r="AC186" i="64"/>
  <c r="H186" i="64"/>
  <c r="AG186" i="64"/>
  <c r="L186" i="64"/>
  <c r="AB186" i="64"/>
  <c r="G186" i="64"/>
  <c r="AF186" i="64"/>
  <c r="K186" i="64"/>
  <c r="AA186" i="64"/>
  <c r="F186" i="64"/>
  <c r="AE186" i="64"/>
  <c r="J186" i="64"/>
  <c r="Z186" i="64"/>
  <c r="E186" i="64"/>
  <c r="AD186" i="64"/>
  <c r="I186" i="64"/>
  <c r="AH186" i="64"/>
  <c r="M186" i="64"/>
  <c r="P196" i="64"/>
  <c r="R194" i="64"/>
  <c r="V188" i="64"/>
  <c r="X187" i="64"/>
  <c r="N200" i="64"/>
  <c r="O363" i="64"/>
  <c r="AH194" i="73"/>
  <c r="AI194" i="73"/>
  <c r="AF194" i="73"/>
  <c r="AG194" i="73"/>
  <c r="AM194" i="73"/>
  <c r="AN194" i="73"/>
  <c r="AK194" i="73"/>
  <c r="AL194" i="73"/>
  <c r="AR194" i="73"/>
  <c r="AS194" i="73"/>
  <c r="AP194" i="73"/>
  <c r="AQ194" i="73"/>
  <c r="AW194" i="73"/>
  <c r="AX194" i="73"/>
  <c r="AU194" i="73"/>
  <c r="AV194" i="73"/>
  <c r="D194" i="73"/>
  <c r="E194" i="73"/>
  <c r="B194" i="73"/>
  <c r="AB192" i="73"/>
  <c r="BB194" i="73"/>
  <c r="BC194" i="73"/>
  <c r="AZ194" i="73"/>
  <c r="BA194" i="73"/>
  <c r="I194" i="73"/>
  <c r="J194" i="73"/>
  <c r="G194" i="73"/>
  <c r="H194" i="73"/>
  <c r="N194" i="73"/>
  <c r="O194" i="73"/>
  <c r="L194" i="73"/>
  <c r="M194" i="73"/>
  <c r="S194" i="73"/>
  <c r="T194" i="73"/>
  <c r="Q194" i="73"/>
  <c r="R194" i="73"/>
  <c r="X194" i="73"/>
  <c r="Y194" i="73"/>
  <c r="V194" i="73"/>
  <c r="W194" i="73"/>
  <c r="C193" i="73"/>
  <c r="AA193" i="73"/>
  <c r="AC193" i="73"/>
  <c r="Y187" i="64"/>
  <c r="D187" i="64"/>
  <c r="AC187" i="64"/>
  <c r="H187" i="64"/>
  <c r="AG187" i="64"/>
  <c r="L187" i="64"/>
  <c r="AB187" i="64"/>
  <c r="G187" i="64"/>
  <c r="AF187" i="64"/>
  <c r="K187" i="64"/>
  <c r="AA187" i="64"/>
  <c r="F187" i="64"/>
  <c r="AE187" i="64"/>
  <c r="J187" i="64"/>
  <c r="Z187" i="64"/>
  <c r="E187" i="64"/>
  <c r="AD187" i="64"/>
  <c r="I187" i="64"/>
  <c r="AH187" i="64"/>
  <c r="M187" i="64"/>
  <c r="N201" i="64"/>
  <c r="V189" i="64"/>
  <c r="X188" i="64"/>
  <c r="R195" i="64"/>
  <c r="P197" i="64"/>
  <c r="O364" i="64"/>
  <c r="AB193" i="73"/>
  <c r="BB195" i="73"/>
  <c r="BC195" i="73"/>
  <c r="AZ195" i="73"/>
  <c r="BA195" i="73"/>
  <c r="I195" i="73"/>
  <c r="J195" i="73"/>
  <c r="G195" i="73"/>
  <c r="H195" i="73"/>
  <c r="N195" i="73"/>
  <c r="O195" i="73"/>
  <c r="L195" i="73"/>
  <c r="M195" i="73"/>
  <c r="S195" i="73"/>
  <c r="T195" i="73"/>
  <c r="Q195" i="73"/>
  <c r="R195" i="73"/>
  <c r="X195" i="73"/>
  <c r="Y195" i="73"/>
  <c r="V195" i="73"/>
  <c r="W195" i="73"/>
  <c r="C194" i="73"/>
  <c r="AB194" i="73"/>
  <c r="AH195" i="73"/>
  <c r="AI195" i="73"/>
  <c r="AF195" i="73"/>
  <c r="AG195" i="73"/>
  <c r="AM195" i="73"/>
  <c r="AN195" i="73"/>
  <c r="AK195" i="73"/>
  <c r="AL195" i="73"/>
  <c r="AR195" i="73"/>
  <c r="AS195" i="73"/>
  <c r="AP195" i="73"/>
  <c r="AQ195" i="73"/>
  <c r="AW195" i="73"/>
  <c r="AX195" i="73"/>
  <c r="AU195" i="73"/>
  <c r="AV195" i="73"/>
  <c r="D195" i="73"/>
  <c r="E195" i="73"/>
  <c r="B195" i="73"/>
  <c r="P198" i="64"/>
  <c r="R196" i="64"/>
  <c r="V190" i="64"/>
  <c r="X189" i="64"/>
  <c r="N202" i="64"/>
  <c r="Y188" i="64"/>
  <c r="D188" i="64"/>
  <c r="AC188" i="64"/>
  <c r="H188" i="64"/>
  <c r="AG188" i="64"/>
  <c r="L188" i="64"/>
  <c r="AB188" i="64"/>
  <c r="G188" i="64"/>
  <c r="AF188" i="64"/>
  <c r="K188" i="64"/>
  <c r="AA188" i="64"/>
  <c r="F188" i="64"/>
  <c r="AE188" i="64"/>
  <c r="J188" i="64"/>
  <c r="Z188" i="64"/>
  <c r="E188" i="64"/>
  <c r="AD188" i="64"/>
  <c r="I188" i="64"/>
  <c r="AH188" i="64"/>
  <c r="M188" i="64"/>
  <c r="O365" i="64"/>
  <c r="BB196" i="73"/>
  <c r="BC196" i="73"/>
  <c r="AZ196" i="73"/>
  <c r="BA196" i="73"/>
  <c r="I196" i="73"/>
  <c r="J196" i="73"/>
  <c r="G196" i="73"/>
  <c r="H196" i="73"/>
  <c r="N196" i="73"/>
  <c r="O196" i="73"/>
  <c r="L196" i="73"/>
  <c r="M196" i="73"/>
  <c r="S196" i="73"/>
  <c r="T196" i="73"/>
  <c r="Q196" i="73"/>
  <c r="R196" i="73"/>
  <c r="X196" i="73"/>
  <c r="Y196" i="73"/>
  <c r="V196" i="73"/>
  <c r="W196" i="73"/>
  <c r="C195" i="73"/>
  <c r="AB195" i="73"/>
  <c r="AA194" i="73"/>
  <c r="AC194" i="73"/>
  <c r="AH196" i="73"/>
  <c r="AI196" i="73"/>
  <c r="AF196" i="73"/>
  <c r="AG196" i="73"/>
  <c r="AM196" i="73"/>
  <c r="AN196" i="73"/>
  <c r="AK196" i="73"/>
  <c r="AL196" i="73"/>
  <c r="AR196" i="73"/>
  <c r="AS196" i="73"/>
  <c r="AP196" i="73"/>
  <c r="AQ196" i="73"/>
  <c r="AW196" i="73"/>
  <c r="AX196" i="73"/>
  <c r="AU196" i="73"/>
  <c r="AV196" i="73"/>
  <c r="D196" i="73"/>
  <c r="E196" i="73"/>
  <c r="B196" i="73"/>
  <c r="N203" i="64"/>
  <c r="V191" i="64"/>
  <c r="X190" i="64"/>
  <c r="R197" i="64"/>
  <c r="P199" i="64"/>
  <c r="Y189" i="64"/>
  <c r="D189" i="64"/>
  <c r="AC189" i="64"/>
  <c r="H189" i="64"/>
  <c r="AG189" i="64"/>
  <c r="L189" i="64"/>
  <c r="AB189" i="64"/>
  <c r="G189" i="64"/>
  <c r="AF189" i="64"/>
  <c r="K189" i="64"/>
  <c r="AA189" i="64"/>
  <c r="F189" i="64"/>
  <c r="AE189" i="64"/>
  <c r="J189" i="64"/>
  <c r="Z189" i="64"/>
  <c r="E189" i="64"/>
  <c r="AD189" i="64"/>
  <c r="I189" i="64"/>
  <c r="AH189" i="64"/>
  <c r="M189" i="64"/>
  <c r="O366" i="64"/>
  <c r="AM197" i="73"/>
  <c r="AN197" i="73"/>
  <c r="AK197" i="73"/>
  <c r="AL197" i="73"/>
  <c r="AR197" i="73"/>
  <c r="AS197" i="73"/>
  <c r="AP197" i="73"/>
  <c r="AQ197" i="73"/>
  <c r="AW197" i="73"/>
  <c r="AX197" i="73"/>
  <c r="AU197" i="73"/>
  <c r="AV197" i="73"/>
  <c r="D197" i="73"/>
  <c r="E197" i="73"/>
  <c r="B197" i="73"/>
  <c r="AA195" i="73"/>
  <c r="AC195" i="73"/>
  <c r="AH197" i="73"/>
  <c r="AI197" i="73"/>
  <c r="AF197" i="73"/>
  <c r="AG197" i="73"/>
  <c r="BB197" i="73"/>
  <c r="BC197" i="73"/>
  <c r="AZ197" i="73"/>
  <c r="BA197" i="73"/>
  <c r="I197" i="73"/>
  <c r="J197" i="73"/>
  <c r="G197" i="73"/>
  <c r="H197" i="73"/>
  <c r="N197" i="73"/>
  <c r="O197" i="73"/>
  <c r="L197" i="73"/>
  <c r="M197" i="73"/>
  <c r="S197" i="73"/>
  <c r="T197" i="73"/>
  <c r="Q197" i="73"/>
  <c r="R197" i="73"/>
  <c r="X197" i="73"/>
  <c r="Y197" i="73"/>
  <c r="V197" i="73"/>
  <c r="W197" i="73"/>
  <c r="C196" i="73"/>
  <c r="AA196" i="73"/>
  <c r="AC196" i="73"/>
  <c r="P200" i="64"/>
  <c r="R198" i="64"/>
  <c r="V192" i="64"/>
  <c r="X191" i="64"/>
  <c r="N204" i="64"/>
  <c r="Y190" i="64"/>
  <c r="D190" i="64"/>
  <c r="AC190" i="64"/>
  <c r="H190" i="64"/>
  <c r="AG190" i="64"/>
  <c r="L190" i="64"/>
  <c r="AB190" i="64"/>
  <c r="G190" i="64"/>
  <c r="AF190" i="64"/>
  <c r="K190" i="64"/>
  <c r="AA190" i="64"/>
  <c r="F190" i="64"/>
  <c r="AE190" i="64"/>
  <c r="J190" i="64"/>
  <c r="Z190" i="64"/>
  <c r="E190" i="64"/>
  <c r="AD190" i="64"/>
  <c r="I190" i="64"/>
  <c r="AH190" i="64"/>
  <c r="M190" i="64"/>
  <c r="O367" i="64"/>
  <c r="AB196" i="73"/>
  <c r="BB198" i="73"/>
  <c r="BC198" i="73"/>
  <c r="AZ198" i="73"/>
  <c r="BA198" i="73"/>
  <c r="AH198" i="73"/>
  <c r="AI198" i="73"/>
  <c r="AF198" i="73"/>
  <c r="AG198" i="73"/>
  <c r="AM198" i="73"/>
  <c r="AN198" i="73"/>
  <c r="AK198" i="73"/>
  <c r="AL198" i="73"/>
  <c r="AR198" i="73"/>
  <c r="AS198" i="73"/>
  <c r="AP198" i="73"/>
  <c r="AQ198" i="73"/>
  <c r="AW198" i="73"/>
  <c r="AX198" i="73"/>
  <c r="AU198" i="73"/>
  <c r="AV198" i="73"/>
  <c r="D198" i="73"/>
  <c r="E198" i="73"/>
  <c r="B198" i="73"/>
  <c r="I198" i="73"/>
  <c r="J198" i="73"/>
  <c r="G198" i="73"/>
  <c r="H198" i="73"/>
  <c r="N198" i="73"/>
  <c r="O198" i="73"/>
  <c r="L198" i="73"/>
  <c r="M198" i="73"/>
  <c r="S198" i="73"/>
  <c r="T198" i="73"/>
  <c r="Q198" i="73"/>
  <c r="R198" i="73"/>
  <c r="X198" i="73"/>
  <c r="Y198" i="73"/>
  <c r="V198" i="73"/>
  <c r="W198" i="73"/>
  <c r="C197" i="73"/>
  <c r="AA197" i="73"/>
  <c r="AC197" i="73"/>
  <c r="N205" i="64"/>
  <c r="V193" i="64"/>
  <c r="X192" i="64"/>
  <c r="R199" i="64"/>
  <c r="P201" i="64"/>
  <c r="Y191" i="64"/>
  <c r="D191" i="64"/>
  <c r="AC191" i="64"/>
  <c r="H191" i="64"/>
  <c r="AG191" i="64"/>
  <c r="L191" i="64"/>
  <c r="AB191" i="64"/>
  <c r="G191" i="64"/>
  <c r="AF191" i="64"/>
  <c r="K191" i="64"/>
  <c r="AA191" i="64"/>
  <c r="F191" i="64"/>
  <c r="AE191" i="64"/>
  <c r="J191" i="64"/>
  <c r="Z191" i="64"/>
  <c r="E191" i="64"/>
  <c r="AD191" i="64"/>
  <c r="I191" i="64"/>
  <c r="AH191" i="64"/>
  <c r="M191" i="64"/>
  <c r="O368" i="64"/>
  <c r="AH199" i="73"/>
  <c r="AI199" i="73"/>
  <c r="AF199" i="73"/>
  <c r="AG199" i="73"/>
  <c r="AM199" i="73"/>
  <c r="AN199" i="73"/>
  <c r="AK199" i="73"/>
  <c r="AL199" i="73"/>
  <c r="AR199" i="73"/>
  <c r="AS199" i="73"/>
  <c r="AP199" i="73"/>
  <c r="AQ199" i="73"/>
  <c r="AW199" i="73"/>
  <c r="AX199" i="73"/>
  <c r="AU199" i="73"/>
  <c r="AV199" i="73"/>
  <c r="D199" i="73"/>
  <c r="E199" i="73"/>
  <c r="B199" i="73"/>
  <c r="AB197" i="73"/>
  <c r="BB199" i="73"/>
  <c r="BC199" i="73"/>
  <c r="AZ199" i="73"/>
  <c r="BA199" i="73"/>
  <c r="I199" i="73"/>
  <c r="J199" i="73"/>
  <c r="G199" i="73"/>
  <c r="H199" i="73"/>
  <c r="N199" i="73"/>
  <c r="O199" i="73"/>
  <c r="L199" i="73"/>
  <c r="M199" i="73"/>
  <c r="S199" i="73"/>
  <c r="T199" i="73"/>
  <c r="Q199" i="73"/>
  <c r="R199" i="73"/>
  <c r="X199" i="73"/>
  <c r="Y199" i="73"/>
  <c r="V199" i="73"/>
  <c r="W199" i="73"/>
  <c r="C198" i="73"/>
  <c r="AB198" i="73"/>
  <c r="P202" i="64"/>
  <c r="R200" i="64"/>
  <c r="V194" i="64"/>
  <c r="X193" i="64"/>
  <c r="N206" i="64"/>
  <c r="Y192" i="64"/>
  <c r="D192" i="64"/>
  <c r="AC192" i="64"/>
  <c r="H192" i="64"/>
  <c r="AG192" i="64"/>
  <c r="L192" i="64"/>
  <c r="AB192" i="64"/>
  <c r="G192" i="64"/>
  <c r="AF192" i="64"/>
  <c r="K192" i="64"/>
  <c r="AA192" i="64"/>
  <c r="F192" i="64"/>
  <c r="AE192" i="64"/>
  <c r="J192" i="64"/>
  <c r="Z192" i="64"/>
  <c r="E192" i="64"/>
  <c r="AD192" i="64"/>
  <c r="I192" i="64"/>
  <c r="AH192" i="64"/>
  <c r="M192" i="64"/>
  <c r="O369" i="64"/>
  <c r="BB200" i="73"/>
  <c r="BC200" i="73"/>
  <c r="AZ200" i="73"/>
  <c r="BA200" i="73"/>
  <c r="I200" i="73"/>
  <c r="J200" i="73"/>
  <c r="G200" i="73"/>
  <c r="H200" i="73"/>
  <c r="N200" i="73"/>
  <c r="O200" i="73"/>
  <c r="L200" i="73"/>
  <c r="M200" i="73"/>
  <c r="S200" i="73"/>
  <c r="T200" i="73"/>
  <c r="Q200" i="73"/>
  <c r="R200" i="73"/>
  <c r="X200" i="73"/>
  <c r="Y200" i="73"/>
  <c r="V200" i="73"/>
  <c r="W200" i="73"/>
  <c r="AA198" i="73"/>
  <c r="AC198" i="73"/>
  <c r="C199" i="73"/>
  <c r="AA199" i="73"/>
  <c r="AC199" i="73"/>
  <c r="AH200" i="73"/>
  <c r="AI200" i="73"/>
  <c r="AF200" i="73"/>
  <c r="AG200" i="73"/>
  <c r="AM200" i="73"/>
  <c r="AN200" i="73"/>
  <c r="AK200" i="73"/>
  <c r="AL200" i="73"/>
  <c r="AR200" i="73"/>
  <c r="AS200" i="73"/>
  <c r="AP200" i="73"/>
  <c r="AQ200" i="73"/>
  <c r="AW200" i="73"/>
  <c r="AX200" i="73"/>
  <c r="AU200" i="73"/>
  <c r="AV200" i="73"/>
  <c r="D200" i="73"/>
  <c r="E200" i="73"/>
  <c r="B200" i="73"/>
  <c r="AA193" i="64"/>
  <c r="F193" i="64"/>
  <c r="AE193" i="64"/>
  <c r="J193" i="64"/>
  <c r="Z193" i="64"/>
  <c r="E193" i="64"/>
  <c r="AD193" i="64"/>
  <c r="I193" i="64"/>
  <c r="AH193" i="64"/>
  <c r="M193" i="64"/>
  <c r="Y193" i="64"/>
  <c r="D193" i="64"/>
  <c r="AC193" i="64"/>
  <c r="H193" i="64"/>
  <c r="AG193" i="64"/>
  <c r="L193" i="64"/>
  <c r="AB193" i="64"/>
  <c r="G193" i="64"/>
  <c r="AF193" i="64"/>
  <c r="K193" i="64"/>
  <c r="N207" i="64"/>
  <c r="V195" i="64"/>
  <c r="X194" i="64"/>
  <c r="R201" i="64"/>
  <c r="P203" i="64"/>
  <c r="O370" i="64"/>
  <c r="AR201" i="73"/>
  <c r="AS201" i="73"/>
  <c r="AP201" i="73"/>
  <c r="AQ201" i="73"/>
  <c r="AW201" i="73"/>
  <c r="AX201" i="73"/>
  <c r="AU201" i="73"/>
  <c r="AV201" i="73"/>
  <c r="D201" i="73"/>
  <c r="E201" i="73"/>
  <c r="B201" i="73"/>
  <c r="AH201" i="73"/>
  <c r="AI201" i="73"/>
  <c r="AF201" i="73"/>
  <c r="AG201" i="73"/>
  <c r="AM201" i="73"/>
  <c r="AN201" i="73"/>
  <c r="AK201" i="73"/>
  <c r="AL201" i="73"/>
  <c r="AB199" i="73"/>
  <c r="S201" i="73"/>
  <c r="T201" i="73"/>
  <c r="Q201" i="73"/>
  <c r="R201" i="73"/>
  <c r="X201" i="73"/>
  <c r="Y201" i="73"/>
  <c r="V201" i="73"/>
  <c r="W201" i="73"/>
  <c r="BB201" i="73"/>
  <c r="BC201" i="73"/>
  <c r="AZ201" i="73"/>
  <c r="BA201" i="73"/>
  <c r="I201" i="73"/>
  <c r="J201" i="73"/>
  <c r="G201" i="73"/>
  <c r="H201" i="73"/>
  <c r="N201" i="73"/>
  <c r="O201" i="73"/>
  <c r="L201" i="73"/>
  <c r="M201" i="73"/>
  <c r="C200" i="73"/>
  <c r="AA200" i="73"/>
  <c r="AC200" i="73"/>
  <c r="AA194" i="64"/>
  <c r="F194" i="64"/>
  <c r="AE194" i="64"/>
  <c r="J194" i="64"/>
  <c r="Z194" i="64"/>
  <c r="E194" i="64"/>
  <c r="AD194" i="64"/>
  <c r="I194" i="64"/>
  <c r="AH194" i="64"/>
  <c r="M194" i="64"/>
  <c r="Y194" i="64"/>
  <c r="D194" i="64"/>
  <c r="AC194" i="64"/>
  <c r="H194" i="64"/>
  <c r="AG194" i="64"/>
  <c r="L194" i="64"/>
  <c r="AB194" i="64"/>
  <c r="G194" i="64"/>
  <c r="AF194" i="64"/>
  <c r="K194" i="64"/>
  <c r="P204" i="64"/>
  <c r="R202" i="64"/>
  <c r="V196" i="64"/>
  <c r="X195" i="64"/>
  <c r="N208" i="64"/>
  <c r="O371" i="64"/>
  <c r="AB200" i="73"/>
  <c r="S202" i="73"/>
  <c r="T202" i="73"/>
  <c r="Q202" i="73"/>
  <c r="R202" i="73"/>
  <c r="X202" i="73"/>
  <c r="Y202" i="73"/>
  <c r="V202" i="73"/>
  <c r="W202" i="73"/>
  <c r="BB202" i="73"/>
  <c r="BC202" i="73"/>
  <c r="AZ202" i="73"/>
  <c r="BA202" i="73"/>
  <c r="I202" i="73"/>
  <c r="J202" i="73"/>
  <c r="G202" i="73"/>
  <c r="H202" i="73"/>
  <c r="N202" i="73"/>
  <c r="O202" i="73"/>
  <c r="L202" i="73"/>
  <c r="M202" i="73"/>
  <c r="C201" i="73"/>
  <c r="AB201" i="73"/>
  <c r="AR202" i="73"/>
  <c r="AS202" i="73"/>
  <c r="AP202" i="73"/>
  <c r="AQ202" i="73"/>
  <c r="AW202" i="73"/>
  <c r="AX202" i="73"/>
  <c r="AU202" i="73"/>
  <c r="AV202" i="73"/>
  <c r="D202" i="73"/>
  <c r="E202" i="73"/>
  <c r="B202" i="73"/>
  <c r="AH202" i="73"/>
  <c r="AI202" i="73"/>
  <c r="AF202" i="73"/>
  <c r="AG202" i="73"/>
  <c r="AM202" i="73"/>
  <c r="AN202" i="73"/>
  <c r="AK202" i="73"/>
  <c r="AL202" i="73"/>
  <c r="Y195" i="64"/>
  <c r="D195" i="64"/>
  <c r="AC195" i="64"/>
  <c r="H195" i="64"/>
  <c r="AG195" i="64"/>
  <c r="L195" i="64"/>
  <c r="AB195" i="64"/>
  <c r="G195" i="64"/>
  <c r="AF195" i="64"/>
  <c r="K195" i="64"/>
  <c r="AA195" i="64"/>
  <c r="F195" i="64"/>
  <c r="AE195" i="64"/>
  <c r="J195" i="64"/>
  <c r="Z195" i="64"/>
  <c r="E195" i="64"/>
  <c r="AD195" i="64"/>
  <c r="I195" i="64"/>
  <c r="AH195" i="64"/>
  <c r="M195" i="64"/>
  <c r="N209" i="64"/>
  <c r="V197" i="64"/>
  <c r="X196" i="64"/>
  <c r="R203" i="64"/>
  <c r="P205" i="64"/>
  <c r="O372" i="64"/>
  <c r="BB203" i="73"/>
  <c r="BC203" i="73"/>
  <c r="AZ203" i="73"/>
  <c r="BA203" i="73"/>
  <c r="I203" i="73"/>
  <c r="J203" i="73"/>
  <c r="G203" i="73"/>
  <c r="H203" i="73"/>
  <c r="N203" i="73"/>
  <c r="O203" i="73"/>
  <c r="L203" i="73"/>
  <c r="M203" i="73"/>
  <c r="S203" i="73"/>
  <c r="T203" i="73"/>
  <c r="Q203" i="73"/>
  <c r="R203" i="73"/>
  <c r="X203" i="73"/>
  <c r="Y203" i="73"/>
  <c r="V203" i="73"/>
  <c r="W203" i="73"/>
  <c r="C202" i="73"/>
  <c r="AA202" i="73"/>
  <c r="AC202" i="73"/>
  <c r="AA201" i="73"/>
  <c r="AC201" i="73"/>
  <c r="AH203" i="73"/>
  <c r="AI203" i="73"/>
  <c r="AF203" i="73"/>
  <c r="AG203" i="73"/>
  <c r="AM203" i="73"/>
  <c r="AN203" i="73"/>
  <c r="AK203" i="73"/>
  <c r="AL203" i="73"/>
  <c r="AR203" i="73"/>
  <c r="AS203" i="73"/>
  <c r="AP203" i="73"/>
  <c r="AQ203" i="73"/>
  <c r="AW203" i="73"/>
  <c r="AX203" i="73"/>
  <c r="AU203" i="73"/>
  <c r="AV203" i="73"/>
  <c r="D203" i="73"/>
  <c r="E203" i="73"/>
  <c r="B203" i="73"/>
  <c r="Y196" i="64"/>
  <c r="D196" i="64"/>
  <c r="AC196" i="64"/>
  <c r="H196" i="64"/>
  <c r="AG196" i="64"/>
  <c r="L196" i="64"/>
  <c r="AB196" i="64"/>
  <c r="G196" i="64"/>
  <c r="AF196" i="64"/>
  <c r="K196" i="64"/>
  <c r="AA196" i="64"/>
  <c r="F196" i="64"/>
  <c r="AE196" i="64"/>
  <c r="J196" i="64"/>
  <c r="Z196" i="64"/>
  <c r="E196" i="64"/>
  <c r="AD196" i="64"/>
  <c r="I196" i="64"/>
  <c r="AH196" i="64"/>
  <c r="M196" i="64"/>
  <c r="P206" i="64"/>
  <c r="R204" i="64"/>
  <c r="V198" i="64"/>
  <c r="X197" i="64"/>
  <c r="N210" i="64"/>
  <c r="O373" i="64"/>
  <c r="AB202" i="73"/>
  <c r="BB204" i="73"/>
  <c r="BC204" i="73"/>
  <c r="AZ204" i="73"/>
  <c r="BA204" i="73"/>
  <c r="I204" i="73"/>
  <c r="J204" i="73"/>
  <c r="G204" i="73"/>
  <c r="H204" i="73"/>
  <c r="N204" i="73"/>
  <c r="O204" i="73"/>
  <c r="L204" i="73"/>
  <c r="M204" i="73"/>
  <c r="S204" i="73"/>
  <c r="T204" i="73"/>
  <c r="Q204" i="73"/>
  <c r="R204" i="73"/>
  <c r="X204" i="73"/>
  <c r="Y204" i="73"/>
  <c r="V204" i="73"/>
  <c r="W204" i="73"/>
  <c r="C203" i="73"/>
  <c r="AB203" i="73"/>
  <c r="AH204" i="73"/>
  <c r="AI204" i="73"/>
  <c r="AF204" i="73"/>
  <c r="AG204" i="73"/>
  <c r="AM204" i="73"/>
  <c r="AN204" i="73"/>
  <c r="AK204" i="73"/>
  <c r="AL204" i="73"/>
  <c r="AR204" i="73"/>
  <c r="AS204" i="73"/>
  <c r="AP204" i="73"/>
  <c r="AQ204" i="73"/>
  <c r="AW204" i="73"/>
  <c r="AX204" i="73"/>
  <c r="AU204" i="73"/>
  <c r="AV204" i="73"/>
  <c r="D204" i="73"/>
  <c r="E204" i="73"/>
  <c r="B204" i="73"/>
  <c r="Y197" i="64"/>
  <c r="D197" i="64"/>
  <c r="AC197" i="64"/>
  <c r="H197" i="64"/>
  <c r="AG197" i="64"/>
  <c r="L197" i="64"/>
  <c r="AB197" i="64"/>
  <c r="G197" i="64"/>
  <c r="AF197" i="64"/>
  <c r="K197" i="64"/>
  <c r="AA197" i="64"/>
  <c r="F197" i="64"/>
  <c r="AE197" i="64"/>
  <c r="J197" i="64"/>
  <c r="Z197" i="64"/>
  <c r="E197" i="64"/>
  <c r="AD197" i="64"/>
  <c r="I197" i="64"/>
  <c r="AH197" i="64"/>
  <c r="M197" i="64"/>
  <c r="N211" i="64"/>
  <c r="V199" i="64"/>
  <c r="X198" i="64"/>
  <c r="R205" i="64"/>
  <c r="P207" i="64"/>
  <c r="O374" i="64"/>
  <c r="BB205" i="73"/>
  <c r="BC205" i="73"/>
  <c r="AZ205" i="73"/>
  <c r="BA205" i="73"/>
  <c r="I205" i="73"/>
  <c r="J205" i="73"/>
  <c r="G205" i="73"/>
  <c r="H205" i="73"/>
  <c r="N205" i="73"/>
  <c r="O205" i="73"/>
  <c r="L205" i="73"/>
  <c r="M205" i="73"/>
  <c r="S205" i="73"/>
  <c r="T205" i="73"/>
  <c r="Q205" i="73"/>
  <c r="R205" i="73"/>
  <c r="X205" i="73"/>
  <c r="Y205" i="73"/>
  <c r="V205" i="73"/>
  <c r="W205" i="73"/>
  <c r="C204" i="73"/>
  <c r="AA204" i="73"/>
  <c r="AC204" i="73"/>
  <c r="AA203" i="73"/>
  <c r="AC203" i="73"/>
  <c r="AH205" i="73"/>
  <c r="AI205" i="73"/>
  <c r="AF205" i="73"/>
  <c r="AG205" i="73"/>
  <c r="AM205" i="73"/>
  <c r="AN205" i="73"/>
  <c r="AK205" i="73"/>
  <c r="AL205" i="73"/>
  <c r="AR205" i="73"/>
  <c r="AS205" i="73"/>
  <c r="AP205" i="73"/>
  <c r="AQ205" i="73"/>
  <c r="AW205" i="73"/>
  <c r="AX205" i="73"/>
  <c r="AU205" i="73"/>
  <c r="AV205" i="73"/>
  <c r="D205" i="73"/>
  <c r="E205" i="73"/>
  <c r="B205" i="73"/>
  <c r="Y198" i="64"/>
  <c r="D198" i="64"/>
  <c r="AC198" i="64"/>
  <c r="H198" i="64"/>
  <c r="AG198" i="64"/>
  <c r="L198" i="64"/>
  <c r="AB198" i="64"/>
  <c r="G198" i="64"/>
  <c r="AF198" i="64"/>
  <c r="K198" i="64"/>
  <c r="AA198" i="64"/>
  <c r="F198" i="64"/>
  <c r="AE198" i="64"/>
  <c r="J198" i="64"/>
  <c r="Z198" i="64"/>
  <c r="E198" i="64"/>
  <c r="AD198" i="64"/>
  <c r="I198" i="64"/>
  <c r="AH198" i="64"/>
  <c r="M198" i="64"/>
  <c r="P208" i="64"/>
  <c r="R206" i="64"/>
  <c r="V200" i="64"/>
  <c r="X199" i="64"/>
  <c r="N212" i="64"/>
  <c r="O375" i="64"/>
  <c r="BB206" i="73"/>
  <c r="BC206" i="73"/>
  <c r="AZ206" i="73"/>
  <c r="BA206" i="73"/>
  <c r="I206" i="73"/>
  <c r="J206" i="73"/>
  <c r="G206" i="73"/>
  <c r="H206" i="73"/>
  <c r="N206" i="73"/>
  <c r="O206" i="73"/>
  <c r="L206" i="73"/>
  <c r="M206" i="73"/>
  <c r="S206" i="73"/>
  <c r="T206" i="73"/>
  <c r="Q206" i="73"/>
  <c r="R206" i="73"/>
  <c r="X206" i="73"/>
  <c r="Y206" i="73"/>
  <c r="V206" i="73"/>
  <c r="W206" i="73"/>
  <c r="C205" i="73"/>
  <c r="AA205" i="73"/>
  <c r="AC205" i="73"/>
  <c r="AB204" i="73"/>
  <c r="AH206" i="73"/>
  <c r="AI206" i="73"/>
  <c r="AF206" i="73"/>
  <c r="AG206" i="73"/>
  <c r="AM206" i="73"/>
  <c r="AN206" i="73"/>
  <c r="AK206" i="73"/>
  <c r="AL206" i="73"/>
  <c r="AR206" i="73"/>
  <c r="AS206" i="73"/>
  <c r="AP206" i="73"/>
  <c r="AQ206" i="73"/>
  <c r="AW206" i="73"/>
  <c r="AX206" i="73"/>
  <c r="AU206" i="73"/>
  <c r="AV206" i="73"/>
  <c r="D206" i="73"/>
  <c r="E206" i="73"/>
  <c r="B206" i="73"/>
  <c r="Y199" i="64"/>
  <c r="D199" i="64"/>
  <c r="AC199" i="64"/>
  <c r="H199" i="64"/>
  <c r="AG199" i="64"/>
  <c r="L199" i="64"/>
  <c r="AB199" i="64"/>
  <c r="G199" i="64"/>
  <c r="AF199" i="64"/>
  <c r="K199" i="64"/>
  <c r="AA199" i="64"/>
  <c r="F199" i="64"/>
  <c r="AE199" i="64"/>
  <c r="J199" i="64"/>
  <c r="Z199" i="64"/>
  <c r="E199" i="64"/>
  <c r="AD199" i="64"/>
  <c r="I199" i="64"/>
  <c r="AH199" i="64"/>
  <c r="M199" i="64"/>
  <c r="N213" i="64"/>
  <c r="V201" i="64"/>
  <c r="X200" i="64"/>
  <c r="R207" i="64"/>
  <c r="P209" i="64"/>
  <c r="O376" i="64"/>
  <c r="AB205" i="73"/>
  <c r="AH207" i="73"/>
  <c r="AI207" i="73"/>
  <c r="AF207" i="73"/>
  <c r="AG207" i="73"/>
  <c r="AM207" i="73"/>
  <c r="AN207" i="73"/>
  <c r="AK207" i="73"/>
  <c r="AL207" i="73"/>
  <c r="AR207" i="73"/>
  <c r="AS207" i="73"/>
  <c r="AP207" i="73"/>
  <c r="AQ207" i="73"/>
  <c r="AW207" i="73"/>
  <c r="AX207" i="73"/>
  <c r="AU207" i="73"/>
  <c r="AV207" i="73"/>
  <c r="D207" i="73"/>
  <c r="E207" i="73"/>
  <c r="B207" i="73"/>
  <c r="BB207" i="73"/>
  <c r="BC207" i="73"/>
  <c r="AZ207" i="73"/>
  <c r="BA207" i="73"/>
  <c r="I207" i="73"/>
  <c r="J207" i="73"/>
  <c r="G207" i="73"/>
  <c r="H207" i="73"/>
  <c r="N207" i="73"/>
  <c r="O207" i="73"/>
  <c r="L207" i="73"/>
  <c r="M207" i="73"/>
  <c r="S207" i="73"/>
  <c r="T207" i="73"/>
  <c r="Q207" i="73"/>
  <c r="R207" i="73"/>
  <c r="X207" i="73"/>
  <c r="Y207" i="73"/>
  <c r="V207" i="73"/>
  <c r="W207" i="73"/>
  <c r="C206" i="73"/>
  <c r="AA206" i="73"/>
  <c r="AC206" i="73"/>
  <c r="Y200" i="64"/>
  <c r="D200" i="64"/>
  <c r="AC200" i="64"/>
  <c r="H200" i="64"/>
  <c r="AG200" i="64"/>
  <c r="L200" i="64"/>
  <c r="AB200" i="64"/>
  <c r="G200" i="64"/>
  <c r="AF200" i="64"/>
  <c r="K200" i="64"/>
  <c r="AA200" i="64"/>
  <c r="F200" i="64"/>
  <c r="AE200" i="64"/>
  <c r="J200" i="64"/>
  <c r="Z200" i="64"/>
  <c r="E200" i="64"/>
  <c r="AD200" i="64"/>
  <c r="I200" i="64"/>
  <c r="AH200" i="64"/>
  <c r="M200" i="64"/>
  <c r="P210" i="64"/>
  <c r="R208" i="64"/>
  <c r="V202" i="64"/>
  <c r="X201" i="64"/>
  <c r="N214" i="64"/>
  <c r="O377" i="64"/>
  <c r="BB208" i="73"/>
  <c r="BC208" i="73"/>
  <c r="AZ208" i="73"/>
  <c r="BA208" i="73"/>
  <c r="I208" i="73"/>
  <c r="J208" i="73"/>
  <c r="G208" i="73"/>
  <c r="H208" i="73"/>
  <c r="N208" i="73"/>
  <c r="O208" i="73"/>
  <c r="L208" i="73"/>
  <c r="M208" i="73"/>
  <c r="S208" i="73"/>
  <c r="T208" i="73"/>
  <c r="Q208" i="73"/>
  <c r="R208" i="73"/>
  <c r="X208" i="73"/>
  <c r="Y208" i="73"/>
  <c r="V208" i="73"/>
  <c r="W208" i="73"/>
  <c r="AB206" i="73"/>
  <c r="C207" i="73"/>
  <c r="AB207" i="73"/>
  <c r="AH208" i="73"/>
  <c r="AI208" i="73"/>
  <c r="AF208" i="73"/>
  <c r="AG208" i="73"/>
  <c r="AM208" i="73"/>
  <c r="AN208" i="73"/>
  <c r="AK208" i="73"/>
  <c r="AL208" i="73"/>
  <c r="AR208" i="73"/>
  <c r="AS208" i="73"/>
  <c r="AP208" i="73"/>
  <c r="AQ208" i="73"/>
  <c r="AW208" i="73"/>
  <c r="AX208" i="73"/>
  <c r="AU208" i="73"/>
  <c r="AV208" i="73"/>
  <c r="D208" i="73"/>
  <c r="E208" i="73"/>
  <c r="B208" i="73"/>
  <c r="Y201" i="64"/>
  <c r="D201" i="64"/>
  <c r="AC201" i="64"/>
  <c r="H201" i="64"/>
  <c r="AG201" i="64"/>
  <c r="L201" i="64"/>
  <c r="AB201" i="64"/>
  <c r="G201" i="64"/>
  <c r="AF201" i="64"/>
  <c r="K201" i="64"/>
  <c r="AA201" i="64"/>
  <c r="F201" i="64"/>
  <c r="AE201" i="64"/>
  <c r="J201" i="64"/>
  <c r="Z201" i="64"/>
  <c r="E201" i="64"/>
  <c r="AD201" i="64"/>
  <c r="I201" i="64"/>
  <c r="AH201" i="64"/>
  <c r="M201" i="64"/>
  <c r="N215" i="64"/>
  <c r="V203" i="64"/>
  <c r="X202" i="64"/>
  <c r="R209" i="64"/>
  <c r="P211" i="64"/>
  <c r="O378" i="64"/>
  <c r="AH209" i="73"/>
  <c r="AI209" i="73"/>
  <c r="AF209" i="73"/>
  <c r="AG209" i="73"/>
  <c r="AM209" i="73"/>
  <c r="AN209" i="73"/>
  <c r="AK209" i="73"/>
  <c r="AL209" i="73"/>
  <c r="AR209" i="73"/>
  <c r="AS209" i="73"/>
  <c r="AP209" i="73"/>
  <c r="AQ209" i="73"/>
  <c r="AW209" i="73"/>
  <c r="AX209" i="73"/>
  <c r="AU209" i="73"/>
  <c r="AV209" i="73"/>
  <c r="D209" i="73"/>
  <c r="E209" i="73"/>
  <c r="B209" i="73"/>
  <c r="C208" i="73"/>
  <c r="AB208" i="73"/>
  <c r="AA207" i="73"/>
  <c r="AC207" i="73"/>
  <c r="BB209" i="73"/>
  <c r="BC209" i="73"/>
  <c r="AZ209" i="73"/>
  <c r="BA209" i="73"/>
  <c r="I209" i="73"/>
  <c r="J209" i="73"/>
  <c r="G209" i="73"/>
  <c r="H209" i="73"/>
  <c r="N209" i="73"/>
  <c r="O209" i="73"/>
  <c r="L209" i="73"/>
  <c r="M209" i="73"/>
  <c r="S209" i="73"/>
  <c r="T209" i="73"/>
  <c r="Q209" i="73"/>
  <c r="R209" i="73"/>
  <c r="X209" i="73"/>
  <c r="Y209" i="73"/>
  <c r="V209" i="73"/>
  <c r="W209" i="73"/>
  <c r="Y202" i="64"/>
  <c r="D202" i="64"/>
  <c r="AC202" i="64"/>
  <c r="H202" i="64"/>
  <c r="AG202" i="64"/>
  <c r="L202" i="64"/>
  <c r="AB202" i="64"/>
  <c r="G202" i="64"/>
  <c r="AF202" i="64"/>
  <c r="K202" i="64"/>
  <c r="AA202" i="64"/>
  <c r="F202" i="64"/>
  <c r="AE202" i="64"/>
  <c r="J202" i="64"/>
  <c r="Z202" i="64"/>
  <c r="E202" i="64"/>
  <c r="AD202" i="64"/>
  <c r="I202" i="64"/>
  <c r="AH202" i="64"/>
  <c r="M202" i="64"/>
  <c r="P212" i="64"/>
  <c r="R210" i="64"/>
  <c r="V204" i="64"/>
  <c r="X203" i="64"/>
  <c r="N216" i="64"/>
  <c r="O379" i="64"/>
  <c r="AH210" i="73"/>
  <c r="AI210" i="73"/>
  <c r="AF210" i="73"/>
  <c r="AG210" i="73"/>
  <c r="AM210" i="73"/>
  <c r="AN210" i="73"/>
  <c r="AK210" i="73"/>
  <c r="AL210" i="73"/>
  <c r="AR210" i="73"/>
  <c r="AS210" i="73"/>
  <c r="AP210" i="73"/>
  <c r="AQ210" i="73"/>
  <c r="AW210" i="73"/>
  <c r="AX210" i="73"/>
  <c r="AU210" i="73"/>
  <c r="AV210" i="73"/>
  <c r="D210" i="73"/>
  <c r="E210" i="73"/>
  <c r="B210" i="73"/>
  <c r="AA208" i="73"/>
  <c r="AC208" i="73"/>
  <c r="C209" i="73"/>
  <c r="AA209" i="73"/>
  <c r="AC209" i="73"/>
  <c r="BB210" i="73"/>
  <c r="BC210" i="73"/>
  <c r="AZ210" i="73"/>
  <c r="BA210" i="73"/>
  <c r="I210" i="73"/>
  <c r="J210" i="73"/>
  <c r="G210" i="73"/>
  <c r="H210" i="73"/>
  <c r="N210" i="73"/>
  <c r="O210" i="73"/>
  <c r="L210" i="73"/>
  <c r="M210" i="73"/>
  <c r="S210" i="73"/>
  <c r="T210" i="73"/>
  <c r="Q210" i="73"/>
  <c r="R210" i="73"/>
  <c r="X210" i="73"/>
  <c r="Y210" i="73"/>
  <c r="V210" i="73"/>
  <c r="W210" i="73"/>
  <c r="N217" i="64"/>
  <c r="V205" i="64"/>
  <c r="X204" i="64"/>
  <c r="R211" i="64"/>
  <c r="P213" i="64"/>
  <c r="Y203" i="64"/>
  <c r="D203" i="64"/>
  <c r="AC203" i="64"/>
  <c r="H203" i="64"/>
  <c r="AG203" i="64"/>
  <c r="L203" i="64"/>
  <c r="AB203" i="64"/>
  <c r="G203" i="64"/>
  <c r="AF203" i="64"/>
  <c r="K203" i="64"/>
  <c r="AA203" i="64"/>
  <c r="F203" i="64"/>
  <c r="AE203" i="64"/>
  <c r="J203" i="64"/>
  <c r="Z203" i="64"/>
  <c r="E203" i="64"/>
  <c r="AD203" i="64"/>
  <c r="I203" i="64"/>
  <c r="AH203" i="64"/>
  <c r="M203" i="64"/>
  <c r="O380" i="64"/>
  <c r="AB209" i="73"/>
  <c r="AH211" i="73"/>
  <c r="AI211" i="73"/>
  <c r="AF211" i="73"/>
  <c r="AG211" i="73"/>
  <c r="AM211" i="73"/>
  <c r="AN211" i="73"/>
  <c r="AK211" i="73"/>
  <c r="AL211" i="73"/>
  <c r="AR211" i="73"/>
  <c r="AS211" i="73"/>
  <c r="AP211" i="73"/>
  <c r="AQ211" i="73"/>
  <c r="AW211" i="73"/>
  <c r="AX211" i="73"/>
  <c r="AU211" i="73"/>
  <c r="AV211" i="73"/>
  <c r="D211" i="73"/>
  <c r="E211" i="73"/>
  <c r="B211" i="73"/>
  <c r="C210" i="73"/>
  <c r="AB210" i="73"/>
  <c r="BB211" i="73"/>
  <c r="BC211" i="73"/>
  <c r="AZ211" i="73"/>
  <c r="BA211" i="73"/>
  <c r="I211" i="73"/>
  <c r="J211" i="73"/>
  <c r="G211" i="73"/>
  <c r="H211" i="73"/>
  <c r="N211" i="73"/>
  <c r="O211" i="73"/>
  <c r="L211" i="73"/>
  <c r="M211" i="73"/>
  <c r="S211" i="73"/>
  <c r="T211" i="73"/>
  <c r="Q211" i="73"/>
  <c r="R211" i="73"/>
  <c r="X211" i="73"/>
  <c r="Y211" i="73"/>
  <c r="V211" i="73"/>
  <c r="W211" i="73"/>
  <c r="Y204" i="64"/>
  <c r="D204" i="64"/>
  <c r="AC204" i="64"/>
  <c r="H204" i="64"/>
  <c r="AG204" i="64"/>
  <c r="L204" i="64"/>
  <c r="AB204" i="64"/>
  <c r="G204" i="64"/>
  <c r="AF204" i="64"/>
  <c r="K204" i="64"/>
  <c r="AA204" i="64"/>
  <c r="F204" i="64"/>
  <c r="AE204" i="64"/>
  <c r="J204" i="64"/>
  <c r="Z204" i="64"/>
  <c r="E204" i="64"/>
  <c r="AD204" i="64"/>
  <c r="I204" i="64"/>
  <c r="AH204" i="64"/>
  <c r="M204" i="64"/>
  <c r="P214" i="64"/>
  <c r="R212" i="64"/>
  <c r="V206" i="64"/>
  <c r="X205" i="64"/>
  <c r="N218" i="64"/>
  <c r="O381" i="64"/>
  <c r="AH212" i="73"/>
  <c r="AI212" i="73"/>
  <c r="AF212" i="73"/>
  <c r="AG212" i="73"/>
  <c r="AM212" i="73"/>
  <c r="AN212" i="73"/>
  <c r="AK212" i="73"/>
  <c r="AL212" i="73"/>
  <c r="AR212" i="73"/>
  <c r="AS212" i="73"/>
  <c r="AP212" i="73"/>
  <c r="AQ212" i="73"/>
  <c r="AW212" i="73"/>
  <c r="AX212" i="73"/>
  <c r="AU212" i="73"/>
  <c r="AV212" i="73"/>
  <c r="D212" i="73"/>
  <c r="E212" i="73"/>
  <c r="B212" i="73"/>
  <c r="AA210" i="73"/>
  <c r="AC210" i="73"/>
  <c r="C211" i="73"/>
  <c r="AA211" i="73"/>
  <c r="AC211" i="73"/>
  <c r="BB212" i="73"/>
  <c r="BC212" i="73"/>
  <c r="AZ212" i="73"/>
  <c r="BA212" i="73"/>
  <c r="I212" i="73"/>
  <c r="J212" i="73"/>
  <c r="G212" i="73"/>
  <c r="H212" i="73"/>
  <c r="N212" i="73"/>
  <c r="O212" i="73"/>
  <c r="L212" i="73"/>
  <c r="M212" i="73"/>
  <c r="S212" i="73"/>
  <c r="T212" i="73"/>
  <c r="Q212" i="73"/>
  <c r="R212" i="73"/>
  <c r="X212" i="73"/>
  <c r="Y212" i="73"/>
  <c r="V212" i="73"/>
  <c r="W212" i="73"/>
  <c r="Y205" i="64"/>
  <c r="D205" i="64"/>
  <c r="AC205" i="64"/>
  <c r="H205" i="64"/>
  <c r="AG205" i="64"/>
  <c r="L205" i="64"/>
  <c r="AD205" i="64"/>
  <c r="I205" i="64"/>
  <c r="AB205" i="64"/>
  <c r="G205" i="64"/>
  <c r="AA205" i="64"/>
  <c r="F205" i="64"/>
  <c r="AE205" i="64"/>
  <c r="J205" i="64"/>
  <c r="Z205" i="64"/>
  <c r="E205" i="64"/>
  <c r="AH205" i="64"/>
  <c r="M205" i="64"/>
  <c r="AF205" i="64"/>
  <c r="K205" i="64"/>
  <c r="N219" i="64"/>
  <c r="V207" i="64"/>
  <c r="X206" i="64"/>
  <c r="R213" i="64"/>
  <c r="P215" i="64"/>
  <c r="O382" i="64"/>
  <c r="AB211" i="73"/>
  <c r="AR213" i="73"/>
  <c r="AS213" i="73"/>
  <c r="AP213" i="73"/>
  <c r="AQ213" i="73"/>
  <c r="I213" i="73"/>
  <c r="J213" i="73"/>
  <c r="G213" i="73"/>
  <c r="H213" i="73"/>
  <c r="N213" i="73"/>
  <c r="O213" i="73"/>
  <c r="L213" i="73"/>
  <c r="M213" i="73"/>
  <c r="AH213" i="73"/>
  <c r="AI213" i="73"/>
  <c r="AF213" i="73"/>
  <c r="AG213" i="73"/>
  <c r="X213" i="73"/>
  <c r="Y213" i="73"/>
  <c r="V213" i="73"/>
  <c r="W213" i="73"/>
  <c r="C212" i="73"/>
  <c r="AB212" i="73"/>
  <c r="BB213" i="73"/>
  <c r="BC213" i="73"/>
  <c r="AZ213" i="73"/>
  <c r="BA213" i="73"/>
  <c r="AM213" i="73"/>
  <c r="AN213" i="73"/>
  <c r="AK213" i="73"/>
  <c r="AL213" i="73"/>
  <c r="S213" i="73"/>
  <c r="T213" i="73"/>
  <c r="Q213" i="73"/>
  <c r="R213" i="73"/>
  <c r="AW213" i="73"/>
  <c r="AX213" i="73"/>
  <c r="AU213" i="73"/>
  <c r="AV213" i="73"/>
  <c r="D213" i="73"/>
  <c r="E213" i="73"/>
  <c r="B213" i="73"/>
  <c r="AA206" i="64"/>
  <c r="F206" i="64"/>
  <c r="AE206" i="64"/>
  <c r="J206" i="64"/>
  <c r="AB206" i="64"/>
  <c r="G206" i="64"/>
  <c r="Z206" i="64"/>
  <c r="E206" i="64"/>
  <c r="AH206" i="64"/>
  <c r="M206" i="64"/>
  <c r="Y206" i="64"/>
  <c r="D206" i="64"/>
  <c r="AC206" i="64"/>
  <c r="H206" i="64"/>
  <c r="AG206" i="64"/>
  <c r="L206" i="64"/>
  <c r="AF206" i="64"/>
  <c r="K206" i="64"/>
  <c r="AD206" i="64"/>
  <c r="I206" i="64"/>
  <c r="P216" i="64"/>
  <c r="R214" i="64"/>
  <c r="V208" i="64"/>
  <c r="X207" i="64"/>
  <c r="N220" i="64"/>
  <c r="O383" i="64"/>
  <c r="AR214" i="73"/>
  <c r="AS214" i="73"/>
  <c r="AP214" i="73"/>
  <c r="AQ214" i="73"/>
  <c r="X214" i="73"/>
  <c r="Y214" i="73"/>
  <c r="V214" i="73"/>
  <c r="W214" i="73"/>
  <c r="BB214" i="73"/>
  <c r="BC214" i="73"/>
  <c r="AZ214" i="73"/>
  <c r="BA214" i="73"/>
  <c r="S214" i="73"/>
  <c r="T214" i="73"/>
  <c r="Q214" i="73"/>
  <c r="R214" i="73"/>
  <c r="N214" i="73"/>
  <c r="O214" i="73"/>
  <c r="L214" i="73"/>
  <c r="M214" i="73"/>
  <c r="C213" i="73"/>
  <c r="AB213" i="73"/>
  <c r="AA212" i="73"/>
  <c r="AC212" i="73"/>
  <c r="AH214" i="73"/>
  <c r="AI214" i="73"/>
  <c r="AF214" i="73"/>
  <c r="AG214" i="73"/>
  <c r="AW214" i="73"/>
  <c r="AX214" i="73"/>
  <c r="AU214" i="73"/>
  <c r="AV214" i="73"/>
  <c r="D214" i="73"/>
  <c r="E214" i="73"/>
  <c r="B214" i="73"/>
  <c r="I214" i="73"/>
  <c r="J214" i="73"/>
  <c r="G214" i="73"/>
  <c r="H214" i="73"/>
  <c r="AM214" i="73"/>
  <c r="AN214" i="73"/>
  <c r="AK214" i="73"/>
  <c r="AL214" i="73"/>
  <c r="Y207" i="64"/>
  <c r="D207" i="64"/>
  <c r="AC207" i="64"/>
  <c r="H207" i="64"/>
  <c r="AG207" i="64"/>
  <c r="L207" i="64"/>
  <c r="AD207" i="64"/>
  <c r="I207" i="64"/>
  <c r="AB207" i="64"/>
  <c r="G207" i="64"/>
  <c r="AA207" i="64"/>
  <c r="F207" i="64"/>
  <c r="AE207" i="64"/>
  <c r="J207" i="64"/>
  <c r="Z207" i="64"/>
  <c r="E207" i="64"/>
  <c r="AH207" i="64"/>
  <c r="M207" i="64"/>
  <c r="AF207" i="64"/>
  <c r="K207" i="64"/>
  <c r="N221" i="64"/>
  <c r="V209" i="64"/>
  <c r="X208" i="64"/>
  <c r="R215" i="64"/>
  <c r="P217" i="64"/>
  <c r="O384" i="64"/>
  <c r="BB215" i="73"/>
  <c r="BC215" i="73"/>
  <c r="AZ215" i="73"/>
  <c r="BA215" i="73"/>
  <c r="AM215" i="73"/>
  <c r="AN215" i="73"/>
  <c r="AK215" i="73"/>
  <c r="AL215" i="73"/>
  <c r="S215" i="73"/>
  <c r="T215" i="73"/>
  <c r="Q215" i="73"/>
  <c r="R215" i="73"/>
  <c r="AW215" i="73"/>
  <c r="AX215" i="73"/>
  <c r="AU215" i="73"/>
  <c r="AV215" i="73"/>
  <c r="D215" i="73"/>
  <c r="E215" i="73"/>
  <c r="B215" i="73"/>
  <c r="AA213" i="73"/>
  <c r="AC213" i="73"/>
  <c r="AR215" i="73"/>
  <c r="AS215" i="73"/>
  <c r="AP215" i="73"/>
  <c r="AQ215" i="73"/>
  <c r="I215" i="73"/>
  <c r="J215" i="73"/>
  <c r="G215" i="73"/>
  <c r="H215" i="73"/>
  <c r="N215" i="73"/>
  <c r="O215" i="73"/>
  <c r="L215" i="73"/>
  <c r="M215" i="73"/>
  <c r="AH215" i="73"/>
  <c r="AI215" i="73"/>
  <c r="AF215" i="73"/>
  <c r="AG215" i="73"/>
  <c r="X215" i="73"/>
  <c r="Y215" i="73"/>
  <c r="V215" i="73"/>
  <c r="W215" i="73"/>
  <c r="C214" i="73"/>
  <c r="AB214" i="73"/>
  <c r="P218" i="64"/>
  <c r="R216" i="64"/>
  <c r="V210" i="64"/>
  <c r="X209" i="64"/>
  <c r="N222" i="64"/>
  <c r="Y208" i="64"/>
  <c r="D208" i="64"/>
  <c r="AC208" i="64"/>
  <c r="H208" i="64"/>
  <c r="AG208" i="64"/>
  <c r="L208" i="64"/>
  <c r="AF208" i="64"/>
  <c r="K208" i="64"/>
  <c r="AD208" i="64"/>
  <c r="I208" i="64"/>
  <c r="AA208" i="64"/>
  <c r="F208" i="64"/>
  <c r="AE208" i="64"/>
  <c r="J208" i="64"/>
  <c r="AB208" i="64"/>
  <c r="G208" i="64"/>
  <c r="Z208" i="64"/>
  <c r="E208" i="64"/>
  <c r="AH208" i="64"/>
  <c r="M208" i="64"/>
  <c r="O385" i="64"/>
  <c r="BB216" i="73"/>
  <c r="BC216" i="73"/>
  <c r="AZ216" i="73"/>
  <c r="BA216" i="73"/>
  <c r="S216" i="73"/>
  <c r="T216" i="73"/>
  <c r="Q216" i="73"/>
  <c r="R216" i="73"/>
  <c r="N216" i="73"/>
  <c r="O216" i="73"/>
  <c r="L216" i="73"/>
  <c r="M216" i="73"/>
  <c r="AR216" i="73"/>
  <c r="AS216" i="73"/>
  <c r="AP216" i="73"/>
  <c r="AQ216" i="73"/>
  <c r="X216" i="73"/>
  <c r="Y216" i="73"/>
  <c r="V216" i="73"/>
  <c r="W216" i="73"/>
  <c r="AA214" i="73"/>
  <c r="AC214" i="73"/>
  <c r="C215" i="73"/>
  <c r="AA215" i="73"/>
  <c r="AC215" i="73"/>
  <c r="I216" i="73"/>
  <c r="J216" i="73"/>
  <c r="G216" i="73"/>
  <c r="H216" i="73"/>
  <c r="AM216" i="73"/>
  <c r="AN216" i="73"/>
  <c r="AK216" i="73"/>
  <c r="AL216" i="73"/>
  <c r="AH216" i="73"/>
  <c r="AI216" i="73"/>
  <c r="AF216" i="73"/>
  <c r="AG216" i="73"/>
  <c r="AW216" i="73"/>
  <c r="AX216" i="73"/>
  <c r="AU216" i="73"/>
  <c r="AV216" i="73"/>
  <c r="D216" i="73"/>
  <c r="E216" i="73"/>
  <c r="B216" i="73"/>
  <c r="N223" i="64"/>
  <c r="V211" i="64"/>
  <c r="X210" i="64"/>
  <c r="R217" i="64"/>
  <c r="P219" i="64"/>
  <c r="Y209" i="64"/>
  <c r="D209" i="64"/>
  <c r="AC209" i="64"/>
  <c r="H209" i="64"/>
  <c r="AG209" i="64"/>
  <c r="L209" i="64"/>
  <c r="AD209" i="64"/>
  <c r="I209" i="64"/>
  <c r="AB209" i="64"/>
  <c r="G209" i="64"/>
  <c r="AA209" i="64"/>
  <c r="F209" i="64"/>
  <c r="AE209" i="64"/>
  <c r="J209" i="64"/>
  <c r="Z209" i="64"/>
  <c r="E209" i="64"/>
  <c r="AH209" i="64"/>
  <c r="M209" i="64"/>
  <c r="AF209" i="64"/>
  <c r="K209" i="64"/>
  <c r="O386" i="64"/>
  <c r="BB217" i="73"/>
  <c r="BC217" i="73"/>
  <c r="AZ217" i="73"/>
  <c r="BA217" i="73"/>
  <c r="AM217" i="73"/>
  <c r="AN217" i="73"/>
  <c r="AK217" i="73"/>
  <c r="AL217" i="73"/>
  <c r="S217" i="73"/>
  <c r="T217" i="73"/>
  <c r="Q217" i="73"/>
  <c r="R217" i="73"/>
  <c r="AW217" i="73"/>
  <c r="AX217" i="73"/>
  <c r="AU217" i="73"/>
  <c r="AV217" i="73"/>
  <c r="D217" i="73"/>
  <c r="E217" i="73"/>
  <c r="B217" i="73"/>
  <c r="AB215" i="73"/>
  <c r="AR217" i="73"/>
  <c r="AS217" i="73"/>
  <c r="AP217" i="73"/>
  <c r="AQ217" i="73"/>
  <c r="I217" i="73"/>
  <c r="J217" i="73"/>
  <c r="G217" i="73"/>
  <c r="H217" i="73"/>
  <c r="N217" i="73"/>
  <c r="O217" i="73"/>
  <c r="L217" i="73"/>
  <c r="M217" i="73"/>
  <c r="AH217" i="73"/>
  <c r="AI217" i="73"/>
  <c r="AF217" i="73"/>
  <c r="AG217" i="73"/>
  <c r="X217" i="73"/>
  <c r="Y217" i="73"/>
  <c r="V217" i="73"/>
  <c r="W217" i="73"/>
  <c r="C216" i="73"/>
  <c r="AB216" i="73"/>
  <c r="Y210" i="64"/>
  <c r="D210" i="64"/>
  <c r="AC210" i="64"/>
  <c r="H210" i="64"/>
  <c r="AG210" i="64"/>
  <c r="L210" i="64"/>
  <c r="AF210" i="64"/>
  <c r="K210" i="64"/>
  <c r="AD210" i="64"/>
  <c r="I210" i="64"/>
  <c r="AA210" i="64"/>
  <c r="F210" i="64"/>
  <c r="AE210" i="64"/>
  <c r="J210" i="64"/>
  <c r="AB210" i="64"/>
  <c r="G210" i="64"/>
  <c r="Z210" i="64"/>
  <c r="E210" i="64"/>
  <c r="AH210" i="64"/>
  <c r="M210" i="64"/>
  <c r="P220" i="64"/>
  <c r="R218" i="64"/>
  <c r="V212" i="64"/>
  <c r="X211" i="64"/>
  <c r="N224" i="64"/>
  <c r="O387" i="64"/>
  <c r="BB218" i="73"/>
  <c r="BC218" i="73"/>
  <c r="AZ218" i="73"/>
  <c r="BA218" i="73"/>
  <c r="S218" i="73"/>
  <c r="T218" i="73"/>
  <c r="Q218" i="73"/>
  <c r="R218" i="73"/>
  <c r="N218" i="73"/>
  <c r="O218" i="73"/>
  <c r="L218" i="73"/>
  <c r="M218" i="73"/>
  <c r="AR218" i="73"/>
  <c r="AS218" i="73"/>
  <c r="AP218" i="73"/>
  <c r="AQ218" i="73"/>
  <c r="X218" i="73"/>
  <c r="Y218" i="73"/>
  <c r="V218" i="73"/>
  <c r="W218" i="73"/>
  <c r="AA216" i="73"/>
  <c r="AC216" i="73"/>
  <c r="C217" i="73"/>
  <c r="AA217" i="73"/>
  <c r="AC217" i="73"/>
  <c r="I218" i="73"/>
  <c r="J218" i="73"/>
  <c r="G218" i="73"/>
  <c r="H218" i="73"/>
  <c r="AM218" i="73"/>
  <c r="AN218" i="73"/>
  <c r="AK218" i="73"/>
  <c r="AL218" i="73"/>
  <c r="AH218" i="73"/>
  <c r="AI218" i="73"/>
  <c r="AF218" i="73"/>
  <c r="AG218" i="73"/>
  <c r="AW218" i="73"/>
  <c r="AX218" i="73"/>
  <c r="AU218" i="73"/>
  <c r="AV218" i="73"/>
  <c r="D218" i="73"/>
  <c r="E218" i="73"/>
  <c r="B218" i="73"/>
  <c r="Y211" i="64"/>
  <c r="D211" i="64"/>
  <c r="AC211" i="64"/>
  <c r="H211" i="64"/>
  <c r="AG211" i="64"/>
  <c r="L211" i="64"/>
  <c r="AD211" i="64"/>
  <c r="I211" i="64"/>
  <c r="AB211" i="64"/>
  <c r="G211" i="64"/>
  <c r="AA211" i="64"/>
  <c r="F211" i="64"/>
  <c r="AE211" i="64"/>
  <c r="J211" i="64"/>
  <c r="Z211" i="64"/>
  <c r="E211" i="64"/>
  <c r="AH211" i="64"/>
  <c r="M211" i="64"/>
  <c r="AF211" i="64"/>
  <c r="K211" i="64"/>
  <c r="N225" i="64"/>
  <c r="V213" i="64"/>
  <c r="X212" i="64"/>
  <c r="R219" i="64"/>
  <c r="P221" i="64"/>
  <c r="O388" i="64"/>
  <c r="BB219" i="73"/>
  <c r="BC219" i="73"/>
  <c r="AZ219" i="73"/>
  <c r="BA219" i="73"/>
  <c r="AM219" i="73"/>
  <c r="AN219" i="73"/>
  <c r="AK219" i="73"/>
  <c r="AL219" i="73"/>
  <c r="S219" i="73"/>
  <c r="T219" i="73"/>
  <c r="Q219" i="73"/>
  <c r="R219" i="73"/>
  <c r="AW219" i="73"/>
  <c r="AX219" i="73"/>
  <c r="AU219" i="73"/>
  <c r="AV219" i="73"/>
  <c r="D219" i="73"/>
  <c r="E219" i="73"/>
  <c r="B219" i="73"/>
  <c r="AB217" i="73"/>
  <c r="AR219" i="73"/>
  <c r="AS219" i="73"/>
  <c r="AP219" i="73"/>
  <c r="AQ219" i="73"/>
  <c r="I219" i="73"/>
  <c r="J219" i="73"/>
  <c r="G219" i="73"/>
  <c r="H219" i="73"/>
  <c r="N219" i="73"/>
  <c r="O219" i="73"/>
  <c r="L219" i="73"/>
  <c r="M219" i="73"/>
  <c r="AH219" i="73"/>
  <c r="AI219" i="73"/>
  <c r="AF219" i="73"/>
  <c r="AG219" i="73"/>
  <c r="X219" i="73"/>
  <c r="Y219" i="73"/>
  <c r="V219" i="73"/>
  <c r="W219" i="73"/>
  <c r="C218" i="73"/>
  <c r="AA218" i="73"/>
  <c r="AC218" i="73"/>
  <c r="Y212" i="64"/>
  <c r="D212" i="64"/>
  <c r="AC212" i="64"/>
  <c r="H212" i="64"/>
  <c r="AG212" i="64"/>
  <c r="L212" i="64"/>
  <c r="AF212" i="64"/>
  <c r="K212" i="64"/>
  <c r="AD212" i="64"/>
  <c r="I212" i="64"/>
  <c r="AA212" i="64"/>
  <c r="F212" i="64"/>
  <c r="AE212" i="64"/>
  <c r="J212" i="64"/>
  <c r="AB212" i="64"/>
  <c r="G212" i="64"/>
  <c r="Z212" i="64"/>
  <c r="E212" i="64"/>
  <c r="AH212" i="64"/>
  <c r="M212" i="64"/>
  <c r="P222" i="64"/>
  <c r="R220" i="64"/>
  <c r="V214" i="64"/>
  <c r="X213" i="64"/>
  <c r="N226" i="64"/>
  <c r="O389" i="64"/>
  <c r="AB218" i="73"/>
  <c r="BB220" i="73"/>
  <c r="BC220" i="73"/>
  <c r="AZ220" i="73"/>
  <c r="BA220" i="73"/>
  <c r="S220" i="73"/>
  <c r="T220" i="73"/>
  <c r="Q220" i="73"/>
  <c r="R220" i="73"/>
  <c r="N220" i="73"/>
  <c r="O220" i="73"/>
  <c r="L220" i="73"/>
  <c r="M220" i="73"/>
  <c r="AR220" i="73"/>
  <c r="AS220" i="73"/>
  <c r="AP220" i="73"/>
  <c r="AQ220" i="73"/>
  <c r="X220" i="73"/>
  <c r="Y220" i="73"/>
  <c r="V220" i="73"/>
  <c r="W220" i="73"/>
  <c r="C219" i="73"/>
  <c r="AB219" i="73"/>
  <c r="I220" i="73"/>
  <c r="J220" i="73"/>
  <c r="G220" i="73"/>
  <c r="H220" i="73"/>
  <c r="AM220" i="73"/>
  <c r="AN220" i="73"/>
  <c r="AK220" i="73"/>
  <c r="AL220" i="73"/>
  <c r="AH220" i="73"/>
  <c r="AI220" i="73"/>
  <c r="AF220" i="73"/>
  <c r="AG220" i="73"/>
  <c r="AW220" i="73"/>
  <c r="AX220" i="73"/>
  <c r="AU220" i="73"/>
  <c r="AV220" i="73"/>
  <c r="D220" i="73"/>
  <c r="E220" i="73"/>
  <c r="B220" i="73"/>
  <c r="N227" i="64"/>
  <c r="V215" i="64"/>
  <c r="X214" i="64"/>
  <c r="R221" i="64"/>
  <c r="P223" i="64"/>
  <c r="Y213" i="64"/>
  <c r="D213" i="64"/>
  <c r="AC213" i="64"/>
  <c r="H213" i="64"/>
  <c r="AG213" i="64"/>
  <c r="L213" i="64"/>
  <c r="AD213" i="64"/>
  <c r="I213" i="64"/>
  <c r="AB213" i="64"/>
  <c r="G213" i="64"/>
  <c r="AA213" i="64"/>
  <c r="F213" i="64"/>
  <c r="AE213" i="64"/>
  <c r="J213" i="64"/>
  <c r="Z213" i="64"/>
  <c r="E213" i="64"/>
  <c r="AH213" i="64"/>
  <c r="M213" i="64"/>
  <c r="AF213" i="64"/>
  <c r="K213" i="64"/>
  <c r="O390" i="64"/>
  <c r="BB221" i="73"/>
  <c r="BC221" i="73"/>
  <c r="AZ221" i="73"/>
  <c r="BA221" i="73"/>
  <c r="AM221" i="73"/>
  <c r="AN221" i="73"/>
  <c r="AK221" i="73"/>
  <c r="AL221" i="73"/>
  <c r="S221" i="73"/>
  <c r="T221" i="73"/>
  <c r="Q221" i="73"/>
  <c r="R221" i="73"/>
  <c r="AW221" i="73"/>
  <c r="AX221" i="73"/>
  <c r="AU221" i="73"/>
  <c r="AV221" i="73"/>
  <c r="D221" i="73"/>
  <c r="E221" i="73"/>
  <c r="B221" i="73"/>
  <c r="C220" i="73"/>
  <c r="AA220" i="73"/>
  <c r="AC220" i="73"/>
  <c r="AA219" i="73"/>
  <c r="AC219" i="73"/>
  <c r="AR221" i="73"/>
  <c r="AS221" i="73"/>
  <c r="AP221" i="73"/>
  <c r="AQ221" i="73"/>
  <c r="I221" i="73"/>
  <c r="J221" i="73"/>
  <c r="G221" i="73"/>
  <c r="H221" i="73"/>
  <c r="N221" i="73"/>
  <c r="O221" i="73"/>
  <c r="L221" i="73"/>
  <c r="M221" i="73"/>
  <c r="AH221" i="73"/>
  <c r="AI221" i="73"/>
  <c r="AF221" i="73"/>
  <c r="AG221" i="73"/>
  <c r="X221" i="73"/>
  <c r="Y221" i="73"/>
  <c r="V221" i="73"/>
  <c r="W221" i="73"/>
  <c r="Y214" i="64"/>
  <c r="D214" i="64"/>
  <c r="AC214" i="64"/>
  <c r="H214" i="64"/>
  <c r="AG214" i="64"/>
  <c r="L214" i="64"/>
  <c r="AF214" i="64"/>
  <c r="K214" i="64"/>
  <c r="AD214" i="64"/>
  <c r="I214" i="64"/>
  <c r="AA214" i="64"/>
  <c r="F214" i="64"/>
  <c r="AE214" i="64"/>
  <c r="J214" i="64"/>
  <c r="AB214" i="64"/>
  <c r="G214" i="64"/>
  <c r="Z214" i="64"/>
  <c r="E214" i="64"/>
  <c r="AH214" i="64"/>
  <c r="M214" i="64"/>
  <c r="P224" i="64"/>
  <c r="R222" i="64"/>
  <c r="V216" i="64"/>
  <c r="X215" i="64"/>
  <c r="N228" i="64"/>
  <c r="O391" i="64"/>
  <c r="I222" i="73"/>
  <c r="J222" i="73"/>
  <c r="G222" i="73"/>
  <c r="H222" i="73"/>
  <c r="AM222" i="73"/>
  <c r="AN222" i="73"/>
  <c r="AK222" i="73"/>
  <c r="AL222" i="73"/>
  <c r="AH222" i="73"/>
  <c r="AI222" i="73"/>
  <c r="AF222" i="73"/>
  <c r="AG222" i="73"/>
  <c r="AW222" i="73"/>
  <c r="AX222" i="73"/>
  <c r="AU222" i="73"/>
  <c r="AV222" i="73"/>
  <c r="D222" i="73"/>
  <c r="E222" i="73"/>
  <c r="B222" i="73"/>
  <c r="AB220" i="73"/>
  <c r="C221" i="73"/>
  <c r="AA221" i="73"/>
  <c r="AC221" i="73"/>
  <c r="BB222" i="73"/>
  <c r="BC222" i="73"/>
  <c r="AZ222" i="73"/>
  <c r="BA222" i="73"/>
  <c r="S222" i="73"/>
  <c r="T222" i="73"/>
  <c r="Q222" i="73"/>
  <c r="R222" i="73"/>
  <c r="N222" i="73"/>
  <c r="O222" i="73"/>
  <c r="L222" i="73"/>
  <c r="M222" i="73"/>
  <c r="AR222" i="73"/>
  <c r="AS222" i="73"/>
  <c r="AP222" i="73"/>
  <c r="AQ222" i="73"/>
  <c r="X222" i="73"/>
  <c r="Y222" i="73"/>
  <c r="V222" i="73"/>
  <c r="W222" i="73"/>
  <c r="AA215" i="64"/>
  <c r="F215" i="64"/>
  <c r="AE215" i="64"/>
  <c r="J215" i="64"/>
  <c r="Z215" i="64"/>
  <c r="E215" i="64"/>
  <c r="AH215" i="64"/>
  <c r="M215" i="64"/>
  <c r="AF215" i="64"/>
  <c r="K215" i="64"/>
  <c r="Y215" i="64"/>
  <c r="D215" i="64"/>
  <c r="AC215" i="64"/>
  <c r="H215" i="64"/>
  <c r="AG215" i="64"/>
  <c r="L215" i="64"/>
  <c r="AD215" i="64"/>
  <c r="I215" i="64"/>
  <c r="AB215" i="64"/>
  <c r="G215" i="64"/>
  <c r="N229" i="64"/>
  <c r="V217" i="64"/>
  <c r="X216" i="64"/>
  <c r="R223" i="64"/>
  <c r="P225" i="64"/>
  <c r="O392" i="64"/>
  <c r="AH223" i="73"/>
  <c r="AI223" i="73"/>
  <c r="AF223" i="73"/>
  <c r="AG223" i="73"/>
  <c r="X223" i="73"/>
  <c r="Y223" i="73"/>
  <c r="V223" i="73"/>
  <c r="W223" i="73"/>
  <c r="AR223" i="73"/>
  <c r="AS223" i="73"/>
  <c r="AP223" i="73"/>
  <c r="AQ223" i="73"/>
  <c r="I223" i="73"/>
  <c r="J223" i="73"/>
  <c r="G223" i="73"/>
  <c r="H223" i="73"/>
  <c r="N223" i="73"/>
  <c r="O223" i="73"/>
  <c r="L223" i="73"/>
  <c r="M223" i="73"/>
  <c r="AB221" i="73"/>
  <c r="C222" i="73"/>
  <c r="AA222" i="73"/>
  <c r="AC222" i="73"/>
  <c r="S223" i="73"/>
  <c r="T223" i="73"/>
  <c r="Q223" i="73"/>
  <c r="R223" i="73"/>
  <c r="AW223" i="73"/>
  <c r="AX223" i="73"/>
  <c r="AU223" i="73"/>
  <c r="AV223" i="73"/>
  <c r="D223" i="73"/>
  <c r="E223" i="73"/>
  <c r="B223" i="73"/>
  <c r="BB223" i="73"/>
  <c r="BC223" i="73"/>
  <c r="AZ223" i="73"/>
  <c r="BA223" i="73"/>
  <c r="AM223" i="73"/>
  <c r="AN223" i="73"/>
  <c r="AK223" i="73"/>
  <c r="AL223" i="73"/>
  <c r="Y216" i="64"/>
  <c r="D216" i="64"/>
  <c r="AC216" i="64"/>
  <c r="H216" i="64"/>
  <c r="AG216" i="64"/>
  <c r="L216" i="64"/>
  <c r="AF216" i="64"/>
  <c r="K216" i="64"/>
  <c r="AD216" i="64"/>
  <c r="I216" i="64"/>
  <c r="AA216" i="64"/>
  <c r="F216" i="64"/>
  <c r="AE216" i="64"/>
  <c r="J216" i="64"/>
  <c r="AB216" i="64"/>
  <c r="G216" i="64"/>
  <c r="Z216" i="64"/>
  <c r="E216" i="64"/>
  <c r="AH216" i="64"/>
  <c r="M216" i="64"/>
  <c r="P226" i="64"/>
  <c r="R224" i="64"/>
  <c r="V218" i="64"/>
  <c r="X217" i="64"/>
  <c r="N230" i="64"/>
  <c r="O393" i="64"/>
  <c r="BB224" i="73"/>
  <c r="BC224" i="73"/>
  <c r="AZ224" i="73"/>
  <c r="BA224" i="73"/>
  <c r="S224" i="73"/>
  <c r="T224" i="73"/>
  <c r="Q224" i="73"/>
  <c r="R224" i="73"/>
  <c r="N224" i="73"/>
  <c r="O224" i="73"/>
  <c r="L224" i="73"/>
  <c r="M224" i="73"/>
  <c r="AR224" i="73"/>
  <c r="AS224" i="73"/>
  <c r="AP224" i="73"/>
  <c r="AQ224" i="73"/>
  <c r="X224" i="73"/>
  <c r="Y224" i="73"/>
  <c r="V224" i="73"/>
  <c r="W224" i="73"/>
  <c r="AB222" i="73"/>
  <c r="I224" i="73"/>
  <c r="J224" i="73"/>
  <c r="G224" i="73"/>
  <c r="H224" i="73"/>
  <c r="AM224" i="73"/>
  <c r="AN224" i="73"/>
  <c r="AK224" i="73"/>
  <c r="AL224" i="73"/>
  <c r="AH224" i="73"/>
  <c r="AI224" i="73"/>
  <c r="AF224" i="73"/>
  <c r="AG224" i="73"/>
  <c r="AW224" i="73"/>
  <c r="AX224" i="73"/>
  <c r="AU224" i="73"/>
  <c r="AV224" i="73"/>
  <c r="D224" i="73"/>
  <c r="E224" i="73"/>
  <c r="B224" i="73"/>
  <c r="C223" i="73"/>
  <c r="AA223" i="73"/>
  <c r="AC223" i="73"/>
  <c r="Y217" i="64"/>
  <c r="D217" i="64"/>
  <c r="AC217" i="64"/>
  <c r="H217" i="64"/>
  <c r="AG217" i="64"/>
  <c r="L217" i="64"/>
  <c r="AD217" i="64"/>
  <c r="I217" i="64"/>
  <c r="AB217" i="64"/>
  <c r="G217" i="64"/>
  <c r="AA217" i="64"/>
  <c r="F217" i="64"/>
  <c r="AE217" i="64"/>
  <c r="J217" i="64"/>
  <c r="Z217" i="64"/>
  <c r="E217" i="64"/>
  <c r="AH217" i="64"/>
  <c r="M217" i="64"/>
  <c r="AF217" i="64"/>
  <c r="K217" i="64"/>
  <c r="N231" i="64"/>
  <c r="V219" i="64"/>
  <c r="X218" i="64"/>
  <c r="R225" i="64"/>
  <c r="P227" i="64"/>
  <c r="O394" i="64"/>
  <c r="AB223" i="73"/>
  <c r="AR225" i="73"/>
  <c r="AS225" i="73"/>
  <c r="AP225" i="73"/>
  <c r="AQ225" i="73"/>
  <c r="I225" i="73"/>
  <c r="J225" i="73"/>
  <c r="G225" i="73"/>
  <c r="H225" i="73"/>
  <c r="N225" i="73"/>
  <c r="O225" i="73"/>
  <c r="L225" i="73"/>
  <c r="M225" i="73"/>
  <c r="AH225" i="73"/>
  <c r="AI225" i="73"/>
  <c r="AF225" i="73"/>
  <c r="AG225" i="73"/>
  <c r="X225" i="73"/>
  <c r="Y225" i="73"/>
  <c r="V225" i="73"/>
  <c r="W225" i="73"/>
  <c r="C224" i="73"/>
  <c r="AB224" i="73"/>
  <c r="BB225" i="73"/>
  <c r="BC225" i="73"/>
  <c r="AZ225" i="73"/>
  <c r="BA225" i="73"/>
  <c r="AM225" i="73"/>
  <c r="AN225" i="73"/>
  <c r="AK225" i="73"/>
  <c r="AL225" i="73"/>
  <c r="S225" i="73"/>
  <c r="T225" i="73"/>
  <c r="Q225" i="73"/>
  <c r="R225" i="73"/>
  <c r="AW225" i="73"/>
  <c r="AX225" i="73"/>
  <c r="AU225" i="73"/>
  <c r="AV225" i="73"/>
  <c r="D225" i="73"/>
  <c r="E225" i="73"/>
  <c r="B225" i="73"/>
  <c r="Y218" i="64"/>
  <c r="D218" i="64"/>
  <c r="AC218" i="64"/>
  <c r="H218" i="64"/>
  <c r="AG218" i="64"/>
  <c r="L218" i="64"/>
  <c r="AF218" i="64"/>
  <c r="K218" i="64"/>
  <c r="AD218" i="64"/>
  <c r="I218" i="64"/>
  <c r="AA218" i="64"/>
  <c r="F218" i="64"/>
  <c r="AE218" i="64"/>
  <c r="J218" i="64"/>
  <c r="AB218" i="64"/>
  <c r="G218" i="64"/>
  <c r="Z218" i="64"/>
  <c r="E218" i="64"/>
  <c r="AH218" i="64"/>
  <c r="M218" i="64"/>
  <c r="P228" i="64"/>
  <c r="R226" i="64"/>
  <c r="V220" i="64"/>
  <c r="X219" i="64"/>
  <c r="N232" i="64"/>
  <c r="O395" i="64"/>
  <c r="I226" i="73"/>
  <c r="J226" i="73"/>
  <c r="G226" i="73"/>
  <c r="H226" i="73"/>
  <c r="AM226" i="73"/>
  <c r="AN226" i="73"/>
  <c r="AK226" i="73"/>
  <c r="AL226" i="73"/>
  <c r="AH226" i="73"/>
  <c r="AI226" i="73"/>
  <c r="AF226" i="73"/>
  <c r="AG226" i="73"/>
  <c r="AW226" i="73"/>
  <c r="AX226" i="73"/>
  <c r="AU226" i="73"/>
  <c r="AV226" i="73"/>
  <c r="D226" i="73"/>
  <c r="E226" i="73"/>
  <c r="B226" i="73"/>
  <c r="C225" i="73"/>
  <c r="AB225" i="73"/>
  <c r="AA224" i="73"/>
  <c r="AC224" i="73"/>
  <c r="BB226" i="73"/>
  <c r="BC226" i="73"/>
  <c r="AZ226" i="73"/>
  <c r="BA226" i="73"/>
  <c r="S226" i="73"/>
  <c r="T226" i="73"/>
  <c r="Q226" i="73"/>
  <c r="R226" i="73"/>
  <c r="N226" i="73"/>
  <c r="O226" i="73"/>
  <c r="L226" i="73"/>
  <c r="M226" i="73"/>
  <c r="AR226" i="73"/>
  <c r="AS226" i="73"/>
  <c r="AP226" i="73"/>
  <c r="AQ226" i="73"/>
  <c r="X226" i="73"/>
  <c r="Y226" i="73"/>
  <c r="V226" i="73"/>
  <c r="W226" i="73"/>
  <c r="N233" i="64"/>
  <c r="R227" i="64"/>
  <c r="Y219" i="64"/>
  <c r="D219" i="64"/>
  <c r="AC219" i="64"/>
  <c r="H219" i="64"/>
  <c r="AG219" i="64"/>
  <c r="L219" i="64"/>
  <c r="AD219" i="64"/>
  <c r="I219" i="64"/>
  <c r="AB219" i="64"/>
  <c r="G219" i="64"/>
  <c r="AA219" i="64"/>
  <c r="F219" i="64"/>
  <c r="AE219" i="64"/>
  <c r="J219" i="64"/>
  <c r="Z219" i="64"/>
  <c r="E219" i="64"/>
  <c r="AH219" i="64"/>
  <c r="M219" i="64"/>
  <c r="AF219" i="64"/>
  <c r="K219" i="64"/>
  <c r="V221" i="64"/>
  <c r="X220" i="64"/>
  <c r="P229" i="64"/>
  <c r="O396" i="64"/>
  <c r="AR227" i="73"/>
  <c r="AS227" i="73"/>
  <c r="AP227" i="73"/>
  <c r="AQ227" i="73"/>
  <c r="I227" i="73"/>
  <c r="J227" i="73"/>
  <c r="G227" i="73"/>
  <c r="H227" i="73"/>
  <c r="N227" i="73"/>
  <c r="O227" i="73"/>
  <c r="L227" i="73"/>
  <c r="M227" i="73"/>
  <c r="AH227" i="73"/>
  <c r="AI227" i="73"/>
  <c r="AF227" i="73"/>
  <c r="AG227" i="73"/>
  <c r="X227" i="73"/>
  <c r="Y227" i="73"/>
  <c r="V227" i="73"/>
  <c r="W227" i="73"/>
  <c r="AA225" i="73"/>
  <c r="AC225" i="73"/>
  <c r="C226" i="73"/>
  <c r="AA226" i="73"/>
  <c r="AC226" i="73"/>
  <c r="BB227" i="73"/>
  <c r="BC227" i="73"/>
  <c r="AZ227" i="73"/>
  <c r="BA227" i="73"/>
  <c r="AM227" i="73"/>
  <c r="AN227" i="73"/>
  <c r="AK227" i="73"/>
  <c r="AL227" i="73"/>
  <c r="S227" i="73"/>
  <c r="T227" i="73"/>
  <c r="Q227" i="73"/>
  <c r="R227" i="73"/>
  <c r="AW227" i="73"/>
  <c r="AX227" i="73"/>
  <c r="AU227" i="73"/>
  <c r="AV227" i="73"/>
  <c r="D227" i="73"/>
  <c r="E227" i="73"/>
  <c r="B227" i="73"/>
  <c r="P230" i="64"/>
  <c r="V222" i="64"/>
  <c r="X221" i="64"/>
  <c r="Y220" i="64"/>
  <c r="D220" i="64"/>
  <c r="AC220" i="64"/>
  <c r="H220" i="64"/>
  <c r="AG220" i="64"/>
  <c r="L220" i="64"/>
  <c r="AF220" i="64"/>
  <c r="K220" i="64"/>
  <c r="AD220" i="64"/>
  <c r="I220" i="64"/>
  <c r="AA220" i="64"/>
  <c r="F220" i="64"/>
  <c r="AE220" i="64"/>
  <c r="J220" i="64"/>
  <c r="AB220" i="64"/>
  <c r="G220" i="64"/>
  <c r="Z220" i="64"/>
  <c r="E220" i="64"/>
  <c r="AH220" i="64"/>
  <c r="M220" i="64"/>
  <c r="R228" i="64"/>
  <c r="N234" i="64"/>
  <c r="O397" i="64"/>
  <c r="AB226" i="73"/>
  <c r="BB228" i="73"/>
  <c r="BC228" i="73"/>
  <c r="AZ228" i="73"/>
  <c r="BA228" i="73"/>
  <c r="S228" i="73"/>
  <c r="T228" i="73"/>
  <c r="Q228" i="73"/>
  <c r="R228" i="73"/>
  <c r="N228" i="73"/>
  <c r="O228" i="73"/>
  <c r="L228" i="73"/>
  <c r="M228" i="73"/>
  <c r="AR228" i="73"/>
  <c r="AS228" i="73"/>
  <c r="AP228" i="73"/>
  <c r="AQ228" i="73"/>
  <c r="X228" i="73"/>
  <c r="Y228" i="73"/>
  <c r="V228" i="73"/>
  <c r="W228" i="73"/>
  <c r="I228" i="73"/>
  <c r="J228" i="73"/>
  <c r="G228" i="73"/>
  <c r="H228" i="73"/>
  <c r="AM228" i="73"/>
  <c r="AN228" i="73"/>
  <c r="AK228" i="73"/>
  <c r="AL228" i="73"/>
  <c r="AH228" i="73"/>
  <c r="AI228" i="73"/>
  <c r="AF228" i="73"/>
  <c r="AG228" i="73"/>
  <c r="AW228" i="73"/>
  <c r="AX228" i="73"/>
  <c r="AU228" i="73"/>
  <c r="AV228" i="73"/>
  <c r="D228" i="73"/>
  <c r="E228" i="73"/>
  <c r="B228" i="73"/>
  <c r="C227" i="73"/>
  <c r="AA227" i="73"/>
  <c r="AC227" i="73"/>
  <c r="R229" i="64"/>
  <c r="Y221" i="64"/>
  <c r="D221" i="64"/>
  <c r="AC221" i="64"/>
  <c r="H221" i="64"/>
  <c r="AG221" i="64"/>
  <c r="L221" i="64"/>
  <c r="AD221" i="64"/>
  <c r="I221" i="64"/>
  <c r="AB221" i="64"/>
  <c r="G221" i="64"/>
  <c r="AA221" i="64"/>
  <c r="F221" i="64"/>
  <c r="AE221" i="64"/>
  <c r="J221" i="64"/>
  <c r="Z221" i="64"/>
  <c r="E221" i="64"/>
  <c r="AH221" i="64"/>
  <c r="M221" i="64"/>
  <c r="AF221" i="64"/>
  <c r="K221" i="64"/>
  <c r="N235" i="64"/>
  <c r="V223" i="64"/>
  <c r="X222" i="64"/>
  <c r="P231" i="64"/>
  <c r="O398" i="64"/>
  <c r="AR229" i="73"/>
  <c r="AS229" i="73"/>
  <c r="AP229" i="73"/>
  <c r="AQ229" i="73"/>
  <c r="I229" i="73"/>
  <c r="J229" i="73"/>
  <c r="G229" i="73"/>
  <c r="H229" i="73"/>
  <c r="N229" i="73"/>
  <c r="O229" i="73"/>
  <c r="L229" i="73"/>
  <c r="M229" i="73"/>
  <c r="AH229" i="73"/>
  <c r="AI229" i="73"/>
  <c r="AF229" i="73"/>
  <c r="AG229" i="73"/>
  <c r="X229" i="73"/>
  <c r="Y229" i="73"/>
  <c r="V229" i="73"/>
  <c r="W229" i="73"/>
  <c r="AB227" i="73"/>
  <c r="BB229" i="73"/>
  <c r="BC229" i="73"/>
  <c r="AZ229" i="73"/>
  <c r="BA229" i="73"/>
  <c r="AM229" i="73"/>
  <c r="AN229" i="73"/>
  <c r="AK229" i="73"/>
  <c r="AL229" i="73"/>
  <c r="S229" i="73"/>
  <c r="T229" i="73"/>
  <c r="Q229" i="73"/>
  <c r="R229" i="73"/>
  <c r="AW229" i="73"/>
  <c r="AX229" i="73"/>
  <c r="AU229" i="73"/>
  <c r="AV229" i="73"/>
  <c r="D229" i="73"/>
  <c r="E229" i="73"/>
  <c r="B229" i="73"/>
  <c r="C228" i="73"/>
  <c r="AB228" i="73"/>
  <c r="P232" i="64"/>
  <c r="N236" i="64"/>
  <c r="Y222" i="64"/>
  <c r="D222" i="64"/>
  <c r="AC222" i="64"/>
  <c r="H222" i="64"/>
  <c r="AG222" i="64"/>
  <c r="L222" i="64"/>
  <c r="AF222" i="64"/>
  <c r="K222" i="64"/>
  <c r="AD222" i="64"/>
  <c r="I222" i="64"/>
  <c r="AA222" i="64"/>
  <c r="F222" i="64"/>
  <c r="AE222" i="64"/>
  <c r="J222" i="64"/>
  <c r="AB222" i="64"/>
  <c r="G222" i="64"/>
  <c r="Z222" i="64"/>
  <c r="E222" i="64"/>
  <c r="AH222" i="64"/>
  <c r="M222" i="64"/>
  <c r="V224" i="64"/>
  <c r="X223" i="64"/>
  <c r="R230" i="64"/>
  <c r="O399" i="64"/>
  <c r="BB230" i="73"/>
  <c r="BC230" i="73"/>
  <c r="AZ230" i="73"/>
  <c r="BA230" i="73"/>
  <c r="S230" i="73"/>
  <c r="T230" i="73"/>
  <c r="Q230" i="73"/>
  <c r="R230" i="73"/>
  <c r="N230" i="73"/>
  <c r="O230" i="73"/>
  <c r="L230" i="73"/>
  <c r="M230" i="73"/>
  <c r="AR230" i="73"/>
  <c r="AS230" i="73"/>
  <c r="AP230" i="73"/>
  <c r="AQ230" i="73"/>
  <c r="X230" i="73"/>
  <c r="Y230" i="73"/>
  <c r="V230" i="73"/>
  <c r="W230" i="73"/>
  <c r="AA228" i="73"/>
  <c r="AC228" i="73"/>
  <c r="C229" i="73"/>
  <c r="AA229" i="73"/>
  <c r="AC229" i="73"/>
  <c r="I230" i="73"/>
  <c r="J230" i="73"/>
  <c r="G230" i="73"/>
  <c r="H230" i="73"/>
  <c r="AM230" i="73"/>
  <c r="AN230" i="73"/>
  <c r="AK230" i="73"/>
  <c r="AL230" i="73"/>
  <c r="AH230" i="73"/>
  <c r="AI230" i="73"/>
  <c r="AF230" i="73"/>
  <c r="AG230" i="73"/>
  <c r="AW230" i="73"/>
  <c r="AX230" i="73"/>
  <c r="AU230" i="73"/>
  <c r="AV230" i="73"/>
  <c r="D230" i="73"/>
  <c r="E230" i="73"/>
  <c r="B230" i="73"/>
  <c r="R231" i="64"/>
  <c r="V225" i="64"/>
  <c r="X224" i="64"/>
  <c r="Y223" i="64"/>
  <c r="D223" i="64"/>
  <c r="AC223" i="64"/>
  <c r="H223" i="64"/>
  <c r="AG223" i="64"/>
  <c r="L223" i="64"/>
  <c r="AD223" i="64"/>
  <c r="I223" i="64"/>
  <c r="AB223" i="64"/>
  <c r="G223" i="64"/>
  <c r="AA223" i="64"/>
  <c r="F223" i="64"/>
  <c r="AE223" i="64"/>
  <c r="J223" i="64"/>
  <c r="Z223" i="64"/>
  <c r="E223" i="64"/>
  <c r="AH223" i="64"/>
  <c r="M223" i="64"/>
  <c r="AF223" i="64"/>
  <c r="K223" i="64"/>
  <c r="N237" i="64"/>
  <c r="P233" i="64"/>
  <c r="O400" i="64"/>
  <c r="AR231" i="73"/>
  <c r="AS231" i="73"/>
  <c r="AP231" i="73"/>
  <c r="AQ231" i="73"/>
  <c r="I231" i="73"/>
  <c r="J231" i="73"/>
  <c r="G231" i="73"/>
  <c r="H231" i="73"/>
  <c r="N231" i="73"/>
  <c r="O231" i="73"/>
  <c r="L231" i="73"/>
  <c r="M231" i="73"/>
  <c r="AH231" i="73"/>
  <c r="AI231" i="73"/>
  <c r="AF231" i="73"/>
  <c r="AG231" i="73"/>
  <c r="X231" i="73"/>
  <c r="Y231" i="73"/>
  <c r="V231" i="73"/>
  <c r="W231" i="73"/>
  <c r="AB229" i="73"/>
  <c r="BB231" i="73"/>
  <c r="BC231" i="73"/>
  <c r="AZ231" i="73"/>
  <c r="BA231" i="73"/>
  <c r="AM231" i="73"/>
  <c r="AN231" i="73"/>
  <c r="AK231" i="73"/>
  <c r="AL231" i="73"/>
  <c r="S231" i="73"/>
  <c r="T231" i="73"/>
  <c r="Q231" i="73"/>
  <c r="R231" i="73"/>
  <c r="AW231" i="73"/>
  <c r="AX231" i="73"/>
  <c r="AU231" i="73"/>
  <c r="AV231" i="73"/>
  <c r="D231" i="73"/>
  <c r="E231" i="73"/>
  <c r="B231" i="73"/>
  <c r="C230" i="73"/>
  <c r="AB230" i="73"/>
  <c r="P234" i="64"/>
  <c r="N238" i="64"/>
  <c r="AA224" i="64"/>
  <c r="F224" i="64"/>
  <c r="AE224" i="64"/>
  <c r="J224" i="64"/>
  <c r="AB224" i="64"/>
  <c r="G224" i="64"/>
  <c r="Z224" i="64"/>
  <c r="E224" i="64"/>
  <c r="AH224" i="64"/>
  <c r="M224" i="64"/>
  <c r="Y224" i="64"/>
  <c r="D224" i="64"/>
  <c r="AC224" i="64"/>
  <c r="H224" i="64"/>
  <c r="AG224" i="64"/>
  <c r="L224" i="64"/>
  <c r="AF224" i="64"/>
  <c r="K224" i="64"/>
  <c r="AD224" i="64"/>
  <c r="I224" i="64"/>
  <c r="V226" i="64"/>
  <c r="X225" i="64"/>
  <c r="R232" i="64"/>
  <c r="O401" i="64"/>
  <c r="AR232" i="73"/>
  <c r="AS232" i="73"/>
  <c r="AP232" i="73"/>
  <c r="AQ232" i="73"/>
  <c r="X232" i="73"/>
  <c r="Y232" i="73"/>
  <c r="V232" i="73"/>
  <c r="W232" i="73"/>
  <c r="BB232" i="73"/>
  <c r="BC232" i="73"/>
  <c r="AZ232" i="73"/>
  <c r="BA232" i="73"/>
  <c r="S232" i="73"/>
  <c r="T232" i="73"/>
  <c r="Q232" i="73"/>
  <c r="R232" i="73"/>
  <c r="N232" i="73"/>
  <c r="O232" i="73"/>
  <c r="L232" i="73"/>
  <c r="M232" i="73"/>
  <c r="AA230" i="73"/>
  <c r="AC230" i="73"/>
  <c r="C231" i="73"/>
  <c r="AA231" i="73"/>
  <c r="AC231" i="73"/>
  <c r="AH232" i="73"/>
  <c r="AI232" i="73"/>
  <c r="AF232" i="73"/>
  <c r="AG232" i="73"/>
  <c r="AW232" i="73"/>
  <c r="AX232" i="73"/>
  <c r="AU232" i="73"/>
  <c r="AV232" i="73"/>
  <c r="D232" i="73"/>
  <c r="E232" i="73"/>
  <c r="B232" i="73"/>
  <c r="I232" i="73"/>
  <c r="J232" i="73"/>
  <c r="G232" i="73"/>
  <c r="H232" i="73"/>
  <c r="AM232" i="73"/>
  <c r="AN232" i="73"/>
  <c r="AK232" i="73"/>
  <c r="AL232" i="73"/>
  <c r="R233" i="64"/>
  <c r="AA225" i="64"/>
  <c r="F225" i="64"/>
  <c r="AE225" i="64"/>
  <c r="J225" i="64"/>
  <c r="Z225" i="64"/>
  <c r="E225" i="64"/>
  <c r="AH225" i="64"/>
  <c r="M225" i="64"/>
  <c r="AF225" i="64"/>
  <c r="K225" i="64"/>
  <c r="Y225" i="64"/>
  <c r="D225" i="64"/>
  <c r="AC225" i="64"/>
  <c r="H225" i="64"/>
  <c r="AG225" i="64"/>
  <c r="L225" i="64"/>
  <c r="AD225" i="64"/>
  <c r="I225" i="64"/>
  <c r="AB225" i="64"/>
  <c r="G225" i="64"/>
  <c r="V227" i="64"/>
  <c r="X226" i="64"/>
  <c r="N239" i="64"/>
  <c r="P235" i="64"/>
  <c r="AH233" i="73"/>
  <c r="AI233" i="73"/>
  <c r="AF233" i="73"/>
  <c r="AG233" i="73"/>
  <c r="X233" i="73"/>
  <c r="Y233" i="73"/>
  <c r="V233" i="73"/>
  <c r="W233" i="73"/>
  <c r="AR233" i="73"/>
  <c r="AS233" i="73"/>
  <c r="AP233" i="73"/>
  <c r="AQ233" i="73"/>
  <c r="I233" i="73"/>
  <c r="J233" i="73"/>
  <c r="G233" i="73"/>
  <c r="H233" i="73"/>
  <c r="N233" i="73"/>
  <c r="O233" i="73"/>
  <c r="L233" i="73"/>
  <c r="M233" i="73"/>
  <c r="AB231" i="73"/>
  <c r="S233" i="73"/>
  <c r="T233" i="73"/>
  <c r="Q233" i="73"/>
  <c r="R233" i="73"/>
  <c r="AW233" i="73"/>
  <c r="AX233" i="73"/>
  <c r="AU233" i="73"/>
  <c r="AV233" i="73"/>
  <c r="D233" i="73"/>
  <c r="E233" i="73"/>
  <c r="B233" i="73"/>
  <c r="BB233" i="73"/>
  <c r="BC233" i="73"/>
  <c r="AZ233" i="73"/>
  <c r="BA233" i="73"/>
  <c r="AM233" i="73"/>
  <c r="AN233" i="73"/>
  <c r="AK233" i="73"/>
  <c r="AL233" i="73"/>
  <c r="C232" i="73"/>
  <c r="AA232" i="73"/>
  <c r="AC232" i="73"/>
  <c r="P236" i="64"/>
  <c r="V228" i="64"/>
  <c r="X227" i="64"/>
  <c r="AA226" i="64"/>
  <c r="F226" i="64"/>
  <c r="AE226" i="64"/>
  <c r="J226" i="64"/>
  <c r="AB226" i="64"/>
  <c r="G226" i="64"/>
  <c r="Z226" i="64"/>
  <c r="E226" i="64"/>
  <c r="AH226" i="64"/>
  <c r="M226" i="64"/>
  <c r="Y226" i="64"/>
  <c r="D226" i="64"/>
  <c r="AC226" i="64"/>
  <c r="H226" i="64"/>
  <c r="AG226" i="64"/>
  <c r="L226" i="64"/>
  <c r="AF226" i="64"/>
  <c r="K226" i="64"/>
  <c r="AD226" i="64"/>
  <c r="I226" i="64"/>
  <c r="N240" i="64"/>
  <c r="R234" i="64"/>
  <c r="AB232" i="73"/>
  <c r="AR234" i="73"/>
  <c r="AS234" i="73"/>
  <c r="AP234" i="73"/>
  <c r="AQ234" i="73"/>
  <c r="X234" i="73"/>
  <c r="Y234" i="73"/>
  <c r="V234" i="73"/>
  <c r="W234" i="73"/>
  <c r="BB234" i="73"/>
  <c r="BC234" i="73"/>
  <c r="AZ234" i="73"/>
  <c r="BA234" i="73"/>
  <c r="S234" i="73"/>
  <c r="T234" i="73"/>
  <c r="Q234" i="73"/>
  <c r="R234" i="73"/>
  <c r="N234" i="73"/>
  <c r="O234" i="73"/>
  <c r="L234" i="73"/>
  <c r="M234" i="73"/>
  <c r="C233" i="73"/>
  <c r="AB233" i="73"/>
  <c r="AH234" i="73"/>
  <c r="AI234" i="73"/>
  <c r="AF234" i="73"/>
  <c r="AG234" i="73"/>
  <c r="AW234" i="73"/>
  <c r="AX234" i="73"/>
  <c r="AU234" i="73"/>
  <c r="AV234" i="73"/>
  <c r="D234" i="73"/>
  <c r="E234" i="73"/>
  <c r="B234" i="73"/>
  <c r="I234" i="73"/>
  <c r="J234" i="73"/>
  <c r="G234" i="73"/>
  <c r="H234" i="73"/>
  <c r="AM234" i="73"/>
  <c r="AN234" i="73"/>
  <c r="AK234" i="73"/>
  <c r="AL234" i="73"/>
  <c r="AA227" i="64"/>
  <c r="F227" i="64"/>
  <c r="AE227" i="64"/>
  <c r="J227" i="64"/>
  <c r="Z227" i="64"/>
  <c r="E227" i="64"/>
  <c r="AH227" i="64"/>
  <c r="M227" i="64"/>
  <c r="AF227" i="64"/>
  <c r="K227" i="64"/>
  <c r="Y227" i="64"/>
  <c r="D227" i="64"/>
  <c r="AC227" i="64"/>
  <c r="H227" i="64"/>
  <c r="AG227" i="64"/>
  <c r="L227" i="64"/>
  <c r="AD227" i="64"/>
  <c r="I227" i="64"/>
  <c r="AB227" i="64"/>
  <c r="G227" i="64"/>
  <c r="R235" i="64"/>
  <c r="N241" i="64"/>
  <c r="V229" i="64"/>
  <c r="X228" i="64"/>
  <c r="P237" i="64"/>
  <c r="AH235" i="73"/>
  <c r="AI235" i="73"/>
  <c r="AF235" i="73"/>
  <c r="AG235" i="73"/>
  <c r="X235" i="73"/>
  <c r="Y235" i="73"/>
  <c r="V235" i="73"/>
  <c r="W235" i="73"/>
  <c r="AR235" i="73"/>
  <c r="AS235" i="73"/>
  <c r="AP235" i="73"/>
  <c r="AQ235" i="73"/>
  <c r="I235" i="73"/>
  <c r="J235" i="73"/>
  <c r="G235" i="73"/>
  <c r="H235" i="73"/>
  <c r="N235" i="73"/>
  <c r="O235" i="73"/>
  <c r="L235" i="73"/>
  <c r="M235" i="73"/>
  <c r="C234" i="73"/>
  <c r="AB234" i="73"/>
  <c r="AA233" i="73"/>
  <c r="AC233" i="73"/>
  <c r="S235" i="73"/>
  <c r="T235" i="73"/>
  <c r="Q235" i="73"/>
  <c r="R235" i="73"/>
  <c r="AW235" i="73"/>
  <c r="AX235" i="73"/>
  <c r="AU235" i="73"/>
  <c r="AV235" i="73"/>
  <c r="D235" i="73"/>
  <c r="E235" i="73"/>
  <c r="B235" i="73"/>
  <c r="BB235" i="73"/>
  <c r="BC235" i="73"/>
  <c r="AZ235" i="73"/>
  <c r="BA235" i="73"/>
  <c r="AM235" i="73"/>
  <c r="AN235" i="73"/>
  <c r="AK235" i="73"/>
  <c r="AL235" i="73"/>
  <c r="P238" i="64"/>
  <c r="N242" i="64"/>
  <c r="AA228" i="64"/>
  <c r="F228" i="64"/>
  <c r="AE228" i="64"/>
  <c r="J228" i="64"/>
  <c r="AB228" i="64"/>
  <c r="G228" i="64"/>
  <c r="Z228" i="64"/>
  <c r="E228" i="64"/>
  <c r="AH228" i="64"/>
  <c r="M228" i="64"/>
  <c r="Y228" i="64"/>
  <c r="D228" i="64"/>
  <c r="AC228" i="64"/>
  <c r="H228" i="64"/>
  <c r="AG228" i="64"/>
  <c r="L228" i="64"/>
  <c r="AF228" i="64"/>
  <c r="K228" i="64"/>
  <c r="AD228" i="64"/>
  <c r="I228" i="64"/>
  <c r="V230" i="64"/>
  <c r="X229" i="64"/>
  <c r="R236" i="64"/>
  <c r="AR236" i="73"/>
  <c r="AS236" i="73"/>
  <c r="AP236" i="73"/>
  <c r="AQ236" i="73"/>
  <c r="X236" i="73"/>
  <c r="Y236" i="73"/>
  <c r="V236" i="73"/>
  <c r="W236" i="73"/>
  <c r="BB236" i="73"/>
  <c r="BC236" i="73"/>
  <c r="AZ236" i="73"/>
  <c r="BA236" i="73"/>
  <c r="S236" i="73"/>
  <c r="T236" i="73"/>
  <c r="Q236" i="73"/>
  <c r="R236" i="73"/>
  <c r="N236" i="73"/>
  <c r="O236" i="73"/>
  <c r="L236" i="73"/>
  <c r="M236" i="73"/>
  <c r="AA234" i="73"/>
  <c r="AC234" i="73"/>
  <c r="AH236" i="73"/>
  <c r="AI236" i="73"/>
  <c r="AF236" i="73"/>
  <c r="AG236" i="73"/>
  <c r="AW236" i="73"/>
  <c r="AX236" i="73"/>
  <c r="AU236" i="73"/>
  <c r="AV236" i="73"/>
  <c r="D236" i="73"/>
  <c r="E236" i="73"/>
  <c r="B236" i="73"/>
  <c r="I236" i="73"/>
  <c r="J236" i="73"/>
  <c r="G236" i="73"/>
  <c r="H236" i="73"/>
  <c r="AM236" i="73"/>
  <c r="AN236" i="73"/>
  <c r="AK236" i="73"/>
  <c r="AL236" i="73"/>
  <c r="C235" i="73"/>
  <c r="AB235" i="73"/>
  <c r="V231" i="64"/>
  <c r="X230" i="64"/>
  <c r="AA229" i="64"/>
  <c r="F229" i="64"/>
  <c r="AE229" i="64"/>
  <c r="J229" i="64"/>
  <c r="Z229" i="64"/>
  <c r="E229" i="64"/>
  <c r="AH229" i="64"/>
  <c r="M229" i="64"/>
  <c r="AF229" i="64"/>
  <c r="K229" i="64"/>
  <c r="Y229" i="64"/>
  <c r="D229" i="64"/>
  <c r="AC229" i="64"/>
  <c r="H229" i="64"/>
  <c r="AG229" i="64"/>
  <c r="L229" i="64"/>
  <c r="AD229" i="64"/>
  <c r="I229" i="64"/>
  <c r="AB229" i="64"/>
  <c r="G229" i="64"/>
  <c r="R237" i="64"/>
  <c r="N243" i="64"/>
  <c r="P239" i="64"/>
  <c r="S237" i="73"/>
  <c r="T237" i="73"/>
  <c r="Q237" i="73"/>
  <c r="R237" i="73"/>
  <c r="AW237" i="73"/>
  <c r="AX237" i="73"/>
  <c r="AU237" i="73"/>
  <c r="AV237" i="73"/>
  <c r="D237" i="73"/>
  <c r="E237" i="73"/>
  <c r="B237" i="73"/>
  <c r="BB237" i="73"/>
  <c r="BC237" i="73"/>
  <c r="AZ237" i="73"/>
  <c r="BA237" i="73"/>
  <c r="AM237" i="73"/>
  <c r="AN237" i="73"/>
  <c r="AK237" i="73"/>
  <c r="AL237" i="73"/>
  <c r="AA235" i="73"/>
  <c r="AC235" i="73"/>
  <c r="C236" i="73"/>
  <c r="AA236" i="73"/>
  <c r="AC236" i="73"/>
  <c r="AH237" i="73"/>
  <c r="AI237" i="73"/>
  <c r="AF237" i="73"/>
  <c r="AG237" i="73"/>
  <c r="X237" i="73"/>
  <c r="Y237" i="73"/>
  <c r="V237" i="73"/>
  <c r="W237" i="73"/>
  <c r="AR237" i="73"/>
  <c r="AS237" i="73"/>
  <c r="AP237" i="73"/>
  <c r="AQ237" i="73"/>
  <c r="I237" i="73"/>
  <c r="J237" i="73"/>
  <c r="G237" i="73"/>
  <c r="H237" i="73"/>
  <c r="N237" i="73"/>
  <c r="O237" i="73"/>
  <c r="L237" i="73"/>
  <c r="M237" i="73"/>
  <c r="P240" i="64"/>
  <c r="R238" i="64"/>
  <c r="AA230" i="64"/>
  <c r="F230" i="64"/>
  <c r="AE230" i="64"/>
  <c r="J230" i="64"/>
  <c r="AB230" i="64"/>
  <c r="G230" i="64"/>
  <c r="Z230" i="64"/>
  <c r="E230" i="64"/>
  <c r="AH230" i="64"/>
  <c r="M230" i="64"/>
  <c r="Y230" i="64"/>
  <c r="D230" i="64"/>
  <c r="AC230" i="64"/>
  <c r="H230" i="64"/>
  <c r="AG230" i="64"/>
  <c r="L230" i="64"/>
  <c r="AF230" i="64"/>
  <c r="K230" i="64"/>
  <c r="AD230" i="64"/>
  <c r="I230" i="64"/>
  <c r="N244" i="64"/>
  <c r="V232" i="64"/>
  <c r="X231" i="64"/>
  <c r="AH238" i="73"/>
  <c r="AI238" i="73"/>
  <c r="AF238" i="73"/>
  <c r="AG238" i="73"/>
  <c r="AU238" i="73"/>
  <c r="AV238" i="73"/>
  <c r="AW238" i="73"/>
  <c r="AX238" i="73"/>
  <c r="D238" i="73"/>
  <c r="E238" i="73"/>
  <c r="B238" i="73"/>
  <c r="I238" i="73"/>
  <c r="J238" i="73"/>
  <c r="G238" i="73"/>
  <c r="H238" i="73"/>
  <c r="AK238" i="73"/>
  <c r="AL238" i="73"/>
  <c r="AM238" i="73"/>
  <c r="AN238" i="73"/>
  <c r="AB236" i="73"/>
  <c r="C237" i="73"/>
  <c r="AA237" i="73"/>
  <c r="AC237" i="73"/>
  <c r="AP238" i="73"/>
  <c r="AQ238" i="73"/>
  <c r="AR238" i="73"/>
  <c r="AS238" i="73"/>
  <c r="X238" i="73"/>
  <c r="Y238" i="73"/>
  <c r="V238" i="73"/>
  <c r="W238" i="73"/>
  <c r="AZ238" i="73"/>
  <c r="BA238" i="73"/>
  <c r="BB238" i="73"/>
  <c r="BC238" i="73"/>
  <c r="S238" i="73"/>
  <c r="T238" i="73"/>
  <c r="Q238" i="73"/>
  <c r="R238" i="73"/>
  <c r="N238" i="73"/>
  <c r="O238" i="73"/>
  <c r="L238" i="73"/>
  <c r="M238" i="73"/>
  <c r="AA231" i="64"/>
  <c r="F231" i="64"/>
  <c r="AE231" i="64"/>
  <c r="J231" i="64"/>
  <c r="Z231" i="64"/>
  <c r="E231" i="64"/>
  <c r="AH231" i="64"/>
  <c r="M231" i="64"/>
  <c r="AF231" i="64"/>
  <c r="K231" i="64"/>
  <c r="Y231" i="64"/>
  <c r="D231" i="64"/>
  <c r="AC231" i="64"/>
  <c r="H231" i="64"/>
  <c r="AG231" i="64"/>
  <c r="L231" i="64"/>
  <c r="AD231" i="64"/>
  <c r="I231" i="64"/>
  <c r="AB231" i="64"/>
  <c r="G231" i="64"/>
  <c r="V233" i="64"/>
  <c r="X232" i="64"/>
  <c r="N245" i="64"/>
  <c r="R239" i="64"/>
  <c r="P241" i="64"/>
  <c r="AF239" i="73"/>
  <c r="AG239" i="73"/>
  <c r="AH239" i="73"/>
  <c r="AI239" i="73"/>
  <c r="X239" i="73"/>
  <c r="Y239" i="73"/>
  <c r="V239" i="73"/>
  <c r="W239" i="73"/>
  <c r="AP239" i="73"/>
  <c r="AQ239" i="73"/>
  <c r="AR239" i="73"/>
  <c r="AS239" i="73"/>
  <c r="I239" i="73"/>
  <c r="J239" i="73"/>
  <c r="G239" i="73"/>
  <c r="H239" i="73"/>
  <c r="N239" i="73"/>
  <c r="O239" i="73"/>
  <c r="L239" i="73"/>
  <c r="M239" i="73"/>
  <c r="AB237" i="73"/>
  <c r="C238" i="73"/>
  <c r="AA238" i="73"/>
  <c r="AC238" i="73"/>
  <c r="S239" i="73"/>
  <c r="T239" i="73"/>
  <c r="Q239" i="73"/>
  <c r="R239" i="73"/>
  <c r="AU239" i="73"/>
  <c r="AV239" i="73"/>
  <c r="AW239" i="73"/>
  <c r="AX239" i="73"/>
  <c r="D239" i="73"/>
  <c r="E239" i="73"/>
  <c r="B239" i="73"/>
  <c r="AZ239" i="73"/>
  <c r="BA239" i="73"/>
  <c r="BB239" i="73"/>
  <c r="BC239" i="73"/>
  <c r="AK239" i="73"/>
  <c r="AL239" i="73"/>
  <c r="AM239" i="73"/>
  <c r="AN239" i="73"/>
  <c r="P242" i="64"/>
  <c r="N246" i="64"/>
  <c r="AA232" i="64"/>
  <c r="F232" i="64"/>
  <c r="AE232" i="64"/>
  <c r="J232" i="64"/>
  <c r="AB232" i="64"/>
  <c r="G232" i="64"/>
  <c r="Z232" i="64"/>
  <c r="E232" i="64"/>
  <c r="AH232" i="64"/>
  <c r="M232" i="64"/>
  <c r="Y232" i="64"/>
  <c r="D232" i="64"/>
  <c r="AC232" i="64"/>
  <c r="H232" i="64"/>
  <c r="AG232" i="64"/>
  <c r="L232" i="64"/>
  <c r="AF232" i="64"/>
  <c r="K232" i="64"/>
  <c r="AD232" i="64"/>
  <c r="I232" i="64"/>
  <c r="R240" i="64"/>
  <c r="V234" i="64"/>
  <c r="X233" i="64"/>
  <c r="AP240" i="73"/>
  <c r="AQ240" i="73"/>
  <c r="AR240" i="73"/>
  <c r="AS240" i="73"/>
  <c r="X240" i="73"/>
  <c r="Y240" i="73"/>
  <c r="V240" i="73"/>
  <c r="W240" i="73"/>
  <c r="AZ240" i="73"/>
  <c r="BA240" i="73"/>
  <c r="BB240" i="73"/>
  <c r="BC240" i="73"/>
  <c r="S240" i="73"/>
  <c r="T240" i="73"/>
  <c r="Q240" i="73"/>
  <c r="R240" i="73"/>
  <c r="N240" i="73"/>
  <c r="O240" i="73"/>
  <c r="L240" i="73"/>
  <c r="M240" i="73"/>
  <c r="AB238" i="73"/>
  <c r="AF240" i="73"/>
  <c r="AG240" i="73"/>
  <c r="AH240" i="73"/>
  <c r="AI240" i="73"/>
  <c r="AU240" i="73"/>
  <c r="AV240" i="73"/>
  <c r="AW240" i="73"/>
  <c r="AX240" i="73"/>
  <c r="D240" i="73"/>
  <c r="E240" i="73"/>
  <c r="B240" i="73"/>
  <c r="I240" i="73"/>
  <c r="J240" i="73"/>
  <c r="G240" i="73"/>
  <c r="H240" i="73"/>
  <c r="AK240" i="73"/>
  <c r="AL240" i="73"/>
  <c r="AM240" i="73"/>
  <c r="AN240" i="73"/>
  <c r="C239" i="73"/>
  <c r="AA239" i="73"/>
  <c r="AC239" i="73"/>
  <c r="V235" i="64"/>
  <c r="X234" i="64"/>
  <c r="R241" i="64"/>
  <c r="AA233" i="64"/>
  <c r="F233" i="64"/>
  <c r="AE233" i="64"/>
  <c r="J233" i="64"/>
  <c r="Z233" i="64"/>
  <c r="E233" i="64"/>
  <c r="AH233" i="64"/>
  <c r="M233" i="64"/>
  <c r="AF233" i="64"/>
  <c r="K233" i="64"/>
  <c r="Y233" i="64"/>
  <c r="D233" i="64"/>
  <c r="AC233" i="64"/>
  <c r="H233" i="64"/>
  <c r="AG233" i="64"/>
  <c r="L233" i="64"/>
  <c r="AD233" i="64"/>
  <c r="I233" i="64"/>
  <c r="AB233" i="64"/>
  <c r="G233" i="64"/>
  <c r="N247" i="64"/>
  <c r="P243" i="64"/>
  <c r="AB239" i="73"/>
  <c r="AH241" i="73"/>
  <c r="AI241" i="73"/>
  <c r="AF241" i="73"/>
  <c r="AG241" i="73"/>
  <c r="X241" i="73"/>
  <c r="Y241" i="73"/>
  <c r="V241" i="73"/>
  <c r="W241" i="73"/>
  <c r="AR241" i="73"/>
  <c r="AS241" i="73"/>
  <c r="AP241" i="73"/>
  <c r="AQ241" i="73"/>
  <c r="I241" i="73"/>
  <c r="J241" i="73"/>
  <c r="G241" i="73"/>
  <c r="H241" i="73"/>
  <c r="N241" i="73"/>
  <c r="O241" i="73"/>
  <c r="L241" i="73"/>
  <c r="M241" i="73"/>
  <c r="C240" i="73"/>
  <c r="AB240" i="73"/>
  <c r="S241" i="73"/>
  <c r="T241" i="73"/>
  <c r="Q241" i="73"/>
  <c r="R241" i="73"/>
  <c r="AW241" i="73"/>
  <c r="AX241" i="73"/>
  <c r="AU241" i="73"/>
  <c r="AV241" i="73"/>
  <c r="D241" i="73"/>
  <c r="E241" i="73"/>
  <c r="B241" i="73"/>
  <c r="BB241" i="73"/>
  <c r="BC241" i="73"/>
  <c r="AZ241" i="73"/>
  <c r="BA241" i="73"/>
  <c r="AM241" i="73"/>
  <c r="AN241" i="73"/>
  <c r="AK241" i="73"/>
  <c r="AL241" i="73"/>
  <c r="Y234" i="64"/>
  <c r="D234" i="64"/>
  <c r="AC234" i="64"/>
  <c r="H234" i="64"/>
  <c r="AG234" i="64"/>
  <c r="L234" i="64"/>
  <c r="AF234" i="64"/>
  <c r="K234" i="64"/>
  <c r="AD234" i="64"/>
  <c r="I234" i="64"/>
  <c r="AA234" i="64"/>
  <c r="F234" i="64"/>
  <c r="AE234" i="64"/>
  <c r="J234" i="64"/>
  <c r="AB234" i="64"/>
  <c r="G234" i="64"/>
  <c r="Z234" i="64"/>
  <c r="E234" i="64"/>
  <c r="AH234" i="64"/>
  <c r="M234" i="64"/>
  <c r="P244" i="64"/>
  <c r="N248" i="64"/>
  <c r="R242" i="64"/>
  <c r="V236" i="64"/>
  <c r="X235" i="64"/>
  <c r="I242" i="73"/>
  <c r="J242" i="73"/>
  <c r="G242" i="73"/>
  <c r="H242" i="73"/>
  <c r="AM242" i="73"/>
  <c r="AN242" i="73"/>
  <c r="AK242" i="73"/>
  <c r="AL242" i="73"/>
  <c r="AH242" i="73"/>
  <c r="AI242" i="73"/>
  <c r="AF242" i="73"/>
  <c r="AG242" i="73"/>
  <c r="AW242" i="73"/>
  <c r="AX242" i="73"/>
  <c r="AU242" i="73"/>
  <c r="AV242" i="73"/>
  <c r="D242" i="73"/>
  <c r="E242" i="73"/>
  <c r="B242" i="73"/>
  <c r="C241" i="73"/>
  <c r="AB241" i="73"/>
  <c r="AA240" i="73"/>
  <c r="AC240" i="73"/>
  <c r="BB242" i="73"/>
  <c r="BC242" i="73"/>
  <c r="AZ242" i="73"/>
  <c r="BA242" i="73"/>
  <c r="S242" i="73"/>
  <c r="T242" i="73"/>
  <c r="Q242" i="73"/>
  <c r="R242" i="73"/>
  <c r="N242" i="73"/>
  <c r="O242" i="73"/>
  <c r="L242" i="73"/>
  <c r="M242" i="73"/>
  <c r="AR242" i="73"/>
  <c r="AS242" i="73"/>
  <c r="AP242" i="73"/>
  <c r="AQ242" i="73"/>
  <c r="X242" i="73"/>
  <c r="Y242" i="73"/>
  <c r="V242" i="73"/>
  <c r="W242" i="73"/>
  <c r="V237" i="64"/>
  <c r="X236" i="64"/>
  <c r="N249" i="64"/>
  <c r="AA235" i="64"/>
  <c r="F235" i="64"/>
  <c r="AE235" i="64"/>
  <c r="J235" i="64"/>
  <c r="Z235" i="64"/>
  <c r="E235" i="64"/>
  <c r="AH235" i="64"/>
  <c r="M235" i="64"/>
  <c r="AF235" i="64"/>
  <c r="K235" i="64"/>
  <c r="Y235" i="64"/>
  <c r="D235" i="64"/>
  <c r="AC235" i="64"/>
  <c r="H235" i="64"/>
  <c r="AG235" i="64"/>
  <c r="L235" i="64"/>
  <c r="AD235" i="64"/>
  <c r="I235" i="64"/>
  <c r="AB235" i="64"/>
  <c r="G235" i="64"/>
  <c r="R243" i="64"/>
  <c r="P245" i="64"/>
  <c r="S243" i="73"/>
  <c r="T243" i="73"/>
  <c r="Q243" i="73"/>
  <c r="R243" i="73"/>
  <c r="AW243" i="73"/>
  <c r="AX243" i="73"/>
  <c r="AU243" i="73"/>
  <c r="AV243" i="73"/>
  <c r="D243" i="73"/>
  <c r="E243" i="73"/>
  <c r="B243" i="73"/>
  <c r="BB243" i="73"/>
  <c r="BC243" i="73"/>
  <c r="AZ243" i="73"/>
  <c r="BA243" i="73"/>
  <c r="AM243" i="73"/>
  <c r="AN243" i="73"/>
  <c r="AK243" i="73"/>
  <c r="AL243" i="73"/>
  <c r="AA241" i="73"/>
  <c r="AC241" i="73"/>
  <c r="C242" i="73"/>
  <c r="AB242" i="73"/>
  <c r="AH243" i="73"/>
  <c r="AI243" i="73"/>
  <c r="AF243" i="73"/>
  <c r="AG243" i="73"/>
  <c r="X243" i="73"/>
  <c r="Y243" i="73"/>
  <c r="V243" i="73"/>
  <c r="W243" i="73"/>
  <c r="AR243" i="73"/>
  <c r="AS243" i="73"/>
  <c r="AP243" i="73"/>
  <c r="AQ243" i="73"/>
  <c r="I243" i="73"/>
  <c r="J243" i="73"/>
  <c r="G243" i="73"/>
  <c r="H243" i="73"/>
  <c r="N243" i="73"/>
  <c r="O243" i="73"/>
  <c r="L243" i="73"/>
  <c r="M243" i="73"/>
  <c r="AA236" i="64"/>
  <c r="F236" i="64"/>
  <c r="AE236" i="64"/>
  <c r="J236" i="64"/>
  <c r="AB236" i="64"/>
  <c r="G236" i="64"/>
  <c r="Z236" i="64"/>
  <c r="E236" i="64"/>
  <c r="AH236" i="64"/>
  <c r="M236" i="64"/>
  <c r="Y236" i="64"/>
  <c r="D236" i="64"/>
  <c r="AC236" i="64"/>
  <c r="H236" i="64"/>
  <c r="AG236" i="64"/>
  <c r="L236" i="64"/>
  <c r="AF236" i="64"/>
  <c r="K236" i="64"/>
  <c r="AD236" i="64"/>
  <c r="I236" i="64"/>
  <c r="P246" i="64"/>
  <c r="R244" i="64"/>
  <c r="N250" i="64"/>
  <c r="V238" i="64"/>
  <c r="X237" i="64"/>
  <c r="AH244" i="73"/>
  <c r="AI244" i="73"/>
  <c r="AF244" i="73"/>
  <c r="AG244" i="73"/>
  <c r="AW244" i="73"/>
  <c r="AX244" i="73"/>
  <c r="AU244" i="73"/>
  <c r="AV244" i="73"/>
  <c r="D244" i="73"/>
  <c r="E244" i="73"/>
  <c r="B244" i="73"/>
  <c r="I244" i="73"/>
  <c r="J244" i="73"/>
  <c r="G244" i="73"/>
  <c r="H244" i="73"/>
  <c r="AM244" i="73"/>
  <c r="AN244" i="73"/>
  <c r="AK244" i="73"/>
  <c r="AL244" i="73"/>
  <c r="C243" i="73"/>
  <c r="AB243" i="73"/>
  <c r="AR244" i="73"/>
  <c r="AS244" i="73"/>
  <c r="AP244" i="73"/>
  <c r="AQ244" i="73"/>
  <c r="X244" i="73"/>
  <c r="Y244" i="73"/>
  <c r="V244" i="73"/>
  <c r="W244" i="73"/>
  <c r="BB244" i="73"/>
  <c r="BC244" i="73"/>
  <c r="AZ244" i="73"/>
  <c r="BA244" i="73"/>
  <c r="S244" i="73"/>
  <c r="T244" i="73"/>
  <c r="Q244" i="73"/>
  <c r="R244" i="73"/>
  <c r="N244" i="73"/>
  <c r="O244" i="73"/>
  <c r="L244" i="73"/>
  <c r="M244" i="73"/>
  <c r="AA242" i="73"/>
  <c r="AC242" i="73"/>
  <c r="V239" i="64"/>
  <c r="X238" i="64"/>
  <c r="R245" i="64"/>
  <c r="AA237" i="64"/>
  <c r="F237" i="64"/>
  <c r="AE237" i="64"/>
  <c r="J237" i="64"/>
  <c r="Z237" i="64"/>
  <c r="E237" i="64"/>
  <c r="AH237" i="64"/>
  <c r="M237" i="64"/>
  <c r="AF237" i="64"/>
  <c r="K237" i="64"/>
  <c r="Y237" i="64"/>
  <c r="D237" i="64"/>
  <c r="AC237" i="64"/>
  <c r="H237" i="64"/>
  <c r="AG237" i="64"/>
  <c r="L237" i="64"/>
  <c r="AD237" i="64"/>
  <c r="I237" i="64"/>
  <c r="AB237" i="64"/>
  <c r="G237" i="64"/>
  <c r="N251" i="64"/>
  <c r="P247" i="64"/>
  <c r="AH245" i="73"/>
  <c r="AI245" i="73"/>
  <c r="AF245" i="73"/>
  <c r="AG245" i="73"/>
  <c r="X245" i="73"/>
  <c r="Y245" i="73"/>
  <c r="V245" i="73"/>
  <c r="W245" i="73"/>
  <c r="AR245" i="73"/>
  <c r="AS245" i="73"/>
  <c r="AP245" i="73"/>
  <c r="AQ245" i="73"/>
  <c r="I245" i="73"/>
  <c r="J245" i="73"/>
  <c r="G245" i="73"/>
  <c r="H245" i="73"/>
  <c r="N245" i="73"/>
  <c r="O245" i="73"/>
  <c r="L245" i="73"/>
  <c r="M245" i="73"/>
  <c r="AA243" i="73"/>
  <c r="AC243" i="73"/>
  <c r="C244" i="73"/>
  <c r="AB244" i="73"/>
  <c r="S245" i="73"/>
  <c r="T245" i="73"/>
  <c r="Q245" i="73"/>
  <c r="R245" i="73"/>
  <c r="AW245" i="73"/>
  <c r="AX245" i="73"/>
  <c r="AU245" i="73"/>
  <c r="AV245" i="73"/>
  <c r="D245" i="73"/>
  <c r="E245" i="73"/>
  <c r="B245" i="73"/>
  <c r="BB245" i="73"/>
  <c r="BC245" i="73"/>
  <c r="AZ245" i="73"/>
  <c r="BA245" i="73"/>
  <c r="AM245" i="73"/>
  <c r="AN245" i="73"/>
  <c r="AK245" i="73"/>
  <c r="AL245" i="73"/>
  <c r="N252" i="64"/>
  <c r="AA238" i="64"/>
  <c r="F238" i="64"/>
  <c r="AE238" i="64"/>
  <c r="J238" i="64"/>
  <c r="AB238" i="64"/>
  <c r="G238" i="64"/>
  <c r="Z238" i="64"/>
  <c r="E238" i="64"/>
  <c r="AH238" i="64"/>
  <c r="M238" i="64"/>
  <c r="Y238" i="64"/>
  <c r="D238" i="64"/>
  <c r="AC238" i="64"/>
  <c r="H238" i="64"/>
  <c r="AG238" i="64"/>
  <c r="L238" i="64"/>
  <c r="AF238" i="64"/>
  <c r="K238" i="64"/>
  <c r="AD238" i="64"/>
  <c r="I238" i="64"/>
  <c r="P248" i="64"/>
  <c r="R246" i="64"/>
  <c r="V240" i="64"/>
  <c r="X239" i="64"/>
  <c r="AH246" i="73"/>
  <c r="AI246" i="73"/>
  <c r="AF246" i="73"/>
  <c r="AG246" i="73"/>
  <c r="AW246" i="73"/>
  <c r="AX246" i="73"/>
  <c r="AU246" i="73"/>
  <c r="AV246" i="73"/>
  <c r="D246" i="73"/>
  <c r="E246" i="73"/>
  <c r="B246" i="73"/>
  <c r="I246" i="73"/>
  <c r="J246" i="73"/>
  <c r="G246" i="73"/>
  <c r="H246" i="73"/>
  <c r="AM246" i="73"/>
  <c r="AN246" i="73"/>
  <c r="AK246" i="73"/>
  <c r="AL246" i="73"/>
  <c r="AR246" i="73"/>
  <c r="AS246" i="73"/>
  <c r="AP246" i="73"/>
  <c r="AQ246" i="73"/>
  <c r="X246" i="73"/>
  <c r="Y246" i="73"/>
  <c r="V246" i="73"/>
  <c r="W246" i="73"/>
  <c r="BB246" i="73"/>
  <c r="BC246" i="73"/>
  <c r="AZ246" i="73"/>
  <c r="BA246" i="73"/>
  <c r="S246" i="73"/>
  <c r="T246" i="73"/>
  <c r="Q246" i="73"/>
  <c r="R246" i="73"/>
  <c r="N246" i="73"/>
  <c r="O246" i="73"/>
  <c r="L246" i="73"/>
  <c r="M246" i="73"/>
  <c r="C245" i="73"/>
  <c r="AB245" i="73"/>
  <c r="AA244" i="73"/>
  <c r="AC244" i="73"/>
  <c r="V241" i="64"/>
  <c r="X240" i="64"/>
  <c r="P249" i="64"/>
  <c r="Y239" i="64"/>
  <c r="D239" i="64"/>
  <c r="AC239" i="64"/>
  <c r="H239" i="64"/>
  <c r="AG239" i="64"/>
  <c r="L239" i="64"/>
  <c r="AD239" i="64"/>
  <c r="I239" i="64"/>
  <c r="AB239" i="64"/>
  <c r="G239" i="64"/>
  <c r="AA239" i="64"/>
  <c r="F239" i="64"/>
  <c r="AE239" i="64"/>
  <c r="J239" i="64"/>
  <c r="Z239" i="64"/>
  <c r="E239" i="64"/>
  <c r="AH239" i="64"/>
  <c r="M239" i="64"/>
  <c r="AF239" i="64"/>
  <c r="K239" i="64"/>
  <c r="R247" i="64"/>
  <c r="N253" i="64"/>
  <c r="AR247" i="73"/>
  <c r="AS247" i="73"/>
  <c r="AP247" i="73"/>
  <c r="AQ247" i="73"/>
  <c r="I247" i="73"/>
  <c r="J247" i="73"/>
  <c r="G247" i="73"/>
  <c r="H247" i="73"/>
  <c r="N247" i="73"/>
  <c r="O247" i="73"/>
  <c r="L247" i="73"/>
  <c r="M247" i="73"/>
  <c r="AH247" i="73"/>
  <c r="AI247" i="73"/>
  <c r="AF247" i="73"/>
  <c r="AG247" i="73"/>
  <c r="X247" i="73"/>
  <c r="Y247" i="73"/>
  <c r="V247" i="73"/>
  <c r="W247" i="73"/>
  <c r="AA245" i="73"/>
  <c r="AC245" i="73"/>
  <c r="C246" i="73"/>
  <c r="AB246" i="73"/>
  <c r="BB247" i="73"/>
  <c r="BC247" i="73"/>
  <c r="AZ247" i="73"/>
  <c r="BA247" i="73"/>
  <c r="AM247" i="73"/>
  <c r="AN247" i="73"/>
  <c r="AK247" i="73"/>
  <c r="AL247" i="73"/>
  <c r="S247" i="73"/>
  <c r="T247" i="73"/>
  <c r="Q247" i="73"/>
  <c r="R247" i="73"/>
  <c r="AW247" i="73"/>
  <c r="AX247" i="73"/>
  <c r="AU247" i="73"/>
  <c r="AV247" i="73"/>
  <c r="D247" i="73"/>
  <c r="E247" i="73"/>
  <c r="B247" i="73"/>
  <c r="Y240" i="64"/>
  <c r="D240" i="64"/>
  <c r="AC240" i="64"/>
  <c r="H240" i="64"/>
  <c r="AG240" i="64"/>
  <c r="L240" i="64"/>
  <c r="AF240" i="64"/>
  <c r="K240" i="64"/>
  <c r="AD240" i="64"/>
  <c r="I240" i="64"/>
  <c r="AA240" i="64"/>
  <c r="F240" i="64"/>
  <c r="AE240" i="64"/>
  <c r="J240" i="64"/>
  <c r="AB240" i="64"/>
  <c r="G240" i="64"/>
  <c r="Z240" i="64"/>
  <c r="E240" i="64"/>
  <c r="AH240" i="64"/>
  <c r="M240" i="64"/>
  <c r="N254" i="64"/>
  <c r="R248" i="64"/>
  <c r="P250" i="64"/>
  <c r="V242" i="64"/>
  <c r="X241" i="64"/>
  <c r="I248" i="73"/>
  <c r="J248" i="73"/>
  <c r="G248" i="73"/>
  <c r="H248" i="73"/>
  <c r="AM248" i="73"/>
  <c r="AN248" i="73"/>
  <c r="AK248" i="73"/>
  <c r="AL248" i="73"/>
  <c r="AH248" i="73"/>
  <c r="AI248" i="73"/>
  <c r="AF248" i="73"/>
  <c r="AG248" i="73"/>
  <c r="AW248" i="73"/>
  <c r="AX248" i="73"/>
  <c r="AU248" i="73"/>
  <c r="AV248" i="73"/>
  <c r="D248" i="73"/>
  <c r="E248" i="73"/>
  <c r="B248" i="73"/>
  <c r="C247" i="73"/>
  <c r="AB247" i="73"/>
  <c r="AA246" i="73"/>
  <c r="AC246" i="73"/>
  <c r="BB248" i="73"/>
  <c r="BC248" i="73"/>
  <c r="AZ248" i="73"/>
  <c r="BA248" i="73"/>
  <c r="S248" i="73"/>
  <c r="T248" i="73"/>
  <c r="Q248" i="73"/>
  <c r="R248" i="73"/>
  <c r="N248" i="73"/>
  <c r="O248" i="73"/>
  <c r="L248" i="73"/>
  <c r="M248" i="73"/>
  <c r="AR248" i="73"/>
  <c r="AS248" i="73"/>
  <c r="AP248" i="73"/>
  <c r="AQ248" i="73"/>
  <c r="X248" i="73"/>
  <c r="Y248" i="73"/>
  <c r="V248" i="73"/>
  <c r="W248" i="73"/>
  <c r="V243" i="64"/>
  <c r="X242" i="64"/>
  <c r="R249" i="64"/>
  <c r="AA241" i="64"/>
  <c r="F241" i="64"/>
  <c r="AE241" i="64"/>
  <c r="J241" i="64"/>
  <c r="Z241" i="64"/>
  <c r="E241" i="64"/>
  <c r="AH241" i="64"/>
  <c r="M241" i="64"/>
  <c r="AF241" i="64"/>
  <c r="K241" i="64"/>
  <c r="Y241" i="64"/>
  <c r="D241" i="64"/>
  <c r="AC241" i="64"/>
  <c r="H241" i="64"/>
  <c r="AG241" i="64"/>
  <c r="L241" i="64"/>
  <c r="AD241" i="64"/>
  <c r="I241" i="64"/>
  <c r="AB241" i="64"/>
  <c r="G241" i="64"/>
  <c r="P251" i="64"/>
  <c r="N255" i="64"/>
  <c r="AA247" i="73"/>
  <c r="AC247" i="73"/>
  <c r="S249" i="73"/>
  <c r="T249" i="73"/>
  <c r="Q249" i="73"/>
  <c r="R249" i="73"/>
  <c r="AW249" i="73"/>
  <c r="AX249" i="73"/>
  <c r="AU249" i="73"/>
  <c r="AV249" i="73"/>
  <c r="D249" i="73"/>
  <c r="E249" i="73"/>
  <c r="B249" i="73"/>
  <c r="BB249" i="73"/>
  <c r="BC249" i="73"/>
  <c r="AZ249" i="73"/>
  <c r="BA249" i="73"/>
  <c r="AM249" i="73"/>
  <c r="AN249" i="73"/>
  <c r="AK249" i="73"/>
  <c r="AL249" i="73"/>
  <c r="C248" i="73"/>
  <c r="AB248" i="73"/>
  <c r="AH249" i="73"/>
  <c r="AI249" i="73"/>
  <c r="AF249" i="73"/>
  <c r="AG249" i="73"/>
  <c r="X249" i="73"/>
  <c r="Y249" i="73"/>
  <c r="V249" i="73"/>
  <c r="W249" i="73"/>
  <c r="AR249" i="73"/>
  <c r="AS249" i="73"/>
  <c r="AP249" i="73"/>
  <c r="AQ249" i="73"/>
  <c r="I249" i="73"/>
  <c r="J249" i="73"/>
  <c r="G249" i="73"/>
  <c r="H249" i="73"/>
  <c r="N249" i="73"/>
  <c r="O249" i="73"/>
  <c r="L249" i="73"/>
  <c r="M249" i="73"/>
  <c r="P252" i="64"/>
  <c r="AA242" i="64"/>
  <c r="F242" i="64"/>
  <c r="AE242" i="64"/>
  <c r="J242" i="64"/>
  <c r="AB242" i="64"/>
  <c r="G242" i="64"/>
  <c r="Z242" i="64"/>
  <c r="E242" i="64"/>
  <c r="AH242" i="64"/>
  <c r="M242" i="64"/>
  <c r="Y242" i="64"/>
  <c r="D242" i="64"/>
  <c r="AC242" i="64"/>
  <c r="H242" i="64"/>
  <c r="AG242" i="64"/>
  <c r="L242" i="64"/>
  <c r="AF242" i="64"/>
  <c r="K242" i="64"/>
  <c r="AD242" i="64"/>
  <c r="I242" i="64"/>
  <c r="N256" i="64"/>
  <c r="R250" i="64"/>
  <c r="V244" i="64"/>
  <c r="X243" i="64"/>
  <c r="AH250" i="73"/>
  <c r="AI250" i="73"/>
  <c r="AF250" i="73"/>
  <c r="AG250" i="73"/>
  <c r="AW250" i="73"/>
  <c r="AX250" i="73"/>
  <c r="AU250" i="73"/>
  <c r="AV250" i="73"/>
  <c r="D250" i="73"/>
  <c r="E250" i="73"/>
  <c r="B250" i="73"/>
  <c r="I250" i="73"/>
  <c r="J250" i="73"/>
  <c r="G250" i="73"/>
  <c r="H250" i="73"/>
  <c r="AM250" i="73"/>
  <c r="AN250" i="73"/>
  <c r="AK250" i="73"/>
  <c r="AL250" i="73"/>
  <c r="AA248" i="73"/>
  <c r="AC248" i="73"/>
  <c r="C249" i="73"/>
  <c r="AB249" i="73"/>
  <c r="AR250" i="73"/>
  <c r="AS250" i="73"/>
  <c r="AP250" i="73"/>
  <c r="AQ250" i="73"/>
  <c r="X250" i="73"/>
  <c r="Y250" i="73"/>
  <c r="V250" i="73"/>
  <c r="W250" i="73"/>
  <c r="BB250" i="73"/>
  <c r="BC250" i="73"/>
  <c r="AZ250" i="73"/>
  <c r="BA250" i="73"/>
  <c r="S250" i="73"/>
  <c r="T250" i="73"/>
  <c r="Q250" i="73"/>
  <c r="R250" i="73"/>
  <c r="N250" i="73"/>
  <c r="O250" i="73"/>
  <c r="L250" i="73"/>
  <c r="M250" i="73"/>
  <c r="V245" i="64"/>
  <c r="X244" i="64"/>
  <c r="N257" i="64"/>
  <c r="AA243" i="64"/>
  <c r="F243" i="64"/>
  <c r="AE243" i="64"/>
  <c r="J243" i="64"/>
  <c r="Z243" i="64"/>
  <c r="E243" i="64"/>
  <c r="AH243" i="64"/>
  <c r="M243" i="64"/>
  <c r="AF243" i="64"/>
  <c r="K243" i="64"/>
  <c r="Y243" i="64"/>
  <c r="D243" i="64"/>
  <c r="AC243" i="64"/>
  <c r="H243" i="64"/>
  <c r="AG243" i="64"/>
  <c r="L243" i="64"/>
  <c r="AD243" i="64"/>
  <c r="I243" i="64"/>
  <c r="AB243" i="64"/>
  <c r="G243" i="64"/>
  <c r="R251" i="64"/>
  <c r="P253" i="64"/>
  <c r="AA249" i="73"/>
  <c r="AC249" i="73"/>
  <c r="AH251" i="73"/>
  <c r="AI251" i="73"/>
  <c r="AF251" i="73"/>
  <c r="AG251" i="73"/>
  <c r="X251" i="73"/>
  <c r="Y251" i="73"/>
  <c r="V251" i="73"/>
  <c r="W251" i="73"/>
  <c r="AR251" i="73"/>
  <c r="AS251" i="73"/>
  <c r="AP251" i="73"/>
  <c r="AQ251" i="73"/>
  <c r="I251" i="73"/>
  <c r="J251" i="73"/>
  <c r="G251" i="73"/>
  <c r="H251" i="73"/>
  <c r="N251" i="73"/>
  <c r="O251" i="73"/>
  <c r="L251" i="73"/>
  <c r="M251" i="73"/>
  <c r="C250" i="73"/>
  <c r="AB250" i="73"/>
  <c r="S251" i="73"/>
  <c r="T251" i="73"/>
  <c r="Q251" i="73"/>
  <c r="R251" i="73"/>
  <c r="AW251" i="73"/>
  <c r="AX251" i="73"/>
  <c r="AU251" i="73"/>
  <c r="AV251" i="73"/>
  <c r="D251" i="73"/>
  <c r="E251" i="73"/>
  <c r="B251" i="73"/>
  <c r="BB251" i="73"/>
  <c r="BC251" i="73"/>
  <c r="AZ251" i="73"/>
  <c r="BA251" i="73"/>
  <c r="AM251" i="73"/>
  <c r="AN251" i="73"/>
  <c r="AK251" i="73"/>
  <c r="AL251" i="73"/>
  <c r="Y244" i="64"/>
  <c r="D244" i="64"/>
  <c r="AC244" i="64"/>
  <c r="H244" i="64"/>
  <c r="AG244" i="64"/>
  <c r="L244" i="64"/>
  <c r="AF244" i="64"/>
  <c r="K244" i="64"/>
  <c r="AD244" i="64"/>
  <c r="I244" i="64"/>
  <c r="AA244" i="64"/>
  <c r="F244" i="64"/>
  <c r="AE244" i="64"/>
  <c r="J244" i="64"/>
  <c r="AB244" i="64"/>
  <c r="G244" i="64"/>
  <c r="Z244" i="64"/>
  <c r="E244" i="64"/>
  <c r="AH244" i="64"/>
  <c r="M244" i="64"/>
  <c r="P254" i="64"/>
  <c r="R252" i="64"/>
  <c r="N258" i="64"/>
  <c r="V246" i="64"/>
  <c r="X245" i="64"/>
  <c r="AA250" i="73"/>
  <c r="AC250" i="73"/>
  <c r="I252" i="73"/>
  <c r="J252" i="73"/>
  <c r="G252" i="73"/>
  <c r="H252" i="73"/>
  <c r="AM252" i="73"/>
  <c r="AN252" i="73"/>
  <c r="AK252" i="73"/>
  <c r="AL252" i="73"/>
  <c r="AH252" i="73"/>
  <c r="AI252" i="73"/>
  <c r="AF252" i="73"/>
  <c r="AG252" i="73"/>
  <c r="AW252" i="73"/>
  <c r="AX252" i="73"/>
  <c r="AU252" i="73"/>
  <c r="AV252" i="73"/>
  <c r="D252" i="73"/>
  <c r="E252" i="73"/>
  <c r="B252" i="73"/>
  <c r="C251" i="73"/>
  <c r="AB251" i="73"/>
  <c r="BB252" i="73"/>
  <c r="BC252" i="73"/>
  <c r="AZ252" i="73"/>
  <c r="BA252" i="73"/>
  <c r="S252" i="73"/>
  <c r="T252" i="73"/>
  <c r="Q252" i="73"/>
  <c r="R252" i="73"/>
  <c r="N252" i="73"/>
  <c r="O252" i="73"/>
  <c r="L252" i="73"/>
  <c r="M252" i="73"/>
  <c r="AR252" i="73"/>
  <c r="AS252" i="73"/>
  <c r="AP252" i="73"/>
  <c r="AQ252" i="73"/>
  <c r="X252" i="73"/>
  <c r="Y252" i="73"/>
  <c r="V252" i="73"/>
  <c r="W252" i="73"/>
  <c r="V247" i="64"/>
  <c r="X246" i="64"/>
  <c r="R253" i="64"/>
  <c r="AA245" i="64"/>
  <c r="F245" i="64"/>
  <c r="AE245" i="64"/>
  <c r="J245" i="64"/>
  <c r="Z245" i="64"/>
  <c r="E245" i="64"/>
  <c r="AH245" i="64"/>
  <c r="M245" i="64"/>
  <c r="AF245" i="64"/>
  <c r="K245" i="64"/>
  <c r="Y245" i="64"/>
  <c r="D245" i="64"/>
  <c r="AC245" i="64"/>
  <c r="H245" i="64"/>
  <c r="AG245" i="64"/>
  <c r="L245" i="64"/>
  <c r="AD245" i="64"/>
  <c r="I245" i="64"/>
  <c r="AB245" i="64"/>
  <c r="G245" i="64"/>
  <c r="N259" i="64"/>
  <c r="P255" i="64"/>
  <c r="AH253" i="73"/>
  <c r="AI253" i="73"/>
  <c r="AF253" i="73"/>
  <c r="AG253" i="73"/>
  <c r="X253" i="73"/>
  <c r="Y253" i="73"/>
  <c r="V253" i="73"/>
  <c r="W253" i="73"/>
  <c r="AR253" i="73"/>
  <c r="AS253" i="73"/>
  <c r="AP253" i="73"/>
  <c r="AQ253" i="73"/>
  <c r="I253" i="73"/>
  <c r="J253" i="73"/>
  <c r="G253" i="73"/>
  <c r="H253" i="73"/>
  <c r="N253" i="73"/>
  <c r="O253" i="73"/>
  <c r="L253" i="73"/>
  <c r="M253" i="73"/>
  <c r="C252" i="73"/>
  <c r="AB252" i="73"/>
  <c r="S253" i="73"/>
  <c r="T253" i="73"/>
  <c r="Q253" i="73"/>
  <c r="R253" i="73"/>
  <c r="AW253" i="73"/>
  <c r="AX253" i="73"/>
  <c r="AU253" i="73"/>
  <c r="AV253" i="73"/>
  <c r="D253" i="73"/>
  <c r="E253" i="73"/>
  <c r="B253" i="73"/>
  <c r="BB253" i="73"/>
  <c r="BC253" i="73"/>
  <c r="AZ253" i="73"/>
  <c r="BA253" i="73"/>
  <c r="AM253" i="73"/>
  <c r="AN253" i="73"/>
  <c r="AK253" i="73"/>
  <c r="AL253" i="73"/>
  <c r="AA251" i="73"/>
  <c r="AC251" i="73"/>
  <c r="AA246" i="64"/>
  <c r="F246" i="64"/>
  <c r="AE246" i="64"/>
  <c r="J246" i="64"/>
  <c r="AB246" i="64"/>
  <c r="G246" i="64"/>
  <c r="Z246" i="64"/>
  <c r="E246" i="64"/>
  <c r="AH246" i="64"/>
  <c r="M246" i="64"/>
  <c r="Y246" i="64"/>
  <c r="D246" i="64"/>
  <c r="AC246" i="64"/>
  <c r="H246" i="64"/>
  <c r="AG246" i="64"/>
  <c r="L246" i="64"/>
  <c r="AF246" i="64"/>
  <c r="K246" i="64"/>
  <c r="AD246" i="64"/>
  <c r="I246" i="64"/>
  <c r="P256" i="64"/>
  <c r="N260" i="64"/>
  <c r="R254" i="64"/>
  <c r="V248" i="64"/>
  <c r="X247" i="64"/>
  <c r="AA252" i="73"/>
  <c r="AC252" i="73"/>
  <c r="AR254" i="73"/>
  <c r="AS254" i="73"/>
  <c r="AP254" i="73"/>
  <c r="AQ254" i="73"/>
  <c r="X254" i="73"/>
  <c r="Y254" i="73"/>
  <c r="V254" i="73"/>
  <c r="W254" i="73"/>
  <c r="BB254" i="73"/>
  <c r="BC254" i="73"/>
  <c r="AZ254" i="73"/>
  <c r="BA254" i="73"/>
  <c r="S254" i="73"/>
  <c r="T254" i="73"/>
  <c r="Q254" i="73"/>
  <c r="R254" i="73"/>
  <c r="N254" i="73"/>
  <c r="O254" i="73"/>
  <c r="L254" i="73"/>
  <c r="M254" i="73"/>
  <c r="C253" i="73"/>
  <c r="AB253" i="73"/>
  <c r="AH254" i="73"/>
  <c r="AI254" i="73"/>
  <c r="AF254" i="73"/>
  <c r="AG254" i="73"/>
  <c r="AW254" i="73"/>
  <c r="AX254" i="73"/>
  <c r="AU254" i="73"/>
  <c r="AV254" i="73"/>
  <c r="D254" i="73"/>
  <c r="E254" i="73"/>
  <c r="B254" i="73"/>
  <c r="I254" i="73"/>
  <c r="J254" i="73"/>
  <c r="G254" i="73"/>
  <c r="H254" i="73"/>
  <c r="AM254" i="73"/>
  <c r="AN254" i="73"/>
  <c r="AK254" i="73"/>
  <c r="AL254" i="73"/>
  <c r="R255" i="64"/>
  <c r="P257" i="64"/>
  <c r="AA247" i="64"/>
  <c r="F247" i="64"/>
  <c r="AE247" i="64"/>
  <c r="J247" i="64"/>
  <c r="Z247" i="64"/>
  <c r="E247" i="64"/>
  <c r="AH247" i="64"/>
  <c r="M247" i="64"/>
  <c r="AF247" i="64"/>
  <c r="K247" i="64"/>
  <c r="Y247" i="64"/>
  <c r="D247" i="64"/>
  <c r="AC247" i="64"/>
  <c r="H247" i="64"/>
  <c r="AG247" i="64"/>
  <c r="L247" i="64"/>
  <c r="AD247" i="64"/>
  <c r="I247" i="64"/>
  <c r="AB247" i="64"/>
  <c r="G247" i="64"/>
  <c r="V249" i="64"/>
  <c r="X248" i="64"/>
  <c r="N261" i="64"/>
  <c r="S255" i="73"/>
  <c r="T255" i="73"/>
  <c r="Q255" i="73"/>
  <c r="R255" i="73"/>
  <c r="AW255" i="73"/>
  <c r="AX255" i="73"/>
  <c r="AU255" i="73"/>
  <c r="AV255" i="73"/>
  <c r="D255" i="73"/>
  <c r="E255" i="73"/>
  <c r="B255" i="73"/>
  <c r="BB255" i="73"/>
  <c r="BC255" i="73"/>
  <c r="AZ255" i="73"/>
  <c r="BA255" i="73"/>
  <c r="AM255" i="73"/>
  <c r="AN255" i="73"/>
  <c r="AK255" i="73"/>
  <c r="AL255" i="73"/>
  <c r="C254" i="73"/>
  <c r="AB254" i="73"/>
  <c r="AA253" i="73"/>
  <c r="AC253" i="73"/>
  <c r="AH255" i="73"/>
  <c r="AI255" i="73"/>
  <c r="AF255" i="73"/>
  <c r="AG255" i="73"/>
  <c r="X255" i="73"/>
  <c r="Y255" i="73"/>
  <c r="V255" i="73"/>
  <c r="W255" i="73"/>
  <c r="AR255" i="73"/>
  <c r="AS255" i="73"/>
  <c r="AP255" i="73"/>
  <c r="AQ255" i="73"/>
  <c r="I255" i="73"/>
  <c r="J255" i="73"/>
  <c r="G255" i="73"/>
  <c r="H255" i="73"/>
  <c r="N255" i="73"/>
  <c r="O255" i="73"/>
  <c r="L255" i="73"/>
  <c r="M255" i="73"/>
  <c r="AA248" i="64"/>
  <c r="F248" i="64"/>
  <c r="AE248" i="64"/>
  <c r="J248" i="64"/>
  <c r="AB248" i="64"/>
  <c r="G248" i="64"/>
  <c r="Z248" i="64"/>
  <c r="E248" i="64"/>
  <c r="AH248" i="64"/>
  <c r="M248" i="64"/>
  <c r="Y248" i="64"/>
  <c r="D248" i="64"/>
  <c r="AC248" i="64"/>
  <c r="H248" i="64"/>
  <c r="AG248" i="64"/>
  <c r="L248" i="64"/>
  <c r="AF248" i="64"/>
  <c r="K248" i="64"/>
  <c r="AD248" i="64"/>
  <c r="I248" i="64"/>
  <c r="N262" i="64"/>
  <c r="V250" i="64"/>
  <c r="X249" i="64"/>
  <c r="P258" i="64"/>
  <c r="R256" i="64"/>
  <c r="AH256" i="73"/>
  <c r="AI256" i="73"/>
  <c r="AF256" i="73"/>
  <c r="AG256" i="73"/>
  <c r="AW256" i="73"/>
  <c r="AX256" i="73"/>
  <c r="AU256" i="73"/>
  <c r="AV256" i="73"/>
  <c r="D256" i="73"/>
  <c r="E256" i="73"/>
  <c r="B256" i="73"/>
  <c r="I256" i="73"/>
  <c r="J256" i="73"/>
  <c r="G256" i="73"/>
  <c r="H256" i="73"/>
  <c r="AM256" i="73"/>
  <c r="AN256" i="73"/>
  <c r="AK256" i="73"/>
  <c r="AL256" i="73"/>
  <c r="AA254" i="73"/>
  <c r="AC254" i="73"/>
  <c r="C255" i="73"/>
  <c r="AB255" i="73"/>
  <c r="AR256" i="73"/>
  <c r="AS256" i="73"/>
  <c r="AP256" i="73"/>
  <c r="AQ256" i="73"/>
  <c r="X256" i="73"/>
  <c r="Y256" i="73"/>
  <c r="V256" i="73"/>
  <c r="W256" i="73"/>
  <c r="BB256" i="73"/>
  <c r="BC256" i="73"/>
  <c r="AZ256" i="73"/>
  <c r="BA256" i="73"/>
  <c r="S256" i="73"/>
  <c r="T256" i="73"/>
  <c r="Q256" i="73"/>
  <c r="R256" i="73"/>
  <c r="N256" i="73"/>
  <c r="O256" i="73"/>
  <c r="L256" i="73"/>
  <c r="M256" i="73"/>
  <c r="R257" i="64"/>
  <c r="V251" i="64"/>
  <c r="X250" i="64"/>
  <c r="Y249" i="64"/>
  <c r="D249" i="64"/>
  <c r="AC249" i="64"/>
  <c r="H249" i="64"/>
  <c r="AG249" i="64"/>
  <c r="L249" i="64"/>
  <c r="AD249" i="64"/>
  <c r="I249" i="64"/>
  <c r="AB249" i="64"/>
  <c r="G249" i="64"/>
  <c r="AA249" i="64"/>
  <c r="F249" i="64"/>
  <c r="AE249" i="64"/>
  <c r="J249" i="64"/>
  <c r="Z249" i="64"/>
  <c r="E249" i="64"/>
  <c r="AH249" i="64"/>
  <c r="M249" i="64"/>
  <c r="AF249" i="64"/>
  <c r="K249" i="64"/>
  <c r="P259" i="64"/>
  <c r="N263" i="64"/>
  <c r="BB257" i="73"/>
  <c r="BC257" i="73"/>
  <c r="AZ257" i="73"/>
  <c r="BA257" i="73"/>
  <c r="AM257" i="73"/>
  <c r="AN257" i="73"/>
  <c r="AK257" i="73"/>
  <c r="AL257" i="73"/>
  <c r="S257" i="73"/>
  <c r="T257" i="73"/>
  <c r="Q257" i="73"/>
  <c r="R257" i="73"/>
  <c r="AW257" i="73"/>
  <c r="AX257" i="73"/>
  <c r="AU257" i="73"/>
  <c r="AV257" i="73"/>
  <c r="D257" i="73"/>
  <c r="E257" i="73"/>
  <c r="B257" i="73"/>
  <c r="C256" i="73"/>
  <c r="AB256" i="73"/>
  <c r="AR257" i="73"/>
  <c r="AS257" i="73"/>
  <c r="AP257" i="73"/>
  <c r="AQ257" i="73"/>
  <c r="I257" i="73"/>
  <c r="J257" i="73"/>
  <c r="G257" i="73"/>
  <c r="H257" i="73"/>
  <c r="N257" i="73"/>
  <c r="O257" i="73"/>
  <c r="L257" i="73"/>
  <c r="M257" i="73"/>
  <c r="AH257" i="73"/>
  <c r="AI257" i="73"/>
  <c r="AF257" i="73"/>
  <c r="AG257" i="73"/>
  <c r="X257" i="73"/>
  <c r="Y257" i="73"/>
  <c r="V257" i="73"/>
  <c r="W257" i="73"/>
  <c r="AA255" i="73"/>
  <c r="AC255" i="73"/>
  <c r="Y250" i="64"/>
  <c r="D250" i="64"/>
  <c r="AC250" i="64"/>
  <c r="H250" i="64"/>
  <c r="AG250" i="64"/>
  <c r="L250" i="64"/>
  <c r="AB250" i="64"/>
  <c r="G250" i="64"/>
  <c r="AF250" i="64"/>
  <c r="K250" i="64"/>
  <c r="AA250" i="64"/>
  <c r="F250" i="64"/>
  <c r="AE250" i="64"/>
  <c r="J250" i="64"/>
  <c r="Z250" i="64"/>
  <c r="E250" i="64"/>
  <c r="AD250" i="64"/>
  <c r="I250" i="64"/>
  <c r="AH250" i="64"/>
  <c r="M250" i="64"/>
  <c r="N264" i="64"/>
  <c r="P260" i="64"/>
  <c r="V252" i="64"/>
  <c r="X251" i="64"/>
  <c r="R258" i="64"/>
  <c r="AA256" i="73"/>
  <c r="AC256" i="73"/>
  <c r="AH258" i="73"/>
  <c r="AI258" i="73"/>
  <c r="AF258" i="73"/>
  <c r="AG258" i="73"/>
  <c r="AM258" i="73"/>
  <c r="AN258" i="73"/>
  <c r="AK258" i="73"/>
  <c r="AL258" i="73"/>
  <c r="AR258" i="73"/>
  <c r="AS258" i="73"/>
  <c r="AP258" i="73"/>
  <c r="AQ258" i="73"/>
  <c r="AW258" i="73"/>
  <c r="AX258" i="73"/>
  <c r="AU258" i="73"/>
  <c r="AV258" i="73"/>
  <c r="D258" i="73"/>
  <c r="E258" i="73"/>
  <c r="B258" i="73"/>
  <c r="C257" i="73"/>
  <c r="AB257" i="73"/>
  <c r="BB258" i="73"/>
  <c r="BC258" i="73"/>
  <c r="AZ258" i="73"/>
  <c r="BA258" i="73"/>
  <c r="I258" i="73"/>
  <c r="J258" i="73"/>
  <c r="G258" i="73"/>
  <c r="H258" i="73"/>
  <c r="N258" i="73"/>
  <c r="O258" i="73"/>
  <c r="L258" i="73"/>
  <c r="M258" i="73"/>
  <c r="S258" i="73"/>
  <c r="T258" i="73"/>
  <c r="Q258" i="73"/>
  <c r="R258" i="73"/>
  <c r="X258" i="73"/>
  <c r="Y258" i="73"/>
  <c r="V258" i="73"/>
  <c r="W258" i="73"/>
  <c r="R259" i="64"/>
  <c r="AA251" i="64"/>
  <c r="F251" i="64"/>
  <c r="AE251" i="64"/>
  <c r="J251" i="64"/>
  <c r="Z251" i="64"/>
  <c r="E251" i="64"/>
  <c r="AD251" i="64"/>
  <c r="I251" i="64"/>
  <c r="AH251" i="64"/>
  <c r="M251" i="64"/>
  <c r="Y251" i="64"/>
  <c r="D251" i="64"/>
  <c r="AC251" i="64"/>
  <c r="H251" i="64"/>
  <c r="AG251" i="64"/>
  <c r="L251" i="64"/>
  <c r="AB251" i="64"/>
  <c r="G251" i="64"/>
  <c r="AF251" i="64"/>
  <c r="K251" i="64"/>
  <c r="V253" i="64"/>
  <c r="X252" i="64"/>
  <c r="P261" i="64"/>
  <c r="N265" i="64"/>
  <c r="AA257" i="73"/>
  <c r="AC257" i="73"/>
  <c r="S259" i="73"/>
  <c r="T259" i="73"/>
  <c r="Q259" i="73"/>
  <c r="R259" i="73"/>
  <c r="X259" i="73"/>
  <c r="Y259" i="73"/>
  <c r="V259" i="73"/>
  <c r="W259" i="73"/>
  <c r="BB259" i="73"/>
  <c r="BC259" i="73"/>
  <c r="AZ259" i="73"/>
  <c r="BA259" i="73"/>
  <c r="I259" i="73"/>
  <c r="J259" i="73"/>
  <c r="G259" i="73"/>
  <c r="H259" i="73"/>
  <c r="N259" i="73"/>
  <c r="O259" i="73"/>
  <c r="L259" i="73"/>
  <c r="M259" i="73"/>
  <c r="C258" i="73"/>
  <c r="AB258" i="73"/>
  <c r="AR259" i="73"/>
  <c r="AS259" i="73"/>
  <c r="AP259" i="73"/>
  <c r="AQ259" i="73"/>
  <c r="AW259" i="73"/>
  <c r="AX259" i="73"/>
  <c r="AU259" i="73"/>
  <c r="AV259" i="73"/>
  <c r="D259" i="73"/>
  <c r="E259" i="73"/>
  <c r="B259" i="73"/>
  <c r="AH259" i="73"/>
  <c r="AI259" i="73"/>
  <c r="AF259" i="73"/>
  <c r="AG259" i="73"/>
  <c r="AM259" i="73"/>
  <c r="AN259" i="73"/>
  <c r="AK259" i="73"/>
  <c r="AL259" i="73"/>
  <c r="N266" i="64"/>
  <c r="V254" i="64"/>
  <c r="X253" i="64"/>
  <c r="AA252" i="64"/>
  <c r="F252" i="64"/>
  <c r="AE252" i="64"/>
  <c r="J252" i="64"/>
  <c r="Z252" i="64"/>
  <c r="E252" i="64"/>
  <c r="AD252" i="64"/>
  <c r="I252" i="64"/>
  <c r="AH252" i="64"/>
  <c r="M252" i="64"/>
  <c r="Y252" i="64"/>
  <c r="D252" i="64"/>
  <c r="AC252" i="64"/>
  <c r="H252" i="64"/>
  <c r="AG252" i="64"/>
  <c r="L252" i="64"/>
  <c r="AB252" i="64"/>
  <c r="G252" i="64"/>
  <c r="AF252" i="64"/>
  <c r="K252" i="64"/>
  <c r="P262" i="64"/>
  <c r="R260" i="64"/>
  <c r="S260" i="73"/>
  <c r="T260" i="73"/>
  <c r="Q260" i="73"/>
  <c r="R260" i="73"/>
  <c r="X260" i="73"/>
  <c r="Y260" i="73"/>
  <c r="V260" i="73"/>
  <c r="W260" i="73"/>
  <c r="BB260" i="73"/>
  <c r="BC260" i="73"/>
  <c r="AZ260" i="73"/>
  <c r="BA260" i="73"/>
  <c r="I260" i="73"/>
  <c r="J260" i="73"/>
  <c r="G260" i="73"/>
  <c r="H260" i="73"/>
  <c r="N260" i="73"/>
  <c r="O260" i="73"/>
  <c r="L260" i="73"/>
  <c r="M260" i="73"/>
  <c r="C259" i="73"/>
  <c r="AB259" i="73"/>
  <c r="AA258" i="73"/>
  <c r="AC258" i="73"/>
  <c r="AR260" i="73"/>
  <c r="AS260" i="73"/>
  <c r="AP260" i="73"/>
  <c r="AQ260" i="73"/>
  <c r="AW260" i="73"/>
  <c r="AX260" i="73"/>
  <c r="AU260" i="73"/>
  <c r="AV260" i="73"/>
  <c r="D260" i="73"/>
  <c r="E260" i="73"/>
  <c r="B260" i="73"/>
  <c r="AH260" i="73"/>
  <c r="AI260" i="73"/>
  <c r="AF260" i="73"/>
  <c r="AG260" i="73"/>
  <c r="AM260" i="73"/>
  <c r="AN260" i="73"/>
  <c r="AK260" i="73"/>
  <c r="AL260" i="73"/>
  <c r="AA253" i="64"/>
  <c r="F253" i="64"/>
  <c r="AE253" i="64"/>
  <c r="J253" i="64"/>
  <c r="Z253" i="64"/>
  <c r="E253" i="64"/>
  <c r="AD253" i="64"/>
  <c r="I253" i="64"/>
  <c r="AH253" i="64"/>
  <c r="M253" i="64"/>
  <c r="Y253" i="64"/>
  <c r="D253" i="64"/>
  <c r="AC253" i="64"/>
  <c r="H253" i="64"/>
  <c r="AG253" i="64"/>
  <c r="L253" i="64"/>
  <c r="AB253" i="64"/>
  <c r="G253" i="64"/>
  <c r="AF253" i="64"/>
  <c r="K253" i="64"/>
  <c r="R261" i="64"/>
  <c r="P263" i="64"/>
  <c r="V255" i="64"/>
  <c r="X254" i="64"/>
  <c r="N267" i="64"/>
  <c r="AR261" i="73"/>
  <c r="AS261" i="73"/>
  <c r="AP261" i="73"/>
  <c r="AQ261" i="73"/>
  <c r="AW261" i="73"/>
  <c r="AX261" i="73"/>
  <c r="AU261" i="73"/>
  <c r="AV261" i="73"/>
  <c r="D261" i="73"/>
  <c r="E261" i="73"/>
  <c r="B261" i="73"/>
  <c r="AH261" i="73"/>
  <c r="AI261" i="73"/>
  <c r="AF261" i="73"/>
  <c r="AG261" i="73"/>
  <c r="AM261" i="73"/>
  <c r="AN261" i="73"/>
  <c r="AK261" i="73"/>
  <c r="AL261" i="73"/>
  <c r="AA259" i="73"/>
  <c r="AC259" i="73"/>
  <c r="S261" i="73"/>
  <c r="T261" i="73"/>
  <c r="Q261" i="73"/>
  <c r="R261" i="73"/>
  <c r="X261" i="73"/>
  <c r="Y261" i="73"/>
  <c r="V261" i="73"/>
  <c r="W261" i="73"/>
  <c r="BB261" i="73"/>
  <c r="BC261" i="73"/>
  <c r="AZ261" i="73"/>
  <c r="BA261" i="73"/>
  <c r="I261" i="73"/>
  <c r="J261" i="73"/>
  <c r="G261" i="73"/>
  <c r="H261" i="73"/>
  <c r="N261" i="73"/>
  <c r="O261" i="73"/>
  <c r="L261" i="73"/>
  <c r="M261" i="73"/>
  <c r="C260" i="73"/>
  <c r="AB260" i="73"/>
  <c r="N268" i="64"/>
  <c r="P264" i="64"/>
  <c r="AA254" i="64"/>
  <c r="F254" i="64"/>
  <c r="AE254" i="64"/>
  <c r="J254" i="64"/>
  <c r="Z254" i="64"/>
  <c r="E254" i="64"/>
  <c r="AD254" i="64"/>
  <c r="I254" i="64"/>
  <c r="AH254" i="64"/>
  <c r="M254" i="64"/>
  <c r="Y254" i="64"/>
  <c r="D254" i="64"/>
  <c r="AC254" i="64"/>
  <c r="H254" i="64"/>
  <c r="AG254" i="64"/>
  <c r="L254" i="64"/>
  <c r="AB254" i="64"/>
  <c r="G254" i="64"/>
  <c r="AF254" i="64"/>
  <c r="K254" i="64"/>
  <c r="V256" i="64"/>
  <c r="X255" i="64"/>
  <c r="R262" i="64"/>
  <c r="AR262" i="73"/>
  <c r="AS262" i="73"/>
  <c r="AP262" i="73"/>
  <c r="AQ262" i="73"/>
  <c r="AW262" i="73"/>
  <c r="AX262" i="73"/>
  <c r="AU262" i="73"/>
  <c r="AV262" i="73"/>
  <c r="D262" i="73"/>
  <c r="E262" i="73"/>
  <c r="B262" i="73"/>
  <c r="AH262" i="73"/>
  <c r="AI262" i="73"/>
  <c r="AF262" i="73"/>
  <c r="AG262" i="73"/>
  <c r="AM262" i="73"/>
  <c r="AN262" i="73"/>
  <c r="AK262" i="73"/>
  <c r="AL262" i="73"/>
  <c r="AA260" i="73"/>
  <c r="AC260" i="73"/>
  <c r="C261" i="73"/>
  <c r="AB261" i="73"/>
  <c r="S262" i="73"/>
  <c r="T262" i="73"/>
  <c r="Q262" i="73"/>
  <c r="R262" i="73"/>
  <c r="X262" i="73"/>
  <c r="Y262" i="73"/>
  <c r="V262" i="73"/>
  <c r="W262" i="73"/>
  <c r="BB262" i="73"/>
  <c r="BC262" i="73"/>
  <c r="AZ262" i="73"/>
  <c r="BA262" i="73"/>
  <c r="I262" i="73"/>
  <c r="J262" i="73"/>
  <c r="G262" i="73"/>
  <c r="H262" i="73"/>
  <c r="N262" i="73"/>
  <c r="O262" i="73"/>
  <c r="L262" i="73"/>
  <c r="M262" i="73"/>
  <c r="R263" i="64"/>
  <c r="AA255" i="64"/>
  <c r="F255" i="64"/>
  <c r="AE255" i="64"/>
  <c r="J255" i="64"/>
  <c r="Z255" i="64"/>
  <c r="E255" i="64"/>
  <c r="AD255" i="64"/>
  <c r="I255" i="64"/>
  <c r="AH255" i="64"/>
  <c r="M255" i="64"/>
  <c r="Y255" i="64"/>
  <c r="D255" i="64"/>
  <c r="AC255" i="64"/>
  <c r="H255" i="64"/>
  <c r="AG255" i="64"/>
  <c r="L255" i="64"/>
  <c r="AB255" i="64"/>
  <c r="G255" i="64"/>
  <c r="AF255" i="64"/>
  <c r="K255" i="64"/>
  <c r="V257" i="64"/>
  <c r="X256" i="64"/>
  <c r="P265" i="64"/>
  <c r="N269" i="64"/>
  <c r="AA261" i="73"/>
  <c r="AC261" i="73"/>
  <c r="S263" i="73"/>
  <c r="T263" i="73"/>
  <c r="Q263" i="73"/>
  <c r="R263" i="73"/>
  <c r="X263" i="73"/>
  <c r="Y263" i="73"/>
  <c r="V263" i="73"/>
  <c r="W263" i="73"/>
  <c r="BB263" i="73"/>
  <c r="BC263" i="73"/>
  <c r="AZ263" i="73"/>
  <c r="BA263" i="73"/>
  <c r="I263" i="73"/>
  <c r="J263" i="73"/>
  <c r="G263" i="73"/>
  <c r="H263" i="73"/>
  <c r="N263" i="73"/>
  <c r="O263" i="73"/>
  <c r="L263" i="73"/>
  <c r="M263" i="73"/>
  <c r="C262" i="73"/>
  <c r="AB262" i="73"/>
  <c r="AR263" i="73"/>
  <c r="AS263" i="73"/>
  <c r="AP263" i="73"/>
  <c r="AQ263" i="73"/>
  <c r="AW263" i="73"/>
  <c r="AX263" i="73"/>
  <c r="AU263" i="73"/>
  <c r="AV263" i="73"/>
  <c r="D263" i="73"/>
  <c r="E263" i="73"/>
  <c r="B263" i="73"/>
  <c r="AH263" i="73"/>
  <c r="AI263" i="73"/>
  <c r="AF263" i="73"/>
  <c r="AG263" i="73"/>
  <c r="AM263" i="73"/>
  <c r="AN263" i="73"/>
  <c r="AK263" i="73"/>
  <c r="AL263" i="73"/>
  <c r="N270" i="64"/>
  <c r="V258" i="64"/>
  <c r="X257" i="64"/>
  <c r="AA256" i="64"/>
  <c r="F256" i="64"/>
  <c r="AE256" i="64"/>
  <c r="J256" i="64"/>
  <c r="Z256" i="64"/>
  <c r="E256" i="64"/>
  <c r="AD256" i="64"/>
  <c r="I256" i="64"/>
  <c r="AH256" i="64"/>
  <c r="M256" i="64"/>
  <c r="Y256" i="64"/>
  <c r="D256" i="64"/>
  <c r="AC256" i="64"/>
  <c r="H256" i="64"/>
  <c r="AG256" i="64"/>
  <c r="L256" i="64"/>
  <c r="AB256" i="64"/>
  <c r="G256" i="64"/>
  <c r="AF256" i="64"/>
  <c r="K256" i="64"/>
  <c r="P266" i="64"/>
  <c r="R264" i="64"/>
  <c r="AR264" i="73"/>
  <c r="AS264" i="73"/>
  <c r="AP264" i="73"/>
  <c r="AQ264" i="73"/>
  <c r="AW264" i="73"/>
  <c r="AX264" i="73"/>
  <c r="AU264" i="73"/>
  <c r="AV264" i="73"/>
  <c r="D264" i="73"/>
  <c r="E264" i="73"/>
  <c r="B264" i="73"/>
  <c r="AH264" i="73"/>
  <c r="AI264" i="73"/>
  <c r="AF264" i="73"/>
  <c r="AG264" i="73"/>
  <c r="AM264" i="73"/>
  <c r="AN264" i="73"/>
  <c r="AK264" i="73"/>
  <c r="AL264" i="73"/>
  <c r="C263" i="73"/>
  <c r="AB263" i="73"/>
  <c r="AA262" i="73"/>
  <c r="AC262" i="73"/>
  <c r="S264" i="73"/>
  <c r="T264" i="73"/>
  <c r="Q264" i="73"/>
  <c r="R264" i="73"/>
  <c r="X264" i="73"/>
  <c r="Y264" i="73"/>
  <c r="V264" i="73"/>
  <c r="W264" i="73"/>
  <c r="BB264" i="73"/>
  <c r="BC264" i="73"/>
  <c r="AZ264" i="73"/>
  <c r="BA264" i="73"/>
  <c r="I264" i="73"/>
  <c r="J264" i="73"/>
  <c r="G264" i="73"/>
  <c r="H264" i="73"/>
  <c r="N264" i="73"/>
  <c r="O264" i="73"/>
  <c r="L264" i="73"/>
  <c r="M264" i="73"/>
  <c r="Y257" i="64"/>
  <c r="D257" i="64"/>
  <c r="AC257" i="64"/>
  <c r="H257" i="64"/>
  <c r="AG257" i="64"/>
  <c r="L257" i="64"/>
  <c r="AB257" i="64"/>
  <c r="G257" i="64"/>
  <c r="AF257" i="64"/>
  <c r="K257" i="64"/>
  <c r="AA257" i="64"/>
  <c r="F257" i="64"/>
  <c r="AE257" i="64"/>
  <c r="J257" i="64"/>
  <c r="Z257" i="64"/>
  <c r="E257" i="64"/>
  <c r="AD257" i="64"/>
  <c r="I257" i="64"/>
  <c r="AH257" i="64"/>
  <c r="M257" i="64"/>
  <c r="R265" i="64"/>
  <c r="P267" i="64"/>
  <c r="V259" i="64"/>
  <c r="X258" i="64"/>
  <c r="N271" i="64"/>
  <c r="BB265" i="73"/>
  <c r="BC265" i="73"/>
  <c r="AZ265" i="73"/>
  <c r="BA265" i="73"/>
  <c r="I265" i="73"/>
  <c r="J265" i="73"/>
  <c r="G265" i="73"/>
  <c r="H265" i="73"/>
  <c r="N265" i="73"/>
  <c r="O265" i="73"/>
  <c r="L265" i="73"/>
  <c r="M265" i="73"/>
  <c r="S265" i="73"/>
  <c r="T265" i="73"/>
  <c r="Q265" i="73"/>
  <c r="R265" i="73"/>
  <c r="X265" i="73"/>
  <c r="Y265" i="73"/>
  <c r="V265" i="73"/>
  <c r="W265" i="73"/>
  <c r="AA263" i="73"/>
  <c r="AC263" i="73"/>
  <c r="C264" i="73"/>
  <c r="AB264" i="73"/>
  <c r="AH265" i="73"/>
  <c r="AI265" i="73"/>
  <c r="AF265" i="73"/>
  <c r="AG265" i="73"/>
  <c r="AM265" i="73"/>
  <c r="AN265" i="73"/>
  <c r="AK265" i="73"/>
  <c r="AL265" i="73"/>
  <c r="AR265" i="73"/>
  <c r="AS265" i="73"/>
  <c r="AP265" i="73"/>
  <c r="AQ265" i="73"/>
  <c r="AW265" i="73"/>
  <c r="AX265" i="73"/>
  <c r="AU265" i="73"/>
  <c r="AV265" i="73"/>
  <c r="D265" i="73"/>
  <c r="E265" i="73"/>
  <c r="B265" i="73"/>
  <c r="N272" i="64"/>
  <c r="P268" i="64"/>
  <c r="Y258" i="64"/>
  <c r="D258" i="64"/>
  <c r="AC258" i="64"/>
  <c r="H258" i="64"/>
  <c r="AG258" i="64"/>
  <c r="L258" i="64"/>
  <c r="AB258" i="64"/>
  <c r="G258" i="64"/>
  <c r="AF258" i="64"/>
  <c r="K258" i="64"/>
  <c r="AA258" i="64"/>
  <c r="F258" i="64"/>
  <c r="AE258" i="64"/>
  <c r="J258" i="64"/>
  <c r="Z258" i="64"/>
  <c r="E258" i="64"/>
  <c r="AD258" i="64"/>
  <c r="I258" i="64"/>
  <c r="AH258" i="64"/>
  <c r="M258" i="64"/>
  <c r="V260" i="64"/>
  <c r="X259" i="64"/>
  <c r="R266" i="64"/>
  <c r="AH266" i="73"/>
  <c r="AI266" i="73"/>
  <c r="AF266" i="73"/>
  <c r="AG266" i="73"/>
  <c r="AM266" i="73"/>
  <c r="AN266" i="73"/>
  <c r="AK266" i="73"/>
  <c r="AL266" i="73"/>
  <c r="AR266" i="73"/>
  <c r="AS266" i="73"/>
  <c r="AP266" i="73"/>
  <c r="AQ266" i="73"/>
  <c r="AW266" i="73"/>
  <c r="AX266" i="73"/>
  <c r="AU266" i="73"/>
  <c r="AV266" i="73"/>
  <c r="D266" i="73"/>
  <c r="E266" i="73"/>
  <c r="B266" i="73"/>
  <c r="BB266" i="73"/>
  <c r="BC266" i="73"/>
  <c r="AZ266" i="73"/>
  <c r="BA266" i="73"/>
  <c r="I266" i="73"/>
  <c r="J266" i="73"/>
  <c r="G266" i="73"/>
  <c r="H266" i="73"/>
  <c r="N266" i="73"/>
  <c r="O266" i="73"/>
  <c r="L266" i="73"/>
  <c r="M266" i="73"/>
  <c r="S266" i="73"/>
  <c r="T266" i="73"/>
  <c r="Q266" i="73"/>
  <c r="R266" i="73"/>
  <c r="X266" i="73"/>
  <c r="Y266" i="73"/>
  <c r="V266" i="73"/>
  <c r="W266" i="73"/>
  <c r="C265" i="73"/>
  <c r="AB265" i="73"/>
  <c r="AA264" i="73"/>
  <c r="AC264" i="73"/>
  <c r="AA259" i="64"/>
  <c r="F259" i="64"/>
  <c r="AE259" i="64"/>
  <c r="J259" i="64"/>
  <c r="Z259" i="64"/>
  <c r="E259" i="64"/>
  <c r="AD259" i="64"/>
  <c r="I259" i="64"/>
  <c r="AH259" i="64"/>
  <c r="M259" i="64"/>
  <c r="Y259" i="64"/>
  <c r="D259" i="64"/>
  <c r="AC259" i="64"/>
  <c r="H259" i="64"/>
  <c r="AG259" i="64"/>
  <c r="L259" i="64"/>
  <c r="AB259" i="64"/>
  <c r="G259" i="64"/>
  <c r="AF259" i="64"/>
  <c r="K259" i="64"/>
  <c r="R267" i="64"/>
  <c r="V261" i="64"/>
  <c r="X260" i="64"/>
  <c r="P269" i="64"/>
  <c r="N273" i="64"/>
  <c r="AA265" i="73"/>
  <c r="AC265" i="73"/>
  <c r="S267" i="73"/>
  <c r="T267" i="73"/>
  <c r="Q267" i="73"/>
  <c r="R267" i="73"/>
  <c r="X267" i="73"/>
  <c r="Y267" i="73"/>
  <c r="V267" i="73"/>
  <c r="W267" i="73"/>
  <c r="BB267" i="73"/>
  <c r="BC267" i="73"/>
  <c r="AZ267" i="73"/>
  <c r="BA267" i="73"/>
  <c r="I267" i="73"/>
  <c r="J267" i="73"/>
  <c r="G267" i="73"/>
  <c r="H267" i="73"/>
  <c r="N267" i="73"/>
  <c r="O267" i="73"/>
  <c r="L267" i="73"/>
  <c r="M267" i="73"/>
  <c r="C266" i="73"/>
  <c r="AB266" i="73"/>
  <c r="AR267" i="73"/>
  <c r="AS267" i="73"/>
  <c r="AP267" i="73"/>
  <c r="AQ267" i="73"/>
  <c r="AW267" i="73"/>
  <c r="AX267" i="73"/>
  <c r="AU267" i="73"/>
  <c r="AV267" i="73"/>
  <c r="D267" i="73"/>
  <c r="E267" i="73"/>
  <c r="B267" i="73"/>
  <c r="AH267" i="73"/>
  <c r="AI267" i="73"/>
  <c r="AF267" i="73"/>
  <c r="AG267" i="73"/>
  <c r="AM267" i="73"/>
  <c r="AN267" i="73"/>
  <c r="AK267" i="73"/>
  <c r="AL267" i="73"/>
  <c r="P270" i="64"/>
  <c r="AA260" i="64"/>
  <c r="F260" i="64"/>
  <c r="AE260" i="64"/>
  <c r="J260" i="64"/>
  <c r="Z260" i="64"/>
  <c r="E260" i="64"/>
  <c r="AD260" i="64"/>
  <c r="I260" i="64"/>
  <c r="AH260" i="64"/>
  <c r="M260" i="64"/>
  <c r="Y260" i="64"/>
  <c r="D260" i="64"/>
  <c r="AC260" i="64"/>
  <c r="H260" i="64"/>
  <c r="AG260" i="64"/>
  <c r="L260" i="64"/>
  <c r="AB260" i="64"/>
  <c r="G260" i="64"/>
  <c r="AF260" i="64"/>
  <c r="K260" i="64"/>
  <c r="N274" i="64"/>
  <c r="V262" i="64"/>
  <c r="X261" i="64"/>
  <c r="R268" i="64"/>
  <c r="S268" i="73"/>
  <c r="T268" i="73"/>
  <c r="Q268" i="73"/>
  <c r="R268" i="73"/>
  <c r="X268" i="73"/>
  <c r="Y268" i="73"/>
  <c r="V268" i="73"/>
  <c r="W268" i="73"/>
  <c r="BB268" i="73"/>
  <c r="BC268" i="73"/>
  <c r="AZ268" i="73"/>
  <c r="BA268" i="73"/>
  <c r="I268" i="73"/>
  <c r="J268" i="73"/>
  <c r="G268" i="73"/>
  <c r="H268" i="73"/>
  <c r="N268" i="73"/>
  <c r="O268" i="73"/>
  <c r="L268" i="73"/>
  <c r="M268" i="73"/>
  <c r="C267" i="73"/>
  <c r="AB267" i="73"/>
  <c r="AA266" i="73"/>
  <c r="AC266" i="73"/>
  <c r="AR268" i="73"/>
  <c r="AS268" i="73"/>
  <c r="AP268" i="73"/>
  <c r="AQ268" i="73"/>
  <c r="AW268" i="73"/>
  <c r="AX268" i="73"/>
  <c r="AU268" i="73"/>
  <c r="AV268" i="73"/>
  <c r="D268" i="73"/>
  <c r="E268" i="73"/>
  <c r="B268" i="73"/>
  <c r="AH268" i="73"/>
  <c r="AI268" i="73"/>
  <c r="AF268" i="73"/>
  <c r="AG268" i="73"/>
  <c r="AM268" i="73"/>
  <c r="AN268" i="73"/>
  <c r="AK268" i="73"/>
  <c r="AL268" i="73"/>
  <c r="R269" i="64"/>
  <c r="N275" i="64"/>
  <c r="AA261" i="64"/>
  <c r="F261" i="64"/>
  <c r="AE261" i="64"/>
  <c r="J261" i="64"/>
  <c r="Z261" i="64"/>
  <c r="E261" i="64"/>
  <c r="AD261" i="64"/>
  <c r="I261" i="64"/>
  <c r="AH261" i="64"/>
  <c r="M261" i="64"/>
  <c r="Y261" i="64"/>
  <c r="D261" i="64"/>
  <c r="AC261" i="64"/>
  <c r="H261" i="64"/>
  <c r="AG261" i="64"/>
  <c r="L261" i="64"/>
  <c r="AB261" i="64"/>
  <c r="G261" i="64"/>
  <c r="AF261" i="64"/>
  <c r="K261" i="64"/>
  <c r="V263" i="64"/>
  <c r="X262" i="64"/>
  <c r="P271" i="64"/>
  <c r="AA267" i="73"/>
  <c r="AC267" i="73"/>
  <c r="AR269" i="73"/>
  <c r="AS269" i="73"/>
  <c r="AP269" i="73"/>
  <c r="AQ269" i="73"/>
  <c r="AW269" i="73"/>
  <c r="AX269" i="73"/>
  <c r="AU269" i="73"/>
  <c r="AV269" i="73"/>
  <c r="D269" i="73"/>
  <c r="E269" i="73"/>
  <c r="B269" i="73"/>
  <c r="AH269" i="73"/>
  <c r="AI269" i="73"/>
  <c r="AF269" i="73"/>
  <c r="AG269" i="73"/>
  <c r="AM269" i="73"/>
  <c r="AN269" i="73"/>
  <c r="AK269" i="73"/>
  <c r="AL269" i="73"/>
  <c r="S269" i="73"/>
  <c r="T269" i="73"/>
  <c r="Q269" i="73"/>
  <c r="R269" i="73"/>
  <c r="X269" i="73"/>
  <c r="Y269" i="73"/>
  <c r="V269" i="73"/>
  <c r="W269" i="73"/>
  <c r="BB269" i="73"/>
  <c r="BC269" i="73"/>
  <c r="AZ269" i="73"/>
  <c r="BA269" i="73"/>
  <c r="I269" i="73"/>
  <c r="J269" i="73"/>
  <c r="G269" i="73"/>
  <c r="H269" i="73"/>
  <c r="N269" i="73"/>
  <c r="O269" i="73"/>
  <c r="L269" i="73"/>
  <c r="M269" i="73"/>
  <c r="C268" i="73"/>
  <c r="AB268" i="73"/>
  <c r="P272" i="64"/>
  <c r="V264" i="64"/>
  <c r="X263" i="64"/>
  <c r="Y262" i="64"/>
  <c r="D262" i="64"/>
  <c r="AC262" i="64"/>
  <c r="H262" i="64"/>
  <c r="AG262" i="64"/>
  <c r="L262" i="64"/>
  <c r="AB262" i="64"/>
  <c r="G262" i="64"/>
  <c r="AF262" i="64"/>
  <c r="K262" i="64"/>
  <c r="AA262" i="64"/>
  <c r="F262" i="64"/>
  <c r="AE262" i="64"/>
  <c r="J262" i="64"/>
  <c r="Z262" i="64"/>
  <c r="E262" i="64"/>
  <c r="AD262" i="64"/>
  <c r="I262" i="64"/>
  <c r="AH262" i="64"/>
  <c r="M262" i="64"/>
  <c r="N276" i="64"/>
  <c r="R270" i="64"/>
  <c r="AA268" i="73"/>
  <c r="AC268" i="73"/>
  <c r="BB270" i="73"/>
  <c r="BC270" i="73"/>
  <c r="AZ270" i="73"/>
  <c r="BA270" i="73"/>
  <c r="I270" i="73"/>
  <c r="J270" i="73"/>
  <c r="G270" i="73"/>
  <c r="H270" i="73"/>
  <c r="N270" i="73"/>
  <c r="O270" i="73"/>
  <c r="L270" i="73"/>
  <c r="M270" i="73"/>
  <c r="S270" i="73"/>
  <c r="T270" i="73"/>
  <c r="Q270" i="73"/>
  <c r="R270" i="73"/>
  <c r="X270" i="73"/>
  <c r="Y270" i="73"/>
  <c r="V270" i="73"/>
  <c r="W270" i="73"/>
  <c r="C269" i="73"/>
  <c r="AB269" i="73"/>
  <c r="AH270" i="73"/>
  <c r="AI270" i="73"/>
  <c r="AF270" i="73"/>
  <c r="AG270" i="73"/>
  <c r="AM270" i="73"/>
  <c r="AN270" i="73"/>
  <c r="AK270" i="73"/>
  <c r="AL270" i="73"/>
  <c r="AR270" i="73"/>
  <c r="AS270" i="73"/>
  <c r="AP270" i="73"/>
  <c r="AQ270" i="73"/>
  <c r="AW270" i="73"/>
  <c r="AX270" i="73"/>
  <c r="AU270" i="73"/>
  <c r="AV270" i="73"/>
  <c r="D270" i="73"/>
  <c r="E270" i="73"/>
  <c r="B270" i="73"/>
  <c r="AA263" i="64"/>
  <c r="F263" i="64"/>
  <c r="AE263" i="64"/>
  <c r="J263" i="64"/>
  <c r="Z263" i="64"/>
  <c r="E263" i="64"/>
  <c r="AD263" i="64"/>
  <c r="I263" i="64"/>
  <c r="AH263" i="64"/>
  <c r="M263" i="64"/>
  <c r="Y263" i="64"/>
  <c r="D263" i="64"/>
  <c r="AC263" i="64"/>
  <c r="H263" i="64"/>
  <c r="AG263" i="64"/>
  <c r="L263" i="64"/>
  <c r="AB263" i="64"/>
  <c r="G263" i="64"/>
  <c r="AF263" i="64"/>
  <c r="K263" i="64"/>
  <c r="R271" i="64"/>
  <c r="N277" i="64"/>
  <c r="V265" i="64"/>
  <c r="X264" i="64"/>
  <c r="P273" i="64"/>
  <c r="AR271" i="73"/>
  <c r="AS271" i="73"/>
  <c r="AP271" i="73"/>
  <c r="AQ271" i="73"/>
  <c r="AW271" i="73"/>
  <c r="AX271" i="73"/>
  <c r="AU271" i="73"/>
  <c r="AV271" i="73"/>
  <c r="D271" i="73"/>
  <c r="E271" i="73"/>
  <c r="B271" i="73"/>
  <c r="AH271" i="73"/>
  <c r="AI271" i="73"/>
  <c r="AF271" i="73"/>
  <c r="AG271" i="73"/>
  <c r="AM271" i="73"/>
  <c r="AN271" i="73"/>
  <c r="AK271" i="73"/>
  <c r="AL271" i="73"/>
  <c r="C270" i="73"/>
  <c r="AB270" i="73"/>
  <c r="AA269" i="73"/>
  <c r="AC269" i="73"/>
  <c r="S271" i="73"/>
  <c r="T271" i="73"/>
  <c r="Q271" i="73"/>
  <c r="R271" i="73"/>
  <c r="X271" i="73"/>
  <c r="Y271" i="73"/>
  <c r="V271" i="73"/>
  <c r="W271" i="73"/>
  <c r="BB271" i="73"/>
  <c r="BC271" i="73"/>
  <c r="AZ271" i="73"/>
  <c r="BA271" i="73"/>
  <c r="I271" i="73"/>
  <c r="J271" i="73"/>
  <c r="G271" i="73"/>
  <c r="H271" i="73"/>
  <c r="N271" i="73"/>
  <c r="O271" i="73"/>
  <c r="L271" i="73"/>
  <c r="M271" i="73"/>
  <c r="P274" i="64"/>
  <c r="AA264" i="64"/>
  <c r="F264" i="64"/>
  <c r="AE264" i="64"/>
  <c r="J264" i="64"/>
  <c r="Z264" i="64"/>
  <c r="E264" i="64"/>
  <c r="AD264" i="64"/>
  <c r="I264" i="64"/>
  <c r="AH264" i="64"/>
  <c r="M264" i="64"/>
  <c r="Y264" i="64"/>
  <c r="D264" i="64"/>
  <c r="AC264" i="64"/>
  <c r="H264" i="64"/>
  <c r="AG264" i="64"/>
  <c r="L264" i="64"/>
  <c r="AB264" i="64"/>
  <c r="G264" i="64"/>
  <c r="AF264" i="64"/>
  <c r="K264" i="64"/>
  <c r="V266" i="64"/>
  <c r="X265" i="64"/>
  <c r="N278" i="64"/>
  <c r="R272" i="64"/>
  <c r="S272" i="73"/>
  <c r="T272" i="73"/>
  <c r="Q272" i="73"/>
  <c r="R272" i="73"/>
  <c r="X272" i="73"/>
  <c r="Y272" i="73"/>
  <c r="V272" i="73"/>
  <c r="W272" i="73"/>
  <c r="BB272" i="73"/>
  <c r="BC272" i="73"/>
  <c r="AZ272" i="73"/>
  <c r="BA272" i="73"/>
  <c r="I272" i="73"/>
  <c r="J272" i="73"/>
  <c r="G272" i="73"/>
  <c r="H272" i="73"/>
  <c r="N272" i="73"/>
  <c r="O272" i="73"/>
  <c r="L272" i="73"/>
  <c r="M272" i="73"/>
  <c r="AA270" i="73"/>
  <c r="AC270" i="73"/>
  <c r="C271" i="73"/>
  <c r="AB271" i="73"/>
  <c r="AR272" i="73"/>
  <c r="AS272" i="73"/>
  <c r="AP272" i="73"/>
  <c r="AQ272" i="73"/>
  <c r="AW272" i="73"/>
  <c r="AX272" i="73"/>
  <c r="AU272" i="73"/>
  <c r="AV272" i="73"/>
  <c r="D272" i="73"/>
  <c r="E272" i="73"/>
  <c r="B272" i="73"/>
  <c r="AH272" i="73"/>
  <c r="AI272" i="73"/>
  <c r="AF272" i="73"/>
  <c r="AG272" i="73"/>
  <c r="AM272" i="73"/>
  <c r="AN272" i="73"/>
  <c r="AK272" i="73"/>
  <c r="AL272" i="73"/>
  <c r="R273" i="64"/>
  <c r="V267" i="64"/>
  <c r="X266" i="64"/>
  <c r="AA265" i="64"/>
  <c r="F265" i="64"/>
  <c r="AE265" i="64"/>
  <c r="J265" i="64"/>
  <c r="Z265" i="64"/>
  <c r="E265" i="64"/>
  <c r="AD265" i="64"/>
  <c r="I265" i="64"/>
  <c r="AH265" i="64"/>
  <c r="M265" i="64"/>
  <c r="Y265" i="64"/>
  <c r="D265" i="64"/>
  <c r="AC265" i="64"/>
  <c r="H265" i="64"/>
  <c r="AG265" i="64"/>
  <c r="L265" i="64"/>
  <c r="AB265" i="64"/>
  <c r="G265" i="64"/>
  <c r="AF265" i="64"/>
  <c r="K265" i="64"/>
  <c r="N279" i="64"/>
  <c r="P275" i="64"/>
  <c r="AR273" i="73"/>
  <c r="AS273" i="73"/>
  <c r="AP273" i="73"/>
  <c r="AQ273" i="73"/>
  <c r="AW273" i="73"/>
  <c r="AX273" i="73"/>
  <c r="AU273" i="73"/>
  <c r="AV273" i="73"/>
  <c r="D273" i="73"/>
  <c r="E273" i="73"/>
  <c r="B273" i="73"/>
  <c r="AH273" i="73"/>
  <c r="AI273" i="73"/>
  <c r="AF273" i="73"/>
  <c r="AG273" i="73"/>
  <c r="AM273" i="73"/>
  <c r="AN273" i="73"/>
  <c r="AK273" i="73"/>
  <c r="AL273" i="73"/>
  <c r="S273" i="73"/>
  <c r="T273" i="73"/>
  <c r="Q273" i="73"/>
  <c r="R273" i="73"/>
  <c r="X273" i="73"/>
  <c r="Y273" i="73"/>
  <c r="V273" i="73"/>
  <c r="W273" i="73"/>
  <c r="BB273" i="73"/>
  <c r="BC273" i="73"/>
  <c r="AZ273" i="73"/>
  <c r="BA273" i="73"/>
  <c r="I273" i="73"/>
  <c r="J273" i="73"/>
  <c r="G273" i="73"/>
  <c r="H273" i="73"/>
  <c r="N273" i="73"/>
  <c r="O273" i="73"/>
  <c r="L273" i="73"/>
  <c r="M273" i="73"/>
  <c r="C272" i="73"/>
  <c r="AB272" i="73"/>
  <c r="AA271" i="73"/>
  <c r="AC271" i="73"/>
  <c r="AA266" i="64"/>
  <c r="F266" i="64"/>
  <c r="AE266" i="64"/>
  <c r="J266" i="64"/>
  <c r="Z266" i="64"/>
  <c r="E266" i="64"/>
  <c r="AD266" i="64"/>
  <c r="I266" i="64"/>
  <c r="AH266" i="64"/>
  <c r="M266" i="64"/>
  <c r="Y266" i="64"/>
  <c r="D266" i="64"/>
  <c r="AC266" i="64"/>
  <c r="H266" i="64"/>
  <c r="AG266" i="64"/>
  <c r="L266" i="64"/>
  <c r="AB266" i="64"/>
  <c r="G266" i="64"/>
  <c r="AF266" i="64"/>
  <c r="K266" i="64"/>
  <c r="P276" i="64"/>
  <c r="N280" i="64"/>
  <c r="V268" i="64"/>
  <c r="X267" i="64"/>
  <c r="R274" i="64"/>
  <c r="AR274" i="73"/>
  <c r="AS274" i="73"/>
  <c r="AP274" i="73"/>
  <c r="AQ274" i="73"/>
  <c r="AW274" i="73"/>
  <c r="AX274" i="73"/>
  <c r="AU274" i="73"/>
  <c r="AV274" i="73"/>
  <c r="D274" i="73"/>
  <c r="E274" i="73"/>
  <c r="B274" i="73"/>
  <c r="AH274" i="73"/>
  <c r="AI274" i="73"/>
  <c r="AF274" i="73"/>
  <c r="AG274" i="73"/>
  <c r="AM274" i="73"/>
  <c r="AN274" i="73"/>
  <c r="AK274" i="73"/>
  <c r="AL274" i="73"/>
  <c r="AA272" i="73"/>
  <c r="AC272" i="73"/>
  <c r="C273" i="73"/>
  <c r="AB273" i="73"/>
  <c r="S274" i="73"/>
  <c r="T274" i="73"/>
  <c r="Q274" i="73"/>
  <c r="R274" i="73"/>
  <c r="X274" i="73"/>
  <c r="Y274" i="73"/>
  <c r="V274" i="73"/>
  <c r="W274" i="73"/>
  <c r="BB274" i="73"/>
  <c r="BC274" i="73"/>
  <c r="AZ274" i="73"/>
  <c r="BA274" i="73"/>
  <c r="I274" i="73"/>
  <c r="J274" i="73"/>
  <c r="G274" i="73"/>
  <c r="H274" i="73"/>
  <c r="N274" i="73"/>
  <c r="O274" i="73"/>
  <c r="L274" i="73"/>
  <c r="M274" i="73"/>
  <c r="R275" i="64"/>
  <c r="N281" i="64"/>
  <c r="Y267" i="64"/>
  <c r="D267" i="64"/>
  <c r="AC267" i="64"/>
  <c r="H267" i="64"/>
  <c r="AG267" i="64"/>
  <c r="L267" i="64"/>
  <c r="AB267" i="64"/>
  <c r="G267" i="64"/>
  <c r="AF267" i="64"/>
  <c r="K267" i="64"/>
  <c r="AA267" i="64"/>
  <c r="F267" i="64"/>
  <c r="AE267" i="64"/>
  <c r="J267" i="64"/>
  <c r="Z267" i="64"/>
  <c r="E267" i="64"/>
  <c r="AD267" i="64"/>
  <c r="I267" i="64"/>
  <c r="AH267" i="64"/>
  <c r="M267" i="64"/>
  <c r="V269" i="64"/>
  <c r="X268" i="64"/>
  <c r="P277" i="64"/>
  <c r="BB275" i="73"/>
  <c r="BC275" i="73"/>
  <c r="AZ275" i="73"/>
  <c r="BA275" i="73"/>
  <c r="I275" i="73"/>
  <c r="J275" i="73"/>
  <c r="G275" i="73"/>
  <c r="H275" i="73"/>
  <c r="N275" i="73"/>
  <c r="O275" i="73"/>
  <c r="L275" i="73"/>
  <c r="M275" i="73"/>
  <c r="S275" i="73"/>
  <c r="T275" i="73"/>
  <c r="Q275" i="73"/>
  <c r="R275" i="73"/>
  <c r="X275" i="73"/>
  <c r="Y275" i="73"/>
  <c r="V275" i="73"/>
  <c r="W275" i="73"/>
  <c r="AA273" i="73"/>
  <c r="AC273" i="73"/>
  <c r="C274" i="73"/>
  <c r="AB274" i="73"/>
  <c r="AH275" i="73"/>
  <c r="AI275" i="73"/>
  <c r="AF275" i="73"/>
  <c r="AG275" i="73"/>
  <c r="AM275" i="73"/>
  <c r="AN275" i="73"/>
  <c r="AK275" i="73"/>
  <c r="AL275" i="73"/>
  <c r="AR275" i="73"/>
  <c r="AS275" i="73"/>
  <c r="AP275" i="73"/>
  <c r="AQ275" i="73"/>
  <c r="AW275" i="73"/>
  <c r="AX275" i="73"/>
  <c r="AU275" i="73"/>
  <c r="AV275" i="73"/>
  <c r="D275" i="73"/>
  <c r="E275" i="73"/>
  <c r="B275" i="73"/>
  <c r="V270" i="64"/>
  <c r="X269" i="64"/>
  <c r="AA268" i="64"/>
  <c r="F268" i="64"/>
  <c r="AE268" i="64"/>
  <c r="J268" i="64"/>
  <c r="Z268" i="64"/>
  <c r="E268" i="64"/>
  <c r="AD268" i="64"/>
  <c r="I268" i="64"/>
  <c r="AH268" i="64"/>
  <c r="M268" i="64"/>
  <c r="Y268" i="64"/>
  <c r="D268" i="64"/>
  <c r="AC268" i="64"/>
  <c r="H268" i="64"/>
  <c r="AG268" i="64"/>
  <c r="L268" i="64"/>
  <c r="AB268" i="64"/>
  <c r="G268" i="64"/>
  <c r="AF268" i="64"/>
  <c r="K268" i="64"/>
  <c r="P278" i="64"/>
  <c r="N282" i="64"/>
  <c r="R276" i="64"/>
  <c r="AR276" i="73"/>
  <c r="AS276" i="73"/>
  <c r="AP276" i="73"/>
  <c r="AQ276" i="73"/>
  <c r="AW276" i="73"/>
  <c r="AX276" i="73"/>
  <c r="AU276" i="73"/>
  <c r="AV276" i="73"/>
  <c r="D276" i="73"/>
  <c r="E276" i="73"/>
  <c r="B276" i="73"/>
  <c r="AH276" i="73"/>
  <c r="AI276" i="73"/>
  <c r="AF276" i="73"/>
  <c r="AG276" i="73"/>
  <c r="AM276" i="73"/>
  <c r="AN276" i="73"/>
  <c r="AK276" i="73"/>
  <c r="AL276" i="73"/>
  <c r="S276" i="73"/>
  <c r="T276" i="73"/>
  <c r="Q276" i="73"/>
  <c r="R276" i="73"/>
  <c r="X276" i="73"/>
  <c r="Y276" i="73"/>
  <c r="V276" i="73"/>
  <c r="W276" i="73"/>
  <c r="BB276" i="73"/>
  <c r="BC276" i="73"/>
  <c r="AZ276" i="73"/>
  <c r="BA276" i="73"/>
  <c r="I276" i="73"/>
  <c r="J276" i="73"/>
  <c r="G276" i="73"/>
  <c r="H276" i="73"/>
  <c r="N276" i="73"/>
  <c r="O276" i="73"/>
  <c r="L276" i="73"/>
  <c r="M276" i="73"/>
  <c r="C275" i="73"/>
  <c r="AB275" i="73"/>
  <c r="AA274" i="73"/>
  <c r="AC274" i="73"/>
  <c r="R277" i="64"/>
  <c r="P279" i="64"/>
  <c r="AA269" i="64"/>
  <c r="F269" i="64"/>
  <c r="AE269" i="64"/>
  <c r="J269" i="64"/>
  <c r="Z269" i="64"/>
  <c r="E269" i="64"/>
  <c r="AD269" i="64"/>
  <c r="I269" i="64"/>
  <c r="AH269" i="64"/>
  <c r="M269" i="64"/>
  <c r="Y269" i="64"/>
  <c r="D269" i="64"/>
  <c r="AC269" i="64"/>
  <c r="H269" i="64"/>
  <c r="AG269" i="64"/>
  <c r="L269" i="64"/>
  <c r="AB269" i="64"/>
  <c r="G269" i="64"/>
  <c r="AF269" i="64"/>
  <c r="K269" i="64"/>
  <c r="N283" i="64"/>
  <c r="V271" i="64"/>
  <c r="X270" i="64"/>
  <c r="AA275" i="73"/>
  <c r="AC275" i="73"/>
  <c r="AR277" i="73"/>
  <c r="AS277" i="73"/>
  <c r="AP277" i="73"/>
  <c r="AQ277" i="73"/>
  <c r="AW277" i="73"/>
  <c r="AX277" i="73"/>
  <c r="AU277" i="73"/>
  <c r="AV277" i="73"/>
  <c r="D277" i="73"/>
  <c r="E277" i="73"/>
  <c r="B277" i="73"/>
  <c r="AH277" i="73"/>
  <c r="AI277" i="73"/>
  <c r="AF277" i="73"/>
  <c r="AG277" i="73"/>
  <c r="AM277" i="73"/>
  <c r="AN277" i="73"/>
  <c r="AK277" i="73"/>
  <c r="AL277" i="73"/>
  <c r="C276" i="73"/>
  <c r="AB276" i="73"/>
  <c r="S277" i="73"/>
  <c r="T277" i="73"/>
  <c r="Q277" i="73"/>
  <c r="R277" i="73"/>
  <c r="X277" i="73"/>
  <c r="Y277" i="73"/>
  <c r="V277" i="73"/>
  <c r="W277" i="73"/>
  <c r="BB277" i="73"/>
  <c r="BC277" i="73"/>
  <c r="AZ277" i="73"/>
  <c r="BA277" i="73"/>
  <c r="I277" i="73"/>
  <c r="J277" i="73"/>
  <c r="G277" i="73"/>
  <c r="H277" i="73"/>
  <c r="N277" i="73"/>
  <c r="O277" i="73"/>
  <c r="L277" i="73"/>
  <c r="M277" i="73"/>
  <c r="V272" i="64"/>
  <c r="X271" i="64"/>
  <c r="N284" i="64"/>
  <c r="AA270" i="64"/>
  <c r="F270" i="64"/>
  <c r="AE270" i="64"/>
  <c r="J270" i="64"/>
  <c r="AB270" i="64"/>
  <c r="G270" i="64"/>
  <c r="Z270" i="64"/>
  <c r="E270" i="64"/>
  <c r="AH270" i="64"/>
  <c r="M270" i="64"/>
  <c r="Y270" i="64"/>
  <c r="D270" i="64"/>
  <c r="AC270" i="64"/>
  <c r="H270" i="64"/>
  <c r="AG270" i="64"/>
  <c r="L270" i="64"/>
  <c r="AF270" i="64"/>
  <c r="K270" i="64"/>
  <c r="AD270" i="64"/>
  <c r="I270" i="64"/>
  <c r="P280" i="64"/>
  <c r="R278" i="64"/>
  <c r="AR278" i="73"/>
  <c r="AS278" i="73"/>
  <c r="AP278" i="73"/>
  <c r="AQ278" i="73"/>
  <c r="X278" i="73"/>
  <c r="Y278" i="73"/>
  <c r="V278" i="73"/>
  <c r="W278" i="73"/>
  <c r="BB278" i="73"/>
  <c r="BC278" i="73"/>
  <c r="AZ278" i="73"/>
  <c r="BA278" i="73"/>
  <c r="S278" i="73"/>
  <c r="T278" i="73"/>
  <c r="Q278" i="73"/>
  <c r="R278" i="73"/>
  <c r="N278" i="73"/>
  <c r="O278" i="73"/>
  <c r="L278" i="73"/>
  <c r="M278" i="73"/>
  <c r="AA276" i="73"/>
  <c r="AC276" i="73"/>
  <c r="C277" i="73"/>
  <c r="AB277" i="73"/>
  <c r="AH278" i="73"/>
  <c r="AI278" i="73"/>
  <c r="AF278" i="73"/>
  <c r="AG278" i="73"/>
  <c r="AW278" i="73"/>
  <c r="AX278" i="73"/>
  <c r="AU278" i="73"/>
  <c r="AV278" i="73"/>
  <c r="D278" i="73"/>
  <c r="E278" i="73"/>
  <c r="B278" i="73"/>
  <c r="I278" i="73"/>
  <c r="J278" i="73"/>
  <c r="G278" i="73"/>
  <c r="H278" i="73"/>
  <c r="AM278" i="73"/>
  <c r="AN278" i="73"/>
  <c r="AK278" i="73"/>
  <c r="AL278" i="73"/>
  <c r="AA271" i="64"/>
  <c r="F271" i="64"/>
  <c r="AE271" i="64"/>
  <c r="J271" i="64"/>
  <c r="AB271" i="64"/>
  <c r="G271" i="64"/>
  <c r="Z271" i="64"/>
  <c r="E271" i="64"/>
  <c r="AH271" i="64"/>
  <c r="M271" i="64"/>
  <c r="Y271" i="64"/>
  <c r="D271" i="64"/>
  <c r="AC271" i="64"/>
  <c r="H271" i="64"/>
  <c r="AG271" i="64"/>
  <c r="L271" i="64"/>
  <c r="AF271" i="64"/>
  <c r="K271" i="64"/>
  <c r="AD271" i="64"/>
  <c r="I271" i="64"/>
  <c r="R279" i="64"/>
  <c r="P281" i="64"/>
  <c r="N285" i="64"/>
  <c r="V273" i="64"/>
  <c r="X272" i="64"/>
  <c r="AH279" i="73"/>
  <c r="AI279" i="73"/>
  <c r="AF279" i="73"/>
  <c r="AG279" i="73"/>
  <c r="AW279" i="73"/>
  <c r="AX279" i="73"/>
  <c r="AU279" i="73"/>
  <c r="AV279" i="73"/>
  <c r="D279" i="73"/>
  <c r="E279" i="73"/>
  <c r="B279" i="73"/>
  <c r="I279" i="73"/>
  <c r="J279" i="73"/>
  <c r="G279" i="73"/>
  <c r="H279" i="73"/>
  <c r="AM279" i="73"/>
  <c r="AN279" i="73"/>
  <c r="AK279" i="73"/>
  <c r="AL279" i="73"/>
  <c r="C278" i="73"/>
  <c r="AB278" i="73"/>
  <c r="AA277" i="73"/>
  <c r="AC277" i="73"/>
  <c r="AR279" i="73"/>
  <c r="AS279" i="73"/>
  <c r="AP279" i="73"/>
  <c r="AQ279" i="73"/>
  <c r="X279" i="73"/>
  <c r="Y279" i="73"/>
  <c r="V279" i="73"/>
  <c r="W279" i="73"/>
  <c r="BB279" i="73"/>
  <c r="BC279" i="73"/>
  <c r="AZ279" i="73"/>
  <c r="BA279" i="73"/>
  <c r="S279" i="73"/>
  <c r="T279" i="73"/>
  <c r="Q279" i="73"/>
  <c r="R279" i="73"/>
  <c r="N279" i="73"/>
  <c r="O279" i="73"/>
  <c r="L279" i="73"/>
  <c r="M279" i="73"/>
  <c r="V274" i="64"/>
  <c r="X273" i="64"/>
  <c r="P282" i="64"/>
  <c r="AA272" i="64"/>
  <c r="F272" i="64"/>
  <c r="AE272" i="64"/>
  <c r="J272" i="64"/>
  <c r="AB272" i="64"/>
  <c r="G272" i="64"/>
  <c r="Z272" i="64"/>
  <c r="E272" i="64"/>
  <c r="AH272" i="64"/>
  <c r="M272" i="64"/>
  <c r="Y272" i="64"/>
  <c r="D272" i="64"/>
  <c r="AC272" i="64"/>
  <c r="H272" i="64"/>
  <c r="AG272" i="64"/>
  <c r="L272" i="64"/>
  <c r="AF272" i="64"/>
  <c r="K272" i="64"/>
  <c r="AD272" i="64"/>
  <c r="I272" i="64"/>
  <c r="N286" i="64"/>
  <c r="R280" i="64"/>
  <c r="AA278" i="73"/>
  <c r="AC278" i="73"/>
  <c r="AW280" i="73"/>
  <c r="AX280" i="73"/>
  <c r="AU280" i="73"/>
  <c r="AV280" i="73"/>
  <c r="D280" i="73"/>
  <c r="E280" i="73"/>
  <c r="B280" i="73"/>
  <c r="I280" i="73"/>
  <c r="J280" i="73"/>
  <c r="G280" i="73"/>
  <c r="H280" i="73"/>
  <c r="AM280" i="73"/>
  <c r="AN280" i="73"/>
  <c r="AK280" i="73"/>
  <c r="AL280" i="73"/>
  <c r="C279" i="73"/>
  <c r="AB279" i="73"/>
  <c r="AH280" i="73"/>
  <c r="AI280" i="73"/>
  <c r="AF280" i="73"/>
  <c r="AG280" i="73"/>
  <c r="AR280" i="73"/>
  <c r="AS280" i="73"/>
  <c r="AP280" i="73"/>
  <c r="AQ280" i="73"/>
  <c r="X280" i="73"/>
  <c r="Y280" i="73"/>
  <c r="V280" i="73"/>
  <c r="W280" i="73"/>
  <c r="BB280" i="73"/>
  <c r="BC280" i="73"/>
  <c r="AZ280" i="73"/>
  <c r="BA280" i="73"/>
  <c r="S280" i="73"/>
  <c r="T280" i="73"/>
  <c r="Q280" i="73"/>
  <c r="R280" i="73"/>
  <c r="N280" i="73"/>
  <c r="O280" i="73"/>
  <c r="L280" i="73"/>
  <c r="M280" i="73"/>
  <c r="N287" i="64"/>
  <c r="AA273" i="64"/>
  <c r="F273" i="64"/>
  <c r="AE273" i="64"/>
  <c r="J273" i="64"/>
  <c r="AB273" i="64"/>
  <c r="G273" i="64"/>
  <c r="Z273" i="64"/>
  <c r="E273" i="64"/>
  <c r="AH273" i="64"/>
  <c r="M273" i="64"/>
  <c r="Y273" i="64"/>
  <c r="D273" i="64"/>
  <c r="AC273" i="64"/>
  <c r="H273" i="64"/>
  <c r="AG273" i="64"/>
  <c r="L273" i="64"/>
  <c r="AF273" i="64"/>
  <c r="K273" i="64"/>
  <c r="AD273" i="64"/>
  <c r="I273" i="64"/>
  <c r="R281" i="64"/>
  <c r="P283" i="64"/>
  <c r="V275" i="64"/>
  <c r="X274" i="64"/>
  <c r="AA279" i="73"/>
  <c r="AC279" i="73"/>
  <c r="AR281" i="73"/>
  <c r="AS281" i="73"/>
  <c r="AP281" i="73"/>
  <c r="AQ281" i="73"/>
  <c r="X281" i="73"/>
  <c r="Y281" i="73"/>
  <c r="V281" i="73"/>
  <c r="W281" i="73"/>
  <c r="BB281" i="73"/>
  <c r="BC281" i="73"/>
  <c r="AZ281" i="73"/>
  <c r="BA281" i="73"/>
  <c r="S281" i="73"/>
  <c r="T281" i="73"/>
  <c r="Q281" i="73"/>
  <c r="R281" i="73"/>
  <c r="N281" i="73"/>
  <c r="O281" i="73"/>
  <c r="L281" i="73"/>
  <c r="M281" i="73"/>
  <c r="AH281" i="73"/>
  <c r="AI281" i="73"/>
  <c r="AF281" i="73"/>
  <c r="AG281" i="73"/>
  <c r="AW281" i="73"/>
  <c r="AX281" i="73"/>
  <c r="AU281" i="73"/>
  <c r="AV281" i="73"/>
  <c r="D281" i="73"/>
  <c r="E281" i="73"/>
  <c r="B281" i="73"/>
  <c r="I281" i="73"/>
  <c r="J281" i="73"/>
  <c r="G281" i="73"/>
  <c r="H281" i="73"/>
  <c r="AM281" i="73"/>
  <c r="AN281" i="73"/>
  <c r="AK281" i="73"/>
  <c r="AL281" i="73"/>
  <c r="C280" i="73"/>
  <c r="AB280" i="73"/>
  <c r="V276" i="64"/>
  <c r="X275" i="64"/>
  <c r="R282" i="64"/>
  <c r="Y274" i="64"/>
  <c r="D274" i="64"/>
  <c r="AC274" i="64"/>
  <c r="H274" i="64"/>
  <c r="AG274" i="64"/>
  <c r="L274" i="64"/>
  <c r="AF274" i="64"/>
  <c r="K274" i="64"/>
  <c r="AD274" i="64"/>
  <c r="I274" i="64"/>
  <c r="AA274" i="64"/>
  <c r="F274" i="64"/>
  <c r="AE274" i="64"/>
  <c r="J274" i="64"/>
  <c r="AB274" i="64"/>
  <c r="G274" i="64"/>
  <c r="Z274" i="64"/>
  <c r="E274" i="64"/>
  <c r="AH274" i="64"/>
  <c r="M274" i="64"/>
  <c r="P284" i="64"/>
  <c r="N288" i="64"/>
  <c r="BB282" i="73"/>
  <c r="BC282" i="73"/>
  <c r="AZ282" i="73"/>
  <c r="BA282" i="73"/>
  <c r="S282" i="73"/>
  <c r="T282" i="73"/>
  <c r="Q282" i="73"/>
  <c r="R282" i="73"/>
  <c r="N282" i="73"/>
  <c r="O282" i="73"/>
  <c r="L282" i="73"/>
  <c r="M282" i="73"/>
  <c r="AR282" i="73"/>
  <c r="AS282" i="73"/>
  <c r="AP282" i="73"/>
  <c r="AQ282" i="73"/>
  <c r="X282" i="73"/>
  <c r="Y282" i="73"/>
  <c r="V282" i="73"/>
  <c r="W282" i="73"/>
  <c r="I282" i="73"/>
  <c r="J282" i="73"/>
  <c r="G282" i="73"/>
  <c r="H282" i="73"/>
  <c r="AM282" i="73"/>
  <c r="AN282" i="73"/>
  <c r="AK282" i="73"/>
  <c r="AL282" i="73"/>
  <c r="AH282" i="73"/>
  <c r="AI282" i="73"/>
  <c r="AF282" i="73"/>
  <c r="AG282" i="73"/>
  <c r="AW282" i="73"/>
  <c r="AX282" i="73"/>
  <c r="AU282" i="73"/>
  <c r="AV282" i="73"/>
  <c r="D282" i="73"/>
  <c r="E282" i="73"/>
  <c r="B282" i="73"/>
  <c r="AA280" i="73"/>
  <c r="AC280" i="73"/>
  <c r="C281" i="73"/>
  <c r="AB281" i="73"/>
  <c r="AA275" i="64"/>
  <c r="F275" i="64"/>
  <c r="AE275" i="64"/>
  <c r="J275" i="64"/>
  <c r="AB275" i="64"/>
  <c r="G275" i="64"/>
  <c r="Z275" i="64"/>
  <c r="E275" i="64"/>
  <c r="AH275" i="64"/>
  <c r="M275" i="64"/>
  <c r="Y275" i="64"/>
  <c r="D275" i="64"/>
  <c r="AC275" i="64"/>
  <c r="H275" i="64"/>
  <c r="AG275" i="64"/>
  <c r="L275" i="64"/>
  <c r="AF275" i="64"/>
  <c r="K275" i="64"/>
  <c r="AD275" i="64"/>
  <c r="I275" i="64"/>
  <c r="N289" i="64"/>
  <c r="P285" i="64"/>
  <c r="R283" i="64"/>
  <c r="V277" i="64"/>
  <c r="X276" i="64"/>
  <c r="AH283" i="73"/>
  <c r="AI283" i="73"/>
  <c r="AF283" i="73"/>
  <c r="AG283" i="73"/>
  <c r="AW283" i="73"/>
  <c r="AX283" i="73"/>
  <c r="AU283" i="73"/>
  <c r="AV283" i="73"/>
  <c r="D283" i="73"/>
  <c r="E283" i="73"/>
  <c r="B283" i="73"/>
  <c r="I283" i="73"/>
  <c r="J283" i="73"/>
  <c r="G283" i="73"/>
  <c r="H283" i="73"/>
  <c r="AM283" i="73"/>
  <c r="AN283" i="73"/>
  <c r="AK283" i="73"/>
  <c r="AL283" i="73"/>
  <c r="AA281" i="73"/>
  <c r="AC281" i="73"/>
  <c r="AR283" i="73"/>
  <c r="AS283" i="73"/>
  <c r="AP283" i="73"/>
  <c r="AQ283" i="73"/>
  <c r="X283" i="73"/>
  <c r="Y283" i="73"/>
  <c r="V283" i="73"/>
  <c r="W283" i="73"/>
  <c r="BB283" i="73"/>
  <c r="BC283" i="73"/>
  <c r="AZ283" i="73"/>
  <c r="BA283" i="73"/>
  <c r="S283" i="73"/>
  <c r="T283" i="73"/>
  <c r="Q283" i="73"/>
  <c r="R283" i="73"/>
  <c r="N283" i="73"/>
  <c r="O283" i="73"/>
  <c r="L283" i="73"/>
  <c r="M283" i="73"/>
  <c r="C282" i="73"/>
  <c r="AB282" i="73"/>
  <c r="V278" i="64"/>
  <c r="X277" i="64"/>
  <c r="P286" i="64"/>
  <c r="AA276" i="64"/>
  <c r="F276" i="64"/>
  <c r="AE276" i="64"/>
  <c r="J276" i="64"/>
  <c r="AB276" i="64"/>
  <c r="G276" i="64"/>
  <c r="Z276" i="64"/>
  <c r="E276" i="64"/>
  <c r="AH276" i="64"/>
  <c r="M276" i="64"/>
  <c r="Y276" i="64"/>
  <c r="D276" i="64"/>
  <c r="AC276" i="64"/>
  <c r="H276" i="64"/>
  <c r="AG276" i="64"/>
  <c r="L276" i="64"/>
  <c r="AF276" i="64"/>
  <c r="K276" i="64"/>
  <c r="AD276" i="64"/>
  <c r="I276" i="64"/>
  <c r="R284" i="64"/>
  <c r="N290" i="64"/>
  <c r="AA282" i="73"/>
  <c r="AC282" i="73"/>
  <c r="AH284" i="73"/>
  <c r="AI284" i="73"/>
  <c r="AF284" i="73"/>
  <c r="AG284" i="73"/>
  <c r="AW284" i="73"/>
  <c r="AX284" i="73"/>
  <c r="AU284" i="73"/>
  <c r="AV284" i="73"/>
  <c r="D284" i="73"/>
  <c r="E284" i="73"/>
  <c r="B284" i="73"/>
  <c r="I284" i="73"/>
  <c r="J284" i="73"/>
  <c r="G284" i="73"/>
  <c r="H284" i="73"/>
  <c r="AM284" i="73"/>
  <c r="AN284" i="73"/>
  <c r="AK284" i="73"/>
  <c r="AL284" i="73"/>
  <c r="C283" i="73"/>
  <c r="AB283" i="73"/>
  <c r="AR284" i="73"/>
  <c r="AS284" i="73"/>
  <c r="AP284" i="73"/>
  <c r="AQ284" i="73"/>
  <c r="X284" i="73"/>
  <c r="Y284" i="73"/>
  <c r="V284" i="73"/>
  <c r="W284" i="73"/>
  <c r="BB284" i="73"/>
  <c r="BC284" i="73"/>
  <c r="AZ284" i="73"/>
  <c r="BA284" i="73"/>
  <c r="S284" i="73"/>
  <c r="T284" i="73"/>
  <c r="Q284" i="73"/>
  <c r="R284" i="73"/>
  <c r="N284" i="73"/>
  <c r="O284" i="73"/>
  <c r="L284" i="73"/>
  <c r="M284" i="73"/>
  <c r="R285" i="64"/>
  <c r="AA277" i="64"/>
  <c r="F277" i="64"/>
  <c r="AE277" i="64"/>
  <c r="J277" i="64"/>
  <c r="AB277" i="64"/>
  <c r="G277" i="64"/>
  <c r="Z277" i="64"/>
  <c r="E277" i="64"/>
  <c r="AH277" i="64"/>
  <c r="M277" i="64"/>
  <c r="Y277" i="64"/>
  <c r="D277" i="64"/>
  <c r="AC277" i="64"/>
  <c r="H277" i="64"/>
  <c r="AG277" i="64"/>
  <c r="L277" i="64"/>
  <c r="AF277" i="64"/>
  <c r="K277" i="64"/>
  <c r="AD277" i="64"/>
  <c r="I277" i="64"/>
  <c r="N291" i="64"/>
  <c r="P287" i="64"/>
  <c r="V279" i="64"/>
  <c r="X278" i="64"/>
  <c r="AH285" i="73"/>
  <c r="AI285" i="73"/>
  <c r="AF285" i="73"/>
  <c r="AG285" i="73"/>
  <c r="AW285" i="73"/>
  <c r="AX285" i="73"/>
  <c r="AU285" i="73"/>
  <c r="AV285" i="73"/>
  <c r="D285" i="73"/>
  <c r="E285" i="73"/>
  <c r="B285" i="73"/>
  <c r="I285" i="73"/>
  <c r="J285" i="73"/>
  <c r="G285" i="73"/>
  <c r="H285" i="73"/>
  <c r="AM285" i="73"/>
  <c r="AN285" i="73"/>
  <c r="AK285" i="73"/>
  <c r="AL285" i="73"/>
  <c r="AA283" i="73"/>
  <c r="AC283" i="73"/>
  <c r="C284" i="73"/>
  <c r="AB284" i="73"/>
  <c r="AR285" i="73"/>
  <c r="AS285" i="73"/>
  <c r="AP285" i="73"/>
  <c r="AQ285" i="73"/>
  <c r="X285" i="73"/>
  <c r="Y285" i="73"/>
  <c r="V285" i="73"/>
  <c r="W285" i="73"/>
  <c r="BB285" i="73"/>
  <c r="BC285" i="73"/>
  <c r="AZ285" i="73"/>
  <c r="BA285" i="73"/>
  <c r="S285" i="73"/>
  <c r="T285" i="73"/>
  <c r="Q285" i="73"/>
  <c r="R285" i="73"/>
  <c r="N285" i="73"/>
  <c r="O285" i="73"/>
  <c r="L285" i="73"/>
  <c r="M285" i="73"/>
  <c r="V280" i="64"/>
  <c r="X279" i="64"/>
  <c r="N292" i="64"/>
  <c r="AA278" i="64"/>
  <c r="F278" i="64"/>
  <c r="AE278" i="64"/>
  <c r="J278" i="64"/>
  <c r="AB278" i="64"/>
  <c r="G278" i="64"/>
  <c r="Z278" i="64"/>
  <c r="E278" i="64"/>
  <c r="AH278" i="64"/>
  <c r="M278" i="64"/>
  <c r="Y278" i="64"/>
  <c r="D278" i="64"/>
  <c r="AC278" i="64"/>
  <c r="H278" i="64"/>
  <c r="AG278" i="64"/>
  <c r="L278" i="64"/>
  <c r="AF278" i="64"/>
  <c r="K278" i="64"/>
  <c r="AD278" i="64"/>
  <c r="I278" i="64"/>
  <c r="P288" i="64"/>
  <c r="R286" i="64"/>
  <c r="AA284" i="73"/>
  <c r="AC284" i="73"/>
  <c r="AR286" i="73"/>
  <c r="AS286" i="73"/>
  <c r="AP286" i="73"/>
  <c r="AQ286" i="73"/>
  <c r="X286" i="73"/>
  <c r="Y286" i="73"/>
  <c r="V286" i="73"/>
  <c r="W286" i="73"/>
  <c r="BB286" i="73"/>
  <c r="BC286" i="73"/>
  <c r="AZ286" i="73"/>
  <c r="BA286" i="73"/>
  <c r="S286" i="73"/>
  <c r="T286" i="73"/>
  <c r="Q286" i="73"/>
  <c r="R286" i="73"/>
  <c r="N286" i="73"/>
  <c r="O286" i="73"/>
  <c r="L286" i="73"/>
  <c r="M286" i="73"/>
  <c r="C285" i="73"/>
  <c r="AB285" i="73"/>
  <c r="AH286" i="73"/>
  <c r="AI286" i="73"/>
  <c r="AF286" i="73"/>
  <c r="AG286" i="73"/>
  <c r="AW286" i="73"/>
  <c r="AX286" i="73"/>
  <c r="AU286" i="73"/>
  <c r="AV286" i="73"/>
  <c r="D286" i="73"/>
  <c r="E286" i="73"/>
  <c r="B286" i="73"/>
  <c r="I286" i="73"/>
  <c r="J286" i="73"/>
  <c r="G286" i="73"/>
  <c r="H286" i="73"/>
  <c r="AM286" i="73"/>
  <c r="AN286" i="73"/>
  <c r="AK286" i="73"/>
  <c r="AL286" i="73"/>
  <c r="AA279" i="64"/>
  <c r="F279" i="64"/>
  <c r="AE279" i="64"/>
  <c r="J279" i="64"/>
  <c r="AB279" i="64"/>
  <c r="G279" i="64"/>
  <c r="Z279" i="64"/>
  <c r="E279" i="64"/>
  <c r="AH279" i="64"/>
  <c r="M279" i="64"/>
  <c r="Y279" i="64"/>
  <c r="D279" i="64"/>
  <c r="AC279" i="64"/>
  <c r="H279" i="64"/>
  <c r="AG279" i="64"/>
  <c r="L279" i="64"/>
  <c r="AF279" i="64"/>
  <c r="K279" i="64"/>
  <c r="AD279" i="64"/>
  <c r="I279" i="64"/>
  <c r="R287" i="64"/>
  <c r="P289" i="64"/>
  <c r="N293" i="64"/>
  <c r="V281" i="64"/>
  <c r="X280" i="64"/>
  <c r="AA285" i="73"/>
  <c r="AC285" i="73"/>
  <c r="AR287" i="73"/>
  <c r="AS287" i="73"/>
  <c r="AP287" i="73"/>
  <c r="AQ287" i="73"/>
  <c r="X287" i="73"/>
  <c r="Y287" i="73"/>
  <c r="V287" i="73"/>
  <c r="W287" i="73"/>
  <c r="BB287" i="73"/>
  <c r="BC287" i="73"/>
  <c r="AZ287" i="73"/>
  <c r="BA287" i="73"/>
  <c r="S287" i="73"/>
  <c r="T287" i="73"/>
  <c r="Q287" i="73"/>
  <c r="R287" i="73"/>
  <c r="N287" i="73"/>
  <c r="O287" i="73"/>
  <c r="L287" i="73"/>
  <c r="M287" i="73"/>
  <c r="C286" i="73"/>
  <c r="AB286" i="73"/>
  <c r="AH287" i="73"/>
  <c r="AI287" i="73"/>
  <c r="AF287" i="73"/>
  <c r="AG287" i="73"/>
  <c r="AW287" i="73"/>
  <c r="AX287" i="73"/>
  <c r="AU287" i="73"/>
  <c r="AV287" i="73"/>
  <c r="D287" i="73"/>
  <c r="E287" i="73"/>
  <c r="B287" i="73"/>
  <c r="I287" i="73"/>
  <c r="J287" i="73"/>
  <c r="G287" i="73"/>
  <c r="H287" i="73"/>
  <c r="AM287" i="73"/>
  <c r="AN287" i="73"/>
  <c r="AK287" i="73"/>
  <c r="AL287" i="73"/>
  <c r="V282" i="64"/>
  <c r="X281" i="64"/>
  <c r="P290" i="64"/>
  <c r="AA280" i="64"/>
  <c r="F280" i="64"/>
  <c r="AE280" i="64"/>
  <c r="J280" i="64"/>
  <c r="AB280" i="64"/>
  <c r="G280" i="64"/>
  <c r="Z280" i="64"/>
  <c r="E280" i="64"/>
  <c r="AH280" i="64"/>
  <c r="M280" i="64"/>
  <c r="Y280" i="64"/>
  <c r="D280" i="64"/>
  <c r="AC280" i="64"/>
  <c r="H280" i="64"/>
  <c r="AG280" i="64"/>
  <c r="L280" i="64"/>
  <c r="AF280" i="64"/>
  <c r="K280" i="64"/>
  <c r="AD280" i="64"/>
  <c r="I280" i="64"/>
  <c r="N294" i="64"/>
  <c r="R288" i="64"/>
  <c r="AH288" i="73"/>
  <c r="AI288" i="73"/>
  <c r="AF288" i="73"/>
  <c r="AG288" i="73"/>
  <c r="AW288" i="73"/>
  <c r="AX288" i="73"/>
  <c r="AU288" i="73"/>
  <c r="AV288" i="73"/>
  <c r="D288" i="73"/>
  <c r="E288" i="73"/>
  <c r="B288" i="73"/>
  <c r="I288" i="73"/>
  <c r="J288" i="73"/>
  <c r="G288" i="73"/>
  <c r="H288" i="73"/>
  <c r="AM288" i="73"/>
  <c r="AN288" i="73"/>
  <c r="AK288" i="73"/>
  <c r="AL288" i="73"/>
  <c r="C287" i="73"/>
  <c r="AB287" i="73"/>
  <c r="AA286" i="73"/>
  <c r="AC286" i="73"/>
  <c r="AR288" i="73"/>
  <c r="AS288" i="73"/>
  <c r="AP288" i="73"/>
  <c r="AQ288" i="73"/>
  <c r="X288" i="73"/>
  <c r="Y288" i="73"/>
  <c r="V288" i="73"/>
  <c r="W288" i="73"/>
  <c r="BB288" i="73"/>
  <c r="BC288" i="73"/>
  <c r="AZ288" i="73"/>
  <c r="BA288" i="73"/>
  <c r="S288" i="73"/>
  <c r="T288" i="73"/>
  <c r="Q288" i="73"/>
  <c r="R288" i="73"/>
  <c r="N288" i="73"/>
  <c r="O288" i="73"/>
  <c r="L288" i="73"/>
  <c r="M288" i="73"/>
  <c r="R289" i="64"/>
  <c r="Y281" i="64"/>
  <c r="D281" i="64"/>
  <c r="AC281" i="64"/>
  <c r="H281" i="64"/>
  <c r="AG281" i="64"/>
  <c r="L281" i="64"/>
  <c r="AF281" i="64"/>
  <c r="K281" i="64"/>
  <c r="AD281" i="64"/>
  <c r="I281" i="64"/>
  <c r="AA281" i="64"/>
  <c r="F281" i="64"/>
  <c r="AE281" i="64"/>
  <c r="J281" i="64"/>
  <c r="AB281" i="64"/>
  <c r="G281" i="64"/>
  <c r="Z281" i="64"/>
  <c r="E281" i="64"/>
  <c r="AH281" i="64"/>
  <c r="M281" i="64"/>
  <c r="N295" i="64"/>
  <c r="P291" i="64"/>
  <c r="V283" i="64"/>
  <c r="X282" i="64"/>
  <c r="I289" i="73"/>
  <c r="J289" i="73"/>
  <c r="G289" i="73"/>
  <c r="H289" i="73"/>
  <c r="AM289" i="73"/>
  <c r="AN289" i="73"/>
  <c r="AK289" i="73"/>
  <c r="AL289" i="73"/>
  <c r="AH289" i="73"/>
  <c r="AI289" i="73"/>
  <c r="AF289" i="73"/>
  <c r="AG289" i="73"/>
  <c r="AW289" i="73"/>
  <c r="AX289" i="73"/>
  <c r="AU289" i="73"/>
  <c r="AV289" i="73"/>
  <c r="D289" i="73"/>
  <c r="E289" i="73"/>
  <c r="B289" i="73"/>
  <c r="AA287" i="73"/>
  <c r="AC287" i="73"/>
  <c r="C288" i="73"/>
  <c r="AB288" i="73"/>
  <c r="BB289" i="73"/>
  <c r="BC289" i="73"/>
  <c r="AZ289" i="73"/>
  <c r="BA289" i="73"/>
  <c r="S289" i="73"/>
  <c r="T289" i="73"/>
  <c r="Q289" i="73"/>
  <c r="R289" i="73"/>
  <c r="N289" i="73"/>
  <c r="O289" i="73"/>
  <c r="L289" i="73"/>
  <c r="M289" i="73"/>
  <c r="AR289" i="73"/>
  <c r="AS289" i="73"/>
  <c r="AP289" i="73"/>
  <c r="AQ289" i="73"/>
  <c r="X289" i="73"/>
  <c r="Y289" i="73"/>
  <c r="V289" i="73"/>
  <c r="W289" i="73"/>
  <c r="V284" i="64"/>
  <c r="X283" i="64"/>
  <c r="N296" i="64"/>
  <c r="AA282" i="64"/>
  <c r="F282" i="64"/>
  <c r="AE282" i="64"/>
  <c r="J282" i="64"/>
  <c r="AB282" i="64"/>
  <c r="G282" i="64"/>
  <c r="Z282" i="64"/>
  <c r="E282" i="64"/>
  <c r="AH282" i="64"/>
  <c r="M282" i="64"/>
  <c r="Y282" i="64"/>
  <c r="D282" i="64"/>
  <c r="AC282" i="64"/>
  <c r="H282" i="64"/>
  <c r="AG282" i="64"/>
  <c r="L282" i="64"/>
  <c r="AF282" i="64"/>
  <c r="K282" i="64"/>
  <c r="AD282" i="64"/>
  <c r="I282" i="64"/>
  <c r="P292" i="64"/>
  <c r="R290" i="64"/>
  <c r="AR290" i="73"/>
  <c r="AS290" i="73"/>
  <c r="AP290" i="73"/>
  <c r="AQ290" i="73"/>
  <c r="X290" i="73"/>
  <c r="Y290" i="73"/>
  <c r="V290" i="73"/>
  <c r="W290" i="73"/>
  <c r="BB290" i="73"/>
  <c r="BC290" i="73"/>
  <c r="AZ290" i="73"/>
  <c r="BA290" i="73"/>
  <c r="S290" i="73"/>
  <c r="T290" i="73"/>
  <c r="Q290" i="73"/>
  <c r="R290" i="73"/>
  <c r="N290" i="73"/>
  <c r="O290" i="73"/>
  <c r="L290" i="73"/>
  <c r="M290" i="73"/>
  <c r="C289" i="73"/>
  <c r="AB289" i="73"/>
  <c r="AH290" i="73"/>
  <c r="AI290" i="73"/>
  <c r="AF290" i="73"/>
  <c r="AG290" i="73"/>
  <c r="AW290" i="73"/>
  <c r="AX290" i="73"/>
  <c r="AU290" i="73"/>
  <c r="AV290" i="73"/>
  <c r="D290" i="73"/>
  <c r="E290" i="73"/>
  <c r="B290" i="73"/>
  <c r="I290" i="73"/>
  <c r="J290" i="73"/>
  <c r="G290" i="73"/>
  <c r="H290" i="73"/>
  <c r="AM290" i="73"/>
  <c r="AN290" i="73"/>
  <c r="AK290" i="73"/>
  <c r="AL290" i="73"/>
  <c r="AA288" i="73"/>
  <c r="AC288" i="73"/>
  <c r="Y283" i="64"/>
  <c r="D283" i="64"/>
  <c r="AC283" i="64"/>
  <c r="H283" i="64"/>
  <c r="AG283" i="64"/>
  <c r="L283" i="64"/>
  <c r="AF283" i="64"/>
  <c r="K283" i="64"/>
  <c r="AD283" i="64"/>
  <c r="I283" i="64"/>
  <c r="AA283" i="64"/>
  <c r="F283" i="64"/>
  <c r="AE283" i="64"/>
  <c r="J283" i="64"/>
  <c r="AB283" i="64"/>
  <c r="G283" i="64"/>
  <c r="Z283" i="64"/>
  <c r="E283" i="64"/>
  <c r="AH283" i="64"/>
  <c r="M283" i="64"/>
  <c r="R291" i="64"/>
  <c r="P293" i="64"/>
  <c r="N297" i="64"/>
  <c r="V285" i="64"/>
  <c r="X284" i="64"/>
  <c r="BB291" i="73"/>
  <c r="BC291" i="73"/>
  <c r="AZ291" i="73"/>
  <c r="BA291" i="73"/>
  <c r="S291" i="73"/>
  <c r="T291" i="73"/>
  <c r="Q291" i="73"/>
  <c r="R291" i="73"/>
  <c r="N291" i="73"/>
  <c r="O291" i="73"/>
  <c r="L291" i="73"/>
  <c r="M291" i="73"/>
  <c r="AR291" i="73"/>
  <c r="AS291" i="73"/>
  <c r="AP291" i="73"/>
  <c r="AQ291" i="73"/>
  <c r="X291" i="73"/>
  <c r="Y291" i="73"/>
  <c r="V291" i="73"/>
  <c r="W291" i="73"/>
  <c r="C290" i="73"/>
  <c r="AB290" i="73"/>
  <c r="AA289" i="73"/>
  <c r="AC289" i="73"/>
  <c r="I291" i="73"/>
  <c r="J291" i="73"/>
  <c r="G291" i="73"/>
  <c r="H291" i="73"/>
  <c r="AM291" i="73"/>
  <c r="AN291" i="73"/>
  <c r="AK291" i="73"/>
  <c r="AL291" i="73"/>
  <c r="AH291" i="73"/>
  <c r="AI291" i="73"/>
  <c r="AF291" i="73"/>
  <c r="AG291" i="73"/>
  <c r="AW291" i="73"/>
  <c r="AX291" i="73"/>
  <c r="AU291" i="73"/>
  <c r="AV291" i="73"/>
  <c r="D291" i="73"/>
  <c r="E291" i="73"/>
  <c r="B291" i="73"/>
  <c r="V286" i="64"/>
  <c r="X285" i="64"/>
  <c r="P294" i="64"/>
  <c r="Y284" i="64"/>
  <c r="D284" i="64"/>
  <c r="AC284" i="64"/>
  <c r="H284" i="64"/>
  <c r="AG284" i="64"/>
  <c r="L284" i="64"/>
  <c r="AF284" i="64"/>
  <c r="K284" i="64"/>
  <c r="AD284" i="64"/>
  <c r="I284" i="64"/>
  <c r="AA284" i="64"/>
  <c r="F284" i="64"/>
  <c r="AE284" i="64"/>
  <c r="J284" i="64"/>
  <c r="AB284" i="64"/>
  <c r="G284" i="64"/>
  <c r="Z284" i="64"/>
  <c r="E284" i="64"/>
  <c r="AH284" i="64"/>
  <c r="M284" i="64"/>
  <c r="N298" i="64"/>
  <c r="R292" i="64"/>
  <c r="AA290" i="73"/>
  <c r="AC290" i="73"/>
  <c r="I292" i="73"/>
  <c r="J292" i="73"/>
  <c r="G292" i="73"/>
  <c r="H292" i="73"/>
  <c r="AM292" i="73"/>
  <c r="AN292" i="73"/>
  <c r="AK292" i="73"/>
  <c r="AL292" i="73"/>
  <c r="AH292" i="73"/>
  <c r="AI292" i="73"/>
  <c r="AF292" i="73"/>
  <c r="AG292" i="73"/>
  <c r="AW292" i="73"/>
  <c r="AX292" i="73"/>
  <c r="AU292" i="73"/>
  <c r="AV292" i="73"/>
  <c r="D292" i="73"/>
  <c r="E292" i="73"/>
  <c r="B292" i="73"/>
  <c r="BB292" i="73"/>
  <c r="BC292" i="73"/>
  <c r="AZ292" i="73"/>
  <c r="BA292" i="73"/>
  <c r="S292" i="73"/>
  <c r="T292" i="73"/>
  <c r="Q292" i="73"/>
  <c r="R292" i="73"/>
  <c r="N292" i="73"/>
  <c r="O292" i="73"/>
  <c r="L292" i="73"/>
  <c r="M292" i="73"/>
  <c r="AR292" i="73"/>
  <c r="AS292" i="73"/>
  <c r="AP292" i="73"/>
  <c r="AQ292" i="73"/>
  <c r="X292" i="73"/>
  <c r="Y292" i="73"/>
  <c r="V292" i="73"/>
  <c r="W292" i="73"/>
  <c r="C291" i="73"/>
  <c r="AB291" i="73"/>
  <c r="Y285" i="64"/>
  <c r="D285" i="64"/>
  <c r="AC285" i="64"/>
  <c r="H285" i="64"/>
  <c r="AG285" i="64"/>
  <c r="L285" i="64"/>
  <c r="AF285" i="64"/>
  <c r="K285" i="64"/>
  <c r="AD285" i="64"/>
  <c r="I285" i="64"/>
  <c r="AA285" i="64"/>
  <c r="F285" i="64"/>
  <c r="AE285" i="64"/>
  <c r="J285" i="64"/>
  <c r="AB285" i="64"/>
  <c r="G285" i="64"/>
  <c r="Z285" i="64"/>
  <c r="E285" i="64"/>
  <c r="AH285" i="64"/>
  <c r="M285" i="64"/>
  <c r="R293" i="64"/>
  <c r="N299" i="64"/>
  <c r="P295" i="64"/>
  <c r="V287" i="64"/>
  <c r="X286" i="64"/>
  <c r="BB293" i="73"/>
  <c r="BC293" i="73"/>
  <c r="AZ293" i="73"/>
  <c r="BA293" i="73"/>
  <c r="S293" i="73"/>
  <c r="T293" i="73"/>
  <c r="Q293" i="73"/>
  <c r="R293" i="73"/>
  <c r="N293" i="73"/>
  <c r="O293" i="73"/>
  <c r="L293" i="73"/>
  <c r="M293" i="73"/>
  <c r="AR293" i="73"/>
  <c r="AS293" i="73"/>
  <c r="AP293" i="73"/>
  <c r="AQ293" i="73"/>
  <c r="X293" i="73"/>
  <c r="Y293" i="73"/>
  <c r="V293" i="73"/>
  <c r="W293" i="73"/>
  <c r="C292" i="73"/>
  <c r="AB292" i="73"/>
  <c r="I293" i="73"/>
  <c r="J293" i="73"/>
  <c r="G293" i="73"/>
  <c r="H293" i="73"/>
  <c r="AM293" i="73"/>
  <c r="AN293" i="73"/>
  <c r="AK293" i="73"/>
  <c r="AL293" i="73"/>
  <c r="AH293" i="73"/>
  <c r="AI293" i="73"/>
  <c r="AF293" i="73"/>
  <c r="AG293" i="73"/>
  <c r="AW293" i="73"/>
  <c r="AX293" i="73"/>
  <c r="AU293" i="73"/>
  <c r="AV293" i="73"/>
  <c r="D293" i="73"/>
  <c r="E293" i="73"/>
  <c r="B293" i="73"/>
  <c r="AA291" i="73"/>
  <c r="AC291" i="73"/>
  <c r="V288" i="64"/>
  <c r="X287" i="64"/>
  <c r="N300" i="64"/>
  <c r="R294" i="64"/>
  <c r="AA286" i="64"/>
  <c r="F286" i="64"/>
  <c r="AE286" i="64"/>
  <c r="J286" i="64"/>
  <c r="AB286" i="64"/>
  <c r="G286" i="64"/>
  <c r="Z286" i="64"/>
  <c r="E286" i="64"/>
  <c r="AH286" i="64"/>
  <c r="M286" i="64"/>
  <c r="Y286" i="64"/>
  <c r="D286" i="64"/>
  <c r="AC286" i="64"/>
  <c r="H286" i="64"/>
  <c r="AG286" i="64"/>
  <c r="L286" i="64"/>
  <c r="AF286" i="64"/>
  <c r="K286" i="64"/>
  <c r="AD286" i="64"/>
  <c r="I286" i="64"/>
  <c r="P296" i="64"/>
  <c r="AA292" i="73"/>
  <c r="AC292" i="73"/>
  <c r="X294" i="73"/>
  <c r="Y294" i="73"/>
  <c r="V294" i="73"/>
  <c r="W294" i="73"/>
  <c r="BB294" i="73"/>
  <c r="BC294" i="73"/>
  <c r="AZ294" i="73"/>
  <c r="BA294" i="73"/>
  <c r="S294" i="73"/>
  <c r="T294" i="73"/>
  <c r="Q294" i="73"/>
  <c r="R294" i="73"/>
  <c r="N294" i="73"/>
  <c r="O294" i="73"/>
  <c r="L294" i="73"/>
  <c r="M294" i="73"/>
  <c r="AR294" i="73"/>
  <c r="AS294" i="73"/>
  <c r="AP294" i="73"/>
  <c r="AQ294" i="73"/>
  <c r="AH294" i="73"/>
  <c r="AI294" i="73"/>
  <c r="AF294" i="73"/>
  <c r="AG294" i="73"/>
  <c r="AW294" i="73"/>
  <c r="AX294" i="73"/>
  <c r="AU294" i="73"/>
  <c r="AV294" i="73"/>
  <c r="D294" i="73"/>
  <c r="E294" i="73"/>
  <c r="B294" i="73"/>
  <c r="I294" i="73"/>
  <c r="J294" i="73"/>
  <c r="G294" i="73"/>
  <c r="H294" i="73"/>
  <c r="AM294" i="73"/>
  <c r="AN294" i="73"/>
  <c r="AK294" i="73"/>
  <c r="AL294" i="73"/>
  <c r="C293" i="73"/>
  <c r="AB293" i="73"/>
  <c r="AA287" i="64"/>
  <c r="F287" i="64"/>
  <c r="AE287" i="64"/>
  <c r="J287" i="64"/>
  <c r="AB287" i="64"/>
  <c r="G287" i="64"/>
  <c r="Z287" i="64"/>
  <c r="E287" i="64"/>
  <c r="AH287" i="64"/>
  <c r="M287" i="64"/>
  <c r="Y287" i="64"/>
  <c r="D287" i="64"/>
  <c r="AC287" i="64"/>
  <c r="H287" i="64"/>
  <c r="AG287" i="64"/>
  <c r="L287" i="64"/>
  <c r="AF287" i="64"/>
  <c r="K287" i="64"/>
  <c r="AD287" i="64"/>
  <c r="I287" i="64"/>
  <c r="P297" i="64"/>
  <c r="R295" i="64"/>
  <c r="N301" i="64"/>
  <c r="V289" i="64"/>
  <c r="X288" i="64"/>
  <c r="AH295" i="73"/>
  <c r="AI295" i="73"/>
  <c r="AF295" i="73"/>
  <c r="AG295" i="73"/>
  <c r="AW295" i="73"/>
  <c r="AX295" i="73"/>
  <c r="AU295" i="73"/>
  <c r="AV295" i="73"/>
  <c r="D295" i="73"/>
  <c r="E295" i="73"/>
  <c r="B295" i="73"/>
  <c r="I295" i="73"/>
  <c r="J295" i="73"/>
  <c r="G295" i="73"/>
  <c r="H295" i="73"/>
  <c r="AM295" i="73"/>
  <c r="AN295" i="73"/>
  <c r="AK295" i="73"/>
  <c r="AL295" i="73"/>
  <c r="AR295" i="73"/>
  <c r="AS295" i="73"/>
  <c r="AP295" i="73"/>
  <c r="AQ295" i="73"/>
  <c r="X295" i="73"/>
  <c r="Y295" i="73"/>
  <c r="V295" i="73"/>
  <c r="W295" i="73"/>
  <c r="BB295" i="73"/>
  <c r="BC295" i="73"/>
  <c r="AZ295" i="73"/>
  <c r="BA295" i="73"/>
  <c r="S295" i="73"/>
  <c r="T295" i="73"/>
  <c r="Q295" i="73"/>
  <c r="R295" i="73"/>
  <c r="N295" i="73"/>
  <c r="O295" i="73"/>
  <c r="L295" i="73"/>
  <c r="M295" i="73"/>
  <c r="AA293" i="73"/>
  <c r="AC293" i="73"/>
  <c r="C294" i="73"/>
  <c r="AB294" i="73"/>
  <c r="V290" i="64"/>
  <c r="X289" i="64"/>
  <c r="R296" i="64"/>
  <c r="AA288" i="64"/>
  <c r="F288" i="64"/>
  <c r="AE288" i="64"/>
  <c r="J288" i="64"/>
  <c r="AB288" i="64"/>
  <c r="G288" i="64"/>
  <c r="Z288" i="64"/>
  <c r="E288" i="64"/>
  <c r="AH288" i="64"/>
  <c r="M288" i="64"/>
  <c r="Y288" i="64"/>
  <c r="D288" i="64"/>
  <c r="AC288" i="64"/>
  <c r="H288" i="64"/>
  <c r="AG288" i="64"/>
  <c r="L288" i="64"/>
  <c r="AF288" i="64"/>
  <c r="K288" i="64"/>
  <c r="AD288" i="64"/>
  <c r="I288" i="64"/>
  <c r="N302" i="64"/>
  <c r="P298" i="64"/>
  <c r="AR296" i="73"/>
  <c r="AS296" i="73"/>
  <c r="AP296" i="73"/>
  <c r="AQ296" i="73"/>
  <c r="X296" i="73"/>
  <c r="Y296" i="73"/>
  <c r="V296" i="73"/>
  <c r="W296" i="73"/>
  <c r="BB296" i="73"/>
  <c r="BC296" i="73"/>
  <c r="AZ296" i="73"/>
  <c r="BA296" i="73"/>
  <c r="S296" i="73"/>
  <c r="T296" i="73"/>
  <c r="Q296" i="73"/>
  <c r="R296" i="73"/>
  <c r="N296" i="73"/>
  <c r="O296" i="73"/>
  <c r="L296" i="73"/>
  <c r="M296" i="73"/>
  <c r="AA294" i="73"/>
  <c r="AC294" i="73"/>
  <c r="C295" i="73"/>
  <c r="AB295" i="73"/>
  <c r="AH296" i="73"/>
  <c r="AI296" i="73"/>
  <c r="AF296" i="73"/>
  <c r="AG296" i="73"/>
  <c r="AW296" i="73"/>
  <c r="AX296" i="73"/>
  <c r="AU296" i="73"/>
  <c r="AV296" i="73"/>
  <c r="D296" i="73"/>
  <c r="E296" i="73"/>
  <c r="B296" i="73"/>
  <c r="I296" i="73"/>
  <c r="J296" i="73"/>
  <c r="G296" i="73"/>
  <c r="H296" i="73"/>
  <c r="AM296" i="73"/>
  <c r="AN296" i="73"/>
  <c r="AK296" i="73"/>
  <c r="AL296" i="73"/>
  <c r="AA289" i="64"/>
  <c r="F289" i="64"/>
  <c r="AE289" i="64"/>
  <c r="J289" i="64"/>
  <c r="AB289" i="64"/>
  <c r="G289" i="64"/>
  <c r="Z289" i="64"/>
  <c r="E289" i="64"/>
  <c r="AH289" i="64"/>
  <c r="M289" i="64"/>
  <c r="Y289" i="64"/>
  <c r="D289" i="64"/>
  <c r="AC289" i="64"/>
  <c r="H289" i="64"/>
  <c r="AG289" i="64"/>
  <c r="L289" i="64"/>
  <c r="AF289" i="64"/>
  <c r="K289" i="64"/>
  <c r="AD289" i="64"/>
  <c r="I289" i="64"/>
  <c r="P299" i="64"/>
  <c r="N303" i="64"/>
  <c r="R297" i="64"/>
  <c r="V291" i="64"/>
  <c r="X290" i="64"/>
  <c r="AH297" i="73"/>
  <c r="AI297" i="73"/>
  <c r="AF297" i="73"/>
  <c r="AG297" i="73"/>
  <c r="AW297" i="73"/>
  <c r="AX297" i="73"/>
  <c r="AU297" i="73"/>
  <c r="AV297" i="73"/>
  <c r="D297" i="73"/>
  <c r="E297" i="73"/>
  <c r="B297" i="73"/>
  <c r="I297" i="73"/>
  <c r="J297" i="73"/>
  <c r="G297" i="73"/>
  <c r="H297" i="73"/>
  <c r="AM297" i="73"/>
  <c r="AN297" i="73"/>
  <c r="AK297" i="73"/>
  <c r="AL297" i="73"/>
  <c r="AR297" i="73"/>
  <c r="AS297" i="73"/>
  <c r="AP297" i="73"/>
  <c r="AQ297" i="73"/>
  <c r="X297" i="73"/>
  <c r="Y297" i="73"/>
  <c r="V297" i="73"/>
  <c r="W297" i="73"/>
  <c r="BB297" i="73"/>
  <c r="BC297" i="73"/>
  <c r="AZ297" i="73"/>
  <c r="BA297" i="73"/>
  <c r="S297" i="73"/>
  <c r="T297" i="73"/>
  <c r="Q297" i="73"/>
  <c r="R297" i="73"/>
  <c r="N297" i="73"/>
  <c r="O297" i="73"/>
  <c r="L297" i="73"/>
  <c r="M297" i="73"/>
  <c r="C296" i="73"/>
  <c r="AB296" i="73"/>
  <c r="AA295" i="73"/>
  <c r="AC295" i="73"/>
  <c r="V292" i="64"/>
  <c r="X291" i="64"/>
  <c r="N304" i="64"/>
  <c r="P300" i="64"/>
  <c r="Y290" i="64"/>
  <c r="D290" i="64"/>
  <c r="AC290" i="64"/>
  <c r="H290" i="64"/>
  <c r="AG290" i="64"/>
  <c r="L290" i="64"/>
  <c r="AF290" i="64"/>
  <c r="K290" i="64"/>
  <c r="AD290" i="64"/>
  <c r="I290" i="64"/>
  <c r="AA290" i="64"/>
  <c r="F290" i="64"/>
  <c r="AE290" i="64"/>
  <c r="J290" i="64"/>
  <c r="AB290" i="64"/>
  <c r="G290" i="64"/>
  <c r="Z290" i="64"/>
  <c r="E290" i="64"/>
  <c r="AH290" i="64"/>
  <c r="M290" i="64"/>
  <c r="R298" i="64"/>
  <c r="AA296" i="73"/>
  <c r="AC296" i="73"/>
  <c r="BB298" i="73"/>
  <c r="BC298" i="73"/>
  <c r="AZ298" i="73"/>
  <c r="BA298" i="73"/>
  <c r="S298" i="73"/>
  <c r="T298" i="73"/>
  <c r="Q298" i="73"/>
  <c r="R298" i="73"/>
  <c r="N298" i="73"/>
  <c r="O298" i="73"/>
  <c r="L298" i="73"/>
  <c r="M298" i="73"/>
  <c r="AR298" i="73"/>
  <c r="AS298" i="73"/>
  <c r="AP298" i="73"/>
  <c r="AQ298" i="73"/>
  <c r="X298" i="73"/>
  <c r="Y298" i="73"/>
  <c r="V298" i="73"/>
  <c r="W298" i="73"/>
  <c r="C297" i="73"/>
  <c r="AB297" i="73"/>
  <c r="I298" i="73"/>
  <c r="J298" i="73"/>
  <c r="G298" i="73"/>
  <c r="H298" i="73"/>
  <c r="AM298" i="73"/>
  <c r="AN298" i="73"/>
  <c r="AK298" i="73"/>
  <c r="AL298" i="73"/>
  <c r="AH298" i="73"/>
  <c r="AI298" i="73"/>
  <c r="AF298" i="73"/>
  <c r="AG298" i="73"/>
  <c r="AW298" i="73"/>
  <c r="AX298" i="73"/>
  <c r="AU298" i="73"/>
  <c r="AV298" i="73"/>
  <c r="D298" i="73"/>
  <c r="E298" i="73"/>
  <c r="B298" i="73"/>
  <c r="AA291" i="64"/>
  <c r="F291" i="64"/>
  <c r="AE291" i="64"/>
  <c r="J291" i="64"/>
  <c r="AB291" i="64"/>
  <c r="G291" i="64"/>
  <c r="Z291" i="64"/>
  <c r="E291" i="64"/>
  <c r="AH291" i="64"/>
  <c r="M291" i="64"/>
  <c r="Y291" i="64"/>
  <c r="D291" i="64"/>
  <c r="AC291" i="64"/>
  <c r="H291" i="64"/>
  <c r="AG291" i="64"/>
  <c r="L291" i="64"/>
  <c r="AF291" i="64"/>
  <c r="K291" i="64"/>
  <c r="AD291" i="64"/>
  <c r="I291" i="64"/>
  <c r="R299" i="64"/>
  <c r="P301" i="64"/>
  <c r="N305" i="64"/>
  <c r="V293" i="64"/>
  <c r="X292" i="64"/>
  <c r="AH299" i="73"/>
  <c r="AI299" i="73"/>
  <c r="AF299" i="73"/>
  <c r="AG299" i="73"/>
  <c r="AW299" i="73"/>
  <c r="AX299" i="73"/>
  <c r="AU299" i="73"/>
  <c r="AV299" i="73"/>
  <c r="D299" i="73"/>
  <c r="E299" i="73"/>
  <c r="B299" i="73"/>
  <c r="I299" i="73"/>
  <c r="J299" i="73"/>
  <c r="G299" i="73"/>
  <c r="H299" i="73"/>
  <c r="AM299" i="73"/>
  <c r="AN299" i="73"/>
  <c r="AK299" i="73"/>
  <c r="AL299" i="73"/>
  <c r="C298" i="73"/>
  <c r="AB298" i="73"/>
  <c r="AA297" i="73"/>
  <c r="AC297" i="73"/>
  <c r="AR299" i="73"/>
  <c r="AS299" i="73"/>
  <c r="AP299" i="73"/>
  <c r="AQ299" i="73"/>
  <c r="X299" i="73"/>
  <c r="Y299" i="73"/>
  <c r="V299" i="73"/>
  <c r="W299" i="73"/>
  <c r="BB299" i="73"/>
  <c r="BC299" i="73"/>
  <c r="AZ299" i="73"/>
  <c r="BA299" i="73"/>
  <c r="S299" i="73"/>
  <c r="T299" i="73"/>
  <c r="Q299" i="73"/>
  <c r="R299" i="73"/>
  <c r="N299" i="73"/>
  <c r="O299" i="73"/>
  <c r="L299" i="73"/>
  <c r="M299" i="73"/>
  <c r="V294" i="64"/>
  <c r="X293" i="64"/>
  <c r="P302" i="64"/>
  <c r="Y292" i="64"/>
  <c r="D292" i="64"/>
  <c r="AC292" i="64"/>
  <c r="H292" i="64"/>
  <c r="AG292" i="64"/>
  <c r="L292" i="64"/>
  <c r="AF292" i="64"/>
  <c r="K292" i="64"/>
  <c r="AD292" i="64"/>
  <c r="I292" i="64"/>
  <c r="AA292" i="64"/>
  <c r="F292" i="64"/>
  <c r="AE292" i="64"/>
  <c r="J292" i="64"/>
  <c r="AB292" i="64"/>
  <c r="G292" i="64"/>
  <c r="Z292" i="64"/>
  <c r="E292" i="64"/>
  <c r="AH292" i="64"/>
  <c r="M292" i="64"/>
  <c r="N306" i="64"/>
  <c r="R300" i="64"/>
  <c r="AZ300" i="73"/>
  <c r="BA300" i="73"/>
  <c r="BB300" i="73"/>
  <c r="BC300" i="73"/>
  <c r="S300" i="73"/>
  <c r="T300" i="73"/>
  <c r="Q300" i="73"/>
  <c r="R300" i="73"/>
  <c r="N300" i="73"/>
  <c r="O300" i="73"/>
  <c r="L300" i="73"/>
  <c r="M300" i="73"/>
  <c r="AP300" i="73"/>
  <c r="AQ300" i="73"/>
  <c r="AR300" i="73"/>
  <c r="AS300" i="73"/>
  <c r="X300" i="73"/>
  <c r="Y300" i="73"/>
  <c r="V300" i="73"/>
  <c r="W300" i="73"/>
  <c r="AA298" i="73"/>
  <c r="AC298" i="73"/>
  <c r="C299" i="73"/>
  <c r="AB299" i="73"/>
  <c r="I300" i="73"/>
  <c r="J300" i="73"/>
  <c r="G300" i="73"/>
  <c r="H300" i="73"/>
  <c r="AK300" i="73"/>
  <c r="AL300" i="73"/>
  <c r="AM300" i="73"/>
  <c r="AN300" i="73"/>
  <c r="AF300" i="73"/>
  <c r="AG300" i="73"/>
  <c r="AH300" i="73"/>
  <c r="AI300" i="73"/>
  <c r="AU300" i="73"/>
  <c r="AV300" i="73"/>
  <c r="AW300" i="73"/>
  <c r="AX300" i="73"/>
  <c r="D300" i="73"/>
  <c r="E300" i="73"/>
  <c r="B300" i="73"/>
  <c r="Y293" i="64"/>
  <c r="D293" i="64"/>
  <c r="AC293" i="64"/>
  <c r="H293" i="64"/>
  <c r="AG293" i="64"/>
  <c r="L293" i="64"/>
  <c r="AF293" i="64"/>
  <c r="K293" i="64"/>
  <c r="AD293" i="64"/>
  <c r="I293" i="64"/>
  <c r="AA293" i="64"/>
  <c r="F293" i="64"/>
  <c r="AE293" i="64"/>
  <c r="J293" i="64"/>
  <c r="AB293" i="64"/>
  <c r="G293" i="64"/>
  <c r="Z293" i="64"/>
  <c r="E293" i="64"/>
  <c r="AH293" i="64"/>
  <c r="M293" i="64"/>
  <c r="R301" i="64"/>
  <c r="N307" i="64"/>
  <c r="P303" i="64"/>
  <c r="V295" i="64"/>
  <c r="X294" i="64"/>
  <c r="I301" i="73"/>
  <c r="J301" i="73"/>
  <c r="G301" i="73"/>
  <c r="H301" i="73"/>
  <c r="AM301" i="73"/>
  <c r="AN301" i="73"/>
  <c r="AK301" i="73"/>
  <c r="AL301" i="73"/>
  <c r="AH301" i="73"/>
  <c r="AI301" i="73"/>
  <c r="AF301" i="73"/>
  <c r="AG301" i="73"/>
  <c r="AW301" i="73"/>
  <c r="AX301" i="73"/>
  <c r="AU301" i="73"/>
  <c r="AV301" i="73"/>
  <c r="D301" i="73"/>
  <c r="E301" i="73"/>
  <c r="B301" i="73"/>
  <c r="BB301" i="73"/>
  <c r="BC301" i="73"/>
  <c r="AZ301" i="73"/>
  <c r="BA301" i="73"/>
  <c r="S301" i="73"/>
  <c r="T301" i="73"/>
  <c r="Q301" i="73"/>
  <c r="R301" i="73"/>
  <c r="N301" i="73"/>
  <c r="O301" i="73"/>
  <c r="L301" i="73"/>
  <c r="M301" i="73"/>
  <c r="AR301" i="73"/>
  <c r="AS301" i="73"/>
  <c r="AP301" i="73"/>
  <c r="AQ301" i="73"/>
  <c r="X301" i="73"/>
  <c r="Y301" i="73"/>
  <c r="V301" i="73"/>
  <c r="W301" i="73"/>
  <c r="C300" i="73"/>
  <c r="AA300" i="73"/>
  <c r="AC300" i="73"/>
  <c r="AA299" i="73"/>
  <c r="AC299" i="73"/>
  <c r="V296" i="64"/>
  <c r="X295" i="64"/>
  <c r="N308" i="64"/>
  <c r="Y294" i="64"/>
  <c r="D294" i="64"/>
  <c r="AC294" i="64"/>
  <c r="H294" i="64"/>
  <c r="AG294" i="64"/>
  <c r="L294" i="64"/>
  <c r="AF294" i="64"/>
  <c r="K294" i="64"/>
  <c r="AD294" i="64"/>
  <c r="I294" i="64"/>
  <c r="AA294" i="64"/>
  <c r="F294" i="64"/>
  <c r="AE294" i="64"/>
  <c r="J294" i="64"/>
  <c r="AB294" i="64"/>
  <c r="G294" i="64"/>
  <c r="Z294" i="64"/>
  <c r="E294" i="64"/>
  <c r="AH294" i="64"/>
  <c r="M294" i="64"/>
  <c r="P304" i="64"/>
  <c r="R302" i="64"/>
  <c r="AB300" i="73"/>
  <c r="I302" i="73"/>
  <c r="J302" i="73"/>
  <c r="G302" i="73"/>
  <c r="H302" i="73"/>
  <c r="AM302" i="73"/>
  <c r="AN302" i="73"/>
  <c r="AK302" i="73"/>
  <c r="AL302" i="73"/>
  <c r="AH302" i="73"/>
  <c r="AI302" i="73"/>
  <c r="AF302" i="73"/>
  <c r="AG302" i="73"/>
  <c r="AW302" i="73"/>
  <c r="AX302" i="73"/>
  <c r="AU302" i="73"/>
  <c r="AV302" i="73"/>
  <c r="D302" i="73"/>
  <c r="E302" i="73"/>
  <c r="B302" i="73"/>
  <c r="C301" i="73"/>
  <c r="AB301" i="73"/>
  <c r="BB302" i="73"/>
  <c r="BC302" i="73"/>
  <c r="AZ302" i="73"/>
  <c r="BA302" i="73"/>
  <c r="S302" i="73"/>
  <c r="T302" i="73"/>
  <c r="Q302" i="73"/>
  <c r="R302" i="73"/>
  <c r="N302" i="73"/>
  <c r="O302" i="73"/>
  <c r="L302" i="73"/>
  <c r="M302" i="73"/>
  <c r="AR302" i="73"/>
  <c r="AS302" i="73"/>
  <c r="AP302" i="73"/>
  <c r="AQ302" i="73"/>
  <c r="X302" i="73"/>
  <c r="Y302" i="73"/>
  <c r="V302" i="73"/>
  <c r="W302" i="73"/>
  <c r="R303" i="64"/>
  <c r="Y295" i="64"/>
  <c r="D295" i="64"/>
  <c r="AC295" i="64"/>
  <c r="H295" i="64"/>
  <c r="AG295" i="64"/>
  <c r="L295" i="64"/>
  <c r="AF295" i="64"/>
  <c r="K295" i="64"/>
  <c r="AD295" i="64"/>
  <c r="I295" i="64"/>
  <c r="AA295" i="64"/>
  <c r="F295" i="64"/>
  <c r="AE295" i="64"/>
  <c r="J295" i="64"/>
  <c r="AB295" i="64"/>
  <c r="G295" i="64"/>
  <c r="Z295" i="64"/>
  <c r="E295" i="64"/>
  <c r="AH295" i="64"/>
  <c r="M295" i="64"/>
  <c r="P305" i="64"/>
  <c r="N309" i="64"/>
  <c r="V297" i="64"/>
  <c r="X296" i="64"/>
  <c r="AA301" i="73"/>
  <c r="AC301" i="73"/>
  <c r="I303" i="73"/>
  <c r="J303" i="73"/>
  <c r="G303" i="73"/>
  <c r="H303" i="73"/>
  <c r="AM303" i="73"/>
  <c r="AN303" i="73"/>
  <c r="AK303" i="73"/>
  <c r="AL303" i="73"/>
  <c r="AH303" i="73"/>
  <c r="AI303" i="73"/>
  <c r="AF303" i="73"/>
  <c r="AG303" i="73"/>
  <c r="AW303" i="73"/>
  <c r="AX303" i="73"/>
  <c r="AU303" i="73"/>
  <c r="AV303" i="73"/>
  <c r="D303" i="73"/>
  <c r="E303" i="73"/>
  <c r="B303" i="73"/>
  <c r="C302" i="73"/>
  <c r="AB302" i="73"/>
  <c r="BB303" i="73"/>
  <c r="BC303" i="73"/>
  <c r="AZ303" i="73"/>
  <c r="BA303" i="73"/>
  <c r="S303" i="73"/>
  <c r="T303" i="73"/>
  <c r="Q303" i="73"/>
  <c r="R303" i="73"/>
  <c r="N303" i="73"/>
  <c r="O303" i="73"/>
  <c r="L303" i="73"/>
  <c r="M303" i="73"/>
  <c r="AR303" i="73"/>
  <c r="AS303" i="73"/>
  <c r="AP303" i="73"/>
  <c r="AQ303" i="73"/>
  <c r="X303" i="73"/>
  <c r="Y303" i="73"/>
  <c r="V303" i="73"/>
  <c r="W303" i="73"/>
  <c r="V298" i="64"/>
  <c r="X297" i="64"/>
  <c r="P306" i="64"/>
  <c r="AA296" i="64"/>
  <c r="F296" i="64"/>
  <c r="AE296" i="64"/>
  <c r="J296" i="64"/>
  <c r="AB296" i="64"/>
  <c r="G296" i="64"/>
  <c r="Z296" i="64"/>
  <c r="E296" i="64"/>
  <c r="AH296" i="64"/>
  <c r="M296" i="64"/>
  <c r="Y296" i="64"/>
  <c r="D296" i="64"/>
  <c r="AC296" i="64"/>
  <c r="H296" i="64"/>
  <c r="AG296" i="64"/>
  <c r="L296" i="64"/>
  <c r="AF296" i="64"/>
  <c r="K296" i="64"/>
  <c r="AD296" i="64"/>
  <c r="I296" i="64"/>
  <c r="N310" i="64"/>
  <c r="R304" i="64"/>
  <c r="AH304" i="73"/>
  <c r="AI304" i="73"/>
  <c r="AF304" i="73"/>
  <c r="AG304" i="73"/>
  <c r="AW304" i="73"/>
  <c r="AX304" i="73"/>
  <c r="AU304" i="73"/>
  <c r="AV304" i="73"/>
  <c r="D304" i="73"/>
  <c r="E304" i="73"/>
  <c r="B304" i="73"/>
  <c r="I304" i="73"/>
  <c r="J304" i="73"/>
  <c r="G304" i="73"/>
  <c r="H304" i="73"/>
  <c r="AM304" i="73"/>
  <c r="AN304" i="73"/>
  <c r="AK304" i="73"/>
  <c r="AL304" i="73"/>
  <c r="AA302" i="73"/>
  <c r="AC302" i="73"/>
  <c r="C303" i="73"/>
  <c r="AB303" i="73"/>
  <c r="AR304" i="73"/>
  <c r="AS304" i="73"/>
  <c r="AP304" i="73"/>
  <c r="AQ304" i="73"/>
  <c r="X304" i="73"/>
  <c r="Y304" i="73"/>
  <c r="V304" i="73"/>
  <c r="W304" i="73"/>
  <c r="BB304" i="73"/>
  <c r="BC304" i="73"/>
  <c r="AZ304" i="73"/>
  <c r="BA304" i="73"/>
  <c r="S304" i="73"/>
  <c r="T304" i="73"/>
  <c r="Q304" i="73"/>
  <c r="R304" i="73"/>
  <c r="N304" i="73"/>
  <c r="O304" i="73"/>
  <c r="L304" i="73"/>
  <c r="M304" i="73"/>
  <c r="AA297" i="64"/>
  <c r="F297" i="64"/>
  <c r="AE297" i="64"/>
  <c r="J297" i="64"/>
  <c r="AB297" i="64"/>
  <c r="G297" i="64"/>
  <c r="Z297" i="64"/>
  <c r="E297" i="64"/>
  <c r="AH297" i="64"/>
  <c r="M297" i="64"/>
  <c r="Y297" i="64"/>
  <c r="D297" i="64"/>
  <c r="AC297" i="64"/>
  <c r="H297" i="64"/>
  <c r="AG297" i="64"/>
  <c r="L297" i="64"/>
  <c r="AF297" i="64"/>
  <c r="K297" i="64"/>
  <c r="AD297" i="64"/>
  <c r="I297" i="64"/>
  <c r="R305" i="64"/>
  <c r="N311" i="64"/>
  <c r="P307" i="64"/>
  <c r="V299" i="64"/>
  <c r="X298" i="64"/>
  <c r="AH305" i="73"/>
  <c r="AI305" i="73"/>
  <c r="AF305" i="73"/>
  <c r="AG305" i="73"/>
  <c r="AW305" i="73"/>
  <c r="AX305" i="73"/>
  <c r="AU305" i="73"/>
  <c r="AV305" i="73"/>
  <c r="D305" i="73"/>
  <c r="E305" i="73"/>
  <c r="B305" i="73"/>
  <c r="I305" i="73"/>
  <c r="J305" i="73"/>
  <c r="G305" i="73"/>
  <c r="H305" i="73"/>
  <c r="AM305" i="73"/>
  <c r="AN305" i="73"/>
  <c r="AK305" i="73"/>
  <c r="AL305" i="73"/>
  <c r="C304" i="73"/>
  <c r="AB304" i="73"/>
  <c r="AR305" i="73"/>
  <c r="AS305" i="73"/>
  <c r="AP305" i="73"/>
  <c r="AQ305" i="73"/>
  <c r="X305" i="73"/>
  <c r="Y305" i="73"/>
  <c r="V305" i="73"/>
  <c r="W305" i="73"/>
  <c r="BB305" i="73"/>
  <c r="BC305" i="73"/>
  <c r="AZ305" i="73"/>
  <c r="BA305" i="73"/>
  <c r="S305" i="73"/>
  <c r="T305" i="73"/>
  <c r="Q305" i="73"/>
  <c r="R305" i="73"/>
  <c r="N305" i="73"/>
  <c r="O305" i="73"/>
  <c r="L305" i="73"/>
  <c r="M305" i="73"/>
  <c r="AA303" i="73"/>
  <c r="AC303" i="73"/>
  <c r="V300" i="64"/>
  <c r="X299" i="64"/>
  <c r="N312" i="64"/>
  <c r="AA298" i="64"/>
  <c r="F298" i="64"/>
  <c r="AE298" i="64"/>
  <c r="J298" i="64"/>
  <c r="AB298" i="64"/>
  <c r="G298" i="64"/>
  <c r="Z298" i="64"/>
  <c r="E298" i="64"/>
  <c r="AH298" i="64"/>
  <c r="M298" i="64"/>
  <c r="Y298" i="64"/>
  <c r="D298" i="64"/>
  <c r="AC298" i="64"/>
  <c r="H298" i="64"/>
  <c r="AG298" i="64"/>
  <c r="L298" i="64"/>
  <c r="AF298" i="64"/>
  <c r="K298" i="64"/>
  <c r="AD298" i="64"/>
  <c r="I298" i="64"/>
  <c r="P308" i="64"/>
  <c r="R306" i="64"/>
  <c r="AR306" i="73"/>
  <c r="AS306" i="73"/>
  <c r="AP306" i="73"/>
  <c r="AQ306" i="73"/>
  <c r="X306" i="73"/>
  <c r="Y306" i="73"/>
  <c r="V306" i="73"/>
  <c r="W306" i="73"/>
  <c r="BB306" i="73"/>
  <c r="BC306" i="73"/>
  <c r="AZ306" i="73"/>
  <c r="BA306" i="73"/>
  <c r="S306" i="73"/>
  <c r="T306" i="73"/>
  <c r="Q306" i="73"/>
  <c r="R306" i="73"/>
  <c r="N306" i="73"/>
  <c r="O306" i="73"/>
  <c r="L306" i="73"/>
  <c r="M306" i="73"/>
  <c r="AA304" i="73"/>
  <c r="AC304" i="73"/>
  <c r="C305" i="73"/>
  <c r="AB305" i="73"/>
  <c r="AH306" i="73"/>
  <c r="AI306" i="73"/>
  <c r="AF306" i="73"/>
  <c r="AG306" i="73"/>
  <c r="AW306" i="73"/>
  <c r="AX306" i="73"/>
  <c r="AU306" i="73"/>
  <c r="AV306" i="73"/>
  <c r="D306" i="73"/>
  <c r="E306" i="73"/>
  <c r="B306" i="73"/>
  <c r="I306" i="73"/>
  <c r="J306" i="73"/>
  <c r="G306" i="73"/>
  <c r="H306" i="73"/>
  <c r="AM306" i="73"/>
  <c r="AN306" i="73"/>
  <c r="AK306" i="73"/>
  <c r="AL306" i="73"/>
  <c r="R307" i="64"/>
  <c r="AA299" i="64"/>
  <c r="F299" i="64"/>
  <c r="AE299" i="64"/>
  <c r="J299" i="64"/>
  <c r="AB299" i="64"/>
  <c r="G299" i="64"/>
  <c r="Z299" i="64"/>
  <c r="E299" i="64"/>
  <c r="AH299" i="64"/>
  <c r="M299" i="64"/>
  <c r="Y299" i="64"/>
  <c r="D299" i="64"/>
  <c r="AC299" i="64"/>
  <c r="H299" i="64"/>
  <c r="AG299" i="64"/>
  <c r="L299" i="64"/>
  <c r="AF299" i="64"/>
  <c r="K299" i="64"/>
  <c r="AD299" i="64"/>
  <c r="I299" i="64"/>
  <c r="P309" i="64"/>
  <c r="N313" i="64"/>
  <c r="V301" i="64"/>
  <c r="X300" i="64"/>
  <c r="AH307" i="73"/>
  <c r="AI307" i="73"/>
  <c r="AF307" i="73"/>
  <c r="AG307" i="73"/>
  <c r="AW307" i="73"/>
  <c r="AX307" i="73"/>
  <c r="AU307" i="73"/>
  <c r="AV307" i="73"/>
  <c r="D307" i="73"/>
  <c r="E307" i="73"/>
  <c r="B307" i="73"/>
  <c r="I307" i="73"/>
  <c r="J307" i="73"/>
  <c r="G307" i="73"/>
  <c r="H307" i="73"/>
  <c r="AM307" i="73"/>
  <c r="AN307" i="73"/>
  <c r="AK307" i="73"/>
  <c r="AL307" i="73"/>
  <c r="AR307" i="73"/>
  <c r="AS307" i="73"/>
  <c r="AP307" i="73"/>
  <c r="AQ307" i="73"/>
  <c r="X307" i="73"/>
  <c r="Y307" i="73"/>
  <c r="V307" i="73"/>
  <c r="W307" i="73"/>
  <c r="BB307" i="73"/>
  <c r="BC307" i="73"/>
  <c r="AZ307" i="73"/>
  <c r="BA307" i="73"/>
  <c r="S307" i="73"/>
  <c r="T307" i="73"/>
  <c r="Q307" i="73"/>
  <c r="R307" i="73"/>
  <c r="N307" i="73"/>
  <c r="O307" i="73"/>
  <c r="L307" i="73"/>
  <c r="M307" i="73"/>
  <c r="C306" i="73"/>
  <c r="AB306" i="73"/>
  <c r="AA305" i="73"/>
  <c r="AC305" i="73"/>
  <c r="V302" i="64"/>
  <c r="X301" i="64"/>
  <c r="P310" i="64"/>
  <c r="Y300" i="64"/>
  <c r="D300" i="64"/>
  <c r="AC300" i="64"/>
  <c r="H300" i="64"/>
  <c r="AG300" i="64"/>
  <c r="L300" i="64"/>
  <c r="AF300" i="64"/>
  <c r="K300" i="64"/>
  <c r="AD300" i="64"/>
  <c r="I300" i="64"/>
  <c r="AA300" i="64"/>
  <c r="F300" i="64"/>
  <c r="AE300" i="64"/>
  <c r="J300" i="64"/>
  <c r="AB300" i="64"/>
  <c r="G300" i="64"/>
  <c r="Z300" i="64"/>
  <c r="E300" i="64"/>
  <c r="AH300" i="64"/>
  <c r="M300" i="64"/>
  <c r="N314" i="64"/>
  <c r="R308" i="64"/>
  <c r="AA306" i="73"/>
  <c r="AC306" i="73"/>
  <c r="BB308" i="73"/>
  <c r="BC308" i="73"/>
  <c r="AZ308" i="73"/>
  <c r="BA308" i="73"/>
  <c r="I308" i="73"/>
  <c r="J308" i="73"/>
  <c r="G308" i="73"/>
  <c r="H308" i="73"/>
  <c r="AM308" i="73"/>
  <c r="AN308" i="73"/>
  <c r="AK308" i="73"/>
  <c r="AL308" i="73"/>
  <c r="AH308" i="73"/>
  <c r="AI308" i="73"/>
  <c r="AF308" i="73"/>
  <c r="AG308" i="73"/>
  <c r="AW308" i="73"/>
  <c r="AX308" i="73"/>
  <c r="AU308" i="73"/>
  <c r="AV308" i="73"/>
  <c r="D308" i="73"/>
  <c r="E308" i="73"/>
  <c r="B308" i="73"/>
  <c r="C307" i="73"/>
  <c r="AB307" i="73"/>
  <c r="S308" i="73"/>
  <c r="T308" i="73"/>
  <c r="Q308" i="73"/>
  <c r="R308" i="73"/>
  <c r="N308" i="73"/>
  <c r="O308" i="73"/>
  <c r="L308" i="73"/>
  <c r="M308" i="73"/>
  <c r="AR308" i="73"/>
  <c r="AS308" i="73"/>
  <c r="AP308" i="73"/>
  <c r="AQ308" i="73"/>
  <c r="X308" i="73"/>
  <c r="Y308" i="73"/>
  <c r="V308" i="73"/>
  <c r="W308" i="73"/>
  <c r="Y301" i="64"/>
  <c r="D301" i="64"/>
  <c r="AC301" i="64"/>
  <c r="H301" i="64"/>
  <c r="AG301" i="64"/>
  <c r="L301" i="64"/>
  <c r="AF301" i="64"/>
  <c r="K301" i="64"/>
  <c r="AD301" i="64"/>
  <c r="I301" i="64"/>
  <c r="AA301" i="64"/>
  <c r="F301" i="64"/>
  <c r="AE301" i="64"/>
  <c r="J301" i="64"/>
  <c r="AB301" i="64"/>
  <c r="G301" i="64"/>
  <c r="Z301" i="64"/>
  <c r="E301" i="64"/>
  <c r="AH301" i="64"/>
  <c r="M301" i="64"/>
  <c r="R309" i="64"/>
  <c r="N315" i="64"/>
  <c r="P311" i="64"/>
  <c r="V303" i="64"/>
  <c r="X302" i="64"/>
  <c r="AA307" i="73"/>
  <c r="AC307" i="73"/>
  <c r="I309" i="73"/>
  <c r="J309" i="73"/>
  <c r="G309" i="73"/>
  <c r="H309" i="73"/>
  <c r="AM309" i="73"/>
  <c r="AN309" i="73"/>
  <c r="AK309" i="73"/>
  <c r="AL309" i="73"/>
  <c r="AH309" i="73"/>
  <c r="AI309" i="73"/>
  <c r="AF309" i="73"/>
  <c r="AG309" i="73"/>
  <c r="AW309" i="73"/>
  <c r="AX309" i="73"/>
  <c r="AU309" i="73"/>
  <c r="AV309" i="73"/>
  <c r="D309" i="73"/>
  <c r="E309" i="73"/>
  <c r="B309" i="73"/>
  <c r="BB309" i="73"/>
  <c r="BC309" i="73"/>
  <c r="AZ309" i="73"/>
  <c r="BA309" i="73"/>
  <c r="S309" i="73"/>
  <c r="T309" i="73"/>
  <c r="Q309" i="73"/>
  <c r="R309" i="73"/>
  <c r="N309" i="73"/>
  <c r="O309" i="73"/>
  <c r="L309" i="73"/>
  <c r="M309" i="73"/>
  <c r="AR309" i="73"/>
  <c r="AS309" i="73"/>
  <c r="AP309" i="73"/>
  <c r="AQ309" i="73"/>
  <c r="X309" i="73"/>
  <c r="Y309" i="73"/>
  <c r="V309" i="73"/>
  <c r="W309" i="73"/>
  <c r="C308" i="73"/>
  <c r="AB308" i="73"/>
  <c r="V304" i="64"/>
  <c r="X303" i="64"/>
  <c r="N316" i="64"/>
  <c r="Y302" i="64"/>
  <c r="D302" i="64"/>
  <c r="AC302" i="64"/>
  <c r="H302" i="64"/>
  <c r="AG302" i="64"/>
  <c r="L302" i="64"/>
  <c r="AF302" i="64"/>
  <c r="K302" i="64"/>
  <c r="AD302" i="64"/>
  <c r="I302" i="64"/>
  <c r="AA302" i="64"/>
  <c r="F302" i="64"/>
  <c r="AE302" i="64"/>
  <c r="J302" i="64"/>
  <c r="AB302" i="64"/>
  <c r="G302" i="64"/>
  <c r="Z302" i="64"/>
  <c r="E302" i="64"/>
  <c r="AH302" i="64"/>
  <c r="M302" i="64"/>
  <c r="P312" i="64"/>
  <c r="R310" i="64"/>
  <c r="AA308" i="73"/>
  <c r="AC308" i="73"/>
  <c r="BB310" i="73"/>
  <c r="BC310" i="73"/>
  <c r="AZ310" i="73"/>
  <c r="BA310" i="73"/>
  <c r="S310" i="73"/>
  <c r="T310" i="73"/>
  <c r="Q310" i="73"/>
  <c r="R310" i="73"/>
  <c r="N310" i="73"/>
  <c r="O310" i="73"/>
  <c r="L310" i="73"/>
  <c r="M310" i="73"/>
  <c r="AR310" i="73"/>
  <c r="AS310" i="73"/>
  <c r="AP310" i="73"/>
  <c r="AQ310" i="73"/>
  <c r="X310" i="73"/>
  <c r="Y310" i="73"/>
  <c r="V310" i="73"/>
  <c r="W310" i="73"/>
  <c r="C309" i="73"/>
  <c r="AB309" i="73"/>
  <c r="I310" i="73"/>
  <c r="J310" i="73"/>
  <c r="G310" i="73"/>
  <c r="H310" i="73"/>
  <c r="AM310" i="73"/>
  <c r="AN310" i="73"/>
  <c r="AK310" i="73"/>
  <c r="AL310" i="73"/>
  <c r="AH310" i="73"/>
  <c r="AI310" i="73"/>
  <c r="AF310" i="73"/>
  <c r="AG310" i="73"/>
  <c r="AW310" i="73"/>
  <c r="AX310" i="73"/>
  <c r="AU310" i="73"/>
  <c r="AV310" i="73"/>
  <c r="D310" i="73"/>
  <c r="E310" i="73"/>
  <c r="B310" i="73"/>
  <c r="R311" i="64"/>
  <c r="Y303" i="64"/>
  <c r="D303" i="64"/>
  <c r="AC303" i="64"/>
  <c r="H303" i="64"/>
  <c r="AG303" i="64"/>
  <c r="L303" i="64"/>
  <c r="AF303" i="64"/>
  <c r="K303" i="64"/>
  <c r="AD303" i="64"/>
  <c r="I303" i="64"/>
  <c r="AA303" i="64"/>
  <c r="F303" i="64"/>
  <c r="AE303" i="64"/>
  <c r="J303" i="64"/>
  <c r="AB303" i="64"/>
  <c r="G303" i="64"/>
  <c r="Z303" i="64"/>
  <c r="E303" i="64"/>
  <c r="AH303" i="64"/>
  <c r="M303" i="64"/>
  <c r="P313" i="64"/>
  <c r="N317" i="64"/>
  <c r="V305" i="64"/>
  <c r="X304" i="64"/>
  <c r="AA309" i="73"/>
  <c r="AC309" i="73"/>
  <c r="I311" i="73"/>
  <c r="J311" i="73"/>
  <c r="G311" i="73"/>
  <c r="H311" i="73"/>
  <c r="AM311" i="73"/>
  <c r="AN311" i="73"/>
  <c r="AK311" i="73"/>
  <c r="AL311" i="73"/>
  <c r="AH311" i="73"/>
  <c r="AI311" i="73"/>
  <c r="AF311" i="73"/>
  <c r="AG311" i="73"/>
  <c r="AW311" i="73"/>
  <c r="AX311" i="73"/>
  <c r="AU311" i="73"/>
  <c r="AV311" i="73"/>
  <c r="D311" i="73"/>
  <c r="E311" i="73"/>
  <c r="B311" i="73"/>
  <c r="C310" i="73"/>
  <c r="AB310" i="73"/>
  <c r="BB311" i="73"/>
  <c r="BC311" i="73"/>
  <c r="AZ311" i="73"/>
  <c r="BA311" i="73"/>
  <c r="S311" i="73"/>
  <c r="T311" i="73"/>
  <c r="Q311" i="73"/>
  <c r="R311" i="73"/>
  <c r="N311" i="73"/>
  <c r="O311" i="73"/>
  <c r="L311" i="73"/>
  <c r="M311" i="73"/>
  <c r="AR311" i="73"/>
  <c r="AS311" i="73"/>
  <c r="AP311" i="73"/>
  <c r="AQ311" i="73"/>
  <c r="X311" i="73"/>
  <c r="Y311" i="73"/>
  <c r="V311" i="73"/>
  <c r="W311" i="73"/>
  <c r="V306" i="64"/>
  <c r="X305" i="64"/>
  <c r="P314" i="64"/>
  <c r="AA304" i="64"/>
  <c r="F304" i="64"/>
  <c r="AE304" i="64"/>
  <c r="J304" i="64"/>
  <c r="AB304" i="64"/>
  <c r="G304" i="64"/>
  <c r="Z304" i="64"/>
  <c r="E304" i="64"/>
  <c r="AH304" i="64"/>
  <c r="M304" i="64"/>
  <c r="Y304" i="64"/>
  <c r="D304" i="64"/>
  <c r="AC304" i="64"/>
  <c r="H304" i="64"/>
  <c r="AG304" i="64"/>
  <c r="L304" i="64"/>
  <c r="AF304" i="64"/>
  <c r="K304" i="64"/>
  <c r="AD304" i="64"/>
  <c r="I304" i="64"/>
  <c r="N318" i="64"/>
  <c r="R312" i="64"/>
  <c r="AR312" i="73"/>
  <c r="AS312" i="73"/>
  <c r="AP312" i="73"/>
  <c r="AQ312" i="73"/>
  <c r="X312" i="73"/>
  <c r="Y312" i="73"/>
  <c r="V312" i="73"/>
  <c r="W312" i="73"/>
  <c r="BB312" i="73"/>
  <c r="BC312" i="73"/>
  <c r="AZ312" i="73"/>
  <c r="BA312" i="73"/>
  <c r="S312" i="73"/>
  <c r="T312" i="73"/>
  <c r="Q312" i="73"/>
  <c r="R312" i="73"/>
  <c r="N312" i="73"/>
  <c r="O312" i="73"/>
  <c r="L312" i="73"/>
  <c r="M312" i="73"/>
  <c r="AA310" i="73"/>
  <c r="AC310" i="73"/>
  <c r="C311" i="73"/>
  <c r="AB311" i="73"/>
  <c r="AH312" i="73"/>
  <c r="AI312" i="73"/>
  <c r="AF312" i="73"/>
  <c r="AG312" i="73"/>
  <c r="AW312" i="73"/>
  <c r="AX312" i="73"/>
  <c r="AU312" i="73"/>
  <c r="AV312" i="73"/>
  <c r="D312" i="73"/>
  <c r="E312" i="73"/>
  <c r="B312" i="73"/>
  <c r="I312" i="73"/>
  <c r="J312" i="73"/>
  <c r="G312" i="73"/>
  <c r="H312" i="73"/>
  <c r="AM312" i="73"/>
  <c r="AN312" i="73"/>
  <c r="AK312" i="73"/>
  <c r="AL312" i="73"/>
  <c r="Y305" i="64"/>
  <c r="D305" i="64"/>
  <c r="AC305" i="64"/>
  <c r="H305" i="64"/>
  <c r="AG305" i="64"/>
  <c r="L305" i="64"/>
  <c r="AF305" i="64"/>
  <c r="K305" i="64"/>
  <c r="AD305" i="64"/>
  <c r="I305" i="64"/>
  <c r="AA305" i="64"/>
  <c r="F305" i="64"/>
  <c r="AE305" i="64"/>
  <c r="J305" i="64"/>
  <c r="AB305" i="64"/>
  <c r="G305" i="64"/>
  <c r="Z305" i="64"/>
  <c r="E305" i="64"/>
  <c r="AH305" i="64"/>
  <c r="M305" i="64"/>
  <c r="R313" i="64"/>
  <c r="N319" i="64"/>
  <c r="P315" i="64"/>
  <c r="V307" i="64"/>
  <c r="X306" i="64"/>
  <c r="I313" i="73"/>
  <c r="J313" i="73"/>
  <c r="G313" i="73"/>
  <c r="H313" i="73"/>
  <c r="AM313" i="73"/>
  <c r="AN313" i="73"/>
  <c r="AK313" i="73"/>
  <c r="AL313" i="73"/>
  <c r="AH313" i="73"/>
  <c r="AI313" i="73"/>
  <c r="AF313" i="73"/>
  <c r="AG313" i="73"/>
  <c r="AW313" i="73"/>
  <c r="AX313" i="73"/>
  <c r="AU313" i="73"/>
  <c r="AV313" i="73"/>
  <c r="D313" i="73"/>
  <c r="E313" i="73"/>
  <c r="B313" i="73"/>
  <c r="C312" i="73"/>
  <c r="AB312" i="73"/>
  <c r="AA311" i="73"/>
  <c r="AC311" i="73"/>
  <c r="BB313" i="73"/>
  <c r="BC313" i="73"/>
  <c r="AZ313" i="73"/>
  <c r="BA313" i="73"/>
  <c r="S313" i="73"/>
  <c r="T313" i="73"/>
  <c r="Q313" i="73"/>
  <c r="R313" i="73"/>
  <c r="N313" i="73"/>
  <c r="O313" i="73"/>
  <c r="L313" i="73"/>
  <c r="M313" i="73"/>
  <c r="AR313" i="73"/>
  <c r="AS313" i="73"/>
  <c r="AP313" i="73"/>
  <c r="AQ313" i="73"/>
  <c r="X313" i="73"/>
  <c r="Y313" i="73"/>
  <c r="V313" i="73"/>
  <c r="W313" i="73"/>
  <c r="V308" i="64"/>
  <c r="X307" i="64"/>
  <c r="N320" i="64"/>
  <c r="AA306" i="64"/>
  <c r="F306" i="64"/>
  <c r="AE306" i="64"/>
  <c r="J306" i="64"/>
  <c r="AB306" i="64"/>
  <c r="G306" i="64"/>
  <c r="Z306" i="64"/>
  <c r="E306" i="64"/>
  <c r="AH306" i="64"/>
  <c r="M306" i="64"/>
  <c r="Y306" i="64"/>
  <c r="D306" i="64"/>
  <c r="AC306" i="64"/>
  <c r="H306" i="64"/>
  <c r="AG306" i="64"/>
  <c r="L306" i="64"/>
  <c r="AF306" i="64"/>
  <c r="K306" i="64"/>
  <c r="AD306" i="64"/>
  <c r="I306" i="64"/>
  <c r="P316" i="64"/>
  <c r="R314" i="64"/>
  <c r="AH314" i="73"/>
  <c r="AI314" i="73"/>
  <c r="AF314" i="73"/>
  <c r="AG314" i="73"/>
  <c r="AW314" i="73"/>
  <c r="AX314" i="73"/>
  <c r="AU314" i="73"/>
  <c r="AV314" i="73"/>
  <c r="D314" i="73"/>
  <c r="E314" i="73"/>
  <c r="B314" i="73"/>
  <c r="I314" i="73"/>
  <c r="J314" i="73"/>
  <c r="G314" i="73"/>
  <c r="H314" i="73"/>
  <c r="AM314" i="73"/>
  <c r="AN314" i="73"/>
  <c r="AK314" i="73"/>
  <c r="AL314" i="73"/>
  <c r="AA312" i="73"/>
  <c r="AC312" i="73"/>
  <c r="C313" i="73"/>
  <c r="AB313" i="73"/>
  <c r="AA313" i="73"/>
  <c r="AC313" i="73"/>
  <c r="AR314" i="73"/>
  <c r="AS314" i="73"/>
  <c r="AP314" i="73"/>
  <c r="AQ314" i="73"/>
  <c r="X314" i="73"/>
  <c r="Y314" i="73"/>
  <c r="V314" i="73"/>
  <c r="W314" i="73"/>
  <c r="BB314" i="73"/>
  <c r="BC314" i="73"/>
  <c r="AZ314" i="73"/>
  <c r="BA314" i="73"/>
  <c r="S314" i="73"/>
  <c r="T314" i="73"/>
  <c r="Q314" i="73"/>
  <c r="R314" i="73"/>
  <c r="N314" i="73"/>
  <c r="O314" i="73"/>
  <c r="L314" i="73"/>
  <c r="M314" i="73"/>
  <c r="AA307" i="64"/>
  <c r="F307" i="64"/>
  <c r="AE307" i="64"/>
  <c r="J307" i="64"/>
  <c r="AB307" i="64"/>
  <c r="G307" i="64"/>
  <c r="Z307" i="64"/>
  <c r="E307" i="64"/>
  <c r="AH307" i="64"/>
  <c r="M307" i="64"/>
  <c r="Y307" i="64"/>
  <c r="D307" i="64"/>
  <c r="AC307" i="64"/>
  <c r="H307" i="64"/>
  <c r="AG307" i="64"/>
  <c r="L307" i="64"/>
  <c r="AF307" i="64"/>
  <c r="K307" i="64"/>
  <c r="AD307" i="64"/>
  <c r="I307" i="64"/>
  <c r="R315" i="64"/>
  <c r="P317" i="64"/>
  <c r="N321" i="64"/>
  <c r="V309" i="64"/>
  <c r="X308" i="64"/>
  <c r="AR315" i="73"/>
  <c r="AS315" i="73"/>
  <c r="AP315" i="73"/>
  <c r="AQ315" i="73"/>
  <c r="X315" i="73"/>
  <c r="Y315" i="73"/>
  <c r="V315" i="73"/>
  <c r="W315" i="73"/>
  <c r="BB315" i="73"/>
  <c r="BC315" i="73"/>
  <c r="AZ315" i="73"/>
  <c r="BA315" i="73"/>
  <c r="S315" i="73"/>
  <c r="T315" i="73"/>
  <c r="Q315" i="73"/>
  <c r="R315" i="73"/>
  <c r="N315" i="73"/>
  <c r="O315" i="73"/>
  <c r="L315" i="73"/>
  <c r="M315" i="73"/>
  <c r="C314" i="73"/>
  <c r="AB314" i="73"/>
  <c r="AH315" i="73"/>
  <c r="AI315" i="73"/>
  <c r="AF315" i="73"/>
  <c r="AG315" i="73"/>
  <c r="AW315" i="73"/>
  <c r="AX315" i="73"/>
  <c r="AU315" i="73"/>
  <c r="AV315" i="73"/>
  <c r="D315" i="73"/>
  <c r="E315" i="73"/>
  <c r="B315" i="73"/>
  <c r="I315" i="73"/>
  <c r="J315" i="73"/>
  <c r="G315" i="73"/>
  <c r="H315" i="73"/>
  <c r="AM315" i="73"/>
  <c r="AN315" i="73"/>
  <c r="AK315" i="73"/>
  <c r="AL315" i="73"/>
  <c r="V310" i="64"/>
  <c r="X309" i="64"/>
  <c r="P318" i="64"/>
  <c r="R316" i="64"/>
  <c r="AA308" i="64"/>
  <c r="F308" i="64"/>
  <c r="AE308" i="64"/>
  <c r="J308" i="64"/>
  <c r="AB308" i="64"/>
  <c r="G308" i="64"/>
  <c r="Z308" i="64"/>
  <c r="E308" i="64"/>
  <c r="AH308" i="64"/>
  <c r="M308" i="64"/>
  <c r="Y308" i="64"/>
  <c r="D308" i="64"/>
  <c r="AC308" i="64"/>
  <c r="H308" i="64"/>
  <c r="AG308" i="64"/>
  <c r="L308" i="64"/>
  <c r="AF308" i="64"/>
  <c r="K308" i="64"/>
  <c r="AD308" i="64"/>
  <c r="I308" i="64"/>
  <c r="N322" i="64"/>
  <c r="AA314" i="73"/>
  <c r="AC314" i="73"/>
  <c r="AH316" i="73"/>
  <c r="AI316" i="73"/>
  <c r="AF316" i="73"/>
  <c r="AG316" i="73"/>
  <c r="AW316" i="73"/>
  <c r="AX316" i="73"/>
  <c r="AU316" i="73"/>
  <c r="AV316" i="73"/>
  <c r="D316" i="73"/>
  <c r="E316" i="73"/>
  <c r="B316" i="73"/>
  <c r="I316" i="73"/>
  <c r="J316" i="73"/>
  <c r="G316" i="73"/>
  <c r="H316" i="73"/>
  <c r="AM316" i="73"/>
  <c r="AN316" i="73"/>
  <c r="AK316" i="73"/>
  <c r="AL316" i="73"/>
  <c r="C315" i="73"/>
  <c r="AB315" i="73"/>
  <c r="AR316" i="73"/>
  <c r="AS316" i="73"/>
  <c r="AP316" i="73"/>
  <c r="AQ316" i="73"/>
  <c r="X316" i="73"/>
  <c r="Y316" i="73"/>
  <c r="V316" i="73"/>
  <c r="W316" i="73"/>
  <c r="BB316" i="73"/>
  <c r="BC316" i="73"/>
  <c r="AZ316" i="73"/>
  <c r="BA316" i="73"/>
  <c r="S316" i="73"/>
  <c r="T316" i="73"/>
  <c r="Q316" i="73"/>
  <c r="R316" i="73"/>
  <c r="N316" i="73"/>
  <c r="O316" i="73"/>
  <c r="L316" i="73"/>
  <c r="M316" i="73"/>
  <c r="Y309" i="64"/>
  <c r="D309" i="64"/>
  <c r="AC309" i="64"/>
  <c r="H309" i="64"/>
  <c r="AG309" i="64"/>
  <c r="L309" i="64"/>
  <c r="AF309" i="64"/>
  <c r="K309" i="64"/>
  <c r="AD309" i="64"/>
  <c r="I309" i="64"/>
  <c r="AA309" i="64"/>
  <c r="F309" i="64"/>
  <c r="AE309" i="64"/>
  <c r="J309" i="64"/>
  <c r="AB309" i="64"/>
  <c r="G309" i="64"/>
  <c r="Z309" i="64"/>
  <c r="E309" i="64"/>
  <c r="AH309" i="64"/>
  <c r="M309" i="64"/>
  <c r="N323" i="64"/>
  <c r="R317" i="64"/>
  <c r="P319" i="64"/>
  <c r="V311" i="64"/>
  <c r="X310" i="64"/>
  <c r="I317" i="73"/>
  <c r="J317" i="73"/>
  <c r="G317" i="73"/>
  <c r="H317" i="73"/>
  <c r="AM317" i="73"/>
  <c r="AN317" i="73"/>
  <c r="AK317" i="73"/>
  <c r="AL317" i="73"/>
  <c r="AH317" i="73"/>
  <c r="AI317" i="73"/>
  <c r="AF317" i="73"/>
  <c r="AG317" i="73"/>
  <c r="AW317" i="73"/>
  <c r="AX317" i="73"/>
  <c r="AU317" i="73"/>
  <c r="AV317" i="73"/>
  <c r="D317" i="73"/>
  <c r="E317" i="73"/>
  <c r="B317" i="73"/>
  <c r="AA315" i="73"/>
  <c r="AC315" i="73"/>
  <c r="C316" i="73"/>
  <c r="AB316" i="73"/>
  <c r="BB317" i="73"/>
  <c r="BC317" i="73"/>
  <c r="AZ317" i="73"/>
  <c r="BA317" i="73"/>
  <c r="S317" i="73"/>
  <c r="T317" i="73"/>
  <c r="Q317" i="73"/>
  <c r="R317" i="73"/>
  <c r="N317" i="73"/>
  <c r="O317" i="73"/>
  <c r="L317" i="73"/>
  <c r="M317" i="73"/>
  <c r="AR317" i="73"/>
  <c r="AS317" i="73"/>
  <c r="AP317" i="73"/>
  <c r="AQ317" i="73"/>
  <c r="X317" i="73"/>
  <c r="Y317" i="73"/>
  <c r="V317" i="73"/>
  <c r="W317" i="73"/>
  <c r="V312" i="64"/>
  <c r="X311" i="64"/>
  <c r="R318" i="64"/>
  <c r="Y310" i="64"/>
  <c r="D310" i="64"/>
  <c r="AC310" i="64"/>
  <c r="H310" i="64"/>
  <c r="AG310" i="64"/>
  <c r="L310" i="64"/>
  <c r="AF310" i="64"/>
  <c r="K310" i="64"/>
  <c r="AD310" i="64"/>
  <c r="I310" i="64"/>
  <c r="AA310" i="64"/>
  <c r="F310" i="64"/>
  <c r="AE310" i="64"/>
  <c r="J310" i="64"/>
  <c r="AB310" i="64"/>
  <c r="G310" i="64"/>
  <c r="Z310" i="64"/>
  <c r="E310" i="64"/>
  <c r="AH310" i="64"/>
  <c r="M310" i="64"/>
  <c r="P320" i="64"/>
  <c r="N324" i="64"/>
  <c r="BB318" i="73"/>
  <c r="BC318" i="73"/>
  <c r="AZ318" i="73"/>
  <c r="BA318" i="73"/>
  <c r="S318" i="73"/>
  <c r="T318" i="73"/>
  <c r="Q318" i="73"/>
  <c r="R318" i="73"/>
  <c r="N318" i="73"/>
  <c r="O318" i="73"/>
  <c r="L318" i="73"/>
  <c r="M318" i="73"/>
  <c r="AR318" i="73"/>
  <c r="AS318" i="73"/>
  <c r="AP318" i="73"/>
  <c r="AQ318" i="73"/>
  <c r="X318" i="73"/>
  <c r="Y318" i="73"/>
  <c r="V318" i="73"/>
  <c r="W318" i="73"/>
  <c r="C317" i="73"/>
  <c r="AB317" i="73"/>
  <c r="I318" i="73"/>
  <c r="J318" i="73"/>
  <c r="G318" i="73"/>
  <c r="H318" i="73"/>
  <c r="AM318" i="73"/>
  <c r="AN318" i="73"/>
  <c r="AK318" i="73"/>
  <c r="AL318" i="73"/>
  <c r="AH318" i="73"/>
  <c r="AI318" i="73"/>
  <c r="AF318" i="73"/>
  <c r="AG318" i="73"/>
  <c r="AW318" i="73"/>
  <c r="AX318" i="73"/>
  <c r="AU318" i="73"/>
  <c r="AV318" i="73"/>
  <c r="D318" i="73"/>
  <c r="E318" i="73"/>
  <c r="B318" i="73"/>
  <c r="AA316" i="73"/>
  <c r="AC316" i="73"/>
  <c r="AA311" i="64"/>
  <c r="F311" i="64"/>
  <c r="AE311" i="64"/>
  <c r="J311" i="64"/>
  <c r="AB311" i="64"/>
  <c r="G311" i="64"/>
  <c r="Z311" i="64"/>
  <c r="E311" i="64"/>
  <c r="AH311" i="64"/>
  <c r="M311" i="64"/>
  <c r="Y311" i="64"/>
  <c r="D311" i="64"/>
  <c r="AC311" i="64"/>
  <c r="H311" i="64"/>
  <c r="AG311" i="64"/>
  <c r="L311" i="64"/>
  <c r="AF311" i="64"/>
  <c r="K311" i="64"/>
  <c r="AD311" i="64"/>
  <c r="I311" i="64"/>
  <c r="N325" i="64"/>
  <c r="P321" i="64"/>
  <c r="R319" i="64"/>
  <c r="V313" i="64"/>
  <c r="X312" i="64"/>
  <c r="AR319" i="73"/>
  <c r="AS319" i="73"/>
  <c r="AP319" i="73"/>
  <c r="AQ319" i="73"/>
  <c r="X319" i="73"/>
  <c r="Y319" i="73"/>
  <c r="V319" i="73"/>
  <c r="W319" i="73"/>
  <c r="BB319" i="73"/>
  <c r="BC319" i="73"/>
  <c r="AZ319" i="73"/>
  <c r="BA319" i="73"/>
  <c r="S319" i="73"/>
  <c r="T319" i="73"/>
  <c r="Q319" i="73"/>
  <c r="R319" i="73"/>
  <c r="N319" i="73"/>
  <c r="O319" i="73"/>
  <c r="L319" i="73"/>
  <c r="M319" i="73"/>
  <c r="C318" i="73"/>
  <c r="AB318" i="73"/>
  <c r="AA317" i="73"/>
  <c r="AC317" i="73"/>
  <c r="AH319" i="73"/>
  <c r="AI319" i="73"/>
  <c r="AF319" i="73"/>
  <c r="AG319" i="73"/>
  <c r="AW319" i="73"/>
  <c r="AX319" i="73"/>
  <c r="AU319" i="73"/>
  <c r="AV319" i="73"/>
  <c r="D319" i="73"/>
  <c r="E319" i="73"/>
  <c r="B319" i="73"/>
  <c r="I319" i="73"/>
  <c r="J319" i="73"/>
  <c r="G319" i="73"/>
  <c r="H319" i="73"/>
  <c r="AM319" i="73"/>
  <c r="AN319" i="73"/>
  <c r="AK319" i="73"/>
  <c r="AL319" i="73"/>
  <c r="V314" i="64"/>
  <c r="X313" i="64"/>
  <c r="P322" i="64"/>
  <c r="N326" i="64"/>
  <c r="Y312" i="64"/>
  <c r="D312" i="64"/>
  <c r="AC312" i="64"/>
  <c r="H312" i="64"/>
  <c r="AG312" i="64"/>
  <c r="L312" i="64"/>
  <c r="AF312" i="64"/>
  <c r="K312" i="64"/>
  <c r="AD312" i="64"/>
  <c r="I312" i="64"/>
  <c r="AA312" i="64"/>
  <c r="F312" i="64"/>
  <c r="AE312" i="64"/>
  <c r="J312" i="64"/>
  <c r="AB312" i="64"/>
  <c r="G312" i="64"/>
  <c r="Z312" i="64"/>
  <c r="E312" i="64"/>
  <c r="AH312" i="64"/>
  <c r="M312" i="64"/>
  <c r="R320" i="64"/>
  <c r="BB320" i="73"/>
  <c r="BC320" i="73"/>
  <c r="AZ320" i="73"/>
  <c r="BA320" i="73"/>
  <c r="S320" i="73"/>
  <c r="T320" i="73"/>
  <c r="Q320" i="73"/>
  <c r="R320" i="73"/>
  <c r="N320" i="73"/>
  <c r="O320" i="73"/>
  <c r="L320" i="73"/>
  <c r="M320" i="73"/>
  <c r="AR320" i="73"/>
  <c r="AS320" i="73"/>
  <c r="AP320" i="73"/>
  <c r="AQ320" i="73"/>
  <c r="X320" i="73"/>
  <c r="Y320" i="73"/>
  <c r="V320" i="73"/>
  <c r="W320" i="73"/>
  <c r="AA318" i="73"/>
  <c r="AC318" i="73"/>
  <c r="I320" i="73"/>
  <c r="J320" i="73"/>
  <c r="G320" i="73"/>
  <c r="H320" i="73"/>
  <c r="AM320" i="73"/>
  <c r="AN320" i="73"/>
  <c r="AK320" i="73"/>
  <c r="AL320" i="73"/>
  <c r="AH320" i="73"/>
  <c r="AI320" i="73"/>
  <c r="AF320" i="73"/>
  <c r="AG320" i="73"/>
  <c r="AW320" i="73"/>
  <c r="AX320" i="73"/>
  <c r="AU320" i="73"/>
  <c r="AV320" i="73"/>
  <c r="D320" i="73"/>
  <c r="E320" i="73"/>
  <c r="B320" i="73"/>
  <c r="C319" i="73"/>
  <c r="AB319" i="73"/>
  <c r="AA313" i="64"/>
  <c r="F313" i="64"/>
  <c r="AE313" i="64"/>
  <c r="J313" i="64"/>
  <c r="AB313" i="64"/>
  <c r="G313" i="64"/>
  <c r="Z313" i="64"/>
  <c r="E313" i="64"/>
  <c r="AH313" i="64"/>
  <c r="M313" i="64"/>
  <c r="Y313" i="64"/>
  <c r="D313" i="64"/>
  <c r="AC313" i="64"/>
  <c r="H313" i="64"/>
  <c r="AG313" i="64"/>
  <c r="L313" i="64"/>
  <c r="AF313" i="64"/>
  <c r="K313" i="64"/>
  <c r="AD313" i="64"/>
  <c r="I313" i="64"/>
  <c r="R321" i="64"/>
  <c r="N327" i="64"/>
  <c r="P323" i="64"/>
  <c r="V315" i="64"/>
  <c r="X314" i="64"/>
  <c r="AA319" i="73"/>
  <c r="AC319" i="73"/>
  <c r="AR321" i="73"/>
  <c r="AS321" i="73"/>
  <c r="AP321" i="73"/>
  <c r="AQ321" i="73"/>
  <c r="X321" i="73"/>
  <c r="Y321" i="73"/>
  <c r="V321" i="73"/>
  <c r="W321" i="73"/>
  <c r="BB321" i="73"/>
  <c r="BC321" i="73"/>
  <c r="AZ321" i="73"/>
  <c r="BA321" i="73"/>
  <c r="S321" i="73"/>
  <c r="T321" i="73"/>
  <c r="Q321" i="73"/>
  <c r="R321" i="73"/>
  <c r="N321" i="73"/>
  <c r="O321" i="73"/>
  <c r="L321" i="73"/>
  <c r="M321" i="73"/>
  <c r="C320" i="73"/>
  <c r="AB320" i="73"/>
  <c r="AH321" i="73"/>
  <c r="AI321" i="73"/>
  <c r="AF321" i="73"/>
  <c r="AG321" i="73"/>
  <c r="AW321" i="73"/>
  <c r="AX321" i="73"/>
  <c r="AU321" i="73"/>
  <c r="AV321" i="73"/>
  <c r="D321" i="73"/>
  <c r="E321" i="73"/>
  <c r="B321" i="73"/>
  <c r="I321" i="73"/>
  <c r="J321" i="73"/>
  <c r="G321" i="73"/>
  <c r="H321" i="73"/>
  <c r="AM321" i="73"/>
  <c r="AN321" i="73"/>
  <c r="AK321" i="73"/>
  <c r="AL321" i="73"/>
  <c r="V316" i="64"/>
  <c r="X315" i="64"/>
  <c r="N328" i="64"/>
  <c r="AA314" i="64"/>
  <c r="F314" i="64"/>
  <c r="AE314" i="64"/>
  <c r="J314" i="64"/>
  <c r="AB314" i="64"/>
  <c r="G314" i="64"/>
  <c r="Z314" i="64"/>
  <c r="E314" i="64"/>
  <c r="AH314" i="64"/>
  <c r="M314" i="64"/>
  <c r="Y314" i="64"/>
  <c r="D314" i="64"/>
  <c r="AC314" i="64"/>
  <c r="H314" i="64"/>
  <c r="AG314" i="64"/>
  <c r="L314" i="64"/>
  <c r="AF314" i="64"/>
  <c r="K314" i="64"/>
  <c r="AD314" i="64"/>
  <c r="I314" i="64"/>
  <c r="P324" i="64"/>
  <c r="R322" i="64"/>
  <c r="AW322" i="73"/>
  <c r="AX322" i="73"/>
  <c r="AU322" i="73"/>
  <c r="AV322" i="73"/>
  <c r="D322" i="73"/>
  <c r="E322" i="73"/>
  <c r="B322" i="73"/>
  <c r="I322" i="73"/>
  <c r="J322" i="73"/>
  <c r="G322" i="73"/>
  <c r="H322" i="73"/>
  <c r="AM322" i="73"/>
  <c r="AN322" i="73"/>
  <c r="AK322" i="73"/>
  <c r="AL322" i="73"/>
  <c r="C321" i="73"/>
  <c r="AB321" i="73"/>
  <c r="AA320" i="73"/>
  <c r="AC320" i="73"/>
  <c r="AH322" i="73"/>
  <c r="AI322" i="73"/>
  <c r="AF322" i="73"/>
  <c r="AG322" i="73"/>
  <c r="AR322" i="73"/>
  <c r="AS322" i="73"/>
  <c r="AP322" i="73"/>
  <c r="AQ322" i="73"/>
  <c r="X322" i="73"/>
  <c r="Y322" i="73"/>
  <c r="V322" i="73"/>
  <c r="W322" i="73"/>
  <c r="BB322" i="73"/>
  <c r="BC322" i="73"/>
  <c r="AZ322" i="73"/>
  <c r="BA322" i="73"/>
  <c r="S322" i="73"/>
  <c r="T322" i="73"/>
  <c r="Q322" i="73"/>
  <c r="R322" i="73"/>
  <c r="N322" i="73"/>
  <c r="O322" i="73"/>
  <c r="L322" i="73"/>
  <c r="M322" i="73"/>
  <c r="Y315" i="64"/>
  <c r="D315" i="64"/>
  <c r="AC315" i="64"/>
  <c r="H315" i="64"/>
  <c r="AG315" i="64"/>
  <c r="L315" i="64"/>
  <c r="AF315" i="64"/>
  <c r="K315" i="64"/>
  <c r="AD315" i="64"/>
  <c r="I315" i="64"/>
  <c r="AA315" i="64"/>
  <c r="F315" i="64"/>
  <c r="AE315" i="64"/>
  <c r="J315" i="64"/>
  <c r="AB315" i="64"/>
  <c r="G315" i="64"/>
  <c r="Z315" i="64"/>
  <c r="E315" i="64"/>
  <c r="AH315" i="64"/>
  <c r="M315" i="64"/>
  <c r="R323" i="64"/>
  <c r="P325" i="64"/>
  <c r="N329" i="64"/>
  <c r="V317" i="64"/>
  <c r="X316" i="64"/>
  <c r="BB323" i="73"/>
  <c r="BC323" i="73"/>
  <c r="AZ323" i="73"/>
  <c r="BA323" i="73"/>
  <c r="S323" i="73"/>
  <c r="T323" i="73"/>
  <c r="Q323" i="73"/>
  <c r="R323" i="73"/>
  <c r="N323" i="73"/>
  <c r="O323" i="73"/>
  <c r="L323" i="73"/>
  <c r="M323" i="73"/>
  <c r="AR323" i="73"/>
  <c r="AS323" i="73"/>
  <c r="AP323" i="73"/>
  <c r="AQ323" i="73"/>
  <c r="X323" i="73"/>
  <c r="Y323" i="73"/>
  <c r="V323" i="73"/>
  <c r="W323" i="73"/>
  <c r="I323" i="73"/>
  <c r="J323" i="73"/>
  <c r="G323" i="73"/>
  <c r="H323" i="73"/>
  <c r="AM323" i="73"/>
  <c r="AN323" i="73"/>
  <c r="AK323" i="73"/>
  <c r="AL323" i="73"/>
  <c r="AH323" i="73"/>
  <c r="AI323" i="73"/>
  <c r="AF323" i="73"/>
  <c r="AG323" i="73"/>
  <c r="AW323" i="73"/>
  <c r="AX323" i="73"/>
  <c r="AU323" i="73"/>
  <c r="AV323" i="73"/>
  <c r="D323" i="73"/>
  <c r="E323" i="73"/>
  <c r="B323" i="73"/>
  <c r="AA321" i="73"/>
  <c r="AC321" i="73"/>
  <c r="C322" i="73"/>
  <c r="AB322" i="73"/>
  <c r="V318" i="64"/>
  <c r="X317" i="64"/>
  <c r="P326" i="64"/>
  <c r="R324" i="64"/>
  <c r="AA316" i="64"/>
  <c r="F316" i="64"/>
  <c r="AE316" i="64"/>
  <c r="J316" i="64"/>
  <c r="AB316" i="64"/>
  <c r="G316" i="64"/>
  <c r="Z316" i="64"/>
  <c r="E316" i="64"/>
  <c r="AH316" i="64"/>
  <c r="M316" i="64"/>
  <c r="Y316" i="64"/>
  <c r="D316" i="64"/>
  <c r="AC316" i="64"/>
  <c r="H316" i="64"/>
  <c r="AG316" i="64"/>
  <c r="L316" i="64"/>
  <c r="AF316" i="64"/>
  <c r="K316" i="64"/>
  <c r="AD316" i="64"/>
  <c r="I316" i="64"/>
  <c r="N330" i="64"/>
  <c r="AR324" i="73"/>
  <c r="AS324" i="73"/>
  <c r="AP324" i="73"/>
  <c r="AQ324" i="73"/>
  <c r="X324" i="73"/>
  <c r="Y324" i="73"/>
  <c r="V324" i="73"/>
  <c r="W324" i="73"/>
  <c r="BB324" i="73"/>
  <c r="BC324" i="73"/>
  <c r="AZ324" i="73"/>
  <c r="BA324" i="73"/>
  <c r="S324" i="73"/>
  <c r="T324" i="73"/>
  <c r="Q324" i="73"/>
  <c r="R324" i="73"/>
  <c r="N324" i="73"/>
  <c r="O324" i="73"/>
  <c r="L324" i="73"/>
  <c r="M324" i="73"/>
  <c r="AA322" i="73"/>
  <c r="AC322" i="73"/>
  <c r="AH324" i="73"/>
  <c r="AI324" i="73"/>
  <c r="AF324" i="73"/>
  <c r="AG324" i="73"/>
  <c r="AW324" i="73"/>
  <c r="AX324" i="73"/>
  <c r="AU324" i="73"/>
  <c r="AV324" i="73"/>
  <c r="D324" i="73"/>
  <c r="E324" i="73"/>
  <c r="B324" i="73"/>
  <c r="I324" i="73"/>
  <c r="J324" i="73"/>
  <c r="G324" i="73"/>
  <c r="H324" i="73"/>
  <c r="AM324" i="73"/>
  <c r="AN324" i="73"/>
  <c r="AK324" i="73"/>
  <c r="AL324" i="73"/>
  <c r="C323" i="73"/>
  <c r="AB323" i="73"/>
  <c r="Y317" i="64"/>
  <c r="D317" i="64"/>
  <c r="AC317" i="64"/>
  <c r="H317" i="64"/>
  <c r="AG317" i="64"/>
  <c r="L317" i="64"/>
  <c r="AF317" i="64"/>
  <c r="K317" i="64"/>
  <c r="AD317" i="64"/>
  <c r="I317" i="64"/>
  <c r="AA317" i="64"/>
  <c r="F317" i="64"/>
  <c r="AE317" i="64"/>
  <c r="J317" i="64"/>
  <c r="AB317" i="64"/>
  <c r="G317" i="64"/>
  <c r="Z317" i="64"/>
  <c r="E317" i="64"/>
  <c r="AH317" i="64"/>
  <c r="M317" i="64"/>
  <c r="N331" i="64"/>
  <c r="R325" i="64"/>
  <c r="P327" i="64"/>
  <c r="V319" i="64"/>
  <c r="X318" i="64"/>
  <c r="AA323" i="73"/>
  <c r="AC323" i="73"/>
  <c r="I325" i="73"/>
  <c r="J325" i="73"/>
  <c r="G325" i="73"/>
  <c r="H325" i="73"/>
  <c r="AM325" i="73"/>
  <c r="AN325" i="73"/>
  <c r="AK325" i="73"/>
  <c r="AL325" i="73"/>
  <c r="AH325" i="73"/>
  <c r="AI325" i="73"/>
  <c r="AF325" i="73"/>
  <c r="AG325" i="73"/>
  <c r="AW325" i="73"/>
  <c r="AX325" i="73"/>
  <c r="AU325" i="73"/>
  <c r="AV325" i="73"/>
  <c r="D325" i="73"/>
  <c r="E325" i="73"/>
  <c r="B325" i="73"/>
  <c r="C324" i="73"/>
  <c r="AB324" i="73"/>
  <c r="BB325" i="73"/>
  <c r="BC325" i="73"/>
  <c r="AZ325" i="73"/>
  <c r="BA325" i="73"/>
  <c r="S325" i="73"/>
  <c r="T325" i="73"/>
  <c r="Q325" i="73"/>
  <c r="R325" i="73"/>
  <c r="N325" i="73"/>
  <c r="O325" i="73"/>
  <c r="L325" i="73"/>
  <c r="M325" i="73"/>
  <c r="AR325" i="73"/>
  <c r="AS325" i="73"/>
  <c r="AP325" i="73"/>
  <c r="AQ325" i="73"/>
  <c r="X325" i="73"/>
  <c r="Y325" i="73"/>
  <c r="V325" i="73"/>
  <c r="W325" i="73"/>
  <c r="V320" i="64"/>
  <c r="X319" i="64"/>
  <c r="R326" i="64"/>
  <c r="AA318" i="64"/>
  <c r="F318" i="64"/>
  <c r="AE318" i="64"/>
  <c r="J318" i="64"/>
  <c r="AB318" i="64"/>
  <c r="G318" i="64"/>
  <c r="Z318" i="64"/>
  <c r="E318" i="64"/>
  <c r="AH318" i="64"/>
  <c r="M318" i="64"/>
  <c r="Y318" i="64"/>
  <c r="D318" i="64"/>
  <c r="AC318" i="64"/>
  <c r="H318" i="64"/>
  <c r="AG318" i="64"/>
  <c r="L318" i="64"/>
  <c r="AF318" i="64"/>
  <c r="K318" i="64"/>
  <c r="AD318" i="64"/>
  <c r="I318" i="64"/>
  <c r="P328" i="64"/>
  <c r="N332" i="64"/>
  <c r="AR326" i="73"/>
  <c r="AS326" i="73"/>
  <c r="AP326" i="73"/>
  <c r="AQ326" i="73"/>
  <c r="X326" i="73"/>
  <c r="Y326" i="73"/>
  <c r="V326" i="73"/>
  <c r="W326" i="73"/>
  <c r="BB326" i="73"/>
  <c r="BC326" i="73"/>
  <c r="AZ326" i="73"/>
  <c r="BA326" i="73"/>
  <c r="S326" i="73"/>
  <c r="T326" i="73"/>
  <c r="Q326" i="73"/>
  <c r="R326" i="73"/>
  <c r="N326" i="73"/>
  <c r="O326" i="73"/>
  <c r="L326" i="73"/>
  <c r="M326" i="73"/>
  <c r="AA324" i="73"/>
  <c r="AC324" i="73"/>
  <c r="C325" i="73"/>
  <c r="AB325" i="73"/>
  <c r="AH326" i="73"/>
  <c r="AI326" i="73"/>
  <c r="AF326" i="73"/>
  <c r="AG326" i="73"/>
  <c r="AW326" i="73"/>
  <c r="AX326" i="73"/>
  <c r="AU326" i="73"/>
  <c r="AV326" i="73"/>
  <c r="D326" i="73"/>
  <c r="E326" i="73"/>
  <c r="B326" i="73"/>
  <c r="I326" i="73"/>
  <c r="J326" i="73"/>
  <c r="G326" i="73"/>
  <c r="H326" i="73"/>
  <c r="AM326" i="73"/>
  <c r="AN326" i="73"/>
  <c r="AK326" i="73"/>
  <c r="AL326" i="73"/>
  <c r="AA319" i="64"/>
  <c r="F319" i="64"/>
  <c r="AE319" i="64"/>
  <c r="J319" i="64"/>
  <c r="AB319" i="64"/>
  <c r="G319" i="64"/>
  <c r="Z319" i="64"/>
  <c r="E319" i="64"/>
  <c r="AH319" i="64"/>
  <c r="M319" i="64"/>
  <c r="Y319" i="64"/>
  <c r="D319" i="64"/>
  <c r="AC319" i="64"/>
  <c r="H319" i="64"/>
  <c r="AG319" i="64"/>
  <c r="L319" i="64"/>
  <c r="AF319" i="64"/>
  <c r="K319" i="64"/>
  <c r="AD319" i="64"/>
  <c r="I319" i="64"/>
  <c r="N333" i="64"/>
  <c r="P329" i="64"/>
  <c r="R327" i="64"/>
  <c r="V321" i="64"/>
  <c r="X320" i="64"/>
  <c r="AR327" i="73"/>
  <c r="AS327" i="73"/>
  <c r="AP327" i="73"/>
  <c r="AQ327" i="73"/>
  <c r="X327" i="73"/>
  <c r="Y327" i="73"/>
  <c r="V327" i="73"/>
  <c r="W327" i="73"/>
  <c r="BB327" i="73"/>
  <c r="BC327" i="73"/>
  <c r="AZ327" i="73"/>
  <c r="BA327" i="73"/>
  <c r="S327" i="73"/>
  <c r="T327" i="73"/>
  <c r="Q327" i="73"/>
  <c r="R327" i="73"/>
  <c r="N327" i="73"/>
  <c r="O327" i="73"/>
  <c r="L327" i="73"/>
  <c r="M327" i="73"/>
  <c r="AH327" i="73"/>
  <c r="AI327" i="73"/>
  <c r="AF327" i="73"/>
  <c r="AG327" i="73"/>
  <c r="AW327" i="73"/>
  <c r="AX327" i="73"/>
  <c r="AU327" i="73"/>
  <c r="AV327" i="73"/>
  <c r="D327" i="73"/>
  <c r="E327" i="73"/>
  <c r="B327" i="73"/>
  <c r="I327" i="73"/>
  <c r="J327" i="73"/>
  <c r="G327" i="73"/>
  <c r="H327" i="73"/>
  <c r="AM327" i="73"/>
  <c r="AN327" i="73"/>
  <c r="AK327" i="73"/>
  <c r="AL327" i="73"/>
  <c r="C326" i="73"/>
  <c r="AB326" i="73"/>
  <c r="AA325" i="73"/>
  <c r="AC325" i="73"/>
  <c r="V322" i="64"/>
  <c r="X321" i="64"/>
  <c r="P330" i="64"/>
  <c r="N334" i="64"/>
  <c r="Y320" i="64"/>
  <c r="D320" i="64"/>
  <c r="AC320" i="64"/>
  <c r="H320" i="64"/>
  <c r="AG320" i="64"/>
  <c r="L320" i="64"/>
  <c r="AF320" i="64"/>
  <c r="K320" i="64"/>
  <c r="AD320" i="64"/>
  <c r="I320" i="64"/>
  <c r="AA320" i="64"/>
  <c r="F320" i="64"/>
  <c r="AE320" i="64"/>
  <c r="J320" i="64"/>
  <c r="AB320" i="64"/>
  <c r="G320" i="64"/>
  <c r="Z320" i="64"/>
  <c r="E320" i="64"/>
  <c r="AH320" i="64"/>
  <c r="M320" i="64"/>
  <c r="R328" i="64"/>
  <c r="I328" i="73"/>
  <c r="J328" i="73"/>
  <c r="G328" i="73"/>
  <c r="H328" i="73"/>
  <c r="AM328" i="73"/>
  <c r="AN328" i="73"/>
  <c r="AK328" i="73"/>
  <c r="AL328" i="73"/>
  <c r="AH328" i="73"/>
  <c r="AI328" i="73"/>
  <c r="AF328" i="73"/>
  <c r="AG328" i="73"/>
  <c r="AW328" i="73"/>
  <c r="AX328" i="73"/>
  <c r="AU328" i="73"/>
  <c r="AV328" i="73"/>
  <c r="D328" i="73"/>
  <c r="E328" i="73"/>
  <c r="B328" i="73"/>
  <c r="BB328" i="73"/>
  <c r="BC328" i="73"/>
  <c r="AZ328" i="73"/>
  <c r="BA328" i="73"/>
  <c r="S328" i="73"/>
  <c r="T328" i="73"/>
  <c r="Q328" i="73"/>
  <c r="R328" i="73"/>
  <c r="N328" i="73"/>
  <c r="O328" i="73"/>
  <c r="L328" i="73"/>
  <c r="M328" i="73"/>
  <c r="AR328" i="73"/>
  <c r="AS328" i="73"/>
  <c r="AP328" i="73"/>
  <c r="AQ328" i="73"/>
  <c r="X328" i="73"/>
  <c r="Y328" i="73"/>
  <c r="V328" i="73"/>
  <c r="W328" i="73"/>
  <c r="AA326" i="73"/>
  <c r="AC326" i="73"/>
  <c r="C327" i="73"/>
  <c r="AB327" i="73"/>
  <c r="AA321" i="64"/>
  <c r="F321" i="64"/>
  <c r="AE321" i="64"/>
  <c r="J321" i="64"/>
  <c r="Z321" i="64"/>
  <c r="E321" i="64"/>
  <c r="AD321" i="64"/>
  <c r="I321" i="64"/>
  <c r="AH321" i="64"/>
  <c r="M321" i="64"/>
  <c r="Y321" i="64"/>
  <c r="D321" i="64"/>
  <c r="AC321" i="64"/>
  <c r="H321" i="64"/>
  <c r="AG321" i="64"/>
  <c r="L321" i="64"/>
  <c r="AB321" i="64"/>
  <c r="G321" i="64"/>
  <c r="AF321" i="64"/>
  <c r="K321" i="64"/>
  <c r="R329" i="64"/>
  <c r="N335" i="64"/>
  <c r="P331" i="64"/>
  <c r="V323" i="64"/>
  <c r="X322" i="64"/>
  <c r="AR329" i="73"/>
  <c r="AS329" i="73"/>
  <c r="AP329" i="73"/>
  <c r="AQ329" i="73"/>
  <c r="AW329" i="73"/>
  <c r="AX329" i="73"/>
  <c r="AU329" i="73"/>
  <c r="AV329" i="73"/>
  <c r="D329" i="73"/>
  <c r="E329" i="73"/>
  <c r="B329" i="73"/>
  <c r="AH329" i="73"/>
  <c r="AI329" i="73"/>
  <c r="AF329" i="73"/>
  <c r="AG329" i="73"/>
  <c r="AM329" i="73"/>
  <c r="AN329" i="73"/>
  <c r="AK329" i="73"/>
  <c r="AL329" i="73"/>
  <c r="C328" i="73"/>
  <c r="AA328" i="73"/>
  <c r="AC328" i="73"/>
  <c r="S329" i="73"/>
  <c r="T329" i="73"/>
  <c r="Q329" i="73"/>
  <c r="R329" i="73"/>
  <c r="X329" i="73"/>
  <c r="Y329" i="73"/>
  <c r="V329" i="73"/>
  <c r="W329" i="73"/>
  <c r="BB329" i="73"/>
  <c r="BC329" i="73"/>
  <c r="AZ329" i="73"/>
  <c r="BA329" i="73"/>
  <c r="I329" i="73"/>
  <c r="J329" i="73"/>
  <c r="G329" i="73"/>
  <c r="H329" i="73"/>
  <c r="N329" i="73"/>
  <c r="O329" i="73"/>
  <c r="L329" i="73"/>
  <c r="M329" i="73"/>
  <c r="AA327" i="73"/>
  <c r="AC327" i="73"/>
  <c r="V324" i="64"/>
  <c r="X323" i="64"/>
  <c r="N336" i="64"/>
  <c r="Y322" i="64"/>
  <c r="D322" i="64"/>
  <c r="AC322" i="64"/>
  <c r="H322" i="64"/>
  <c r="AG322" i="64"/>
  <c r="L322" i="64"/>
  <c r="AB322" i="64"/>
  <c r="G322" i="64"/>
  <c r="AF322" i="64"/>
  <c r="K322" i="64"/>
  <c r="AA322" i="64"/>
  <c r="F322" i="64"/>
  <c r="AE322" i="64"/>
  <c r="J322" i="64"/>
  <c r="Z322" i="64"/>
  <c r="E322" i="64"/>
  <c r="AD322" i="64"/>
  <c r="I322" i="64"/>
  <c r="AH322" i="64"/>
  <c r="M322" i="64"/>
  <c r="P332" i="64"/>
  <c r="R330" i="64"/>
  <c r="AB328" i="73"/>
  <c r="BB330" i="73"/>
  <c r="BC330" i="73"/>
  <c r="AZ330" i="73"/>
  <c r="BA330" i="73"/>
  <c r="I330" i="73"/>
  <c r="J330" i="73"/>
  <c r="G330" i="73"/>
  <c r="H330" i="73"/>
  <c r="N330" i="73"/>
  <c r="O330" i="73"/>
  <c r="L330" i="73"/>
  <c r="M330" i="73"/>
  <c r="S330" i="73"/>
  <c r="T330" i="73"/>
  <c r="Q330" i="73"/>
  <c r="R330" i="73"/>
  <c r="X330" i="73"/>
  <c r="Y330" i="73"/>
  <c r="V330" i="73"/>
  <c r="W330" i="73"/>
  <c r="C329" i="73"/>
  <c r="AB329" i="73"/>
  <c r="AH330" i="73"/>
  <c r="AI330" i="73"/>
  <c r="AF330" i="73"/>
  <c r="AG330" i="73"/>
  <c r="AM330" i="73"/>
  <c r="AN330" i="73"/>
  <c r="AK330" i="73"/>
  <c r="AL330" i="73"/>
  <c r="AR330" i="73"/>
  <c r="AS330" i="73"/>
  <c r="AP330" i="73"/>
  <c r="AQ330" i="73"/>
  <c r="AW330" i="73"/>
  <c r="AX330" i="73"/>
  <c r="AU330" i="73"/>
  <c r="AV330" i="73"/>
  <c r="D330" i="73"/>
  <c r="E330" i="73"/>
  <c r="B330" i="73"/>
  <c r="Y323" i="64"/>
  <c r="D323" i="64"/>
  <c r="AC323" i="64"/>
  <c r="H323" i="64"/>
  <c r="AG323" i="64"/>
  <c r="L323" i="64"/>
  <c r="AB323" i="64"/>
  <c r="G323" i="64"/>
  <c r="AF323" i="64"/>
  <c r="K323" i="64"/>
  <c r="AA323" i="64"/>
  <c r="F323" i="64"/>
  <c r="AE323" i="64"/>
  <c r="J323" i="64"/>
  <c r="Z323" i="64"/>
  <c r="E323" i="64"/>
  <c r="AD323" i="64"/>
  <c r="I323" i="64"/>
  <c r="AH323" i="64"/>
  <c r="M323" i="64"/>
  <c r="R331" i="64"/>
  <c r="P333" i="64"/>
  <c r="N337" i="64"/>
  <c r="V325" i="64"/>
  <c r="X324" i="64"/>
  <c r="BB331" i="73"/>
  <c r="BC331" i="73"/>
  <c r="AZ331" i="73"/>
  <c r="BA331" i="73"/>
  <c r="I331" i="73"/>
  <c r="J331" i="73"/>
  <c r="G331" i="73"/>
  <c r="H331" i="73"/>
  <c r="N331" i="73"/>
  <c r="O331" i="73"/>
  <c r="L331" i="73"/>
  <c r="M331" i="73"/>
  <c r="S331" i="73"/>
  <c r="T331" i="73"/>
  <c r="Q331" i="73"/>
  <c r="R331" i="73"/>
  <c r="X331" i="73"/>
  <c r="Y331" i="73"/>
  <c r="V331" i="73"/>
  <c r="W331" i="73"/>
  <c r="C330" i="73"/>
  <c r="AB330" i="73"/>
  <c r="AA329" i="73"/>
  <c r="AC329" i="73"/>
  <c r="AH331" i="73"/>
  <c r="AI331" i="73"/>
  <c r="AF331" i="73"/>
  <c r="AG331" i="73"/>
  <c r="AM331" i="73"/>
  <c r="AN331" i="73"/>
  <c r="AK331" i="73"/>
  <c r="AL331" i="73"/>
  <c r="AR331" i="73"/>
  <c r="AS331" i="73"/>
  <c r="AP331" i="73"/>
  <c r="AQ331" i="73"/>
  <c r="AW331" i="73"/>
  <c r="AX331" i="73"/>
  <c r="AU331" i="73"/>
  <c r="AV331" i="73"/>
  <c r="D331" i="73"/>
  <c r="E331" i="73"/>
  <c r="B331" i="73"/>
  <c r="V326" i="64"/>
  <c r="X325" i="64"/>
  <c r="P334" i="64"/>
  <c r="Y324" i="64"/>
  <c r="D324" i="64"/>
  <c r="AC324" i="64"/>
  <c r="H324" i="64"/>
  <c r="AG324" i="64"/>
  <c r="L324" i="64"/>
  <c r="AB324" i="64"/>
  <c r="G324" i="64"/>
  <c r="AF324" i="64"/>
  <c r="K324" i="64"/>
  <c r="AA324" i="64"/>
  <c r="F324" i="64"/>
  <c r="AE324" i="64"/>
  <c r="J324" i="64"/>
  <c r="Z324" i="64"/>
  <c r="E324" i="64"/>
  <c r="AD324" i="64"/>
  <c r="I324" i="64"/>
  <c r="AH324" i="64"/>
  <c r="M324" i="64"/>
  <c r="N338" i="64"/>
  <c r="R332" i="64"/>
  <c r="AH332" i="73"/>
  <c r="AI332" i="73"/>
  <c r="AF332" i="73"/>
  <c r="AG332" i="73"/>
  <c r="AM332" i="73"/>
  <c r="AN332" i="73"/>
  <c r="AK332" i="73"/>
  <c r="AL332" i="73"/>
  <c r="AR332" i="73"/>
  <c r="AS332" i="73"/>
  <c r="AP332" i="73"/>
  <c r="AQ332" i="73"/>
  <c r="AW332" i="73"/>
  <c r="AX332" i="73"/>
  <c r="AU332" i="73"/>
  <c r="AV332" i="73"/>
  <c r="D332" i="73"/>
  <c r="E332" i="73"/>
  <c r="B332" i="73"/>
  <c r="AA330" i="73"/>
  <c r="AC330" i="73"/>
  <c r="BB332" i="73"/>
  <c r="BC332" i="73"/>
  <c r="AZ332" i="73"/>
  <c r="BA332" i="73"/>
  <c r="I332" i="73"/>
  <c r="J332" i="73"/>
  <c r="G332" i="73"/>
  <c r="H332" i="73"/>
  <c r="N332" i="73"/>
  <c r="O332" i="73"/>
  <c r="L332" i="73"/>
  <c r="M332" i="73"/>
  <c r="S332" i="73"/>
  <c r="T332" i="73"/>
  <c r="Q332" i="73"/>
  <c r="R332" i="73"/>
  <c r="X332" i="73"/>
  <c r="Y332" i="73"/>
  <c r="V332" i="73"/>
  <c r="W332" i="73"/>
  <c r="C331" i="73"/>
  <c r="AA331" i="73"/>
  <c r="AC331" i="73"/>
  <c r="AA325" i="64"/>
  <c r="F325" i="64"/>
  <c r="AE325" i="64"/>
  <c r="J325" i="64"/>
  <c r="Z325" i="64"/>
  <c r="E325" i="64"/>
  <c r="AD325" i="64"/>
  <c r="I325" i="64"/>
  <c r="AH325" i="64"/>
  <c r="M325" i="64"/>
  <c r="Y325" i="64"/>
  <c r="D325" i="64"/>
  <c r="AC325" i="64"/>
  <c r="H325" i="64"/>
  <c r="AG325" i="64"/>
  <c r="L325" i="64"/>
  <c r="AB325" i="64"/>
  <c r="G325" i="64"/>
  <c r="AF325" i="64"/>
  <c r="K325" i="64"/>
  <c r="R333" i="64"/>
  <c r="N339" i="64"/>
  <c r="P335" i="64"/>
  <c r="V327" i="64"/>
  <c r="X326" i="64"/>
  <c r="AB331" i="73"/>
  <c r="S333" i="73"/>
  <c r="T333" i="73"/>
  <c r="Q333" i="73"/>
  <c r="R333" i="73"/>
  <c r="X333" i="73"/>
  <c r="Y333" i="73"/>
  <c r="V333" i="73"/>
  <c r="W333" i="73"/>
  <c r="BB333" i="73"/>
  <c r="BC333" i="73"/>
  <c r="AZ333" i="73"/>
  <c r="BA333" i="73"/>
  <c r="I333" i="73"/>
  <c r="J333" i="73"/>
  <c r="G333" i="73"/>
  <c r="H333" i="73"/>
  <c r="N333" i="73"/>
  <c r="O333" i="73"/>
  <c r="L333" i="73"/>
  <c r="M333" i="73"/>
  <c r="C332" i="73"/>
  <c r="AA332" i="73"/>
  <c r="AC332" i="73"/>
  <c r="AR333" i="73"/>
  <c r="AS333" i="73"/>
  <c r="AP333" i="73"/>
  <c r="AQ333" i="73"/>
  <c r="AW333" i="73"/>
  <c r="AX333" i="73"/>
  <c r="AU333" i="73"/>
  <c r="AV333" i="73"/>
  <c r="D333" i="73"/>
  <c r="E333" i="73"/>
  <c r="B333" i="73"/>
  <c r="AH333" i="73"/>
  <c r="AI333" i="73"/>
  <c r="AF333" i="73"/>
  <c r="AG333" i="73"/>
  <c r="AM333" i="73"/>
  <c r="AN333" i="73"/>
  <c r="AK333" i="73"/>
  <c r="AL333" i="73"/>
  <c r="V328" i="64"/>
  <c r="X327" i="64"/>
  <c r="N340" i="64"/>
  <c r="AA326" i="64"/>
  <c r="F326" i="64"/>
  <c r="AE326" i="64"/>
  <c r="J326" i="64"/>
  <c r="Z326" i="64"/>
  <c r="E326" i="64"/>
  <c r="AD326" i="64"/>
  <c r="I326" i="64"/>
  <c r="AH326" i="64"/>
  <c r="M326" i="64"/>
  <c r="Y326" i="64"/>
  <c r="D326" i="64"/>
  <c r="AC326" i="64"/>
  <c r="H326" i="64"/>
  <c r="AG326" i="64"/>
  <c r="L326" i="64"/>
  <c r="AB326" i="64"/>
  <c r="G326" i="64"/>
  <c r="AF326" i="64"/>
  <c r="K326" i="64"/>
  <c r="P336" i="64"/>
  <c r="R334" i="64"/>
  <c r="AB332" i="73"/>
  <c r="S334" i="73"/>
  <c r="T334" i="73"/>
  <c r="Q334" i="73"/>
  <c r="R334" i="73"/>
  <c r="X334" i="73"/>
  <c r="Y334" i="73"/>
  <c r="V334" i="73"/>
  <c r="W334" i="73"/>
  <c r="BB334" i="73"/>
  <c r="BC334" i="73"/>
  <c r="AZ334" i="73"/>
  <c r="BA334" i="73"/>
  <c r="I334" i="73"/>
  <c r="J334" i="73"/>
  <c r="G334" i="73"/>
  <c r="H334" i="73"/>
  <c r="N334" i="73"/>
  <c r="O334" i="73"/>
  <c r="L334" i="73"/>
  <c r="M334" i="73"/>
  <c r="C333" i="73"/>
  <c r="AB333" i="73"/>
  <c r="AR334" i="73"/>
  <c r="AS334" i="73"/>
  <c r="AP334" i="73"/>
  <c r="AQ334" i="73"/>
  <c r="AW334" i="73"/>
  <c r="AX334" i="73"/>
  <c r="AU334" i="73"/>
  <c r="AV334" i="73"/>
  <c r="D334" i="73"/>
  <c r="E334" i="73"/>
  <c r="B334" i="73"/>
  <c r="AH334" i="73"/>
  <c r="AI334" i="73"/>
  <c r="AF334" i="73"/>
  <c r="AG334" i="73"/>
  <c r="AM334" i="73"/>
  <c r="AN334" i="73"/>
  <c r="AK334" i="73"/>
  <c r="AL334" i="73"/>
  <c r="R335" i="64"/>
  <c r="P337" i="64"/>
  <c r="AA327" i="64"/>
  <c r="F327" i="64"/>
  <c r="AE327" i="64"/>
  <c r="J327" i="64"/>
  <c r="Z327" i="64"/>
  <c r="E327" i="64"/>
  <c r="AD327" i="64"/>
  <c r="I327" i="64"/>
  <c r="AH327" i="64"/>
  <c r="M327" i="64"/>
  <c r="Y327" i="64"/>
  <c r="D327" i="64"/>
  <c r="AC327" i="64"/>
  <c r="H327" i="64"/>
  <c r="AG327" i="64"/>
  <c r="L327" i="64"/>
  <c r="AB327" i="64"/>
  <c r="G327" i="64"/>
  <c r="AF327" i="64"/>
  <c r="K327" i="64"/>
  <c r="N341" i="64"/>
  <c r="V329" i="64"/>
  <c r="X328" i="64"/>
  <c r="AR335" i="73"/>
  <c r="AS335" i="73"/>
  <c r="AP335" i="73"/>
  <c r="AQ335" i="73"/>
  <c r="AW335" i="73"/>
  <c r="AX335" i="73"/>
  <c r="AU335" i="73"/>
  <c r="AV335" i="73"/>
  <c r="D335" i="73"/>
  <c r="E335" i="73"/>
  <c r="B335" i="73"/>
  <c r="AH335" i="73"/>
  <c r="AI335" i="73"/>
  <c r="AF335" i="73"/>
  <c r="AG335" i="73"/>
  <c r="AM335" i="73"/>
  <c r="AN335" i="73"/>
  <c r="AK335" i="73"/>
  <c r="AL335" i="73"/>
  <c r="C334" i="73"/>
  <c r="AA334" i="73"/>
  <c r="AC334" i="73"/>
  <c r="AA333" i="73"/>
  <c r="AC333" i="73"/>
  <c r="S335" i="73"/>
  <c r="T335" i="73"/>
  <c r="Q335" i="73"/>
  <c r="R335" i="73"/>
  <c r="X335" i="73"/>
  <c r="Y335" i="73"/>
  <c r="V335" i="73"/>
  <c r="W335" i="73"/>
  <c r="BB335" i="73"/>
  <c r="BC335" i="73"/>
  <c r="AZ335" i="73"/>
  <c r="BA335" i="73"/>
  <c r="I335" i="73"/>
  <c r="J335" i="73"/>
  <c r="G335" i="73"/>
  <c r="H335" i="73"/>
  <c r="N335" i="73"/>
  <c r="O335" i="73"/>
  <c r="L335" i="73"/>
  <c r="M335" i="73"/>
  <c r="AA328" i="64"/>
  <c r="F328" i="64"/>
  <c r="AE328" i="64"/>
  <c r="J328" i="64"/>
  <c r="Z328" i="64"/>
  <c r="E328" i="64"/>
  <c r="AD328" i="64"/>
  <c r="I328" i="64"/>
  <c r="AH328" i="64"/>
  <c r="M328" i="64"/>
  <c r="Y328" i="64"/>
  <c r="D328" i="64"/>
  <c r="AC328" i="64"/>
  <c r="H328" i="64"/>
  <c r="AG328" i="64"/>
  <c r="L328" i="64"/>
  <c r="AB328" i="64"/>
  <c r="G328" i="64"/>
  <c r="AF328" i="64"/>
  <c r="K328" i="64"/>
  <c r="V330" i="64"/>
  <c r="X329" i="64"/>
  <c r="N342" i="64"/>
  <c r="P338" i="64"/>
  <c r="R336" i="64"/>
  <c r="AB334" i="73"/>
  <c r="AR336" i="73"/>
  <c r="AS336" i="73"/>
  <c r="AP336" i="73"/>
  <c r="AQ336" i="73"/>
  <c r="AW336" i="73"/>
  <c r="AX336" i="73"/>
  <c r="AU336" i="73"/>
  <c r="AV336" i="73"/>
  <c r="D336" i="73"/>
  <c r="E336" i="73"/>
  <c r="B336" i="73"/>
  <c r="AH336" i="73"/>
  <c r="AI336" i="73"/>
  <c r="AF336" i="73"/>
  <c r="AG336" i="73"/>
  <c r="AM336" i="73"/>
  <c r="AN336" i="73"/>
  <c r="AK336" i="73"/>
  <c r="AL336" i="73"/>
  <c r="C335" i="73"/>
  <c r="AB335" i="73"/>
  <c r="S336" i="73"/>
  <c r="T336" i="73"/>
  <c r="Q336" i="73"/>
  <c r="R336" i="73"/>
  <c r="X336" i="73"/>
  <c r="Y336" i="73"/>
  <c r="V336" i="73"/>
  <c r="W336" i="73"/>
  <c r="BB336" i="73"/>
  <c r="BC336" i="73"/>
  <c r="AZ336" i="73"/>
  <c r="BA336" i="73"/>
  <c r="I336" i="73"/>
  <c r="J336" i="73"/>
  <c r="G336" i="73"/>
  <c r="H336" i="73"/>
  <c r="N336" i="73"/>
  <c r="O336" i="73"/>
  <c r="L336" i="73"/>
  <c r="M336" i="73"/>
  <c r="R337" i="64"/>
  <c r="N343" i="64"/>
  <c r="V331" i="64"/>
  <c r="X330" i="64"/>
  <c r="AA329" i="64"/>
  <c r="F329" i="64"/>
  <c r="AE329" i="64"/>
  <c r="J329" i="64"/>
  <c r="Z329" i="64"/>
  <c r="E329" i="64"/>
  <c r="AD329" i="64"/>
  <c r="I329" i="64"/>
  <c r="AH329" i="64"/>
  <c r="M329" i="64"/>
  <c r="Y329" i="64"/>
  <c r="D329" i="64"/>
  <c r="AC329" i="64"/>
  <c r="H329" i="64"/>
  <c r="AG329" i="64"/>
  <c r="L329" i="64"/>
  <c r="AB329" i="64"/>
  <c r="G329" i="64"/>
  <c r="AF329" i="64"/>
  <c r="K329" i="64"/>
  <c r="P339" i="64"/>
  <c r="AR337" i="73"/>
  <c r="AS337" i="73"/>
  <c r="AP337" i="73"/>
  <c r="AQ337" i="73"/>
  <c r="AW337" i="73"/>
  <c r="AX337" i="73"/>
  <c r="AU337" i="73"/>
  <c r="AV337" i="73"/>
  <c r="D337" i="73"/>
  <c r="E337" i="73"/>
  <c r="B337" i="73"/>
  <c r="AH337" i="73"/>
  <c r="AI337" i="73"/>
  <c r="AF337" i="73"/>
  <c r="AG337" i="73"/>
  <c r="AM337" i="73"/>
  <c r="AN337" i="73"/>
  <c r="AK337" i="73"/>
  <c r="AL337" i="73"/>
  <c r="AA335" i="73"/>
  <c r="AC335" i="73"/>
  <c r="C336" i="73"/>
  <c r="AA336" i="73"/>
  <c r="AC336" i="73"/>
  <c r="S337" i="73"/>
  <c r="T337" i="73"/>
  <c r="Q337" i="73"/>
  <c r="R337" i="73"/>
  <c r="X337" i="73"/>
  <c r="Y337" i="73"/>
  <c r="V337" i="73"/>
  <c r="W337" i="73"/>
  <c r="BB337" i="73"/>
  <c r="BC337" i="73"/>
  <c r="AZ337" i="73"/>
  <c r="BA337" i="73"/>
  <c r="I337" i="73"/>
  <c r="J337" i="73"/>
  <c r="G337" i="73"/>
  <c r="H337" i="73"/>
  <c r="N337" i="73"/>
  <c r="O337" i="73"/>
  <c r="L337" i="73"/>
  <c r="M337" i="73"/>
  <c r="Y330" i="64"/>
  <c r="D330" i="64"/>
  <c r="AC330" i="64"/>
  <c r="H330" i="64"/>
  <c r="AG330" i="64"/>
  <c r="L330" i="64"/>
  <c r="AB330" i="64"/>
  <c r="G330" i="64"/>
  <c r="AF330" i="64"/>
  <c r="K330" i="64"/>
  <c r="AA330" i="64"/>
  <c r="F330" i="64"/>
  <c r="AE330" i="64"/>
  <c r="J330" i="64"/>
  <c r="Z330" i="64"/>
  <c r="E330" i="64"/>
  <c r="AD330" i="64"/>
  <c r="I330" i="64"/>
  <c r="AH330" i="64"/>
  <c r="M330" i="64"/>
  <c r="P340" i="64"/>
  <c r="V332" i="64"/>
  <c r="X331" i="64"/>
  <c r="N344" i="64"/>
  <c r="R338" i="64"/>
  <c r="AB336" i="73"/>
  <c r="AH338" i="73"/>
  <c r="AI338" i="73"/>
  <c r="AF338" i="73"/>
  <c r="AG338" i="73"/>
  <c r="AM338" i="73"/>
  <c r="AN338" i="73"/>
  <c r="AK338" i="73"/>
  <c r="AL338" i="73"/>
  <c r="AR338" i="73"/>
  <c r="AS338" i="73"/>
  <c r="AP338" i="73"/>
  <c r="AQ338" i="73"/>
  <c r="AW338" i="73"/>
  <c r="AX338" i="73"/>
  <c r="AU338" i="73"/>
  <c r="AV338" i="73"/>
  <c r="D338" i="73"/>
  <c r="E338" i="73"/>
  <c r="B338" i="73"/>
  <c r="C337" i="73"/>
  <c r="AB337" i="73"/>
  <c r="BB338" i="73"/>
  <c r="BC338" i="73"/>
  <c r="AZ338" i="73"/>
  <c r="BA338" i="73"/>
  <c r="I338" i="73"/>
  <c r="J338" i="73"/>
  <c r="G338" i="73"/>
  <c r="H338" i="73"/>
  <c r="N338" i="73"/>
  <c r="O338" i="73"/>
  <c r="L338" i="73"/>
  <c r="M338" i="73"/>
  <c r="S338" i="73"/>
  <c r="T338" i="73"/>
  <c r="Q338" i="73"/>
  <c r="R338" i="73"/>
  <c r="X338" i="73"/>
  <c r="Y338" i="73"/>
  <c r="V338" i="73"/>
  <c r="W338" i="73"/>
  <c r="R339" i="64"/>
  <c r="V333" i="64"/>
  <c r="X332" i="64"/>
  <c r="AA331" i="64"/>
  <c r="F331" i="64"/>
  <c r="AE331" i="64"/>
  <c r="J331" i="64"/>
  <c r="Z331" i="64"/>
  <c r="E331" i="64"/>
  <c r="AD331" i="64"/>
  <c r="I331" i="64"/>
  <c r="AH331" i="64"/>
  <c r="M331" i="64"/>
  <c r="Y331" i="64"/>
  <c r="D331" i="64"/>
  <c r="AC331" i="64"/>
  <c r="H331" i="64"/>
  <c r="AG331" i="64"/>
  <c r="L331" i="64"/>
  <c r="AB331" i="64"/>
  <c r="G331" i="64"/>
  <c r="AF331" i="64"/>
  <c r="K331" i="64"/>
  <c r="N345" i="64"/>
  <c r="P341" i="64"/>
  <c r="S339" i="73"/>
  <c r="T339" i="73"/>
  <c r="Q339" i="73"/>
  <c r="R339" i="73"/>
  <c r="X339" i="73"/>
  <c r="Y339" i="73"/>
  <c r="V339" i="73"/>
  <c r="W339" i="73"/>
  <c r="BB339" i="73"/>
  <c r="BC339" i="73"/>
  <c r="AZ339" i="73"/>
  <c r="BA339" i="73"/>
  <c r="I339" i="73"/>
  <c r="J339" i="73"/>
  <c r="G339" i="73"/>
  <c r="H339" i="73"/>
  <c r="N339" i="73"/>
  <c r="O339" i="73"/>
  <c r="L339" i="73"/>
  <c r="M339" i="73"/>
  <c r="AA337" i="73"/>
  <c r="AC337" i="73"/>
  <c r="C338" i="73"/>
  <c r="AB338" i="73"/>
  <c r="AR339" i="73"/>
  <c r="AS339" i="73"/>
  <c r="AP339" i="73"/>
  <c r="AQ339" i="73"/>
  <c r="AW339" i="73"/>
  <c r="AX339" i="73"/>
  <c r="AU339" i="73"/>
  <c r="AV339" i="73"/>
  <c r="D339" i="73"/>
  <c r="E339" i="73"/>
  <c r="B339" i="73"/>
  <c r="AH339" i="73"/>
  <c r="AI339" i="73"/>
  <c r="AF339" i="73"/>
  <c r="AG339" i="73"/>
  <c r="AM339" i="73"/>
  <c r="AN339" i="73"/>
  <c r="AK339" i="73"/>
  <c r="AL339" i="73"/>
  <c r="Y332" i="64"/>
  <c r="D332" i="64"/>
  <c r="AC332" i="64"/>
  <c r="H332" i="64"/>
  <c r="AG332" i="64"/>
  <c r="L332" i="64"/>
  <c r="AB332" i="64"/>
  <c r="G332" i="64"/>
  <c r="AF332" i="64"/>
  <c r="K332" i="64"/>
  <c r="AA332" i="64"/>
  <c r="F332" i="64"/>
  <c r="AE332" i="64"/>
  <c r="J332" i="64"/>
  <c r="Z332" i="64"/>
  <c r="E332" i="64"/>
  <c r="AD332" i="64"/>
  <c r="I332" i="64"/>
  <c r="AH332" i="64"/>
  <c r="M332" i="64"/>
  <c r="P342" i="64"/>
  <c r="N346" i="64"/>
  <c r="V334" i="64"/>
  <c r="X333" i="64"/>
  <c r="R340" i="64"/>
  <c r="AA338" i="73"/>
  <c r="AC338" i="73"/>
  <c r="BB340" i="73"/>
  <c r="BC340" i="73"/>
  <c r="AZ340" i="73"/>
  <c r="BA340" i="73"/>
  <c r="I340" i="73"/>
  <c r="J340" i="73"/>
  <c r="G340" i="73"/>
  <c r="H340" i="73"/>
  <c r="N340" i="73"/>
  <c r="O340" i="73"/>
  <c r="L340" i="73"/>
  <c r="M340" i="73"/>
  <c r="S340" i="73"/>
  <c r="T340" i="73"/>
  <c r="Q340" i="73"/>
  <c r="R340" i="73"/>
  <c r="X340" i="73"/>
  <c r="Y340" i="73"/>
  <c r="V340" i="73"/>
  <c r="W340" i="73"/>
  <c r="AH340" i="73"/>
  <c r="AI340" i="73"/>
  <c r="AF340" i="73"/>
  <c r="AG340" i="73"/>
  <c r="AM340" i="73"/>
  <c r="AN340" i="73"/>
  <c r="AK340" i="73"/>
  <c r="AL340" i="73"/>
  <c r="AR340" i="73"/>
  <c r="AS340" i="73"/>
  <c r="AP340" i="73"/>
  <c r="AQ340" i="73"/>
  <c r="AW340" i="73"/>
  <c r="AX340" i="73"/>
  <c r="AU340" i="73"/>
  <c r="AV340" i="73"/>
  <c r="D340" i="73"/>
  <c r="E340" i="73"/>
  <c r="B340" i="73"/>
  <c r="C339" i="73"/>
  <c r="AB339" i="73"/>
  <c r="R341" i="64"/>
  <c r="N347" i="64"/>
  <c r="P343" i="64"/>
  <c r="AA333" i="64"/>
  <c r="F333" i="64"/>
  <c r="AE333" i="64"/>
  <c r="J333" i="64"/>
  <c r="Z333" i="64"/>
  <c r="E333" i="64"/>
  <c r="AD333" i="64"/>
  <c r="I333" i="64"/>
  <c r="AH333" i="64"/>
  <c r="M333" i="64"/>
  <c r="Y333" i="64"/>
  <c r="D333" i="64"/>
  <c r="AC333" i="64"/>
  <c r="H333" i="64"/>
  <c r="AG333" i="64"/>
  <c r="L333" i="64"/>
  <c r="AB333" i="64"/>
  <c r="G333" i="64"/>
  <c r="AF333" i="64"/>
  <c r="K333" i="64"/>
  <c r="V335" i="64"/>
  <c r="X334" i="64"/>
  <c r="AA339" i="73"/>
  <c r="AC339" i="73"/>
  <c r="AR341" i="73"/>
  <c r="AS341" i="73"/>
  <c r="AP341" i="73"/>
  <c r="AQ341" i="73"/>
  <c r="AW341" i="73"/>
  <c r="AX341" i="73"/>
  <c r="AU341" i="73"/>
  <c r="AV341" i="73"/>
  <c r="D341" i="73"/>
  <c r="E341" i="73"/>
  <c r="B341" i="73"/>
  <c r="AH341" i="73"/>
  <c r="AI341" i="73"/>
  <c r="AF341" i="73"/>
  <c r="AG341" i="73"/>
  <c r="AM341" i="73"/>
  <c r="AN341" i="73"/>
  <c r="AK341" i="73"/>
  <c r="AL341" i="73"/>
  <c r="S341" i="73"/>
  <c r="T341" i="73"/>
  <c r="Q341" i="73"/>
  <c r="R341" i="73"/>
  <c r="X341" i="73"/>
  <c r="Y341" i="73"/>
  <c r="V341" i="73"/>
  <c r="W341" i="73"/>
  <c r="BB341" i="73"/>
  <c r="BC341" i="73"/>
  <c r="AZ341" i="73"/>
  <c r="BA341" i="73"/>
  <c r="I341" i="73"/>
  <c r="J341" i="73"/>
  <c r="G341" i="73"/>
  <c r="H341" i="73"/>
  <c r="N341" i="73"/>
  <c r="O341" i="73"/>
  <c r="L341" i="73"/>
  <c r="M341" i="73"/>
  <c r="C340" i="73"/>
  <c r="AB340" i="73"/>
  <c r="Y334" i="64"/>
  <c r="D334" i="64"/>
  <c r="AC334" i="64"/>
  <c r="H334" i="64"/>
  <c r="AG334" i="64"/>
  <c r="L334" i="64"/>
  <c r="AB334" i="64"/>
  <c r="G334" i="64"/>
  <c r="AF334" i="64"/>
  <c r="K334" i="64"/>
  <c r="AA334" i="64"/>
  <c r="F334" i="64"/>
  <c r="AE334" i="64"/>
  <c r="J334" i="64"/>
  <c r="Z334" i="64"/>
  <c r="E334" i="64"/>
  <c r="AD334" i="64"/>
  <c r="I334" i="64"/>
  <c r="AH334" i="64"/>
  <c r="M334" i="64"/>
  <c r="V336" i="64"/>
  <c r="X335" i="64"/>
  <c r="P344" i="64"/>
  <c r="N348" i="64"/>
  <c r="R342" i="64"/>
  <c r="BB342" i="73"/>
  <c r="BC342" i="73"/>
  <c r="AZ342" i="73"/>
  <c r="BA342" i="73"/>
  <c r="I342" i="73"/>
  <c r="J342" i="73"/>
  <c r="G342" i="73"/>
  <c r="H342" i="73"/>
  <c r="N342" i="73"/>
  <c r="O342" i="73"/>
  <c r="L342" i="73"/>
  <c r="M342" i="73"/>
  <c r="S342" i="73"/>
  <c r="T342" i="73"/>
  <c r="Q342" i="73"/>
  <c r="R342" i="73"/>
  <c r="X342" i="73"/>
  <c r="Y342" i="73"/>
  <c r="V342" i="73"/>
  <c r="W342" i="73"/>
  <c r="C341" i="73"/>
  <c r="AB341" i="73"/>
  <c r="AH342" i="73"/>
  <c r="AI342" i="73"/>
  <c r="AF342" i="73"/>
  <c r="AG342" i="73"/>
  <c r="AM342" i="73"/>
  <c r="AN342" i="73"/>
  <c r="AK342" i="73"/>
  <c r="AL342" i="73"/>
  <c r="AR342" i="73"/>
  <c r="AS342" i="73"/>
  <c r="AP342" i="73"/>
  <c r="AQ342" i="73"/>
  <c r="AW342" i="73"/>
  <c r="AX342" i="73"/>
  <c r="AU342" i="73"/>
  <c r="AV342" i="73"/>
  <c r="D342" i="73"/>
  <c r="E342" i="73"/>
  <c r="B342" i="73"/>
  <c r="AA340" i="73"/>
  <c r="AC340" i="73"/>
  <c r="R343" i="64"/>
  <c r="P345" i="64"/>
  <c r="Y335" i="64"/>
  <c r="D335" i="64"/>
  <c r="AC335" i="64"/>
  <c r="H335" i="64"/>
  <c r="AG335" i="64"/>
  <c r="L335" i="64"/>
  <c r="AB335" i="64"/>
  <c r="G335" i="64"/>
  <c r="AF335" i="64"/>
  <c r="K335" i="64"/>
  <c r="AA335" i="64"/>
  <c r="F335" i="64"/>
  <c r="AE335" i="64"/>
  <c r="J335" i="64"/>
  <c r="Z335" i="64"/>
  <c r="E335" i="64"/>
  <c r="AD335" i="64"/>
  <c r="I335" i="64"/>
  <c r="AH335" i="64"/>
  <c r="M335" i="64"/>
  <c r="N349" i="64"/>
  <c r="V337" i="64"/>
  <c r="X336" i="64"/>
  <c r="BB343" i="73"/>
  <c r="BC343" i="73"/>
  <c r="AZ343" i="73"/>
  <c r="BA343" i="73"/>
  <c r="I343" i="73"/>
  <c r="J343" i="73"/>
  <c r="G343" i="73"/>
  <c r="H343" i="73"/>
  <c r="N343" i="73"/>
  <c r="O343" i="73"/>
  <c r="L343" i="73"/>
  <c r="M343" i="73"/>
  <c r="S343" i="73"/>
  <c r="T343" i="73"/>
  <c r="Q343" i="73"/>
  <c r="R343" i="73"/>
  <c r="X343" i="73"/>
  <c r="Y343" i="73"/>
  <c r="V343" i="73"/>
  <c r="W343" i="73"/>
  <c r="AH343" i="73"/>
  <c r="AI343" i="73"/>
  <c r="AF343" i="73"/>
  <c r="AG343" i="73"/>
  <c r="AM343" i="73"/>
  <c r="AN343" i="73"/>
  <c r="AK343" i="73"/>
  <c r="AL343" i="73"/>
  <c r="AR343" i="73"/>
  <c r="AS343" i="73"/>
  <c r="AP343" i="73"/>
  <c r="AQ343" i="73"/>
  <c r="AW343" i="73"/>
  <c r="AX343" i="73"/>
  <c r="AU343" i="73"/>
  <c r="AV343" i="73"/>
  <c r="D343" i="73"/>
  <c r="E343" i="73"/>
  <c r="B343" i="73"/>
  <c r="C342" i="73"/>
  <c r="AB342" i="73"/>
  <c r="AA341" i="73"/>
  <c r="AC341" i="73"/>
  <c r="Y336" i="64"/>
  <c r="D336" i="64"/>
  <c r="AC336" i="64"/>
  <c r="H336" i="64"/>
  <c r="AG336" i="64"/>
  <c r="L336" i="64"/>
  <c r="AB336" i="64"/>
  <c r="G336" i="64"/>
  <c r="AF336" i="64"/>
  <c r="K336" i="64"/>
  <c r="AA336" i="64"/>
  <c r="F336" i="64"/>
  <c r="AE336" i="64"/>
  <c r="J336" i="64"/>
  <c r="Z336" i="64"/>
  <c r="E336" i="64"/>
  <c r="AD336" i="64"/>
  <c r="I336" i="64"/>
  <c r="AH336" i="64"/>
  <c r="M336" i="64"/>
  <c r="V338" i="64"/>
  <c r="X337" i="64"/>
  <c r="N350" i="64"/>
  <c r="P346" i="64"/>
  <c r="R344" i="64"/>
  <c r="AA342" i="73"/>
  <c r="AC342" i="73"/>
  <c r="BB344" i="73"/>
  <c r="BC344" i="73"/>
  <c r="AZ344" i="73"/>
  <c r="BA344" i="73"/>
  <c r="I344" i="73"/>
  <c r="J344" i="73"/>
  <c r="G344" i="73"/>
  <c r="H344" i="73"/>
  <c r="N344" i="73"/>
  <c r="O344" i="73"/>
  <c r="L344" i="73"/>
  <c r="M344" i="73"/>
  <c r="S344" i="73"/>
  <c r="T344" i="73"/>
  <c r="Q344" i="73"/>
  <c r="R344" i="73"/>
  <c r="X344" i="73"/>
  <c r="Y344" i="73"/>
  <c r="V344" i="73"/>
  <c r="W344" i="73"/>
  <c r="C343" i="73"/>
  <c r="AB343" i="73"/>
  <c r="AH344" i="73"/>
  <c r="AI344" i="73"/>
  <c r="AF344" i="73"/>
  <c r="AG344" i="73"/>
  <c r="AM344" i="73"/>
  <c r="AN344" i="73"/>
  <c r="AK344" i="73"/>
  <c r="AL344" i="73"/>
  <c r="AR344" i="73"/>
  <c r="AS344" i="73"/>
  <c r="AP344" i="73"/>
  <c r="AQ344" i="73"/>
  <c r="AW344" i="73"/>
  <c r="AX344" i="73"/>
  <c r="AU344" i="73"/>
  <c r="AV344" i="73"/>
  <c r="D344" i="73"/>
  <c r="E344" i="73"/>
  <c r="B344" i="73"/>
  <c r="R345" i="64"/>
  <c r="N351" i="64"/>
  <c r="AA337" i="64"/>
  <c r="F337" i="64"/>
  <c r="AE337" i="64"/>
  <c r="J337" i="64"/>
  <c r="Z337" i="64"/>
  <c r="E337" i="64"/>
  <c r="AD337" i="64"/>
  <c r="I337" i="64"/>
  <c r="AH337" i="64"/>
  <c r="M337" i="64"/>
  <c r="Y337" i="64"/>
  <c r="D337" i="64"/>
  <c r="AC337" i="64"/>
  <c r="H337" i="64"/>
  <c r="AG337" i="64"/>
  <c r="L337" i="64"/>
  <c r="AB337" i="64"/>
  <c r="G337" i="64"/>
  <c r="AF337" i="64"/>
  <c r="K337" i="64"/>
  <c r="P347" i="64"/>
  <c r="V339" i="64"/>
  <c r="X338" i="64"/>
  <c r="AR345" i="73"/>
  <c r="AS345" i="73"/>
  <c r="AP345" i="73"/>
  <c r="AQ345" i="73"/>
  <c r="AW345" i="73"/>
  <c r="AX345" i="73"/>
  <c r="AU345" i="73"/>
  <c r="AV345" i="73"/>
  <c r="D345" i="73"/>
  <c r="E345" i="73"/>
  <c r="B345" i="73"/>
  <c r="AH345" i="73"/>
  <c r="AI345" i="73"/>
  <c r="AF345" i="73"/>
  <c r="AG345" i="73"/>
  <c r="AM345" i="73"/>
  <c r="AN345" i="73"/>
  <c r="AK345" i="73"/>
  <c r="AL345" i="73"/>
  <c r="C344" i="73"/>
  <c r="AB344" i="73"/>
  <c r="AA343" i="73"/>
  <c r="AC343" i="73"/>
  <c r="S345" i="73"/>
  <c r="T345" i="73"/>
  <c r="Q345" i="73"/>
  <c r="R345" i="73"/>
  <c r="X345" i="73"/>
  <c r="Y345" i="73"/>
  <c r="V345" i="73"/>
  <c r="W345" i="73"/>
  <c r="BB345" i="73"/>
  <c r="BC345" i="73"/>
  <c r="AZ345" i="73"/>
  <c r="BA345" i="73"/>
  <c r="I345" i="73"/>
  <c r="J345" i="73"/>
  <c r="G345" i="73"/>
  <c r="H345" i="73"/>
  <c r="N345" i="73"/>
  <c r="O345" i="73"/>
  <c r="L345" i="73"/>
  <c r="M345" i="73"/>
  <c r="V340" i="64"/>
  <c r="X339" i="64"/>
  <c r="P348" i="64"/>
  <c r="AA338" i="64"/>
  <c r="F338" i="64"/>
  <c r="AE338" i="64"/>
  <c r="J338" i="64"/>
  <c r="Z338" i="64"/>
  <c r="E338" i="64"/>
  <c r="AD338" i="64"/>
  <c r="I338" i="64"/>
  <c r="AH338" i="64"/>
  <c r="M338" i="64"/>
  <c r="Y338" i="64"/>
  <c r="D338" i="64"/>
  <c r="AC338" i="64"/>
  <c r="H338" i="64"/>
  <c r="AG338" i="64"/>
  <c r="L338" i="64"/>
  <c r="AB338" i="64"/>
  <c r="G338" i="64"/>
  <c r="AF338" i="64"/>
  <c r="K338" i="64"/>
  <c r="N352" i="64"/>
  <c r="R346" i="64"/>
  <c r="S346" i="73"/>
  <c r="T346" i="73"/>
  <c r="Q346" i="73"/>
  <c r="R346" i="73"/>
  <c r="X346" i="73"/>
  <c r="Y346" i="73"/>
  <c r="V346" i="73"/>
  <c r="W346" i="73"/>
  <c r="BB346" i="73"/>
  <c r="BC346" i="73"/>
  <c r="AZ346" i="73"/>
  <c r="BA346" i="73"/>
  <c r="I346" i="73"/>
  <c r="J346" i="73"/>
  <c r="G346" i="73"/>
  <c r="H346" i="73"/>
  <c r="N346" i="73"/>
  <c r="O346" i="73"/>
  <c r="L346" i="73"/>
  <c r="M346" i="73"/>
  <c r="AA344" i="73"/>
  <c r="AC344" i="73"/>
  <c r="C345" i="73"/>
  <c r="AB345" i="73"/>
  <c r="AR346" i="73"/>
  <c r="AS346" i="73"/>
  <c r="AP346" i="73"/>
  <c r="AQ346" i="73"/>
  <c r="AW346" i="73"/>
  <c r="AX346" i="73"/>
  <c r="AU346" i="73"/>
  <c r="AV346" i="73"/>
  <c r="D346" i="73"/>
  <c r="E346" i="73"/>
  <c r="B346" i="73"/>
  <c r="AH346" i="73"/>
  <c r="AI346" i="73"/>
  <c r="AF346" i="73"/>
  <c r="AG346" i="73"/>
  <c r="AM346" i="73"/>
  <c r="AN346" i="73"/>
  <c r="AK346" i="73"/>
  <c r="AL346" i="73"/>
  <c r="R347" i="64"/>
  <c r="N353" i="64"/>
  <c r="AA339" i="64"/>
  <c r="F339" i="64"/>
  <c r="AE339" i="64"/>
  <c r="J339" i="64"/>
  <c r="Z339" i="64"/>
  <c r="E339" i="64"/>
  <c r="AD339" i="64"/>
  <c r="I339" i="64"/>
  <c r="AH339" i="64"/>
  <c r="M339" i="64"/>
  <c r="Y339" i="64"/>
  <c r="D339" i="64"/>
  <c r="AC339" i="64"/>
  <c r="H339" i="64"/>
  <c r="AG339" i="64"/>
  <c r="L339" i="64"/>
  <c r="AB339" i="64"/>
  <c r="G339" i="64"/>
  <c r="AF339" i="64"/>
  <c r="K339" i="64"/>
  <c r="P349" i="64"/>
  <c r="V341" i="64"/>
  <c r="X340" i="64"/>
  <c r="S347" i="73"/>
  <c r="T347" i="73"/>
  <c r="Q347" i="73"/>
  <c r="R347" i="73"/>
  <c r="X347" i="73"/>
  <c r="Y347" i="73"/>
  <c r="V347" i="73"/>
  <c r="W347" i="73"/>
  <c r="BB347" i="73"/>
  <c r="BC347" i="73"/>
  <c r="AZ347" i="73"/>
  <c r="BA347" i="73"/>
  <c r="I347" i="73"/>
  <c r="J347" i="73"/>
  <c r="G347" i="73"/>
  <c r="H347" i="73"/>
  <c r="N347" i="73"/>
  <c r="O347" i="73"/>
  <c r="L347" i="73"/>
  <c r="M347" i="73"/>
  <c r="AR347" i="73"/>
  <c r="AS347" i="73"/>
  <c r="AP347" i="73"/>
  <c r="AQ347" i="73"/>
  <c r="AW347" i="73"/>
  <c r="AX347" i="73"/>
  <c r="AU347" i="73"/>
  <c r="AV347" i="73"/>
  <c r="D347" i="73"/>
  <c r="E347" i="73"/>
  <c r="B347" i="73"/>
  <c r="AH347" i="73"/>
  <c r="AI347" i="73"/>
  <c r="AF347" i="73"/>
  <c r="AG347" i="73"/>
  <c r="AM347" i="73"/>
  <c r="AN347" i="73"/>
  <c r="AK347" i="73"/>
  <c r="AL347" i="73"/>
  <c r="C346" i="73"/>
  <c r="AB346" i="73"/>
  <c r="AA345" i="73"/>
  <c r="AC345" i="73"/>
  <c r="Y340" i="64"/>
  <c r="D340" i="64"/>
  <c r="AC340" i="64"/>
  <c r="H340" i="64"/>
  <c r="AG340" i="64"/>
  <c r="L340" i="64"/>
  <c r="AB340" i="64"/>
  <c r="G340" i="64"/>
  <c r="AF340" i="64"/>
  <c r="K340" i="64"/>
  <c r="AA340" i="64"/>
  <c r="F340" i="64"/>
  <c r="AE340" i="64"/>
  <c r="J340" i="64"/>
  <c r="Z340" i="64"/>
  <c r="E340" i="64"/>
  <c r="AD340" i="64"/>
  <c r="I340" i="64"/>
  <c r="AH340" i="64"/>
  <c r="M340" i="64"/>
  <c r="V342" i="64"/>
  <c r="X341" i="64"/>
  <c r="P350" i="64"/>
  <c r="N354" i="64"/>
  <c r="R348" i="64"/>
  <c r="BB348" i="73"/>
  <c r="BC348" i="73"/>
  <c r="AZ348" i="73"/>
  <c r="BA348" i="73"/>
  <c r="I348" i="73"/>
  <c r="J348" i="73"/>
  <c r="G348" i="73"/>
  <c r="H348" i="73"/>
  <c r="N348" i="73"/>
  <c r="O348" i="73"/>
  <c r="L348" i="73"/>
  <c r="M348" i="73"/>
  <c r="S348" i="73"/>
  <c r="T348" i="73"/>
  <c r="Q348" i="73"/>
  <c r="R348" i="73"/>
  <c r="X348" i="73"/>
  <c r="Y348" i="73"/>
  <c r="V348" i="73"/>
  <c r="W348" i="73"/>
  <c r="AH348" i="73"/>
  <c r="AI348" i="73"/>
  <c r="AF348" i="73"/>
  <c r="AG348" i="73"/>
  <c r="AM348" i="73"/>
  <c r="AN348" i="73"/>
  <c r="AK348" i="73"/>
  <c r="AL348" i="73"/>
  <c r="AR348" i="73"/>
  <c r="AS348" i="73"/>
  <c r="AP348" i="73"/>
  <c r="AQ348" i="73"/>
  <c r="AW348" i="73"/>
  <c r="AX348" i="73"/>
  <c r="AU348" i="73"/>
  <c r="AV348" i="73"/>
  <c r="D348" i="73"/>
  <c r="E348" i="73"/>
  <c r="B348" i="73"/>
  <c r="AA346" i="73"/>
  <c r="AC346" i="73"/>
  <c r="C347" i="73"/>
  <c r="AB347" i="73"/>
  <c r="R349" i="64"/>
  <c r="P351" i="64"/>
  <c r="AA341" i="64"/>
  <c r="F341" i="64"/>
  <c r="AE341" i="64"/>
  <c r="J341" i="64"/>
  <c r="Z341" i="64"/>
  <c r="E341" i="64"/>
  <c r="AD341" i="64"/>
  <c r="I341" i="64"/>
  <c r="AH341" i="64"/>
  <c r="M341" i="64"/>
  <c r="Y341" i="64"/>
  <c r="D341" i="64"/>
  <c r="AC341" i="64"/>
  <c r="H341" i="64"/>
  <c r="AG341" i="64"/>
  <c r="L341" i="64"/>
  <c r="AB341" i="64"/>
  <c r="G341" i="64"/>
  <c r="AF341" i="64"/>
  <c r="K341" i="64"/>
  <c r="N355" i="64"/>
  <c r="V343" i="64"/>
  <c r="X342" i="64"/>
  <c r="S349" i="73"/>
  <c r="T349" i="73"/>
  <c r="Q349" i="73"/>
  <c r="R349" i="73"/>
  <c r="X349" i="73"/>
  <c r="Y349" i="73"/>
  <c r="V349" i="73"/>
  <c r="W349" i="73"/>
  <c r="BB349" i="73"/>
  <c r="BC349" i="73"/>
  <c r="AZ349" i="73"/>
  <c r="BA349" i="73"/>
  <c r="I349" i="73"/>
  <c r="J349" i="73"/>
  <c r="G349" i="73"/>
  <c r="H349" i="73"/>
  <c r="N349" i="73"/>
  <c r="O349" i="73"/>
  <c r="L349" i="73"/>
  <c r="M349" i="73"/>
  <c r="AA347" i="73"/>
  <c r="AC347" i="73"/>
  <c r="AR349" i="73"/>
  <c r="AS349" i="73"/>
  <c r="AP349" i="73"/>
  <c r="AQ349" i="73"/>
  <c r="AW349" i="73"/>
  <c r="AX349" i="73"/>
  <c r="AU349" i="73"/>
  <c r="AV349" i="73"/>
  <c r="D349" i="73"/>
  <c r="E349" i="73"/>
  <c r="B349" i="73"/>
  <c r="AH349" i="73"/>
  <c r="AI349" i="73"/>
  <c r="AF349" i="73"/>
  <c r="AG349" i="73"/>
  <c r="AM349" i="73"/>
  <c r="AN349" i="73"/>
  <c r="AK349" i="73"/>
  <c r="AL349" i="73"/>
  <c r="C348" i="73"/>
  <c r="AB348" i="73"/>
  <c r="N356" i="64"/>
  <c r="Y342" i="64"/>
  <c r="D342" i="64"/>
  <c r="AC342" i="64"/>
  <c r="H342" i="64"/>
  <c r="AG342" i="64"/>
  <c r="L342" i="64"/>
  <c r="AB342" i="64"/>
  <c r="G342" i="64"/>
  <c r="AF342" i="64"/>
  <c r="K342" i="64"/>
  <c r="AA342" i="64"/>
  <c r="F342" i="64"/>
  <c r="AE342" i="64"/>
  <c r="J342" i="64"/>
  <c r="Z342" i="64"/>
  <c r="E342" i="64"/>
  <c r="AD342" i="64"/>
  <c r="I342" i="64"/>
  <c r="AH342" i="64"/>
  <c r="M342" i="64"/>
  <c r="V344" i="64"/>
  <c r="X343" i="64"/>
  <c r="P352" i="64"/>
  <c r="R350" i="64"/>
  <c r="AA348" i="73"/>
  <c r="AC348" i="73"/>
  <c r="BB350" i="73"/>
  <c r="BC350" i="73"/>
  <c r="AZ350" i="73"/>
  <c r="BA350" i="73"/>
  <c r="I350" i="73"/>
  <c r="J350" i="73"/>
  <c r="G350" i="73"/>
  <c r="H350" i="73"/>
  <c r="N350" i="73"/>
  <c r="O350" i="73"/>
  <c r="L350" i="73"/>
  <c r="M350" i="73"/>
  <c r="S350" i="73"/>
  <c r="T350" i="73"/>
  <c r="Q350" i="73"/>
  <c r="R350" i="73"/>
  <c r="X350" i="73"/>
  <c r="Y350" i="73"/>
  <c r="V350" i="73"/>
  <c r="W350" i="73"/>
  <c r="C349" i="73"/>
  <c r="AB349" i="73"/>
  <c r="AH350" i="73"/>
  <c r="AI350" i="73"/>
  <c r="AF350" i="73"/>
  <c r="AG350" i="73"/>
  <c r="AM350" i="73"/>
  <c r="AN350" i="73"/>
  <c r="AK350" i="73"/>
  <c r="AL350" i="73"/>
  <c r="AR350" i="73"/>
  <c r="AS350" i="73"/>
  <c r="AP350" i="73"/>
  <c r="AQ350" i="73"/>
  <c r="AW350" i="73"/>
  <c r="AX350" i="73"/>
  <c r="AU350" i="73"/>
  <c r="AV350" i="73"/>
  <c r="D350" i="73"/>
  <c r="E350" i="73"/>
  <c r="B350" i="73"/>
  <c r="R351" i="64"/>
  <c r="V345" i="64"/>
  <c r="X344" i="64"/>
  <c r="Y343" i="64"/>
  <c r="D343" i="64"/>
  <c r="AC343" i="64"/>
  <c r="H343" i="64"/>
  <c r="AG343" i="64"/>
  <c r="L343" i="64"/>
  <c r="AB343" i="64"/>
  <c r="G343" i="64"/>
  <c r="AF343" i="64"/>
  <c r="K343" i="64"/>
  <c r="AA343" i="64"/>
  <c r="F343" i="64"/>
  <c r="AE343" i="64"/>
  <c r="J343" i="64"/>
  <c r="Z343" i="64"/>
  <c r="E343" i="64"/>
  <c r="AD343" i="64"/>
  <c r="I343" i="64"/>
  <c r="AH343" i="64"/>
  <c r="M343" i="64"/>
  <c r="P353" i="64"/>
  <c r="N357" i="64"/>
  <c r="AH351" i="73"/>
  <c r="AI351" i="73"/>
  <c r="AF351" i="73"/>
  <c r="AG351" i="73"/>
  <c r="AM351" i="73"/>
  <c r="AN351" i="73"/>
  <c r="AK351" i="73"/>
  <c r="AL351" i="73"/>
  <c r="AR351" i="73"/>
  <c r="AS351" i="73"/>
  <c r="AP351" i="73"/>
  <c r="AQ351" i="73"/>
  <c r="AW351" i="73"/>
  <c r="AX351" i="73"/>
  <c r="AU351" i="73"/>
  <c r="AV351" i="73"/>
  <c r="D351" i="73"/>
  <c r="E351" i="73"/>
  <c r="B351" i="73"/>
  <c r="C350" i="73"/>
  <c r="AB350" i="73"/>
  <c r="AA349" i="73"/>
  <c r="AC349" i="73"/>
  <c r="BB351" i="73"/>
  <c r="BC351" i="73"/>
  <c r="AZ351" i="73"/>
  <c r="BA351" i="73"/>
  <c r="I351" i="73"/>
  <c r="J351" i="73"/>
  <c r="G351" i="73"/>
  <c r="H351" i="73"/>
  <c r="N351" i="73"/>
  <c r="O351" i="73"/>
  <c r="L351" i="73"/>
  <c r="M351" i="73"/>
  <c r="S351" i="73"/>
  <c r="T351" i="73"/>
  <c r="Q351" i="73"/>
  <c r="R351" i="73"/>
  <c r="X351" i="73"/>
  <c r="Y351" i="73"/>
  <c r="V351" i="73"/>
  <c r="W351" i="73"/>
  <c r="Y344" i="64"/>
  <c r="D344" i="64"/>
  <c r="AC344" i="64"/>
  <c r="H344" i="64"/>
  <c r="AG344" i="64"/>
  <c r="L344" i="64"/>
  <c r="AB344" i="64"/>
  <c r="G344" i="64"/>
  <c r="AF344" i="64"/>
  <c r="K344" i="64"/>
  <c r="AA344" i="64"/>
  <c r="F344" i="64"/>
  <c r="AE344" i="64"/>
  <c r="J344" i="64"/>
  <c r="Z344" i="64"/>
  <c r="E344" i="64"/>
  <c r="AD344" i="64"/>
  <c r="I344" i="64"/>
  <c r="AH344" i="64"/>
  <c r="M344" i="64"/>
  <c r="N358" i="64"/>
  <c r="P354" i="64"/>
  <c r="V346" i="64"/>
  <c r="X345" i="64"/>
  <c r="R352" i="64"/>
  <c r="AA350" i="73"/>
  <c r="AC350" i="73"/>
  <c r="AH352" i="73"/>
  <c r="AI352" i="73"/>
  <c r="AF352" i="73"/>
  <c r="AG352" i="73"/>
  <c r="AM352" i="73"/>
  <c r="AN352" i="73"/>
  <c r="AK352" i="73"/>
  <c r="AL352" i="73"/>
  <c r="AR352" i="73"/>
  <c r="AS352" i="73"/>
  <c r="AP352" i="73"/>
  <c r="AQ352" i="73"/>
  <c r="AW352" i="73"/>
  <c r="AX352" i="73"/>
  <c r="AU352" i="73"/>
  <c r="AV352" i="73"/>
  <c r="D352" i="73"/>
  <c r="E352" i="73"/>
  <c r="B352" i="73"/>
  <c r="C351" i="73"/>
  <c r="AB351" i="73"/>
  <c r="BB352" i="73"/>
  <c r="BC352" i="73"/>
  <c r="AZ352" i="73"/>
  <c r="BA352" i="73"/>
  <c r="I352" i="73"/>
  <c r="J352" i="73"/>
  <c r="G352" i="73"/>
  <c r="H352" i="73"/>
  <c r="N352" i="73"/>
  <c r="O352" i="73"/>
  <c r="L352" i="73"/>
  <c r="M352" i="73"/>
  <c r="S352" i="73"/>
  <c r="T352" i="73"/>
  <c r="Q352" i="73"/>
  <c r="R352" i="73"/>
  <c r="X352" i="73"/>
  <c r="Y352" i="73"/>
  <c r="V352" i="73"/>
  <c r="W352" i="73"/>
  <c r="R353" i="64"/>
  <c r="P355" i="64"/>
  <c r="AA345" i="64"/>
  <c r="F345" i="64"/>
  <c r="AE345" i="64"/>
  <c r="J345" i="64"/>
  <c r="Z345" i="64"/>
  <c r="E345" i="64"/>
  <c r="AD345" i="64"/>
  <c r="I345" i="64"/>
  <c r="AH345" i="64"/>
  <c r="M345" i="64"/>
  <c r="Y345" i="64"/>
  <c r="D345" i="64"/>
  <c r="AC345" i="64"/>
  <c r="H345" i="64"/>
  <c r="AG345" i="64"/>
  <c r="L345" i="64"/>
  <c r="AB345" i="64"/>
  <c r="G345" i="64"/>
  <c r="AF345" i="64"/>
  <c r="K345" i="64"/>
  <c r="V347" i="64"/>
  <c r="X346" i="64"/>
  <c r="N359" i="64"/>
  <c r="S353" i="73"/>
  <c r="T353" i="73"/>
  <c r="Q353" i="73"/>
  <c r="R353" i="73"/>
  <c r="X353" i="73"/>
  <c r="Y353" i="73"/>
  <c r="V353" i="73"/>
  <c r="W353" i="73"/>
  <c r="BB353" i="73"/>
  <c r="BC353" i="73"/>
  <c r="AZ353" i="73"/>
  <c r="BA353" i="73"/>
  <c r="I353" i="73"/>
  <c r="J353" i="73"/>
  <c r="G353" i="73"/>
  <c r="H353" i="73"/>
  <c r="N353" i="73"/>
  <c r="O353" i="73"/>
  <c r="L353" i="73"/>
  <c r="M353" i="73"/>
  <c r="AA351" i="73"/>
  <c r="AC351" i="73"/>
  <c r="C352" i="73"/>
  <c r="AB352" i="73"/>
  <c r="AR353" i="73"/>
  <c r="AS353" i="73"/>
  <c r="AP353" i="73"/>
  <c r="AQ353" i="73"/>
  <c r="AW353" i="73"/>
  <c r="AX353" i="73"/>
  <c r="AU353" i="73"/>
  <c r="AV353" i="73"/>
  <c r="D353" i="73"/>
  <c r="E353" i="73"/>
  <c r="B353" i="73"/>
  <c r="AH353" i="73"/>
  <c r="AI353" i="73"/>
  <c r="AF353" i="73"/>
  <c r="AG353" i="73"/>
  <c r="AM353" i="73"/>
  <c r="AN353" i="73"/>
  <c r="AK353" i="73"/>
  <c r="AL353" i="73"/>
  <c r="N360" i="64"/>
  <c r="Y346" i="64"/>
  <c r="D346" i="64"/>
  <c r="AC346" i="64"/>
  <c r="H346" i="64"/>
  <c r="AG346" i="64"/>
  <c r="L346" i="64"/>
  <c r="AB346" i="64"/>
  <c r="G346" i="64"/>
  <c r="AF346" i="64"/>
  <c r="K346" i="64"/>
  <c r="AA346" i="64"/>
  <c r="F346" i="64"/>
  <c r="AE346" i="64"/>
  <c r="J346" i="64"/>
  <c r="Z346" i="64"/>
  <c r="E346" i="64"/>
  <c r="AD346" i="64"/>
  <c r="I346" i="64"/>
  <c r="AH346" i="64"/>
  <c r="M346" i="64"/>
  <c r="V348" i="64"/>
  <c r="X347" i="64"/>
  <c r="P356" i="64"/>
  <c r="R354" i="64"/>
  <c r="BB354" i="73"/>
  <c r="BC354" i="73"/>
  <c r="AZ354" i="73"/>
  <c r="BA354" i="73"/>
  <c r="I354" i="73"/>
  <c r="J354" i="73"/>
  <c r="G354" i="73"/>
  <c r="H354" i="73"/>
  <c r="N354" i="73"/>
  <c r="O354" i="73"/>
  <c r="L354" i="73"/>
  <c r="M354" i="73"/>
  <c r="S354" i="73"/>
  <c r="T354" i="73"/>
  <c r="Q354" i="73"/>
  <c r="R354" i="73"/>
  <c r="X354" i="73"/>
  <c r="Y354" i="73"/>
  <c r="V354" i="73"/>
  <c r="W354" i="73"/>
  <c r="AH354" i="73"/>
  <c r="AI354" i="73"/>
  <c r="AF354" i="73"/>
  <c r="AG354" i="73"/>
  <c r="AM354" i="73"/>
  <c r="AN354" i="73"/>
  <c r="AK354" i="73"/>
  <c r="AL354" i="73"/>
  <c r="AR354" i="73"/>
  <c r="AS354" i="73"/>
  <c r="AP354" i="73"/>
  <c r="AQ354" i="73"/>
  <c r="AW354" i="73"/>
  <c r="AX354" i="73"/>
  <c r="AU354" i="73"/>
  <c r="AV354" i="73"/>
  <c r="D354" i="73"/>
  <c r="E354" i="73"/>
  <c r="B354" i="73"/>
  <c r="C353" i="73"/>
  <c r="AB353" i="73"/>
  <c r="AA352" i="73"/>
  <c r="AC352" i="73"/>
  <c r="R355" i="64"/>
  <c r="V349" i="64"/>
  <c r="X348" i="64"/>
  <c r="AA347" i="64"/>
  <c r="F347" i="64"/>
  <c r="AE347" i="64"/>
  <c r="J347" i="64"/>
  <c r="Z347" i="64"/>
  <c r="E347" i="64"/>
  <c r="AD347" i="64"/>
  <c r="I347" i="64"/>
  <c r="AH347" i="64"/>
  <c r="M347" i="64"/>
  <c r="Y347" i="64"/>
  <c r="D347" i="64"/>
  <c r="AC347" i="64"/>
  <c r="H347" i="64"/>
  <c r="AG347" i="64"/>
  <c r="L347" i="64"/>
  <c r="AB347" i="64"/>
  <c r="G347" i="64"/>
  <c r="AF347" i="64"/>
  <c r="K347" i="64"/>
  <c r="P357" i="64"/>
  <c r="N361" i="64"/>
  <c r="AA353" i="73"/>
  <c r="AC353" i="73"/>
  <c r="S355" i="73"/>
  <c r="T355" i="73"/>
  <c r="Q355" i="73"/>
  <c r="R355" i="73"/>
  <c r="X355" i="73"/>
  <c r="Y355" i="73"/>
  <c r="V355" i="73"/>
  <c r="W355" i="73"/>
  <c r="BB355" i="73"/>
  <c r="BC355" i="73"/>
  <c r="AZ355" i="73"/>
  <c r="BA355" i="73"/>
  <c r="I355" i="73"/>
  <c r="J355" i="73"/>
  <c r="G355" i="73"/>
  <c r="H355" i="73"/>
  <c r="N355" i="73"/>
  <c r="O355" i="73"/>
  <c r="L355" i="73"/>
  <c r="M355" i="73"/>
  <c r="AR355" i="73"/>
  <c r="AS355" i="73"/>
  <c r="AP355" i="73"/>
  <c r="AQ355" i="73"/>
  <c r="AW355" i="73"/>
  <c r="AX355" i="73"/>
  <c r="AU355" i="73"/>
  <c r="AV355" i="73"/>
  <c r="D355" i="73"/>
  <c r="E355" i="73"/>
  <c r="B355" i="73"/>
  <c r="AH355" i="73"/>
  <c r="AI355" i="73"/>
  <c r="AF355" i="73"/>
  <c r="AG355" i="73"/>
  <c r="AM355" i="73"/>
  <c r="AN355" i="73"/>
  <c r="AK355" i="73"/>
  <c r="AL355" i="73"/>
  <c r="C354" i="73"/>
  <c r="AB354" i="73"/>
  <c r="AA348" i="64"/>
  <c r="F348" i="64"/>
  <c r="AE348" i="64"/>
  <c r="J348" i="64"/>
  <c r="Z348" i="64"/>
  <c r="E348" i="64"/>
  <c r="AD348" i="64"/>
  <c r="I348" i="64"/>
  <c r="AH348" i="64"/>
  <c r="M348" i="64"/>
  <c r="Y348" i="64"/>
  <c r="D348" i="64"/>
  <c r="AC348" i="64"/>
  <c r="H348" i="64"/>
  <c r="AG348" i="64"/>
  <c r="L348" i="64"/>
  <c r="AB348" i="64"/>
  <c r="G348" i="64"/>
  <c r="AF348" i="64"/>
  <c r="K348" i="64"/>
  <c r="N362" i="64"/>
  <c r="P358" i="64"/>
  <c r="V350" i="64"/>
  <c r="X349" i="64"/>
  <c r="R356" i="64"/>
  <c r="AA354" i="73"/>
  <c r="AC354" i="73"/>
  <c r="S356" i="73"/>
  <c r="T356" i="73"/>
  <c r="Q356" i="73"/>
  <c r="R356" i="73"/>
  <c r="X356" i="73"/>
  <c r="Y356" i="73"/>
  <c r="V356" i="73"/>
  <c r="W356" i="73"/>
  <c r="BB356" i="73"/>
  <c r="BC356" i="73"/>
  <c r="AZ356" i="73"/>
  <c r="BA356" i="73"/>
  <c r="I356" i="73"/>
  <c r="J356" i="73"/>
  <c r="G356" i="73"/>
  <c r="H356" i="73"/>
  <c r="N356" i="73"/>
  <c r="O356" i="73"/>
  <c r="L356" i="73"/>
  <c r="M356" i="73"/>
  <c r="AR356" i="73"/>
  <c r="AS356" i="73"/>
  <c r="AP356" i="73"/>
  <c r="AQ356" i="73"/>
  <c r="AW356" i="73"/>
  <c r="AX356" i="73"/>
  <c r="AU356" i="73"/>
  <c r="AV356" i="73"/>
  <c r="D356" i="73"/>
  <c r="E356" i="73"/>
  <c r="B356" i="73"/>
  <c r="AH356" i="73"/>
  <c r="AI356" i="73"/>
  <c r="AF356" i="73"/>
  <c r="AG356" i="73"/>
  <c r="AM356" i="73"/>
  <c r="AN356" i="73"/>
  <c r="AK356" i="73"/>
  <c r="AL356" i="73"/>
  <c r="C355" i="73"/>
  <c r="AB355" i="73"/>
  <c r="R357" i="64"/>
  <c r="P359" i="64"/>
  <c r="AA349" i="64"/>
  <c r="F349" i="64"/>
  <c r="AE349" i="64"/>
  <c r="J349" i="64"/>
  <c r="Z349" i="64"/>
  <c r="E349" i="64"/>
  <c r="AD349" i="64"/>
  <c r="I349" i="64"/>
  <c r="AH349" i="64"/>
  <c r="M349" i="64"/>
  <c r="Y349" i="64"/>
  <c r="D349" i="64"/>
  <c r="AC349" i="64"/>
  <c r="H349" i="64"/>
  <c r="AG349" i="64"/>
  <c r="L349" i="64"/>
  <c r="AB349" i="64"/>
  <c r="G349" i="64"/>
  <c r="AF349" i="64"/>
  <c r="K349" i="64"/>
  <c r="V351" i="64"/>
  <c r="X350" i="64"/>
  <c r="N363" i="64"/>
  <c r="AA355" i="73"/>
  <c r="AC355" i="73"/>
  <c r="S357" i="73"/>
  <c r="T357" i="73"/>
  <c r="Q357" i="73"/>
  <c r="R357" i="73"/>
  <c r="X357" i="73"/>
  <c r="Y357" i="73"/>
  <c r="V357" i="73"/>
  <c r="W357" i="73"/>
  <c r="BB357" i="73"/>
  <c r="BC357" i="73"/>
  <c r="AZ357" i="73"/>
  <c r="BA357" i="73"/>
  <c r="I357" i="73"/>
  <c r="J357" i="73"/>
  <c r="G357" i="73"/>
  <c r="H357" i="73"/>
  <c r="N357" i="73"/>
  <c r="O357" i="73"/>
  <c r="L357" i="73"/>
  <c r="M357" i="73"/>
  <c r="AR357" i="73"/>
  <c r="AS357" i="73"/>
  <c r="AP357" i="73"/>
  <c r="AQ357" i="73"/>
  <c r="AW357" i="73"/>
  <c r="AX357" i="73"/>
  <c r="AU357" i="73"/>
  <c r="AV357" i="73"/>
  <c r="D357" i="73"/>
  <c r="E357" i="73"/>
  <c r="B357" i="73"/>
  <c r="AH357" i="73"/>
  <c r="AI357" i="73"/>
  <c r="AF357" i="73"/>
  <c r="AG357" i="73"/>
  <c r="AM357" i="73"/>
  <c r="AN357" i="73"/>
  <c r="AK357" i="73"/>
  <c r="AL357" i="73"/>
  <c r="C356" i="73"/>
  <c r="AB356" i="73"/>
  <c r="N364" i="64"/>
  <c r="V352" i="64"/>
  <c r="X351" i="64"/>
  <c r="Y350" i="64"/>
  <c r="D350" i="64"/>
  <c r="AC350" i="64"/>
  <c r="H350" i="64"/>
  <c r="AG350" i="64"/>
  <c r="L350" i="64"/>
  <c r="AB350" i="64"/>
  <c r="G350" i="64"/>
  <c r="AF350" i="64"/>
  <c r="K350" i="64"/>
  <c r="AA350" i="64"/>
  <c r="F350" i="64"/>
  <c r="AE350" i="64"/>
  <c r="J350" i="64"/>
  <c r="Z350" i="64"/>
  <c r="E350" i="64"/>
  <c r="AD350" i="64"/>
  <c r="I350" i="64"/>
  <c r="AH350" i="64"/>
  <c r="M350" i="64"/>
  <c r="P360" i="64"/>
  <c r="R358" i="64"/>
  <c r="AA356" i="73"/>
  <c r="AC356" i="73"/>
  <c r="AZ358" i="73"/>
  <c r="BA358" i="73"/>
  <c r="BB358" i="73"/>
  <c r="BC358" i="73"/>
  <c r="I358" i="73"/>
  <c r="J358" i="73"/>
  <c r="G358" i="73"/>
  <c r="H358" i="73"/>
  <c r="N358" i="73"/>
  <c r="O358" i="73"/>
  <c r="L358" i="73"/>
  <c r="M358" i="73"/>
  <c r="S358" i="73"/>
  <c r="T358" i="73"/>
  <c r="Q358" i="73"/>
  <c r="R358" i="73"/>
  <c r="X358" i="73"/>
  <c r="Y358" i="73"/>
  <c r="V358" i="73"/>
  <c r="W358" i="73"/>
  <c r="AF358" i="73"/>
  <c r="AG358" i="73"/>
  <c r="AH358" i="73"/>
  <c r="AI358" i="73"/>
  <c r="AK358" i="73"/>
  <c r="AL358" i="73"/>
  <c r="AM358" i="73"/>
  <c r="AN358" i="73"/>
  <c r="AP358" i="73"/>
  <c r="AQ358" i="73"/>
  <c r="AR358" i="73"/>
  <c r="AS358" i="73"/>
  <c r="AU358" i="73"/>
  <c r="AV358" i="73"/>
  <c r="AW358" i="73"/>
  <c r="AX358" i="73"/>
  <c r="D358" i="73"/>
  <c r="E358" i="73"/>
  <c r="B358" i="73"/>
  <c r="C357" i="73"/>
  <c r="AB357" i="73"/>
  <c r="AA351" i="64"/>
  <c r="F351" i="64"/>
  <c r="AE351" i="64"/>
  <c r="J351" i="64"/>
  <c r="Z351" i="64"/>
  <c r="E351" i="64"/>
  <c r="AD351" i="64"/>
  <c r="I351" i="64"/>
  <c r="AH351" i="64"/>
  <c r="M351" i="64"/>
  <c r="Y351" i="64"/>
  <c r="D351" i="64"/>
  <c r="AC351" i="64"/>
  <c r="H351" i="64"/>
  <c r="AG351" i="64"/>
  <c r="L351" i="64"/>
  <c r="AB351" i="64"/>
  <c r="G351" i="64"/>
  <c r="AF351" i="64"/>
  <c r="K351" i="64"/>
  <c r="R359" i="64"/>
  <c r="P361" i="64"/>
  <c r="V353" i="64"/>
  <c r="X352" i="64"/>
  <c r="N365" i="64"/>
  <c r="AR359" i="73"/>
  <c r="AS359" i="73"/>
  <c r="AP359" i="73"/>
  <c r="AQ359" i="73"/>
  <c r="AW359" i="73"/>
  <c r="AX359" i="73"/>
  <c r="AU359" i="73"/>
  <c r="AV359" i="73"/>
  <c r="D359" i="73"/>
  <c r="E359" i="73"/>
  <c r="B359" i="73"/>
  <c r="AF359" i="73"/>
  <c r="AG359" i="73"/>
  <c r="AH359" i="73"/>
  <c r="AI359" i="73"/>
  <c r="AM359" i="73"/>
  <c r="AN359" i="73"/>
  <c r="AK359" i="73"/>
  <c r="AL359" i="73"/>
  <c r="S359" i="73"/>
  <c r="T359" i="73"/>
  <c r="Q359" i="73"/>
  <c r="R359" i="73"/>
  <c r="X359" i="73"/>
  <c r="Y359" i="73"/>
  <c r="V359" i="73"/>
  <c r="W359" i="73"/>
  <c r="BB359" i="73"/>
  <c r="BC359" i="73"/>
  <c r="AZ359" i="73"/>
  <c r="BA359" i="73"/>
  <c r="I359" i="73"/>
  <c r="J359" i="73"/>
  <c r="G359" i="73"/>
  <c r="H359" i="73"/>
  <c r="N359" i="73"/>
  <c r="O359" i="73"/>
  <c r="L359" i="73"/>
  <c r="M359" i="73"/>
  <c r="AA357" i="73"/>
  <c r="AC357" i="73"/>
  <c r="C358" i="73"/>
  <c r="AA358" i="73"/>
  <c r="AC358" i="73"/>
  <c r="N366" i="64"/>
  <c r="P362" i="64"/>
  <c r="Y352" i="64"/>
  <c r="D352" i="64"/>
  <c r="AC352" i="64"/>
  <c r="H352" i="64"/>
  <c r="AG352" i="64"/>
  <c r="L352" i="64"/>
  <c r="AB352" i="64"/>
  <c r="G352" i="64"/>
  <c r="AF352" i="64"/>
  <c r="K352" i="64"/>
  <c r="AA352" i="64"/>
  <c r="F352" i="64"/>
  <c r="AE352" i="64"/>
  <c r="J352" i="64"/>
  <c r="Z352" i="64"/>
  <c r="E352" i="64"/>
  <c r="AD352" i="64"/>
  <c r="I352" i="64"/>
  <c r="AH352" i="64"/>
  <c r="M352" i="64"/>
  <c r="V354" i="64"/>
  <c r="X353" i="64"/>
  <c r="R360" i="64"/>
  <c r="AH360" i="73"/>
  <c r="AI360" i="73"/>
  <c r="AF360" i="73"/>
  <c r="AG360" i="73"/>
  <c r="AM360" i="73"/>
  <c r="AN360" i="73"/>
  <c r="AK360" i="73"/>
  <c r="AL360" i="73"/>
  <c r="AR360" i="73"/>
  <c r="AS360" i="73"/>
  <c r="AP360" i="73"/>
  <c r="AQ360" i="73"/>
  <c r="AW360" i="73"/>
  <c r="AX360" i="73"/>
  <c r="AU360" i="73"/>
  <c r="AV360" i="73"/>
  <c r="D360" i="73"/>
  <c r="E360" i="73"/>
  <c r="B360" i="73"/>
  <c r="AB358" i="73"/>
  <c r="C359" i="73"/>
  <c r="AA359" i="73"/>
  <c r="AC359" i="73"/>
  <c r="BB360" i="73"/>
  <c r="BC360" i="73"/>
  <c r="AZ360" i="73"/>
  <c r="BA360" i="73"/>
  <c r="I360" i="73"/>
  <c r="J360" i="73"/>
  <c r="G360" i="73"/>
  <c r="H360" i="73"/>
  <c r="N360" i="73"/>
  <c r="O360" i="73"/>
  <c r="L360" i="73"/>
  <c r="M360" i="73"/>
  <c r="S360" i="73"/>
  <c r="T360" i="73"/>
  <c r="Q360" i="73"/>
  <c r="R360" i="73"/>
  <c r="X360" i="73"/>
  <c r="Y360" i="73"/>
  <c r="V360" i="73"/>
  <c r="W360" i="73"/>
  <c r="AA353" i="64"/>
  <c r="F353" i="64"/>
  <c r="AE353" i="64"/>
  <c r="J353" i="64"/>
  <c r="Z353" i="64"/>
  <c r="E353" i="64"/>
  <c r="AD353" i="64"/>
  <c r="I353" i="64"/>
  <c r="AH353" i="64"/>
  <c r="M353" i="64"/>
  <c r="Y353" i="64"/>
  <c r="D353" i="64"/>
  <c r="AC353" i="64"/>
  <c r="H353" i="64"/>
  <c r="AG353" i="64"/>
  <c r="L353" i="64"/>
  <c r="AB353" i="64"/>
  <c r="G353" i="64"/>
  <c r="AF353" i="64"/>
  <c r="K353" i="64"/>
  <c r="R361" i="64"/>
  <c r="V355" i="64"/>
  <c r="X354" i="64"/>
  <c r="P363" i="64"/>
  <c r="N367" i="64"/>
  <c r="S361" i="73"/>
  <c r="T361" i="73"/>
  <c r="Q361" i="73"/>
  <c r="R361" i="73"/>
  <c r="X361" i="73"/>
  <c r="Y361" i="73"/>
  <c r="V361" i="73"/>
  <c r="W361" i="73"/>
  <c r="BB361" i="73"/>
  <c r="BC361" i="73"/>
  <c r="AZ361" i="73"/>
  <c r="BA361" i="73"/>
  <c r="I361" i="73"/>
  <c r="J361" i="73"/>
  <c r="G361" i="73"/>
  <c r="H361" i="73"/>
  <c r="N361" i="73"/>
  <c r="O361" i="73"/>
  <c r="L361" i="73"/>
  <c r="M361" i="73"/>
  <c r="AB359" i="73"/>
  <c r="C360" i="73"/>
  <c r="AA360" i="73"/>
  <c r="AC360" i="73"/>
  <c r="AR361" i="73"/>
  <c r="AS361" i="73"/>
  <c r="AP361" i="73"/>
  <c r="AQ361" i="73"/>
  <c r="AW361" i="73"/>
  <c r="AX361" i="73"/>
  <c r="AU361" i="73"/>
  <c r="AV361" i="73"/>
  <c r="D361" i="73"/>
  <c r="E361" i="73"/>
  <c r="B361" i="73"/>
  <c r="AH361" i="73"/>
  <c r="AI361" i="73"/>
  <c r="AF361" i="73"/>
  <c r="AG361" i="73"/>
  <c r="AM361" i="73"/>
  <c r="AN361" i="73"/>
  <c r="AK361" i="73"/>
  <c r="AL361" i="73"/>
  <c r="N368" i="64"/>
  <c r="V356" i="64"/>
  <c r="X355" i="64"/>
  <c r="Y354" i="64"/>
  <c r="D354" i="64"/>
  <c r="AC354" i="64"/>
  <c r="H354" i="64"/>
  <c r="AG354" i="64"/>
  <c r="L354" i="64"/>
  <c r="AB354" i="64"/>
  <c r="G354" i="64"/>
  <c r="AF354" i="64"/>
  <c r="K354" i="64"/>
  <c r="AA354" i="64"/>
  <c r="F354" i="64"/>
  <c r="AE354" i="64"/>
  <c r="J354" i="64"/>
  <c r="Z354" i="64"/>
  <c r="E354" i="64"/>
  <c r="AD354" i="64"/>
  <c r="I354" i="64"/>
  <c r="AH354" i="64"/>
  <c r="M354" i="64"/>
  <c r="P364" i="64"/>
  <c r="R362" i="64"/>
  <c r="AH362" i="73"/>
  <c r="AI362" i="73"/>
  <c r="AF362" i="73"/>
  <c r="AG362" i="73"/>
  <c r="AM362" i="73"/>
  <c r="AN362" i="73"/>
  <c r="AK362" i="73"/>
  <c r="AL362" i="73"/>
  <c r="AR362" i="73"/>
  <c r="AS362" i="73"/>
  <c r="AP362" i="73"/>
  <c r="AQ362" i="73"/>
  <c r="AW362" i="73"/>
  <c r="AX362" i="73"/>
  <c r="AU362" i="73"/>
  <c r="AV362" i="73"/>
  <c r="D362" i="73"/>
  <c r="E362" i="73"/>
  <c r="B362" i="73"/>
  <c r="AB360" i="73"/>
  <c r="BB362" i="73"/>
  <c r="BC362" i="73"/>
  <c r="AZ362" i="73"/>
  <c r="BA362" i="73"/>
  <c r="I362" i="73"/>
  <c r="J362" i="73"/>
  <c r="G362" i="73"/>
  <c r="H362" i="73"/>
  <c r="N362" i="73"/>
  <c r="O362" i="73"/>
  <c r="L362" i="73"/>
  <c r="M362" i="73"/>
  <c r="S362" i="73"/>
  <c r="T362" i="73"/>
  <c r="Q362" i="73"/>
  <c r="R362" i="73"/>
  <c r="X362" i="73"/>
  <c r="Y362" i="73"/>
  <c r="V362" i="73"/>
  <c r="W362" i="73"/>
  <c r="C361" i="73"/>
  <c r="AB361" i="73"/>
  <c r="P365" i="64"/>
  <c r="AA355" i="64"/>
  <c r="F355" i="64"/>
  <c r="AE355" i="64"/>
  <c r="J355" i="64"/>
  <c r="Z355" i="64"/>
  <c r="E355" i="64"/>
  <c r="AD355" i="64"/>
  <c r="I355" i="64"/>
  <c r="AH355" i="64"/>
  <c r="M355" i="64"/>
  <c r="Y355" i="64"/>
  <c r="D355" i="64"/>
  <c r="AC355" i="64"/>
  <c r="H355" i="64"/>
  <c r="AG355" i="64"/>
  <c r="L355" i="64"/>
  <c r="AB355" i="64"/>
  <c r="G355" i="64"/>
  <c r="AF355" i="64"/>
  <c r="K355" i="64"/>
  <c r="R363" i="64"/>
  <c r="V357" i="64"/>
  <c r="X356" i="64"/>
  <c r="N369" i="64"/>
  <c r="S363" i="73"/>
  <c r="T363" i="73"/>
  <c r="Q363" i="73"/>
  <c r="R363" i="73"/>
  <c r="X363" i="73"/>
  <c r="Y363" i="73"/>
  <c r="V363" i="73"/>
  <c r="W363" i="73"/>
  <c r="BB363" i="73"/>
  <c r="BC363" i="73"/>
  <c r="AZ363" i="73"/>
  <c r="BA363" i="73"/>
  <c r="I363" i="73"/>
  <c r="J363" i="73"/>
  <c r="G363" i="73"/>
  <c r="H363" i="73"/>
  <c r="N363" i="73"/>
  <c r="O363" i="73"/>
  <c r="L363" i="73"/>
  <c r="M363" i="73"/>
  <c r="AA361" i="73"/>
  <c r="AC361" i="73"/>
  <c r="C362" i="73"/>
  <c r="AA362" i="73"/>
  <c r="AC362" i="73"/>
  <c r="AR363" i="73"/>
  <c r="AS363" i="73"/>
  <c r="AP363" i="73"/>
  <c r="AQ363" i="73"/>
  <c r="AW363" i="73"/>
  <c r="AX363" i="73"/>
  <c r="AU363" i="73"/>
  <c r="AV363" i="73"/>
  <c r="D363" i="73"/>
  <c r="E363" i="73"/>
  <c r="B363" i="73"/>
  <c r="AH363" i="73"/>
  <c r="AI363" i="73"/>
  <c r="AF363" i="73"/>
  <c r="AG363" i="73"/>
  <c r="AM363" i="73"/>
  <c r="AN363" i="73"/>
  <c r="AK363" i="73"/>
  <c r="AL363" i="73"/>
  <c r="N370" i="64"/>
  <c r="R364" i="64"/>
  <c r="AA356" i="64"/>
  <c r="F356" i="64"/>
  <c r="AE356" i="64"/>
  <c r="J356" i="64"/>
  <c r="Z356" i="64"/>
  <c r="E356" i="64"/>
  <c r="AD356" i="64"/>
  <c r="I356" i="64"/>
  <c r="AH356" i="64"/>
  <c r="M356" i="64"/>
  <c r="Y356" i="64"/>
  <c r="D356" i="64"/>
  <c r="AC356" i="64"/>
  <c r="H356" i="64"/>
  <c r="AG356" i="64"/>
  <c r="L356" i="64"/>
  <c r="AB356" i="64"/>
  <c r="G356" i="64"/>
  <c r="AF356" i="64"/>
  <c r="K356" i="64"/>
  <c r="V358" i="64"/>
  <c r="X357" i="64"/>
  <c r="P366" i="64"/>
  <c r="AB362" i="73"/>
  <c r="AR364" i="73"/>
  <c r="AS364" i="73"/>
  <c r="AP364" i="73"/>
  <c r="AQ364" i="73"/>
  <c r="AW364" i="73"/>
  <c r="AX364" i="73"/>
  <c r="AU364" i="73"/>
  <c r="AV364" i="73"/>
  <c r="D364" i="73"/>
  <c r="E364" i="73"/>
  <c r="B364" i="73"/>
  <c r="AH364" i="73"/>
  <c r="AI364" i="73"/>
  <c r="AF364" i="73"/>
  <c r="AG364" i="73"/>
  <c r="AM364" i="73"/>
  <c r="AN364" i="73"/>
  <c r="AK364" i="73"/>
  <c r="AL364" i="73"/>
  <c r="C363" i="73"/>
  <c r="AA363" i="73"/>
  <c r="AC363" i="73"/>
  <c r="S364" i="73"/>
  <c r="T364" i="73"/>
  <c r="Q364" i="73"/>
  <c r="R364" i="73"/>
  <c r="X364" i="73"/>
  <c r="Y364" i="73"/>
  <c r="V364" i="73"/>
  <c r="W364" i="73"/>
  <c r="BB364" i="73"/>
  <c r="BC364" i="73"/>
  <c r="AZ364" i="73"/>
  <c r="BA364" i="73"/>
  <c r="I364" i="73"/>
  <c r="J364" i="73"/>
  <c r="G364" i="73"/>
  <c r="H364" i="73"/>
  <c r="N364" i="73"/>
  <c r="O364" i="73"/>
  <c r="L364" i="73"/>
  <c r="M364" i="73"/>
  <c r="P367" i="64"/>
  <c r="V359" i="64"/>
  <c r="X358" i="64"/>
  <c r="AA357" i="64"/>
  <c r="F357" i="64"/>
  <c r="AE357" i="64"/>
  <c r="J357" i="64"/>
  <c r="Z357" i="64"/>
  <c r="E357" i="64"/>
  <c r="AD357" i="64"/>
  <c r="I357" i="64"/>
  <c r="AH357" i="64"/>
  <c r="M357" i="64"/>
  <c r="Y357" i="64"/>
  <c r="D357" i="64"/>
  <c r="AC357" i="64"/>
  <c r="H357" i="64"/>
  <c r="AG357" i="64"/>
  <c r="L357" i="64"/>
  <c r="AB357" i="64"/>
  <c r="G357" i="64"/>
  <c r="AF357" i="64"/>
  <c r="K357" i="64"/>
  <c r="R365" i="64"/>
  <c r="N371" i="64"/>
  <c r="AB363" i="73"/>
  <c r="AR365" i="73"/>
  <c r="AS365" i="73"/>
  <c r="AP365" i="73"/>
  <c r="AQ365" i="73"/>
  <c r="AW365" i="73"/>
  <c r="AX365" i="73"/>
  <c r="AU365" i="73"/>
  <c r="AV365" i="73"/>
  <c r="D365" i="73"/>
  <c r="E365" i="73"/>
  <c r="B365" i="73"/>
  <c r="AH365" i="73"/>
  <c r="AI365" i="73"/>
  <c r="AF365" i="73"/>
  <c r="AG365" i="73"/>
  <c r="AM365" i="73"/>
  <c r="AN365" i="73"/>
  <c r="AK365" i="73"/>
  <c r="AL365" i="73"/>
  <c r="C364" i="73"/>
  <c r="AA364" i="73"/>
  <c r="AC364" i="73"/>
  <c r="S365" i="73"/>
  <c r="T365" i="73"/>
  <c r="Q365" i="73"/>
  <c r="R365" i="73"/>
  <c r="X365" i="73"/>
  <c r="Y365" i="73"/>
  <c r="V365" i="73"/>
  <c r="W365" i="73"/>
  <c r="BB365" i="73"/>
  <c r="BC365" i="73"/>
  <c r="AZ365" i="73"/>
  <c r="BA365" i="73"/>
  <c r="I365" i="73"/>
  <c r="J365" i="73"/>
  <c r="G365" i="73"/>
  <c r="H365" i="73"/>
  <c r="N365" i="73"/>
  <c r="O365" i="73"/>
  <c r="L365" i="73"/>
  <c r="M365" i="73"/>
  <c r="AA358" i="64"/>
  <c r="F358" i="64"/>
  <c r="AE358" i="64"/>
  <c r="J358" i="64"/>
  <c r="Z358" i="64"/>
  <c r="E358" i="64"/>
  <c r="AD358" i="64"/>
  <c r="I358" i="64"/>
  <c r="AH358" i="64"/>
  <c r="M358" i="64"/>
  <c r="Y358" i="64"/>
  <c r="D358" i="64"/>
  <c r="AC358" i="64"/>
  <c r="H358" i="64"/>
  <c r="AG358" i="64"/>
  <c r="L358" i="64"/>
  <c r="AB358" i="64"/>
  <c r="G358" i="64"/>
  <c r="AF358" i="64"/>
  <c r="K358" i="64"/>
  <c r="N372" i="64"/>
  <c r="R366" i="64"/>
  <c r="V360" i="64"/>
  <c r="X359" i="64"/>
  <c r="P368" i="64"/>
  <c r="AB364" i="73"/>
  <c r="AR366" i="73"/>
  <c r="AS366" i="73"/>
  <c r="AP366" i="73"/>
  <c r="AQ366" i="73"/>
  <c r="AW366" i="73"/>
  <c r="AX366" i="73"/>
  <c r="AU366" i="73"/>
  <c r="AV366" i="73"/>
  <c r="D366" i="73"/>
  <c r="E366" i="73"/>
  <c r="B366" i="73"/>
  <c r="AH366" i="73"/>
  <c r="AI366" i="73"/>
  <c r="AF366" i="73"/>
  <c r="AG366" i="73"/>
  <c r="AM366" i="73"/>
  <c r="AN366" i="73"/>
  <c r="AK366" i="73"/>
  <c r="AL366" i="73"/>
  <c r="C365" i="73"/>
  <c r="AA365" i="73"/>
  <c r="AC365" i="73"/>
  <c r="S366" i="73"/>
  <c r="T366" i="73"/>
  <c r="Q366" i="73"/>
  <c r="R366" i="73"/>
  <c r="X366" i="73"/>
  <c r="Y366" i="73"/>
  <c r="V366" i="73"/>
  <c r="W366" i="73"/>
  <c r="BB366" i="73"/>
  <c r="BC366" i="73"/>
  <c r="AZ366" i="73"/>
  <c r="BA366" i="73"/>
  <c r="I366" i="73"/>
  <c r="J366" i="73"/>
  <c r="G366" i="73"/>
  <c r="H366" i="73"/>
  <c r="N366" i="73"/>
  <c r="O366" i="73"/>
  <c r="L366" i="73"/>
  <c r="M366" i="73"/>
  <c r="P369" i="64"/>
  <c r="R367" i="64"/>
  <c r="N373" i="64"/>
  <c r="AA359" i="64"/>
  <c r="F359" i="64"/>
  <c r="AE359" i="64"/>
  <c r="J359" i="64"/>
  <c r="Z359" i="64"/>
  <c r="E359" i="64"/>
  <c r="AD359" i="64"/>
  <c r="I359" i="64"/>
  <c r="AH359" i="64"/>
  <c r="M359" i="64"/>
  <c r="Y359" i="64"/>
  <c r="D359" i="64"/>
  <c r="AC359" i="64"/>
  <c r="H359" i="64"/>
  <c r="AG359" i="64"/>
  <c r="L359" i="64"/>
  <c r="AB359" i="64"/>
  <c r="G359" i="64"/>
  <c r="AF359" i="64"/>
  <c r="K359" i="64"/>
  <c r="V361" i="64"/>
  <c r="X360" i="64"/>
  <c r="AR367" i="73"/>
  <c r="AS367" i="73"/>
  <c r="AP367" i="73"/>
  <c r="AQ367" i="73"/>
  <c r="AW367" i="73"/>
  <c r="AX367" i="73"/>
  <c r="AU367" i="73"/>
  <c r="AV367" i="73"/>
  <c r="D367" i="73"/>
  <c r="E367" i="73"/>
  <c r="B367" i="73"/>
  <c r="AH367" i="73"/>
  <c r="AI367" i="73"/>
  <c r="AF367" i="73"/>
  <c r="AG367" i="73"/>
  <c r="AM367" i="73"/>
  <c r="AN367" i="73"/>
  <c r="AK367" i="73"/>
  <c r="AL367" i="73"/>
  <c r="AB365" i="73"/>
  <c r="C366" i="73"/>
  <c r="AA366" i="73"/>
  <c r="AC366" i="73"/>
  <c r="S367" i="73"/>
  <c r="T367" i="73"/>
  <c r="Q367" i="73"/>
  <c r="R367" i="73"/>
  <c r="X367" i="73"/>
  <c r="Y367" i="73"/>
  <c r="V367" i="73"/>
  <c r="W367" i="73"/>
  <c r="BB367" i="73"/>
  <c r="BC367" i="73"/>
  <c r="AZ367" i="73"/>
  <c r="BA367" i="73"/>
  <c r="I367" i="73"/>
  <c r="J367" i="73"/>
  <c r="G367" i="73"/>
  <c r="H367" i="73"/>
  <c r="N367" i="73"/>
  <c r="O367" i="73"/>
  <c r="L367" i="73"/>
  <c r="M367" i="73"/>
  <c r="Y360" i="64"/>
  <c r="D360" i="64"/>
  <c r="AC360" i="64"/>
  <c r="H360" i="64"/>
  <c r="AG360" i="64"/>
  <c r="L360" i="64"/>
  <c r="AB360" i="64"/>
  <c r="G360" i="64"/>
  <c r="AF360" i="64"/>
  <c r="K360" i="64"/>
  <c r="AA360" i="64"/>
  <c r="F360" i="64"/>
  <c r="AE360" i="64"/>
  <c r="J360" i="64"/>
  <c r="Z360" i="64"/>
  <c r="E360" i="64"/>
  <c r="AD360" i="64"/>
  <c r="I360" i="64"/>
  <c r="AH360" i="64"/>
  <c r="M360" i="64"/>
  <c r="V362" i="64"/>
  <c r="X361" i="64"/>
  <c r="N374" i="64"/>
  <c r="R368" i="64"/>
  <c r="P370" i="64"/>
  <c r="BB368" i="73"/>
  <c r="BC368" i="73"/>
  <c r="AZ368" i="73"/>
  <c r="BA368" i="73"/>
  <c r="I368" i="73"/>
  <c r="J368" i="73"/>
  <c r="G368" i="73"/>
  <c r="H368" i="73"/>
  <c r="N368" i="73"/>
  <c r="O368" i="73"/>
  <c r="L368" i="73"/>
  <c r="M368" i="73"/>
  <c r="S368" i="73"/>
  <c r="T368" i="73"/>
  <c r="Q368" i="73"/>
  <c r="R368" i="73"/>
  <c r="X368" i="73"/>
  <c r="Y368" i="73"/>
  <c r="V368" i="73"/>
  <c r="W368" i="73"/>
  <c r="AB366" i="73"/>
  <c r="C367" i="73"/>
  <c r="AA367" i="73"/>
  <c r="AC367" i="73"/>
  <c r="AH368" i="73"/>
  <c r="AI368" i="73"/>
  <c r="AF368" i="73"/>
  <c r="AG368" i="73"/>
  <c r="AM368" i="73"/>
  <c r="AN368" i="73"/>
  <c r="AK368" i="73"/>
  <c r="AL368" i="73"/>
  <c r="AR368" i="73"/>
  <c r="AS368" i="73"/>
  <c r="AP368" i="73"/>
  <c r="AQ368" i="73"/>
  <c r="AW368" i="73"/>
  <c r="AX368" i="73"/>
  <c r="AU368" i="73"/>
  <c r="AV368" i="73"/>
  <c r="D368" i="73"/>
  <c r="E368" i="73"/>
  <c r="B368" i="73"/>
  <c r="P371" i="64"/>
  <c r="N375" i="64"/>
  <c r="Y361" i="64"/>
  <c r="D361" i="64"/>
  <c r="AC361" i="64"/>
  <c r="H361" i="64"/>
  <c r="AG361" i="64"/>
  <c r="L361" i="64"/>
  <c r="AB361" i="64"/>
  <c r="G361" i="64"/>
  <c r="AF361" i="64"/>
  <c r="K361" i="64"/>
  <c r="AA361" i="64"/>
  <c r="F361" i="64"/>
  <c r="AE361" i="64"/>
  <c r="J361" i="64"/>
  <c r="Z361" i="64"/>
  <c r="E361" i="64"/>
  <c r="AD361" i="64"/>
  <c r="I361" i="64"/>
  <c r="AH361" i="64"/>
  <c r="M361" i="64"/>
  <c r="R369" i="64"/>
  <c r="V363" i="64"/>
  <c r="X362" i="64"/>
  <c r="AH369" i="73"/>
  <c r="AI369" i="73"/>
  <c r="AF369" i="73"/>
  <c r="AG369" i="73"/>
  <c r="AM369" i="73"/>
  <c r="AN369" i="73"/>
  <c r="AK369" i="73"/>
  <c r="AL369" i="73"/>
  <c r="AR369" i="73"/>
  <c r="AS369" i="73"/>
  <c r="AP369" i="73"/>
  <c r="AQ369" i="73"/>
  <c r="AW369" i="73"/>
  <c r="AX369" i="73"/>
  <c r="AU369" i="73"/>
  <c r="AV369" i="73"/>
  <c r="D369" i="73"/>
  <c r="E369" i="73"/>
  <c r="B369" i="73"/>
  <c r="AB367" i="73"/>
  <c r="BB369" i="73"/>
  <c r="BC369" i="73"/>
  <c r="AZ369" i="73"/>
  <c r="BA369" i="73"/>
  <c r="I369" i="73"/>
  <c r="J369" i="73"/>
  <c r="G369" i="73"/>
  <c r="H369" i="73"/>
  <c r="N369" i="73"/>
  <c r="O369" i="73"/>
  <c r="L369" i="73"/>
  <c r="M369" i="73"/>
  <c r="S369" i="73"/>
  <c r="T369" i="73"/>
  <c r="Q369" i="73"/>
  <c r="R369" i="73"/>
  <c r="X369" i="73"/>
  <c r="Y369" i="73"/>
  <c r="V369" i="73"/>
  <c r="W369" i="73"/>
  <c r="C368" i="73"/>
  <c r="AB368" i="73"/>
  <c r="AA362" i="64"/>
  <c r="F362" i="64"/>
  <c r="AE362" i="64"/>
  <c r="J362" i="64"/>
  <c r="Z362" i="64"/>
  <c r="E362" i="64"/>
  <c r="AD362" i="64"/>
  <c r="I362" i="64"/>
  <c r="AH362" i="64"/>
  <c r="M362" i="64"/>
  <c r="Y362" i="64"/>
  <c r="D362" i="64"/>
  <c r="AC362" i="64"/>
  <c r="H362" i="64"/>
  <c r="AG362" i="64"/>
  <c r="L362" i="64"/>
  <c r="AB362" i="64"/>
  <c r="G362" i="64"/>
  <c r="AF362" i="64"/>
  <c r="K362" i="64"/>
  <c r="V364" i="64"/>
  <c r="X363" i="64"/>
  <c r="R370" i="64"/>
  <c r="N376" i="64"/>
  <c r="P372" i="64"/>
  <c r="AR370" i="73"/>
  <c r="AS370" i="73"/>
  <c r="AP370" i="73"/>
  <c r="AQ370" i="73"/>
  <c r="AW370" i="73"/>
  <c r="AX370" i="73"/>
  <c r="AU370" i="73"/>
  <c r="AV370" i="73"/>
  <c r="D370" i="73"/>
  <c r="E370" i="73"/>
  <c r="B370" i="73"/>
  <c r="AH370" i="73"/>
  <c r="AI370" i="73"/>
  <c r="AF370" i="73"/>
  <c r="AG370" i="73"/>
  <c r="AM370" i="73"/>
  <c r="AN370" i="73"/>
  <c r="AK370" i="73"/>
  <c r="AL370" i="73"/>
  <c r="AA368" i="73"/>
  <c r="AC368" i="73"/>
  <c r="C369" i="73"/>
  <c r="AA369" i="73"/>
  <c r="AC369" i="73"/>
  <c r="S370" i="73"/>
  <c r="T370" i="73"/>
  <c r="Q370" i="73"/>
  <c r="R370" i="73"/>
  <c r="X370" i="73"/>
  <c r="Y370" i="73"/>
  <c r="V370" i="73"/>
  <c r="W370" i="73"/>
  <c r="BB370" i="73"/>
  <c r="BC370" i="73"/>
  <c r="AZ370" i="73"/>
  <c r="BA370" i="73"/>
  <c r="I370" i="73"/>
  <c r="J370" i="73"/>
  <c r="G370" i="73"/>
  <c r="H370" i="73"/>
  <c r="N370" i="73"/>
  <c r="O370" i="73"/>
  <c r="L370" i="73"/>
  <c r="M370" i="73"/>
  <c r="P373" i="64"/>
  <c r="R371" i="64"/>
  <c r="AA363" i="64"/>
  <c r="F363" i="64"/>
  <c r="AE363" i="64"/>
  <c r="J363" i="64"/>
  <c r="Z363" i="64"/>
  <c r="E363" i="64"/>
  <c r="AD363" i="64"/>
  <c r="I363" i="64"/>
  <c r="AH363" i="64"/>
  <c r="M363" i="64"/>
  <c r="Y363" i="64"/>
  <c r="D363" i="64"/>
  <c r="AC363" i="64"/>
  <c r="H363" i="64"/>
  <c r="AG363" i="64"/>
  <c r="L363" i="64"/>
  <c r="AB363" i="64"/>
  <c r="G363" i="64"/>
  <c r="AF363" i="64"/>
  <c r="K363" i="64"/>
  <c r="N377" i="64"/>
  <c r="V365" i="64"/>
  <c r="X364" i="64"/>
  <c r="AR371" i="73"/>
  <c r="AS371" i="73"/>
  <c r="AP371" i="73"/>
  <c r="AQ371" i="73"/>
  <c r="AW371" i="73"/>
  <c r="AX371" i="73"/>
  <c r="AU371" i="73"/>
  <c r="AV371" i="73"/>
  <c r="D371" i="73"/>
  <c r="E371" i="73"/>
  <c r="B371" i="73"/>
  <c r="AH371" i="73"/>
  <c r="AI371" i="73"/>
  <c r="AF371" i="73"/>
  <c r="AG371" i="73"/>
  <c r="AM371" i="73"/>
  <c r="AN371" i="73"/>
  <c r="AK371" i="73"/>
  <c r="AL371" i="73"/>
  <c r="AB369" i="73"/>
  <c r="C370" i="73"/>
  <c r="AA370" i="73"/>
  <c r="AC370" i="73"/>
  <c r="S371" i="73"/>
  <c r="T371" i="73"/>
  <c r="Q371" i="73"/>
  <c r="R371" i="73"/>
  <c r="X371" i="73"/>
  <c r="Y371" i="73"/>
  <c r="V371" i="73"/>
  <c r="W371" i="73"/>
  <c r="BB371" i="73"/>
  <c r="BC371" i="73"/>
  <c r="AZ371" i="73"/>
  <c r="BA371" i="73"/>
  <c r="I371" i="73"/>
  <c r="J371" i="73"/>
  <c r="G371" i="73"/>
  <c r="H371" i="73"/>
  <c r="N371" i="73"/>
  <c r="O371" i="73"/>
  <c r="L371" i="73"/>
  <c r="M371" i="73"/>
  <c r="AA364" i="64"/>
  <c r="F364" i="64"/>
  <c r="AE364" i="64"/>
  <c r="J364" i="64"/>
  <c r="Z364" i="64"/>
  <c r="E364" i="64"/>
  <c r="AD364" i="64"/>
  <c r="I364" i="64"/>
  <c r="AH364" i="64"/>
  <c r="M364" i="64"/>
  <c r="Y364" i="64"/>
  <c r="D364" i="64"/>
  <c r="AC364" i="64"/>
  <c r="H364" i="64"/>
  <c r="AG364" i="64"/>
  <c r="L364" i="64"/>
  <c r="AB364" i="64"/>
  <c r="G364" i="64"/>
  <c r="AF364" i="64"/>
  <c r="K364" i="64"/>
  <c r="V366" i="64"/>
  <c r="X365" i="64"/>
  <c r="N378" i="64"/>
  <c r="R372" i="64"/>
  <c r="P374" i="64"/>
  <c r="AR372" i="73"/>
  <c r="AS372" i="73"/>
  <c r="AP372" i="73"/>
  <c r="AQ372" i="73"/>
  <c r="AW372" i="73"/>
  <c r="AX372" i="73"/>
  <c r="AU372" i="73"/>
  <c r="AV372" i="73"/>
  <c r="D372" i="73"/>
  <c r="E372" i="73"/>
  <c r="B372" i="73"/>
  <c r="AH372" i="73"/>
  <c r="AI372" i="73"/>
  <c r="AF372" i="73"/>
  <c r="AG372" i="73"/>
  <c r="AM372" i="73"/>
  <c r="AN372" i="73"/>
  <c r="AK372" i="73"/>
  <c r="AL372" i="73"/>
  <c r="AB370" i="73"/>
  <c r="C371" i="73"/>
  <c r="AA371" i="73"/>
  <c r="AC371" i="73"/>
  <c r="S372" i="73"/>
  <c r="T372" i="73"/>
  <c r="Q372" i="73"/>
  <c r="R372" i="73"/>
  <c r="X372" i="73"/>
  <c r="Y372" i="73"/>
  <c r="V372" i="73"/>
  <c r="W372" i="73"/>
  <c r="BB372" i="73"/>
  <c r="BC372" i="73"/>
  <c r="AZ372" i="73"/>
  <c r="BA372" i="73"/>
  <c r="I372" i="73"/>
  <c r="J372" i="73"/>
  <c r="G372" i="73"/>
  <c r="H372" i="73"/>
  <c r="N372" i="73"/>
  <c r="O372" i="73"/>
  <c r="L372" i="73"/>
  <c r="M372" i="73"/>
  <c r="P375" i="64"/>
  <c r="N379" i="64"/>
  <c r="AA365" i="64"/>
  <c r="F365" i="64"/>
  <c r="AE365" i="64"/>
  <c r="J365" i="64"/>
  <c r="Z365" i="64"/>
  <c r="E365" i="64"/>
  <c r="AD365" i="64"/>
  <c r="I365" i="64"/>
  <c r="AH365" i="64"/>
  <c r="M365" i="64"/>
  <c r="Y365" i="64"/>
  <c r="D365" i="64"/>
  <c r="AC365" i="64"/>
  <c r="H365" i="64"/>
  <c r="AG365" i="64"/>
  <c r="L365" i="64"/>
  <c r="AB365" i="64"/>
  <c r="G365" i="64"/>
  <c r="AF365" i="64"/>
  <c r="K365" i="64"/>
  <c r="R373" i="64"/>
  <c r="V367" i="64"/>
  <c r="X366" i="64"/>
  <c r="AP373" i="73"/>
  <c r="AQ373" i="73"/>
  <c r="AR373" i="73"/>
  <c r="AS373" i="73"/>
  <c r="AU373" i="73"/>
  <c r="AV373" i="73"/>
  <c r="AW373" i="73"/>
  <c r="AX373" i="73"/>
  <c r="D373" i="73"/>
  <c r="E373" i="73"/>
  <c r="B373" i="73"/>
  <c r="AF373" i="73"/>
  <c r="AG373" i="73"/>
  <c r="AH373" i="73"/>
  <c r="AI373" i="73"/>
  <c r="AK373" i="73"/>
  <c r="AL373" i="73"/>
  <c r="AM373" i="73"/>
  <c r="AN373" i="73"/>
  <c r="AB371" i="73"/>
  <c r="C372" i="73"/>
  <c r="AA372" i="73"/>
  <c r="AC372" i="73"/>
  <c r="S373" i="73"/>
  <c r="T373" i="73"/>
  <c r="Q373" i="73"/>
  <c r="R373" i="73"/>
  <c r="X373" i="73"/>
  <c r="Y373" i="73"/>
  <c r="V373" i="73"/>
  <c r="W373" i="73"/>
  <c r="AZ373" i="73"/>
  <c r="BA373" i="73"/>
  <c r="BB373" i="73"/>
  <c r="BC373" i="73"/>
  <c r="I373" i="73"/>
  <c r="J373" i="73"/>
  <c r="G373" i="73"/>
  <c r="H373" i="73"/>
  <c r="N373" i="73"/>
  <c r="O373" i="73"/>
  <c r="L373" i="73"/>
  <c r="M373" i="73"/>
  <c r="V368" i="64"/>
  <c r="X367" i="64"/>
  <c r="R374" i="64"/>
  <c r="AA366" i="64"/>
  <c r="F366" i="64"/>
  <c r="AE366" i="64"/>
  <c r="J366" i="64"/>
  <c r="Z366" i="64"/>
  <c r="E366" i="64"/>
  <c r="AD366" i="64"/>
  <c r="I366" i="64"/>
  <c r="AH366" i="64"/>
  <c r="M366" i="64"/>
  <c r="Y366" i="64"/>
  <c r="D366" i="64"/>
  <c r="AC366" i="64"/>
  <c r="H366" i="64"/>
  <c r="AG366" i="64"/>
  <c r="L366" i="64"/>
  <c r="AB366" i="64"/>
  <c r="G366" i="64"/>
  <c r="AF366" i="64"/>
  <c r="K366" i="64"/>
  <c r="N380" i="64"/>
  <c r="P376" i="64"/>
  <c r="AP374" i="73"/>
  <c r="AQ374" i="73"/>
  <c r="AR374" i="73"/>
  <c r="AS374" i="73"/>
  <c r="AW374" i="73"/>
  <c r="AX374" i="73"/>
  <c r="AU374" i="73"/>
  <c r="AV374" i="73"/>
  <c r="D374" i="73"/>
  <c r="E374" i="73"/>
  <c r="B374" i="73"/>
  <c r="AF374" i="73"/>
  <c r="AG374" i="73"/>
  <c r="AH374" i="73"/>
  <c r="AI374" i="73"/>
  <c r="AK374" i="73"/>
  <c r="AL374" i="73"/>
  <c r="AM374" i="73"/>
  <c r="AN374" i="73"/>
  <c r="AB372" i="73"/>
  <c r="C373" i="73"/>
  <c r="AA373" i="73"/>
  <c r="AC373" i="73"/>
  <c r="S374" i="73"/>
  <c r="T374" i="73"/>
  <c r="Q374" i="73"/>
  <c r="R374" i="73"/>
  <c r="X374" i="73"/>
  <c r="Y374" i="73"/>
  <c r="V374" i="73"/>
  <c r="W374" i="73"/>
  <c r="BB374" i="73"/>
  <c r="BC374" i="73"/>
  <c r="AZ374" i="73"/>
  <c r="BA374" i="73"/>
  <c r="I374" i="73"/>
  <c r="J374" i="73"/>
  <c r="G374" i="73"/>
  <c r="H374" i="73"/>
  <c r="N374" i="73"/>
  <c r="O374" i="73"/>
  <c r="L374" i="73"/>
  <c r="M374" i="73"/>
  <c r="Y367" i="64"/>
  <c r="D367" i="64"/>
  <c r="AC367" i="64"/>
  <c r="H367" i="64"/>
  <c r="AG367" i="64"/>
  <c r="L367" i="64"/>
  <c r="AB367" i="64"/>
  <c r="G367" i="64"/>
  <c r="AF367" i="64"/>
  <c r="K367" i="64"/>
  <c r="AA367" i="64"/>
  <c r="F367" i="64"/>
  <c r="AE367" i="64"/>
  <c r="J367" i="64"/>
  <c r="Z367" i="64"/>
  <c r="E367" i="64"/>
  <c r="AD367" i="64"/>
  <c r="I367" i="64"/>
  <c r="AH367" i="64"/>
  <c r="M367" i="64"/>
  <c r="P377" i="64"/>
  <c r="N381" i="64"/>
  <c r="R375" i="64"/>
  <c r="V369" i="64"/>
  <c r="X368" i="64"/>
  <c r="BB375" i="73"/>
  <c r="BC375" i="73"/>
  <c r="AZ375" i="73"/>
  <c r="BA375" i="73"/>
  <c r="I375" i="73"/>
  <c r="J375" i="73"/>
  <c r="G375" i="73"/>
  <c r="H375" i="73"/>
  <c r="N375" i="73"/>
  <c r="O375" i="73"/>
  <c r="L375" i="73"/>
  <c r="M375" i="73"/>
  <c r="S375" i="73"/>
  <c r="T375" i="73"/>
  <c r="Q375" i="73"/>
  <c r="R375" i="73"/>
  <c r="X375" i="73"/>
  <c r="Y375" i="73"/>
  <c r="V375" i="73"/>
  <c r="W375" i="73"/>
  <c r="AB373" i="73"/>
  <c r="C374" i="73"/>
  <c r="AA374" i="73"/>
  <c r="AC374" i="73"/>
  <c r="AH375" i="73"/>
  <c r="AI375" i="73"/>
  <c r="AF375" i="73"/>
  <c r="AG375" i="73"/>
  <c r="AM375" i="73"/>
  <c r="AN375" i="73"/>
  <c r="AK375" i="73"/>
  <c r="AL375" i="73"/>
  <c r="AR375" i="73"/>
  <c r="AS375" i="73"/>
  <c r="AP375" i="73"/>
  <c r="AQ375" i="73"/>
  <c r="AW375" i="73"/>
  <c r="AX375" i="73"/>
  <c r="AU375" i="73"/>
  <c r="AV375" i="73"/>
  <c r="D375" i="73"/>
  <c r="E375" i="73"/>
  <c r="B375" i="73"/>
  <c r="V370" i="64"/>
  <c r="X369" i="64"/>
  <c r="N382" i="64"/>
  <c r="P378" i="64"/>
  <c r="Y368" i="64"/>
  <c r="D368" i="64"/>
  <c r="AC368" i="64"/>
  <c r="H368" i="64"/>
  <c r="AG368" i="64"/>
  <c r="L368" i="64"/>
  <c r="AB368" i="64"/>
  <c r="G368" i="64"/>
  <c r="AF368" i="64"/>
  <c r="K368" i="64"/>
  <c r="AA368" i="64"/>
  <c r="F368" i="64"/>
  <c r="AE368" i="64"/>
  <c r="J368" i="64"/>
  <c r="Z368" i="64"/>
  <c r="E368" i="64"/>
  <c r="AD368" i="64"/>
  <c r="I368" i="64"/>
  <c r="AH368" i="64"/>
  <c r="M368" i="64"/>
  <c r="R376" i="64"/>
  <c r="AH376" i="73"/>
  <c r="AI376" i="73"/>
  <c r="AF376" i="73"/>
  <c r="AG376" i="73"/>
  <c r="AM376" i="73"/>
  <c r="AN376" i="73"/>
  <c r="AK376" i="73"/>
  <c r="AL376" i="73"/>
  <c r="AR376" i="73"/>
  <c r="AS376" i="73"/>
  <c r="AP376" i="73"/>
  <c r="AQ376" i="73"/>
  <c r="AW376" i="73"/>
  <c r="AX376" i="73"/>
  <c r="AU376" i="73"/>
  <c r="AV376" i="73"/>
  <c r="D376" i="73"/>
  <c r="E376" i="73"/>
  <c r="B376" i="73"/>
  <c r="AB374" i="73"/>
  <c r="BB376" i="73"/>
  <c r="BC376" i="73"/>
  <c r="AZ376" i="73"/>
  <c r="BA376" i="73"/>
  <c r="I376" i="73"/>
  <c r="J376" i="73"/>
  <c r="G376" i="73"/>
  <c r="H376" i="73"/>
  <c r="N376" i="73"/>
  <c r="O376" i="73"/>
  <c r="L376" i="73"/>
  <c r="M376" i="73"/>
  <c r="S376" i="73"/>
  <c r="T376" i="73"/>
  <c r="Q376" i="73"/>
  <c r="R376" i="73"/>
  <c r="X376" i="73"/>
  <c r="Y376" i="73"/>
  <c r="V376" i="73"/>
  <c r="W376" i="73"/>
  <c r="C375" i="73"/>
  <c r="AB375" i="73"/>
  <c r="Y369" i="64"/>
  <c r="D369" i="64"/>
  <c r="AC369" i="64"/>
  <c r="H369" i="64"/>
  <c r="AG369" i="64"/>
  <c r="L369" i="64"/>
  <c r="AB369" i="64"/>
  <c r="G369" i="64"/>
  <c r="AF369" i="64"/>
  <c r="K369" i="64"/>
  <c r="AA369" i="64"/>
  <c r="F369" i="64"/>
  <c r="AE369" i="64"/>
  <c r="J369" i="64"/>
  <c r="Z369" i="64"/>
  <c r="E369" i="64"/>
  <c r="AD369" i="64"/>
  <c r="I369" i="64"/>
  <c r="AH369" i="64"/>
  <c r="M369" i="64"/>
  <c r="R377" i="64"/>
  <c r="P379" i="64"/>
  <c r="N383" i="64"/>
  <c r="V371" i="64"/>
  <c r="X370" i="64"/>
  <c r="AA375" i="73"/>
  <c r="AC375" i="73"/>
  <c r="BB377" i="73"/>
  <c r="BC377" i="73"/>
  <c r="AZ377" i="73"/>
  <c r="BA377" i="73"/>
  <c r="I377" i="73"/>
  <c r="J377" i="73"/>
  <c r="G377" i="73"/>
  <c r="H377" i="73"/>
  <c r="N377" i="73"/>
  <c r="O377" i="73"/>
  <c r="L377" i="73"/>
  <c r="M377" i="73"/>
  <c r="S377" i="73"/>
  <c r="T377" i="73"/>
  <c r="Q377" i="73"/>
  <c r="R377" i="73"/>
  <c r="X377" i="73"/>
  <c r="Y377" i="73"/>
  <c r="V377" i="73"/>
  <c r="W377" i="73"/>
  <c r="C376" i="73"/>
  <c r="AB376" i="73"/>
  <c r="AH377" i="73"/>
  <c r="AI377" i="73"/>
  <c r="AF377" i="73"/>
  <c r="AG377" i="73"/>
  <c r="AM377" i="73"/>
  <c r="AN377" i="73"/>
  <c r="AK377" i="73"/>
  <c r="AL377" i="73"/>
  <c r="AR377" i="73"/>
  <c r="AS377" i="73"/>
  <c r="AP377" i="73"/>
  <c r="AQ377" i="73"/>
  <c r="AW377" i="73"/>
  <c r="AX377" i="73"/>
  <c r="AU377" i="73"/>
  <c r="AV377" i="73"/>
  <c r="D377" i="73"/>
  <c r="E377" i="73"/>
  <c r="B377" i="73"/>
  <c r="V372" i="64"/>
  <c r="X371" i="64"/>
  <c r="P380" i="64"/>
  <c r="Y370" i="64"/>
  <c r="D370" i="64"/>
  <c r="AC370" i="64"/>
  <c r="H370" i="64"/>
  <c r="AG370" i="64"/>
  <c r="L370" i="64"/>
  <c r="AB370" i="64"/>
  <c r="G370" i="64"/>
  <c r="AF370" i="64"/>
  <c r="K370" i="64"/>
  <c r="AA370" i="64"/>
  <c r="F370" i="64"/>
  <c r="AE370" i="64"/>
  <c r="J370" i="64"/>
  <c r="Z370" i="64"/>
  <c r="E370" i="64"/>
  <c r="AD370" i="64"/>
  <c r="I370" i="64"/>
  <c r="AH370" i="64"/>
  <c r="M370" i="64"/>
  <c r="N384" i="64"/>
  <c r="R378" i="64"/>
  <c r="BB378" i="73"/>
  <c r="BC378" i="73"/>
  <c r="AZ378" i="73"/>
  <c r="BA378" i="73"/>
  <c r="I378" i="73"/>
  <c r="J378" i="73"/>
  <c r="G378" i="73"/>
  <c r="H378" i="73"/>
  <c r="N378" i="73"/>
  <c r="O378" i="73"/>
  <c r="L378" i="73"/>
  <c r="M378" i="73"/>
  <c r="S378" i="73"/>
  <c r="T378" i="73"/>
  <c r="Q378" i="73"/>
  <c r="R378" i="73"/>
  <c r="X378" i="73"/>
  <c r="Y378" i="73"/>
  <c r="V378" i="73"/>
  <c r="W378" i="73"/>
  <c r="C377" i="73"/>
  <c r="AB377" i="73"/>
  <c r="AA376" i="73"/>
  <c r="AC376" i="73"/>
  <c r="AH378" i="73"/>
  <c r="AI378" i="73"/>
  <c r="AF378" i="73"/>
  <c r="AG378" i="73"/>
  <c r="AM378" i="73"/>
  <c r="AN378" i="73"/>
  <c r="AK378" i="73"/>
  <c r="AL378" i="73"/>
  <c r="AR378" i="73"/>
  <c r="AS378" i="73"/>
  <c r="AP378" i="73"/>
  <c r="AQ378" i="73"/>
  <c r="AW378" i="73"/>
  <c r="AX378" i="73"/>
  <c r="AU378" i="73"/>
  <c r="AV378" i="73"/>
  <c r="D378" i="73"/>
  <c r="E378" i="73"/>
  <c r="B378" i="73"/>
  <c r="Y371" i="64"/>
  <c r="D371" i="64"/>
  <c r="AC371" i="64"/>
  <c r="H371" i="64"/>
  <c r="AG371" i="64"/>
  <c r="L371" i="64"/>
  <c r="AB371" i="64"/>
  <c r="G371" i="64"/>
  <c r="AF371" i="64"/>
  <c r="K371" i="64"/>
  <c r="AA371" i="64"/>
  <c r="F371" i="64"/>
  <c r="AE371" i="64"/>
  <c r="J371" i="64"/>
  <c r="Z371" i="64"/>
  <c r="E371" i="64"/>
  <c r="AD371" i="64"/>
  <c r="I371" i="64"/>
  <c r="AH371" i="64"/>
  <c r="M371" i="64"/>
  <c r="R379" i="64"/>
  <c r="N385" i="64"/>
  <c r="P381" i="64"/>
  <c r="V373" i="64"/>
  <c r="X372" i="64"/>
  <c r="BB379" i="73"/>
  <c r="BC379" i="73"/>
  <c r="AZ379" i="73"/>
  <c r="BA379" i="73"/>
  <c r="I379" i="73"/>
  <c r="J379" i="73"/>
  <c r="G379" i="73"/>
  <c r="H379" i="73"/>
  <c r="N379" i="73"/>
  <c r="O379" i="73"/>
  <c r="L379" i="73"/>
  <c r="M379" i="73"/>
  <c r="S379" i="73"/>
  <c r="T379" i="73"/>
  <c r="Q379" i="73"/>
  <c r="R379" i="73"/>
  <c r="X379" i="73"/>
  <c r="Y379" i="73"/>
  <c r="V379" i="73"/>
  <c r="W379" i="73"/>
  <c r="AA377" i="73"/>
  <c r="AC377" i="73"/>
  <c r="AH379" i="73"/>
  <c r="AI379" i="73"/>
  <c r="AF379" i="73"/>
  <c r="AG379" i="73"/>
  <c r="AM379" i="73"/>
  <c r="AN379" i="73"/>
  <c r="AK379" i="73"/>
  <c r="AL379" i="73"/>
  <c r="AR379" i="73"/>
  <c r="AS379" i="73"/>
  <c r="AP379" i="73"/>
  <c r="AQ379" i="73"/>
  <c r="AW379" i="73"/>
  <c r="AX379" i="73"/>
  <c r="AU379" i="73"/>
  <c r="AV379" i="73"/>
  <c r="D379" i="73"/>
  <c r="E379" i="73"/>
  <c r="B379" i="73"/>
  <c r="C378" i="73"/>
  <c r="AB378" i="73"/>
  <c r="V374" i="64"/>
  <c r="X373" i="64"/>
  <c r="Y372" i="64"/>
  <c r="D372" i="64"/>
  <c r="AC372" i="64"/>
  <c r="H372" i="64"/>
  <c r="AG372" i="64"/>
  <c r="L372" i="64"/>
  <c r="AB372" i="64"/>
  <c r="G372" i="64"/>
  <c r="AF372" i="64"/>
  <c r="K372" i="64"/>
  <c r="AA372" i="64"/>
  <c r="F372" i="64"/>
  <c r="AE372" i="64"/>
  <c r="J372" i="64"/>
  <c r="Z372" i="64"/>
  <c r="E372" i="64"/>
  <c r="AD372" i="64"/>
  <c r="I372" i="64"/>
  <c r="AH372" i="64"/>
  <c r="M372" i="64"/>
  <c r="P382" i="64"/>
  <c r="N386" i="64"/>
  <c r="R380" i="64"/>
  <c r="AA378" i="73"/>
  <c r="AC378" i="73"/>
  <c r="AH380" i="73"/>
  <c r="AI380" i="73"/>
  <c r="AF380" i="73"/>
  <c r="AG380" i="73"/>
  <c r="AM380" i="73"/>
  <c r="AN380" i="73"/>
  <c r="AK380" i="73"/>
  <c r="AL380" i="73"/>
  <c r="AR380" i="73"/>
  <c r="AS380" i="73"/>
  <c r="AP380" i="73"/>
  <c r="AQ380" i="73"/>
  <c r="AW380" i="73"/>
  <c r="AX380" i="73"/>
  <c r="AU380" i="73"/>
  <c r="AV380" i="73"/>
  <c r="D380" i="73"/>
  <c r="E380" i="73"/>
  <c r="B380" i="73"/>
  <c r="C379" i="73"/>
  <c r="AB379" i="73"/>
  <c r="BB380" i="73"/>
  <c r="BC380" i="73"/>
  <c r="AZ380" i="73"/>
  <c r="BA380" i="73"/>
  <c r="I380" i="73"/>
  <c r="J380" i="73"/>
  <c r="G380" i="73"/>
  <c r="H380" i="73"/>
  <c r="N380" i="73"/>
  <c r="O380" i="73"/>
  <c r="L380" i="73"/>
  <c r="M380" i="73"/>
  <c r="S380" i="73"/>
  <c r="T380" i="73"/>
  <c r="Q380" i="73"/>
  <c r="R380" i="73"/>
  <c r="X380" i="73"/>
  <c r="Y380" i="73"/>
  <c r="V380" i="73"/>
  <c r="W380" i="73"/>
  <c r="R381" i="64"/>
  <c r="P383" i="64"/>
  <c r="Y373" i="64"/>
  <c r="D373" i="64"/>
  <c r="AC373" i="64"/>
  <c r="H373" i="64"/>
  <c r="AG373" i="64"/>
  <c r="L373" i="64"/>
  <c r="AB373" i="64"/>
  <c r="G373" i="64"/>
  <c r="AF373" i="64"/>
  <c r="K373" i="64"/>
  <c r="AA373" i="64"/>
  <c r="F373" i="64"/>
  <c r="AE373" i="64"/>
  <c r="J373" i="64"/>
  <c r="Z373" i="64"/>
  <c r="E373" i="64"/>
  <c r="AD373" i="64"/>
  <c r="I373" i="64"/>
  <c r="AH373" i="64"/>
  <c r="M373" i="64"/>
  <c r="N387" i="64"/>
  <c r="V375" i="64"/>
  <c r="X374" i="64"/>
  <c r="AA379" i="73"/>
  <c r="AC379" i="73"/>
  <c r="AH381" i="73"/>
  <c r="AI381" i="73"/>
  <c r="AF381" i="73"/>
  <c r="AG381" i="73"/>
  <c r="AM381" i="73"/>
  <c r="AN381" i="73"/>
  <c r="AK381" i="73"/>
  <c r="AL381" i="73"/>
  <c r="AR381" i="73"/>
  <c r="AS381" i="73"/>
  <c r="AP381" i="73"/>
  <c r="AQ381" i="73"/>
  <c r="AW381" i="73"/>
  <c r="AX381" i="73"/>
  <c r="AU381" i="73"/>
  <c r="AV381" i="73"/>
  <c r="D381" i="73"/>
  <c r="E381" i="73"/>
  <c r="B381" i="73"/>
  <c r="C380" i="73"/>
  <c r="AB380" i="73"/>
  <c r="BB381" i="73"/>
  <c r="BC381" i="73"/>
  <c r="AZ381" i="73"/>
  <c r="BA381" i="73"/>
  <c r="I381" i="73"/>
  <c r="J381" i="73"/>
  <c r="G381" i="73"/>
  <c r="H381" i="73"/>
  <c r="N381" i="73"/>
  <c r="O381" i="73"/>
  <c r="L381" i="73"/>
  <c r="M381" i="73"/>
  <c r="S381" i="73"/>
  <c r="T381" i="73"/>
  <c r="Q381" i="73"/>
  <c r="R381" i="73"/>
  <c r="X381" i="73"/>
  <c r="Y381" i="73"/>
  <c r="V381" i="73"/>
  <c r="W381" i="73"/>
  <c r="Y374" i="64"/>
  <c r="D374" i="64"/>
  <c r="AC374" i="64"/>
  <c r="H374" i="64"/>
  <c r="AG374" i="64"/>
  <c r="L374" i="64"/>
  <c r="AB374" i="64"/>
  <c r="G374" i="64"/>
  <c r="AF374" i="64"/>
  <c r="K374" i="64"/>
  <c r="AA374" i="64"/>
  <c r="F374" i="64"/>
  <c r="AE374" i="64"/>
  <c r="J374" i="64"/>
  <c r="Z374" i="64"/>
  <c r="E374" i="64"/>
  <c r="AD374" i="64"/>
  <c r="I374" i="64"/>
  <c r="AH374" i="64"/>
  <c r="M374" i="64"/>
  <c r="V376" i="64"/>
  <c r="X375" i="64"/>
  <c r="N388" i="64"/>
  <c r="P384" i="64"/>
  <c r="R382" i="64"/>
  <c r="AA380" i="73"/>
  <c r="AC380" i="73"/>
  <c r="BB382" i="73"/>
  <c r="BC382" i="73"/>
  <c r="AZ382" i="73"/>
  <c r="BA382" i="73"/>
  <c r="I382" i="73"/>
  <c r="J382" i="73"/>
  <c r="G382" i="73"/>
  <c r="H382" i="73"/>
  <c r="N382" i="73"/>
  <c r="O382" i="73"/>
  <c r="L382" i="73"/>
  <c r="M382" i="73"/>
  <c r="S382" i="73"/>
  <c r="T382" i="73"/>
  <c r="Q382" i="73"/>
  <c r="R382" i="73"/>
  <c r="X382" i="73"/>
  <c r="Y382" i="73"/>
  <c r="V382" i="73"/>
  <c r="W382" i="73"/>
  <c r="C381" i="73"/>
  <c r="AB381" i="73"/>
  <c r="AH382" i="73"/>
  <c r="AI382" i="73"/>
  <c r="AF382" i="73"/>
  <c r="AG382" i="73"/>
  <c r="AM382" i="73"/>
  <c r="AN382" i="73"/>
  <c r="AK382" i="73"/>
  <c r="AL382" i="73"/>
  <c r="AR382" i="73"/>
  <c r="AS382" i="73"/>
  <c r="AP382" i="73"/>
  <c r="AQ382" i="73"/>
  <c r="AW382" i="73"/>
  <c r="AX382" i="73"/>
  <c r="AU382" i="73"/>
  <c r="AV382" i="73"/>
  <c r="D382" i="73"/>
  <c r="E382" i="73"/>
  <c r="B382" i="73"/>
  <c r="R383" i="64"/>
  <c r="N389" i="64"/>
  <c r="Y375" i="64"/>
  <c r="D375" i="64"/>
  <c r="AC375" i="64"/>
  <c r="H375" i="64"/>
  <c r="AG375" i="64"/>
  <c r="L375" i="64"/>
  <c r="AB375" i="64"/>
  <c r="G375" i="64"/>
  <c r="AF375" i="64"/>
  <c r="K375" i="64"/>
  <c r="AA375" i="64"/>
  <c r="F375" i="64"/>
  <c r="AE375" i="64"/>
  <c r="J375" i="64"/>
  <c r="Z375" i="64"/>
  <c r="E375" i="64"/>
  <c r="AD375" i="64"/>
  <c r="I375" i="64"/>
  <c r="AH375" i="64"/>
  <c r="M375" i="64"/>
  <c r="P385" i="64"/>
  <c r="V377" i="64"/>
  <c r="X376" i="64"/>
  <c r="AH383" i="73"/>
  <c r="AI383" i="73"/>
  <c r="AF383" i="73"/>
  <c r="AG383" i="73"/>
  <c r="AM383" i="73"/>
  <c r="AN383" i="73"/>
  <c r="AK383" i="73"/>
  <c r="AL383" i="73"/>
  <c r="AR383" i="73"/>
  <c r="AS383" i="73"/>
  <c r="AP383" i="73"/>
  <c r="AQ383" i="73"/>
  <c r="AW383" i="73"/>
  <c r="AX383" i="73"/>
  <c r="AU383" i="73"/>
  <c r="AV383" i="73"/>
  <c r="D383" i="73"/>
  <c r="E383" i="73"/>
  <c r="B383" i="73"/>
  <c r="C382" i="73"/>
  <c r="AB382" i="73"/>
  <c r="AA381" i="73"/>
  <c r="AC381" i="73"/>
  <c r="BB383" i="73"/>
  <c r="BC383" i="73"/>
  <c r="AZ383" i="73"/>
  <c r="BA383" i="73"/>
  <c r="I383" i="73"/>
  <c r="J383" i="73"/>
  <c r="G383" i="73"/>
  <c r="H383" i="73"/>
  <c r="N383" i="73"/>
  <c r="O383" i="73"/>
  <c r="L383" i="73"/>
  <c r="M383" i="73"/>
  <c r="S383" i="73"/>
  <c r="T383" i="73"/>
  <c r="Q383" i="73"/>
  <c r="R383" i="73"/>
  <c r="X383" i="73"/>
  <c r="Y383" i="73"/>
  <c r="V383" i="73"/>
  <c r="W383" i="73"/>
  <c r="Y376" i="64"/>
  <c r="D376" i="64"/>
  <c r="AC376" i="64"/>
  <c r="H376" i="64"/>
  <c r="AG376" i="64"/>
  <c r="L376" i="64"/>
  <c r="AB376" i="64"/>
  <c r="G376" i="64"/>
  <c r="AF376" i="64"/>
  <c r="K376" i="64"/>
  <c r="AA376" i="64"/>
  <c r="F376" i="64"/>
  <c r="AE376" i="64"/>
  <c r="J376" i="64"/>
  <c r="Z376" i="64"/>
  <c r="E376" i="64"/>
  <c r="AD376" i="64"/>
  <c r="I376" i="64"/>
  <c r="AH376" i="64"/>
  <c r="M376" i="64"/>
  <c r="V378" i="64"/>
  <c r="X377" i="64"/>
  <c r="P386" i="64"/>
  <c r="N390" i="64"/>
  <c r="R384" i="64"/>
  <c r="AA382" i="73"/>
  <c r="AC382" i="73"/>
  <c r="AH384" i="73"/>
  <c r="AI384" i="73"/>
  <c r="AF384" i="73"/>
  <c r="AG384" i="73"/>
  <c r="AM384" i="73"/>
  <c r="AN384" i="73"/>
  <c r="AK384" i="73"/>
  <c r="AL384" i="73"/>
  <c r="AR384" i="73"/>
  <c r="AS384" i="73"/>
  <c r="AP384" i="73"/>
  <c r="AQ384" i="73"/>
  <c r="AW384" i="73"/>
  <c r="AX384" i="73"/>
  <c r="AU384" i="73"/>
  <c r="AV384" i="73"/>
  <c r="D384" i="73"/>
  <c r="E384" i="73"/>
  <c r="B384" i="73"/>
  <c r="C383" i="73"/>
  <c r="AB383" i="73"/>
  <c r="BB384" i="73"/>
  <c r="BC384" i="73"/>
  <c r="AZ384" i="73"/>
  <c r="BA384" i="73"/>
  <c r="I384" i="73"/>
  <c r="J384" i="73"/>
  <c r="G384" i="73"/>
  <c r="H384" i="73"/>
  <c r="N384" i="73"/>
  <c r="O384" i="73"/>
  <c r="L384" i="73"/>
  <c r="M384" i="73"/>
  <c r="S384" i="73"/>
  <c r="T384" i="73"/>
  <c r="Q384" i="73"/>
  <c r="R384" i="73"/>
  <c r="X384" i="73"/>
  <c r="Y384" i="73"/>
  <c r="V384" i="73"/>
  <c r="W384" i="73"/>
  <c r="N391" i="64"/>
  <c r="V379" i="64"/>
  <c r="X378" i="64"/>
  <c r="AA377" i="64"/>
  <c r="F377" i="64"/>
  <c r="AE377" i="64"/>
  <c r="J377" i="64"/>
  <c r="Z377" i="64"/>
  <c r="E377" i="64"/>
  <c r="AD377" i="64"/>
  <c r="I377" i="64"/>
  <c r="AH377" i="64"/>
  <c r="M377" i="64"/>
  <c r="Y377" i="64"/>
  <c r="D377" i="64"/>
  <c r="AC377" i="64"/>
  <c r="H377" i="64"/>
  <c r="AG377" i="64"/>
  <c r="L377" i="64"/>
  <c r="AB377" i="64"/>
  <c r="G377" i="64"/>
  <c r="AF377" i="64"/>
  <c r="K377" i="64"/>
  <c r="R385" i="64"/>
  <c r="P387" i="64"/>
  <c r="AR385" i="73"/>
  <c r="AS385" i="73"/>
  <c r="AP385" i="73"/>
  <c r="AQ385" i="73"/>
  <c r="AW385" i="73"/>
  <c r="AX385" i="73"/>
  <c r="AU385" i="73"/>
  <c r="AV385" i="73"/>
  <c r="D385" i="73"/>
  <c r="E385" i="73"/>
  <c r="B385" i="73"/>
  <c r="AH385" i="73"/>
  <c r="AI385" i="73"/>
  <c r="AF385" i="73"/>
  <c r="AG385" i="73"/>
  <c r="AM385" i="73"/>
  <c r="AN385" i="73"/>
  <c r="AK385" i="73"/>
  <c r="AL385" i="73"/>
  <c r="AA383" i="73"/>
  <c r="AC383" i="73"/>
  <c r="C384" i="73"/>
  <c r="AB384" i="73"/>
  <c r="S385" i="73"/>
  <c r="T385" i="73"/>
  <c r="Q385" i="73"/>
  <c r="R385" i="73"/>
  <c r="X385" i="73"/>
  <c r="Y385" i="73"/>
  <c r="V385" i="73"/>
  <c r="W385" i="73"/>
  <c r="BB385" i="73"/>
  <c r="BC385" i="73"/>
  <c r="AZ385" i="73"/>
  <c r="BA385" i="73"/>
  <c r="I385" i="73"/>
  <c r="J385" i="73"/>
  <c r="G385" i="73"/>
  <c r="H385" i="73"/>
  <c r="N385" i="73"/>
  <c r="O385" i="73"/>
  <c r="L385" i="73"/>
  <c r="M385" i="73"/>
  <c r="Y378" i="64"/>
  <c r="D378" i="64"/>
  <c r="AC378" i="64"/>
  <c r="H378" i="64"/>
  <c r="AG378" i="64"/>
  <c r="L378" i="64"/>
  <c r="AB378" i="64"/>
  <c r="G378" i="64"/>
  <c r="AF378" i="64"/>
  <c r="K378" i="64"/>
  <c r="AA378" i="64"/>
  <c r="F378" i="64"/>
  <c r="AE378" i="64"/>
  <c r="J378" i="64"/>
  <c r="Z378" i="64"/>
  <c r="E378" i="64"/>
  <c r="AD378" i="64"/>
  <c r="I378" i="64"/>
  <c r="AH378" i="64"/>
  <c r="M378" i="64"/>
  <c r="P388" i="64"/>
  <c r="R386" i="64"/>
  <c r="V380" i="64"/>
  <c r="X379" i="64"/>
  <c r="N392" i="64"/>
  <c r="AH386" i="73"/>
  <c r="AI386" i="73"/>
  <c r="AF386" i="73"/>
  <c r="AG386" i="73"/>
  <c r="AM386" i="73"/>
  <c r="AN386" i="73"/>
  <c r="AK386" i="73"/>
  <c r="AL386" i="73"/>
  <c r="AR386" i="73"/>
  <c r="AS386" i="73"/>
  <c r="AP386" i="73"/>
  <c r="AQ386" i="73"/>
  <c r="AW386" i="73"/>
  <c r="AX386" i="73"/>
  <c r="AU386" i="73"/>
  <c r="AV386" i="73"/>
  <c r="D386" i="73"/>
  <c r="E386" i="73"/>
  <c r="B386" i="73"/>
  <c r="C385" i="73"/>
  <c r="AB385" i="73"/>
  <c r="BB386" i="73"/>
  <c r="BC386" i="73"/>
  <c r="AZ386" i="73"/>
  <c r="BA386" i="73"/>
  <c r="I386" i="73"/>
  <c r="J386" i="73"/>
  <c r="G386" i="73"/>
  <c r="H386" i="73"/>
  <c r="N386" i="73"/>
  <c r="O386" i="73"/>
  <c r="L386" i="73"/>
  <c r="M386" i="73"/>
  <c r="S386" i="73"/>
  <c r="T386" i="73"/>
  <c r="Q386" i="73"/>
  <c r="R386" i="73"/>
  <c r="X386" i="73"/>
  <c r="Y386" i="73"/>
  <c r="V386" i="73"/>
  <c r="W386" i="73"/>
  <c r="AA384" i="73"/>
  <c r="AC384" i="73"/>
  <c r="N393" i="64"/>
  <c r="R387" i="64"/>
  <c r="Y379" i="64"/>
  <c r="D379" i="64"/>
  <c r="AC379" i="64"/>
  <c r="H379" i="64"/>
  <c r="AG379" i="64"/>
  <c r="L379" i="64"/>
  <c r="AB379" i="64"/>
  <c r="G379" i="64"/>
  <c r="AF379" i="64"/>
  <c r="K379" i="64"/>
  <c r="AA379" i="64"/>
  <c r="F379" i="64"/>
  <c r="AE379" i="64"/>
  <c r="J379" i="64"/>
  <c r="Z379" i="64"/>
  <c r="E379" i="64"/>
  <c r="AD379" i="64"/>
  <c r="I379" i="64"/>
  <c r="AH379" i="64"/>
  <c r="M379" i="64"/>
  <c r="V381" i="64"/>
  <c r="X380" i="64"/>
  <c r="P389" i="64"/>
  <c r="AA385" i="73"/>
  <c r="AC385" i="73"/>
  <c r="BB387" i="73"/>
  <c r="BC387" i="73"/>
  <c r="AZ387" i="73"/>
  <c r="BA387" i="73"/>
  <c r="I387" i="73"/>
  <c r="J387" i="73"/>
  <c r="G387" i="73"/>
  <c r="H387" i="73"/>
  <c r="N387" i="73"/>
  <c r="O387" i="73"/>
  <c r="L387" i="73"/>
  <c r="M387" i="73"/>
  <c r="S387" i="73"/>
  <c r="T387" i="73"/>
  <c r="Q387" i="73"/>
  <c r="R387" i="73"/>
  <c r="X387" i="73"/>
  <c r="Y387" i="73"/>
  <c r="V387" i="73"/>
  <c r="W387" i="73"/>
  <c r="C386" i="73"/>
  <c r="AB386" i="73"/>
  <c r="AH387" i="73"/>
  <c r="AI387" i="73"/>
  <c r="AF387" i="73"/>
  <c r="AG387" i="73"/>
  <c r="AM387" i="73"/>
  <c r="AN387" i="73"/>
  <c r="AK387" i="73"/>
  <c r="AL387" i="73"/>
  <c r="AR387" i="73"/>
  <c r="AS387" i="73"/>
  <c r="AP387" i="73"/>
  <c r="AQ387" i="73"/>
  <c r="AW387" i="73"/>
  <c r="AX387" i="73"/>
  <c r="AU387" i="73"/>
  <c r="AV387" i="73"/>
  <c r="D387" i="73"/>
  <c r="E387" i="73"/>
  <c r="B387" i="73"/>
  <c r="Y380" i="64"/>
  <c r="D380" i="64"/>
  <c r="AC380" i="64"/>
  <c r="H380" i="64"/>
  <c r="AG380" i="64"/>
  <c r="L380" i="64"/>
  <c r="AB380" i="64"/>
  <c r="G380" i="64"/>
  <c r="AF380" i="64"/>
  <c r="K380" i="64"/>
  <c r="AA380" i="64"/>
  <c r="F380" i="64"/>
  <c r="AE380" i="64"/>
  <c r="J380" i="64"/>
  <c r="Z380" i="64"/>
  <c r="E380" i="64"/>
  <c r="AD380" i="64"/>
  <c r="I380" i="64"/>
  <c r="AH380" i="64"/>
  <c r="M380" i="64"/>
  <c r="P390" i="64"/>
  <c r="V382" i="64"/>
  <c r="X381" i="64"/>
  <c r="R388" i="64"/>
  <c r="N394" i="64"/>
  <c r="BB388" i="73"/>
  <c r="BC388" i="73"/>
  <c r="AZ388" i="73"/>
  <c r="BA388" i="73"/>
  <c r="I388" i="73"/>
  <c r="J388" i="73"/>
  <c r="G388" i="73"/>
  <c r="H388" i="73"/>
  <c r="N388" i="73"/>
  <c r="O388" i="73"/>
  <c r="L388" i="73"/>
  <c r="M388" i="73"/>
  <c r="S388" i="73"/>
  <c r="T388" i="73"/>
  <c r="Q388" i="73"/>
  <c r="R388" i="73"/>
  <c r="X388" i="73"/>
  <c r="Y388" i="73"/>
  <c r="V388" i="73"/>
  <c r="W388" i="73"/>
  <c r="C387" i="73"/>
  <c r="AB387" i="73"/>
  <c r="AA386" i="73"/>
  <c r="AC386" i="73"/>
  <c r="AF388" i="73"/>
  <c r="AG388" i="73"/>
  <c r="AH388" i="73"/>
  <c r="AI388" i="73"/>
  <c r="AK388" i="73"/>
  <c r="AL388" i="73"/>
  <c r="AM388" i="73"/>
  <c r="AN388" i="73"/>
  <c r="AP388" i="73"/>
  <c r="AQ388" i="73"/>
  <c r="AR388" i="73"/>
  <c r="AS388" i="73"/>
  <c r="AW388" i="73"/>
  <c r="AX388" i="73"/>
  <c r="AU388" i="73"/>
  <c r="AV388" i="73"/>
  <c r="D388" i="73"/>
  <c r="E388" i="73"/>
  <c r="B388" i="73"/>
  <c r="N395" i="64"/>
  <c r="Y381" i="64"/>
  <c r="D381" i="64"/>
  <c r="AC381" i="64"/>
  <c r="H381" i="64"/>
  <c r="AG381" i="64"/>
  <c r="L381" i="64"/>
  <c r="AB381" i="64"/>
  <c r="G381" i="64"/>
  <c r="AF381" i="64"/>
  <c r="K381" i="64"/>
  <c r="AA381" i="64"/>
  <c r="F381" i="64"/>
  <c r="AE381" i="64"/>
  <c r="J381" i="64"/>
  <c r="Z381" i="64"/>
  <c r="E381" i="64"/>
  <c r="AD381" i="64"/>
  <c r="I381" i="64"/>
  <c r="AH381" i="64"/>
  <c r="M381" i="64"/>
  <c r="R389" i="64"/>
  <c r="V383" i="64"/>
  <c r="X382" i="64"/>
  <c r="P391" i="64"/>
  <c r="BB389" i="73"/>
  <c r="BC389" i="73"/>
  <c r="AZ389" i="73"/>
  <c r="BA389" i="73"/>
  <c r="I389" i="73"/>
  <c r="J389" i="73"/>
  <c r="G389" i="73"/>
  <c r="H389" i="73"/>
  <c r="N389" i="73"/>
  <c r="O389" i="73"/>
  <c r="L389" i="73"/>
  <c r="M389" i="73"/>
  <c r="S389" i="73"/>
  <c r="T389" i="73"/>
  <c r="Q389" i="73"/>
  <c r="R389" i="73"/>
  <c r="X389" i="73"/>
  <c r="Y389" i="73"/>
  <c r="V389" i="73"/>
  <c r="W389" i="73"/>
  <c r="C388" i="73"/>
  <c r="AA388" i="73"/>
  <c r="AC388" i="73"/>
  <c r="AH389" i="73"/>
  <c r="AI389" i="73"/>
  <c r="AF389" i="73"/>
  <c r="AG389" i="73"/>
  <c r="AM389" i="73"/>
  <c r="AN389" i="73"/>
  <c r="AK389" i="73"/>
  <c r="AL389" i="73"/>
  <c r="AR389" i="73"/>
  <c r="AS389" i="73"/>
  <c r="AP389" i="73"/>
  <c r="AQ389" i="73"/>
  <c r="AW389" i="73"/>
  <c r="AX389" i="73"/>
  <c r="AU389" i="73"/>
  <c r="AV389" i="73"/>
  <c r="D389" i="73"/>
  <c r="E389" i="73"/>
  <c r="B389" i="73"/>
  <c r="AA387" i="73"/>
  <c r="AC387" i="73"/>
  <c r="P392" i="64"/>
  <c r="R390" i="64"/>
  <c r="AA382" i="64"/>
  <c r="F382" i="64"/>
  <c r="AE382" i="64"/>
  <c r="J382" i="64"/>
  <c r="Z382" i="64"/>
  <c r="E382" i="64"/>
  <c r="AD382" i="64"/>
  <c r="I382" i="64"/>
  <c r="AH382" i="64"/>
  <c r="M382" i="64"/>
  <c r="Y382" i="64"/>
  <c r="D382" i="64"/>
  <c r="AC382" i="64"/>
  <c r="H382" i="64"/>
  <c r="AG382" i="64"/>
  <c r="L382" i="64"/>
  <c r="AB382" i="64"/>
  <c r="G382" i="64"/>
  <c r="AF382" i="64"/>
  <c r="K382" i="64"/>
  <c r="V384" i="64"/>
  <c r="X383" i="64"/>
  <c r="N396" i="64"/>
  <c r="AB388" i="73"/>
  <c r="AR390" i="73"/>
  <c r="AS390" i="73"/>
  <c r="AP390" i="73"/>
  <c r="AQ390" i="73"/>
  <c r="AW390" i="73"/>
  <c r="AX390" i="73"/>
  <c r="AU390" i="73"/>
  <c r="AV390" i="73"/>
  <c r="D390" i="73"/>
  <c r="E390" i="73"/>
  <c r="B390" i="73"/>
  <c r="AH390" i="73"/>
  <c r="AI390" i="73"/>
  <c r="AF390" i="73"/>
  <c r="AG390" i="73"/>
  <c r="AM390" i="73"/>
  <c r="AN390" i="73"/>
  <c r="AK390" i="73"/>
  <c r="AL390" i="73"/>
  <c r="C389" i="73"/>
  <c r="AB389" i="73"/>
  <c r="S390" i="73"/>
  <c r="T390" i="73"/>
  <c r="Q390" i="73"/>
  <c r="R390" i="73"/>
  <c r="X390" i="73"/>
  <c r="Y390" i="73"/>
  <c r="V390" i="73"/>
  <c r="W390" i="73"/>
  <c r="BB390" i="73"/>
  <c r="BC390" i="73"/>
  <c r="AZ390" i="73"/>
  <c r="BA390" i="73"/>
  <c r="I390" i="73"/>
  <c r="J390" i="73"/>
  <c r="G390" i="73"/>
  <c r="H390" i="73"/>
  <c r="N390" i="73"/>
  <c r="O390" i="73"/>
  <c r="L390" i="73"/>
  <c r="M390" i="73"/>
  <c r="N397" i="64"/>
  <c r="V385" i="64"/>
  <c r="X384" i="64"/>
  <c r="AA383" i="64"/>
  <c r="F383" i="64"/>
  <c r="AE383" i="64"/>
  <c r="J383" i="64"/>
  <c r="Z383" i="64"/>
  <c r="E383" i="64"/>
  <c r="AD383" i="64"/>
  <c r="I383" i="64"/>
  <c r="AH383" i="64"/>
  <c r="M383" i="64"/>
  <c r="Y383" i="64"/>
  <c r="D383" i="64"/>
  <c r="AC383" i="64"/>
  <c r="H383" i="64"/>
  <c r="AG383" i="64"/>
  <c r="L383" i="64"/>
  <c r="AB383" i="64"/>
  <c r="G383" i="64"/>
  <c r="AF383" i="64"/>
  <c r="K383" i="64"/>
  <c r="R391" i="64"/>
  <c r="P393" i="64"/>
  <c r="S391" i="73"/>
  <c r="T391" i="73"/>
  <c r="Q391" i="73"/>
  <c r="R391" i="73"/>
  <c r="X391" i="73"/>
  <c r="Y391" i="73"/>
  <c r="V391" i="73"/>
  <c r="W391" i="73"/>
  <c r="BB391" i="73"/>
  <c r="BC391" i="73"/>
  <c r="AZ391" i="73"/>
  <c r="BA391" i="73"/>
  <c r="I391" i="73"/>
  <c r="J391" i="73"/>
  <c r="G391" i="73"/>
  <c r="H391" i="73"/>
  <c r="N391" i="73"/>
  <c r="O391" i="73"/>
  <c r="L391" i="73"/>
  <c r="M391" i="73"/>
  <c r="AA389" i="73"/>
  <c r="AC389" i="73"/>
  <c r="C390" i="73"/>
  <c r="AB390" i="73"/>
  <c r="AR391" i="73"/>
  <c r="AS391" i="73"/>
  <c r="AP391" i="73"/>
  <c r="AQ391" i="73"/>
  <c r="AW391" i="73"/>
  <c r="AX391" i="73"/>
  <c r="AU391" i="73"/>
  <c r="AV391" i="73"/>
  <c r="D391" i="73"/>
  <c r="E391" i="73"/>
  <c r="B391" i="73"/>
  <c r="AH391" i="73"/>
  <c r="AI391" i="73"/>
  <c r="AF391" i="73"/>
  <c r="AG391" i="73"/>
  <c r="AM391" i="73"/>
  <c r="AN391" i="73"/>
  <c r="AK391" i="73"/>
  <c r="AL391" i="73"/>
  <c r="Y384" i="64"/>
  <c r="D384" i="64"/>
  <c r="AC384" i="64"/>
  <c r="H384" i="64"/>
  <c r="AG384" i="64"/>
  <c r="L384" i="64"/>
  <c r="AB384" i="64"/>
  <c r="G384" i="64"/>
  <c r="AF384" i="64"/>
  <c r="K384" i="64"/>
  <c r="AA384" i="64"/>
  <c r="F384" i="64"/>
  <c r="AE384" i="64"/>
  <c r="J384" i="64"/>
  <c r="Z384" i="64"/>
  <c r="E384" i="64"/>
  <c r="AD384" i="64"/>
  <c r="I384" i="64"/>
  <c r="AH384" i="64"/>
  <c r="M384" i="64"/>
  <c r="P394" i="64"/>
  <c r="R392" i="64"/>
  <c r="V386" i="64"/>
  <c r="X385" i="64"/>
  <c r="N398" i="64"/>
  <c r="BB392" i="73"/>
  <c r="BC392" i="73"/>
  <c r="AZ392" i="73"/>
  <c r="BA392" i="73"/>
  <c r="I392" i="73"/>
  <c r="J392" i="73"/>
  <c r="G392" i="73"/>
  <c r="H392" i="73"/>
  <c r="N392" i="73"/>
  <c r="O392" i="73"/>
  <c r="L392" i="73"/>
  <c r="M392" i="73"/>
  <c r="S392" i="73"/>
  <c r="T392" i="73"/>
  <c r="Q392" i="73"/>
  <c r="R392" i="73"/>
  <c r="X392" i="73"/>
  <c r="Y392" i="73"/>
  <c r="V392" i="73"/>
  <c r="W392" i="73"/>
  <c r="C391" i="73"/>
  <c r="AB391" i="73"/>
  <c r="AA390" i="73"/>
  <c r="AC390" i="73"/>
  <c r="AH392" i="73"/>
  <c r="AI392" i="73"/>
  <c r="AF392" i="73"/>
  <c r="AG392" i="73"/>
  <c r="AM392" i="73"/>
  <c r="AN392" i="73"/>
  <c r="AK392" i="73"/>
  <c r="AL392" i="73"/>
  <c r="AR392" i="73"/>
  <c r="AS392" i="73"/>
  <c r="AP392" i="73"/>
  <c r="AQ392" i="73"/>
  <c r="AW392" i="73"/>
  <c r="AX392" i="73"/>
  <c r="AU392" i="73"/>
  <c r="AV392" i="73"/>
  <c r="D392" i="73"/>
  <c r="E392" i="73"/>
  <c r="B392" i="73"/>
  <c r="N399" i="64"/>
  <c r="R393" i="64"/>
  <c r="P395" i="64"/>
  <c r="Y385" i="64"/>
  <c r="D385" i="64"/>
  <c r="AC385" i="64"/>
  <c r="H385" i="64"/>
  <c r="AG385" i="64"/>
  <c r="L385" i="64"/>
  <c r="AB385" i="64"/>
  <c r="G385" i="64"/>
  <c r="AF385" i="64"/>
  <c r="K385" i="64"/>
  <c r="AA385" i="64"/>
  <c r="F385" i="64"/>
  <c r="AE385" i="64"/>
  <c r="J385" i="64"/>
  <c r="Z385" i="64"/>
  <c r="E385" i="64"/>
  <c r="AD385" i="64"/>
  <c r="I385" i="64"/>
  <c r="AH385" i="64"/>
  <c r="M385" i="64"/>
  <c r="V387" i="64"/>
  <c r="X386" i="64"/>
  <c r="AH393" i="73"/>
  <c r="AI393" i="73"/>
  <c r="AF393" i="73"/>
  <c r="AG393" i="73"/>
  <c r="BB393" i="73"/>
  <c r="BC393" i="73"/>
  <c r="AZ393" i="73"/>
  <c r="BA393" i="73"/>
  <c r="I393" i="73"/>
  <c r="J393" i="73"/>
  <c r="G393" i="73"/>
  <c r="H393" i="73"/>
  <c r="N393" i="73"/>
  <c r="O393" i="73"/>
  <c r="L393" i="73"/>
  <c r="M393" i="73"/>
  <c r="S393" i="73"/>
  <c r="T393" i="73"/>
  <c r="Q393" i="73"/>
  <c r="R393" i="73"/>
  <c r="X393" i="73"/>
  <c r="Y393" i="73"/>
  <c r="V393" i="73"/>
  <c r="W393" i="73"/>
  <c r="AA391" i="73"/>
  <c r="AC391" i="73"/>
  <c r="AM393" i="73"/>
  <c r="AN393" i="73"/>
  <c r="AK393" i="73"/>
  <c r="AL393" i="73"/>
  <c r="AR393" i="73"/>
  <c r="AS393" i="73"/>
  <c r="AP393" i="73"/>
  <c r="AQ393" i="73"/>
  <c r="AW393" i="73"/>
  <c r="AX393" i="73"/>
  <c r="AU393" i="73"/>
  <c r="AV393" i="73"/>
  <c r="D393" i="73"/>
  <c r="E393" i="73"/>
  <c r="B393" i="73"/>
  <c r="C392" i="73"/>
  <c r="AB392" i="73"/>
  <c r="V388" i="64"/>
  <c r="X387" i="64"/>
  <c r="Y386" i="64"/>
  <c r="D386" i="64"/>
  <c r="AC386" i="64"/>
  <c r="H386" i="64"/>
  <c r="AG386" i="64"/>
  <c r="L386" i="64"/>
  <c r="AB386" i="64"/>
  <c r="G386" i="64"/>
  <c r="AF386" i="64"/>
  <c r="K386" i="64"/>
  <c r="AA386" i="64"/>
  <c r="F386" i="64"/>
  <c r="AE386" i="64"/>
  <c r="J386" i="64"/>
  <c r="Z386" i="64"/>
  <c r="E386" i="64"/>
  <c r="AD386" i="64"/>
  <c r="I386" i="64"/>
  <c r="AH386" i="64"/>
  <c r="M386" i="64"/>
  <c r="P396" i="64"/>
  <c r="R394" i="64"/>
  <c r="N400" i="64"/>
  <c r="AH394" i="73"/>
  <c r="AI394" i="73"/>
  <c r="AF394" i="73"/>
  <c r="AG394" i="73"/>
  <c r="AM394" i="73"/>
  <c r="AN394" i="73"/>
  <c r="AK394" i="73"/>
  <c r="AL394" i="73"/>
  <c r="AR394" i="73"/>
  <c r="AS394" i="73"/>
  <c r="AP394" i="73"/>
  <c r="AQ394" i="73"/>
  <c r="AW394" i="73"/>
  <c r="AX394" i="73"/>
  <c r="AU394" i="73"/>
  <c r="AV394" i="73"/>
  <c r="D394" i="73"/>
  <c r="E394" i="73"/>
  <c r="B394" i="73"/>
  <c r="AA392" i="73"/>
  <c r="AC392" i="73"/>
  <c r="C393" i="73"/>
  <c r="AB393" i="73"/>
  <c r="BB394" i="73"/>
  <c r="BC394" i="73"/>
  <c r="AZ394" i="73"/>
  <c r="BA394" i="73"/>
  <c r="I394" i="73"/>
  <c r="J394" i="73"/>
  <c r="G394" i="73"/>
  <c r="H394" i="73"/>
  <c r="N394" i="73"/>
  <c r="O394" i="73"/>
  <c r="L394" i="73"/>
  <c r="M394" i="73"/>
  <c r="S394" i="73"/>
  <c r="T394" i="73"/>
  <c r="Q394" i="73"/>
  <c r="R394" i="73"/>
  <c r="X394" i="73"/>
  <c r="Y394" i="73"/>
  <c r="V394" i="73"/>
  <c r="W394" i="73"/>
  <c r="N401" i="64"/>
  <c r="P397" i="64"/>
  <c r="AA387" i="64"/>
  <c r="F387" i="64"/>
  <c r="AE387" i="64"/>
  <c r="J387" i="64"/>
  <c r="Z387" i="64"/>
  <c r="E387" i="64"/>
  <c r="AD387" i="64"/>
  <c r="I387" i="64"/>
  <c r="AH387" i="64"/>
  <c r="M387" i="64"/>
  <c r="Y387" i="64"/>
  <c r="D387" i="64"/>
  <c r="AC387" i="64"/>
  <c r="H387" i="64"/>
  <c r="AG387" i="64"/>
  <c r="L387" i="64"/>
  <c r="AB387" i="64"/>
  <c r="G387" i="64"/>
  <c r="AF387" i="64"/>
  <c r="K387" i="64"/>
  <c r="R395" i="64"/>
  <c r="V389" i="64"/>
  <c r="X388" i="64"/>
  <c r="S395" i="73"/>
  <c r="T395" i="73"/>
  <c r="Q395" i="73"/>
  <c r="R395" i="73"/>
  <c r="X395" i="73"/>
  <c r="Y395" i="73"/>
  <c r="V395" i="73"/>
  <c r="W395" i="73"/>
  <c r="BB395" i="73"/>
  <c r="BC395" i="73"/>
  <c r="AZ395" i="73"/>
  <c r="BA395" i="73"/>
  <c r="I395" i="73"/>
  <c r="J395" i="73"/>
  <c r="G395" i="73"/>
  <c r="H395" i="73"/>
  <c r="N395" i="73"/>
  <c r="O395" i="73"/>
  <c r="L395" i="73"/>
  <c r="M395" i="73"/>
  <c r="C394" i="73"/>
  <c r="AB394" i="73"/>
  <c r="AR395" i="73"/>
  <c r="AS395" i="73"/>
  <c r="AP395" i="73"/>
  <c r="AQ395" i="73"/>
  <c r="AW395" i="73"/>
  <c r="AX395" i="73"/>
  <c r="AU395" i="73"/>
  <c r="AV395" i="73"/>
  <c r="D395" i="73"/>
  <c r="E395" i="73"/>
  <c r="B395" i="73"/>
  <c r="AH395" i="73"/>
  <c r="AI395" i="73"/>
  <c r="AF395" i="73"/>
  <c r="AG395" i="73"/>
  <c r="AM395" i="73"/>
  <c r="AN395" i="73"/>
  <c r="AK395" i="73"/>
  <c r="AL395" i="73"/>
  <c r="AA393" i="73"/>
  <c r="AC393" i="73"/>
  <c r="Y388" i="64"/>
  <c r="D388" i="64"/>
  <c r="AC388" i="64"/>
  <c r="H388" i="64"/>
  <c r="AG388" i="64"/>
  <c r="L388" i="64"/>
  <c r="AB388" i="64"/>
  <c r="G388" i="64"/>
  <c r="AF388" i="64"/>
  <c r="K388" i="64"/>
  <c r="AA388" i="64"/>
  <c r="F388" i="64"/>
  <c r="AE388" i="64"/>
  <c r="J388" i="64"/>
  <c r="Z388" i="64"/>
  <c r="E388" i="64"/>
  <c r="AD388" i="64"/>
  <c r="I388" i="64"/>
  <c r="AH388" i="64"/>
  <c r="M388" i="64"/>
  <c r="V390" i="64"/>
  <c r="X389" i="64"/>
  <c r="R396" i="64"/>
  <c r="P398" i="64"/>
  <c r="AA394" i="73"/>
  <c r="AC394" i="73"/>
  <c r="AH396" i="73"/>
  <c r="AI396" i="73"/>
  <c r="AF396" i="73"/>
  <c r="AG396" i="73"/>
  <c r="AM396" i="73"/>
  <c r="AN396" i="73"/>
  <c r="AK396" i="73"/>
  <c r="AL396" i="73"/>
  <c r="AR396" i="73"/>
  <c r="AS396" i="73"/>
  <c r="AP396" i="73"/>
  <c r="AQ396" i="73"/>
  <c r="AW396" i="73"/>
  <c r="AX396" i="73"/>
  <c r="AU396" i="73"/>
  <c r="AV396" i="73"/>
  <c r="D396" i="73"/>
  <c r="E396" i="73"/>
  <c r="B396" i="73"/>
  <c r="C395" i="73"/>
  <c r="AB395" i="73"/>
  <c r="BB396" i="73"/>
  <c r="BC396" i="73"/>
  <c r="AZ396" i="73"/>
  <c r="BA396" i="73"/>
  <c r="I396" i="73"/>
  <c r="J396" i="73"/>
  <c r="G396" i="73"/>
  <c r="H396" i="73"/>
  <c r="N396" i="73"/>
  <c r="O396" i="73"/>
  <c r="L396" i="73"/>
  <c r="M396" i="73"/>
  <c r="S396" i="73"/>
  <c r="T396" i="73"/>
  <c r="Q396" i="73"/>
  <c r="R396" i="73"/>
  <c r="X396" i="73"/>
  <c r="Y396" i="73"/>
  <c r="V396" i="73"/>
  <c r="W396" i="73"/>
  <c r="P399" i="64"/>
  <c r="Y389" i="64"/>
  <c r="D389" i="64"/>
  <c r="AC389" i="64"/>
  <c r="H389" i="64"/>
  <c r="AG389" i="64"/>
  <c r="L389" i="64"/>
  <c r="AB389" i="64"/>
  <c r="G389" i="64"/>
  <c r="AF389" i="64"/>
  <c r="K389" i="64"/>
  <c r="AA389" i="64"/>
  <c r="F389" i="64"/>
  <c r="AE389" i="64"/>
  <c r="J389" i="64"/>
  <c r="Z389" i="64"/>
  <c r="E389" i="64"/>
  <c r="AD389" i="64"/>
  <c r="I389" i="64"/>
  <c r="AH389" i="64"/>
  <c r="M389" i="64"/>
  <c r="R397" i="64"/>
  <c r="V391" i="64"/>
  <c r="X390" i="64"/>
  <c r="AA395" i="73"/>
  <c r="AC395" i="73"/>
  <c r="AH397" i="73"/>
  <c r="AI397" i="73"/>
  <c r="AF397" i="73"/>
  <c r="AG397" i="73"/>
  <c r="AM397" i="73"/>
  <c r="AN397" i="73"/>
  <c r="AK397" i="73"/>
  <c r="AL397" i="73"/>
  <c r="AR397" i="73"/>
  <c r="AS397" i="73"/>
  <c r="AP397" i="73"/>
  <c r="AQ397" i="73"/>
  <c r="AW397" i="73"/>
  <c r="AX397" i="73"/>
  <c r="AU397" i="73"/>
  <c r="AV397" i="73"/>
  <c r="D397" i="73"/>
  <c r="E397" i="73"/>
  <c r="B397" i="73"/>
  <c r="C396" i="73"/>
  <c r="AB396" i="73"/>
  <c r="BB397" i="73"/>
  <c r="BC397" i="73"/>
  <c r="AZ397" i="73"/>
  <c r="BA397" i="73"/>
  <c r="I397" i="73"/>
  <c r="J397" i="73"/>
  <c r="G397" i="73"/>
  <c r="H397" i="73"/>
  <c r="N397" i="73"/>
  <c r="O397" i="73"/>
  <c r="L397" i="73"/>
  <c r="M397" i="73"/>
  <c r="S397" i="73"/>
  <c r="T397" i="73"/>
  <c r="Q397" i="73"/>
  <c r="R397" i="73"/>
  <c r="X397" i="73"/>
  <c r="Y397" i="73"/>
  <c r="V397" i="73"/>
  <c r="W397" i="73"/>
  <c r="R398" i="64"/>
  <c r="Y390" i="64"/>
  <c r="D390" i="64"/>
  <c r="AC390" i="64"/>
  <c r="H390" i="64"/>
  <c r="AG390" i="64"/>
  <c r="L390" i="64"/>
  <c r="AB390" i="64"/>
  <c r="G390" i="64"/>
  <c r="AF390" i="64"/>
  <c r="K390" i="64"/>
  <c r="AA390" i="64"/>
  <c r="F390" i="64"/>
  <c r="AE390" i="64"/>
  <c r="J390" i="64"/>
  <c r="Z390" i="64"/>
  <c r="E390" i="64"/>
  <c r="AD390" i="64"/>
  <c r="I390" i="64"/>
  <c r="AH390" i="64"/>
  <c r="M390" i="64"/>
  <c r="V392" i="64"/>
  <c r="X391" i="64"/>
  <c r="P400" i="64"/>
  <c r="BB398" i="73"/>
  <c r="BC398" i="73"/>
  <c r="AZ398" i="73"/>
  <c r="BA398" i="73"/>
  <c r="AH398" i="73"/>
  <c r="AI398" i="73"/>
  <c r="AF398" i="73"/>
  <c r="AG398" i="73"/>
  <c r="AM398" i="73"/>
  <c r="AN398" i="73"/>
  <c r="AK398" i="73"/>
  <c r="AL398" i="73"/>
  <c r="AR398" i="73"/>
  <c r="AS398" i="73"/>
  <c r="AP398" i="73"/>
  <c r="AQ398" i="73"/>
  <c r="AW398" i="73"/>
  <c r="AX398" i="73"/>
  <c r="AU398" i="73"/>
  <c r="AV398" i="73"/>
  <c r="D398" i="73"/>
  <c r="E398" i="73"/>
  <c r="B398" i="73"/>
  <c r="AA396" i="73"/>
  <c r="AC396" i="73"/>
  <c r="C397" i="73"/>
  <c r="AB397" i="73"/>
  <c r="I398" i="73"/>
  <c r="J398" i="73"/>
  <c r="G398" i="73"/>
  <c r="H398" i="73"/>
  <c r="N398" i="73"/>
  <c r="O398" i="73"/>
  <c r="L398" i="73"/>
  <c r="M398" i="73"/>
  <c r="S398" i="73"/>
  <c r="T398" i="73"/>
  <c r="Q398" i="73"/>
  <c r="R398" i="73"/>
  <c r="X398" i="73"/>
  <c r="Y398" i="73"/>
  <c r="V398" i="73"/>
  <c r="W398" i="73"/>
  <c r="V393" i="64"/>
  <c r="X392" i="64"/>
  <c r="Y391" i="64"/>
  <c r="D391" i="64"/>
  <c r="AC391" i="64"/>
  <c r="H391" i="64"/>
  <c r="AG391" i="64"/>
  <c r="L391" i="64"/>
  <c r="AB391" i="64"/>
  <c r="G391" i="64"/>
  <c r="AF391" i="64"/>
  <c r="K391" i="64"/>
  <c r="AA391" i="64"/>
  <c r="F391" i="64"/>
  <c r="AE391" i="64"/>
  <c r="J391" i="64"/>
  <c r="Z391" i="64"/>
  <c r="E391" i="64"/>
  <c r="AD391" i="64"/>
  <c r="I391" i="64"/>
  <c r="AH391" i="64"/>
  <c r="M391" i="64"/>
  <c r="P401" i="64"/>
  <c r="R399" i="64"/>
  <c r="AA397" i="73"/>
  <c r="AC397" i="73"/>
  <c r="BB399" i="73"/>
  <c r="BC399" i="73"/>
  <c r="AZ399" i="73"/>
  <c r="BA399" i="73"/>
  <c r="I399" i="73"/>
  <c r="J399" i="73"/>
  <c r="G399" i="73"/>
  <c r="H399" i="73"/>
  <c r="N399" i="73"/>
  <c r="O399" i="73"/>
  <c r="L399" i="73"/>
  <c r="M399" i="73"/>
  <c r="S399" i="73"/>
  <c r="T399" i="73"/>
  <c r="Q399" i="73"/>
  <c r="R399" i="73"/>
  <c r="X399" i="73"/>
  <c r="Y399" i="73"/>
  <c r="V399" i="73"/>
  <c r="W399" i="73"/>
  <c r="AH399" i="73"/>
  <c r="AI399" i="73"/>
  <c r="AF399" i="73"/>
  <c r="AG399" i="73"/>
  <c r="AM399" i="73"/>
  <c r="AN399" i="73"/>
  <c r="AK399" i="73"/>
  <c r="AL399" i="73"/>
  <c r="AR399" i="73"/>
  <c r="AS399" i="73"/>
  <c r="AP399" i="73"/>
  <c r="AQ399" i="73"/>
  <c r="AW399" i="73"/>
  <c r="AX399" i="73"/>
  <c r="AU399" i="73"/>
  <c r="AV399" i="73"/>
  <c r="D399" i="73"/>
  <c r="E399" i="73"/>
  <c r="B399" i="73"/>
  <c r="C398" i="73"/>
  <c r="AB398" i="73"/>
  <c r="Y392" i="64"/>
  <c r="D392" i="64"/>
  <c r="AC392" i="64"/>
  <c r="H392" i="64"/>
  <c r="AG392" i="64"/>
  <c r="L392" i="64"/>
  <c r="AB392" i="64"/>
  <c r="G392" i="64"/>
  <c r="AF392" i="64"/>
  <c r="K392" i="64"/>
  <c r="AA392" i="64"/>
  <c r="F392" i="64"/>
  <c r="AE392" i="64"/>
  <c r="J392" i="64"/>
  <c r="Z392" i="64"/>
  <c r="E392" i="64"/>
  <c r="AD392" i="64"/>
  <c r="I392" i="64"/>
  <c r="AH392" i="64"/>
  <c r="M392" i="64"/>
  <c r="R400" i="64"/>
  <c r="V394" i="64"/>
  <c r="X393" i="64"/>
  <c r="AA398" i="73"/>
  <c r="AC398" i="73"/>
  <c r="AH400" i="73"/>
  <c r="AI400" i="73"/>
  <c r="AF400" i="73"/>
  <c r="AG400" i="73"/>
  <c r="AM400" i="73"/>
  <c r="AN400" i="73"/>
  <c r="AK400" i="73"/>
  <c r="AL400" i="73"/>
  <c r="AR400" i="73"/>
  <c r="AS400" i="73"/>
  <c r="AP400" i="73"/>
  <c r="AQ400" i="73"/>
  <c r="AW400" i="73"/>
  <c r="AX400" i="73"/>
  <c r="AU400" i="73"/>
  <c r="AV400" i="73"/>
  <c r="D400" i="73"/>
  <c r="E400" i="73"/>
  <c r="B400" i="73"/>
  <c r="BB400" i="73"/>
  <c r="BC400" i="73"/>
  <c r="AZ400" i="73"/>
  <c r="BA400" i="73"/>
  <c r="I400" i="73"/>
  <c r="J400" i="73"/>
  <c r="G400" i="73"/>
  <c r="H400" i="73"/>
  <c r="N400" i="73"/>
  <c r="O400" i="73"/>
  <c r="L400" i="73"/>
  <c r="M400" i="73"/>
  <c r="S400" i="73"/>
  <c r="T400" i="73"/>
  <c r="Q400" i="73"/>
  <c r="R400" i="73"/>
  <c r="X400" i="73"/>
  <c r="Y400" i="73"/>
  <c r="V400" i="73"/>
  <c r="W400" i="73"/>
  <c r="C399" i="73"/>
  <c r="AB399" i="73"/>
  <c r="R401" i="64"/>
  <c r="V395" i="64"/>
  <c r="X394" i="64"/>
  <c r="Y393" i="64"/>
  <c r="D393" i="64"/>
  <c r="AC393" i="64"/>
  <c r="H393" i="64"/>
  <c r="AG393" i="64"/>
  <c r="L393" i="64"/>
  <c r="AB393" i="64"/>
  <c r="G393" i="64"/>
  <c r="AF393" i="64"/>
  <c r="K393" i="64"/>
  <c r="AA393" i="64"/>
  <c r="F393" i="64"/>
  <c r="AE393" i="64"/>
  <c r="J393" i="64"/>
  <c r="Z393" i="64"/>
  <c r="E393" i="64"/>
  <c r="AD393" i="64"/>
  <c r="I393" i="64"/>
  <c r="AH393" i="64"/>
  <c r="M393" i="64"/>
  <c r="AA399" i="73"/>
  <c r="AC399" i="73"/>
  <c r="BB401" i="73"/>
  <c r="BC401" i="73"/>
  <c r="AZ401" i="73"/>
  <c r="BA401" i="73"/>
  <c r="I401" i="73"/>
  <c r="J401" i="73"/>
  <c r="G401" i="73"/>
  <c r="H401" i="73"/>
  <c r="N401" i="73"/>
  <c r="O401" i="73"/>
  <c r="L401" i="73"/>
  <c r="M401" i="73"/>
  <c r="S401" i="73"/>
  <c r="T401" i="73"/>
  <c r="Q401" i="73"/>
  <c r="R401" i="73"/>
  <c r="X401" i="73"/>
  <c r="Y401" i="73"/>
  <c r="V401" i="73"/>
  <c r="W401" i="73"/>
  <c r="C400" i="73"/>
  <c r="AB400" i="73"/>
  <c r="AH401" i="73"/>
  <c r="AI401" i="73"/>
  <c r="AF401" i="73"/>
  <c r="AG401" i="73"/>
  <c r="AM401" i="73"/>
  <c r="AN401" i="73"/>
  <c r="AK401" i="73"/>
  <c r="AL401" i="73"/>
  <c r="AR401" i="73"/>
  <c r="AS401" i="73"/>
  <c r="AP401" i="73"/>
  <c r="AQ401" i="73"/>
  <c r="AW401" i="73"/>
  <c r="AX401" i="73"/>
  <c r="AU401" i="73"/>
  <c r="AV401" i="73"/>
  <c r="D401" i="73"/>
  <c r="E401" i="73"/>
  <c r="B401" i="73"/>
  <c r="Y394" i="64"/>
  <c r="D394" i="64"/>
  <c r="AC394" i="64"/>
  <c r="H394" i="64"/>
  <c r="AG394" i="64"/>
  <c r="L394" i="64"/>
  <c r="AB394" i="64"/>
  <c r="G394" i="64"/>
  <c r="AF394" i="64"/>
  <c r="K394" i="64"/>
  <c r="AA394" i="64"/>
  <c r="F394" i="64"/>
  <c r="AE394" i="64"/>
  <c r="J394" i="64"/>
  <c r="Z394" i="64"/>
  <c r="E394" i="64"/>
  <c r="AD394" i="64"/>
  <c r="I394" i="64"/>
  <c r="AH394" i="64"/>
  <c r="M394" i="64"/>
  <c r="V396" i="64"/>
  <c r="X395" i="64"/>
  <c r="BB402" i="73"/>
  <c r="BC402" i="73"/>
  <c r="AZ402" i="73"/>
  <c r="BA402" i="73"/>
  <c r="I402" i="73"/>
  <c r="J402" i="73"/>
  <c r="G402" i="73"/>
  <c r="H402" i="73"/>
  <c r="N402" i="73"/>
  <c r="O402" i="73"/>
  <c r="L402" i="73"/>
  <c r="M402" i="73"/>
  <c r="S402" i="73"/>
  <c r="T402" i="73"/>
  <c r="Q402" i="73"/>
  <c r="R402" i="73"/>
  <c r="X402" i="73"/>
  <c r="Y402" i="73"/>
  <c r="V402" i="73"/>
  <c r="W402" i="73"/>
  <c r="C401" i="73"/>
  <c r="AB401" i="73"/>
  <c r="AA400" i="73"/>
  <c r="AC400" i="73"/>
  <c r="AH402" i="73"/>
  <c r="AI402" i="73"/>
  <c r="AF402" i="73"/>
  <c r="AG402" i="73"/>
  <c r="AM402" i="73"/>
  <c r="AN402" i="73"/>
  <c r="AK402" i="73"/>
  <c r="AL402" i="73"/>
  <c r="AR402" i="73"/>
  <c r="AS402" i="73"/>
  <c r="AP402" i="73"/>
  <c r="AQ402" i="73"/>
  <c r="AW402" i="73"/>
  <c r="AX402" i="73"/>
  <c r="AU402" i="73"/>
  <c r="AV402" i="73"/>
  <c r="D402" i="73"/>
  <c r="E402" i="73"/>
  <c r="B402" i="73"/>
  <c r="AA395" i="64"/>
  <c r="F395" i="64"/>
  <c r="AE395" i="64"/>
  <c r="J395" i="64"/>
  <c r="Z395" i="64"/>
  <c r="E395" i="64"/>
  <c r="AD395" i="64"/>
  <c r="I395" i="64"/>
  <c r="AH395" i="64"/>
  <c r="M395" i="64"/>
  <c r="Y395" i="64"/>
  <c r="D395" i="64"/>
  <c r="AC395" i="64"/>
  <c r="H395" i="64"/>
  <c r="AG395" i="64"/>
  <c r="L395" i="64"/>
  <c r="AB395" i="64"/>
  <c r="G395" i="64"/>
  <c r="AF395" i="64"/>
  <c r="K395" i="64"/>
  <c r="V397" i="64"/>
  <c r="X396" i="64"/>
  <c r="AR403" i="73"/>
  <c r="AS403" i="73"/>
  <c r="AP403" i="73"/>
  <c r="AQ403" i="73"/>
  <c r="AW403" i="73"/>
  <c r="AX403" i="73"/>
  <c r="AU403" i="73"/>
  <c r="AV403" i="73"/>
  <c r="D403" i="73"/>
  <c r="E403" i="73"/>
  <c r="B403" i="73"/>
  <c r="AH403" i="73"/>
  <c r="AI403" i="73"/>
  <c r="AF403" i="73"/>
  <c r="AG403" i="73"/>
  <c r="AM403" i="73"/>
  <c r="AN403" i="73"/>
  <c r="AK403" i="73"/>
  <c r="AL403" i="73"/>
  <c r="AA401" i="73"/>
  <c r="AC401" i="73"/>
  <c r="S403" i="73"/>
  <c r="T403" i="73"/>
  <c r="Q403" i="73"/>
  <c r="R403" i="73"/>
  <c r="X403" i="73"/>
  <c r="Y403" i="73"/>
  <c r="V403" i="73"/>
  <c r="W403" i="73"/>
  <c r="BB403" i="73"/>
  <c r="BC403" i="73"/>
  <c r="AZ403" i="73"/>
  <c r="BA403" i="73"/>
  <c r="I403" i="73"/>
  <c r="J403" i="73"/>
  <c r="G403" i="73"/>
  <c r="H403" i="73"/>
  <c r="N403" i="73"/>
  <c r="O403" i="73"/>
  <c r="L403" i="73"/>
  <c r="M403" i="73"/>
  <c r="C402" i="73"/>
  <c r="AB402" i="73"/>
  <c r="Y396" i="64"/>
  <c r="D396" i="64"/>
  <c r="AC396" i="64"/>
  <c r="H396" i="64"/>
  <c r="AG396" i="64"/>
  <c r="L396" i="64"/>
  <c r="AB396" i="64"/>
  <c r="G396" i="64"/>
  <c r="AF396" i="64"/>
  <c r="K396" i="64"/>
  <c r="AA396" i="64"/>
  <c r="F396" i="64"/>
  <c r="AE396" i="64"/>
  <c r="J396" i="64"/>
  <c r="Z396" i="64"/>
  <c r="E396" i="64"/>
  <c r="AD396" i="64"/>
  <c r="I396" i="64"/>
  <c r="AH396" i="64"/>
  <c r="M396" i="64"/>
  <c r="V398" i="64"/>
  <c r="X397" i="64"/>
  <c r="AH404" i="73"/>
  <c r="AI404" i="73"/>
  <c r="AF404" i="73"/>
  <c r="AG404" i="73"/>
  <c r="AM404" i="73"/>
  <c r="AN404" i="73"/>
  <c r="AK404" i="73"/>
  <c r="AL404" i="73"/>
  <c r="AR404" i="73"/>
  <c r="AS404" i="73"/>
  <c r="AP404" i="73"/>
  <c r="AQ404" i="73"/>
  <c r="AW404" i="73"/>
  <c r="AX404" i="73"/>
  <c r="AU404" i="73"/>
  <c r="AV404" i="73"/>
  <c r="D404" i="73"/>
  <c r="E404" i="73"/>
  <c r="B404" i="73"/>
  <c r="AA402" i="73"/>
  <c r="AC402" i="73"/>
  <c r="C403" i="73"/>
  <c r="AB403" i="73"/>
  <c r="BB404" i="73"/>
  <c r="BC404" i="73"/>
  <c r="AZ404" i="73"/>
  <c r="BA404" i="73"/>
  <c r="I404" i="73"/>
  <c r="J404" i="73"/>
  <c r="G404" i="73"/>
  <c r="H404" i="73"/>
  <c r="N404" i="73"/>
  <c r="O404" i="73"/>
  <c r="L404" i="73"/>
  <c r="M404" i="73"/>
  <c r="S404" i="73"/>
  <c r="T404" i="73"/>
  <c r="Q404" i="73"/>
  <c r="R404" i="73"/>
  <c r="X404" i="73"/>
  <c r="Y404" i="73"/>
  <c r="V404" i="73"/>
  <c r="W404" i="73"/>
  <c r="V399" i="64"/>
  <c r="X398" i="64"/>
  <c r="Y397" i="64"/>
  <c r="D397" i="64"/>
  <c r="AC397" i="64"/>
  <c r="H397" i="64"/>
  <c r="AG397" i="64"/>
  <c r="L397" i="64"/>
  <c r="AB397" i="64"/>
  <c r="G397" i="64"/>
  <c r="AF397" i="64"/>
  <c r="K397" i="64"/>
  <c r="AA397" i="64"/>
  <c r="F397" i="64"/>
  <c r="AE397" i="64"/>
  <c r="J397" i="64"/>
  <c r="Z397" i="64"/>
  <c r="E397" i="64"/>
  <c r="AD397" i="64"/>
  <c r="I397" i="64"/>
  <c r="AH397" i="64"/>
  <c r="M397" i="64"/>
  <c r="AH405" i="73"/>
  <c r="AI405" i="73"/>
  <c r="AF405" i="73"/>
  <c r="AG405" i="73"/>
  <c r="AM405" i="73"/>
  <c r="AN405" i="73"/>
  <c r="AK405" i="73"/>
  <c r="AL405" i="73"/>
  <c r="AR405" i="73"/>
  <c r="AS405" i="73"/>
  <c r="AP405" i="73"/>
  <c r="AQ405" i="73"/>
  <c r="AW405" i="73"/>
  <c r="AX405" i="73"/>
  <c r="AU405" i="73"/>
  <c r="AV405" i="73"/>
  <c r="D405" i="73"/>
  <c r="E405" i="73"/>
  <c r="B405" i="73"/>
  <c r="C404" i="73"/>
  <c r="AA404" i="73"/>
  <c r="AC404" i="73"/>
  <c r="BB405" i="73"/>
  <c r="BC405" i="73"/>
  <c r="AZ405" i="73"/>
  <c r="BA405" i="73"/>
  <c r="I405" i="73"/>
  <c r="J405" i="73"/>
  <c r="G405" i="73"/>
  <c r="H405" i="73"/>
  <c r="N405" i="73"/>
  <c r="O405" i="73"/>
  <c r="L405" i="73"/>
  <c r="M405" i="73"/>
  <c r="S405" i="73"/>
  <c r="T405" i="73"/>
  <c r="Q405" i="73"/>
  <c r="R405" i="73"/>
  <c r="X405" i="73"/>
  <c r="Y405" i="73"/>
  <c r="V405" i="73"/>
  <c r="W405" i="73"/>
  <c r="AA403" i="73"/>
  <c r="AC403" i="73"/>
  <c r="Y398" i="64"/>
  <c r="D398" i="64"/>
  <c r="AC398" i="64"/>
  <c r="H398" i="64"/>
  <c r="AG398" i="64"/>
  <c r="L398" i="64"/>
  <c r="AB398" i="64"/>
  <c r="G398" i="64"/>
  <c r="AF398" i="64"/>
  <c r="K398" i="64"/>
  <c r="AA398" i="64"/>
  <c r="F398" i="64"/>
  <c r="AE398" i="64"/>
  <c r="J398" i="64"/>
  <c r="Z398" i="64"/>
  <c r="E398" i="64"/>
  <c r="AD398" i="64"/>
  <c r="I398" i="64"/>
  <c r="AH398" i="64"/>
  <c r="M398" i="64"/>
  <c r="V400" i="64"/>
  <c r="X399" i="64"/>
  <c r="AB404" i="73"/>
  <c r="BB406" i="73"/>
  <c r="BC406" i="73"/>
  <c r="AZ406" i="73"/>
  <c r="BA406" i="73"/>
  <c r="I406" i="73"/>
  <c r="J406" i="73"/>
  <c r="G406" i="73"/>
  <c r="H406" i="73"/>
  <c r="N406" i="73"/>
  <c r="O406" i="73"/>
  <c r="L406" i="73"/>
  <c r="M406" i="73"/>
  <c r="S406" i="73"/>
  <c r="T406" i="73"/>
  <c r="Q406" i="73"/>
  <c r="R406" i="73"/>
  <c r="X406" i="73"/>
  <c r="Y406" i="73"/>
  <c r="V406" i="73"/>
  <c r="W406" i="73"/>
  <c r="C405" i="73"/>
  <c r="AB405" i="73"/>
  <c r="AH406" i="73"/>
  <c r="AI406" i="73"/>
  <c r="AF406" i="73"/>
  <c r="AG406" i="73"/>
  <c r="AM406" i="73"/>
  <c r="AN406" i="73"/>
  <c r="AK406" i="73"/>
  <c r="AL406" i="73"/>
  <c r="AR406" i="73"/>
  <c r="AS406" i="73"/>
  <c r="AP406" i="73"/>
  <c r="AQ406" i="73"/>
  <c r="AW406" i="73"/>
  <c r="AX406" i="73"/>
  <c r="AU406" i="73"/>
  <c r="AV406" i="73"/>
  <c r="D406" i="73"/>
  <c r="E406" i="73"/>
  <c r="B406" i="73"/>
  <c r="Y399" i="64"/>
  <c r="D399" i="64"/>
  <c r="AC399" i="64"/>
  <c r="H399" i="64"/>
  <c r="AG399" i="64"/>
  <c r="L399" i="64"/>
  <c r="AB399" i="64"/>
  <c r="G399" i="64"/>
  <c r="AF399" i="64"/>
  <c r="K399" i="64"/>
  <c r="AA399" i="64"/>
  <c r="F399" i="64"/>
  <c r="AE399" i="64"/>
  <c r="J399" i="64"/>
  <c r="Z399" i="64"/>
  <c r="E399" i="64"/>
  <c r="AD399" i="64"/>
  <c r="I399" i="64"/>
  <c r="AH399" i="64"/>
  <c r="M399" i="64"/>
  <c r="V401" i="64"/>
  <c r="X401" i="64"/>
  <c r="X400" i="64"/>
  <c r="BB407" i="73"/>
  <c r="BC407" i="73"/>
  <c r="AZ407" i="73"/>
  <c r="BA407" i="73"/>
  <c r="I407" i="73"/>
  <c r="J407" i="73"/>
  <c r="G407" i="73"/>
  <c r="H407" i="73"/>
  <c r="N407" i="73"/>
  <c r="O407" i="73"/>
  <c r="L407" i="73"/>
  <c r="M407" i="73"/>
  <c r="S407" i="73"/>
  <c r="T407" i="73"/>
  <c r="Q407" i="73"/>
  <c r="R407" i="73"/>
  <c r="X407" i="73"/>
  <c r="Y407" i="73"/>
  <c r="V407" i="73"/>
  <c r="W407" i="73"/>
  <c r="C406" i="73"/>
  <c r="AA406" i="73"/>
  <c r="AC406" i="73"/>
  <c r="AA405" i="73"/>
  <c r="AC405" i="73"/>
  <c r="AH407" i="73"/>
  <c r="AI407" i="73"/>
  <c r="AF407" i="73"/>
  <c r="AG407" i="73"/>
  <c r="AM407" i="73"/>
  <c r="AN407" i="73"/>
  <c r="AK407" i="73"/>
  <c r="AL407" i="73"/>
  <c r="AR407" i="73"/>
  <c r="AS407" i="73"/>
  <c r="AP407" i="73"/>
  <c r="AQ407" i="73"/>
  <c r="AW407" i="73"/>
  <c r="AX407" i="73"/>
  <c r="AU407" i="73"/>
  <c r="AV407" i="73"/>
  <c r="D407" i="73"/>
  <c r="E407" i="73"/>
  <c r="B407" i="73"/>
  <c r="AA401" i="64"/>
  <c r="F401" i="64"/>
  <c r="AE401" i="64"/>
  <c r="J401" i="64"/>
  <c r="Z401" i="64"/>
  <c r="E401" i="64"/>
  <c r="AD401" i="64"/>
  <c r="I401" i="64"/>
  <c r="AH401" i="64"/>
  <c r="M401" i="64"/>
  <c r="Y401" i="64"/>
  <c r="D401" i="64"/>
  <c r="AC401" i="64"/>
  <c r="H401" i="64"/>
  <c r="AG401" i="64"/>
  <c r="L401" i="64"/>
  <c r="AB401" i="64"/>
  <c r="G401" i="64"/>
  <c r="AF401" i="64"/>
  <c r="K401" i="64"/>
  <c r="Y400" i="64"/>
  <c r="D400" i="64"/>
  <c r="AC400" i="64"/>
  <c r="H400" i="64"/>
  <c r="AG400" i="64"/>
  <c r="L400" i="64"/>
  <c r="AB400" i="64"/>
  <c r="G400" i="64"/>
  <c r="AF400" i="64"/>
  <c r="K400" i="64"/>
  <c r="AA400" i="64"/>
  <c r="F400" i="64"/>
  <c r="AE400" i="64"/>
  <c r="J400" i="64"/>
  <c r="Z400" i="64"/>
  <c r="E400" i="64"/>
  <c r="AD400" i="64"/>
  <c r="I400" i="64"/>
  <c r="AH400" i="64"/>
  <c r="M400" i="64"/>
  <c r="AF408" i="73"/>
  <c r="AG408" i="73"/>
  <c r="AH408" i="73"/>
  <c r="AI408" i="73"/>
  <c r="AK408" i="73"/>
  <c r="AL408" i="73"/>
  <c r="AM408" i="73"/>
  <c r="AN408" i="73"/>
  <c r="AP408" i="73"/>
  <c r="AQ408" i="73"/>
  <c r="AR408" i="73"/>
  <c r="AS408" i="73"/>
  <c r="AU408" i="73"/>
  <c r="AV408" i="73"/>
  <c r="AW408" i="73"/>
  <c r="AX408" i="73"/>
  <c r="D408" i="73"/>
  <c r="E408" i="73"/>
  <c r="B408" i="73"/>
  <c r="S409" i="73"/>
  <c r="Q409" i="73"/>
  <c r="X409" i="73"/>
  <c r="V409" i="73"/>
  <c r="BB409" i="73"/>
  <c r="AZ409" i="73"/>
  <c r="I409" i="73"/>
  <c r="G409" i="73"/>
  <c r="N409" i="73"/>
  <c r="L409" i="73"/>
  <c r="C407" i="73"/>
  <c r="AA407" i="73"/>
  <c r="AC407" i="73"/>
  <c r="AB406" i="73"/>
  <c r="AZ408" i="73"/>
  <c r="BA408" i="73"/>
  <c r="BB408" i="73"/>
  <c r="BC408" i="73"/>
  <c r="I408" i="73"/>
  <c r="J408" i="73"/>
  <c r="G408" i="73"/>
  <c r="H408" i="73"/>
  <c r="N408" i="73"/>
  <c r="O408" i="73"/>
  <c r="L408" i="73"/>
  <c r="M408" i="73"/>
  <c r="S408" i="73"/>
  <c r="T408" i="73"/>
  <c r="Q408" i="73"/>
  <c r="R408" i="73"/>
  <c r="X408" i="73"/>
  <c r="Y408" i="73"/>
  <c r="V408" i="73"/>
  <c r="W408" i="73"/>
  <c r="AR409" i="73"/>
  <c r="AP409" i="73"/>
  <c r="AW409" i="73"/>
  <c r="AU409" i="73"/>
  <c r="D409" i="73"/>
  <c r="B409" i="73"/>
  <c r="AH409" i="73"/>
  <c r="AF409" i="73"/>
  <c r="AM409" i="73"/>
  <c r="AK409" i="73"/>
  <c r="AN409" i="73"/>
  <c r="AN11" i="73"/>
  <c r="AG409" i="73"/>
  <c r="AG11" i="73"/>
  <c r="E409" i="73"/>
  <c r="E11" i="73"/>
  <c r="AV409" i="73"/>
  <c r="AV11" i="73"/>
  <c r="AS409" i="73"/>
  <c r="AS11" i="73"/>
  <c r="AB407" i="73"/>
  <c r="O409" i="73"/>
  <c r="O11" i="73"/>
  <c r="H409" i="73"/>
  <c r="H11" i="73"/>
  <c r="BC409" i="73"/>
  <c r="BC11" i="73"/>
  <c r="W409" i="73"/>
  <c r="W11" i="73"/>
  <c r="T409" i="73"/>
  <c r="T11" i="73"/>
  <c r="C408" i="73"/>
  <c r="AB408" i="73"/>
  <c r="AL409" i="73"/>
  <c r="AL11" i="73"/>
  <c r="AI409" i="73"/>
  <c r="AI11" i="73"/>
  <c r="C409" i="73"/>
  <c r="C11" i="73"/>
  <c r="AX409" i="73"/>
  <c r="AX11" i="73"/>
  <c r="AQ409" i="73"/>
  <c r="AQ11" i="73"/>
  <c r="M409" i="73"/>
  <c r="M11" i="73"/>
  <c r="J409" i="73"/>
  <c r="J11" i="73"/>
  <c r="BA409" i="73"/>
  <c r="BA11" i="73"/>
  <c r="Y409" i="73"/>
  <c r="Y11" i="73"/>
  <c r="R409" i="73"/>
  <c r="R11" i="73"/>
  <c r="AA409" i="73"/>
  <c r="AC409" i="73"/>
  <c r="AB409" i="73"/>
  <c r="AA408" i="73"/>
  <c r="AC408" i="73"/>
</calcChain>
</file>

<file path=xl/sharedStrings.xml><?xml version="1.0" encoding="utf-8"?>
<sst xmlns="http://schemas.openxmlformats.org/spreadsheetml/2006/main" count="173" uniqueCount="98">
  <si>
    <t>A</t>
  </si>
  <si>
    <t>Classe</t>
  </si>
  <si>
    <t>N°</t>
  </si>
  <si>
    <t>Score</t>
  </si>
  <si>
    <t>Commune :</t>
  </si>
  <si>
    <t>Élève :</t>
  </si>
  <si>
    <t>%</t>
  </si>
  <si>
    <t>Détail item</t>
  </si>
  <si>
    <t>% items réussis</t>
  </si>
  <si>
    <t>Enseignant :</t>
  </si>
  <si>
    <t>Étab. :</t>
  </si>
  <si>
    <t>Réseau :</t>
  </si>
  <si>
    <t>NOM Prénom</t>
  </si>
  <si>
    <t>Tableau des résultats</t>
  </si>
  <si>
    <t>TOTAUX</t>
  </si>
  <si>
    <t>Nombre d'élèves dans la classe</t>
  </si>
  <si>
    <t>Nombre d'élèves évalués</t>
  </si>
  <si>
    <t>Items</t>
  </si>
  <si>
    <t>Taux de réussite</t>
  </si>
  <si>
    <t>Taux de réussite partielle</t>
  </si>
  <si>
    <t>Taux de réussite
de la composante</t>
  </si>
  <si>
    <t>Taux de réussite
de la compétence</t>
  </si>
  <si>
    <t>Compétence</t>
  </si>
  <si>
    <t>Numéro de compétence</t>
  </si>
  <si>
    <t>Numéro de composante</t>
  </si>
  <si>
    <t>Composante</t>
  </si>
  <si>
    <t>N° item</t>
  </si>
  <si>
    <t>Compétences</t>
  </si>
  <si>
    <t>Composantes</t>
  </si>
  <si>
    <t>Appartient à la comp. n°</t>
  </si>
  <si>
    <t>NOM</t>
  </si>
  <si>
    <t>Prénom</t>
  </si>
  <si>
    <t>Code de saisie :</t>
  </si>
  <si>
    <t>Codes</t>
  </si>
  <si>
    <t>Réponse(s) attendue(s)</t>
  </si>
  <si>
    <t>Réussite partielle sans erreur</t>
  </si>
  <si>
    <t>Réussite partielle avec erreur</t>
  </si>
  <si>
    <t>Autres réponses</t>
  </si>
  <si>
    <t>Absence de réponse</t>
  </si>
  <si>
    <t>Élève absent</t>
  </si>
  <si>
    <t>Saisies possibles</t>
  </si>
  <si>
    <t>(par défaut)</t>
  </si>
  <si>
    <t>Codage</t>
  </si>
  <si>
    <t>T</t>
  </si>
  <si>
    <t>Total items validés CP 1</t>
  </si>
  <si>
    <t>Total items validés CP 2</t>
  </si>
  <si>
    <t>Total items validés CP 3</t>
  </si>
  <si>
    <t>Total items validés CP 4</t>
  </si>
  <si>
    <t>Total items validés CP 5</t>
  </si>
  <si>
    <t>Total items validés CP 6</t>
  </si>
  <si>
    <t>Total items validés CP 7</t>
  </si>
  <si>
    <t>Total items validés CP 8</t>
  </si>
  <si>
    <t>Total items validés CP 9</t>
  </si>
  <si>
    <t>Total items validés CP 10</t>
  </si>
  <si>
    <t>Total items passés CP 1</t>
  </si>
  <si>
    <t>Total items passés CP 2</t>
  </si>
  <si>
    <t>Total items passés CP 3</t>
  </si>
  <si>
    <t>Total items passés CP 4</t>
  </si>
  <si>
    <t>Total items passés CP 5</t>
  </si>
  <si>
    <t>Total items passés CP 6</t>
  </si>
  <si>
    <t>Total items passés CP 7</t>
  </si>
  <si>
    <t>Total items passés CP 8</t>
  </si>
  <si>
    <t>Total items passés CP 9</t>
  </si>
  <si>
    <t>Total items passés CP 10</t>
  </si>
  <si>
    <t>Nombre d'items évalués</t>
  </si>
  <si>
    <t>Nombre d'items validés</t>
  </si>
  <si>
    <t>Paramétrage des groupes de besoins.</t>
  </si>
  <si>
    <t>TOTAL :</t>
  </si>
  <si>
    <t>Nombre total d'items</t>
  </si>
  <si>
    <t>Total items évalués</t>
  </si>
  <si>
    <t>Total items</t>
  </si>
  <si>
    <t>Configuration du fichier :</t>
  </si>
  <si>
    <t>Test ligne compétence</t>
  </si>
  <si>
    <t>Test ligne composante</t>
  </si>
  <si>
    <r>
      <t>1</t>
    </r>
    <r>
      <rPr>
        <vertAlign val="superscript"/>
        <sz val="10"/>
        <rFont val="Calibri"/>
        <family val="2"/>
      </rPr>
      <t xml:space="preserve">er </t>
    </r>
    <r>
      <rPr>
        <sz val="10"/>
        <rFont val="Calibri"/>
        <family val="2"/>
      </rPr>
      <t>palier</t>
    </r>
  </si>
  <si>
    <r>
      <t>2</t>
    </r>
    <r>
      <rPr>
        <vertAlign val="superscript"/>
        <sz val="10"/>
        <rFont val="Calibri"/>
        <family val="2"/>
      </rPr>
      <t xml:space="preserve">e </t>
    </r>
    <r>
      <rPr>
        <sz val="10"/>
        <rFont val="Calibri"/>
        <family val="2"/>
      </rPr>
      <t>palier</t>
    </r>
  </si>
  <si>
    <t>Modifiez les cellules jaunes pour changer la valeur des paliers. Ces modifications se répercutent sur l'organisation des groupes de besoins.</t>
  </si>
  <si>
    <t>Résultats par items</t>
  </si>
  <si>
    <t>Résultats par %</t>
  </si>
  <si>
    <t>Z</t>
  </si>
  <si>
    <t>Couleurs pour les statistiques</t>
  </si>
  <si>
    <t>Evaluation</t>
  </si>
  <si>
    <t>Chercher</t>
  </si>
  <si>
    <t>Représenter</t>
  </si>
  <si>
    <t>Calculer</t>
  </si>
  <si>
    <t>Raisonner</t>
  </si>
  <si>
    <t>Communiquer</t>
  </si>
  <si>
    <t>Prélever et organiser les informations nécessaires à la résolution de problèmes</t>
  </si>
  <si>
    <t>S'engager dans une démarche</t>
  </si>
  <si>
    <t>Utiliser des outils pour représenter un problème</t>
  </si>
  <si>
    <t>Reconnaître et utiliser des premiers éléments de codages d'une figure plane</t>
  </si>
  <si>
    <t>Calculer avec des nombres décimaux</t>
  </si>
  <si>
    <t>Résoudre des pb nécessitant l’organisation de données multiples ou la construction d’une démarche qui combine des étapes de raisonnement</t>
  </si>
  <si>
    <t>En géométrie, passer progressivement de la perception au contrôle par les instruments pour amorcer des raisonnements s’appuyant uniquement sur des propriétés des figures et sur des relations entre</t>
  </si>
  <si>
    <t>Justifier ses affirmations et rechercher la validité des informations dont on dispose</t>
  </si>
  <si>
    <t>Utiliser progressivement un vocabulaire adéquat et/ou des notations adaptées pour décrire une situation, exposer une argumentation</t>
  </si>
  <si>
    <t>Expliquer sa démarche ou son raisonnement, comprendre les explications d’un autre et argumenter dans l’échange</t>
  </si>
  <si>
    <t>1 / 3 / 4 / 9 / 0 /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</si>
</sst>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\X"/>
  </numFmts>
  <fonts count="10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color indexed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 Narrow"/>
      <family val="2"/>
    </font>
    <font>
      <b/>
      <sz val="8"/>
      <color indexed="8"/>
      <name val="Arial"/>
      <family val="2"/>
    </font>
    <font>
      <sz val="8"/>
      <color indexed="8"/>
      <name val="Arial Narrow"/>
      <family val="2"/>
    </font>
    <font>
      <b/>
      <sz val="10"/>
      <color indexed="8"/>
      <name val="Arial"/>
      <family val="2"/>
    </font>
    <font>
      <b/>
      <sz val="9"/>
      <color indexed="9"/>
      <name val="Arial"/>
      <family val="2"/>
    </font>
    <font>
      <b/>
      <i/>
      <sz val="10"/>
      <color indexed="9"/>
      <name val="Arial"/>
      <family val="2"/>
    </font>
    <font>
      <sz val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sz val="10"/>
      <color indexed="9"/>
      <name val="Arial"/>
      <family val="2"/>
    </font>
    <font>
      <b/>
      <i/>
      <sz val="9"/>
      <name val="Arial"/>
      <family val="2"/>
    </font>
    <font>
      <b/>
      <sz val="9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color indexed="18"/>
      <name val="Arial"/>
      <family val="2"/>
    </font>
    <font>
      <b/>
      <sz val="10"/>
      <name val="Calibri"/>
      <family val="2"/>
    </font>
    <font>
      <b/>
      <sz val="11"/>
      <color indexed="8"/>
      <name val="Arial"/>
      <family val="2"/>
    </font>
    <font>
      <sz val="10"/>
      <name val="Arial Narrow"/>
      <family val="2"/>
    </font>
    <font>
      <sz val="9"/>
      <name val="Arial Narrow"/>
      <family val="2"/>
    </font>
    <font>
      <sz val="11"/>
      <color indexed="8"/>
      <name val="Arial"/>
      <family val="2"/>
    </font>
    <font>
      <sz val="8"/>
      <color indexed="8"/>
      <name val="Verdana"/>
      <family val="2"/>
    </font>
    <font>
      <sz val="8"/>
      <color indexed="9"/>
      <name val="Verdana"/>
      <family val="2"/>
    </font>
    <font>
      <sz val="8"/>
      <color indexed="10"/>
      <name val="Verdana"/>
      <family val="2"/>
    </font>
    <font>
      <b/>
      <sz val="8"/>
      <color indexed="52"/>
      <name val="Verdana"/>
      <family val="2"/>
    </font>
    <font>
      <sz val="8"/>
      <color indexed="52"/>
      <name val="Verdana"/>
      <family val="2"/>
    </font>
    <font>
      <sz val="8"/>
      <color indexed="62"/>
      <name val="Verdana"/>
      <family val="2"/>
    </font>
    <font>
      <sz val="8"/>
      <color indexed="20"/>
      <name val="Verdana"/>
      <family val="2"/>
    </font>
    <font>
      <sz val="8"/>
      <color indexed="60"/>
      <name val="Verdana"/>
      <family val="2"/>
    </font>
    <font>
      <sz val="8"/>
      <color indexed="17"/>
      <name val="Verdana"/>
      <family val="2"/>
    </font>
    <font>
      <b/>
      <sz val="8"/>
      <color indexed="63"/>
      <name val="Verdana"/>
      <family val="2"/>
    </font>
    <font>
      <i/>
      <sz val="8"/>
      <color indexed="23"/>
      <name val="Verdana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indexed="56"/>
      <name val="Verdana"/>
      <family val="2"/>
    </font>
    <font>
      <b/>
      <sz val="8"/>
      <color indexed="8"/>
      <name val="Verdana"/>
      <family val="2"/>
    </font>
    <font>
      <b/>
      <sz val="8"/>
      <color indexed="9"/>
      <name val="Verdana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b/>
      <i/>
      <sz val="8"/>
      <color indexed="8"/>
      <name val="Arial Narrow"/>
      <family val="2"/>
    </font>
    <font>
      <b/>
      <sz val="10"/>
      <color indexed="17"/>
      <name val="Arial Narrow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i/>
      <sz val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12"/>
      <color indexed="1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b/>
      <sz val="11"/>
      <name val="Arial Narrow"/>
      <family val="2"/>
    </font>
    <font>
      <i/>
      <sz val="14"/>
      <name val="Arial"/>
      <family val="2"/>
    </font>
    <font>
      <b/>
      <sz val="10"/>
      <color theme="5" tint="0.59999389629810485"/>
      <name val="Arial"/>
      <family val="2"/>
    </font>
    <font>
      <b/>
      <sz val="9"/>
      <color theme="3" tint="0.39997558519241921"/>
      <name val="Arial"/>
      <family val="2"/>
    </font>
    <font>
      <sz val="11"/>
      <color theme="1"/>
      <name val="Arial"/>
      <family val="2"/>
    </font>
    <font>
      <sz val="11"/>
      <color theme="3" tint="0.39997558519241921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3"/>
      <color rgb="FFFF0000"/>
      <name val="Arial"/>
      <family val="2"/>
    </font>
    <font>
      <b/>
      <sz val="8"/>
      <color rgb="FFCCFFCC"/>
      <name val="Arial"/>
      <family val="2"/>
    </font>
    <font>
      <i/>
      <sz val="10"/>
      <name val="Arial"/>
      <family val="2"/>
    </font>
    <font>
      <b/>
      <sz val="8"/>
      <color rgb="FFFF0000"/>
      <name val="Arial"/>
      <family val="2"/>
    </font>
    <font>
      <b/>
      <sz val="8"/>
      <color rgb="FFCCECFF"/>
      <name val="Arial"/>
      <family val="2"/>
    </font>
    <font>
      <sz val="8"/>
      <color theme="0"/>
      <name val="Arial"/>
      <family val="2"/>
    </font>
    <font>
      <sz val="10"/>
      <color theme="0"/>
      <name val="Calibri"/>
      <family val="2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rgb="FFFFCC99"/>
      <name val="Arial"/>
      <family val="2"/>
    </font>
    <font>
      <b/>
      <sz val="8"/>
      <color rgb="FFFFCCFF"/>
      <name val="Arial"/>
      <family val="2"/>
    </font>
    <font>
      <sz val="8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  <font>
      <sz val="10"/>
      <name val="Calibri"/>
      <family val="2"/>
    </font>
    <font>
      <b/>
      <sz val="8"/>
      <name val="Arial Narrow"/>
      <family val="2"/>
    </font>
    <font>
      <sz val="8"/>
      <name val="Arial Narrow"/>
      <family val="2"/>
    </font>
    <font>
      <vertAlign val="superscript"/>
      <sz val="10"/>
      <name val="Calibri"/>
      <family val="2"/>
    </font>
    <font>
      <b/>
      <sz val="13"/>
      <color theme="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22"/>
        <bgColor indexed="44"/>
      </patternFill>
    </fill>
    <fill>
      <patternFill patternType="solid">
        <fgColor indexed="31"/>
        <bgColor indexed="2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2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34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34998626667073579"/>
        <bgColor indexed="6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 tint="0.79998168889431442"/>
        <bgColor indexed="62"/>
      </patternFill>
    </fill>
    <fill>
      <patternFill patternType="solid">
        <fgColor rgb="FFFFFF00"/>
        <bgColor indexed="5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5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26"/>
      </patternFill>
    </fill>
  </fills>
  <borders count="76"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6">
    <xf numFmtId="0" fontId="0" fillId="0" borderId="0"/>
    <xf numFmtId="9" fontId="33" fillId="2" borderId="1" applyBorder="0">
      <alignment horizontal="center" vertical="center"/>
      <protection hidden="1"/>
    </xf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6" borderId="0" applyNumberFormat="0" applyBorder="0" applyAlignment="0" applyProtection="0"/>
    <xf numFmtId="0" fontId="35" fillId="9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20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21" borderId="2" applyNumberFormat="0" applyAlignment="0" applyProtection="0"/>
    <xf numFmtId="0" fontId="39" fillId="0" borderId="3" applyNumberFormat="0" applyFill="0" applyAlignment="0" applyProtection="0"/>
    <xf numFmtId="0" fontId="2" fillId="22" borderId="4" applyNumberFormat="0" applyAlignment="0" applyProtection="0"/>
    <xf numFmtId="0" fontId="40" fillId="8" borderId="2" applyNumberFormat="0" applyAlignment="0" applyProtection="0"/>
    <xf numFmtId="0" fontId="41" fillId="4" borderId="0" applyNumberFormat="0" applyBorder="0" applyAlignment="0" applyProtection="0"/>
    <xf numFmtId="0" fontId="4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0" fontId="43" fillId="5" borderId="0" applyNumberFormat="0" applyBorder="0" applyAlignment="0" applyProtection="0"/>
    <xf numFmtId="0" fontId="44" fillId="21" borderId="5" applyNumberFormat="0" applyAlignment="0" applyProtection="0"/>
    <xf numFmtId="0" fontId="4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9" applyNumberFormat="0" applyFill="0" applyAlignment="0" applyProtection="0"/>
    <xf numFmtId="0" fontId="50" fillId="24" borderId="10" applyNumberFormat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</cellStyleXfs>
  <cellXfs count="422">
    <xf numFmtId="0" fontId="0" fillId="0" borderId="0" xfId="0"/>
    <xf numFmtId="0" fontId="2" fillId="0" borderId="0" xfId="33" applyProtection="1">
      <protection hidden="1"/>
    </xf>
    <xf numFmtId="0" fontId="2" fillId="0" borderId="0" xfId="33" applyAlignment="1" applyProtection="1">
      <alignment horizontal="center"/>
      <protection hidden="1"/>
    </xf>
    <xf numFmtId="0" fontId="2" fillId="25" borderId="0" xfId="34" applyFill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2" fillId="0" borderId="0" xfId="35" applyProtection="1">
      <protection hidden="1"/>
    </xf>
    <xf numFmtId="0" fontId="2" fillId="0" borderId="0" xfId="35" applyFont="1" applyFill="1" applyBorder="1" applyAlignment="1" applyProtection="1">
      <alignment vertical="center"/>
      <protection hidden="1"/>
    </xf>
    <xf numFmtId="0" fontId="24" fillId="0" borderId="0" xfId="35" applyFont="1" applyFill="1" applyBorder="1" applyAlignment="1" applyProtection="1">
      <alignment vertical="center"/>
      <protection hidden="1"/>
    </xf>
    <xf numFmtId="0" fontId="2" fillId="0" borderId="0" xfId="35" applyFont="1" applyFill="1" applyAlignment="1" applyProtection="1">
      <alignment vertical="center"/>
      <protection hidden="1"/>
    </xf>
    <xf numFmtId="0" fontId="24" fillId="0" borderId="0" xfId="35" applyFont="1" applyFill="1" applyBorder="1" applyAlignment="1" applyProtection="1">
      <alignment horizontal="center" vertical="center"/>
      <protection hidden="1"/>
    </xf>
    <xf numFmtId="0" fontId="2" fillId="0" borderId="0" xfId="35" applyFont="1" applyFill="1" applyAlignment="1" applyProtection="1">
      <alignment horizontal="center" vertical="center"/>
      <protection hidden="1"/>
    </xf>
    <xf numFmtId="0" fontId="26" fillId="0" borderId="17" xfId="33" applyFont="1" applyFill="1" applyBorder="1" applyAlignment="1" applyProtection="1">
      <alignment horizontal="center" vertical="center"/>
      <protection hidden="1"/>
    </xf>
    <xf numFmtId="0" fontId="8" fillId="0" borderId="17" xfId="33" applyFont="1" applyBorder="1" applyAlignment="1" applyProtection="1">
      <alignment horizontal="center" vertical="center"/>
      <protection hidden="1"/>
    </xf>
    <xf numFmtId="0" fontId="12" fillId="0" borderId="0" xfId="33" applyFont="1" applyFill="1" applyBorder="1" applyAlignment="1" applyProtection="1">
      <alignment vertical="center"/>
      <protection hidden="1"/>
    </xf>
    <xf numFmtId="0" fontId="12" fillId="0" borderId="0" xfId="33" applyFont="1" applyFill="1" applyBorder="1" applyAlignment="1" applyProtection="1">
      <alignment horizontal="right" vertical="center"/>
      <protection hidden="1"/>
    </xf>
    <xf numFmtId="0" fontId="11" fillId="0" borderId="0" xfId="33" applyFont="1" applyFill="1" applyBorder="1" applyAlignment="1" applyProtection="1">
      <alignment horizontal="center" vertical="center"/>
      <protection hidden="1"/>
    </xf>
    <xf numFmtId="0" fontId="31" fillId="25" borderId="0" xfId="0" applyFont="1" applyFill="1" applyProtection="1">
      <protection hidden="1"/>
    </xf>
    <xf numFmtId="0" fontId="34" fillId="25" borderId="0" xfId="0" applyFont="1" applyFill="1" applyProtection="1">
      <protection hidden="1"/>
    </xf>
    <xf numFmtId="0" fontId="34" fillId="25" borderId="0" xfId="0" applyFont="1" applyFill="1" applyAlignment="1" applyProtection="1">
      <alignment horizontal="center" vertical="center"/>
      <protection hidden="1"/>
    </xf>
    <xf numFmtId="0" fontId="56" fillId="25" borderId="0" xfId="0" applyFont="1" applyFill="1" applyProtection="1">
      <protection hidden="1"/>
    </xf>
    <xf numFmtId="0" fontId="11" fillId="0" borderId="20" xfId="33" applyFont="1" applyBorder="1" applyAlignment="1" applyProtection="1">
      <alignment horizontal="right" vertical="center" indent="1"/>
      <protection hidden="1"/>
    </xf>
    <xf numFmtId="0" fontId="11" fillId="0" borderId="24" xfId="33" applyFont="1" applyBorder="1" applyAlignment="1" applyProtection="1">
      <alignment horizontal="right" vertical="center" indent="1"/>
      <protection hidden="1"/>
    </xf>
    <xf numFmtId="0" fontId="11" fillId="0" borderId="20" xfId="33" applyNumberFormat="1" applyFont="1" applyBorder="1" applyAlignment="1" applyProtection="1">
      <alignment horizontal="center" vertical="center" textRotation="90"/>
      <protection hidden="1"/>
    </xf>
    <xf numFmtId="0" fontId="11" fillId="0" borderId="14" xfId="33" applyFont="1" applyBorder="1" applyAlignment="1" applyProtection="1">
      <alignment horizontal="right" vertical="center" indent="1"/>
      <protection hidden="1"/>
    </xf>
    <xf numFmtId="0" fontId="11" fillId="0" borderId="21" xfId="33" applyFont="1" applyBorder="1" applyAlignment="1" applyProtection="1">
      <alignment horizontal="right" vertical="center" indent="1"/>
      <protection hidden="1"/>
    </xf>
    <xf numFmtId="0" fontId="3" fillId="0" borderId="17" xfId="33" applyFont="1" applyBorder="1" applyAlignment="1" applyProtection="1">
      <alignment horizontal="center" vertical="center"/>
      <protection hidden="1"/>
    </xf>
    <xf numFmtId="0" fontId="25" fillId="0" borderId="17" xfId="33" applyFont="1" applyFill="1" applyBorder="1" applyAlignment="1" applyProtection="1">
      <alignment horizontal="center" vertical="center" shrinkToFit="1"/>
      <protection hidden="1"/>
    </xf>
    <xf numFmtId="0" fontId="23" fillId="0" borderId="17" xfId="33" applyFont="1" applyFill="1" applyBorder="1" applyAlignment="1" applyProtection="1">
      <alignment horizontal="left" vertical="center" shrinkToFit="1"/>
      <protection hidden="1"/>
    </xf>
    <xf numFmtId="0" fontId="68" fillId="0" borderId="0" xfId="0" applyFont="1" applyBorder="1" applyAlignment="1" applyProtection="1">
      <alignment horizontal="left" vertical="center"/>
      <protection hidden="1"/>
    </xf>
    <xf numFmtId="0" fontId="8" fillId="0" borderId="17" xfId="33" applyNumberFormat="1" applyFont="1" applyBorder="1" applyAlignment="1" applyProtection="1">
      <alignment horizontal="center" vertical="center"/>
      <protection hidden="1"/>
    </xf>
    <xf numFmtId="0" fontId="12" fillId="0" borderId="13" xfId="33" applyFont="1" applyFill="1" applyBorder="1" applyAlignment="1" applyProtection="1">
      <alignment horizontal="right" vertical="center"/>
      <protection hidden="1"/>
    </xf>
    <xf numFmtId="0" fontId="11" fillId="0" borderId="13" xfId="33" applyFont="1" applyFill="1" applyBorder="1" applyAlignment="1" applyProtection="1">
      <alignment horizontal="center" vertical="center"/>
      <protection hidden="1"/>
    </xf>
    <xf numFmtId="0" fontId="12" fillId="0" borderId="13" xfId="33" applyFont="1" applyFill="1" applyBorder="1" applyAlignment="1" applyProtection="1">
      <alignment vertical="center"/>
      <protection hidden="1"/>
    </xf>
    <xf numFmtId="0" fontId="12" fillId="0" borderId="14" xfId="33" applyFont="1" applyFill="1" applyBorder="1" applyAlignment="1" applyProtection="1">
      <alignment vertical="center"/>
      <protection hidden="1"/>
    </xf>
    <xf numFmtId="0" fontId="12" fillId="0" borderId="15" xfId="33" applyFont="1" applyFill="1" applyBorder="1" applyAlignment="1" applyProtection="1">
      <alignment vertical="center"/>
      <protection hidden="1"/>
    </xf>
    <xf numFmtId="0" fontId="12" fillId="0" borderId="0" xfId="33" applyFont="1" applyAlignment="1" applyProtection="1">
      <alignment vertical="center"/>
      <protection hidden="1"/>
    </xf>
    <xf numFmtId="0" fontId="12" fillId="0" borderId="16" xfId="33" applyFont="1" applyFill="1" applyBorder="1" applyAlignment="1" applyProtection="1">
      <alignment vertical="center"/>
      <protection hidden="1"/>
    </xf>
    <xf numFmtId="0" fontId="3" fillId="0" borderId="0" xfId="33" applyFont="1" applyAlignment="1" applyProtection="1">
      <alignment horizontal="center" vertical="center"/>
      <protection hidden="1"/>
    </xf>
    <xf numFmtId="0" fontId="11" fillId="0" borderId="24" xfId="33" applyFont="1" applyBorder="1" applyAlignment="1" applyProtection="1">
      <alignment horizontal="right" vertical="center"/>
      <protection hidden="1"/>
    </xf>
    <xf numFmtId="0" fontId="69" fillId="0" borderId="25" xfId="0" applyFont="1" applyBorder="1" applyAlignment="1" applyProtection="1">
      <alignment vertical="center"/>
      <protection hidden="1"/>
    </xf>
    <xf numFmtId="0" fontId="69" fillId="0" borderId="0" xfId="0" applyFont="1" applyBorder="1" applyAlignment="1" applyProtection="1">
      <alignment horizontal="left" vertical="center"/>
      <protection hidden="1"/>
    </xf>
    <xf numFmtId="0" fontId="18" fillId="29" borderId="17" xfId="0" applyFont="1" applyFill="1" applyBorder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71" fillId="0" borderId="0" xfId="0" applyFont="1" applyAlignment="1" applyProtection="1">
      <alignment vertical="center"/>
      <protection hidden="1"/>
    </xf>
    <xf numFmtId="0" fontId="70" fillId="0" borderId="0" xfId="0" applyFont="1" applyBorder="1" applyAlignment="1" applyProtection="1">
      <alignment vertical="center"/>
      <protection hidden="1"/>
    </xf>
    <xf numFmtId="0" fontId="59" fillId="0" borderId="0" xfId="33" applyFont="1" applyBorder="1" applyAlignment="1" applyProtection="1">
      <alignment vertical="center"/>
      <protection hidden="1"/>
    </xf>
    <xf numFmtId="0" fontId="3" fillId="30" borderId="17" xfId="33" applyFont="1" applyFill="1" applyBorder="1" applyAlignment="1" applyProtection="1">
      <alignment horizontal="center" vertical="center" wrapText="1"/>
      <protection hidden="1"/>
    </xf>
    <xf numFmtId="0" fontId="59" fillId="0" borderId="0" xfId="33" applyFont="1" applyAlignment="1" applyProtection="1">
      <alignment vertical="center"/>
      <protection hidden="1"/>
    </xf>
    <xf numFmtId="0" fontId="59" fillId="0" borderId="23" xfId="33" applyFont="1" applyBorder="1" applyAlignment="1" applyProtection="1">
      <alignment vertical="center"/>
      <protection hidden="1"/>
    </xf>
    <xf numFmtId="0" fontId="59" fillId="0" borderId="24" xfId="33" applyFont="1" applyBorder="1" applyAlignment="1" applyProtection="1">
      <alignment vertical="center"/>
      <protection hidden="1"/>
    </xf>
    <xf numFmtId="0" fontId="59" fillId="0" borderId="12" xfId="33" applyFont="1" applyBorder="1" applyAlignment="1" applyProtection="1">
      <alignment vertical="center"/>
      <protection hidden="1"/>
    </xf>
    <xf numFmtId="0" fontId="59" fillId="0" borderId="18" xfId="33" applyFont="1" applyBorder="1" applyAlignment="1" applyProtection="1">
      <alignment vertical="center"/>
      <protection hidden="1"/>
    </xf>
    <xf numFmtId="0" fontId="12" fillId="0" borderId="12" xfId="33" applyFont="1" applyBorder="1" applyAlignment="1" applyProtection="1">
      <alignment vertical="center"/>
      <protection hidden="1"/>
    </xf>
    <xf numFmtId="0" fontId="12" fillId="0" borderId="13" xfId="33" applyFont="1" applyBorder="1" applyAlignment="1" applyProtection="1">
      <alignment vertical="center"/>
      <protection hidden="1"/>
    </xf>
    <xf numFmtId="0" fontId="72" fillId="30" borderId="24" xfId="33" applyFont="1" applyFill="1" applyBorder="1" applyAlignment="1" applyProtection="1">
      <alignment vertical="center"/>
      <protection hidden="1"/>
    </xf>
    <xf numFmtId="0" fontId="73" fillId="30" borderId="24" xfId="33" applyFont="1" applyFill="1" applyBorder="1" applyAlignment="1" applyProtection="1">
      <alignment horizontal="right" vertical="center"/>
      <protection hidden="1"/>
    </xf>
    <xf numFmtId="0" fontId="74" fillId="30" borderId="24" xfId="33" applyFont="1" applyFill="1" applyBorder="1" applyAlignment="1" applyProtection="1">
      <alignment horizontal="right" vertical="center" indent="1"/>
      <protection hidden="1"/>
    </xf>
    <xf numFmtId="164" fontId="74" fillId="30" borderId="11" xfId="33" applyNumberFormat="1" applyFont="1" applyFill="1" applyBorder="1" applyAlignment="1" applyProtection="1">
      <alignment horizontal="center" vertical="center" shrinkToFit="1"/>
      <protection hidden="1"/>
    </xf>
    <xf numFmtId="0" fontId="10" fillId="32" borderId="17" xfId="0" applyNumberFormat="1" applyFont="1" applyFill="1" applyBorder="1" applyAlignment="1" applyProtection="1">
      <alignment horizontal="center" vertical="center" wrapText="1"/>
      <protection hidden="1"/>
    </xf>
    <xf numFmtId="0" fontId="9" fillId="33" borderId="17" xfId="0" applyNumberFormat="1" applyFont="1" applyFill="1" applyBorder="1" applyAlignment="1" applyProtection="1">
      <alignment horizontal="center" vertical="center" wrapText="1"/>
      <protection hidden="1"/>
    </xf>
    <xf numFmtId="0" fontId="15" fillId="34" borderId="17" xfId="0" applyNumberFormat="1" applyFont="1" applyFill="1" applyBorder="1" applyAlignment="1" applyProtection="1">
      <alignment horizontal="center" vertical="center" wrapText="1"/>
      <protection hidden="1"/>
    </xf>
    <xf numFmtId="0" fontId="15" fillId="35" borderId="17" xfId="0" applyNumberFormat="1" applyFont="1" applyFill="1" applyBorder="1" applyAlignment="1" applyProtection="1">
      <alignment horizontal="center" vertical="center" wrapText="1"/>
      <protection hidden="1"/>
    </xf>
    <xf numFmtId="0" fontId="8" fillId="35" borderId="17" xfId="0" applyNumberFormat="1" applyFont="1" applyFill="1" applyBorder="1" applyAlignment="1" applyProtection="1">
      <alignment horizontal="center" vertical="center" wrapText="1"/>
      <protection hidden="1"/>
    </xf>
    <xf numFmtId="0" fontId="57" fillId="36" borderId="17" xfId="0" applyNumberFormat="1" applyFont="1" applyFill="1" applyBorder="1" applyAlignment="1" applyProtection="1">
      <alignment horizontal="center" vertical="center" wrapText="1"/>
      <protection hidden="1"/>
    </xf>
    <xf numFmtId="0" fontId="10" fillId="37" borderId="17" xfId="0" applyNumberFormat="1" applyFont="1" applyFill="1" applyBorder="1" applyAlignment="1" applyProtection="1">
      <alignment horizontal="center" vertical="center" wrapText="1"/>
      <protection hidden="1"/>
    </xf>
    <xf numFmtId="9" fontId="15" fillId="0" borderId="17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 shrinkToFit="1"/>
      <protection hidden="1"/>
    </xf>
    <xf numFmtId="0" fontId="29" fillId="0" borderId="0" xfId="0" applyFont="1" applyBorder="1" applyAlignment="1" applyProtection="1">
      <alignment horizontal="center" vertical="center" shrinkToFit="1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75" fillId="0" borderId="0" xfId="0" applyFont="1" applyBorder="1" applyAlignment="1" applyProtection="1">
      <alignment vertical="center" shrinkToFit="1"/>
      <protection hidden="1"/>
    </xf>
    <xf numFmtId="0" fontId="61" fillId="0" borderId="0" xfId="0" applyFont="1" applyAlignment="1" applyProtection="1">
      <alignment vertical="center"/>
      <protection hidden="1"/>
    </xf>
    <xf numFmtId="0" fontId="70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62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Alignment="1" applyProtection="1">
      <alignment vertical="center"/>
      <protection hidden="1"/>
    </xf>
    <xf numFmtId="0" fontId="62" fillId="0" borderId="0" xfId="0" applyFont="1" applyAlignment="1" applyProtection="1">
      <alignment vertical="center"/>
      <protection hidden="1"/>
    </xf>
    <xf numFmtId="0" fontId="2" fillId="0" borderId="28" xfId="35" applyFont="1" applyFill="1" applyBorder="1" applyAlignment="1" applyProtection="1">
      <alignment horizontal="center" vertical="center"/>
      <protection hidden="1"/>
    </xf>
    <xf numFmtId="0" fontId="25" fillId="0" borderId="17" xfId="35" applyFont="1" applyFill="1" applyBorder="1" applyAlignment="1" applyProtection="1">
      <alignment vertical="center"/>
      <protection hidden="1"/>
    </xf>
    <xf numFmtId="0" fontId="59" fillId="38" borderId="17" xfId="35" applyFont="1" applyFill="1" applyBorder="1" applyAlignment="1" applyProtection="1">
      <alignment horizontal="center" vertical="center" textRotation="90" wrapText="1"/>
      <protection hidden="1"/>
    </xf>
    <xf numFmtId="0" fontId="8" fillId="39" borderId="13" xfId="33" applyFont="1" applyFill="1" applyBorder="1" applyAlignment="1" applyProtection="1">
      <alignment horizontal="center" vertical="center" wrapText="1"/>
      <protection hidden="1"/>
    </xf>
    <xf numFmtId="0" fontId="8" fillId="39" borderId="0" xfId="33" applyFont="1" applyFill="1" applyBorder="1" applyAlignment="1" applyProtection="1">
      <alignment horizontal="center" vertical="center" wrapText="1"/>
      <protection hidden="1"/>
    </xf>
    <xf numFmtId="0" fontId="12" fillId="40" borderId="0" xfId="33" applyFont="1" applyFill="1" applyBorder="1" applyAlignment="1" applyProtection="1">
      <alignment vertical="center"/>
      <protection hidden="1"/>
    </xf>
    <xf numFmtId="0" fontId="12" fillId="40" borderId="17" xfId="33" applyFont="1" applyFill="1" applyBorder="1" applyAlignment="1" applyProtection="1">
      <alignment horizontal="center" vertical="center"/>
      <protection hidden="1"/>
    </xf>
    <xf numFmtId="0" fontId="23" fillId="39" borderId="17" xfId="33" applyFont="1" applyFill="1" applyBorder="1" applyAlignment="1" applyProtection="1">
      <alignment horizontal="center" vertical="center" shrinkToFit="1"/>
      <protection hidden="1"/>
    </xf>
    <xf numFmtId="0" fontId="3" fillId="40" borderId="20" xfId="33" applyFont="1" applyFill="1" applyBorder="1" applyAlignment="1" applyProtection="1">
      <alignment horizontal="center" vertical="center"/>
      <protection hidden="1"/>
    </xf>
    <xf numFmtId="0" fontId="3" fillId="40" borderId="14" xfId="33" applyFont="1" applyFill="1" applyBorder="1" applyAlignment="1" applyProtection="1">
      <alignment horizontal="center" vertical="center"/>
      <protection hidden="1"/>
    </xf>
    <xf numFmtId="0" fontId="3" fillId="40" borderId="21" xfId="33" applyFont="1" applyFill="1" applyBorder="1" applyAlignment="1" applyProtection="1">
      <alignment horizontal="center" vertical="center"/>
      <protection hidden="1"/>
    </xf>
    <xf numFmtId="0" fontId="59" fillId="40" borderId="0" xfId="33" applyFont="1" applyFill="1" applyAlignment="1" applyProtection="1">
      <alignment horizontal="center" vertical="center"/>
      <protection hidden="1"/>
    </xf>
    <xf numFmtId="0" fontId="8" fillId="40" borderId="0" xfId="33" applyFont="1" applyFill="1" applyBorder="1" applyAlignment="1" applyProtection="1">
      <alignment horizontal="center" vertical="center" wrapText="1"/>
      <protection hidden="1"/>
    </xf>
    <xf numFmtId="0" fontId="12" fillId="40" borderId="0" xfId="33" applyFont="1" applyFill="1" applyBorder="1" applyAlignment="1" applyProtection="1">
      <alignment horizontal="center" vertical="center"/>
      <protection hidden="1"/>
    </xf>
    <xf numFmtId="0" fontId="27" fillId="40" borderId="0" xfId="33" applyFont="1" applyFill="1" applyBorder="1" applyAlignment="1" applyProtection="1">
      <alignment horizontal="center" vertical="center"/>
      <protection hidden="1"/>
    </xf>
    <xf numFmtId="0" fontId="2" fillId="40" borderId="0" xfId="35" applyFont="1" applyFill="1" applyBorder="1" applyAlignment="1" applyProtection="1">
      <alignment vertical="center"/>
      <protection hidden="1"/>
    </xf>
    <xf numFmtId="0" fontId="24" fillId="40" borderId="0" xfId="35" applyFont="1" applyFill="1" applyBorder="1" applyAlignment="1" applyProtection="1">
      <alignment horizontal="center" vertical="center"/>
      <protection hidden="1"/>
    </xf>
    <xf numFmtId="0" fontId="24" fillId="40" borderId="0" xfId="35" applyFont="1" applyFill="1" applyBorder="1" applyAlignment="1" applyProtection="1">
      <alignment vertical="center"/>
      <protection hidden="1"/>
    </xf>
    <xf numFmtId="0" fontId="3" fillId="40" borderId="0" xfId="35" applyFont="1" applyFill="1" applyBorder="1" applyAlignment="1" applyProtection="1">
      <alignment horizontal="center" vertical="center"/>
      <protection hidden="1"/>
    </xf>
    <xf numFmtId="0" fontId="30" fillId="40" borderId="0" xfId="35" applyFont="1" applyFill="1" applyBorder="1" applyAlignment="1" applyProtection="1">
      <alignment horizontal="center" vertical="center"/>
      <protection hidden="1"/>
    </xf>
    <xf numFmtId="0" fontId="2" fillId="40" borderId="0" xfId="35" applyFill="1" applyProtection="1">
      <protection hidden="1"/>
    </xf>
    <xf numFmtId="0" fontId="70" fillId="40" borderId="0" xfId="0" applyFont="1" applyFill="1" applyAlignment="1" applyProtection="1">
      <alignment horizontal="center" vertical="center"/>
      <protection hidden="1"/>
    </xf>
    <xf numFmtId="0" fontId="59" fillId="41" borderId="17" xfId="35" applyFont="1" applyFill="1" applyBorder="1" applyAlignment="1" applyProtection="1">
      <alignment horizontal="center" vertical="center" textRotation="90" wrapText="1"/>
      <protection hidden="1"/>
    </xf>
    <xf numFmtId="0" fontId="30" fillId="40" borderId="17" xfId="35" applyFont="1" applyFill="1" applyBorder="1" applyAlignment="1" applyProtection="1">
      <alignment horizontal="center" vertical="center"/>
      <protection hidden="1"/>
    </xf>
    <xf numFmtId="0" fontId="3" fillId="40" borderId="0" xfId="35" applyFont="1" applyFill="1" applyAlignment="1" applyProtection="1">
      <alignment horizontal="center" vertical="center"/>
      <protection hidden="1"/>
    </xf>
    <xf numFmtId="0" fontId="2" fillId="40" borderId="0" xfId="35" applyFont="1" applyFill="1" applyAlignment="1" applyProtection="1">
      <alignment vertical="center"/>
      <protection hidden="1"/>
    </xf>
    <xf numFmtId="0" fontId="30" fillId="40" borderId="0" xfId="35" applyFont="1" applyFill="1" applyAlignment="1" applyProtection="1">
      <alignment horizontal="center" vertical="center"/>
      <protection hidden="1"/>
    </xf>
    <xf numFmtId="0" fontId="66" fillId="40" borderId="17" xfId="35" applyFont="1" applyFill="1" applyBorder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 applyProtection="1">
      <alignment horizontal="center" vertical="center"/>
      <protection hidden="1"/>
    </xf>
    <xf numFmtId="0" fontId="12" fillId="40" borderId="11" xfId="33" applyFont="1" applyFill="1" applyBorder="1" applyAlignment="1" applyProtection="1">
      <alignment horizontal="center" vertical="center"/>
      <protection hidden="1"/>
    </xf>
    <xf numFmtId="0" fontId="2" fillId="0" borderId="0" xfId="33" applyAlignment="1" applyProtection="1">
      <alignment horizontal="left"/>
      <protection hidden="1"/>
    </xf>
    <xf numFmtId="0" fontId="3" fillId="40" borderId="17" xfId="33" applyFont="1" applyFill="1" applyBorder="1" applyAlignment="1" applyProtection="1">
      <alignment horizontal="center" vertical="center" wrapText="1"/>
      <protection hidden="1"/>
    </xf>
    <xf numFmtId="0" fontId="26" fillId="40" borderId="17" xfId="33" applyFont="1" applyFill="1" applyBorder="1" applyAlignment="1" applyProtection="1">
      <alignment horizontal="center" vertical="center"/>
      <protection hidden="1"/>
    </xf>
    <xf numFmtId="0" fontId="3" fillId="40" borderId="0" xfId="33" applyFont="1" applyFill="1" applyAlignment="1" applyProtection="1">
      <alignment horizontal="center" vertical="center"/>
      <protection hidden="1"/>
    </xf>
    <xf numFmtId="0" fontId="11" fillId="40" borderId="24" xfId="33" applyFont="1" applyFill="1" applyBorder="1" applyAlignment="1" applyProtection="1">
      <alignment horizontal="right" vertical="center"/>
      <protection hidden="1"/>
    </xf>
    <xf numFmtId="0" fontId="73" fillId="40" borderId="24" xfId="33" applyFont="1" applyFill="1" applyBorder="1" applyAlignment="1" applyProtection="1">
      <alignment horizontal="right" vertical="center"/>
      <protection hidden="1"/>
    </xf>
    <xf numFmtId="0" fontId="59" fillId="40" borderId="0" xfId="33" applyFont="1" applyFill="1" applyAlignment="1" applyProtection="1">
      <alignment vertical="center"/>
      <protection hidden="1"/>
    </xf>
    <xf numFmtId="0" fontId="70" fillId="0" borderId="0" xfId="0" applyFont="1" applyAlignment="1" applyProtection="1">
      <alignment horizontal="left" vertical="center" indent="1"/>
      <protection hidden="1"/>
    </xf>
    <xf numFmtId="0" fontId="70" fillId="0" borderId="17" xfId="0" applyFont="1" applyFill="1" applyBorder="1" applyAlignment="1" applyProtection="1">
      <alignment horizontal="center" vertical="center"/>
      <protection hidden="1"/>
    </xf>
    <xf numFmtId="0" fontId="75" fillId="0" borderId="17" xfId="0" applyFont="1" applyFill="1" applyBorder="1" applyAlignment="1" applyProtection="1">
      <alignment horizontal="center" vertical="center"/>
      <protection hidden="1"/>
    </xf>
    <xf numFmtId="0" fontId="77" fillId="0" borderId="0" xfId="0" applyFont="1" applyAlignment="1" applyProtection="1">
      <alignment horizontal="center" vertical="center"/>
      <protection hidden="1"/>
    </xf>
    <xf numFmtId="0" fontId="78" fillId="42" borderId="0" xfId="0" applyFont="1" applyFill="1" applyAlignment="1" applyProtection="1">
      <alignment horizontal="left" vertical="center" indent="1"/>
      <protection hidden="1"/>
    </xf>
    <xf numFmtId="0" fontId="77" fillId="0" borderId="0" xfId="0" applyFont="1" applyAlignment="1" applyProtection="1">
      <alignment horizontal="left" vertical="center"/>
      <protection hidden="1"/>
    </xf>
    <xf numFmtId="0" fontId="70" fillId="0" borderId="0" xfId="0" applyFont="1" applyFill="1" applyAlignment="1" applyProtection="1">
      <alignment horizontal="left" vertical="center" indent="1"/>
      <protection hidden="1"/>
    </xf>
    <xf numFmtId="0" fontId="79" fillId="44" borderId="0" xfId="0" applyFont="1" applyFill="1" applyAlignment="1" applyProtection="1">
      <alignment vertical="center"/>
      <protection hidden="1"/>
    </xf>
    <xf numFmtId="0" fontId="79" fillId="44" borderId="0" xfId="0" applyFont="1" applyFill="1" applyBorder="1" applyAlignment="1" applyProtection="1">
      <alignment vertical="center"/>
      <protection hidden="1"/>
    </xf>
    <xf numFmtId="0" fontId="79" fillId="0" borderId="0" xfId="0" applyFont="1" applyAlignment="1" applyProtection="1">
      <alignment vertical="center"/>
      <protection hidden="1"/>
    </xf>
    <xf numFmtId="0" fontId="13" fillId="0" borderId="17" xfId="33" applyFont="1" applyFill="1" applyBorder="1" applyAlignment="1" applyProtection="1">
      <alignment horizontal="center" vertical="center"/>
      <protection hidden="1"/>
    </xf>
    <xf numFmtId="0" fontId="70" fillId="44" borderId="0" xfId="0" applyFont="1" applyFill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left" vertical="center" indent="1" shrinkToFit="1"/>
      <protection hidden="1"/>
    </xf>
    <xf numFmtId="0" fontId="80" fillId="0" borderId="0" xfId="0" applyFont="1" applyAlignment="1" applyProtection="1">
      <alignment horizontal="left" vertical="center" indent="1" shrinkToFit="1"/>
      <protection hidden="1"/>
    </xf>
    <xf numFmtId="0" fontId="70" fillId="32" borderId="0" xfId="0" applyFont="1" applyFill="1" applyAlignment="1" applyProtection="1">
      <alignment horizontal="left" vertical="center" indent="1" shrinkToFit="1"/>
      <protection locked="0"/>
    </xf>
    <xf numFmtId="0" fontId="70" fillId="32" borderId="0" xfId="0" applyFont="1" applyFill="1" applyAlignment="1" applyProtection="1">
      <alignment horizontal="left" vertical="center" shrinkToFit="1"/>
      <protection locked="0"/>
    </xf>
    <xf numFmtId="0" fontId="70" fillId="32" borderId="0" xfId="0" applyFont="1" applyFill="1" applyAlignment="1" applyProtection="1">
      <alignment horizontal="center" vertical="center" shrinkToFit="1"/>
      <protection locked="0"/>
    </xf>
    <xf numFmtId="0" fontId="11" fillId="45" borderId="17" xfId="33" applyFont="1" applyFill="1" applyBorder="1" applyAlignment="1" applyProtection="1">
      <alignment vertical="center" shrinkToFit="1"/>
      <protection locked="0"/>
    </xf>
    <xf numFmtId="0" fontId="11" fillId="45" borderId="17" xfId="33" applyFont="1" applyFill="1" applyBorder="1" applyAlignment="1" applyProtection="1">
      <alignment horizontal="center" vertical="center" shrinkToFit="1"/>
      <protection locked="0"/>
    </xf>
    <xf numFmtId="0" fontId="27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7" fillId="32" borderId="0" xfId="0" applyFont="1" applyFill="1" applyAlignment="1" applyProtection="1">
      <alignment horizontal="center" vertical="center"/>
      <protection locked="0"/>
    </xf>
    <xf numFmtId="0" fontId="78" fillId="42" borderId="0" xfId="0" applyFont="1" applyFill="1" applyAlignment="1" applyProtection="1">
      <alignment vertical="center"/>
      <protection hidden="1"/>
    </xf>
    <xf numFmtId="0" fontId="27" fillId="31" borderId="0" xfId="0" applyFont="1" applyFill="1" applyAlignment="1" applyProtection="1">
      <alignment horizontal="left" vertical="center" indent="1" shrinkToFit="1"/>
      <protection hidden="1"/>
    </xf>
    <xf numFmtId="0" fontId="27" fillId="31" borderId="0" xfId="0" applyFont="1" applyFill="1" applyAlignment="1" applyProtection="1">
      <alignment horizontal="center" vertical="center"/>
      <protection hidden="1"/>
    </xf>
    <xf numFmtId="0" fontId="27" fillId="40" borderId="0" xfId="0" applyFont="1" applyFill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12" fillId="0" borderId="29" xfId="33" applyFont="1" applyFill="1" applyBorder="1" applyAlignment="1" applyProtection="1">
      <alignment horizontal="right" vertical="center"/>
      <protection hidden="1"/>
    </xf>
    <xf numFmtId="0" fontId="12" fillId="0" borderId="18" xfId="33" applyFont="1" applyFill="1" applyBorder="1" applyAlignment="1" applyProtection="1">
      <alignment vertical="center"/>
      <protection hidden="1"/>
    </xf>
    <xf numFmtId="0" fontId="11" fillId="0" borderId="29" xfId="33" applyFont="1" applyFill="1" applyBorder="1" applyAlignment="1" applyProtection="1">
      <alignment horizontal="center" vertical="center"/>
      <protection hidden="1"/>
    </xf>
    <xf numFmtId="0" fontId="12" fillId="0" borderId="29" xfId="33" applyFont="1" applyFill="1" applyBorder="1" applyAlignment="1" applyProtection="1">
      <alignment vertical="center"/>
      <protection hidden="1"/>
    </xf>
    <xf numFmtId="0" fontId="12" fillId="0" borderId="29" xfId="33" applyFont="1" applyBorder="1" applyAlignment="1" applyProtection="1">
      <alignment vertical="center"/>
      <protection hidden="1"/>
    </xf>
    <xf numFmtId="0" fontId="27" fillId="0" borderId="29" xfId="33" applyFont="1" applyFill="1" applyBorder="1" applyAlignment="1" applyProtection="1">
      <alignment vertical="center"/>
      <protection hidden="1"/>
    </xf>
    <xf numFmtId="0" fontId="28" fillId="0" borderId="29" xfId="33" applyFont="1" applyFill="1" applyBorder="1" applyAlignment="1" applyProtection="1">
      <alignment vertical="center"/>
      <protection hidden="1"/>
    </xf>
    <xf numFmtId="0" fontId="27" fillId="0" borderId="29" xfId="33" applyFont="1" applyFill="1" applyBorder="1" applyAlignment="1" applyProtection="1">
      <alignment horizontal="right" vertical="center"/>
      <protection hidden="1"/>
    </xf>
    <xf numFmtId="0" fontId="27" fillId="0" borderId="21" xfId="33" applyFont="1" applyFill="1" applyBorder="1" applyAlignment="1" applyProtection="1">
      <alignment vertical="center"/>
      <protection hidden="1"/>
    </xf>
    <xf numFmtId="0" fontId="60" fillId="0" borderId="17" xfId="35" applyFont="1" applyFill="1" applyBorder="1" applyAlignment="1" applyProtection="1">
      <alignment horizontal="center" vertical="center" wrapText="1"/>
      <protection hidden="1"/>
    </xf>
    <xf numFmtId="0" fontId="79" fillId="0" borderId="0" xfId="33" applyFont="1" applyFill="1" applyBorder="1" applyAlignment="1" applyProtection="1">
      <alignment horizontal="center" vertical="center"/>
      <protection hidden="1"/>
    </xf>
    <xf numFmtId="0" fontId="79" fillId="0" borderId="0" xfId="33" applyFont="1" applyAlignment="1" applyProtection="1">
      <alignment horizontal="center" vertical="center"/>
      <protection hidden="1"/>
    </xf>
    <xf numFmtId="0" fontId="79" fillId="0" borderId="0" xfId="33" applyFont="1" applyAlignment="1" applyProtection="1">
      <alignment vertical="center"/>
      <protection hidden="1"/>
    </xf>
    <xf numFmtId="0" fontId="77" fillId="0" borderId="0" xfId="33" applyFont="1" applyFill="1" applyBorder="1" applyAlignment="1" applyProtection="1">
      <alignment horizontal="center" vertical="center"/>
      <protection hidden="1"/>
    </xf>
    <xf numFmtId="0" fontId="79" fillId="40" borderId="0" xfId="33" applyFont="1" applyFill="1" applyBorder="1" applyAlignment="1" applyProtection="1">
      <alignment horizontal="center" vertical="center"/>
      <protection hidden="1"/>
    </xf>
    <xf numFmtId="0" fontId="76" fillId="0" borderId="0" xfId="33" applyFont="1" applyAlignment="1" applyProtection="1">
      <alignment horizontal="center" vertical="center"/>
      <protection hidden="1"/>
    </xf>
    <xf numFmtId="0" fontId="76" fillId="0" borderId="0" xfId="33" applyFont="1" applyAlignment="1" applyProtection="1">
      <alignment vertical="center"/>
      <protection hidden="1"/>
    </xf>
    <xf numFmtId="0" fontId="77" fillId="0" borderId="0" xfId="0" applyFont="1" applyAlignment="1" applyProtection="1">
      <alignment vertical="center"/>
      <protection hidden="1"/>
    </xf>
    <xf numFmtId="0" fontId="77" fillId="0" borderId="0" xfId="0" applyFont="1" applyAlignment="1" applyProtection="1">
      <alignment horizontal="center" vertical="center" shrinkToFit="1"/>
      <protection hidden="1"/>
    </xf>
    <xf numFmtId="0" fontId="75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9" fontId="76" fillId="0" borderId="0" xfId="0" applyNumberFormat="1" applyFont="1" applyAlignment="1" applyProtection="1">
      <alignment horizontal="center" vertical="center"/>
      <protection hidden="1"/>
    </xf>
    <xf numFmtId="0" fontId="11" fillId="38" borderId="17" xfId="0" applyFont="1" applyFill="1" applyBorder="1" applyAlignment="1" applyProtection="1">
      <alignment horizontal="left" vertical="center"/>
      <protection hidden="1"/>
    </xf>
    <xf numFmtId="0" fontId="11" fillId="38" borderId="17" xfId="0" applyFont="1" applyFill="1" applyBorder="1" applyAlignment="1" applyProtection="1">
      <alignment horizontal="center" vertical="center"/>
      <protection hidden="1"/>
    </xf>
    <xf numFmtId="164" fontId="12" fillId="0" borderId="17" xfId="35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Border="1" applyAlignment="1" applyProtection="1">
      <alignment horizontal="right" vertical="center"/>
      <protection hidden="1"/>
    </xf>
    <xf numFmtId="0" fontId="84" fillId="0" borderId="0" xfId="0" applyFont="1" applyBorder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vertical="center"/>
      <protection hidden="1"/>
    </xf>
    <xf numFmtId="0" fontId="5" fillId="29" borderId="17" xfId="33" applyFont="1" applyFill="1" applyBorder="1" applyAlignment="1" applyProtection="1">
      <alignment horizontal="center" vertical="center"/>
      <protection hidden="1"/>
    </xf>
    <xf numFmtId="0" fontId="19" fillId="40" borderId="13" xfId="33" applyFont="1" applyFill="1" applyBorder="1" applyAlignment="1" applyProtection="1">
      <alignment horizontal="center" vertical="center"/>
      <protection hidden="1"/>
    </xf>
    <xf numFmtId="0" fontId="2" fillId="40" borderId="17" xfId="35" applyFont="1" applyFill="1" applyBorder="1" applyAlignment="1" applyProtection="1">
      <alignment horizontal="center" vertical="center"/>
      <protection hidden="1"/>
    </xf>
    <xf numFmtId="0" fontId="72" fillId="40" borderId="17" xfId="35" applyFont="1" applyFill="1" applyBorder="1" applyAlignment="1" applyProtection="1">
      <alignment horizontal="center" vertical="center"/>
      <protection hidden="1"/>
    </xf>
    <xf numFmtId="0" fontId="2" fillId="40" borderId="0" xfId="35" applyFont="1" applyFill="1" applyBorder="1" applyAlignment="1" applyProtection="1">
      <alignment horizontal="center" vertical="center" textRotation="90"/>
      <protection hidden="1"/>
    </xf>
    <xf numFmtId="0" fontId="72" fillId="40" borderId="0" xfId="35" applyFont="1" applyFill="1" applyBorder="1" applyAlignment="1" applyProtection="1">
      <alignment horizontal="center" vertical="center" textRotation="90"/>
      <protection hidden="1"/>
    </xf>
    <xf numFmtId="0" fontId="12" fillId="40" borderId="13" xfId="33" applyFont="1" applyFill="1" applyBorder="1" applyAlignment="1" applyProtection="1">
      <alignment vertical="center"/>
      <protection hidden="1"/>
    </xf>
    <xf numFmtId="0" fontId="27" fillId="40" borderId="29" xfId="33" applyFont="1" applyFill="1" applyBorder="1" applyAlignment="1" applyProtection="1">
      <alignment vertical="center"/>
      <protection hidden="1"/>
    </xf>
    <xf numFmtId="164" fontId="11" fillId="0" borderId="17" xfId="35" applyNumberFormat="1" applyFont="1" applyFill="1" applyBorder="1" applyAlignment="1" applyProtection="1">
      <alignment horizontal="center" vertical="center"/>
      <protection hidden="1"/>
    </xf>
    <xf numFmtId="0" fontId="86" fillId="37" borderId="17" xfId="0" applyNumberFormat="1" applyFont="1" applyFill="1" applyBorder="1" applyAlignment="1" applyProtection="1">
      <alignment horizontal="center" vertical="center" wrapText="1"/>
      <protection hidden="1"/>
    </xf>
    <xf numFmtId="165" fontId="83" fillId="34" borderId="17" xfId="0" quotePrefix="1" applyNumberFormat="1" applyFont="1" applyFill="1" applyBorder="1" applyAlignment="1" applyProtection="1">
      <alignment horizontal="center" vertical="center" wrapText="1"/>
      <protection hidden="1"/>
    </xf>
    <xf numFmtId="0" fontId="70" fillId="40" borderId="0" xfId="0" applyFont="1" applyFill="1" applyAlignment="1" applyProtection="1">
      <alignment vertical="center"/>
      <protection hidden="1"/>
    </xf>
    <xf numFmtId="0" fontId="70" fillId="35" borderId="0" xfId="0" applyFont="1" applyFill="1" applyAlignment="1" applyProtection="1">
      <alignment horizontal="center" vertical="center"/>
      <protection hidden="1"/>
    </xf>
    <xf numFmtId="0" fontId="70" fillId="34" borderId="0" xfId="0" applyFont="1" applyFill="1" applyAlignment="1" applyProtection="1">
      <alignment horizontal="center" vertical="center"/>
      <protection hidden="1"/>
    </xf>
    <xf numFmtId="0" fontId="70" fillId="37" borderId="0" xfId="0" applyFont="1" applyFill="1" applyAlignment="1" applyProtection="1">
      <alignment horizontal="center" vertical="center"/>
      <protection hidden="1"/>
    </xf>
    <xf numFmtId="0" fontId="70" fillId="36" borderId="0" xfId="0" applyFont="1" applyFill="1" applyAlignment="1" applyProtection="1">
      <alignment horizontal="center" vertical="center"/>
      <protection hidden="1"/>
    </xf>
    <xf numFmtId="0" fontId="9" fillId="40" borderId="17" xfId="0" applyNumberFormat="1" applyFont="1" applyFill="1" applyBorder="1" applyAlignment="1" applyProtection="1">
      <alignment horizontal="center" vertical="center" wrapText="1"/>
      <protection hidden="1"/>
    </xf>
    <xf numFmtId="0" fontId="60" fillId="40" borderId="0" xfId="0" quotePrefix="1" applyFont="1" applyFill="1" applyAlignment="1" applyProtection="1">
      <alignment horizontal="center" vertical="center"/>
      <protection hidden="1"/>
    </xf>
    <xf numFmtId="0" fontId="70" fillId="40" borderId="0" xfId="0" applyFont="1" applyFill="1" applyBorder="1" applyAlignment="1" applyProtection="1">
      <alignment vertical="center"/>
      <protection hidden="1"/>
    </xf>
    <xf numFmtId="0" fontId="60" fillId="40" borderId="17" xfId="0" applyFont="1" applyFill="1" applyBorder="1" applyAlignment="1" applyProtection="1">
      <alignment horizontal="center" vertical="center"/>
      <protection hidden="1"/>
    </xf>
    <xf numFmtId="0" fontId="34" fillId="25" borderId="0" xfId="0" applyFont="1" applyFill="1" applyAlignment="1" applyProtection="1">
      <alignment horizontal="center"/>
      <protection hidden="1"/>
    </xf>
    <xf numFmtId="0" fontId="88" fillId="25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87" fillId="0" borderId="0" xfId="37" applyNumberFormat="1" applyFont="1" applyAlignment="1" applyProtection="1">
      <alignment horizontal="center"/>
      <protection hidden="1"/>
    </xf>
    <xf numFmtId="0" fontId="87" fillId="0" borderId="0" xfId="0" applyFont="1" applyProtection="1">
      <protection hidden="1"/>
    </xf>
    <xf numFmtId="9" fontId="9" fillId="0" borderId="0" xfId="37" applyFont="1" applyAlignment="1" applyProtection="1">
      <alignment horizontal="center"/>
      <protection hidden="1"/>
    </xf>
    <xf numFmtId="0" fontId="51" fillId="0" borderId="47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horizontal="left" vertical="center"/>
      <protection hidden="1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16" fillId="0" borderId="11" xfId="0" applyFont="1" applyBorder="1" applyAlignment="1" applyProtection="1">
      <alignment horizontal="center" vertical="center" wrapText="1"/>
      <protection hidden="1"/>
    </xf>
    <xf numFmtId="0" fontId="21" fillId="0" borderId="15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53" fillId="0" borderId="38" xfId="0" applyFont="1" applyFill="1" applyBorder="1" applyProtection="1">
      <protection hidden="1"/>
    </xf>
    <xf numFmtId="0" fontId="14" fillId="30" borderId="32" xfId="0" applyFont="1" applyFill="1" applyBorder="1" applyProtection="1">
      <protection hidden="1"/>
    </xf>
    <xf numFmtId="9" fontId="14" fillId="30" borderId="17" xfId="0" applyNumberFormat="1" applyFont="1" applyFill="1" applyBorder="1" applyAlignment="1" applyProtection="1">
      <alignment horizontal="center"/>
      <protection hidden="1"/>
    </xf>
    <xf numFmtId="0" fontId="14" fillId="47" borderId="17" xfId="0" applyFont="1" applyFill="1" applyBorder="1" applyProtection="1">
      <protection hidden="1"/>
    </xf>
    <xf numFmtId="9" fontId="14" fillId="47" borderId="42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Protection="1">
      <protection hidden="1"/>
    </xf>
    <xf numFmtId="0" fontId="9" fillId="0" borderId="20" xfId="0" applyFont="1" applyFill="1" applyBorder="1" applyProtection="1">
      <protection hidden="1"/>
    </xf>
    <xf numFmtId="0" fontId="16" fillId="0" borderId="17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Protection="1">
      <protection hidden="1"/>
    </xf>
    <xf numFmtId="0" fontId="14" fillId="0" borderId="15" xfId="0" applyFont="1" applyFill="1" applyBorder="1" applyProtection="1">
      <protection hidden="1"/>
    </xf>
    <xf numFmtId="0" fontId="53" fillId="0" borderId="44" xfId="0" applyFont="1" applyFill="1" applyBorder="1" applyProtection="1">
      <protection hidden="1"/>
    </xf>
    <xf numFmtId="0" fontId="53" fillId="0" borderId="39" xfId="0" applyFont="1" applyFill="1" applyBorder="1" applyProtection="1">
      <protection hidden="1"/>
    </xf>
    <xf numFmtId="0" fontId="14" fillId="30" borderId="33" xfId="0" applyFont="1" applyFill="1" applyBorder="1" applyProtection="1">
      <protection hidden="1"/>
    </xf>
    <xf numFmtId="9" fontId="14" fillId="30" borderId="27" xfId="0" applyNumberFormat="1" applyFont="1" applyFill="1" applyBorder="1" applyAlignment="1" applyProtection="1">
      <alignment horizontal="center"/>
      <protection hidden="1"/>
    </xf>
    <xf numFmtId="0" fontId="14" fillId="47" borderId="27" xfId="0" applyFont="1" applyFill="1" applyBorder="1" applyProtection="1">
      <protection hidden="1"/>
    </xf>
    <xf numFmtId="9" fontId="14" fillId="47" borderId="43" xfId="0" applyNumberFormat="1" applyFont="1" applyFill="1" applyBorder="1" applyAlignment="1" applyProtection="1">
      <alignment horizontal="center"/>
      <protection hidden="1"/>
    </xf>
    <xf numFmtId="0" fontId="51" fillId="0" borderId="0" xfId="0" applyFont="1" applyProtection="1">
      <protection hidden="1"/>
    </xf>
    <xf numFmtId="0" fontId="34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12" fillId="0" borderId="15" xfId="0" applyFont="1" applyBorder="1" applyAlignment="1" applyProtection="1">
      <alignment horizontal="center" vertical="center"/>
      <protection hidden="1"/>
    </xf>
    <xf numFmtId="0" fontId="67" fillId="43" borderId="11" xfId="0" applyFont="1" applyFill="1" applyBorder="1" applyAlignment="1" applyProtection="1">
      <alignment horizontal="center" vertical="center" wrapText="1" shrinkToFit="1"/>
      <protection hidden="1"/>
    </xf>
    <xf numFmtId="0" fontId="31" fillId="48" borderId="36" xfId="0" applyFont="1" applyFill="1" applyBorder="1" applyAlignment="1" applyProtection="1">
      <alignment horizontal="left" vertical="center"/>
      <protection hidden="1"/>
    </xf>
    <xf numFmtId="165" fontId="91" fillId="35" borderId="17" xfId="0" applyNumberFormat="1" applyFont="1" applyFill="1" applyBorder="1" applyAlignment="1" applyProtection="1">
      <alignment horizontal="center" vertical="center" wrapText="1"/>
      <protection hidden="1"/>
    </xf>
    <xf numFmtId="165" fontId="92" fillId="36" borderId="17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17" xfId="33" applyNumberFormat="1" applyFont="1" applyFill="1" applyBorder="1" applyAlignment="1" applyProtection="1">
      <alignment horizontal="center" vertical="center"/>
      <protection locked="0"/>
    </xf>
    <xf numFmtId="0" fontId="18" fillId="41" borderId="17" xfId="0" applyFont="1" applyFill="1" applyBorder="1" applyAlignment="1" applyProtection="1">
      <alignment horizontal="center" vertical="center"/>
      <protection hidden="1"/>
    </xf>
    <xf numFmtId="0" fontId="69" fillId="0" borderId="50" xfId="0" applyFont="1" applyBorder="1" applyAlignment="1" applyProtection="1">
      <alignment vertical="center"/>
      <protection hidden="1"/>
    </xf>
    <xf numFmtId="164" fontId="17" fillId="0" borderId="17" xfId="0" applyNumberFormat="1" applyFont="1" applyFill="1" applyBorder="1" applyAlignment="1" applyProtection="1">
      <alignment horizontal="center" vertical="center"/>
      <protection locked="0"/>
    </xf>
    <xf numFmtId="0" fontId="14" fillId="0" borderId="54" xfId="0" applyFont="1" applyBorder="1" applyAlignment="1" applyProtection="1">
      <alignment horizontal="center" vertical="center" wrapText="1"/>
      <protection hidden="1"/>
    </xf>
    <xf numFmtId="0" fontId="89" fillId="0" borderId="55" xfId="0" applyFont="1" applyBorder="1" applyAlignment="1" applyProtection="1">
      <alignment vertical="center"/>
      <protection hidden="1"/>
    </xf>
    <xf numFmtId="0" fontId="93" fillId="0" borderId="0" xfId="0" applyFont="1" applyAlignment="1" applyProtection="1">
      <alignment horizontal="left" vertical="center" indent="1"/>
      <protection hidden="1"/>
    </xf>
    <xf numFmtId="0" fontId="94" fillId="0" borderId="0" xfId="0" applyFont="1" applyAlignment="1" applyProtection="1">
      <alignment horizontal="left" vertical="center" indent="1"/>
      <protection hidden="1"/>
    </xf>
    <xf numFmtId="164" fontId="11" fillId="0" borderId="19" xfId="35" applyNumberFormat="1" applyFont="1" applyFill="1" applyBorder="1" applyAlignment="1" applyProtection="1">
      <alignment horizontal="center" vertical="center"/>
      <protection hidden="1"/>
    </xf>
    <xf numFmtId="0" fontId="4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17" xfId="0" applyFont="1" applyBorder="1" applyAlignment="1" applyProtection="1">
      <alignment horizontal="center" vertical="center" wrapText="1" shrinkToFit="1"/>
      <protection hidden="1"/>
    </xf>
    <xf numFmtId="0" fontId="88" fillId="25" borderId="0" xfId="0" applyFont="1" applyFill="1" applyBorder="1" applyAlignment="1" applyProtection="1">
      <alignment horizontal="left" vertical="center" indent="1"/>
      <protection hidden="1"/>
    </xf>
    <xf numFmtId="0" fontId="81" fillId="0" borderId="17" xfId="0" applyFont="1" applyBorder="1" applyAlignment="1" applyProtection="1">
      <alignment horizontal="center" vertical="center" wrapText="1" shrinkToFit="1"/>
      <protection hidden="1"/>
    </xf>
    <xf numFmtId="9" fontId="15" fillId="0" borderId="17" xfId="0" applyNumberFormat="1" applyFont="1" applyFill="1" applyBorder="1" applyAlignment="1" applyProtection="1">
      <alignment horizontal="center" vertical="center" wrapText="1"/>
      <protection hidden="1"/>
    </xf>
    <xf numFmtId="164" fontId="17" fillId="0" borderId="17" xfId="0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 shrinkToFit="1"/>
      <protection hidden="1"/>
    </xf>
    <xf numFmtId="0" fontId="75" fillId="0" borderId="20" xfId="0" applyFont="1" applyBorder="1" applyAlignment="1" applyProtection="1">
      <alignment horizontal="center" vertical="center" wrapText="1" shrinkToFit="1"/>
      <protection hidden="1"/>
    </xf>
    <xf numFmtId="0" fontId="81" fillId="0" borderId="19" xfId="0" applyFont="1" applyBorder="1" applyAlignment="1" applyProtection="1">
      <alignment horizontal="center" vertical="center" wrapText="1" shrinkToFit="1"/>
      <protection hidden="1"/>
    </xf>
    <xf numFmtId="0" fontId="60" fillId="0" borderId="0" xfId="0" applyFont="1" applyBorder="1" applyAlignment="1" applyProtection="1">
      <alignment horizontal="center" vertical="center"/>
      <protection hidden="1"/>
    </xf>
    <xf numFmtId="0" fontId="81" fillId="0" borderId="12" xfId="0" applyFont="1" applyBorder="1" applyAlignment="1" applyProtection="1">
      <alignment horizontal="center" vertical="center" wrapText="1" shrinkToFit="1"/>
      <protection hidden="1"/>
    </xf>
    <xf numFmtId="0" fontId="75" fillId="0" borderId="14" xfId="0" applyFont="1" applyBorder="1" applyAlignment="1" applyProtection="1">
      <alignment horizontal="center" vertical="center" wrapText="1" shrinkToFit="1"/>
      <protection hidden="1"/>
    </xf>
    <xf numFmtId="0" fontId="9" fillId="33" borderId="19" xfId="0" applyNumberFormat="1" applyFont="1" applyFill="1" applyBorder="1" applyAlignment="1" applyProtection="1">
      <alignment horizontal="center" vertical="center" wrapText="1"/>
      <protection hidden="1"/>
    </xf>
    <xf numFmtId="0" fontId="15" fillId="34" borderId="19" xfId="0" applyNumberFormat="1" applyFont="1" applyFill="1" applyBorder="1" applyAlignment="1" applyProtection="1">
      <alignment horizontal="center" vertical="center" wrapText="1"/>
      <protection hidden="1"/>
    </xf>
    <xf numFmtId="0" fontId="15" fillId="35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35" borderId="19" xfId="0" applyNumberFormat="1" applyFont="1" applyFill="1" applyBorder="1" applyAlignment="1" applyProtection="1">
      <alignment horizontal="center" vertical="center" wrapText="1"/>
      <protection hidden="1"/>
    </xf>
    <xf numFmtId="0" fontId="57" fillId="36" borderId="19" xfId="0" applyNumberFormat="1" applyFont="1" applyFill="1" applyBorder="1" applyAlignment="1" applyProtection="1">
      <alignment horizontal="center" vertical="center" wrapText="1"/>
      <protection hidden="1"/>
    </xf>
    <xf numFmtId="0" fontId="10" fillId="37" borderId="19" xfId="0" applyNumberFormat="1" applyFont="1" applyFill="1" applyBorder="1" applyAlignment="1" applyProtection="1">
      <alignment horizontal="center" vertical="center" wrapText="1"/>
      <protection hidden="1"/>
    </xf>
    <xf numFmtId="9" fontId="15" fillId="0" borderId="19" xfId="0" applyNumberFormat="1" applyFont="1" applyFill="1" applyBorder="1" applyAlignment="1" applyProtection="1">
      <alignment horizontal="center" vertical="center"/>
      <protection hidden="1"/>
    </xf>
    <xf numFmtId="9" fontId="15" fillId="0" borderId="19" xfId="0" applyNumberFormat="1" applyFont="1" applyFill="1" applyBorder="1" applyAlignment="1" applyProtection="1">
      <alignment horizontal="center" vertical="center" wrapText="1"/>
      <protection hidden="1"/>
    </xf>
    <xf numFmtId="164" fontId="17" fillId="0" borderId="19" xfId="0" applyNumberFormat="1" applyFont="1" applyFill="1" applyBorder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 shrinkToFit="1"/>
      <protection hidden="1"/>
    </xf>
    <xf numFmtId="0" fontId="60" fillId="0" borderId="29" xfId="0" applyFont="1" applyBorder="1" applyAlignment="1" applyProtection="1">
      <alignment horizontal="center" vertical="center"/>
      <protection hidden="1"/>
    </xf>
    <xf numFmtId="0" fontId="60" fillId="40" borderId="29" xfId="0" applyFont="1" applyFill="1" applyBorder="1" applyAlignment="1" applyProtection="1">
      <alignment horizontal="center" vertical="center"/>
      <protection hidden="1"/>
    </xf>
    <xf numFmtId="0" fontId="17" fillId="0" borderId="29" xfId="0" applyFont="1" applyBorder="1" applyAlignment="1" applyProtection="1">
      <alignment horizontal="center" vertical="center" shrinkToFit="1"/>
      <protection hidden="1"/>
    </xf>
    <xf numFmtId="0" fontId="82" fillId="32" borderId="17" xfId="0" applyFont="1" applyFill="1" applyBorder="1" applyAlignment="1" applyProtection="1">
      <alignment horizontal="center" vertical="center" shrinkToFit="1"/>
      <protection locked="0"/>
    </xf>
    <xf numFmtId="0" fontId="14" fillId="0" borderId="55" xfId="0" applyFont="1" applyBorder="1" applyAlignment="1" applyProtection="1">
      <alignment vertical="center"/>
      <protection hidden="1"/>
    </xf>
    <xf numFmtId="0" fontId="15" fillId="30" borderId="59" xfId="0" applyFont="1" applyFill="1" applyBorder="1" applyAlignment="1" applyProtection="1">
      <alignment horizontal="right" vertical="center" indent="1"/>
      <protection hidden="1"/>
    </xf>
    <xf numFmtId="0" fontId="14" fillId="30" borderId="31" xfId="0" applyFont="1" applyFill="1" applyBorder="1" applyProtection="1">
      <protection hidden="1"/>
    </xf>
    <xf numFmtId="9" fontId="14" fillId="30" borderId="26" xfId="0" applyNumberFormat="1" applyFont="1" applyFill="1" applyBorder="1" applyAlignment="1" applyProtection="1">
      <alignment horizontal="center"/>
      <protection hidden="1"/>
    </xf>
    <xf numFmtId="0" fontId="14" fillId="47" borderId="26" xfId="0" applyFont="1" applyFill="1" applyBorder="1" applyProtection="1">
      <protection hidden="1"/>
    </xf>
    <xf numFmtId="9" fontId="14" fillId="47" borderId="41" xfId="0" applyNumberFormat="1" applyFont="1" applyFill="1" applyBorder="1" applyAlignment="1" applyProtection="1">
      <alignment horizontal="center"/>
      <protection hidden="1"/>
    </xf>
    <xf numFmtId="0" fontId="14" fillId="0" borderId="60" xfId="0" applyFont="1" applyFill="1" applyBorder="1" applyProtection="1">
      <protection hidden="1"/>
    </xf>
    <xf numFmtId="0" fontId="9" fillId="0" borderId="61" xfId="0" applyFont="1" applyFill="1" applyBorder="1" applyProtection="1">
      <protection hidden="1"/>
    </xf>
    <xf numFmtId="0" fontId="16" fillId="0" borderId="26" xfId="0" applyFont="1" applyFill="1" applyBorder="1" applyAlignment="1" applyProtection="1">
      <alignment horizontal="center" vertical="center"/>
      <protection hidden="1"/>
    </xf>
    <xf numFmtId="0" fontId="9" fillId="0" borderId="26" xfId="0" applyFont="1" applyFill="1" applyBorder="1" applyAlignment="1" applyProtection="1">
      <alignment horizontal="center" vertical="center"/>
      <protection hidden="1"/>
    </xf>
    <xf numFmtId="0" fontId="9" fillId="0" borderId="60" xfId="0" applyFont="1" applyFill="1" applyBorder="1" applyProtection="1">
      <protection hidden="1"/>
    </xf>
    <xf numFmtId="0" fontId="14" fillId="0" borderId="62" xfId="0" applyFon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14" fillId="0" borderId="63" xfId="0" applyFont="1" applyFill="1" applyBorder="1" applyProtection="1">
      <protection hidden="1"/>
    </xf>
    <xf numFmtId="0" fontId="9" fillId="0" borderId="64" xfId="0" applyFont="1" applyFill="1" applyBorder="1" applyProtection="1">
      <protection hidden="1"/>
    </xf>
    <xf numFmtId="0" fontId="16" fillId="0" borderId="27" xfId="0" applyFont="1" applyFill="1" applyBorder="1" applyAlignment="1" applyProtection="1">
      <alignment horizontal="center" vertical="center"/>
      <protection hidden="1"/>
    </xf>
    <xf numFmtId="0" fontId="9" fillId="0" borderId="27" xfId="0" applyFont="1" applyFill="1" applyBorder="1" applyAlignment="1" applyProtection="1">
      <alignment horizontal="center" vertical="center"/>
      <protection hidden="1"/>
    </xf>
    <xf numFmtId="0" fontId="9" fillId="0" borderId="63" xfId="0" applyFont="1" applyFill="1" applyBorder="1" applyProtection="1">
      <protection hidden="1"/>
    </xf>
    <xf numFmtId="0" fontId="14" fillId="0" borderId="65" xfId="0" applyFont="1" applyFill="1" applyBorder="1" applyProtection="1">
      <protection hidden="1"/>
    </xf>
    <xf numFmtId="0" fontId="93" fillId="0" borderId="0" xfId="0" applyFont="1" applyProtection="1">
      <protection hidden="1"/>
    </xf>
    <xf numFmtId="9" fontId="93" fillId="0" borderId="0" xfId="37" applyFont="1" applyAlignment="1" applyProtection="1">
      <alignment horizontal="center"/>
      <protection hidden="1"/>
    </xf>
    <xf numFmtId="0" fontId="96" fillId="25" borderId="0" xfId="0" applyFont="1" applyFill="1" applyBorder="1" applyAlignment="1" applyProtection="1">
      <alignment horizontal="center" vertical="center"/>
      <protection hidden="1"/>
    </xf>
    <xf numFmtId="0" fontId="21" fillId="25" borderId="0" xfId="0" applyFont="1" applyFill="1" applyProtection="1">
      <protection hidden="1"/>
    </xf>
    <xf numFmtId="0" fontId="21" fillId="0" borderId="0" xfId="37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0" fontId="88" fillId="49" borderId="0" xfId="0" applyFont="1" applyFill="1" applyBorder="1" applyAlignment="1" applyProtection="1">
      <alignment horizontal="center" vertical="center"/>
      <protection hidden="1"/>
    </xf>
    <xf numFmtId="0" fontId="97" fillId="0" borderId="0" xfId="0" applyFont="1" applyProtection="1">
      <protection hidden="1"/>
    </xf>
    <xf numFmtId="0" fontId="21" fillId="0" borderId="0" xfId="0" applyFont="1" applyFill="1" applyAlignment="1" applyProtection="1">
      <alignment horizontal="center"/>
      <protection hidden="1"/>
    </xf>
    <xf numFmtId="0" fontId="21" fillId="0" borderId="0" xfId="0" applyFont="1" applyBorder="1" applyProtection="1">
      <protection hidden="1"/>
    </xf>
    <xf numFmtId="0" fontId="96" fillId="0" borderId="0" xfId="0" applyFont="1" applyFill="1" applyBorder="1" applyAlignment="1" applyProtection="1">
      <alignment horizontal="right" indent="1"/>
      <protection hidden="1"/>
    </xf>
    <xf numFmtId="9" fontId="21" fillId="0" borderId="0" xfId="37" applyFont="1" applyAlignment="1" applyProtection="1">
      <alignment horizontal="center"/>
      <protection hidden="1"/>
    </xf>
    <xf numFmtId="0" fontId="98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96" fillId="0" borderId="17" xfId="0" applyFont="1" applyFill="1" applyBorder="1" applyAlignment="1" applyProtection="1">
      <alignment horizontal="right" indent="1"/>
      <protection hidden="1"/>
    </xf>
    <xf numFmtId="0" fontId="96" fillId="26" borderId="17" xfId="0" applyFont="1" applyFill="1" applyBorder="1" applyAlignment="1" applyProtection="1">
      <alignment horizontal="center" vertical="center"/>
      <protection locked="0"/>
    </xf>
    <xf numFmtId="0" fontId="21" fillId="25" borderId="0" xfId="0" applyFont="1" applyFill="1" applyAlignment="1" applyProtection="1">
      <alignment horizontal="left" indent="1"/>
      <protection hidden="1"/>
    </xf>
    <xf numFmtId="0" fontId="85" fillId="30" borderId="66" xfId="0" applyFont="1" applyFill="1" applyBorder="1" applyAlignment="1" applyProtection="1">
      <alignment horizontal="center" vertical="center"/>
      <protection hidden="1"/>
    </xf>
    <xf numFmtId="0" fontId="15" fillId="47" borderId="67" xfId="0" applyFont="1" applyFill="1" applyBorder="1" applyAlignment="1" applyProtection="1">
      <alignment horizontal="right" vertical="center" indent="1"/>
      <protection hidden="1"/>
    </xf>
    <xf numFmtId="0" fontId="85" fillId="47" borderId="68" xfId="0" applyFont="1" applyFill="1" applyBorder="1" applyAlignment="1" applyProtection="1">
      <alignment horizontal="center" vertical="center"/>
      <protection hidden="1"/>
    </xf>
    <xf numFmtId="0" fontId="2" fillId="0" borderId="0" xfId="33" applyAlignment="1" applyProtection="1">
      <alignment horizontal="right"/>
      <protection hidden="1"/>
    </xf>
    <xf numFmtId="0" fontId="2" fillId="40" borderId="0" xfId="33" applyFill="1" applyProtection="1">
      <protection hidden="1"/>
    </xf>
    <xf numFmtId="0" fontId="2" fillId="40" borderId="0" xfId="33" applyFill="1" applyAlignment="1" applyProtection="1">
      <alignment horizontal="center"/>
      <protection hidden="1"/>
    </xf>
    <xf numFmtId="0" fontId="2" fillId="40" borderId="0" xfId="33" applyNumberFormat="1" applyFill="1" applyAlignment="1" applyProtection="1">
      <alignment horizontal="center" shrinkToFit="1"/>
      <protection hidden="1"/>
    </xf>
    <xf numFmtId="0" fontId="2" fillId="40" borderId="69" xfId="33" applyNumberFormat="1" applyFill="1" applyBorder="1" applyAlignment="1" applyProtection="1">
      <alignment horizontal="center" shrinkToFit="1"/>
      <protection hidden="1"/>
    </xf>
    <xf numFmtId="0" fontId="2" fillId="40" borderId="40" xfId="33" applyNumberFormat="1" applyFill="1" applyBorder="1" applyAlignment="1" applyProtection="1">
      <alignment horizontal="center" shrinkToFit="1"/>
      <protection hidden="1"/>
    </xf>
    <xf numFmtId="0" fontId="2" fillId="40" borderId="70" xfId="33" applyNumberFormat="1" applyFill="1" applyBorder="1" applyAlignment="1" applyProtection="1">
      <alignment horizontal="center" shrinkToFit="1"/>
      <protection hidden="1"/>
    </xf>
    <xf numFmtId="0" fontId="3" fillId="31" borderId="56" xfId="33" applyFont="1" applyFill="1" applyBorder="1" applyAlignment="1" applyProtection="1">
      <alignment horizontal="center" vertical="center"/>
      <protection hidden="1"/>
    </xf>
    <xf numFmtId="0" fontId="3" fillId="31" borderId="11" xfId="33" applyFont="1" applyFill="1" applyBorder="1" applyAlignment="1" applyProtection="1">
      <alignment horizontal="center" vertical="center"/>
      <protection hidden="1"/>
    </xf>
    <xf numFmtId="0" fontId="3" fillId="31" borderId="57" xfId="33" applyFont="1" applyFill="1" applyBorder="1" applyAlignment="1" applyProtection="1">
      <alignment horizontal="left" vertical="center" indent="1"/>
      <protection hidden="1"/>
    </xf>
    <xf numFmtId="164" fontId="54" fillId="44" borderId="56" xfId="33" applyNumberFormat="1" applyFont="1" applyFill="1" applyBorder="1" applyAlignment="1" applyProtection="1">
      <alignment horizontal="right"/>
      <protection hidden="1"/>
    </xf>
    <xf numFmtId="0" fontId="55" fillId="44" borderId="11" xfId="33" applyFont="1" applyFill="1" applyBorder="1" applyAlignment="1" applyProtection="1">
      <alignment horizontal="center"/>
      <protection hidden="1"/>
    </xf>
    <xf numFmtId="0" fontId="32" fillId="44" borderId="57" xfId="33" applyFont="1" applyFill="1" applyBorder="1" applyAlignment="1" applyProtection="1">
      <alignment horizontal="left" indent="1" shrinkToFit="1"/>
      <protection hidden="1"/>
    </xf>
    <xf numFmtId="164" fontId="54" fillId="44" borderId="58" xfId="33" applyNumberFormat="1" applyFont="1" applyFill="1" applyBorder="1" applyAlignment="1" applyProtection="1">
      <alignment horizontal="right"/>
      <protection hidden="1"/>
    </xf>
    <xf numFmtId="0" fontId="55" fillId="44" borderId="34" xfId="33" applyFont="1" applyFill="1" applyBorder="1" applyAlignment="1" applyProtection="1">
      <alignment horizontal="center"/>
      <protection hidden="1"/>
    </xf>
    <xf numFmtId="0" fontId="32" fillId="44" borderId="30" xfId="33" applyFont="1" applyFill="1" applyBorder="1" applyAlignment="1" applyProtection="1">
      <alignment horizontal="left" indent="1" shrinkToFit="1"/>
      <protection hidden="1"/>
    </xf>
    <xf numFmtId="164" fontId="17" fillId="44" borderId="17" xfId="0" applyNumberFormat="1" applyFont="1" applyFill="1" applyBorder="1" applyAlignment="1" applyProtection="1">
      <alignment horizontal="center" vertical="center" shrinkToFit="1"/>
      <protection hidden="1"/>
    </xf>
    <xf numFmtId="0" fontId="65" fillId="43" borderId="71" xfId="0" applyFont="1" applyFill="1" applyBorder="1" applyAlignment="1" applyProtection="1">
      <alignment horizontal="center" vertical="center" wrapText="1" shrinkToFit="1"/>
      <protection hidden="1"/>
    </xf>
    <xf numFmtId="0" fontId="81" fillId="0" borderId="71" xfId="0" applyFont="1" applyBorder="1" applyAlignment="1" applyProtection="1">
      <alignment horizontal="center" vertical="center" wrapText="1" shrinkToFit="1"/>
      <protection hidden="1"/>
    </xf>
    <xf numFmtId="0" fontId="75" fillId="0" borderId="71" xfId="0" applyFont="1" applyBorder="1" applyAlignment="1" applyProtection="1">
      <alignment horizontal="center" vertical="center" wrapText="1" shrinkToFit="1"/>
      <protection hidden="1"/>
    </xf>
    <xf numFmtId="0" fontId="10" fillId="32" borderId="71" xfId="0" applyNumberFormat="1" applyFont="1" applyFill="1" applyBorder="1" applyAlignment="1" applyProtection="1">
      <alignment horizontal="center" vertical="center" wrapText="1"/>
      <protection hidden="1"/>
    </xf>
    <xf numFmtId="0" fontId="9" fillId="40" borderId="71" xfId="0" applyNumberFormat="1" applyFont="1" applyFill="1" applyBorder="1" applyAlignment="1" applyProtection="1">
      <alignment horizontal="center" vertical="center" wrapText="1"/>
      <protection hidden="1"/>
    </xf>
    <xf numFmtId="165" fontId="83" fillId="34" borderId="71" xfId="0" quotePrefix="1" applyNumberFormat="1" applyFont="1" applyFill="1" applyBorder="1" applyAlignment="1" applyProtection="1">
      <alignment horizontal="center" vertical="center" wrapText="1"/>
      <protection hidden="1"/>
    </xf>
    <xf numFmtId="165" fontId="91" fillId="35" borderId="71" xfId="0" applyNumberFormat="1" applyFont="1" applyFill="1" applyBorder="1" applyAlignment="1" applyProtection="1">
      <alignment horizontal="center" vertical="center" wrapText="1"/>
      <protection hidden="1"/>
    </xf>
    <xf numFmtId="165" fontId="92" fillId="36" borderId="71" xfId="0" applyNumberFormat="1" applyFont="1" applyFill="1" applyBorder="1" applyAlignment="1" applyProtection="1">
      <alignment horizontal="center" vertical="center" wrapText="1"/>
      <protection hidden="1"/>
    </xf>
    <xf numFmtId="0" fontId="86" fillId="37" borderId="7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71" xfId="0" applyNumberFormat="1" applyFont="1" applyFill="1" applyBorder="1" applyAlignment="1" applyProtection="1">
      <alignment horizontal="center" vertical="center" shrinkToFit="1"/>
      <protection hidden="1"/>
    </xf>
    <xf numFmtId="164" fontId="11" fillId="0" borderId="71" xfId="35" applyNumberFormat="1" applyFont="1" applyFill="1" applyBorder="1" applyAlignment="1" applyProtection="1">
      <alignment horizontal="center" vertical="center"/>
      <protection hidden="1"/>
    </xf>
    <xf numFmtId="164" fontId="17" fillId="0" borderId="71" xfId="0" applyNumberFormat="1" applyFont="1" applyFill="1" applyBorder="1" applyAlignment="1" applyProtection="1">
      <alignment horizontal="center" vertical="center"/>
      <protection hidden="1"/>
    </xf>
    <xf numFmtId="0" fontId="10" fillId="32" borderId="11" xfId="0" applyNumberFormat="1" applyFont="1" applyFill="1" applyBorder="1" applyAlignment="1" applyProtection="1">
      <alignment horizontal="center" vertical="center" wrapText="1"/>
      <protection hidden="1"/>
    </xf>
    <xf numFmtId="0" fontId="10" fillId="32" borderId="72" xfId="0" applyNumberFormat="1" applyFont="1" applyFill="1" applyBorder="1" applyAlignment="1" applyProtection="1">
      <alignment horizontal="center" vertical="center" wrapText="1"/>
      <protection hidden="1"/>
    </xf>
    <xf numFmtId="0" fontId="78" fillId="42" borderId="51" xfId="0" applyFont="1" applyFill="1" applyBorder="1" applyAlignment="1" applyProtection="1">
      <alignment horizontal="center" vertical="center" shrinkToFit="1"/>
      <protection locked="0"/>
    </xf>
    <xf numFmtId="0" fontId="78" fillId="42" borderId="52" xfId="0" applyFont="1" applyFill="1" applyBorder="1" applyAlignment="1" applyProtection="1">
      <alignment horizontal="center" vertical="center" shrinkToFit="1"/>
      <protection locked="0"/>
    </xf>
    <xf numFmtId="0" fontId="78" fillId="42" borderId="53" xfId="0" applyFont="1" applyFill="1" applyBorder="1" applyAlignment="1" applyProtection="1">
      <alignment horizontal="center" vertical="center" shrinkToFit="1"/>
      <protection locked="0"/>
    </xf>
    <xf numFmtId="0" fontId="3" fillId="45" borderId="23" xfId="0" applyFont="1" applyFill="1" applyBorder="1" applyAlignment="1" applyProtection="1">
      <alignment horizontal="left" vertical="center" indent="1" shrinkToFit="1"/>
      <protection locked="0"/>
    </xf>
    <xf numFmtId="0" fontId="3" fillId="45" borderId="24" xfId="0" applyFont="1" applyFill="1" applyBorder="1" applyAlignment="1" applyProtection="1">
      <alignment horizontal="left" vertical="center" indent="1" shrinkToFit="1"/>
      <protection locked="0"/>
    </xf>
    <xf numFmtId="0" fontId="3" fillId="45" borderId="20" xfId="0" applyFont="1" applyFill="1" applyBorder="1" applyAlignment="1" applyProtection="1">
      <alignment horizontal="left" vertical="center" indent="1" shrinkToFit="1"/>
      <protection locked="0"/>
    </xf>
    <xf numFmtId="0" fontId="11" fillId="38" borderId="17" xfId="0" applyFont="1" applyFill="1" applyBorder="1" applyAlignment="1" applyProtection="1">
      <alignment horizontal="right" vertical="center" indent="1"/>
      <protection hidden="1"/>
    </xf>
    <xf numFmtId="0" fontId="27" fillId="32" borderId="0" xfId="0" applyFont="1" applyFill="1" applyAlignment="1" applyProtection="1">
      <alignment horizontal="left" textRotation="90"/>
      <protection locked="0"/>
    </xf>
    <xf numFmtId="0" fontId="27" fillId="31" borderId="0" xfId="0" applyFont="1" applyFill="1" applyAlignment="1" applyProtection="1">
      <alignment horizontal="center" vertical="center"/>
      <protection hidden="1"/>
    </xf>
    <xf numFmtId="0" fontId="80" fillId="0" borderId="0" xfId="0" applyFont="1" applyAlignment="1" applyProtection="1">
      <alignment horizontal="center" vertical="center" wrapText="1"/>
      <protection hidden="1"/>
    </xf>
    <xf numFmtId="0" fontId="22" fillId="0" borderId="19" xfId="33" applyFont="1" applyBorder="1" applyAlignment="1" applyProtection="1">
      <alignment horizontal="center" vertical="center" textRotation="90"/>
      <protection hidden="1"/>
    </xf>
    <xf numFmtId="0" fontId="22" fillId="0" borderId="22" xfId="33" applyFont="1" applyBorder="1" applyAlignment="1" applyProtection="1">
      <alignment horizontal="center" vertical="center" textRotation="90"/>
      <protection hidden="1"/>
    </xf>
    <xf numFmtId="0" fontId="22" fillId="0" borderId="11" xfId="33" applyFont="1" applyBorder="1" applyAlignment="1" applyProtection="1">
      <alignment horizontal="center" vertical="center" textRotation="90"/>
      <protection hidden="1"/>
    </xf>
    <xf numFmtId="0" fontId="100" fillId="42" borderId="73" xfId="33" applyFont="1" applyFill="1" applyBorder="1" applyAlignment="1" applyProtection="1">
      <alignment horizontal="center" vertical="center" wrapText="1"/>
      <protection hidden="1"/>
    </xf>
    <xf numFmtId="0" fontId="100" fillId="42" borderId="74" xfId="33" applyFont="1" applyFill="1" applyBorder="1" applyAlignment="1" applyProtection="1">
      <alignment horizontal="center" vertical="center" wrapText="1"/>
      <protection hidden="1"/>
    </xf>
    <xf numFmtId="0" fontId="100" fillId="42" borderId="75" xfId="33" applyFont="1" applyFill="1" applyBorder="1" applyAlignment="1" applyProtection="1">
      <alignment horizontal="center" vertical="center" wrapText="1"/>
      <protection hidden="1"/>
    </xf>
    <xf numFmtId="0" fontId="100" fillId="42" borderId="15" xfId="33" applyFont="1" applyFill="1" applyBorder="1" applyAlignment="1" applyProtection="1">
      <alignment horizontal="center" vertical="center" wrapText="1"/>
      <protection hidden="1"/>
    </xf>
    <xf numFmtId="0" fontId="100" fillId="42" borderId="0" xfId="33" applyFont="1" applyFill="1" applyBorder="1" applyAlignment="1" applyProtection="1">
      <alignment horizontal="center" vertical="center" wrapText="1"/>
      <protection hidden="1"/>
    </xf>
    <xf numFmtId="0" fontId="100" fillId="42" borderId="16" xfId="33" applyFont="1" applyFill="1" applyBorder="1" applyAlignment="1" applyProtection="1">
      <alignment horizontal="center" vertical="center" wrapText="1"/>
      <protection hidden="1"/>
    </xf>
    <xf numFmtId="0" fontId="100" fillId="42" borderId="18" xfId="33" applyFont="1" applyFill="1" applyBorder="1" applyAlignment="1" applyProtection="1">
      <alignment horizontal="center" vertical="center" wrapText="1"/>
      <protection hidden="1"/>
    </xf>
    <xf numFmtId="0" fontId="100" fillId="42" borderId="29" xfId="33" applyFont="1" applyFill="1" applyBorder="1" applyAlignment="1" applyProtection="1">
      <alignment horizontal="center" vertical="center" wrapText="1"/>
      <protection hidden="1"/>
    </xf>
    <xf numFmtId="0" fontId="100" fillId="42" borderId="21" xfId="33" applyFont="1" applyFill="1" applyBorder="1" applyAlignment="1" applyProtection="1">
      <alignment horizontal="center" vertical="center" wrapText="1"/>
      <protection hidden="1"/>
    </xf>
    <xf numFmtId="0" fontId="19" fillId="46" borderId="23" xfId="33" applyFont="1" applyFill="1" applyBorder="1" applyAlignment="1" applyProtection="1">
      <alignment horizontal="center" vertical="center"/>
      <protection hidden="1"/>
    </xf>
    <xf numFmtId="0" fontId="19" fillId="46" borderId="20" xfId="33" applyFont="1" applyFill="1" applyBorder="1" applyAlignment="1" applyProtection="1">
      <alignment horizontal="center" vertical="center"/>
      <protection hidden="1"/>
    </xf>
    <xf numFmtId="0" fontId="64" fillId="30" borderId="12" xfId="33" applyFont="1" applyFill="1" applyBorder="1" applyAlignment="1" applyProtection="1">
      <alignment horizontal="center" vertical="center" textRotation="90"/>
      <protection hidden="1"/>
    </xf>
    <xf numFmtId="0" fontId="64" fillId="30" borderId="15" xfId="33" applyFont="1" applyFill="1" applyBorder="1" applyAlignment="1" applyProtection="1">
      <alignment horizontal="center" vertical="center" textRotation="90"/>
      <protection hidden="1"/>
    </xf>
    <xf numFmtId="0" fontId="64" fillId="30" borderId="18" xfId="33" applyFont="1" applyFill="1" applyBorder="1" applyAlignment="1" applyProtection="1">
      <alignment horizontal="center" vertical="center" textRotation="90"/>
      <protection hidden="1"/>
    </xf>
    <xf numFmtId="0" fontId="95" fillId="42" borderId="23" xfId="0" applyFont="1" applyFill="1" applyBorder="1" applyAlignment="1" applyProtection="1">
      <alignment horizontal="center" vertical="center" shrinkToFit="1"/>
      <protection hidden="1"/>
    </xf>
    <xf numFmtId="0" fontId="95" fillId="42" borderId="24" xfId="0" applyFont="1" applyFill="1" applyBorder="1" applyAlignment="1" applyProtection="1">
      <alignment horizontal="center" vertical="center" shrinkToFit="1"/>
      <protection hidden="1"/>
    </xf>
    <xf numFmtId="0" fontId="95" fillId="42" borderId="20" xfId="0" applyFont="1" applyFill="1" applyBorder="1" applyAlignment="1" applyProtection="1">
      <alignment horizontal="center" vertical="center" shrinkToFit="1"/>
      <protection hidden="1"/>
    </xf>
    <xf numFmtId="0" fontId="70" fillId="40" borderId="0" xfId="0" applyFont="1" applyFill="1" applyAlignment="1" applyProtection="1">
      <alignment horizontal="center" vertical="center" textRotation="90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8" fillId="42" borderId="0" xfId="0" applyFont="1" applyFill="1" applyAlignment="1" applyProtection="1">
      <alignment horizontal="center" vertical="center"/>
      <protection hidden="1"/>
    </xf>
    <xf numFmtId="0" fontId="17" fillId="27" borderId="23" xfId="0" applyFont="1" applyFill="1" applyBorder="1" applyAlignment="1" applyProtection="1">
      <alignment horizontal="right" vertical="center" indent="1" shrinkToFit="1"/>
      <protection hidden="1"/>
    </xf>
    <xf numFmtId="0" fontId="17" fillId="27" borderId="24" xfId="0" applyFont="1" applyFill="1" applyBorder="1" applyAlignment="1" applyProtection="1">
      <alignment horizontal="right" vertical="center" indent="1" shrinkToFit="1"/>
      <protection hidden="1"/>
    </xf>
    <xf numFmtId="0" fontId="17" fillId="27" borderId="20" xfId="0" applyFont="1" applyFill="1" applyBorder="1" applyAlignment="1" applyProtection="1">
      <alignment horizontal="right" vertical="center" indent="1" shrinkToFit="1"/>
      <protection hidden="1"/>
    </xf>
    <xf numFmtId="0" fontId="61" fillId="30" borderId="17" xfId="0" applyFont="1" applyFill="1" applyBorder="1" applyAlignment="1" applyProtection="1">
      <alignment horizontal="center" vertical="center" wrapText="1" shrinkToFit="1"/>
      <protection hidden="1"/>
    </xf>
    <xf numFmtId="0" fontId="65" fillId="43" borderId="17" xfId="0" applyFont="1" applyFill="1" applyBorder="1" applyAlignment="1" applyProtection="1">
      <alignment horizontal="center" vertical="center" wrapText="1" shrinkToFit="1"/>
      <protection hidden="1"/>
    </xf>
    <xf numFmtId="0" fontId="17" fillId="32" borderId="17" xfId="0" applyFont="1" applyFill="1" applyBorder="1" applyAlignment="1" applyProtection="1">
      <alignment horizontal="center" vertical="center" textRotation="90" wrapText="1"/>
      <protection hidden="1"/>
    </xf>
    <xf numFmtId="0" fontId="17" fillId="33" borderId="17" xfId="0" applyFont="1" applyFill="1" applyBorder="1" applyAlignment="1" applyProtection="1">
      <alignment horizontal="center" vertical="center" textRotation="90" wrapText="1"/>
      <protection hidden="1"/>
    </xf>
    <xf numFmtId="0" fontId="17" fillId="34" borderId="17" xfId="0" applyFont="1" applyFill="1" applyBorder="1" applyAlignment="1" applyProtection="1">
      <alignment horizontal="center" vertical="center" textRotation="90" wrapText="1"/>
      <protection hidden="1"/>
    </xf>
    <xf numFmtId="0" fontId="70" fillId="40" borderId="0" xfId="0" applyFont="1" applyFill="1" applyBorder="1" applyAlignment="1" applyProtection="1">
      <alignment horizontal="center" vertical="center" textRotation="90"/>
      <protection hidden="1"/>
    </xf>
    <xf numFmtId="0" fontId="17" fillId="35" borderId="17" xfId="0" applyFont="1" applyFill="1" applyBorder="1" applyAlignment="1" applyProtection="1">
      <alignment horizontal="center" vertical="center" textRotation="90" wrapText="1"/>
      <protection hidden="1"/>
    </xf>
    <xf numFmtId="0" fontId="3" fillId="36" borderId="17" xfId="0" applyFont="1" applyFill="1" applyBorder="1" applyAlignment="1" applyProtection="1">
      <alignment horizontal="center" vertical="center" textRotation="90" wrapText="1"/>
      <protection hidden="1"/>
    </xf>
    <xf numFmtId="0" fontId="17" fillId="37" borderId="17" xfId="0" applyFont="1" applyFill="1" applyBorder="1" applyAlignment="1" applyProtection="1">
      <alignment horizontal="center" vertical="center" textRotation="90" wrapText="1"/>
      <protection hidden="1"/>
    </xf>
    <xf numFmtId="164" fontId="17" fillId="0" borderId="17" xfId="0" applyNumberFormat="1" applyFont="1" applyFill="1" applyBorder="1" applyAlignment="1" applyProtection="1">
      <alignment horizontal="center" vertical="center" textRotation="90" wrapText="1"/>
      <protection hidden="1"/>
    </xf>
    <xf numFmtId="0" fontId="70" fillId="37" borderId="0" xfId="0" applyFont="1" applyFill="1" applyAlignment="1" applyProtection="1">
      <alignment horizontal="center" vertical="center" textRotation="90" wrapText="1"/>
      <protection hidden="1"/>
    </xf>
    <xf numFmtId="0" fontId="70" fillId="34" borderId="0" xfId="0" applyFont="1" applyFill="1" applyAlignment="1" applyProtection="1">
      <alignment horizontal="center" vertical="center" textRotation="90" wrapText="1"/>
      <protection hidden="1"/>
    </xf>
    <xf numFmtId="0" fontId="70" fillId="35" borderId="0" xfId="0" applyFont="1" applyFill="1" applyAlignment="1" applyProtection="1">
      <alignment horizontal="center" vertical="center" textRotation="90" wrapText="1"/>
      <protection hidden="1"/>
    </xf>
    <xf numFmtId="0" fontId="70" fillId="36" borderId="0" xfId="0" applyFont="1" applyFill="1" applyAlignment="1" applyProtection="1">
      <alignment horizontal="center" vertical="center" textRotation="90" wrapText="1"/>
      <protection hidden="1"/>
    </xf>
    <xf numFmtId="0" fontId="17" fillId="40" borderId="17" xfId="0" applyFont="1" applyFill="1" applyBorder="1" applyAlignment="1" applyProtection="1">
      <alignment horizontal="center" vertical="center" textRotation="90" wrapText="1"/>
      <protection hidden="1"/>
    </xf>
    <xf numFmtId="0" fontId="58" fillId="47" borderId="23" xfId="0" applyFont="1" applyFill="1" applyBorder="1" applyAlignment="1" applyProtection="1">
      <alignment horizontal="center" vertical="center"/>
      <protection hidden="1"/>
    </xf>
    <xf numFmtId="0" fontId="58" fillId="47" borderId="46" xfId="0" applyFont="1" applyFill="1" applyBorder="1" applyAlignment="1" applyProtection="1">
      <alignment horizontal="center" vertical="center"/>
      <protection hidden="1"/>
    </xf>
    <xf numFmtId="0" fontId="58" fillId="30" borderId="48" xfId="0" applyFont="1" applyFill="1" applyBorder="1" applyAlignment="1" applyProtection="1">
      <alignment horizontal="center" vertical="center"/>
      <protection hidden="1"/>
    </xf>
    <xf numFmtId="0" fontId="58" fillId="30" borderId="21" xfId="0" applyFont="1" applyFill="1" applyBorder="1" applyAlignment="1" applyProtection="1">
      <alignment horizontal="center" vertical="center"/>
      <protection hidden="1"/>
    </xf>
    <xf numFmtId="0" fontId="58" fillId="47" borderId="18" xfId="0" applyFont="1" applyFill="1" applyBorder="1" applyAlignment="1" applyProtection="1">
      <alignment horizontal="center" vertical="center"/>
      <protection hidden="1"/>
    </xf>
    <xf numFmtId="0" fontId="58" fillId="47" borderId="49" xfId="0" applyFont="1" applyFill="1" applyBorder="1" applyAlignment="1" applyProtection="1">
      <alignment horizontal="center" vertical="center"/>
      <protection hidden="1"/>
    </xf>
    <xf numFmtId="0" fontId="58" fillId="30" borderId="45" xfId="0" applyFont="1" applyFill="1" applyBorder="1" applyAlignment="1" applyProtection="1">
      <alignment horizontal="center" vertical="center"/>
      <protection hidden="1"/>
    </xf>
    <xf numFmtId="0" fontId="58" fillId="30" borderId="20" xfId="0" applyFont="1" applyFill="1" applyBorder="1" applyAlignment="1" applyProtection="1">
      <alignment horizontal="center" vertical="center"/>
      <protection hidden="1"/>
    </xf>
    <xf numFmtId="0" fontId="8" fillId="28" borderId="31" xfId="33" applyFont="1" applyFill="1" applyBorder="1" applyAlignment="1" applyProtection="1">
      <alignment horizontal="center" vertical="center" wrapText="1"/>
      <protection hidden="1"/>
    </xf>
    <xf numFmtId="0" fontId="8" fillId="28" borderId="26" xfId="33" applyFont="1" applyFill="1" applyBorder="1" applyAlignment="1" applyProtection="1">
      <alignment horizontal="center" vertical="center" wrapText="1"/>
      <protection hidden="1"/>
    </xf>
    <xf numFmtId="0" fontId="8" fillId="28" borderId="41" xfId="33" applyFont="1" applyFill="1" applyBorder="1" applyAlignment="1" applyProtection="1">
      <alignment horizontal="center" vertical="center" wrapText="1"/>
      <protection hidden="1"/>
    </xf>
    <xf numFmtId="0" fontId="88" fillId="25" borderId="0" xfId="0" applyFont="1" applyFill="1" applyBorder="1" applyAlignment="1" applyProtection="1">
      <alignment horizontal="left" vertical="center" indent="1"/>
      <protection hidden="1"/>
    </xf>
    <xf numFmtId="0" fontId="96" fillId="25" borderId="0" xfId="0" applyFont="1" applyFill="1" applyBorder="1" applyAlignment="1" applyProtection="1">
      <alignment horizontal="left" vertical="center" indent="1"/>
      <protection hidden="1"/>
    </xf>
    <xf numFmtId="0" fontId="28" fillId="48" borderId="35" xfId="0" applyFont="1" applyFill="1" applyBorder="1" applyAlignment="1" applyProtection="1">
      <alignment horizontal="center" vertical="center"/>
      <protection hidden="1"/>
    </xf>
    <xf numFmtId="0" fontId="28" fillId="48" borderId="36" xfId="0" applyFont="1" applyFill="1" applyBorder="1" applyAlignment="1" applyProtection="1">
      <alignment horizontal="center" vertical="center"/>
      <protection hidden="1"/>
    </xf>
    <xf numFmtId="0" fontId="28" fillId="48" borderId="37" xfId="0" applyFont="1" applyFill="1" applyBorder="1" applyAlignment="1" applyProtection="1">
      <alignment horizontal="center" vertical="center"/>
      <protection hidden="1"/>
    </xf>
    <xf numFmtId="0" fontId="95" fillId="42" borderId="35" xfId="33" applyFont="1" applyFill="1" applyBorder="1" applyAlignment="1" applyProtection="1">
      <alignment horizontal="center" vertical="center" shrinkToFit="1"/>
      <protection hidden="1"/>
    </xf>
    <xf numFmtId="0" fontId="95" fillId="42" borderId="36" xfId="33" applyFont="1" applyFill="1" applyBorder="1" applyAlignment="1" applyProtection="1">
      <alignment horizontal="center" vertical="center" shrinkToFit="1"/>
      <protection hidden="1"/>
    </xf>
    <xf numFmtId="0" fontId="95" fillId="42" borderId="37" xfId="33" applyFont="1" applyFill="1" applyBorder="1" applyAlignment="1" applyProtection="1">
      <alignment horizontal="center" vertical="center" shrinkToFit="1"/>
      <protection hidden="1"/>
    </xf>
    <xf numFmtId="0" fontId="27" fillId="31" borderId="31" xfId="33" applyFont="1" applyFill="1" applyBorder="1" applyAlignment="1" applyProtection="1">
      <alignment horizontal="center" vertical="center"/>
      <protection hidden="1"/>
    </xf>
    <xf numFmtId="0" fontId="27" fillId="31" borderId="26" xfId="33" applyFont="1" applyFill="1" applyBorder="1" applyAlignment="1" applyProtection="1">
      <alignment horizontal="center" vertical="center"/>
      <protection hidden="1"/>
    </xf>
    <xf numFmtId="0" fontId="27" fillId="31" borderId="41" xfId="33" applyFont="1" applyFill="1" applyBorder="1" applyAlignment="1" applyProtection="1">
      <alignment horizontal="center" vertical="center"/>
      <protection hidden="1"/>
    </xf>
  </cellXfs>
  <cellStyles count="66">
    <cellStyle name="%" xfId="1"/>
    <cellStyle name="20 % - Accent1 1" xfId="2"/>
    <cellStyle name="20 % - Accent2 1" xfId="3"/>
    <cellStyle name="20 % - Accent3 1" xfId="4"/>
    <cellStyle name="20 % - Accent4 1" xfId="5"/>
    <cellStyle name="20 % - Accent5 1" xfId="6"/>
    <cellStyle name="20 % - Accent6 1" xfId="7"/>
    <cellStyle name="40 % - Accent1 1" xfId="8"/>
    <cellStyle name="40 % - Accent2 1" xfId="9"/>
    <cellStyle name="40 % - Accent3 1" xfId="10"/>
    <cellStyle name="40 % - Accent4 1" xfId="11"/>
    <cellStyle name="40 % - Accent5 1" xfId="12"/>
    <cellStyle name="40 % - Accent6 1" xfId="13"/>
    <cellStyle name="60 % - Accent1 1" xfId="14"/>
    <cellStyle name="60 % - Accent2 1" xfId="15"/>
    <cellStyle name="60 % - Accent3 1" xfId="16"/>
    <cellStyle name="60 % - Accent4 1" xfId="17"/>
    <cellStyle name="60 % - Accent5 1" xfId="18"/>
    <cellStyle name="60 % - Accent6 1" xfId="19"/>
    <cellStyle name="Accent1 1" xfId="20"/>
    <cellStyle name="Accent2 1" xfId="21"/>
    <cellStyle name="Accent3 1" xfId="22"/>
    <cellStyle name="Accent4 1" xfId="23"/>
    <cellStyle name="Accent5 1" xfId="24"/>
    <cellStyle name="Accent6 1" xfId="25"/>
    <cellStyle name="Avertissement 1" xfId="26"/>
    <cellStyle name="Calcul 1" xfId="27"/>
    <cellStyle name="Cellule liée 1" xfId="28"/>
    <cellStyle name="Commentaire 1" xfId="29"/>
    <cellStyle name="Entrée 1" xfId="30"/>
    <cellStyle name="Insatisfaisant 1" xfId="31"/>
    <cellStyle name="Lien hypertexte" xfId="60" builtinId="8" hidden="1"/>
    <cellStyle name="Lien hypertexte" xfId="62" builtinId="8" hidden="1"/>
    <cellStyle name="Lien hypertexte" xfId="64" builtinId="8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Neutre 1" xfId="32"/>
    <cellStyle name="Normal" xfId="0" builtinId="0"/>
    <cellStyle name="Normal 2" xfId="33"/>
    <cellStyle name="Normal_APPLI_LOCALE_CM2_2010_10.1.0.4_DEPROTEGEE" xfId="34"/>
    <cellStyle name="Normal_appli_locale_cm2_2011_11.1.0.2_exemple" xfId="35"/>
    <cellStyle name="Pourcentage 2" xfId="36"/>
    <cellStyle name="Pourcentage 3" xfId="37"/>
    <cellStyle name="Satisfaisant 1" xfId="38"/>
    <cellStyle name="Sortie 1" xfId="39"/>
    <cellStyle name="Texte explicatif 1" xfId="40"/>
    <cellStyle name="Titre 1" xfId="41"/>
    <cellStyle name="Titre 1 1" xfId="42"/>
    <cellStyle name="Titre 1 1" xfId="54"/>
    <cellStyle name="Titre 1 1 1" xfId="43"/>
    <cellStyle name="Titre 1 1 1 1" xfId="44"/>
    <cellStyle name="Titre 1 1 1 1 1" xfId="45"/>
    <cellStyle name="Titre 1 1 1 1 1 1" xfId="46"/>
    <cellStyle name="Titre 1 1 1 1 1 2" xfId="47"/>
    <cellStyle name="Titre 1 1 1 1 2" xfId="48"/>
    <cellStyle name="Titre 1 1 1 2" xfId="49"/>
    <cellStyle name="Titre 1 1 2" xfId="50"/>
    <cellStyle name="Titre 1 1 3" xfId="51"/>
    <cellStyle name="Titre 1 2" xfId="52"/>
    <cellStyle name="Titre 2" xfId="53"/>
    <cellStyle name="Titre 2 1" xfId="55"/>
    <cellStyle name="Titre 3 1" xfId="56"/>
    <cellStyle name="Titre 4 1" xfId="57"/>
    <cellStyle name="Total 1" xfId="58"/>
    <cellStyle name="Vérification 1" xfId="59"/>
  </cellStyles>
  <dxfs count="89">
    <dxf>
      <fill>
        <patternFill>
          <bgColor theme="0" tint="-0.1499679555650502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/>
        <vertical/>
        <horizontal/>
      </border>
    </dxf>
    <dxf>
      <font>
        <color rgb="FFCCECFF"/>
      </font>
    </dxf>
    <dxf>
      <font>
        <color rgb="FFFFCCFF"/>
      </font>
    </dxf>
    <dxf>
      <font>
        <color rgb="FFFFCC99"/>
      </font>
    </dxf>
    <dxf>
      <font>
        <color rgb="FFCCFFCC"/>
      </font>
    </dxf>
    <dxf>
      <font>
        <color theme="0" tint="-4.9989318521683403E-2"/>
      </font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5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rgb="FF66FFFF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CCFFCC"/>
        </patternFill>
      </fill>
    </dxf>
    <dxf>
      <font>
        <b/>
        <i val="0"/>
        <strike val="0"/>
      </font>
      <fill>
        <patternFill>
          <bgColor rgb="FFFF9999"/>
        </patternFill>
      </fill>
    </dxf>
    <dxf>
      <font>
        <b/>
        <i val="0"/>
        <color auto="1"/>
      </font>
      <fill>
        <patternFill>
          <bgColor rgb="FFFFCC99"/>
        </patternFill>
      </fill>
    </dxf>
    <dxf>
      <font>
        <b/>
        <i val="0"/>
      </font>
      <fill>
        <patternFill>
          <bgColor rgb="FF66FFFF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E6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CCCCCC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9999"/>
      <color rgb="FFCCECFF"/>
      <color rgb="FFFFCCFF"/>
      <color rgb="FFFFCC99"/>
      <color rgb="FFCCFFCC"/>
      <color rgb="FFFFCC00"/>
      <color rgb="FFCCCCFF"/>
      <color rgb="FF0000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200">
                <a:solidFill>
                  <a:schemeClr val="accent2">
                    <a:lumMod val="75000"/>
                  </a:schemeClr>
                </a:solidFill>
              </a:rPr>
              <a:t>Représentation graphique des résultats de la classe</a:t>
            </a:r>
          </a:p>
        </c:rich>
      </c:tx>
      <c:layout>
        <c:manualLayout>
          <c:xMode val="edge"/>
          <c:yMode val="edge"/>
          <c:x val="0.295435661743999"/>
          <c:y val="0.0266666666666667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390824434617"/>
          <c:y val="0.189606871603203"/>
          <c:w val="0.753318857870039"/>
          <c:h val="0.693154724409449"/>
        </c:manualLayout>
      </c:layout>
      <c:radarChart>
        <c:radarStyle val="marker"/>
        <c:varyColors val="0"/>
        <c:ser>
          <c:idx val="0"/>
          <c:order val="0"/>
          <c:tx>
            <c:strRef>
              <c:f>'Synthèse classes'!$B$106:$O$106</c:f>
              <c:strCache>
                <c:ptCount val="1"/>
                <c:pt idx="0">
                  <c:v>Evaluation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multiLvlStrRef>
              <c:f>'Synthèse classes'!$C$108:$K$117</c:f>
            </c:multiLvlStrRef>
          </c:cat>
          <c:val>
            <c:numRef>
              <c:f>'Synthèse classes'!$L$108:$L$117</c:f>
              <c:numCache>
                <c:formatCode>0.0%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63368424"/>
        <c:axId val="-2063365976"/>
      </c:radarChart>
      <c:catAx>
        <c:axId val="-2063368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63365976"/>
        <c:crosses val="autoZero"/>
        <c:auto val="0"/>
        <c:lblAlgn val="ctr"/>
        <c:lblOffset val="100"/>
        <c:noMultiLvlLbl val="0"/>
      </c:catAx>
      <c:valAx>
        <c:axId val="-2063365976"/>
        <c:scaling>
          <c:orientation val="minMax"/>
          <c:max val="1.0"/>
          <c:min val="0.0"/>
        </c:scaling>
        <c:delete val="0"/>
        <c:axPos val="l"/>
        <c:majorGridlines>
          <c:spPr>
            <a:ln w="3175">
              <a:solidFill>
                <a:srgbClr val="CCFFFF"/>
              </a:solidFill>
              <a:prstDash val="lgDashDotDot"/>
            </a:ln>
          </c:spPr>
        </c:majorGridlines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63368424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5" r="0.787401575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200">
                <a:solidFill>
                  <a:schemeClr val="accent2">
                    <a:lumMod val="75000"/>
                  </a:schemeClr>
                </a:solidFill>
              </a:rPr>
              <a:t>Représentation graphique des résultats de l'élève (en rouge) et de la classe (en bleu)</a:t>
            </a:r>
          </a:p>
        </c:rich>
      </c:tx>
      <c:layout>
        <c:manualLayout>
          <c:xMode val="edge"/>
          <c:yMode val="edge"/>
          <c:x val="0.159398657172409"/>
          <c:y val="0.035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390824434617"/>
          <c:y val="0.189606871603203"/>
          <c:w val="0.753318857870039"/>
          <c:h val="0.693154724409449"/>
        </c:manualLayout>
      </c:layout>
      <c:radarChart>
        <c:radarStyle val="marker"/>
        <c:varyColors val="0"/>
        <c:ser>
          <c:idx val="0"/>
          <c:order val="0"/>
          <c:tx>
            <c:v>Elève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'Synthèse par élève'!$B$108:$J$117</c:f>
            </c:multiLvlStrRef>
          </c:cat>
          <c:val>
            <c:numRef>
              <c:f>'Synthèse par élève'!$K$108:$K$117</c:f>
              <c:numCache>
                <c:formatCode>0.0%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ser>
          <c:idx val="1"/>
          <c:order val="1"/>
          <c:tx>
            <c:v>Classe</c:v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multiLvlStrRef>
              <c:f>'Synthèse par élève'!$B$108:$J$117</c:f>
            </c:multiLvlStrRef>
          </c:cat>
          <c:val>
            <c:numRef>
              <c:f>'Synthèse classes'!$L$108:$L$117</c:f>
              <c:numCache>
                <c:formatCode>0.0%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62997976"/>
        <c:axId val="-2062994616"/>
      </c:radarChart>
      <c:catAx>
        <c:axId val="-2062997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62994616"/>
        <c:crosses val="autoZero"/>
        <c:auto val="0"/>
        <c:lblAlgn val="ctr"/>
        <c:lblOffset val="100"/>
        <c:noMultiLvlLbl val="0"/>
      </c:catAx>
      <c:valAx>
        <c:axId val="-2062994616"/>
        <c:scaling>
          <c:orientation val="minMax"/>
          <c:max val="1.0"/>
          <c:min val="0.0"/>
        </c:scaling>
        <c:delete val="0"/>
        <c:axPos val="l"/>
        <c:majorGridlines>
          <c:spPr>
            <a:ln w="3175">
              <a:solidFill>
                <a:srgbClr val="CCFFFF"/>
              </a:solidFill>
              <a:prstDash val="lgDashDotDot"/>
            </a:ln>
          </c:spPr>
        </c:majorGridlines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62997976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5" r="0.787401575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952500</xdr:colOff>
      <xdr:row>118</xdr:row>
      <xdr:rowOff>19050</xdr:rowOff>
    </xdr:from>
    <xdr:to>
      <xdr:col>13</xdr:col>
      <xdr:colOff>180975</xdr:colOff>
      <xdr:row>155</xdr:row>
      <xdr:rowOff>57150</xdr:rowOff>
    </xdr:to>
    <xdr:graphicFrame macro="">
      <xdr:nvGraphicFramePr>
        <xdr:cNvPr id="2530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118</xdr:row>
      <xdr:rowOff>19050</xdr:rowOff>
    </xdr:from>
    <xdr:to>
      <xdr:col>12</xdr:col>
      <xdr:colOff>123825</xdr:colOff>
      <xdr:row>155</xdr:row>
      <xdr:rowOff>57150</xdr:rowOff>
    </xdr:to>
    <xdr:graphicFrame macro="">
      <xdr:nvGraphicFramePr>
        <xdr:cNvPr id="900121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2371725</xdr:colOff>
      <xdr:row>0</xdr:row>
      <xdr:rowOff>1076325</xdr:rowOff>
    </xdr:from>
    <xdr:to>
      <xdr:col>1</xdr:col>
      <xdr:colOff>2731725</xdr:colOff>
      <xdr:row>1</xdr:row>
      <xdr:rowOff>239400</xdr:rowOff>
    </xdr:to>
    <xdr:sp macro="" textlink="">
      <xdr:nvSpPr>
        <xdr:cNvPr id="2" name="Flèche vers le bas 1"/>
        <xdr:cNvSpPr/>
      </xdr:nvSpPr>
      <xdr:spPr>
        <a:xfrm>
          <a:off x="4229100" y="1076325"/>
          <a:ext cx="360000" cy="468000"/>
        </a:xfrm>
        <a:prstGeom prst="downArrow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 enableFormatConditionsCalculation="0">
    <tabColor rgb="FFCCFFFF"/>
  </sheetPr>
  <dimension ref="A1:AN412"/>
  <sheetViews>
    <sheetView showGridLines="0" showRowColHeaders="0" topLeftCell="A4" workbookViewId="0">
      <selection activeCell="C27" sqref="C27"/>
    </sheetView>
  </sheetViews>
  <sheetFormatPr baseColWidth="10" defaultRowHeight="13" x14ac:dyDescent="0"/>
  <cols>
    <col min="1" max="1" width="7.6640625" style="42" customWidth="1"/>
    <col min="2" max="2" width="6" style="104" customWidth="1"/>
    <col min="3" max="3" width="20.83203125" style="42" customWidth="1"/>
    <col min="4" max="4" width="13.83203125" style="42" customWidth="1"/>
    <col min="5" max="5" width="7.1640625" style="42" customWidth="1"/>
    <col min="6" max="6" width="5.6640625" style="122" customWidth="1"/>
    <col min="7" max="7" width="8.5" style="42" customWidth="1"/>
    <col min="8" max="11" width="10.83203125" style="42"/>
    <col min="12" max="12" width="3.5" style="126" customWidth="1"/>
    <col min="13" max="13" width="79" style="115" customWidth="1"/>
    <col min="14" max="14" width="9.1640625" style="104" customWidth="1"/>
    <col min="15" max="15" width="1.6640625" style="42" customWidth="1"/>
    <col min="16" max="16" width="8.6640625" style="97" hidden="1" customWidth="1"/>
    <col min="17" max="17" width="5.5" style="118" customWidth="1"/>
    <col min="18" max="18" width="4.5" style="126" customWidth="1"/>
    <col min="19" max="19" width="79" style="115" customWidth="1"/>
    <col min="20" max="20" width="20.6640625" style="127" customWidth="1"/>
    <col min="21" max="22" width="3.1640625" style="118" customWidth="1"/>
    <col min="23" max="24" width="2.5" style="160" customWidth="1"/>
    <col min="25" max="27" width="2.5" style="118" customWidth="1"/>
    <col min="28" max="33" width="3.5" style="134" customWidth="1"/>
    <col min="34" max="34" width="24.83203125" style="135" customWidth="1"/>
    <col min="35" max="35" width="11.5" style="141" hidden="1" customWidth="1"/>
    <col min="36" max="40" width="11.5" style="135" customWidth="1"/>
    <col min="41" max="42" width="11.5" style="42" customWidth="1"/>
    <col min="43" max="16384" width="10.83203125" style="42"/>
  </cols>
  <sheetData>
    <row r="1" spans="1:33" ht="9.75" customHeight="1"/>
    <row r="2" spans="1:33" ht="21.75" customHeight="1">
      <c r="A2" s="349" t="s">
        <v>81</v>
      </c>
      <c r="B2" s="350"/>
      <c r="C2" s="350"/>
      <c r="D2" s="350"/>
      <c r="E2" s="350"/>
      <c r="F2" s="351"/>
      <c r="G2" s="246" t="str">
        <f>IF(A2="","Saisir le titre de l'évaluation","")</f>
        <v/>
      </c>
    </row>
    <row r="4" spans="1:33" ht="15" customHeight="1">
      <c r="A4" s="355" t="s">
        <v>9</v>
      </c>
      <c r="B4" s="355"/>
      <c r="C4" s="352"/>
      <c r="D4" s="353"/>
      <c r="E4" s="353"/>
      <c r="F4" s="354"/>
      <c r="G4" s="39" t="str">
        <f>IF(C4="","Saisir le nom de l'enseignant","")</f>
        <v>Saisir le nom de l'enseignant</v>
      </c>
    </row>
    <row r="5" spans="1:33" ht="15" customHeight="1">
      <c r="A5" s="355" t="s">
        <v>10</v>
      </c>
      <c r="B5" s="355"/>
      <c r="C5" s="352"/>
      <c r="D5" s="353"/>
      <c r="E5" s="353"/>
      <c r="F5" s="354"/>
      <c r="G5" s="39" t="str">
        <f>IF(C5="","Saisir le nom de l'établissement","")</f>
        <v>Saisir le nom de l'établissement</v>
      </c>
    </row>
    <row r="6" spans="1:33" ht="15" customHeight="1">
      <c r="A6" s="355" t="s">
        <v>4</v>
      </c>
      <c r="B6" s="355"/>
      <c r="C6" s="352"/>
      <c r="D6" s="353"/>
      <c r="E6" s="353"/>
      <c r="F6" s="354"/>
      <c r="G6" s="39" t="str">
        <f>IF(C6="","Saisir le nom de la commune","")</f>
        <v>Saisir le nom de la commune</v>
      </c>
    </row>
    <row r="7" spans="1:33" ht="15" customHeight="1">
      <c r="A7" s="355" t="s">
        <v>11</v>
      </c>
      <c r="B7" s="355"/>
      <c r="C7" s="352"/>
      <c r="D7" s="353"/>
      <c r="E7" s="353"/>
      <c r="F7" s="354"/>
      <c r="G7" s="39" t="str">
        <f>IF(C7="","Saisir le nom du réseau d'éducation prioritaire","")</f>
        <v>Saisir le nom du réseau d'éducation prioritaire</v>
      </c>
      <c r="M7" s="251" t="s">
        <v>71</v>
      </c>
    </row>
    <row r="8" spans="1:33" ht="4.5" customHeight="1">
      <c r="G8" s="43"/>
    </row>
    <row r="9" spans="1:33">
      <c r="B9" s="105"/>
      <c r="C9" s="124" t="str">
        <f>C5&amp;IF(C6="","",IF(C5="",C6," à "&amp;C6))</f>
        <v/>
      </c>
      <c r="G9" s="43"/>
    </row>
    <row r="10" spans="1:33" ht="2.25" customHeight="1">
      <c r="B10" s="105"/>
      <c r="C10" s="4"/>
      <c r="D10" s="4"/>
      <c r="E10" s="44"/>
      <c r="F10" s="123"/>
      <c r="G10" s="43"/>
    </row>
    <row r="11" spans="1:33" ht="23.25" customHeight="1">
      <c r="C11" s="165" t="s">
        <v>30</v>
      </c>
      <c r="D11" s="165" t="s">
        <v>31</v>
      </c>
      <c r="E11" s="166" t="s">
        <v>1</v>
      </c>
      <c r="G11" s="40" t="str">
        <f>IF(C13="","Coller la liste des élèves","")</f>
        <v>Coller la liste des élèves</v>
      </c>
      <c r="H11" s="28"/>
      <c r="M11" s="119" t="s">
        <v>27</v>
      </c>
      <c r="N11" s="118"/>
    </row>
    <row r="12" spans="1:33" hidden="1">
      <c r="B12" s="105"/>
      <c r="C12" s="124"/>
      <c r="G12" s="43"/>
      <c r="N12" s="118"/>
    </row>
    <row r="13" spans="1:33">
      <c r="B13" s="106">
        <v>1</v>
      </c>
      <c r="C13" s="132"/>
      <c r="D13" s="132"/>
      <c r="E13" s="133"/>
      <c r="F13" s="122" t="str">
        <f>C13&amp;IF(D13="","",IF(C13="",D13," "&amp;D13))&amp;IF(E13="",""," ("&amp;E13&amp;")")</f>
        <v/>
      </c>
      <c r="L13" s="126">
        <f>IF(M13="","",MAX($L$11:L11)+1)</f>
        <v>1</v>
      </c>
      <c r="M13" s="129" t="s">
        <v>82</v>
      </c>
      <c r="N13" s="120" t="str">
        <f>IF(L13="","","CP "&amp;L13&amp;" : "&amp;M13)</f>
        <v>CP 1 : Chercher</v>
      </c>
    </row>
    <row r="14" spans="1:33">
      <c r="B14" s="106">
        <v>2</v>
      </c>
      <c r="C14" s="132"/>
      <c r="D14" s="132"/>
      <c r="E14" s="133"/>
      <c r="F14" s="122" t="str">
        <f t="shared" ref="F14:F77" si="0">C14&amp;IF(D14="","",IF(C14="",D14," "&amp;D14))&amp;IF(E14="",""," ("&amp;E14&amp;")")</f>
        <v/>
      </c>
      <c r="L14" s="126">
        <f>IF(M14="","",MAX($L$11:L13)+1)</f>
        <v>2</v>
      </c>
      <c r="M14" s="129" t="s">
        <v>83</v>
      </c>
      <c r="N14" s="120" t="str">
        <f t="shared" ref="N14:N22" si="1">IF(L14="","","CP "&amp;L14&amp;" : "&amp;M14)</f>
        <v>CP 2 : Représenter</v>
      </c>
      <c r="AB14" s="356" t="s">
        <v>34</v>
      </c>
      <c r="AC14" s="356" t="s">
        <v>35</v>
      </c>
      <c r="AD14" s="356" t="s">
        <v>36</v>
      </c>
      <c r="AE14" s="356" t="s">
        <v>37</v>
      </c>
      <c r="AF14" s="356" t="s">
        <v>38</v>
      </c>
      <c r="AG14" s="356" t="s">
        <v>39</v>
      </c>
    </row>
    <row r="15" spans="1:33">
      <c r="B15" s="106">
        <v>3</v>
      </c>
      <c r="C15" s="132"/>
      <c r="D15" s="132"/>
      <c r="E15" s="133"/>
      <c r="F15" s="122" t="str">
        <f t="shared" si="0"/>
        <v/>
      </c>
      <c r="L15" s="126">
        <f>IF(M15="","",MAX($L$11:L14)+1)</f>
        <v>3</v>
      </c>
      <c r="M15" s="129" t="s">
        <v>84</v>
      </c>
      <c r="N15" s="120" t="str">
        <f t="shared" si="1"/>
        <v>CP 3 : Calculer</v>
      </c>
      <c r="AB15" s="356"/>
      <c r="AC15" s="356"/>
      <c r="AD15" s="356"/>
      <c r="AE15" s="356"/>
      <c r="AF15" s="356"/>
      <c r="AG15" s="356"/>
    </row>
    <row r="16" spans="1:33">
      <c r="B16" s="106">
        <v>4</v>
      </c>
      <c r="C16" s="132"/>
      <c r="D16" s="132"/>
      <c r="E16" s="133"/>
      <c r="F16" s="122" t="str">
        <f t="shared" si="0"/>
        <v/>
      </c>
      <c r="L16" s="126">
        <f>IF(M16="","",MAX($L$11:L15)+1)</f>
        <v>4</v>
      </c>
      <c r="M16" s="129" t="s">
        <v>85</v>
      </c>
      <c r="N16" s="120" t="str">
        <f t="shared" si="1"/>
        <v>CP 4 : Raisonner</v>
      </c>
      <c r="AB16" s="356"/>
      <c r="AC16" s="356"/>
      <c r="AD16" s="356"/>
      <c r="AE16" s="356"/>
      <c r="AF16" s="356"/>
      <c r="AG16" s="356"/>
    </row>
    <row r="17" spans="2:36">
      <c r="B17" s="106">
        <v>5</v>
      </c>
      <c r="C17" s="132"/>
      <c r="D17" s="132"/>
      <c r="E17" s="133"/>
      <c r="F17" s="122" t="str">
        <f t="shared" si="0"/>
        <v/>
      </c>
      <c r="L17" s="126">
        <f>IF(M17="","",MAX($L$11:L16)+1)</f>
        <v>5</v>
      </c>
      <c r="M17" s="129" t="s">
        <v>86</v>
      </c>
      <c r="N17" s="120" t="str">
        <f t="shared" si="1"/>
        <v>CP 5 : Communiquer</v>
      </c>
      <c r="W17" s="161">
        <f t="shared" ref="W17:W22" si="2">Z35</f>
        <v>1</v>
      </c>
      <c r="X17" s="161">
        <f t="shared" ref="X17:X22" si="3">Z42</f>
        <v>1</v>
      </c>
      <c r="Y17" s="161">
        <f t="shared" ref="Y17:Y22" si="4">Z49</f>
        <v>1</v>
      </c>
      <c r="Z17" s="161">
        <f t="shared" ref="Z17:Z22" si="5">Z56</f>
        <v>1</v>
      </c>
      <c r="AA17" s="161">
        <f t="shared" ref="AA17:AA22" si="6">Z63</f>
        <v>3</v>
      </c>
      <c r="AB17" s="356"/>
      <c r="AC17" s="356"/>
      <c r="AD17" s="356"/>
      <c r="AE17" s="356"/>
      <c r="AF17" s="356"/>
      <c r="AG17" s="356"/>
    </row>
    <row r="18" spans="2:36">
      <c r="B18" s="106">
        <v>6</v>
      </c>
      <c r="C18" s="132"/>
      <c r="D18" s="132"/>
      <c r="E18" s="133"/>
      <c r="F18" s="122" t="str">
        <f t="shared" si="0"/>
        <v/>
      </c>
      <c r="L18" s="126" t="str">
        <f>IF(M18="","",MAX($L$11:L17)+1)</f>
        <v/>
      </c>
      <c r="M18" s="129"/>
      <c r="N18" s="120" t="str">
        <f t="shared" si="1"/>
        <v/>
      </c>
      <c r="W18" s="161">
        <f t="shared" si="2"/>
        <v>3</v>
      </c>
      <c r="X18" s="161">
        <f t="shared" si="3"/>
        <v>9</v>
      </c>
      <c r="Y18" s="161">
        <f t="shared" si="4"/>
        <v>3</v>
      </c>
      <c r="Z18" s="161">
        <f t="shared" si="5"/>
        <v>4</v>
      </c>
      <c r="AA18" s="161">
        <f t="shared" si="6"/>
        <v>2</v>
      </c>
      <c r="AB18" s="356"/>
      <c r="AC18" s="356"/>
      <c r="AD18" s="356"/>
      <c r="AE18" s="356"/>
      <c r="AF18" s="356"/>
      <c r="AG18" s="356"/>
    </row>
    <row r="19" spans="2:36">
      <c r="B19" s="106">
        <v>7</v>
      </c>
      <c r="C19" s="132"/>
      <c r="D19" s="132"/>
      <c r="E19" s="133"/>
      <c r="F19" s="122" t="str">
        <f t="shared" si="0"/>
        <v/>
      </c>
      <c r="L19" s="126" t="str">
        <f>IF(M19="","",MAX($L$11:L18)+1)</f>
        <v/>
      </c>
      <c r="M19" s="129"/>
      <c r="N19" s="120" t="str">
        <f t="shared" si="1"/>
        <v/>
      </c>
      <c r="W19" s="161">
        <f t="shared" si="2"/>
        <v>4</v>
      </c>
      <c r="X19" s="161">
        <f t="shared" si="3"/>
        <v>0</v>
      </c>
      <c r="Y19" s="161">
        <f t="shared" si="4"/>
        <v>9</v>
      </c>
      <c r="Z19" s="161">
        <f t="shared" si="5"/>
        <v>9</v>
      </c>
      <c r="AA19" s="161" t="str">
        <f t="shared" si="6"/>
        <v>Z</v>
      </c>
      <c r="AB19" s="356"/>
      <c r="AC19" s="356"/>
      <c r="AD19" s="356"/>
      <c r="AE19" s="356"/>
      <c r="AF19" s="356"/>
      <c r="AG19" s="356"/>
    </row>
    <row r="20" spans="2:36">
      <c r="B20" s="106">
        <v>8</v>
      </c>
      <c r="C20" s="132"/>
      <c r="D20" s="132"/>
      <c r="E20" s="133"/>
      <c r="F20" s="122" t="str">
        <f t="shared" si="0"/>
        <v/>
      </c>
      <c r="L20" s="126" t="str">
        <f>IF(M20="","",MAX($L$11:L19)+1)</f>
        <v/>
      </c>
      <c r="M20" s="129"/>
      <c r="N20" s="120" t="str">
        <f t="shared" si="1"/>
        <v/>
      </c>
      <c r="W20" s="161">
        <f t="shared" si="2"/>
        <v>9</v>
      </c>
      <c r="X20" s="161" t="str">
        <f t="shared" si="3"/>
        <v>A</v>
      </c>
      <c r="Y20" s="161">
        <f t="shared" si="4"/>
        <v>0</v>
      </c>
      <c r="Z20" s="161">
        <f t="shared" si="5"/>
        <v>0</v>
      </c>
      <c r="AA20" s="161" t="str">
        <f t="shared" si="6"/>
        <v>A</v>
      </c>
      <c r="AB20" s="356"/>
      <c r="AC20" s="356"/>
      <c r="AD20" s="356"/>
      <c r="AE20" s="356"/>
      <c r="AF20" s="356"/>
      <c r="AG20" s="356"/>
    </row>
    <row r="21" spans="2:36">
      <c r="B21" s="106">
        <v>9</v>
      </c>
      <c r="C21" s="132"/>
      <c r="D21" s="132"/>
      <c r="E21" s="133"/>
      <c r="F21" s="122" t="str">
        <f t="shared" si="0"/>
        <v/>
      </c>
      <c r="L21" s="126" t="str">
        <f>IF(M21="","",MAX($L$11:L20)+1)</f>
        <v/>
      </c>
      <c r="M21" s="129"/>
      <c r="N21" s="120" t="str">
        <f t="shared" si="1"/>
        <v/>
      </c>
      <c r="W21" s="161">
        <f t="shared" si="2"/>
        <v>0</v>
      </c>
      <c r="X21" s="161" t="str">
        <f t="shared" si="3"/>
        <v/>
      </c>
      <c r="Y21" s="161" t="str">
        <f t="shared" si="4"/>
        <v>A</v>
      </c>
      <c r="Z21" s="161" t="str">
        <f t="shared" si="5"/>
        <v>A</v>
      </c>
      <c r="AA21" s="161">
        <f t="shared" si="6"/>
        <v>2</v>
      </c>
      <c r="AB21" s="356"/>
      <c r="AC21" s="356"/>
      <c r="AD21" s="356"/>
      <c r="AE21" s="356"/>
      <c r="AF21" s="356"/>
      <c r="AG21" s="356"/>
    </row>
    <row r="22" spans="2:36">
      <c r="B22" s="106">
        <v>10</v>
      </c>
      <c r="C22" s="132"/>
      <c r="D22" s="132"/>
      <c r="E22" s="133"/>
      <c r="F22" s="122" t="str">
        <f t="shared" si="0"/>
        <v/>
      </c>
      <c r="L22" s="126" t="str">
        <f>IF(M22="","",MAX($L$11:L21)+1)</f>
        <v/>
      </c>
      <c r="M22" s="129"/>
      <c r="N22" s="120" t="str">
        <f t="shared" si="1"/>
        <v/>
      </c>
      <c r="W22" s="161" t="str">
        <f t="shared" si="2"/>
        <v>A</v>
      </c>
      <c r="X22" s="161" t="str">
        <f t="shared" si="3"/>
        <v/>
      </c>
      <c r="Y22" s="161" t="str">
        <f t="shared" si="4"/>
        <v/>
      </c>
      <c r="Z22" s="161" t="str">
        <f t="shared" si="5"/>
        <v/>
      </c>
      <c r="AA22" s="161">
        <f t="shared" si="6"/>
        <v>2</v>
      </c>
      <c r="AB22" s="356"/>
      <c r="AC22" s="356"/>
      <c r="AD22" s="356"/>
      <c r="AE22" s="356"/>
      <c r="AF22" s="356"/>
      <c r="AG22" s="356"/>
    </row>
    <row r="23" spans="2:36" ht="15" customHeight="1">
      <c r="B23" s="106">
        <v>11</v>
      </c>
      <c r="C23" s="132"/>
      <c r="D23" s="132"/>
      <c r="E23" s="133"/>
      <c r="F23" s="122" t="str">
        <f t="shared" si="0"/>
        <v/>
      </c>
      <c r="N23" s="120"/>
      <c r="AB23" s="356"/>
      <c r="AC23" s="356"/>
      <c r="AD23" s="356"/>
      <c r="AE23" s="356"/>
      <c r="AF23" s="356"/>
      <c r="AG23" s="356"/>
    </row>
    <row r="24" spans="2:36" ht="14.25" customHeight="1">
      <c r="B24" s="106">
        <v>12</v>
      </c>
      <c r="C24" s="132"/>
      <c r="D24" s="132"/>
      <c r="E24" s="133"/>
      <c r="F24" s="122" t="str">
        <f t="shared" si="0"/>
        <v/>
      </c>
      <c r="N24" s="358" t="s">
        <v>29</v>
      </c>
      <c r="W24" s="118">
        <f>COUNTIF(W17:W22,"&gt;=0")+COUNTIF(W17:W22,"&gt;=A")</f>
        <v>6</v>
      </c>
      <c r="X24" s="118">
        <f>COUNTIF(X17:X22,"&gt;=0")+COUNTIF(X17:X22,"&gt;=A")</f>
        <v>4</v>
      </c>
      <c r="Y24" s="118">
        <f>COUNTIF(Y17:Y22,"&gt;=0")+COUNTIF(Y17:Y22,"&gt;=A")</f>
        <v>5</v>
      </c>
      <c r="Z24" s="118">
        <f>COUNTIF(Z17:Z22,"&gt;=0")+COUNTIF(Z17:Z22,"&gt;=A")</f>
        <v>5</v>
      </c>
      <c r="AA24" s="118">
        <f>COUNTIF(AA17:AA22,"&gt;=0")+COUNTIF(AA17:AA22,"&gt;=A")</f>
        <v>6</v>
      </c>
      <c r="AB24" s="356"/>
      <c r="AC24" s="356"/>
      <c r="AD24" s="356"/>
      <c r="AE24" s="356"/>
      <c r="AF24" s="356"/>
      <c r="AG24" s="356"/>
    </row>
    <row r="25" spans="2:36" ht="15">
      <c r="B25" s="106">
        <v>13</v>
      </c>
      <c r="C25" s="132"/>
      <c r="D25" s="132"/>
      <c r="E25" s="133"/>
      <c r="F25" s="122" t="str">
        <f t="shared" si="0"/>
        <v/>
      </c>
      <c r="M25" s="119" t="s">
        <v>28</v>
      </c>
      <c r="N25" s="358"/>
      <c r="S25" s="119" t="s">
        <v>17</v>
      </c>
      <c r="T25" s="128" t="s">
        <v>32</v>
      </c>
      <c r="AB25" s="356"/>
      <c r="AC25" s="356" t="s">
        <v>35</v>
      </c>
      <c r="AD25" s="356" t="s">
        <v>35</v>
      </c>
      <c r="AE25" s="356"/>
      <c r="AF25" s="356"/>
      <c r="AG25" s="356"/>
    </row>
    <row r="26" spans="2:36" ht="15">
      <c r="B26" s="106">
        <v>14</v>
      </c>
      <c r="C26" s="132"/>
      <c r="D26" s="132"/>
      <c r="E26" s="133"/>
      <c r="F26" s="122" t="str">
        <f t="shared" si="0"/>
        <v/>
      </c>
      <c r="N26" s="358"/>
      <c r="S26" s="250"/>
      <c r="W26" s="138" t="s">
        <v>33</v>
      </c>
      <c r="X26" s="138"/>
      <c r="Y26" s="138"/>
      <c r="Z26" s="138"/>
      <c r="AA26" s="138"/>
      <c r="AB26" s="137">
        <v>1</v>
      </c>
      <c r="AC26" s="137">
        <v>3</v>
      </c>
      <c r="AD26" s="137">
        <v>4</v>
      </c>
      <c r="AE26" s="137">
        <v>9</v>
      </c>
      <c r="AF26" s="137">
        <v>0</v>
      </c>
      <c r="AG26" s="137" t="s">
        <v>0</v>
      </c>
    </row>
    <row r="27" spans="2:36">
      <c r="B27" s="106">
        <v>15</v>
      </c>
      <c r="C27" s="132"/>
      <c r="D27" s="132"/>
      <c r="E27" s="133"/>
      <c r="F27" s="122" t="str">
        <f t="shared" si="0"/>
        <v/>
      </c>
      <c r="L27" s="126">
        <f>IF(M27="","",MAX($L$25:L25)+1)</f>
        <v>1</v>
      </c>
      <c r="M27" s="130" t="s">
        <v>87</v>
      </c>
      <c r="N27" s="131">
        <v>1</v>
      </c>
      <c r="P27" s="97">
        <f>IF(ISERROR(INDEX($M$27:$N$56,MATCH(S27,$M$27:$M$56,0),2)*1000+R27),"",INDEX($M$27:$N$56,MATCH(S27,$M$27:$M$56,0),2)*1000+INDEX($L$27:$M$56,MATCH(S27,$M$27:$M$56,0),1)*100+R27)</f>
        <v>2401</v>
      </c>
      <c r="Q27" s="118">
        <f>IF(S27="","",R27)</f>
        <v>1</v>
      </c>
      <c r="R27" s="126">
        <v>1</v>
      </c>
      <c r="S27" s="129" t="s">
        <v>90</v>
      </c>
      <c r="T27" s="129" t="s">
        <v>97</v>
      </c>
      <c r="U27" s="118">
        <f>IF(T27="",0,IF(ISERROR(VLOOKUP(T27,$AH$28:$AI$32,2,0)),0,VLOOKUP(T27,$AH$28:$AI$32,2,0)))</f>
        <v>0</v>
      </c>
      <c r="V27" s="118">
        <f>IF(T27="","VV",IF(ISERROR(VLOOKUP(T27,$AH$28:$AI$32,2,0)),"V",VLOOKUP(T27,$AH$28:$AI$32,2,0)))</f>
        <v>0</v>
      </c>
      <c r="AB27" s="357" t="s">
        <v>40</v>
      </c>
      <c r="AC27" s="357"/>
      <c r="AD27" s="357"/>
      <c r="AE27" s="357"/>
      <c r="AF27" s="357"/>
      <c r="AG27" s="357"/>
    </row>
    <row r="28" spans="2:36">
      <c r="B28" s="106">
        <v>16</v>
      </c>
      <c r="C28" s="132"/>
      <c r="D28" s="132"/>
      <c r="E28" s="133"/>
      <c r="F28" s="122" t="str">
        <f t="shared" si="0"/>
        <v/>
      </c>
      <c r="L28" s="126">
        <f>IF(M28="","",MAX($L$25:L27)+1)</f>
        <v>2</v>
      </c>
      <c r="M28" s="130" t="s">
        <v>88</v>
      </c>
      <c r="N28" s="131">
        <v>1</v>
      </c>
      <c r="P28" s="97">
        <f t="shared" ref="P28:P91" si="7">IF(ISERROR(INDEX($M$27:$N$56,MATCH(S28,$M$27:$M$56,0),2)*1000+R28),"",INDEX($M$27:$N$56,MATCH(S28,$M$27:$M$56,0),2)*1000+INDEX($L$27:$M$56,MATCH(S28,$M$27:$M$56,0),1)*100+R28)</f>
        <v>4702</v>
      </c>
      <c r="Q28" s="118">
        <f t="shared" ref="Q28:Q91" si="8">IF(S28="","",R28)</f>
        <v>2</v>
      </c>
      <c r="R28" s="126">
        <v>2</v>
      </c>
      <c r="S28" s="129" t="s">
        <v>93</v>
      </c>
      <c r="T28" s="129" t="s">
        <v>97</v>
      </c>
      <c r="U28" s="118">
        <f t="shared" ref="U28:U91" si="9">IF(T28="",0,IF(ISERROR(VLOOKUP(T28,$AH$28:$AI$32,2,0)),0,VLOOKUP(T28,$AH$28:$AI$32,2,0)))</f>
        <v>0</v>
      </c>
      <c r="V28" s="118">
        <f t="shared" ref="V28:V91" si="10">IF(T28="","VV",IF(ISERROR(VLOOKUP(T28,$AH$28:$AI$32,2,0)),"V",VLOOKUP(T28,$AH$28:$AI$32,2,0)))</f>
        <v>0</v>
      </c>
      <c r="W28" s="161">
        <f>IF(AB28="","",AB28)</f>
        <v>1</v>
      </c>
      <c r="X28" s="161">
        <f>IF(AB29="","",AB29)</f>
        <v>1</v>
      </c>
      <c r="Y28" s="161">
        <f>IF(AB30="","",AB30)</f>
        <v>1</v>
      </c>
      <c r="Z28" s="161">
        <f>IF(AB31="","",AB31)</f>
        <v>1</v>
      </c>
      <c r="AA28" s="161">
        <f>IF(AB32="","",AB32)</f>
        <v>3</v>
      </c>
      <c r="AB28" s="140">
        <f t="shared" ref="AB28:AG28" si="11">IF(AB26="","",AB26)</f>
        <v>1</v>
      </c>
      <c r="AC28" s="140">
        <f t="shared" si="11"/>
        <v>3</v>
      </c>
      <c r="AD28" s="140">
        <f t="shared" si="11"/>
        <v>4</v>
      </c>
      <c r="AE28" s="140">
        <f t="shared" si="11"/>
        <v>9</v>
      </c>
      <c r="AF28" s="140">
        <f t="shared" si="11"/>
        <v>0</v>
      </c>
      <c r="AG28" s="140" t="str">
        <f t="shared" si="11"/>
        <v>A</v>
      </c>
      <c r="AH28" s="139" t="str">
        <f>AB28&amp;IF(AB28="",AC28,IF(AC28="",""," / "&amp;AC28))&amp;IF(COUNTA(AB28:AC28)=0,AD28,IF(AD28="",""," / "&amp;AD28))&amp;IF(COUNTA(AB28:AD28)=0,AE28,IF(AE28="",""," / "&amp;AE28)&amp;IF(COUNTA(AB28:AE28)=0,AF28,IF(AF28="",""," / "&amp;AF28))&amp;IF(COUNTA(AB28:AF28)=0,AG28,IF(AG28="",""," / "&amp;AG28)))</f>
        <v>1 / 3 / 4 / 9 / 0 / A</v>
      </c>
      <c r="AI28" s="141">
        <v>0</v>
      </c>
      <c r="AJ28" s="142" t="s">
        <v>41</v>
      </c>
    </row>
    <row r="29" spans="2:36">
      <c r="B29" s="106">
        <v>17</v>
      </c>
      <c r="C29" s="132"/>
      <c r="D29" s="132"/>
      <c r="E29" s="133"/>
      <c r="F29" s="122" t="str">
        <f t="shared" si="0"/>
        <v/>
      </c>
      <c r="L29" s="126">
        <f>IF(M29="","",MAX($L$25:L28)+1)</f>
        <v>3</v>
      </c>
      <c r="M29" s="130" t="s">
        <v>89</v>
      </c>
      <c r="N29" s="131">
        <v>2</v>
      </c>
      <c r="P29" s="97">
        <f t="shared" si="7"/>
        <v>5903</v>
      </c>
      <c r="Q29" s="118">
        <f t="shared" si="8"/>
        <v>3</v>
      </c>
      <c r="R29" s="126">
        <v>3</v>
      </c>
      <c r="S29" s="129" t="s">
        <v>95</v>
      </c>
      <c r="T29" s="129" t="s">
        <v>97</v>
      </c>
      <c r="U29" s="118">
        <f t="shared" si="9"/>
        <v>0</v>
      </c>
      <c r="V29" s="118">
        <f t="shared" si="10"/>
        <v>0</v>
      </c>
      <c r="W29" s="161">
        <f>IF(AC28="","",AC28)</f>
        <v>3</v>
      </c>
      <c r="X29" s="161" t="str">
        <f>IF(AC29="","",AC29)</f>
        <v/>
      </c>
      <c r="Y29" s="161">
        <f>IF(AC30="","",AC30)</f>
        <v>3</v>
      </c>
      <c r="Z29" s="161" t="str">
        <f>IF(AC31="","",AC31)</f>
        <v/>
      </c>
      <c r="AA29" s="161">
        <f>IF(AC32="","",AC32)</f>
        <v>2</v>
      </c>
      <c r="AB29" s="137">
        <v>1</v>
      </c>
      <c r="AC29" s="137"/>
      <c r="AD29" s="137"/>
      <c r="AE29" s="137">
        <v>9</v>
      </c>
      <c r="AF29" s="137">
        <v>0</v>
      </c>
      <c r="AG29" s="137" t="s">
        <v>0</v>
      </c>
      <c r="AH29" s="139" t="str">
        <f>AB29&amp;IF(AB29="",AC29,IF(AC29="",""," / "&amp;AC29))&amp;IF(COUNTA(AB29:AC29)=0,AD29,IF(AD29="",""," / "&amp;AD29))&amp;IF(COUNTA(AB29:AD29)=0,AE29,IF(AE29="",""," / "&amp;AE29)&amp;IF(COUNTA(AB29:AE29)=0,AF29,IF(AF29="",""," / "&amp;AF29))&amp;IF(COUNTA(AB29:AF29)=0,AG29,IF(AG29="",""," / "&amp;AG29)))</f>
        <v>1 / 9 / 0 / A</v>
      </c>
      <c r="AI29" s="141">
        <v>1</v>
      </c>
    </row>
    <row r="30" spans="2:36">
      <c r="B30" s="106">
        <v>18</v>
      </c>
      <c r="C30" s="132"/>
      <c r="D30" s="132"/>
      <c r="E30" s="133"/>
      <c r="F30" s="122" t="str">
        <f t="shared" si="0"/>
        <v/>
      </c>
      <c r="L30" s="126">
        <f>IF(M30="","",MAX($L$25:L29)+1)</f>
        <v>4</v>
      </c>
      <c r="M30" s="130" t="s">
        <v>90</v>
      </c>
      <c r="N30" s="131">
        <v>2</v>
      </c>
      <c r="P30" s="97">
        <f t="shared" si="7"/>
        <v>4804</v>
      </c>
      <c r="Q30" s="118">
        <f t="shared" si="8"/>
        <v>4</v>
      </c>
      <c r="R30" s="126">
        <v>4</v>
      </c>
      <c r="S30" s="129" t="s">
        <v>94</v>
      </c>
      <c r="T30" s="129" t="s">
        <v>97</v>
      </c>
      <c r="U30" s="118">
        <f t="shared" si="9"/>
        <v>0</v>
      </c>
      <c r="V30" s="118">
        <f t="shared" si="10"/>
        <v>0</v>
      </c>
      <c r="W30" s="161">
        <f>IF(AD28="","",AD28)</f>
        <v>4</v>
      </c>
      <c r="X30" s="161" t="str">
        <f>IF(AD29="","",AD29)</f>
        <v/>
      </c>
      <c r="Y30" s="161" t="str">
        <f>IF(AD30="","",AD30)</f>
        <v/>
      </c>
      <c r="Z30" s="161">
        <f>IF(AD31="","",AD31)</f>
        <v>4</v>
      </c>
      <c r="AA30" s="161" t="str">
        <f>IF(AD32="","",AD32)</f>
        <v>Z</v>
      </c>
      <c r="AB30" s="137">
        <v>1</v>
      </c>
      <c r="AC30" s="137">
        <v>3</v>
      </c>
      <c r="AD30" s="137"/>
      <c r="AE30" s="137">
        <v>9</v>
      </c>
      <c r="AF30" s="137">
        <v>0</v>
      </c>
      <c r="AG30" s="137" t="s">
        <v>0</v>
      </c>
      <c r="AH30" s="139" t="str">
        <f>AB30&amp;IF(AB30="",AC30,IF(AC30="",""," / "&amp;AC30))&amp;IF(COUNTA(AB30:AC30)=0,AD30,IF(AD30="",""," / "&amp;AD30))&amp;IF(COUNTA(AB30:AD30)=0,AE30,IF(AE30="",""," / "&amp;AE30)&amp;IF(COUNTA(AB30:AE30)=0,AF30,IF(AF30="",""," / "&amp;AF30))&amp;IF(COUNTA(AB30:AF30)=0,AG30,IF(AG30="",""," / "&amp;AG30)))</f>
        <v>1 / 3 / 9 / 0 / A</v>
      </c>
      <c r="AI30" s="141">
        <v>2</v>
      </c>
    </row>
    <row r="31" spans="2:36">
      <c r="B31" s="106">
        <v>19</v>
      </c>
      <c r="C31" s="132"/>
      <c r="D31" s="132"/>
      <c r="E31" s="133"/>
      <c r="F31" s="122" t="str">
        <f t="shared" si="0"/>
        <v/>
      </c>
      <c r="L31" s="126">
        <f>IF(M31="","",MAX($L$25:L30)+1)</f>
        <v>5</v>
      </c>
      <c r="M31" s="130" t="s">
        <v>91</v>
      </c>
      <c r="N31" s="131">
        <v>3</v>
      </c>
      <c r="P31" s="97">
        <f t="shared" si="7"/>
        <v>1105</v>
      </c>
      <c r="Q31" s="118">
        <f t="shared" si="8"/>
        <v>5</v>
      </c>
      <c r="R31" s="126">
        <v>5</v>
      </c>
      <c r="S31" s="129" t="s">
        <v>87</v>
      </c>
      <c r="T31" s="129" t="s">
        <v>97</v>
      </c>
      <c r="U31" s="118">
        <f t="shared" si="9"/>
        <v>0</v>
      </c>
      <c r="V31" s="118">
        <f t="shared" si="10"/>
        <v>0</v>
      </c>
      <c r="W31" s="161">
        <f>IF(AE28="","",AE28)</f>
        <v>9</v>
      </c>
      <c r="X31" s="161">
        <f>IF(AE29="","",AE29)</f>
        <v>9</v>
      </c>
      <c r="Y31" s="161">
        <f>IF(AE30="","",AE30)</f>
        <v>9</v>
      </c>
      <c r="Z31" s="161">
        <f>IF(AE31="","",AE31)</f>
        <v>9</v>
      </c>
      <c r="AA31" s="161" t="str">
        <f>IF(AE32="","",AE32)</f>
        <v>A</v>
      </c>
      <c r="AB31" s="137">
        <v>1</v>
      </c>
      <c r="AC31" s="137"/>
      <c r="AD31" s="137">
        <v>4</v>
      </c>
      <c r="AE31" s="137">
        <v>9</v>
      </c>
      <c r="AF31" s="137">
        <v>0</v>
      </c>
      <c r="AG31" s="137" t="s">
        <v>0</v>
      </c>
      <c r="AH31" s="139" t="str">
        <f>AB31&amp;IF(AB31="",AC31,IF(AC31="",""," / "&amp;AC31))&amp;IF(COUNTA(AB31:AC31)=0,AD31,IF(AD31="",""," / "&amp;AD31))&amp;IF(COUNTA(AB31:AD31)=0,AE31,IF(AE31="",""," / "&amp;AE31)&amp;IF(COUNTA(AB31:AE31)=0,AF31,IF(AF31="",""," / "&amp;AF31))&amp;IF(COUNTA(AB31:AF31)=0,AG31,IF(AG31="",""," / "&amp;AG31)))</f>
        <v>1 / 4 / 9 / 0 / A</v>
      </c>
      <c r="AI31" s="141">
        <v>3</v>
      </c>
    </row>
    <row r="32" spans="2:36">
      <c r="B32" s="106">
        <v>20</v>
      </c>
      <c r="C32" s="132"/>
      <c r="D32" s="132"/>
      <c r="E32" s="133"/>
      <c r="F32" s="122" t="str">
        <f t="shared" si="0"/>
        <v/>
      </c>
      <c r="L32" s="126">
        <f>IF(M32="","",MAX($L$25:L31)+1)</f>
        <v>6</v>
      </c>
      <c r="M32" s="130" t="s">
        <v>92</v>
      </c>
      <c r="N32" s="131">
        <v>4</v>
      </c>
      <c r="P32" s="97">
        <f t="shared" si="7"/>
        <v>2306</v>
      </c>
      <c r="Q32" s="118">
        <f t="shared" si="8"/>
        <v>6</v>
      </c>
      <c r="R32" s="126">
        <v>6</v>
      </c>
      <c r="S32" s="129" t="s">
        <v>89</v>
      </c>
      <c r="T32" s="129" t="s">
        <v>97</v>
      </c>
      <c r="U32" s="118">
        <f t="shared" si="9"/>
        <v>0</v>
      </c>
      <c r="V32" s="118">
        <f t="shared" si="10"/>
        <v>0</v>
      </c>
      <c r="W32" s="161">
        <f>IF(AF28="","",AF28)</f>
        <v>0</v>
      </c>
      <c r="X32" s="161">
        <f>IF(AF29="","",AF29)</f>
        <v>0</v>
      </c>
      <c r="Y32" s="161">
        <f>IF(AF30="","",AF30)</f>
        <v>0</v>
      </c>
      <c r="Z32" s="161">
        <f>IF(AF31="","",AF31)</f>
        <v>0</v>
      </c>
      <c r="AA32" s="161">
        <f>IF(AF32="","",AF32)</f>
        <v>2</v>
      </c>
      <c r="AB32" s="137">
        <v>3</v>
      </c>
      <c r="AC32" s="137">
        <v>2</v>
      </c>
      <c r="AD32" s="137" t="s">
        <v>79</v>
      </c>
      <c r="AE32" s="137" t="s">
        <v>0</v>
      </c>
      <c r="AF32" s="137">
        <v>2</v>
      </c>
      <c r="AG32" s="137">
        <v>2</v>
      </c>
      <c r="AH32" s="139" t="str">
        <f>AB32&amp;IF(AB32="",AC32,IF(AC32="",""," / "&amp;AC32))&amp;IF(COUNTA(AB32:AC32)=0,AD32,IF(AD32="",""," / "&amp;AD32))&amp;IF(COUNTA(AB32:AD32)=0,AE32,IF(AE32="",""," / "&amp;AE32)&amp;IF(COUNTA(AB32:AE32)=0,AF32,IF(AF32="",""," / "&amp;AF32))&amp;IF(COUNTA(AB32:AF32)=0,AG32,IF(AG32="",""," / "&amp;AG32)))</f>
        <v>3 / 2 / Z / A / 2 / 2</v>
      </c>
      <c r="AI32" s="141">
        <v>4</v>
      </c>
    </row>
    <row r="33" spans="2:39">
      <c r="B33" s="106">
        <v>21</v>
      </c>
      <c r="C33" s="132"/>
      <c r="D33" s="132"/>
      <c r="E33" s="133"/>
      <c r="F33" s="122" t="str">
        <f t="shared" si="0"/>
        <v/>
      </c>
      <c r="L33" s="126">
        <f>IF(M33="","",MAX($L$25:L32)+1)</f>
        <v>7</v>
      </c>
      <c r="M33" s="130" t="s">
        <v>93</v>
      </c>
      <c r="N33" s="131">
        <v>4</v>
      </c>
      <c r="P33" s="97">
        <f t="shared" si="7"/>
        <v>2307</v>
      </c>
      <c r="Q33" s="118">
        <f t="shared" si="8"/>
        <v>7</v>
      </c>
      <c r="R33" s="126">
        <v>7</v>
      </c>
      <c r="S33" s="129" t="s">
        <v>89</v>
      </c>
      <c r="T33" s="129" t="s">
        <v>97</v>
      </c>
      <c r="U33" s="118">
        <f t="shared" si="9"/>
        <v>0</v>
      </c>
      <c r="V33" s="118">
        <f t="shared" si="10"/>
        <v>0</v>
      </c>
      <c r="W33" s="161" t="str">
        <f>IF(AG28="","",AG28)</f>
        <v>A</v>
      </c>
      <c r="X33" s="161" t="str">
        <f>IF(AG29="","",AG29)</f>
        <v>A</v>
      </c>
      <c r="Y33" s="161" t="str">
        <f>IF(AG30="","",AG30)</f>
        <v>A</v>
      </c>
      <c r="Z33" s="161" t="str">
        <f>IF(AG31="","",AG31)</f>
        <v>A</v>
      </c>
      <c r="AA33" s="161">
        <f>IF(AG32="","",AG32)</f>
        <v>2</v>
      </c>
      <c r="AC33" s="136"/>
      <c r="AD33" s="136"/>
      <c r="AE33" s="136"/>
      <c r="AF33" s="136"/>
      <c r="AG33" s="136"/>
    </row>
    <row r="34" spans="2:39">
      <c r="B34" s="106">
        <v>22</v>
      </c>
      <c r="C34" s="132"/>
      <c r="D34" s="132"/>
      <c r="E34" s="133"/>
      <c r="F34" s="122" t="str">
        <f t="shared" si="0"/>
        <v/>
      </c>
      <c r="L34" s="126">
        <f>IF(M34="","",MAX($L$25:L33)+1)</f>
        <v>8</v>
      </c>
      <c r="M34" s="130" t="s">
        <v>94</v>
      </c>
      <c r="N34" s="131">
        <v>4</v>
      </c>
      <c r="P34" s="97">
        <f t="shared" si="7"/>
        <v>2308</v>
      </c>
      <c r="Q34" s="118">
        <f t="shared" si="8"/>
        <v>8</v>
      </c>
      <c r="R34" s="126">
        <v>8</v>
      </c>
      <c r="S34" s="129" t="s">
        <v>89</v>
      </c>
      <c r="T34" s="129" t="s">
        <v>97</v>
      </c>
      <c r="U34" s="118">
        <f t="shared" si="9"/>
        <v>0</v>
      </c>
      <c r="V34" s="118">
        <f t="shared" si="10"/>
        <v>0</v>
      </c>
      <c r="W34" s="161"/>
      <c r="X34" s="161"/>
      <c r="Y34" s="161"/>
      <c r="Z34" s="161"/>
      <c r="AA34" s="161"/>
      <c r="AB34" s="357" t="s">
        <v>80</v>
      </c>
      <c r="AC34" s="357"/>
      <c r="AD34" s="357"/>
      <c r="AE34" s="357"/>
      <c r="AF34" s="357"/>
      <c r="AG34" s="357"/>
      <c r="AH34" s="357"/>
    </row>
    <row r="35" spans="2:39">
      <c r="B35" s="106">
        <v>23</v>
      </c>
      <c r="C35" s="132"/>
      <c r="D35" s="132"/>
      <c r="E35" s="133"/>
      <c r="F35" s="122" t="str">
        <f t="shared" si="0"/>
        <v/>
      </c>
      <c r="L35" s="126">
        <f>IF(M35="","",MAX($L$25:L34)+1)</f>
        <v>9</v>
      </c>
      <c r="M35" s="130" t="s">
        <v>95</v>
      </c>
      <c r="N35" s="131">
        <v>5</v>
      </c>
      <c r="P35" s="97">
        <f t="shared" si="7"/>
        <v>1109</v>
      </c>
      <c r="Q35" s="118">
        <f t="shared" si="8"/>
        <v>9</v>
      </c>
      <c r="R35" s="126">
        <v>9</v>
      </c>
      <c r="S35" s="129" t="s">
        <v>87</v>
      </c>
      <c r="T35" s="129" t="s">
        <v>97</v>
      </c>
      <c r="U35" s="118">
        <f t="shared" si="9"/>
        <v>0</v>
      </c>
      <c r="V35" s="118">
        <f t="shared" si="10"/>
        <v>0</v>
      </c>
      <c r="W35" s="161">
        <v>1</v>
      </c>
      <c r="X35" s="161">
        <f>IF(Y35="","",W35)</f>
        <v>1</v>
      </c>
      <c r="Y35" s="161">
        <f t="shared" ref="Y35:Y40" si="12">W28</f>
        <v>1</v>
      </c>
      <c r="Z35" s="161">
        <f t="shared" ref="Z35:Z40" si="13">IF(ISERROR(INDEX($X$35:$Y$40,MATCH(SMALL($X$35:$X$40,W35),$X$35:$X$40,0),2)),"",INDEX($X$35:$Y$40,MATCH(SMALL($X$35:$X$40,W35),$X$35:$X$40,0),2))</f>
        <v>1</v>
      </c>
      <c r="AA35" s="161"/>
      <c r="AC35" s="136"/>
      <c r="AD35" s="136"/>
      <c r="AE35" s="136"/>
      <c r="AF35" s="136"/>
      <c r="AG35" s="136"/>
      <c r="AL35" s="160"/>
    </row>
    <row r="36" spans="2:39">
      <c r="B36" s="106">
        <v>24</v>
      </c>
      <c r="C36" s="132"/>
      <c r="D36" s="132"/>
      <c r="E36" s="133"/>
      <c r="F36" s="122" t="str">
        <f t="shared" si="0"/>
        <v/>
      </c>
      <c r="L36" s="126">
        <f>IF(M36="","",MAX($L$25:L35)+1)</f>
        <v>10</v>
      </c>
      <c r="M36" s="130" t="s">
        <v>96</v>
      </c>
      <c r="N36" s="131">
        <v>5</v>
      </c>
      <c r="P36" s="97">
        <f t="shared" si="7"/>
        <v>1210</v>
      </c>
      <c r="Q36" s="118">
        <f t="shared" si="8"/>
        <v>10</v>
      </c>
      <c r="R36" s="126">
        <v>10</v>
      </c>
      <c r="S36" s="129" t="s">
        <v>88</v>
      </c>
      <c r="T36" s="129" t="s">
        <v>97</v>
      </c>
      <c r="U36" s="118">
        <f t="shared" si="9"/>
        <v>0</v>
      </c>
      <c r="V36" s="118">
        <f t="shared" si="10"/>
        <v>0</v>
      </c>
      <c r="W36" s="161">
        <v>2</v>
      </c>
      <c r="X36" s="161">
        <f t="shared" ref="X36:X68" si="14">IF(Y36="","",W36)</f>
        <v>2</v>
      </c>
      <c r="Y36" s="161">
        <f t="shared" si="12"/>
        <v>3</v>
      </c>
      <c r="Z36" s="161">
        <f t="shared" si="13"/>
        <v>3</v>
      </c>
      <c r="AA36" s="161"/>
      <c r="AG36" s="168" t="str">
        <f>"Moins de "&amp;IF(AH36="",AK36*100&amp;" %","")</f>
        <v xml:space="preserve">Moins de </v>
      </c>
      <c r="AH36" s="247">
        <v>0.33</v>
      </c>
      <c r="AJ36" s="118">
        <v>1</v>
      </c>
      <c r="AK36" s="164">
        <f>IF(AH36="",0.33,AH36)</f>
        <v>0.33</v>
      </c>
      <c r="AL36" s="171">
        <f>IF(AH36="",AK36,AH36)</f>
        <v>0.33</v>
      </c>
      <c r="AM36" s="160"/>
    </row>
    <row r="37" spans="2:39">
      <c r="B37" s="106">
        <v>25</v>
      </c>
      <c r="C37" s="132"/>
      <c r="D37" s="132"/>
      <c r="E37" s="133"/>
      <c r="F37" s="122" t="str">
        <f t="shared" si="0"/>
        <v/>
      </c>
      <c r="L37" s="126" t="str">
        <f>IF(M37="","",MAX($L$25:L36)+1)</f>
        <v/>
      </c>
      <c r="M37" s="130"/>
      <c r="N37" s="131"/>
      <c r="P37" s="97">
        <f t="shared" si="7"/>
        <v>4611</v>
      </c>
      <c r="Q37" s="118">
        <f t="shared" si="8"/>
        <v>11</v>
      </c>
      <c r="R37" s="126">
        <v>11</v>
      </c>
      <c r="S37" s="129" t="s">
        <v>92</v>
      </c>
      <c r="T37" s="129" t="s">
        <v>97</v>
      </c>
      <c r="U37" s="118">
        <f t="shared" si="9"/>
        <v>0</v>
      </c>
      <c r="V37" s="118">
        <f t="shared" si="10"/>
        <v>0</v>
      </c>
      <c r="W37" s="161">
        <v>3</v>
      </c>
      <c r="X37" s="161">
        <f t="shared" si="14"/>
        <v>3</v>
      </c>
      <c r="Y37" s="161">
        <f t="shared" si="12"/>
        <v>4</v>
      </c>
      <c r="Z37" s="161">
        <f t="shared" si="13"/>
        <v>4</v>
      </c>
      <c r="AA37" s="161"/>
      <c r="AG37" s="168" t="str">
        <f>"De "&amp;IF(AH36="",AK36*100&amp;" %",AH36*100&amp;" %")&amp;" à "&amp;IF(AH37="",AK37*100&amp;" %","")</f>
        <v xml:space="preserve">De 33 % à </v>
      </c>
      <c r="AH37" s="247">
        <v>0.5</v>
      </c>
      <c r="AJ37" s="118">
        <v>2</v>
      </c>
      <c r="AK37" s="164">
        <f>IF(AH37="",0.5,AH37)</f>
        <v>0.5</v>
      </c>
      <c r="AL37" s="171">
        <f>IF(AH37="",AK37,AH37)</f>
        <v>0.5</v>
      </c>
      <c r="AM37" s="160"/>
    </row>
    <row r="38" spans="2:39">
      <c r="B38" s="106">
        <v>26</v>
      </c>
      <c r="C38" s="132"/>
      <c r="D38" s="132"/>
      <c r="E38" s="133"/>
      <c r="F38" s="122" t="str">
        <f t="shared" si="0"/>
        <v/>
      </c>
      <c r="L38" s="126" t="str">
        <f>IF(M38="","",MAX($L$25:L37)+1)</f>
        <v/>
      </c>
      <c r="M38" s="130"/>
      <c r="N38" s="131"/>
      <c r="P38" s="97">
        <f t="shared" si="7"/>
        <v>5912</v>
      </c>
      <c r="Q38" s="118">
        <f t="shared" si="8"/>
        <v>12</v>
      </c>
      <c r="R38" s="126">
        <v>12</v>
      </c>
      <c r="S38" s="129" t="s">
        <v>95</v>
      </c>
      <c r="T38" s="129" t="s">
        <v>97</v>
      </c>
      <c r="U38" s="118">
        <f t="shared" si="9"/>
        <v>0</v>
      </c>
      <c r="V38" s="118">
        <f t="shared" si="10"/>
        <v>0</v>
      </c>
      <c r="W38" s="161">
        <v>4</v>
      </c>
      <c r="X38" s="161">
        <f t="shared" si="14"/>
        <v>4</v>
      </c>
      <c r="Y38" s="161">
        <f t="shared" si="12"/>
        <v>9</v>
      </c>
      <c r="Z38" s="161">
        <f t="shared" si="13"/>
        <v>9</v>
      </c>
      <c r="AA38" s="161"/>
      <c r="AG38" s="168" t="str">
        <f>"De "&amp;IF(AH37="",AK37*100&amp;" %",AH37*100&amp;" %")&amp;" à "&amp;IF(AH38="",AK38*100&amp;" %","")</f>
        <v xml:space="preserve">De 50 % à </v>
      </c>
      <c r="AH38" s="247">
        <v>0.66</v>
      </c>
      <c r="AJ38" s="118">
        <v>3</v>
      </c>
      <c r="AK38" s="164">
        <f>IF(AH38="",0.66,AH38)</f>
        <v>0.66</v>
      </c>
      <c r="AL38" s="171">
        <f>IF(AH38="",AK38,AH38)</f>
        <v>0.66</v>
      </c>
      <c r="AM38" s="160"/>
    </row>
    <row r="39" spans="2:39">
      <c r="B39" s="106">
        <v>27</v>
      </c>
      <c r="C39" s="132"/>
      <c r="D39" s="132"/>
      <c r="E39" s="133"/>
      <c r="F39" s="122" t="str">
        <f t="shared" si="0"/>
        <v/>
      </c>
      <c r="L39" s="126" t="str">
        <f>IF(M39="","",MAX($L$25:L38)+1)</f>
        <v/>
      </c>
      <c r="M39" s="130"/>
      <c r="N39" s="131"/>
      <c r="P39" s="97">
        <f t="shared" si="7"/>
        <v>3513</v>
      </c>
      <c r="Q39" s="118">
        <f t="shared" si="8"/>
        <v>13</v>
      </c>
      <c r="R39" s="126">
        <v>13</v>
      </c>
      <c r="S39" s="129" t="s">
        <v>91</v>
      </c>
      <c r="T39" s="129" t="s">
        <v>97</v>
      </c>
      <c r="U39" s="118">
        <f t="shared" si="9"/>
        <v>0</v>
      </c>
      <c r="V39" s="118">
        <f t="shared" si="10"/>
        <v>0</v>
      </c>
      <c r="W39" s="161">
        <v>5</v>
      </c>
      <c r="X39" s="161">
        <f t="shared" si="14"/>
        <v>5</v>
      </c>
      <c r="Y39" s="161">
        <f t="shared" si="12"/>
        <v>0</v>
      </c>
      <c r="Z39" s="161">
        <f t="shared" si="13"/>
        <v>0</v>
      </c>
      <c r="AA39" s="161"/>
      <c r="AG39" s="168" t="str">
        <f>"Plus de "&amp;IF(AH38="",AK39*100&amp;" %","")</f>
        <v xml:space="preserve">Plus de </v>
      </c>
      <c r="AH39" s="247">
        <v>0.66000009999999998</v>
      </c>
      <c r="AJ39" s="118">
        <v>4</v>
      </c>
      <c r="AK39" s="164">
        <f>IF(AH39="",0.66,AH39)</f>
        <v>0.66000009999999998</v>
      </c>
      <c r="AL39" s="171">
        <f>IF(AH39="",AK39,AH39)</f>
        <v>0.66000009999999998</v>
      </c>
      <c r="AM39" s="160"/>
    </row>
    <row r="40" spans="2:39">
      <c r="B40" s="106">
        <v>28</v>
      </c>
      <c r="C40" s="132"/>
      <c r="D40" s="132"/>
      <c r="E40" s="133"/>
      <c r="F40" s="122" t="str">
        <f t="shared" si="0"/>
        <v/>
      </c>
      <c r="L40" s="126" t="str">
        <f>IF(M40="","",MAX($L$25:L39)+1)</f>
        <v/>
      </c>
      <c r="M40" s="130"/>
      <c r="N40" s="131"/>
      <c r="P40" s="97">
        <f t="shared" si="7"/>
        <v>1114</v>
      </c>
      <c r="Q40" s="118">
        <f t="shared" si="8"/>
        <v>14</v>
      </c>
      <c r="R40" s="126">
        <v>14</v>
      </c>
      <c r="S40" s="129" t="s">
        <v>87</v>
      </c>
      <c r="T40" s="129" t="s">
        <v>97</v>
      </c>
      <c r="U40" s="118">
        <f t="shared" si="9"/>
        <v>0</v>
      </c>
      <c r="V40" s="118">
        <f t="shared" si="10"/>
        <v>0</v>
      </c>
      <c r="W40" s="161">
        <v>6</v>
      </c>
      <c r="X40" s="161">
        <f t="shared" si="14"/>
        <v>6</v>
      </c>
      <c r="Y40" s="161" t="str">
        <f t="shared" si="12"/>
        <v>A</v>
      </c>
      <c r="Z40" s="161" t="str">
        <f t="shared" si="13"/>
        <v>A</v>
      </c>
      <c r="AA40" s="161"/>
      <c r="AG40" s="169"/>
      <c r="AH40" s="170"/>
      <c r="AJ40" s="160"/>
      <c r="AK40" s="172"/>
      <c r="AL40" s="160"/>
    </row>
    <row r="41" spans="2:39">
      <c r="B41" s="106">
        <v>29</v>
      </c>
      <c r="C41" s="132"/>
      <c r="D41" s="132"/>
      <c r="E41" s="133"/>
      <c r="F41" s="122" t="str">
        <f t="shared" si="0"/>
        <v/>
      </c>
      <c r="L41" s="126" t="str">
        <f>IF(M41="","",MAX($L$25:L40)+1)</f>
        <v/>
      </c>
      <c r="M41" s="130"/>
      <c r="N41" s="131"/>
      <c r="P41" s="97">
        <f t="shared" si="7"/>
        <v>4615</v>
      </c>
      <c r="Q41" s="118">
        <f t="shared" si="8"/>
        <v>15</v>
      </c>
      <c r="R41" s="126">
        <v>15</v>
      </c>
      <c r="S41" s="129" t="s">
        <v>92</v>
      </c>
      <c r="T41" s="129" t="s">
        <v>97</v>
      </c>
      <c r="U41" s="118">
        <f t="shared" si="9"/>
        <v>0</v>
      </c>
      <c r="V41" s="118">
        <f t="shared" si="10"/>
        <v>0</v>
      </c>
      <c r="W41" s="161"/>
      <c r="X41" s="161"/>
      <c r="Y41" s="161"/>
      <c r="Z41" s="161"/>
      <c r="AA41" s="161"/>
      <c r="AH41" s="134"/>
      <c r="AJ41" s="160"/>
      <c r="AK41" s="118"/>
      <c r="AL41" s="118"/>
    </row>
    <row r="42" spans="2:39">
      <c r="B42" s="106">
        <v>30</v>
      </c>
      <c r="C42" s="132"/>
      <c r="D42" s="132"/>
      <c r="E42" s="133"/>
      <c r="F42" s="122" t="str">
        <f t="shared" si="0"/>
        <v/>
      </c>
      <c r="L42" s="126" t="str">
        <f>IF(M42="","",MAX($L$25:L41)+1)</f>
        <v/>
      </c>
      <c r="M42" s="130"/>
      <c r="N42" s="131"/>
      <c r="P42" s="97">
        <f t="shared" si="7"/>
        <v>6016</v>
      </c>
      <c r="Q42" s="118">
        <f t="shared" si="8"/>
        <v>16</v>
      </c>
      <c r="R42" s="126">
        <v>16</v>
      </c>
      <c r="S42" s="129" t="s">
        <v>96</v>
      </c>
      <c r="T42" s="129" t="s">
        <v>97</v>
      </c>
      <c r="U42" s="118">
        <f t="shared" si="9"/>
        <v>0</v>
      </c>
      <c r="V42" s="118">
        <f t="shared" si="10"/>
        <v>0</v>
      </c>
      <c r="W42" s="161">
        <v>1</v>
      </c>
      <c r="X42" s="161">
        <f t="shared" si="14"/>
        <v>1</v>
      </c>
      <c r="Y42" s="161">
        <f t="shared" ref="Y42:Y47" si="15">X28</f>
        <v>1</v>
      </c>
      <c r="Z42" s="161">
        <f t="shared" ref="Z42:Z47" si="16">IF(ISERROR(INDEX($X$42:$Y$47,MATCH(SMALL($X$42:$X$47,W42),$X$42:$X$47,0),2)),"",INDEX($X$42:$Y$47,MATCH(SMALL($X$42:$X$47,W42),$X$42:$X$47,0),2))</f>
        <v>1</v>
      </c>
      <c r="AA42" s="161"/>
    </row>
    <row r="43" spans="2:39">
      <c r="B43" s="106">
        <v>31</v>
      </c>
      <c r="C43" s="132"/>
      <c r="D43" s="132"/>
      <c r="E43" s="133"/>
      <c r="F43" s="122" t="str">
        <f t="shared" si="0"/>
        <v/>
      </c>
      <c r="L43" s="126" t="str">
        <f>IF(M43="","",MAX($L$25:L42)+1)</f>
        <v/>
      </c>
      <c r="M43" s="130"/>
      <c r="N43" s="131"/>
      <c r="P43" s="97">
        <f t="shared" si="7"/>
        <v>3517</v>
      </c>
      <c r="Q43" s="118">
        <f t="shared" si="8"/>
        <v>17</v>
      </c>
      <c r="R43" s="126">
        <v>17</v>
      </c>
      <c r="S43" s="129" t="s">
        <v>91</v>
      </c>
      <c r="T43" s="129" t="s">
        <v>97</v>
      </c>
      <c r="U43" s="118">
        <f t="shared" si="9"/>
        <v>0</v>
      </c>
      <c r="V43" s="118">
        <f t="shared" si="10"/>
        <v>0</v>
      </c>
      <c r="W43" s="161">
        <v>2</v>
      </c>
      <c r="X43" s="161" t="str">
        <f t="shared" si="14"/>
        <v/>
      </c>
      <c r="Y43" s="161" t="str">
        <f t="shared" si="15"/>
        <v/>
      </c>
      <c r="Z43" s="161">
        <f t="shared" si="16"/>
        <v>9</v>
      </c>
      <c r="AA43" s="161"/>
    </row>
    <row r="44" spans="2:39">
      <c r="B44" s="106">
        <v>32</v>
      </c>
      <c r="C44" s="132"/>
      <c r="D44" s="132"/>
      <c r="E44" s="133"/>
      <c r="F44" s="122" t="str">
        <f t="shared" si="0"/>
        <v/>
      </c>
      <c r="L44" s="126" t="str">
        <f>IF(M44="","",MAX($L$25:L43)+1)</f>
        <v/>
      </c>
      <c r="M44" s="130"/>
      <c r="N44" s="131"/>
      <c r="P44" s="97" t="str">
        <f t="shared" si="7"/>
        <v/>
      </c>
      <c r="Q44" s="118" t="str">
        <f t="shared" si="8"/>
        <v/>
      </c>
      <c r="S44" s="129"/>
      <c r="T44" s="129"/>
      <c r="U44" s="118">
        <f t="shared" si="9"/>
        <v>0</v>
      </c>
      <c r="V44" s="118" t="str">
        <f t="shared" si="10"/>
        <v>VV</v>
      </c>
      <c r="W44" s="161">
        <v>3</v>
      </c>
      <c r="X44" s="161" t="str">
        <f t="shared" si="14"/>
        <v/>
      </c>
      <c r="Y44" s="161" t="str">
        <f t="shared" si="15"/>
        <v/>
      </c>
      <c r="Z44" s="161">
        <f t="shared" si="16"/>
        <v>0</v>
      </c>
      <c r="AA44" s="161"/>
    </row>
    <row r="45" spans="2:39">
      <c r="B45" s="106">
        <v>33</v>
      </c>
      <c r="C45" s="132"/>
      <c r="D45" s="132"/>
      <c r="E45" s="133"/>
      <c r="F45" s="122" t="str">
        <f t="shared" si="0"/>
        <v/>
      </c>
      <c r="L45" s="126" t="str">
        <f>IF(M45="","",MAX($L$25:L44)+1)</f>
        <v/>
      </c>
      <c r="M45" s="130"/>
      <c r="N45" s="131"/>
      <c r="P45" s="97" t="str">
        <f t="shared" si="7"/>
        <v/>
      </c>
      <c r="Q45" s="118" t="str">
        <f t="shared" si="8"/>
        <v/>
      </c>
      <c r="S45" s="129"/>
      <c r="T45" s="129"/>
      <c r="U45" s="118">
        <f t="shared" si="9"/>
        <v>0</v>
      </c>
      <c r="V45" s="118" t="str">
        <f t="shared" si="10"/>
        <v>VV</v>
      </c>
      <c r="W45" s="161">
        <v>4</v>
      </c>
      <c r="X45" s="161">
        <f t="shared" si="14"/>
        <v>4</v>
      </c>
      <c r="Y45" s="161">
        <f t="shared" si="15"/>
        <v>9</v>
      </c>
      <c r="Z45" s="161" t="str">
        <f t="shared" si="16"/>
        <v>A</v>
      </c>
      <c r="AA45" s="161"/>
    </row>
    <row r="46" spans="2:39">
      <c r="B46" s="106">
        <v>34</v>
      </c>
      <c r="C46" s="132"/>
      <c r="D46" s="132"/>
      <c r="E46" s="133"/>
      <c r="F46" s="122" t="str">
        <f t="shared" si="0"/>
        <v/>
      </c>
      <c r="L46" s="126" t="str">
        <f>IF(M46="","",MAX($L$25:L45)+1)</f>
        <v/>
      </c>
      <c r="M46" s="130"/>
      <c r="N46" s="131"/>
      <c r="P46" s="97" t="str">
        <f t="shared" si="7"/>
        <v/>
      </c>
      <c r="Q46" s="118" t="str">
        <f t="shared" si="8"/>
        <v/>
      </c>
      <c r="S46" s="129"/>
      <c r="T46" s="129"/>
      <c r="U46" s="118">
        <f t="shared" si="9"/>
        <v>0</v>
      </c>
      <c r="V46" s="118" t="str">
        <f t="shared" si="10"/>
        <v>VV</v>
      </c>
      <c r="W46" s="161">
        <v>5</v>
      </c>
      <c r="X46" s="161">
        <f t="shared" si="14"/>
        <v>5</v>
      </c>
      <c r="Y46" s="161">
        <f t="shared" si="15"/>
        <v>0</v>
      </c>
      <c r="Z46" s="161" t="str">
        <f t="shared" si="16"/>
        <v/>
      </c>
      <c r="AA46" s="161"/>
    </row>
    <row r="47" spans="2:39">
      <c r="B47" s="106">
        <v>35</v>
      </c>
      <c r="C47" s="132"/>
      <c r="D47" s="132"/>
      <c r="E47" s="133"/>
      <c r="F47" s="122" t="str">
        <f t="shared" si="0"/>
        <v/>
      </c>
      <c r="L47" s="126" t="str">
        <f>IF(M47="","",MAX($L$25:L46)+1)</f>
        <v/>
      </c>
      <c r="M47" s="130"/>
      <c r="N47" s="131"/>
      <c r="P47" s="97" t="str">
        <f t="shared" si="7"/>
        <v/>
      </c>
      <c r="Q47" s="118" t="str">
        <f t="shared" si="8"/>
        <v/>
      </c>
      <c r="S47" s="129"/>
      <c r="T47" s="129"/>
      <c r="U47" s="118">
        <f t="shared" si="9"/>
        <v>0</v>
      </c>
      <c r="V47" s="118" t="str">
        <f t="shared" si="10"/>
        <v>VV</v>
      </c>
      <c r="W47" s="161">
        <v>6</v>
      </c>
      <c r="X47" s="161">
        <f t="shared" si="14"/>
        <v>6</v>
      </c>
      <c r="Y47" s="161" t="str">
        <f t="shared" si="15"/>
        <v>A</v>
      </c>
      <c r="Z47" s="161" t="str">
        <f t="shared" si="16"/>
        <v/>
      </c>
      <c r="AA47" s="161"/>
    </row>
    <row r="48" spans="2:39">
      <c r="B48" s="106">
        <v>36</v>
      </c>
      <c r="C48" s="132"/>
      <c r="D48" s="132"/>
      <c r="E48" s="133"/>
      <c r="F48" s="122" t="str">
        <f t="shared" si="0"/>
        <v/>
      </c>
      <c r="L48" s="126" t="str">
        <f>IF(M48="","",MAX($L$25:L47)+1)</f>
        <v/>
      </c>
      <c r="M48" s="130"/>
      <c r="N48" s="131"/>
      <c r="P48" s="97" t="str">
        <f t="shared" si="7"/>
        <v/>
      </c>
      <c r="Q48" s="118" t="str">
        <f t="shared" si="8"/>
        <v/>
      </c>
      <c r="S48" s="129"/>
      <c r="T48" s="129"/>
      <c r="U48" s="118">
        <f t="shared" si="9"/>
        <v>0</v>
      </c>
      <c r="V48" s="118" t="str">
        <f t="shared" si="10"/>
        <v>VV</v>
      </c>
      <c r="W48" s="161"/>
      <c r="X48" s="161"/>
      <c r="Y48" s="161"/>
      <c r="Z48" s="161"/>
      <c r="AA48" s="161"/>
    </row>
    <row r="49" spans="2:27">
      <c r="B49" s="106">
        <v>37</v>
      </c>
      <c r="C49" s="132"/>
      <c r="D49" s="132"/>
      <c r="E49" s="133"/>
      <c r="F49" s="122" t="str">
        <f t="shared" si="0"/>
        <v/>
      </c>
      <c r="L49" s="126" t="str">
        <f>IF(M49="","",MAX($L$25:L48)+1)</f>
        <v/>
      </c>
      <c r="M49" s="130"/>
      <c r="N49" s="131"/>
      <c r="P49" s="97" t="str">
        <f t="shared" si="7"/>
        <v/>
      </c>
      <c r="Q49" s="118" t="str">
        <f t="shared" si="8"/>
        <v/>
      </c>
      <c r="S49" s="129"/>
      <c r="T49" s="129"/>
      <c r="U49" s="118">
        <f t="shared" si="9"/>
        <v>0</v>
      </c>
      <c r="V49" s="118" t="str">
        <f t="shared" si="10"/>
        <v>VV</v>
      </c>
      <c r="W49" s="161">
        <v>1</v>
      </c>
      <c r="X49" s="161">
        <f t="shared" si="14"/>
        <v>1</v>
      </c>
      <c r="Y49" s="161">
        <f t="shared" ref="Y49:Y54" si="17">Y28</f>
        <v>1</v>
      </c>
      <c r="Z49" s="161">
        <f t="shared" ref="Z49:Z54" si="18">IF(ISERROR(INDEX($X$49:$Y$54,MATCH(SMALL($X$49:$X$54,W49),$X$49:$X$54,0),2)),"",INDEX($X$49:$Y$54,MATCH(SMALL($X$49:$X$54,W49),$X$49:$X$54,0),2))</f>
        <v>1</v>
      </c>
      <c r="AA49" s="161"/>
    </row>
    <row r="50" spans="2:27">
      <c r="B50" s="106">
        <v>38</v>
      </c>
      <c r="C50" s="132"/>
      <c r="D50" s="132"/>
      <c r="E50" s="133"/>
      <c r="F50" s="122" t="str">
        <f t="shared" si="0"/>
        <v/>
      </c>
      <c r="L50" s="126" t="str">
        <f>IF(M50="","",MAX($L$25:L49)+1)</f>
        <v/>
      </c>
      <c r="M50" s="130"/>
      <c r="N50" s="131"/>
      <c r="P50" s="97" t="str">
        <f t="shared" si="7"/>
        <v/>
      </c>
      <c r="Q50" s="118" t="str">
        <f t="shared" si="8"/>
        <v/>
      </c>
      <c r="S50" s="129"/>
      <c r="T50" s="129"/>
      <c r="U50" s="118">
        <f t="shared" si="9"/>
        <v>0</v>
      </c>
      <c r="V50" s="118" t="str">
        <f t="shared" si="10"/>
        <v>VV</v>
      </c>
      <c r="W50" s="161">
        <v>2</v>
      </c>
      <c r="X50" s="161">
        <f t="shared" si="14"/>
        <v>2</v>
      </c>
      <c r="Y50" s="161">
        <f t="shared" si="17"/>
        <v>3</v>
      </c>
      <c r="Z50" s="161">
        <f t="shared" si="18"/>
        <v>3</v>
      </c>
      <c r="AA50" s="161"/>
    </row>
    <row r="51" spans="2:27">
      <c r="B51" s="106">
        <v>39</v>
      </c>
      <c r="C51" s="132"/>
      <c r="D51" s="132"/>
      <c r="E51" s="133"/>
      <c r="F51" s="122" t="str">
        <f t="shared" si="0"/>
        <v/>
      </c>
      <c r="L51" s="126" t="str">
        <f>IF(M51="","",MAX($L$25:L50)+1)</f>
        <v/>
      </c>
      <c r="M51" s="130"/>
      <c r="N51" s="131"/>
      <c r="P51" s="97" t="str">
        <f t="shared" si="7"/>
        <v/>
      </c>
      <c r="Q51" s="118" t="str">
        <f t="shared" si="8"/>
        <v/>
      </c>
      <c r="S51" s="129"/>
      <c r="T51" s="129"/>
      <c r="U51" s="118">
        <f t="shared" si="9"/>
        <v>0</v>
      </c>
      <c r="V51" s="118" t="str">
        <f t="shared" si="10"/>
        <v>VV</v>
      </c>
      <c r="W51" s="161">
        <v>3</v>
      </c>
      <c r="X51" s="161" t="str">
        <f t="shared" si="14"/>
        <v/>
      </c>
      <c r="Y51" s="161" t="str">
        <f t="shared" si="17"/>
        <v/>
      </c>
      <c r="Z51" s="161">
        <f t="shared" si="18"/>
        <v>9</v>
      </c>
      <c r="AA51" s="161"/>
    </row>
    <row r="52" spans="2:27">
      <c r="B52" s="106">
        <v>40</v>
      </c>
      <c r="C52" s="132"/>
      <c r="D52" s="132"/>
      <c r="E52" s="133"/>
      <c r="F52" s="122" t="str">
        <f t="shared" si="0"/>
        <v/>
      </c>
      <c r="L52" s="126" t="str">
        <f>IF(M52="","",MAX($L$25:L51)+1)</f>
        <v/>
      </c>
      <c r="M52" s="130"/>
      <c r="N52" s="131"/>
      <c r="P52" s="97" t="str">
        <f t="shared" si="7"/>
        <v/>
      </c>
      <c r="Q52" s="118" t="str">
        <f t="shared" si="8"/>
        <v/>
      </c>
      <c r="S52" s="129"/>
      <c r="T52" s="129"/>
      <c r="U52" s="118">
        <f t="shared" si="9"/>
        <v>0</v>
      </c>
      <c r="V52" s="118" t="str">
        <f t="shared" si="10"/>
        <v>VV</v>
      </c>
      <c r="W52" s="161">
        <v>4</v>
      </c>
      <c r="X52" s="161">
        <f t="shared" si="14"/>
        <v>4</v>
      </c>
      <c r="Y52" s="161">
        <f t="shared" si="17"/>
        <v>9</v>
      </c>
      <c r="Z52" s="161">
        <f t="shared" si="18"/>
        <v>0</v>
      </c>
      <c r="AA52" s="161"/>
    </row>
    <row r="53" spans="2:27">
      <c r="B53" s="106">
        <v>41</v>
      </c>
      <c r="C53" s="132"/>
      <c r="D53" s="132"/>
      <c r="E53" s="133"/>
      <c r="F53" s="122" t="str">
        <f t="shared" si="0"/>
        <v/>
      </c>
      <c r="L53" s="126" t="str">
        <f>IF(M53="","",MAX($L$25:L52)+1)</f>
        <v/>
      </c>
      <c r="M53" s="130"/>
      <c r="N53" s="131"/>
      <c r="P53" s="97" t="str">
        <f t="shared" si="7"/>
        <v/>
      </c>
      <c r="Q53" s="118" t="str">
        <f t="shared" si="8"/>
        <v/>
      </c>
      <c r="S53" s="129"/>
      <c r="T53" s="129"/>
      <c r="U53" s="118">
        <f t="shared" si="9"/>
        <v>0</v>
      </c>
      <c r="V53" s="118" t="str">
        <f t="shared" si="10"/>
        <v>VV</v>
      </c>
      <c r="W53" s="161">
        <v>5</v>
      </c>
      <c r="X53" s="161">
        <f t="shared" si="14"/>
        <v>5</v>
      </c>
      <c r="Y53" s="161">
        <f t="shared" si="17"/>
        <v>0</v>
      </c>
      <c r="Z53" s="161" t="str">
        <f t="shared" si="18"/>
        <v>A</v>
      </c>
      <c r="AA53" s="161"/>
    </row>
    <row r="54" spans="2:27">
      <c r="B54" s="106">
        <v>42</v>
      </c>
      <c r="C54" s="132"/>
      <c r="D54" s="132"/>
      <c r="E54" s="133"/>
      <c r="F54" s="122" t="str">
        <f t="shared" si="0"/>
        <v/>
      </c>
      <c r="L54" s="126" t="str">
        <f>IF(M54="","",MAX($L$25:L53)+1)</f>
        <v/>
      </c>
      <c r="M54" s="130"/>
      <c r="N54" s="131"/>
      <c r="P54" s="97" t="str">
        <f t="shared" si="7"/>
        <v/>
      </c>
      <c r="Q54" s="118" t="str">
        <f t="shared" si="8"/>
        <v/>
      </c>
      <c r="S54" s="129"/>
      <c r="T54" s="129"/>
      <c r="U54" s="118">
        <f t="shared" si="9"/>
        <v>0</v>
      </c>
      <c r="V54" s="118" t="str">
        <f t="shared" si="10"/>
        <v>VV</v>
      </c>
      <c r="W54" s="161">
        <v>6</v>
      </c>
      <c r="X54" s="161">
        <f t="shared" si="14"/>
        <v>6</v>
      </c>
      <c r="Y54" s="161" t="str">
        <f t="shared" si="17"/>
        <v>A</v>
      </c>
      <c r="Z54" s="161" t="str">
        <f t="shared" si="18"/>
        <v/>
      </c>
      <c r="AA54" s="161"/>
    </row>
    <row r="55" spans="2:27">
      <c r="B55" s="106">
        <v>43</v>
      </c>
      <c r="C55" s="132"/>
      <c r="D55" s="132"/>
      <c r="E55" s="133"/>
      <c r="F55" s="122" t="str">
        <f t="shared" si="0"/>
        <v/>
      </c>
      <c r="L55" s="126" t="str">
        <f>IF(M55="","",MAX($L$25:L54)+1)</f>
        <v/>
      </c>
      <c r="M55" s="130"/>
      <c r="N55" s="131"/>
      <c r="P55" s="97" t="str">
        <f t="shared" si="7"/>
        <v/>
      </c>
      <c r="Q55" s="118" t="str">
        <f t="shared" si="8"/>
        <v/>
      </c>
      <c r="S55" s="129"/>
      <c r="T55" s="129"/>
      <c r="U55" s="118">
        <f t="shared" si="9"/>
        <v>0</v>
      </c>
      <c r="V55" s="118" t="str">
        <f t="shared" si="10"/>
        <v>VV</v>
      </c>
      <c r="W55" s="161"/>
      <c r="X55" s="161"/>
      <c r="Y55" s="161"/>
      <c r="Z55" s="161"/>
      <c r="AA55" s="161"/>
    </row>
    <row r="56" spans="2:27">
      <c r="B56" s="106">
        <v>44</v>
      </c>
      <c r="C56" s="132"/>
      <c r="D56" s="132"/>
      <c r="E56" s="133"/>
      <c r="F56" s="122" t="str">
        <f t="shared" si="0"/>
        <v/>
      </c>
      <c r="L56" s="126" t="str">
        <f>IF(M56="","",MAX($L$25:L55)+1)</f>
        <v/>
      </c>
      <c r="M56" s="130"/>
      <c r="N56" s="131"/>
      <c r="P56" s="97" t="str">
        <f t="shared" si="7"/>
        <v/>
      </c>
      <c r="Q56" s="118" t="str">
        <f t="shared" si="8"/>
        <v/>
      </c>
      <c r="S56" s="129"/>
      <c r="T56" s="129"/>
      <c r="U56" s="118">
        <f t="shared" si="9"/>
        <v>0</v>
      </c>
      <c r="V56" s="118" t="str">
        <f t="shared" si="10"/>
        <v>VV</v>
      </c>
      <c r="W56" s="161">
        <v>1</v>
      </c>
      <c r="X56" s="161">
        <f t="shared" si="14"/>
        <v>1</v>
      </c>
      <c r="Y56" s="161">
        <f t="shared" ref="Y56:Y61" si="19">Z28</f>
        <v>1</v>
      </c>
      <c r="Z56" s="161">
        <f t="shared" ref="Z56:Z61" si="20">IF(ISERROR(INDEX($X$56:$Y$61,MATCH(SMALL($X$56:$X$61,W56),$X$56:$X$61,0),2)),"",INDEX($X$56:$Y$61,MATCH(SMALL($X$56:$X$61,W56),$X$56:$X$61,0),2))</f>
        <v>1</v>
      </c>
      <c r="AA56" s="161"/>
    </row>
    <row r="57" spans="2:27">
      <c r="B57" s="106">
        <v>45</v>
      </c>
      <c r="C57" s="132"/>
      <c r="D57" s="132"/>
      <c r="E57" s="133"/>
      <c r="F57" s="122" t="str">
        <f t="shared" si="0"/>
        <v/>
      </c>
      <c r="M57" s="121"/>
      <c r="P57" s="97" t="str">
        <f t="shared" si="7"/>
        <v/>
      </c>
      <c r="Q57" s="118" t="str">
        <f t="shared" si="8"/>
        <v/>
      </c>
      <c r="S57" s="129"/>
      <c r="T57" s="129"/>
      <c r="U57" s="118">
        <f t="shared" si="9"/>
        <v>0</v>
      </c>
      <c r="V57" s="118" t="str">
        <f t="shared" si="10"/>
        <v>VV</v>
      </c>
      <c r="W57" s="161">
        <v>2</v>
      </c>
      <c r="X57" s="161" t="str">
        <f t="shared" si="14"/>
        <v/>
      </c>
      <c r="Y57" s="161" t="str">
        <f t="shared" si="19"/>
        <v/>
      </c>
      <c r="Z57" s="161">
        <f t="shared" si="20"/>
        <v>4</v>
      </c>
      <c r="AA57" s="161"/>
    </row>
    <row r="58" spans="2:27">
      <c r="B58" s="106">
        <v>46</v>
      </c>
      <c r="C58" s="132"/>
      <c r="D58" s="132"/>
      <c r="E58" s="133"/>
      <c r="F58" s="122" t="str">
        <f t="shared" si="0"/>
        <v/>
      </c>
      <c r="P58" s="97" t="str">
        <f t="shared" si="7"/>
        <v/>
      </c>
      <c r="Q58" s="118" t="str">
        <f t="shared" si="8"/>
        <v/>
      </c>
      <c r="S58" s="129"/>
      <c r="T58" s="129"/>
      <c r="U58" s="118">
        <f t="shared" si="9"/>
        <v>0</v>
      </c>
      <c r="V58" s="118" t="str">
        <f t="shared" si="10"/>
        <v>VV</v>
      </c>
      <c r="W58" s="161">
        <v>3</v>
      </c>
      <c r="X58" s="161">
        <f t="shared" si="14"/>
        <v>3</v>
      </c>
      <c r="Y58" s="161">
        <f t="shared" si="19"/>
        <v>4</v>
      </c>
      <c r="Z58" s="161">
        <f t="shared" si="20"/>
        <v>9</v>
      </c>
      <c r="AA58" s="161"/>
    </row>
    <row r="59" spans="2:27">
      <c r="B59" s="106">
        <v>47</v>
      </c>
      <c r="C59" s="132"/>
      <c r="D59" s="132"/>
      <c r="E59" s="133"/>
      <c r="F59" s="122" t="str">
        <f t="shared" si="0"/>
        <v/>
      </c>
      <c r="P59" s="97" t="str">
        <f t="shared" si="7"/>
        <v/>
      </c>
      <c r="Q59" s="118" t="str">
        <f t="shared" si="8"/>
        <v/>
      </c>
      <c r="S59" s="129"/>
      <c r="T59" s="129"/>
      <c r="U59" s="118">
        <f t="shared" si="9"/>
        <v>0</v>
      </c>
      <c r="V59" s="118" t="str">
        <f t="shared" si="10"/>
        <v>VV</v>
      </c>
      <c r="W59" s="161">
        <v>4</v>
      </c>
      <c r="X59" s="161">
        <f t="shared" si="14"/>
        <v>4</v>
      </c>
      <c r="Y59" s="161">
        <f t="shared" si="19"/>
        <v>9</v>
      </c>
      <c r="Z59" s="161">
        <f t="shared" si="20"/>
        <v>0</v>
      </c>
      <c r="AA59" s="161"/>
    </row>
    <row r="60" spans="2:27">
      <c r="B60" s="106">
        <v>48</v>
      </c>
      <c r="C60" s="132"/>
      <c r="D60" s="132"/>
      <c r="E60" s="133"/>
      <c r="F60" s="122" t="str">
        <f t="shared" si="0"/>
        <v/>
      </c>
      <c r="P60" s="97" t="str">
        <f t="shared" si="7"/>
        <v/>
      </c>
      <c r="Q60" s="118" t="str">
        <f t="shared" si="8"/>
        <v/>
      </c>
      <c r="S60" s="129"/>
      <c r="T60" s="129"/>
      <c r="U60" s="118">
        <f t="shared" si="9"/>
        <v>0</v>
      </c>
      <c r="V60" s="118" t="str">
        <f t="shared" si="10"/>
        <v>VV</v>
      </c>
      <c r="W60" s="161">
        <v>5</v>
      </c>
      <c r="X60" s="161">
        <f t="shared" si="14"/>
        <v>5</v>
      </c>
      <c r="Y60" s="161">
        <f t="shared" si="19"/>
        <v>0</v>
      </c>
      <c r="Z60" s="161" t="str">
        <f t="shared" si="20"/>
        <v>A</v>
      </c>
      <c r="AA60" s="161"/>
    </row>
    <row r="61" spans="2:27">
      <c r="B61" s="106">
        <v>49</v>
      </c>
      <c r="C61" s="132"/>
      <c r="D61" s="132"/>
      <c r="E61" s="133"/>
      <c r="F61" s="122" t="str">
        <f t="shared" si="0"/>
        <v/>
      </c>
      <c r="P61" s="97" t="str">
        <f t="shared" si="7"/>
        <v/>
      </c>
      <c r="Q61" s="118" t="str">
        <f t="shared" si="8"/>
        <v/>
      </c>
      <c r="S61" s="129"/>
      <c r="T61" s="129"/>
      <c r="U61" s="118">
        <f t="shared" si="9"/>
        <v>0</v>
      </c>
      <c r="V61" s="118" t="str">
        <f t="shared" si="10"/>
        <v>VV</v>
      </c>
      <c r="W61" s="161">
        <v>6</v>
      </c>
      <c r="X61" s="161">
        <f t="shared" si="14"/>
        <v>6</v>
      </c>
      <c r="Y61" s="161" t="str">
        <f t="shared" si="19"/>
        <v>A</v>
      </c>
      <c r="Z61" s="161" t="str">
        <f t="shared" si="20"/>
        <v/>
      </c>
      <c r="AA61" s="161"/>
    </row>
    <row r="62" spans="2:27">
      <c r="B62" s="106">
        <v>50</v>
      </c>
      <c r="C62" s="132"/>
      <c r="D62" s="132"/>
      <c r="E62" s="133"/>
      <c r="F62" s="122" t="str">
        <f t="shared" si="0"/>
        <v/>
      </c>
      <c r="P62" s="97" t="str">
        <f t="shared" si="7"/>
        <v/>
      </c>
      <c r="Q62" s="118" t="str">
        <f t="shared" si="8"/>
        <v/>
      </c>
      <c r="S62" s="129"/>
      <c r="T62" s="129"/>
      <c r="U62" s="118">
        <f t="shared" si="9"/>
        <v>0</v>
      </c>
      <c r="V62" s="118" t="str">
        <f t="shared" si="10"/>
        <v>VV</v>
      </c>
      <c r="W62" s="161"/>
      <c r="X62" s="161"/>
      <c r="Y62" s="161"/>
      <c r="Z62" s="161"/>
      <c r="AA62" s="161"/>
    </row>
    <row r="63" spans="2:27">
      <c r="B63" s="106">
        <v>51</v>
      </c>
      <c r="C63" s="132"/>
      <c r="D63" s="132"/>
      <c r="E63" s="133"/>
      <c r="F63" s="122" t="str">
        <f t="shared" si="0"/>
        <v/>
      </c>
      <c r="P63" s="97" t="str">
        <f t="shared" si="7"/>
        <v/>
      </c>
      <c r="Q63" s="118" t="str">
        <f t="shared" si="8"/>
        <v/>
      </c>
      <c r="S63" s="129"/>
      <c r="T63" s="129"/>
      <c r="U63" s="118">
        <f t="shared" si="9"/>
        <v>0</v>
      </c>
      <c r="V63" s="118" t="str">
        <f t="shared" si="10"/>
        <v>VV</v>
      </c>
      <c r="W63" s="161">
        <v>1</v>
      </c>
      <c r="X63" s="161">
        <f t="shared" si="14"/>
        <v>1</v>
      </c>
      <c r="Y63" s="161">
        <f t="shared" ref="Y63:Y68" si="21">AA28</f>
        <v>3</v>
      </c>
      <c r="Z63" s="161">
        <f t="shared" ref="Z63:Z68" si="22">IF(ISERROR(INDEX($X$63:$Y$68,MATCH(SMALL($X$63:$X$68,W63),$X$63:$X$68,0),2)),"",INDEX($X$63:$Y$68,MATCH(SMALL($X$63:$X$68,W63),$X$63:$X$68,0),2))</f>
        <v>3</v>
      </c>
      <c r="AA63" s="161"/>
    </row>
    <row r="64" spans="2:27">
      <c r="B64" s="106">
        <v>52</v>
      </c>
      <c r="C64" s="132"/>
      <c r="D64" s="132"/>
      <c r="E64" s="133"/>
      <c r="F64" s="122" t="str">
        <f t="shared" si="0"/>
        <v/>
      </c>
      <c r="P64" s="97" t="str">
        <f t="shared" si="7"/>
        <v/>
      </c>
      <c r="Q64" s="118" t="str">
        <f t="shared" si="8"/>
        <v/>
      </c>
      <c r="S64" s="129"/>
      <c r="T64" s="129"/>
      <c r="U64" s="118">
        <f t="shared" si="9"/>
        <v>0</v>
      </c>
      <c r="V64" s="118" t="str">
        <f t="shared" si="10"/>
        <v>VV</v>
      </c>
      <c r="W64" s="161">
        <v>2</v>
      </c>
      <c r="X64" s="161">
        <f t="shared" si="14"/>
        <v>2</v>
      </c>
      <c r="Y64" s="161">
        <f t="shared" si="21"/>
        <v>2</v>
      </c>
      <c r="Z64" s="161">
        <f t="shared" si="22"/>
        <v>2</v>
      </c>
      <c r="AA64" s="161"/>
    </row>
    <row r="65" spans="2:27">
      <c r="B65" s="106">
        <v>53</v>
      </c>
      <c r="C65" s="132"/>
      <c r="D65" s="132"/>
      <c r="E65" s="133"/>
      <c r="F65" s="122" t="str">
        <f t="shared" si="0"/>
        <v/>
      </c>
      <c r="P65" s="97" t="str">
        <f t="shared" si="7"/>
        <v/>
      </c>
      <c r="Q65" s="118" t="str">
        <f t="shared" si="8"/>
        <v/>
      </c>
      <c r="S65" s="129"/>
      <c r="T65" s="129"/>
      <c r="U65" s="118">
        <f t="shared" si="9"/>
        <v>0</v>
      </c>
      <c r="V65" s="118" t="str">
        <f t="shared" si="10"/>
        <v>VV</v>
      </c>
      <c r="W65" s="161">
        <v>3</v>
      </c>
      <c r="X65" s="161">
        <f t="shared" si="14"/>
        <v>3</v>
      </c>
      <c r="Y65" s="161" t="str">
        <f t="shared" si="21"/>
        <v>Z</v>
      </c>
      <c r="Z65" s="161" t="str">
        <f t="shared" si="22"/>
        <v>Z</v>
      </c>
      <c r="AA65" s="161"/>
    </row>
    <row r="66" spans="2:27">
      <c r="B66" s="106">
        <v>54</v>
      </c>
      <c r="C66" s="132"/>
      <c r="D66" s="132"/>
      <c r="E66" s="133"/>
      <c r="F66" s="122" t="str">
        <f t="shared" si="0"/>
        <v/>
      </c>
      <c r="P66" s="97" t="str">
        <f t="shared" si="7"/>
        <v/>
      </c>
      <c r="Q66" s="118" t="str">
        <f t="shared" si="8"/>
        <v/>
      </c>
      <c r="S66" s="129"/>
      <c r="T66" s="129"/>
      <c r="U66" s="118">
        <f t="shared" si="9"/>
        <v>0</v>
      </c>
      <c r="V66" s="118" t="str">
        <f t="shared" si="10"/>
        <v>VV</v>
      </c>
      <c r="W66" s="161">
        <v>4</v>
      </c>
      <c r="X66" s="161">
        <f t="shared" si="14"/>
        <v>4</v>
      </c>
      <c r="Y66" s="161" t="str">
        <f t="shared" si="21"/>
        <v>A</v>
      </c>
      <c r="Z66" s="161" t="str">
        <f t="shared" si="22"/>
        <v>A</v>
      </c>
      <c r="AA66" s="161"/>
    </row>
    <row r="67" spans="2:27">
      <c r="B67" s="106">
        <v>55</v>
      </c>
      <c r="C67" s="132"/>
      <c r="D67" s="132"/>
      <c r="E67" s="133"/>
      <c r="F67" s="122" t="str">
        <f t="shared" si="0"/>
        <v/>
      </c>
      <c r="P67" s="97" t="str">
        <f t="shared" si="7"/>
        <v/>
      </c>
      <c r="Q67" s="118" t="str">
        <f t="shared" si="8"/>
        <v/>
      </c>
      <c r="S67" s="129"/>
      <c r="T67" s="129"/>
      <c r="U67" s="118">
        <f t="shared" si="9"/>
        <v>0</v>
      </c>
      <c r="V67" s="118" t="str">
        <f t="shared" si="10"/>
        <v>VV</v>
      </c>
      <c r="W67" s="161">
        <v>5</v>
      </c>
      <c r="X67" s="161">
        <f t="shared" si="14"/>
        <v>5</v>
      </c>
      <c r="Y67" s="161">
        <f t="shared" si="21"/>
        <v>2</v>
      </c>
      <c r="Z67" s="161">
        <f t="shared" si="22"/>
        <v>2</v>
      </c>
      <c r="AA67" s="161"/>
    </row>
    <row r="68" spans="2:27">
      <c r="B68" s="106">
        <v>56</v>
      </c>
      <c r="C68" s="132"/>
      <c r="D68" s="132"/>
      <c r="E68" s="133"/>
      <c r="F68" s="122" t="str">
        <f t="shared" si="0"/>
        <v/>
      </c>
      <c r="P68" s="97" t="str">
        <f t="shared" si="7"/>
        <v/>
      </c>
      <c r="Q68" s="118" t="str">
        <f t="shared" si="8"/>
        <v/>
      </c>
      <c r="S68" s="129"/>
      <c r="T68" s="129"/>
      <c r="U68" s="118">
        <f t="shared" si="9"/>
        <v>0</v>
      </c>
      <c r="V68" s="118" t="str">
        <f t="shared" si="10"/>
        <v>VV</v>
      </c>
      <c r="W68" s="161">
        <v>6</v>
      </c>
      <c r="X68" s="161">
        <f t="shared" si="14"/>
        <v>6</v>
      </c>
      <c r="Y68" s="161">
        <f t="shared" si="21"/>
        <v>2</v>
      </c>
      <c r="Z68" s="161">
        <f t="shared" si="22"/>
        <v>2</v>
      </c>
      <c r="AA68" s="161"/>
    </row>
    <row r="69" spans="2:27">
      <c r="B69" s="106">
        <v>57</v>
      </c>
      <c r="C69" s="132"/>
      <c r="D69" s="132"/>
      <c r="E69" s="133"/>
      <c r="F69" s="122" t="str">
        <f t="shared" si="0"/>
        <v/>
      </c>
      <c r="P69" s="97" t="str">
        <f t="shared" si="7"/>
        <v/>
      </c>
      <c r="Q69" s="118" t="str">
        <f t="shared" si="8"/>
        <v/>
      </c>
      <c r="S69" s="129"/>
      <c r="T69" s="129"/>
      <c r="U69" s="118">
        <f t="shared" si="9"/>
        <v>0</v>
      </c>
      <c r="V69" s="118" t="str">
        <f t="shared" si="10"/>
        <v>VV</v>
      </c>
      <c r="W69" s="161"/>
      <c r="X69" s="161"/>
      <c r="Y69" s="161"/>
      <c r="Z69" s="161"/>
      <c r="AA69" s="161"/>
    </row>
    <row r="70" spans="2:27">
      <c r="B70" s="106">
        <v>58</v>
      </c>
      <c r="C70" s="132"/>
      <c r="D70" s="132"/>
      <c r="E70" s="133"/>
      <c r="F70" s="122" t="str">
        <f t="shared" si="0"/>
        <v/>
      </c>
      <c r="P70" s="97" t="str">
        <f t="shared" si="7"/>
        <v/>
      </c>
      <c r="Q70" s="118" t="str">
        <f t="shared" si="8"/>
        <v/>
      </c>
      <c r="S70" s="129"/>
      <c r="T70" s="129"/>
      <c r="U70" s="118">
        <f t="shared" si="9"/>
        <v>0</v>
      </c>
      <c r="V70" s="118" t="str">
        <f t="shared" si="10"/>
        <v>VV</v>
      </c>
      <c r="W70" s="161"/>
      <c r="X70" s="161"/>
      <c r="Y70" s="161"/>
      <c r="Z70" s="161"/>
      <c r="AA70" s="161"/>
    </row>
    <row r="71" spans="2:27">
      <c r="B71" s="106">
        <v>59</v>
      </c>
      <c r="C71" s="132"/>
      <c r="D71" s="132"/>
      <c r="E71" s="133"/>
      <c r="F71" s="122" t="str">
        <f t="shared" si="0"/>
        <v/>
      </c>
      <c r="P71" s="97" t="str">
        <f t="shared" si="7"/>
        <v/>
      </c>
      <c r="Q71" s="118" t="str">
        <f t="shared" si="8"/>
        <v/>
      </c>
      <c r="S71" s="129"/>
      <c r="T71" s="129"/>
      <c r="U71" s="118">
        <f t="shared" si="9"/>
        <v>0</v>
      </c>
      <c r="V71" s="118" t="str">
        <f t="shared" si="10"/>
        <v>VV</v>
      </c>
      <c r="W71" s="161"/>
      <c r="X71" s="161"/>
      <c r="Y71" s="161"/>
      <c r="Z71" s="161"/>
      <c r="AA71" s="161"/>
    </row>
    <row r="72" spans="2:27">
      <c r="B72" s="106">
        <v>60</v>
      </c>
      <c r="C72" s="132"/>
      <c r="D72" s="132"/>
      <c r="E72" s="133"/>
      <c r="F72" s="122" t="str">
        <f t="shared" si="0"/>
        <v/>
      </c>
      <c r="P72" s="97" t="str">
        <f t="shared" si="7"/>
        <v/>
      </c>
      <c r="Q72" s="118" t="str">
        <f t="shared" si="8"/>
        <v/>
      </c>
      <c r="S72" s="129"/>
      <c r="T72" s="129"/>
      <c r="U72" s="118">
        <f t="shared" si="9"/>
        <v>0</v>
      </c>
      <c r="V72" s="118" t="str">
        <f t="shared" si="10"/>
        <v>VV</v>
      </c>
      <c r="W72" s="161"/>
      <c r="X72" s="161"/>
      <c r="Y72" s="161"/>
      <c r="Z72" s="161"/>
      <c r="AA72" s="161"/>
    </row>
    <row r="73" spans="2:27">
      <c r="B73" s="106">
        <v>61</v>
      </c>
      <c r="C73" s="132"/>
      <c r="D73" s="132"/>
      <c r="E73" s="133"/>
      <c r="F73" s="122" t="str">
        <f t="shared" si="0"/>
        <v/>
      </c>
      <c r="P73" s="97" t="str">
        <f t="shared" si="7"/>
        <v/>
      </c>
      <c r="Q73" s="118" t="str">
        <f t="shared" si="8"/>
        <v/>
      </c>
      <c r="S73" s="129"/>
      <c r="T73" s="129"/>
      <c r="U73" s="118">
        <f t="shared" si="9"/>
        <v>0</v>
      </c>
      <c r="V73" s="118" t="str">
        <f t="shared" si="10"/>
        <v>VV</v>
      </c>
      <c r="W73" s="161"/>
      <c r="X73" s="161"/>
      <c r="Y73" s="161"/>
      <c r="Z73" s="161"/>
      <c r="AA73" s="161"/>
    </row>
    <row r="74" spans="2:27">
      <c r="B74" s="106">
        <v>62</v>
      </c>
      <c r="C74" s="132"/>
      <c r="D74" s="132"/>
      <c r="E74" s="133"/>
      <c r="F74" s="122" t="str">
        <f t="shared" si="0"/>
        <v/>
      </c>
      <c r="P74" s="97" t="str">
        <f t="shared" si="7"/>
        <v/>
      </c>
      <c r="Q74" s="118" t="str">
        <f t="shared" si="8"/>
        <v/>
      </c>
      <c r="S74" s="129"/>
      <c r="T74" s="129"/>
      <c r="U74" s="118">
        <f t="shared" si="9"/>
        <v>0</v>
      </c>
      <c r="V74" s="118" t="str">
        <f t="shared" si="10"/>
        <v>VV</v>
      </c>
      <c r="W74" s="161"/>
      <c r="X74" s="161"/>
      <c r="Y74" s="161"/>
      <c r="Z74" s="161"/>
      <c r="AA74" s="161"/>
    </row>
    <row r="75" spans="2:27">
      <c r="B75" s="106">
        <v>63</v>
      </c>
      <c r="C75" s="132"/>
      <c r="D75" s="132"/>
      <c r="E75" s="133"/>
      <c r="F75" s="122" t="str">
        <f t="shared" si="0"/>
        <v/>
      </c>
      <c r="P75" s="97" t="str">
        <f t="shared" si="7"/>
        <v/>
      </c>
      <c r="Q75" s="118" t="str">
        <f t="shared" si="8"/>
        <v/>
      </c>
      <c r="S75" s="129"/>
      <c r="T75" s="129"/>
      <c r="U75" s="118">
        <f t="shared" si="9"/>
        <v>0</v>
      </c>
      <c r="V75" s="118" t="str">
        <f t="shared" si="10"/>
        <v>VV</v>
      </c>
      <c r="W75" s="161"/>
      <c r="X75" s="161"/>
      <c r="Y75" s="161"/>
      <c r="Z75" s="161"/>
      <c r="AA75" s="161"/>
    </row>
    <row r="76" spans="2:27">
      <c r="B76" s="106">
        <v>64</v>
      </c>
      <c r="C76" s="132"/>
      <c r="D76" s="132"/>
      <c r="E76" s="133"/>
      <c r="F76" s="122" t="str">
        <f t="shared" si="0"/>
        <v/>
      </c>
      <c r="P76" s="97" t="str">
        <f t="shared" si="7"/>
        <v/>
      </c>
      <c r="Q76" s="118" t="str">
        <f t="shared" si="8"/>
        <v/>
      </c>
      <c r="S76" s="129"/>
      <c r="T76" s="129"/>
      <c r="U76" s="118">
        <f t="shared" si="9"/>
        <v>0</v>
      </c>
      <c r="V76" s="118" t="str">
        <f t="shared" si="10"/>
        <v>VV</v>
      </c>
      <c r="W76" s="161"/>
      <c r="X76" s="161"/>
      <c r="Y76" s="161"/>
      <c r="Z76" s="161"/>
      <c r="AA76" s="161"/>
    </row>
    <row r="77" spans="2:27">
      <c r="B77" s="106">
        <v>65</v>
      </c>
      <c r="C77" s="132"/>
      <c r="D77" s="132"/>
      <c r="E77" s="133"/>
      <c r="F77" s="122" t="str">
        <f t="shared" si="0"/>
        <v/>
      </c>
      <c r="P77" s="97" t="str">
        <f t="shared" si="7"/>
        <v/>
      </c>
      <c r="Q77" s="118" t="str">
        <f t="shared" si="8"/>
        <v/>
      </c>
      <c r="S77" s="129"/>
      <c r="T77" s="129"/>
      <c r="U77" s="118">
        <f t="shared" si="9"/>
        <v>0</v>
      </c>
      <c r="V77" s="118" t="str">
        <f t="shared" si="10"/>
        <v>VV</v>
      </c>
      <c r="W77" s="161"/>
      <c r="X77" s="161"/>
      <c r="Y77" s="161"/>
      <c r="Z77" s="161"/>
      <c r="AA77" s="161"/>
    </row>
    <row r="78" spans="2:27">
      <c r="B78" s="106">
        <v>66</v>
      </c>
      <c r="C78" s="132"/>
      <c r="D78" s="132"/>
      <c r="E78" s="133"/>
      <c r="F78" s="122" t="str">
        <f t="shared" ref="F78:F141" si="23">C78&amp;IF(D78="","",IF(C78="",D78," "&amp;D78))&amp;IF(E78="",""," ("&amp;E78&amp;")")</f>
        <v/>
      </c>
      <c r="P78" s="97" t="str">
        <f t="shared" si="7"/>
        <v/>
      </c>
      <c r="Q78" s="118" t="str">
        <f t="shared" si="8"/>
        <v/>
      </c>
      <c r="S78" s="129"/>
      <c r="T78" s="129"/>
      <c r="U78" s="118">
        <f t="shared" si="9"/>
        <v>0</v>
      </c>
      <c r="V78" s="118" t="str">
        <f t="shared" si="10"/>
        <v>VV</v>
      </c>
      <c r="W78" s="161"/>
      <c r="X78" s="161"/>
      <c r="Y78" s="161"/>
      <c r="Z78" s="161"/>
      <c r="AA78" s="161"/>
    </row>
    <row r="79" spans="2:27">
      <c r="B79" s="106">
        <v>67</v>
      </c>
      <c r="C79" s="132"/>
      <c r="D79" s="132"/>
      <c r="E79" s="133"/>
      <c r="F79" s="122" t="str">
        <f t="shared" si="23"/>
        <v/>
      </c>
      <c r="P79" s="97" t="str">
        <f t="shared" si="7"/>
        <v/>
      </c>
      <c r="Q79" s="118" t="str">
        <f t="shared" si="8"/>
        <v/>
      </c>
      <c r="S79" s="129"/>
      <c r="T79" s="129"/>
      <c r="U79" s="118">
        <f t="shared" si="9"/>
        <v>0</v>
      </c>
      <c r="V79" s="118" t="str">
        <f t="shared" si="10"/>
        <v>VV</v>
      </c>
      <c r="W79" s="161"/>
      <c r="X79" s="161"/>
      <c r="Y79" s="161"/>
      <c r="Z79" s="161"/>
      <c r="AA79" s="161"/>
    </row>
    <row r="80" spans="2:27">
      <c r="B80" s="106">
        <v>68</v>
      </c>
      <c r="C80" s="132"/>
      <c r="D80" s="132"/>
      <c r="E80" s="133"/>
      <c r="F80" s="122" t="str">
        <f t="shared" si="23"/>
        <v/>
      </c>
      <c r="P80" s="97" t="str">
        <f t="shared" si="7"/>
        <v/>
      </c>
      <c r="Q80" s="118" t="str">
        <f t="shared" si="8"/>
        <v/>
      </c>
      <c r="S80" s="129"/>
      <c r="T80" s="129"/>
      <c r="U80" s="118">
        <f t="shared" si="9"/>
        <v>0</v>
      </c>
      <c r="V80" s="118" t="str">
        <f t="shared" si="10"/>
        <v>VV</v>
      </c>
      <c r="W80" s="161"/>
      <c r="X80" s="161"/>
      <c r="Y80" s="161"/>
      <c r="Z80" s="161"/>
      <c r="AA80" s="161"/>
    </row>
    <row r="81" spans="2:27">
      <c r="B81" s="106">
        <v>69</v>
      </c>
      <c r="C81" s="132"/>
      <c r="D81" s="132"/>
      <c r="E81" s="133"/>
      <c r="F81" s="122" t="str">
        <f t="shared" si="23"/>
        <v/>
      </c>
      <c r="P81" s="97" t="str">
        <f t="shared" si="7"/>
        <v/>
      </c>
      <c r="Q81" s="118" t="str">
        <f t="shared" si="8"/>
        <v/>
      </c>
      <c r="S81" s="129"/>
      <c r="T81" s="129"/>
      <c r="U81" s="118">
        <f t="shared" si="9"/>
        <v>0</v>
      </c>
      <c r="V81" s="118" t="str">
        <f t="shared" si="10"/>
        <v>VV</v>
      </c>
      <c r="W81" s="161"/>
      <c r="X81" s="161"/>
      <c r="Y81" s="161"/>
      <c r="Z81" s="161"/>
      <c r="AA81" s="161"/>
    </row>
    <row r="82" spans="2:27">
      <c r="B82" s="106">
        <v>70</v>
      </c>
      <c r="C82" s="132"/>
      <c r="D82" s="132"/>
      <c r="E82" s="133"/>
      <c r="F82" s="122" t="str">
        <f t="shared" si="23"/>
        <v/>
      </c>
      <c r="P82" s="97" t="str">
        <f t="shared" si="7"/>
        <v/>
      </c>
      <c r="Q82" s="118" t="str">
        <f t="shared" si="8"/>
        <v/>
      </c>
      <c r="S82" s="129"/>
      <c r="T82" s="129"/>
      <c r="U82" s="118">
        <f t="shared" si="9"/>
        <v>0</v>
      </c>
      <c r="V82" s="118" t="str">
        <f t="shared" si="10"/>
        <v>VV</v>
      </c>
      <c r="W82" s="161"/>
      <c r="X82" s="161"/>
      <c r="Y82" s="161"/>
      <c r="Z82" s="161"/>
      <c r="AA82" s="161"/>
    </row>
    <row r="83" spans="2:27">
      <c r="B83" s="106">
        <v>71</v>
      </c>
      <c r="C83" s="132"/>
      <c r="D83" s="132"/>
      <c r="E83" s="133"/>
      <c r="F83" s="122" t="str">
        <f t="shared" si="23"/>
        <v/>
      </c>
      <c r="P83" s="97" t="str">
        <f t="shared" si="7"/>
        <v/>
      </c>
      <c r="Q83" s="118" t="str">
        <f t="shared" si="8"/>
        <v/>
      </c>
      <c r="S83" s="129"/>
      <c r="T83" s="129"/>
      <c r="U83" s="118">
        <f t="shared" si="9"/>
        <v>0</v>
      </c>
      <c r="V83" s="118" t="str">
        <f t="shared" si="10"/>
        <v>VV</v>
      </c>
      <c r="W83" s="161"/>
      <c r="X83" s="161"/>
      <c r="Y83" s="161"/>
      <c r="Z83" s="161"/>
      <c r="AA83" s="161"/>
    </row>
    <row r="84" spans="2:27">
      <c r="B84" s="106">
        <v>72</v>
      </c>
      <c r="C84" s="132"/>
      <c r="D84" s="132"/>
      <c r="E84" s="133"/>
      <c r="F84" s="122" t="str">
        <f t="shared" si="23"/>
        <v/>
      </c>
      <c r="P84" s="97" t="str">
        <f t="shared" si="7"/>
        <v/>
      </c>
      <c r="Q84" s="118" t="str">
        <f t="shared" si="8"/>
        <v/>
      </c>
      <c r="S84" s="129"/>
      <c r="T84" s="129"/>
      <c r="U84" s="118">
        <f t="shared" si="9"/>
        <v>0</v>
      </c>
      <c r="V84" s="118" t="str">
        <f t="shared" si="10"/>
        <v>VV</v>
      </c>
      <c r="W84" s="161"/>
      <c r="X84" s="161"/>
      <c r="Y84" s="161"/>
      <c r="Z84" s="161"/>
      <c r="AA84" s="161"/>
    </row>
    <row r="85" spans="2:27">
      <c r="B85" s="106">
        <v>73</v>
      </c>
      <c r="C85" s="132"/>
      <c r="D85" s="132"/>
      <c r="E85" s="133"/>
      <c r="F85" s="122" t="str">
        <f t="shared" si="23"/>
        <v/>
      </c>
      <c r="P85" s="97" t="str">
        <f t="shared" si="7"/>
        <v/>
      </c>
      <c r="Q85" s="118" t="str">
        <f t="shared" si="8"/>
        <v/>
      </c>
      <c r="S85" s="129"/>
      <c r="T85" s="129"/>
      <c r="U85" s="118">
        <f t="shared" si="9"/>
        <v>0</v>
      </c>
      <c r="V85" s="118" t="str">
        <f t="shared" si="10"/>
        <v>VV</v>
      </c>
      <c r="W85" s="161"/>
      <c r="X85" s="161"/>
      <c r="Y85" s="161"/>
      <c r="Z85" s="161"/>
      <c r="AA85" s="161"/>
    </row>
    <row r="86" spans="2:27">
      <c r="B86" s="106">
        <v>74</v>
      </c>
      <c r="C86" s="132"/>
      <c r="D86" s="132"/>
      <c r="E86" s="133"/>
      <c r="F86" s="122" t="str">
        <f t="shared" si="23"/>
        <v/>
      </c>
      <c r="P86" s="97" t="str">
        <f t="shared" si="7"/>
        <v/>
      </c>
      <c r="Q86" s="118" t="str">
        <f t="shared" si="8"/>
        <v/>
      </c>
      <c r="S86" s="129"/>
      <c r="T86" s="129"/>
      <c r="U86" s="118">
        <f t="shared" si="9"/>
        <v>0</v>
      </c>
      <c r="V86" s="118" t="str">
        <f t="shared" si="10"/>
        <v>VV</v>
      </c>
    </row>
    <row r="87" spans="2:27">
      <c r="B87" s="106">
        <v>75</v>
      </c>
      <c r="C87" s="132"/>
      <c r="D87" s="132"/>
      <c r="E87" s="133"/>
      <c r="F87" s="122" t="str">
        <f t="shared" si="23"/>
        <v/>
      </c>
      <c r="P87" s="97" t="str">
        <f t="shared" si="7"/>
        <v/>
      </c>
      <c r="Q87" s="118" t="str">
        <f t="shared" si="8"/>
        <v/>
      </c>
      <c r="S87" s="129"/>
      <c r="T87" s="129"/>
      <c r="U87" s="118">
        <f t="shared" si="9"/>
        <v>0</v>
      </c>
      <c r="V87" s="118" t="str">
        <f t="shared" si="10"/>
        <v>VV</v>
      </c>
    </row>
    <row r="88" spans="2:27">
      <c r="B88" s="106">
        <v>76</v>
      </c>
      <c r="C88" s="132"/>
      <c r="D88" s="132"/>
      <c r="E88" s="133"/>
      <c r="F88" s="122" t="str">
        <f t="shared" si="23"/>
        <v/>
      </c>
      <c r="P88" s="97" t="str">
        <f t="shared" si="7"/>
        <v/>
      </c>
      <c r="Q88" s="118" t="str">
        <f t="shared" si="8"/>
        <v/>
      </c>
      <c r="S88" s="129"/>
      <c r="T88" s="129"/>
      <c r="U88" s="118">
        <f t="shared" si="9"/>
        <v>0</v>
      </c>
      <c r="V88" s="118" t="str">
        <f t="shared" si="10"/>
        <v>VV</v>
      </c>
    </row>
    <row r="89" spans="2:27">
      <c r="B89" s="106">
        <v>77</v>
      </c>
      <c r="C89" s="132"/>
      <c r="D89" s="132"/>
      <c r="E89" s="133"/>
      <c r="F89" s="122" t="str">
        <f t="shared" si="23"/>
        <v/>
      </c>
      <c r="P89" s="97" t="str">
        <f t="shared" si="7"/>
        <v/>
      </c>
      <c r="Q89" s="118" t="str">
        <f t="shared" si="8"/>
        <v/>
      </c>
      <c r="S89" s="129"/>
      <c r="T89" s="129"/>
      <c r="U89" s="118">
        <f t="shared" si="9"/>
        <v>0</v>
      </c>
      <c r="V89" s="118" t="str">
        <f t="shared" si="10"/>
        <v>VV</v>
      </c>
    </row>
    <row r="90" spans="2:27">
      <c r="B90" s="106">
        <v>78</v>
      </c>
      <c r="C90" s="132"/>
      <c r="D90" s="132"/>
      <c r="E90" s="133"/>
      <c r="F90" s="122" t="str">
        <f t="shared" si="23"/>
        <v/>
      </c>
      <c r="P90" s="97" t="str">
        <f t="shared" si="7"/>
        <v/>
      </c>
      <c r="Q90" s="118" t="str">
        <f t="shared" si="8"/>
        <v/>
      </c>
      <c r="S90" s="129"/>
      <c r="T90" s="129"/>
      <c r="U90" s="118">
        <f t="shared" si="9"/>
        <v>0</v>
      </c>
      <c r="V90" s="118" t="str">
        <f t="shared" si="10"/>
        <v>VV</v>
      </c>
    </row>
    <row r="91" spans="2:27">
      <c r="B91" s="106">
        <v>79</v>
      </c>
      <c r="C91" s="132"/>
      <c r="D91" s="132"/>
      <c r="E91" s="133"/>
      <c r="F91" s="122" t="str">
        <f t="shared" si="23"/>
        <v/>
      </c>
      <c r="P91" s="97" t="str">
        <f t="shared" si="7"/>
        <v/>
      </c>
      <c r="Q91" s="118" t="str">
        <f t="shared" si="8"/>
        <v/>
      </c>
      <c r="S91" s="129"/>
      <c r="T91" s="129"/>
      <c r="U91" s="118">
        <f t="shared" si="9"/>
        <v>0</v>
      </c>
      <c r="V91" s="118" t="str">
        <f t="shared" si="10"/>
        <v>VV</v>
      </c>
    </row>
    <row r="92" spans="2:27">
      <c r="B92" s="106">
        <v>80</v>
      </c>
      <c r="C92" s="132"/>
      <c r="D92" s="132"/>
      <c r="E92" s="133"/>
      <c r="F92" s="122" t="str">
        <f t="shared" si="23"/>
        <v/>
      </c>
      <c r="P92" s="97" t="str">
        <f t="shared" ref="P92:P126" si="24">IF(ISERROR(INDEX($M$27:$N$56,MATCH(S92,$M$27:$M$56,0),2)*1000+R92),"",INDEX($M$27:$N$56,MATCH(S92,$M$27:$M$56,0),2)*1000+INDEX($L$27:$M$56,MATCH(S92,$M$27:$M$56,0),1)*100+R92)</f>
        <v/>
      </c>
      <c r="Q92" s="118" t="str">
        <f t="shared" ref="Q92:Q126" si="25">IF(S92="","",R92)</f>
        <v/>
      </c>
      <c r="S92" s="129"/>
      <c r="T92" s="129"/>
      <c r="U92" s="118">
        <f t="shared" ref="U92:U126" si="26">IF(T92="",0,IF(ISERROR(VLOOKUP(T92,$AH$28:$AI$32,2,0)),0,VLOOKUP(T92,$AH$28:$AI$32,2,0)))</f>
        <v>0</v>
      </c>
      <c r="V92" s="118" t="str">
        <f t="shared" ref="V92:V126" si="27">IF(T92="","VV",IF(ISERROR(VLOOKUP(T92,$AH$28:$AI$32,2,0)),"V",VLOOKUP(T92,$AH$28:$AI$32,2,0)))</f>
        <v>VV</v>
      </c>
    </row>
    <row r="93" spans="2:27">
      <c r="B93" s="106">
        <v>81</v>
      </c>
      <c r="C93" s="132"/>
      <c r="D93" s="132"/>
      <c r="E93" s="133"/>
      <c r="F93" s="122" t="str">
        <f t="shared" si="23"/>
        <v/>
      </c>
      <c r="P93" s="97" t="str">
        <f t="shared" si="24"/>
        <v/>
      </c>
      <c r="Q93" s="118" t="str">
        <f t="shared" si="25"/>
        <v/>
      </c>
      <c r="S93" s="129"/>
      <c r="T93" s="129"/>
      <c r="U93" s="118">
        <f t="shared" si="26"/>
        <v>0</v>
      </c>
      <c r="V93" s="118" t="str">
        <f t="shared" si="27"/>
        <v>VV</v>
      </c>
    </row>
    <row r="94" spans="2:27">
      <c r="B94" s="106">
        <v>82</v>
      </c>
      <c r="C94" s="132"/>
      <c r="D94" s="132"/>
      <c r="E94" s="133"/>
      <c r="F94" s="122" t="str">
        <f t="shared" si="23"/>
        <v/>
      </c>
      <c r="P94" s="97" t="str">
        <f t="shared" si="24"/>
        <v/>
      </c>
      <c r="Q94" s="118" t="str">
        <f t="shared" si="25"/>
        <v/>
      </c>
      <c r="S94" s="129"/>
      <c r="T94" s="129"/>
      <c r="U94" s="118">
        <f t="shared" si="26"/>
        <v>0</v>
      </c>
      <c r="V94" s="118" t="str">
        <f t="shared" si="27"/>
        <v>VV</v>
      </c>
    </row>
    <row r="95" spans="2:27">
      <c r="B95" s="106">
        <v>83</v>
      </c>
      <c r="C95" s="132"/>
      <c r="D95" s="132"/>
      <c r="E95" s="133"/>
      <c r="F95" s="122" t="str">
        <f t="shared" si="23"/>
        <v/>
      </c>
      <c r="P95" s="97" t="str">
        <f t="shared" si="24"/>
        <v/>
      </c>
      <c r="Q95" s="118" t="str">
        <f t="shared" si="25"/>
        <v/>
      </c>
      <c r="S95" s="129"/>
      <c r="T95" s="129"/>
      <c r="U95" s="118">
        <f t="shared" si="26"/>
        <v>0</v>
      </c>
      <c r="V95" s="118" t="str">
        <f t="shared" si="27"/>
        <v>VV</v>
      </c>
    </row>
    <row r="96" spans="2:27">
      <c r="B96" s="106">
        <v>84</v>
      </c>
      <c r="C96" s="132"/>
      <c r="D96" s="132"/>
      <c r="E96" s="133"/>
      <c r="F96" s="122" t="str">
        <f t="shared" si="23"/>
        <v/>
      </c>
      <c r="P96" s="97" t="str">
        <f t="shared" si="24"/>
        <v/>
      </c>
      <c r="Q96" s="118" t="str">
        <f t="shared" si="25"/>
        <v/>
      </c>
      <c r="S96" s="129"/>
      <c r="T96" s="129"/>
      <c r="U96" s="118">
        <f t="shared" si="26"/>
        <v>0</v>
      </c>
      <c r="V96" s="118" t="str">
        <f t="shared" si="27"/>
        <v>VV</v>
      </c>
    </row>
    <row r="97" spans="2:22">
      <c r="B97" s="106">
        <v>85</v>
      </c>
      <c r="C97" s="132"/>
      <c r="D97" s="132"/>
      <c r="E97" s="133"/>
      <c r="F97" s="122" t="str">
        <f t="shared" si="23"/>
        <v/>
      </c>
      <c r="P97" s="97" t="str">
        <f t="shared" si="24"/>
        <v/>
      </c>
      <c r="Q97" s="118" t="str">
        <f t="shared" si="25"/>
        <v/>
      </c>
      <c r="S97" s="129"/>
      <c r="T97" s="129"/>
      <c r="U97" s="118">
        <f t="shared" si="26"/>
        <v>0</v>
      </c>
      <c r="V97" s="118" t="str">
        <f t="shared" si="27"/>
        <v>VV</v>
      </c>
    </row>
    <row r="98" spans="2:22">
      <c r="B98" s="106">
        <v>86</v>
      </c>
      <c r="C98" s="132"/>
      <c r="D98" s="132"/>
      <c r="E98" s="133"/>
      <c r="F98" s="122" t="str">
        <f t="shared" si="23"/>
        <v/>
      </c>
      <c r="P98" s="97" t="str">
        <f t="shared" si="24"/>
        <v/>
      </c>
      <c r="Q98" s="118" t="str">
        <f t="shared" si="25"/>
        <v/>
      </c>
      <c r="S98" s="129"/>
      <c r="T98" s="129"/>
      <c r="U98" s="118">
        <f t="shared" si="26"/>
        <v>0</v>
      </c>
      <c r="V98" s="118" t="str">
        <f t="shared" si="27"/>
        <v>VV</v>
      </c>
    </row>
    <row r="99" spans="2:22">
      <c r="B99" s="106">
        <v>87</v>
      </c>
      <c r="C99" s="132"/>
      <c r="D99" s="132"/>
      <c r="E99" s="133"/>
      <c r="F99" s="122" t="str">
        <f t="shared" si="23"/>
        <v/>
      </c>
      <c r="P99" s="97" t="str">
        <f t="shared" si="24"/>
        <v/>
      </c>
      <c r="Q99" s="118" t="str">
        <f t="shared" si="25"/>
        <v/>
      </c>
      <c r="S99" s="129"/>
      <c r="T99" s="129"/>
      <c r="U99" s="118">
        <f t="shared" si="26"/>
        <v>0</v>
      </c>
      <c r="V99" s="118" t="str">
        <f t="shared" si="27"/>
        <v>VV</v>
      </c>
    </row>
    <row r="100" spans="2:22">
      <c r="B100" s="106">
        <v>88</v>
      </c>
      <c r="C100" s="132"/>
      <c r="D100" s="132"/>
      <c r="E100" s="133"/>
      <c r="F100" s="122" t="str">
        <f t="shared" si="23"/>
        <v/>
      </c>
      <c r="P100" s="97" t="str">
        <f t="shared" si="24"/>
        <v/>
      </c>
      <c r="Q100" s="118" t="str">
        <f t="shared" si="25"/>
        <v/>
      </c>
      <c r="S100" s="129"/>
      <c r="T100" s="129"/>
      <c r="U100" s="118">
        <f t="shared" si="26"/>
        <v>0</v>
      </c>
      <c r="V100" s="118" t="str">
        <f t="shared" si="27"/>
        <v>VV</v>
      </c>
    </row>
    <row r="101" spans="2:22">
      <c r="B101" s="106">
        <v>89</v>
      </c>
      <c r="C101" s="132"/>
      <c r="D101" s="132"/>
      <c r="E101" s="133"/>
      <c r="F101" s="122" t="str">
        <f t="shared" si="23"/>
        <v/>
      </c>
      <c r="P101" s="97" t="str">
        <f t="shared" si="24"/>
        <v/>
      </c>
      <c r="Q101" s="118" t="str">
        <f t="shared" si="25"/>
        <v/>
      </c>
      <c r="S101" s="129"/>
      <c r="T101" s="129"/>
      <c r="U101" s="118">
        <f t="shared" si="26"/>
        <v>0</v>
      </c>
      <c r="V101" s="118" t="str">
        <f t="shared" si="27"/>
        <v>VV</v>
      </c>
    </row>
    <row r="102" spans="2:22">
      <c r="B102" s="106">
        <v>90</v>
      </c>
      <c r="C102" s="132"/>
      <c r="D102" s="132"/>
      <c r="E102" s="133"/>
      <c r="F102" s="122" t="str">
        <f t="shared" si="23"/>
        <v/>
      </c>
      <c r="P102" s="97" t="str">
        <f t="shared" si="24"/>
        <v/>
      </c>
      <c r="Q102" s="118" t="str">
        <f t="shared" si="25"/>
        <v/>
      </c>
      <c r="S102" s="129"/>
      <c r="T102" s="129"/>
      <c r="U102" s="118">
        <f t="shared" si="26"/>
        <v>0</v>
      </c>
      <c r="V102" s="118" t="str">
        <f t="shared" si="27"/>
        <v>VV</v>
      </c>
    </row>
    <row r="103" spans="2:22">
      <c r="B103" s="106">
        <v>91</v>
      </c>
      <c r="C103" s="132"/>
      <c r="D103" s="132"/>
      <c r="E103" s="133"/>
      <c r="F103" s="122" t="str">
        <f t="shared" si="23"/>
        <v/>
      </c>
      <c r="P103" s="97" t="str">
        <f t="shared" si="24"/>
        <v/>
      </c>
      <c r="Q103" s="118" t="str">
        <f t="shared" si="25"/>
        <v/>
      </c>
      <c r="S103" s="129"/>
      <c r="T103" s="129"/>
      <c r="U103" s="118">
        <f t="shared" si="26"/>
        <v>0</v>
      </c>
      <c r="V103" s="118" t="str">
        <f t="shared" si="27"/>
        <v>VV</v>
      </c>
    </row>
    <row r="104" spans="2:22">
      <c r="B104" s="106">
        <v>92</v>
      </c>
      <c r="C104" s="132"/>
      <c r="D104" s="132"/>
      <c r="E104" s="133"/>
      <c r="F104" s="122" t="str">
        <f t="shared" si="23"/>
        <v/>
      </c>
      <c r="P104" s="97" t="str">
        <f t="shared" si="24"/>
        <v/>
      </c>
      <c r="Q104" s="118" t="str">
        <f t="shared" si="25"/>
        <v/>
      </c>
      <c r="S104" s="129"/>
      <c r="T104" s="129"/>
      <c r="U104" s="118">
        <f t="shared" si="26"/>
        <v>0</v>
      </c>
      <c r="V104" s="118" t="str">
        <f t="shared" si="27"/>
        <v>VV</v>
      </c>
    </row>
    <row r="105" spans="2:22">
      <c r="B105" s="106">
        <v>93</v>
      </c>
      <c r="C105" s="132"/>
      <c r="D105" s="132"/>
      <c r="E105" s="133"/>
      <c r="F105" s="122" t="str">
        <f t="shared" si="23"/>
        <v/>
      </c>
      <c r="P105" s="97" t="str">
        <f t="shared" si="24"/>
        <v/>
      </c>
      <c r="Q105" s="118" t="str">
        <f t="shared" si="25"/>
        <v/>
      </c>
      <c r="S105" s="129"/>
      <c r="T105" s="129"/>
      <c r="U105" s="118">
        <f t="shared" si="26"/>
        <v>0</v>
      </c>
      <c r="V105" s="118" t="str">
        <f t="shared" si="27"/>
        <v>VV</v>
      </c>
    </row>
    <row r="106" spans="2:22">
      <c r="B106" s="106">
        <v>94</v>
      </c>
      <c r="C106" s="132"/>
      <c r="D106" s="132"/>
      <c r="E106" s="133"/>
      <c r="F106" s="122" t="str">
        <f t="shared" si="23"/>
        <v/>
      </c>
      <c r="P106" s="97" t="str">
        <f t="shared" si="24"/>
        <v/>
      </c>
      <c r="Q106" s="118" t="str">
        <f t="shared" si="25"/>
        <v/>
      </c>
      <c r="S106" s="129"/>
      <c r="T106" s="129"/>
      <c r="U106" s="118">
        <f t="shared" si="26"/>
        <v>0</v>
      </c>
      <c r="V106" s="118" t="str">
        <f t="shared" si="27"/>
        <v>VV</v>
      </c>
    </row>
    <row r="107" spans="2:22">
      <c r="B107" s="106">
        <v>95</v>
      </c>
      <c r="C107" s="132"/>
      <c r="D107" s="132"/>
      <c r="E107" s="133"/>
      <c r="F107" s="122" t="str">
        <f t="shared" si="23"/>
        <v/>
      </c>
      <c r="P107" s="97" t="str">
        <f t="shared" si="24"/>
        <v/>
      </c>
      <c r="Q107" s="118" t="str">
        <f t="shared" si="25"/>
        <v/>
      </c>
      <c r="S107" s="129"/>
      <c r="T107" s="129"/>
      <c r="U107" s="118">
        <f t="shared" si="26"/>
        <v>0</v>
      </c>
      <c r="V107" s="118" t="str">
        <f t="shared" si="27"/>
        <v>VV</v>
      </c>
    </row>
    <row r="108" spans="2:22">
      <c r="B108" s="106">
        <v>96</v>
      </c>
      <c r="C108" s="132"/>
      <c r="D108" s="132"/>
      <c r="E108" s="133"/>
      <c r="F108" s="122" t="str">
        <f t="shared" si="23"/>
        <v/>
      </c>
      <c r="P108" s="97" t="str">
        <f t="shared" si="24"/>
        <v/>
      </c>
      <c r="Q108" s="118" t="str">
        <f t="shared" si="25"/>
        <v/>
      </c>
      <c r="S108" s="129"/>
      <c r="T108" s="129"/>
      <c r="U108" s="118">
        <f t="shared" si="26"/>
        <v>0</v>
      </c>
      <c r="V108" s="118" t="str">
        <f t="shared" si="27"/>
        <v>VV</v>
      </c>
    </row>
    <row r="109" spans="2:22">
      <c r="B109" s="106">
        <v>97</v>
      </c>
      <c r="C109" s="132"/>
      <c r="D109" s="132"/>
      <c r="E109" s="133"/>
      <c r="F109" s="122" t="str">
        <f t="shared" si="23"/>
        <v/>
      </c>
      <c r="P109" s="97" t="str">
        <f t="shared" si="24"/>
        <v/>
      </c>
      <c r="Q109" s="118" t="str">
        <f t="shared" si="25"/>
        <v/>
      </c>
      <c r="S109" s="129"/>
      <c r="T109" s="129"/>
      <c r="U109" s="118">
        <f t="shared" si="26"/>
        <v>0</v>
      </c>
      <c r="V109" s="118" t="str">
        <f t="shared" si="27"/>
        <v>VV</v>
      </c>
    </row>
    <row r="110" spans="2:22">
      <c r="B110" s="106">
        <v>98</v>
      </c>
      <c r="C110" s="132"/>
      <c r="D110" s="132"/>
      <c r="E110" s="133"/>
      <c r="F110" s="122" t="str">
        <f t="shared" si="23"/>
        <v/>
      </c>
      <c r="P110" s="97" t="str">
        <f t="shared" si="24"/>
        <v/>
      </c>
      <c r="Q110" s="118" t="str">
        <f t="shared" si="25"/>
        <v/>
      </c>
      <c r="S110" s="129"/>
      <c r="T110" s="129"/>
      <c r="U110" s="118">
        <f t="shared" si="26"/>
        <v>0</v>
      </c>
      <c r="V110" s="118" t="str">
        <f t="shared" si="27"/>
        <v>VV</v>
      </c>
    </row>
    <row r="111" spans="2:22">
      <c r="B111" s="106">
        <v>99</v>
      </c>
      <c r="C111" s="132"/>
      <c r="D111" s="132"/>
      <c r="E111" s="133"/>
      <c r="F111" s="122" t="str">
        <f t="shared" si="23"/>
        <v/>
      </c>
      <c r="P111" s="97" t="str">
        <f t="shared" si="24"/>
        <v/>
      </c>
      <c r="Q111" s="118" t="str">
        <f t="shared" si="25"/>
        <v/>
      </c>
      <c r="S111" s="129"/>
      <c r="T111" s="129"/>
      <c r="U111" s="118">
        <f t="shared" si="26"/>
        <v>0</v>
      </c>
      <c r="V111" s="118" t="str">
        <f t="shared" si="27"/>
        <v>VV</v>
      </c>
    </row>
    <row r="112" spans="2:22">
      <c r="B112" s="106">
        <v>100</v>
      </c>
      <c r="C112" s="132"/>
      <c r="D112" s="132"/>
      <c r="E112" s="133"/>
      <c r="F112" s="122" t="str">
        <f t="shared" si="23"/>
        <v/>
      </c>
      <c r="P112" s="97" t="str">
        <f t="shared" si="24"/>
        <v/>
      </c>
      <c r="Q112" s="118" t="str">
        <f t="shared" si="25"/>
        <v/>
      </c>
      <c r="S112" s="129"/>
      <c r="T112" s="129"/>
      <c r="U112" s="118">
        <f t="shared" si="26"/>
        <v>0</v>
      </c>
      <c r="V112" s="118" t="str">
        <f t="shared" si="27"/>
        <v>VV</v>
      </c>
    </row>
    <row r="113" spans="2:22">
      <c r="B113" s="106">
        <v>101</v>
      </c>
      <c r="C113" s="132"/>
      <c r="D113" s="132"/>
      <c r="E113" s="133"/>
      <c r="F113" s="122" t="str">
        <f t="shared" si="23"/>
        <v/>
      </c>
      <c r="P113" s="97" t="str">
        <f t="shared" si="24"/>
        <v/>
      </c>
      <c r="Q113" s="118" t="str">
        <f t="shared" si="25"/>
        <v/>
      </c>
      <c r="S113" s="129"/>
      <c r="T113" s="129"/>
      <c r="U113" s="118">
        <f t="shared" si="26"/>
        <v>0</v>
      </c>
      <c r="V113" s="118" t="str">
        <f t="shared" si="27"/>
        <v>VV</v>
      </c>
    </row>
    <row r="114" spans="2:22">
      <c r="B114" s="106">
        <v>102</v>
      </c>
      <c r="C114" s="132"/>
      <c r="D114" s="132"/>
      <c r="E114" s="133"/>
      <c r="F114" s="122" t="str">
        <f t="shared" si="23"/>
        <v/>
      </c>
      <c r="P114" s="97" t="str">
        <f t="shared" si="24"/>
        <v/>
      </c>
      <c r="Q114" s="118" t="str">
        <f t="shared" si="25"/>
        <v/>
      </c>
      <c r="S114" s="129"/>
      <c r="T114" s="129"/>
      <c r="U114" s="118">
        <f t="shared" si="26"/>
        <v>0</v>
      </c>
      <c r="V114" s="118" t="str">
        <f t="shared" si="27"/>
        <v>VV</v>
      </c>
    </row>
    <row r="115" spans="2:22">
      <c r="B115" s="106">
        <v>103</v>
      </c>
      <c r="C115" s="132"/>
      <c r="D115" s="132"/>
      <c r="E115" s="133"/>
      <c r="F115" s="122" t="str">
        <f t="shared" si="23"/>
        <v/>
      </c>
      <c r="P115" s="97" t="str">
        <f t="shared" si="24"/>
        <v/>
      </c>
      <c r="Q115" s="118" t="str">
        <f t="shared" si="25"/>
        <v/>
      </c>
      <c r="S115" s="129"/>
      <c r="T115" s="129"/>
      <c r="U115" s="118">
        <f t="shared" si="26"/>
        <v>0</v>
      </c>
      <c r="V115" s="118" t="str">
        <f t="shared" si="27"/>
        <v>VV</v>
      </c>
    </row>
    <row r="116" spans="2:22">
      <c r="B116" s="106">
        <v>104</v>
      </c>
      <c r="C116" s="132"/>
      <c r="D116" s="132"/>
      <c r="E116" s="133"/>
      <c r="F116" s="122" t="str">
        <f t="shared" si="23"/>
        <v/>
      </c>
      <c r="P116" s="97" t="str">
        <f t="shared" si="24"/>
        <v/>
      </c>
      <c r="Q116" s="118" t="str">
        <f t="shared" si="25"/>
        <v/>
      </c>
      <c r="S116" s="129"/>
      <c r="T116" s="129"/>
      <c r="U116" s="118">
        <f t="shared" si="26"/>
        <v>0</v>
      </c>
      <c r="V116" s="118" t="str">
        <f t="shared" si="27"/>
        <v>VV</v>
      </c>
    </row>
    <row r="117" spans="2:22">
      <c r="B117" s="106">
        <v>105</v>
      </c>
      <c r="C117" s="132"/>
      <c r="D117" s="132"/>
      <c r="E117" s="133"/>
      <c r="F117" s="122" t="str">
        <f t="shared" si="23"/>
        <v/>
      </c>
      <c r="P117" s="97" t="str">
        <f t="shared" si="24"/>
        <v/>
      </c>
      <c r="Q117" s="118" t="str">
        <f t="shared" si="25"/>
        <v/>
      </c>
      <c r="S117" s="129"/>
      <c r="T117" s="129"/>
      <c r="U117" s="118">
        <f t="shared" si="26"/>
        <v>0</v>
      </c>
      <c r="V117" s="118" t="str">
        <f t="shared" si="27"/>
        <v>VV</v>
      </c>
    </row>
    <row r="118" spans="2:22">
      <c r="B118" s="106">
        <v>106</v>
      </c>
      <c r="C118" s="132"/>
      <c r="D118" s="132"/>
      <c r="E118" s="133"/>
      <c r="F118" s="122" t="str">
        <f t="shared" si="23"/>
        <v/>
      </c>
      <c r="P118" s="97" t="str">
        <f t="shared" si="24"/>
        <v/>
      </c>
      <c r="Q118" s="118" t="str">
        <f t="shared" si="25"/>
        <v/>
      </c>
      <c r="S118" s="129"/>
      <c r="T118" s="129"/>
      <c r="U118" s="118">
        <f t="shared" si="26"/>
        <v>0</v>
      </c>
      <c r="V118" s="118" t="str">
        <f t="shared" si="27"/>
        <v>VV</v>
      </c>
    </row>
    <row r="119" spans="2:22">
      <c r="B119" s="106">
        <v>107</v>
      </c>
      <c r="C119" s="132"/>
      <c r="D119" s="132"/>
      <c r="E119" s="133"/>
      <c r="F119" s="122" t="str">
        <f t="shared" si="23"/>
        <v/>
      </c>
      <c r="P119" s="97" t="str">
        <f t="shared" si="24"/>
        <v/>
      </c>
      <c r="Q119" s="118" t="str">
        <f t="shared" si="25"/>
        <v/>
      </c>
      <c r="S119" s="129"/>
      <c r="T119" s="129"/>
      <c r="U119" s="118">
        <f t="shared" si="26"/>
        <v>0</v>
      </c>
      <c r="V119" s="118" t="str">
        <f t="shared" si="27"/>
        <v>VV</v>
      </c>
    </row>
    <row r="120" spans="2:22">
      <c r="B120" s="106">
        <v>108</v>
      </c>
      <c r="C120" s="132"/>
      <c r="D120" s="132"/>
      <c r="E120" s="133"/>
      <c r="F120" s="122" t="str">
        <f t="shared" si="23"/>
        <v/>
      </c>
      <c r="P120" s="97" t="str">
        <f t="shared" si="24"/>
        <v/>
      </c>
      <c r="Q120" s="118" t="str">
        <f t="shared" si="25"/>
        <v/>
      </c>
      <c r="S120" s="129"/>
      <c r="T120" s="129"/>
      <c r="U120" s="118">
        <f t="shared" si="26"/>
        <v>0</v>
      </c>
      <c r="V120" s="118" t="str">
        <f t="shared" si="27"/>
        <v>VV</v>
      </c>
    </row>
    <row r="121" spans="2:22">
      <c r="B121" s="106">
        <v>109</v>
      </c>
      <c r="C121" s="132"/>
      <c r="D121" s="132"/>
      <c r="E121" s="133"/>
      <c r="F121" s="122" t="str">
        <f t="shared" si="23"/>
        <v/>
      </c>
      <c r="P121" s="97" t="str">
        <f t="shared" si="24"/>
        <v/>
      </c>
      <c r="Q121" s="118" t="str">
        <f t="shared" si="25"/>
        <v/>
      </c>
      <c r="S121" s="129"/>
      <c r="T121" s="129"/>
      <c r="U121" s="118">
        <f t="shared" si="26"/>
        <v>0</v>
      </c>
      <c r="V121" s="118" t="str">
        <f t="shared" si="27"/>
        <v>VV</v>
      </c>
    </row>
    <row r="122" spans="2:22">
      <c r="B122" s="106">
        <v>110</v>
      </c>
      <c r="C122" s="132"/>
      <c r="D122" s="132"/>
      <c r="E122" s="133"/>
      <c r="F122" s="122" t="str">
        <f t="shared" si="23"/>
        <v/>
      </c>
      <c r="P122" s="97" t="str">
        <f t="shared" si="24"/>
        <v/>
      </c>
      <c r="Q122" s="118" t="str">
        <f t="shared" si="25"/>
        <v/>
      </c>
      <c r="S122" s="129"/>
      <c r="T122" s="129"/>
      <c r="U122" s="118">
        <f t="shared" si="26"/>
        <v>0</v>
      </c>
      <c r="V122" s="118" t="str">
        <f t="shared" si="27"/>
        <v>VV</v>
      </c>
    </row>
    <row r="123" spans="2:22">
      <c r="B123" s="106">
        <v>111</v>
      </c>
      <c r="C123" s="132"/>
      <c r="D123" s="132"/>
      <c r="E123" s="133"/>
      <c r="F123" s="122" t="str">
        <f t="shared" si="23"/>
        <v/>
      </c>
      <c r="P123" s="97" t="str">
        <f t="shared" si="24"/>
        <v/>
      </c>
      <c r="Q123" s="118" t="str">
        <f t="shared" si="25"/>
        <v/>
      </c>
      <c r="S123" s="129"/>
      <c r="T123" s="129"/>
      <c r="U123" s="118">
        <f t="shared" si="26"/>
        <v>0</v>
      </c>
      <c r="V123" s="118" t="str">
        <f t="shared" si="27"/>
        <v>VV</v>
      </c>
    </row>
    <row r="124" spans="2:22">
      <c r="B124" s="106">
        <v>112</v>
      </c>
      <c r="C124" s="132"/>
      <c r="D124" s="132"/>
      <c r="E124" s="133"/>
      <c r="F124" s="122" t="str">
        <f t="shared" si="23"/>
        <v/>
      </c>
      <c r="P124" s="97" t="str">
        <f t="shared" si="24"/>
        <v/>
      </c>
      <c r="Q124" s="118" t="str">
        <f t="shared" si="25"/>
        <v/>
      </c>
      <c r="S124" s="129"/>
      <c r="T124" s="129"/>
      <c r="U124" s="118">
        <f t="shared" si="26"/>
        <v>0</v>
      </c>
      <c r="V124" s="118" t="str">
        <f t="shared" si="27"/>
        <v>VV</v>
      </c>
    </row>
    <row r="125" spans="2:22">
      <c r="B125" s="106">
        <v>113</v>
      </c>
      <c r="C125" s="132"/>
      <c r="D125" s="132"/>
      <c r="E125" s="133"/>
      <c r="F125" s="122" t="str">
        <f t="shared" si="23"/>
        <v/>
      </c>
      <c r="P125" s="97" t="str">
        <f t="shared" si="24"/>
        <v/>
      </c>
      <c r="Q125" s="118" t="str">
        <f t="shared" si="25"/>
        <v/>
      </c>
      <c r="S125" s="129"/>
      <c r="T125" s="129"/>
      <c r="U125" s="118">
        <f t="shared" si="26"/>
        <v>0</v>
      </c>
      <c r="V125" s="118" t="str">
        <f t="shared" si="27"/>
        <v>VV</v>
      </c>
    </row>
    <row r="126" spans="2:22">
      <c r="B126" s="106">
        <v>114</v>
      </c>
      <c r="C126" s="132"/>
      <c r="D126" s="132"/>
      <c r="E126" s="133"/>
      <c r="F126" s="122" t="str">
        <f t="shared" si="23"/>
        <v/>
      </c>
      <c r="P126" s="97" t="str">
        <f t="shared" si="24"/>
        <v/>
      </c>
      <c r="Q126" s="118" t="str">
        <f t="shared" si="25"/>
        <v/>
      </c>
      <c r="S126" s="129"/>
      <c r="T126" s="129"/>
      <c r="U126" s="118">
        <f t="shared" si="26"/>
        <v>0</v>
      </c>
      <c r="V126" s="118" t="str">
        <f t="shared" si="27"/>
        <v>VV</v>
      </c>
    </row>
    <row r="127" spans="2:22">
      <c r="B127" s="106">
        <v>115</v>
      </c>
      <c r="C127" s="132"/>
      <c r="D127" s="132"/>
      <c r="E127" s="133"/>
      <c r="F127" s="122" t="str">
        <f t="shared" si="23"/>
        <v/>
      </c>
    </row>
    <row r="128" spans="2:22">
      <c r="B128" s="106">
        <v>116</v>
      </c>
      <c r="C128" s="132"/>
      <c r="D128" s="132"/>
      <c r="E128" s="133"/>
      <c r="F128" s="122" t="str">
        <f t="shared" si="23"/>
        <v/>
      </c>
    </row>
    <row r="129" spans="2:6">
      <c r="B129" s="106">
        <v>117</v>
      </c>
      <c r="C129" s="132"/>
      <c r="D129" s="132"/>
      <c r="E129" s="133"/>
      <c r="F129" s="122" t="str">
        <f t="shared" si="23"/>
        <v/>
      </c>
    </row>
    <row r="130" spans="2:6">
      <c r="B130" s="106">
        <v>118</v>
      </c>
      <c r="C130" s="132"/>
      <c r="D130" s="132"/>
      <c r="E130" s="133"/>
      <c r="F130" s="122" t="str">
        <f t="shared" si="23"/>
        <v/>
      </c>
    </row>
    <row r="131" spans="2:6">
      <c r="B131" s="106">
        <v>119</v>
      </c>
      <c r="C131" s="132"/>
      <c r="D131" s="132"/>
      <c r="E131" s="133"/>
      <c r="F131" s="122" t="str">
        <f t="shared" si="23"/>
        <v/>
      </c>
    </row>
    <row r="132" spans="2:6">
      <c r="B132" s="106">
        <v>120</v>
      </c>
      <c r="C132" s="132"/>
      <c r="D132" s="132"/>
      <c r="E132" s="133"/>
      <c r="F132" s="122" t="str">
        <f t="shared" si="23"/>
        <v/>
      </c>
    </row>
    <row r="133" spans="2:6">
      <c r="B133" s="106">
        <v>121</v>
      </c>
      <c r="C133" s="132"/>
      <c r="D133" s="132"/>
      <c r="E133" s="133"/>
      <c r="F133" s="122" t="str">
        <f t="shared" si="23"/>
        <v/>
      </c>
    </row>
    <row r="134" spans="2:6">
      <c r="B134" s="106">
        <v>122</v>
      </c>
      <c r="C134" s="132"/>
      <c r="D134" s="132"/>
      <c r="E134" s="133"/>
      <c r="F134" s="122" t="str">
        <f t="shared" si="23"/>
        <v/>
      </c>
    </row>
    <row r="135" spans="2:6">
      <c r="B135" s="106">
        <v>123</v>
      </c>
      <c r="C135" s="132"/>
      <c r="D135" s="132"/>
      <c r="E135" s="133"/>
      <c r="F135" s="122" t="str">
        <f t="shared" si="23"/>
        <v/>
      </c>
    </row>
    <row r="136" spans="2:6">
      <c r="B136" s="106">
        <v>124</v>
      </c>
      <c r="C136" s="132"/>
      <c r="D136" s="132"/>
      <c r="E136" s="133"/>
      <c r="F136" s="122" t="str">
        <f t="shared" si="23"/>
        <v/>
      </c>
    </row>
    <row r="137" spans="2:6">
      <c r="B137" s="106">
        <v>125</v>
      </c>
      <c r="C137" s="132"/>
      <c r="D137" s="132"/>
      <c r="E137" s="133"/>
      <c r="F137" s="122" t="str">
        <f t="shared" si="23"/>
        <v/>
      </c>
    </row>
    <row r="138" spans="2:6">
      <c r="B138" s="106">
        <v>126</v>
      </c>
      <c r="C138" s="132"/>
      <c r="D138" s="132"/>
      <c r="E138" s="133"/>
      <c r="F138" s="122" t="str">
        <f t="shared" si="23"/>
        <v/>
      </c>
    </row>
    <row r="139" spans="2:6">
      <c r="B139" s="106">
        <v>127</v>
      </c>
      <c r="C139" s="132"/>
      <c r="D139" s="132"/>
      <c r="E139" s="133"/>
      <c r="F139" s="122" t="str">
        <f t="shared" si="23"/>
        <v/>
      </c>
    </row>
    <row r="140" spans="2:6">
      <c r="B140" s="106">
        <v>128</v>
      </c>
      <c r="C140" s="132"/>
      <c r="D140" s="132"/>
      <c r="E140" s="133"/>
      <c r="F140" s="122" t="str">
        <f t="shared" si="23"/>
        <v/>
      </c>
    </row>
    <row r="141" spans="2:6">
      <c r="B141" s="106">
        <v>129</v>
      </c>
      <c r="C141" s="132"/>
      <c r="D141" s="132"/>
      <c r="E141" s="133"/>
      <c r="F141" s="122" t="str">
        <f t="shared" si="23"/>
        <v/>
      </c>
    </row>
    <row r="142" spans="2:6">
      <c r="B142" s="106">
        <v>130</v>
      </c>
      <c r="C142" s="132"/>
      <c r="D142" s="132"/>
      <c r="E142" s="133"/>
      <c r="F142" s="122" t="str">
        <f t="shared" ref="F142:F205" si="28">C142&amp;IF(D142="","",IF(C142="",D142," "&amp;D142))&amp;IF(E142="",""," ("&amp;E142&amp;")")</f>
        <v/>
      </c>
    </row>
    <row r="143" spans="2:6">
      <c r="B143" s="106">
        <v>131</v>
      </c>
      <c r="C143" s="132"/>
      <c r="D143" s="132"/>
      <c r="E143" s="133"/>
      <c r="F143" s="122" t="str">
        <f t="shared" si="28"/>
        <v/>
      </c>
    </row>
    <row r="144" spans="2:6">
      <c r="B144" s="106">
        <v>132</v>
      </c>
      <c r="C144" s="132"/>
      <c r="D144" s="132"/>
      <c r="E144" s="133"/>
      <c r="F144" s="122" t="str">
        <f t="shared" si="28"/>
        <v/>
      </c>
    </row>
    <row r="145" spans="2:6">
      <c r="B145" s="106">
        <v>133</v>
      </c>
      <c r="C145" s="132"/>
      <c r="D145" s="132"/>
      <c r="E145" s="133"/>
      <c r="F145" s="122" t="str">
        <f t="shared" si="28"/>
        <v/>
      </c>
    </row>
    <row r="146" spans="2:6">
      <c r="B146" s="106">
        <v>134</v>
      </c>
      <c r="C146" s="132"/>
      <c r="D146" s="132"/>
      <c r="E146" s="133"/>
      <c r="F146" s="122" t="str">
        <f t="shared" si="28"/>
        <v/>
      </c>
    </row>
    <row r="147" spans="2:6">
      <c r="B147" s="106">
        <v>135</v>
      </c>
      <c r="C147" s="132"/>
      <c r="D147" s="132"/>
      <c r="E147" s="133"/>
      <c r="F147" s="122" t="str">
        <f t="shared" si="28"/>
        <v/>
      </c>
    </row>
    <row r="148" spans="2:6">
      <c r="B148" s="106">
        <v>136</v>
      </c>
      <c r="C148" s="132"/>
      <c r="D148" s="132"/>
      <c r="E148" s="133"/>
      <c r="F148" s="122" t="str">
        <f t="shared" si="28"/>
        <v/>
      </c>
    </row>
    <row r="149" spans="2:6">
      <c r="B149" s="106">
        <v>137</v>
      </c>
      <c r="C149" s="132"/>
      <c r="D149" s="132"/>
      <c r="E149" s="133"/>
      <c r="F149" s="122" t="str">
        <f t="shared" si="28"/>
        <v/>
      </c>
    </row>
    <row r="150" spans="2:6">
      <c r="B150" s="106">
        <v>138</v>
      </c>
      <c r="C150" s="132"/>
      <c r="D150" s="132"/>
      <c r="E150" s="133"/>
      <c r="F150" s="122" t="str">
        <f t="shared" si="28"/>
        <v/>
      </c>
    </row>
    <row r="151" spans="2:6">
      <c r="B151" s="106">
        <v>139</v>
      </c>
      <c r="C151" s="132"/>
      <c r="D151" s="132"/>
      <c r="E151" s="133"/>
      <c r="F151" s="122" t="str">
        <f t="shared" si="28"/>
        <v/>
      </c>
    </row>
    <row r="152" spans="2:6">
      <c r="B152" s="106">
        <v>140</v>
      </c>
      <c r="C152" s="132"/>
      <c r="D152" s="132"/>
      <c r="E152" s="133"/>
      <c r="F152" s="122" t="str">
        <f t="shared" si="28"/>
        <v/>
      </c>
    </row>
    <row r="153" spans="2:6">
      <c r="B153" s="106">
        <v>141</v>
      </c>
      <c r="C153" s="132"/>
      <c r="D153" s="132"/>
      <c r="E153" s="133"/>
      <c r="F153" s="122" t="str">
        <f t="shared" si="28"/>
        <v/>
      </c>
    </row>
    <row r="154" spans="2:6">
      <c r="B154" s="106">
        <v>142</v>
      </c>
      <c r="C154" s="132"/>
      <c r="D154" s="132"/>
      <c r="E154" s="133"/>
      <c r="F154" s="122" t="str">
        <f t="shared" si="28"/>
        <v/>
      </c>
    </row>
    <row r="155" spans="2:6">
      <c r="B155" s="106">
        <v>143</v>
      </c>
      <c r="C155" s="132"/>
      <c r="D155" s="132"/>
      <c r="E155" s="133"/>
      <c r="F155" s="122" t="str">
        <f t="shared" si="28"/>
        <v/>
      </c>
    </row>
    <row r="156" spans="2:6">
      <c r="B156" s="106">
        <v>144</v>
      </c>
      <c r="C156" s="132"/>
      <c r="D156" s="132"/>
      <c r="E156" s="133"/>
      <c r="F156" s="122" t="str">
        <f t="shared" si="28"/>
        <v/>
      </c>
    </row>
    <row r="157" spans="2:6">
      <c r="B157" s="106">
        <v>145</v>
      </c>
      <c r="C157" s="132"/>
      <c r="D157" s="132"/>
      <c r="E157" s="133"/>
      <c r="F157" s="122" t="str">
        <f t="shared" si="28"/>
        <v/>
      </c>
    </row>
    <row r="158" spans="2:6">
      <c r="B158" s="106">
        <v>146</v>
      </c>
      <c r="C158" s="132"/>
      <c r="D158" s="132"/>
      <c r="E158" s="133"/>
      <c r="F158" s="122" t="str">
        <f t="shared" si="28"/>
        <v/>
      </c>
    </row>
    <row r="159" spans="2:6">
      <c r="B159" s="106">
        <v>147</v>
      </c>
      <c r="C159" s="132"/>
      <c r="D159" s="132"/>
      <c r="E159" s="133"/>
      <c r="F159" s="122" t="str">
        <f t="shared" si="28"/>
        <v/>
      </c>
    </row>
    <row r="160" spans="2:6">
      <c r="B160" s="106">
        <v>148</v>
      </c>
      <c r="C160" s="132"/>
      <c r="D160" s="132"/>
      <c r="E160" s="133"/>
      <c r="F160" s="122" t="str">
        <f t="shared" si="28"/>
        <v/>
      </c>
    </row>
    <row r="161" spans="2:6">
      <c r="B161" s="106">
        <v>149</v>
      </c>
      <c r="C161" s="132"/>
      <c r="D161" s="132"/>
      <c r="E161" s="133"/>
      <c r="F161" s="122" t="str">
        <f t="shared" si="28"/>
        <v/>
      </c>
    </row>
    <row r="162" spans="2:6">
      <c r="B162" s="106">
        <v>150</v>
      </c>
      <c r="C162" s="132"/>
      <c r="D162" s="132"/>
      <c r="E162" s="133"/>
      <c r="F162" s="122" t="str">
        <f t="shared" si="28"/>
        <v/>
      </c>
    </row>
    <row r="163" spans="2:6">
      <c r="B163" s="106">
        <v>151</v>
      </c>
      <c r="C163" s="132"/>
      <c r="D163" s="132"/>
      <c r="E163" s="133"/>
      <c r="F163" s="122" t="str">
        <f t="shared" si="28"/>
        <v/>
      </c>
    </row>
    <row r="164" spans="2:6">
      <c r="B164" s="106">
        <v>152</v>
      </c>
      <c r="C164" s="132"/>
      <c r="D164" s="132"/>
      <c r="E164" s="133"/>
      <c r="F164" s="122" t="str">
        <f t="shared" si="28"/>
        <v/>
      </c>
    </row>
    <row r="165" spans="2:6">
      <c r="B165" s="106">
        <v>153</v>
      </c>
      <c r="C165" s="132"/>
      <c r="D165" s="132"/>
      <c r="E165" s="133"/>
      <c r="F165" s="122" t="str">
        <f t="shared" si="28"/>
        <v/>
      </c>
    </row>
    <row r="166" spans="2:6">
      <c r="B166" s="106">
        <v>154</v>
      </c>
      <c r="C166" s="132"/>
      <c r="D166" s="132"/>
      <c r="E166" s="133"/>
      <c r="F166" s="122" t="str">
        <f t="shared" si="28"/>
        <v/>
      </c>
    </row>
    <row r="167" spans="2:6">
      <c r="B167" s="106">
        <v>155</v>
      </c>
      <c r="C167" s="132"/>
      <c r="D167" s="132"/>
      <c r="E167" s="133"/>
      <c r="F167" s="122" t="str">
        <f t="shared" si="28"/>
        <v/>
      </c>
    </row>
    <row r="168" spans="2:6">
      <c r="B168" s="106">
        <v>156</v>
      </c>
      <c r="C168" s="132"/>
      <c r="D168" s="132"/>
      <c r="E168" s="133"/>
      <c r="F168" s="122" t="str">
        <f t="shared" si="28"/>
        <v/>
      </c>
    </row>
    <row r="169" spans="2:6">
      <c r="B169" s="106">
        <v>157</v>
      </c>
      <c r="C169" s="132"/>
      <c r="D169" s="132"/>
      <c r="E169" s="133"/>
      <c r="F169" s="122" t="str">
        <f t="shared" si="28"/>
        <v/>
      </c>
    </row>
    <row r="170" spans="2:6">
      <c r="B170" s="106">
        <v>158</v>
      </c>
      <c r="C170" s="132"/>
      <c r="D170" s="132"/>
      <c r="E170" s="133"/>
      <c r="F170" s="122" t="str">
        <f t="shared" si="28"/>
        <v/>
      </c>
    </row>
    <row r="171" spans="2:6">
      <c r="B171" s="106">
        <v>159</v>
      </c>
      <c r="C171" s="132"/>
      <c r="D171" s="132"/>
      <c r="E171" s="133"/>
      <c r="F171" s="122" t="str">
        <f t="shared" si="28"/>
        <v/>
      </c>
    </row>
    <row r="172" spans="2:6">
      <c r="B172" s="106">
        <v>160</v>
      </c>
      <c r="C172" s="132"/>
      <c r="D172" s="132"/>
      <c r="E172" s="133"/>
      <c r="F172" s="122" t="str">
        <f t="shared" si="28"/>
        <v/>
      </c>
    </row>
    <row r="173" spans="2:6">
      <c r="B173" s="106">
        <v>161</v>
      </c>
      <c r="C173" s="132"/>
      <c r="D173" s="132"/>
      <c r="E173" s="133"/>
      <c r="F173" s="122" t="str">
        <f t="shared" si="28"/>
        <v/>
      </c>
    </row>
    <row r="174" spans="2:6">
      <c r="B174" s="106">
        <v>162</v>
      </c>
      <c r="C174" s="132"/>
      <c r="D174" s="132"/>
      <c r="E174" s="133"/>
      <c r="F174" s="122" t="str">
        <f t="shared" si="28"/>
        <v/>
      </c>
    </row>
    <row r="175" spans="2:6">
      <c r="B175" s="106">
        <v>163</v>
      </c>
      <c r="C175" s="132"/>
      <c r="D175" s="132"/>
      <c r="E175" s="133"/>
      <c r="F175" s="122" t="str">
        <f t="shared" si="28"/>
        <v/>
      </c>
    </row>
    <row r="176" spans="2:6">
      <c r="B176" s="106">
        <v>164</v>
      </c>
      <c r="C176" s="132"/>
      <c r="D176" s="132"/>
      <c r="E176" s="133"/>
      <c r="F176" s="122" t="str">
        <f t="shared" si="28"/>
        <v/>
      </c>
    </row>
    <row r="177" spans="2:6">
      <c r="B177" s="106">
        <v>165</v>
      </c>
      <c r="C177" s="132"/>
      <c r="D177" s="132"/>
      <c r="E177" s="133"/>
      <c r="F177" s="122" t="str">
        <f t="shared" si="28"/>
        <v/>
      </c>
    </row>
    <row r="178" spans="2:6">
      <c r="B178" s="106">
        <v>166</v>
      </c>
      <c r="C178" s="132"/>
      <c r="D178" s="132"/>
      <c r="E178" s="133"/>
      <c r="F178" s="122" t="str">
        <f t="shared" si="28"/>
        <v/>
      </c>
    </row>
    <row r="179" spans="2:6">
      <c r="B179" s="106">
        <v>167</v>
      </c>
      <c r="C179" s="132"/>
      <c r="D179" s="132"/>
      <c r="E179" s="133"/>
      <c r="F179" s="122" t="str">
        <f t="shared" si="28"/>
        <v/>
      </c>
    </row>
    <row r="180" spans="2:6">
      <c r="B180" s="106">
        <v>168</v>
      </c>
      <c r="C180" s="132"/>
      <c r="D180" s="132"/>
      <c r="E180" s="133"/>
      <c r="F180" s="122" t="str">
        <f t="shared" si="28"/>
        <v/>
      </c>
    </row>
    <row r="181" spans="2:6">
      <c r="B181" s="106">
        <v>169</v>
      </c>
      <c r="C181" s="132"/>
      <c r="D181" s="132"/>
      <c r="E181" s="133"/>
      <c r="F181" s="122" t="str">
        <f t="shared" si="28"/>
        <v/>
      </c>
    </row>
    <row r="182" spans="2:6">
      <c r="B182" s="106">
        <v>170</v>
      </c>
      <c r="C182" s="132"/>
      <c r="D182" s="132"/>
      <c r="E182" s="133"/>
      <c r="F182" s="122" t="str">
        <f t="shared" si="28"/>
        <v/>
      </c>
    </row>
    <row r="183" spans="2:6">
      <c r="B183" s="106">
        <v>171</v>
      </c>
      <c r="C183" s="132"/>
      <c r="D183" s="132"/>
      <c r="E183" s="133"/>
      <c r="F183" s="122" t="str">
        <f t="shared" si="28"/>
        <v/>
      </c>
    </row>
    <row r="184" spans="2:6">
      <c r="B184" s="106">
        <v>172</v>
      </c>
      <c r="C184" s="132"/>
      <c r="D184" s="132"/>
      <c r="E184" s="133"/>
      <c r="F184" s="122" t="str">
        <f t="shared" si="28"/>
        <v/>
      </c>
    </row>
    <row r="185" spans="2:6">
      <c r="B185" s="106">
        <v>173</v>
      </c>
      <c r="C185" s="132"/>
      <c r="D185" s="132"/>
      <c r="E185" s="133"/>
      <c r="F185" s="122" t="str">
        <f t="shared" si="28"/>
        <v/>
      </c>
    </row>
    <row r="186" spans="2:6">
      <c r="B186" s="106">
        <v>174</v>
      </c>
      <c r="C186" s="132"/>
      <c r="D186" s="132"/>
      <c r="E186" s="133"/>
      <c r="F186" s="122" t="str">
        <f t="shared" si="28"/>
        <v/>
      </c>
    </row>
    <row r="187" spans="2:6">
      <c r="B187" s="106">
        <v>175</v>
      </c>
      <c r="C187" s="132"/>
      <c r="D187" s="132"/>
      <c r="E187" s="133"/>
      <c r="F187" s="122" t="str">
        <f t="shared" si="28"/>
        <v/>
      </c>
    </row>
    <row r="188" spans="2:6">
      <c r="B188" s="106">
        <v>176</v>
      </c>
      <c r="C188" s="132"/>
      <c r="D188" s="132"/>
      <c r="E188" s="133"/>
      <c r="F188" s="122" t="str">
        <f t="shared" si="28"/>
        <v/>
      </c>
    </row>
    <row r="189" spans="2:6">
      <c r="B189" s="106">
        <v>177</v>
      </c>
      <c r="C189" s="132"/>
      <c r="D189" s="132"/>
      <c r="E189" s="133"/>
      <c r="F189" s="122" t="str">
        <f t="shared" si="28"/>
        <v/>
      </c>
    </row>
    <row r="190" spans="2:6">
      <c r="B190" s="106">
        <v>178</v>
      </c>
      <c r="C190" s="132"/>
      <c r="D190" s="132"/>
      <c r="E190" s="133"/>
      <c r="F190" s="122" t="str">
        <f t="shared" si="28"/>
        <v/>
      </c>
    </row>
    <row r="191" spans="2:6">
      <c r="B191" s="106">
        <v>179</v>
      </c>
      <c r="C191" s="132"/>
      <c r="D191" s="132"/>
      <c r="E191" s="133"/>
      <c r="F191" s="122" t="str">
        <f t="shared" si="28"/>
        <v/>
      </c>
    </row>
    <row r="192" spans="2:6">
      <c r="B192" s="106">
        <v>180</v>
      </c>
      <c r="C192" s="132"/>
      <c r="D192" s="132"/>
      <c r="E192" s="133"/>
      <c r="F192" s="122" t="str">
        <f t="shared" si="28"/>
        <v/>
      </c>
    </row>
    <row r="193" spans="2:6">
      <c r="B193" s="106">
        <v>181</v>
      </c>
      <c r="C193" s="132"/>
      <c r="D193" s="132"/>
      <c r="E193" s="133"/>
      <c r="F193" s="122" t="str">
        <f t="shared" si="28"/>
        <v/>
      </c>
    </row>
    <row r="194" spans="2:6">
      <c r="B194" s="106">
        <v>182</v>
      </c>
      <c r="C194" s="132"/>
      <c r="D194" s="132"/>
      <c r="E194" s="133"/>
      <c r="F194" s="122" t="str">
        <f t="shared" si="28"/>
        <v/>
      </c>
    </row>
    <row r="195" spans="2:6">
      <c r="B195" s="106">
        <v>183</v>
      </c>
      <c r="C195" s="132"/>
      <c r="D195" s="132"/>
      <c r="E195" s="133"/>
      <c r="F195" s="122" t="str">
        <f t="shared" si="28"/>
        <v/>
      </c>
    </row>
    <row r="196" spans="2:6">
      <c r="B196" s="106">
        <v>184</v>
      </c>
      <c r="C196" s="132"/>
      <c r="D196" s="132"/>
      <c r="E196" s="133"/>
      <c r="F196" s="122" t="str">
        <f t="shared" si="28"/>
        <v/>
      </c>
    </row>
    <row r="197" spans="2:6">
      <c r="B197" s="106">
        <v>185</v>
      </c>
      <c r="C197" s="132"/>
      <c r="D197" s="132"/>
      <c r="E197" s="133"/>
      <c r="F197" s="122" t="str">
        <f t="shared" si="28"/>
        <v/>
      </c>
    </row>
    <row r="198" spans="2:6">
      <c r="B198" s="106">
        <v>186</v>
      </c>
      <c r="C198" s="132"/>
      <c r="D198" s="132"/>
      <c r="E198" s="133"/>
      <c r="F198" s="122" t="str">
        <f t="shared" si="28"/>
        <v/>
      </c>
    </row>
    <row r="199" spans="2:6">
      <c r="B199" s="106">
        <v>187</v>
      </c>
      <c r="C199" s="132"/>
      <c r="D199" s="132"/>
      <c r="E199" s="133"/>
      <c r="F199" s="122" t="str">
        <f t="shared" si="28"/>
        <v/>
      </c>
    </row>
    <row r="200" spans="2:6">
      <c r="B200" s="106">
        <v>188</v>
      </c>
      <c r="C200" s="132"/>
      <c r="D200" s="132"/>
      <c r="E200" s="133"/>
      <c r="F200" s="122" t="str">
        <f t="shared" si="28"/>
        <v/>
      </c>
    </row>
    <row r="201" spans="2:6">
      <c r="B201" s="106">
        <v>189</v>
      </c>
      <c r="C201" s="132"/>
      <c r="D201" s="132"/>
      <c r="E201" s="133"/>
      <c r="F201" s="122" t="str">
        <f t="shared" si="28"/>
        <v/>
      </c>
    </row>
    <row r="202" spans="2:6">
      <c r="B202" s="106">
        <v>190</v>
      </c>
      <c r="C202" s="132"/>
      <c r="D202" s="132"/>
      <c r="E202" s="133"/>
      <c r="F202" s="122" t="str">
        <f t="shared" si="28"/>
        <v/>
      </c>
    </row>
    <row r="203" spans="2:6">
      <c r="B203" s="106">
        <v>191</v>
      </c>
      <c r="C203" s="132"/>
      <c r="D203" s="132"/>
      <c r="E203" s="133"/>
      <c r="F203" s="122" t="str">
        <f t="shared" si="28"/>
        <v/>
      </c>
    </row>
    <row r="204" spans="2:6">
      <c r="B204" s="106">
        <v>192</v>
      </c>
      <c r="C204" s="132"/>
      <c r="D204" s="132"/>
      <c r="E204" s="133"/>
      <c r="F204" s="122" t="str">
        <f t="shared" si="28"/>
        <v/>
      </c>
    </row>
    <row r="205" spans="2:6">
      <c r="B205" s="106">
        <v>193</v>
      </c>
      <c r="C205" s="132"/>
      <c r="D205" s="132"/>
      <c r="E205" s="133"/>
      <c r="F205" s="122" t="str">
        <f t="shared" si="28"/>
        <v/>
      </c>
    </row>
    <row r="206" spans="2:6">
      <c r="B206" s="106">
        <v>194</v>
      </c>
      <c r="C206" s="132"/>
      <c r="D206" s="132"/>
      <c r="E206" s="133"/>
      <c r="F206" s="122" t="str">
        <f t="shared" ref="F206:F269" si="29">C206&amp;IF(D206="","",IF(C206="",D206," "&amp;D206))&amp;IF(E206="",""," ("&amp;E206&amp;")")</f>
        <v/>
      </c>
    </row>
    <row r="207" spans="2:6">
      <c r="B207" s="106">
        <v>195</v>
      </c>
      <c r="C207" s="132"/>
      <c r="D207" s="132"/>
      <c r="E207" s="133"/>
      <c r="F207" s="122" t="str">
        <f t="shared" si="29"/>
        <v/>
      </c>
    </row>
    <row r="208" spans="2:6">
      <c r="B208" s="106">
        <v>196</v>
      </c>
      <c r="C208" s="132"/>
      <c r="D208" s="132"/>
      <c r="E208" s="133"/>
      <c r="F208" s="122" t="str">
        <f t="shared" si="29"/>
        <v/>
      </c>
    </row>
    <row r="209" spans="2:6">
      <c r="B209" s="106">
        <v>197</v>
      </c>
      <c r="C209" s="132"/>
      <c r="D209" s="132"/>
      <c r="E209" s="133"/>
      <c r="F209" s="122" t="str">
        <f t="shared" si="29"/>
        <v/>
      </c>
    </row>
    <row r="210" spans="2:6">
      <c r="B210" s="106">
        <v>198</v>
      </c>
      <c r="C210" s="132"/>
      <c r="D210" s="132"/>
      <c r="E210" s="133"/>
      <c r="F210" s="122" t="str">
        <f t="shared" si="29"/>
        <v/>
      </c>
    </row>
    <row r="211" spans="2:6">
      <c r="B211" s="106">
        <v>199</v>
      </c>
      <c r="C211" s="132"/>
      <c r="D211" s="132"/>
      <c r="E211" s="133"/>
      <c r="F211" s="122" t="str">
        <f t="shared" si="29"/>
        <v/>
      </c>
    </row>
    <row r="212" spans="2:6">
      <c r="B212" s="106">
        <v>200</v>
      </c>
      <c r="C212" s="132"/>
      <c r="D212" s="132"/>
      <c r="E212" s="133"/>
      <c r="F212" s="122" t="str">
        <f t="shared" si="29"/>
        <v/>
      </c>
    </row>
    <row r="213" spans="2:6">
      <c r="B213" s="106">
        <v>201</v>
      </c>
      <c r="C213" s="132"/>
      <c r="D213" s="132"/>
      <c r="E213" s="133"/>
      <c r="F213" s="122" t="str">
        <f t="shared" si="29"/>
        <v/>
      </c>
    </row>
    <row r="214" spans="2:6">
      <c r="B214" s="106">
        <v>202</v>
      </c>
      <c r="C214" s="132"/>
      <c r="D214" s="132"/>
      <c r="E214" s="133"/>
      <c r="F214" s="122" t="str">
        <f t="shared" si="29"/>
        <v/>
      </c>
    </row>
    <row r="215" spans="2:6">
      <c r="B215" s="106">
        <v>203</v>
      </c>
      <c r="C215" s="132"/>
      <c r="D215" s="132"/>
      <c r="E215" s="133"/>
      <c r="F215" s="122" t="str">
        <f t="shared" si="29"/>
        <v/>
      </c>
    </row>
    <row r="216" spans="2:6">
      <c r="B216" s="106">
        <v>204</v>
      </c>
      <c r="C216" s="132"/>
      <c r="D216" s="132"/>
      <c r="E216" s="133"/>
      <c r="F216" s="122" t="str">
        <f t="shared" si="29"/>
        <v/>
      </c>
    </row>
    <row r="217" spans="2:6">
      <c r="B217" s="106">
        <v>205</v>
      </c>
      <c r="C217" s="132"/>
      <c r="D217" s="132"/>
      <c r="E217" s="133"/>
      <c r="F217" s="122" t="str">
        <f t="shared" si="29"/>
        <v/>
      </c>
    </row>
    <row r="218" spans="2:6">
      <c r="B218" s="106">
        <v>206</v>
      </c>
      <c r="C218" s="132"/>
      <c r="D218" s="132"/>
      <c r="E218" s="133"/>
      <c r="F218" s="122" t="str">
        <f t="shared" si="29"/>
        <v/>
      </c>
    </row>
    <row r="219" spans="2:6">
      <c r="B219" s="106">
        <v>207</v>
      </c>
      <c r="C219" s="132"/>
      <c r="D219" s="132"/>
      <c r="E219" s="133"/>
      <c r="F219" s="122" t="str">
        <f t="shared" si="29"/>
        <v/>
      </c>
    </row>
    <row r="220" spans="2:6">
      <c r="B220" s="106">
        <v>208</v>
      </c>
      <c r="C220" s="132"/>
      <c r="D220" s="132"/>
      <c r="E220" s="133"/>
      <c r="F220" s="122" t="str">
        <f t="shared" si="29"/>
        <v/>
      </c>
    </row>
    <row r="221" spans="2:6">
      <c r="B221" s="106">
        <v>209</v>
      </c>
      <c r="C221" s="132"/>
      <c r="D221" s="132"/>
      <c r="E221" s="133"/>
      <c r="F221" s="122" t="str">
        <f t="shared" si="29"/>
        <v/>
      </c>
    </row>
    <row r="222" spans="2:6">
      <c r="B222" s="106">
        <v>210</v>
      </c>
      <c r="C222" s="132"/>
      <c r="D222" s="132"/>
      <c r="E222" s="133"/>
      <c r="F222" s="122" t="str">
        <f t="shared" si="29"/>
        <v/>
      </c>
    </row>
    <row r="223" spans="2:6">
      <c r="B223" s="106">
        <v>211</v>
      </c>
      <c r="C223" s="132"/>
      <c r="D223" s="132"/>
      <c r="E223" s="133"/>
      <c r="F223" s="122" t="str">
        <f t="shared" si="29"/>
        <v/>
      </c>
    </row>
    <row r="224" spans="2:6">
      <c r="B224" s="106">
        <v>212</v>
      </c>
      <c r="C224" s="132"/>
      <c r="D224" s="132"/>
      <c r="E224" s="133"/>
      <c r="F224" s="122" t="str">
        <f t="shared" si="29"/>
        <v/>
      </c>
    </row>
    <row r="225" spans="2:6">
      <c r="B225" s="106">
        <v>213</v>
      </c>
      <c r="C225" s="132"/>
      <c r="D225" s="132"/>
      <c r="E225" s="133"/>
      <c r="F225" s="122" t="str">
        <f t="shared" si="29"/>
        <v/>
      </c>
    </row>
    <row r="226" spans="2:6">
      <c r="B226" s="106">
        <v>214</v>
      </c>
      <c r="C226" s="132"/>
      <c r="D226" s="132"/>
      <c r="E226" s="133"/>
      <c r="F226" s="122" t="str">
        <f t="shared" si="29"/>
        <v/>
      </c>
    </row>
    <row r="227" spans="2:6">
      <c r="B227" s="106">
        <v>215</v>
      </c>
      <c r="C227" s="132"/>
      <c r="D227" s="132"/>
      <c r="E227" s="133"/>
      <c r="F227" s="122" t="str">
        <f t="shared" si="29"/>
        <v/>
      </c>
    </row>
    <row r="228" spans="2:6">
      <c r="B228" s="106">
        <v>216</v>
      </c>
      <c r="C228" s="132"/>
      <c r="D228" s="132"/>
      <c r="E228" s="133"/>
      <c r="F228" s="122" t="str">
        <f t="shared" si="29"/>
        <v/>
      </c>
    </row>
    <row r="229" spans="2:6">
      <c r="B229" s="106">
        <v>217</v>
      </c>
      <c r="C229" s="132"/>
      <c r="D229" s="132"/>
      <c r="E229" s="133"/>
      <c r="F229" s="122" t="str">
        <f t="shared" si="29"/>
        <v/>
      </c>
    </row>
    <row r="230" spans="2:6">
      <c r="B230" s="106">
        <v>218</v>
      </c>
      <c r="C230" s="132"/>
      <c r="D230" s="132"/>
      <c r="E230" s="133"/>
      <c r="F230" s="122" t="str">
        <f t="shared" si="29"/>
        <v/>
      </c>
    </row>
    <row r="231" spans="2:6">
      <c r="B231" s="106">
        <v>219</v>
      </c>
      <c r="C231" s="132"/>
      <c r="D231" s="132"/>
      <c r="E231" s="133"/>
      <c r="F231" s="122" t="str">
        <f t="shared" si="29"/>
        <v/>
      </c>
    </row>
    <row r="232" spans="2:6">
      <c r="B232" s="106">
        <v>220</v>
      </c>
      <c r="C232" s="132"/>
      <c r="D232" s="132"/>
      <c r="E232" s="133"/>
      <c r="F232" s="122" t="str">
        <f t="shared" si="29"/>
        <v/>
      </c>
    </row>
    <row r="233" spans="2:6">
      <c r="B233" s="106">
        <v>221</v>
      </c>
      <c r="C233" s="132"/>
      <c r="D233" s="132"/>
      <c r="E233" s="133"/>
      <c r="F233" s="122" t="str">
        <f t="shared" si="29"/>
        <v/>
      </c>
    </row>
    <row r="234" spans="2:6">
      <c r="B234" s="106">
        <v>222</v>
      </c>
      <c r="C234" s="132"/>
      <c r="D234" s="132"/>
      <c r="E234" s="133"/>
      <c r="F234" s="122" t="str">
        <f t="shared" si="29"/>
        <v/>
      </c>
    </row>
    <row r="235" spans="2:6">
      <c r="B235" s="106">
        <v>223</v>
      </c>
      <c r="C235" s="132"/>
      <c r="D235" s="132"/>
      <c r="E235" s="133"/>
      <c r="F235" s="122" t="str">
        <f t="shared" si="29"/>
        <v/>
      </c>
    </row>
    <row r="236" spans="2:6">
      <c r="B236" s="106">
        <v>224</v>
      </c>
      <c r="C236" s="132"/>
      <c r="D236" s="132"/>
      <c r="E236" s="133"/>
      <c r="F236" s="122" t="str">
        <f t="shared" si="29"/>
        <v/>
      </c>
    </row>
    <row r="237" spans="2:6">
      <c r="B237" s="106">
        <v>225</v>
      </c>
      <c r="C237" s="132"/>
      <c r="D237" s="132"/>
      <c r="E237" s="133"/>
      <c r="F237" s="122" t="str">
        <f t="shared" si="29"/>
        <v/>
      </c>
    </row>
    <row r="238" spans="2:6">
      <c r="B238" s="106">
        <v>226</v>
      </c>
      <c r="C238" s="132"/>
      <c r="D238" s="132"/>
      <c r="E238" s="133"/>
      <c r="F238" s="122" t="str">
        <f t="shared" si="29"/>
        <v/>
      </c>
    </row>
    <row r="239" spans="2:6">
      <c r="B239" s="106">
        <v>227</v>
      </c>
      <c r="C239" s="132"/>
      <c r="D239" s="132"/>
      <c r="E239" s="133"/>
      <c r="F239" s="122" t="str">
        <f t="shared" si="29"/>
        <v/>
      </c>
    </row>
    <row r="240" spans="2:6">
      <c r="B240" s="106">
        <v>228</v>
      </c>
      <c r="C240" s="132"/>
      <c r="D240" s="132"/>
      <c r="E240" s="133"/>
      <c r="F240" s="122" t="str">
        <f t="shared" si="29"/>
        <v/>
      </c>
    </row>
    <row r="241" spans="2:6">
      <c r="B241" s="106">
        <v>229</v>
      </c>
      <c r="C241" s="132"/>
      <c r="D241" s="132"/>
      <c r="E241" s="133"/>
      <c r="F241" s="122" t="str">
        <f t="shared" si="29"/>
        <v/>
      </c>
    </row>
    <row r="242" spans="2:6">
      <c r="B242" s="106">
        <v>230</v>
      </c>
      <c r="C242" s="132"/>
      <c r="D242" s="132"/>
      <c r="E242" s="133"/>
      <c r="F242" s="122" t="str">
        <f t="shared" si="29"/>
        <v/>
      </c>
    </row>
    <row r="243" spans="2:6">
      <c r="B243" s="106">
        <v>231</v>
      </c>
      <c r="C243" s="132"/>
      <c r="D243" s="132"/>
      <c r="E243" s="133"/>
      <c r="F243" s="122" t="str">
        <f t="shared" si="29"/>
        <v/>
      </c>
    </row>
    <row r="244" spans="2:6">
      <c r="B244" s="106">
        <v>232</v>
      </c>
      <c r="C244" s="132"/>
      <c r="D244" s="132"/>
      <c r="E244" s="133"/>
      <c r="F244" s="122" t="str">
        <f t="shared" si="29"/>
        <v/>
      </c>
    </row>
    <row r="245" spans="2:6">
      <c r="B245" s="106">
        <v>233</v>
      </c>
      <c r="C245" s="132"/>
      <c r="D245" s="132"/>
      <c r="E245" s="133"/>
      <c r="F245" s="122" t="str">
        <f t="shared" si="29"/>
        <v/>
      </c>
    </row>
    <row r="246" spans="2:6">
      <c r="B246" s="106">
        <v>234</v>
      </c>
      <c r="C246" s="132"/>
      <c r="D246" s="132"/>
      <c r="E246" s="133"/>
      <c r="F246" s="122" t="str">
        <f t="shared" si="29"/>
        <v/>
      </c>
    </row>
    <row r="247" spans="2:6">
      <c r="B247" s="106">
        <v>235</v>
      </c>
      <c r="C247" s="132"/>
      <c r="D247" s="132"/>
      <c r="E247" s="133"/>
      <c r="F247" s="122" t="str">
        <f t="shared" si="29"/>
        <v/>
      </c>
    </row>
    <row r="248" spans="2:6">
      <c r="B248" s="106">
        <v>236</v>
      </c>
      <c r="C248" s="132"/>
      <c r="D248" s="132"/>
      <c r="E248" s="133"/>
      <c r="F248" s="122" t="str">
        <f t="shared" si="29"/>
        <v/>
      </c>
    </row>
    <row r="249" spans="2:6">
      <c r="B249" s="106">
        <v>237</v>
      </c>
      <c r="C249" s="132"/>
      <c r="D249" s="132"/>
      <c r="E249" s="133"/>
      <c r="F249" s="122" t="str">
        <f t="shared" si="29"/>
        <v/>
      </c>
    </row>
    <row r="250" spans="2:6">
      <c r="B250" s="106">
        <v>238</v>
      </c>
      <c r="C250" s="132"/>
      <c r="D250" s="132"/>
      <c r="E250" s="133"/>
      <c r="F250" s="122" t="str">
        <f t="shared" si="29"/>
        <v/>
      </c>
    </row>
    <row r="251" spans="2:6">
      <c r="B251" s="106">
        <v>239</v>
      </c>
      <c r="C251" s="132"/>
      <c r="D251" s="132"/>
      <c r="E251" s="133"/>
      <c r="F251" s="122" t="str">
        <f t="shared" si="29"/>
        <v/>
      </c>
    </row>
    <row r="252" spans="2:6">
      <c r="B252" s="106">
        <v>240</v>
      </c>
      <c r="C252" s="132"/>
      <c r="D252" s="132"/>
      <c r="E252" s="133"/>
      <c r="F252" s="122" t="str">
        <f t="shared" si="29"/>
        <v/>
      </c>
    </row>
    <row r="253" spans="2:6">
      <c r="B253" s="106">
        <v>241</v>
      </c>
      <c r="C253" s="132"/>
      <c r="D253" s="132"/>
      <c r="E253" s="133"/>
      <c r="F253" s="122" t="str">
        <f t="shared" si="29"/>
        <v/>
      </c>
    </row>
    <row r="254" spans="2:6">
      <c r="B254" s="106">
        <v>242</v>
      </c>
      <c r="C254" s="132"/>
      <c r="D254" s="132"/>
      <c r="E254" s="133"/>
      <c r="F254" s="122" t="str">
        <f t="shared" si="29"/>
        <v/>
      </c>
    </row>
    <row r="255" spans="2:6">
      <c r="B255" s="106">
        <v>243</v>
      </c>
      <c r="C255" s="132"/>
      <c r="D255" s="132"/>
      <c r="E255" s="133"/>
      <c r="F255" s="122" t="str">
        <f t="shared" si="29"/>
        <v/>
      </c>
    </row>
    <row r="256" spans="2:6">
      <c r="B256" s="106">
        <v>244</v>
      </c>
      <c r="C256" s="132"/>
      <c r="D256" s="132"/>
      <c r="E256" s="133"/>
      <c r="F256" s="122" t="str">
        <f t="shared" si="29"/>
        <v/>
      </c>
    </row>
    <row r="257" spans="2:6">
      <c r="B257" s="106">
        <v>245</v>
      </c>
      <c r="C257" s="132"/>
      <c r="D257" s="132"/>
      <c r="E257" s="133"/>
      <c r="F257" s="122" t="str">
        <f t="shared" si="29"/>
        <v/>
      </c>
    </row>
    <row r="258" spans="2:6">
      <c r="B258" s="106">
        <v>246</v>
      </c>
      <c r="C258" s="132"/>
      <c r="D258" s="132"/>
      <c r="E258" s="133"/>
      <c r="F258" s="122" t="str">
        <f t="shared" si="29"/>
        <v/>
      </c>
    </row>
    <row r="259" spans="2:6">
      <c r="B259" s="106">
        <v>247</v>
      </c>
      <c r="C259" s="132"/>
      <c r="D259" s="132"/>
      <c r="E259" s="133"/>
      <c r="F259" s="122" t="str">
        <f t="shared" si="29"/>
        <v/>
      </c>
    </row>
    <row r="260" spans="2:6">
      <c r="B260" s="106">
        <v>248</v>
      </c>
      <c r="C260" s="132"/>
      <c r="D260" s="132"/>
      <c r="E260" s="133"/>
      <c r="F260" s="122" t="str">
        <f t="shared" si="29"/>
        <v/>
      </c>
    </row>
    <row r="261" spans="2:6">
      <c r="B261" s="106">
        <v>249</v>
      </c>
      <c r="C261" s="132"/>
      <c r="D261" s="132"/>
      <c r="E261" s="133"/>
      <c r="F261" s="122" t="str">
        <f t="shared" si="29"/>
        <v/>
      </c>
    </row>
    <row r="262" spans="2:6">
      <c r="B262" s="106">
        <v>250</v>
      </c>
      <c r="C262" s="132"/>
      <c r="D262" s="132"/>
      <c r="E262" s="133"/>
      <c r="F262" s="122" t="str">
        <f t="shared" si="29"/>
        <v/>
      </c>
    </row>
    <row r="263" spans="2:6">
      <c r="B263" s="106">
        <v>251</v>
      </c>
      <c r="C263" s="132"/>
      <c r="D263" s="132"/>
      <c r="E263" s="133"/>
      <c r="F263" s="122" t="str">
        <f t="shared" si="29"/>
        <v/>
      </c>
    </row>
    <row r="264" spans="2:6">
      <c r="B264" s="106">
        <v>252</v>
      </c>
      <c r="C264" s="132"/>
      <c r="D264" s="132"/>
      <c r="E264" s="133"/>
      <c r="F264" s="122" t="str">
        <f t="shared" si="29"/>
        <v/>
      </c>
    </row>
    <row r="265" spans="2:6">
      <c r="B265" s="106">
        <v>253</v>
      </c>
      <c r="C265" s="132"/>
      <c r="D265" s="132"/>
      <c r="E265" s="133"/>
      <c r="F265" s="122" t="str">
        <f t="shared" si="29"/>
        <v/>
      </c>
    </row>
    <row r="266" spans="2:6">
      <c r="B266" s="106">
        <v>254</v>
      </c>
      <c r="C266" s="132"/>
      <c r="D266" s="132"/>
      <c r="E266" s="133"/>
      <c r="F266" s="122" t="str">
        <f t="shared" si="29"/>
        <v/>
      </c>
    </row>
    <row r="267" spans="2:6">
      <c r="B267" s="106">
        <v>255</v>
      </c>
      <c r="C267" s="132"/>
      <c r="D267" s="132"/>
      <c r="E267" s="133"/>
      <c r="F267" s="122" t="str">
        <f t="shared" si="29"/>
        <v/>
      </c>
    </row>
    <row r="268" spans="2:6">
      <c r="B268" s="106">
        <v>256</v>
      </c>
      <c r="C268" s="132"/>
      <c r="D268" s="132"/>
      <c r="E268" s="133"/>
      <c r="F268" s="122" t="str">
        <f t="shared" si="29"/>
        <v/>
      </c>
    </row>
    <row r="269" spans="2:6">
      <c r="B269" s="106">
        <v>257</v>
      </c>
      <c r="C269" s="132"/>
      <c r="D269" s="132"/>
      <c r="E269" s="133"/>
      <c r="F269" s="122" t="str">
        <f t="shared" si="29"/>
        <v/>
      </c>
    </row>
    <row r="270" spans="2:6">
      <c r="B270" s="106">
        <v>258</v>
      </c>
      <c r="C270" s="132"/>
      <c r="D270" s="132"/>
      <c r="E270" s="133"/>
      <c r="F270" s="122" t="str">
        <f t="shared" ref="F270:F333" si="30">C270&amp;IF(D270="","",IF(C270="",D270," "&amp;D270))&amp;IF(E270="",""," ("&amp;E270&amp;")")</f>
        <v/>
      </c>
    </row>
    <row r="271" spans="2:6">
      <c r="B271" s="106">
        <v>259</v>
      </c>
      <c r="C271" s="132"/>
      <c r="D271" s="132"/>
      <c r="E271" s="133"/>
      <c r="F271" s="122" t="str">
        <f t="shared" si="30"/>
        <v/>
      </c>
    </row>
    <row r="272" spans="2:6">
      <c r="B272" s="106">
        <v>260</v>
      </c>
      <c r="C272" s="132"/>
      <c r="D272" s="132"/>
      <c r="E272" s="133"/>
      <c r="F272" s="122" t="str">
        <f t="shared" si="30"/>
        <v/>
      </c>
    </row>
    <row r="273" spans="2:6">
      <c r="B273" s="106">
        <v>261</v>
      </c>
      <c r="C273" s="132"/>
      <c r="D273" s="132"/>
      <c r="E273" s="133"/>
      <c r="F273" s="122" t="str">
        <f t="shared" si="30"/>
        <v/>
      </c>
    </row>
    <row r="274" spans="2:6">
      <c r="B274" s="106">
        <v>262</v>
      </c>
      <c r="C274" s="132"/>
      <c r="D274" s="132"/>
      <c r="E274" s="133"/>
      <c r="F274" s="122" t="str">
        <f t="shared" si="30"/>
        <v/>
      </c>
    </row>
    <row r="275" spans="2:6">
      <c r="B275" s="106">
        <v>263</v>
      </c>
      <c r="C275" s="132"/>
      <c r="D275" s="132"/>
      <c r="E275" s="133"/>
      <c r="F275" s="122" t="str">
        <f t="shared" si="30"/>
        <v/>
      </c>
    </row>
    <row r="276" spans="2:6">
      <c r="B276" s="106">
        <v>264</v>
      </c>
      <c r="C276" s="132"/>
      <c r="D276" s="132"/>
      <c r="E276" s="133"/>
      <c r="F276" s="122" t="str">
        <f t="shared" si="30"/>
        <v/>
      </c>
    </row>
    <row r="277" spans="2:6">
      <c r="B277" s="106">
        <v>265</v>
      </c>
      <c r="C277" s="132"/>
      <c r="D277" s="132"/>
      <c r="E277" s="133"/>
      <c r="F277" s="122" t="str">
        <f t="shared" si="30"/>
        <v/>
      </c>
    </row>
    <row r="278" spans="2:6">
      <c r="B278" s="106">
        <v>266</v>
      </c>
      <c r="C278" s="132"/>
      <c r="D278" s="132"/>
      <c r="E278" s="133"/>
      <c r="F278" s="122" t="str">
        <f t="shared" si="30"/>
        <v/>
      </c>
    </row>
    <row r="279" spans="2:6">
      <c r="B279" s="106">
        <v>267</v>
      </c>
      <c r="C279" s="132"/>
      <c r="D279" s="132"/>
      <c r="E279" s="133"/>
      <c r="F279" s="122" t="str">
        <f t="shared" si="30"/>
        <v/>
      </c>
    </row>
    <row r="280" spans="2:6">
      <c r="B280" s="106">
        <v>268</v>
      </c>
      <c r="C280" s="132"/>
      <c r="D280" s="132"/>
      <c r="E280" s="133"/>
      <c r="F280" s="122" t="str">
        <f t="shared" si="30"/>
        <v/>
      </c>
    </row>
    <row r="281" spans="2:6">
      <c r="B281" s="106">
        <v>269</v>
      </c>
      <c r="C281" s="132"/>
      <c r="D281" s="132"/>
      <c r="E281" s="133"/>
      <c r="F281" s="122" t="str">
        <f t="shared" si="30"/>
        <v/>
      </c>
    </row>
    <row r="282" spans="2:6">
      <c r="B282" s="106">
        <v>270</v>
      </c>
      <c r="C282" s="132"/>
      <c r="D282" s="132"/>
      <c r="E282" s="133"/>
      <c r="F282" s="122" t="str">
        <f t="shared" si="30"/>
        <v/>
      </c>
    </row>
    <row r="283" spans="2:6">
      <c r="B283" s="106">
        <v>271</v>
      </c>
      <c r="C283" s="132"/>
      <c r="D283" s="132"/>
      <c r="E283" s="133"/>
      <c r="F283" s="122" t="str">
        <f t="shared" si="30"/>
        <v/>
      </c>
    </row>
    <row r="284" spans="2:6">
      <c r="B284" s="106">
        <v>272</v>
      </c>
      <c r="C284" s="132"/>
      <c r="D284" s="132"/>
      <c r="E284" s="133"/>
      <c r="F284" s="122" t="str">
        <f t="shared" si="30"/>
        <v/>
      </c>
    </row>
    <row r="285" spans="2:6">
      <c r="B285" s="106">
        <v>273</v>
      </c>
      <c r="C285" s="132"/>
      <c r="D285" s="132"/>
      <c r="E285" s="133"/>
      <c r="F285" s="122" t="str">
        <f t="shared" si="30"/>
        <v/>
      </c>
    </row>
    <row r="286" spans="2:6">
      <c r="B286" s="106">
        <v>274</v>
      </c>
      <c r="C286" s="132"/>
      <c r="D286" s="132"/>
      <c r="E286" s="133"/>
      <c r="F286" s="122" t="str">
        <f t="shared" si="30"/>
        <v/>
      </c>
    </row>
    <row r="287" spans="2:6">
      <c r="B287" s="106">
        <v>275</v>
      </c>
      <c r="C287" s="132"/>
      <c r="D287" s="132"/>
      <c r="E287" s="133"/>
      <c r="F287" s="122" t="str">
        <f t="shared" si="30"/>
        <v/>
      </c>
    </row>
    <row r="288" spans="2:6">
      <c r="B288" s="106">
        <v>276</v>
      </c>
      <c r="C288" s="132"/>
      <c r="D288" s="132"/>
      <c r="E288" s="133"/>
      <c r="F288" s="122" t="str">
        <f t="shared" si="30"/>
        <v/>
      </c>
    </row>
    <row r="289" spans="2:6">
      <c r="B289" s="106">
        <v>277</v>
      </c>
      <c r="C289" s="132"/>
      <c r="D289" s="132"/>
      <c r="E289" s="133"/>
      <c r="F289" s="122" t="str">
        <f t="shared" si="30"/>
        <v/>
      </c>
    </row>
    <row r="290" spans="2:6">
      <c r="B290" s="106">
        <v>278</v>
      </c>
      <c r="C290" s="132"/>
      <c r="D290" s="132"/>
      <c r="E290" s="133"/>
      <c r="F290" s="122" t="str">
        <f t="shared" si="30"/>
        <v/>
      </c>
    </row>
    <row r="291" spans="2:6">
      <c r="B291" s="106">
        <v>279</v>
      </c>
      <c r="C291" s="132"/>
      <c r="D291" s="132"/>
      <c r="E291" s="133"/>
      <c r="F291" s="122" t="str">
        <f t="shared" si="30"/>
        <v/>
      </c>
    </row>
    <row r="292" spans="2:6">
      <c r="B292" s="106">
        <v>280</v>
      </c>
      <c r="C292" s="132"/>
      <c r="D292" s="132"/>
      <c r="E292" s="133"/>
      <c r="F292" s="122" t="str">
        <f t="shared" si="30"/>
        <v/>
      </c>
    </row>
    <row r="293" spans="2:6">
      <c r="B293" s="106">
        <v>281</v>
      </c>
      <c r="C293" s="132"/>
      <c r="D293" s="132"/>
      <c r="E293" s="133"/>
      <c r="F293" s="122" t="str">
        <f t="shared" si="30"/>
        <v/>
      </c>
    </row>
    <row r="294" spans="2:6">
      <c r="B294" s="106">
        <v>282</v>
      </c>
      <c r="C294" s="132"/>
      <c r="D294" s="132"/>
      <c r="E294" s="133"/>
      <c r="F294" s="122" t="str">
        <f t="shared" si="30"/>
        <v/>
      </c>
    </row>
    <row r="295" spans="2:6">
      <c r="B295" s="106">
        <v>283</v>
      </c>
      <c r="C295" s="132"/>
      <c r="D295" s="132"/>
      <c r="E295" s="133"/>
      <c r="F295" s="122" t="str">
        <f t="shared" si="30"/>
        <v/>
      </c>
    </row>
    <row r="296" spans="2:6">
      <c r="B296" s="106">
        <v>284</v>
      </c>
      <c r="C296" s="132"/>
      <c r="D296" s="132"/>
      <c r="E296" s="133"/>
      <c r="F296" s="122" t="str">
        <f t="shared" si="30"/>
        <v/>
      </c>
    </row>
    <row r="297" spans="2:6">
      <c r="B297" s="106">
        <v>285</v>
      </c>
      <c r="C297" s="132"/>
      <c r="D297" s="132"/>
      <c r="E297" s="133"/>
      <c r="F297" s="122" t="str">
        <f t="shared" si="30"/>
        <v/>
      </c>
    </row>
    <row r="298" spans="2:6">
      <c r="B298" s="106">
        <v>286</v>
      </c>
      <c r="C298" s="132"/>
      <c r="D298" s="132"/>
      <c r="E298" s="133"/>
      <c r="F298" s="122" t="str">
        <f t="shared" si="30"/>
        <v/>
      </c>
    </row>
    <row r="299" spans="2:6">
      <c r="B299" s="106">
        <v>287</v>
      </c>
      <c r="C299" s="132"/>
      <c r="D299" s="132"/>
      <c r="E299" s="133"/>
      <c r="F299" s="122" t="str">
        <f t="shared" si="30"/>
        <v/>
      </c>
    </row>
    <row r="300" spans="2:6">
      <c r="B300" s="106">
        <v>288</v>
      </c>
      <c r="C300" s="132"/>
      <c r="D300" s="132"/>
      <c r="E300" s="133"/>
      <c r="F300" s="122" t="str">
        <f t="shared" si="30"/>
        <v/>
      </c>
    </row>
    <row r="301" spans="2:6">
      <c r="B301" s="106">
        <v>289</v>
      </c>
      <c r="C301" s="132"/>
      <c r="D301" s="132"/>
      <c r="E301" s="133"/>
      <c r="F301" s="122" t="str">
        <f t="shared" si="30"/>
        <v/>
      </c>
    </row>
    <row r="302" spans="2:6">
      <c r="B302" s="106">
        <v>290</v>
      </c>
      <c r="C302" s="132"/>
      <c r="D302" s="132"/>
      <c r="E302" s="133"/>
      <c r="F302" s="122" t="str">
        <f t="shared" si="30"/>
        <v/>
      </c>
    </row>
    <row r="303" spans="2:6">
      <c r="B303" s="106">
        <v>291</v>
      </c>
      <c r="C303" s="132"/>
      <c r="D303" s="132"/>
      <c r="E303" s="133"/>
      <c r="F303" s="122" t="str">
        <f t="shared" si="30"/>
        <v/>
      </c>
    </row>
    <row r="304" spans="2:6">
      <c r="B304" s="106">
        <v>292</v>
      </c>
      <c r="C304" s="132"/>
      <c r="D304" s="132"/>
      <c r="E304" s="133"/>
      <c r="F304" s="122" t="str">
        <f t="shared" si="30"/>
        <v/>
      </c>
    </row>
    <row r="305" spans="2:6">
      <c r="B305" s="106">
        <v>293</v>
      </c>
      <c r="C305" s="132"/>
      <c r="D305" s="132"/>
      <c r="E305" s="133"/>
      <c r="F305" s="122" t="str">
        <f t="shared" si="30"/>
        <v/>
      </c>
    </row>
    <row r="306" spans="2:6">
      <c r="B306" s="106">
        <v>294</v>
      </c>
      <c r="C306" s="132"/>
      <c r="D306" s="132"/>
      <c r="E306" s="133"/>
      <c r="F306" s="122" t="str">
        <f t="shared" si="30"/>
        <v/>
      </c>
    </row>
    <row r="307" spans="2:6">
      <c r="B307" s="106">
        <v>295</v>
      </c>
      <c r="C307" s="132"/>
      <c r="D307" s="132"/>
      <c r="E307" s="133"/>
      <c r="F307" s="122" t="str">
        <f t="shared" si="30"/>
        <v/>
      </c>
    </row>
    <row r="308" spans="2:6">
      <c r="B308" s="106">
        <v>296</v>
      </c>
      <c r="C308" s="132"/>
      <c r="D308" s="132"/>
      <c r="E308" s="133"/>
      <c r="F308" s="122" t="str">
        <f t="shared" si="30"/>
        <v/>
      </c>
    </row>
    <row r="309" spans="2:6">
      <c r="B309" s="106">
        <v>297</v>
      </c>
      <c r="C309" s="132"/>
      <c r="D309" s="132"/>
      <c r="E309" s="133"/>
      <c r="F309" s="122" t="str">
        <f t="shared" si="30"/>
        <v/>
      </c>
    </row>
    <row r="310" spans="2:6">
      <c r="B310" s="106">
        <v>298</v>
      </c>
      <c r="C310" s="132"/>
      <c r="D310" s="132"/>
      <c r="E310" s="133"/>
      <c r="F310" s="122" t="str">
        <f t="shared" si="30"/>
        <v/>
      </c>
    </row>
    <row r="311" spans="2:6">
      <c r="B311" s="106">
        <v>299</v>
      </c>
      <c r="C311" s="132"/>
      <c r="D311" s="132"/>
      <c r="E311" s="133"/>
      <c r="F311" s="122" t="str">
        <f t="shared" si="30"/>
        <v/>
      </c>
    </row>
    <row r="312" spans="2:6">
      <c r="B312" s="106">
        <v>300</v>
      </c>
      <c r="C312" s="132"/>
      <c r="D312" s="132"/>
      <c r="E312" s="133"/>
      <c r="F312" s="122" t="str">
        <f t="shared" si="30"/>
        <v/>
      </c>
    </row>
    <row r="313" spans="2:6">
      <c r="B313" s="106">
        <v>301</v>
      </c>
      <c r="C313" s="132"/>
      <c r="D313" s="132"/>
      <c r="E313" s="133"/>
      <c r="F313" s="122" t="str">
        <f t="shared" si="30"/>
        <v/>
      </c>
    </row>
    <row r="314" spans="2:6">
      <c r="B314" s="106">
        <v>302</v>
      </c>
      <c r="C314" s="132"/>
      <c r="D314" s="132"/>
      <c r="E314" s="133"/>
      <c r="F314" s="122" t="str">
        <f t="shared" si="30"/>
        <v/>
      </c>
    </row>
    <row r="315" spans="2:6">
      <c r="B315" s="106">
        <v>303</v>
      </c>
      <c r="C315" s="132"/>
      <c r="D315" s="132"/>
      <c r="E315" s="133"/>
      <c r="F315" s="122" t="str">
        <f t="shared" si="30"/>
        <v/>
      </c>
    </row>
    <row r="316" spans="2:6">
      <c r="B316" s="106">
        <v>304</v>
      </c>
      <c r="C316" s="132"/>
      <c r="D316" s="132"/>
      <c r="E316" s="133"/>
      <c r="F316" s="122" t="str">
        <f t="shared" si="30"/>
        <v/>
      </c>
    </row>
    <row r="317" spans="2:6">
      <c r="B317" s="106">
        <v>305</v>
      </c>
      <c r="C317" s="132"/>
      <c r="D317" s="132"/>
      <c r="E317" s="133"/>
      <c r="F317" s="122" t="str">
        <f t="shared" si="30"/>
        <v/>
      </c>
    </row>
    <row r="318" spans="2:6">
      <c r="B318" s="106">
        <v>306</v>
      </c>
      <c r="C318" s="132"/>
      <c r="D318" s="132"/>
      <c r="E318" s="133"/>
      <c r="F318" s="122" t="str">
        <f t="shared" si="30"/>
        <v/>
      </c>
    </row>
    <row r="319" spans="2:6">
      <c r="B319" s="106">
        <v>307</v>
      </c>
      <c r="C319" s="132"/>
      <c r="D319" s="132"/>
      <c r="E319" s="133"/>
      <c r="F319" s="122" t="str">
        <f t="shared" si="30"/>
        <v/>
      </c>
    </row>
    <row r="320" spans="2:6">
      <c r="B320" s="106">
        <v>308</v>
      </c>
      <c r="C320" s="132"/>
      <c r="D320" s="132"/>
      <c r="E320" s="133"/>
      <c r="F320" s="122" t="str">
        <f t="shared" si="30"/>
        <v/>
      </c>
    </row>
    <row r="321" spans="2:6">
      <c r="B321" s="106">
        <v>309</v>
      </c>
      <c r="C321" s="132"/>
      <c r="D321" s="132"/>
      <c r="E321" s="133"/>
      <c r="F321" s="122" t="str">
        <f t="shared" si="30"/>
        <v/>
      </c>
    </row>
    <row r="322" spans="2:6">
      <c r="B322" s="106">
        <v>310</v>
      </c>
      <c r="C322" s="132"/>
      <c r="D322" s="132"/>
      <c r="E322" s="133"/>
      <c r="F322" s="122" t="str">
        <f t="shared" si="30"/>
        <v/>
      </c>
    </row>
    <row r="323" spans="2:6">
      <c r="B323" s="106">
        <v>311</v>
      </c>
      <c r="C323" s="132"/>
      <c r="D323" s="132"/>
      <c r="E323" s="133"/>
      <c r="F323" s="122" t="str">
        <f t="shared" si="30"/>
        <v/>
      </c>
    </row>
    <row r="324" spans="2:6">
      <c r="B324" s="106">
        <v>312</v>
      </c>
      <c r="C324" s="132"/>
      <c r="D324" s="132"/>
      <c r="E324" s="133"/>
      <c r="F324" s="122" t="str">
        <f t="shared" si="30"/>
        <v/>
      </c>
    </row>
    <row r="325" spans="2:6">
      <c r="B325" s="106">
        <v>313</v>
      </c>
      <c r="C325" s="132"/>
      <c r="D325" s="132"/>
      <c r="E325" s="133"/>
      <c r="F325" s="122" t="str">
        <f t="shared" si="30"/>
        <v/>
      </c>
    </row>
    <row r="326" spans="2:6">
      <c r="B326" s="106">
        <v>314</v>
      </c>
      <c r="C326" s="132"/>
      <c r="D326" s="132"/>
      <c r="E326" s="133"/>
      <c r="F326" s="122" t="str">
        <f t="shared" si="30"/>
        <v/>
      </c>
    </row>
    <row r="327" spans="2:6">
      <c r="B327" s="106">
        <v>315</v>
      </c>
      <c r="C327" s="132"/>
      <c r="D327" s="132"/>
      <c r="E327" s="133"/>
      <c r="F327" s="122" t="str">
        <f t="shared" si="30"/>
        <v/>
      </c>
    </row>
    <row r="328" spans="2:6">
      <c r="B328" s="106">
        <v>316</v>
      </c>
      <c r="C328" s="132"/>
      <c r="D328" s="132"/>
      <c r="E328" s="133"/>
      <c r="F328" s="122" t="str">
        <f t="shared" si="30"/>
        <v/>
      </c>
    </row>
    <row r="329" spans="2:6">
      <c r="B329" s="106">
        <v>317</v>
      </c>
      <c r="C329" s="132"/>
      <c r="D329" s="132"/>
      <c r="E329" s="133"/>
      <c r="F329" s="122" t="str">
        <f t="shared" si="30"/>
        <v/>
      </c>
    </row>
    <row r="330" spans="2:6">
      <c r="B330" s="106">
        <v>318</v>
      </c>
      <c r="C330" s="132"/>
      <c r="D330" s="132"/>
      <c r="E330" s="133"/>
      <c r="F330" s="122" t="str">
        <f t="shared" si="30"/>
        <v/>
      </c>
    </row>
    <row r="331" spans="2:6">
      <c r="B331" s="106">
        <v>319</v>
      </c>
      <c r="C331" s="132"/>
      <c r="D331" s="132"/>
      <c r="E331" s="133"/>
      <c r="F331" s="122" t="str">
        <f t="shared" si="30"/>
        <v/>
      </c>
    </row>
    <row r="332" spans="2:6">
      <c r="B332" s="106">
        <v>320</v>
      </c>
      <c r="C332" s="132"/>
      <c r="D332" s="132"/>
      <c r="E332" s="133"/>
      <c r="F332" s="122" t="str">
        <f t="shared" si="30"/>
        <v/>
      </c>
    </row>
    <row r="333" spans="2:6">
      <c r="B333" s="106">
        <v>321</v>
      </c>
      <c r="C333" s="132"/>
      <c r="D333" s="132"/>
      <c r="E333" s="133"/>
      <c r="F333" s="122" t="str">
        <f t="shared" si="30"/>
        <v/>
      </c>
    </row>
    <row r="334" spans="2:6">
      <c r="B334" s="106">
        <v>322</v>
      </c>
      <c r="C334" s="132"/>
      <c r="D334" s="132"/>
      <c r="E334" s="133"/>
      <c r="F334" s="122" t="str">
        <f t="shared" ref="F334:F397" si="31">C334&amp;IF(D334="","",IF(C334="",D334," "&amp;D334))&amp;IF(E334="",""," ("&amp;E334&amp;")")</f>
        <v/>
      </c>
    </row>
    <row r="335" spans="2:6">
      <c r="B335" s="106">
        <v>323</v>
      </c>
      <c r="C335" s="132"/>
      <c r="D335" s="132"/>
      <c r="E335" s="133"/>
      <c r="F335" s="122" t="str">
        <f t="shared" si="31"/>
        <v/>
      </c>
    </row>
    <row r="336" spans="2:6">
      <c r="B336" s="106">
        <v>324</v>
      </c>
      <c r="C336" s="132"/>
      <c r="D336" s="132"/>
      <c r="E336" s="133"/>
      <c r="F336" s="122" t="str">
        <f t="shared" si="31"/>
        <v/>
      </c>
    </row>
    <row r="337" spans="2:6">
      <c r="B337" s="106">
        <v>325</v>
      </c>
      <c r="C337" s="132"/>
      <c r="D337" s="132"/>
      <c r="E337" s="133"/>
      <c r="F337" s="122" t="str">
        <f t="shared" si="31"/>
        <v/>
      </c>
    </row>
    <row r="338" spans="2:6">
      <c r="B338" s="106">
        <v>326</v>
      </c>
      <c r="C338" s="132"/>
      <c r="D338" s="132"/>
      <c r="E338" s="133"/>
      <c r="F338" s="122" t="str">
        <f t="shared" si="31"/>
        <v/>
      </c>
    </row>
    <row r="339" spans="2:6">
      <c r="B339" s="106">
        <v>327</v>
      </c>
      <c r="C339" s="132"/>
      <c r="D339" s="132"/>
      <c r="E339" s="133"/>
      <c r="F339" s="122" t="str">
        <f t="shared" si="31"/>
        <v/>
      </c>
    </row>
    <row r="340" spans="2:6">
      <c r="B340" s="106">
        <v>328</v>
      </c>
      <c r="C340" s="132"/>
      <c r="D340" s="132"/>
      <c r="E340" s="133"/>
      <c r="F340" s="122" t="str">
        <f t="shared" si="31"/>
        <v/>
      </c>
    </row>
    <row r="341" spans="2:6">
      <c r="B341" s="106">
        <v>329</v>
      </c>
      <c r="C341" s="132"/>
      <c r="D341" s="132"/>
      <c r="E341" s="133"/>
      <c r="F341" s="122" t="str">
        <f t="shared" si="31"/>
        <v/>
      </c>
    </row>
    <row r="342" spans="2:6">
      <c r="B342" s="106">
        <v>330</v>
      </c>
      <c r="C342" s="132"/>
      <c r="D342" s="132"/>
      <c r="E342" s="133"/>
      <c r="F342" s="122" t="str">
        <f t="shared" si="31"/>
        <v/>
      </c>
    </row>
    <row r="343" spans="2:6">
      <c r="B343" s="106">
        <v>331</v>
      </c>
      <c r="C343" s="132"/>
      <c r="D343" s="132"/>
      <c r="E343" s="133"/>
      <c r="F343" s="122" t="str">
        <f t="shared" si="31"/>
        <v/>
      </c>
    </row>
    <row r="344" spans="2:6">
      <c r="B344" s="106">
        <v>332</v>
      </c>
      <c r="C344" s="132"/>
      <c r="D344" s="132"/>
      <c r="E344" s="133"/>
      <c r="F344" s="122" t="str">
        <f t="shared" si="31"/>
        <v/>
      </c>
    </row>
    <row r="345" spans="2:6">
      <c r="B345" s="106">
        <v>333</v>
      </c>
      <c r="C345" s="132"/>
      <c r="D345" s="132"/>
      <c r="E345" s="133"/>
      <c r="F345" s="122" t="str">
        <f t="shared" si="31"/>
        <v/>
      </c>
    </row>
    <row r="346" spans="2:6">
      <c r="B346" s="106">
        <v>334</v>
      </c>
      <c r="C346" s="132"/>
      <c r="D346" s="132"/>
      <c r="E346" s="133"/>
      <c r="F346" s="122" t="str">
        <f t="shared" si="31"/>
        <v/>
      </c>
    </row>
    <row r="347" spans="2:6">
      <c r="B347" s="106">
        <v>335</v>
      </c>
      <c r="C347" s="132"/>
      <c r="D347" s="132"/>
      <c r="E347" s="133"/>
      <c r="F347" s="122" t="str">
        <f t="shared" si="31"/>
        <v/>
      </c>
    </row>
    <row r="348" spans="2:6">
      <c r="B348" s="106">
        <v>336</v>
      </c>
      <c r="C348" s="132"/>
      <c r="D348" s="132"/>
      <c r="E348" s="133"/>
      <c r="F348" s="122" t="str">
        <f t="shared" si="31"/>
        <v/>
      </c>
    </row>
    <row r="349" spans="2:6">
      <c r="B349" s="106">
        <v>337</v>
      </c>
      <c r="C349" s="132"/>
      <c r="D349" s="132"/>
      <c r="E349" s="133"/>
      <c r="F349" s="122" t="str">
        <f t="shared" si="31"/>
        <v/>
      </c>
    </row>
    <row r="350" spans="2:6">
      <c r="B350" s="106">
        <v>338</v>
      </c>
      <c r="C350" s="132"/>
      <c r="D350" s="132"/>
      <c r="E350" s="133"/>
      <c r="F350" s="122" t="str">
        <f t="shared" si="31"/>
        <v/>
      </c>
    </row>
    <row r="351" spans="2:6">
      <c r="B351" s="106">
        <v>339</v>
      </c>
      <c r="C351" s="132"/>
      <c r="D351" s="132"/>
      <c r="E351" s="133"/>
      <c r="F351" s="122" t="str">
        <f t="shared" si="31"/>
        <v/>
      </c>
    </row>
    <row r="352" spans="2:6">
      <c r="B352" s="106">
        <v>340</v>
      </c>
      <c r="C352" s="132"/>
      <c r="D352" s="132"/>
      <c r="E352" s="133"/>
      <c r="F352" s="122" t="str">
        <f t="shared" si="31"/>
        <v/>
      </c>
    </row>
    <row r="353" spans="2:6">
      <c r="B353" s="106">
        <v>341</v>
      </c>
      <c r="C353" s="132"/>
      <c r="D353" s="132"/>
      <c r="E353" s="133"/>
      <c r="F353" s="122" t="str">
        <f t="shared" si="31"/>
        <v/>
      </c>
    </row>
    <row r="354" spans="2:6">
      <c r="B354" s="106">
        <v>342</v>
      </c>
      <c r="C354" s="132"/>
      <c r="D354" s="132"/>
      <c r="E354" s="133"/>
      <c r="F354" s="122" t="str">
        <f t="shared" si="31"/>
        <v/>
      </c>
    </row>
    <row r="355" spans="2:6">
      <c r="B355" s="106">
        <v>343</v>
      </c>
      <c r="C355" s="132"/>
      <c r="D355" s="132"/>
      <c r="E355" s="133"/>
      <c r="F355" s="122" t="str">
        <f t="shared" si="31"/>
        <v/>
      </c>
    </row>
    <row r="356" spans="2:6">
      <c r="B356" s="106">
        <v>344</v>
      </c>
      <c r="C356" s="132"/>
      <c r="D356" s="132"/>
      <c r="E356" s="133"/>
      <c r="F356" s="122" t="str">
        <f t="shared" si="31"/>
        <v/>
      </c>
    </row>
    <row r="357" spans="2:6">
      <c r="B357" s="106">
        <v>345</v>
      </c>
      <c r="C357" s="132"/>
      <c r="D357" s="132"/>
      <c r="E357" s="133"/>
      <c r="F357" s="122" t="str">
        <f t="shared" si="31"/>
        <v/>
      </c>
    </row>
    <row r="358" spans="2:6">
      <c r="B358" s="106">
        <v>346</v>
      </c>
      <c r="C358" s="132"/>
      <c r="D358" s="132"/>
      <c r="E358" s="133"/>
      <c r="F358" s="122" t="str">
        <f t="shared" si="31"/>
        <v/>
      </c>
    </row>
    <row r="359" spans="2:6">
      <c r="B359" s="106">
        <v>347</v>
      </c>
      <c r="C359" s="132"/>
      <c r="D359" s="132"/>
      <c r="E359" s="133"/>
      <c r="F359" s="122" t="str">
        <f t="shared" si="31"/>
        <v/>
      </c>
    </row>
    <row r="360" spans="2:6">
      <c r="B360" s="106">
        <v>348</v>
      </c>
      <c r="C360" s="132"/>
      <c r="D360" s="132"/>
      <c r="E360" s="133"/>
      <c r="F360" s="122" t="str">
        <f t="shared" si="31"/>
        <v/>
      </c>
    </row>
    <row r="361" spans="2:6">
      <c r="B361" s="106">
        <v>349</v>
      </c>
      <c r="C361" s="132"/>
      <c r="D361" s="132"/>
      <c r="E361" s="133"/>
      <c r="F361" s="122" t="str">
        <f t="shared" si="31"/>
        <v/>
      </c>
    </row>
    <row r="362" spans="2:6">
      <c r="B362" s="106">
        <v>350</v>
      </c>
      <c r="C362" s="132"/>
      <c r="D362" s="132"/>
      <c r="E362" s="133"/>
      <c r="F362" s="122" t="str">
        <f t="shared" si="31"/>
        <v/>
      </c>
    </row>
    <row r="363" spans="2:6">
      <c r="B363" s="106">
        <v>351</v>
      </c>
      <c r="C363" s="132"/>
      <c r="D363" s="132"/>
      <c r="E363" s="133"/>
      <c r="F363" s="122" t="str">
        <f t="shared" si="31"/>
        <v/>
      </c>
    </row>
    <row r="364" spans="2:6">
      <c r="B364" s="106">
        <v>352</v>
      </c>
      <c r="C364" s="132"/>
      <c r="D364" s="132"/>
      <c r="E364" s="133"/>
      <c r="F364" s="122" t="str">
        <f t="shared" si="31"/>
        <v/>
      </c>
    </row>
    <row r="365" spans="2:6">
      <c r="B365" s="106">
        <v>353</v>
      </c>
      <c r="C365" s="132"/>
      <c r="D365" s="132"/>
      <c r="E365" s="133"/>
      <c r="F365" s="122" t="str">
        <f t="shared" si="31"/>
        <v/>
      </c>
    </row>
    <row r="366" spans="2:6">
      <c r="B366" s="106">
        <v>354</v>
      </c>
      <c r="C366" s="132"/>
      <c r="D366" s="132"/>
      <c r="E366" s="133"/>
      <c r="F366" s="122" t="str">
        <f t="shared" si="31"/>
        <v/>
      </c>
    </row>
    <row r="367" spans="2:6">
      <c r="B367" s="106">
        <v>355</v>
      </c>
      <c r="C367" s="132"/>
      <c r="D367" s="132"/>
      <c r="E367" s="133"/>
      <c r="F367" s="122" t="str">
        <f t="shared" si="31"/>
        <v/>
      </c>
    </row>
    <row r="368" spans="2:6">
      <c r="B368" s="106">
        <v>356</v>
      </c>
      <c r="C368" s="132"/>
      <c r="D368" s="132"/>
      <c r="E368" s="133"/>
      <c r="F368" s="122" t="str">
        <f t="shared" si="31"/>
        <v/>
      </c>
    </row>
    <row r="369" spans="2:6">
      <c r="B369" s="106">
        <v>357</v>
      </c>
      <c r="C369" s="132"/>
      <c r="D369" s="132"/>
      <c r="E369" s="133"/>
      <c r="F369" s="122" t="str">
        <f t="shared" si="31"/>
        <v/>
      </c>
    </row>
    <row r="370" spans="2:6">
      <c r="B370" s="106">
        <v>358</v>
      </c>
      <c r="C370" s="132"/>
      <c r="D370" s="132"/>
      <c r="E370" s="133"/>
      <c r="F370" s="122" t="str">
        <f t="shared" si="31"/>
        <v/>
      </c>
    </row>
    <row r="371" spans="2:6">
      <c r="B371" s="106">
        <v>359</v>
      </c>
      <c r="C371" s="132"/>
      <c r="D371" s="132"/>
      <c r="E371" s="133"/>
      <c r="F371" s="122" t="str">
        <f t="shared" si="31"/>
        <v/>
      </c>
    </row>
    <row r="372" spans="2:6">
      <c r="B372" s="106">
        <v>360</v>
      </c>
      <c r="C372" s="132"/>
      <c r="D372" s="132"/>
      <c r="E372" s="133"/>
      <c r="F372" s="122" t="str">
        <f t="shared" si="31"/>
        <v/>
      </c>
    </row>
    <row r="373" spans="2:6">
      <c r="B373" s="106">
        <v>361</v>
      </c>
      <c r="C373" s="132"/>
      <c r="D373" s="132"/>
      <c r="E373" s="133"/>
      <c r="F373" s="122" t="str">
        <f t="shared" si="31"/>
        <v/>
      </c>
    </row>
    <row r="374" spans="2:6">
      <c r="B374" s="106">
        <v>362</v>
      </c>
      <c r="C374" s="132"/>
      <c r="D374" s="132"/>
      <c r="E374" s="133"/>
      <c r="F374" s="122" t="str">
        <f t="shared" si="31"/>
        <v/>
      </c>
    </row>
    <row r="375" spans="2:6">
      <c r="B375" s="106">
        <v>363</v>
      </c>
      <c r="C375" s="132"/>
      <c r="D375" s="132"/>
      <c r="E375" s="133"/>
      <c r="F375" s="122" t="str">
        <f t="shared" si="31"/>
        <v/>
      </c>
    </row>
    <row r="376" spans="2:6">
      <c r="B376" s="106">
        <v>364</v>
      </c>
      <c r="C376" s="132"/>
      <c r="D376" s="132"/>
      <c r="E376" s="133"/>
      <c r="F376" s="122" t="str">
        <f t="shared" si="31"/>
        <v/>
      </c>
    </row>
    <row r="377" spans="2:6">
      <c r="B377" s="106">
        <v>365</v>
      </c>
      <c r="C377" s="132"/>
      <c r="D377" s="132"/>
      <c r="E377" s="133"/>
      <c r="F377" s="122" t="str">
        <f t="shared" si="31"/>
        <v/>
      </c>
    </row>
    <row r="378" spans="2:6">
      <c r="B378" s="106">
        <v>366</v>
      </c>
      <c r="C378" s="132"/>
      <c r="D378" s="132"/>
      <c r="E378" s="133"/>
      <c r="F378" s="122" t="str">
        <f t="shared" si="31"/>
        <v/>
      </c>
    </row>
    <row r="379" spans="2:6">
      <c r="B379" s="106">
        <v>367</v>
      </c>
      <c r="C379" s="132"/>
      <c r="D379" s="132"/>
      <c r="E379" s="133"/>
      <c r="F379" s="122" t="str">
        <f t="shared" si="31"/>
        <v/>
      </c>
    </row>
    <row r="380" spans="2:6">
      <c r="B380" s="106">
        <v>368</v>
      </c>
      <c r="C380" s="132"/>
      <c r="D380" s="132"/>
      <c r="E380" s="133"/>
      <c r="F380" s="122" t="str">
        <f t="shared" si="31"/>
        <v/>
      </c>
    </row>
    <row r="381" spans="2:6">
      <c r="B381" s="106">
        <v>369</v>
      </c>
      <c r="C381" s="132"/>
      <c r="D381" s="132"/>
      <c r="E381" s="133"/>
      <c r="F381" s="122" t="str">
        <f t="shared" si="31"/>
        <v/>
      </c>
    </row>
    <row r="382" spans="2:6">
      <c r="B382" s="106">
        <v>370</v>
      </c>
      <c r="C382" s="132"/>
      <c r="D382" s="132"/>
      <c r="E382" s="133"/>
      <c r="F382" s="122" t="str">
        <f t="shared" si="31"/>
        <v/>
      </c>
    </row>
    <row r="383" spans="2:6">
      <c r="B383" s="106">
        <v>371</v>
      </c>
      <c r="C383" s="132"/>
      <c r="D383" s="132"/>
      <c r="E383" s="133"/>
      <c r="F383" s="122" t="str">
        <f t="shared" si="31"/>
        <v/>
      </c>
    </row>
    <row r="384" spans="2:6">
      <c r="B384" s="106">
        <v>372</v>
      </c>
      <c r="C384" s="132"/>
      <c r="D384" s="132"/>
      <c r="E384" s="133"/>
      <c r="F384" s="122" t="str">
        <f t="shared" si="31"/>
        <v/>
      </c>
    </row>
    <row r="385" spans="2:6">
      <c r="B385" s="106">
        <v>373</v>
      </c>
      <c r="C385" s="132"/>
      <c r="D385" s="132"/>
      <c r="E385" s="133"/>
      <c r="F385" s="122" t="str">
        <f t="shared" si="31"/>
        <v/>
      </c>
    </row>
    <row r="386" spans="2:6">
      <c r="B386" s="106">
        <v>374</v>
      </c>
      <c r="C386" s="132"/>
      <c r="D386" s="132"/>
      <c r="E386" s="133"/>
      <c r="F386" s="122" t="str">
        <f t="shared" si="31"/>
        <v/>
      </c>
    </row>
    <row r="387" spans="2:6">
      <c r="B387" s="106">
        <v>375</v>
      </c>
      <c r="C387" s="132"/>
      <c r="D387" s="132"/>
      <c r="E387" s="133"/>
      <c r="F387" s="122" t="str">
        <f t="shared" si="31"/>
        <v/>
      </c>
    </row>
    <row r="388" spans="2:6">
      <c r="B388" s="106">
        <v>376</v>
      </c>
      <c r="C388" s="132"/>
      <c r="D388" s="132"/>
      <c r="E388" s="133"/>
      <c r="F388" s="122" t="str">
        <f t="shared" si="31"/>
        <v/>
      </c>
    </row>
    <row r="389" spans="2:6">
      <c r="B389" s="106">
        <v>377</v>
      </c>
      <c r="C389" s="132"/>
      <c r="D389" s="132"/>
      <c r="E389" s="133"/>
      <c r="F389" s="122" t="str">
        <f t="shared" si="31"/>
        <v/>
      </c>
    </row>
    <row r="390" spans="2:6">
      <c r="B390" s="106">
        <v>378</v>
      </c>
      <c r="C390" s="132"/>
      <c r="D390" s="132"/>
      <c r="E390" s="133"/>
      <c r="F390" s="122" t="str">
        <f t="shared" si="31"/>
        <v/>
      </c>
    </row>
    <row r="391" spans="2:6">
      <c r="B391" s="106">
        <v>379</v>
      </c>
      <c r="C391" s="132"/>
      <c r="D391" s="132"/>
      <c r="E391" s="133"/>
      <c r="F391" s="122" t="str">
        <f t="shared" si="31"/>
        <v/>
      </c>
    </row>
    <row r="392" spans="2:6">
      <c r="B392" s="106">
        <v>380</v>
      </c>
      <c r="C392" s="132"/>
      <c r="D392" s="132"/>
      <c r="E392" s="133"/>
      <c r="F392" s="122" t="str">
        <f t="shared" si="31"/>
        <v/>
      </c>
    </row>
    <row r="393" spans="2:6">
      <c r="B393" s="106">
        <v>381</v>
      </c>
      <c r="C393" s="132"/>
      <c r="D393" s="132"/>
      <c r="E393" s="133"/>
      <c r="F393" s="122" t="str">
        <f t="shared" si="31"/>
        <v/>
      </c>
    </row>
    <row r="394" spans="2:6">
      <c r="B394" s="106">
        <v>382</v>
      </c>
      <c r="C394" s="132"/>
      <c r="D394" s="132"/>
      <c r="E394" s="133"/>
      <c r="F394" s="122" t="str">
        <f t="shared" si="31"/>
        <v/>
      </c>
    </row>
    <row r="395" spans="2:6">
      <c r="B395" s="106">
        <v>383</v>
      </c>
      <c r="C395" s="132"/>
      <c r="D395" s="132"/>
      <c r="E395" s="133"/>
      <c r="F395" s="122" t="str">
        <f t="shared" si="31"/>
        <v/>
      </c>
    </row>
    <row r="396" spans="2:6">
      <c r="B396" s="106">
        <v>384</v>
      </c>
      <c r="C396" s="132"/>
      <c r="D396" s="132"/>
      <c r="E396" s="133"/>
      <c r="F396" s="122" t="str">
        <f t="shared" si="31"/>
        <v/>
      </c>
    </row>
    <row r="397" spans="2:6">
      <c r="B397" s="106">
        <v>385</v>
      </c>
      <c r="C397" s="132"/>
      <c r="D397" s="132"/>
      <c r="E397" s="133"/>
      <c r="F397" s="122" t="str">
        <f t="shared" si="31"/>
        <v/>
      </c>
    </row>
    <row r="398" spans="2:6">
      <c r="B398" s="106">
        <v>386</v>
      </c>
      <c r="C398" s="132"/>
      <c r="D398" s="132"/>
      <c r="E398" s="133"/>
      <c r="F398" s="122" t="str">
        <f t="shared" ref="F398:F412" si="32">C398&amp;IF(D398="","",IF(C398="",D398," "&amp;D398))&amp;IF(E398="",""," ("&amp;E398&amp;")")</f>
        <v/>
      </c>
    </row>
    <row r="399" spans="2:6">
      <c r="B399" s="106">
        <v>387</v>
      </c>
      <c r="C399" s="132"/>
      <c r="D399" s="132"/>
      <c r="E399" s="133"/>
      <c r="F399" s="122" t="str">
        <f t="shared" si="32"/>
        <v/>
      </c>
    </row>
    <row r="400" spans="2:6">
      <c r="B400" s="106">
        <v>388</v>
      </c>
      <c r="C400" s="132"/>
      <c r="D400" s="132"/>
      <c r="E400" s="133"/>
      <c r="F400" s="122" t="str">
        <f t="shared" si="32"/>
        <v/>
      </c>
    </row>
    <row r="401" spans="2:6">
      <c r="B401" s="106">
        <v>389</v>
      </c>
      <c r="C401" s="132"/>
      <c r="D401" s="132"/>
      <c r="E401" s="133"/>
      <c r="F401" s="122" t="str">
        <f t="shared" si="32"/>
        <v/>
      </c>
    </row>
    <row r="402" spans="2:6">
      <c r="B402" s="106">
        <v>390</v>
      </c>
      <c r="C402" s="132"/>
      <c r="D402" s="132"/>
      <c r="E402" s="133"/>
      <c r="F402" s="122" t="str">
        <f t="shared" si="32"/>
        <v/>
      </c>
    </row>
    <row r="403" spans="2:6">
      <c r="B403" s="106">
        <v>391</v>
      </c>
      <c r="C403" s="132"/>
      <c r="D403" s="132"/>
      <c r="E403" s="133"/>
      <c r="F403" s="122" t="str">
        <f t="shared" si="32"/>
        <v/>
      </c>
    </row>
    <row r="404" spans="2:6">
      <c r="B404" s="106">
        <v>392</v>
      </c>
      <c r="C404" s="132"/>
      <c r="D404" s="132"/>
      <c r="E404" s="133"/>
      <c r="F404" s="122" t="str">
        <f t="shared" si="32"/>
        <v/>
      </c>
    </row>
    <row r="405" spans="2:6">
      <c r="B405" s="106">
        <v>393</v>
      </c>
      <c r="C405" s="132"/>
      <c r="D405" s="132"/>
      <c r="E405" s="133"/>
      <c r="F405" s="122" t="str">
        <f t="shared" si="32"/>
        <v/>
      </c>
    </row>
    <row r="406" spans="2:6">
      <c r="B406" s="106">
        <v>394</v>
      </c>
      <c r="C406" s="132"/>
      <c r="D406" s="132"/>
      <c r="E406" s="133"/>
      <c r="F406" s="122" t="str">
        <f t="shared" si="32"/>
        <v/>
      </c>
    </row>
    <row r="407" spans="2:6">
      <c r="B407" s="106">
        <v>395</v>
      </c>
      <c r="C407" s="132"/>
      <c r="D407" s="132"/>
      <c r="E407" s="133"/>
      <c r="F407" s="122" t="str">
        <f t="shared" si="32"/>
        <v/>
      </c>
    </row>
    <row r="408" spans="2:6">
      <c r="B408" s="106">
        <v>396</v>
      </c>
      <c r="C408" s="132"/>
      <c r="D408" s="132"/>
      <c r="E408" s="133"/>
      <c r="F408" s="122" t="str">
        <f t="shared" si="32"/>
        <v/>
      </c>
    </row>
    <row r="409" spans="2:6">
      <c r="B409" s="106">
        <v>397</v>
      </c>
      <c r="C409" s="132"/>
      <c r="D409" s="132"/>
      <c r="E409" s="133"/>
      <c r="F409" s="122" t="str">
        <f t="shared" si="32"/>
        <v/>
      </c>
    </row>
    <row r="410" spans="2:6">
      <c r="B410" s="106">
        <v>398</v>
      </c>
      <c r="C410" s="132"/>
      <c r="D410" s="132"/>
      <c r="E410" s="133"/>
      <c r="F410" s="122" t="str">
        <f t="shared" si="32"/>
        <v/>
      </c>
    </row>
    <row r="411" spans="2:6">
      <c r="B411" s="106">
        <v>399</v>
      </c>
      <c r="C411" s="132"/>
      <c r="D411" s="132"/>
      <c r="E411" s="133"/>
      <c r="F411" s="122" t="str">
        <f t="shared" si="32"/>
        <v/>
      </c>
    </row>
    <row r="412" spans="2:6">
      <c r="B412" s="106">
        <v>400</v>
      </c>
      <c r="C412" s="132"/>
      <c r="D412" s="132"/>
      <c r="E412" s="133"/>
      <c r="F412" s="122" t="str">
        <f t="shared" si="32"/>
        <v/>
      </c>
    </row>
  </sheetData>
  <sheetProtection password="C724" sheet="1" objects="1" scenarios="1" sort="0"/>
  <mergeCells count="18">
    <mergeCell ref="AE14:AE25"/>
    <mergeCell ref="AF14:AF25"/>
    <mergeCell ref="AB34:AH34"/>
    <mergeCell ref="A6:B6"/>
    <mergeCell ref="N24:N26"/>
    <mergeCell ref="AB14:AB25"/>
    <mergeCell ref="AG14:AG25"/>
    <mergeCell ref="AB27:AG27"/>
    <mergeCell ref="AC14:AC25"/>
    <mergeCell ref="AD14:AD25"/>
    <mergeCell ref="A2:F2"/>
    <mergeCell ref="C6:F6"/>
    <mergeCell ref="C5:F5"/>
    <mergeCell ref="C7:F7"/>
    <mergeCell ref="C4:F4"/>
    <mergeCell ref="A4:B4"/>
    <mergeCell ref="A5:B5"/>
    <mergeCell ref="A7:B7"/>
  </mergeCells>
  <phoneticPr fontId="20" type="noConversion"/>
  <conditionalFormatting sqref="L1:L2 L27:L65537 R1:R2 R27:R126 R4:R11 L4:L11 L13:L25 R13:R25">
    <cfRule type="notContainsBlanks" dxfId="88" priority="17" stopIfTrue="1">
      <formula>LEN(TRIM(L1))&gt;0</formula>
    </cfRule>
  </conditionalFormatting>
  <conditionalFormatting sqref="R127:R65537">
    <cfRule type="notContainsBlanks" dxfId="87" priority="15" stopIfTrue="1">
      <formula>LEN(TRIM(R127))&gt;0</formula>
    </cfRule>
  </conditionalFormatting>
  <conditionalFormatting sqref="T27:T126">
    <cfRule type="expression" dxfId="86" priority="14" stopIfTrue="1">
      <formula>OR(AND(S27&lt;&gt;"",T27=""),V27="V")</formula>
    </cfRule>
  </conditionalFormatting>
  <conditionalFormatting sqref="N37:N56">
    <cfRule type="expression" dxfId="85" priority="12" stopIfTrue="1">
      <formula>AND(M37&lt;&gt;"",N37="")</formula>
    </cfRule>
  </conditionalFormatting>
  <conditionalFormatting sqref="AB26">
    <cfRule type="expression" dxfId="84" priority="11" stopIfTrue="1">
      <formula>AND(AB14&lt;&gt;"",AB26="")</formula>
    </cfRule>
  </conditionalFormatting>
  <conditionalFormatting sqref="AC26:AG26">
    <cfRule type="expression" dxfId="83" priority="10" stopIfTrue="1">
      <formula>AND(AC14&lt;&gt;"",AC26="")</formula>
    </cfRule>
  </conditionalFormatting>
  <conditionalFormatting sqref="R12 L12">
    <cfRule type="notContainsBlanks" dxfId="82" priority="9" stopIfTrue="1">
      <formula>LEN(TRIM(L12))&gt;0</formula>
    </cfRule>
  </conditionalFormatting>
  <conditionalFormatting sqref="AH36:AH39">
    <cfRule type="cellIs" dxfId="81" priority="5" stopIfTrue="1" operator="lessThanOrEqual">
      <formula>$AL$36</formula>
    </cfRule>
    <cfRule type="cellIs" dxfId="80" priority="6" stopIfTrue="1" operator="between">
      <formula>$AL$36</formula>
      <formula>$AL$37</formula>
    </cfRule>
    <cfRule type="cellIs" dxfId="79" priority="7" stopIfTrue="1" operator="between">
      <formula>$AL$37</formula>
      <formula>$AL$38</formula>
    </cfRule>
    <cfRule type="cellIs" dxfId="78" priority="8" stopIfTrue="1" operator="greaterThanOrEqual">
      <formula>$AL$39</formula>
    </cfRule>
  </conditionalFormatting>
  <conditionalFormatting sqref="AJ36:AJ39">
    <cfRule type="iconSet" priority="4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N27">
    <cfRule type="expression" dxfId="77" priority="2" stopIfTrue="1">
      <formula>AND(M27&lt;&gt;"",N27="")</formula>
    </cfRule>
  </conditionalFormatting>
  <conditionalFormatting sqref="N28:N36">
    <cfRule type="expression" dxfId="76" priority="1" stopIfTrue="1">
      <formula>AND(M28&lt;&gt;"",N28="")</formula>
    </cfRule>
  </conditionalFormatting>
  <dataValidations count="4">
    <dataValidation type="list" allowBlank="1" showInputMessage="1" showErrorMessage="1" sqref="S27:S126">
      <formula1>$M$26:$M$56</formula1>
    </dataValidation>
    <dataValidation type="list" allowBlank="1" showInputMessage="1" showErrorMessage="1" sqref="T27:T126">
      <formula1>Types_codes</formula1>
    </dataValidation>
    <dataValidation type="decimal" allowBlank="1" showInputMessage="1" showErrorMessage="1" sqref="AK36:AK39">
      <formula1>0</formula1>
      <formula2>100</formula2>
    </dataValidation>
    <dataValidation type="list" allowBlank="1" showInputMessage="1" showErrorMessage="1" sqref="N27:N56">
      <formula1>$L$12:$L$22</formula1>
    </dataValidation>
  </dataValidations>
  <printOptions horizontalCentered="1"/>
  <pageMargins left="0.70866141732283472" right="0.51181102362204722" top="0.74803149606299213" bottom="0.74803149606299213" header="0.31496062992125984" footer="0.31496062992125984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enableFormatConditionsCalculation="0">
    <tabColor rgb="FFCCFF99"/>
    <pageSetUpPr fitToPage="1"/>
  </sheetPr>
  <dimension ref="A1:HE418"/>
  <sheetViews>
    <sheetView showGridLines="0" showRowColHeaders="0" zoomScaleSheetLayoutView="100" workbookViewId="0">
      <pane xSplit="4" ySplit="8" topLeftCell="E9" activePane="bottomRight" state="frozen"/>
      <selection activeCell="D148" sqref="D148"/>
      <selection pane="topRight" activeCell="D148" sqref="D148"/>
      <selection pane="bottomLeft" activeCell="D148" sqref="D148"/>
      <selection pane="bottomRight" activeCell="F9" sqref="F9"/>
    </sheetView>
  </sheetViews>
  <sheetFormatPr baseColWidth="10" defaultColWidth="11.6640625" defaultRowHeight="12" x14ac:dyDescent="0"/>
  <cols>
    <col min="1" max="1" width="3.5" style="47" customWidth="1"/>
    <col min="2" max="2" width="3.6640625" style="47" customWidth="1"/>
    <col min="3" max="3" width="6.6640625" style="47" customWidth="1"/>
    <col min="4" max="4" width="28.1640625" style="47" customWidth="1"/>
    <col min="5" max="5" width="11.83203125" style="87" hidden="1" customWidth="1"/>
    <col min="6" max="104" width="3.33203125" style="47" customWidth="1"/>
    <col min="105" max="105" width="4" style="47" customWidth="1"/>
    <col min="106" max="106" width="3.6640625" style="47" customWidth="1"/>
    <col min="107" max="107" width="9.6640625" style="47" customWidth="1"/>
    <col min="108" max="109" width="6.83203125" style="114" hidden="1" customWidth="1"/>
    <col min="110" max="110" width="6.83203125" style="37" customWidth="1"/>
    <col min="111" max="111" width="8.1640625" style="37" customWidth="1"/>
    <col min="112" max="112" width="4" style="158" customWidth="1"/>
    <col min="113" max="114" width="4.1640625" style="158" customWidth="1"/>
    <col min="115" max="212" width="4.1640625" style="159" customWidth="1"/>
    <col min="213" max="213" width="11.6640625" style="159"/>
    <col min="214" max="16384" width="11.6640625" style="47"/>
  </cols>
  <sheetData>
    <row r="1" spans="1:213" s="35" customFormat="1" ht="12.75" customHeight="1">
      <c r="A1" s="362" t="str">
        <f>IF(Accueil!A2="","",Accueil!A2)</f>
        <v>Evaluation</v>
      </c>
      <c r="B1" s="363"/>
      <c r="C1" s="363"/>
      <c r="D1" s="364"/>
      <c r="E1" s="79"/>
      <c r="F1" s="52"/>
      <c r="G1" s="30" t="str">
        <f>IF(H1="","","Code")</f>
        <v>Code</v>
      </c>
      <c r="H1" s="31">
        <f>IF(Accueil!$AB$26="","",Accueil!$AB$26)</f>
        <v>1</v>
      </c>
      <c r="I1" s="32" t="str">
        <f>IF(H1="","",IF(Accueil!$AB$14="","",": "&amp;Accueil!$AB$14))</f>
        <v>: Réponse(s) attendue(s)</v>
      </c>
      <c r="J1" s="32"/>
      <c r="K1" s="32"/>
      <c r="L1" s="32"/>
      <c r="M1" s="32"/>
      <c r="N1" s="32"/>
      <c r="O1" s="32"/>
      <c r="P1" s="32"/>
      <c r="Q1" s="53"/>
      <c r="R1" s="30" t="str">
        <f>IF(S1="","","Code")</f>
        <v>Code</v>
      </c>
      <c r="S1" s="31">
        <f>IF(Accueil!$AF$26="","",Accueil!$AF$26)</f>
        <v>0</v>
      </c>
      <c r="T1" s="32" t="str">
        <f>IF(S1="","",IF(Accueil!$AF$14="","",": "&amp;Accueil!$AF$14))</f>
        <v>: Absence de réponse</v>
      </c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3"/>
      <c r="AG1" s="52"/>
      <c r="AH1" s="30" t="str">
        <f>IF(AI1="","","Code")</f>
        <v>Code</v>
      </c>
      <c r="AI1" s="31">
        <f>IF(Accueil!$AB$26="","",Accueil!$AB$26)</f>
        <v>1</v>
      </c>
      <c r="AJ1" s="32" t="str">
        <f>IF(AI1="","",IF(Accueil!$AB$14="","",": "&amp;Accueil!$AB$14))</f>
        <v>: Réponse(s) attendue(s)</v>
      </c>
      <c r="AK1" s="32"/>
      <c r="AL1" s="32"/>
      <c r="AM1" s="32"/>
      <c r="AN1" s="32"/>
      <c r="AO1" s="32"/>
      <c r="AP1" s="32"/>
      <c r="AQ1" s="32"/>
      <c r="AR1" s="53"/>
      <c r="AS1" s="30" t="str">
        <f>IF(AT1="","","Code")</f>
        <v>Code</v>
      </c>
      <c r="AT1" s="31">
        <f>IF(Accueil!$AF$26="","",Accueil!$AF$26)</f>
        <v>0</v>
      </c>
      <c r="AU1" s="32" t="str">
        <f>IF(AT1="","",IF(Accueil!$AF$14="","",": "&amp;Accueil!$AF$14))</f>
        <v>: Absence de réponse</v>
      </c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3"/>
      <c r="BH1" s="52"/>
      <c r="BI1" s="30" t="str">
        <f>IF(BJ1="","","Code")</f>
        <v>Code</v>
      </c>
      <c r="BJ1" s="31">
        <f>IF(Accueil!$AB$26="","",Accueil!$AB$26)</f>
        <v>1</v>
      </c>
      <c r="BK1" s="32" t="str">
        <f>IF(BJ1="","",IF(Accueil!$AB$14="","",": "&amp;Accueil!$AB$14))</f>
        <v>: Réponse(s) attendue(s)</v>
      </c>
      <c r="BL1" s="32"/>
      <c r="BM1" s="32"/>
      <c r="BN1" s="32"/>
      <c r="BO1" s="32"/>
      <c r="BP1" s="32"/>
      <c r="BQ1" s="32"/>
      <c r="BR1" s="32"/>
      <c r="BS1" s="53"/>
      <c r="BT1" s="30" t="str">
        <f>IF(BU1="","","Code")</f>
        <v>Code</v>
      </c>
      <c r="BU1" s="31">
        <f>IF(Accueil!$AF$26="","",Accueil!$AF$26)</f>
        <v>0</v>
      </c>
      <c r="BV1" s="32" t="str">
        <f>IF(BU1="","",IF(Accueil!$AF$14="","",": "&amp;Accueil!$AF$14))</f>
        <v>: Absence de réponse</v>
      </c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52"/>
      <c r="CJ1" s="30" t="str">
        <f>IF(CK1="","","Code")</f>
        <v>Code</v>
      </c>
      <c r="CK1" s="31">
        <f>IF(Accueil!$AB$26="","",Accueil!$AB$26)</f>
        <v>1</v>
      </c>
      <c r="CL1" s="32" t="str">
        <f>IF(CK1="","",IF(Accueil!$AB$14="","",": "&amp;Accueil!$AB$14))</f>
        <v>: Réponse(s) attendue(s)</v>
      </c>
      <c r="CM1" s="32"/>
      <c r="CN1" s="32"/>
      <c r="CO1" s="32"/>
      <c r="CP1" s="32"/>
      <c r="CQ1" s="32"/>
      <c r="CR1" s="32"/>
      <c r="CS1" s="32"/>
      <c r="CT1" s="53"/>
      <c r="CU1" s="30" t="str">
        <f>IF(CV1="","","Code")</f>
        <v>Code</v>
      </c>
      <c r="CV1" s="31">
        <f>IF(Accueil!$AF$26="","",Accueil!$AF$26)</f>
        <v>0</v>
      </c>
      <c r="CW1" s="32" t="str">
        <f>IF(CV1="","",IF(Accueil!$AF$14="","",": "&amp;Accueil!$AF$14))</f>
        <v>: Absence de réponse</v>
      </c>
      <c r="CX1" s="32"/>
      <c r="CY1" s="32"/>
      <c r="CZ1" s="32"/>
      <c r="DA1" s="32"/>
      <c r="DB1" s="32"/>
      <c r="DC1" s="32"/>
      <c r="DD1" s="179"/>
      <c r="DE1" s="179"/>
      <c r="DF1" s="32"/>
      <c r="DG1" s="33"/>
      <c r="DH1" s="153"/>
      <c r="DI1" s="153"/>
      <c r="DJ1" s="154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</row>
    <row r="2" spans="1:213" s="35" customFormat="1" ht="11">
      <c r="A2" s="365"/>
      <c r="B2" s="366"/>
      <c r="C2" s="366"/>
      <c r="D2" s="367"/>
      <c r="E2" s="80"/>
      <c r="F2" s="34"/>
      <c r="G2" s="14" t="str">
        <f>IF(H2="","","Code")</f>
        <v>Code</v>
      </c>
      <c r="H2" s="15">
        <f>IF(Accueil!$AC$26="","",Accueil!$AC$26)</f>
        <v>3</v>
      </c>
      <c r="I2" s="13" t="str">
        <f>IF(H2="","",IF(Accueil!$AC$14="","",": "&amp;Accueil!$AC$14))</f>
        <v>: Réussite partielle sans erreur</v>
      </c>
      <c r="J2" s="13"/>
      <c r="K2" s="13"/>
      <c r="L2" s="13"/>
      <c r="M2" s="13"/>
      <c r="N2" s="13"/>
      <c r="O2" s="13"/>
      <c r="P2" s="13"/>
      <c r="Q2" s="13"/>
      <c r="R2" s="14" t="str">
        <f>IF(S2="","","Code")</f>
        <v>Code</v>
      </c>
      <c r="S2" s="15" t="str">
        <f>IF(Accueil!AG26="","",Accueil!AG26)</f>
        <v>A</v>
      </c>
      <c r="T2" s="13" t="str">
        <f>IF(S2="","",IF(Accueil!$AG$14="","",": "&amp;Accueil!$AG$14))</f>
        <v>: Élève absent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36"/>
      <c r="AG2" s="34"/>
      <c r="AH2" s="14" t="str">
        <f>IF(AI2="","","Code")</f>
        <v>Code</v>
      </c>
      <c r="AI2" s="15">
        <f>IF(Accueil!$AC$26="","",Accueil!$AC$26)</f>
        <v>3</v>
      </c>
      <c r="AJ2" s="13" t="str">
        <f>IF(AI2="","",IF(Accueil!$AC$14="","",": "&amp;Accueil!$AC$14))</f>
        <v>: Réussite partielle sans erreur</v>
      </c>
      <c r="AK2" s="13"/>
      <c r="AL2" s="13"/>
      <c r="AM2" s="13"/>
      <c r="AN2" s="13"/>
      <c r="AO2" s="13"/>
      <c r="AP2" s="13"/>
      <c r="AQ2" s="13"/>
      <c r="AR2" s="13"/>
      <c r="AS2" s="14" t="str">
        <f>IF(AT2="","","Code")</f>
        <v/>
      </c>
      <c r="AT2" s="15" t="str">
        <f>IF(Accueil!BH26="","",Accueil!BH26)</f>
        <v/>
      </c>
      <c r="AU2" s="13" t="str">
        <f>IF(AT2="","",IF(Accueil!$AG$14="","",": "&amp;Accueil!$AG$14))</f>
        <v/>
      </c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36"/>
      <c r="BH2" s="34"/>
      <c r="BI2" s="14" t="str">
        <f>IF(BJ2="","","Code")</f>
        <v>Code</v>
      </c>
      <c r="BJ2" s="15">
        <f>IF(Accueil!$AC$26="","",Accueil!$AC$26)</f>
        <v>3</v>
      </c>
      <c r="BK2" s="13" t="str">
        <f>IF(BJ2="","",IF(Accueil!$AC$14="","",": "&amp;Accueil!$AC$14))</f>
        <v>: Réussite partielle sans erreur</v>
      </c>
      <c r="BL2" s="13"/>
      <c r="BM2" s="13"/>
      <c r="BN2" s="13"/>
      <c r="BO2" s="13"/>
      <c r="BP2" s="13"/>
      <c r="BQ2" s="13"/>
      <c r="BR2" s="13"/>
      <c r="BS2" s="13"/>
      <c r="BT2" s="14" t="str">
        <f>IF(BU2="","","Code")</f>
        <v/>
      </c>
      <c r="BU2" s="15" t="str">
        <f>IF(Accueil!CI26="","",Accueil!CI26)</f>
        <v/>
      </c>
      <c r="BV2" s="13" t="str">
        <f>IF(BU2="","",IF(Accueil!$AG$14="","",": "&amp;Accueil!$AG$14))</f>
        <v/>
      </c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34"/>
      <c r="CJ2" s="14" t="str">
        <f>IF(CK2="","","Code")</f>
        <v>Code</v>
      </c>
      <c r="CK2" s="15">
        <f>IF(Accueil!$AC$26="","",Accueil!$AC$26)</f>
        <v>3</v>
      </c>
      <c r="CL2" s="13" t="str">
        <f>IF(CK2="","",IF(Accueil!$AC$14="","",": "&amp;Accueil!$AC$14))</f>
        <v>: Réussite partielle sans erreur</v>
      </c>
      <c r="CM2" s="13"/>
      <c r="CN2" s="13"/>
      <c r="CO2" s="13"/>
      <c r="CP2" s="13"/>
      <c r="CQ2" s="13"/>
      <c r="CR2" s="13"/>
      <c r="CS2" s="13"/>
      <c r="CT2" s="13"/>
      <c r="CU2" s="14" t="str">
        <f>IF(CV2="","","Code")</f>
        <v/>
      </c>
      <c r="CV2" s="15" t="str">
        <f>IF(Accueil!DJ26="","",Accueil!DJ26)</f>
        <v/>
      </c>
      <c r="CW2" s="13" t="str">
        <f>IF(CV2="","",IF(Accueil!$AG$14="","",": "&amp;Accueil!$AG$14))</f>
        <v/>
      </c>
      <c r="CX2" s="13"/>
      <c r="CY2" s="13"/>
      <c r="CZ2" s="13"/>
      <c r="DA2" s="13"/>
      <c r="DB2" s="13"/>
      <c r="DC2" s="13"/>
      <c r="DD2" s="81"/>
      <c r="DE2" s="81"/>
      <c r="DF2" s="13"/>
      <c r="DG2" s="36"/>
      <c r="DH2" s="153"/>
      <c r="DI2" s="153"/>
      <c r="DJ2" s="154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</row>
    <row r="3" spans="1:213" s="35" customFormat="1" ht="11">
      <c r="A3" s="365"/>
      <c r="B3" s="366"/>
      <c r="C3" s="366"/>
      <c r="D3" s="367"/>
      <c r="E3" s="80"/>
      <c r="F3" s="34"/>
      <c r="G3" s="14" t="str">
        <f>IF(H3="","","Code")</f>
        <v>Code</v>
      </c>
      <c r="H3" s="15">
        <f>IF(Accueil!$AD$26="","",Accueil!$AD$26)</f>
        <v>4</v>
      </c>
      <c r="I3" s="13" t="str">
        <f>IF(H3="","",IF(Accueil!$AD$14="","",": "&amp;Accueil!$AD$14))</f>
        <v>: Réussite partielle avec erreur</v>
      </c>
      <c r="J3" s="13"/>
      <c r="K3" s="13"/>
      <c r="L3" s="13"/>
      <c r="M3" s="13"/>
      <c r="N3" s="13"/>
      <c r="O3" s="13"/>
      <c r="P3" s="13"/>
      <c r="Q3" s="13"/>
      <c r="R3" s="14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36"/>
      <c r="AG3" s="34"/>
      <c r="AH3" s="14" t="str">
        <f>IF(AI3="","","Code")</f>
        <v>Code</v>
      </c>
      <c r="AI3" s="15">
        <f>IF(Accueil!$AD$26="","",Accueil!$AD$26)</f>
        <v>4</v>
      </c>
      <c r="AJ3" s="13" t="str">
        <f>IF(AI3="","",IF(Accueil!$AD$14="","",": "&amp;Accueil!$AD$14))</f>
        <v>: Réussite partielle avec erreur</v>
      </c>
      <c r="AK3" s="13"/>
      <c r="AL3" s="13"/>
      <c r="AM3" s="13"/>
      <c r="AN3" s="13"/>
      <c r="AO3" s="13"/>
      <c r="AP3" s="13"/>
      <c r="AQ3" s="13"/>
      <c r="AR3" s="13"/>
      <c r="AS3" s="14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36"/>
      <c r="BH3" s="34"/>
      <c r="BI3" s="14" t="str">
        <f>IF(BJ3="","","Code")</f>
        <v>Code</v>
      </c>
      <c r="BJ3" s="15">
        <f>IF(Accueil!$AD$26="","",Accueil!$AD$26)</f>
        <v>4</v>
      </c>
      <c r="BK3" s="13" t="str">
        <f>IF(BJ3="","",IF(Accueil!$AD$14="","",": "&amp;Accueil!$AD$14))</f>
        <v>: Réussite partielle avec erreur</v>
      </c>
      <c r="BL3" s="13"/>
      <c r="BM3" s="13"/>
      <c r="BN3" s="13"/>
      <c r="BO3" s="13"/>
      <c r="BP3" s="13"/>
      <c r="BQ3" s="13"/>
      <c r="BR3" s="13"/>
      <c r="BS3" s="13"/>
      <c r="BT3" s="14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34"/>
      <c r="CJ3" s="14" t="str">
        <f>IF(CK3="","","Code")</f>
        <v>Code</v>
      </c>
      <c r="CK3" s="15">
        <f>IF(Accueil!$AD$26="","",Accueil!$AD$26)</f>
        <v>4</v>
      </c>
      <c r="CL3" s="13" t="str">
        <f>IF(CK3="","",IF(Accueil!$AD$14="","",": "&amp;Accueil!$AD$14))</f>
        <v>: Réussite partielle avec erreur</v>
      </c>
      <c r="CM3" s="13"/>
      <c r="CN3" s="13"/>
      <c r="CO3" s="13"/>
      <c r="CP3" s="13"/>
      <c r="CQ3" s="13"/>
      <c r="CR3" s="13"/>
      <c r="CS3" s="13"/>
      <c r="CT3" s="13"/>
      <c r="CU3" s="14"/>
      <c r="CV3" s="13"/>
      <c r="CW3" s="13"/>
      <c r="CX3" s="13"/>
      <c r="CY3" s="13"/>
      <c r="CZ3" s="13"/>
      <c r="DA3" s="13"/>
      <c r="DB3" s="13"/>
      <c r="DC3" s="13"/>
      <c r="DD3" s="81"/>
      <c r="DE3" s="81"/>
      <c r="DF3" s="13"/>
      <c r="DG3" s="36"/>
      <c r="DH3" s="153"/>
      <c r="DI3" s="153"/>
      <c r="DJ3" s="154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</row>
    <row r="4" spans="1:213" s="35" customFormat="1" ht="12" customHeight="1">
      <c r="A4" s="368"/>
      <c r="B4" s="369"/>
      <c r="C4" s="369"/>
      <c r="D4" s="370"/>
      <c r="E4" s="81"/>
      <c r="F4" s="144"/>
      <c r="G4" s="143" t="str">
        <f>IF(H4="","","Code")</f>
        <v>Code</v>
      </c>
      <c r="H4" s="145">
        <f>IF(Accueil!$AE$26="","",Accueil!$AE$26)</f>
        <v>9</v>
      </c>
      <c r="I4" s="146" t="str">
        <f>IF(H4="","",IF(Accueil!$AE$14="","",": "&amp;Accueil!$AE$14))</f>
        <v>: Autres réponses</v>
      </c>
      <c r="J4" s="146"/>
      <c r="K4" s="147"/>
      <c r="L4" s="147"/>
      <c r="M4" s="147"/>
      <c r="N4" s="147"/>
      <c r="O4" s="147"/>
      <c r="P4" s="146"/>
      <c r="Q4" s="148"/>
      <c r="R4" s="146"/>
      <c r="S4" s="148"/>
      <c r="T4" s="148"/>
      <c r="U4" s="148"/>
      <c r="V4" s="148"/>
      <c r="W4" s="149"/>
      <c r="X4" s="148"/>
      <c r="Y4" s="150"/>
      <c r="Z4" s="148"/>
      <c r="AA4" s="148"/>
      <c r="AB4" s="148"/>
      <c r="AC4" s="148"/>
      <c r="AD4" s="148"/>
      <c r="AE4" s="148"/>
      <c r="AF4" s="151"/>
      <c r="AG4" s="144"/>
      <c r="AH4" s="143" t="str">
        <f>IF(AI4="","","Code")</f>
        <v>Code</v>
      </c>
      <c r="AI4" s="145">
        <f>IF(Accueil!$AE$26="","",Accueil!$AE$26)</f>
        <v>9</v>
      </c>
      <c r="AJ4" s="146" t="str">
        <f>IF(AI4="","",IF(Accueil!$AE$14="","",": "&amp;Accueil!$AE$14))</f>
        <v>: Autres réponses</v>
      </c>
      <c r="AK4" s="146"/>
      <c r="AL4" s="147"/>
      <c r="AM4" s="147"/>
      <c r="AN4" s="147"/>
      <c r="AO4" s="147"/>
      <c r="AP4" s="147"/>
      <c r="AQ4" s="146"/>
      <c r="AR4" s="148"/>
      <c r="AS4" s="146"/>
      <c r="AT4" s="148"/>
      <c r="AU4" s="148"/>
      <c r="AV4" s="148"/>
      <c r="AW4" s="148"/>
      <c r="AX4" s="149"/>
      <c r="AY4" s="148"/>
      <c r="AZ4" s="150"/>
      <c r="BA4" s="148"/>
      <c r="BB4" s="148"/>
      <c r="BC4" s="148"/>
      <c r="BD4" s="148"/>
      <c r="BE4" s="148"/>
      <c r="BF4" s="148"/>
      <c r="BG4" s="151"/>
      <c r="BH4" s="144"/>
      <c r="BI4" s="143" t="str">
        <f>IF(BJ4="","","Code")</f>
        <v>Code</v>
      </c>
      <c r="BJ4" s="145">
        <f>IF(Accueil!$AE$26="","",Accueil!$AE$26)</f>
        <v>9</v>
      </c>
      <c r="BK4" s="146" t="str">
        <f>IF(BJ4="","",IF(Accueil!$AE$14="","",": "&amp;Accueil!$AE$14))</f>
        <v>: Autres réponses</v>
      </c>
      <c r="BL4" s="146"/>
      <c r="BM4" s="147"/>
      <c r="BN4" s="147"/>
      <c r="BO4" s="147"/>
      <c r="BP4" s="147"/>
      <c r="BQ4" s="147"/>
      <c r="BR4" s="146"/>
      <c r="BS4" s="148"/>
      <c r="BT4" s="146"/>
      <c r="BU4" s="148"/>
      <c r="BV4" s="148"/>
      <c r="BW4" s="148"/>
      <c r="BX4" s="148"/>
      <c r="BY4" s="149"/>
      <c r="BZ4" s="148"/>
      <c r="CA4" s="150"/>
      <c r="CB4" s="148"/>
      <c r="CC4" s="148"/>
      <c r="CD4" s="148"/>
      <c r="CE4" s="148"/>
      <c r="CF4" s="148"/>
      <c r="CG4" s="148"/>
      <c r="CH4" s="148"/>
      <c r="CI4" s="144"/>
      <c r="CJ4" s="143" t="str">
        <f>IF(CK4="","","Code")</f>
        <v>Code</v>
      </c>
      <c r="CK4" s="145">
        <f>IF(Accueil!$AE$26="","",Accueil!$AE$26)</f>
        <v>9</v>
      </c>
      <c r="CL4" s="146" t="str">
        <f>IF(CK4="","",IF(Accueil!$AE$14="","",": "&amp;Accueil!$AE$14))</f>
        <v>: Autres réponses</v>
      </c>
      <c r="CM4" s="146"/>
      <c r="CN4" s="147"/>
      <c r="CO4" s="147"/>
      <c r="CP4" s="147"/>
      <c r="CQ4" s="147"/>
      <c r="CR4" s="147"/>
      <c r="CS4" s="146"/>
      <c r="CT4" s="148"/>
      <c r="CU4" s="146"/>
      <c r="CV4" s="148"/>
      <c r="CW4" s="148"/>
      <c r="CX4" s="148"/>
      <c r="CY4" s="148"/>
      <c r="CZ4" s="149"/>
      <c r="DA4" s="148"/>
      <c r="DB4" s="150"/>
      <c r="DC4" s="148"/>
      <c r="DD4" s="180"/>
      <c r="DE4" s="180"/>
      <c r="DF4" s="148"/>
      <c r="DG4" s="151"/>
      <c r="DH4" s="156"/>
      <c r="DI4" s="156"/>
      <c r="DJ4" s="154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55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5"/>
      <c r="FU4" s="155"/>
      <c r="FV4" s="155"/>
      <c r="FW4" s="155"/>
      <c r="FX4" s="155"/>
      <c r="FY4" s="155"/>
      <c r="FZ4" s="155"/>
      <c r="GA4" s="155"/>
      <c r="GB4" s="155"/>
      <c r="GC4" s="155"/>
      <c r="GD4" s="155"/>
      <c r="GE4" s="155"/>
      <c r="GF4" s="155"/>
      <c r="GG4" s="155"/>
      <c r="GH4" s="155"/>
      <c r="GI4" s="155"/>
      <c r="GJ4" s="155"/>
      <c r="GK4" s="155"/>
      <c r="GL4" s="155"/>
      <c r="GM4" s="155"/>
      <c r="GN4" s="155"/>
      <c r="GO4" s="155"/>
      <c r="GP4" s="155"/>
      <c r="GQ4" s="155"/>
      <c r="GR4" s="155"/>
      <c r="GS4" s="155"/>
      <c r="GT4" s="155"/>
      <c r="GU4" s="155"/>
      <c r="GV4" s="155"/>
      <c r="GW4" s="155"/>
      <c r="GX4" s="155"/>
      <c r="GY4" s="155"/>
      <c r="GZ4" s="155"/>
      <c r="HA4" s="155"/>
      <c r="HB4" s="155"/>
      <c r="HC4" s="155"/>
      <c r="HD4" s="155"/>
      <c r="HE4" s="155"/>
    </row>
    <row r="5" spans="1:213" s="89" customFormat="1" ht="19.5" hidden="1" customHeight="1">
      <c r="A5" s="88"/>
      <c r="B5" s="88"/>
      <c r="C5" s="88"/>
      <c r="D5" s="107" t="s">
        <v>22</v>
      </c>
      <c r="E5" s="82"/>
      <c r="F5" s="107">
        <f>IF(ISERROR(INDEX(Accueil!$M$27:$N$56,MATCH(VLOOKUP(F8,Accueil!$R$27:$S$126,2),Accueil!$M$27:$M$56,0),2)),"",INDEX(Accueil!$M$27:$N$56,MATCH(VLOOKUP(F8,Accueil!$R$27:$S$126,2),Accueil!$M$27:$M$56,0),2))</f>
        <v>2</v>
      </c>
      <c r="G5" s="107">
        <f>IF(ISERROR(INDEX(Accueil!$M$27:$N$56,MATCH(VLOOKUP(G8,Accueil!$R$27:$S$126,2),Accueil!$M$27:$M$56,0),2)),"",INDEX(Accueil!$M$27:$N$56,MATCH(VLOOKUP(G8,Accueil!$R$27:$S$126,2),Accueil!$M$27:$M$56,0),2))</f>
        <v>4</v>
      </c>
      <c r="H5" s="107">
        <f>IF(ISERROR(INDEX(Accueil!$M$27:$N$56,MATCH(VLOOKUP(H8,Accueil!$R$27:$S$126,2),Accueil!$M$27:$M$56,0),2)),"",INDEX(Accueil!$M$27:$N$56,MATCH(VLOOKUP(H8,Accueil!$R$27:$S$126,2),Accueil!$M$27:$M$56,0),2))</f>
        <v>5</v>
      </c>
      <c r="I5" s="107">
        <f>IF(ISERROR(INDEX(Accueil!$M$27:$N$56,MATCH(VLOOKUP(I8,Accueil!$R$27:$S$126,2),Accueil!$M$27:$M$56,0),2)),"",INDEX(Accueil!$M$27:$N$56,MATCH(VLOOKUP(I8,Accueil!$R$27:$S$126,2),Accueil!$M$27:$M$56,0),2))</f>
        <v>4</v>
      </c>
      <c r="J5" s="107">
        <f>IF(ISERROR(INDEX(Accueil!$M$27:$N$56,MATCH(VLOOKUP(J8,Accueil!$R$27:$S$126,2),Accueil!$M$27:$M$56,0),2)),"",INDEX(Accueil!$M$27:$N$56,MATCH(VLOOKUP(J8,Accueil!$R$27:$S$126,2),Accueil!$M$27:$M$56,0),2))</f>
        <v>1</v>
      </c>
      <c r="K5" s="107">
        <f>IF(ISERROR(INDEX(Accueil!$M$27:$N$56,MATCH(VLOOKUP(K8,Accueil!$R$27:$S$126,2),Accueil!$M$27:$M$56,0),2)),"",INDEX(Accueil!$M$27:$N$56,MATCH(VLOOKUP(K8,Accueil!$R$27:$S$126,2),Accueil!$M$27:$M$56,0),2))</f>
        <v>2</v>
      </c>
      <c r="L5" s="107">
        <f>IF(ISERROR(INDEX(Accueil!$M$27:$N$56,MATCH(VLOOKUP(L8,Accueil!$R$27:$S$126,2),Accueil!$M$27:$M$56,0),2)),"",INDEX(Accueil!$M$27:$N$56,MATCH(VLOOKUP(L8,Accueil!$R$27:$S$126,2),Accueil!$M$27:$M$56,0),2))</f>
        <v>2</v>
      </c>
      <c r="M5" s="107">
        <f>IF(ISERROR(INDEX(Accueil!$M$27:$N$56,MATCH(VLOOKUP(M8,Accueil!$R$27:$S$126,2),Accueil!$M$27:$M$56,0),2)),"",INDEX(Accueil!$M$27:$N$56,MATCH(VLOOKUP(M8,Accueil!$R$27:$S$126,2),Accueil!$M$27:$M$56,0),2))</f>
        <v>2</v>
      </c>
      <c r="N5" s="107">
        <f>IF(ISERROR(INDEX(Accueil!$M$27:$N$56,MATCH(VLOOKUP(N8,Accueil!$R$27:$S$126,2),Accueil!$M$27:$M$56,0),2)),"",INDEX(Accueil!$M$27:$N$56,MATCH(VLOOKUP(N8,Accueil!$R$27:$S$126,2),Accueil!$M$27:$M$56,0),2))</f>
        <v>1</v>
      </c>
      <c r="O5" s="107">
        <f>IF(ISERROR(INDEX(Accueil!$M$27:$N$56,MATCH(VLOOKUP(O8,Accueil!$R$27:$S$126,2),Accueil!$M$27:$M$56,0),2)),"",INDEX(Accueil!$M$27:$N$56,MATCH(VLOOKUP(O8,Accueil!$R$27:$S$126,2),Accueil!$M$27:$M$56,0),2))</f>
        <v>1</v>
      </c>
      <c r="P5" s="107">
        <f>IF(ISERROR(INDEX(Accueil!$M$27:$N$56,MATCH(VLOOKUP(P8,Accueil!$R$27:$S$126,2),Accueil!$M$27:$M$56,0),2)),"",INDEX(Accueil!$M$27:$N$56,MATCH(VLOOKUP(P8,Accueil!$R$27:$S$126,2),Accueil!$M$27:$M$56,0),2))</f>
        <v>4</v>
      </c>
      <c r="Q5" s="107">
        <f>IF(ISERROR(INDEX(Accueil!$M$27:$N$56,MATCH(VLOOKUP(Q8,Accueil!$R$27:$S$126,2),Accueil!$M$27:$M$56,0),2)),"",INDEX(Accueil!$M$27:$N$56,MATCH(VLOOKUP(Q8,Accueil!$R$27:$S$126,2),Accueil!$M$27:$M$56,0),2))</f>
        <v>5</v>
      </c>
      <c r="R5" s="107">
        <f>IF(ISERROR(INDEX(Accueil!$M$27:$N$56,MATCH(VLOOKUP(R8,Accueil!$R$27:$S$126,2),Accueil!$M$27:$M$56,0),2)),"",INDEX(Accueil!$M$27:$N$56,MATCH(VLOOKUP(R8,Accueil!$R$27:$S$126,2),Accueil!$M$27:$M$56,0),2))</f>
        <v>3</v>
      </c>
      <c r="S5" s="107">
        <f>IF(ISERROR(INDEX(Accueil!$M$27:$N$56,MATCH(VLOOKUP(S8,Accueil!$R$27:$S$126,2),Accueil!$M$27:$M$56,0),2)),"",INDEX(Accueil!$M$27:$N$56,MATCH(VLOOKUP(S8,Accueil!$R$27:$S$126,2),Accueil!$M$27:$M$56,0),2))</f>
        <v>1</v>
      </c>
      <c r="T5" s="107">
        <f>IF(ISERROR(INDEX(Accueil!$M$27:$N$56,MATCH(VLOOKUP(T8,Accueil!$R$27:$S$126,2),Accueil!$M$27:$M$56,0),2)),"",INDEX(Accueil!$M$27:$N$56,MATCH(VLOOKUP(T8,Accueil!$R$27:$S$126,2),Accueil!$M$27:$M$56,0),2))</f>
        <v>4</v>
      </c>
      <c r="U5" s="107">
        <f>IF(ISERROR(INDEX(Accueil!$M$27:$N$56,MATCH(VLOOKUP(U8,Accueil!$R$27:$S$126,2),Accueil!$M$27:$M$56,0),2)),"",INDEX(Accueil!$M$27:$N$56,MATCH(VLOOKUP(U8,Accueil!$R$27:$S$126,2),Accueil!$M$27:$M$56,0),2))</f>
        <v>5</v>
      </c>
      <c r="V5" s="107">
        <f>IF(ISERROR(INDEX(Accueil!$M$27:$N$56,MATCH(VLOOKUP(V8,Accueil!$R$27:$S$126,2),Accueil!$M$27:$M$56,0),2)),"",INDEX(Accueil!$M$27:$N$56,MATCH(VLOOKUP(V8,Accueil!$R$27:$S$126,2),Accueil!$M$27:$M$56,0),2))</f>
        <v>3</v>
      </c>
      <c r="W5" s="107" t="str">
        <f>IF(ISERROR(INDEX(Accueil!$M$27:$N$56,MATCH(VLOOKUP(W8,Accueil!$R$27:$S$126,2),Accueil!$M$27:$M$56,0),2)),"",INDEX(Accueil!$M$27:$N$56,MATCH(VLOOKUP(W8,Accueil!$R$27:$S$126,2),Accueil!$M$27:$M$56,0),2))</f>
        <v/>
      </c>
      <c r="X5" s="107" t="str">
        <f>IF(ISERROR(INDEX(Accueil!$M$27:$N$56,MATCH(VLOOKUP(X8,Accueil!$R$27:$S$126,2),Accueil!$M$27:$M$56,0),2)),"",INDEX(Accueil!$M$27:$N$56,MATCH(VLOOKUP(X8,Accueil!$R$27:$S$126,2),Accueil!$M$27:$M$56,0),2))</f>
        <v/>
      </c>
      <c r="Y5" s="107" t="str">
        <f>IF(ISERROR(INDEX(Accueil!$M$27:$N$56,MATCH(VLOOKUP(Y8,Accueil!$R$27:$S$126,2),Accueil!$M$27:$M$56,0),2)),"",INDEX(Accueil!$M$27:$N$56,MATCH(VLOOKUP(Y8,Accueil!$R$27:$S$126,2),Accueil!$M$27:$M$56,0),2))</f>
        <v/>
      </c>
      <c r="Z5" s="107" t="str">
        <f>IF(ISERROR(INDEX(Accueil!$M$27:$N$56,MATCH(VLOOKUP(Z8,Accueil!$R$27:$S$126,2),Accueil!$M$27:$M$56,0),2)),"",INDEX(Accueil!$M$27:$N$56,MATCH(VLOOKUP(Z8,Accueil!$R$27:$S$126,2),Accueil!$M$27:$M$56,0),2))</f>
        <v/>
      </c>
      <c r="AA5" s="107" t="str">
        <f>IF(ISERROR(INDEX(Accueil!$M$27:$N$56,MATCH(VLOOKUP(AA8,Accueil!$R$27:$S$126,2),Accueil!$M$27:$M$56,0),2)),"",INDEX(Accueil!$M$27:$N$56,MATCH(VLOOKUP(AA8,Accueil!$R$27:$S$126,2),Accueil!$M$27:$M$56,0),2))</f>
        <v/>
      </c>
      <c r="AB5" s="107" t="str">
        <f>IF(ISERROR(INDEX(Accueil!$M$27:$N$56,MATCH(VLOOKUP(AB8,Accueil!$R$27:$S$126,2),Accueil!$M$27:$M$56,0),2)),"",INDEX(Accueil!$M$27:$N$56,MATCH(VLOOKUP(AB8,Accueil!$R$27:$S$126,2),Accueil!$M$27:$M$56,0),2))</f>
        <v/>
      </c>
      <c r="AC5" s="107" t="str">
        <f>IF(ISERROR(INDEX(Accueil!$M$27:$N$56,MATCH(VLOOKUP(AC8,Accueil!$R$27:$S$126,2),Accueil!$M$27:$M$56,0),2)),"",INDEX(Accueil!$M$27:$N$56,MATCH(VLOOKUP(AC8,Accueil!$R$27:$S$126,2),Accueil!$M$27:$M$56,0),2))</f>
        <v/>
      </c>
      <c r="AD5" s="107" t="str">
        <f>IF(ISERROR(INDEX(Accueil!$M$27:$N$56,MATCH(VLOOKUP(AD8,Accueil!$R$27:$S$126,2),Accueil!$M$27:$M$56,0),2)),"",INDEX(Accueil!$M$27:$N$56,MATCH(VLOOKUP(AD8,Accueil!$R$27:$S$126,2),Accueil!$M$27:$M$56,0),2))</f>
        <v/>
      </c>
      <c r="AE5" s="107" t="str">
        <f>IF(ISERROR(INDEX(Accueil!$M$27:$N$56,MATCH(VLOOKUP(AE8,Accueil!$R$27:$S$126,2),Accueil!$M$27:$M$56,0),2)),"",INDEX(Accueil!$M$27:$N$56,MATCH(VLOOKUP(AE8,Accueil!$R$27:$S$126,2),Accueil!$M$27:$M$56,0),2))</f>
        <v/>
      </c>
      <c r="AF5" s="107" t="str">
        <f>IF(ISERROR(INDEX(Accueil!$M$27:$N$56,MATCH(VLOOKUP(AF8,Accueil!$R$27:$S$126,2),Accueil!$M$27:$M$56,0),2)),"",INDEX(Accueil!$M$27:$N$56,MATCH(VLOOKUP(AF8,Accueil!$R$27:$S$126,2),Accueil!$M$27:$M$56,0),2))</f>
        <v/>
      </c>
      <c r="AG5" s="107" t="str">
        <f>IF(ISERROR(INDEX(Accueil!$M$27:$N$56,MATCH(VLOOKUP(AG8,Accueil!$R$27:$S$126,2),Accueil!$M$27:$M$56,0),2)),"",INDEX(Accueil!$M$27:$N$56,MATCH(VLOOKUP(AG8,Accueil!$R$27:$S$126,2),Accueil!$M$27:$M$56,0),2))</f>
        <v/>
      </c>
      <c r="AH5" s="107" t="str">
        <f>IF(ISERROR(INDEX(Accueil!$M$27:$N$56,MATCH(VLOOKUP(AH8,Accueil!$R$27:$S$126,2),Accueil!$M$27:$M$56,0),2)),"",INDEX(Accueil!$M$27:$N$56,MATCH(VLOOKUP(AH8,Accueil!$R$27:$S$126,2),Accueil!$M$27:$M$56,0),2))</f>
        <v/>
      </c>
      <c r="AI5" s="107" t="str">
        <f>IF(ISERROR(INDEX(Accueil!$M$27:$N$56,MATCH(VLOOKUP(AI8,Accueil!$R$27:$S$126,2),Accueil!$M$27:$M$56,0),2)),"",INDEX(Accueil!$M$27:$N$56,MATCH(VLOOKUP(AI8,Accueil!$R$27:$S$126,2),Accueil!$M$27:$M$56,0),2))</f>
        <v/>
      </c>
      <c r="AJ5" s="107" t="str">
        <f>IF(ISERROR(INDEX(Accueil!$M$27:$N$56,MATCH(VLOOKUP(AJ8,Accueil!$R$27:$S$126,2),Accueil!$M$27:$M$56,0),2)),"",INDEX(Accueil!$M$27:$N$56,MATCH(VLOOKUP(AJ8,Accueil!$R$27:$S$126,2),Accueil!$M$27:$M$56,0),2))</f>
        <v/>
      </c>
      <c r="AK5" s="107" t="str">
        <f>IF(ISERROR(INDEX(Accueil!$M$27:$N$56,MATCH(VLOOKUP(AK8,Accueil!$R$27:$S$126,2),Accueil!$M$27:$M$56,0),2)),"",INDEX(Accueil!$M$27:$N$56,MATCH(VLOOKUP(AK8,Accueil!$R$27:$S$126,2),Accueil!$M$27:$M$56,0),2))</f>
        <v/>
      </c>
      <c r="AL5" s="107" t="str">
        <f>IF(ISERROR(INDEX(Accueil!$M$27:$N$56,MATCH(VLOOKUP(AL8,Accueil!$R$27:$S$126,2),Accueil!$M$27:$M$56,0),2)),"",INDEX(Accueil!$M$27:$N$56,MATCH(VLOOKUP(AL8,Accueil!$R$27:$S$126,2),Accueil!$M$27:$M$56,0),2))</f>
        <v/>
      </c>
      <c r="AM5" s="107" t="str">
        <f>IF(ISERROR(INDEX(Accueil!$M$27:$N$56,MATCH(VLOOKUP(AM8,Accueil!$R$27:$S$126,2),Accueil!$M$27:$M$56,0),2)),"",INDEX(Accueil!$M$27:$N$56,MATCH(VLOOKUP(AM8,Accueil!$R$27:$S$126,2),Accueil!$M$27:$M$56,0),2))</f>
        <v/>
      </c>
      <c r="AN5" s="107" t="str">
        <f>IF(ISERROR(INDEX(Accueil!$M$27:$N$56,MATCH(VLOOKUP(AN8,Accueil!$R$27:$S$126,2),Accueil!$M$27:$M$56,0),2)),"",INDEX(Accueil!$M$27:$N$56,MATCH(VLOOKUP(AN8,Accueil!$R$27:$S$126,2),Accueil!$M$27:$M$56,0),2))</f>
        <v/>
      </c>
      <c r="AO5" s="107" t="str">
        <f>IF(ISERROR(INDEX(Accueil!$M$27:$N$56,MATCH(VLOOKUP(AO8,Accueil!$R$27:$S$126,2),Accueil!$M$27:$M$56,0),2)),"",INDEX(Accueil!$M$27:$N$56,MATCH(VLOOKUP(AO8,Accueil!$R$27:$S$126,2),Accueil!$M$27:$M$56,0),2))</f>
        <v/>
      </c>
      <c r="AP5" s="107" t="str">
        <f>IF(ISERROR(INDEX(Accueil!$M$27:$N$56,MATCH(VLOOKUP(AP8,Accueil!$R$27:$S$126,2),Accueil!$M$27:$M$56,0),2)),"",INDEX(Accueil!$M$27:$N$56,MATCH(VLOOKUP(AP8,Accueil!$R$27:$S$126,2),Accueil!$M$27:$M$56,0),2))</f>
        <v/>
      </c>
      <c r="AQ5" s="107" t="str">
        <f>IF(ISERROR(INDEX(Accueil!$M$27:$N$56,MATCH(VLOOKUP(AQ8,Accueil!$R$27:$S$126,2),Accueil!$M$27:$M$56,0),2)),"",INDEX(Accueil!$M$27:$N$56,MATCH(VLOOKUP(AQ8,Accueil!$R$27:$S$126,2),Accueil!$M$27:$M$56,0),2))</f>
        <v/>
      </c>
      <c r="AR5" s="107" t="str">
        <f>IF(ISERROR(INDEX(Accueil!$M$27:$N$56,MATCH(VLOOKUP(AR8,Accueil!$R$27:$S$126,2),Accueil!$M$27:$M$56,0),2)),"",INDEX(Accueil!$M$27:$N$56,MATCH(VLOOKUP(AR8,Accueil!$R$27:$S$126,2),Accueil!$M$27:$M$56,0),2))</f>
        <v/>
      </c>
      <c r="AS5" s="107" t="str">
        <f>IF(ISERROR(INDEX(Accueil!$M$27:$N$56,MATCH(VLOOKUP(AS8,Accueil!$R$27:$S$126,2),Accueil!$M$27:$M$56,0),2)),"",INDEX(Accueil!$M$27:$N$56,MATCH(VLOOKUP(AS8,Accueil!$R$27:$S$126,2),Accueil!$M$27:$M$56,0),2))</f>
        <v/>
      </c>
      <c r="AT5" s="107" t="str">
        <f>IF(ISERROR(INDEX(Accueil!$M$27:$N$56,MATCH(VLOOKUP(AT8,Accueil!$R$27:$S$126,2),Accueil!$M$27:$M$56,0),2)),"",INDEX(Accueil!$M$27:$N$56,MATCH(VLOOKUP(AT8,Accueil!$R$27:$S$126,2),Accueil!$M$27:$M$56,0),2))</f>
        <v/>
      </c>
      <c r="AU5" s="107" t="str">
        <f>IF(ISERROR(INDEX(Accueil!$M$27:$N$56,MATCH(VLOOKUP(AU8,Accueil!$R$27:$S$126,2),Accueil!$M$27:$M$56,0),2)),"",INDEX(Accueil!$M$27:$N$56,MATCH(VLOOKUP(AU8,Accueil!$R$27:$S$126,2),Accueil!$M$27:$M$56,0),2))</f>
        <v/>
      </c>
      <c r="AV5" s="107" t="str">
        <f>IF(ISERROR(INDEX(Accueil!$M$27:$N$56,MATCH(VLOOKUP(AV8,Accueil!$R$27:$S$126,2),Accueil!$M$27:$M$56,0),2)),"",INDEX(Accueil!$M$27:$N$56,MATCH(VLOOKUP(AV8,Accueil!$R$27:$S$126,2),Accueil!$M$27:$M$56,0),2))</f>
        <v/>
      </c>
      <c r="AW5" s="107" t="str">
        <f>IF(ISERROR(INDEX(Accueil!$M$27:$N$56,MATCH(VLOOKUP(AW8,Accueil!$R$27:$S$126,2),Accueil!$M$27:$M$56,0),2)),"",INDEX(Accueil!$M$27:$N$56,MATCH(VLOOKUP(AW8,Accueil!$R$27:$S$126,2),Accueil!$M$27:$M$56,0),2))</f>
        <v/>
      </c>
      <c r="AX5" s="107" t="str">
        <f>IF(ISERROR(INDEX(Accueil!$M$27:$N$56,MATCH(VLOOKUP(AX8,Accueil!$R$27:$S$126,2),Accueil!$M$27:$M$56,0),2)),"",INDEX(Accueil!$M$27:$N$56,MATCH(VLOOKUP(AX8,Accueil!$R$27:$S$126,2),Accueil!$M$27:$M$56,0),2))</f>
        <v/>
      </c>
      <c r="AY5" s="107" t="str">
        <f>IF(ISERROR(INDEX(Accueil!$M$27:$N$56,MATCH(VLOOKUP(AY8,Accueil!$R$27:$S$126,2),Accueil!$M$27:$M$56,0),2)),"",INDEX(Accueil!$M$27:$N$56,MATCH(VLOOKUP(AY8,Accueil!$R$27:$S$126,2),Accueil!$M$27:$M$56,0),2))</f>
        <v/>
      </c>
      <c r="AZ5" s="107" t="str">
        <f>IF(ISERROR(INDEX(Accueil!$M$27:$N$56,MATCH(VLOOKUP(AZ8,Accueil!$R$27:$S$126,2),Accueil!$M$27:$M$56,0),2)),"",INDEX(Accueil!$M$27:$N$56,MATCH(VLOOKUP(AZ8,Accueil!$R$27:$S$126,2),Accueil!$M$27:$M$56,0),2))</f>
        <v/>
      </c>
      <c r="BA5" s="107" t="str">
        <f>IF(ISERROR(INDEX(Accueil!$M$27:$N$56,MATCH(VLOOKUP(BA8,Accueil!$R$27:$S$126,2),Accueil!$M$27:$M$56,0),2)),"",INDEX(Accueil!$M$27:$N$56,MATCH(VLOOKUP(BA8,Accueil!$R$27:$S$126,2),Accueil!$M$27:$M$56,0),2))</f>
        <v/>
      </c>
      <c r="BB5" s="107" t="str">
        <f>IF(ISERROR(INDEX(Accueil!$M$27:$N$56,MATCH(VLOOKUP(BB8,Accueil!$R$27:$S$126,2),Accueil!$M$27:$M$56,0),2)),"",INDEX(Accueil!$M$27:$N$56,MATCH(VLOOKUP(BB8,Accueil!$R$27:$S$126,2),Accueil!$M$27:$M$56,0),2))</f>
        <v/>
      </c>
      <c r="BC5" s="107" t="str">
        <f>IF(ISERROR(INDEX(Accueil!$M$27:$N$56,MATCH(VLOOKUP(BC8,Accueil!$R$27:$S$126,2),Accueil!$M$27:$M$56,0),2)),"",INDEX(Accueil!$M$27:$N$56,MATCH(VLOOKUP(BC8,Accueil!$R$27:$S$126,2),Accueil!$M$27:$M$56,0),2))</f>
        <v/>
      </c>
      <c r="BD5" s="107" t="str">
        <f>IF(ISERROR(INDEX(Accueil!$M$27:$N$56,MATCH(VLOOKUP(BD8,Accueil!$R$27:$S$126,2),Accueil!$M$27:$M$56,0),2)),"",INDEX(Accueil!$M$27:$N$56,MATCH(VLOOKUP(BD8,Accueil!$R$27:$S$126,2),Accueil!$M$27:$M$56,0),2))</f>
        <v/>
      </c>
      <c r="BE5" s="107" t="str">
        <f>IF(ISERROR(INDEX(Accueil!$M$27:$N$56,MATCH(VLOOKUP(BE8,Accueil!$R$27:$S$126,2),Accueil!$M$27:$M$56,0),2)),"",INDEX(Accueil!$M$27:$N$56,MATCH(VLOOKUP(BE8,Accueil!$R$27:$S$126,2),Accueil!$M$27:$M$56,0),2))</f>
        <v/>
      </c>
      <c r="BF5" s="107" t="str">
        <f>IF(ISERROR(INDEX(Accueil!$M$27:$N$56,MATCH(VLOOKUP(BF8,Accueil!$R$27:$S$126,2),Accueil!$M$27:$M$56,0),2)),"",INDEX(Accueil!$M$27:$N$56,MATCH(VLOOKUP(BF8,Accueil!$R$27:$S$126,2),Accueil!$M$27:$M$56,0),2))</f>
        <v/>
      </c>
      <c r="BG5" s="107" t="str">
        <f>IF(ISERROR(INDEX(Accueil!$M$27:$N$56,MATCH(VLOOKUP(BG8,Accueil!$R$27:$S$126,2),Accueil!$M$27:$M$56,0),2)),"",INDEX(Accueil!$M$27:$N$56,MATCH(VLOOKUP(BG8,Accueil!$R$27:$S$126,2),Accueil!$M$27:$M$56,0),2))</f>
        <v/>
      </c>
      <c r="BH5" s="107" t="str">
        <f>IF(ISERROR(INDEX(Accueil!$M$27:$N$56,MATCH(VLOOKUP(BH8,Accueil!$R$27:$S$126,2),Accueil!$M$27:$M$56,0),2)),"",INDEX(Accueil!$M$27:$N$56,MATCH(VLOOKUP(BH8,Accueil!$R$27:$S$126,2),Accueil!$M$27:$M$56,0),2))</f>
        <v/>
      </c>
      <c r="BI5" s="107" t="str">
        <f>IF(ISERROR(INDEX(Accueil!$M$27:$N$56,MATCH(VLOOKUP(BI8,Accueil!$R$27:$S$126,2),Accueil!$M$27:$M$56,0),2)),"",INDEX(Accueil!$M$27:$N$56,MATCH(VLOOKUP(BI8,Accueil!$R$27:$S$126,2),Accueil!$M$27:$M$56,0),2))</f>
        <v/>
      </c>
      <c r="BJ5" s="107" t="str">
        <f>IF(ISERROR(INDEX(Accueil!$M$27:$N$56,MATCH(VLOOKUP(BJ8,Accueil!$R$27:$S$126,2),Accueil!$M$27:$M$56,0),2)),"",INDEX(Accueil!$M$27:$N$56,MATCH(VLOOKUP(BJ8,Accueil!$R$27:$S$126,2),Accueil!$M$27:$M$56,0),2))</f>
        <v/>
      </c>
      <c r="BK5" s="107" t="str">
        <f>IF(ISERROR(INDEX(Accueil!$M$27:$N$56,MATCH(VLOOKUP(BK8,Accueil!$R$27:$S$126,2),Accueil!$M$27:$M$56,0),2)),"",INDEX(Accueil!$M$27:$N$56,MATCH(VLOOKUP(BK8,Accueil!$R$27:$S$126,2),Accueil!$M$27:$M$56,0),2))</f>
        <v/>
      </c>
      <c r="BL5" s="107" t="str">
        <f>IF(ISERROR(INDEX(Accueil!$M$27:$N$56,MATCH(VLOOKUP(BL8,Accueil!$R$27:$S$126,2),Accueil!$M$27:$M$56,0),2)),"",INDEX(Accueil!$M$27:$N$56,MATCH(VLOOKUP(BL8,Accueil!$R$27:$S$126,2),Accueil!$M$27:$M$56,0),2))</f>
        <v/>
      </c>
      <c r="BM5" s="107" t="str">
        <f>IF(ISERROR(INDEX(Accueil!$M$27:$N$56,MATCH(VLOOKUP(BM8,Accueil!$R$27:$S$126,2),Accueil!$M$27:$M$56,0),2)),"",INDEX(Accueil!$M$27:$N$56,MATCH(VLOOKUP(BM8,Accueil!$R$27:$S$126,2),Accueil!$M$27:$M$56,0),2))</f>
        <v/>
      </c>
      <c r="BN5" s="107" t="str">
        <f>IF(ISERROR(INDEX(Accueil!$M$27:$N$56,MATCH(VLOOKUP(BN8,Accueil!$R$27:$S$126,2),Accueil!$M$27:$M$56,0),2)),"",INDEX(Accueil!$M$27:$N$56,MATCH(VLOOKUP(BN8,Accueil!$R$27:$S$126,2),Accueil!$M$27:$M$56,0),2))</f>
        <v/>
      </c>
      <c r="BO5" s="107" t="str">
        <f>IF(ISERROR(INDEX(Accueil!$M$27:$N$56,MATCH(VLOOKUP(BO8,Accueil!$R$27:$S$126,2),Accueil!$M$27:$M$56,0),2)),"",INDEX(Accueil!$M$27:$N$56,MATCH(VLOOKUP(BO8,Accueil!$R$27:$S$126,2),Accueil!$M$27:$M$56,0),2))</f>
        <v/>
      </c>
      <c r="BP5" s="107" t="str">
        <f>IF(ISERROR(INDEX(Accueil!$M$27:$N$56,MATCH(VLOOKUP(BP8,Accueil!$R$27:$S$126,2),Accueil!$M$27:$M$56,0),2)),"",INDEX(Accueil!$M$27:$N$56,MATCH(VLOOKUP(BP8,Accueil!$R$27:$S$126,2),Accueil!$M$27:$M$56,0),2))</f>
        <v/>
      </c>
      <c r="BQ5" s="107" t="str">
        <f>IF(ISERROR(INDEX(Accueil!$M$27:$N$56,MATCH(VLOOKUP(BQ8,Accueil!$R$27:$S$126,2),Accueil!$M$27:$M$56,0),2)),"",INDEX(Accueil!$M$27:$N$56,MATCH(VLOOKUP(BQ8,Accueil!$R$27:$S$126,2),Accueil!$M$27:$M$56,0),2))</f>
        <v/>
      </c>
      <c r="BR5" s="107" t="str">
        <f>IF(ISERROR(INDEX(Accueil!$M$27:$N$56,MATCH(VLOOKUP(BR8,Accueil!$R$27:$S$126,2),Accueil!$M$27:$M$56,0),2)),"",INDEX(Accueil!$M$27:$N$56,MATCH(VLOOKUP(BR8,Accueil!$R$27:$S$126,2),Accueil!$M$27:$M$56,0),2))</f>
        <v/>
      </c>
      <c r="BS5" s="107" t="str">
        <f>IF(ISERROR(INDEX(Accueil!$M$27:$N$56,MATCH(VLOOKUP(BS8,Accueil!$R$27:$S$126,2),Accueil!$M$27:$M$56,0),2)),"",INDEX(Accueil!$M$27:$N$56,MATCH(VLOOKUP(BS8,Accueil!$R$27:$S$126,2),Accueil!$M$27:$M$56,0),2))</f>
        <v/>
      </c>
      <c r="BT5" s="107" t="str">
        <f>IF(ISERROR(INDEX(Accueil!$M$27:$N$56,MATCH(VLOOKUP(BT8,Accueil!$R$27:$S$126,2),Accueil!$M$27:$M$56,0),2)),"",INDEX(Accueil!$M$27:$N$56,MATCH(VLOOKUP(BT8,Accueil!$R$27:$S$126,2),Accueil!$M$27:$M$56,0),2))</f>
        <v/>
      </c>
      <c r="BU5" s="107" t="str">
        <f>IF(ISERROR(INDEX(Accueil!$M$27:$N$56,MATCH(VLOOKUP(BU8,Accueil!$R$27:$S$126,2),Accueil!$M$27:$M$56,0),2)),"",INDEX(Accueil!$M$27:$N$56,MATCH(VLOOKUP(BU8,Accueil!$R$27:$S$126,2),Accueil!$M$27:$M$56,0),2))</f>
        <v/>
      </c>
      <c r="BV5" s="107" t="str">
        <f>IF(ISERROR(INDEX(Accueil!$M$27:$N$56,MATCH(VLOOKUP(BV8,Accueil!$R$27:$S$126,2),Accueil!$M$27:$M$56,0),2)),"",INDEX(Accueil!$M$27:$N$56,MATCH(VLOOKUP(BV8,Accueil!$R$27:$S$126,2),Accueil!$M$27:$M$56,0),2))</f>
        <v/>
      </c>
      <c r="BW5" s="107" t="str">
        <f>IF(ISERROR(INDEX(Accueil!$M$27:$N$56,MATCH(VLOOKUP(BW8,Accueil!$R$27:$S$126,2),Accueil!$M$27:$M$56,0),2)),"",INDEX(Accueil!$M$27:$N$56,MATCH(VLOOKUP(BW8,Accueil!$R$27:$S$126,2),Accueil!$M$27:$M$56,0),2))</f>
        <v/>
      </c>
      <c r="BX5" s="107" t="str">
        <f>IF(ISERROR(INDEX(Accueil!$M$27:$N$56,MATCH(VLOOKUP(BX8,Accueil!$R$27:$S$126,2),Accueil!$M$27:$M$56,0),2)),"",INDEX(Accueil!$M$27:$N$56,MATCH(VLOOKUP(BX8,Accueil!$R$27:$S$126,2),Accueil!$M$27:$M$56,0),2))</f>
        <v/>
      </c>
      <c r="BY5" s="107" t="str">
        <f>IF(ISERROR(INDEX(Accueil!$M$27:$N$56,MATCH(VLOOKUP(BY8,Accueil!$R$27:$S$126,2),Accueil!$M$27:$M$56,0),2)),"",INDEX(Accueil!$M$27:$N$56,MATCH(VLOOKUP(BY8,Accueil!$R$27:$S$126,2),Accueil!$M$27:$M$56,0),2))</f>
        <v/>
      </c>
      <c r="BZ5" s="107" t="str">
        <f>IF(ISERROR(INDEX(Accueil!$M$27:$N$56,MATCH(VLOOKUP(BZ8,Accueil!$R$27:$S$126,2),Accueil!$M$27:$M$56,0),2)),"",INDEX(Accueil!$M$27:$N$56,MATCH(VLOOKUP(BZ8,Accueil!$R$27:$S$126,2),Accueil!$M$27:$M$56,0),2))</f>
        <v/>
      </c>
      <c r="CA5" s="107" t="str">
        <f>IF(ISERROR(INDEX(Accueil!$M$27:$N$56,MATCH(VLOOKUP(CA8,Accueil!$R$27:$S$126,2),Accueil!$M$27:$M$56,0),2)),"",INDEX(Accueil!$M$27:$N$56,MATCH(VLOOKUP(CA8,Accueil!$R$27:$S$126,2),Accueil!$M$27:$M$56,0),2))</f>
        <v/>
      </c>
      <c r="CB5" s="107" t="str">
        <f>IF(ISERROR(INDEX(Accueil!$M$27:$N$56,MATCH(VLOOKUP(CB8,Accueil!$R$27:$S$126,2),Accueil!$M$27:$M$56,0),2)),"",INDEX(Accueil!$M$27:$N$56,MATCH(VLOOKUP(CB8,Accueil!$R$27:$S$126,2),Accueil!$M$27:$M$56,0),2))</f>
        <v/>
      </c>
      <c r="CC5" s="107" t="str">
        <f>IF(ISERROR(INDEX(Accueil!$M$27:$N$56,MATCH(VLOOKUP(CC8,Accueil!$R$27:$S$126,2),Accueil!$M$27:$M$56,0),2)),"",INDEX(Accueil!$M$27:$N$56,MATCH(VLOOKUP(CC8,Accueil!$R$27:$S$126,2),Accueil!$M$27:$M$56,0),2))</f>
        <v/>
      </c>
      <c r="CD5" s="107" t="str">
        <f>IF(ISERROR(INDEX(Accueil!$M$27:$N$56,MATCH(VLOOKUP(CD8,Accueil!$R$27:$S$126,2),Accueil!$M$27:$M$56,0),2)),"",INDEX(Accueil!$M$27:$N$56,MATCH(VLOOKUP(CD8,Accueil!$R$27:$S$126,2),Accueil!$M$27:$M$56,0),2))</f>
        <v/>
      </c>
      <c r="CE5" s="107" t="str">
        <f>IF(ISERROR(INDEX(Accueil!$M$27:$N$56,MATCH(VLOOKUP(CE8,Accueil!$R$27:$S$126,2),Accueil!$M$27:$M$56,0),2)),"",INDEX(Accueil!$M$27:$N$56,MATCH(VLOOKUP(CE8,Accueil!$R$27:$S$126,2),Accueil!$M$27:$M$56,0),2))</f>
        <v/>
      </c>
      <c r="CF5" s="107" t="str">
        <f>IF(ISERROR(INDEX(Accueil!$M$27:$N$56,MATCH(VLOOKUP(CF8,Accueil!$R$27:$S$126,2),Accueil!$M$27:$M$56,0),2)),"",INDEX(Accueil!$M$27:$N$56,MATCH(VLOOKUP(CF8,Accueil!$R$27:$S$126,2),Accueil!$M$27:$M$56,0),2))</f>
        <v/>
      </c>
      <c r="CG5" s="107" t="str">
        <f>IF(ISERROR(INDEX(Accueil!$M$27:$N$56,MATCH(VLOOKUP(CG8,Accueil!$R$27:$S$126,2),Accueil!$M$27:$M$56,0),2)),"",INDEX(Accueil!$M$27:$N$56,MATCH(VLOOKUP(CG8,Accueil!$R$27:$S$126,2),Accueil!$M$27:$M$56,0),2))</f>
        <v/>
      </c>
      <c r="CH5" s="107" t="str">
        <f>IF(ISERROR(INDEX(Accueil!$M$27:$N$56,MATCH(VLOOKUP(CH8,Accueil!$R$27:$S$126,2),Accueil!$M$27:$M$56,0),2)),"",INDEX(Accueil!$M$27:$N$56,MATCH(VLOOKUP(CH8,Accueil!$R$27:$S$126,2),Accueil!$M$27:$M$56,0),2))</f>
        <v/>
      </c>
      <c r="CI5" s="107" t="str">
        <f>IF(ISERROR(INDEX(Accueil!$M$27:$N$56,MATCH(VLOOKUP(CI8,Accueil!$R$27:$S$126,2),Accueil!$M$27:$M$56,0),2)),"",INDEX(Accueil!$M$27:$N$56,MATCH(VLOOKUP(CI8,Accueil!$R$27:$S$126,2),Accueil!$M$27:$M$56,0),2))</f>
        <v/>
      </c>
      <c r="CJ5" s="107" t="str">
        <f>IF(ISERROR(INDEX(Accueil!$M$27:$N$56,MATCH(VLOOKUP(CJ8,Accueil!$R$27:$S$126,2),Accueil!$M$27:$M$56,0),2)),"",INDEX(Accueil!$M$27:$N$56,MATCH(VLOOKUP(CJ8,Accueil!$R$27:$S$126,2),Accueil!$M$27:$M$56,0),2))</f>
        <v/>
      </c>
      <c r="CK5" s="107" t="str">
        <f>IF(ISERROR(INDEX(Accueil!$M$27:$N$56,MATCH(VLOOKUP(CK8,Accueil!$R$27:$S$126,2),Accueil!$M$27:$M$56,0),2)),"",INDEX(Accueil!$M$27:$N$56,MATCH(VLOOKUP(CK8,Accueil!$R$27:$S$126,2),Accueil!$M$27:$M$56,0),2))</f>
        <v/>
      </c>
      <c r="CL5" s="107" t="str">
        <f>IF(ISERROR(INDEX(Accueil!$M$27:$N$56,MATCH(VLOOKUP(CL8,Accueil!$R$27:$S$126,2),Accueil!$M$27:$M$56,0),2)),"",INDEX(Accueil!$M$27:$N$56,MATCH(VLOOKUP(CL8,Accueil!$R$27:$S$126,2),Accueil!$M$27:$M$56,0),2))</f>
        <v/>
      </c>
      <c r="CM5" s="107" t="str">
        <f>IF(ISERROR(INDEX(Accueil!$M$27:$N$56,MATCH(VLOOKUP(CM8,Accueil!$R$27:$S$126,2),Accueil!$M$27:$M$56,0),2)),"",INDEX(Accueil!$M$27:$N$56,MATCH(VLOOKUP(CM8,Accueil!$R$27:$S$126,2),Accueil!$M$27:$M$56,0),2))</f>
        <v/>
      </c>
      <c r="CN5" s="107" t="str">
        <f>IF(ISERROR(INDEX(Accueil!$M$27:$N$56,MATCH(VLOOKUP(CN8,Accueil!$R$27:$S$126,2),Accueil!$M$27:$M$56,0),2)),"",INDEX(Accueil!$M$27:$N$56,MATCH(VLOOKUP(CN8,Accueil!$R$27:$S$126,2),Accueil!$M$27:$M$56,0),2))</f>
        <v/>
      </c>
      <c r="CO5" s="107" t="str">
        <f>IF(ISERROR(INDEX(Accueil!$M$27:$N$56,MATCH(VLOOKUP(CO8,Accueil!$R$27:$S$126,2),Accueil!$M$27:$M$56,0),2)),"",INDEX(Accueil!$M$27:$N$56,MATCH(VLOOKUP(CO8,Accueil!$R$27:$S$126,2),Accueil!$M$27:$M$56,0),2))</f>
        <v/>
      </c>
      <c r="CP5" s="107" t="str">
        <f>IF(ISERROR(INDEX(Accueil!$M$27:$N$56,MATCH(VLOOKUP(CP8,Accueil!$R$27:$S$126,2),Accueil!$M$27:$M$56,0),2)),"",INDEX(Accueil!$M$27:$N$56,MATCH(VLOOKUP(CP8,Accueil!$R$27:$S$126,2),Accueil!$M$27:$M$56,0),2))</f>
        <v/>
      </c>
      <c r="CQ5" s="107" t="str">
        <f>IF(ISERROR(INDEX(Accueil!$M$27:$N$56,MATCH(VLOOKUP(CQ8,Accueil!$R$27:$S$126,2),Accueil!$M$27:$M$56,0),2)),"",INDEX(Accueil!$M$27:$N$56,MATCH(VLOOKUP(CQ8,Accueil!$R$27:$S$126,2),Accueil!$M$27:$M$56,0),2))</f>
        <v/>
      </c>
      <c r="CR5" s="107" t="str">
        <f>IF(ISERROR(INDEX(Accueil!$M$27:$N$56,MATCH(VLOOKUP(CR8,Accueil!$R$27:$S$126,2),Accueil!$M$27:$M$56,0),2)),"",INDEX(Accueil!$M$27:$N$56,MATCH(VLOOKUP(CR8,Accueil!$R$27:$S$126,2),Accueil!$M$27:$M$56,0),2))</f>
        <v/>
      </c>
      <c r="CS5" s="107" t="str">
        <f>IF(ISERROR(INDEX(Accueil!$M$27:$N$56,MATCH(VLOOKUP(CS8,Accueil!$R$27:$S$126,2),Accueil!$M$27:$M$56,0),2)),"",INDEX(Accueil!$M$27:$N$56,MATCH(VLOOKUP(CS8,Accueil!$R$27:$S$126,2),Accueil!$M$27:$M$56,0),2))</f>
        <v/>
      </c>
      <c r="CT5" s="107" t="str">
        <f>IF(ISERROR(INDEX(Accueil!$M$27:$N$56,MATCH(VLOOKUP(CT8,Accueil!$R$27:$S$126,2),Accueil!$M$27:$M$56,0),2)),"",INDEX(Accueil!$M$27:$N$56,MATCH(VLOOKUP(CT8,Accueil!$R$27:$S$126,2),Accueil!$M$27:$M$56,0),2))</f>
        <v/>
      </c>
      <c r="CU5" s="107" t="str">
        <f>IF(ISERROR(INDEX(Accueil!$M$27:$N$56,MATCH(VLOOKUP(CU8,Accueil!$R$27:$S$126,2),Accueil!$M$27:$M$56,0),2)),"",INDEX(Accueil!$M$27:$N$56,MATCH(VLOOKUP(CU8,Accueil!$R$27:$S$126,2),Accueil!$M$27:$M$56,0),2))</f>
        <v/>
      </c>
      <c r="CV5" s="107" t="str">
        <f>IF(ISERROR(INDEX(Accueil!$M$27:$N$56,MATCH(VLOOKUP(CV8,Accueil!$R$27:$S$126,2),Accueil!$M$27:$M$56,0),2)),"",INDEX(Accueil!$M$27:$N$56,MATCH(VLOOKUP(CV8,Accueil!$R$27:$S$126,2),Accueil!$M$27:$M$56,0),2))</f>
        <v/>
      </c>
      <c r="CW5" s="107" t="str">
        <f>IF(ISERROR(INDEX(Accueil!$M$27:$N$56,MATCH(VLOOKUP(CW8,Accueil!$R$27:$S$126,2),Accueil!$M$27:$M$56,0),2)),"",INDEX(Accueil!$M$27:$N$56,MATCH(VLOOKUP(CW8,Accueil!$R$27:$S$126,2),Accueil!$M$27:$M$56,0),2))</f>
        <v/>
      </c>
      <c r="CX5" s="107" t="str">
        <f>IF(ISERROR(INDEX(Accueil!$M$27:$N$56,MATCH(VLOOKUP(CX8,Accueil!$R$27:$S$126,2),Accueil!$M$27:$M$56,0),2)),"",INDEX(Accueil!$M$27:$N$56,MATCH(VLOOKUP(CX8,Accueil!$R$27:$S$126,2),Accueil!$M$27:$M$56,0),2))</f>
        <v/>
      </c>
      <c r="CY5" s="107" t="str">
        <f>IF(ISERROR(INDEX(Accueil!$M$27:$N$56,MATCH(VLOOKUP(CY8,Accueil!$R$27:$S$126,2),Accueil!$M$27:$M$56,0),2)),"",INDEX(Accueil!$M$27:$N$56,MATCH(VLOOKUP(CY8,Accueil!$R$27:$S$126,2),Accueil!$M$27:$M$56,0),2))</f>
        <v/>
      </c>
      <c r="CZ5" s="107" t="str">
        <f>IF(ISERROR(INDEX(Accueil!$M$27:$N$56,MATCH(VLOOKUP(CZ8,Accueil!$R$27:$S$126,2),Accueil!$M$27:$M$56,0),2)),"",INDEX(Accueil!$M$27:$N$56,MATCH(VLOOKUP(CZ8,Accueil!$R$27:$S$126,2),Accueil!$M$27:$M$56,0),2))</f>
        <v/>
      </c>
      <c r="DA5" s="107" t="str">
        <f>IF(ISERROR(INDEX(Accueil!$M$27:$N$56,MATCH(VLOOKUP(DA8,Accueil!$R$27:$S$126,2),Accueil!$M$27:$M$56,0),2)),"",INDEX(Accueil!$M$27:$N$56,MATCH(VLOOKUP(DA8,Accueil!$R$27:$S$126,2),Accueil!$M$27:$M$56,0),2))</f>
        <v/>
      </c>
      <c r="DD5" s="90"/>
      <c r="DE5" s="90"/>
      <c r="DF5" s="90"/>
      <c r="DG5" s="90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  <c r="FL5" s="157"/>
      <c r="FM5" s="157"/>
      <c r="FN5" s="157"/>
      <c r="FO5" s="157"/>
      <c r="FP5" s="157"/>
      <c r="FQ5" s="157"/>
      <c r="FR5" s="157"/>
      <c r="FS5" s="157"/>
      <c r="FT5" s="157"/>
      <c r="FU5" s="157"/>
      <c r="FV5" s="157"/>
      <c r="FW5" s="157"/>
      <c r="FX5" s="157"/>
      <c r="FY5" s="157"/>
      <c r="FZ5" s="157"/>
      <c r="GA5" s="157"/>
      <c r="GB5" s="157"/>
      <c r="GC5" s="157"/>
      <c r="GD5" s="157"/>
      <c r="GE5" s="157"/>
      <c r="GF5" s="157"/>
      <c r="GG5" s="157"/>
      <c r="GH5" s="157"/>
      <c r="GI5" s="157"/>
      <c r="GJ5" s="157"/>
      <c r="GK5" s="157"/>
      <c r="GL5" s="157"/>
      <c r="GM5" s="157"/>
      <c r="GN5" s="157"/>
      <c r="GO5" s="157"/>
      <c r="GP5" s="157"/>
      <c r="GQ5" s="157"/>
      <c r="GR5" s="157"/>
      <c r="GS5" s="157"/>
      <c r="GT5" s="157"/>
      <c r="GU5" s="157"/>
      <c r="GV5" s="157"/>
      <c r="GW5" s="157"/>
      <c r="GX5" s="157"/>
      <c r="GY5" s="157"/>
      <c r="GZ5" s="157"/>
      <c r="HA5" s="157"/>
      <c r="HB5" s="157"/>
      <c r="HC5" s="157"/>
      <c r="HD5" s="157"/>
      <c r="HE5" s="157"/>
    </row>
    <row r="6" spans="1:213" s="89" customFormat="1" ht="19.5" hidden="1" customHeight="1">
      <c r="A6" s="88"/>
      <c r="B6" s="88"/>
      <c r="C6" s="88"/>
      <c r="D6" s="82" t="s">
        <v>25</v>
      </c>
      <c r="E6" s="82"/>
      <c r="F6" s="107">
        <f>IF(ISERROR(INDEX(Accueil!$L$27:$M$56,MATCH(VLOOKUP(F8,Accueil!$R$27:$S$126,2),Accueil!$M$27:$M$56,0),1)),"",INDEX(Accueil!$L$27:$M$56,MATCH(VLOOKUP(F8,Accueil!$R$27:$S$126,2),Accueil!$M$27:$M$56,0),1))</f>
        <v>4</v>
      </c>
      <c r="G6" s="107">
        <f>IF(ISERROR(INDEX(Accueil!$L$27:$M$56,MATCH(VLOOKUP(G8,Accueil!$R$27:$S$126,2),Accueil!$M$27:$M$56,0),1)),"",INDEX(Accueil!$L$27:$M$56,MATCH(VLOOKUP(G8,Accueil!$R$27:$S$126,2),Accueil!$M$27:$M$56,0),1))</f>
        <v>7</v>
      </c>
      <c r="H6" s="107">
        <f>IF(ISERROR(INDEX(Accueil!$L$27:$M$56,MATCH(VLOOKUP(H8,Accueil!$R$27:$S$126,2),Accueil!$M$27:$M$56,0),1)),"",INDEX(Accueil!$L$27:$M$56,MATCH(VLOOKUP(H8,Accueil!$R$27:$S$126,2),Accueil!$M$27:$M$56,0),1))</f>
        <v>9</v>
      </c>
      <c r="I6" s="107">
        <f>IF(ISERROR(INDEX(Accueil!$L$27:$M$56,MATCH(VLOOKUP(I8,Accueil!$R$27:$S$126,2),Accueil!$M$27:$M$56,0),1)),"",INDEX(Accueil!$L$27:$M$56,MATCH(VLOOKUP(I8,Accueil!$R$27:$S$126,2),Accueil!$M$27:$M$56,0),1))</f>
        <v>8</v>
      </c>
      <c r="J6" s="107">
        <f>IF(ISERROR(INDEX(Accueil!$L$27:$M$56,MATCH(VLOOKUP(J8,Accueil!$R$27:$S$126,2),Accueil!$M$27:$M$56,0),1)),"",INDEX(Accueil!$L$27:$M$56,MATCH(VLOOKUP(J8,Accueil!$R$27:$S$126,2),Accueil!$M$27:$M$56,0),1))</f>
        <v>1</v>
      </c>
      <c r="K6" s="107">
        <f>IF(ISERROR(INDEX(Accueil!$L$27:$M$56,MATCH(VLOOKUP(K8,Accueil!$R$27:$S$126,2),Accueil!$M$27:$M$56,0),1)),"",INDEX(Accueil!$L$27:$M$56,MATCH(VLOOKUP(K8,Accueil!$R$27:$S$126,2),Accueil!$M$27:$M$56,0),1))</f>
        <v>3</v>
      </c>
      <c r="L6" s="107">
        <f>IF(ISERROR(INDEX(Accueil!$L$27:$M$56,MATCH(VLOOKUP(L8,Accueil!$R$27:$S$126,2),Accueil!$M$27:$M$56,0),1)),"",INDEX(Accueil!$L$27:$M$56,MATCH(VLOOKUP(L8,Accueil!$R$27:$S$126,2),Accueil!$M$27:$M$56,0),1))</f>
        <v>3</v>
      </c>
      <c r="M6" s="107">
        <f>IF(ISERROR(INDEX(Accueil!$L$27:$M$56,MATCH(VLOOKUP(M8,Accueil!$R$27:$S$126,2),Accueil!$M$27:$M$56,0),1)),"",INDEX(Accueil!$L$27:$M$56,MATCH(VLOOKUP(M8,Accueil!$R$27:$S$126,2),Accueil!$M$27:$M$56,0),1))</f>
        <v>3</v>
      </c>
      <c r="N6" s="107">
        <f>IF(ISERROR(INDEX(Accueil!$L$27:$M$56,MATCH(VLOOKUP(N8,Accueil!$R$27:$S$126,2),Accueil!$M$27:$M$56,0),1)),"",INDEX(Accueil!$L$27:$M$56,MATCH(VLOOKUP(N8,Accueil!$R$27:$S$126,2),Accueil!$M$27:$M$56,0),1))</f>
        <v>1</v>
      </c>
      <c r="O6" s="107">
        <f>IF(ISERROR(INDEX(Accueil!$L$27:$M$56,MATCH(VLOOKUP(O8,Accueil!$R$27:$S$126,2),Accueil!$M$27:$M$56,0),1)),"",INDEX(Accueil!$L$27:$M$56,MATCH(VLOOKUP(O8,Accueil!$R$27:$S$126,2),Accueil!$M$27:$M$56,0),1))</f>
        <v>2</v>
      </c>
      <c r="P6" s="107">
        <f>IF(ISERROR(INDEX(Accueil!$L$27:$M$56,MATCH(VLOOKUP(P8,Accueil!$R$27:$S$126,2),Accueil!$M$27:$M$56,0),1)),"",INDEX(Accueil!$L$27:$M$56,MATCH(VLOOKUP(P8,Accueil!$R$27:$S$126,2),Accueil!$M$27:$M$56,0),1))</f>
        <v>6</v>
      </c>
      <c r="Q6" s="107">
        <f>IF(ISERROR(INDEX(Accueil!$L$27:$M$56,MATCH(VLOOKUP(Q8,Accueil!$R$27:$S$126,2),Accueil!$M$27:$M$56,0),1)),"",INDEX(Accueil!$L$27:$M$56,MATCH(VLOOKUP(Q8,Accueil!$R$27:$S$126,2),Accueil!$M$27:$M$56,0),1))</f>
        <v>9</v>
      </c>
      <c r="R6" s="107">
        <f>IF(ISERROR(INDEX(Accueil!$L$27:$M$56,MATCH(VLOOKUP(R8,Accueil!$R$27:$S$126,2),Accueil!$M$27:$M$56,0),1)),"",INDEX(Accueil!$L$27:$M$56,MATCH(VLOOKUP(R8,Accueil!$R$27:$S$126,2),Accueil!$M$27:$M$56,0),1))</f>
        <v>5</v>
      </c>
      <c r="S6" s="107">
        <f>IF(ISERROR(INDEX(Accueil!$L$27:$M$56,MATCH(VLOOKUP(S8,Accueil!$R$27:$S$126,2),Accueil!$M$27:$M$56,0),1)),"",INDEX(Accueil!$L$27:$M$56,MATCH(VLOOKUP(S8,Accueil!$R$27:$S$126,2),Accueil!$M$27:$M$56,0),1))</f>
        <v>1</v>
      </c>
      <c r="T6" s="107">
        <f>IF(ISERROR(INDEX(Accueil!$L$27:$M$56,MATCH(VLOOKUP(T8,Accueil!$R$27:$S$126,2),Accueil!$M$27:$M$56,0),1)),"",INDEX(Accueil!$L$27:$M$56,MATCH(VLOOKUP(T8,Accueil!$R$27:$S$126,2),Accueil!$M$27:$M$56,0),1))</f>
        <v>6</v>
      </c>
      <c r="U6" s="107">
        <f>IF(ISERROR(INDEX(Accueil!$L$27:$M$56,MATCH(VLOOKUP(U8,Accueil!$R$27:$S$126,2),Accueil!$M$27:$M$56,0),1)),"",INDEX(Accueil!$L$27:$M$56,MATCH(VLOOKUP(U8,Accueil!$R$27:$S$126,2),Accueil!$M$27:$M$56,0),1))</f>
        <v>10</v>
      </c>
      <c r="V6" s="107">
        <f>IF(ISERROR(INDEX(Accueil!$L$27:$M$56,MATCH(VLOOKUP(V8,Accueil!$R$27:$S$126,2),Accueil!$M$27:$M$56,0),1)),"",INDEX(Accueil!$L$27:$M$56,MATCH(VLOOKUP(V8,Accueil!$R$27:$S$126,2),Accueil!$M$27:$M$56,0),1))</f>
        <v>5</v>
      </c>
      <c r="W6" s="107" t="str">
        <f>IF(ISERROR(INDEX(Accueil!$L$27:$M$56,MATCH(VLOOKUP(W8,Accueil!$R$27:$S$126,2),Accueil!$M$27:$M$56,0),1)),"",INDEX(Accueil!$L$27:$M$56,MATCH(VLOOKUP(W8,Accueil!$R$27:$S$126,2),Accueil!$M$27:$M$56,0),1))</f>
        <v/>
      </c>
      <c r="X6" s="107" t="str">
        <f>IF(ISERROR(INDEX(Accueil!$L$27:$M$56,MATCH(VLOOKUP(X8,Accueil!$R$27:$S$126,2),Accueil!$M$27:$M$56,0),1)),"",INDEX(Accueil!$L$27:$M$56,MATCH(VLOOKUP(X8,Accueil!$R$27:$S$126,2),Accueil!$M$27:$M$56,0),1))</f>
        <v/>
      </c>
      <c r="Y6" s="107" t="str">
        <f>IF(ISERROR(INDEX(Accueil!$L$27:$M$56,MATCH(VLOOKUP(Y8,Accueil!$R$27:$S$126,2),Accueil!$M$27:$M$56,0),1)),"",INDEX(Accueil!$L$27:$M$56,MATCH(VLOOKUP(Y8,Accueil!$R$27:$S$126,2),Accueil!$M$27:$M$56,0),1))</f>
        <v/>
      </c>
      <c r="Z6" s="107" t="str">
        <f>IF(ISERROR(INDEX(Accueil!$L$27:$M$56,MATCH(VLOOKUP(Z8,Accueil!$R$27:$S$126,2),Accueil!$M$27:$M$56,0),1)),"",INDEX(Accueil!$L$27:$M$56,MATCH(VLOOKUP(Z8,Accueil!$R$27:$S$126,2),Accueil!$M$27:$M$56,0),1))</f>
        <v/>
      </c>
      <c r="AA6" s="107" t="str">
        <f>IF(ISERROR(INDEX(Accueil!$L$27:$M$56,MATCH(VLOOKUP(AA8,Accueil!$R$27:$S$126,2),Accueil!$M$27:$M$56,0),1)),"",INDEX(Accueil!$L$27:$M$56,MATCH(VLOOKUP(AA8,Accueil!$R$27:$S$126,2),Accueil!$M$27:$M$56,0),1))</f>
        <v/>
      </c>
      <c r="AB6" s="107" t="str">
        <f>IF(ISERROR(INDEX(Accueil!$L$27:$M$56,MATCH(VLOOKUP(AB8,Accueil!$R$27:$S$126,2),Accueil!$M$27:$M$56,0),1)),"",INDEX(Accueil!$L$27:$M$56,MATCH(VLOOKUP(AB8,Accueil!$R$27:$S$126,2),Accueil!$M$27:$M$56,0),1))</f>
        <v/>
      </c>
      <c r="AC6" s="107" t="str">
        <f>IF(ISERROR(INDEX(Accueil!$L$27:$M$56,MATCH(VLOOKUP(AC8,Accueil!$R$27:$S$126,2),Accueil!$M$27:$M$56,0),1)),"",INDEX(Accueil!$L$27:$M$56,MATCH(VLOOKUP(AC8,Accueil!$R$27:$S$126,2),Accueil!$M$27:$M$56,0),1))</f>
        <v/>
      </c>
      <c r="AD6" s="107" t="str">
        <f>IF(ISERROR(INDEX(Accueil!$L$27:$M$56,MATCH(VLOOKUP(AD8,Accueil!$R$27:$S$126,2),Accueil!$M$27:$M$56,0),1)),"",INDEX(Accueil!$L$27:$M$56,MATCH(VLOOKUP(AD8,Accueil!$R$27:$S$126,2),Accueil!$M$27:$M$56,0),1))</f>
        <v/>
      </c>
      <c r="AE6" s="107" t="str">
        <f>IF(ISERROR(INDEX(Accueil!$L$27:$M$56,MATCH(VLOOKUP(AE8,Accueil!$R$27:$S$126,2),Accueil!$M$27:$M$56,0),1)),"",INDEX(Accueil!$L$27:$M$56,MATCH(VLOOKUP(AE8,Accueil!$R$27:$S$126,2),Accueil!$M$27:$M$56,0),1))</f>
        <v/>
      </c>
      <c r="AF6" s="107" t="str">
        <f>IF(ISERROR(INDEX(Accueil!$L$27:$M$56,MATCH(VLOOKUP(AF8,Accueil!$R$27:$S$126,2),Accueil!$M$27:$M$56,0),1)),"",INDEX(Accueil!$L$27:$M$56,MATCH(VLOOKUP(AF8,Accueil!$R$27:$S$126,2),Accueil!$M$27:$M$56,0),1))</f>
        <v/>
      </c>
      <c r="AG6" s="107" t="str">
        <f>IF(ISERROR(INDEX(Accueil!$L$27:$M$56,MATCH(VLOOKUP(AG8,Accueil!$R$27:$S$126,2),Accueil!$M$27:$M$56,0),1)),"",INDEX(Accueil!$L$27:$M$56,MATCH(VLOOKUP(AG8,Accueil!$R$27:$S$126,2),Accueil!$M$27:$M$56,0),1))</f>
        <v/>
      </c>
      <c r="AH6" s="107" t="str">
        <f>IF(ISERROR(INDEX(Accueil!$L$27:$M$56,MATCH(VLOOKUP(AH8,Accueil!$R$27:$S$126,2),Accueil!$M$27:$M$56,0),1)),"",INDEX(Accueil!$L$27:$M$56,MATCH(VLOOKUP(AH8,Accueil!$R$27:$S$126,2),Accueil!$M$27:$M$56,0),1))</f>
        <v/>
      </c>
      <c r="AI6" s="107" t="str">
        <f>IF(ISERROR(INDEX(Accueil!$L$27:$M$56,MATCH(VLOOKUP(AI8,Accueil!$R$27:$S$126,2),Accueil!$M$27:$M$56,0),1)),"",INDEX(Accueil!$L$27:$M$56,MATCH(VLOOKUP(AI8,Accueil!$R$27:$S$126,2),Accueil!$M$27:$M$56,0),1))</f>
        <v/>
      </c>
      <c r="AJ6" s="107" t="str">
        <f>IF(ISERROR(INDEX(Accueil!$L$27:$M$56,MATCH(VLOOKUP(AJ8,Accueil!$R$27:$S$126,2),Accueil!$M$27:$M$56,0),1)),"",INDEX(Accueil!$L$27:$M$56,MATCH(VLOOKUP(AJ8,Accueil!$R$27:$S$126,2),Accueil!$M$27:$M$56,0),1))</f>
        <v/>
      </c>
      <c r="AK6" s="107" t="str">
        <f>IF(ISERROR(INDEX(Accueil!$L$27:$M$56,MATCH(VLOOKUP(AK8,Accueil!$R$27:$S$126,2),Accueil!$M$27:$M$56,0),1)),"",INDEX(Accueil!$L$27:$M$56,MATCH(VLOOKUP(AK8,Accueil!$R$27:$S$126,2),Accueil!$M$27:$M$56,0),1))</f>
        <v/>
      </c>
      <c r="AL6" s="107" t="str">
        <f>IF(ISERROR(INDEX(Accueil!$L$27:$M$56,MATCH(VLOOKUP(AL8,Accueil!$R$27:$S$126,2),Accueil!$M$27:$M$56,0),1)),"",INDEX(Accueil!$L$27:$M$56,MATCH(VLOOKUP(AL8,Accueil!$R$27:$S$126,2),Accueil!$M$27:$M$56,0),1))</f>
        <v/>
      </c>
      <c r="AM6" s="107" t="str">
        <f>IF(ISERROR(INDEX(Accueil!$L$27:$M$56,MATCH(VLOOKUP(AM8,Accueil!$R$27:$S$126,2),Accueil!$M$27:$M$56,0),1)),"",INDEX(Accueil!$L$27:$M$56,MATCH(VLOOKUP(AM8,Accueil!$R$27:$S$126,2),Accueil!$M$27:$M$56,0),1))</f>
        <v/>
      </c>
      <c r="AN6" s="107" t="str">
        <f>IF(ISERROR(INDEX(Accueil!$L$27:$M$56,MATCH(VLOOKUP(AN8,Accueil!$R$27:$S$126,2),Accueil!$M$27:$M$56,0),1)),"",INDEX(Accueil!$L$27:$M$56,MATCH(VLOOKUP(AN8,Accueil!$R$27:$S$126,2),Accueil!$M$27:$M$56,0),1))</f>
        <v/>
      </c>
      <c r="AO6" s="107" t="str">
        <f>IF(ISERROR(INDEX(Accueil!$L$27:$M$56,MATCH(VLOOKUP(AO8,Accueil!$R$27:$S$126,2),Accueil!$M$27:$M$56,0),1)),"",INDEX(Accueil!$L$27:$M$56,MATCH(VLOOKUP(AO8,Accueil!$R$27:$S$126,2),Accueil!$M$27:$M$56,0),1))</f>
        <v/>
      </c>
      <c r="AP6" s="107" t="str">
        <f>IF(ISERROR(INDEX(Accueil!$L$27:$M$56,MATCH(VLOOKUP(AP8,Accueil!$R$27:$S$126,2),Accueil!$M$27:$M$56,0),1)),"",INDEX(Accueil!$L$27:$M$56,MATCH(VLOOKUP(AP8,Accueil!$R$27:$S$126,2),Accueil!$M$27:$M$56,0),1))</f>
        <v/>
      </c>
      <c r="AQ6" s="107" t="str">
        <f>IF(ISERROR(INDEX(Accueil!$L$27:$M$56,MATCH(VLOOKUP(AQ8,Accueil!$R$27:$S$126,2),Accueil!$M$27:$M$56,0),1)),"",INDEX(Accueil!$L$27:$M$56,MATCH(VLOOKUP(AQ8,Accueil!$R$27:$S$126,2),Accueil!$M$27:$M$56,0),1))</f>
        <v/>
      </c>
      <c r="AR6" s="107" t="str">
        <f>IF(ISERROR(INDEX(Accueil!$L$27:$M$56,MATCH(VLOOKUP(AR8,Accueil!$R$27:$S$126,2),Accueil!$M$27:$M$56,0),1)),"",INDEX(Accueil!$L$27:$M$56,MATCH(VLOOKUP(AR8,Accueil!$R$27:$S$126,2),Accueil!$M$27:$M$56,0),1))</f>
        <v/>
      </c>
      <c r="AS6" s="107" t="str">
        <f>IF(ISERROR(INDEX(Accueil!$L$27:$M$56,MATCH(VLOOKUP(AS8,Accueil!$R$27:$S$126,2),Accueil!$M$27:$M$56,0),1)),"",INDEX(Accueil!$L$27:$M$56,MATCH(VLOOKUP(AS8,Accueil!$R$27:$S$126,2),Accueil!$M$27:$M$56,0),1))</f>
        <v/>
      </c>
      <c r="AT6" s="107" t="str">
        <f>IF(ISERROR(INDEX(Accueil!$L$27:$M$56,MATCH(VLOOKUP(AT8,Accueil!$R$27:$S$126,2),Accueil!$M$27:$M$56,0),1)),"",INDEX(Accueil!$L$27:$M$56,MATCH(VLOOKUP(AT8,Accueil!$R$27:$S$126,2),Accueil!$M$27:$M$56,0),1))</f>
        <v/>
      </c>
      <c r="AU6" s="107" t="str">
        <f>IF(ISERROR(INDEX(Accueil!$L$27:$M$56,MATCH(VLOOKUP(AU8,Accueil!$R$27:$S$126,2),Accueil!$M$27:$M$56,0),1)),"",INDEX(Accueil!$L$27:$M$56,MATCH(VLOOKUP(AU8,Accueil!$R$27:$S$126,2),Accueil!$M$27:$M$56,0),1))</f>
        <v/>
      </c>
      <c r="AV6" s="107" t="str">
        <f>IF(ISERROR(INDEX(Accueil!$L$27:$M$56,MATCH(VLOOKUP(AV8,Accueil!$R$27:$S$126,2),Accueil!$M$27:$M$56,0),1)),"",INDEX(Accueil!$L$27:$M$56,MATCH(VLOOKUP(AV8,Accueil!$R$27:$S$126,2),Accueil!$M$27:$M$56,0),1))</f>
        <v/>
      </c>
      <c r="AW6" s="107" t="str">
        <f>IF(ISERROR(INDEX(Accueil!$L$27:$M$56,MATCH(VLOOKUP(AW8,Accueil!$R$27:$S$126,2),Accueil!$M$27:$M$56,0),1)),"",INDEX(Accueil!$L$27:$M$56,MATCH(VLOOKUP(AW8,Accueil!$R$27:$S$126,2),Accueil!$M$27:$M$56,0),1))</f>
        <v/>
      </c>
      <c r="AX6" s="107" t="str">
        <f>IF(ISERROR(INDEX(Accueil!$L$27:$M$56,MATCH(VLOOKUP(AX8,Accueil!$R$27:$S$126,2),Accueil!$M$27:$M$56,0),1)),"",INDEX(Accueil!$L$27:$M$56,MATCH(VLOOKUP(AX8,Accueil!$R$27:$S$126,2),Accueil!$M$27:$M$56,0),1))</f>
        <v/>
      </c>
      <c r="AY6" s="107" t="str">
        <f>IF(ISERROR(INDEX(Accueil!$L$27:$M$56,MATCH(VLOOKUP(AY8,Accueil!$R$27:$S$126,2),Accueil!$M$27:$M$56,0),1)),"",INDEX(Accueil!$L$27:$M$56,MATCH(VLOOKUP(AY8,Accueil!$R$27:$S$126,2),Accueil!$M$27:$M$56,0),1))</f>
        <v/>
      </c>
      <c r="AZ6" s="107" t="str">
        <f>IF(ISERROR(INDEX(Accueil!$L$27:$M$56,MATCH(VLOOKUP(AZ8,Accueil!$R$27:$S$126,2),Accueil!$M$27:$M$56,0),1)),"",INDEX(Accueil!$L$27:$M$56,MATCH(VLOOKUP(AZ8,Accueil!$R$27:$S$126,2),Accueil!$M$27:$M$56,0),1))</f>
        <v/>
      </c>
      <c r="BA6" s="107" t="str">
        <f>IF(ISERROR(INDEX(Accueil!$L$27:$M$56,MATCH(VLOOKUP(BA8,Accueil!$R$27:$S$126,2),Accueil!$M$27:$M$56,0),1)),"",INDEX(Accueil!$L$27:$M$56,MATCH(VLOOKUP(BA8,Accueil!$R$27:$S$126,2),Accueil!$M$27:$M$56,0),1))</f>
        <v/>
      </c>
      <c r="BB6" s="107" t="str">
        <f>IF(ISERROR(INDEX(Accueil!$L$27:$M$56,MATCH(VLOOKUP(BB8,Accueil!$R$27:$S$126,2),Accueil!$M$27:$M$56,0),1)),"",INDEX(Accueil!$L$27:$M$56,MATCH(VLOOKUP(BB8,Accueil!$R$27:$S$126,2),Accueil!$M$27:$M$56,0),1))</f>
        <v/>
      </c>
      <c r="BC6" s="107" t="str">
        <f>IF(ISERROR(INDEX(Accueil!$L$27:$M$56,MATCH(VLOOKUP(BC8,Accueil!$R$27:$S$126,2),Accueil!$M$27:$M$56,0),1)),"",INDEX(Accueil!$L$27:$M$56,MATCH(VLOOKUP(BC8,Accueil!$R$27:$S$126,2),Accueil!$M$27:$M$56,0),1))</f>
        <v/>
      </c>
      <c r="BD6" s="107" t="str">
        <f>IF(ISERROR(INDEX(Accueil!$L$27:$M$56,MATCH(VLOOKUP(BD8,Accueil!$R$27:$S$126,2),Accueil!$M$27:$M$56,0),1)),"",INDEX(Accueil!$L$27:$M$56,MATCH(VLOOKUP(BD8,Accueil!$R$27:$S$126,2),Accueil!$M$27:$M$56,0),1))</f>
        <v/>
      </c>
      <c r="BE6" s="107" t="str">
        <f>IF(ISERROR(INDEX(Accueil!$L$27:$M$56,MATCH(VLOOKUP(BE8,Accueil!$R$27:$S$126,2),Accueil!$M$27:$M$56,0),1)),"",INDEX(Accueil!$L$27:$M$56,MATCH(VLOOKUP(BE8,Accueil!$R$27:$S$126,2),Accueil!$M$27:$M$56,0),1))</f>
        <v/>
      </c>
      <c r="BF6" s="107" t="str">
        <f>IF(ISERROR(INDEX(Accueil!$L$27:$M$56,MATCH(VLOOKUP(BF8,Accueil!$R$27:$S$126,2),Accueil!$M$27:$M$56,0),1)),"",INDEX(Accueil!$L$27:$M$56,MATCH(VLOOKUP(BF8,Accueil!$R$27:$S$126,2),Accueil!$M$27:$M$56,0),1))</f>
        <v/>
      </c>
      <c r="BG6" s="107" t="str">
        <f>IF(ISERROR(INDEX(Accueil!$L$27:$M$56,MATCH(VLOOKUP(BG8,Accueil!$R$27:$S$126,2),Accueil!$M$27:$M$56,0),1)),"",INDEX(Accueil!$L$27:$M$56,MATCH(VLOOKUP(BG8,Accueil!$R$27:$S$126,2),Accueil!$M$27:$M$56,0),1))</f>
        <v/>
      </c>
      <c r="BH6" s="107" t="str">
        <f>IF(ISERROR(INDEX(Accueil!$L$27:$M$56,MATCH(VLOOKUP(BH8,Accueil!$R$27:$S$126,2),Accueil!$M$27:$M$56,0),1)),"",INDEX(Accueil!$L$27:$M$56,MATCH(VLOOKUP(BH8,Accueil!$R$27:$S$126,2),Accueil!$M$27:$M$56,0),1))</f>
        <v/>
      </c>
      <c r="BI6" s="107" t="str">
        <f>IF(ISERROR(INDEX(Accueil!$L$27:$M$56,MATCH(VLOOKUP(BI8,Accueil!$R$27:$S$126,2),Accueil!$M$27:$M$56,0),1)),"",INDEX(Accueil!$L$27:$M$56,MATCH(VLOOKUP(BI8,Accueil!$R$27:$S$126,2),Accueil!$M$27:$M$56,0),1))</f>
        <v/>
      </c>
      <c r="BJ6" s="107" t="str">
        <f>IF(ISERROR(INDEX(Accueil!$L$27:$M$56,MATCH(VLOOKUP(BJ8,Accueil!$R$27:$S$126,2),Accueil!$M$27:$M$56,0),1)),"",INDEX(Accueil!$L$27:$M$56,MATCH(VLOOKUP(BJ8,Accueil!$R$27:$S$126,2),Accueil!$M$27:$M$56,0),1))</f>
        <v/>
      </c>
      <c r="BK6" s="107" t="str">
        <f>IF(ISERROR(INDEX(Accueil!$L$27:$M$56,MATCH(VLOOKUP(BK8,Accueil!$R$27:$S$126,2),Accueil!$M$27:$M$56,0),1)),"",INDEX(Accueil!$L$27:$M$56,MATCH(VLOOKUP(BK8,Accueil!$R$27:$S$126,2),Accueil!$M$27:$M$56,0),1))</f>
        <v/>
      </c>
      <c r="BL6" s="107" t="str">
        <f>IF(ISERROR(INDEX(Accueil!$L$27:$M$56,MATCH(VLOOKUP(BL8,Accueil!$R$27:$S$126,2),Accueil!$M$27:$M$56,0),1)),"",INDEX(Accueil!$L$27:$M$56,MATCH(VLOOKUP(BL8,Accueil!$R$27:$S$126,2),Accueil!$M$27:$M$56,0),1))</f>
        <v/>
      </c>
      <c r="BM6" s="107" t="str">
        <f>IF(ISERROR(INDEX(Accueil!$L$27:$M$56,MATCH(VLOOKUP(BM8,Accueil!$R$27:$S$126,2),Accueil!$M$27:$M$56,0),1)),"",INDEX(Accueil!$L$27:$M$56,MATCH(VLOOKUP(BM8,Accueil!$R$27:$S$126,2),Accueil!$M$27:$M$56,0),1))</f>
        <v/>
      </c>
      <c r="BN6" s="107" t="str">
        <f>IF(ISERROR(INDEX(Accueil!$L$27:$M$56,MATCH(VLOOKUP(BN8,Accueil!$R$27:$S$126,2),Accueil!$M$27:$M$56,0),1)),"",INDEX(Accueil!$L$27:$M$56,MATCH(VLOOKUP(BN8,Accueil!$R$27:$S$126,2),Accueil!$M$27:$M$56,0),1))</f>
        <v/>
      </c>
      <c r="BO6" s="107" t="str">
        <f>IF(ISERROR(INDEX(Accueil!$L$27:$M$56,MATCH(VLOOKUP(BO8,Accueil!$R$27:$S$126,2),Accueil!$M$27:$M$56,0),1)),"",INDEX(Accueil!$L$27:$M$56,MATCH(VLOOKUP(BO8,Accueil!$R$27:$S$126,2),Accueil!$M$27:$M$56,0),1))</f>
        <v/>
      </c>
      <c r="BP6" s="107" t="str">
        <f>IF(ISERROR(INDEX(Accueil!$L$27:$M$56,MATCH(VLOOKUP(BP8,Accueil!$R$27:$S$126,2),Accueil!$M$27:$M$56,0),1)),"",INDEX(Accueil!$L$27:$M$56,MATCH(VLOOKUP(BP8,Accueil!$R$27:$S$126,2),Accueil!$M$27:$M$56,0),1))</f>
        <v/>
      </c>
      <c r="BQ6" s="107" t="str">
        <f>IF(ISERROR(INDEX(Accueil!$L$27:$M$56,MATCH(VLOOKUP(BQ8,Accueil!$R$27:$S$126,2),Accueil!$M$27:$M$56,0),1)),"",INDEX(Accueil!$L$27:$M$56,MATCH(VLOOKUP(BQ8,Accueil!$R$27:$S$126,2),Accueil!$M$27:$M$56,0),1))</f>
        <v/>
      </c>
      <c r="BR6" s="107" t="str">
        <f>IF(ISERROR(INDEX(Accueil!$L$27:$M$56,MATCH(VLOOKUP(BR8,Accueil!$R$27:$S$126,2),Accueil!$M$27:$M$56,0),1)),"",INDEX(Accueil!$L$27:$M$56,MATCH(VLOOKUP(BR8,Accueil!$R$27:$S$126,2),Accueil!$M$27:$M$56,0),1))</f>
        <v/>
      </c>
      <c r="BS6" s="107" t="str">
        <f>IF(ISERROR(INDEX(Accueil!$L$27:$M$56,MATCH(VLOOKUP(BS8,Accueil!$R$27:$S$126,2),Accueil!$M$27:$M$56,0),1)),"",INDEX(Accueil!$L$27:$M$56,MATCH(VLOOKUP(BS8,Accueil!$R$27:$S$126,2),Accueil!$M$27:$M$56,0),1))</f>
        <v/>
      </c>
      <c r="BT6" s="107" t="str">
        <f>IF(ISERROR(INDEX(Accueil!$L$27:$M$56,MATCH(VLOOKUP(BT8,Accueil!$R$27:$S$126,2),Accueil!$M$27:$M$56,0),1)),"",INDEX(Accueil!$L$27:$M$56,MATCH(VLOOKUP(BT8,Accueil!$R$27:$S$126,2),Accueil!$M$27:$M$56,0),1))</f>
        <v/>
      </c>
      <c r="BU6" s="107" t="str">
        <f>IF(ISERROR(INDEX(Accueil!$L$27:$M$56,MATCH(VLOOKUP(BU8,Accueil!$R$27:$S$126,2),Accueil!$M$27:$M$56,0),1)),"",INDEX(Accueil!$L$27:$M$56,MATCH(VLOOKUP(BU8,Accueil!$R$27:$S$126,2),Accueil!$M$27:$M$56,0),1))</f>
        <v/>
      </c>
      <c r="BV6" s="107" t="str">
        <f>IF(ISERROR(INDEX(Accueil!$L$27:$M$56,MATCH(VLOOKUP(BV8,Accueil!$R$27:$S$126,2),Accueil!$M$27:$M$56,0),1)),"",INDEX(Accueil!$L$27:$M$56,MATCH(VLOOKUP(BV8,Accueil!$R$27:$S$126,2),Accueil!$M$27:$M$56,0),1))</f>
        <v/>
      </c>
      <c r="BW6" s="107" t="str">
        <f>IF(ISERROR(INDEX(Accueil!$L$27:$M$56,MATCH(VLOOKUP(BW8,Accueil!$R$27:$S$126,2),Accueil!$M$27:$M$56,0),1)),"",INDEX(Accueil!$L$27:$M$56,MATCH(VLOOKUP(BW8,Accueil!$R$27:$S$126,2),Accueil!$M$27:$M$56,0),1))</f>
        <v/>
      </c>
      <c r="BX6" s="107" t="str">
        <f>IF(ISERROR(INDEX(Accueil!$L$27:$M$56,MATCH(VLOOKUP(BX8,Accueil!$R$27:$S$126,2),Accueil!$M$27:$M$56,0),1)),"",INDEX(Accueil!$L$27:$M$56,MATCH(VLOOKUP(BX8,Accueil!$R$27:$S$126,2),Accueil!$M$27:$M$56,0),1))</f>
        <v/>
      </c>
      <c r="BY6" s="107" t="str">
        <f>IF(ISERROR(INDEX(Accueil!$L$27:$M$56,MATCH(VLOOKUP(BY8,Accueil!$R$27:$S$126,2),Accueil!$M$27:$M$56,0),1)),"",INDEX(Accueil!$L$27:$M$56,MATCH(VLOOKUP(BY8,Accueil!$R$27:$S$126,2),Accueil!$M$27:$M$56,0),1))</f>
        <v/>
      </c>
      <c r="BZ6" s="107" t="str">
        <f>IF(ISERROR(INDEX(Accueil!$L$27:$M$56,MATCH(VLOOKUP(BZ8,Accueil!$R$27:$S$126,2),Accueil!$M$27:$M$56,0),1)),"",INDEX(Accueil!$L$27:$M$56,MATCH(VLOOKUP(BZ8,Accueil!$R$27:$S$126,2),Accueil!$M$27:$M$56,0),1))</f>
        <v/>
      </c>
      <c r="CA6" s="107" t="str">
        <f>IF(ISERROR(INDEX(Accueil!$L$27:$M$56,MATCH(VLOOKUP(CA8,Accueil!$R$27:$S$126,2),Accueil!$M$27:$M$56,0),1)),"",INDEX(Accueil!$L$27:$M$56,MATCH(VLOOKUP(CA8,Accueil!$R$27:$S$126,2),Accueil!$M$27:$M$56,0),1))</f>
        <v/>
      </c>
      <c r="CB6" s="107" t="str">
        <f>IF(ISERROR(INDEX(Accueil!$L$27:$M$56,MATCH(VLOOKUP(CB8,Accueil!$R$27:$S$126,2),Accueil!$M$27:$M$56,0),1)),"",INDEX(Accueil!$L$27:$M$56,MATCH(VLOOKUP(CB8,Accueil!$R$27:$S$126,2),Accueil!$M$27:$M$56,0),1))</f>
        <v/>
      </c>
      <c r="CC6" s="107" t="str">
        <f>IF(ISERROR(INDEX(Accueil!$L$27:$M$56,MATCH(VLOOKUP(CC8,Accueil!$R$27:$S$126,2),Accueil!$M$27:$M$56,0),1)),"",INDEX(Accueil!$L$27:$M$56,MATCH(VLOOKUP(CC8,Accueil!$R$27:$S$126,2),Accueil!$M$27:$M$56,0),1))</f>
        <v/>
      </c>
      <c r="CD6" s="107" t="str">
        <f>IF(ISERROR(INDEX(Accueil!$L$27:$M$56,MATCH(VLOOKUP(CD8,Accueil!$R$27:$S$126,2),Accueil!$M$27:$M$56,0),1)),"",INDEX(Accueil!$L$27:$M$56,MATCH(VLOOKUP(CD8,Accueil!$R$27:$S$126,2),Accueil!$M$27:$M$56,0),1))</f>
        <v/>
      </c>
      <c r="CE6" s="107" t="str">
        <f>IF(ISERROR(INDEX(Accueil!$L$27:$M$56,MATCH(VLOOKUP(CE8,Accueil!$R$27:$S$126,2),Accueil!$M$27:$M$56,0),1)),"",INDEX(Accueil!$L$27:$M$56,MATCH(VLOOKUP(CE8,Accueil!$R$27:$S$126,2),Accueil!$M$27:$M$56,0),1))</f>
        <v/>
      </c>
      <c r="CF6" s="107" t="str">
        <f>IF(ISERROR(INDEX(Accueil!$L$27:$M$56,MATCH(VLOOKUP(CF8,Accueil!$R$27:$S$126,2),Accueil!$M$27:$M$56,0),1)),"",INDEX(Accueil!$L$27:$M$56,MATCH(VLOOKUP(CF8,Accueil!$R$27:$S$126,2),Accueil!$M$27:$M$56,0),1))</f>
        <v/>
      </c>
      <c r="CG6" s="107" t="str">
        <f>IF(ISERROR(INDEX(Accueil!$L$27:$M$56,MATCH(VLOOKUP(CG8,Accueil!$R$27:$S$126,2),Accueil!$M$27:$M$56,0),1)),"",INDEX(Accueil!$L$27:$M$56,MATCH(VLOOKUP(CG8,Accueil!$R$27:$S$126,2),Accueil!$M$27:$M$56,0),1))</f>
        <v/>
      </c>
      <c r="CH6" s="107" t="str">
        <f>IF(ISERROR(INDEX(Accueil!$L$27:$M$56,MATCH(VLOOKUP(CH8,Accueil!$R$27:$S$126,2),Accueil!$M$27:$M$56,0),1)),"",INDEX(Accueil!$L$27:$M$56,MATCH(VLOOKUP(CH8,Accueil!$R$27:$S$126,2),Accueil!$M$27:$M$56,0),1))</f>
        <v/>
      </c>
      <c r="CI6" s="107" t="str">
        <f>IF(ISERROR(INDEX(Accueil!$L$27:$M$56,MATCH(VLOOKUP(CI8,Accueil!$R$27:$S$126,2),Accueil!$M$27:$M$56,0),1)),"",INDEX(Accueil!$L$27:$M$56,MATCH(VLOOKUP(CI8,Accueil!$R$27:$S$126,2),Accueil!$M$27:$M$56,0),1))</f>
        <v/>
      </c>
      <c r="CJ6" s="107" t="str">
        <f>IF(ISERROR(INDEX(Accueil!$L$27:$M$56,MATCH(VLOOKUP(CJ8,Accueil!$R$27:$S$126,2),Accueil!$M$27:$M$56,0),1)),"",INDEX(Accueil!$L$27:$M$56,MATCH(VLOOKUP(CJ8,Accueil!$R$27:$S$126,2),Accueil!$M$27:$M$56,0),1))</f>
        <v/>
      </c>
      <c r="CK6" s="107" t="str">
        <f>IF(ISERROR(INDEX(Accueil!$L$27:$M$56,MATCH(VLOOKUP(CK8,Accueil!$R$27:$S$126,2),Accueil!$M$27:$M$56,0),1)),"",INDEX(Accueil!$L$27:$M$56,MATCH(VLOOKUP(CK8,Accueil!$R$27:$S$126,2),Accueil!$M$27:$M$56,0),1))</f>
        <v/>
      </c>
      <c r="CL6" s="107" t="str">
        <f>IF(ISERROR(INDEX(Accueil!$L$27:$M$56,MATCH(VLOOKUP(CL8,Accueil!$R$27:$S$126,2),Accueil!$M$27:$M$56,0),1)),"",INDEX(Accueil!$L$27:$M$56,MATCH(VLOOKUP(CL8,Accueil!$R$27:$S$126,2),Accueil!$M$27:$M$56,0),1))</f>
        <v/>
      </c>
      <c r="CM6" s="107" t="str">
        <f>IF(ISERROR(INDEX(Accueil!$L$27:$M$56,MATCH(VLOOKUP(CM8,Accueil!$R$27:$S$126,2),Accueil!$M$27:$M$56,0),1)),"",INDEX(Accueil!$L$27:$M$56,MATCH(VLOOKUP(CM8,Accueil!$R$27:$S$126,2),Accueil!$M$27:$M$56,0),1))</f>
        <v/>
      </c>
      <c r="CN6" s="107" t="str">
        <f>IF(ISERROR(INDEX(Accueil!$L$27:$M$56,MATCH(VLOOKUP(CN8,Accueil!$R$27:$S$126,2),Accueil!$M$27:$M$56,0),1)),"",INDEX(Accueil!$L$27:$M$56,MATCH(VLOOKUP(CN8,Accueil!$R$27:$S$126,2),Accueil!$M$27:$M$56,0),1))</f>
        <v/>
      </c>
      <c r="CO6" s="107" t="str">
        <f>IF(ISERROR(INDEX(Accueil!$L$27:$M$56,MATCH(VLOOKUP(CO8,Accueil!$R$27:$S$126,2),Accueil!$M$27:$M$56,0),1)),"",INDEX(Accueil!$L$27:$M$56,MATCH(VLOOKUP(CO8,Accueil!$R$27:$S$126,2),Accueil!$M$27:$M$56,0),1))</f>
        <v/>
      </c>
      <c r="CP6" s="107" t="str">
        <f>IF(ISERROR(INDEX(Accueil!$L$27:$M$56,MATCH(VLOOKUP(CP8,Accueil!$R$27:$S$126,2),Accueil!$M$27:$M$56,0),1)),"",INDEX(Accueil!$L$27:$M$56,MATCH(VLOOKUP(CP8,Accueil!$R$27:$S$126,2),Accueil!$M$27:$M$56,0),1))</f>
        <v/>
      </c>
      <c r="CQ6" s="107" t="str">
        <f>IF(ISERROR(INDEX(Accueil!$L$27:$M$56,MATCH(VLOOKUP(CQ8,Accueil!$R$27:$S$126,2),Accueil!$M$27:$M$56,0),1)),"",INDEX(Accueil!$L$27:$M$56,MATCH(VLOOKUP(CQ8,Accueil!$R$27:$S$126,2),Accueil!$M$27:$M$56,0),1))</f>
        <v/>
      </c>
      <c r="CR6" s="107" t="str">
        <f>IF(ISERROR(INDEX(Accueil!$L$27:$M$56,MATCH(VLOOKUP(CR8,Accueil!$R$27:$S$126,2),Accueil!$M$27:$M$56,0),1)),"",INDEX(Accueil!$L$27:$M$56,MATCH(VLOOKUP(CR8,Accueil!$R$27:$S$126,2),Accueil!$M$27:$M$56,0),1))</f>
        <v/>
      </c>
      <c r="CS6" s="107" t="str">
        <f>IF(ISERROR(INDEX(Accueil!$L$27:$M$56,MATCH(VLOOKUP(CS8,Accueil!$R$27:$S$126,2),Accueil!$M$27:$M$56,0),1)),"",INDEX(Accueil!$L$27:$M$56,MATCH(VLOOKUP(CS8,Accueil!$R$27:$S$126,2),Accueil!$M$27:$M$56,0),1))</f>
        <v/>
      </c>
      <c r="CT6" s="107" t="str">
        <f>IF(ISERROR(INDEX(Accueil!$L$27:$M$56,MATCH(VLOOKUP(CT8,Accueil!$R$27:$S$126,2),Accueil!$M$27:$M$56,0),1)),"",INDEX(Accueil!$L$27:$M$56,MATCH(VLOOKUP(CT8,Accueil!$R$27:$S$126,2),Accueil!$M$27:$M$56,0),1))</f>
        <v/>
      </c>
      <c r="CU6" s="107" t="str">
        <f>IF(ISERROR(INDEX(Accueil!$L$27:$M$56,MATCH(VLOOKUP(CU8,Accueil!$R$27:$S$126,2),Accueil!$M$27:$M$56,0),1)),"",INDEX(Accueil!$L$27:$M$56,MATCH(VLOOKUP(CU8,Accueil!$R$27:$S$126,2),Accueil!$M$27:$M$56,0),1))</f>
        <v/>
      </c>
      <c r="CV6" s="107" t="str">
        <f>IF(ISERROR(INDEX(Accueil!$L$27:$M$56,MATCH(VLOOKUP(CV8,Accueil!$R$27:$S$126,2),Accueil!$M$27:$M$56,0),1)),"",INDEX(Accueil!$L$27:$M$56,MATCH(VLOOKUP(CV8,Accueil!$R$27:$S$126,2),Accueil!$M$27:$M$56,0),1))</f>
        <v/>
      </c>
      <c r="CW6" s="107" t="str">
        <f>IF(ISERROR(INDEX(Accueil!$L$27:$M$56,MATCH(VLOOKUP(CW8,Accueil!$R$27:$S$126,2),Accueil!$M$27:$M$56,0),1)),"",INDEX(Accueil!$L$27:$M$56,MATCH(VLOOKUP(CW8,Accueil!$R$27:$S$126,2),Accueil!$M$27:$M$56,0),1))</f>
        <v/>
      </c>
      <c r="CX6" s="107" t="str">
        <f>IF(ISERROR(INDEX(Accueil!$L$27:$M$56,MATCH(VLOOKUP(CX8,Accueil!$R$27:$S$126,2),Accueil!$M$27:$M$56,0),1)),"",INDEX(Accueil!$L$27:$M$56,MATCH(VLOOKUP(CX8,Accueil!$R$27:$S$126,2),Accueil!$M$27:$M$56,0),1))</f>
        <v/>
      </c>
      <c r="CY6" s="107" t="str">
        <f>IF(ISERROR(INDEX(Accueil!$L$27:$M$56,MATCH(VLOOKUP(CY8,Accueil!$R$27:$S$126,2),Accueil!$M$27:$M$56,0),1)),"",INDEX(Accueil!$L$27:$M$56,MATCH(VLOOKUP(CY8,Accueil!$R$27:$S$126,2),Accueil!$M$27:$M$56,0),1))</f>
        <v/>
      </c>
      <c r="CZ6" s="107" t="str">
        <f>IF(ISERROR(INDEX(Accueil!$L$27:$M$56,MATCH(VLOOKUP(CZ8,Accueil!$R$27:$S$126,2),Accueil!$M$27:$M$56,0),1)),"",INDEX(Accueil!$L$27:$M$56,MATCH(VLOOKUP(CZ8,Accueil!$R$27:$S$126,2),Accueil!$M$27:$M$56,0),1))</f>
        <v/>
      </c>
      <c r="DA6" s="107" t="str">
        <f>IF(ISERROR(INDEX(Accueil!$L$27:$M$56,MATCH(VLOOKUP(DA8,Accueil!$R$27:$S$126,2),Accueil!$M$27:$M$56,0),1)),"",INDEX(Accueil!$L$27:$M$56,MATCH(VLOOKUP(DA8,Accueil!$R$27:$S$126,2),Accueil!$M$27:$M$56,0),1))</f>
        <v/>
      </c>
      <c r="DD6" s="90"/>
      <c r="DE6" s="90"/>
      <c r="DF6" s="90"/>
      <c r="DG6" s="90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7"/>
      <c r="FO6" s="157"/>
      <c r="FP6" s="157"/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7"/>
      <c r="GB6" s="157"/>
      <c r="GC6" s="157"/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7"/>
      <c r="GO6" s="157"/>
      <c r="GP6" s="157"/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7"/>
      <c r="HB6" s="157"/>
      <c r="HC6" s="157"/>
      <c r="HD6" s="157"/>
      <c r="HE6" s="157"/>
    </row>
    <row r="7" spans="1:213" s="89" customFormat="1" ht="19.5" hidden="1" customHeight="1">
      <c r="A7" s="88"/>
      <c r="B7" s="88"/>
      <c r="C7" s="88"/>
      <c r="D7" s="82" t="s">
        <v>42</v>
      </c>
      <c r="E7" s="82"/>
      <c r="F7" s="107">
        <f>IF(ISERROR(VLOOKUP(F8,Accueil!$R$27:$U$126,4,0)),0,VLOOKUP(F8,Accueil!$R$27:$U$126,4,0))</f>
        <v>0</v>
      </c>
      <c r="G7" s="107">
        <f>IF(ISERROR(VLOOKUP(G8,Accueil!$R$27:$U$126,4,0)),0,VLOOKUP(G8,Accueil!$R$27:$U$126,4,0))</f>
        <v>0</v>
      </c>
      <c r="H7" s="107">
        <f>IF(ISERROR(VLOOKUP(H8,Accueil!$R$27:$U$126,4,0)),0,VLOOKUP(H8,Accueil!$R$27:$U$126,4,0))</f>
        <v>0</v>
      </c>
      <c r="I7" s="107">
        <f>IF(ISERROR(VLOOKUP(I8,Accueil!$R$27:$U$126,4,0)),0,VLOOKUP(I8,Accueil!$R$27:$U$126,4,0))</f>
        <v>0</v>
      </c>
      <c r="J7" s="107">
        <f>IF(ISERROR(VLOOKUP(J8,Accueil!$R$27:$U$126,4,0)),0,VLOOKUP(J8,Accueil!$R$27:$U$126,4,0))</f>
        <v>0</v>
      </c>
      <c r="K7" s="107">
        <f>IF(ISERROR(VLOOKUP(K8,Accueil!$R$27:$U$126,4,0)),0,VLOOKUP(K8,Accueil!$R$27:$U$126,4,0))</f>
        <v>0</v>
      </c>
      <c r="L7" s="107">
        <f>IF(ISERROR(VLOOKUP(L8,Accueil!$R$27:$U$126,4,0)),0,VLOOKUP(L8,Accueil!$R$27:$U$126,4,0))</f>
        <v>0</v>
      </c>
      <c r="M7" s="107">
        <f>IF(ISERROR(VLOOKUP(M8,Accueil!$R$27:$U$126,4,0)),0,VLOOKUP(M8,Accueil!$R$27:$U$126,4,0))</f>
        <v>0</v>
      </c>
      <c r="N7" s="107">
        <f>IF(ISERROR(VLOOKUP(N8,Accueil!$R$27:$U$126,4,0)),0,VLOOKUP(N8,Accueil!$R$27:$U$126,4,0))</f>
        <v>0</v>
      </c>
      <c r="O7" s="107">
        <f>IF(ISERROR(VLOOKUP(O8,Accueil!$R$27:$U$126,4,0)),0,VLOOKUP(O8,Accueil!$R$27:$U$126,4,0))</f>
        <v>0</v>
      </c>
      <c r="P7" s="107">
        <f>IF(ISERROR(VLOOKUP(P8,Accueil!$R$27:$U$126,4,0)),0,VLOOKUP(P8,Accueil!$R$27:$U$126,4,0))</f>
        <v>0</v>
      </c>
      <c r="Q7" s="107">
        <f>IF(ISERROR(VLOOKUP(Q8,Accueil!$R$27:$U$126,4,0)),0,VLOOKUP(Q8,Accueil!$R$27:$U$126,4,0))</f>
        <v>0</v>
      </c>
      <c r="R7" s="107">
        <f>IF(ISERROR(VLOOKUP(R8,Accueil!$R$27:$U$126,4,0)),0,VLOOKUP(R8,Accueil!$R$27:$U$126,4,0))</f>
        <v>0</v>
      </c>
      <c r="S7" s="107">
        <f>IF(ISERROR(VLOOKUP(S8,Accueil!$R$27:$U$126,4,0)),0,VLOOKUP(S8,Accueil!$R$27:$U$126,4,0))</f>
        <v>0</v>
      </c>
      <c r="T7" s="107">
        <f>IF(ISERROR(VLOOKUP(T8,Accueil!$R$27:$U$126,4,0)),0,VLOOKUP(T8,Accueil!$R$27:$U$126,4,0))</f>
        <v>0</v>
      </c>
      <c r="U7" s="107">
        <f>IF(ISERROR(VLOOKUP(U8,Accueil!$R$27:$U$126,4,0)),0,VLOOKUP(U8,Accueil!$R$27:$U$126,4,0))</f>
        <v>0</v>
      </c>
      <c r="V7" s="107">
        <f>IF(ISERROR(VLOOKUP(V8,Accueil!$R$27:$U$126,4,0)),0,VLOOKUP(V8,Accueil!$R$27:$U$126,4,0))</f>
        <v>0</v>
      </c>
      <c r="W7" s="107">
        <f>IF(ISERROR(VLOOKUP(W8,Accueil!$R$27:$U$126,4,0)),0,VLOOKUP(W8,Accueil!$R$27:$U$126,4,0))</f>
        <v>0</v>
      </c>
      <c r="X7" s="107">
        <f>IF(ISERROR(VLOOKUP(X8,Accueil!$R$27:$U$126,4,0)),0,VLOOKUP(X8,Accueil!$R$27:$U$126,4,0))</f>
        <v>0</v>
      </c>
      <c r="Y7" s="107">
        <f>IF(ISERROR(VLOOKUP(Y8,Accueil!$R$27:$U$126,4,0)),0,VLOOKUP(Y8,Accueil!$R$27:$U$126,4,0))</f>
        <v>0</v>
      </c>
      <c r="Z7" s="107">
        <f>IF(ISERROR(VLOOKUP(Z8,Accueil!$R$27:$U$126,4,0)),0,VLOOKUP(Z8,Accueil!$R$27:$U$126,4,0))</f>
        <v>0</v>
      </c>
      <c r="AA7" s="107">
        <f>IF(ISERROR(VLOOKUP(AA8,Accueil!$R$27:$U$126,4,0)),0,VLOOKUP(AA8,Accueil!$R$27:$U$126,4,0))</f>
        <v>0</v>
      </c>
      <c r="AB7" s="107">
        <f>IF(ISERROR(VLOOKUP(AB8,Accueil!$R$27:$U$126,4,0)),0,VLOOKUP(AB8,Accueil!$R$27:$U$126,4,0))</f>
        <v>0</v>
      </c>
      <c r="AC7" s="107">
        <f>IF(ISERROR(VLOOKUP(AC8,Accueil!$R$27:$U$126,4,0)),0,VLOOKUP(AC8,Accueil!$R$27:$U$126,4,0))</f>
        <v>0</v>
      </c>
      <c r="AD7" s="107">
        <f>IF(ISERROR(VLOOKUP(AD8,Accueil!$R$27:$U$126,4,0)),0,VLOOKUP(AD8,Accueil!$R$27:$U$126,4,0))</f>
        <v>0</v>
      </c>
      <c r="AE7" s="107">
        <f>IF(ISERROR(VLOOKUP(AE8,Accueil!$R$27:$U$126,4,0)),0,VLOOKUP(AE8,Accueil!$R$27:$U$126,4,0))</f>
        <v>0</v>
      </c>
      <c r="AF7" s="107">
        <f>IF(ISERROR(VLOOKUP(AF8,Accueil!$R$27:$U$126,4,0)),0,VLOOKUP(AF8,Accueil!$R$27:$U$126,4,0))</f>
        <v>0</v>
      </c>
      <c r="AG7" s="107">
        <f>IF(ISERROR(VLOOKUP(AG8,Accueil!$R$27:$U$126,4,0)),0,VLOOKUP(AG8,Accueil!$R$27:$U$126,4,0))</f>
        <v>0</v>
      </c>
      <c r="AH7" s="107">
        <f>IF(ISERROR(VLOOKUP(AH8,Accueil!$R$27:$U$126,4,0)),0,VLOOKUP(AH8,Accueil!$R$27:$U$126,4,0))</f>
        <v>0</v>
      </c>
      <c r="AI7" s="107">
        <f>IF(ISERROR(VLOOKUP(AI8,Accueil!$R$27:$U$126,4,0)),0,VLOOKUP(AI8,Accueil!$R$27:$U$126,4,0))</f>
        <v>0</v>
      </c>
      <c r="AJ7" s="107">
        <f>IF(ISERROR(VLOOKUP(AJ8,Accueil!$R$27:$U$126,4,0)),0,VLOOKUP(AJ8,Accueil!$R$27:$U$126,4,0))</f>
        <v>0</v>
      </c>
      <c r="AK7" s="107">
        <f>IF(ISERROR(VLOOKUP(AK8,Accueil!$R$27:$U$126,4,0)),0,VLOOKUP(AK8,Accueil!$R$27:$U$126,4,0))</f>
        <v>0</v>
      </c>
      <c r="AL7" s="107">
        <f>IF(ISERROR(VLOOKUP(AL8,Accueil!$R$27:$U$126,4,0)),0,VLOOKUP(AL8,Accueil!$R$27:$U$126,4,0))</f>
        <v>0</v>
      </c>
      <c r="AM7" s="107">
        <f>IF(ISERROR(VLOOKUP(AM8,Accueil!$R$27:$U$126,4,0)),0,VLOOKUP(AM8,Accueil!$R$27:$U$126,4,0))</f>
        <v>0</v>
      </c>
      <c r="AN7" s="107">
        <f>IF(ISERROR(VLOOKUP(AN8,Accueil!$R$27:$U$126,4,0)),0,VLOOKUP(AN8,Accueil!$R$27:$U$126,4,0))</f>
        <v>0</v>
      </c>
      <c r="AO7" s="107">
        <f>IF(ISERROR(VLOOKUP(AO8,Accueil!$R$27:$U$126,4,0)),0,VLOOKUP(AO8,Accueil!$R$27:$U$126,4,0))</f>
        <v>0</v>
      </c>
      <c r="AP7" s="107">
        <f>IF(ISERROR(VLOOKUP(AP8,Accueil!$R$27:$U$126,4,0)),0,VLOOKUP(AP8,Accueil!$R$27:$U$126,4,0))</f>
        <v>0</v>
      </c>
      <c r="AQ7" s="107">
        <f>IF(ISERROR(VLOOKUP(AQ8,Accueil!$R$27:$U$126,4,0)),0,VLOOKUP(AQ8,Accueil!$R$27:$U$126,4,0))</f>
        <v>0</v>
      </c>
      <c r="AR7" s="107">
        <f>IF(ISERROR(VLOOKUP(AR8,Accueil!$R$27:$U$126,4,0)),0,VLOOKUP(AR8,Accueil!$R$27:$U$126,4,0))</f>
        <v>0</v>
      </c>
      <c r="AS7" s="107">
        <f>IF(ISERROR(VLOOKUP(AS8,Accueil!$R$27:$U$126,4,0)),0,VLOOKUP(AS8,Accueil!$R$27:$U$126,4,0))</f>
        <v>0</v>
      </c>
      <c r="AT7" s="107">
        <f>IF(ISERROR(VLOOKUP(AT8,Accueil!$R$27:$U$126,4,0)),0,VLOOKUP(AT8,Accueil!$R$27:$U$126,4,0))</f>
        <v>0</v>
      </c>
      <c r="AU7" s="107">
        <f>IF(ISERROR(VLOOKUP(AU8,Accueil!$R$27:$U$126,4,0)),0,VLOOKUP(AU8,Accueil!$R$27:$U$126,4,0))</f>
        <v>0</v>
      </c>
      <c r="AV7" s="107">
        <f>IF(ISERROR(VLOOKUP(AV8,Accueil!$R$27:$U$126,4,0)),0,VLOOKUP(AV8,Accueil!$R$27:$U$126,4,0))</f>
        <v>0</v>
      </c>
      <c r="AW7" s="107">
        <f>IF(ISERROR(VLOOKUP(AW8,Accueil!$R$27:$U$126,4,0)),0,VLOOKUP(AW8,Accueil!$R$27:$U$126,4,0))</f>
        <v>0</v>
      </c>
      <c r="AX7" s="107">
        <f>IF(ISERROR(VLOOKUP(AX8,Accueil!$R$27:$U$126,4,0)),0,VLOOKUP(AX8,Accueil!$R$27:$U$126,4,0))</f>
        <v>0</v>
      </c>
      <c r="AY7" s="107">
        <f>IF(ISERROR(VLOOKUP(AY8,Accueil!$R$27:$U$126,4,0)),0,VLOOKUP(AY8,Accueil!$R$27:$U$126,4,0))</f>
        <v>0</v>
      </c>
      <c r="AZ7" s="107">
        <f>IF(ISERROR(VLOOKUP(AZ8,Accueil!$R$27:$U$126,4,0)),0,VLOOKUP(AZ8,Accueil!$R$27:$U$126,4,0))</f>
        <v>0</v>
      </c>
      <c r="BA7" s="107">
        <f>IF(ISERROR(VLOOKUP(BA8,Accueil!$R$27:$U$126,4,0)),0,VLOOKUP(BA8,Accueil!$R$27:$U$126,4,0))</f>
        <v>0</v>
      </c>
      <c r="BB7" s="107">
        <f>IF(ISERROR(VLOOKUP(BB8,Accueil!$R$27:$U$126,4,0)),0,VLOOKUP(BB8,Accueil!$R$27:$U$126,4,0))</f>
        <v>0</v>
      </c>
      <c r="BC7" s="107">
        <f>IF(ISERROR(VLOOKUP(BC8,Accueil!$R$27:$U$126,4,0)),0,VLOOKUP(BC8,Accueil!$R$27:$U$126,4,0))</f>
        <v>0</v>
      </c>
      <c r="BD7" s="107">
        <f>IF(ISERROR(VLOOKUP(BD8,Accueil!$R$27:$U$126,4,0)),0,VLOOKUP(BD8,Accueil!$R$27:$U$126,4,0))</f>
        <v>0</v>
      </c>
      <c r="BE7" s="107">
        <f>IF(ISERROR(VLOOKUP(BE8,Accueil!$R$27:$U$126,4,0)),0,VLOOKUP(BE8,Accueil!$R$27:$U$126,4,0))</f>
        <v>0</v>
      </c>
      <c r="BF7" s="107">
        <f>IF(ISERROR(VLOOKUP(BF8,Accueil!$R$27:$U$126,4,0)),0,VLOOKUP(BF8,Accueil!$R$27:$U$126,4,0))</f>
        <v>0</v>
      </c>
      <c r="BG7" s="107">
        <f>IF(ISERROR(VLOOKUP(BG8,Accueil!$R$27:$U$126,4,0)),0,VLOOKUP(BG8,Accueil!$R$27:$U$126,4,0))</f>
        <v>0</v>
      </c>
      <c r="BH7" s="107">
        <f>IF(ISERROR(VLOOKUP(BH8,Accueil!$R$27:$U$126,4,0)),0,VLOOKUP(BH8,Accueil!$R$27:$U$126,4,0))</f>
        <v>0</v>
      </c>
      <c r="BI7" s="107">
        <f>IF(ISERROR(VLOOKUP(BI8,Accueil!$R$27:$U$126,4,0)),0,VLOOKUP(BI8,Accueil!$R$27:$U$126,4,0))</f>
        <v>0</v>
      </c>
      <c r="BJ7" s="107">
        <f>IF(ISERROR(VLOOKUP(BJ8,Accueil!$R$27:$U$126,4,0)),0,VLOOKUP(BJ8,Accueil!$R$27:$U$126,4,0))</f>
        <v>0</v>
      </c>
      <c r="BK7" s="107">
        <f>IF(ISERROR(VLOOKUP(BK8,Accueil!$R$27:$U$126,4,0)),0,VLOOKUP(BK8,Accueil!$R$27:$U$126,4,0))</f>
        <v>0</v>
      </c>
      <c r="BL7" s="107">
        <f>IF(ISERROR(VLOOKUP(BL8,Accueil!$R$27:$U$126,4,0)),0,VLOOKUP(BL8,Accueil!$R$27:$U$126,4,0))</f>
        <v>0</v>
      </c>
      <c r="BM7" s="107">
        <f>IF(ISERROR(VLOOKUP(BM8,Accueil!$R$27:$U$126,4,0)),0,VLOOKUP(BM8,Accueil!$R$27:$U$126,4,0))</f>
        <v>0</v>
      </c>
      <c r="BN7" s="107">
        <f>IF(ISERROR(VLOOKUP(BN8,Accueil!$R$27:$U$126,4,0)),0,VLOOKUP(BN8,Accueil!$R$27:$U$126,4,0))</f>
        <v>0</v>
      </c>
      <c r="BO7" s="107">
        <f>IF(ISERROR(VLOOKUP(BO8,Accueil!$R$27:$U$126,4,0)),0,VLOOKUP(BO8,Accueil!$R$27:$U$126,4,0))</f>
        <v>0</v>
      </c>
      <c r="BP7" s="107">
        <f>IF(ISERROR(VLOOKUP(BP8,Accueil!$R$27:$U$126,4,0)),0,VLOOKUP(BP8,Accueil!$R$27:$U$126,4,0))</f>
        <v>0</v>
      </c>
      <c r="BQ7" s="107">
        <f>IF(ISERROR(VLOOKUP(BQ8,Accueil!$R$27:$U$126,4,0)),0,VLOOKUP(BQ8,Accueil!$R$27:$U$126,4,0))</f>
        <v>0</v>
      </c>
      <c r="BR7" s="107">
        <f>IF(ISERROR(VLOOKUP(BR8,Accueil!$R$27:$U$126,4,0)),0,VLOOKUP(BR8,Accueil!$R$27:$U$126,4,0))</f>
        <v>0</v>
      </c>
      <c r="BS7" s="107">
        <f>IF(ISERROR(VLOOKUP(BS8,Accueil!$R$27:$U$126,4,0)),0,VLOOKUP(BS8,Accueil!$R$27:$U$126,4,0))</f>
        <v>0</v>
      </c>
      <c r="BT7" s="107">
        <f>IF(ISERROR(VLOOKUP(BT8,Accueil!$R$27:$U$126,4,0)),0,VLOOKUP(BT8,Accueil!$R$27:$U$126,4,0))</f>
        <v>0</v>
      </c>
      <c r="BU7" s="107">
        <f>IF(ISERROR(VLOOKUP(BU8,Accueil!$R$27:$U$126,4,0)),0,VLOOKUP(BU8,Accueil!$R$27:$U$126,4,0))</f>
        <v>0</v>
      </c>
      <c r="BV7" s="107">
        <f>IF(ISERROR(VLOOKUP(BV8,Accueil!$R$27:$U$126,4,0)),0,VLOOKUP(BV8,Accueil!$R$27:$U$126,4,0))</f>
        <v>0</v>
      </c>
      <c r="BW7" s="107">
        <f>IF(ISERROR(VLOOKUP(BW8,Accueil!$R$27:$U$126,4,0)),0,VLOOKUP(BW8,Accueil!$R$27:$U$126,4,0))</f>
        <v>0</v>
      </c>
      <c r="BX7" s="107">
        <f>IF(ISERROR(VLOOKUP(BX8,Accueil!$R$27:$U$126,4,0)),0,VLOOKUP(BX8,Accueil!$R$27:$U$126,4,0))</f>
        <v>0</v>
      </c>
      <c r="BY7" s="107">
        <f>IF(ISERROR(VLOOKUP(BY8,Accueil!$R$27:$U$126,4,0)),0,VLOOKUP(BY8,Accueil!$R$27:$U$126,4,0))</f>
        <v>0</v>
      </c>
      <c r="BZ7" s="107">
        <f>IF(ISERROR(VLOOKUP(BZ8,Accueil!$R$27:$U$126,4,0)),0,VLOOKUP(BZ8,Accueil!$R$27:$U$126,4,0))</f>
        <v>0</v>
      </c>
      <c r="CA7" s="107">
        <f>IF(ISERROR(VLOOKUP(CA8,Accueil!$R$27:$U$126,4,0)),0,VLOOKUP(CA8,Accueil!$R$27:$U$126,4,0))</f>
        <v>0</v>
      </c>
      <c r="CB7" s="107">
        <f>IF(ISERROR(VLOOKUP(CB8,Accueil!$R$27:$U$126,4,0)),0,VLOOKUP(CB8,Accueil!$R$27:$U$126,4,0))</f>
        <v>0</v>
      </c>
      <c r="CC7" s="107">
        <f>IF(ISERROR(VLOOKUP(CC8,Accueil!$R$27:$U$126,4,0)),0,VLOOKUP(CC8,Accueil!$R$27:$U$126,4,0))</f>
        <v>0</v>
      </c>
      <c r="CD7" s="107">
        <f>IF(ISERROR(VLOOKUP(CD8,Accueil!$R$27:$U$126,4,0)),0,VLOOKUP(CD8,Accueil!$R$27:$U$126,4,0))</f>
        <v>0</v>
      </c>
      <c r="CE7" s="107">
        <f>IF(ISERROR(VLOOKUP(CE8,Accueil!$R$27:$U$126,4,0)),0,VLOOKUP(CE8,Accueil!$R$27:$U$126,4,0))</f>
        <v>0</v>
      </c>
      <c r="CF7" s="107">
        <f>IF(ISERROR(VLOOKUP(CF8,Accueil!$R$27:$U$126,4,0)),0,VLOOKUP(CF8,Accueil!$R$27:$U$126,4,0))</f>
        <v>0</v>
      </c>
      <c r="CG7" s="107">
        <f>IF(ISERROR(VLOOKUP(CG8,Accueil!$R$27:$U$126,4,0)),0,VLOOKUP(CG8,Accueil!$R$27:$U$126,4,0))</f>
        <v>0</v>
      </c>
      <c r="CH7" s="107">
        <f>IF(ISERROR(VLOOKUP(CH8,Accueil!$R$27:$U$126,4,0)),0,VLOOKUP(CH8,Accueil!$R$27:$U$126,4,0))</f>
        <v>0</v>
      </c>
      <c r="CI7" s="107">
        <f>IF(ISERROR(VLOOKUP(CI8,Accueil!$R$27:$U$126,4,0)),0,VLOOKUP(CI8,Accueil!$R$27:$U$126,4,0))</f>
        <v>0</v>
      </c>
      <c r="CJ7" s="107">
        <f>IF(ISERROR(VLOOKUP(CJ8,Accueil!$R$27:$U$126,4,0)),0,VLOOKUP(CJ8,Accueil!$R$27:$U$126,4,0))</f>
        <v>0</v>
      </c>
      <c r="CK7" s="107">
        <f>IF(ISERROR(VLOOKUP(CK8,Accueil!$R$27:$U$126,4,0)),0,VLOOKUP(CK8,Accueil!$R$27:$U$126,4,0))</f>
        <v>0</v>
      </c>
      <c r="CL7" s="107">
        <f>IF(ISERROR(VLOOKUP(CL8,Accueil!$R$27:$U$126,4,0)),0,VLOOKUP(CL8,Accueil!$R$27:$U$126,4,0))</f>
        <v>0</v>
      </c>
      <c r="CM7" s="107">
        <f>IF(ISERROR(VLOOKUP(CM8,Accueil!$R$27:$U$126,4,0)),0,VLOOKUP(CM8,Accueil!$R$27:$U$126,4,0))</f>
        <v>0</v>
      </c>
      <c r="CN7" s="107">
        <f>IF(ISERROR(VLOOKUP(CN8,Accueil!$R$27:$U$126,4,0)),0,VLOOKUP(CN8,Accueil!$R$27:$U$126,4,0))</f>
        <v>0</v>
      </c>
      <c r="CO7" s="107">
        <f>IF(ISERROR(VLOOKUP(CO8,Accueil!$R$27:$U$126,4,0)),0,VLOOKUP(CO8,Accueil!$R$27:$U$126,4,0))</f>
        <v>0</v>
      </c>
      <c r="CP7" s="107">
        <f>IF(ISERROR(VLOOKUP(CP8,Accueil!$R$27:$U$126,4,0)),0,VLOOKUP(CP8,Accueil!$R$27:$U$126,4,0))</f>
        <v>0</v>
      </c>
      <c r="CQ7" s="107">
        <f>IF(ISERROR(VLOOKUP(CQ8,Accueil!$R$27:$U$126,4,0)),0,VLOOKUP(CQ8,Accueil!$R$27:$U$126,4,0))</f>
        <v>0</v>
      </c>
      <c r="CR7" s="107">
        <f>IF(ISERROR(VLOOKUP(CR8,Accueil!$R$27:$U$126,4,0)),0,VLOOKUP(CR8,Accueil!$R$27:$U$126,4,0))</f>
        <v>0</v>
      </c>
      <c r="CS7" s="107">
        <f>IF(ISERROR(VLOOKUP(CS8,Accueil!$R$27:$U$126,4,0)),0,VLOOKUP(CS8,Accueil!$R$27:$U$126,4,0))</f>
        <v>0</v>
      </c>
      <c r="CT7" s="107">
        <f>IF(ISERROR(VLOOKUP(CT8,Accueil!$R$27:$U$126,4,0)),0,VLOOKUP(CT8,Accueil!$R$27:$U$126,4,0))</f>
        <v>0</v>
      </c>
      <c r="CU7" s="107">
        <f>IF(ISERROR(VLOOKUP(CU8,Accueil!$R$27:$U$126,4,0)),0,VLOOKUP(CU8,Accueil!$R$27:$U$126,4,0))</f>
        <v>0</v>
      </c>
      <c r="CV7" s="107">
        <f>IF(ISERROR(VLOOKUP(CV8,Accueil!$R$27:$U$126,4,0)),0,VLOOKUP(CV8,Accueil!$R$27:$U$126,4,0))</f>
        <v>0</v>
      </c>
      <c r="CW7" s="107">
        <f>IF(ISERROR(VLOOKUP(CW8,Accueil!$R$27:$U$126,4,0)),0,VLOOKUP(CW8,Accueil!$R$27:$U$126,4,0))</f>
        <v>0</v>
      </c>
      <c r="CX7" s="107">
        <f>IF(ISERROR(VLOOKUP(CX8,Accueil!$R$27:$U$126,4,0)),0,VLOOKUP(CX8,Accueil!$R$27:$U$126,4,0))</f>
        <v>0</v>
      </c>
      <c r="CY7" s="107">
        <f>IF(ISERROR(VLOOKUP(CY8,Accueil!$R$27:$U$126,4,0)),0,VLOOKUP(CY8,Accueil!$R$27:$U$126,4,0))</f>
        <v>0</v>
      </c>
      <c r="CZ7" s="107">
        <f>IF(ISERROR(VLOOKUP(CZ8,Accueil!$R$27:$U$126,4,0)),0,VLOOKUP(CZ8,Accueil!$R$27:$U$126,4,0))</f>
        <v>0</v>
      </c>
      <c r="DA7" s="107">
        <f>IF(ISERROR(VLOOKUP(DA8,Accueil!$R$27:$U$126,4,0)),0,VLOOKUP(DA8,Accueil!$R$27:$U$126,4,0))</f>
        <v>0</v>
      </c>
      <c r="DD7" s="90"/>
      <c r="DE7" s="90"/>
      <c r="DF7" s="90"/>
      <c r="DG7" s="90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</row>
    <row r="8" spans="1:213" ht="19.5" customHeight="1">
      <c r="A8" s="45"/>
      <c r="B8" s="41" t="s">
        <v>2</v>
      </c>
      <c r="C8" s="41" t="s">
        <v>1</v>
      </c>
      <c r="D8" s="41" t="s">
        <v>12</v>
      </c>
      <c r="E8" s="245"/>
      <c r="F8" s="116">
        <v>1</v>
      </c>
      <c r="G8" s="116">
        <v>2</v>
      </c>
      <c r="H8" s="116">
        <v>3</v>
      </c>
      <c r="I8" s="116">
        <v>4</v>
      </c>
      <c r="J8" s="116">
        <v>5</v>
      </c>
      <c r="K8" s="116">
        <v>6</v>
      </c>
      <c r="L8" s="116">
        <v>7</v>
      </c>
      <c r="M8" s="116">
        <v>8</v>
      </c>
      <c r="N8" s="116">
        <v>9</v>
      </c>
      <c r="O8" s="116">
        <v>10</v>
      </c>
      <c r="P8" s="116">
        <v>11</v>
      </c>
      <c r="Q8" s="116">
        <v>12</v>
      </c>
      <c r="R8" s="116">
        <v>13</v>
      </c>
      <c r="S8" s="116">
        <v>14</v>
      </c>
      <c r="T8" s="116">
        <v>15</v>
      </c>
      <c r="U8" s="116">
        <v>16</v>
      </c>
      <c r="V8" s="116">
        <v>17</v>
      </c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 t="str">
        <f>IF(Accueil!$Q$81="","",Accueil!$Q$81)</f>
        <v/>
      </c>
      <c r="BI8" s="116" t="str">
        <f>IF(Accueil!$Q$82="","",Accueil!$Q$82)</f>
        <v/>
      </c>
      <c r="BJ8" s="116" t="str">
        <f>IF(Accueil!$Q$83="","",Accueil!$Q$83)</f>
        <v/>
      </c>
      <c r="BK8" s="116" t="str">
        <f>IF(Accueil!$Q$84="","",Accueil!$Q$84)</f>
        <v/>
      </c>
      <c r="BL8" s="116" t="str">
        <f>IF(Accueil!$Q$85="","",Accueil!$Q$85)</f>
        <v/>
      </c>
      <c r="BM8" s="116" t="str">
        <f>IF(Accueil!$Q$86="","",Accueil!$Q$86)</f>
        <v/>
      </c>
      <c r="BN8" s="116" t="str">
        <f>IF(Accueil!$Q$87="","",Accueil!$Q$87)</f>
        <v/>
      </c>
      <c r="BO8" s="116" t="str">
        <f>IF(Accueil!$Q$88="","",Accueil!$Q$88)</f>
        <v/>
      </c>
      <c r="BP8" s="116" t="str">
        <f>IF(Accueil!$Q$89="","",Accueil!$Q$89)</f>
        <v/>
      </c>
      <c r="BQ8" s="116" t="str">
        <f>IF(Accueil!$Q$90="","",Accueil!$Q$90)</f>
        <v/>
      </c>
      <c r="BR8" s="116" t="str">
        <f>IF(Accueil!$Q$91="","",Accueil!$Q$91)</f>
        <v/>
      </c>
      <c r="BS8" s="116" t="str">
        <f>IF(Accueil!$Q$92="","",Accueil!$Q$92)</f>
        <v/>
      </c>
      <c r="BT8" s="116" t="str">
        <f>IF(Accueil!$Q$93="","",Accueil!$Q$93)</f>
        <v/>
      </c>
      <c r="BU8" s="116" t="str">
        <f>IF(Accueil!$Q$94="","",Accueil!$Q$94)</f>
        <v/>
      </c>
      <c r="BV8" s="116" t="str">
        <f>IF(Accueil!$Q$95="","",Accueil!$Q$95)</f>
        <v/>
      </c>
      <c r="BW8" s="116" t="str">
        <f>IF(Accueil!$Q$96="","",Accueil!$Q$96)</f>
        <v/>
      </c>
      <c r="BX8" s="116" t="str">
        <f>IF(Accueil!$Q$97="","",Accueil!$Q$97)</f>
        <v/>
      </c>
      <c r="BY8" s="116" t="str">
        <f>IF(Accueil!$Q$98="","",Accueil!$Q$98)</f>
        <v/>
      </c>
      <c r="BZ8" s="116" t="str">
        <f>IF(Accueil!$Q$99="","",Accueil!$Q$99)</f>
        <v/>
      </c>
      <c r="CA8" s="116" t="str">
        <f>IF(Accueil!$Q$100="","",Accueil!$Q$100)</f>
        <v/>
      </c>
      <c r="CB8" s="116" t="str">
        <f>IF(Accueil!$Q$101="","",Accueil!$Q$101)</f>
        <v/>
      </c>
      <c r="CC8" s="116" t="str">
        <f>IF(Accueil!$Q$102="","",Accueil!$Q$102)</f>
        <v/>
      </c>
      <c r="CD8" s="116" t="str">
        <f>IF(Accueil!$Q$103="","",Accueil!$Q$103)</f>
        <v/>
      </c>
      <c r="CE8" s="116" t="str">
        <f>IF(Accueil!$Q$104="","",Accueil!$Q$104)</f>
        <v/>
      </c>
      <c r="CF8" s="116" t="str">
        <f>IF(Accueil!$Q$105="","",Accueil!$Q$105)</f>
        <v/>
      </c>
      <c r="CG8" s="116" t="str">
        <f>IF(Accueil!$Q$106="","",Accueil!$Q$106)</f>
        <v/>
      </c>
      <c r="CH8" s="116" t="str">
        <f>IF(Accueil!$Q$107="","",Accueil!$Q$107)</f>
        <v/>
      </c>
      <c r="CI8" s="116" t="str">
        <f>IF(Accueil!$Q$108="","",Accueil!$Q$108)</f>
        <v/>
      </c>
      <c r="CJ8" s="116" t="str">
        <f>IF(Accueil!$Q$109="","",Accueil!$Q$109)</f>
        <v/>
      </c>
      <c r="CK8" s="116" t="str">
        <f>IF(Accueil!$Q$110="","",Accueil!$Q$110)</f>
        <v/>
      </c>
      <c r="CL8" s="116" t="str">
        <f>IF(Accueil!$Q$111="","",Accueil!$Q$111)</f>
        <v/>
      </c>
      <c r="CM8" s="116" t="str">
        <f>IF(Accueil!$Q$112="","",Accueil!$Q$112)</f>
        <v/>
      </c>
      <c r="CN8" s="116" t="str">
        <f>IF(Accueil!$Q$113="","",Accueil!$Q$113)</f>
        <v/>
      </c>
      <c r="CO8" s="116" t="str">
        <f>IF(Accueil!$Q$114="","",Accueil!$Q$114)</f>
        <v/>
      </c>
      <c r="CP8" s="116" t="str">
        <f>IF(Accueil!$Q$115="","",Accueil!$Q$115)</f>
        <v/>
      </c>
      <c r="CQ8" s="116" t="str">
        <f>IF(Accueil!$Q$116="","",Accueil!$Q$116)</f>
        <v/>
      </c>
      <c r="CR8" s="116" t="str">
        <f>IF(Accueil!$Q$117="","",Accueil!$Q$117)</f>
        <v/>
      </c>
      <c r="CS8" s="116" t="str">
        <f>IF(Accueil!$Q$118="","",Accueil!$Q$118)</f>
        <v/>
      </c>
      <c r="CT8" s="116" t="str">
        <f>IF(Accueil!$Q$119="","",Accueil!$Q$119)</f>
        <v/>
      </c>
      <c r="CU8" s="116" t="str">
        <f>IF(Accueil!$Q$120="","",Accueil!$Q$120)</f>
        <v/>
      </c>
      <c r="CV8" s="116" t="str">
        <f>IF(Accueil!$Q$121="","",Accueil!$Q$121)</f>
        <v/>
      </c>
      <c r="CW8" s="116" t="str">
        <f>IF(Accueil!$Q$122="","",Accueil!$Q$122)</f>
        <v/>
      </c>
      <c r="CX8" s="116" t="str">
        <f>IF(Accueil!$Q$123="","",Accueil!$Q$123)</f>
        <v/>
      </c>
      <c r="CY8" s="116" t="str">
        <f>IF(Accueil!$Q$124="","",Accueil!$Q$124)</f>
        <v/>
      </c>
      <c r="CZ8" s="116" t="str">
        <f>IF(Accueil!$Q$125="","",Accueil!$Q$125)</f>
        <v/>
      </c>
      <c r="DA8" s="117" t="str">
        <f>IF(Accueil!$Q$126="","",Accueil!$Q$126)</f>
        <v/>
      </c>
      <c r="DB8" s="125"/>
      <c r="DC8" s="46" t="s">
        <v>3</v>
      </c>
      <c r="DD8" s="109"/>
      <c r="DE8" s="109"/>
      <c r="DF8" s="46" t="s">
        <v>17</v>
      </c>
      <c r="DG8" s="46" t="s">
        <v>6</v>
      </c>
      <c r="DH8" s="158" t="s">
        <v>43</v>
      </c>
      <c r="DI8" s="158">
        <v>1</v>
      </c>
      <c r="DJ8" s="158">
        <v>2</v>
      </c>
      <c r="DK8" s="158">
        <v>3</v>
      </c>
      <c r="DL8" s="158">
        <v>4</v>
      </c>
      <c r="DM8" s="158">
        <v>5</v>
      </c>
      <c r="DN8" s="158">
        <v>6</v>
      </c>
      <c r="DO8" s="158">
        <v>7</v>
      </c>
      <c r="DP8" s="158">
        <v>8</v>
      </c>
      <c r="DQ8" s="158">
        <v>9</v>
      </c>
      <c r="DR8" s="158">
        <v>10</v>
      </c>
      <c r="DS8" s="158">
        <v>11</v>
      </c>
      <c r="DT8" s="158">
        <v>12</v>
      </c>
      <c r="DU8" s="158">
        <v>13</v>
      </c>
      <c r="DV8" s="158">
        <v>14</v>
      </c>
      <c r="DW8" s="158">
        <v>15</v>
      </c>
      <c r="DX8" s="158">
        <v>16</v>
      </c>
      <c r="DY8" s="158">
        <v>17</v>
      </c>
      <c r="DZ8" s="158">
        <v>18</v>
      </c>
      <c r="EA8" s="158">
        <v>19</v>
      </c>
      <c r="EB8" s="158">
        <v>20</v>
      </c>
      <c r="EC8" s="158">
        <v>21</v>
      </c>
      <c r="ED8" s="158">
        <v>22</v>
      </c>
      <c r="EE8" s="158">
        <v>23</v>
      </c>
      <c r="EF8" s="158">
        <v>24</v>
      </c>
      <c r="EG8" s="158">
        <v>25</v>
      </c>
      <c r="EH8" s="158">
        <v>26</v>
      </c>
      <c r="EI8" s="158">
        <v>27</v>
      </c>
      <c r="EJ8" s="158">
        <v>28</v>
      </c>
      <c r="EK8" s="158">
        <v>29</v>
      </c>
      <c r="EL8" s="158">
        <v>30</v>
      </c>
      <c r="EM8" s="158">
        <v>31</v>
      </c>
      <c r="EN8" s="158">
        <v>32</v>
      </c>
      <c r="EO8" s="158">
        <v>33</v>
      </c>
      <c r="EP8" s="158">
        <v>34</v>
      </c>
      <c r="EQ8" s="158">
        <v>35</v>
      </c>
      <c r="ER8" s="158">
        <v>36</v>
      </c>
      <c r="ES8" s="158">
        <v>37</v>
      </c>
      <c r="ET8" s="158">
        <v>38</v>
      </c>
      <c r="EU8" s="158">
        <v>39</v>
      </c>
      <c r="EV8" s="158">
        <v>40</v>
      </c>
      <c r="EW8" s="158">
        <v>41</v>
      </c>
      <c r="EX8" s="158">
        <v>42</v>
      </c>
      <c r="EY8" s="158">
        <v>43</v>
      </c>
      <c r="EZ8" s="158">
        <v>44</v>
      </c>
      <c r="FA8" s="158">
        <v>45</v>
      </c>
      <c r="FB8" s="158">
        <v>46</v>
      </c>
      <c r="FC8" s="158">
        <v>47</v>
      </c>
      <c r="FD8" s="158">
        <v>48</v>
      </c>
      <c r="FE8" s="158">
        <v>49</v>
      </c>
      <c r="FF8" s="158">
        <v>50</v>
      </c>
      <c r="FG8" s="158">
        <v>51</v>
      </c>
      <c r="FH8" s="158">
        <v>52</v>
      </c>
      <c r="FI8" s="158">
        <v>53</v>
      </c>
      <c r="FJ8" s="158">
        <v>54</v>
      </c>
      <c r="FK8" s="158">
        <v>55</v>
      </c>
      <c r="FL8" s="158">
        <v>56</v>
      </c>
      <c r="FM8" s="158">
        <v>57</v>
      </c>
      <c r="FN8" s="158">
        <v>58</v>
      </c>
      <c r="FO8" s="158">
        <v>59</v>
      </c>
      <c r="FP8" s="158">
        <v>60</v>
      </c>
      <c r="FQ8" s="158">
        <v>61</v>
      </c>
      <c r="FR8" s="158">
        <v>62</v>
      </c>
      <c r="FS8" s="158">
        <v>63</v>
      </c>
      <c r="FT8" s="158">
        <v>64</v>
      </c>
      <c r="FU8" s="158">
        <v>65</v>
      </c>
      <c r="FV8" s="158">
        <v>66</v>
      </c>
      <c r="FW8" s="158">
        <v>67</v>
      </c>
      <c r="FX8" s="158">
        <v>68</v>
      </c>
      <c r="FY8" s="158">
        <v>69</v>
      </c>
      <c r="FZ8" s="158">
        <v>70</v>
      </c>
      <c r="GA8" s="158">
        <v>71</v>
      </c>
      <c r="GB8" s="158">
        <v>72</v>
      </c>
      <c r="GC8" s="158">
        <v>73</v>
      </c>
      <c r="GD8" s="158">
        <v>74</v>
      </c>
      <c r="GE8" s="158">
        <v>75</v>
      </c>
      <c r="GF8" s="158">
        <v>76</v>
      </c>
      <c r="GG8" s="158">
        <v>77</v>
      </c>
      <c r="GH8" s="158">
        <v>78</v>
      </c>
      <c r="GI8" s="158">
        <v>79</v>
      </c>
      <c r="GJ8" s="158">
        <v>80</v>
      </c>
      <c r="GK8" s="158">
        <v>81</v>
      </c>
      <c r="GL8" s="158">
        <v>82</v>
      </c>
      <c r="GM8" s="158">
        <v>83</v>
      </c>
      <c r="GN8" s="158">
        <v>84</v>
      </c>
      <c r="GO8" s="158">
        <v>85</v>
      </c>
      <c r="GP8" s="158">
        <v>86</v>
      </c>
      <c r="GQ8" s="158">
        <v>87</v>
      </c>
      <c r="GR8" s="158">
        <v>88</v>
      </c>
      <c r="GS8" s="158">
        <v>89</v>
      </c>
      <c r="GT8" s="158">
        <v>90</v>
      </c>
      <c r="GU8" s="158">
        <v>91</v>
      </c>
      <c r="GV8" s="158">
        <v>92</v>
      </c>
      <c r="GW8" s="158">
        <v>93</v>
      </c>
      <c r="GX8" s="158">
        <v>94</v>
      </c>
      <c r="GY8" s="158">
        <v>95</v>
      </c>
      <c r="GZ8" s="158">
        <v>96</v>
      </c>
      <c r="HA8" s="158">
        <v>97</v>
      </c>
      <c r="HB8" s="158">
        <v>98</v>
      </c>
      <c r="HC8" s="158">
        <v>99</v>
      </c>
      <c r="HD8" s="158">
        <v>100</v>
      </c>
    </row>
    <row r="9" spans="1:213" ht="12.75" customHeight="1">
      <c r="A9" s="359" t="str">
        <f>IF(Nom_etab="","",Nom_etab)</f>
        <v/>
      </c>
      <c r="B9" s="12">
        <v>1</v>
      </c>
      <c r="C9" s="26" t="str">
        <f>IF(Accueil!E13="","",Accueil!E13)</f>
        <v/>
      </c>
      <c r="D9" s="27" t="str">
        <f>IF(Accueil!F13="","",Accueil!F13)</f>
        <v/>
      </c>
      <c r="E9" s="83" t="str">
        <f>IF(D9="","",1)</f>
        <v/>
      </c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44"/>
      <c r="AV9" s="244"/>
      <c r="AW9" s="244"/>
      <c r="AX9" s="244"/>
      <c r="AY9" s="244"/>
      <c r="AZ9" s="244"/>
      <c r="BA9" s="244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  <c r="CJ9" s="244"/>
      <c r="CK9" s="244"/>
      <c r="CL9" s="244"/>
      <c r="CM9" s="244"/>
      <c r="CN9" s="244"/>
      <c r="CO9" s="244"/>
      <c r="CP9" s="244"/>
      <c r="CQ9" s="244"/>
      <c r="CR9" s="244"/>
      <c r="CS9" s="244"/>
      <c r="CT9" s="244"/>
      <c r="CU9" s="244"/>
      <c r="CV9" s="244"/>
      <c r="CW9" s="244"/>
      <c r="CX9" s="244"/>
      <c r="CY9" s="244"/>
      <c r="CZ9" s="244"/>
      <c r="DA9" s="244"/>
      <c r="DB9" s="12">
        <v>1</v>
      </c>
      <c r="DC9" s="11" t="str">
        <f>IF(D9="","",COUNTIF(F9:DA9,Accueil!$AB$28)&amp;" / "&amp;COUNTIF($F$8:$DA$8,"&gt;0")-(COUNTIF(F9:DA9,Accueil!$AG$26)))</f>
        <v/>
      </c>
      <c r="DD9" s="110" t="str">
        <f>IF(D9="","",COUNTIF(F9:DA9,Accueil!$AB$26))</f>
        <v/>
      </c>
      <c r="DE9" s="110" t="str">
        <f>IF(D9="","",IF(COUNTIF($F$8:$DA$8,"&gt;=0")-(COUNTIF(G9:DB9,Accueil!$AG$26))&lt;0,0,COUNTIF($F$8:$DA$8,"&gt;=0")-(COUNTIF(G9:DB9,Accueil!$AG$26))))</f>
        <v/>
      </c>
      <c r="DF9" s="11" t="str">
        <f>IF(D9="","",COUNTA(F9:DA9))</f>
        <v/>
      </c>
      <c r="DG9" s="29" t="str">
        <f t="shared" ref="DG9:DG22" si="0">IF(D9="","",IF(DH9&gt;0,"ERREUR",IF(OR(DF9&lt;COUNTIF($F$8:$DA$8,"&gt;0"),DF9&gt;COUNTIF($F$8:$DA$8,"&gt;0")),"NB ITEMS",IF(DE9&lt;COUNTIF($F$8:$DA$8,"&gt;0"),"ABSENT",ROUND(DD9/DE9,3)*100&amp;" %"))))</f>
        <v/>
      </c>
      <c r="DH9" s="158">
        <f t="shared" ref="DH9:DH14" si="1">SUM(DI9:HD9)</f>
        <v>0</v>
      </c>
      <c r="DI9" s="158">
        <f>IF(ISERROR(VLOOKUP(F9,Accueil!$W$17:$W$22,1,0)),1,0)</f>
        <v>0</v>
      </c>
      <c r="DJ9" s="158">
        <f>IF(ISERROR(VLOOKUP(G9,Accueil!$W$17:$W$22,1,0)),1,0)</f>
        <v>0</v>
      </c>
      <c r="DK9" s="158">
        <f>IF(ISERROR(VLOOKUP(H9,Accueil!$W$17:$W$22,1,0)),1,0)</f>
        <v>0</v>
      </c>
      <c r="DL9" s="158">
        <f>IF(ISERROR(VLOOKUP(I9,Accueil!$W$17:$W$22,1,0)),1,0)</f>
        <v>0</v>
      </c>
      <c r="DM9" s="158">
        <f>IF(ISERROR(VLOOKUP(J9,Accueil!$W$17:$W$22,1,0)),1,0)</f>
        <v>0</v>
      </c>
      <c r="DN9" s="158">
        <f>IF(ISERROR(VLOOKUP(K9,Accueil!$W$17:$W$22,1,0)),1,0)</f>
        <v>0</v>
      </c>
      <c r="DO9" s="158">
        <f>IF(ISERROR(VLOOKUP(L9,Accueil!$W$17:$W$22,1,0)),1,0)</f>
        <v>0</v>
      </c>
      <c r="DP9" s="158">
        <f>IF(ISERROR(VLOOKUP(M9,Accueil!$W$17:$W$22,1,0)),1,0)</f>
        <v>0</v>
      </c>
      <c r="DQ9" s="158">
        <f>IF(ISERROR(VLOOKUP(N9,Accueil!$W$17:$W$22,1,0)),1,0)</f>
        <v>0</v>
      </c>
      <c r="DR9" s="158">
        <f>IF(ISERROR(VLOOKUP(O9,Accueil!$W$17:$W$22,1,0)),1,0)</f>
        <v>0</v>
      </c>
      <c r="DS9" s="158">
        <f>IF(ISERROR(VLOOKUP(P9,Accueil!$W$17:$W$22,1,0)),1,0)</f>
        <v>0</v>
      </c>
      <c r="DT9" s="158">
        <f>IF(ISERROR(VLOOKUP(Q9,Accueil!$W$17:$W$22,1,0)),1,0)</f>
        <v>0</v>
      </c>
      <c r="DU9" s="158">
        <f>IF(ISERROR(VLOOKUP(R9,Accueil!$W$17:$W$22,1,0)),1,0)</f>
        <v>0</v>
      </c>
      <c r="DV9" s="158">
        <f>IF(ISERROR(VLOOKUP(S9,Accueil!$W$17:$W$22,1,0)),1,0)</f>
        <v>0</v>
      </c>
      <c r="DW9" s="158">
        <f>IF(ISERROR(VLOOKUP(T9,Accueil!$W$17:$W$22,1,0)),1,0)</f>
        <v>0</v>
      </c>
      <c r="DX9" s="158">
        <f>IF(ISERROR(VLOOKUP(U9,Accueil!$W$17:$W$22,1,0)),1,0)</f>
        <v>0</v>
      </c>
      <c r="DY9" s="158">
        <f>IF(ISERROR(VLOOKUP(V9,Accueil!$W$17:$W$22,1,0)),1,0)</f>
        <v>0</v>
      </c>
      <c r="DZ9" s="158">
        <f>IF(ISERROR(VLOOKUP(W9,Accueil!$W$17:$W$22,1,0)),1,0)</f>
        <v>0</v>
      </c>
      <c r="EA9" s="158">
        <f>IF(ISERROR(VLOOKUP(X9,Accueil!$W$17:$W$22,1,0)),1,0)</f>
        <v>0</v>
      </c>
      <c r="EB9" s="158">
        <f>IF(ISERROR(VLOOKUP(Y9,Accueil!$W$17:$W$22,1,0)),1,0)</f>
        <v>0</v>
      </c>
      <c r="EC9" s="158">
        <f>IF(ISERROR(VLOOKUP(Z9,Accueil!$W$17:$W$22,1,0)),1,0)</f>
        <v>0</v>
      </c>
      <c r="ED9" s="158">
        <f>IF(ISERROR(VLOOKUP(AA9,Accueil!$W$17:$W$22,1,0)),1,0)</f>
        <v>0</v>
      </c>
      <c r="EE9" s="158">
        <f>IF(ISERROR(VLOOKUP(AB9,Accueil!$W$17:$W$22,1,0)),1,0)</f>
        <v>0</v>
      </c>
      <c r="EF9" s="158">
        <f>IF(ISERROR(VLOOKUP(AC9,Accueil!$W$17:$W$22,1,0)),1,0)</f>
        <v>0</v>
      </c>
      <c r="EG9" s="158">
        <f>IF(ISERROR(VLOOKUP(AD9,Accueil!$W$17:$W$22,1,0)),1,0)</f>
        <v>0</v>
      </c>
      <c r="EH9" s="158">
        <f>IF(ISERROR(VLOOKUP(AE9,Accueil!$W$17:$W$22,1,0)),1,0)</f>
        <v>0</v>
      </c>
      <c r="EI9" s="158">
        <f>IF(ISERROR(VLOOKUP(AF9,Accueil!$W$17:$W$22,1,0)),1,0)</f>
        <v>0</v>
      </c>
      <c r="EJ9" s="158">
        <f>IF(ISERROR(VLOOKUP(AG9,Accueil!$W$17:$W$22,1,0)),1,0)</f>
        <v>0</v>
      </c>
      <c r="EK9" s="158">
        <f>IF(ISERROR(VLOOKUP(AH9,Accueil!$W$17:$W$22,1,0)),1,0)</f>
        <v>0</v>
      </c>
      <c r="EL9" s="158">
        <f>IF(ISERROR(VLOOKUP(AI9,Accueil!$W$17:$W$22,1,0)),1,0)</f>
        <v>0</v>
      </c>
      <c r="EM9" s="158">
        <f>IF(ISERROR(VLOOKUP(AJ9,Accueil!$W$17:$W$22,1,0)),1,0)</f>
        <v>0</v>
      </c>
      <c r="EN9" s="158">
        <f>IF(ISERROR(VLOOKUP(AK9,Accueil!$W$17:$W$22,1,0)),1,0)</f>
        <v>0</v>
      </c>
      <c r="EO9" s="158">
        <f>IF(ISERROR(VLOOKUP(AL9,Accueil!$W$17:$W$22,1,0)),1,0)</f>
        <v>0</v>
      </c>
      <c r="EP9" s="158">
        <f>IF(ISERROR(VLOOKUP(AM9,Accueil!$W$17:$W$22,1,0)),1,0)</f>
        <v>0</v>
      </c>
      <c r="EQ9" s="158">
        <f>IF(ISERROR(VLOOKUP(AN9,Accueil!$W$17:$W$22,1,0)),1,0)</f>
        <v>0</v>
      </c>
      <c r="ER9" s="158">
        <f>IF(ISERROR(VLOOKUP(AO9,Accueil!$W$17:$W$22,1,0)),1,0)</f>
        <v>0</v>
      </c>
      <c r="ES9" s="158">
        <f>IF(ISERROR(VLOOKUP(AP9,Accueil!$W$17:$W$22,1,0)),1,0)</f>
        <v>0</v>
      </c>
      <c r="ET9" s="158">
        <f>IF(ISERROR(VLOOKUP(AQ9,Accueil!$W$17:$W$22,1,0)),1,0)</f>
        <v>0</v>
      </c>
      <c r="EU9" s="158">
        <f>IF(ISERROR(VLOOKUP(AR9,Accueil!$W$17:$W$22,1,0)),1,0)</f>
        <v>0</v>
      </c>
      <c r="EV9" s="158">
        <f>IF(ISERROR(VLOOKUP(AS9,Accueil!$W$17:$W$22,1,0)),1,0)</f>
        <v>0</v>
      </c>
      <c r="EW9" s="158">
        <f>IF(ISERROR(VLOOKUP(AT9,Accueil!$W$17:$W$22,1,0)),1,0)</f>
        <v>0</v>
      </c>
      <c r="EX9" s="158">
        <f>IF(ISERROR(VLOOKUP(AU9,Accueil!$W$17:$W$22,1,0)),1,0)</f>
        <v>0</v>
      </c>
      <c r="EY9" s="158">
        <f>IF(ISERROR(VLOOKUP(AV9,Accueil!$W$17:$W$22,1,0)),1,0)</f>
        <v>0</v>
      </c>
      <c r="EZ9" s="158">
        <f>IF(ISERROR(VLOOKUP(AW9,Accueil!$W$17:$W$22,1,0)),1,0)</f>
        <v>0</v>
      </c>
      <c r="FA9" s="158">
        <f>IF(ISERROR(VLOOKUP(AX9,Accueil!$W$17:$W$22,1,0)),1,0)</f>
        <v>0</v>
      </c>
      <c r="FB9" s="158">
        <f>IF(ISERROR(VLOOKUP(AY9,Accueil!$W$17:$W$22,1,0)),1,0)</f>
        <v>0</v>
      </c>
      <c r="FC9" s="158">
        <f>IF(ISERROR(VLOOKUP(AZ9,Accueil!$W$17:$W$22,1,0)),1,0)</f>
        <v>0</v>
      </c>
      <c r="FD9" s="158">
        <f>IF(ISERROR(VLOOKUP(BA9,Accueil!$W$17:$W$22,1,0)),1,0)</f>
        <v>0</v>
      </c>
      <c r="FE9" s="158">
        <f>IF(ISERROR(VLOOKUP(BB9,Accueil!$W$17:$W$22,1,0)),1,0)</f>
        <v>0</v>
      </c>
      <c r="FF9" s="158">
        <f>IF(ISERROR(VLOOKUP(BC9,Accueil!$W$17:$W$22,1,0)),1,0)</f>
        <v>0</v>
      </c>
      <c r="FG9" s="158">
        <f>IF(ISERROR(VLOOKUP(BD9,Accueil!$W$17:$W$22,1,0)),1,0)</f>
        <v>0</v>
      </c>
      <c r="FH9" s="158">
        <f>IF(ISERROR(VLOOKUP(BE9,Accueil!$W$17:$W$22,1,0)),1,0)</f>
        <v>0</v>
      </c>
      <c r="FI9" s="158">
        <f>IF(ISERROR(VLOOKUP(BF9,Accueil!$W$17:$W$22,1,0)),1,0)</f>
        <v>0</v>
      </c>
      <c r="FJ9" s="158">
        <f>IF(ISERROR(VLOOKUP(BG9,Accueil!$W$17:$W$22,1,0)),1,0)</f>
        <v>0</v>
      </c>
      <c r="FK9" s="158">
        <f>IF(ISERROR(VLOOKUP(BH9,Accueil!$W$17:$W$22,1,0)),1,0)</f>
        <v>0</v>
      </c>
      <c r="FL9" s="158">
        <f>IF(ISERROR(VLOOKUP(BI9,Accueil!$W$17:$W$22,1,0)),1,0)</f>
        <v>0</v>
      </c>
      <c r="FM9" s="158">
        <f>IF(ISERROR(VLOOKUP(BJ9,Accueil!$W$17:$W$22,1,0)),1,0)</f>
        <v>0</v>
      </c>
      <c r="FN9" s="158">
        <f>IF(ISERROR(VLOOKUP(BK9,Accueil!$W$17:$W$22,1,0)),1,0)</f>
        <v>0</v>
      </c>
      <c r="FO9" s="158">
        <f>IF(ISERROR(VLOOKUP(BL9,Accueil!$W$17:$W$22,1,0)),1,0)</f>
        <v>0</v>
      </c>
      <c r="FP9" s="158">
        <f>IF(ISERROR(VLOOKUP(BM9,Accueil!$W$17:$W$22,1,0)),1,0)</f>
        <v>0</v>
      </c>
      <c r="FQ9" s="158">
        <f>IF(ISERROR(VLOOKUP(BN9,Accueil!$W$17:$W$22,1,0)),1,0)</f>
        <v>0</v>
      </c>
      <c r="FR9" s="158">
        <f>IF(ISERROR(VLOOKUP(BO9,Accueil!$W$17:$W$22,1,0)),1,0)</f>
        <v>0</v>
      </c>
      <c r="FS9" s="158">
        <f>IF(ISERROR(VLOOKUP(BP9,Accueil!$W$17:$W$22,1,0)),1,0)</f>
        <v>0</v>
      </c>
      <c r="FT9" s="158">
        <f>IF(ISERROR(VLOOKUP(BQ9,Accueil!$W$17:$W$22,1,0)),1,0)</f>
        <v>0</v>
      </c>
      <c r="FU9" s="158">
        <f>IF(ISERROR(VLOOKUP(BR9,Accueil!$W$17:$W$22,1,0)),1,0)</f>
        <v>0</v>
      </c>
      <c r="FV9" s="158">
        <f>IF(ISERROR(VLOOKUP(BS9,Accueil!$W$17:$W$22,1,0)),1,0)</f>
        <v>0</v>
      </c>
      <c r="FW9" s="158">
        <f>IF(ISERROR(VLOOKUP(BT9,Accueil!$W$17:$W$22,1,0)),1,0)</f>
        <v>0</v>
      </c>
      <c r="FX9" s="158">
        <f>IF(ISERROR(VLOOKUP(BU9,Accueil!$W$17:$W$22,1,0)),1,0)</f>
        <v>0</v>
      </c>
      <c r="FY9" s="158">
        <f>IF(ISERROR(VLOOKUP(BV9,Accueil!$W$17:$W$22,1,0)),1,0)</f>
        <v>0</v>
      </c>
      <c r="FZ9" s="158">
        <f>IF(ISERROR(VLOOKUP(BW9,Accueil!$W$17:$W$22,1,0)),1,0)</f>
        <v>0</v>
      </c>
      <c r="GA9" s="158">
        <f>IF(ISERROR(VLOOKUP(BX9,Accueil!$W$17:$W$22,1,0)),1,0)</f>
        <v>0</v>
      </c>
      <c r="GB9" s="158">
        <f>IF(ISERROR(VLOOKUP(BY9,Accueil!$W$17:$W$22,1,0)),1,0)</f>
        <v>0</v>
      </c>
      <c r="GC9" s="158">
        <f>IF(ISERROR(VLOOKUP(BZ9,Accueil!$W$17:$W$22,1,0)),1,0)</f>
        <v>0</v>
      </c>
      <c r="GD9" s="158">
        <f>IF(ISERROR(VLOOKUP(CA9,Accueil!$W$17:$W$22,1,0)),1,0)</f>
        <v>0</v>
      </c>
      <c r="GE9" s="158">
        <f>IF(ISERROR(VLOOKUP(CB9,Accueil!$W$17:$W$22,1,0)),1,0)</f>
        <v>0</v>
      </c>
      <c r="GF9" s="158">
        <f>IF(ISERROR(VLOOKUP(CC9,Accueil!$W$17:$W$22,1,0)),1,0)</f>
        <v>0</v>
      </c>
      <c r="GG9" s="158">
        <f>IF(ISERROR(VLOOKUP(CD9,Accueil!$W$17:$W$22,1,0)),1,0)</f>
        <v>0</v>
      </c>
      <c r="GH9" s="158">
        <f>IF(ISERROR(VLOOKUP(CE9,Accueil!$W$17:$W$22,1,0)),1,0)</f>
        <v>0</v>
      </c>
      <c r="GI9" s="158">
        <f>IF(ISERROR(VLOOKUP(CF9,Accueil!$W$17:$W$22,1,0)),1,0)</f>
        <v>0</v>
      </c>
      <c r="GJ9" s="158">
        <f>IF(ISERROR(VLOOKUP(CG9,Accueil!$W$17:$W$22,1,0)),1,0)</f>
        <v>0</v>
      </c>
      <c r="GK9" s="158">
        <f>IF(ISERROR(VLOOKUP(CH9,Accueil!$W$17:$W$22,1,0)),1,0)</f>
        <v>0</v>
      </c>
      <c r="GL9" s="158">
        <f>IF(ISERROR(VLOOKUP(CI9,Accueil!$W$17:$W$22,1,0)),1,0)</f>
        <v>0</v>
      </c>
      <c r="GM9" s="158">
        <f>IF(ISERROR(VLOOKUP(CJ9,Accueil!$W$17:$W$22,1,0)),1,0)</f>
        <v>0</v>
      </c>
      <c r="GN9" s="158">
        <f>IF(ISERROR(VLOOKUP(CK9,Accueil!$W$17:$W$22,1,0)),1,0)</f>
        <v>0</v>
      </c>
      <c r="GO9" s="158">
        <f>IF(ISERROR(VLOOKUP(CL9,Accueil!$W$17:$W$22,1,0)),1,0)</f>
        <v>0</v>
      </c>
      <c r="GP9" s="158">
        <f>IF(ISERROR(VLOOKUP(CM9,Accueil!$W$17:$W$22,1,0)),1,0)</f>
        <v>0</v>
      </c>
      <c r="GQ9" s="158">
        <f>IF(ISERROR(VLOOKUP(CN9,Accueil!$W$17:$W$22,1,0)),1,0)</f>
        <v>0</v>
      </c>
      <c r="GR9" s="158">
        <f>IF(ISERROR(VLOOKUP(CO9,Accueil!$W$17:$W$22,1,0)),1,0)</f>
        <v>0</v>
      </c>
      <c r="GS9" s="158">
        <f>IF(ISERROR(VLOOKUP(CP9,Accueil!$W$17:$W$22,1,0)),1,0)</f>
        <v>0</v>
      </c>
      <c r="GT9" s="158">
        <f>IF(ISERROR(VLOOKUP(CQ9,Accueil!$W$17:$W$22,1,0)),1,0)</f>
        <v>0</v>
      </c>
      <c r="GU9" s="158">
        <f>IF(ISERROR(VLOOKUP(CR9,Accueil!$W$17:$W$22,1,0)),1,0)</f>
        <v>0</v>
      </c>
      <c r="GV9" s="158">
        <f>IF(ISERROR(VLOOKUP(CS9,Accueil!$W$17:$W$22,1,0)),1,0)</f>
        <v>0</v>
      </c>
      <c r="GW9" s="158">
        <f>IF(ISERROR(VLOOKUP(CT9,Accueil!$W$17:$W$22,1,0)),1,0)</f>
        <v>0</v>
      </c>
      <c r="GX9" s="158">
        <f>IF(ISERROR(VLOOKUP(CU9,Accueil!$W$17:$W$22,1,0)),1,0)</f>
        <v>0</v>
      </c>
      <c r="GY9" s="158">
        <f>IF(ISERROR(VLOOKUP(CV9,Accueil!$W$17:$W$22,1,0)),1,0)</f>
        <v>0</v>
      </c>
      <c r="GZ9" s="158">
        <f>IF(ISERROR(VLOOKUP(CW9,Accueil!$W$17:$W$22,1,0)),1,0)</f>
        <v>0</v>
      </c>
      <c r="HA9" s="158">
        <f>IF(ISERROR(VLOOKUP(CX9,Accueil!$W$17:$W$22,1,0)),1,0)</f>
        <v>0</v>
      </c>
      <c r="HB9" s="158">
        <f>IF(ISERROR(VLOOKUP(CY9,Accueil!$W$17:$W$22,1,0)),1,0)</f>
        <v>0</v>
      </c>
      <c r="HC9" s="158">
        <f>IF(ISERROR(VLOOKUP(CZ9,Accueil!$W$17:$W$22,1,0)),1,0)</f>
        <v>0</v>
      </c>
      <c r="HD9" s="158">
        <f>IF(ISERROR(VLOOKUP(DA9,Accueil!$W$17:$W$22,1,0)),1,0)</f>
        <v>0</v>
      </c>
    </row>
    <row r="10" spans="1:213" ht="12.75" customHeight="1">
      <c r="A10" s="360"/>
      <c r="B10" s="12">
        <v>2</v>
      </c>
      <c r="C10" s="26" t="str">
        <f>IF(Accueil!E14="","",Accueil!E14)</f>
        <v/>
      </c>
      <c r="D10" s="27" t="str">
        <f>IF(Accueil!F14="","",Accueil!F14)</f>
        <v/>
      </c>
      <c r="E10" s="83" t="str">
        <f t="shared" ref="E10:E46" si="2">IF(D10="","",1)</f>
        <v/>
      </c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  <c r="CJ10" s="244"/>
      <c r="CK10" s="244"/>
      <c r="CL10" s="244"/>
      <c r="CM10" s="244"/>
      <c r="CN10" s="244"/>
      <c r="CO10" s="244"/>
      <c r="CP10" s="244"/>
      <c r="CQ10" s="244"/>
      <c r="CR10" s="244"/>
      <c r="CS10" s="244"/>
      <c r="CT10" s="244"/>
      <c r="CU10" s="244"/>
      <c r="CV10" s="244"/>
      <c r="CW10" s="244"/>
      <c r="CX10" s="244"/>
      <c r="CY10" s="244"/>
      <c r="CZ10" s="244"/>
      <c r="DA10" s="244"/>
      <c r="DB10" s="12">
        <v>2</v>
      </c>
      <c r="DC10" s="11" t="str">
        <f>IF(D10="","",COUNTIF(F10:DA10,Accueil!$AB$28)&amp;" / "&amp;COUNTIF($F$8:$DA$8,"&gt;0")-(COUNTIF(F10:DA10,Accueil!$AG$26)))</f>
        <v/>
      </c>
      <c r="DD10" s="110" t="str">
        <f>IF(D10="","",COUNTIF(F10:DA10,Accueil!$AB$26))</f>
        <v/>
      </c>
      <c r="DE10" s="110" t="str">
        <f>IF(D10="","",IF(COUNTIF($F$8:$DA$8,"&gt;=0")-(COUNTIF(G10:DB10,Accueil!$AG$26))&lt;0,0,COUNTIF($F$8:$DA$8,"&gt;=0")-(COUNTIF(G10:DB10,Accueil!$AG$26))))</f>
        <v/>
      </c>
      <c r="DF10" s="11" t="str">
        <f t="shared" ref="DF10:DF46" si="3">IF(D10="","",COUNTA(F10:DA10))</f>
        <v/>
      </c>
      <c r="DG10" s="29" t="str">
        <f t="shared" si="0"/>
        <v/>
      </c>
      <c r="DH10" s="158">
        <f t="shared" si="1"/>
        <v>0</v>
      </c>
      <c r="DI10" s="158">
        <f>IF(ISERROR(VLOOKUP(F10,Accueil!$W$17:$W$22,1,0)),1,0)</f>
        <v>0</v>
      </c>
      <c r="DJ10" s="158">
        <f>IF(ISERROR(VLOOKUP(G10,Accueil!$W$17:$W$22,1,0)),1,0)</f>
        <v>0</v>
      </c>
      <c r="DK10" s="158">
        <f>IF(ISERROR(VLOOKUP(H10,Accueil!$W$17:$W$22,1,0)),1,0)</f>
        <v>0</v>
      </c>
      <c r="DL10" s="158">
        <f>IF(ISERROR(VLOOKUP(I10,Accueil!$W$17:$W$22,1,0)),1,0)</f>
        <v>0</v>
      </c>
      <c r="DM10" s="158">
        <f>IF(ISERROR(VLOOKUP(J10,Accueil!$W$17:$W$22,1,0)),1,0)</f>
        <v>0</v>
      </c>
      <c r="DN10" s="158">
        <f>IF(ISERROR(VLOOKUP(K10,Accueil!$W$17:$W$22,1,0)),1,0)</f>
        <v>0</v>
      </c>
      <c r="DO10" s="158">
        <f>IF(ISERROR(VLOOKUP(L10,Accueil!$W$17:$W$22,1,0)),1,0)</f>
        <v>0</v>
      </c>
      <c r="DP10" s="158">
        <f>IF(ISERROR(VLOOKUP(M10,Accueil!$W$17:$W$22,1,0)),1,0)</f>
        <v>0</v>
      </c>
      <c r="DQ10" s="158">
        <f>IF(ISERROR(VLOOKUP(N10,Accueil!$W$17:$W$22,1,0)),1,0)</f>
        <v>0</v>
      </c>
      <c r="DR10" s="158">
        <f>IF(ISERROR(VLOOKUP(O10,Accueil!$W$17:$W$22,1,0)),1,0)</f>
        <v>0</v>
      </c>
      <c r="DS10" s="158">
        <f>IF(ISERROR(VLOOKUP(P10,Accueil!$W$17:$W$22,1,0)),1,0)</f>
        <v>0</v>
      </c>
      <c r="DT10" s="158">
        <f>IF(ISERROR(VLOOKUP(Q10,Accueil!$W$17:$W$22,1,0)),1,0)</f>
        <v>0</v>
      </c>
      <c r="DU10" s="158">
        <f>IF(ISERROR(VLOOKUP(R10,Accueil!$W$17:$W$22,1,0)),1,0)</f>
        <v>0</v>
      </c>
      <c r="DV10" s="158">
        <f>IF(ISERROR(VLOOKUP(S10,Accueil!$W$17:$W$22,1,0)),1,0)</f>
        <v>0</v>
      </c>
      <c r="DW10" s="158">
        <f>IF(ISERROR(VLOOKUP(T10,Accueil!$W$17:$W$22,1,0)),1,0)</f>
        <v>0</v>
      </c>
      <c r="DX10" s="158">
        <f>IF(ISERROR(VLOOKUP(U10,Accueil!$W$17:$W$22,1,0)),1,0)</f>
        <v>0</v>
      </c>
      <c r="DY10" s="158">
        <f>IF(ISERROR(VLOOKUP(V10,Accueil!$W$17:$W$22,1,0)),1,0)</f>
        <v>0</v>
      </c>
      <c r="DZ10" s="158">
        <f>IF(ISERROR(VLOOKUP(W10,Accueil!$W$17:$W$22,1,0)),1,0)</f>
        <v>0</v>
      </c>
      <c r="EA10" s="158">
        <f>IF(ISERROR(VLOOKUP(X10,Accueil!$W$17:$W$22,1,0)),1,0)</f>
        <v>0</v>
      </c>
      <c r="EB10" s="158">
        <f>IF(ISERROR(VLOOKUP(Y10,Accueil!$W$17:$W$22,1,0)),1,0)</f>
        <v>0</v>
      </c>
      <c r="EC10" s="158">
        <f>IF(ISERROR(VLOOKUP(Z10,Accueil!$W$17:$W$22,1,0)),1,0)</f>
        <v>0</v>
      </c>
      <c r="ED10" s="158">
        <f>IF(ISERROR(VLOOKUP(AA10,Accueil!$W$17:$W$22,1,0)),1,0)</f>
        <v>0</v>
      </c>
      <c r="EE10" s="158">
        <f>IF(ISERROR(VLOOKUP(AB10,Accueil!$W$17:$W$22,1,0)),1,0)</f>
        <v>0</v>
      </c>
      <c r="EF10" s="158">
        <f>IF(ISERROR(VLOOKUP(AC10,Accueil!$W$17:$W$22,1,0)),1,0)</f>
        <v>0</v>
      </c>
      <c r="EG10" s="158">
        <f>IF(ISERROR(VLOOKUP(AD10,Accueil!$W$17:$W$22,1,0)),1,0)</f>
        <v>0</v>
      </c>
      <c r="EH10" s="158">
        <f>IF(ISERROR(VLOOKUP(AE10,Accueil!$W$17:$W$22,1,0)),1,0)</f>
        <v>0</v>
      </c>
      <c r="EI10" s="158">
        <f>IF(ISERROR(VLOOKUP(AF10,Accueil!$W$17:$W$22,1,0)),1,0)</f>
        <v>0</v>
      </c>
      <c r="EJ10" s="158">
        <f>IF(ISERROR(VLOOKUP(AG10,Accueil!$W$17:$W$22,1,0)),1,0)</f>
        <v>0</v>
      </c>
      <c r="EK10" s="158">
        <f>IF(ISERROR(VLOOKUP(AH10,Accueil!$W$17:$W$22,1,0)),1,0)</f>
        <v>0</v>
      </c>
      <c r="EL10" s="158">
        <f>IF(ISERROR(VLOOKUP(AI10,Accueil!$W$17:$W$22,1,0)),1,0)</f>
        <v>0</v>
      </c>
      <c r="EM10" s="158">
        <f>IF(ISERROR(VLOOKUP(AJ10,Accueil!$W$17:$W$22,1,0)),1,0)</f>
        <v>0</v>
      </c>
      <c r="EN10" s="158">
        <f>IF(ISERROR(VLOOKUP(AK10,Accueil!$W$17:$W$22,1,0)),1,0)</f>
        <v>0</v>
      </c>
      <c r="EO10" s="158">
        <f>IF(ISERROR(VLOOKUP(AL10,Accueil!$W$17:$W$22,1,0)),1,0)</f>
        <v>0</v>
      </c>
      <c r="EP10" s="158">
        <f>IF(ISERROR(VLOOKUP(AM10,Accueil!$W$17:$W$22,1,0)),1,0)</f>
        <v>0</v>
      </c>
      <c r="EQ10" s="158">
        <f>IF(ISERROR(VLOOKUP(AN10,Accueil!$W$17:$W$22,1,0)),1,0)</f>
        <v>0</v>
      </c>
      <c r="ER10" s="158">
        <f>IF(ISERROR(VLOOKUP(AO10,Accueil!$W$17:$W$22,1,0)),1,0)</f>
        <v>0</v>
      </c>
      <c r="ES10" s="158">
        <f>IF(ISERROR(VLOOKUP(AP10,Accueil!$W$17:$W$22,1,0)),1,0)</f>
        <v>0</v>
      </c>
      <c r="ET10" s="158">
        <f>IF(ISERROR(VLOOKUP(AQ10,Accueil!$W$17:$W$22,1,0)),1,0)</f>
        <v>0</v>
      </c>
      <c r="EU10" s="158">
        <f>IF(ISERROR(VLOOKUP(AR10,Accueil!$W$17:$W$22,1,0)),1,0)</f>
        <v>0</v>
      </c>
      <c r="EV10" s="158">
        <f>IF(ISERROR(VLOOKUP(AS10,Accueil!$W$17:$W$22,1,0)),1,0)</f>
        <v>0</v>
      </c>
      <c r="EW10" s="158">
        <f>IF(ISERROR(VLOOKUP(AT10,Accueil!$W$17:$W$22,1,0)),1,0)</f>
        <v>0</v>
      </c>
      <c r="EX10" s="158">
        <f>IF(ISERROR(VLOOKUP(AU10,Accueil!$W$17:$W$22,1,0)),1,0)</f>
        <v>0</v>
      </c>
      <c r="EY10" s="158">
        <f>IF(ISERROR(VLOOKUP(AV10,Accueil!$W$17:$W$22,1,0)),1,0)</f>
        <v>0</v>
      </c>
      <c r="EZ10" s="158">
        <f>IF(ISERROR(VLOOKUP(AW10,Accueil!$W$17:$W$22,1,0)),1,0)</f>
        <v>0</v>
      </c>
      <c r="FA10" s="158">
        <f>IF(ISERROR(VLOOKUP(AX10,Accueil!$W$17:$W$22,1,0)),1,0)</f>
        <v>0</v>
      </c>
      <c r="FB10" s="158">
        <f>IF(ISERROR(VLOOKUP(AY10,Accueil!$W$17:$W$22,1,0)),1,0)</f>
        <v>0</v>
      </c>
      <c r="FC10" s="158">
        <f>IF(ISERROR(VLOOKUP(AZ10,Accueil!$W$17:$W$22,1,0)),1,0)</f>
        <v>0</v>
      </c>
      <c r="FD10" s="158">
        <f>IF(ISERROR(VLOOKUP(BA10,Accueil!$W$17:$W$22,1,0)),1,0)</f>
        <v>0</v>
      </c>
      <c r="FE10" s="158">
        <f>IF(ISERROR(VLOOKUP(BB10,Accueil!$W$17:$W$22,1,0)),1,0)</f>
        <v>0</v>
      </c>
      <c r="FF10" s="158">
        <f>IF(ISERROR(VLOOKUP(BC10,Accueil!$W$17:$W$22,1,0)),1,0)</f>
        <v>0</v>
      </c>
      <c r="FG10" s="158">
        <f>IF(ISERROR(VLOOKUP(BD10,Accueil!$W$17:$W$22,1,0)),1,0)</f>
        <v>0</v>
      </c>
      <c r="FH10" s="158">
        <f>IF(ISERROR(VLOOKUP(BE10,Accueil!$W$17:$W$22,1,0)),1,0)</f>
        <v>0</v>
      </c>
      <c r="FI10" s="158">
        <f>IF(ISERROR(VLOOKUP(BF10,Accueil!$W$17:$W$22,1,0)),1,0)</f>
        <v>0</v>
      </c>
      <c r="FJ10" s="158">
        <f>IF(ISERROR(VLOOKUP(BG10,Accueil!$W$17:$W$22,1,0)),1,0)</f>
        <v>0</v>
      </c>
      <c r="FK10" s="158">
        <f>IF(ISERROR(VLOOKUP(BH10,Accueil!$W$17:$W$22,1,0)),1,0)</f>
        <v>0</v>
      </c>
      <c r="FL10" s="158">
        <f>IF(ISERROR(VLOOKUP(BI10,Accueil!$W$17:$W$22,1,0)),1,0)</f>
        <v>0</v>
      </c>
      <c r="FM10" s="158">
        <f>IF(ISERROR(VLOOKUP(BJ10,Accueil!$W$17:$W$22,1,0)),1,0)</f>
        <v>0</v>
      </c>
      <c r="FN10" s="158">
        <f>IF(ISERROR(VLOOKUP(BK10,Accueil!$W$17:$W$22,1,0)),1,0)</f>
        <v>0</v>
      </c>
      <c r="FO10" s="158">
        <f>IF(ISERROR(VLOOKUP(BL10,Accueil!$W$17:$W$22,1,0)),1,0)</f>
        <v>0</v>
      </c>
      <c r="FP10" s="158">
        <f>IF(ISERROR(VLOOKUP(BM10,Accueil!$W$17:$W$22,1,0)),1,0)</f>
        <v>0</v>
      </c>
      <c r="FQ10" s="158">
        <f>IF(ISERROR(VLOOKUP(BN10,Accueil!$W$17:$W$22,1,0)),1,0)</f>
        <v>0</v>
      </c>
      <c r="FR10" s="158">
        <f>IF(ISERROR(VLOOKUP(BO10,Accueil!$W$17:$W$22,1,0)),1,0)</f>
        <v>0</v>
      </c>
      <c r="FS10" s="158">
        <f>IF(ISERROR(VLOOKUP(BP10,Accueil!$W$17:$W$22,1,0)),1,0)</f>
        <v>0</v>
      </c>
      <c r="FT10" s="158">
        <f>IF(ISERROR(VLOOKUP(BQ10,Accueil!$W$17:$W$22,1,0)),1,0)</f>
        <v>0</v>
      </c>
      <c r="FU10" s="158">
        <f>IF(ISERROR(VLOOKUP(BR10,Accueil!$W$17:$W$22,1,0)),1,0)</f>
        <v>0</v>
      </c>
      <c r="FV10" s="158">
        <f>IF(ISERROR(VLOOKUP(BS10,Accueil!$W$17:$W$22,1,0)),1,0)</f>
        <v>0</v>
      </c>
      <c r="FW10" s="158">
        <f>IF(ISERROR(VLOOKUP(BT10,Accueil!$W$17:$W$22,1,0)),1,0)</f>
        <v>0</v>
      </c>
      <c r="FX10" s="158">
        <f>IF(ISERROR(VLOOKUP(BU10,Accueil!$W$17:$W$22,1,0)),1,0)</f>
        <v>0</v>
      </c>
      <c r="FY10" s="158">
        <f>IF(ISERROR(VLOOKUP(BV10,Accueil!$W$17:$W$22,1,0)),1,0)</f>
        <v>0</v>
      </c>
      <c r="FZ10" s="158">
        <f>IF(ISERROR(VLOOKUP(BW10,Accueil!$W$17:$W$22,1,0)),1,0)</f>
        <v>0</v>
      </c>
      <c r="GA10" s="158">
        <f>IF(ISERROR(VLOOKUP(BX10,Accueil!$W$17:$W$22,1,0)),1,0)</f>
        <v>0</v>
      </c>
      <c r="GB10" s="158">
        <f>IF(ISERROR(VLOOKUP(BY10,Accueil!$W$17:$W$22,1,0)),1,0)</f>
        <v>0</v>
      </c>
      <c r="GC10" s="158">
        <f>IF(ISERROR(VLOOKUP(BZ10,Accueil!$W$17:$W$22,1,0)),1,0)</f>
        <v>0</v>
      </c>
      <c r="GD10" s="158">
        <f>IF(ISERROR(VLOOKUP(CA10,Accueil!$W$17:$W$22,1,0)),1,0)</f>
        <v>0</v>
      </c>
      <c r="GE10" s="158">
        <f>IF(ISERROR(VLOOKUP(CB10,Accueil!$W$17:$W$22,1,0)),1,0)</f>
        <v>0</v>
      </c>
      <c r="GF10" s="158">
        <f>IF(ISERROR(VLOOKUP(CC10,Accueil!$W$17:$W$22,1,0)),1,0)</f>
        <v>0</v>
      </c>
      <c r="GG10" s="158">
        <f>IF(ISERROR(VLOOKUP(CD10,Accueil!$W$17:$W$22,1,0)),1,0)</f>
        <v>0</v>
      </c>
      <c r="GH10" s="158">
        <f>IF(ISERROR(VLOOKUP(CE10,Accueil!$W$17:$W$22,1,0)),1,0)</f>
        <v>0</v>
      </c>
      <c r="GI10" s="158">
        <f>IF(ISERROR(VLOOKUP(CF10,Accueil!$W$17:$W$22,1,0)),1,0)</f>
        <v>0</v>
      </c>
      <c r="GJ10" s="158">
        <f>IF(ISERROR(VLOOKUP(CG10,Accueil!$W$17:$W$22,1,0)),1,0)</f>
        <v>0</v>
      </c>
      <c r="GK10" s="158">
        <f>IF(ISERROR(VLOOKUP(CH10,Accueil!$W$17:$W$22,1,0)),1,0)</f>
        <v>0</v>
      </c>
      <c r="GL10" s="158">
        <f>IF(ISERROR(VLOOKUP(CI10,Accueil!$W$17:$W$22,1,0)),1,0)</f>
        <v>0</v>
      </c>
      <c r="GM10" s="158">
        <f>IF(ISERROR(VLOOKUP(CJ10,Accueil!$W$17:$W$22,1,0)),1,0)</f>
        <v>0</v>
      </c>
      <c r="GN10" s="158">
        <f>IF(ISERROR(VLOOKUP(CK10,Accueil!$W$17:$W$22,1,0)),1,0)</f>
        <v>0</v>
      </c>
      <c r="GO10" s="158">
        <f>IF(ISERROR(VLOOKUP(CL10,Accueil!$W$17:$W$22,1,0)),1,0)</f>
        <v>0</v>
      </c>
      <c r="GP10" s="158">
        <f>IF(ISERROR(VLOOKUP(CM10,Accueil!$W$17:$W$22,1,0)),1,0)</f>
        <v>0</v>
      </c>
      <c r="GQ10" s="158">
        <f>IF(ISERROR(VLOOKUP(CN10,Accueil!$W$17:$W$22,1,0)),1,0)</f>
        <v>0</v>
      </c>
      <c r="GR10" s="158">
        <f>IF(ISERROR(VLOOKUP(CO10,Accueil!$W$17:$W$22,1,0)),1,0)</f>
        <v>0</v>
      </c>
      <c r="GS10" s="158">
        <f>IF(ISERROR(VLOOKUP(CP10,Accueil!$W$17:$W$22,1,0)),1,0)</f>
        <v>0</v>
      </c>
      <c r="GT10" s="158">
        <f>IF(ISERROR(VLOOKUP(CQ10,Accueil!$W$17:$W$22,1,0)),1,0)</f>
        <v>0</v>
      </c>
      <c r="GU10" s="158">
        <f>IF(ISERROR(VLOOKUP(CR10,Accueil!$W$17:$W$22,1,0)),1,0)</f>
        <v>0</v>
      </c>
      <c r="GV10" s="158">
        <f>IF(ISERROR(VLOOKUP(CS10,Accueil!$W$17:$W$22,1,0)),1,0)</f>
        <v>0</v>
      </c>
      <c r="GW10" s="158">
        <f>IF(ISERROR(VLOOKUP(CT10,Accueil!$W$17:$W$22,1,0)),1,0)</f>
        <v>0</v>
      </c>
      <c r="GX10" s="158">
        <f>IF(ISERROR(VLOOKUP(CU10,Accueil!$W$17:$W$22,1,0)),1,0)</f>
        <v>0</v>
      </c>
      <c r="GY10" s="158">
        <f>IF(ISERROR(VLOOKUP(CV10,Accueil!$W$17:$W$22,1,0)),1,0)</f>
        <v>0</v>
      </c>
      <c r="GZ10" s="158">
        <f>IF(ISERROR(VLOOKUP(CW10,Accueil!$W$17:$W$22,1,0)),1,0)</f>
        <v>0</v>
      </c>
      <c r="HA10" s="158">
        <f>IF(ISERROR(VLOOKUP(CX10,Accueil!$W$17:$W$22,1,0)),1,0)</f>
        <v>0</v>
      </c>
      <c r="HB10" s="158">
        <f>IF(ISERROR(VLOOKUP(CY10,Accueil!$W$17:$W$22,1,0)),1,0)</f>
        <v>0</v>
      </c>
      <c r="HC10" s="158">
        <f>IF(ISERROR(VLOOKUP(CZ10,Accueil!$W$17:$W$22,1,0)),1,0)</f>
        <v>0</v>
      </c>
      <c r="HD10" s="158">
        <f>IF(ISERROR(VLOOKUP(DA10,Accueil!$W$17:$W$22,1,0)),1,0)</f>
        <v>0</v>
      </c>
    </row>
    <row r="11" spans="1:213" ht="12.75" customHeight="1">
      <c r="A11" s="360"/>
      <c r="B11" s="12">
        <v>3</v>
      </c>
      <c r="C11" s="26" t="str">
        <f>IF(Accueil!E15="","",Accueil!E15)</f>
        <v/>
      </c>
      <c r="D11" s="27" t="str">
        <f>IF(Accueil!F15="","",Accueil!F15)</f>
        <v/>
      </c>
      <c r="E11" s="83" t="str">
        <f t="shared" si="2"/>
        <v/>
      </c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/>
      <c r="CZ11" s="244"/>
      <c r="DA11" s="244"/>
      <c r="DB11" s="12">
        <v>3</v>
      </c>
      <c r="DC11" s="11" t="str">
        <f>IF(D11="","",COUNTIF(F11:DA11,Accueil!$AB$28)&amp;" / "&amp;COUNTIF($F$8:$DA$8,"&gt;0")-(COUNTIF(F11:DA11,Accueil!$AG$26)))</f>
        <v/>
      </c>
      <c r="DD11" s="110" t="str">
        <f>IF(D11="","",COUNTIF(F11:DA11,Accueil!$AB$26))</f>
        <v/>
      </c>
      <c r="DE11" s="110" t="str">
        <f>IF(D11="","",IF(COUNTIF($F$8:$DA$8,"&gt;=0")-(COUNTIF(G11:DB11,Accueil!$AG$26))&lt;0,0,COUNTIF($F$8:$DA$8,"&gt;=0")-(COUNTIF(G11:DB11,Accueil!$AG$26))))</f>
        <v/>
      </c>
      <c r="DF11" s="11" t="str">
        <f t="shared" si="3"/>
        <v/>
      </c>
      <c r="DG11" s="29" t="str">
        <f t="shared" si="0"/>
        <v/>
      </c>
      <c r="DH11" s="158">
        <f t="shared" si="1"/>
        <v>0</v>
      </c>
      <c r="DI11" s="158">
        <f>IF(ISERROR(VLOOKUP(F11,Accueil!$W$17:$W$22,1,0)),1,0)</f>
        <v>0</v>
      </c>
      <c r="DJ11" s="158">
        <f>IF(ISERROR(VLOOKUP(G11,Accueil!$W$17:$W$22,1,0)),1,0)</f>
        <v>0</v>
      </c>
      <c r="DK11" s="158">
        <f>IF(ISERROR(VLOOKUP(H11,Accueil!$W$17:$W$22,1,0)),1,0)</f>
        <v>0</v>
      </c>
      <c r="DL11" s="158">
        <f>IF(ISERROR(VLOOKUP(I11,Accueil!$W$17:$W$22,1,0)),1,0)</f>
        <v>0</v>
      </c>
      <c r="DM11" s="158">
        <f>IF(ISERROR(VLOOKUP(J11,Accueil!$W$17:$W$22,1,0)),1,0)</f>
        <v>0</v>
      </c>
      <c r="DN11" s="158">
        <f>IF(ISERROR(VLOOKUP(K11,Accueil!$W$17:$W$22,1,0)),1,0)</f>
        <v>0</v>
      </c>
      <c r="DO11" s="158">
        <f>IF(ISERROR(VLOOKUP(L11,Accueil!$W$17:$W$22,1,0)),1,0)</f>
        <v>0</v>
      </c>
      <c r="DP11" s="158">
        <f>IF(ISERROR(VLOOKUP(M11,Accueil!$W$17:$W$22,1,0)),1,0)</f>
        <v>0</v>
      </c>
      <c r="DQ11" s="158">
        <f>IF(ISERROR(VLOOKUP(N11,Accueil!$W$17:$W$22,1,0)),1,0)</f>
        <v>0</v>
      </c>
      <c r="DR11" s="158">
        <f>IF(ISERROR(VLOOKUP(O11,Accueil!$W$17:$W$22,1,0)),1,0)</f>
        <v>0</v>
      </c>
      <c r="DS11" s="158">
        <f>IF(ISERROR(VLOOKUP(P11,Accueil!$W$17:$W$22,1,0)),1,0)</f>
        <v>0</v>
      </c>
      <c r="DT11" s="158">
        <f>IF(ISERROR(VLOOKUP(Q11,Accueil!$W$17:$W$22,1,0)),1,0)</f>
        <v>0</v>
      </c>
      <c r="DU11" s="158">
        <f>IF(ISERROR(VLOOKUP(R11,Accueil!$W$17:$W$22,1,0)),1,0)</f>
        <v>0</v>
      </c>
      <c r="DV11" s="158">
        <f>IF(ISERROR(VLOOKUP(S11,Accueil!$W$17:$W$22,1,0)),1,0)</f>
        <v>0</v>
      </c>
      <c r="DW11" s="158">
        <f>IF(ISERROR(VLOOKUP(T11,Accueil!$W$17:$W$22,1,0)),1,0)</f>
        <v>0</v>
      </c>
      <c r="DX11" s="158">
        <f>IF(ISERROR(VLOOKUP(U11,Accueil!$W$17:$W$22,1,0)),1,0)</f>
        <v>0</v>
      </c>
      <c r="DY11" s="158">
        <f>IF(ISERROR(VLOOKUP(V11,Accueil!$W$17:$W$22,1,0)),1,0)</f>
        <v>0</v>
      </c>
      <c r="DZ11" s="158">
        <f>IF(ISERROR(VLOOKUP(W11,Accueil!$W$17:$W$22,1,0)),1,0)</f>
        <v>0</v>
      </c>
      <c r="EA11" s="158">
        <f>IF(ISERROR(VLOOKUP(X11,Accueil!$W$17:$W$22,1,0)),1,0)</f>
        <v>0</v>
      </c>
      <c r="EB11" s="158">
        <f>IF(ISERROR(VLOOKUP(Y11,Accueil!$W$17:$W$22,1,0)),1,0)</f>
        <v>0</v>
      </c>
      <c r="EC11" s="158">
        <f>IF(ISERROR(VLOOKUP(Z11,Accueil!$W$17:$W$22,1,0)),1,0)</f>
        <v>0</v>
      </c>
      <c r="ED11" s="158">
        <f>IF(ISERROR(VLOOKUP(AA11,Accueil!$W$17:$W$22,1,0)),1,0)</f>
        <v>0</v>
      </c>
      <c r="EE11" s="158">
        <f>IF(ISERROR(VLOOKUP(AB11,Accueil!$W$17:$W$22,1,0)),1,0)</f>
        <v>0</v>
      </c>
      <c r="EF11" s="158">
        <f>IF(ISERROR(VLOOKUP(AC11,Accueil!$W$17:$W$22,1,0)),1,0)</f>
        <v>0</v>
      </c>
      <c r="EG11" s="158">
        <f>IF(ISERROR(VLOOKUP(AD11,Accueil!$W$17:$W$22,1,0)),1,0)</f>
        <v>0</v>
      </c>
      <c r="EH11" s="158">
        <f>IF(ISERROR(VLOOKUP(AE11,Accueil!$W$17:$W$22,1,0)),1,0)</f>
        <v>0</v>
      </c>
      <c r="EI11" s="158">
        <f>IF(ISERROR(VLOOKUP(AF11,Accueil!$W$17:$W$22,1,0)),1,0)</f>
        <v>0</v>
      </c>
      <c r="EJ11" s="158">
        <f>IF(ISERROR(VLOOKUP(AG11,Accueil!$W$17:$W$22,1,0)),1,0)</f>
        <v>0</v>
      </c>
      <c r="EK11" s="158">
        <f>IF(ISERROR(VLOOKUP(AH11,Accueil!$W$17:$W$22,1,0)),1,0)</f>
        <v>0</v>
      </c>
      <c r="EL11" s="158">
        <f>IF(ISERROR(VLOOKUP(AI11,Accueil!$W$17:$W$22,1,0)),1,0)</f>
        <v>0</v>
      </c>
      <c r="EM11" s="158">
        <f>IF(ISERROR(VLOOKUP(AJ11,Accueil!$W$17:$W$22,1,0)),1,0)</f>
        <v>0</v>
      </c>
      <c r="EN11" s="158">
        <f>IF(ISERROR(VLOOKUP(AK11,Accueil!$W$17:$W$22,1,0)),1,0)</f>
        <v>0</v>
      </c>
      <c r="EO11" s="158">
        <f>IF(ISERROR(VLOOKUP(AL11,Accueil!$W$17:$W$22,1,0)),1,0)</f>
        <v>0</v>
      </c>
      <c r="EP11" s="158">
        <f>IF(ISERROR(VLOOKUP(AM11,Accueil!$W$17:$W$22,1,0)),1,0)</f>
        <v>0</v>
      </c>
      <c r="EQ11" s="158">
        <f>IF(ISERROR(VLOOKUP(AN11,Accueil!$W$17:$W$22,1,0)),1,0)</f>
        <v>0</v>
      </c>
      <c r="ER11" s="158">
        <f>IF(ISERROR(VLOOKUP(AO11,Accueil!$W$17:$W$22,1,0)),1,0)</f>
        <v>0</v>
      </c>
      <c r="ES11" s="158">
        <f>IF(ISERROR(VLOOKUP(AP11,Accueil!$W$17:$W$22,1,0)),1,0)</f>
        <v>0</v>
      </c>
      <c r="ET11" s="158">
        <f>IF(ISERROR(VLOOKUP(AQ11,Accueil!$W$17:$W$22,1,0)),1,0)</f>
        <v>0</v>
      </c>
      <c r="EU11" s="158">
        <f>IF(ISERROR(VLOOKUP(AR11,Accueil!$W$17:$W$22,1,0)),1,0)</f>
        <v>0</v>
      </c>
      <c r="EV11" s="158">
        <f>IF(ISERROR(VLOOKUP(AS11,Accueil!$W$17:$W$22,1,0)),1,0)</f>
        <v>0</v>
      </c>
      <c r="EW11" s="158">
        <f>IF(ISERROR(VLOOKUP(AT11,Accueil!$W$17:$W$22,1,0)),1,0)</f>
        <v>0</v>
      </c>
      <c r="EX11" s="158">
        <f>IF(ISERROR(VLOOKUP(AU11,Accueil!$W$17:$W$22,1,0)),1,0)</f>
        <v>0</v>
      </c>
      <c r="EY11" s="158">
        <f>IF(ISERROR(VLOOKUP(AV11,Accueil!$W$17:$W$22,1,0)),1,0)</f>
        <v>0</v>
      </c>
      <c r="EZ11" s="158">
        <f>IF(ISERROR(VLOOKUP(AW11,Accueil!$W$17:$W$22,1,0)),1,0)</f>
        <v>0</v>
      </c>
      <c r="FA11" s="158">
        <f>IF(ISERROR(VLOOKUP(AX11,Accueil!$W$17:$W$22,1,0)),1,0)</f>
        <v>0</v>
      </c>
      <c r="FB11" s="158">
        <f>IF(ISERROR(VLOOKUP(AY11,Accueil!$W$17:$W$22,1,0)),1,0)</f>
        <v>0</v>
      </c>
      <c r="FC11" s="158">
        <f>IF(ISERROR(VLOOKUP(AZ11,Accueil!$W$17:$W$22,1,0)),1,0)</f>
        <v>0</v>
      </c>
      <c r="FD11" s="158">
        <f>IF(ISERROR(VLOOKUP(BA11,Accueil!$W$17:$W$22,1,0)),1,0)</f>
        <v>0</v>
      </c>
      <c r="FE11" s="158">
        <f>IF(ISERROR(VLOOKUP(BB11,Accueil!$W$17:$W$22,1,0)),1,0)</f>
        <v>0</v>
      </c>
      <c r="FF11" s="158">
        <f>IF(ISERROR(VLOOKUP(BC11,Accueil!$W$17:$W$22,1,0)),1,0)</f>
        <v>0</v>
      </c>
      <c r="FG11" s="158">
        <f>IF(ISERROR(VLOOKUP(BD11,Accueil!$W$17:$W$22,1,0)),1,0)</f>
        <v>0</v>
      </c>
      <c r="FH11" s="158">
        <f>IF(ISERROR(VLOOKUP(BE11,Accueil!$W$17:$W$22,1,0)),1,0)</f>
        <v>0</v>
      </c>
      <c r="FI11" s="158">
        <f>IF(ISERROR(VLOOKUP(BF11,Accueil!$W$17:$W$22,1,0)),1,0)</f>
        <v>0</v>
      </c>
      <c r="FJ11" s="158">
        <f>IF(ISERROR(VLOOKUP(BG11,Accueil!$W$17:$W$22,1,0)),1,0)</f>
        <v>0</v>
      </c>
      <c r="FK11" s="158">
        <f>IF(ISERROR(VLOOKUP(BH11,Accueil!$W$17:$W$22,1,0)),1,0)</f>
        <v>0</v>
      </c>
      <c r="FL11" s="158">
        <f>IF(ISERROR(VLOOKUP(BI11,Accueil!$W$17:$W$22,1,0)),1,0)</f>
        <v>0</v>
      </c>
      <c r="FM11" s="158">
        <f>IF(ISERROR(VLOOKUP(BJ11,Accueil!$W$17:$W$22,1,0)),1,0)</f>
        <v>0</v>
      </c>
      <c r="FN11" s="158">
        <f>IF(ISERROR(VLOOKUP(BK11,Accueil!$W$17:$W$22,1,0)),1,0)</f>
        <v>0</v>
      </c>
      <c r="FO11" s="158">
        <f>IF(ISERROR(VLOOKUP(BL11,Accueil!$W$17:$W$22,1,0)),1,0)</f>
        <v>0</v>
      </c>
      <c r="FP11" s="158">
        <f>IF(ISERROR(VLOOKUP(BM11,Accueil!$W$17:$W$22,1,0)),1,0)</f>
        <v>0</v>
      </c>
      <c r="FQ11" s="158">
        <f>IF(ISERROR(VLOOKUP(BN11,Accueil!$W$17:$W$22,1,0)),1,0)</f>
        <v>0</v>
      </c>
      <c r="FR11" s="158">
        <f>IF(ISERROR(VLOOKUP(BO11,Accueil!$W$17:$W$22,1,0)),1,0)</f>
        <v>0</v>
      </c>
      <c r="FS11" s="158">
        <f>IF(ISERROR(VLOOKUP(BP11,Accueil!$W$17:$W$22,1,0)),1,0)</f>
        <v>0</v>
      </c>
      <c r="FT11" s="158">
        <f>IF(ISERROR(VLOOKUP(BQ11,Accueil!$W$17:$W$22,1,0)),1,0)</f>
        <v>0</v>
      </c>
      <c r="FU11" s="158">
        <f>IF(ISERROR(VLOOKUP(BR11,Accueil!$W$17:$W$22,1,0)),1,0)</f>
        <v>0</v>
      </c>
      <c r="FV11" s="158">
        <f>IF(ISERROR(VLOOKUP(BS11,Accueil!$W$17:$W$22,1,0)),1,0)</f>
        <v>0</v>
      </c>
      <c r="FW11" s="158">
        <f>IF(ISERROR(VLOOKUP(BT11,Accueil!$W$17:$W$22,1,0)),1,0)</f>
        <v>0</v>
      </c>
      <c r="FX11" s="158">
        <f>IF(ISERROR(VLOOKUP(BU11,Accueil!$W$17:$W$22,1,0)),1,0)</f>
        <v>0</v>
      </c>
      <c r="FY11" s="158">
        <f>IF(ISERROR(VLOOKUP(BV11,Accueil!$W$17:$W$22,1,0)),1,0)</f>
        <v>0</v>
      </c>
      <c r="FZ11" s="158">
        <f>IF(ISERROR(VLOOKUP(BW11,Accueil!$W$17:$W$22,1,0)),1,0)</f>
        <v>0</v>
      </c>
      <c r="GA11" s="158">
        <f>IF(ISERROR(VLOOKUP(BX11,Accueil!$W$17:$W$22,1,0)),1,0)</f>
        <v>0</v>
      </c>
      <c r="GB11" s="158">
        <f>IF(ISERROR(VLOOKUP(BY11,Accueil!$W$17:$W$22,1,0)),1,0)</f>
        <v>0</v>
      </c>
      <c r="GC11" s="158">
        <f>IF(ISERROR(VLOOKUP(BZ11,Accueil!$W$17:$W$22,1,0)),1,0)</f>
        <v>0</v>
      </c>
      <c r="GD11" s="158">
        <f>IF(ISERROR(VLOOKUP(CA11,Accueil!$W$17:$W$22,1,0)),1,0)</f>
        <v>0</v>
      </c>
      <c r="GE11" s="158">
        <f>IF(ISERROR(VLOOKUP(CB11,Accueil!$W$17:$W$22,1,0)),1,0)</f>
        <v>0</v>
      </c>
      <c r="GF11" s="158">
        <f>IF(ISERROR(VLOOKUP(CC11,Accueil!$W$17:$W$22,1,0)),1,0)</f>
        <v>0</v>
      </c>
      <c r="GG11" s="158">
        <f>IF(ISERROR(VLOOKUP(CD11,Accueil!$W$17:$W$22,1,0)),1,0)</f>
        <v>0</v>
      </c>
      <c r="GH11" s="158">
        <f>IF(ISERROR(VLOOKUP(CE11,Accueil!$W$17:$W$22,1,0)),1,0)</f>
        <v>0</v>
      </c>
      <c r="GI11" s="158">
        <f>IF(ISERROR(VLOOKUP(CF11,Accueil!$W$17:$W$22,1,0)),1,0)</f>
        <v>0</v>
      </c>
      <c r="GJ11" s="158">
        <f>IF(ISERROR(VLOOKUP(CG11,Accueil!$W$17:$W$22,1,0)),1,0)</f>
        <v>0</v>
      </c>
      <c r="GK11" s="158">
        <f>IF(ISERROR(VLOOKUP(CH11,Accueil!$W$17:$W$22,1,0)),1,0)</f>
        <v>0</v>
      </c>
      <c r="GL11" s="158">
        <f>IF(ISERROR(VLOOKUP(CI11,Accueil!$W$17:$W$22,1,0)),1,0)</f>
        <v>0</v>
      </c>
      <c r="GM11" s="158">
        <f>IF(ISERROR(VLOOKUP(CJ11,Accueil!$W$17:$W$22,1,0)),1,0)</f>
        <v>0</v>
      </c>
      <c r="GN11" s="158">
        <f>IF(ISERROR(VLOOKUP(CK11,Accueil!$W$17:$W$22,1,0)),1,0)</f>
        <v>0</v>
      </c>
      <c r="GO11" s="158">
        <f>IF(ISERROR(VLOOKUP(CL11,Accueil!$W$17:$W$22,1,0)),1,0)</f>
        <v>0</v>
      </c>
      <c r="GP11" s="158">
        <f>IF(ISERROR(VLOOKUP(CM11,Accueil!$W$17:$W$22,1,0)),1,0)</f>
        <v>0</v>
      </c>
      <c r="GQ11" s="158">
        <f>IF(ISERROR(VLOOKUP(CN11,Accueil!$W$17:$W$22,1,0)),1,0)</f>
        <v>0</v>
      </c>
      <c r="GR11" s="158">
        <f>IF(ISERROR(VLOOKUP(CO11,Accueil!$W$17:$W$22,1,0)),1,0)</f>
        <v>0</v>
      </c>
      <c r="GS11" s="158">
        <f>IF(ISERROR(VLOOKUP(CP11,Accueil!$W$17:$W$22,1,0)),1,0)</f>
        <v>0</v>
      </c>
      <c r="GT11" s="158">
        <f>IF(ISERROR(VLOOKUP(CQ11,Accueil!$W$17:$W$22,1,0)),1,0)</f>
        <v>0</v>
      </c>
      <c r="GU11" s="158">
        <f>IF(ISERROR(VLOOKUP(CR11,Accueil!$W$17:$W$22,1,0)),1,0)</f>
        <v>0</v>
      </c>
      <c r="GV11" s="158">
        <f>IF(ISERROR(VLOOKUP(CS11,Accueil!$W$17:$W$22,1,0)),1,0)</f>
        <v>0</v>
      </c>
      <c r="GW11" s="158">
        <f>IF(ISERROR(VLOOKUP(CT11,Accueil!$W$17:$W$22,1,0)),1,0)</f>
        <v>0</v>
      </c>
      <c r="GX11" s="158">
        <f>IF(ISERROR(VLOOKUP(CU11,Accueil!$W$17:$W$22,1,0)),1,0)</f>
        <v>0</v>
      </c>
      <c r="GY11" s="158">
        <f>IF(ISERROR(VLOOKUP(CV11,Accueil!$W$17:$W$22,1,0)),1,0)</f>
        <v>0</v>
      </c>
      <c r="GZ11" s="158">
        <f>IF(ISERROR(VLOOKUP(CW11,Accueil!$W$17:$W$22,1,0)),1,0)</f>
        <v>0</v>
      </c>
      <c r="HA11" s="158">
        <f>IF(ISERROR(VLOOKUP(CX11,Accueil!$W$17:$W$22,1,0)),1,0)</f>
        <v>0</v>
      </c>
      <c r="HB11" s="158">
        <f>IF(ISERROR(VLOOKUP(CY11,Accueil!$W$17:$W$22,1,0)),1,0)</f>
        <v>0</v>
      </c>
      <c r="HC11" s="158">
        <f>IF(ISERROR(VLOOKUP(CZ11,Accueil!$W$17:$W$22,1,0)),1,0)</f>
        <v>0</v>
      </c>
      <c r="HD11" s="158">
        <f>IF(ISERROR(VLOOKUP(DA11,Accueil!$W$17:$W$22,1,0)),1,0)</f>
        <v>0</v>
      </c>
    </row>
    <row r="12" spans="1:213" ht="12.75" customHeight="1">
      <c r="A12" s="360"/>
      <c r="B12" s="12">
        <v>4</v>
      </c>
      <c r="C12" s="26" t="str">
        <f>IF(Accueil!E16="","",Accueil!E16)</f>
        <v/>
      </c>
      <c r="D12" s="27" t="str">
        <f>IF(Accueil!F16="","",Accueil!F16)</f>
        <v/>
      </c>
      <c r="E12" s="83" t="str">
        <f t="shared" si="2"/>
        <v/>
      </c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  <c r="CJ12" s="244"/>
      <c r="CK12" s="244"/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244"/>
      <c r="CX12" s="244"/>
      <c r="CY12" s="244"/>
      <c r="CZ12" s="244"/>
      <c r="DA12" s="244"/>
      <c r="DB12" s="12">
        <v>4</v>
      </c>
      <c r="DC12" s="11" t="str">
        <f>IF(D12="","",COUNTIF(F12:DA12,Accueil!$AB$28)&amp;" / "&amp;COUNTIF($F$8:$DA$8,"&gt;0")-(COUNTIF(F12:DA12,Accueil!$AG$26)))</f>
        <v/>
      </c>
      <c r="DD12" s="110" t="str">
        <f>IF(D12="","",COUNTIF(F12:DA12,Accueil!$AB$26))</f>
        <v/>
      </c>
      <c r="DE12" s="110" t="str">
        <f>IF(D12="","",IF(COUNTIF($F$8:$DA$8,"&gt;=0")-(COUNTIF(G12:DB12,Accueil!$AG$26))&lt;0,0,COUNTIF($F$8:$DA$8,"&gt;=0")-(COUNTIF(G12:DB12,Accueil!$AG$26))))</f>
        <v/>
      </c>
      <c r="DF12" s="11" t="str">
        <f t="shared" si="3"/>
        <v/>
      </c>
      <c r="DG12" s="29" t="str">
        <f t="shared" si="0"/>
        <v/>
      </c>
      <c r="DH12" s="158">
        <f t="shared" si="1"/>
        <v>0</v>
      </c>
      <c r="DI12" s="158">
        <f>IF(ISERROR(VLOOKUP(F12,Accueil!$W$17:$W$22,1,0)),1,0)</f>
        <v>0</v>
      </c>
      <c r="DJ12" s="158">
        <f>IF(ISERROR(VLOOKUP(G12,Accueil!$W$17:$W$22,1,0)),1,0)</f>
        <v>0</v>
      </c>
      <c r="DK12" s="158">
        <f>IF(ISERROR(VLOOKUP(H12,Accueil!$W$17:$W$22,1,0)),1,0)</f>
        <v>0</v>
      </c>
      <c r="DL12" s="158">
        <f>IF(ISERROR(VLOOKUP(I12,Accueil!$W$17:$W$22,1,0)),1,0)</f>
        <v>0</v>
      </c>
      <c r="DM12" s="158">
        <f>IF(ISERROR(VLOOKUP(J12,Accueil!$W$17:$W$22,1,0)),1,0)</f>
        <v>0</v>
      </c>
      <c r="DN12" s="158">
        <f>IF(ISERROR(VLOOKUP(K12,Accueil!$W$17:$W$22,1,0)),1,0)</f>
        <v>0</v>
      </c>
      <c r="DO12" s="158">
        <f>IF(ISERROR(VLOOKUP(L12,Accueil!$W$17:$W$22,1,0)),1,0)</f>
        <v>0</v>
      </c>
      <c r="DP12" s="158">
        <f>IF(ISERROR(VLOOKUP(M12,Accueil!$W$17:$W$22,1,0)),1,0)</f>
        <v>0</v>
      </c>
      <c r="DQ12" s="158">
        <f>IF(ISERROR(VLOOKUP(N12,Accueil!$W$17:$W$22,1,0)),1,0)</f>
        <v>0</v>
      </c>
      <c r="DR12" s="158">
        <f>IF(ISERROR(VLOOKUP(O12,Accueil!$W$17:$W$22,1,0)),1,0)</f>
        <v>0</v>
      </c>
      <c r="DS12" s="158">
        <f>IF(ISERROR(VLOOKUP(P12,Accueil!$W$17:$W$22,1,0)),1,0)</f>
        <v>0</v>
      </c>
      <c r="DT12" s="158">
        <f>IF(ISERROR(VLOOKUP(Q12,Accueil!$W$17:$W$22,1,0)),1,0)</f>
        <v>0</v>
      </c>
      <c r="DU12" s="158">
        <f>IF(ISERROR(VLOOKUP(R12,Accueil!$W$17:$W$22,1,0)),1,0)</f>
        <v>0</v>
      </c>
      <c r="DV12" s="158">
        <f>IF(ISERROR(VLOOKUP(S12,Accueil!$W$17:$W$22,1,0)),1,0)</f>
        <v>0</v>
      </c>
      <c r="DW12" s="158">
        <f>IF(ISERROR(VLOOKUP(T12,Accueil!$W$17:$W$22,1,0)),1,0)</f>
        <v>0</v>
      </c>
      <c r="DX12" s="158">
        <f>IF(ISERROR(VLOOKUP(U12,Accueil!$W$17:$W$22,1,0)),1,0)</f>
        <v>0</v>
      </c>
      <c r="DY12" s="158">
        <f>IF(ISERROR(VLOOKUP(V12,Accueil!$W$17:$W$22,1,0)),1,0)</f>
        <v>0</v>
      </c>
      <c r="DZ12" s="158">
        <f>IF(ISERROR(VLOOKUP(W12,Accueil!$W$17:$W$22,1,0)),1,0)</f>
        <v>0</v>
      </c>
      <c r="EA12" s="158">
        <f>IF(ISERROR(VLOOKUP(X12,Accueil!$W$17:$W$22,1,0)),1,0)</f>
        <v>0</v>
      </c>
      <c r="EB12" s="158">
        <f>IF(ISERROR(VLOOKUP(Y12,Accueil!$W$17:$W$22,1,0)),1,0)</f>
        <v>0</v>
      </c>
      <c r="EC12" s="158">
        <f>IF(ISERROR(VLOOKUP(Z12,Accueil!$W$17:$W$22,1,0)),1,0)</f>
        <v>0</v>
      </c>
      <c r="ED12" s="158">
        <f>IF(ISERROR(VLOOKUP(AA12,Accueil!$W$17:$W$22,1,0)),1,0)</f>
        <v>0</v>
      </c>
      <c r="EE12" s="158">
        <f>IF(ISERROR(VLOOKUP(AB12,Accueil!$W$17:$W$22,1,0)),1,0)</f>
        <v>0</v>
      </c>
      <c r="EF12" s="158">
        <f>IF(ISERROR(VLOOKUP(AC12,Accueil!$W$17:$W$22,1,0)),1,0)</f>
        <v>0</v>
      </c>
      <c r="EG12" s="158">
        <f>IF(ISERROR(VLOOKUP(AD12,Accueil!$W$17:$W$22,1,0)),1,0)</f>
        <v>0</v>
      </c>
      <c r="EH12" s="158">
        <f>IF(ISERROR(VLOOKUP(AE12,Accueil!$W$17:$W$22,1,0)),1,0)</f>
        <v>0</v>
      </c>
      <c r="EI12" s="158">
        <f>IF(ISERROR(VLOOKUP(AF12,Accueil!$W$17:$W$22,1,0)),1,0)</f>
        <v>0</v>
      </c>
      <c r="EJ12" s="158">
        <f>IF(ISERROR(VLOOKUP(AG12,Accueil!$W$17:$W$22,1,0)),1,0)</f>
        <v>0</v>
      </c>
      <c r="EK12" s="158">
        <f>IF(ISERROR(VLOOKUP(AH12,Accueil!$W$17:$W$22,1,0)),1,0)</f>
        <v>0</v>
      </c>
      <c r="EL12" s="158">
        <f>IF(ISERROR(VLOOKUP(AI12,Accueil!$W$17:$W$22,1,0)),1,0)</f>
        <v>0</v>
      </c>
      <c r="EM12" s="158">
        <f>IF(ISERROR(VLOOKUP(AJ12,Accueil!$W$17:$W$22,1,0)),1,0)</f>
        <v>0</v>
      </c>
      <c r="EN12" s="158">
        <f>IF(ISERROR(VLOOKUP(AK12,Accueil!$W$17:$W$22,1,0)),1,0)</f>
        <v>0</v>
      </c>
      <c r="EO12" s="158">
        <f>IF(ISERROR(VLOOKUP(AL12,Accueil!$W$17:$W$22,1,0)),1,0)</f>
        <v>0</v>
      </c>
      <c r="EP12" s="158">
        <f>IF(ISERROR(VLOOKUP(AM12,Accueil!$W$17:$W$22,1,0)),1,0)</f>
        <v>0</v>
      </c>
      <c r="EQ12" s="158">
        <f>IF(ISERROR(VLOOKUP(AN12,Accueil!$W$17:$W$22,1,0)),1,0)</f>
        <v>0</v>
      </c>
      <c r="ER12" s="158">
        <f>IF(ISERROR(VLOOKUP(AO12,Accueil!$W$17:$W$22,1,0)),1,0)</f>
        <v>0</v>
      </c>
      <c r="ES12" s="158">
        <f>IF(ISERROR(VLOOKUP(AP12,Accueil!$W$17:$W$22,1,0)),1,0)</f>
        <v>0</v>
      </c>
      <c r="ET12" s="158">
        <f>IF(ISERROR(VLOOKUP(AQ12,Accueil!$W$17:$W$22,1,0)),1,0)</f>
        <v>0</v>
      </c>
      <c r="EU12" s="158">
        <f>IF(ISERROR(VLOOKUP(AR12,Accueil!$W$17:$W$22,1,0)),1,0)</f>
        <v>0</v>
      </c>
      <c r="EV12" s="158">
        <f>IF(ISERROR(VLOOKUP(AS12,Accueil!$W$17:$W$22,1,0)),1,0)</f>
        <v>0</v>
      </c>
      <c r="EW12" s="158">
        <f>IF(ISERROR(VLOOKUP(AT12,Accueil!$W$17:$W$22,1,0)),1,0)</f>
        <v>0</v>
      </c>
      <c r="EX12" s="158">
        <f>IF(ISERROR(VLOOKUP(AU12,Accueil!$W$17:$W$22,1,0)),1,0)</f>
        <v>0</v>
      </c>
      <c r="EY12" s="158">
        <f>IF(ISERROR(VLOOKUP(AV12,Accueil!$W$17:$W$22,1,0)),1,0)</f>
        <v>0</v>
      </c>
      <c r="EZ12" s="158">
        <f>IF(ISERROR(VLOOKUP(AW12,Accueil!$W$17:$W$22,1,0)),1,0)</f>
        <v>0</v>
      </c>
      <c r="FA12" s="158">
        <f>IF(ISERROR(VLOOKUP(AX12,Accueil!$W$17:$W$22,1,0)),1,0)</f>
        <v>0</v>
      </c>
      <c r="FB12" s="158">
        <f>IF(ISERROR(VLOOKUP(AY12,Accueil!$W$17:$W$22,1,0)),1,0)</f>
        <v>0</v>
      </c>
      <c r="FC12" s="158">
        <f>IF(ISERROR(VLOOKUP(AZ12,Accueil!$W$17:$W$22,1,0)),1,0)</f>
        <v>0</v>
      </c>
      <c r="FD12" s="158">
        <f>IF(ISERROR(VLOOKUP(BA12,Accueil!$W$17:$W$22,1,0)),1,0)</f>
        <v>0</v>
      </c>
      <c r="FE12" s="158">
        <f>IF(ISERROR(VLOOKUP(BB12,Accueil!$W$17:$W$22,1,0)),1,0)</f>
        <v>0</v>
      </c>
      <c r="FF12" s="158">
        <f>IF(ISERROR(VLOOKUP(BC12,Accueil!$W$17:$W$22,1,0)),1,0)</f>
        <v>0</v>
      </c>
      <c r="FG12" s="158">
        <f>IF(ISERROR(VLOOKUP(BD12,Accueil!$W$17:$W$22,1,0)),1,0)</f>
        <v>0</v>
      </c>
      <c r="FH12" s="158">
        <f>IF(ISERROR(VLOOKUP(BE12,Accueil!$W$17:$W$22,1,0)),1,0)</f>
        <v>0</v>
      </c>
      <c r="FI12" s="158">
        <f>IF(ISERROR(VLOOKUP(BF12,Accueil!$W$17:$W$22,1,0)),1,0)</f>
        <v>0</v>
      </c>
      <c r="FJ12" s="158">
        <f>IF(ISERROR(VLOOKUP(BG12,Accueil!$W$17:$W$22,1,0)),1,0)</f>
        <v>0</v>
      </c>
      <c r="FK12" s="158">
        <f>IF(ISERROR(VLOOKUP(BH12,Accueil!$W$17:$W$22,1,0)),1,0)</f>
        <v>0</v>
      </c>
      <c r="FL12" s="158">
        <f>IF(ISERROR(VLOOKUP(BI12,Accueil!$W$17:$W$22,1,0)),1,0)</f>
        <v>0</v>
      </c>
      <c r="FM12" s="158">
        <f>IF(ISERROR(VLOOKUP(BJ12,Accueil!$W$17:$W$22,1,0)),1,0)</f>
        <v>0</v>
      </c>
      <c r="FN12" s="158">
        <f>IF(ISERROR(VLOOKUP(BK12,Accueil!$W$17:$W$22,1,0)),1,0)</f>
        <v>0</v>
      </c>
      <c r="FO12" s="158">
        <f>IF(ISERROR(VLOOKUP(BL12,Accueil!$W$17:$W$22,1,0)),1,0)</f>
        <v>0</v>
      </c>
      <c r="FP12" s="158">
        <f>IF(ISERROR(VLOOKUP(BM12,Accueil!$W$17:$W$22,1,0)),1,0)</f>
        <v>0</v>
      </c>
      <c r="FQ12" s="158">
        <f>IF(ISERROR(VLOOKUP(BN12,Accueil!$W$17:$W$22,1,0)),1,0)</f>
        <v>0</v>
      </c>
      <c r="FR12" s="158">
        <f>IF(ISERROR(VLOOKUP(BO12,Accueil!$W$17:$W$22,1,0)),1,0)</f>
        <v>0</v>
      </c>
      <c r="FS12" s="158">
        <f>IF(ISERROR(VLOOKUP(BP12,Accueil!$W$17:$W$22,1,0)),1,0)</f>
        <v>0</v>
      </c>
      <c r="FT12" s="158">
        <f>IF(ISERROR(VLOOKUP(BQ12,Accueil!$W$17:$W$22,1,0)),1,0)</f>
        <v>0</v>
      </c>
      <c r="FU12" s="158">
        <f>IF(ISERROR(VLOOKUP(BR12,Accueil!$W$17:$W$22,1,0)),1,0)</f>
        <v>0</v>
      </c>
      <c r="FV12" s="158">
        <f>IF(ISERROR(VLOOKUP(BS12,Accueil!$W$17:$W$22,1,0)),1,0)</f>
        <v>0</v>
      </c>
      <c r="FW12" s="158">
        <f>IF(ISERROR(VLOOKUP(BT12,Accueil!$W$17:$W$22,1,0)),1,0)</f>
        <v>0</v>
      </c>
      <c r="FX12" s="158">
        <f>IF(ISERROR(VLOOKUP(BU12,Accueil!$W$17:$W$22,1,0)),1,0)</f>
        <v>0</v>
      </c>
      <c r="FY12" s="158">
        <f>IF(ISERROR(VLOOKUP(BV12,Accueil!$W$17:$W$22,1,0)),1,0)</f>
        <v>0</v>
      </c>
      <c r="FZ12" s="158">
        <f>IF(ISERROR(VLOOKUP(BW12,Accueil!$W$17:$W$22,1,0)),1,0)</f>
        <v>0</v>
      </c>
      <c r="GA12" s="158">
        <f>IF(ISERROR(VLOOKUP(BX12,Accueil!$W$17:$W$22,1,0)),1,0)</f>
        <v>0</v>
      </c>
      <c r="GB12" s="158">
        <f>IF(ISERROR(VLOOKUP(BY12,Accueil!$W$17:$W$22,1,0)),1,0)</f>
        <v>0</v>
      </c>
      <c r="GC12" s="158">
        <f>IF(ISERROR(VLOOKUP(BZ12,Accueil!$W$17:$W$22,1,0)),1,0)</f>
        <v>0</v>
      </c>
      <c r="GD12" s="158">
        <f>IF(ISERROR(VLOOKUP(CA12,Accueil!$W$17:$W$22,1,0)),1,0)</f>
        <v>0</v>
      </c>
      <c r="GE12" s="158">
        <f>IF(ISERROR(VLOOKUP(CB12,Accueil!$W$17:$W$22,1,0)),1,0)</f>
        <v>0</v>
      </c>
      <c r="GF12" s="158">
        <f>IF(ISERROR(VLOOKUP(CC12,Accueil!$W$17:$W$22,1,0)),1,0)</f>
        <v>0</v>
      </c>
      <c r="GG12" s="158">
        <f>IF(ISERROR(VLOOKUP(CD12,Accueil!$W$17:$W$22,1,0)),1,0)</f>
        <v>0</v>
      </c>
      <c r="GH12" s="158">
        <f>IF(ISERROR(VLOOKUP(CE12,Accueil!$W$17:$W$22,1,0)),1,0)</f>
        <v>0</v>
      </c>
      <c r="GI12" s="158">
        <f>IF(ISERROR(VLOOKUP(CF12,Accueil!$W$17:$W$22,1,0)),1,0)</f>
        <v>0</v>
      </c>
      <c r="GJ12" s="158">
        <f>IF(ISERROR(VLOOKUP(CG12,Accueil!$W$17:$W$22,1,0)),1,0)</f>
        <v>0</v>
      </c>
      <c r="GK12" s="158">
        <f>IF(ISERROR(VLOOKUP(CH12,Accueil!$W$17:$W$22,1,0)),1,0)</f>
        <v>0</v>
      </c>
      <c r="GL12" s="158">
        <f>IF(ISERROR(VLOOKUP(CI12,Accueil!$W$17:$W$22,1,0)),1,0)</f>
        <v>0</v>
      </c>
      <c r="GM12" s="158">
        <f>IF(ISERROR(VLOOKUP(CJ12,Accueil!$W$17:$W$22,1,0)),1,0)</f>
        <v>0</v>
      </c>
      <c r="GN12" s="158">
        <f>IF(ISERROR(VLOOKUP(CK12,Accueil!$W$17:$W$22,1,0)),1,0)</f>
        <v>0</v>
      </c>
      <c r="GO12" s="158">
        <f>IF(ISERROR(VLOOKUP(CL12,Accueil!$W$17:$W$22,1,0)),1,0)</f>
        <v>0</v>
      </c>
      <c r="GP12" s="158">
        <f>IF(ISERROR(VLOOKUP(CM12,Accueil!$W$17:$W$22,1,0)),1,0)</f>
        <v>0</v>
      </c>
      <c r="GQ12" s="158">
        <f>IF(ISERROR(VLOOKUP(CN12,Accueil!$W$17:$W$22,1,0)),1,0)</f>
        <v>0</v>
      </c>
      <c r="GR12" s="158">
        <f>IF(ISERROR(VLOOKUP(CO12,Accueil!$W$17:$W$22,1,0)),1,0)</f>
        <v>0</v>
      </c>
      <c r="GS12" s="158">
        <f>IF(ISERROR(VLOOKUP(CP12,Accueil!$W$17:$W$22,1,0)),1,0)</f>
        <v>0</v>
      </c>
      <c r="GT12" s="158">
        <f>IF(ISERROR(VLOOKUP(CQ12,Accueil!$W$17:$W$22,1,0)),1,0)</f>
        <v>0</v>
      </c>
      <c r="GU12" s="158">
        <f>IF(ISERROR(VLOOKUP(CR12,Accueil!$W$17:$W$22,1,0)),1,0)</f>
        <v>0</v>
      </c>
      <c r="GV12" s="158">
        <f>IF(ISERROR(VLOOKUP(CS12,Accueil!$W$17:$W$22,1,0)),1,0)</f>
        <v>0</v>
      </c>
      <c r="GW12" s="158">
        <f>IF(ISERROR(VLOOKUP(CT12,Accueil!$W$17:$W$22,1,0)),1,0)</f>
        <v>0</v>
      </c>
      <c r="GX12" s="158">
        <f>IF(ISERROR(VLOOKUP(CU12,Accueil!$W$17:$W$22,1,0)),1,0)</f>
        <v>0</v>
      </c>
      <c r="GY12" s="158">
        <f>IF(ISERROR(VLOOKUP(CV12,Accueil!$W$17:$W$22,1,0)),1,0)</f>
        <v>0</v>
      </c>
      <c r="GZ12" s="158">
        <f>IF(ISERROR(VLOOKUP(CW12,Accueil!$W$17:$W$22,1,0)),1,0)</f>
        <v>0</v>
      </c>
      <c r="HA12" s="158">
        <f>IF(ISERROR(VLOOKUP(CX12,Accueil!$W$17:$W$22,1,0)),1,0)</f>
        <v>0</v>
      </c>
      <c r="HB12" s="158">
        <f>IF(ISERROR(VLOOKUP(CY12,Accueil!$W$17:$W$22,1,0)),1,0)</f>
        <v>0</v>
      </c>
      <c r="HC12" s="158">
        <f>IF(ISERROR(VLOOKUP(CZ12,Accueil!$W$17:$W$22,1,0)),1,0)</f>
        <v>0</v>
      </c>
      <c r="HD12" s="158">
        <f>IF(ISERROR(VLOOKUP(DA12,Accueil!$W$17:$W$22,1,0)),1,0)</f>
        <v>0</v>
      </c>
    </row>
    <row r="13" spans="1:213" ht="12.75" customHeight="1">
      <c r="A13" s="360"/>
      <c r="B13" s="12">
        <v>5</v>
      </c>
      <c r="C13" s="26" t="str">
        <f>IF(Accueil!E17="","",Accueil!E17)</f>
        <v/>
      </c>
      <c r="D13" s="27" t="str">
        <f>IF(Accueil!F17="","",Accueil!F17)</f>
        <v/>
      </c>
      <c r="E13" s="83" t="str">
        <f t="shared" si="2"/>
        <v/>
      </c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/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/>
      <c r="DA13" s="244"/>
      <c r="DB13" s="12">
        <v>5</v>
      </c>
      <c r="DC13" s="11" t="str">
        <f>IF(D13="","",COUNTIF(F13:DA13,Accueil!$AB$28)&amp;" / "&amp;COUNTIF($F$8:$DA$8,"&gt;0")-(COUNTIF(F13:DA13,Accueil!$AG$26)))</f>
        <v/>
      </c>
      <c r="DD13" s="110" t="str">
        <f>IF(D13="","",COUNTIF(F13:DA13,Accueil!$AB$26))</f>
        <v/>
      </c>
      <c r="DE13" s="110" t="str">
        <f>IF(D13="","",IF(COUNTIF($F$8:$DA$8,"&gt;=0")-(COUNTIF(G13:DB13,Accueil!$AG$26))&lt;0,0,COUNTIF($F$8:$DA$8,"&gt;=0")-(COUNTIF(G13:DB13,Accueil!$AG$26))))</f>
        <v/>
      </c>
      <c r="DF13" s="11" t="str">
        <f t="shared" si="3"/>
        <v/>
      </c>
      <c r="DG13" s="29" t="str">
        <f t="shared" si="0"/>
        <v/>
      </c>
      <c r="DH13" s="158">
        <f t="shared" si="1"/>
        <v>0</v>
      </c>
      <c r="DI13" s="158">
        <f>IF(ISERROR(VLOOKUP(F13,Accueil!$W$17:$W$22,1,0)),1,0)</f>
        <v>0</v>
      </c>
      <c r="DJ13" s="158">
        <f>IF(ISERROR(VLOOKUP(G13,Accueil!$W$17:$W$22,1,0)),1,0)</f>
        <v>0</v>
      </c>
      <c r="DK13" s="158">
        <f>IF(ISERROR(VLOOKUP(H13,Accueil!$W$17:$W$22,1,0)),1,0)</f>
        <v>0</v>
      </c>
      <c r="DL13" s="158">
        <f>IF(ISERROR(VLOOKUP(I13,Accueil!$W$17:$W$22,1,0)),1,0)</f>
        <v>0</v>
      </c>
      <c r="DM13" s="158">
        <f>IF(ISERROR(VLOOKUP(J13,Accueil!$W$17:$W$22,1,0)),1,0)</f>
        <v>0</v>
      </c>
      <c r="DN13" s="158">
        <f>IF(ISERROR(VLOOKUP(K13,Accueil!$W$17:$W$22,1,0)),1,0)</f>
        <v>0</v>
      </c>
      <c r="DO13" s="158">
        <f>IF(ISERROR(VLOOKUP(L13,Accueil!$W$17:$W$22,1,0)),1,0)</f>
        <v>0</v>
      </c>
      <c r="DP13" s="158">
        <f>IF(ISERROR(VLOOKUP(M13,Accueil!$W$17:$W$22,1,0)),1,0)</f>
        <v>0</v>
      </c>
      <c r="DQ13" s="158">
        <f>IF(ISERROR(VLOOKUP(N13,Accueil!$W$17:$W$22,1,0)),1,0)</f>
        <v>0</v>
      </c>
      <c r="DR13" s="158">
        <f>IF(ISERROR(VLOOKUP(O13,Accueil!$W$17:$W$22,1,0)),1,0)</f>
        <v>0</v>
      </c>
      <c r="DS13" s="158">
        <f>IF(ISERROR(VLOOKUP(P13,Accueil!$W$17:$W$22,1,0)),1,0)</f>
        <v>0</v>
      </c>
      <c r="DT13" s="158">
        <f>IF(ISERROR(VLOOKUP(Q13,Accueil!$W$17:$W$22,1,0)),1,0)</f>
        <v>0</v>
      </c>
      <c r="DU13" s="158">
        <f>IF(ISERROR(VLOOKUP(R13,Accueil!$W$17:$W$22,1,0)),1,0)</f>
        <v>0</v>
      </c>
      <c r="DV13" s="158">
        <f>IF(ISERROR(VLOOKUP(S13,Accueil!$W$17:$W$22,1,0)),1,0)</f>
        <v>0</v>
      </c>
      <c r="DW13" s="158">
        <f>IF(ISERROR(VLOOKUP(T13,Accueil!$W$17:$W$22,1,0)),1,0)</f>
        <v>0</v>
      </c>
      <c r="DX13" s="158">
        <f>IF(ISERROR(VLOOKUP(U13,Accueil!$W$17:$W$22,1,0)),1,0)</f>
        <v>0</v>
      </c>
      <c r="DY13" s="158">
        <f>IF(ISERROR(VLOOKUP(V13,Accueil!$W$17:$W$22,1,0)),1,0)</f>
        <v>0</v>
      </c>
      <c r="DZ13" s="158">
        <f>IF(ISERROR(VLOOKUP(W13,Accueil!$W$17:$W$22,1,0)),1,0)</f>
        <v>0</v>
      </c>
      <c r="EA13" s="158">
        <f>IF(ISERROR(VLOOKUP(X13,Accueil!$W$17:$W$22,1,0)),1,0)</f>
        <v>0</v>
      </c>
      <c r="EB13" s="158">
        <f>IF(ISERROR(VLOOKUP(Y13,Accueil!$W$17:$W$22,1,0)),1,0)</f>
        <v>0</v>
      </c>
      <c r="EC13" s="158">
        <f>IF(ISERROR(VLOOKUP(Z13,Accueil!$W$17:$W$22,1,0)),1,0)</f>
        <v>0</v>
      </c>
      <c r="ED13" s="158">
        <f>IF(ISERROR(VLOOKUP(AA13,Accueil!$W$17:$W$22,1,0)),1,0)</f>
        <v>0</v>
      </c>
      <c r="EE13" s="158">
        <f>IF(ISERROR(VLOOKUP(AB13,Accueil!$W$17:$W$22,1,0)),1,0)</f>
        <v>0</v>
      </c>
      <c r="EF13" s="158">
        <f>IF(ISERROR(VLOOKUP(AC13,Accueil!$W$17:$W$22,1,0)),1,0)</f>
        <v>0</v>
      </c>
      <c r="EG13" s="158">
        <f>IF(ISERROR(VLOOKUP(AD13,Accueil!$W$17:$W$22,1,0)),1,0)</f>
        <v>0</v>
      </c>
      <c r="EH13" s="158">
        <f>IF(ISERROR(VLOOKUP(AE13,Accueil!$W$17:$W$22,1,0)),1,0)</f>
        <v>0</v>
      </c>
      <c r="EI13" s="158">
        <f>IF(ISERROR(VLOOKUP(AF13,Accueil!$W$17:$W$22,1,0)),1,0)</f>
        <v>0</v>
      </c>
      <c r="EJ13" s="158">
        <f>IF(ISERROR(VLOOKUP(AG13,Accueil!$W$17:$W$22,1,0)),1,0)</f>
        <v>0</v>
      </c>
      <c r="EK13" s="158">
        <f>IF(ISERROR(VLOOKUP(AH13,Accueil!$W$17:$W$22,1,0)),1,0)</f>
        <v>0</v>
      </c>
      <c r="EL13" s="158">
        <f>IF(ISERROR(VLOOKUP(AI13,Accueil!$W$17:$W$22,1,0)),1,0)</f>
        <v>0</v>
      </c>
      <c r="EM13" s="158">
        <f>IF(ISERROR(VLOOKUP(AJ13,Accueil!$W$17:$W$22,1,0)),1,0)</f>
        <v>0</v>
      </c>
      <c r="EN13" s="158">
        <f>IF(ISERROR(VLOOKUP(AK13,Accueil!$W$17:$W$22,1,0)),1,0)</f>
        <v>0</v>
      </c>
      <c r="EO13" s="158">
        <f>IF(ISERROR(VLOOKUP(AL13,Accueil!$W$17:$W$22,1,0)),1,0)</f>
        <v>0</v>
      </c>
      <c r="EP13" s="158">
        <f>IF(ISERROR(VLOOKUP(AM13,Accueil!$W$17:$W$22,1,0)),1,0)</f>
        <v>0</v>
      </c>
      <c r="EQ13" s="158">
        <f>IF(ISERROR(VLOOKUP(AN13,Accueil!$W$17:$W$22,1,0)),1,0)</f>
        <v>0</v>
      </c>
      <c r="ER13" s="158">
        <f>IF(ISERROR(VLOOKUP(AO13,Accueil!$W$17:$W$22,1,0)),1,0)</f>
        <v>0</v>
      </c>
      <c r="ES13" s="158">
        <f>IF(ISERROR(VLOOKUP(AP13,Accueil!$W$17:$W$22,1,0)),1,0)</f>
        <v>0</v>
      </c>
      <c r="ET13" s="158">
        <f>IF(ISERROR(VLOOKUP(AQ13,Accueil!$W$17:$W$22,1,0)),1,0)</f>
        <v>0</v>
      </c>
      <c r="EU13" s="158">
        <f>IF(ISERROR(VLOOKUP(AR13,Accueil!$W$17:$W$22,1,0)),1,0)</f>
        <v>0</v>
      </c>
      <c r="EV13" s="158">
        <f>IF(ISERROR(VLOOKUP(AS13,Accueil!$W$17:$W$22,1,0)),1,0)</f>
        <v>0</v>
      </c>
      <c r="EW13" s="158">
        <f>IF(ISERROR(VLOOKUP(AT13,Accueil!$W$17:$W$22,1,0)),1,0)</f>
        <v>0</v>
      </c>
      <c r="EX13" s="158">
        <f>IF(ISERROR(VLOOKUP(AU13,Accueil!$W$17:$W$22,1,0)),1,0)</f>
        <v>0</v>
      </c>
      <c r="EY13" s="158">
        <f>IF(ISERROR(VLOOKUP(AV13,Accueil!$W$17:$W$22,1,0)),1,0)</f>
        <v>0</v>
      </c>
      <c r="EZ13" s="158">
        <f>IF(ISERROR(VLOOKUP(AW13,Accueil!$W$17:$W$22,1,0)),1,0)</f>
        <v>0</v>
      </c>
      <c r="FA13" s="158">
        <f>IF(ISERROR(VLOOKUP(AX13,Accueil!$W$17:$W$22,1,0)),1,0)</f>
        <v>0</v>
      </c>
      <c r="FB13" s="158">
        <f>IF(ISERROR(VLOOKUP(AY13,Accueil!$W$17:$W$22,1,0)),1,0)</f>
        <v>0</v>
      </c>
      <c r="FC13" s="158">
        <f>IF(ISERROR(VLOOKUP(AZ13,Accueil!$W$17:$W$22,1,0)),1,0)</f>
        <v>0</v>
      </c>
      <c r="FD13" s="158">
        <f>IF(ISERROR(VLOOKUP(BA13,Accueil!$W$17:$W$22,1,0)),1,0)</f>
        <v>0</v>
      </c>
      <c r="FE13" s="158">
        <f>IF(ISERROR(VLOOKUP(BB13,Accueil!$W$17:$W$22,1,0)),1,0)</f>
        <v>0</v>
      </c>
      <c r="FF13" s="158">
        <f>IF(ISERROR(VLOOKUP(BC13,Accueil!$W$17:$W$22,1,0)),1,0)</f>
        <v>0</v>
      </c>
      <c r="FG13" s="158">
        <f>IF(ISERROR(VLOOKUP(BD13,Accueil!$W$17:$W$22,1,0)),1,0)</f>
        <v>0</v>
      </c>
      <c r="FH13" s="158">
        <f>IF(ISERROR(VLOOKUP(BE13,Accueil!$W$17:$W$22,1,0)),1,0)</f>
        <v>0</v>
      </c>
      <c r="FI13" s="158">
        <f>IF(ISERROR(VLOOKUP(BF13,Accueil!$W$17:$W$22,1,0)),1,0)</f>
        <v>0</v>
      </c>
      <c r="FJ13" s="158">
        <f>IF(ISERROR(VLOOKUP(BG13,Accueil!$W$17:$W$22,1,0)),1,0)</f>
        <v>0</v>
      </c>
      <c r="FK13" s="158">
        <f>IF(ISERROR(VLOOKUP(BH13,Accueil!$W$17:$W$22,1,0)),1,0)</f>
        <v>0</v>
      </c>
      <c r="FL13" s="158">
        <f>IF(ISERROR(VLOOKUP(BI13,Accueil!$W$17:$W$22,1,0)),1,0)</f>
        <v>0</v>
      </c>
      <c r="FM13" s="158">
        <f>IF(ISERROR(VLOOKUP(BJ13,Accueil!$W$17:$W$22,1,0)),1,0)</f>
        <v>0</v>
      </c>
      <c r="FN13" s="158">
        <f>IF(ISERROR(VLOOKUP(BK13,Accueil!$W$17:$W$22,1,0)),1,0)</f>
        <v>0</v>
      </c>
      <c r="FO13" s="158">
        <f>IF(ISERROR(VLOOKUP(BL13,Accueil!$W$17:$W$22,1,0)),1,0)</f>
        <v>0</v>
      </c>
      <c r="FP13" s="158">
        <f>IF(ISERROR(VLOOKUP(BM13,Accueil!$W$17:$W$22,1,0)),1,0)</f>
        <v>0</v>
      </c>
      <c r="FQ13" s="158">
        <f>IF(ISERROR(VLOOKUP(BN13,Accueil!$W$17:$W$22,1,0)),1,0)</f>
        <v>0</v>
      </c>
      <c r="FR13" s="158">
        <f>IF(ISERROR(VLOOKUP(BO13,Accueil!$W$17:$W$22,1,0)),1,0)</f>
        <v>0</v>
      </c>
      <c r="FS13" s="158">
        <f>IF(ISERROR(VLOOKUP(BP13,Accueil!$W$17:$W$22,1,0)),1,0)</f>
        <v>0</v>
      </c>
      <c r="FT13" s="158">
        <f>IF(ISERROR(VLOOKUP(BQ13,Accueil!$W$17:$W$22,1,0)),1,0)</f>
        <v>0</v>
      </c>
      <c r="FU13" s="158">
        <f>IF(ISERROR(VLOOKUP(BR13,Accueil!$W$17:$W$22,1,0)),1,0)</f>
        <v>0</v>
      </c>
      <c r="FV13" s="158">
        <f>IF(ISERROR(VLOOKUP(BS13,Accueil!$W$17:$W$22,1,0)),1,0)</f>
        <v>0</v>
      </c>
      <c r="FW13" s="158">
        <f>IF(ISERROR(VLOOKUP(BT13,Accueil!$W$17:$W$22,1,0)),1,0)</f>
        <v>0</v>
      </c>
      <c r="FX13" s="158">
        <f>IF(ISERROR(VLOOKUP(BU13,Accueil!$W$17:$W$22,1,0)),1,0)</f>
        <v>0</v>
      </c>
      <c r="FY13" s="158">
        <f>IF(ISERROR(VLOOKUP(BV13,Accueil!$W$17:$W$22,1,0)),1,0)</f>
        <v>0</v>
      </c>
      <c r="FZ13" s="158">
        <f>IF(ISERROR(VLOOKUP(BW13,Accueil!$W$17:$W$22,1,0)),1,0)</f>
        <v>0</v>
      </c>
      <c r="GA13" s="158">
        <f>IF(ISERROR(VLOOKUP(BX13,Accueil!$W$17:$W$22,1,0)),1,0)</f>
        <v>0</v>
      </c>
      <c r="GB13" s="158">
        <f>IF(ISERROR(VLOOKUP(BY13,Accueil!$W$17:$W$22,1,0)),1,0)</f>
        <v>0</v>
      </c>
      <c r="GC13" s="158">
        <f>IF(ISERROR(VLOOKUP(BZ13,Accueil!$W$17:$W$22,1,0)),1,0)</f>
        <v>0</v>
      </c>
      <c r="GD13" s="158">
        <f>IF(ISERROR(VLOOKUP(CA13,Accueil!$W$17:$W$22,1,0)),1,0)</f>
        <v>0</v>
      </c>
      <c r="GE13" s="158">
        <f>IF(ISERROR(VLOOKUP(CB13,Accueil!$W$17:$W$22,1,0)),1,0)</f>
        <v>0</v>
      </c>
      <c r="GF13" s="158">
        <f>IF(ISERROR(VLOOKUP(CC13,Accueil!$W$17:$W$22,1,0)),1,0)</f>
        <v>0</v>
      </c>
      <c r="GG13" s="158">
        <f>IF(ISERROR(VLOOKUP(CD13,Accueil!$W$17:$W$22,1,0)),1,0)</f>
        <v>0</v>
      </c>
      <c r="GH13" s="158">
        <f>IF(ISERROR(VLOOKUP(CE13,Accueil!$W$17:$W$22,1,0)),1,0)</f>
        <v>0</v>
      </c>
      <c r="GI13" s="158">
        <f>IF(ISERROR(VLOOKUP(CF13,Accueil!$W$17:$W$22,1,0)),1,0)</f>
        <v>0</v>
      </c>
      <c r="GJ13" s="158">
        <f>IF(ISERROR(VLOOKUP(CG13,Accueil!$W$17:$W$22,1,0)),1,0)</f>
        <v>0</v>
      </c>
      <c r="GK13" s="158">
        <f>IF(ISERROR(VLOOKUP(CH13,Accueil!$W$17:$W$22,1,0)),1,0)</f>
        <v>0</v>
      </c>
      <c r="GL13" s="158">
        <f>IF(ISERROR(VLOOKUP(CI13,Accueil!$W$17:$W$22,1,0)),1,0)</f>
        <v>0</v>
      </c>
      <c r="GM13" s="158">
        <f>IF(ISERROR(VLOOKUP(CJ13,Accueil!$W$17:$W$22,1,0)),1,0)</f>
        <v>0</v>
      </c>
      <c r="GN13" s="158">
        <f>IF(ISERROR(VLOOKUP(CK13,Accueil!$W$17:$W$22,1,0)),1,0)</f>
        <v>0</v>
      </c>
      <c r="GO13" s="158">
        <f>IF(ISERROR(VLOOKUP(CL13,Accueil!$W$17:$W$22,1,0)),1,0)</f>
        <v>0</v>
      </c>
      <c r="GP13" s="158">
        <f>IF(ISERROR(VLOOKUP(CM13,Accueil!$W$17:$W$22,1,0)),1,0)</f>
        <v>0</v>
      </c>
      <c r="GQ13" s="158">
        <f>IF(ISERROR(VLOOKUP(CN13,Accueil!$W$17:$W$22,1,0)),1,0)</f>
        <v>0</v>
      </c>
      <c r="GR13" s="158">
        <f>IF(ISERROR(VLOOKUP(CO13,Accueil!$W$17:$W$22,1,0)),1,0)</f>
        <v>0</v>
      </c>
      <c r="GS13" s="158">
        <f>IF(ISERROR(VLOOKUP(CP13,Accueil!$W$17:$W$22,1,0)),1,0)</f>
        <v>0</v>
      </c>
      <c r="GT13" s="158">
        <f>IF(ISERROR(VLOOKUP(CQ13,Accueil!$W$17:$W$22,1,0)),1,0)</f>
        <v>0</v>
      </c>
      <c r="GU13" s="158">
        <f>IF(ISERROR(VLOOKUP(CR13,Accueil!$W$17:$W$22,1,0)),1,0)</f>
        <v>0</v>
      </c>
      <c r="GV13" s="158">
        <f>IF(ISERROR(VLOOKUP(CS13,Accueil!$W$17:$W$22,1,0)),1,0)</f>
        <v>0</v>
      </c>
      <c r="GW13" s="158">
        <f>IF(ISERROR(VLOOKUP(CT13,Accueil!$W$17:$W$22,1,0)),1,0)</f>
        <v>0</v>
      </c>
      <c r="GX13" s="158">
        <f>IF(ISERROR(VLOOKUP(CU13,Accueil!$W$17:$W$22,1,0)),1,0)</f>
        <v>0</v>
      </c>
      <c r="GY13" s="158">
        <f>IF(ISERROR(VLOOKUP(CV13,Accueil!$W$17:$W$22,1,0)),1,0)</f>
        <v>0</v>
      </c>
      <c r="GZ13" s="158">
        <f>IF(ISERROR(VLOOKUP(CW13,Accueil!$W$17:$W$22,1,0)),1,0)</f>
        <v>0</v>
      </c>
      <c r="HA13" s="158">
        <f>IF(ISERROR(VLOOKUP(CX13,Accueil!$W$17:$W$22,1,0)),1,0)</f>
        <v>0</v>
      </c>
      <c r="HB13" s="158">
        <f>IF(ISERROR(VLOOKUP(CY13,Accueil!$W$17:$W$22,1,0)),1,0)</f>
        <v>0</v>
      </c>
      <c r="HC13" s="158">
        <f>IF(ISERROR(VLOOKUP(CZ13,Accueil!$W$17:$W$22,1,0)),1,0)</f>
        <v>0</v>
      </c>
      <c r="HD13" s="158">
        <f>IF(ISERROR(VLOOKUP(DA13,Accueil!$W$17:$W$22,1,0)),1,0)</f>
        <v>0</v>
      </c>
    </row>
    <row r="14" spans="1:213" ht="12.75" customHeight="1">
      <c r="A14" s="360"/>
      <c r="B14" s="12">
        <v>6</v>
      </c>
      <c r="C14" s="26" t="str">
        <f>IF(Accueil!E18="","",Accueil!E18)</f>
        <v/>
      </c>
      <c r="D14" s="27" t="str">
        <f>IF(Accueil!F18="","",Accueil!F18)</f>
        <v/>
      </c>
      <c r="E14" s="83" t="str">
        <f t="shared" si="2"/>
        <v/>
      </c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  <c r="CW14" s="244"/>
      <c r="CX14" s="244"/>
      <c r="CY14" s="244"/>
      <c r="CZ14" s="244"/>
      <c r="DA14" s="244"/>
      <c r="DB14" s="12">
        <v>6</v>
      </c>
      <c r="DC14" s="11" t="str">
        <f>IF(D14="","",COUNTIF(F14:DA14,Accueil!$AB$28)&amp;" / "&amp;COUNTIF($F$8:$DA$8,"&gt;0")-(COUNTIF(F14:DA14,Accueil!$AG$26)))</f>
        <v/>
      </c>
      <c r="DD14" s="110" t="str">
        <f>IF(D14="","",COUNTIF(F14:DA14,Accueil!$AB$26))</f>
        <v/>
      </c>
      <c r="DE14" s="110" t="str">
        <f>IF(D14="","",IF(COUNTIF($F$8:$DA$8,"&gt;=0")-(COUNTIF(G14:DB14,Accueil!$AG$26))&lt;0,0,COUNTIF($F$8:$DA$8,"&gt;=0")-(COUNTIF(G14:DB14,Accueil!$AG$26))))</f>
        <v/>
      </c>
      <c r="DF14" s="11" t="str">
        <f t="shared" si="3"/>
        <v/>
      </c>
      <c r="DG14" s="29" t="str">
        <f t="shared" si="0"/>
        <v/>
      </c>
      <c r="DH14" s="158">
        <f t="shared" si="1"/>
        <v>0</v>
      </c>
      <c r="DI14" s="158">
        <f>IF(ISERROR(VLOOKUP(F14,Accueil!$W$17:$W$22,1,0)),1,0)</f>
        <v>0</v>
      </c>
      <c r="DJ14" s="158">
        <f>IF(ISERROR(VLOOKUP(G14,Accueil!$W$17:$W$22,1,0)),1,0)</f>
        <v>0</v>
      </c>
      <c r="DK14" s="158">
        <f>IF(ISERROR(VLOOKUP(H14,Accueil!$W$17:$W$22,1,0)),1,0)</f>
        <v>0</v>
      </c>
      <c r="DL14" s="158">
        <f>IF(ISERROR(VLOOKUP(I14,Accueil!$W$17:$W$22,1,0)),1,0)</f>
        <v>0</v>
      </c>
      <c r="DM14" s="158">
        <f>IF(ISERROR(VLOOKUP(J14,Accueil!$W$17:$W$22,1,0)),1,0)</f>
        <v>0</v>
      </c>
      <c r="DN14" s="158">
        <f>IF(ISERROR(VLOOKUP(K14,Accueil!$W$17:$W$22,1,0)),1,0)</f>
        <v>0</v>
      </c>
      <c r="DO14" s="158">
        <f>IF(ISERROR(VLOOKUP(L14,Accueil!$W$17:$W$22,1,0)),1,0)</f>
        <v>0</v>
      </c>
      <c r="DP14" s="158">
        <f>IF(ISERROR(VLOOKUP(M14,Accueil!$W$17:$W$22,1,0)),1,0)</f>
        <v>0</v>
      </c>
      <c r="DQ14" s="158">
        <f>IF(ISERROR(VLOOKUP(N14,Accueil!$W$17:$W$22,1,0)),1,0)</f>
        <v>0</v>
      </c>
      <c r="DR14" s="158">
        <f>IF(ISERROR(VLOOKUP(O14,Accueil!$W$17:$W$22,1,0)),1,0)</f>
        <v>0</v>
      </c>
      <c r="DS14" s="158">
        <f>IF(ISERROR(VLOOKUP(P14,Accueil!$W$17:$W$22,1,0)),1,0)</f>
        <v>0</v>
      </c>
      <c r="DT14" s="158">
        <f>IF(ISERROR(VLOOKUP(Q14,Accueil!$W$17:$W$22,1,0)),1,0)</f>
        <v>0</v>
      </c>
      <c r="DU14" s="158">
        <f>IF(ISERROR(VLOOKUP(R14,Accueil!$W$17:$W$22,1,0)),1,0)</f>
        <v>0</v>
      </c>
      <c r="DV14" s="158">
        <f>IF(ISERROR(VLOOKUP(S14,Accueil!$W$17:$W$22,1,0)),1,0)</f>
        <v>0</v>
      </c>
      <c r="DW14" s="158">
        <f>IF(ISERROR(VLOOKUP(T14,Accueil!$W$17:$W$22,1,0)),1,0)</f>
        <v>0</v>
      </c>
      <c r="DX14" s="158">
        <f>IF(ISERROR(VLOOKUP(U14,Accueil!$W$17:$W$22,1,0)),1,0)</f>
        <v>0</v>
      </c>
      <c r="DY14" s="158">
        <f>IF(ISERROR(VLOOKUP(V14,Accueil!$W$17:$W$22,1,0)),1,0)</f>
        <v>0</v>
      </c>
      <c r="DZ14" s="158">
        <f>IF(ISERROR(VLOOKUP(W14,Accueil!$W$17:$W$22,1,0)),1,0)</f>
        <v>0</v>
      </c>
      <c r="EA14" s="158">
        <f>IF(ISERROR(VLOOKUP(X14,Accueil!$W$17:$W$22,1,0)),1,0)</f>
        <v>0</v>
      </c>
      <c r="EB14" s="158">
        <f>IF(ISERROR(VLOOKUP(Y14,Accueil!$W$17:$W$22,1,0)),1,0)</f>
        <v>0</v>
      </c>
      <c r="EC14" s="158">
        <f>IF(ISERROR(VLOOKUP(Z14,Accueil!$W$17:$W$22,1,0)),1,0)</f>
        <v>0</v>
      </c>
      <c r="ED14" s="158">
        <f>IF(ISERROR(VLOOKUP(AA14,Accueil!$W$17:$W$22,1,0)),1,0)</f>
        <v>0</v>
      </c>
      <c r="EE14" s="158">
        <f>IF(ISERROR(VLOOKUP(AB14,Accueil!$W$17:$W$22,1,0)),1,0)</f>
        <v>0</v>
      </c>
      <c r="EF14" s="158">
        <f>IF(ISERROR(VLOOKUP(AC14,Accueil!$W$17:$W$22,1,0)),1,0)</f>
        <v>0</v>
      </c>
      <c r="EG14" s="158">
        <f>IF(ISERROR(VLOOKUP(AD14,Accueil!$W$17:$W$22,1,0)),1,0)</f>
        <v>0</v>
      </c>
      <c r="EH14" s="158">
        <f>IF(ISERROR(VLOOKUP(AE14,Accueil!$W$17:$W$22,1,0)),1,0)</f>
        <v>0</v>
      </c>
      <c r="EI14" s="158">
        <f>IF(ISERROR(VLOOKUP(AF14,Accueil!$W$17:$W$22,1,0)),1,0)</f>
        <v>0</v>
      </c>
      <c r="EJ14" s="158">
        <f>IF(ISERROR(VLOOKUP(AG14,Accueil!$W$17:$W$22,1,0)),1,0)</f>
        <v>0</v>
      </c>
      <c r="EK14" s="158">
        <f>IF(ISERROR(VLOOKUP(AH14,Accueil!$W$17:$W$22,1,0)),1,0)</f>
        <v>0</v>
      </c>
      <c r="EL14" s="158">
        <f>IF(ISERROR(VLOOKUP(AI14,Accueil!$W$17:$W$22,1,0)),1,0)</f>
        <v>0</v>
      </c>
      <c r="EM14" s="158">
        <f>IF(ISERROR(VLOOKUP(AJ14,Accueil!$W$17:$W$22,1,0)),1,0)</f>
        <v>0</v>
      </c>
      <c r="EN14" s="158">
        <f>IF(ISERROR(VLOOKUP(AK14,Accueil!$W$17:$W$22,1,0)),1,0)</f>
        <v>0</v>
      </c>
      <c r="EO14" s="158">
        <f>IF(ISERROR(VLOOKUP(AL14,Accueil!$W$17:$W$22,1,0)),1,0)</f>
        <v>0</v>
      </c>
      <c r="EP14" s="158">
        <f>IF(ISERROR(VLOOKUP(AM14,Accueil!$W$17:$W$22,1,0)),1,0)</f>
        <v>0</v>
      </c>
      <c r="EQ14" s="158">
        <f>IF(ISERROR(VLOOKUP(AN14,Accueil!$W$17:$W$22,1,0)),1,0)</f>
        <v>0</v>
      </c>
      <c r="ER14" s="158">
        <f>IF(ISERROR(VLOOKUP(AO14,Accueil!$W$17:$W$22,1,0)),1,0)</f>
        <v>0</v>
      </c>
      <c r="ES14" s="158">
        <f>IF(ISERROR(VLOOKUP(AP14,Accueil!$W$17:$W$22,1,0)),1,0)</f>
        <v>0</v>
      </c>
      <c r="ET14" s="158">
        <f>IF(ISERROR(VLOOKUP(AQ14,Accueil!$W$17:$W$22,1,0)),1,0)</f>
        <v>0</v>
      </c>
      <c r="EU14" s="158">
        <f>IF(ISERROR(VLOOKUP(AR14,Accueil!$W$17:$W$22,1,0)),1,0)</f>
        <v>0</v>
      </c>
      <c r="EV14" s="158">
        <f>IF(ISERROR(VLOOKUP(AS14,Accueil!$W$17:$W$22,1,0)),1,0)</f>
        <v>0</v>
      </c>
      <c r="EW14" s="158">
        <f>IF(ISERROR(VLOOKUP(AT14,Accueil!$W$17:$W$22,1,0)),1,0)</f>
        <v>0</v>
      </c>
      <c r="EX14" s="158">
        <f>IF(ISERROR(VLOOKUP(AU14,Accueil!$W$17:$W$22,1,0)),1,0)</f>
        <v>0</v>
      </c>
      <c r="EY14" s="158">
        <f>IF(ISERROR(VLOOKUP(AV14,Accueil!$W$17:$W$22,1,0)),1,0)</f>
        <v>0</v>
      </c>
      <c r="EZ14" s="158">
        <f>IF(ISERROR(VLOOKUP(AW14,Accueil!$W$17:$W$22,1,0)),1,0)</f>
        <v>0</v>
      </c>
      <c r="FA14" s="158">
        <f>IF(ISERROR(VLOOKUP(AX14,Accueil!$W$17:$W$22,1,0)),1,0)</f>
        <v>0</v>
      </c>
      <c r="FB14" s="158">
        <f>IF(ISERROR(VLOOKUP(AY14,Accueil!$W$17:$W$22,1,0)),1,0)</f>
        <v>0</v>
      </c>
      <c r="FC14" s="158">
        <f>IF(ISERROR(VLOOKUP(AZ14,Accueil!$W$17:$W$22,1,0)),1,0)</f>
        <v>0</v>
      </c>
      <c r="FD14" s="158">
        <f>IF(ISERROR(VLOOKUP(BA14,Accueil!$W$17:$W$22,1,0)),1,0)</f>
        <v>0</v>
      </c>
      <c r="FE14" s="158">
        <f>IF(ISERROR(VLOOKUP(BB14,Accueil!$W$17:$W$22,1,0)),1,0)</f>
        <v>0</v>
      </c>
      <c r="FF14" s="158">
        <f>IF(ISERROR(VLOOKUP(BC14,Accueil!$W$17:$W$22,1,0)),1,0)</f>
        <v>0</v>
      </c>
      <c r="FG14" s="158">
        <f>IF(ISERROR(VLOOKUP(BD14,Accueil!$W$17:$W$22,1,0)),1,0)</f>
        <v>0</v>
      </c>
      <c r="FH14" s="158">
        <f>IF(ISERROR(VLOOKUP(BE14,Accueil!$W$17:$W$22,1,0)),1,0)</f>
        <v>0</v>
      </c>
      <c r="FI14" s="158">
        <f>IF(ISERROR(VLOOKUP(BF14,Accueil!$W$17:$W$22,1,0)),1,0)</f>
        <v>0</v>
      </c>
      <c r="FJ14" s="158">
        <f>IF(ISERROR(VLOOKUP(BG14,Accueil!$W$17:$W$22,1,0)),1,0)</f>
        <v>0</v>
      </c>
      <c r="FK14" s="158">
        <f>IF(ISERROR(VLOOKUP(BH14,Accueil!$W$17:$W$22,1,0)),1,0)</f>
        <v>0</v>
      </c>
      <c r="FL14" s="158">
        <f>IF(ISERROR(VLOOKUP(BI14,Accueil!$W$17:$W$22,1,0)),1,0)</f>
        <v>0</v>
      </c>
      <c r="FM14" s="158">
        <f>IF(ISERROR(VLOOKUP(BJ14,Accueil!$W$17:$W$22,1,0)),1,0)</f>
        <v>0</v>
      </c>
      <c r="FN14" s="158">
        <f>IF(ISERROR(VLOOKUP(BK14,Accueil!$W$17:$W$22,1,0)),1,0)</f>
        <v>0</v>
      </c>
      <c r="FO14" s="158">
        <f>IF(ISERROR(VLOOKUP(BL14,Accueil!$W$17:$W$22,1,0)),1,0)</f>
        <v>0</v>
      </c>
      <c r="FP14" s="158">
        <f>IF(ISERROR(VLOOKUP(BM14,Accueil!$W$17:$W$22,1,0)),1,0)</f>
        <v>0</v>
      </c>
      <c r="FQ14" s="158">
        <f>IF(ISERROR(VLOOKUP(BN14,Accueil!$W$17:$W$22,1,0)),1,0)</f>
        <v>0</v>
      </c>
      <c r="FR14" s="158">
        <f>IF(ISERROR(VLOOKUP(BO14,Accueil!$W$17:$W$22,1,0)),1,0)</f>
        <v>0</v>
      </c>
      <c r="FS14" s="158">
        <f>IF(ISERROR(VLOOKUP(BP14,Accueil!$W$17:$W$22,1,0)),1,0)</f>
        <v>0</v>
      </c>
      <c r="FT14" s="158">
        <f>IF(ISERROR(VLOOKUP(BQ14,Accueil!$W$17:$W$22,1,0)),1,0)</f>
        <v>0</v>
      </c>
      <c r="FU14" s="158">
        <f>IF(ISERROR(VLOOKUP(BR14,Accueil!$W$17:$W$22,1,0)),1,0)</f>
        <v>0</v>
      </c>
      <c r="FV14" s="158">
        <f>IF(ISERROR(VLOOKUP(BS14,Accueil!$W$17:$W$22,1,0)),1,0)</f>
        <v>0</v>
      </c>
      <c r="FW14" s="158">
        <f>IF(ISERROR(VLOOKUP(BT14,Accueil!$W$17:$W$22,1,0)),1,0)</f>
        <v>0</v>
      </c>
      <c r="FX14" s="158">
        <f>IF(ISERROR(VLOOKUP(BU14,Accueil!$W$17:$W$22,1,0)),1,0)</f>
        <v>0</v>
      </c>
      <c r="FY14" s="158">
        <f>IF(ISERROR(VLOOKUP(BV14,Accueil!$W$17:$W$22,1,0)),1,0)</f>
        <v>0</v>
      </c>
      <c r="FZ14" s="158">
        <f>IF(ISERROR(VLOOKUP(BW14,Accueil!$W$17:$W$22,1,0)),1,0)</f>
        <v>0</v>
      </c>
      <c r="GA14" s="158">
        <f>IF(ISERROR(VLOOKUP(BX14,Accueil!$W$17:$W$22,1,0)),1,0)</f>
        <v>0</v>
      </c>
      <c r="GB14" s="158">
        <f>IF(ISERROR(VLOOKUP(BY14,Accueil!$W$17:$W$22,1,0)),1,0)</f>
        <v>0</v>
      </c>
      <c r="GC14" s="158">
        <f>IF(ISERROR(VLOOKUP(BZ14,Accueil!$W$17:$W$22,1,0)),1,0)</f>
        <v>0</v>
      </c>
      <c r="GD14" s="158">
        <f>IF(ISERROR(VLOOKUP(CA14,Accueil!$W$17:$W$22,1,0)),1,0)</f>
        <v>0</v>
      </c>
      <c r="GE14" s="158">
        <f>IF(ISERROR(VLOOKUP(CB14,Accueil!$W$17:$W$22,1,0)),1,0)</f>
        <v>0</v>
      </c>
      <c r="GF14" s="158">
        <f>IF(ISERROR(VLOOKUP(CC14,Accueil!$W$17:$W$22,1,0)),1,0)</f>
        <v>0</v>
      </c>
      <c r="GG14" s="158">
        <f>IF(ISERROR(VLOOKUP(CD14,Accueil!$W$17:$W$22,1,0)),1,0)</f>
        <v>0</v>
      </c>
      <c r="GH14" s="158">
        <f>IF(ISERROR(VLOOKUP(CE14,Accueil!$W$17:$W$22,1,0)),1,0)</f>
        <v>0</v>
      </c>
      <c r="GI14" s="158">
        <f>IF(ISERROR(VLOOKUP(CF14,Accueil!$W$17:$W$22,1,0)),1,0)</f>
        <v>0</v>
      </c>
      <c r="GJ14" s="158">
        <f>IF(ISERROR(VLOOKUP(CG14,Accueil!$W$17:$W$22,1,0)),1,0)</f>
        <v>0</v>
      </c>
      <c r="GK14" s="158">
        <f>IF(ISERROR(VLOOKUP(CH14,Accueil!$W$17:$W$22,1,0)),1,0)</f>
        <v>0</v>
      </c>
      <c r="GL14" s="158">
        <f>IF(ISERROR(VLOOKUP(CI14,Accueil!$W$17:$W$22,1,0)),1,0)</f>
        <v>0</v>
      </c>
      <c r="GM14" s="158">
        <f>IF(ISERROR(VLOOKUP(CJ14,Accueil!$W$17:$W$22,1,0)),1,0)</f>
        <v>0</v>
      </c>
      <c r="GN14" s="158">
        <f>IF(ISERROR(VLOOKUP(CK14,Accueil!$W$17:$W$22,1,0)),1,0)</f>
        <v>0</v>
      </c>
      <c r="GO14" s="158">
        <f>IF(ISERROR(VLOOKUP(CL14,Accueil!$W$17:$W$22,1,0)),1,0)</f>
        <v>0</v>
      </c>
      <c r="GP14" s="158">
        <f>IF(ISERROR(VLOOKUP(CM14,Accueil!$W$17:$W$22,1,0)),1,0)</f>
        <v>0</v>
      </c>
      <c r="GQ14" s="158">
        <f>IF(ISERROR(VLOOKUP(CN14,Accueil!$W$17:$W$22,1,0)),1,0)</f>
        <v>0</v>
      </c>
      <c r="GR14" s="158">
        <f>IF(ISERROR(VLOOKUP(CO14,Accueil!$W$17:$W$22,1,0)),1,0)</f>
        <v>0</v>
      </c>
      <c r="GS14" s="158">
        <f>IF(ISERROR(VLOOKUP(CP14,Accueil!$W$17:$W$22,1,0)),1,0)</f>
        <v>0</v>
      </c>
      <c r="GT14" s="158">
        <f>IF(ISERROR(VLOOKUP(CQ14,Accueil!$W$17:$W$22,1,0)),1,0)</f>
        <v>0</v>
      </c>
      <c r="GU14" s="158">
        <f>IF(ISERROR(VLOOKUP(CR14,Accueil!$W$17:$W$22,1,0)),1,0)</f>
        <v>0</v>
      </c>
      <c r="GV14" s="158">
        <f>IF(ISERROR(VLOOKUP(CS14,Accueil!$W$17:$W$22,1,0)),1,0)</f>
        <v>0</v>
      </c>
      <c r="GW14" s="158">
        <f>IF(ISERROR(VLOOKUP(CT14,Accueil!$W$17:$W$22,1,0)),1,0)</f>
        <v>0</v>
      </c>
      <c r="GX14" s="158">
        <f>IF(ISERROR(VLOOKUP(CU14,Accueil!$W$17:$W$22,1,0)),1,0)</f>
        <v>0</v>
      </c>
      <c r="GY14" s="158">
        <f>IF(ISERROR(VLOOKUP(CV14,Accueil!$W$17:$W$22,1,0)),1,0)</f>
        <v>0</v>
      </c>
      <c r="GZ14" s="158">
        <f>IF(ISERROR(VLOOKUP(CW14,Accueil!$W$17:$W$22,1,0)),1,0)</f>
        <v>0</v>
      </c>
      <c r="HA14" s="158">
        <f>IF(ISERROR(VLOOKUP(CX14,Accueil!$W$17:$W$22,1,0)),1,0)</f>
        <v>0</v>
      </c>
      <c r="HB14" s="158">
        <f>IF(ISERROR(VLOOKUP(CY14,Accueil!$W$17:$W$22,1,0)),1,0)</f>
        <v>0</v>
      </c>
      <c r="HC14" s="158">
        <f>IF(ISERROR(VLOOKUP(CZ14,Accueil!$W$17:$W$22,1,0)),1,0)</f>
        <v>0</v>
      </c>
      <c r="HD14" s="158">
        <f>IF(ISERROR(VLOOKUP(DA14,Accueil!$W$17:$W$22,1,0)),1,0)</f>
        <v>0</v>
      </c>
    </row>
    <row r="15" spans="1:213" ht="12.75" customHeight="1">
      <c r="A15" s="360"/>
      <c r="B15" s="12">
        <v>7</v>
      </c>
      <c r="C15" s="26" t="str">
        <f>IF(Accueil!E19="","",Accueil!E19)</f>
        <v/>
      </c>
      <c r="D15" s="27" t="str">
        <f>IF(Accueil!F19="","",Accueil!F19)</f>
        <v/>
      </c>
      <c r="E15" s="83" t="str">
        <f t="shared" si="2"/>
        <v/>
      </c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12">
        <v>7</v>
      </c>
      <c r="DC15" s="11" t="str">
        <f>IF(D15="","",COUNTIF(F15:DA15,Accueil!$AB$28)&amp;" / "&amp;COUNTIF($F$8:$DA$8,"&gt;0")-(COUNTIF(F15:DA15,Accueil!$AG$26)))</f>
        <v/>
      </c>
      <c r="DD15" s="110" t="str">
        <f>IF(D15="","",COUNTIF(F15:DA15,Accueil!$AB$26))</f>
        <v/>
      </c>
      <c r="DE15" s="110" t="str">
        <f>IF(D15="","",IF(COUNTIF($F$8:$DA$8,"&gt;=0")-(COUNTIF(G15:DB15,Accueil!$AG$26))&lt;0,0,COUNTIF($F$8:$DA$8,"&gt;=0")-(COUNTIF(G15:DB15,Accueil!$AG$26))))</f>
        <v/>
      </c>
      <c r="DF15" s="11" t="str">
        <f t="shared" si="3"/>
        <v/>
      </c>
      <c r="DG15" s="29" t="str">
        <f t="shared" si="0"/>
        <v/>
      </c>
      <c r="DH15" s="158">
        <f t="shared" ref="DH15:DH46" si="4">SUM(DI15:HD15)</f>
        <v>0</v>
      </c>
      <c r="DI15" s="158">
        <f>IF(ISERROR(VLOOKUP(F15,Accueil!$W$17:$W$22,1,0)),1,0)</f>
        <v>0</v>
      </c>
      <c r="DJ15" s="158">
        <f>IF(ISERROR(VLOOKUP(G15,Accueil!$W$17:$W$22,1,0)),1,0)</f>
        <v>0</v>
      </c>
      <c r="DK15" s="158">
        <f>IF(ISERROR(VLOOKUP(H15,Accueil!$W$17:$W$22,1,0)),1,0)</f>
        <v>0</v>
      </c>
      <c r="DL15" s="158">
        <f>IF(ISERROR(VLOOKUP(I15,Accueil!$W$17:$W$22,1,0)),1,0)</f>
        <v>0</v>
      </c>
      <c r="DM15" s="158">
        <f>IF(ISERROR(VLOOKUP(J15,Accueil!$W$17:$W$22,1,0)),1,0)</f>
        <v>0</v>
      </c>
      <c r="DN15" s="158">
        <f>IF(ISERROR(VLOOKUP(K15,Accueil!$W$17:$W$22,1,0)),1,0)</f>
        <v>0</v>
      </c>
      <c r="DO15" s="158">
        <f>IF(ISERROR(VLOOKUP(L15,Accueil!$W$17:$W$22,1,0)),1,0)</f>
        <v>0</v>
      </c>
      <c r="DP15" s="158">
        <f>IF(ISERROR(VLOOKUP(M15,Accueil!$W$17:$W$22,1,0)),1,0)</f>
        <v>0</v>
      </c>
      <c r="DQ15" s="158">
        <f>IF(ISERROR(VLOOKUP(N15,Accueil!$W$17:$W$22,1,0)),1,0)</f>
        <v>0</v>
      </c>
      <c r="DR15" s="158">
        <f>IF(ISERROR(VLOOKUP(O15,Accueil!$W$17:$W$22,1,0)),1,0)</f>
        <v>0</v>
      </c>
      <c r="DS15" s="158">
        <f>IF(ISERROR(VLOOKUP(P15,Accueil!$W$17:$W$22,1,0)),1,0)</f>
        <v>0</v>
      </c>
      <c r="DT15" s="158">
        <f>IF(ISERROR(VLOOKUP(Q15,Accueil!$W$17:$W$22,1,0)),1,0)</f>
        <v>0</v>
      </c>
      <c r="DU15" s="158">
        <f>IF(ISERROR(VLOOKUP(R15,Accueil!$W$17:$W$22,1,0)),1,0)</f>
        <v>0</v>
      </c>
      <c r="DV15" s="158">
        <f>IF(ISERROR(VLOOKUP(S15,Accueil!$W$17:$W$22,1,0)),1,0)</f>
        <v>0</v>
      </c>
      <c r="DW15" s="158">
        <f>IF(ISERROR(VLOOKUP(T15,Accueil!$W$17:$W$22,1,0)),1,0)</f>
        <v>0</v>
      </c>
      <c r="DX15" s="158">
        <f>IF(ISERROR(VLOOKUP(U15,Accueil!$W$17:$W$22,1,0)),1,0)</f>
        <v>0</v>
      </c>
      <c r="DY15" s="158">
        <f>IF(ISERROR(VLOOKUP(V15,Accueil!$W$17:$W$22,1,0)),1,0)</f>
        <v>0</v>
      </c>
      <c r="DZ15" s="158">
        <f>IF(ISERROR(VLOOKUP(W15,Accueil!$W$17:$W$22,1,0)),1,0)</f>
        <v>0</v>
      </c>
      <c r="EA15" s="158">
        <f>IF(ISERROR(VLOOKUP(X15,Accueil!$W$17:$W$22,1,0)),1,0)</f>
        <v>0</v>
      </c>
      <c r="EB15" s="158">
        <f>IF(ISERROR(VLOOKUP(Y15,Accueil!$W$17:$W$22,1,0)),1,0)</f>
        <v>0</v>
      </c>
      <c r="EC15" s="158">
        <f>IF(ISERROR(VLOOKUP(Z15,Accueil!$W$17:$W$22,1,0)),1,0)</f>
        <v>0</v>
      </c>
      <c r="ED15" s="158">
        <f>IF(ISERROR(VLOOKUP(AA15,Accueil!$W$17:$W$22,1,0)),1,0)</f>
        <v>0</v>
      </c>
      <c r="EE15" s="158">
        <f>IF(ISERROR(VLOOKUP(AB15,Accueil!$W$17:$W$22,1,0)),1,0)</f>
        <v>0</v>
      </c>
      <c r="EF15" s="158">
        <f>IF(ISERROR(VLOOKUP(AC15,Accueil!$W$17:$W$22,1,0)),1,0)</f>
        <v>0</v>
      </c>
      <c r="EG15" s="158">
        <f>IF(ISERROR(VLOOKUP(AD15,Accueil!$W$17:$W$22,1,0)),1,0)</f>
        <v>0</v>
      </c>
      <c r="EH15" s="158">
        <f>IF(ISERROR(VLOOKUP(AE15,Accueil!$W$17:$W$22,1,0)),1,0)</f>
        <v>0</v>
      </c>
      <c r="EI15" s="158">
        <f>IF(ISERROR(VLOOKUP(AF15,Accueil!$W$17:$W$22,1,0)),1,0)</f>
        <v>0</v>
      </c>
      <c r="EJ15" s="158">
        <f>IF(ISERROR(VLOOKUP(AG15,Accueil!$W$17:$W$22,1,0)),1,0)</f>
        <v>0</v>
      </c>
      <c r="EK15" s="158">
        <f>IF(ISERROR(VLOOKUP(AH15,Accueil!$W$17:$W$22,1,0)),1,0)</f>
        <v>0</v>
      </c>
      <c r="EL15" s="158">
        <f>IF(ISERROR(VLOOKUP(AI15,Accueil!$W$17:$W$22,1,0)),1,0)</f>
        <v>0</v>
      </c>
      <c r="EM15" s="158">
        <f>IF(ISERROR(VLOOKUP(AJ15,Accueil!$W$17:$W$22,1,0)),1,0)</f>
        <v>0</v>
      </c>
      <c r="EN15" s="158">
        <f>IF(ISERROR(VLOOKUP(AK15,Accueil!$W$17:$W$22,1,0)),1,0)</f>
        <v>0</v>
      </c>
      <c r="EO15" s="158">
        <f>IF(ISERROR(VLOOKUP(AL15,Accueil!$W$17:$W$22,1,0)),1,0)</f>
        <v>0</v>
      </c>
      <c r="EP15" s="158">
        <f>IF(ISERROR(VLOOKUP(AM15,Accueil!$W$17:$W$22,1,0)),1,0)</f>
        <v>0</v>
      </c>
      <c r="EQ15" s="158">
        <f>IF(ISERROR(VLOOKUP(AN15,Accueil!$W$17:$W$22,1,0)),1,0)</f>
        <v>0</v>
      </c>
      <c r="ER15" s="158">
        <f>IF(ISERROR(VLOOKUP(AO15,Accueil!$W$17:$W$22,1,0)),1,0)</f>
        <v>0</v>
      </c>
      <c r="ES15" s="158">
        <f>IF(ISERROR(VLOOKUP(AP15,Accueil!$W$17:$W$22,1,0)),1,0)</f>
        <v>0</v>
      </c>
      <c r="ET15" s="158">
        <f>IF(ISERROR(VLOOKUP(AQ15,Accueil!$W$17:$W$22,1,0)),1,0)</f>
        <v>0</v>
      </c>
      <c r="EU15" s="158">
        <f>IF(ISERROR(VLOOKUP(AR15,Accueil!$W$17:$W$22,1,0)),1,0)</f>
        <v>0</v>
      </c>
      <c r="EV15" s="158">
        <f>IF(ISERROR(VLOOKUP(AS15,Accueil!$W$17:$W$22,1,0)),1,0)</f>
        <v>0</v>
      </c>
      <c r="EW15" s="158">
        <f>IF(ISERROR(VLOOKUP(AT15,Accueil!$W$17:$W$22,1,0)),1,0)</f>
        <v>0</v>
      </c>
      <c r="EX15" s="158">
        <f>IF(ISERROR(VLOOKUP(AU15,Accueil!$W$17:$W$22,1,0)),1,0)</f>
        <v>0</v>
      </c>
      <c r="EY15" s="158">
        <f>IF(ISERROR(VLOOKUP(AV15,Accueil!$W$17:$W$22,1,0)),1,0)</f>
        <v>0</v>
      </c>
      <c r="EZ15" s="158">
        <f>IF(ISERROR(VLOOKUP(AW15,Accueil!$W$17:$W$22,1,0)),1,0)</f>
        <v>0</v>
      </c>
      <c r="FA15" s="158">
        <f>IF(ISERROR(VLOOKUP(AX15,Accueil!$W$17:$W$22,1,0)),1,0)</f>
        <v>0</v>
      </c>
      <c r="FB15" s="158">
        <f>IF(ISERROR(VLOOKUP(AY15,Accueil!$W$17:$W$22,1,0)),1,0)</f>
        <v>0</v>
      </c>
      <c r="FC15" s="158">
        <f>IF(ISERROR(VLOOKUP(AZ15,Accueil!$W$17:$W$22,1,0)),1,0)</f>
        <v>0</v>
      </c>
      <c r="FD15" s="158">
        <f>IF(ISERROR(VLOOKUP(BA15,Accueil!$W$17:$W$22,1,0)),1,0)</f>
        <v>0</v>
      </c>
      <c r="FE15" s="158">
        <f>IF(ISERROR(VLOOKUP(BB15,Accueil!$W$17:$W$22,1,0)),1,0)</f>
        <v>0</v>
      </c>
      <c r="FF15" s="158">
        <f>IF(ISERROR(VLOOKUP(BC15,Accueil!$W$17:$W$22,1,0)),1,0)</f>
        <v>0</v>
      </c>
      <c r="FG15" s="158">
        <f>IF(ISERROR(VLOOKUP(BD15,Accueil!$W$17:$W$22,1,0)),1,0)</f>
        <v>0</v>
      </c>
      <c r="FH15" s="158">
        <f>IF(ISERROR(VLOOKUP(BE15,Accueil!$W$17:$W$22,1,0)),1,0)</f>
        <v>0</v>
      </c>
      <c r="FI15" s="158">
        <f>IF(ISERROR(VLOOKUP(BF15,Accueil!$W$17:$W$22,1,0)),1,0)</f>
        <v>0</v>
      </c>
      <c r="FJ15" s="158">
        <f>IF(ISERROR(VLOOKUP(BG15,Accueil!$W$17:$W$22,1,0)),1,0)</f>
        <v>0</v>
      </c>
      <c r="FK15" s="158">
        <f>IF(ISERROR(VLOOKUP(BH15,Accueil!$W$17:$W$22,1,0)),1,0)</f>
        <v>0</v>
      </c>
      <c r="FL15" s="158">
        <f>IF(ISERROR(VLOOKUP(BI15,Accueil!$W$17:$W$22,1,0)),1,0)</f>
        <v>0</v>
      </c>
      <c r="FM15" s="158">
        <f>IF(ISERROR(VLOOKUP(BJ15,Accueil!$W$17:$W$22,1,0)),1,0)</f>
        <v>0</v>
      </c>
      <c r="FN15" s="158">
        <f>IF(ISERROR(VLOOKUP(BK15,Accueil!$W$17:$W$22,1,0)),1,0)</f>
        <v>0</v>
      </c>
      <c r="FO15" s="158">
        <f>IF(ISERROR(VLOOKUP(BL15,Accueil!$W$17:$W$22,1,0)),1,0)</f>
        <v>0</v>
      </c>
      <c r="FP15" s="158">
        <f>IF(ISERROR(VLOOKUP(BM15,Accueil!$W$17:$W$22,1,0)),1,0)</f>
        <v>0</v>
      </c>
      <c r="FQ15" s="158">
        <f>IF(ISERROR(VLOOKUP(BN15,Accueil!$W$17:$W$22,1,0)),1,0)</f>
        <v>0</v>
      </c>
      <c r="FR15" s="158">
        <f>IF(ISERROR(VLOOKUP(BO15,Accueil!$W$17:$W$22,1,0)),1,0)</f>
        <v>0</v>
      </c>
      <c r="FS15" s="158">
        <f>IF(ISERROR(VLOOKUP(BP15,Accueil!$W$17:$W$22,1,0)),1,0)</f>
        <v>0</v>
      </c>
      <c r="FT15" s="158">
        <f>IF(ISERROR(VLOOKUP(BQ15,Accueil!$W$17:$W$22,1,0)),1,0)</f>
        <v>0</v>
      </c>
      <c r="FU15" s="158">
        <f>IF(ISERROR(VLOOKUP(BR15,Accueil!$W$17:$W$22,1,0)),1,0)</f>
        <v>0</v>
      </c>
      <c r="FV15" s="158">
        <f>IF(ISERROR(VLOOKUP(BS15,Accueil!$W$17:$W$22,1,0)),1,0)</f>
        <v>0</v>
      </c>
      <c r="FW15" s="158">
        <f>IF(ISERROR(VLOOKUP(BT15,Accueil!$W$17:$W$22,1,0)),1,0)</f>
        <v>0</v>
      </c>
      <c r="FX15" s="158">
        <f>IF(ISERROR(VLOOKUP(BU15,Accueil!$W$17:$W$22,1,0)),1,0)</f>
        <v>0</v>
      </c>
      <c r="FY15" s="158">
        <f>IF(ISERROR(VLOOKUP(BV15,Accueil!$W$17:$W$22,1,0)),1,0)</f>
        <v>0</v>
      </c>
      <c r="FZ15" s="158">
        <f>IF(ISERROR(VLOOKUP(BW15,Accueil!$W$17:$W$22,1,0)),1,0)</f>
        <v>0</v>
      </c>
      <c r="GA15" s="158">
        <f>IF(ISERROR(VLOOKUP(BX15,Accueil!$W$17:$W$22,1,0)),1,0)</f>
        <v>0</v>
      </c>
      <c r="GB15" s="158">
        <f>IF(ISERROR(VLOOKUP(BY15,Accueil!$W$17:$W$22,1,0)),1,0)</f>
        <v>0</v>
      </c>
      <c r="GC15" s="158">
        <f>IF(ISERROR(VLOOKUP(BZ15,Accueil!$W$17:$W$22,1,0)),1,0)</f>
        <v>0</v>
      </c>
      <c r="GD15" s="158">
        <f>IF(ISERROR(VLOOKUP(CA15,Accueil!$W$17:$W$22,1,0)),1,0)</f>
        <v>0</v>
      </c>
      <c r="GE15" s="158">
        <f>IF(ISERROR(VLOOKUP(CB15,Accueil!$W$17:$W$22,1,0)),1,0)</f>
        <v>0</v>
      </c>
      <c r="GF15" s="158">
        <f>IF(ISERROR(VLOOKUP(CC15,Accueil!$W$17:$W$22,1,0)),1,0)</f>
        <v>0</v>
      </c>
      <c r="GG15" s="158">
        <f>IF(ISERROR(VLOOKUP(CD15,Accueil!$W$17:$W$22,1,0)),1,0)</f>
        <v>0</v>
      </c>
      <c r="GH15" s="158">
        <f>IF(ISERROR(VLOOKUP(CE15,Accueil!$W$17:$W$22,1,0)),1,0)</f>
        <v>0</v>
      </c>
      <c r="GI15" s="158">
        <f>IF(ISERROR(VLOOKUP(CF15,Accueil!$W$17:$W$22,1,0)),1,0)</f>
        <v>0</v>
      </c>
      <c r="GJ15" s="158">
        <f>IF(ISERROR(VLOOKUP(CG15,Accueil!$W$17:$W$22,1,0)),1,0)</f>
        <v>0</v>
      </c>
      <c r="GK15" s="158">
        <f>IF(ISERROR(VLOOKUP(CH15,Accueil!$W$17:$W$22,1,0)),1,0)</f>
        <v>0</v>
      </c>
      <c r="GL15" s="158">
        <f>IF(ISERROR(VLOOKUP(CI15,Accueil!$W$17:$W$22,1,0)),1,0)</f>
        <v>0</v>
      </c>
      <c r="GM15" s="158">
        <f>IF(ISERROR(VLOOKUP(CJ15,Accueil!$W$17:$W$22,1,0)),1,0)</f>
        <v>0</v>
      </c>
      <c r="GN15" s="158">
        <f>IF(ISERROR(VLOOKUP(CK15,Accueil!$W$17:$W$22,1,0)),1,0)</f>
        <v>0</v>
      </c>
      <c r="GO15" s="158">
        <f>IF(ISERROR(VLOOKUP(CL15,Accueil!$W$17:$W$22,1,0)),1,0)</f>
        <v>0</v>
      </c>
      <c r="GP15" s="158">
        <f>IF(ISERROR(VLOOKUP(CM15,Accueil!$W$17:$W$22,1,0)),1,0)</f>
        <v>0</v>
      </c>
      <c r="GQ15" s="158">
        <f>IF(ISERROR(VLOOKUP(CN15,Accueil!$W$17:$W$22,1,0)),1,0)</f>
        <v>0</v>
      </c>
      <c r="GR15" s="158">
        <f>IF(ISERROR(VLOOKUP(CO15,Accueil!$W$17:$W$22,1,0)),1,0)</f>
        <v>0</v>
      </c>
      <c r="GS15" s="158">
        <f>IF(ISERROR(VLOOKUP(CP15,Accueil!$W$17:$W$22,1,0)),1,0)</f>
        <v>0</v>
      </c>
      <c r="GT15" s="158">
        <f>IF(ISERROR(VLOOKUP(CQ15,Accueil!$W$17:$W$22,1,0)),1,0)</f>
        <v>0</v>
      </c>
      <c r="GU15" s="158">
        <f>IF(ISERROR(VLOOKUP(CR15,Accueil!$W$17:$W$22,1,0)),1,0)</f>
        <v>0</v>
      </c>
      <c r="GV15" s="158">
        <f>IF(ISERROR(VLOOKUP(CS15,Accueil!$W$17:$W$22,1,0)),1,0)</f>
        <v>0</v>
      </c>
      <c r="GW15" s="158">
        <f>IF(ISERROR(VLOOKUP(CT15,Accueil!$W$17:$W$22,1,0)),1,0)</f>
        <v>0</v>
      </c>
      <c r="GX15" s="158">
        <f>IF(ISERROR(VLOOKUP(CU15,Accueil!$W$17:$W$22,1,0)),1,0)</f>
        <v>0</v>
      </c>
      <c r="GY15" s="158">
        <f>IF(ISERROR(VLOOKUP(CV15,Accueil!$W$17:$W$22,1,0)),1,0)</f>
        <v>0</v>
      </c>
      <c r="GZ15" s="158">
        <f>IF(ISERROR(VLOOKUP(CW15,Accueil!$W$17:$W$22,1,0)),1,0)</f>
        <v>0</v>
      </c>
      <c r="HA15" s="158">
        <f>IF(ISERROR(VLOOKUP(CX15,Accueil!$W$17:$W$22,1,0)),1,0)</f>
        <v>0</v>
      </c>
      <c r="HB15" s="158">
        <f>IF(ISERROR(VLOOKUP(CY15,Accueil!$W$17:$W$22,1,0)),1,0)</f>
        <v>0</v>
      </c>
      <c r="HC15" s="158">
        <f>IF(ISERROR(VLOOKUP(CZ15,Accueil!$W$17:$W$22,1,0)),1,0)</f>
        <v>0</v>
      </c>
      <c r="HD15" s="158">
        <f>IF(ISERROR(VLOOKUP(DA15,Accueil!$W$17:$W$22,1,0)),1,0)</f>
        <v>0</v>
      </c>
    </row>
    <row r="16" spans="1:213" ht="12.75" customHeight="1">
      <c r="A16" s="360"/>
      <c r="B16" s="12">
        <v>8</v>
      </c>
      <c r="C16" s="26" t="str">
        <f>IF(Accueil!E20="","",Accueil!E20)</f>
        <v/>
      </c>
      <c r="D16" s="27" t="str">
        <f>IF(Accueil!F20="","",Accueil!F20)</f>
        <v/>
      </c>
      <c r="E16" s="83" t="str">
        <f t="shared" si="2"/>
        <v/>
      </c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12">
        <v>8</v>
      </c>
      <c r="DC16" s="11" t="str">
        <f>IF(D16="","",COUNTIF(F16:DA16,Accueil!$AB$28)&amp;" / "&amp;COUNTIF($F$8:$DA$8,"&gt;0")-(COUNTIF(F16:DA16,Accueil!$AG$26)))</f>
        <v/>
      </c>
      <c r="DD16" s="110" t="str">
        <f>IF(D16="","",COUNTIF(F16:DA16,Accueil!$AB$26))</f>
        <v/>
      </c>
      <c r="DE16" s="110" t="str">
        <f>IF(D16="","",IF(COUNTIF($F$8:$DA$8,"&gt;=0")-(COUNTIF(G16:DB16,Accueil!$AG$26))&lt;0,0,COUNTIF($F$8:$DA$8,"&gt;=0")-(COUNTIF(G16:DB16,Accueil!$AG$26))))</f>
        <v/>
      </c>
      <c r="DF16" s="11" t="str">
        <f t="shared" si="3"/>
        <v/>
      </c>
      <c r="DG16" s="29" t="str">
        <f t="shared" si="0"/>
        <v/>
      </c>
      <c r="DH16" s="158">
        <f t="shared" si="4"/>
        <v>0</v>
      </c>
      <c r="DI16" s="158">
        <f>IF(ISERROR(VLOOKUP(F16,Accueil!$W$17:$W$22,1,0)),1,0)</f>
        <v>0</v>
      </c>
      <c r="DJ16" s="158">
        <f>IF(ISERROR(VLOOKUP(G16,Accueil!$W$17:$W$22,1,0)),1,0)</f>
        <v>0</v>
      </c>
      <c r="DK16" s="158">
        <f>IF(ISERROR(VLOOKUP(H16,Accueil!$W$17:$W$22,1,0)),1,0)</f>
        <v>0</v>
      </c>
      <c r="DL16" s="158">
        <f>IF(ISERROR(VLOOKUP(I16,Accueil!$W$17:$W$22,1,0)),1,0)</f>
        <v>0</v>
      </c>
      <c r="DM16" s="158">
        <f>IF(ISERROR(VLOOKUP(J16,Accueil!$W$17:$W$22,1,0)),1,0)</f>
        <v>0</v>
      </c>
      <c r="DN16" s="158">
        <f>IF(ISERROR(VLOOKUP(K16,Accueil!$W$17:$W$22,1,0)),1,0)</f>
        <v>0</v>
      </c>
      <c r="DO16" s="158">
        <f>IF(ISERROR(VLOOKUP(L16,Accueil!$W$17:$W$22,1,0)),1,0)</f>
        <v>0</v>
      </c>
      <c r="DP16" s="158">
        <f>IF(ISERROR(VLOOKUP(M16,Accueil!$W$17:$W$22,1,0)),1,0)</f>
        <v>0</v>
      </c>
      <c r="DQ16" s="158">
        <f>IF(ISERROR(VLOOKUP(N16,Accueil!$W$17:$W$22,1,0)),1,0)</f>
        <v>0</v>
      </c>
      <c r="DR16" s="158">
        <f>IF(ISERROR(VLOOKUP(O16,Accueil!$W$17:$W$22,1,0)),1,0)</f>
        <v>0</v>
      </c>
      <c r="DS16" s="158">
        <f>IF(ISERROR(VLOOKUP(P16,Accueil!$W$17:$W$22,1,0)),1,0)</f>
        <v>0</v>
      </c>
      <c r="DT16" s="158">
        <f>IF(ISERROR(VLOOKUP(Q16,Accueil!$W$17:$W$22,1,0)),1,0)</f>
        <v>0</v>
      </c>
      <c r="DU16" s="158">
        <f>IF(ISERROR(VLOOKUP(R16,Accueil!$W$17:$W$22,1,0)),1,0)</f>
        <v>0</v>
      </c>
      <c r="DV16" s="158">
        <f>IF(ISERROR(VLOOKUP(S16,Accueil!$W$17:$W$22,1,0)),1,0)</f>
        <v>0</v>
      </c>
      <c r="DW16" s="158">
        <f>IF(ISERROR(VLOOKUP(T16,Accueil!$W$17:$W$22,1,0)),1,0)</f>
        <v>0</v>
      </c>
      <c r="DX16" s="158">
        <f>IF(ISERROR(VLOOKUP(U16,Accueil!$W$17:$W$22,1,0)),1,0)</f>
        <v>0</v>
      </c>
      <c r="DY16" s="158">
        <f>IF(ISERROR(VLOOKUP(V16,Accueil!$W$17:$W$22,1,0)),1,0)</f>
        <v>0</v>
      </c>
      <c r="DZ16" s="158">
        <f>IF(ISERROR(VLOOKUP(W16,Accueil!$W$17:$W$22,1,0)),1,0)</f>
        <v>0</v>
      </c>
      <c r="EA16" s="158">
        <f>IF(ISERROR(VLOOKUP(X16,Accueil!$W$17:$W$22,1,0)),1,0)</f>
        <v>0</v>
      </c>
      <c r="EB16" s="158">
        <f>IF(ISERROR(VLOOKUP(Y16,Accueil!$W$17:$W$22,1,0)),1,0)</f>
        <v>0</v>
      </c>
      <c r="EC16" s="158">
        <f>IF(ISERROR(VLOOKUP(Z16,Accueil!$W$17:$W$22,1,0)),1,0)</f>
        <v>0</v>
      </c>
      <c r="ED16" s="158">
        <f>IF(ISERROR(VLOOKUP(AA16,Accueil!$W$17:$W$22,1,0)),1,0)</f>
        <v>0</v>
      </c>
      <c r="EE16" s="158">
        <f>IF(ISERROR(VLOOKUP(AB16,Accueil!$W$17:$W$22,1,0)),1,0)</f>
        <v>0</v>
      </c>
      <c r="EF16" s="158">
        <f>IF(ISERROR(VLOOKUP(AC16,Accueil!$W$17:$W$22,1,0)),1,0)</f>
        <v>0</v>
      </c>
      <c r="EG16" s="158">
        <f>IF(ISERROR(VLOOKUP(AD16,Accueil!$W$17:$W$22,1,0)),1,0)</f>
        <v>0</v>
      </c>
      <c r="EH16" s="158">
        <f>IF(ISERROR(VLOOKUP(AE16,Accueil!$W$17:$W$22,1,0)),1,0)</f>
        <v>0</v>
      </c>
      <c r="EI16" s="158">
        <f>IF(ISERROR(VLOOKUP(AF16,Accueil!$W$17:$W$22,1,0)),1,0)</f>
        <v>0</v>
      </c>
      <c r="EJ16" s="158">
        <f>IF(ISERROR(VLOOKUP(AG16,Accueil!$W$17:$W$22,1,0)),1,0)</f>
        <v>0</v>
      </c>
      <c r="EK16" s="158">
        <f>IF(ISERROR(VLOOKUP(AH16,Accueil!$W$17:$W$22,1,0)),1,0)</f>
        <v>0</v>
      </c>
      <c r="EL16" s="158">
        <f>IF(ISERROR(VLOOKUP(AI16,Accueil!$W$17:$W$22,1,0)),1,0)</f>
        <v>0</v>
      </c>
      <c r="EM16" s="158">
        <f>IF(ISERROR(VLOOKUP(AJ16,Accueil!$W$17:$W$22,1,0)),1,0)</f>
        <v>0</v>
      </c>
      <c r="EN16" s="158">
        <f>IF(ISERROR(VLOOKUP(AK16,Accueil!$W$17:$W$22,1,0)),1,0)</f>
        <v>0</v>
      </c>
      <c r="EO16" s="158">
        <f>IF(ISERROR(VLOOKUP(AL16,Accueil!$W$17:$W$22,1,0)),1,0)</f>
        <v>0</v>
      </c>
      <c r="EP16" s="158">
        <f>IF(ISERROR(VLOOKUP(AM16,Accueil!$W$17:$W$22,1,0)),1,0)</f>
        <v>0</v>
      </c>
      <c r="EQ16" s="158">
        <f>IF(ISERROR(VLOOKUP(AN16,Accueil!$W$17:$W$22,1,0)),1,0)</f>
        <v>0</v>
      </c>
      <c r="ER16" s="158">
        <f>IF(ISERROR(VLOOKUP(AO16,Accueil!$W$17:$W$22,1,0)),1,0)</f>
        <v>0</v>
      </c>
      <c r="ES16" s="158">
        <f>IF(ISERROR(VLOOKUP(AP16,Accueil!$W$17:$W$22,1,0)),1,0)</f>
        <v>0</v>
      </c>
      <c r="ET16" s="158">
        <f>IF(ISERROR(VLOOKUP(AQ16,Accueil!$W$17:$W$22,1,0)),1,0)</f>
        <v>0</v>
      </c>
      <c r="EU16" s="158">
        <f>IF(ISERROR(VLOOKUP(AR16,Accueil!$W$17:$W$22,1,0)),1,0)</f>
        <v>0</v>
      </c>
      <c r="EV16" s="158">
        <f>IF(ISERROR(VLOOKUP(AS16,Accueil!$W$17:$W$22,1,0)),1,0)</f>
        <v>0</v>
      </c>
      <c r="EW16" s="158">
        <f>IF(ISERROR(VLOOKUP(AT16,Accueil!$W$17:$W$22,1,0)),1,0)</f>
        <v>0</v>
      </c>
      <c r="EX16" s="158">
        <f>IF(ISERROR(VLOOKUP(AU16,Accueil!$W$17:$W$22,1,0)),1,0)</f>
        <v>0</v>
      </c>
      <c r="EY16" s="158">
        <f>IF(ISERROR(VLOOKUP(AV16,Accueil!$W$17:$W$22,1,0)),1,0)</f>
        <v>0</v>
      </c>
      <c r="EZ16" s="158">
        <f>IF(ISERROR(VLOOKUP(AW16,Accueil!$W$17:$W$22,1,0)),1,0)</f>
        <v>0</v>
      </c>
      <c r="FA16" s="158">
        <f>IF(ISERROR(VLOOKUP(AX16,Accueil!$W$17:$W$22,1,0)),1,0)</f>
        <v>0</v>
      </c>
      <c r="FB16" s="158">
        <f>IF(ISERROR(VLOOKUP(AY16,Accueil!$W$17:$W$22,1,0)),1,0)</f>
        <v>0</v>
      </c>
      <c r="FC16" s="158">
        <f>IF(ISERROR(VLOOKUP(AZ16,Accueil!$W$17:$W$22,1,0)),1,0)</f>
        <v>0</v>
      </c>
      <c r="FD16" s="158">
        <f>IF(ISERROR(VLOOKUP(BA16,Accueil!$W$17:$W$22,1,0)),1,0)</f>
        <v>0</v>
      </c>
      <c r="FE16" s="158">
        <f>IF(ISERROR(VLOOKUP(BB16,Accueil!$W$17:$W$22,1,0)),1,0)</f>
        <v>0</v>
      </c>
      <c r="FF16" s="158">
        <f>IF(ISERROR(VLOOKUP(BC16,Accueil!$W$17:$W$22,1,0)),1,0)</f>
        <v>0</v>
      </c>
      <c r="FG16" s="158">
        <f>IF(ISERROR(VLOOKUP(BD16,Accueil!$W$17:$W$22,1,0)),1,0)</f>
        <v>0</v>
      </c>
      <c r="FH16" s="158">
        <f>IF(ISERROR(VLOOKUP(BE16,Accueil!$W$17:$W$22,1,0)),1,0)</f>
        <v>0</v>
      </c>
      <c r="FI16" s="158">
        <f>IF(ISERROR(VLOOKUP(BF16,Accueil!$W$17:$W$22,1,0)),1,0)</f>
        <v>0</v>
      </c>
      <c r="FJ16" s="158">
        <f>IF(ISERROR(VLOOKUP(BG16,Accueil!$W$17:$W$22,1,0)),1,0)</f>
        <v>0</v>
      </c>
      <c r="FK16" s="158">
        <f>IF(ISERROR(VLOOKUP(BH16,Accueil!$W$17:$W$22,1,0)),1,0)</f>
        <v>0</v>
      </c>
      <c r="FL16" s="158">
        <f>IF(ISERROR(VLOOKUP(BI16,Accueil!$W$17:$W$22,1,0)),1,0)</f>
        <v>0</v>
      </c>
      <c r="FM16" s="158">
        <f>IF(ISERROR(VLOOKUP(BJ16,Accueil!$W$17:$W$22,1,0)),1,0)</f>
        <v>0</v>
      </c>
      <c r="FN16" s="158">
        <f>IF(ISERROR(VLOOKUP(BK16,Accueil!$W$17:$W$22,1,0)),1,0)</f>
        <v>0</v>
      </c>
      <c r="FO16" s="158">
        <f>IF(ISERROR(VLOOKUP(BL16,Accueil!$W$17:$W$22,1,0)),1,0)</f>
        <v>0</v>
      </c>
      <c r="FP16" s="158">
        <f>IF(ISERROR(VLOOKUP(BM16,Accueil!$W$17:$W$22,1,0)),1,0)</f>
        <v>0</v>
      </c>
      <c r="FQ16" s="158">
        <f>IF(ISERROR(VLOOKUP(BN16,Accueil!$W$17:$W$22,1,0)),1,0)</f>
        <v>0</v>
      </c>
      <c r="FR16" s="158">
        <f>IF(ISERROR(VLOOKUP(BO16,Accueil!$W$17:$W$22,1,0)),1,0)</f>
        <v>0</v>
      </c>
      <c r="FS16" s="158">
        <f>IF(ISERROR(VLOOKUP(BP16,Accueil!$W$17:$W$22,1,0)),1,0)</f>
        <v>0</v>
      </c>
      <c r="FT16" s="158">
        <f>IF(ISERROR(VLOOKUP(BQ16,Accueil!$W$17:$W$22,1,0)),1,0)</f>
        <v>0</v>
      </c>
      <c r="FU16" s="158">
        <f>IF(ISERROR(VLOOKUP(BR16,Accueil!$W$17:$W$22,1,0)),1,0)</f>
        <v>0</v>
      </c>
      <c r="FV16" s="158">
        <f>IF(ISERROR(VLOOKUP(BS16,Accueil!$W$17:$W$22,1,0)),1,0)</f>
        <v>0</v>
      </c>
      <c r="FW16" s="158">
        <f>IF(ISERROR(VLOOKUP(BT16,Accueil!$W$17:$W$22,1,0)),1,0)</f>
        <v>0</v>
      </c>
      <c r="FX16" s="158">
        <f>IF(ISERROR(VLOOKUP(BU16,Accueil!$W$17:$W$22,1,0)),1,0)</f>
        <v>0</v>
      </c>
      <c r="FY16" s="158">
        <f>IF(ISERROR(VLOOKUP(BV16,Accueil!$W$17:$W$22,1,0)),1,0)</f>
        <v>0</v>
      </c>
      <c r="FZ16" s="158">
        <f>IF(ISERROR(VLOOKUP(BW16,Accueil!$W$17:$W$22,1,0)),1,0)</f>
        <v>0</v>
      </c>
      <c r="GA16" s="158">
        <f>IF(ISERROR(VLOOKUP(BX16,Accueil!$W$17:$W$22,1,0)),1,0)</f>
        <v>0</v>
      </c>
      <c r="GB16" s="158">
        <f>IF(ISERROR(VLOOKUP(BY16,Accueil!$W$17:$W$22,1,0)),1,0)</f>
        <v>0</v>
      </c>
      <c r="GC16" s="158">
        <f>IF(ISERROR(VLOOKUP(BZ16,Accueil!$W$17:$W$22,1,0)),1,0)</f>
        <v>0</v>
      </c>
      <c r="GD16" s="158">
        <f>IF(ISERROR(VLOOKUP(CA16,Accueil!$W$17:$W$22,1,0)),1,0)</f>
        <v>0</v>
      </c>
      <c r="GE16" s="158">
        <f>IF(ISERROR(VLOOKUP(CB16,Accueil!$W$17:$W$22,1,0)),1,0)</f>
        <v>0</v>
      </c>
      <c r="GF16" s="158">
        <f>IF(ISERROR(VLOOKUP(CC16,Accueil!$W$17:$W$22,1,0)),1,0)</f>
        <v>0</v>
      </c>
      <c r="GG16" s="158">
        <f>IF(ISERROR(VLOOKUP(CD16,Accueil!$W$17:$W$22,1,0)),1,0)</f>
        <v>0</v>
      </c>
      <c r="GH16" s="158">
        <f>IF(ISERROR(VLOOKUP(CE16,Accueil!$W$17:$W$22,1,0)),1,0)</f>
        <v>0</v>
      </c>
      <c r="GI16" s="158">
        <f>IF(ISERROR(VLOOKUP(CF16,Accueil!$W$17:$W$22,1,0)),1,0)</f>
        <v>0</v>
      </c>
      <c r="GJ16" s="158">
        <f>IF(ISERROR(VLOOKUP(CG16,Accueil!$W$17:$W$22,1,0)),1,0)</f>
        <v>0</v>
      </c>
      <c r="GK16" s="158">
        <f>IF(ISERROR(VLOOKUP(CH16,Accueil!$W$17:$W$22,1,0)),1,0)</f>
        <v>0</v>
      </c>
      <c r="GL16" s="158">
        <f>IF(ISERROR(VLOOKUP(CI16,Accueil!$W$17:$W$22,1,0)),1,0)</f>
        <v>0</v>
      </c>
      <c r="GM16" s="158">
        <f>IF(ISERROR(VLOOKUP(CJ16,Accueil!$W$17:$W$22,1,0)),1,0)</f>
        <v>0</v>
      </c>
      <c r="GN16" s="158">
        <f>IF(ISERROR(VLOOKUP(CK16,Accueil!$W$17:$W$22,1,0)),1,0)</f>
        <v>0</v>
      </c>
      <c r="GO16" s="158">
        <f>IF(ISERROR(VLOOKUP(CL16,Accueil!$W$17:$W$22,1,0)),1,0)</f>
        <v>0</v>
      </c>
      <c r="GP16" s="158">
        <f>IF(ISERROR(VLOOKUP(CM16,Accueil!$W$17:$W$22,1,0)),1,0)</f>
        <v>0</v>
      </c>
      <c r="GQ16" s="158">
        <f>IF(ISERROR(VLOOKUP(CN16,Accueil!$W$17:$W$22,1,0)),1,0)</f>
        <v>0</v>
      </c>
      <c r="GR16" s="158">
        <f>IF(ISERROR(VLOOKUP(CO16,Accueil!$W$17:$W$22,1,0)),1,0)</f>
        <v>0</v>
      </c>
      <c r="GS16" s="158">
        <f>IF(ISERROR(VLOOKUP(CP16,Accueil!$W$17:$W$22,1,0)),1,0)</f>
        <v>0</v>
      </c>
      <c r="GT16" s="158">
        <f>IF(ISERROR(VLOOKUP(CQ16,Accueil!$W$17:$W$22,1,0)),1,0)</f>
        <v>0</v>
      </c>
      <c r="GU16" s="158">
        <f>IF(ISERROR(VLOOKUP(CR16,Accueil!$W$17:$W$22,1,0)),1,0)</f>
        <v>0</v>
      </c>
      <c r="GV16" s="158">
        <f>IF(ISERROR(VLOOKUP(CS16,Accueil!$W$17:$W$22,1,0)),1,0)</f>
        <v>0</v>
      </c>
      <c r="GW16" s="158">
        <f>IF(ISERROR(VLOOKUP(CT16,Accueil!$W$17:$W$22,1,0)),1,0)</f>
        <v>0</v>
      </c>
      <c r="GX16" s="158">
        <f>IF(ISERROR(VLOOKUP(CU16,Accueil!$W$17:$W$22,1,0)),1,0)</f>
        <v>0</v>
      </c>
      <c r="GY16" s="158">
        <f>IF(ISERROR(VLOOKUP(CV16,Accueil!$W$17:$W$22,1,0)),1,0)</f>
        <v>0</v>
      </c>
      <c r="GZ16" s="158">
        <f>IF(ISERROR(VLOOKUP(CW16,Accueil!$W$17:$W$22,1,0)),1,0)</f>
        <v>0</v>
      </c>
      <c r="HA16" s="158">
        <f>IF(ISERROR(VLOOKUP(CX16,Accueil!$W$17:$W$22,1,0)),1,0)</f>
        <v>0</v>
      </c>
      <c r="HB16" s="158">
        <f>IF(ISERROR(VLOOKUP(CY16,Accueil!$W$17:$W$22,1,0)),1,0)</f>
        <v>0</v>
      </c>
      <c r="HC16" s="158">
        <f>IF(ISERROR(VLOOKUP(CZ16,Accueil!$W$17:$W$22,1,0)),1,0)</f>
        <v>0</v>
      </c>
      <c r="HD16" s="158">
        <f>IF(ISERROR(VLOOKUP(DA16,Accueil!$W$17:$W$22,1,0)),1,0)</f>
        <v>0</v>
      </c>
    </row>
    <row r="17" spans="1:212" ht="12.75" customHeight="1">
      <c r="A17" s="360"/>
      <c r="B17" s="12">
        <v>9</v>
      </c>
      <c r="C17" s="26" t="str">
        <f>IF(Accueil!E21="","",Accueil!E21)</f>
        <v/>
      </c>
      <c r="D17" s="27" t="str">
        <f>IF(Accueil!F21="","",Accueil!F21)</f>
        <v/>
      </c>
      <c r="E17" s="83" t="str">
        <f t="shared" si="2"/>
        <v/>
      </c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12">
        <v>9</v>
      </c>
      <c r="DC17" s="11" t="str">
        <f>IF(D17="","",COUNTIF(F17:DA17,Accueil!$AB$28)&amp;" / "&amp;COUNTIF($F$8:$DA$8,"&gt;0")-(COUNTIF(F17:DA17,Accueil!$AG$26)))</f>
        <v/>
      </c>
      <c r="DD17" s="110" t="str">
        <f>IF(D17="","",COUNTIF(F17:DA17,Accueil!$AB$26))</f>
        <v/>
      </c>
      <c r="DE17" s="110" t="str">
        <f>IF(D17="","",IF(COUNTIF($F$8:$DA$8,"&gt;=0")-(COUNTIF(G17:DB17,Accueil!$AG$26))&lt;0,0,COUNTIF($F$8:$DA$8,"&gt;=0")-(COUNTIF(G17:DB17,Accueil!$AG$26))))</f>
        <v/>
      </c>
      <c r="DF17" s="11" t="str">
        <f t="shared" si="3"/>
        <v/>
      </c>
      <c r="DG17" s="29" t="str">
        <f t="shared" si="0"/>
        <v/>
      </c>
      <c r="DH17" s="158">
        <f t="shared" si="4"/>
        <v>0</v>
      </c>
      <c r="DI17" s="158">
        <f>IF(ISERROR(VLOOKUP(F17,Accueil!$W$17:$W$22,1,0)),1,0)</f>
        <v>0</v>
      </c>
      <c r="DJ17" s="158">
        <f>IF(ISERROR(VLOOKUP(G17,Accueil!$W$17:$W$22,1,0)),1,0)</f>
        <v>0</v>
      </c>
      <c r="DK17" s="158">
        <f>IF(ISERROR(VLOOKUP(H17,Accueil!$W$17:$W$22,1,0)),1,0)</f>
        <v>0</v>
      </c>
      <c r="DL17" s="158">
        <f>IF(ISERROR(VLOOKUP(I17,Accueil!$W$17:$W$22,1,0)),1,0)</f>
        <v>0</v>
      </c>
      <c r="DM17" s="158">
        <f>IF(ISERROR(VLOOKUP(J17,Accueil!$W$17:$W$22,1,0)),1,0)</f>
        <v>0</v>
      </c>
      <c r="DN17" s="158">
        <f>IF(ISERROR(VLOOKUP(K17,Accueil!$W$17:$W$22,1,0)),1,0)</f>
        <v>0</v>
      </c>
      <c r="DO17" s="158">
        <f>IF(ISERROR(VLOOKUP(L17,Accueil!$W$17:$W$22,1,0)),1,0)</f>
        <v>0</v>
      </c>
      <c r="DP17" s="158">
        <f>IF(ISERROR(VLOOKUP(M17,Accueil!$W$17:$W$22,1,0)),1,0)</f>
        <v>0</v>
      </c>
      <c r="DQ17" s="158">
        <f>IF(ISERROR(VLOOKUP(N17,Accueil!$W$17:$W$22,1,0)),1,0)</f>
        <v>0</v>
      </c>
      <c r="DR17" s="158">
        <f>IF(ISERROR(VLOOKUP(O17,Accueil!$W$17:$W$22,1,0)),1,0)</f>
        <v>0</v>
      </c>
      <c r="DS17" s="158">
        <f>IF(ISERROR(VLOOKUP(P17,Accueil!$W$17:$W$22,1,0)),1,0)</f>
        <v>0</v>
      </c>
      <c r="DT17" s="158">
        <f>IF(ISERROR(VLOOKUP(Q17,Accueil!$W$17:$W$22,1,0)),1,0)</f>
        <v>0</v>
      </c>
      <c r="DU17" s="158">
        <f>IF(ISERROR(VLOOKUP(R17,Accueil!$W$17:$W$22,1,0)),1,0)</f>
        <v>0</v>
      </c>
      <c r="DV17" s="158">
        <f>IF(ISERROR(VLOOKUP(S17,Accueil!$W$17:$W$22,1,0)),1,0)</f>
        <v>0</v>
      </c>
      <c r="DW17" s="158">
        <f>IF(ISERROR(VLOOKUP(T17,Accueil!$W$17:$W$22,1,0)),1,0)</f>
        <v>0</v>
      </c>
      <c r="DX17" s="158">
        <f>IF(ISERROR(VLOOKUP(U17,Accueil!$W$17:$W$22,1,0)),1,0)</f>
        <v>0</v>
      </c>
      <c r="DY17" s="158">
        <f>IF(ISERROR(VLOOKUP(V17,Accueil!$W$17:$W$22,1,0)),1,0)</f>
        <v>0</v>
      </c>
      <c r="DZ17" s="158">
        <f>IF(ISERROR(VLOOKUP(W17,Accueil!$W$17:$W$22,1,0)),1,0)</f>
        <v>0</v>
      </c>
      <c r="EA17" s="158">
        <f>IF(ISERROR(VLOOKUP(X17,Accueil!$W$17:$W$22,1,0)),1,0)</f>
        <v>0</v>
      </c>
      <c r="EB17" s="158">
        <f>IF(ISERROR(VLOOKUP(Y17,Accueil!$W$17:$W$22,1,0)),1,0)</f>
        <v>0</v>
      </c>
      <c r="EC17" s="158">
        <f>IF(ISERROR(VLOOKUP(Z17,Accueil!$W$17:$W$22,1,0)),1,0)</f>
        <v>0</v>
      </c>
      <c r="ED17" s="158">
        <f>IF(ISERROR(VLOOKUP(AA17,Accueil!$W$17:$W$22,1,0)),1,0)</f>
        <v>0</v>
      </c>
      <c r="EE17" s="158">
        <f>IF(ISERROR(VLOOKUP(AB17,Accueil!$W$17:$W$22,1,0)),1,0)</f>
        <v>0</v>
      </c>
      <c r="EF17" s="158">
        <f>IF(ISERROR(VLOOKUP(AC17,Accueil!$W$17:$W$22,1,0)),1,0)</f>
        <v>0</v>
      </c>
      <c r="EG17" s="158">
        <f>IF(ISERROR(VLOOKUP(AD17,Accueil!$W$17:$W$22,1,0)),1,0)</f>
        <v>0</v>
      </c>
      <c r="EH17" s="158">
        <f>IF(ISERROR(VLOOKUP(AE17,Accueil!$W$17:$W$22,1,0)),1,0)</f>
        <v>0</v>
      </c>
      <c r="EI17" s="158">
        <f>IF(ISERROR(VLOOKUP(AF17,Accueil!$W$17:$W$22,1,0)),1,0)</f>
        <v>0</v>
      </c>
      <c r="EJ17" s="158">
        <f>IF(ISERROR(VLOOKUP(AG17,Accueil!$W$17:$W$22,1,0)),1,0)</f>
        <v>0</v>
      </c>
      <c r="EK17" s="158">
        <f>IF(ISERROR(VLOOKUP(AH17,Accueil!$W$17:$W$22,1,0)),1,0)</f>
        <v>0</v>
      </c>
      <c r="EL17" s="158">
        <f>IF(ISERROR(VLOOKUP(AI17,Accueil!$W$17:$W$22,1,0)),1,0)</f>
        <v>0</v>
      </c>
      <c r="EM17" s="158">
        <f>IF(ISERROR(VLOOKUP(AJ17,Accueil!$W$17:$W$22,1,0)),1,0)</f>
        <v>0</v>
      </c>
      <c r="EN17" s="158">
        <f>IF(ISERROR(VLOOKUP(AK17,Accueil!$W$17:$W$22,1,0)),1,0)</f>
        <v>0</v>
      </c>
      <c r="EO17" s="158">
        <f>IF(ISERROR(VLOOKUP(AL17,Accueil!$W$17:$W$22,1,0)),1,0)</f>
        <v>0</v>
      </c>
      <c r="EP17" s="158">
        <f>IF(ISERROR(VLOOKUP(AM17,Accueil!$W$17:$W$22,1,0)),1,0)</f>
        <v>0</v>
      </c>
      <c r="EQ17" s="158">
        <f>IF(ISERROR(VLOOKUP(AN17,Accueil!$W$17:$W$22,1,0)),1,0)</f>
        <v>0</v>
      </c>
      <c r="ER17" s="158">
        <f>IF(ISERROR(VLOOKUP(AO17,Accueil!$W$17:$W$22,1,0)),1,0)</f>
        <v>0</v>
      </c>
      <c r="ES17" s="158">
        <f>IF(ISERROR(VLOOKUP(AP17,Accueil!$W$17:$W$22,1,0)),1,0)</f>
        <v>0</v>
      </c>
      <c r="ET17" s="158">
        <f>IF(ISERROR(VLOOKUP(AQ17,Accueil!$W$17:$W$22,1,0)),1,0)</f>
        <v>0</v>
      </c>
      <c r="EU17" s="158">
        <f>IF(ISERROR(VLOOKUP(AR17,Accueil!$W$17:$W$22,1,0)),1,0)</f>
        <v>0</v>
      </c>
      <c r="EV17" s="158">
        <f>IF(ISERROR(VLOOKUP(AS17,Accueil!$W$17:$W$22,1,0)),1,0)</f>
        <v>0</v>
      </c>
      <c r="EW17" s="158">
        <f>IF(ISERROR(VLOOKUP(AT17,Accueil!$W$17:$W$22,1,0)),1,0)</f>
        <v>0</v>
      </c>
      <c r="EX17" s="158">
        <f>IF(ISERROR(VLOOKUP(AU17,Accueil!$W$17:$W$22,1,0)),1,0)</f>
        <v>0</v>
      </c>
      <c r="EY17" s="158">
        <f>IF(ISERROR(VLOOKUP(AV17,Accueil!$W$17:$W$22,1,0)),1,0)</f>
        <v>0</v>
      </c>
      <c r="EZ17" s="158">
        <f>IF(ISERROR(VLOOKUP(AW17,Accueil!$W$17:$W$22,1,0)),1,0)</f>
        <v>0</v>
      </c>
      <c r="FA17" s="158">
        <f>IF(ISERROR(VLOOKUP(AX17,Accueil!$W$17:$W$22,1,0)),1,0)</f>
        <v>0</v>
      </c>
      <c r="FB17" s="158">
        <f>IF(ISERROR(VLOOKUP(AY17,Accueil!$W$17:$W$22,1,0)),1,0)</f>
        <v>0</v>
      </c>
      <c r="FC17" s="158">
        <f>IF(ISERROR(VLOOKUP(AZ17,Accueil!$W$17:$W$22,1,0)),1,0)</f>
        <v>0</v>
      </c>
      <c r="FD17" s="158">
        <f>IF(ISERROR(VLOOKUP(BA17,Accueil!$W$17:$W$22,1,0)),1,0)</f>
        <v>0</v>
      </c>
      <c r="FE17" s="158">
        <f>IF(ISERROR(VLOOKUP(BB17,Accueil!$W$17:$W$22,1,0)),1,0)</f>
        <v>0</v>
      </c>
      <c r="FF17" s="158">
        <f>IF(ISERROR(VLOOKUP(BC17,Accueil!$W$17:$W$22,1,0)),1,0)</f>
        <v>0</v>
      </c>
      <c r="FG17" s="158">
        <f>IF(ISERROR(VLOOKUP(BD17,Accueil!$W$17:$W$22,1,0)),1,0)</f>
        <v>0</v>
      </c>
      <c r="FH17" s="158">
        <f>IF(ISERROR(VLOOKUP(BE17,Accueil!$W$17:$W$22,1,0)),1,0)</f>
        <v>0</v>
      </c>
      <c r="FI17" s="158">
        <f>IF(ISERROR(VLOOKUP(BF17,Accueil!$W$17:$W$22,1,0)),1,0)</f>
        <v>0</v>
      </c>
      <c r="FJ17" s="158">
        <f>IF(ISERROR(VLOOKUP(BG17,Accueil!$W$17:$W$22,1,0)),1,0)</f>
        <v>0</v>
      </c>
      <c r="FK17" s="158">
        <f>IF(ISERROR(VLOOKUP(BH17,Accueil!$W$17:$W$22,1,0)),1,0)</f>
        <v>0</v>
      </c>
      <c r="FL17" s="158">
        <f>IF(ISERROR(VLOOKUP(BI17,Accueil!$W$17:$W$22,1,0)),1,0)</f>
        <v>0</v>
      </c>
      <c r="FM17" s="158">
        <f>IF(ISERROR(VLOOKUP(BJ17,Accueil!$W$17:$W$22,1,0)),1,0)</f>
        <v>0</v>
      </c>
      <c r="FN17" s="158">
        <f>IF(ISERROR(VLOOKUP(BK17,Accueil!$W$17:$W$22,1,0)),1,0)</f>
        <v>0</v>
      </c>
      <c r="FO17" s="158">
        <f>IF(ISERROR(VLOOKUP(BL17,Accueil!$W$17:$W$22,1,0)),1,0)</f>
        <v>0</v>
      </c>
      <c r="FP17" s="158">
        <f>IF(ISERROR(VLOOKUP(BM17,Accueil!$W$17:$W$22,1,0)),1,0)</f>
        <v>0</v>
      </c>
      <c r="FQ17" s="158">
        <f>IF(ISERROR(VLOOKUP(BN17,Accueil!$W$17:$W$22,1,0)),1,0)</f>
        <v>0</v>
      </c>
      <c r="FR17" s="158">
        <f>IF(ISERROR(VLOOKUP(BO17,Accueil!$W$17:$W$22,1,0)),1,0)</f>
        <v>0</v>
      </c>
      <c r="FS17" s="158">
        <f>IF(ISERROR(VLOOKUP(BP17,Accueil!$W$17:$W$22,1,0)),1,0)</f>
        <v>0</v>
      </c>
      <c r="FT17" s="158">
        <f>IF(ISERROR(VLOOKUP(BQ17,Accueil!$W$17:$W$22,1,0)),1,0)</f>
        <v>0</v>
      </c>
      <c r="FU17" s="158">
        <f>IF(ISERROR(VLOOKUP(BR17,Accueil!$W$17:$W$22,1,0)),1,0)</f>
        <v>0</v>
      </c>
      <c r="FV17" s="158">
        <f>IF(ISERROR(VLOOKUP(BS17,Accueil!$W$17:$W$22,1,0)),1,0)</f>
        <v>0</v>
      </c>
      <c r="FW17" s="158">
        <f>IF(ISERROR(VLOOKUP(BT17,Accueil!$W$17:$W$22,1,0)),1,0)</f>
        <v>0</v>
      </c>
      <c r="FX17" s="158">
        <f>IF(ISERROR(VLOOKUP(BU17,Accueil!$W$17:$W$22,1,0)),1,0)</f>
        <v>0</v>
      </c>
      <c r="FY17" s="158">
        <f>IF(ISERROR(VLOOKUP(BV17,Accueil!$W$17:$W$22,1,0)),1,0)</f>
        <v>0</v>
      </c>
      <c r="FZ17" s="158">
        <f>IF(ISERROR(VLOOKUP(BW17,Accueil!$W$17:$W$22,1,0)),1,0)</f>
        <v>0</v>
      </c>
      <c r="GA17" s="158">
        <f>IF(ISERROR(VLOOKUP(BX17,Accueil!$W$17:$W$22,1,0)),1,0)</f>
        <v>0</v>
      </c>
      <c r="GB17" s="158">
        <f>IF(ISERROR(VLOOKUP(BY17,Accueil!$W$17:$W$22,1,0)),1,0)</f>
        <v>0</v>
      </c>
      <c r="GC17" s="158">
        <f>IF(ISERROR(VLOOKUP(BZ17,Accueil!$W$17:$W$22,1,0)),1,0)</f>
        <v>0</v>
      </c>
      <c r="GD17" s="158">
        <f>IF(ISERROR(VLOOKUP(CA17,Accueil!$W$17:$W$22,1,0)),1,0)</f>
        <v>0</v>
      </c>
      <c r="GE17" s="158">
        <f>IF(ISERROR(VLOOKUP(CB17,Accueil!$W$17:$W$22,1,0)),1,0)</f>
        <v>0</v>
      </c>
      <c r="GF17" s="158">
        <f>IF(ISERROR(VLOOKUP(CC17,Accueil!$W$17:$W$22,1,0)),1,0)</f>
        <v>0</v>
      </c>
      <c r="GG17" s="158">
        <f>IF(ISERROR(VLOOKUP(CD17,Accueil!$W$17:$W$22,1,0)),1,0)</f>
        <v>0</v>
      </c>
      <c r="GH17" s="158">
        <f>IF(ISERROR(VLOOKUP(CE17,Accueil!$W$17:$W$22,1,0)),1,0)</f>
        <v>0</v>
      </c>
      <c r="GI17" s="158">
        <f>IF(ISERROR(VLOOKUP(CF17,Accueil!$W$17:$W$22,1,0)),1,0)</f>
        <v>0</v>
      </c>
      <c r="GJ17" s="158">
        <f>IF(ISERROR(VLOOKUP(CG17,Accueil!$W$17:$W$22,1,0)),1,0)</f>
        <v>0</v>
      </c>
      <c r="GK17" s="158">
        <f>IF(ISERROR(VLOOKUP(CH17,Accueil!$W$17:$W$22,1,0)),1,0)</f>
        <v>0</v>
      </c>
      <c r="GL17" s="158">
        <f>IF(ISERROR(VLOOKUP(CI17,Accueil!$W$17:$W$22,1,0)),1,0)</f>
        <v>0</v>
      </c>
      <c r="GM17" s="158">
        <f>IF(ISERROR(VLOOKUP(CJ17,Accueil!$W$17:$W$22,1,0)),1,0)</f>
        <v>0</v>
      </c>
      <c r="GN17" s="158">
        <f>IF(ISERROR(VLOOKUP(CK17,Accueil!$W$17:$W$22,1,0)),1,0)</f>
        <v>0</v>
      </c>
      <c r="GO17" s="158">
        <f>IF(ISERROR(VLOOKUP(CL17,Accueil!$W$17:$W$22,1,0)),1,0)</f>
        <v>0</v>
      </c>
      <c r="GP17" s="158">
        <f>IF(ISERROR(VLOOKUP(CM17,Accueil!$W$17:$W$22,1,0)),1,0)</f>
        <v>0</v>
      </c>
      <c r="GQ17" s="158">
        <f>IF(ISERROR(VLOOKUP(CN17,Accueil!$W$17:$W$22,1,0)),1,0)</f>
        <v>0</v>
      </c>
      <c r="GR17" s="158">
        <f>IF(ISERROR(VLOOKUP(CO17,Accueil!$W$17:$W$22,1,0)),1,0)</f>
        <v>0</v>
      </c>
      <c r="GS17" s="158">
        <f>IF(ISERROR(VLOOKUP(CP17,Accueil!$W$17:$W$22,1,0)),1,0)</f>
        <v>0</v>
      </c>
      <c r="GT17" s="158">
        <f>IF(ISERROR(VLOOKUP(CQ17,Accueil!$W$17:$W$22,1,0)),1,0)</f>
        <v>0</v>
      </c>
      <c r="GU17" s="158">
        <f>IF(ISERROR(VLOOKUP(CR17,Accueil!$W$17:$W$22,1,0)),1,0)</f>
        <v>0</v>
      </c>
      <c r="GV17" s="158">
        <f>IF(ISERROR(VLOOKUP(CS17,Accueil!$W$17:$W$22,1,0)),1,0)</f>
        <v>0</v>
      </c>
      <c r="GW17" s="158">
        <f>IF(ISERROR(VLOOKUP(CT17,Accueil!$W$17:$W$22,1,0)),1,0)</f>
        <v>0</v>
      </c>
      <c r="GX17" s="158">
        <f>IF(ISERROR(VLOOKUP(CU17,Accueil!$W$17:$W$22,1,0)),1,0)</f>
        <v>0</v>
      </c>
      <c r="GY17" s="158">
        <f>IF(ISERROR(VLOOKUP(CV17,Accueil!$W$17:$W$22,1,0)),1,0)</f>
        <v>0</v>
      </c>
      <c r="GZ17" s="158">
        <f>IF(ISERROR(VLOOKUP(CW17,Accueil!$W$17:$W$22,1,0)),1,0)</f>
        <v>0</v>
      </c>
      <c r="HA17" s="158">
        <f>IF(ISERROR(VLOOKUP(CX17,Accueil!$W$17:$W$22,1,0)),1,0)</f>
        <v>0</v>
      </c>
      <c r="HB17" s="158">
        <f>IF(ISERROR(VLOOKUP(CY17,Accueil!$W$17:$W$22,1,0)),1,0)</f>
        <v>0</v>
      </c>
      <c r="HC17" s="158">
        <f>IF(ISERROR(VLOOKUP(CZ17,Accueil!$W$17:$W$22,1,0)),1,0)</f>
        <v>0</v>
      </c>
      <c r="HD17" s="158">
        <f>IF(ISERROR(VLOOKUP(DA17,Accueil!$W$17:$W$22,1,0)),1,0)</f>
        <v>0</v>
      </c>
    </row>
    <row r="18" spans="1:212" ht="12.75" customHeight="1">
      <c r="A18" s="360"/>
      <c r="B18" s="12">
        <v>10</v>
      </c>
      <c r="C18" s="26" t="str">
        <f>IF(Accueil!E22="","",Accueil!E22)</f>
        <v/>
      </c>
      <c r="D18" s="27" t="str">
        <f>IF(Accueil!F22="","",Accueil!F22)</f>
        <v/>
      </c>
      <c r="E18" s="83" t="str">
        <f t="shared" si="2"/>
        <v/>
      </c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12">
        <v>10</v>
      </c>
      <c r="DC18" s="11" t="str">
        <f>IF(D18="","",COUNTIF(F18:DA18,Accueil!$AB$28)&amp;" / "&amp;COUNTIF($F$8:$DA$8,"&gt;0")-(COUNTIF(F18:DA18,Accueil!$AG$26)))</f>
        <v/>
      </c>
      <c r="DD18" s="110" t="str">
        <f>IF(D18="","",COUNTIF(F18:DA18,Accueil!$AB$26))</f>
        <v/>
      </c>
      <c r="DE18" s="110" t="str">
        <f>IF(D18="","",IF(COUNTIF($F$8:$DA$8,"&gt;=0")-(COUNTIF(G18:DB18,Accueil!$AG$26))&lt;0,0,COUNTIF($F$8:$DA$8,"&gt;=0")-(COUNTIF(G18:DB18,Accueil!$AG$26))))</f>
        <v/>
      </c>
      <c r="DF18" s="11" t="str">
        <f t="shared" si="3"/>
        <v/>
      </c>
      <c r="DG18" s="29" t="str">
        <f t="shared" si="0"/>
        <v/>
      </c>
      <c r="DH18" s="158">
        <f t="shared" si="4"/>
        <v>0</v>
      </c>
      <c r="DI18" s="158">
        <f>IF(ISERROR(VLOOKUP(F18,Accueil!$W$17:$W$22,1,0)),1,0)</f>
        <v>0</v>
      </c>
      <c r="DJ18" s="158">
        <f>IF(ISERROR(VLOOKUP(G18,Accueil!$W$17:$W$22,1,0)),1,0)</f>
        <v>0</v>
      </c>
      <c r="DK18" s="158">
        <f>IF(ISERROR(VLOOKUP(H18,Accueil!$W$17:$W$22,1,0)),1,0)</f>
        <v>0</v>
      </c>
      <c r="DL18" s="158">
        <f>IF(ISERROR(VLOOKUP(I18,Accueil!$W$17:$W$22,1,0)),1,0)</f>
        <v>0</v>
      </c>
      <c r="DM18" s="158">
        <f>IF(ISERROR(VLOOKUP(J18,Accueil!$W$17:$W$22,1,0)),1,0)</f>
        <v>0</v>
      </c>
      <c r="DN18" s="158">
        <f>IF(ISERROR(VLOOKUP(K18,Accueil!$W$17:$W$22,1,0)),1,0)</f>
        <v>0</v>
      </c>
      <c r="DO18" s="158">
        <f>IF(ISERROR(VLOOKUP(L18,Accueil!$W$17:$W$22,1,0)),1,0)</f>
        <v>0</v>
      </c>
      <c r="DP18" s="158">
        <f>IF(ISERROR(VLOOKUP(M18,Accueil!$W$17:$W$22,1,0)),1,0)</f>
        <v>0</v>
      </c>
      <c r="DQ18" s="158">
        <f>IF(ISERROR(VLOOKUP(N18,Accueil!$W$17:$W$22,1,0)),1,0)</f>
        <v>0</v>
      </c>
      <c r="DR18" s="158">
        <f>IF(ISERROR(VLOOKUP(O18,Accueil!$W$17:$W$22,1,0)),1,0)</f>
        <v>0</v>
      </c>
      <c r="DS18" s="158">
        <f>IF(ISERROR(VLOOKUP(P18,Accueil!$W$17:$W$22,1,0)),1,0)</f>
        <v>0</v>
      </c>
      <c r="DT18" s="158">
        <f>IF(ISERROR(VLOOKUP(Q18,Accueil!$W$17:$W$22,1,0)),1,0)</f>
        <v>0</v>
      </c>
      <c r="DU18" s="158">
        <f>IF(ISERROR(VLOOKUP(R18,Accueil!$W$17:$W$22,1,0)),1,0)</f>
        <v>0</v>
      </c>
      <c r="DV18" s="158">
        <f>IF(ISERROR(VLOOKUP(S18,Accueil!$W$17:$W$22,1,0)),1,0)</f>
        <v>0</v>
      </c>
      <c r="DW18" s="158">
        <f>IF(ISERROR(VLOOKUP(T18,Accueil!$W$17:$W$22,1,0)),1,0)</f>
        <v>0</v>
      </c>
      <c r="DX18" s="158">
        <f>IF(ISERROR(VLOOKUP(U18,Accueil!$W$17:$W$22,1,0)),1,0)</f>
        <v>0</v>
      </c>
      <c r="DY18" s="158">
        <f>IF(ISERROR(VLOOKUP(V18,Accueil!$W$17:$W$22,1,0)),1,0)</f>
        <v>0</v>
      </c>
      <c r="DZ18" s="158">
        <f>IF(ISERROR(VLOOKUP(W18,Accueil!$W$17:$W$22,1,0)),1,0)</f>
        <v>0</v>
      </c>
      <c r="EA18" s="158">
        <f>IF(ISERROR(VLOOKUP(X18,Accueil!$W$17:$W$22,1,0)),1,0)</f>
        <v>0</v>
      </c>
      <c r="EB18" s="158">
        <f>IF(ISERROR(VLOOKUP(Y18,Accueil!$W$17:$W$22,1,0)),1,0)</f>
        <v>0</v>
      </c>
      <c r="EC18" s="158">
        <f>IF(ISERROR(VLOOKUP(Z18,Accueil!$W$17:$W$22,1,0)),1,0)</f>
        <v>0</v>
      </c>
      <c r="ED18" s="158">
        <f>IF(ISERROR(VLOOKUP(AA18,Accueil!$W$17:$W$22,1,0)),1,0)</f>
        <v>0</v>
      </c>
      <c r="EE18" s="158">
        <f>IF(ISERROR(VLOOKUP(AB18,Accueil!$W$17:$W$22,1,0)),1,0)</f>
        <v>0</v>
      </c>
      <c r="EF18" s="158">
        <f>IF(ISERROR(VLOOKUP(AC18,Accueil!$W$17:$W$22,1,0)),1,0)</f>
        <v>0</v>
      </c>
      <c r="EG18" s="158">
        <f>IF(ISERROR(VLOOKUP(AD18,Accueil!$W$17:$W$22,1,0)),1,0)</f>
        <v>0</v>
      </c>
      <c r="EH18" s="158">
        <f>IF(ISERROR(VLOOKUP(AE18,Accueil!$W$17:$W$22,1,0)),1,0)</f>
        <v>0</v>
      </c>
      <c r="EI18" s="158">
        <f>IF(ISERROR(VLOOKUP(AF18,Accueil!$W$17:$W$22,1,0)),1,0)</f>
        <v>0</v>
      </c>
      <c r="EJ18" s="158">
        <f>IF(ISERROR(VLOOKUP(AG18,Accueil!$W$17:$W$22,1,0)),1,0)</f>
        <v>0</v>
      </c>
      <c r="EK18" s="158">
        <f>IF(ISERROR(VLOOKUP(AH18,Accueil!$W$17:$W$22,1,0)),1,0)</f>
        <v>0</v>
      </c>
      <c r="EL18" s="158">
        <f>IF(ISERROR(VLOOKUP(AI18,Accueil!$W$17:$W$22,1,0)),1,0)</f>
        <v>0</v>
      </c>
      <c r="EM18" s="158">
        <f>IF(ISERROR(VLOOKUP(AJ18,Accueil!$W$17:$W$22,1,0)),1,0)</f>
        <v>0</v>
      </c>
      <c r="EN18" s="158">
        <f>IF(ISERROR(VLOOKUP(AK18,Accueil!$W$17:$W$22,1,0)),1,0)</f>
        <v>0</v>
      </c>
      <c r="EO18" s="158">
        <f>IF(ISERROR(VLOOKUP(AL18,Accueil!$W$17:$W$22,1,0)),1,0)</f>
        <v>0</v>
      </c>
      <c r="EP18" s="158">
        <f>IF(ISERROR(VLOOKUP(AM18,Accueil!$W$17:$W$22,1,0)),1,0)</f>
        <v>0</v>
      </c>
      <c r="EQ18" s="158">
        <f>IF(ISERROR(VLOOKUP(AN18,Accueil!$W$17:$W$22,1,0)),1,0)</f>
        <v>0</v>
      </c>
      <c r="ER18" s="158">
        <f>IF(ISERROR(VLOOKUP(AO18,Accueil!$W$17:$W$22,1,0)),1,0)</f>
        <v>0</v>
      </c>
      <c r="ES18" s="158">
        <f>IF(ISERROR(VLOOKUP(AP18,Accueil!$W$17:$W$22,1,0)),1,0)</f>
        <v>0</v>
      </c>
      <c r="ET18" s="158">
        <f>IF(ISERROR(VLOOKUP(AQ18,Accueil!$W$17:$W$22,1,0)),1,0)</f>
        <v>0</v>
      </c>
      <c r="EU18" s="158">
        <f>IF(ISERROR(VLOOKUP(AR18,Accueil!$W$17:$W$22,1,0)),1,0)</f>
        <v>0</v>
      </c>
      <c r="EV18" s="158">
        <f>IF(ISERROR(VLOOKUP(AS18,Accueil!$W$17:$W$22,1,0)),1,0)</f>
        <v>0</v>
      </c>
      <c r="EW18" s="158">
        <f>IF(ISERROR(VLOOKUP(AT18,Accueil!$W$17:$W$22,1,0)),1,0)</f>
        <v>0</v>
      </c>
      <c r="EX18" s="158">
        <f>IF(ISERROR(VLOOKUP(AU18,Accueil!$W$17:$W$22,1,0)),1,0)</f>
        <v>0</v>
      </c>
      <c r="EY18" s="158">
        <f>IF(ISERROR(VLOOKUP(AV18,Accueil!$W$17:$W$22,1,0)),1,0)</f>
        <v>0</v>
      </c>
      <c r="EZ18" s="158">
        <f>IF(ISERROR(VLOOKUP(AW18,Accueil!$W$17:$W$22,1,0)),1,0)</f>
        <v>0</v>
      </c>
      <c r="FA18" s="158">
        <f>IF(ISERROR(VLOOKUP(AX18,Accueil!$W$17:$W$22,1,0)),1,0)</f>
        <v>0</v>
      </c>
      <c r="FB18" s="158">
        <f>IF(ISERROR(VLOOKUP(AY18,Accueil!$W$17:$W$22,1,0)),1,0)</f>
        <v>0</v>
      </c>
      <c r="FC18" s="158">
        <f>IF(ISERROR(VLOOKUP(AZ18,Accueil!$W$17:$W$22,1,0)),1,0)</f>
        <v>0</v>
      </c>
      <c r="FD18" s="158">
        <f>IF(ISERROR(VLOOKUP(BA18,Accueil!$W$17:$W$22,1,0)),1,0)</f>
        <v>0</v>
      </c>
      <c r="FE18" s="158">
        <f>IF(ISERROR(VLOOKUP(BB18,Accueil!$W$17:$W$22,1,0)),1,0)</f>
        <v>0</v>
      </c>
      <c r="FF18" s="158">
        <f>IF(ISERROR(VLOOKUP(BC18,Accueil!$W$17:$W$22,1,0)),1,0)</f>
        <v>0</v>
      </c>
      <c r="FG18" s="158">
        <f>IF(ISERROR(VLOOKUP(BD18,Accueil!$W$17:$W$22,1,0)),1,0)</f>
        <v>0</v>
      </c>
      <c r="FH18" s="158">
        <f>IF(ISERROR(VLOOKUP(BE18,Accueil!$W$17:$W$22,1,0)),1,0)</f>
        <v>0</v>
      </c>
      <c r="FI18" s="158">
        <f>IF(ISERROR(VLOOKUP(BF18,Accueil!$W$17:$W$22,1,0)),1,0)</f>
        <v>0</v>
      </c>
      <c r="FJ18" s="158">
        <f>IF(ISERROR(VLOOKUP(BG18,Accueil!$W$17:$W$22,1,0)),1,0)</f>
        <v>0</v>
      </c>
      <c r="FK18" s="158">
        <f>IF(ISERROR(VLOOKUP(BH18,Accueil!$W$17:$W$22,1,0)),1,0)</f>
        <v>0</v>
      </c>
      <c r="FL18" s="158">
        <f>IF(ISERROR(VLOOKUP(BI18,Accueil!$W$17:$W$22,1,0)),1,0)</f>
        <v>0</v>
      </c>
      <c r="FM18" s="158">
        <f>IF(ISERROR(VLOOKUP(BJ18,Accueil!$W$17:$W$22,1,0)),1,0)</f>
        <v>0</v>
      </c>
      <c r="FN18" s="158">
        <f>IF(ISERROR(VLOOKUP(BK18,Accueil!$W$17:$W$22,1,0)),1,0)</f>
        <v>0</v>
      </c>
      <c r="FO18" s="158">
        <f>IF(ISERROR(VLOOKUP(BL18,Accueil!$W$17:$W$22,1,0)),1,0)</f>
        <v>0</v>
      </c>
      <c r="FP18" s="158">
        <f>IF(ISERROR(VLOOKUP(BM18,Accueil!$W$17:$W$22,1,0)),1,0)</f>
        <v>0</v>
      </c>
      <c r="FQ18" s="158">
        <f>IF(ISERROR(VLOOKUP(BN18,Accueil!$W$17:$W$22,1,0)),1,0)</f>
        <v>0</v>
      </c>
      <c r="FR18" s="158">
        <f>IF(ISERROR(VLOOKUP(BO18,Accueil!$W$17:$W$22,1,0)),1,0)</f>
        <v>0</v>
      </c>
      <c r="FS18" s="158">
        <f>IF(ISERROR(VLOOKUP(BP18,Accueil!$W$17:$W$22,1,0)),1,0)</f>
        <v>0</v>
      </c>
      <c r="FT18" s="158">
        <f>IF(ISERROR(VLOOKUP(BQ18,Accueil!$W$17:$W$22,1,0)),1,0)</f>
        <v>0</v>
      </c>
      <c r="FU18" s="158">
        <f>IF(ISERROR(VLOOKUP(BR18,Accueil!$W$17:$W$22,1,0)),1,0)</f>
        <v>0</v>
      </c>
      <c r="FV18" s="158">
        <f>IF(ISERROR(VLOOKUP(BS18,Accueil!$W$17:$W$22,1,0)),1,0)</f>
        <v>0</v>
      </c>
      <c r="FW18" s="158">
        <f>IF(ISERROR(VLOOKUP(BT18,Accueil!$W$17:$W$22,1,0)),1,0)</f>
        <v>0</v>
      </c>
      <c r="FX18" s="158">
        <f>IF(ISERROR(VLOOKUP(BU18,Accueil!$W$17:$W$22,1,0)),1,0)</f>
        <v>0</v>
      </c>
      <c r="FY18" s="158">
        <f>IF(ISERROR(VLOOKUP(BV18,Accueil!$W$17:$W$22,1,0)),1,0)</f>
        <v>0</v>
      </c>
      <c r="FZ18" s="158">
        <f>IF(ISERROR(VLOOKUP(BW18,Accueil!$W$17:$W$22,1,0)),1,0)</f>
        <v>0</v>
      </c>
      <c r="GA18" s="158">
        <f>IF(ISERROR(VLOOKUP(BX18,Accueil!$W$17:$W$22,1,0)),1,0)</f>
        <v>0</v>
      </c>
      <c r="GB18" s="158">
        <f>IF(ISERROR(VLOOKUP(BY18,Accueil!$W$17:$W$22,1,0)),1,0)</f>
        <v>0</v>
      </c>
      <c r="GC18" s="158">
        <f>IF(ISERROR(VLOOKUP(BZ18,Accueil!$W$17:$W$22,1,0)),1,0)</f>
        <v>0</v>
      </c>
      <c r="GD18" s="158">
        <f>IF(ISERROR(VLOOKUP(CA18,Accueil!$W$17:$W$22,1,0)),1,0)</f>
        <v>0</v>
      </c>
      <c r="GE18" s="158">
        <f>IF(ISERROR(VLOOKUP(CB18,Accueil!$W$17:$W$22,1,0)),1,0)</f>
        <v>0</v>
      </c>
      <c r="GF18" s="158">
        <f>IF(ISERROR(VLOOKUP(CC18,Accueil!$W$17:$W$22,1,0)),1,0)</f>
        <v>0</v>
      </c>
      <c r="GG18" s="158">
        <f>IF(ISERROR(VLOOKUP(CD18,Accueil!$W$17:$W$22,1,0)),1,0)</f>
        <v>0</v>
      </c>
      <c r="GH18" s="158">
        <f>IF(ISERROR(VLOOKUP(CE18,Accueil!$W$17:$W$22,1,0)),1,0)</f>
        <v>0</v>
      </c>
      <c r="GI18" s="158">
        <f>IF(ISERROR(VLOOKUP(CF18,Accueil!$W$17:$W$22,1,0)),1,0)</f>
        <v>0</v>
      </c>
      <c r="GJ18" s="158">
        <f>IF(ISERROR(VLOOKUP(CG18,Accueil!$W$17:$W$22,1,0)),1,0)</f>
        <v>0</v>
      </c>
      <c r="GK18" s="158">
        <f>IF(ISERROR(VLOOKUP(CH18,Accueil!$W$17:$W$22,1,0)),1,0)</f>
        <v>0</v>
      </c>
      <c r="GL18" s="158">
        <f>IF(ISERROR(VLOOKUP(CI18,Accueil!$W$17:$W$22,1,0)),1,0)</f>
        <v>0</v>
      </c>
      <c r="GM18" s="158">
        <f>IF(ISERROR(VLOOKUP(CJ18,Accueil!$W$17:$W$22,1,0)),1,0)</f>
        <v>0</v>
      </c>
      <c r="GN18" s="158">
        <f>IF(ISERROR(VLOOKUP(CK18,Accueil!$W$17:$W$22,1,0)),1,0)</f>
        <v>0</v>
      </c>
      <c r="GO18" s="158">
        <f>IF(ISERROR(VLOOKUP(CL18,Accueil!$W$17:$W$22,1,0)),1,0)</f>
        <v>0</v>
      </c>
      <c r="GP18" s="158">
        <f>IF(ISERROR(VLOOKUP(CM18,Accueil!$W$17:$W$22,1,0)),1,0)</f>
        <v>0</v>
      </c>
      <c r="GQ18" s="158">
        <f>IF(ISERROR(VLOOKUP(CN18,Accueil!$W$17:$W$22,1,0)),1,0)</f>
        <v>0</v>
      </c>
      <c r="GR18" s="158">
        <f>IF(ISERROR(VLOOKUP(CO18,Accueil!$W$17:$W$22,1,0)),1,0)</f>
        <v>0</v>
      </c>
      <c r="GS18" s="158">
        <f>IF(ISERROR(VLOOKUP(CP18,Accueil!$W$17:$W$22,1,0)),1,0)</f>
        <v>0</v>
      </c>
      <c r="GT18" s="158">
        <f>IF(ISERROR(VLOOKUP(CQ18,Accueil!$W$17:$W$22,1,0)),1,0)</f>
        <v>0</v>
      </c>
      <c r="GU18" s="158">
        <f>IF(ISERROR(VLOOKUP(CR18,Accueil!$W$17:$W$22,1,0)),1,0)</f>
        <v>0</v>
      </c>
      <c r="GV18" s="158">
        <f>IF(ISERROR(VLOOKUP(CS18,Accueil!$W$17:$W$22,1,0)),1,0)</f>
        <v>0</v>
      </c>
      <c r="GW18" s="158">
        <f>IF(ISERROR(VLOOKUP(CT18,Accueil!$W$17:$W$22,1,0)),1,0)</f>
        <v>0</v>
      </c>
      <c r="GX18" s="158">
        <f>IF(ISERROR(VLOOKUP(CU18,Accueil!$W$17:$W$22,1,0)),1,0)</f>
        <v>0</v>
      </c>
      <c r="GY18" s="158">
        <f>IF(ISERROR(VLOOKUP(CV18,Accueil!$W$17:$W$22,1,0)),1,0)</f>
        <v>0</v>
      </c>
      <c r="GZ18" s="158">
        <f>IF(ISERROR(VLOOKUP(CW18,Accueil!$W$17:$W$22,1,0)),1,0)</f>
        <v>0</v>
      </c>
      <c r="HA18" s="158">
        <f>IF(ISERROR(VLOOKUP(CX18,Accueil!$W$17:$W$22,1,0)),1,0)</f>
        <v>0</v>
      </c>
      <c r="HB18" s="158">
        <f>IF(ISERROR(VLOOKUP(CY18,Accueil!$W$17:$W$22,1,0)),1,0)</f>
        <v>0</v>
      </c>
      <c r="HC18" s="158">
        <f>IF(ISERROR(VLOOKUP(CZ18,Accueil!$W$17:$W$22,1,0)),1,0)</f>
        <v>0</v>
      </c>
      <c r="HD18" s="158">
        <f>IF(ISERROR(VLOOKUP(DA18,Accueil!$W$17:$W$22,1,0)),1,0)</f>
        <v>0</v>
      </c>
    </row>
    <row r="19" spans="1:212" ht="12.75" customHeight="1">
      <c r="A19" s="360"/>
      <c r="B19" s="12">
        <v>11</v>
      </c>
      <c r="C19" s="26" t="str">
        <f>IF(Accueil!E23="","",Accueil!E23)</f>
        <v/>
      </c>
      <c r="D19" s="27" t="str">
        <f>IF(Accueil!F23="","",Accueil!F23)</f>
        <v/>
      </c>
      <c r="E19" s="83" t="str">
        <f t="shared" si="2"/>
        <v/>
      </c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244"/>
      <c r="DA19" s="244"/>
      <c r="DB19" s="12">
        <v>11</v>
      </c>
      <c r="DC19" s="11" t="str">
        <f>IF(D19="","",COUNTIF(F19:DA19,Accueil!$AB$28)&amp;" / "&amp;COUNTIF($F$8:$DA$8,"&gt;0")-(COUNTIF(F19:DA19,Accueil!$AG$26)))</f>
        <v/>
      </c>
      <c r="DD19" s="110" t="str">
        <f>IF(D19="","",COUNTIF(F19:DA19,Accueil!$AB$26))</f>
        <v/>
      </c>
      <c r="DE19" s="110" t="str">
        <f>IF(D19="","",IF(COUNTIF($F$8:$DA$8,"&gt;=0")-(COUNTIF(G19:DB19,Accueil!$AG$26))&lt;0,0,COUNTIF($F$8:$DA$8,"&gt;=0")-(COUNTIF(G19:DB19,Accueil!$AG$26))))</f>
        <v/>
      </c>
      <c r="DF19" s="11" t="str">
        <f t="shared" si="3"/>
        <v/>
      </c>
      <c r="DG19" s="29" t="str">
        <f t="shared" si="0"/>
        <v/>
      </c>
      <c r="DH19" s="158">
        <f t="shared" si="4"/>
        <v>0</v>
      </c>
      <c r="DI19" s="158">
        <f>IF(ISERROR(VLOOKUP(F19,Accueil!$W$17:$W$22,1,0)),1,0)</f>
        <v>0</v>
      </c>
      <c r="DJ19" s="158">
        <f>IF(ISERROR(VLOOKUP(G19,Accueil!$W$17:$W$22,1,0)),1,0)</f>
        <v>0</v>
      </c>
      <c r="DK19" s="158">
        <f>IF(ISERROR(VLOOKUP(H19,Accueil!$W$17:$W$22,1,0)),1,0)</f>
        <v>0</v>
      </c>
      <c r="DL19" s="158">
        <f>IF(ISERROR(VLOOKUP(I19,Accueil!$W$17:$W$22,1,0)),1,0)</f>
        <v>0</v>
      </c>
      <c r="DM19" s="158">
        <f>IF(ISERROR(VLOOKUP(J19,Accueil!$W$17:$W$22,1,0)),1,0)</f>
        <v>0</v>
      </c>
      <c r="DN19" s="158">
        <f>IF(ISERROR(VLOOKUP(K19,Accueil!$W$17:$W$22,1,0)),1,0)</f>
        <v>0</v>
      </c>
      <c r="DO19" s="158">
        <f>IF(ISERROR(VLOOKUP(L19,Accueil!$W$17:$W$22,1,0)),1,0)</f>
        <v>0</v>
      </c>
      <c r="DP19" s="158">
        <f>IF(ISERROR(VLOOKUP(M19,Accueil!$W$17:$W$22,1,0)),1,0)</f>
        <v>0</v>
      </c>
      <c r="DQ19" s="158">
        <f>IF(ISERROR(VLOOKUP(N19,Accueil!$W$17:$W$22,1,0)),1,0)</f>
        <v>0</v>
      </c>
      <c r="DR19" s="158">
        <f>IF(ISERROR(VLOOKUP(O19,Accueil!$W$17:$W$22,1,0)),1,0)</f>
        <v>0</v>
      </c>
      <c r="DS19" s="158">
        <f>IF(ISERROR(VLOOKUP(P19,Accueil!$W$17:$W$22,1,0)),1,0)</f>
        <v>0</v>
      </c>
      <c r="DT19" s="158">
        <f>IF(ISERROR(VLOOKUP(Q19,Accueil!$W$17:$W$22,1,0)),1,0)</f>
        <v>0</v>
      </c>
      <c r="DU19" s="158">
        <f>IF(ISERROR(VLOOKUP(R19,Accueil!$W$17:$W$22,1,0)),1,0)</f>
        <v>0</v>
      </c>
      <c r="DV19" s="158">
        <f>IF(ISERROR(VLOOKUP(S19,Accueil!$W$17:$W$22,1,0)),1,0)</f>
        <v>0</v>
      </c>
      <c r="DW19" s="158">
        <f>IF(ISERROR(VLOOKUP(T19,Accueil!$W$17:$W$22,1,0)),1,0)</f>
        <v>0</v>
      </c>
      <c r="DX19" s="158">
        <f>IF(ISERROR(VLOOKUP(U19,Accueil!$W$17:$W$22,1,0)),1,0)</f>
        <v>0</v>
      </c>
      <c r="DY19" s="158">
        <f>IF(ISERROR(VLOOKUP(V19,Accueil!$W$17:$W$22,1,0)),1,0)</f>
        <v>0</v>
      </c>
      <c r="DZ19" s="158">
        <f>IF(ISERROR(VLOOKUP(W19,Accueil!$W$17:$W$22,1,0)),1,0)</f>
        <v>0</v>
      </c>
      <c r="EA19" s="158">
        <f>IF(ISERROR(VLOOKUP(X19,Accueil!$W$17:$W$22,1,0)),1,0)</f>
        <v>0</v>
      </c>
      <c r="EB19" s="158">
        <f>IF(ISERROR(VLOOKUP(Y19,Accueil!$W$17:$W$22,1,0)),1,0)</f>
        <v>0</v>
      </c>
      <c r="EC19" s="158">
        <f>IF(ISERROR(VLOOKUP(Z19,Accueil!$W$17:$W$22,1,0)),1,0)</f>
        <v>0</v>
      </c>
      <c r="ED19" s="158">
        <f>IF(ISERROR(VLOOKUP(AA19,Accueil!$W$17:$W$22,1,0)),1,0)</f>
        <v>0</v>
      </c>
      <c r="EE19" s="158">
        <f>IF(ISERROR(VLOOKUP(AB19,Accueil!$W$17:$W$22,1,0)),1,0)</f>
        <v>0</v>
      </c>
      <c r="EF19" s="158">
        <f>IF(ISERROR(VLOOKUP(AC19,Accueil!$W$17:$W$22,1,0)),1,0)</f>
        <v>0</v>
      </c>
      <c r="EG19" s="158">
        <f>IF(ISERROR(VLOOKUP(AD19,Accueil!$W$17:$W$22,1,0)),1,0)</f>
        <v>0</v>
      </c>
      <c r="EH19" s="158">
        <f>IF(ISERROR(VLOOKUP(AE19,Accueil!$W$17:$W$22,1,0)),1,0)</f>
        <v>0</v>
      </c>
      <c r="EI19" s="158">
        <f>IF(ISERROR(VLOOKUP(AF19,Accueil!$W$17:$W$22,1,0)),1,0)</f>
        <v>0</v>
      </c>
      <c r="EJ19" s="158">
        <f>IF(ISERROR(VLOOKUP(AG19,Accueil!$W$17:$W$22,1,0)),1,0)</f>
        <v>0</v>
      </c>
      <c r="EK19" s="158">
        <f>IF(ISERROR(VLOOKUP(AH19,Accueil!$W$17:$W$22,1,0)),1,0)</f>
        <v>0</v>
      </c>
      <c r="EL19" s="158">
        <f>IF(ISERROR(VLOOKUP(AI19,Accueil!$W$17:$W$22,1,0)),1,0)</f>
        <v>0</v>
      </c>
      <c r="EM19" s="158">
        <f>IF(ISERROR(VLOOKUP(AJ19,Accueil!$W$17:$W$22,1,0)),1,0)</f>
        <v>0</v>
      </c>
      <c r="EN19" s="158">
        <f>IF(ISERROR(VLOOKUP(AK19,Accueil!$W$17:$W$22,1,0)),1,0)</f>
        <v>0</v>
      </c>
      <c r="EO19" s="158">
        <f>IF(ISERROR(VLOOKUP(AL19,Accueil!$W$17:$W$22,1,0)),1,0)</f>
        <v>0</v>
      </c>
      <c r="EP19" s="158">
        <f>IF(ISERROR(VLOOKUP(AM19,Accueil!$W$17:$W$22,1,0)),1,0)</f>
        <v>0</v>
      </c>
      <c r="EQ19" s="158">
        <f>IF(ISERROR(VLOOKUP(AN19,Accueil!$W$17:$W$22,1,0)),1,0)</f>
        <v>0</v>
      </c>
      <c r="ER19" s="158">
        <f>IF(ISERROR(VLOOKUP(AO19,Accueil!$W$17:$W$22,1,0)),1,0)</f>
        <v>0</v>
      </c>
      <c r="ES19" s="158">
        <f>IF(ISERROR(VLOOKUP(AP19,Accueil!$W$17:$W$22,1,0)),1,0)</f>
        <v>0</v>
      </c>
      <c r="ET19" s="158">
        <f>IF(ISERROR(VLOOKUP(AQ19,Accueil!$W$17:$W$22,1,0)),1,0)</f>
        <v>0</v>
      </c>
      <c r="EU19" s="158">
        <f>IF(ISERROR(VLOOKUP(AR19,Accueil!$W$17:$W$22,1,0)),1,0)</f>
        <v>0</v>
      </c>
      <c r="EV19" s="158">
        <f>IF(ISERROR(VLOOKUP(AS19,Accueil!$W$17:$W$22,1,0)),1,0)</f>
        <v>0</v>
      </c>
      <c r="EW19" s="158">
        <f>IF(ISERROR(VLOOKUP(AT19,Accueil!$W$17:$W$22,1,0)),1,0)</f>
        <v>0</v>
      </c>
      <c r="EX19" s="158">
        <f>IF(ISERROR(VLOOKUP(AU19,Accueil!$W$17:$W$22,1,0)),1,0)</f>
        <v>0</v>
      </c>
      <c r="EY19" s="158">
        <f>IF(ISERROR(VLOOKUP(AV19,Accueil!$W$17:$W$22,1,0)),1,0)</f>
        <v>0</v>
      </c>
      <c r="EZ19" s="158">
        <f>IF(ISERROR(VLOOKUP(AW19,Accueil!$W$17:$W$22,1,0)),1,0)</f>
        <v>0</v>
      </c>
      <c r="FA19" s="158">
        <f>IF(ISERROR(VLOOKUP(AX19,Accueil!$W$17:$W$22,1,0)),1,0)</f>
        <v>0</v>
      </c>
      <c r="FB19" s="158">
        <f>IF(ISERROR(VLOOKUP(AY19,Accueil!$W$17:$W$22,1,0)),1,0)</f>
        <v>0</v>
      </c>
      <c r="FC19" s="158">
        <f>IF(ISERROR(VLOOKUP(AZ19,Accueil!$W$17:$W$22,1,0)),1,0)</f>
        <v>0</v>
      </c>
      <c r="FD19" s="158">
        <f>IF(ISERROR(VLOOKUP(BA19,Accueil!$W$17:$W$22,1,0)),1,0)</f>
        <v>0</v>
      </c>
      <c r="FE19" s="158">
        <f>IF(ISERROR(VLOOKUP(BB19,Accueil!$W$17:$W$22,1,0)),1,0)</f>
        <v>0</v>
      </c>
      <c r="FF19" s="158">
        <f>IF(ISERROR(VLOOKUP(BC19,Accueil!$W$17:$W$22,1,0)),1,0)</f>
        <v>0</v>
      </c>
      <c r="FG19" s="158">
        <f>IF(ISERROR(VLOOKUP(BD19,Accueil!$W$17:$W$22,1,0)),1,0)</f>
        <v>0</v>
      </c>
      <c r="FH19" s="158">
        <f>IF(ISERROR(VLOOKUP(BE19,Accueil!$W$17:$W$22,1,0)),1,0)</f>
        <v>0</v>
      </c>
      <c r="FI19" s="158">
        <f>IF(ISERROR(VLOOKUP(BF19,Accueil!$W$17:$W$22,1,0)),1,0)</f>
        <v>0</v>
      </c>
      <c r="FJ19" s="158">
        <f>IF(ISERROR(VLOOKUP(BG19,Accueil!$W$17:$W$22,1,0)),1,0)</f>
        <v>0</v>
      </c>
      <c r="FK19" s="158">
        <f>IF(ISERROR(VLOOKUP(BH19,Accueil!$W$17:$W$22,1,0)),1,0)</f>
        <v>0</v>
      </c>
      <c r="FL19" s="158">
        <f>IF(ISERROR(VLOOKUP(BI19,Accueil!$W$17:$W$22,1,0)),1,0)</f>
        <v>0</v>
      </c>
      <c r="FM19" s="158">
        <f>IF(ISERROR(VLOOKUP(BJ19,Accueil!$W$17:$W$22,1,0)),1,0)</f>
        <v>0</v>
      </c>
      <c r="FN19" s="158">
        <f>IF(ISERROR(VLOOKUP(BK19,Accueil!$W$17:$W$22,1,0)),1,0)</f>
        <v>0</v>
      </c>
      <c r="FO19" s="158">
        <f>IF(ISERROR(VLOOKUP(BL19,Accueil!$W$17:$W$22,1,0)),1,0)</f>
        <v>0</v>
      </c>
      <c r="FP19" s="158">
        <f>IF(ISERROR(VLOOKUP(BM19,Accueil!$W$17:$W$22,1,0)),1,0)</f>
        <v>0</v>
      </c>
      <c r="FQ19" s="158">
        <f>IF(ISERROR(VLOOKUP(BN19,Accueil!$W$17:$W$22,1,0)),1,0)</f>
        <v>0</v>
      </c>
      <c r="FR19" s="158">
        <f>IF(ISERROR(VLOOKUP(BO19,Accueil!$W$17:$W$22,1,0)),1,0)</f>
        <v>0</v>
      </c>
      <c r="FS19" s="158">
        <f>IF(ISERROR(VLOOKUP(BP19,Accueil!$W$17:$W$22,1,0)),1,0)</f>
        <v>0</v>
      </c>
      <c r="FT19" s="158">
        <f>IF(ISERROR(VLOOKUP(BQ19,Accueil!$W$17:$W$22,1,0)),1,0)</f>
        <v>0</v>
      </c>
      <c r="FU19" s="158">
        <f>IF(ISERROR(VLOOKUP(BR19,Accueil!$W$17:$W$22,1,0)),1,0)</f>
        <v>0</v>
      </c>
      <c r="FV19" s="158">
        <f>IF(ISERROR(VLOOKUP(BS19,Accueil!$W$17:$W$22,1,0)),1,0)</f>
        <v>0</v>
      </c>
      <c r="FW19" s="158">
        <f>IF(ISERROR(VLOOKUP(BT19,Accueil!$W$17:$W$22,1,0)),1,0)</f>
        <v>0</v>
      </c>
      <c r="FX19" s="158">
        <f>IF(ISERROR(VLOOKUP(BU19,Accueil!$W$17:$W$22,1,0)),1,0)</f>
        <v>0</v>
      </c>
      <c r="FY19" s="158">
        <f>IF(ISERROR(VLOOKUP(BV19,Accueil!$W$17:$W$22,1,0)),1,0)</f>
        <v>0</v>
      </c>
      <c r="FZ19" s="158">
        <f>IF(ISERROR(VLOOKUP(BW19,Accueil!$W$17:$W$22,1,0)),1,0)</f>
        <v>0</v>
      </c>
      <c r="GA19" s="158">
        <f>IF(ISERROR(VLOOKUP(BX19,Accueil!$W$17:$W$22,1,0)),1,0)</f>
        <v>0</v>
      </c>
      <c r="GB19" s="158">
        <f>IF(ISERROR(VLOOKUP(BY19,Accueil!$W$17:$W$22,1,0)),1,0)</f>
        <v>0</v>
      </c>
      <c r="GC19" s="158">
        <f>IF(ISERROR(VLOOKUP(BZ19,Accueil!$W$17:$W$22,1,0)),1,0)</f>
        <v>0</v>
      </c>
      <c r="GD19" s="158">
        <f>IF(ISERROR(VLOOKUP(CA19,Accueil!$W$17:$W$22,1,0)),1,0)</f>
        <v>0</v>
      </c>
      <c r="GE19" s="158">
        <f>IF(ISERROR(VLOOKUP(CB19,Accueil!$W$17:$W$22,1,0)),1,0)</f>
        <v>0</v>
      </c>
      <c r="GF19" s="158">
        <f>IF(ISERROR(VLOOKUP(CC19,Accueil!$W$17:$W$22,1,0)),1,0)</f>
        <v>0</v>
      </c>
      <c r="GG19" s="158">
        <f>IF(ISERROR(VLOOKUP(CD19,Accueil!$W$17:$W$22,1,0)),1,0)</f>
        <v>0</v>
      </c>
      <c r="GH19" s="158">
        <f>IF(ISERROR(VLOOKUP(CE19,Accueil!$W$17:$W$22,1,0)),1,0)</f>
        <v>0</v>
      </c>
      <c r="GI19" s="158">
        <f>IF(ISERROR(VLOOKUP(CF19,Accueil!$W$17:$W$22,1,0)),1,0)</f>
        <v>0</v>
      </c>
      <c r="GJ19" s="158">
        <f>IF(ISERROR(VLOOKUP(CG19,Accueil!$W$17:$W$22,1,0)),1,0)</f>
        <v>0</v>
      </c>
      <c r="GK19" s="158">
        <f>IF(ISERROR(VLOOKUP(CH19,Accueil!$W$17:$W$22,1,0)),1,0)</f>
        <v>0</v>
      </c>
      <c r="GL19" s="158">
        <f>IF(ISERROR(VLOOKUP(CI19,Accueil!$W$17:$W$22,1,0)),1,0)</f>
        <v>0</v>
      </c>
      <c r="GM19" s="158">
        <f>IF(ISERROR(VLOOKUP(CJ19,Accueil!$W$17:$W$22,1,0)),1,0)</f>
        <v>0</v>
      </c>
      <c r="GN19" s="158">
        <f>IF(ISERROR(VLOOKUP(CK19,Accueil!$W$17:$W$22,1,0)),1,0)</f>
        <v>0</v>
      </c>
      <c r="GO19" s="158">
        <f>IF(ISERROR(VLOOKUP(CL19,Accueil!$W$17:$W$22,1,0)),1,0)</f>
        <v>0</v>
      </c>
      <c r="GP19" s="158">
        <f>IF(ISERROR(VLOOKUP(CM19,Accueil!$W$17:$W$22,1,0)),1,0)</f>
        <v>0</v>
      </c>
      <c r="GQ19" s="158">
        <f>IF(ISERROR(VLOOKUP(CN19,Accueil!$W$17:$W$22,1,0)),1,0)</f>
        <v>0</v>
      </c>
      <c r="GR19" s="158">
        <f>IF(ISERROR(VLOOKUP(CO19,Accueil!$W$17:$W$22,1,0)),1,0)</f>
        <v>0</v>
      </c>
      <c r="GS19" s="158">
        <f>IF(ISERROR(VLOOKUP(CP19,Accueil!$W$17:$W$22,1,0)),1,0)</f>
        <v>0</v>
      </c>
      <c r="GT19" s="158">
        <f>IF(ISERROR(VLOOKUP(CQ19,Accueil!$W$17:$W$22,1,0)),1,0)</f>
        <v>0</v>
      </c>
      <c r="GU19" s="158">
        <f>IF(ISERROR(VLOOKUP(CR19,Accueil!$W$17:$W$22,1,0)),1,0)</f>
        <v>0</v>
      </c>
      <c r="GV19" s="158">
        <f>IF(ISERROR(VLOOKUP(CS19,Accueil!$W$17:$W$22,1,0)),1,0)</f>
        <v>0</v>
      </c>
      <c r="GW19" s="158">
        <f>IF(ISERROR(VLOOKUP(CT19,Accueil!$W$17:$W$22,1,0)),1,0)</f>
        <v>0</v>
      </c>
      <c r="GX19" s="158">
        <f>IF(ISERROR(VLOOKUP(CU19,Accueil!$W$17:$W$22,1,0)),1,0)</f>
        <v>0</v>
      </c>
      <c r="GY19" s="158">
        <f>IF(ISERROR(VLOOKUP(CV19,Accueil!$W$17:$W$22,1,0)),1,0)</f>
        <v>0</v>
      </c>
      <c r="GZ19" s="158">
        <f>IF(ISERROR(VLOOKUP(CW19,Accueil!$W$17:$W$22,1,0)),1,0)</f>
        <v>0</v>
      </c>
      <c r="HA19" s="158">
        <f>IF(ISERROR(VLOOKUP(CX19,Accueil!$W$17:$W$22,1,0)),1,0)</f>
        <v>0</v>
      </c>
      <c r="HB19" s="158">
        <f>IF(ISERROR(VLOOKUP(CY19,Accueil!$W$17:$W$22,1,0)),1,0)</f>
        <v>0</v>
      </c>
      <c r="HC19" s="158">
        <f>IF(ISERROR(VLOOKUP(CZ19,Accueil!$W$17:$W$22,1,0)),1,0)</f>
        <v>0</v>
      </c>
      <c r="HD19" s="158">
        <f>IF(ISERROR(VLOOKUP(DA19,Accueil!$W$17:$W$22,1,0)),1,0)</f>
        <v>0</v>
      </c>
    </row>
    <row r="20" spans="1:212" ht="12.75" customHeight="1">
      <c r="A20" s="360"/>
      <c r="B20" s="12">
        <v>12</v>
      </c>
      <c r="C20" s="26" t="str">
        <f>IF(Accueil!E24="","",Accueil!E24)</f>
        <v/>
      </c>
      <c r="D20" s="27" t="str">
        <f>IF(Accueil!F24="","",Accueil!F24)</f>
        <v/>
      </c>
      <c r="E20" s="83" t="str">
        <f t="shared" si="2"/>
        <v/>
      </c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244"/>
      <c r="DA20" s="244"/>
      <c r="DB20" s="12">
        <v>12</v>
      </c>
      <c r="DC20" s="11" t="str">
        <f>IF(D20="","",COUNTIF(F20:DA20,Accueil!$AB$28)&amp;" / "&amp;COUNTIF($F$8:$DA$8,"&gt;0")-(COUNTIF(F20:DA20,Accueil!$AG$26)))</f>
        <v/>
      </c>
      <c r="DD20" s="110" t="str">
        <f>IF(D20="","",COUNTIF(F20:DA20,Accueil!$AB$26))</f>
        <v/>
      </c>
      <c r="DE20" s="110" t="str">
        <f>IF(D20="","",IF(COUNTIF($F$8:$DA$8,"&gt;=0")-(COUNTIF(G20:DB20,Accueil!$AG$26))&lt;0,0,COUNTIF($F$8:$DA$8,"&gt;=0")-(COUNTIF(G20:DB20,Accueil!$AG$26))))</f>
        <v/>
      </c>
      <c r="DF20" s="11" t="str">
        <f t="shared" si="3"/>
        <v/>
      </c>
      <c r="DG20" s="29" t="str">
        <f t="shared" si="0"/>
        <v/>
      </c>
      <c r="DH20" s="158">
        <f t="shared" si="4"/>
        <v>0</v>
      </c>
      <c r="DI20" s="158">
        <f>IF(ISERROR(VLOOKUP(F20,Accueil!$W$17:$W$22,1,0)),1,0)</f>
        <v>0</v>
      </c>
      <c r="DJ20" s="158">
        <f>IF(ISERROR(VLOOKUP(G20,Accueil!$W$17:$W$22,1,0)),1,0)</f>
        <v>0</v>
      </c>
      <c r="DK20" s="158">
        <f>IF(ISERROR(VLOOKUP(H20,Accueil!$W$17:$W$22,1,0)),1,0)</f>
        <v>0</v>
      </c>
      <c r="DL20" s="158">
        <f>IF(ISERROR(VLOOKUP(I20,Accueil!$W$17:$W$22,1,0)),1,0)</f>
        <v>0</v>
      </c>
      <c r="DM20" s="158">
        <f>IF(ISERROR(VLOOKUP(J20,Accueil!$W$17:$W$22,1,0)),1,0)</f>
        <v>0</v>
      </c>
      <c r="DN20" s="158">
        <f>IF(ISERROR(VLOOKUP(K20,Accueil!$W$17:$W$22,1,0)),1,0)</f>
        <v>0</v>
      </c>
      <c r="DO20" s="158">
        <f>IF(ISERROR(VLOOKUP(L20,Accueil!$W$17:$W$22,1,0)),1,0)</f>
        <v>0</v>
      </c>
      <c r="DP20" s="158">
        <f>IF(ISERROR(VLOOKUP(M20,Accueil!$W$17:$W$22,1,0)),1,0)</f>
        <v>0</v>
      </c>
      <c r="DQ20" s="158">
        <f>IF(ISERROR(VLOOKUP(N20,Accueil!$W$17:$W$22,1,0)),1,0)</f>
        <v>0</v>
      </c>
      <c r="DR20" s="158">
        <f>IF(ISERROR(VLOOKUP(O20,Accueil!$W$17:$W$22,1,0)),1,0)</f>
        <v>0</v>
      </c>
      <c r="DS20" s="158">
        <f>IF(ISERROR(VLOOKUP(P20,Accueil!$W$17:$W$22,1,0)),1,0)</f>
        <v>0</v>
      </c>
      <c r="DT20" s="158">
        <f>IF(ISERROR(VLOOKUP(Q20,Accueil!$W$17:$W$22,1,0)),1,0)</f>
        <v>0</v>
      </c>
      <c r="DU20" s="158">
        <f>IF(ISERROR(VLOOKUP(R20,Accueil!$W$17:$W$22,1,0)),1,0)</f>
        <v>0</v>
      </c>
      <c r="DV20" s="158">
        <f>IF(ISERROR(VLOOKUP(S20,Accueil!$W$17:$W$22,1,0)),1,0)</f>
        <v>0</v>
      </c>
      <c r="DW20" s="158">
        <f>IF(ISERROR(VLOOKUP(T20,Accueil!$W$17:$W$22,1,0)),1,0)</f>
        <v>0</v>
      </c>
      <c r="DX20" s="158">
        <f>IF(ISERROR(VLOOKUP(U20,Accueil!$W$17:$W$22,1,0)),1,0)</f>
        <v>0</v>
      </c>
      <c r="DY20" s="158">
        <f>IF(ISERROR(VLOOKUP(V20,Accueil!$W$17:$W$22,1,0)),1,0)</f>
        <v>0</v>
      </c>
      <c r="DZ20" s="158">
        <f>IF(ISERROR(VLOOKUP(W20,Accueil!$W$17:$W$22,1,0)),1,0)</f>
        <v>0</v>
      </c>
      <c r="EA20" s="158">
        <f>IF(ISERROR(VLOOKUP(X20,Accueil!$W$17:$W$22,1,0)),1,0)</f>
        <v>0</v>
      </c>
      <c r="EB20" s="158">
        <f>IF(ISERROR(VLOOKUP(Y20,Accueil!$W$17:$W$22,1,0)),1,0)</f>
        <v>0</v>
      </c>
      <c r="EC20" s="158">
        <f>IF(ISERROR(VLOOKUP(Z20,Accueil!$W$17:$W$22,1,0)),1,0)</f>
        <v>0</v>
      </c>
      <c r="ED20" s="158">
        <f>IF(ISERROR(VLOOKUP(AA20,Accueil!$W$17:$W$22,1,0)),1,0)</f>
        <v>0</v>
      </c>
      <c r="EE20" s="158">
        <f>IF(ISERROR(VLOOKUP(AB20,Accueil!$W$17:$W$22,1,0)),1,0)</f>
        <v>0</v>
      </c>
      <c r="EF20" s="158">
        <f>IF(ISERROR(VLOOKUP(AC20,Accueil!$W$17:$W$22,1,0)),1,0)</f>
        <v>0</v>
      </c>
      <c r="EG20" s="158">
        <f>IF(ISERROR(VLOOKUP(AD20,Accueil!$W$17:$W$22,1,0)),1,0)</f>
        <v>0</v>
      </c>
      <c r="EH20" s="158">
        <f>IF(ISERROR(VLOOKUP(AE20,Accueil!$W$17:$W$22,1,0)),1,0)</f>
        <v>0</v>
      </c>
      <c r="EI20" s="158">
        <f>IF(ISERROR(VLOOKUP(AF20,Accueil!$W$17:$W$22,1,0)),1,0)</f>
        <v>0</v>
      </c>
      <c r="EJ20" s="158">
        <f>IF(ISERROR(VLOOKUP(AG20,Accueil!$W$17:$W$22,1,0)),1,0)</f>
        <v>0</v>
      </c>
      <c r="EK20" s="158">
        <f>IF(ISERROR(VLOOKUP(AH20,Accueil!$W$17:$W$22,1,0)),1,0)</f>
        <v>0</v>
      </c>
      <c r="EL20" s="158">
        <f>IF(ISERROR(VLOOKUP(AI20,Accueil!$W$17:$W$22,1,0)),1,0)</f>
        <v>0</v>
      </c>
      <c r="EM20" s="158">
        <f>IF(ISERROR(VLOOKUP(AJ20,Accueil!$W$17:$W$22,1,0)),1,0)</f>
        <v>0</v>
      </c>
      <c r="EN20" s="158">
        <f>IF(ISERROR(VLOOKUP(AK20,Accueil!$W$17:$W$22,1,0)),1,0)</f>
        <v>0</v>
      </c>
      <c r="EO20" s="158">
        <f>IF(ISERROR(VLOOKUP(AL20,Accueil!$W$17:$W$22,1,0)),1,0)</f>
        <v>0</v>
      </c>
      <c r="EP20" s="158">
        <f>IF(ISERROR(VLOOKUP(AM20,Accueil!$W$17:$W$22,1,0)),1,0)</f>
        <v>0</v>
      </c>
      <c r="EQ20" s="158">
        <f>IF(ISERROR(VLOOKUP(AN20,Accueil!$W$17:$W$22,1,0)),1,0)</f>
        <v>0</v>
      </c>
      <c r="ER20" s="158">
        <f>IF(ISERROR(VLOOKUP(AO20,Accueil!$W$17:$W$22,1,0)),1,0)</f>
        <v>0</v>
      </c>
      <c r="ES20" s="158">
        <f>IF(ISERROR(VLOOKUP(AP20,Accueil!$W$17:$W$22,1,0)),1,0)</f>
        <v>0</v>
      </c>
      <c r="ET20" s="158">
        <f>IF(ISERROR(VLOOKUP(AQ20,Accueil!$W$17:$W$22,1,0)),1,0)</f>
        <v>0</v>
      </c>
      <c r="EU20" s="158">
        <f>IF(ISERROR(VLOOKUP(AR20,Accueil!$W$17:$W$22,1,0)),1,0)</f>
        <v>0</v>
      </c>
      <c r="EV20" s="158">
        <f>IF(ISERROR(VLOOKUP(AS20,Accueil!$W$17:$W$22,1,0)),1,0)</f>
        <v>0</v>
      </c>
      <c r="EW20" s="158">
        <f>IF(ISERROR(VLOOKUP(AT20,Accueil!$W$17:$W$22,1,0)),1,0)</f>
        <v>0</v>
      </c>
      <c r="EX20" s="158">
        <f>IF(ISERROR(VLOOKUP(AU20,Accueil!$W$17:$W$22,1,0)),1,0)</f>
        <v>0</v>
      </c>
      <c r="EY20" s="158">
        <f>IF(ISERROR(VLOOKUP(AV20,Accueil!$W$17:$W$22,1,0)),1,0)</f>
        <v>0</v>
      </c>
      <c r="EZ20" s="158">
        <f>IF(ISERROR(VLOOKUP(AW20,Accueil!$W$17:$W$22,1,0)),1,0)</f>
        <v>0</v>
      </c>
      <c r="FA20" s="158">
        <f>IF(ISERROR(VLOOKUP(AX20,Accueil!$W$17:$W$22,1,0)),1,0)</f>
        <v>0</v>
      </c>
      <c r="FB20" s="158">
        <f>IF(ISERROR(VLOOKUP(AY20,Accueil!$W$17:$W$22,1,0)),1,0)</f>
        <v>0</v>
      </c>
      <c r="FC20" s="158">
        <f>IF(ISERROR(VLOOKUP(AZ20,Accueil!$W$17:$W$22,1,0)),1,0)</f>
        <v>0</v>
      </c>
      <c r="FD20" s="158">
        <f>IF(ISERROR(VLOOKUP(BA20,Accueil!$W$17:$W$22,1,0)),1,0)</f>
        <v>0</v>
      </c>
      <c r="FE20" s="158">
        <f>IF(ISERROR(VLOOKUP(BB20,Accueil!$W$17:$W$22,1,0)),1,0)</f>
        <v>0</v>
      </c>
      <c r="FF20" s="158">
        <f>IF(ISERROR(VLOOKUP(BC20,Accueil!$W$17:$W$22,1,0)),1,0)</f>
        <v>0</v>
      </c>
      <c r="FG20" s="158">
        <f>IF(ISERROR(VLOOKUP(BD20,Accueil!$W$17:$W$22,1,0)),1,0)</f>
        <v>0</v>
      </c>
      <c r="FH20" s="158">
        <f>IF(ISERROR(VLOOKUP(BE20,Accueil!$W$17:$W$22,1,0)),1,0)</f>
        <v>0</v>
      </c>
      <c r="FI20" s="158">
        <f>IF(ISERROR(VLOOKUP(BF20,Accueil!$W$17:$W$22,1,0)),1,0)</f>
        <v>0</v>
      </c>
      <c r="FJ20" s="158">
        <f>IF(ISERROR(VLOOKUP(BG20,Accueil!$W$17:$W$22,1,0)),1,0)</f>
        <v>0</v>
      </c>
      <c r="FK20" s="158">
        <f>IF(ISERROR(VLOOKUP(BH20,Accueil!$W$17:$W$22,1,0)),1,0)</f>
        <v>0</v>
      </c>
      <c r="FL20" s="158">
        <f>IF(ISERROR(VLOOKUP(BI20,Accueil!$W$17:$W$22,1,0)),1,0)</f>
        <v>0</v>
      </c>
      <c r="FM20" s="158">
        <f>IF(ISERROR(VLOOKUP(BJ20,Accueil!$W$17:$W$22,1,0)),1,0)</f>
        <v>0</v>
      </c>
      <c r="FN20" s="158">
        <f>IF(ISERROR(VLOOKUP(BK20,Accueil!$W$17:$W$22,1,0)),1,0)</f>
        <v>0</v>
      </c>
      <c r="FO20" s="158">
        <f>IF(ISERROR(VLOOKUP(BL20,Accueil!$W$17:$W$22,1,0)),1,0)</f>
        <v>0</v>
      </c>
      <c r="FP20" s="158">
        <f>IF(ISERROR(VLOOKUP(BM20,Accueil!$W$17:$W$22,1,0)),1,0)</f>
        <v>0</v>
      </c>
      <c r="FQ20" s="158">
        <f>IF(ISERROR(VLOOKUP(BN20,Accueil!$W$17:$W$22,1,0)),1,0)</f>
        <v>0</v>
      </c>
      <c r="FR20" s="158">
        <f>IF(ISERROR(VLOOKUP(BO20,Accueil!$W$17:$W$22,1,0)),1,0)</f>
        <v>0</v>
      </c>
      <c r="FS20" s="158">
        <f>IF(ISERROR(VLOOKUP(BP20,Accueil!$W$17:$W$22,1,0)),1,0)</f>
        <v>0</v>
      </c>
      <c r="FT20" s="158">
        <f>IF(ISERROR(VLOOKUP(BQ20,Accueil!$W$17:$W$22,1,0)),1,0)</f>
        <v>0</v>
      </c>
      <c r="FU20" s="158">
        <f>IF(ISERROR(VLOOKUP(BR20,Accueil!$W$17:$W$22,1,0)),1,0)</f>
        <v>0</v>
      </c>
      <c r="FV20" s="158">
        <f>IF(ISERROR(VLOOKUP(BS20,Accueil!$W$17:$W$22,1,0)),1,0)</f>
        <v>0</v>
      </c>
      <c r="FW20" s="158">
        <f>IF(ISERROR(VLOOKUP(BT20,Accueil!$W$17:$W$22,1,0)),1,0)</f>
        <v>0</v>
      </c>
      <c r="FX20" s="158">
        <f>IF(ISERROR(VLOOKUP(BU20,Accueil!$W$17:$W$22,1,0)),1,0)</f>
        <v>0</v>
      </c>
      <c r="FY20" s="158">
        <f>IF(ISERROR(VLOOKUP(BV20,Accueil!$W$17:$W$22,1,0)),1,0)</f>
        <v>0</v>
      </c>
      <c r="FZ20" s="158">
        <f>IF(ISERROR(VLOOKUP(BW20,Accueil!$W$17:$W$22,1,0)),1,0)</f>
        <v>0</v>
      </c>
      <c r="GA20" s="158">
        <f>IF(ISERROR(VLOOKUP(BX20,Accueil!$W$17:$W$22,1,0)),1,0)</f>
        <v>0</v>
      </c>
      <c r="GB20" s="158">
        <f>IF(ISERROR(VLOOKUP(BY20,Accueil!$W$17:$W$22,1,0)),1,0)</f>
        <v>0</v>
      </c>
      <c r="GC20" s="158">
        <f>IF(ISERROR(VLOOKUP(BZ20,Accueil!$W$17:$W$22,1,0)),1,0)</f>
        <v>0</v>
      </c>
      <c r="GD20" s="158">
        <f>IF(ISERROR(VLOOKUP(CA20,Accueil!$W$17:$W$22,1,0)),1,0)</f>
        <v>0</v>
      </c>
      <c r="GE20" s="158">
        <f>IF(ISERROR(VLOOKUP(CB20,Accueil!$W$17:$W$22,1,0)),1,0)</f>
        <v>0</v>
      </c>
      <c r="GF20" s="158">
        <f>IF(ISERROR(VLOOKUP(CC20,Accueil!$W$17:$W$22,1,0)),1,0)</f>
        <v>0</v>
      </c>
      <c r="GG20" s="158">
        <f>IF(ISERROR(VLOOKUP(CD20,Accueil!$W$17:$W$22,1,0)),1,0)</f>
        <v>0</v>
      </c>
      <c r="GH20" s="158">
        <f>IF(ISERROR(VLOOKUP(CE20,Accueil!$W$17:$W$22,1,0)),1,0)</f>
        <v>0</v>
      </c>
      <c r="GI20" s="158">
        <f>IF(ISERROR(VLOOKUP(CF20,Accueil!$W$17:$W$22,1,0)),1,0)</f>
        <v>0</v>
      </c>
      <c r="GJ20" s="158">
        <f>IF(ISERROR(VLOOKUP(CG20,Accueil!$W$17:$W$22,1,0)),1,0)</f>
        <v>0</v>
      </c>
      <c r="GK20" s="158">
        <f>IF(ISERROR(VLOOKUP(CH20,Accueil!$W$17:$W$22,1,0)),1,0)</f>
        <v>0</v>
      </c>
      <c r="GL20" s="158">
        <f>IF(ISERROR(VLOOKUP(CI20,Accueil!$W$17:$W$22,1,0)),1,0)</f>
        <v>0</v>
      </c>
      <c r="GM20" s="158">
        <f>IF(ISERROR(VLOOKUP(CJ20,Accueil!$W$17:$W$22,1,0)),1,0)</f>
        <v>0</v>
      </c>
      <c r="GN20" s="158">
        <f>IF(ISERROR(VLOOKUP(CK20,Accueil!$W$17:$W$22,1,0)),1,0)</f>
        <v>0</v>
      </c>
      <c r="GO20" s="158">
        <f>IF(ISERROR(VLOOKUP(CL20,Accueil!$W$17:$W$22,1,0)),1,0)</f>
        <v>0</v>
      </c>
      <c r="GP20" s="158">
        <f>IF(ISERROR(VLOOKUP(CM20,Accueil!$W$17:$W$22,1,0)),1,0)</f>
        <v>0</v>
      </c>
      <c r="GQ20" s="158">
        <f>IF(ISERROR(VLOOKUP(CN20,Accueil!$W$17:$W$22,1,0)),1,0)</f>
        <v>0</v>
      </c>
      <c r="GR20" s="158">
        <f>IF(ISERROR(VLOOKUP(CO20,Accueil!$W$17:$W$22,1,0)),1,0)</f>
        <v>0</v>
      </c>
      <c r="GS20" s="158">
        <f>IF(ISERROR(VLOOKUP(CP20,Accueil!$W$17:$W$22,1,0)),1,0)</f>
        <v>0</v>
      </c>
      <c r="GT20" s="158">
        <f>IF(ISERROR(VLOOKUP(CQ20,Accueil!$W$17:$W$22,1,0)),1,0)</f>
        <v>0</v>
      </c>
      <c r="GU20" s="158">
        <f>IF(ISERROR(VLOOKUP(CR20,Accueil!$W$17:$W$22,1,0)),1,0)</f>
        <v>0</v>
      </c>
      <c r="GV20" s="158">
        <f>IF(ISERROR(VLOOKUP(CS20,Accueil!$W$17:$W$22,1,0)),1,0)</f>
        <v>0</v>
      </c>
      <c r="GW20" s="158">
        <f>IF(ISERROR(VLOOKUP(CT20,Accueil!$W$17:$W$22,1,0)),1,0)</f>
        <v>0</v>
      </c>
      <c r="GX20" s="158">
        <f>IF(ISERROR(VLOOKUP(CU20,Accueil!$W$17:$W$22,1,0)),1,0)</f>
        <v>0</v>
      </c>
      <c r="GY20" s="158">
        <f>IF(ISERROR(VLOOKUP(CV20,Accueil!$W$17:$W$22,1,0)),1,0)</f>
        <v>0</v>
      </c>
      <c r="GZ20" s="158">
        <f>IF(ISERROR(VLOOKUP(CW20,Accueil!$W$17:$W$22,1,0)),1,0)</f>
        <v>0</v>
      </c>
      <c r="HA20" s="158">
        <f>IF(ISERROR(VLOOKUP(CX20,Accueil!$W$17:$W$22,1,0)),1,0)</f>
        <v>0</v>
      </c>
      <c r="HB20" s="158">
        <f>IF(ISERROR(VLOOKUP(CY20,Accueil!$W$17:$W$22,1,0)),1,0)</f>
        <v>0</v>
      </c>
      <c r="HC20" s="158">
        <f>IF(ISERROR(VLOOKUP(CZ20,Accueil!$W$17:$W$22,1,0)),1,0)</f>
        <v>0</v>
      </c>
      <c r="HD20" s="158">
        <f>IF(ISERROR(VLOOKUP(DA20,Accueil!$W$17:$W$22,1,0)),1,0)</f>
        <v>0</v>
      </c>
    </row>
    <row r="21" spans="1:212" ht="12.75" customHeight="1">
      <c r="A21" s="360"/>
      <c r="B21" s="12">
        <v>13</v>
      </c>
      <c r="C21" s="26" t="str">
        <f>IF(Accueil!E25="","",Accueil!E25)</f>
        <v/>
      </c>
      <c r="D21" s="27" t="str">
        <f>IF(Accueil!F25="","",Accueil!F25)</f>
        <v/>
      </c>
      <c r="E21" s="83" t="str">
        <f t="shared" si="2"/>
        <v/>
      </c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12">
        <v>13</v>
      </c>
      <c r="DC21" s="11" t="str">
        <f>IF(D21="","",COUNTIF(F21:DA21,Accueil!$AB$28)&amp;" / "&amp;COUNTIF($F$8:$DA$8,"&gt;0")-(COUNTIF(F21:DA21,Accueil!$AG$26)))</f>
        <v/>
      </c>
      <c r="DD21" s="110" t="str">
        <f>IF(D21="","",COUNTIF(F21:DA21,Accueil!$AB$26))</f>
        <v/>
      </c>
      <c r="DE21" s="110" t="str">
        <f>IF(D21="","",IF(COUNTIF($F$8:$DA$8,"&gt;=0")-(COUNTIF(G21:DB21,Accueil!$AG$26))&lt;0,0,COUNTIF($F$8:$DA$8,"&gt;=0")-(COUNTIF(G21:DB21,Accueil!$AG$26))))</f>
        <v/>
      </c>
      <c r="DF21" s="11" t="str">
        <f t="shared" si="3"/>
        <v/>
      </c>
      <c r="DG21" s="29" t="str">
        <f t="shared" si="0"/>
        <v/>
      </c>
      <c r="DH21" s="158">
        <f t="shared" si="4"/>
        <v>0</v>
      </c>
      <c r="DI21" s="158">
        <f>IF(ISERROR(VLOOKUP(F21,Accueil!$W$17:$W$22,1,0)),1,0)</f>
        <v>0</v>
      </c>
      <c r="DJ21" s="158">
        <f>IF(ISERROR(VLOOKUP(G21,Accueil!$W$17:$W$22,1,0)),1,0)</f>
        <v>0</v>
      </c>
      <c r="DK21" s="158">
        <f>IF(ISERROR(VLOOKUP(H21,Accueil!$W$17:$W$22,1,0)),1,0)</f>
        <v>0</v>
      </c>
      <c r="DL21" s="158">
        <f>IF(ISERROR(VLOOKUP(I21,Accueil!$W$17:$W$22,1,0)),1,0)</f>
        <v>0</v>
      </c>
      <c r="DM21" s="158">
        <f>IF(ISERROR(VLOOKUP(J21,Accueil!$W$17:$W$22,1,0)),1,0)</f>
        <v>0</v>
      </c>
      <c r="DN21" s="158">
        <f>IF(ISERROR(VLOOKUP(K21,Accueil!$W$17:$W$22,1,0)),1,0)</f>
        <v>0</v>
      </c>
      <c r="DO21" s="158">
        <f>IF(ISERROR(VLOOKUP(L21,Accueil!$W$17:$W$22,1,0)),1,0)</f>
        <v>0</v>
      </c>
      <c r="DP21" s="158">
        <f>IF(ISERROR(VLOOKUP(M21,Accueil!$W$17:$W$22,1,0)),1,0)</f>
        <v>0</v>
      </c>
      <c r="DQ21" s="158">
        <f>IF(ISERROR(VLOOKUP(N21,Accueil!$W$17:$W$22,1,0)),1,0)</f>
        <v>0</v>
      </c>
      <c r="DR21" s="158">
        <f>IF(ISERROR(VLOOKUP(O21,Accueil!$W$17:$W$22,1,0)),1,0)</f>
        <v>0</v>
      </c>
      <c r="DS21" s="158">
        <f>IF(ISERROR(VLOOKUP(P21,Accueil!$W$17:$W$22,1,0)),1,0)</f>
        <v>0</v>
      </c>
      <c r="DT21" s="158">
        <f>IF(ISERROR(VLOOKUP(Q21,Accueil!$W$17:$W$22,1,0)),1,0)</f>
        <v>0</v>
      </c>
      <c r="DU21" s="158">
        <f>IF(ISERROR(VLOOKUP(R21,Accueil!$W$17:$W$22,1,0)),1,0)</f>
        <v>0</v>
      </c>
      <c r="DV21" s="158">
        <f>IF(ISERROR(VLOOKUP(S21,Accueil!$W$17:$W$22,1,0)),1,0)</f>
        <v>0</v>
      </c>
      <c r="DW21" s="158">
        <f>IF(ISERROR(VLOOKUP(T21,Accueil!$W$17:$W$22,1,0)),1,0)</f>
        <v>0</v>
      </c>
      <c r="DX21" s="158">
        <f>IF(ISERROR(VLOOKUP(U21,Accueil!$W$17:$W$22,1,0)),1,0)</f>
        <v>0</v>
      </c>
      <c r="DY21" s="158">
        <f>IF(ISERROR(VLOOKUP(V21,Accueil!$W$17:$W$22,1,0)),1,0)</f>
        <v>0</v>
      </c>
      <c r="DZ21" s="158">
        <f>IF(ISERROR(VLOOKUP(W21,Accueil!$W$17:$W$22,1,0)),1,0)</f>
        <v>0</v>
      </c>
      <c r="EA21" s="158">
        <f>IF(ISERROR(VLOOKUP(X21,Accueil!$W$17:$W$22,1,0)),1,0)</f>
        <v>0</v>
      </c>
      <c r="EB21" s="158">
        <f>IF(ISERROR(VLOOKUP(Y21,Accueil!$W$17:$W$22,1,0)),1,0)</f>
        <v>0</v>
      </c>
      <c r="EC21" s="158">
        <f>IF(ISERROR(VLOOKUP(Z21,Accueil!$W$17:$W$22,1,0)),1,0)</f>
        <v>0</v>
      </c>
      <c r="ED21" s="158">
        <f>IF(ISERROR(VLOOKUP(AA21,Accueil!$W$17:$W$22,1,0)),1,0)</f>
        <v>0</v>
      </c>
      <c r="EE21" s="158">
        <f>IF(ISERROR(VLOOKUP(AB21,Accueil!$W$17:$W$22,1,0)),1,0)</f>
        <v>0</v>
      </c>
      <c r="EF21" s="158">
        <f>IF(ISERROR(VLOOKUP(AC21,Accueil!$W$17:$W$22,1,0)),1,0)</f>
        <v>0</v>
      </c>
      <c r="EG21" s="158">
        <f>IF(ISERROR(VLOOKUP(AD21,Accueil!$W$17:$W$22,1,0)),1,0)</f>
        <v>0</v>
      </c>
      <c r="EH21" s="158">
        <f>IF(ISERROR(VLOOKUP(AE21,Accueil!$W$17:$W$22,1,0)),1,0)</f>
        <v>0</v>
      </c>
      <c r="EI21" s="158">
        <f>IF(ISERROR(VLOOKUP(AF21,Accueil!$W$17:$W$22,1,0)),1,0)</f>
        <v>0</v>
      </c>
      <c r="EJ21" s="158">
        <f>IF(ISERROR(VLOOKUP(AG21,Accueil!$W$17:$W$22,1,0)),1,0)</f>
        <v>0</v>
      </c>
      <c r="EK21" s="158">
        <f>IF(ISERROR(VLOOKUP(AH21,Accueil!$W$17:$W$22,1,0)),1,0)</f>
        <v>0</v>
      </c>
      <c r="EL21" s="158">
        <f>IF(ISERROR(VLOOKUP(AI21,Accueil!$W$17:$W$22,1,0)),1,0)</f>
        <v>0</v>
      </c>
      <c r="EM21" s="158">
        <f>IF(ISERROR(VLOOKUP(AJ21,Accueil!$W$17:$W$22,1,0)),1,0)</f>
        <v>0</v>
      </c>
      <c r="EN21" s="158">
        <f>IF(ISERROR(VLOOKUP(AK21,Accueil!$W$17:$W$22,1,0)),1,0)</f>
        <v>0</v>
      </c>
      <c r="EO21" s="158">
        <f>IF(ISERROR(VLOOKUP(AL21,Accueil!$W$17:$W$22,1,0)),1,0)</f>
        <v>0</v>
      </c>
      <c r="EP21" s="158">
        <f>IF(ISERROR(VLOOKUP(AM21,Accueil!$W$17:$W$22,1,0)),1,0)</f>
        <v>0</v>
      </c>
      <c r="EQ21" s="158">
        <f>IF(ISERROR(VLOOKUP(AN21,Accueil!$W$17:$W$22,1,0)),1,0)</f>
        <v>0</v>
      </c>
      <c r="ER21" s="158">
        <f>IF(ISERROR(VLOOKUP(AO21,Accueil!$W$17:$W$22,1,0)),1,0)</f>
        <v>0</v>
      </c>
      <c r="ES21" s="158">
        <f>IF(ISERROR(VLOOKUP(AP21,Accueil!$W$17:$W$22,1,0)),1,0)</f>
        <v>0</v>
      </c>
      <c r="ET21" s="158">
        <f>IF(ISERROR(VLOOKUP(AQ21,Accueil!$W$17:$W$22,1,0)),1,0)</f>
        <v>0</v>
      </c>
      <c r="EU21" s="158">
        <f>IF(ISERROR(VLOOKUP(AR21,Accueil!$W$17:$W$22,1,0)),1,0)</f>
        <v>0</v>
      </c>
      <c r="EV21" s="158">
        <f>IF(ISERROR(VLOOKUP(AS21,Accueil!$W$17:$W$22,1,0)),1,0)</f>
        <v>0</v>
      </c>
      <c r="EW21" s="158">
        <f>IF(ISERROR(VLOOKUP(AT21,Accueil!$W$17:$W$22,1,0)),1,0)</f>
        <v>0</v>
      </c>
      <c r="EX21" s="158">
        <f>IF(ISERROR(VLOOKUP(AU21,Accueil!$W$17:$W$22,1,0)),1,0)</f>
        <v>0</v>
      </c>
      <c r="EY21" s="158">
        <f>IF(ISERROR(VLOOKUP(AV21,Accueil!$W$17:$W$22,1,0)),1,0)</f>
        <v>0</v>
      </c>
      <c r="EZ21" s="158">
        <f>IF(ISERROR(VLOOKUP(AW21,Accueil!$W$17:$W$22,1,0)),1,0)</f>
        <v>0</v>
      </c>
      <c r="FA21" s="158">
        <f>IF(ISERROR(VLOOKUP(AX21,Accueil!$W$17:$W$22,1,0)),1,0)</f>
        <v>0</v>
      </c>
      <c r="FB21" s="158">
        <f>IF(ISERROR(VLOOKUP(AY21,Accueil!$W$17:$W$22,1,0)),1,0)</f>
        <v>0</v>
      </c>
      <c r="FC21" s="158">
        <f>IF(ISERROR(VLOOKUP(AZ21,Accueil!$W$17:$W$22,1,0)),1,0)</f>
        <v>0</v>
      </c>
      <c r="FD21" s="158">
        <f>IF(ISERROR(VLOOKUP(BA21,Accueil!$W$17:$W$22,1,0)),1,0)</f>
        <v>0</v>
      </c>
      <c r="FE21" s="158">
        <f>IF(ISERROR(VLOOKUP(BB21,Accueil!$W$17:$W$22,1,0)),1,0)</f>
        <v>0</v>
      </c>
      <c r="FF21" s="158">
        <f>IF(ISERROR(VLOOKUP(BC21,Accueil!$W$17:$W$22,1,0)),1,0)</f>
        <v>0</v>
      </c>
      <c r="FG21" s="158">
        <f>IF(ISERROR(VLOOKUP(BD21,Accueil!$W$17:$W$22,1,0)),1,0)</f>
        <v>0</v>
      </c>
      <c r="FH21" s="158">
        <f>IF(ISERROR(VLOOKUP(BE21,Accueil!$W$17:$W$22,1,0)),1,0)</f>
        <v>0</v>
      </c>
      <c r="FI21" s="158">
        <f>IF(ISERROR(VLOOKUP(BF21,Accueil!$W$17:$W$22,1,0)),1,0)</f>
        <v>0</v>
      </c>
      <c r="FJ21" s="158">
        <f>IF(ISERROR(VLOOKUP(BG21,Accueil!$W$17:$W$22,1,0)),1,0)</f>
        <v>0</v>
      </c>
      <c r="FK21" s="158">
        <f>IF(ISERROR(VLOOKUP(BH21,Accueil!$W$17:$W$22,1,0)),1,0)</f>
        <v>0</v>
      </c>
      <c r="FL21" s="158">
        <f>IF(ISERROR(VLOOKUP(BI21,Accueil!$W$17:$W$22,1,0)),1,0)</f>
        <v>0</v>
      </c>
      <c r="FM21" s="158">
        <f>IF(ISERROR(VLOOKUP(BJ21,Accueil!$W$17:$W$22,1,0)),1,0)</f>
        <v>0</v>
      </c>
      <c r="FN21" s="158">
        <f>IF(ISERROR(VLOOKUP(BK21,Accueil!$W$17:$W$22,1,0)),1,0)</f>
        <v>0</v>
      </c>
      <c r="FO21" s="158">
        <f>IF(ISERROR(VLOOKUP(BL21,Accueil!$W$17:$W$22,1,0)),1,0)</f>
        <v>0</v>
      </c>
      <c r="FP21" s="158">
        <f>IF(ISERROR(VLOOKUP(BM21,Accueil!$W$17:$W$22,1,0)),1,0)</f>
        <v>0</v>
      </c>
      <c r="FQ21" s="158">
        <f>IF(ISERROR(VLOOKUP(BN21,Accueil!$W$17:$W$22,1,0)),1,0)</f>
        <v>0</v>
      </c>
      <c r="FR21" s="158">
        <f>IF(ISERROR(VLOOKUP(BO21,Accueil!$W$17:$W$22,1,0)),1,0)</f>
        <v>0</v>
      </c>
      <c r="FS21" s="158">
        <f>IF(ISERROR(VLOOKUP(BP21,Accueil!$W$17:$W$22,1,0)),1,0)</f>
        <v>0</v>
      </c>
      <c r="FT21" s="158">
        <f>IF(ISERROR(VLOOKUP(BQ21,Accueil!$W$17:$W$22,1,0)),1,0)</f>
        <v>0</v>
      </c>
      <c r="FU21" s="158">
        <f>IF(ISERROR(VLOOKUP(BR21,Accueil!$W$17:$W$22,1,0)),1,0)</f>
        <v>0</v>
      </c>
      <c r="FV21" s="158">
        <f>IF(ISERROR(VLOOKUP(BS21,Accueil!$W$17:$W$22,1,0)),1,0)</f>
        <v>0</v>
      </c>
      <c r="FW21" s="158">
        <f>IF(ISERROR(VLOOKUP(BT21,Accueil!$W$17:$W$22,1,0)),1,0)</f>
        <v>0</v>
      </c>
      <c r="FX21" s="158">
        <f>IF(ISERROR(VLOOKUP(BU21,Accueil!$W$17:$W$22,1,0)),1,0)</f>
        <v>0</v>
      </c>
      <c r="FY21" s="158">
        <f>IF(ISERROR(VLOOKUP(BV21,Accueil!$W$17:$W$22,1,0)),1,0)</f>
        <v>0</v>
      </c>
      <c r="FZ21" s="158">
        <f>IF(ISERROR(VLOOKUP(BW21,Accueil!$W$17:$W$22,1,0)),1,0)</f>
        <v>0</v>
      </c>
      <c r="GA21" s="158">
        <f>IF(ISERROR(VLOOKUP(BX21,Accueil!$W$17:$W$22,1,0)),1,0)</f>
        <v>0</v>
      </c>
      <c r="GB21" s="158">
        <f>IF(ISERROR(VLOOKUP(BY21,Accueil!$W$17:$W$22,1,0)),1,0)</f>
        <v>0</v>
      </c>
      <c r="GC21" s="158">
        <f>IF(ISERROR(VLOOKUP(BZ21,Accueil!$W$17:$W$22,1,0)),1,0)</f>
        <v>0</v>
      </c>
      <c r="GD21" s="158">
        <f>IF(ISERROR(VLOOKUP(CA21,Accueil!$W$17:$W$22,1,0)),1,0)</f>
        <v>0</v>
      </c>
      <c r="GE21" s="158">
        <f>IF(ISERROR(VLOOKUP(CB21,Accueil!$W$17:$W$22,1,0)),1,0)</f>
        <v>0</v>
      </c>
      <c r="GF21" s="158">
        <f>IF(ISERROR(VLOOKUP(CC21,Accueil!$W$17:$W$22,1,0)),1,0)</f>
        <v>0</v>
      </c>
      <c r="GG21" s="158">
        <f>IF(ISERROR(VLOOKUP(CD21,Accueil!$W$17:$W$22,1,0)),1,0)</f>
        <v>0</v>
      </c>
      <c r="GH21" s="158">
        <f>IF(ISERROR(VLOOKUP(CE21,Accueil!$W$17:$W$22,1,0)),1,0)</f>
        <v>0</v>
      </c>
      <c r="GI21" s="158">
        <f>IF(ISERROR(VLOOKUP(CF21,Accueil!$W$17:$W$22,1,0)),1,0)</f>
        <v>0</v>
      </c>
      <c r="GJ21" s="158">
        <f>IF(ISERROR(VLOOKUP(CG21,Accueil!$W$17:$W$22,1,0)),1,0)</f>
        <v>0</v>
      </c>
      <c r="GK21" s="158">
        <f>IF(ISERROR(VLOOKUP(CH21,Accueil!$W$17:$W$22,1,0)),1,0)</f>
        <v>0</v>
      </c>
      <c r="GL21" s="158">
        <f>IF(ISERROR(VLOOKUP(CI21,Accueil!$W$17:$W$22,1,0)),1,0)</f>
        <v>0</v>
      </c>
      <c r="GM21" s="158">
        <f>IF(ISERROR(VLOOKUP(CJ21,Accueil!$W$17:$W$22,1,0)),1,0)</f>
        <v>0</v>
      </c>
      <c r="GN21" s="158">
        <f>IF(ISERROR(VLOOKUP(CK21,Accueil!$W$17:$W$22,1,0)),1,0)</f>
        <v>0</v>
      </c>
      <c r="GO21" s="158">
        <f>IF(ISERROR(VLOOKUP(CL21,Accueil!$W$17:$W$22,1,0)),1,0)</f>
        <v>0</v>
      </c>
      <c r="GP21" s="158">
        <f>IF(ISERROR(VLOOKUP(CM21,Accueil!$W$17:$W$22,1,0)),1,0)</f>
        <v>0</v>
      </c>
      <c r="GQ21" s="158">
        <f>IF(ISERROR(VLOOKUP(CN21,Accueil!$W$17:$W$22,1,0)),1,0)</f>
        <v>0</v>
      </c>
      <c r="GR21" s="158">
        <f>IF(ISERROR(VLOOKUP(CO21,Accueil!$W$17:$W$22,1,0)),1,0)</f>
        <v>0</v>
      </c>
      <c r="GS21" s="158">
        <f>IF(ISERROR(VLOOKUP(CP21,Accueil!$W$17:$W$22,1,0)),1,0)</f>
        <v>0</v>
      </c>
      <c r="GT21" s="158">
        <f>IF(ISERROR(VLOOKUP(CQ21,Accueil!$W$17:$W$22,1,0)),1,0)</f>
        <v>0</v>
      </c>
      <c r="GU21" s="158">
        <f>IF(ISERROR(VLOOKUP(CR21,Accueil!$W$17:$W$22,1,0)),1,0)</f>
        <v>0</v>
      </c>
      <c r="GV21" s="158">
        <f>IF(ISERROR(VLOOKUP(CS21,Accueil!$W$17:$W$22,1,0)),1,0)</f>
        <v>0</v>
      </c>
      <c r="GW21" s="158">
        <f>IF(ISERROR(VLOOKUP(CT21,Accueil!$W$17:$W$22,1,0)),1,0)</f>
        <v>0</v>
      </c>
      <c r="GX21" s="158">
        <f>IF(ISERROR(VLOOKUP(CU21,Accueil!$W$17:$W$22,1,0)),1,0)</f>
        <v>0</v>
      </c>
      <c r="GY21" s="158">
        <f>IF(ISERROR(VLOOKUP(CV21,Accueil!$W$17:$W$22,1,0)),1,0)</f>
        <v>0</v>
      </c>
      <c r="GZ21" s="158">
        <f>IF(ISERROR(VLOOKUP(CW21,Accueil!$W$17:$W$22,1,0)),1,0)</f>
        <v>0</v>
      </c>
      <c r="HA21" s="158">
        <f>IF(ISERROR(VLOOKUP(CX21,Accueil!$W$17:$W$22,1,0)),1,0)</f>
        <v>0</v>
      </c>
      <c r="HB21" s="158">
        <f>IF(ISERROR(VLOOKUP(CY21,Accueil!$W$17:$W$22,1,0)),1,0)</f>
        <v>0</v>
      </c>
      <c r="HC21" s="158">
        <f>IF(ISERROR(VLOOKUP(CZ21,Accueil!$W$17:$W$22,1,0)),1,0)</f>
        <v>0</v>
      </c>
      <c r="HD21" s="158">
        <f>IF(ISERROR(VLOOKUP(DA21,Accueil!$W$17:$W$22,1,0)),1,0)</f>
        <v>0</v>
      </c>
    </row>
    <row r="22" spans="1:212" ht="12.75" customHeight="1">
      <c r="A22" s="360"/>
      <c r="B22" s="12">
        <v>14</v>
      </c>
      <c r="C22" s="26" t="str">
        <f>IF(Accueil!E26="","",Accueil!E26)</f>
        <v/>
      </c>
      <c r="D22" s="27" t="str">
        <f>IF(Accueil!F26="","",Accueil!F26)</f>
        <v/>
      </c>
      <c r="E22" s="83" t="str">
        <f t="shared" si="2"/>
        <v/>
      </c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12">
        <v>14</v>
      </c>
      <c r="DC22" s="11" t="str">
        <f>IF(D22="","",COUNTIF(F22:DA22,Accueil!$AB$28)&amp;" / "&amp;COUNTIF($F$8:$DA$8,"&gt;0")-(COUNTIF(F22:DA22,Accueil!$AG$26)))</f>
        <v/>
      </c>
      <c r="DD22" s="110" t="str">
        <f>IF(D22="","",COUNTIF(F22:DA22,Accueil!$AB$26))</f>
        <v/>
      </c>
      <c r="DE22" s="110" t="str">
        <f>IF(D22="","",IF(COUNTIF($F$8:$DA$8,"&gt;=0")-(COUNTIF(G22:DB22,Accueil!$AG$26))&lt;0,0,COUNTIF($F$8:$DA$8,"&gt;=0")-(COUNTIF(G22:DB22,Accueil!$AG$26))))</f>
        <v/>
      </c>
      <c r="DF22" s="11" t="str">
        <f t="shared" si="3"/>
        <v/>
      </c>
      <c r="DG22" s="29" t="str">
        <f t="shared" si="0"/>
        <v/>
      </c>
      <c r="DH22" s="158">
        <f t="shared" si="4"/>
        <v>0</v>
      </c>
      <c r="DI22" s="158">
        <f>IF(ISERROR(VLOOKUP(F22,Accueil!$W$17:$W$22,1,0)),1,0)</f>
        <v>0</v>
      </c>
      <c r="DJ22" s="158">
        <f>IF(ISERROR(VLOOKUP(G22,Accueil!$W$17:$W$22,1,0)),1,0)</f>
        <v>0</v>
      </c>
      <c r="DK22" s="158">
        <f>IF(ISERROR(VLOOKUP(H22,Accueil!$W$17:$W$22,1,0)),1,0)</f>
        <v>0</v>
      </c>
      <c r="DL22" s="158">
        <f>IF(ISERROR(VLOOKUP(I22,Accueil!$W$17:$W$22,1,0)),1,0)</f>
        <v>0</v>
      </c>
      <c r="DM22" s="158">
        <f>IF(ISERROR(VLOOKUP(J22,Accueil!$W$17:$W$22,1,0)),1,0)</f>
        <v>0</v>
      </c>
      <c r="DN22" s="158">
        <f>IF(ISERROR(VLOOKUP(K22,Accueil!$W$17:$W$22,1,0)),1,0)</f>
        <v>0</v>
      </c>
      <c r="DO22" s="158">
        <f>IF(ISERROR(VLOOKUP(L22,Accueil!$W$17:$W$22,1,0)),1,0)</f>
        <v>0</v>
      </c>
      <c r="DP22" s="158">
        <f>IF(ISERROR(VLOOKUP(M22,Accueil!$W$17:$W$22,1,0)),1,0)</f>
        <v>0</v>
      </c>
      <c r="DQ22" s="158">
        <f>IF(ISERROR(VLOOKUP(N22,Accueil!$W$17:$W$22,1,0)),1,0)</f>
        <v>0</v>
      </c>
      <c r="DR22" s="158">
        <f>IF(ISERROR(VLOOKUP(O22,Accueil!$W$17:$W$22,1,0)),1,0)</f>
        <v>0</v>
      </c>
      <c r="DS22" s="158">
        <f>IF(ISERROR(VLOOKUP(P22,Accueil!$W$17:$W$22,1,0)),1,0)</f>
        <v>0</v>
      </c>
      <c r="DT22" s="158">
        <f>IF(ISERROR(VLOOKUP(Q22,Accueil!$W$17:$W$22,1,0)),1,0)</f>
        <v>0</v>
      </c>
      <c r="DU22" s="158">
        <f>IF(ISERROR(VLOOKUP(R22,Accueil!$W$17:$W$22,1,0)),1,0)</f>
        <v>0</v>
      </c>
      <c r="DV22" s="158">
        <f>IF(ISERROR(VLOOKUP(S22,Accueil!$W$17:$W$22,1,0)),1,0)</f>
        <v>0</v>
      </c>
      <c r="DW22" s="158">
        <f>IF(ISERROR(VLOOKUP(T22,Accueil!$W$17:$W$22,1,0)),1,0)</f>
        <v>0</v>
      </c>
      <c r="DX22" s="158">
        <f>IF(ISERROR(VLOOKUP(U22,Accueil!$W$17:$W$22,1,0)),1,0)</f>
        <v>0</v>
      </c>
      <c r="DY22" s="158">
        <f>IF(ISERROR(VLOOKUP(V22,Accueil!$W$17:$W$22,1,0)),1,0)</f>
        <v>0</v>
      </c>
      <c r="DZ22" s="158">
        <f>IF(ISERROR(VLOOKUP(W22,Accueil!$W$17:$W$22,1,0)),1,0)</f>
        <v>0</v>
      </c>
      <c r="EA22" s="158">
        <f>IF(ISERROR(VLOOKUP(X22,Accueil!$W$17:$W$22,1,0)),1,0)</f>
        <v>0</v>
      </c>
      <c r="EB22" s="158">
        <f>IF(ISERROR(VLOOKUP(Y22,Accueil!$W$17:$W$22,1,0)),1,0)</f>
        <v>0</v>
      </c>
      <c r="EC22" s="158">
        <f>IF(ISERROR(VLOOKUP(Z22,Accueil!$W$17:$W$22,1,0)),1,0)</f>
        <v>0</v>
      </c>
      <c r="ED22" s="158">
        <f>IF(ISERROR(VLOOKUP(AA22,Accueil!$W$17:$W$22,1,0)),1,0)</f>
        <v>0</v>
      </c>
      <c r="EE22" s="158">
        <f>IF(ISERROR(VLOOKUP(AB22,Accueil!$W$17:$W$22,1,0)),1,0)</f>
        <v>0</v>
      </c>
      <c r="EF22" s="158">
        <f>IF(ISERROR(VLOOKUP(AC22,Accueil!$W$17:$W$22,1,0)),1,0)</f>
        <v>0</v>
      </c>
      <c r="EG22" s="158">
        <f>IF(ISERROR(VLOOKUP(AD22,Accueil!$W$17:$W$22,1,0)),1,0)</f>
        <v>0</v>
      </c>
      <c r="EH22" s="158">
        <f>IF(ISERROR(VLOOKUP(AE22,Accueil!$W$17:$W$22,1,0)),1,0)</f>
        <v>0</v>
      </c>
      <c r="EI22" s="158">
        <f>IF(ISERROR(VLOOKUP(AF22,Accueil!$W$17:$W$22,1,0)),1,0)</f>
        <v>0</v>
      </c>
      <c r="EJ22" s="158">
        <f>IF(ISERROR(VLOOKUP(AG22,Accueil!$W$17:$W$22,1,0)),1,0)</f>
        <v>0</v>
      </c>
      <c r="EK22" s="158">
        <f>IF(ISERROR(VLOOKUP(AH22,Accueil!$W$17:$W$22,1,0)),1,0)</f>
        <v>0</v>
      </c>
      <c r="EL22" s="158">
        <f>IF(ISERROR(VLOOKUP(AI22,Accueil!$W$17:$W$22,1,0)),1,0)</f>
        <v>0</v>
      </c>
      <c r="EM22" s="158">
        <f>IF(ISERROR(VLOOKUP(AJ22,Accueil!$W$17:$W$22,1,0)),1,0)</f>
        <v>0</v>
      </c>
      <c r="EN22" s="158">
        <f>IF(ISERROR(VLOOKUP(AK22,Accueil!$W$17:$W$22,1,0)),1,0)</f>
        <v>0</v>
      </c>
      <c r="EO22" s="158">
        <f>IF(ISERROR(VLOOKUP(AL22,Accueil!$W$17:$W$22,1,0)),1,0)</f>
        <v>0</v>
      </c>
      <c r="EP22" s="158">
        <f>IF(ISERROR(VLOOKUP(AM22,Accueil!$W$17:$W$22,1,0)),1,0)</f>
        <v>0</v>
      </c>
      <c r="EQ22" s="158">
        <f>IF(ISERROR(VLOOKUP(AN22,Accueil!$W$17:$W$22,1,0)),1,0)</f>
        <v>0</v>
      </c>
      <c r="ER22" s="158">
        <f>IF(ISERROR(VLOOKUP(AO22,Accueil!$W$17:$W$22,1,0)),1,0)</f>
        <v>0</v>
      </c>
      <c r="ES22" s="158">
        <f>IF(ISERROR(VLOOKUP(AP22,Accueil!$W$17:$W$22,1,0)),1,0)</f>
        <v>0</v>
      </c>
      <c r="ET22" s="158">
        <f>IF(ISERROR(VLOOKUP(AQ22,Accueil!$W$17:$W$22,1,0)),1,0)</f>
        <v>0</v>
      </c>
      <c r="EU22" s="158">
        <f>IF(ISERROR(VLOOKUP(AR22,Accueil!$W$17:$W$22,1,0)),1,0)</f>
        <v>0</v>
      </c>
      <c r="EV22" s="158">
        <f>IF(ISERROR(VLOOKUP(AS22,Accueil!$W$17:$W$22,1,0)),1,0)</f>
        <v>0</v>
      </c>
      <c r="EW22" s="158">
        <f>IF(ISERROR(VLOOKUP(AT22,Accueil!$W$17:$W$22,1,0)),1,0)</f>
        <v>0</v>
      </c>
      <c r="EX22" s="158">
        <f>IF(ISERROR(VLOOKUP(AU22,Accueil!$W$17:$W$22,1,0)),1,0)</f>
        <v>0</v>
      </c>
      <c r="EY22" s="158">
        <f>IF(ISERROR(VLOOKUP(AV22,Accueil!$W$17:$W$22,1,0)),1,0)</f>
        <v>0</v>
      </c>
      <c r="EZ22" s="158">
        <f>IF(ISERROR(VLOOKUP(AW22,Accueil!$W$17:$W$22,1,0)),1,0)</f>
        <v>0</v>
      </c>
      <c r="FA22" s="158">
        <f>IF(ISERROR(VLOOKUP(AX22,Accueil!$W$17:$W$22,1,0)),1,0)</f>
        <v>0</v>
      </c>
      <c r="FB22" s="158">
        <f>IF(ISERROR(VLOOKUP(AY22,Accueil!$W$17:$W$22,1,0)),1,0)</f>
        <v>0</v>
      </c>
      <c r="FC22" s="158">
        <f>IF(ISERROR(VLOOKUP(AZ22,Accueil!$W$17:$W$22,1,0)),1,0)</f>
        <v>0</v>
      </c>
      <c r="FD22" s="158">
        <f>IF(ISERROR(VLOOKUP(BA22,Accueil!$W$17:$W$22,1,0)),1,0)</f>
        <v>0</v>
      </c>
      <c r="FE22" s="158">
        <f>IF(ISERROR(VLOOKUP(BB22,Accueil!$W$17:$W$22,1,0)),1,0)</f>
        <v>0</v>
      </c>
      <c r="FF22" s="158">
        <f>IF(ISERROR(VLOOKUP(BC22,Accueil!$W$17:$W$22,1,0)),1,0)</f>
        <v>0</v>
      </c>
      <c r="FG22" s="158">
        <f>IF(ISERROR(VLOOKUP(BD22,Accueil!$W$17:$W$22,1,0)),1,0)</f>
        <v>0</v>
      </c>
      <c r="FH22" s="158">
        <f>IF(ISERROR(VLOOKUP(BE22,Accueil!$W$17:$W$22,1,0)),1,0)</f>
        <v>0</v>
      </c>
      <c r="FI22" s="158">
        <f>IF(ISERROR(VLOOKUP(BF22,Accueil!$W$17:$W$22,1,0)),1,0)</f>
        <v>0</v>
      </c>
      <c r="FJ22" s="158">
        <f>IF(ISERROR(VLOOKUP(BG22,Accueil!$W$17:$W$22,1,0)),1,0)</f>
        <v>0</v>
      </c>
      <c r="FK22" s="158">
        <f>IF(ISERROR(VLOOKUP(BH22,Accueil!$W$17:$W$22,1,0)),1,0)</f>
        <v>0</v>
      </c>
      <c r="FL22" s="158">
        <f>IF(ISERROR(VLOOKUP(BI22,Accueil!$W$17:$W$22,1,0)),1,0)</f>
        <v>0</v>
      </c>
      <c r="FM22" s="158">
        <f>IF(ISERROR(VLOOKUP(BJ22,Accueil!$W$17:$W$22,1,0)),1,0)</f>
        <v>0</v>
      </c>
      <c r="FN22" s="158">
        <f>IF(ISERROR(VLOOKUP(BK22,Accueil!$W$17:$W$22,1,0)),1,0)</f>
        <v>0</v>
      </c>
      <c r="FO22" s="158">
        <f>IF(ISERROR(VLOOKUP(BL22,Accueil!$W$17:$W$22,1,0)),1,0)</f>
        <v>0</v>
      </c>
      <c r="FP22" s="158">
        <f>IF(ISERROR(VLOOKUP(BM22,Accueil!$W$17:$W$22,1,0)),1,0)</f>
        <v>0</v>
      </c>
      <c r="FQ22" s="158">
        <f>IF(ISERROR(VLOOKUP(BN22,Accueil!$W$17:$W$22,1,0)),1,0)</f>
        <v>0</v>
      </c>
      <c r="FR22" s="158">
        <f>IF(ISERROR(VLOOKUP(BO22,Accueil!$W$17:$W$22,1,0)),1,0)</f>
        <v>0</v>
      </c>
      <c r="FS22" s="158">
        <f>IF(ISERROR(VLOOKUP(BP22,Accueil!$W$17:$W$22,1,0)),1,0)</f>
        <v>0</v>
      </c>
      <c r="FT22" s="158">
        <f>IF(ISERROR(VLOOKUP(BQ22,Accueil!$W$17:$W$22,1,0)),1,0)</f>
        <v>0</v>
      </c>
      <c r="FU22" s="158">
        <f>IF(ISERROR(VLOOKUP(BR22,Accueil!$W$17:$W$22,1,0)),1,0)</f>
        <v>0</v>
      </c>
      <c r="FV22" s="158">
        <f>IF(ISERROR(VLOOKUP(BS22,Accueil!$W$17:$W$22,1,0)),1,0)</f>
        <v>0</v>
      </c>
      <c r="FW22" s="158">
        <f>IF(ISERROR(VLOOKUP(BT22,Accueil!$W$17:$W$22,1,0)),1,0)</f>
        <v>0</v>
      </c>
      <c r="FX22" s="158">
        <f>IF(ISERROR(VLOOKUP(BU22,Accueil!$W$17:$W$22,1,0)),1,0)</f>
        <v>0</v>
      </c>
      <c r="FY22" s="158">
        <f>IF(ISERROR(VLOOKUP(BV22,Accueil!$W$17:$W$22,1,0)),1,0)</f>
        <v>0</v>
      </c>
      <c r="FZ22" s="158">
        <f>IF(ISERROR(VLOOKUP(BW22,Accueil!$W$17:$W$22,1,0)),1,0)</f>
        <v>0</v>
      </c>
      <c r="GA22" s="158">
        <f>IF(ISERROR(VLOOKUP(BX22,Accueil!$W$17:$W$22,1,0)),1,0)</f>
        <v>0</v>
      </c>
      <c r="GB22" s="158">
        <f>IF(ISERROR(VLOOKUP(BY22,Accueil!$W$17:$W$22,1,0)),1,0)</f>
        <v>0</v>
      </c>
      <c r="GC22" s="158">
        <f>IF(ISERROR(VLOOKUP(BZ22,Accueil!$W$17:$W$22,1,0)),1,0)</f>
        <v>0</v>
      </c>
      <c r="GD22" s="158">
        <f>IF(ISERROR(VLOOKUP(CA22,Accueil!$W$17:$W$22,1,0)),1,0)</f>
        <v>0</v>
      </c>
      <c r="GE22" s="158">
        <f>IF(ISERROR(VLOOKUP(CB22,Accueil!$W$17:$W$22,1,0)),1,0)</f>
        <v>0</v>
      </c>
      <c r="GF22" s="158">
        <f>IF(ISERROR(VLOOKUP(CC22,Accueil!$W$17:$W$22,1,0)),1,0)</f>
        <v>0</v>
      </c>
      <c r="GG22" s="158">
        <f>IF(ISERROR(VLOOKUP(CD22,Accueil!$W$17:$W$22,1,0)),1,0)</f>
        <v>0</v>
      </c>
      <c r="GH22" s="158">
        <f>IF(ISERROR(VLOOKUP(CE22,Accueil!$W$17:$W$22,1,0)),1,0)</f>
        <v>0</v>
      </c>
      <c r="GI22" s="158">
        <f>IF(ISERROR(VLOOKUP(CF22,Accueil!$W$17:$W$22,1,0)),1,0)</f>
        <v>0</v>
      </c>
      <c r="GJ22" s="158">
        <f>IF(ISERROR(VLOOKUP(CG22,Accueil!$W$17:$W$22,1,0)),1,0)</f>
        <v>0</v>
      </c>
      <c r="GK22" s="158">
        <f>IF(ISERROR(VLOOKUP(CH22,Accueil!$W$17:$W$22,1,0)),1,0)</f>
        <v>0</v>
      </c>
      <c r="GL22" s="158">
        <f>IF(ISERROR(VLOOKUP(CI22,Accueil!$W$17:$W$22,1,0)),1,0)</f>
        <v>0</v>
      </c>
      <c r="GM22" s="158">
        <f>IF(ISERROR(VLOOKUP(CJ22,Accueil!$W$17:$W$22,1,0)),1,0)</f>
        <v>0</v>
      </c>
      <c r="GN22" s="158">
        <f>IF(ISERROR(VLOOKUP(CK22,Accueil!$W$17:$W$22,1,0)),1,0)</f>
        <v>0</v>
      </c>
      <c r="GO22" s="158">
        <f>IF(ISERROR(VLOOKUP(CL22,Accueil!$W$17:$W$22,1,0)),1,0)</f>
        <v>0</v>
      </c>
      <c r="GP22" s="158">
        <f>IF(ISERROR(VLOOKUP(CM22,Accueil!$W$17:$W$22,1,0)),1,0)</f>
        <v>0</v>
      </c>
      <c r="GQ22" s="158">
        <f>IF(ISERROR(VLOOKUP(CN22,Accueil!$W$17:$W$22,1,0)),1,0)</f>
        <v>0</v>
      </c>
      <c r="GR22" s="158">
        <f>IF(ISERROR(VLOOKUP(CO22,Accueil!$W$17:$W$22,1,0)),1,0)</f>
        <v>0</v>
      </c>
      <c r="GS22" s="158">
        <f>IF(ISERROR(VLOOKUP(CP22,Accueil!$W$17:$W$22,1,0)),1,0)</f>
        <v>0</v>
      </c>
      <c r="GT22" s="158">
        <f>IF(ISERROR(VLOOKUP(CQ22,Accueil!$W$17:$W$22,1,0)),1,0)</f>
        <v>0</v>
      </c>
      <c r="GU22" s="158">
        <f>IF(ISERROR(VLOOKUP(CR22,Accueil!$W$17:$W$22,1,0)),1,0)</f>
        <v>0</v>
      </c>
      <c r="GV22" s="158">
        <f>IF(ISERROR(VLOOKUP(CS22,Accueil!$W$17:$W$22,1,0)),1,0)</f>
        <v>0</v>
      </c>
      <c r="GW22" s="158">
        <f>IF(ISERROR(VLOOKUP(CT22,Accueil!$W$17:$W$22,1,0)),1,0)</f>
        <v>0</v>
      </c>
      <c r="GX22" s="158">
        <f>IF(ISERROR(VLOOKUP(CU22,Accueil!$W$17:$W$22,1,0)),1,0)</f>
        <v>0</v>
      </c>
      <c r="GY22" s="158">
        <f>IF(ISERROR(VLOOKUP(CV22,Accueil!$W$17:$W$22,1,0)),1,0)</f>
        <v>0</v>
      </c>
      <c r="GZ22" s="158">
        <f>IF(ISERROR(VLOOKUP(CW22,Accueil!$W$17:$W$22,1,0)),1,0)</f>
        <v>0</v>
      </c>
      <c r="HA22" s="158">
        <f>IF(ISERROR(VLOOKUP(CX22,Accueil!$W$17:$W$22,1,0)),1,0)</f>
        <v>0</v>
      </c>
      <c r="HB22" s="158">
        <f>IF(ISERROR(VLOOKUP(CY22,Accueil!$W$17:$W$22,1,0)),1,0)</f>
        <v>0</v>
      </c>
      <c r="HC22" s="158">
        <f>IF(ISERROR(VLOOKUP(CZ22,Accueil!$W$17:$W$22,1,0)),1,0)</f>
        <v>0</v>
      </c>
      <c r="HD22" s="158">
        <f>IF(ISERROR(VLOOKUP(DA22,Accueil!$W$17:$W$22,1,0)),1,0)</f>
        <v>0</v>
      </c>
    </row>
    <row r="23" spans="1:212" ht="12.75" customHeight="1">
      <c r="A23" s="360"/>
      <c r="B23" s="12">
        <v>15</v>
      </c>
      <c r="C23" s="26" t="str">
        <f>IF(Accueil!E27="","",Accueil!E27)</f>
        <v/>
      </c>
      <c r="D23" s="27" t="str">
        <f>IF(Accueil!F27="","",Accueil!F27)</f>
        <v/>
      </c>
      <c r="E23" s="83" t="str">
        <f t="shared" si="2"/>
        <v/>
      </c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12">
        <v>15</v>
      </c>
      <c r="DC23" s="11" t="str">
        <f>IF(D23="","",COUNTIF(F23:DA23,Accueil!$AB$28)&amp;" / "&amp;COUNTIF($F$8:$DA$8,"&gt;0")-(COUNTIF(F23:DA23,Accueil!$AG$26)))</f>
        <v/>
      </c>
      <c r="DD23" s="110" t="str">
        <f>IF(D23="","",COUNTIF(F23:DA23,Accueil!$AB$26))</f>
        <v/>
      </c>
      <c r="DE23" s="110" t="str">
        <f>IF(D23="","",IF(COUNTIF($F$8:$DA$8,"&gt;=0")-(COUNTIF(G23:DB23,Accueil!$AG$26))&lt;0,0,COUNTIF($F$8:$DA$8,"&gt;=0")-(COUNTIF(G23:DB23,Accueil!$AG$26))))</f>
        <v/>
      </c>
      <c r="DF23" s="11" t="str">
        <f t="shared" si="3"/>
        <v/>
      </c>
      <c r="DG23" s="29" t="str">
        <f t="shared" ref="DG23:DG46" si="5">IF(D23="","",IF(DH23&gt;0,"ERREUR",IF(OR(DF23&lt;COUNTIF($F$8:$DA$8,"&gt;0"),DF23&gt;COUNTIF($F$8:$DA$8,"&gt;0")),"NB ITEMS",IF(DE23&lt;COUNTIF($F$8:$DA$8,"&gt;0"),"ABSENT",ROUND(DD23/DE23,3)*100&amp;" %"))))</f>
        <v/>
      </c>
      <c r="DH23" s="158">
        <f t="shared" si="4"/>
        <v>0</v>
      </c>
      <c r="DI23" s="158">
        <f>IF(ISERROR(VLOOKUP(F23,Accueil!$W$17:$W$22,1,0)),1,0)</f>
        <v>0</v>
      </c>
      <c r="DJ23" s="158">
        <f>IF(ISERROR(VLOOKUP(G23,Accueil!$W$17:$W$22,1,0)),1,0)</f>
        <v>0</v>
      </c>
      <c r="DK23" s="158">
        <f>IF(ISERROR(VLOOKUP(H23,Accueil!$W$17:$W$22,1,0)),1,0)</f>
        <v>0</v>
      </c>
      <c r="DL23" s="158">
        <f>IF(ISERROR(VLOOKUP(I23,Accueil!$W$17:$W$22,1,0)),1,0)</f>
        <v>0</v>
      </c>
      <c r="DM23" s="158">
        <f>IF(ISERROR(VLOOKUP(J23,Accueil!$W$17:$W$22,1,0)),1,0)</f>
        <v>0</v>
      </c>
      <c r="DN23" s="158">
        <f>IF(ISERROR(VLOOKUP(K23,Accueil!$W$17:$W$22,1,0)),1,0)</f>
        <v>0</v>
      </c>
      <c r="DO23" s="158">
        <f>IF(ISERROR(VLOOKUP(L23,Accueil!$W$17:$W$22,1,0)),1,0)</f>
        <v>0</v>
      </c>
      <c r="DP23" s="158">
        <f>IF(ISERROR(VLOOKUP(M23,Accueil!$W$17:$W$22,1,0)),1,0)</f>
        <v>0</v>
      </c>
      <c r="DQ23" s="158">
        <f>IF(ISERROR(VLOOKUP(N23,Accueil!$W$17:$W$22,1,0)),1,0)</f>
        <v>0</v>
      </c>
      <c r="DR23" s="158">
        <f>IF(ISERROR(VLOOKUP(O23,Accueil!$W$17:$W$22,1,0)),1,0)</f>
        <v>0</v>
      </c>
      <c r="DS23" s="158">
        <f>IF(ISERROR(VLOOKUP(P23,Accueil!$W$17:$W$22,1,0)),1,0)</f>
        <v>0</v>
      </c>
      <c r="DT23" s="158">
        <f>IF(ISERROR(VLOOKUP(Q23,Accueil!$W$17:$W$22,1,0)),1,0)</f>
        <v>0</v>
      </c>
      <c r="DU23" s="158">
        <f>IF(ISERROR(VLOOKUP(R23,Accueil!$W$17:$W$22,1,0)),1,0)</f>
        <v>0</v>
      </c>
      <c r="DV23" s="158">
        <f>IF(ISERROR(VLOOKUP(S23,Accueil!$W$17:$W$22,1,0)),1,0)</f>
        <v>0</v>
      </c>
      <c r="DW23" s="158">
        <f>IF(ISERROR(VLOOKUP(T23,Accueil!$W$17:$W$22,1,0)),1,0)</f>
        <v>0</v>
      </c>
      <c r="DX23" s="158">
        <f>IF(ISERROR(VLOOKUP(U23,Accueil!$W$17:$W$22,1,0)),1,0)</f>
        <v>0</v>
      </c>
      <c r="DY23" s="158">
        <f>IF(ISERROR(VLOOKUP(V23,Accueil!$W$17:$W$22,1,0)),1,0)</f>
        <v>0</v>
      </c>
      <c r="DZ23" s="158">
        <f>IF(ISERROR(VLOOKUP(W23,Accueil!$W$17:$W$22,1,0)),1,0)</f>
        <v>0</v>
      </c>
      <c r="EA23" s="158">
        <f>IF(ISERROR(VLOOKUP(X23,Accueil!$W$17:$W$22,1,0)),1,0)</f>
        <v>0</v>
      </c>
      <c r="EB23" s="158">
        <f>IF(ISERROR(VLOOKUP(Y23,Accueil!$W$17:$W$22,1,0)),1,0)</f>
        <v>0</v>
      </c>
      <c r="EC23" s="158">
        <f>IF(ISERROR(VLOOKUP(Z23,Accueil!$W$17:$W$22,1,0)),1,0)</f>
        <v>0</v>
      </c>
      <c r="ED23" s="158">
        <f>IF(ISERROR(VLOOKUP(AA23,Accueil!$W$17:$W$22,1,0)),1,0)</f>
        <v>0</v>
      </c>
      <c r="EE23" s="158">
        <f>IF(ISERROR(VLOOKUP(AB23,Accueil!$W$17:$W$22,1,0)),1,0)</f>
        <v>0</v>
      </c>
      <c r="EF23" s="158">
        <f>IF(ISERROR(VLOOKUP(AC23,Accueil!$W$17:$W$22,1,0)),1,0)</f>
        <v>0</v>
      </c>
      <c r="EG23" s="158">
        <f>IF(ISERROR(VLOOKUP(AD23,Accueil!$W$17:$W$22,1,0)),1,0)</f>
        <v>0</v>
      </c>
      <c r="EH23" s="158">
        <f>IF(ISERROR(VLOOKUP(AE23,Accueil!$W$17:$W$22,1,0)),1,0)</f>
        <v>0</v>
      </c>
      <c r="EI23" s="158">
        <f>IF(ISERROR(VLOOKUP(AF23,Accueil!$W$17:$W$22,1,0)),1,0)</f>
        <v>0</v>
      </c>
      <c r="EJ23" s="158">
        <f>IF(ISERROR(VLOOKUP(AG23,Accueil!$W$17:$W$22,1,0)),1,0)</f>
        <v>0</v>
      </c>
      <c r="EK23" s="158">
        <f>IF(ISERROR(VLOOKUP(AH23,Accueil!$W$17:$W$22,1,0)),1,0)</f>
        <v>0</v>
      </c>
      <c r="EL23" s="158">
        <f>IF(ISERROR(VLOOKUP(AI23,Accueil!$W$17:$W$22,1,0)),1,0)</f>
        <v>0</v>
      </c>
      <c r="EM23" s="158">
        <f>IF(ISERROR(VLOOKUP(AJ23,Accueil!$W$17:$W$22,1,0)),1,0)</f>
        <v>0</v>
      </c>
      <c r="EN23" s="158">
        <f>IF(ISERROR(VLOOKUP(AK23,Accueil!$W$17:$W$22,1,0)),1,0)</f>
        <v>0</v>
      </c>
      <c r="EO23" s="158">
        <f>IF(ISERROR(VLOOKUP(AL23,Accueil!$W$17:$W$22,1,0)),1,0)</f>
        <v>0</v>
      </c>
      <c r="EP23" s="158">
        <f>IF(ISERROR(VLOOKUP(AM23,Accueil!$W$17:$W$22,1,0)),1,0)</f>
        <v>0</v>
      </c>
      <c r="EQ23" s="158">
        <f>IF(ISERROR(VLOOKUP(AN23,Accueil!$W$17:$W$22,1,0)),1,0)</f>
        <v>0</v>
      </c>
      <c r="ER23" s="158">
        <f>IF(ISERROR(VLOOKUP(AO23,Accueil!$W$17:$W$22,1,0)),1,0)</f>
        <v>0</v>
      </c>
      <c r="ES23" s="158">
        <f>IF(ISERROR(VLOOKUP(AP23,Accueil!$W$17:$W$22,1,0)),1,0)</f>
        <v>0</v>
      </c>
      <c r="ET23" s="158">
        <f>IF(ISERROR(VLOOKUP(AQ23,Accueil!$W$17:$W$22,1,0)),1,0)</f>
        <v>0</v>
      </c>
      <c r="EU23" s="158">
        <f>IF(ISERROR(VLOOKUP(AR23,Accueil!$W$17:$W$22,1,0)),1,0)</f>
        <v>0</v>
      </c>
      <c r="EV23" s="158">
        <f>IF(ISERROR(VLOOKUP(AS23,Accueil!$W$17:$W$22,1,0)),1,0)</f>
        <v>0</v>
      </c>
      <c r="EW23" s="158">
        <f>IF(ISERROR(VLOOKUP(AT23,Accueil!$W$17:$W$22,1,0)),1,0)</f>
        <v>0</v>
      </c>
      <c r="EX23" s="158">
        <f>IF(ISERROR(VLOOKUP(AU23,Accueil!$W$17:$W$22,1,0)),1,0)</f>
        <v>0</v>
      </c>
      <c r="EY23" s="158">
        <f>IF(ISERROR(VLOOKUP(AV23,Accueil!$W$17:$W$22,1,0)),1,0)</f>
        <v>0</v>
      </c>
      <c r="EZ23" s="158">
        <f>IF(ISERROR(VLOOKUP(AW23,Accueil!$W$17:$W$22,1,0)),1,0)</f>
        <v>0</v>
      </c>
      <c r="FA23" s="158">
        <f>IF(ISERROR(VLOOKUP(AX23,Accueil!$W$17:$W$22,1,0)),1,0)</f>
        <v>0</v>
      </c>
      <c r="FB23" s="158">
        <f>IF(ISERROR(VLOOKUP(AY23,Accueil!$W$17:$W$22,1,0)),1,0)</f>
        <v>0</v>
      </c>
      <c r="FC23" s="158">
        <f>IF(ISERROR(VLOOKUP(AZ23,Accueil!$W$17:$W$22,1,0)),1,0)</f>
        <v>0</v>
      </c>
      <c r="FD23" s="158">
        <f>IF(ISERROR(VLOOKUP(BA23,Accueil!$W$17:$W$22,1,0)),1,0)</f>
        <v>0</v>
      </c>
      <c r="FE23" s="158">
        <f>IF(ISERROR(VLOOKUP(BB23,Accueil!$W$17:$W$22,1,0)),1,0)</f>
        <v>0</v>
      </c>
      <c r="FF23" s="158">
        <f>IF(ISERROR(VLOOKUP(BC23,Accueil!$W$17:$W$22,1,0)),1,0)</f>
        <v>0</v>
      </c>
      <c r="FG23" s="158">
        <f>IF(ISERROR(VLOOKUP(BD23,Accueil!$W$17:$W$22,1,0)),1,0)</f>
        <v>0</v>
      </c>
      <c r="FH23" s="158">
        <f>IF(ISERROR(VLOOKUP(BE23,Accueil!$W$17:$W$22,1,0)),1,0)</f>
        <v>0</v>
      </c>
      <c r="FI23" s="158">
        <f>IF(ISERROR(VLOOKUP(BF23,Accueil!$W$17:$W$22,1,0)),1,0)</f>
        <v>0</v>
      </c>
      <c r="FJ23" s="158">
        <f>IF(ISERROR(VLOOKUP(BG23,Accueil!$W$17:$W$22,1,0)),1,0)</f>
        <v>0</v>
      </c>
      <c r="FK23" s="158">
        <f>IF(ISERROR(VLOOKUP(BH23,Accueil!$W$17:$W$22,1,0)),1,0)</f>
        <v>0</v>
      </c>
      <c r="FL23" s="158">
        <f>IF(ISERROR(VLOOKUP(BI23,Accueil!$W$17:$W$22,1,0)),1,0)</f>
        <v>0</v>
      </c>
      <c r="FM23" s="158">
        <f>IF(ISERROR(VLOOKUP(BJ23,Accueil!$W$17:$W$22,1,0)),1,0)</f>
        <v>0</v>
      </c>
      <c r="FN23" s="158">
        <f>IF(ISERROR(VLOOKUP(BK23,Accueil!$W$17:$W$22,1,0)),1,0)</f>
        <v>0</v>
      </c>
      <c r="FO23" s="158">
        <f>IF(ISERROR(VLOOKUP(BL23,Accueil!$W$17:$W$22,1,0)),1,0)</f>
        <v>0</v>
      </c>
      <c r="FP23" s="158">
        <f>IF(ISERROR(VLOOKUP(BM23,Accueil!$W$17:$W$22,1,0)),1,0)</f>
        <v>0</v>
      </c>
      <c r="FQ23" s="158">
        <f>IF(ISERROR(VLOOKUP(BN23,Accueil!$W$17:$W$22,1,0)),1,0)</f>
        <v>0</v>
      </c>
      <c r="FR23" s="158">
        <f>IF(ISERROR(VLOOKUP(BO23,Accueil!$W$17:$W$22,1,0)),1,0)</f>
        <v>0</v>
      </c>
      <c r="FS23" s="158">
        <f>IF(ISERROR(VLOOKUP(BP23,Accueil!$W$17:$W$22,1,0)),1,0)</f>
        <v>0</v>
      </c>
      <c r="FT23" s="158">
        <f>IF(ISERROR(VLOOKUP(BQ23,Accueil!$W$17:$W$22,1,0)),1,0)</f>
        <v>0</v>
      </c>
      <c r="FU23" s="158">
        <f>IF(ISERROR(VLOOKUP(BR23,Accueil!$W$17:$W$22,1,0)),1,0)</f>
        <v>0</v>
      </c>
      <c r="FV23" s="158">
        <f>IF(ISERROR(VLOOKUP(BS23,Accueil!$W$17:$W$22,1,0)),1,0)</f>
        <v>0</v>
      </c>
      <c r="FW23" s="158">
        <f>IF(ISERROR(VLOOKUP(BT23,Accueil!$W$17:$W$22,1,0)),1,0)</f>
        <v>0</v>
      </c>
      <c r="FX23" s="158">
        <f>IF(ISERROR(VLOOKUP(BU23,Accueil!$W$17:$W$22,1,0)),1,0)</f>
        <v>0</v>
      </c>
      <c r="FY23" s="158">
        <f>IF(ISERROR(VLOOKUP(BV23,Accueil!$W$17:$W$22,1,0)),1,0)</f>
        <v>0</v>
      </c>
      <c r="FZ23" s="158">
        <f>IF(ISERROR(VLOOKUP(BW23,Accueil!$W$17:$W$22,1,0)),1,0)</f>
        <v>0</v>
      </c>
      <c r="GA23" s="158">
        <f>IF(ISERROR(VLOOKUP(BX23,Accueil!$W$17:$W$22,1,0)),1,0)</f>
        <v>0</v>
      </c>
      <c r="GB23" s="158">
        <f>IF(ISERROR(VLOOKUP(BY23,Accueil!$W$17:$W$22,1,0)),1,0)</f>
        <v>0</v>
      </c>
      <c r="GC23" s="158">
        <f>IF(ISERROR(VLOOKUP(BZ23,Accueil!$W$17:$W$22,1,0)),1,0)</f>
        <v>0</v>
      </c>
      <c r="GD23" s="158">
        <f>IF(ISERROR(VLOOKUP(CA23,Accueil!$W$17:$W$22,1,0)),1,0)</f>
        <v>0</v>
      </c>
      <c r="GE23" s="158">
        <f>IF(ISERROR(VLOOKUP(CB23,Accueil!$W$17:$W$22,1,0)),1,0)</f>
        <v>0</v>
      </c>
      <c r="GF23" s="158">
        <f>IF(ISERROR(VLOOKUP(CC23,Accueil!$W$17:$W$22,1,0)),1,0)</f>
        <v>0</v>
      </c>
      <c r="GG23" s="158">
        <f>IF(ISERROR(VLOOKUP(CD23,Accueil!$W$17:$W$22,1,0)),1,0)</f>
        <v>0</v>
      </c>
      <c r="GH23" s="158">
        <f>IF(ISERROR(VLOOKUP(CE23,Accueil!$W$17:$W$22,1,0)),1,0)</f>
        <v>0</v>
      </c>
      <c r="GI23" s="158">
        <f>IF(ISERROR(VLOOKUP(CF23,Accueil!$W$17:$W$22,1,0)),1,0)</f>
        <v>0</v>
      </c>
      <c r="GJ23" s="158">
        <f>IF(ISERROR(VLOOKUP(CG23,Accueil!$W$17:$W$22,1,0)),1,0)</f>
        <v>0</v>
      </c>
      <c r="GK23" s="158">
        <f>IF(ISERROR(VLOOKUP(CH23,Accueil!$W$17:$W$22,1,0)),1,0)</f>
        <v>0</v>
      </c>
      <c r="GL23" s="158">
        <f>IF(ISERROR(VLOOKUP(CI23,Accueil!$W$17:$W$22,1,0)),1,0)</f>
        <v>0</v>
      </c>
      <c r="GM23" s="158">
        <f>IF(ISERROR(VLOOKUP(CJ23,Accueil!$W$17:$W$22,1,0)),1,0)</f>
        <v>0</v>
      </c>
      <c r="GN23" s="158">
        <f>IF(ISERROR(VLOOKUP(CK23,Accueil!$W$17:$W$22,1,0)),1,0)</f>
        <v>0</v>
      </c>
      <c r="GO23" s="158">
        <f>IF(ISERROR(VLOOKUP(CL23,Accueil!$W$17:$W$22,1,0)),1,0)</f>
        <v>0</v>
      </c>
      <c r="GP23" s="158">
        <f>IF(ISERROR(VLOOKUP(CM23,Accueil!$W$17:$W$22,1,0)),1,0)</f>
        <v>0</v>
      </c>
      <c r="GQ23" s="158">
        <f>IF(ISERROR(VLOOKUP(CN23,Accueil!$W$17:$W$22,1,0)),1,0)</f>
        <v>0</v>
      </c>
      <c r="GR23" s="158">
        <f>IF(ISERROR(VLOOKUP(CO23,Accueil!$W$17:$W$22,1,0)),1,0)</f>
        <v>0</v>
      </c>
      <c r="GS23" s="158">
        <f>IF(ISERROR(VLOOKUP(CP23,Accueil!$W$17:$W$22,1,0)),1,0)</f>
        <v>0</v>
      </c>
      <c r="GT23" s="158">
        <f>IF(ISERROR(VLOOKUP(CQ23,Accueil!$W$17:$W$22,1,0)),1,0)</f>
        <v>0</v>
      </c>
      <c r="GU23" s="158">
        <f>IF(ISERROR(VLOOKUP(CR23,Accueil!$W$17:$W$22,1,0)),1,0)</f>
        <v>0</v>
      </c>
      <c r="GV23" s="158">
        <f>IF(ISERROR(VLOOKUP(CS23,Accueil!$W$17:$W$22,1,0)),1,0)</f>
        <v>0</v>
      </c>
      <c r="GW23" s="158">
        <f>IF(ISERROR(VLOOKUP(CT23,Accueil!$W$17:$W$22,1,0)),1,0)</f>
        <v>0</v>
      </c>
      <c r="GX23" s="158">
        <f>IF(ISERROR(VLOOKUP(CU23,Accueil!$W$17:$W$22,1,0)),1,0)</f>
        <v>0</v>
      </c>
      <c r="GY23" s="158">
        <f>IF(ISERROR(VLOOKUP(CV23,Accueil!$W$17:$W$22,1,0)),1,0)</f>
        <v>0</v>
      </c>
      <c r="GZ23" s="158">
        <f>IF(ISERROR(VLOOKUP(CW23,Accueil!$W$17:$W$22,1,0)),1,0)</f>
        <v>0</v>
      </c>
      <c r="HA23" s="158">
        <f>IF(ISERROR(VLOOKUP(CX23,Accueil!$W$17:$W$22,1,0)),1,0)</f>
        <v>0</v>
      </c>
      <c r="HB23" s="158">
        <f>IF(ISERROR(VLOOKUP(CY23,Accueil!$W$17:$W$22,1,0)),1,0)</f>
        <v>0</v>
      </c>
      <c r="HC23" s="158">
        <f>IF(ISERROR(VLOOKUP(CZ23,Accueil!$W$17:$W$22,1,0)),1,0)</f>
        <v>0</v>
      </c>
      <c r="HD23" s="158">
        <f>IF(ISERROR(VLOOKUP(DA23,Accueil!$W$17:$W$22,1,0)),1,0)</f>
        <v>0</v>
      </c>
    </row>
    <row r="24" spans="1:212" ht="12.75" customHeight="1">
      <c r="A24" s="360"/>
      <c r="B24" s="12">
        <v>16</v>
      </c>
      <c r="C24" s="26" t="str">
        <f>IF(Accueil!E28="","",Accueil!E28)</f>
        <v/>
      </c>
      <c r="D24" s="27" t="str">
        <f>IF(Accueil!F28="","",Accueil!F28)</f>
        <v/>
      </c>
      <c r="E24" s="83" t="str">
        <f t="shared" si="2"/>
        <v/>
      </c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12">
        <v>16</v>
      </c>
      <c r="DC24" s="11" t="str">
        <f>IF(D24="","",COUNTIF(F24:DA24,Accueil!$AB$28)&amp;" / "&amp;COUNTIF($F$8:$DA$8,"&gt;0")-(COUNTIF(F24:DA24,Accueil!$AG$26)))</f>
        <v/>
      </c>
      <c r="DD24" s="110" t="str">
        <f>IF(D24="","",COUNTIF(F24:DA24,Accueil!$AB$26))</f>
        <v/>
      </c>
      <c r="DE24" s="110" t="str">
        <f>IF(D24="","",IF(COUNTIF($F$8:$DA$8,"&gt;=0")-(COUNTIF(G24:DB24,Accueil!$AG$26))&lt;0,0,COUNTIF($F$8:$DA$8,"&gt;=0")-(COUNTIF(G24:DB24,Accueil!$AG$26))))</f>
        <v/>
      </c>
      <c r="DF24" s="11" t="str">
        <f t="shared" si="3"/>
        <v/>
      </c>
      <c r="DG24" s="29" t="str">
        <f t="shared" si="5"/>
        <v/>
      </c>
      <c r="DH24" s="158">
        <f t="shared" si="4"/>
        <v>0</v>
      </c>
      <c r="DI24" s="158">
        <f>IF(ISERROR(VLOOKUP(F24,Accueil!$W$17:$W$22,1,0)),1,0)</f>
        <v>0</v>
      </c>
      <c r="DJ24" s="158">
        <f>IF(ISERROR(VLOOKUP(G24,Accueil!$W$17:$W$22,1,0)),1,0)</f>
        <v>0</v>
      </c>
      <c r="DK24" s="158">
        <f>IF(ISERROR(VLOOKUP(H24,Accueil!$W$17:$W$22,1,0)),1,0)</f>
        <v>0</v>
      </c>
      <c r="DL24" s="158">
        <f>IF(ISERROR(VLOOKUP(I24,Accueil!$W$17:$W$22,1,0)),1,0)</f>
        <v>0</v>
      </c>
      <c r="DM24" s="158">
        <f>IF(ISERROR(VLOOKUP(J24,Accueil!$W$17:$W$22,1,0)),1,0)</f>
        <v>0</v>
      </c>
      <c r="DN24" s="158">
        <f>IF(ISERROR(VLOOKUP(K24,Accueil!$W$17:$W$22,1,0)),1,0)</f>
        <v>0</v>
      </c>
      <c r="DO24" s="158">
        <f>IF(ISERROR(VLOOKUP(L24,Accueil!$W$17:$W$22,1,0)),1,0)</f>
        <v>0</v>
      </c>
      <c r="DP24" s="158">
        <f>IF(ISERROR(VLOOKUP(M24,Accueil!$W$17:$W$22,1,0)),1,0)</f>
        <v>0</v>
      </c>
      <c r="DQ24" s="158">
        <f>IF(ISERROR(VLOOKUP(N24,Accueil!$W$17:$W$22,1,0)),1,0)</f>
        <v>0</v>
      </c>
      <c r="DR24" s="158">
        <f>IF(ISERROR(VLOOKUP(O24,Accueil!$W$17:$W$22,1,0)),1,0)</f>
        <v>0</v>
      </c>
      <c r="DS24" s="158">
        <f>IF(ISERROR(VLOOKUP(P24,Accueil!$W$17:$W$22,1,0)),1,0)</f>
        <v>0</v>
      </c>
      <c r="DT24" s="158">
        <f>IF(ISERROR(VLOOKUP(Q24,Accueil!$W$17:$W$22,1,0)),1,0)</f>
        <v>0</v>
      </c>
      <c r="DU24" s="158">
        <f>IF(ISERROR(VLOOKUP(R24,Accueil!$W$17:$W$22,1,0)),1,0)</f>
        <v>0</v>
      </c>
      <c r="DV24" s="158">
        <f>IF(ISERROR(VLOOKUP(S24,Accueil!$W$17:$W$22,1,0)),1,0)</f>
        <v>0</v>
      </c>
      <c r="DW24" s="158">
        <f>IF(ISERROR(VLOOKUP(T24,Accueil!$W$17:$W$22,1,0)),1,0)</f>
        <v>0</v>
      </c>
      <c r="DX24" s="158">
        <f>IF(ISERROR(VLOOKUP(U24,Accueil!$W$17:$W$22,1,0)),1,0)</f>
        <v>0</v>
      </c>
      <c r="DY24" s="158">
        <f>IF(ISERROR(VLOOKUP(V24,Accueil!$W$17:$W$22,1,0)),1,0)</f>
        <v>0</v>
      </c>
      <c r="DZ24" s="158">
        <f>IF(ISERROR(VLOOKUP(W24,Accueil!$W$17:$W$22,1,0)),1,0)</f>
        <v>0</v>
      </c>
      <c r="EA24" s="158">
        <f>IF(ISERROR(VLOOKUP(X24,Accueil!$W$17:$W$22,1,0)),1,0)</f>
        <v>0</v>
      </c>
      <c r="EB24" s="158">
        <f>IF(ISERROR(VLOOKUP(Y24,Accueil!$W$17:$W$22,1,0)),1,0)</f>
        <v>0</v>
      </c>
      <c r="EC24" s="158">
        <f>IF(ISERROR(VLOOKUP(Z24,Accueil!$W$17:$W$22,1,0)),1,0)</f>
        <v>0</v>
      </c>
      <c r="ED24" s="158">
        <f>IF(ISERROR(VLOOKUP(AA24,Accueil!$W$17:$W$22,1,0)),1,0)</f>
        <v>0</v>
      </c>
      <c r="EE24" s="158">
        <f>IF(ISERROR(VLOOKUP(AB24,Accueil!$W$17:$W$22,1,0)),1,0)</f>
        <v>0</v>
      </c>
      <c r="EF24" s="158">
        <f>IF(ISERROR(VLOOKUP(AC24,Accueil!$W$17:$W$22,1,0)),1,0)</f>
        <v>0</v>
      </c>
      <c r="EG24" s="158">
        <f>IF(ISERROR(VLOOKUP(AD24,Accueil!$W$17:$W$22,1,0)),1,0)</f>
        <v>0</v>
      </c>
      <c r="EH24" s="158">
        <f>IF(ISERROR(VLOOKUP(AE24,Accueil!$W$17:$W$22,1,0)),1,0)</f>
        <v>0</v>
      </c>
      <c r="EI24" s="158">
        <f>IF(ISERROR(VLOOKUP(AF24,Accueil!$W$17:$W$22,1,0)),1,0)</f>
        <v>0</v>
      </c>
      <c r="EJ24" s="158">
        <f>IF(ISERROR(VLOOKUP(AG24,Accueil!$W$17:$W$22,1,0)),1,0)</f>
        <v>0</v>
      </c>
      <c r="EK24" s="158">
        <f>IF(ISERROR(VLOOKUP(AH24,Accueil!$W$17:$W$22,1,0)),1,0)</f>
        <v>0</v>
      </c>
      <c r="EL24" s="158">
        <f>IF(ISERROR(VLOOKUP(AI24,Accueil!$W$17:$W$22,1,0)),1,0)</f>
        <v>0</v>
      </c>
      <c r="EM24" s="158">
        <f>IF(ISERROR(VLOOKUP(AJ24,Accueil!$W$17:$W$22,1,0)),1,0)</f>
        <v>0</v>
      </c>
      <c r="EN24" s="158">
        <f>IF(ISERROR(VLOOKUP(AK24,Accueil!$W$17:$W$22,1,0)),1,0)</f>
        <v>0</v>
      </c>
      <c r="EO24" s="158">
        <f>IF(ISERROR(VLOOKUP(AL24,Accueil!$W$17:$W$22,1,0)),1,0)</f>
        <v>0</v>
      </c>
      <c r="EP24" s="158">
        <f>IF(ISERROR(VLOOKUP(AM24,Accueil!$W$17:$W$22,1,0)),1,0)</f>
        <v>0</v>
      </c>
      <c r="EQ24" s="158">
        <f>IF(ISERROR(VLOOKUP(AN24,Accueil!$W$17:$W$22,1,0)),1,0)</f>
        <v>0</v>
      </c>
      <c r="ER24" s="158">
        <f>IF(ISERROR(VLOOKUP(AO24,Accueil!$W$17:$W$22,1,0)),1,0)</f>
        <v>0</v>
      </c>
      <c r="ES24" s="158">
        <f>IF(ISERROR(VLOOKUP(AP24,Accueil!$W$17:$W$22,1,0)),1,0)</f>
        <v>0</v>
      </c>
      <c r="ET24" s="158">
        <f>IF(ISERROR(VLOOKUP(AQ24,Accueil!$W$17:$W$22,1,0)),1,0)</f>
        <v>0</v>
      </c>
      <c r="EU24" s="158">
        <f>IF(ISERROR(VLOOKUP(AR24,Accueil!$W$17:$W$22,1,0)),1,0)</f>
        <v>0</v>
      </c>
      <c r="EV24" s="158">
        <f>IF(ISERROR(VLOOKUP(AS24,Accueil!$W$17:$W$22,1,0)),1,0)</f>
        <v>0</v>
      </c>
      <c r="EW24" s="158">
        <f>IF(ISERROR(VLOOKUP(AT24,Accueil!$W$17:$W$22,1,0)),1,0)</f>
        <v>0</v>
      </c>
      <c r="EX24" s="158">
        <f>IF(ISERROR(VLOOKUP(AU24,Accueil!$W$17:$W$22,1,0)),1,0)</f>
        <v>0</v>
      </c>
      <c r="EY24" s="158">
        <f>IF(ISERROR(VLOOKUP(AV24,Accueil!$W$17:$W$22,1,0)),1,0)</f>
        <v>0</v>
      </c>
      <c r="EZ24" s="158">
        <f>IF(ISERROR(VLOOKUP(AW24,Accueil!$W$17:$W$22,1,0)),1,0)</f>
        <v>0</v>
      </c>
      <c r="FA24" s="158">
        <f>IF(ISERROR(VLOOKUP(AX24,Accueil!$W$17:$W$22,1,0)),1,0)</f>
        <v>0</v>
      </c>
      <c r="FB24" s="158">
        <f>IF(ISERROR(VLOOKUP(AY24,Accueil!$W$17:$W$22,1,0)),1,0)</f>
        <v>0</v>
      </c>
      <c r="FC24" s="158">
        <f>IF(ISERROR(VLOOKUP(AZ24,Accueil!$W$17:$W$22,1,0)),1,0)</f>
        <v>0</v>
      </c>
      <c r="FD24" s="158">
        <f>IF(ISERROR(VLOOKUP(BA24,Accueil!$W$17:$W$22,1,0)),1,0)</f>
        <v>0</v>
      </c>
      <c r="FE24" s="158">
        <f>IF(ISERROR(VLOOKUP(BB24,Accueil!$W$17:$W$22,1,0)),1,0)</f>
        <v>0</v>
      </c>
      <c r="FF24" s="158">
        <f>IF(ISERROR(VLOOKUP(BC24,Accueil!$W$17:$W$22,1,0)),1,0)</f>
        <v>0</v>
      </c>
      <c r="FG24" s="158">
        <f>IF(ISERROR(VLOOKUP(BD24,Accueil!$W$17:$W$22,1,0)),1,0)</f>
        <v>0</v>
      </c>
      <c r="FH24" s="158">
        <f>IF(ISERROR(VLOOKUP(BE24,Accueil!$W$17:$W$22,1,0)),1,0)</f>
        <v>0</v>
      </c>
      <c r="FI24" s="158">
        <f>IF(ISERROR(VLOOKUP(BF24,Accueil!$W$17:$W$22,1,0)),1,0)</f>
        <v>0</v>
      </c>
      <c r="FJ24" s="158">
        <f>IF(ISERROR(VLOOKUP(BG24,Accueil!$W$17:$W$22,1,0)),1,0)</f>
        <v>0</v>
      </c>
      <c r="FK24" s="158">
        <f>IF(ISERROR(VLOOKUP(BH24,Accueil!$W$17:$W$22,1,0)),1,0)</f>
        <v>0</v>
      </c>
      <c r="FL24" s="158">
        <f>IF(ISERROR(VLOOKUP(BI24,Accueil!$W$17:$W$22,1,0)),1,0)</f>
        <v>0</v>
      </c>
      <c r="FM24" s="158">
        <f>IF(ISERROR(VLOOKUP(BJ24,Accueil!$W$17:$W$22,1,0)),1,0)</f>
        <v>0</v>
      </c>
      <c r="FN24" s="158">
        <f>IF(ISERROR(VLOOKUP(BK24,Accueil!$W$17:$W$22,1,0)),1,0)</f>
        <v>0</v>
      </c>
      <c r="FO24" s="158">
        <f>IF(ISERROR(VLOOKUP(BL24,Accueil!$W$17:$W$22,1,0)),1,0)</f>
        <v>0</v>
      </c>
      <c r="FP24" s="158">
        <f>IF(ISERROR(VLOOKUP(BM24,Accueil!$W$17:$W$22,1,0)),1,0)</f>
        <v>0</v>
      </c>
      <c r="FQ24" s="158">
        <f>IF(ISERROR(VLOOKUP(BN24,Accueil!$W$17:$W$22,1,0)),1,0)</f>
        <v>0</v>
      </c>
      <c r="FR24" s="158">
        <f>IF(ISERROR(VLOOKUP(BO24,Accueil!$W$17:$W$22,1,0)),1,0)</f>
        <v>0</v>
      </c>
      <c r="FS24" s="158">
        <f>IF(ISERROR(VLOOKUP(BP24,Accueil!$W$17:$W$22,1,0)),1,0)</f>
        <v>0</v>
      </c>
      <c r="FT24" s="158">
        <f>IF(ISERROR(VLOOKUP(BQ24,Accueil!$W$17:$W$22,1,0)),1,0)</f>
        <v>0</v>
      </c>
      <c r="FU24" s="158">
        <f>IF(ISERROR(VLOOKUP(BR24,Accueil!$W$17:$W$22,1,0)),1,0)</f>
        <v>0</v>
      </c>
      <c r="FV24" s="158">
        <f>IF(ISERROR(VLOOKUP(BS24,Accueil!$W$17:$W$22,1,0)),1,0)</f>
        <v>0</v>
      </c>
      <c r="FW24" s="158">
        <f>IF(ISERROR(VLOOKUP(BT24,Accueil!$W$17:$W$22,1,0)),1,0)</f>
        <v>0</v>
      </c>
      <c r="FX24" s="158">
        <f>IF(ISERROR(VLOOKUP(BU24,Accueil!$W$17:$W$22,1,0)),1,0)</f>
        <v>0</v>
      </c>
      <c r="FY24" s="158">
        <f>IF(ISERROR(VLOOKUP(BV24,Accueil!$W$17:$W$22,1,0)),1,0)</f>
        <v>0</v>
      </c>
      <c r="FZ24" s="158">
        <f>IF(ISERROR(VLOOKUP(BW24,Accueil!$W$17:$W$22,1,0)),1,0)</f>
        <v>0</v>
      </c>
      <c r="GA24" s="158">
        <f>IF(ISERROR(VLOOKUP(BX24,Accueil!$W$17:$W$22,1,0)),1,0)</f>
        <v>0</v>
      </c>
      <c r="GB24" s="158">
        <f>IF(ISERROR(VLOOKUP(BY24,Accueil!$W$17:$W$22,1,0)),1,0)</f>
        <v>0</v>
      </c>
      <c r="GC24" s="158">
        <f>IF(ISERROR(VLOOKUP(BZ24,Accueil!$W$17:$W$22,1,0)),1,0)</f>
        <v>0</v>
      </c>
      <c r="GD24" s="158">
        <f>IF(ISERROR(VLOOKUP(CA24,Accueil!$W$17:$W$22,1,0)),1,0)</f>
        <v>0</v>
      </c>
      <c r="GE24" s="158">
        <f>IF(ISERROR(VLOOKUP(CB24,Accueil!$W$17:$W$22,1,0)),1,0)</f>
        <v>0</v>
      </c>
      <c r="GF24" s="158">
        <f>IF(ISERROR(VLOOKUP(CC24,Accueil!$W$17:$W$22,1,0)),1,0)</f>
        <v>0</v>
      </c>
      <c r="GG24" s="158">
        <f>IF(ISERROR(VLOOKUP(CD24,Accueil!$W$17:$W$22,1,0)),1,0)</f>
        <v>0</v>
      </c>
      <c r="GH24" s="158">
        <f>IF(ISERROR(VLOOKUP(CE24,Accueil!$W$17:$W$22,1,0)),1,0)</f>
        <v>0</v>
      </c>
      <c r="GI24" s="158">
        <f>IF(ISERROR(VLOOKUP(CF24,Accueil!$W$17:$W$22,1,0)),1,0)</f>
        <v>0</v>
      </c>
      <c r="GJ24" s="158">
        <f>IF(ISERROR(VLOOKUP(CG24,Accueil!$W$17:$W$22,1,0)),1,0)</f>
        <v>0</v>
      </c>
      <c r="GK24" s="158">
        <f>IF(ISERROR(VLOOKUP(CH24,Accueil!$W$17:$W$22,1,0)),1,0)</f>
        <v>0</v>
      </c>
      <c r="GL24" s="158">
        <f>IF(ISERROR(VLOOKUP(CI24,Accueil!$W$17:$W$22,1,0)),1,0)</f>
        <v>0</v>
      </c>
      <c r="GM24" s="158">
        <f>IF(ISERROR(VLOOKUP(CJ24,Accueil!$W$17:$W$22,1,0)),1,0)</f>
        <v>0</v>
      </c>
      <c r="GN24" s="158">
        <f>IF(ISERROR(VLOOKUP(CK24,Accueil!$W$17:$W$22,1,0)),1,0)</f>
        <v>0</v>
      </c>
      <c r="GO24" s="158">
        <f>IF(ISERROR(VLOOKUP(CL24,Accueil!$W$17:$W$22,1,0)),1,0)</f>
        <v>0</v>
      </c>
      <c r="GP24" s="158">
        <f>IF(ISERROR(VLOOKUP(CM24,Accueil!$W$17:$W$22,1,0)),1,0)</f>
        <v>0</v>
      </c>
      <c r="GQ24" s="158">
        <f>IF(ISERROR(VLOOKUP(CN24,Accueil!$W$17:$W$22,1,0)),1,0)</f>
        <v>0</v>
      </c>
      <c r="GR24" s="158">
        <f>IF(ISERROR(VLOOKUP(CO24,Accueil!$W$17:$W$22,1,0)),1,0)</f>
        <v>0</v>
      </c>
      <c r="GS24" s="158">
        <f>IF(ISERROR(VLOOKUP(CP24,Accueil!$W$17:$W$22,1,0)),1,0)</f>
        <v>0</v>
      </c>
      <c r="GT24" s="158">
        <f>IF(ISERROR(VLOOKUP(CQ24,Accueil!$W$17:$W$22,1,0)),1,0)</f>
        <v>0</v>
      </c>
      <c r="GU24" s="158">
        <f>IF(ISERROR(VLOOKUP(CR24,Accueil!$W$17:$W$22,1,0)),1,0)</f>
        <v>0</v>
      </c>
      <c r="GV24" s="158">
        <f>IF(ISERROR(VLOOKUP(CS24,Accueil!$W$17:$W$22,1,0)),1,0)</f>
        <v>0</v>
      </c>
      <c r="GW24" s="158">
        <f>IF(ISERROR(VLOOKUP(CT24,Accueil!$W$17:$W$22,1,0)),1,0)</f>
        <v>0</v>
      </c>
      <c r="GX24" s="158">
        <f>IF(ISERROR(VLOOKUP(CU24,Accueil!$W$17:$W$22,1,0)),1,0)</f>
        <v>0</v>
      </c>
      <c r="GY24" s="158">
        <f>IF(ISERROR(VLOOKUP(CV24,Accueil!$W$17:$W$22,1,0)),1,0)</f>
        <v>0</v>
      </c>
      <c r="GZ24" s="158">
        <f>IF(ISERROR(VLOOKUP(CW24,Accueil!$W$17:$W$22,1,0)),1,0)</f>
        <v>0</v>
      </c>
      <c r="HA24" s="158">
        <f>IF(ISERROR(VLOOKUP(CX24,Accueil!$W$17:$W$22,1,0)),1,0)</f>
        <v>0</v>
      </c>
      <c r="HB24" s="158">
        <f>IF(ISERROR(VLOOKUP(CY24,Accueil!$W$17:$W$22,1,0)),1,0)</f>
        <v>0</v>
      </c>
      <c r="HC24" s="158">
        <f>IF(ISERROR(VLOOKUP(CZ24,Accueil!$W$17:$W$22,1,0)),1,0)</f>
        <v>0</v>
      </c>
      <c r="HD24" s="158">
        <f>IF(ISERROR(VLOOKUP(DA24,Accueil!$W$17:$W$22,1,0)),1,0)</f>
        <v>0</v>
      </c>
    </row>
    <row r="25" spans="1:212" ht="12.75" customHeight="1">
      <c r="A25" s="360"/>
      <c r="B25" s="12">
        <v>17</v>
      </c>
      <c r="C25" s="26" t="str">
        <f>IF(Accueil!E29="","",Accueil!E29)</f>
        <v/>
      </c>
      <c r="D25" s="27" t="str">
        <f>IF(Accueil!F29="","",Accueil!F29)</f>
        <v/>
      </c>
      <c r="E25" s="83" t="str">
        <f t="shared" si="2"/>
        <v/>
      </c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12">
        <v>17</v>
      </c>
      <c r="DC25" s="11" t="str">
        <f>IF(D25="","",COUNTIF(F25:DA25,Accueil!$AB$28)&amp;" / "&amp;COUNTIF($F$8:$DA$8,"&gt;0")-(COUNTIF(F25:DA25,Accueil!$AG$26)))</f>
        <v/>
      </c>
      <c r="DD25" s="110" t="str">
        <f>IF(D25="","",COUNTIF(F25:DA25,Accueil!$AB$26))</f>
        <v/>
      </c>
      <c r="DE25" s="110" t="str">
        <f>IF(D25="","",IF(COUNTIF($F$8:$DA$8,"&gt;=0")-(COUNTIF(G25:DB25,Accueil!$AG$26))&lt;0,0,COUNTIF($F$8:$DA$8,"&gt;=0")-(COUNTIF(G25:DB25,Accueil!$AG$26))))</f>
        <v/>
      </c>
      <c r="DF25" s="11" t="str">
        <f t="shared" si="3"/>
        <v/>
      </c>
      <c r="DG25" s="29" t="str">
        <f t="shared" si="5"/>
        <v/>
      </c>
      <c r="DH25" s="158">
        <f t="shared" si="4"/>
        <v>0</v>
      </c>
      <c r="DI25" s="158">
        <f>IF(ISERROR(VLOOKUP(F25,Accueil!$W$17:$W$22,1,0)),1,0)</f>
        <v>0</v>
      </c>
      <c r="DJ25" s="158">
        <f>IF(ISERROR(VLOOKUP(G25,Accueil!$W$17:$W$22,1,0)),1,0)</f>
        <v>0</v>
      </c>
      <c r="DK25" s="158">
        <f>IF(ISERROR(VLOOKUP(H25,Accueil!$W$17:$W$22,1,0)),1,0)</f>
        <v>0</v>
      </c>
      <c r="DL25" s="158">
        <f>IF(ISERROR(VLOOKUP(I25,Accueil!$W$17:$W$22,1,0)),1,0)</f>
        <v>0</v>
      </c>
      <c r="DM25" s="158">
        <f>IF(ISERROR(VLOOKUP(J25,Accueil!$W$17:$W$22,1,0)),1,0)</f>
        <v>0</v>
      </c>
      <c r="DN25" s="158">
        <f>IF(ISERROR(VLOOKUP(K25,Accueil!$W$17:$W$22,1,0)),1,0)</f>
        <v>0</v>
      </c>
      <c r="DO25" s="158">
        <f>IF(ISERROR(VLOOKUP(L25,Accueil!$W$17:$W$22,1,0)),1,0)</f>
        <v>0</v>
      </c>
      <c r="DP25" s="158">
        <f>IF(ISERROR(VLOOKUP(M25,Accueil!$W$17:$W$22,1,0)),1,0)</f>
        <v>0</v>
      </c>
      <c r="DQ25" s="158">
        <f>IF(ISERROR(VLOOKUP(N25,Accueil!$W$17:$W$22,1,0)),1,0)</f>
        <v>0</v>
      </c>
      <c r="DR25" s="158">
        <f>IF(ISERROR(VLOOKUP(O25,Accueil!$W$17:$W$22,1,0)),1,0)</f>
        <v>0</v>
      </c>
      <c r="DS25" s="158">
        <f>IF(ISERROR(VLOOKUP(P25,Accueil!$W$17:$W$22,1,0)),1,0)</f>
        <v>0</v>
      </c>
      <c r="DT25" s="158">
        <f>IF(ISERROR(VLOOKUP(Q25,Accueil!$W$17:$W$22,1,0)),1,0)</f>
        <v>0</v>
      </c>
      <c r="DU25" s="158">
        <f>IF(ISERROR(VLOOKUP(R25,Accueil!$W$17:$W$22,1,0)),1,0)</f>
        <v>0</v>
      </c>
      <c r="DV25" s="158">
        <f>IF(ISERROR(VLOOKUP(S25,Accueil!$W$17:$W$22,1,0)),1,0)</f>
        <v>0</v>
      </c>
      <c r="DW25" s="158">
        <f>IF(ISERROR(VLOOKUP(T25,Accueil!$W$17:$W$22,1,0)),1,0)</f>
        <v>0</v>
      </c>
      <c r="DX25" s="158">
        <f>IF(ISERROR(VLOOKUP(U25,Accueil!$W$17:$W$22,1,0)),1,0)</f>
        <v>0</v>
      </c>
      <c r="DY25" s="158">
        <f>IF(ISERROR(VLOOKUP(V25,Accueil!$W$17:$W$22,1,0)),1,0)</f>
        <v>0</v>
      </c>
      <c r="DZ25" s="158">
        <f>IF(ISERROR(VLOOKUP(W25,Accueil!$W$17:$W$22,1,0)),1,0)</f>
        <v>0</v>
      </c>
      <c r="EA25" s="158">
        <f>IF(ISERROR(VLOOKUP(X25,Accueil!$W$17:$W$22,1,0)),1,0)</f>
        <v>0</v>
      </c>
      <c r="EB25" s="158">
        <f>IF(ISERROR(VLOOKUP(Y25,Accueil!$W$17:$W$22,1,0)),1,0)</f>
        <v>0</v>
      </c>
      <c r="EC25" s="158">
        <f>IF(ISERROR(VLOOKUP(Z25,Accueil!$W$17:$W$22,1,0)),1,0)</f>
        <v>0</v>
      </c>
      <c r="ED25" s="158">
        <f>IF(ISERROR(VLOOKUP(AA25,Accueil!$W$17:$W$22,1,0)),1,0)</f>
        <v>0</v>
      </c>
      <c r="EE25" s="158">
        <f>IF(ISERROR(VLOOKUP(AB25,Accueil!$W$17:$W$22,1,0)),1,0)</f>
        <v>0</v>
      </c>
      <c r="EF25" s="158">
        <f>IF(ISERROR(VLOOKUP(AC25,Accueil!$W$17:$W$22,1,0)),1,0)</f>
        <v>0</v>
      </c>
      <c r="EG25" s="158">
        <f>IF(ISERROR(VLOOKUP(AD25,Accueil!$W$17:$W$22,1,0)),1,0)</f>
        <v>0</v>
      </c>
      <c r="EH25" s="158">
        <f>IF(ISERROR(VLOOKUP(AE25,Accueil!$W$17:$W$22,1,0)),1,0)</f>
        <v>0</v>
      </c>
      <c r="EI25" s="158">
        <f>IF(ISERROR(VLOOKUP(AF25,Accueil!$W$17:$W$22,1,0)),1,0)</f>
        <v>0</v>
      </c>
      <c r="EJ25" s="158">
        <f>IF(ISERROR(VLOOKUP(AG25,Accueil!$W$17:$W$22,1,0)),1,0)</f>
        <v>0</v>
      </c>
      <c r="EK25" s="158">
        <f>IF(ISERROR(VLOOKUP(AH25,Accueil!$W$17:$W$22,1,0)),1,0)</f>
        <v>0</v>
      </c>
      <c r="EL25" s="158">
        <f>IF(ISERROR(VLOOKUP(AI25,Accueil!$W$17:$W$22,1,0)),1,0)</f>
        <v>0</v>
      </c>
      <c r="EM25" s="158">
        <f>IF(ISERROR(VLOOKUP(AJ25,Accueil!$W$17:$W$22,1,0)),1,0)</f>
        <v>0</v>
      </c>
      <c r="EN25" s="158">
        <f>IF(ISERROR(VLOOKUP(AK25,Accueil!$W$17:$W$22,1,0)),1,0)</f>
        <v>0</v>
      </c>
      <c r="EO25" s="158">
        <f>IF(ISERROR(VLOOKUP(AL25,Accueil!$W$17:$W$22,1,0)),1,0)</f>
        <v>0</v>
      </c>
      <c r="EP25" s="158">
        <f>IF(ISERROR(VLOOKUP(AM25,Accueil!$W$17:$W$22,1,0)),1,0)</f>
        <v>0</v>
      </c>
      <c r="EQ25" s="158">
        <f>IF(ISERROR(VLOOKUP(AN25,Accueil!$W$17:$W$22,1,0)),1,0)</f>
        <v>0</v>
      </c>
      <c r="ER25" s="158">
        <f>IF(ISERROR(VLOOKUP(AO25,Accueil!$W$17:$W$22,1,0)),1,0)</f>
        <v>0</v>
      </c>
      <c r="ES25" s="158">
        <f>IF(ISERROR(VLOOKUP(AP25,Accueil!$W$17:$W$22,1,0)),1,0)</f>
        <v>0</v>
      </c>
      <c r="ET25" s="158">
        <f>IF(ISERROR(VLOOKUP(AQ25,Accueil!$W$17:$W$22,1,0)),1,0)</f>
        <v>0</v>
      </c>
      <c r="EU25" s="158">
        <f>IF(ISERROR(VLOOKUP(AR25,Accueil!$W$17:$W$22,1,0)),1,0)</f>
        <v>0</v>
      </c>
      <c r="EV25" s="158">
        <f>IF(ISERROR(VLOOKUP(AS25,Accueil!$W$17:$W$22,1,0)),1,0)</f>
        <v>0</v>
      </c>
      <c r="EW25" s="158">
        <f>IF(ISERROR(VLOOKUP(AT25,Accueil!$W$17:$W$22,1,0)),1,0)</f>
        <v>0</v>
      </c>
      <c r="EX25" s="158">
        <f>IF(ISERROR(VLOOKUP(AU25,Accueil!$W$17:$W$22,1,0)),1,0)</f>
        <v>0</v>
      </c>
      <c r="EY25" s="158">
        <f>IF(ISERROR(VLOOKUP(AV25,Accueil!$W$17:$W$22,1,0)),1,0)</f>
        <v>0</v>
      </c>
      <c r="EZ25" s="158">
        <f>IF(ISERROR(VLOOKUP(AW25,Accueil!$W$17:$W$22,1,0)),1,0)</f>
        <v>0</v>
      </c>
      <c r="FA25" s="158">
        <f>IF(ISERROR(VLOOKUP(AX25,Accueil!$W$17:$W$22,1,0)),1,0)</f>
        <v>0</v>
      </c>
      <c r="FB25" s="158">
        <f>IF(ISERROR(VLOOKUP(AY25,Accueil!$W$17:$W$22,1,0)),1,0)</f>
        <v>0</v>
      </c>
      <c r="FC25" s="158">
        <f>IF(ISERROR(VLOOKUP(AZ25,Accueil!$W$17:$W$22,1,0)),1,0)</f>
        <v>0</v>
      </c>
      <c r="FD25" s="158">
        <f>IF(ISERROR(VLOOKUP(BA25,Accueil!$W$17:$W$22,1,0)),1,0)</f>
        <v>0</v>
      </c>
      <c r="FE25" s="158">
        <f>IF(ISERROR(VLOOKUP(BB25,Accueil!$W$17:$W$22,1,0)),1,0)</f>
        <v>0</v>
      </c>
      <c r="FF25" s="158">
        <f>IF(ISERROR(VLOOKUP(BC25,Accueil!$W$17:$W$22,1,0)),1,0)</f>
        <v>0</v>
      </c>
      <c r="FG25" s="158">
        <f>IF(ISERROR(VLOOKUP(BD25,Accueil!$W$17:$W$22,1,0)),1,0)</f>
        <v>0</v>
      </c>
      <c r="FH25" s="158">
        <f>IF(ISERROR(VLOOKUP(BE25,Accueil!$W$17:$W$22,1,0)),1,0)</f>
        <v>0</v>
      </c>
      <c r="FI25" s="158">
        <f>IF(ISERROR(VLOOKUP(BF25,Accueil!$W$17:$W$22,1,0)),1,0)</f>
        <v>0</v>
      </c>
      <c r="FJ25" s="158">
        <f>IF(ISERROR(VLOOKUP(BG25,Accueil!$W$17:$W$22,1,0)),1,0)</f>
        <v>0</v>
      </c>
      <c r="FK25" s="158">
        <f>IF(ISERROR(VLOOKUP(BH25,Accueil!$W$17:$W$22,1,0)),1,0)</f>
        <v>0</v>
      </c>
      <c r="FL25" s="158">
        <f>IF(ISERROR(VLOOKUP(BI25,Accueil!$W$17:$W$22,1,0)),1,0)</f>
        <v>0</v>
      </c>
      <c r="FM25" s="158">
        <f>IF(ISERROR(VLOOKUP(BJ25,Accueil!$W$17:$W$22,1,0)),1,0)</f>
        <v>0</v>
      </c>
      <c r="FN25" s="158">
        <f>IF(ISERROR(VLOOKUP(BK25,Accueil!$W$17:$W$22,1,0)),1,0)</f>
        <v>0</v>
      </c>
      <c r="FO25" s="158">
        <f>IF(ISERROR(VLOOKUP(BL25,Accueil!$W$17:$W$22,1,0)),1,0)</f>
        <v>0</v>
      </c>
      <c r="FP25" s="158">
        <f>IF(ISERROR(VLOOKUP(BM25,Accueil!$W$17:$W$22,1,0)),1,0)</f>
        <v>0</v>
      </c>
      <c r="FQ25" s="158">
        <f>IF(ISERROR(VLOOKUP(BN25,Accueil!$W$17:$W$22,1,0)),1,0)</f>
        <v>0</v>
      </c>
      <c r="FR25" s="158">
        <f>IF(ISERROR(VLOOKUP(BO25,Accueil!$W$17:$W$22,1,0)),1,0)</f>
        <v>0</v>
      </c>
      <c r="FS25" s="158">
        <f>IF(ISERROR(VLOOKUP(BP25,Accueil!$W$17:$W$22,1,0)),1,0)</f>
        <v>0</v>
      </c>
      <c r="FT25" s="158">
        <f>IF(ISERROR(VLOOKUP(BQ25,Accueil!$W$17:$W$22,1,0)),1,0)</f>
        <v>0</v>
      </c>
      <c r="FU25" s="158">
        <f>IF(ISERROR(VLOOKUP(BR25,Accueil!$W$17:$W$22,1,0)),1,0)</f>
        <v>0</v>
      </c>
      <c r="FV25" s="158">
        <f>IF(ISERROR(VLOOKUP(BS25,Accueil!$W$17:$W$22,1,0)),1,0)</f>
        <v>0</v>
      </c>
      <c r="FW25" s="158">
        <f>IF(ISERROR(VLOOKUP(BT25,Accueil!$W$17:$W$22,1,0)),1,0)</f>
        <v>0</v>
      </c>
      <c r="FX25" s="158">
        <f>IF(ISERROR(VLOOKUP(BU25,Accueil!$W$17:$W$22,1,0)),1,0)</f>
        <v>0</v>
      </c>
      <c r="FY25" s="158">
        <f>IF(ISERROR(VLOOKUP(BV25,Accueil!$W$17:$W$22,1,0)),1,0)</f>
        <v>0</v>
      </c>
      <c r="FZ25" s="158">
        <f>IF(ISERROR(VLOOKUP(BW25,Accueil!$W$17:$W$22,1,0)),1,0)</f>
        <v>0</v>
      </c>
      <c r="GA25" s="158">
        <f>IF(ISERROR(VLOOKUP(BX25,Accueil!$W$17:$W$22,1,0)),1,0)</f>
        <v>0</v>
      </c>
      <c r="GB25" s="158">
        <f>IF(ISERROR(VLOOKUP(BY25,Accueil!$W$17:$W$22,1,0)),1,0)</f>
        <v>0</v>
      </c>
      <c r="GC25" s="158">
        <f>IF(ISERROR(VLOOKUP(BZ25,Accueil!$W$17:$W$22,1,0)),1,0)</f>
        <v>0</v>
      </c>
      <c r="GD25" s="158">
        <f>IF(ISERROR(VLOOKUP(CA25,Accueil!$W$17:$W$22,1,0)),1,0)</f>
        <v>0</v>
      </c>
      <c r="GE25" s="158">
        <f>IF(ISERROR(VLOOKUP(CB25,Accueil!$W$17:$W$22,1,0)),1,0)</f>
        <v>0</v>
      </c>
      <c r="GF25" s="158">
        <f>IF(ISERROR(VLOOKUP(CC25,Accueil!$W$17:$W$22,1,0)),1,0)</f>
        <v>0</v>
      </c>
      <c r="GG25" s="158">
        <f>IF(ISERROR(VLOOKUP(CD25,Accueil!$W$17:$W$22,1,0)),1,0)</f>
        <v>0</v>
      </c>
      <c r="GH25" s="158">
        <f>IF(ISERROR(VLOOKUP(CE25,Accueil!$W$17:$W$22,1,0)),1,0)</f>
        <v>0</v>
      </c>
      <c r="GI25" s="158">
        <f>IF(ISERROR(VLOOKUP(CF25,Accueil!$W$17:$W$22,1,0)),1,0)</f>
        <v>0</v>
      </c>
      <c r="GJ25" s="158">
        <f>IF(ISERROR(VLOOKUP(CG25,Accueil!$W$17:$W$22,1,0)),1,0)</f>
        <v>0</v>
      </c>
      <c r="GK25" s="158">
        <f>IF(ISERROR(VLOOKUP(CH25,Accueil!$W$17:$W$22,1,0)),1,0)</f>
        <v>0</v>
      </c>
      <c r="GL25" s="158">
        <f>IF(ISERROR(VLOOKUP(CI25,Accueil!$W$17:$W$22,1,0)),1,0)</f>
        <v>0</v>
      </c>
      <c r="GM25" s="158">
        <f>IF(ISERROR(VLOOKUP(CJ25,Accueil!$W$17:$W$22,1,0)),1,0)</f>
        <v>0</v>
      </c>
      <c r="GN25" s="158">
        <f>IF(ISERROR(VLOOKUP(CK25,Accueil!$W$17:$W$22,1,0)),1,0)</f>
        <v>0</v>
      </c>
      <c r="GO25" s="158">
        <f>IF(ISERROR(VLOOKUP(CL25,Accueil!$W$17:$W$22,1,0)),1,0)</f>
        <v>0</v>
      </c>
      <c r="GP25" s="158">
        <f>IF(ISERROR(VLOOKUP(CM25,Accueil!$W$17:$W$22,1,0)),1,0)</f>
        <v>0</v>
      </c>
      <c r="GQ25" s="158">
        <f>IF(ISERROR(VLOOKUP(CN25,Accueil!$W$17:$W$22,1,0)),1,0)</f>
        <v>0</v>
      </c>
      <c r="GR25" s="158">
        <f>IF(ISERROR(VLOOKUP(CO25,Accueil!$W$17:$W$22,1,0)),1,0)</f>
        <v>0</v>
      </c>
      <c r="GS25" s="158">
        <f>IF(ISERROR(VLOOKUP(CP25,Accueil!$W$17:$W$22,1,0)),1,0)</f>
        <v>0</v>
      </c>
      <c r="GT25" s="158">
        <f>IF(ISERROR(VLOOKUP(CQ25,Accueil!$W$17:$W$22,1,0)),1,0)</f>
        <v>0</v>
      </c>
      <c r="GU25" s="158">
        <f>IF(ISERROR(VLOOKUP(CR25,Accueil!$W$17:$W$22,1,0)),1,0)</f>
        <v>0</v>
      </c>
      <c r="GV25" s="158">
        <f>IF(ISERROR(VLOOKUP(CS25,Accueil!$W$17:$W$22,1,0)),1,0)</f>
        <v>0</v>
      </c>
      <c r="GW25" s="158">
        <f>IF(ISERROR(VLOOKUP(CT25,Accueil!$W$17:$W$22,1,0)),1,0)</f>
        <v>0</v>
      </c>
      <c r="GX25" s="158">
        <f>IF(ISERROR(VLOOKUP(CU25,Accueil!$W$17:$W$22,1,0)),1,0)</f>
        <v>0</v>
      </c>
      <c r="GY25" s="158">
        <f>IF(ISERROR(VLOOKUP(CV25,Accueil!$W$17:$W$22,1,0)),1,0)</f>
        <v>0</v>
      </c>
      <c r="GZ25" s="158">
        <f>IF(ISERROR(VLOOKUP(CW25,Accueil!$W$17:$W$22,1,0)),1,0)</f>
        <v>0</v>
      </c>
      <c r="HA25" s="158">
        <f>IF(ISERROR(VLOOKUP(CX25,Accueil!$W$17:$W$22,1,0)),1,0)</f>
        <v>0</v>
      </c>
      <c r="HB25" s="158">
        <f>IF(ISERROR(VLOOKUP(CY25,Accueil!$W$17:$W$22,1,0)),1,0)</f>
        <v>0</v>
      </c>
      <c r="HC25" s="158">
        <f>IF(ISERROR(VLOOKUP(CZ25,Accueil!$W$17:$W$22,1,0)),1,0)</f>
        <v>0</v>
      </c>
      <c r="HD25" s="158">
        <f>IF(ISERROR(VLOOKUP(DA25,Accueil!$W$17:$W$22,1,0)),1,0)</f>
        <v>0</v>
      </c>
    </row>
    <row r="26" spans="1:212" ht="12.75" customHeight="1">
      <c r="A26" s="360"/>
      <c r="B26" s="12">
        <v>18</v>
      </c>
      <c r="C26" s="26" t="str">
        <f>IF(Accueil!E30="","",Accueil!E30)</f>
        <v/>
      </c>
      <c r="D26" s="27" t="str">
        <f>IF(Accueil!F30="","",Accueil!F30)</f>
        <v/>
      </c>
      <c r="E26" s="83" t="str">
        <f t="shared" si="2"/>
        <v/>
      </c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12">
        <v>18</v>
      </c>
      <c r="DC26" s="11" t="str">
        <f>IF(D26="","",COUNTIF(F26:DA26,Accueil!$AB$28)&amp;" / "&amp;COUNTIF($F$8:$DA$8,"&gt;0")-(COUNTIF(F26:DA26,Accueil!$AG$26)))</f>
        <v/>
      </c>
      <c r="DD26" s="110" t="str">
        <f>IF(D26="","",COUNTIF(F26:DA26,Accueil!$AB$26))</f>
        <v/>
      </c>
      <c r="DE26" s="110" t="str">
        <f>IF(D26="","",IF(COUNTIF($F$8:$DA$8,"&gt;=0")-(COUNTIF(G26:DB26,Accueil!$AG$26))&lt;0,0,COUNTIF($F$8:$DA$8,"&gt;=0")-(COUNTIF(G26:DB26,Accueil!$AG$26))))</f>
        <v/>
      </c>
      <c r="DF26" s="11" t="str">
        <f t="shared" si="3"/>
        <v/>
      </c>
      <c r="DG26" s="29" t="str">
        <f t="shared" si="5"/>
        <v/>
      </c>
      <c r="DH26" s="158">
        <f t="shared" si="4"/>
        <v>0</v>
      </c>
      <c r="DI26" s="158">
        <f>IF(ISERROR(VLOOKUP(F26,Accueil!$W$17:$W$22,1,0)),1,0)</f>
        <v>0</v>
      </c>
      <c r="DJ26" s="158">
        <f>IF(ISERROR(VLOOKUP(G26,Accueil!$W$17:$W$22,1,0)),1,0)</f>
        <v>0</v>
      </c>
      <c r="DK26" s="158">
        <f>IF(ISERROR(VLOOKUP(H26,Accueil!$W$17:$W$22,1,0)),1,0)</f>
        <v>0</v>
      </c>
      <c r="DL26" s="158">
        <f>IF(ISERROR(VLOOKUP(I26,Accueil!$W$17:$W$22,1,0)),1,0)</f>
        <v>0</v>
      </c>
      <c r="DM26" s="158">
        <f>IF(ISERROR(VLOOKUP(J26,Accueil!$W$17:$W$22,1,0)),1,0)</f>
        <v>0</v>
      </c>
      <c r="DN26" s="158">
        <f>IF(ISERROR(VLOOKUP(K26,Accueil!$W$17:$W$22,1,0)),1,0)</f>
        <v>0</v>
      </c>
      <c r="DO26" s="158">
        <f>IF(ISERROR(VLOOKUP(L26,Accueil!$W$17:$W$22,1,0)),1,0)</f>
        <v>0</v>
      </c>
      <c r="DP26" s="158">
        <f>IF(ISERROR(VLOOKUP(M26,Accueil!$W$17:$W$22,1,0)),1,0)</f>
        <v>0</v>
      </c>
      <c r="DQ26" s="158">
        <f>IF(ISERROR(VLOOKUP(N26,Accueil!$W$17:$W$22,1,0)),1,0)</f>
        <v>0</v>
      </c>
      <c r="DR26" s="158">
        <f>IF(ISERROR(VLOOKUP(O26,Accueil!$W$17:$W$22,1,0)),1,0)</f>
        <v>0</v>
      </c>
      <c r="DS26" s="158">
        <f>IF(ISERROR(VLOOKUP(P26,Accueil!$W$17:$W$22,1,0)),1,0)</f>
        <v>0</v>
      </c>
      <c r="DT26" s="158">
        <f>IF(ISERROR(VLOOKUP(Q26,Accueil!$W$17:$W$22,1,0)),1,0)</f>
        <v>0</v>
      </c>
      <c r="DU26" s="158">
        <f>IF(ISERROR(VLOOKUP(R26,Accueil!$W$17:$W$22,1,0)),1,0)</f>
        <v>0</v>
      </c>
      <c r="DV26" s="158">
        <f>IF(ISERROR(VLOOKUP(S26,Accueil!$W$17:$W$22,1,0)),1,0)</f>
        <v>0</v>
      </c>
      <c r="DW26" s="158">
        <f>IF(ISERROR(VLOOKUP(T26,Accueil!$W$17:$W$22,1,0)),1,0)</f>
        <v>0</v>
      </c>
      <c r="DX26" s="158">
        <f>IF(ISERROR(VLOOKUP(U26,Accueil!$W$17:$W$22,1,0)),1,0)</f>
        <v>0</v>
      </c>
      <c r="DY26" s="158">
        <f>IF(ISERROR(VLOOKUP(V26,Accueil!$W$17:$W$22,1,0)),1,0)</f>
        <v>0</v>
      </c>
      <c r="DZ26" s="158">
        <f>IF(ISERROR(VLOOKUP(W26,Accueil!$W$17:$W$22,1,0)),1,0)</f>
        <v>0</v>
      </c>
      <c r="EA26" s="158">
        <f>IF(ISERROR(VLOOKUP(X26,Accueil!$W$17:$W$22,1,0)),1,0)</f>
        <v>0</v>
      </c>
      <c r="EB26" s="158">
        <f>IF(ISERROR(VLOOKUP(Y26,Accueil!$W$17:$W$22,1,0)),1,0)</f>
        <v>0</v>
      </c>
      <c r="EC26" s="158">
        <f>IF(ISERROR(VLOOKUP(Z26,Accueil!$W$17:$W$22,1,0)),1,0)</f>
        <v>0</v>
      </c>
      <c r="ED26" s="158">
        <f>IF(ISERROR(VLOOKUP(AA26,Accueil!$W$17:$W$22,1,0)),1,0)</f>
        <v>0</v>
      </c>
      <c r="EE26" s="158">
        <f>IF(ISERROR(VLOOKUP(AB26,Accueil!$W$17:$W$22,1,0)),1,0)</f>
        <v>0</v>
      </c>
      <c r="EF26" s="158">
        <f>IF(ISERROR(VLOOKUP(AC26,Accueil!$W$17:$W$22,1,0)),1,0)</f>
        <v>0</v>
      </c>
      <c r="EG26" s="158">
        <f>IF(ISERROR(VLOOKUP(AD26,Accueil!$W$17:$W$22,1,0)),1,0)</f>
        <v>0</v>
      </c>
      <c r="EH26" s="158">
        <f>IF(ISERROR(VLOOKUP(AE26,Accueil!$W$17:$W$22,1,0)),1,0)</f>
        <v>0</v>
      </c>
      <c r="EI26" s="158">
        <f>IF(ISERROR(VLOOKUP(AF26,Accueil!$W$17:$W$22,1,0)),1,0)</f>
        <v>0</v>
      </c>
      <c r="EJ26" s="158">
        <f>IF(ISERROR(VLOOKUP(AG26,Accueil!$W$17:$W$22,1,0)),1,0)</f>
        <v>0</v>
      </c>
      <c r="EK26" s="158">
        <f>IF(ISERROR(VLOOKUP(AH26,Accueil!$W$17:$W$22,1,0)),1,0)</f>
        <v>0</v>
      </c>
      <c r="EL26" s="158">
        <f>IF(ISERROR(VLOOKUP(AI26,Accueil!$W$17:$W$22,1,0)),1,0)</f>
        <v>0</v>
      </c>
      <c r="EM26" s="158">
        <f>IF(ISERROR(VLOOKUP(AJ26,Accueil!$W$17:$W$22,1,0)),1,0)</f>
        <v>0</v>
      </c>
      <c r="EN26" s="158">
        <f>IF(ISERROR(VLOOKUP(AK26,Accueil!$W$17:$W$22,1,0)),1,0)</f>
        <v>0</v>
      </c>
      <c r="EO26" s="158">
        <f>IF(ISERROR(VLOOKUP(AL26,Accueil!$W$17:$W$22,1,0)),1,0)</f>
        <v>0</v>
      </c>
      <c r="EP26" s="158">
        <f>IF(ISERROR(VLOOKUP(AM26,Accueil!$W$17:$W$22,1,0)),1,0)</f>
        <v>0</v>
      </c>
      <c r="EQ26" s="158">
        <f>IF(ISERROR(VLOOKUP(AN26,Accueil!$W$17:$W$22,1,0)),1,0)</f>
        <v>0</v>
      </c>
      <c r="ER26" s="158">
        <f>IF(ISERROR(VLOOKUP(AO26,Accueil!$W$17:$W$22,1,0)),1,0)</f>
        <v>0</v>
      </c>
      <c r="ES26" s="158">
        <f>IF(ISERROR(VLOOKUP(AP26,Accueil!$W$17:$W$22,1,0)),1,0)</f>
        <v>0</v>
      </c>
      <c r="ET26" s="158">
        <f>IF(ISERROR(VLOOKUP(AQ26,Accueil!$W$17:$W$22,1,0)),1,0)</f>
        <v>0</v>
      </c>
      <c r="EU26" s="158">
        <f>IF(ISERROR(VLOOKUP(AR26,Accueil!$W$17:$W$22,1,0)),1,0)</f>
        <v>0</v>
      </c>
      <c r="EV26" s="158">
        <f>IF(ISERROR(VLOOKUP(AS26,Accueil!$W$17:$W$22,1,0)),1,0)</f>
        <v>0</v>
      </c>
      <c r="EW26" s="158">
        <f>IF(ISERROR(VLOOKUP(AT26,Accueil!$W$17:$W$22,1,0)),1,0)</f>
        <v>0</v>
      </c>
      <c r="EX26" s="158">
        <f>IF(ISERROR(VLOOKUP(AU26,Accueil!$W$17:$W$22,1,0)),1,0)</f>
        <v>0</v>
      </c>
      <c r="EY26" s="158">
        <f>IF(ISERROR(VLOOKUP(AV26,Accueil!$W$17:$W$22,1,0)),1,0)</f>
        <v>0</v>
      </c>
      <c r="EZ26" s="158">
        <f>IF(ISERROR(VLOOKUP(AW26,Accueil!$W$17:$W$22,1,0)),1,0)</f>
        <v>0</v>
      </c>
      <c r="FA26" s="158">
        <f>IF(ISERROR(VLOOKUP(AX26,Accueil!$W$17:$W$22,1,0)),1,0)</f>
        <v>0</v>
      </c>
      <c r="FB26" s="158">
        <f>IF(ISERROR(VLOOKUP(AY26,Accueil!$W$17:$W$22,1,0)),1,0)</f>
        <v>0</v>
      </c>
      <c r="FC26" s="158">
        <f>IF(ISERROR(VLOOKUP(AZ26,Accueil!$W$17:$W$22,1,0)),1,0)</f>
        <v>0</v>
      </c>
      <c r="FD26" s="158">
        <f>IF(ISERROR(VLOOKUP(BA26,Accueil!$W$17:$W$22,1,0)),1,0)</f>
        <v>0</v>
      </c>
      <c r="FE26" s="158">
        <f>IF(ISERROR(VLOOKUP(BB26,Accueil!$W$17:$W$22,1,0)),1,0)</f>
        <v>0</v>
      </c>
      <c r="FF26" s="158">
        <f>IF(ISERROR(VLOOKUP(BC26,Accueil!$W$17:$W$22,1,0)),1,0)</f>
        <v>0</v>
      </c>
      <c r="FG26" s="158">
        <f>IF(ISERROR(VLOOKUP(BD26,Accueil!$W$17:$W$22,1,0)),1,0)</f>
        <v>0</v>
      </c>
      <c r="FH26" s="158">
        <f>IF(ISERROR(VLOOKUP(BE26,Accueil!$W$17:$W$22,1,0)),1,0)</f>
        <v>0</v>
      </c>
      <c r="FI26" s="158">
        <f>IF(ISERROR(VLOOKUP(BF26,Accueil!$W$17:$W$22,1,0)),1,0)</f>
        <v>0</v>
      </c>
      <c r="FJ26" s="158">
        <f>IF(ISERROR(VLOOKUP(BG26,Accueil!$W$17:$W$22,1,0)),1,0)</f>
        <v>0</v>
      </c>
      <c r="FK26" s="158">
        <f>IF(ISERROR(VLOOKUP(BH26,Accueil!$W$17:$W$22,1,0)),1,0)</f>
        <v>0</v>
      </c>
      <c r="FL26" s="158">
        <f>IF(ISERROR(VLOOKUP(BI26,Accueil!$W$17:$W$22,1,0)),1,0)</f>
        <v>0</v>
      </c>
      <c r="FM26" s="158">
        <f>IF(ISERROR(VLOOKUP(BJ26,Accueil!$W$17:$W$22,1,0)),1,0)</f>
        <v>0</v>
      </c>
      <c r="FN26" s="158">
        <f>IF(ISERROR(VLOOKUP(BK26,Accueil!$W$17:$W$22,1,0)),1,0)</f>
        <v>0</v>
      </c>
      <c r="FO26" s="158">
        <f>IF(ISERROR(VLOOKUP(BL26,Accueil!$W$17:$W$22,1,0)),1,0)</f>
        <v>0</v>
      </c>
      <c r="FP26" s="158">
        <f>IF(ISERROR(VLOOKUP(BM26,Accueil!$W$17:$W$22,1,0)),1,0)</f>
        <v>0</v>
      </c>
      <c r="FQ26" s="158">
        <f>IF(ISERROR(VLOOKUP(BN26,Accueil!$W$17:$W$22,1,0)),1,0)</f>
        <v>0</v>
      </c>
      <c r="FR26" s="158">
        <f>IF(ISERROR(VLOOKUP(BO26,Accueil!$W$17:$W$22,1,0)),1,0)</f>
        <v>0</v>
      </c>
      <c r="FS26" s="158">
        <f>IF(ISERROR(VLOOKUP(BP26,Accueil!$W$17:$W$22,1,0)),1,0)</f>
        <v>0</v>
      </c>
      <c r="FT26" s="158">
        <f>IF(ISERROR(VLOOKUP(BQ26,Accueil!$W$17:$W$22,1,0)),1,0)</f>
        <v>0</v>
      </c>
      <c r="FU26" s="158">
        <f>IF(ISERROR(VLOOKUP(BR26,Accueil!$W$17:$W$22,1,0)),1,0)</f>
        <v>0</v>
      </c>
      <c r="FV26" s="158">
        <f>IF(ISERROR(VLOOKUP(BS26,Accueil!$W$17:$W$22,1,0)),1,0)</f>
        <v>0</v>
      </c>
      <c r="FW26" s="158">
        <f>IF(ISERROR(VLOOKUP(BT26,Accueil!$W$17:$W$22,1,0)),1,0)</f>
        <v>0</v>
      </c>
      <c r="FX26" s="158">
        <f>IF(ISERROR(VLOOKUP(BU26,Accueil!$W$17:$W$22,1,0)),1,0)</f>
        <v>0</v>
      </c>
      <c r="FY26" s="158">
        <f>IF(ISERROR(VLOOKUP(BV26,Accueil!$W$17:$W$22,1,0)),1,0)</f>
        <v>0</v>
      </c>
      <c r="FZ26" s="158">
        <f>IF(ISERROR(VLOOKUP(BW26,Accueil!$W$17:$W$22,1,0)),1,0)</f>
        <v>0</v>
      </c>
      <c r="GA26" s="158">
        <f>IF(ISERROR(VLOOKUP(BX26,Accueil!$W$17:$W$22,1,0)),1,0)</f>
        <v>0</v>
      </c>
      <c r="GB26" s="158">
        <f>IF(ISERROR(VLOOKUP(BY26,Accueil!$W$17:$W$22,1,0)),1,0)</f>
        <v>0</v>
      </c>
      <c r="GC26" s="158">
        <f>IF(ISERROR(VLOOKUP(BZ26,Accueil!$W$17:$W$22,1,0)),1,0)</f>
        <v>0</v>
      </c>
      <c r="GD26" s="158">
        <f>IF(ISERROR(VLOOKUP(CA26,Accueil!$W$17:$W$22,1,0)),1,0)</f>
        <v>0</v>
      </c>
      <c r="GE26" s="158">
        <f>IF(ISERROR(VLOOKUP(CB26,Accueil!$W$17:$W$22,1,0)),1,0)</f>
        <v>0</v>
      </c>
      <c r="GF26" s="158">
        <f>IF(ISERROR(VLOOKUP(CC26,Accueil!$W$17:$W$22,1,0)),1,0)</f>
        <v>0</v>
      </c>
      <c r="GG26" s="158">
        <f>IF(ISERROR(VLOOKUP(CD26,Accueil!$W$17:$W$22,1,0)),1,0)</f>
        <v>0</v>
      </c>
      <c r="GH26" s="158">
        <f>IF(ISERROR(VLOOKUP(CE26,Accueil!$W$17:$W$22,1,0)),1,0)</f>
        <v>0</v>
      </c>
      <c r="GI26" s="158">
        <f>IF(ISERROR(VLOOKUP(CF26,Accueil!$W$17:$W$22,1,0)),1,0)</f>
        <v>0</v>
      </c>
      <c r="GJ26" s="158">
        <f>IF(ISERROR(VLOOKUP(CG26,Accueil!$W$17:$W$22,1,0)),1,0)</f>
        <v>0</v>
      </c>
      <c r="GK26" s="158">
        <f>IF(ISERROR(VLOOKUP(CH26,Accueil!$W$17:$W$22,1,0)),1,0)</f>
        <v>0</v>
      </c>
      <c r="GL26" s="158">
        <f>IF(ISERROR(VLOOKUP(CI26,Accueil!$W$17:$W$22,1,0)),1,0)</f>
        <v>0</v>
      </c>
      <c r="GM26" s="158">
        <f>IF(ISERROR(VLOOKUP(CJ26,Accueil!$W$17:$W$22,1,0)),1,0)</f>
        <v>0</v>
      </c>
      <c r="GN26" s="158">
        <f>IF(ISERROR(VLOOKUP(CK26,Accueil!$W$17:$W$22,1,0)),1,0)</f>
        <v>0</v>
      </c>
      <c r="GO26" s="158">
        <f>IF(ISERROR(VLOOKUP(CL26,Accueil!$W$17:$W$22,1,0)),1,0)</f>
        <v>0</v>
      </c>
      <c r="GP26" s="158">
        <f>IF(ISERROR(VLOOKUP(CM26,Accueil!$W$17:$W$22,1,0)),1,0)</f>
        <v>0</v>
      </c>
      <c r="GQ26" s="158">
        <f>IF(ISERROR(VLOOKUP(CN26,Accueil!$W$17:$W$22,1,0)),1,0)</f>
        <v>0</v>
      </c>
      <c r="GR26" s="158">
        <f>IF(ISERROR(VLOOKUP(CO26,Accueil!$W$17:$W$22,1,0)),1,0)</f>
        <v>0</v>
      </c>
      <c r="GS26" s="158">
        <f>IF(ISERROR(VLOOKUP(CP26,Accueil!$W$17:$W$22,1,0)),1,0)</f>
        <v>0</v>
      </c>
      <c r="GT26" s="158">
        <f>IF(ISERROR(VLOOKUP(CQ26,Accueil!$W$17:$W$22,1,0)),1,0)</f>
        <v>0</v>
      </c>
      <c r="GU26" s="158">
        <f>IF(ISERROR(VLOOKUP(CR26,Accueil!$W$17:$W$22,1,0)),1,0)</f>
        <v>0</v>
      </c>
      <c r="GV26" s="158">
        <f>IF(ISERROR(VLOOKUP(CS26,Accueil!$W$17:$W$22,1,0)),1,0)</f>
        <v>0</v>
      </c>
      <c r="GW26" s="158">
        <f>IF(ISERROR(VLOOKUP(CT26,Accueil!$W$17:$W$22,1,0)),1,0)</f>
        <v>0</v>
      </c>
      <c r="GX26" s="158">
        <f>IF(ISERROR(VLOOKUP(CU26,Accueil!$W$17:$W$22,1,0)),1,0)</f>
        <v>0</v>
      </c>
      <c r="GY26" s="158">
        <f>IF(ISERROR(VLOOKUP(CV26,Accueil!$W$17:$W$22,1,0)),1,0)</f>
        <v>0</v>
      </c>
      <c r="GZ26" s="158">
        <f>IF(ISERROR(VLOOKUP(CW26,Accueil!$W$17:$W$22,1,0)),1,0)</f>
        <v>0</v>
      </c>
      <c r="HA26" s="158">
        <f>IF(ISERROR(VLOOKUP(CX26,Accueil!$W$17:$W$22,1,0)),1,0)</f>
        <v>0</v>
      </c>
      <c r="HB26" s="158">
        <f>IF(ISERROR(VLOOKUP(CY26,Accueil!$W$17:$W$22,1,0)),1,0)</f>
        <v>0</v>
      </c>
      <c r="HC26" s="158">
        <f>IF(ISERROR(VLOOKUP(CZ26,Accueil!$W$17:$W$22,1,0)),1,0)</f>
        <v>0</v>
      </c>
      <c r="HD26" s="158">
        <f>IF(ISERROR(VLOOKUP(DA26,Accueil!$W$17:$W$22,1,0)),1,0)</f>
        <v>0</v>
      </c>
    </row>
    <row r="27" spans="1:212" ht="12.75" customHeight="1">
      <c r="A27" s="360"/>
      <c r="B27" s="12">
        <v>19</v>
      </c>
      <c r="C27" s="26" t="str">
        <f>IF(Accueil!E31="","",Accueil!E31)</f>
        <v/>
      </c>
      <c r="D27" s="27" t="str">
        <f>IF(Accueil!F31="","",Accueil!F31)</f>
        <v/>
      </c>
      <c r="E27" s="83" t="str">
        <f t="shared" si="2"/>
        <v/>
      </c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12">
        <v>19</v>
      </c>
      <c r="DC27" s="11" t="str">
        <f>IF(D27="","",COUNTIF(F27:DA27,Accueil!$AB$28)&amp;" / "&amp;COUNTIF($F$8:$DA$8,"&gt;0")-(COUNTIF(F27:DA27,Accueil!$AG$26)))</f>
        <v/>
      </c>
      <c r="DD27" s="110" t="str">
        <f>IF(D27="","",COUNTIF(F27:DA27,Accueil!$AB$26))</f>
        <v/>
      </c>
      <c r="DE27" s="110" t="str">
        <f>IF(D27="","",IF(COUNTIF($F$8:$DA$8,"&gt;=0")-(COUNTIF(G27:DB27,Accueil!$AG$26))&lt;0,0,COUNTIF($F$8:$DA$8,"&gt;=0")-(COUNTIF(G27:DB27,Accueil!$AG$26))))</f>
        <v/>
      </c>
      <c r="DF27" s="11" t="str">
        <f t="shared" si="3"/>
        <v/>
      </c>
      <c r="DG27" s="29" t="str">
        <f t="shared" si="5"/>
        <v/>
      </c>
      <c r="DH27" s="158">
        <f t="shared" si="4"/>
        <v>0</v>
      </c>
      <c r="DI27" s="158">
        <f>IF(ISERROR(VLOOKUP(F27,Accueil!$W$17:$W$22,1,0)),1,0)</f>
        <v>0</v>
      </c>
      <c r="DJ27" s="158">
        <f>IF(ISERROR(VLOOKUP(G27,Accueil!$W$17:$W$22,1,0)),1,0)</f>
        <v>0</v>
      </c>
      <c r="DK27" s="158">
        <f>IF(ISERROR(VLOOKUP(H27,Accueil!$W$17:$W$22,1,0)),1,0)</f>
        <v>0</v>
      </c>
      <c r="DL27" s="158">
        <f>IF(ISERROR(VLOOKUP(I27,Accueil!$W$17:$W$22,1,0)),1,0)</f>
        <v>0</v>
      </c>
      <c r="DM27" s="158">
        <f>IF(ISERROR(VLOOKUP(J27,Accueil!$W$17:$W$22,1,0)),1,0)</f>
        <v>0</v>
      </c>
      <c r="DN27" s="158">
        <f>IF(ISERROR(VLOOKUP(K27,Accueil!$W$17:$W$22,1,0)),1,0)</f>
        <v>0</v>
      </c>
      <c r="DO27" s="158">
        <f>IF(ISERROR(VLOOKUP(L27,Accueil!$W$17:$W$22,1,0)),1,0)</f>
        <v>0</v>
      </c>
      <c r="DP27" s="158">
        <f>IF(ISERROR(VLOOKUP(M27,Accueil!$W$17:$W$22,1,0)),1,0)</f>
        <v>0</v>
      </c>
      <c r="DQ27" s="158">
        <f>IF(ISERROR(VLOOKUP(N27,Accueil!$W$17:$W$22,1,0)),1,0)</f>
        <v>0</v>
      </c>
      <c r="DR27" s="158">
        <f>IF(ISERROR(VLOOKUP(O27,Accueil!$W$17:$W$22,1,0)),1,0)</f>
        <v>0</v>
      </c>
      <c r="DS27" s="158">
        <f>IF(ISERROR(VLOOKUP(P27,Accueil!$W$17:$W$22,1,0)),1,0)</f>
        <v>0</v>
      </c>
      <c r="DT27" s="158">
        <f>IF(ISERROR(VLOOKUP(Q27,Accueil!$W$17:$W$22,1,0)),1,0)</f>
        <v>0</v>
      </c>
      <c r="DU27" s="158">
        <f>IF(ISERROR(VLOOKUP(R27,Accueil!$W$17:$W$22,1,0)),1,0)</f>
        <v>0</v>
      </c>
      <c r="DV27" s="158">
        <f>IF(ISERROR(VLOOKUP(S27,Accueil!$W$17:$W$22,1,0)),1,0)</f>
        <v>0</v>
      </c>
      <c r="DW27" s="158">
        <f>IF(ISERROR(VLOOKUP(T27,Accueil!$W$17:$W$22,1,0)),1,0)</f>
        <v>0</v>
      </c>
      <c r="DX27" s="158">
        <f>IF(ISERROR(VLOOKUP(U27,Accueil!$W$17:$W$22,1,0)),1,0)</f>
        <v>0</v>
      </c>
      <c r="DY27" s="158">
        <f>IF(ISERROR(VLOOKUP(V27,Accueil!$W$17:$W$22,1,0)),1,0)</f>
        <v>0</v>
      </c>
      <c r="DZ27" s="158">
        <f>IF(ISERROR(VLOOKUP(W27,Accueil!$W$17:$W$22,1,0)),1,0)</f>
        <v>0</v>
      </c>
      <c r="EA27" s="158">
        <f>IF(ISERROR(VLOOKUP(X27,Accueil!$W$17:$W$22,1,0)),1,0)</f>
        <v>0</v>
      </c>
      <c r="EB27" s="158">
        <f>IF(ISERROR(VLOOKUP(Y27,Accueil!$W$17:$W$22,1,0)),1,0)</f>
        <v>0</v>
      </c>
      <c r="EC27" s="158">
        <f>IF(ISERROR(VLOOKUP(Z27,Accueil!$W$17:$W$22,1,0)),1,0)</f>
        <v>0</v>
      </c>
      <c r="ED27" s="158">
        <f>IF(ISERROR(VLOOKUP(AA27,Accueil!$W$17:$W$22,1,0)),1,0)</f>
        <v>0</v>
      </c>
      <c r="EE27" s="158">
        <f>IF(ISERROR(VLOOKUP(AB27,Accueil!$W$17:$W$22,1,0)),1,0)</f>
        <v>0</v>
      </c>
      <c r="EF27" s="158">
        <f>IF(ISERROR(VLOOKUP(AC27,Accueil!$W$17:$W$22,1,0)),1,0)</f>
        <v>0</v>
      </c>
      <c r="EG27" s="158">
        <f>IF(ISERROR(VLOOKUP(AD27,Accueil!$W$17:$W$22,1,0)),1,0)</f>
        <v>0</v>
      </c>
      <c r="EH27" s="158">
        <f>IF(ISERROR(VLOOKUP(AE27,Accueil!$W$17:$W$22,1,0)),1,0)</f>
        <v>0</v>
      </c>
      <c r="EI27" s="158">
        <f>IF(ISERROR(VLOOKUP(AF27,Accueil!$W$17:$W$22,1,0)),1,0)</f>
        <v>0</v>
      </c>
      <c r="EJ27" s="158">
        <f>IF(ISERROR(VLOOKUP(AG27,Accueil!$W$17:$W$22,1,0)),1,0)</f>
        <v>0</v>
      </c>
      <c r="EK27" s="158">
        <f>IF(ISERROR(VLOOKUP(AH27,Accueil!$W$17:$W$22,1,0)),1,0)</f>
        <v>0</v>
      </c>
      <c r="EL27" s="158">
        <f>IF(ISERROR(VLOOKUP(AI27,Accueil!$W$17:$W$22,1,0)),1,0)</f>
        <v>0</v>
      </c>
      <c r="EM27" s="158">
        <f>IF(ISERROR(VLOOKUP(AJ27,Accueil!$W$17:$W$22,1,0)),1,0)</f>
        <v>0</v>
      </c>
      <c r="EN27" s="158">
        <f>IF(ISERROR(VLOOKUP(AK27,Accueil!$W$17:$W$22,1,0)),1,0)</f>
        <v>0</v>
      </c>
      <c r="EO27" s="158">
        <f>IF(ISERROR(VLOOKUP(AL27,Accueil!$W$17:$W$22,1,0)),1,0)</f>
        <v>0</v>
      </c>
      <c r="EP27" s="158">
        <f>IF(ISERROR(VLOOKUP(AM27,Accueil!$W$17:$W$22,1,0)),1,0)</f>
        <v>0</v>
      </c>
      <c r="EQ27" s="158">
        <f>IF(ISERROR(VLOOKUP(AN27,Accueil!$W$17:$W$22,1,0)),1,0)</f>
        <v>0</v>
      </c>
      <c r="ER27" s="158">
        <f>IF(ISERROR(VLOOKUP(AO27,Accueil!$W$17:$W$22,1,0)),1,0)</f>
        <v>0</v>
      </c>
      <c r="ES27" s="158">
        <f>IF(ISERROR(VLOOKUP(AP27,Accueil!$W$17:$W$22,1,0)),1,0)</f>
        <v>0</v>
      </c>
      <c r="ET27" s="158">
        <f>IF(ISERROR(VLOOKUP(AQ27,Accueil!$W$17:$W$22,1,0)),1,0)</f>
        <v>0</v>
      </c>
      <c r="EU27" s="158">
        <f>IF(ISERROR(VLOOKUP(AR27,Accueil!$W$17:$W$22,1,0)),1,0)</f>
        <v>0</v>
      </c>
      <c r="EV27" s="158">
        <f>IF(ISERROR(VLOOKUP(AS27,Accueil!$W$17:$W$22,1,0)),1,0)</f>
        <v>0</v>
      </c>
      <c r="EW27" s="158">
        <f>IF(ISERROR(VLOOKUP(AT27,Accueil!$W$17:$W$22,1,0)),1,0)</f>
        <v>0</v>
      </c>
      <c r="EX27" s="158">
        <f>IF(ISERROR(VLOOKUP(AU27,Accueil!$W$17:$W$22,1,0)),1,0)</f>
        <v>0</v>
      </c>
      <c r="EY27" s="158">
        <f>IF(ISERROR(VLOOKUP(AV27,Accueil!$W$17:$W$22,1,0)),1,0)</f>
        <v>0</v>
      </c>
      <c r="EZ27" s="158">
        <f>IF(ISERROR(VLOOKUP(AW27,Accueil!$W$17:$W$22,1,0)),1,0)</f>
        <v>0</v>
      </c>
      <c r="FA27" s="158">
        <f>IF(ISERROR(VLOOKUP(AX27,Accueil!$W$17:$W$22,1,0)),1,0)</f>
        <v>0</v>
      </c>
      <c r="FB27" s="158">
        <f>IF(ISERROR(VLOOKUP(AY27,Accueil!$W$17:$W$22,1,0)),1,0)</f>
        <v>0</v>
      </c>
      <c r="FC27" s="158">
        <f>IF(ISERROR(VLOOKUP(AZ27,Accueil!$W$17:$W$22,1,0)),1,0)</f>
        <v>0</v>
      </c>
      <c r="FD27" s="158">
        <f>IF(ISERROR(VLOOKUP(BA27,Accueil!$W$17:$W$22,1,0)),1,0)</f>
        <v>0</v>
      </c>
      <c r="FE27" s="158">
        <f>IF(ISERROR(VLOOKUP(BB27,Accueil!$W$17:$W$22,1,0)),1,0)</f>
        <v>0</v>
      </c>
      <c r="FF27" s="158">
        <f>IF(ISERROR(VLOOKUP(BC27,Accueil!$W$17:$W$22,1,0)),1,0)</f>
        <v>0</v>
      </c>
      <c r="FG27" s="158">
        <f>IF(ISERROR(VLOOKUP(BD27,Accueil!$W$17:$W$22,1,0)),1,0)</f>
        <v>0</v>
      </c>
      <c r="FH27" s="158">
        <f>IF(ISERROR(VLOOKUP(BE27,Accueil!$W$17:$W$22,1,0)),1,0)</f>
        <v>0</v>
      </c>
      <c r="FI27" s="158">
        <f>IF(ISERROR(VLOOKUP(BF27,Accueil!$W$17:$W$22,1,0)),1,0)</f>
        <v>0</v>
      </c>
      <c r="FJ27" s="158">
        <f>IF(ISERROR(VLOOKUP(BG27,Accueil!$W$17:$W$22,1,0)),1,0)</f>
        <v>0</v>
      </c>
      <c r="FK27" s="158">
        <f>IF(ISERROR(VLOOKUP(BH27,Accueil!$W$17:$W$22,1,0)),1,0)</f>
        <v>0</v>
      </c>
      <c r="FL27" s="158">
        <f>IF(ISERROR(VLOOKUP(BI27,Accueil!$W$17:$W$22,1,0)),1,0)</f>
        <v>0</v>
      </c>
      <c r="FM27" s="158">
        <f>IF(ISERROR(VLOOKUP(BJ27,Accueil!$W$17:$W$22,1,0)),1,0)</f>
        <v>0</v>
      </c>
      <c r="FN27" s="158">
        <f>IF(ISERROR(VLOOKUP(BK27,Accueil!$W$17:$W$22,1,0)),1,0)</f>
        <v>0</v>
      </c>
      <c r="FO27" s="158">
        <f>IF(ISERROR(VLOOKUP(BL27,Accueil!$W$17:$W$22,1,0)),1,0)</f>
        <v>0</v>
      </c>
      <c r="FP27" s="158">
        <f>IF(ISERROR(VLOOKUP(BM27,Accueil!$W$17:$W$22,1,0)),1,0)</f>
        <v>0</v>
      </c>
      <c r="FQ27" s="158">
        <f>IF(ISERROR(VLOOKUP(BN27,Accueil!$W$17:$W$22,1,0)),1,0)</f>
        <v>0</v>
      </c>
      <c r="FR27" s="158">
        <f>IF(ISERROR(VLOOKUP(BO27,Accueil!$W$17:$W$22,1,0)),1,0)</f>
        <v>0</v>
      </c>
      <c r="FS27" s="158">
        <f>IF(ISERROR(VLOOKUP(BP27,Accueil!$W$17:$W$22,1,0)),1,0)</f>
        <v>0</v>
      </c>
      <c r="FT27" s="158">
        <f>IF(ISERROR(VLOOKUP(BQ27,Accueil!$W$17:$W$22,1,0)),1,0)</f>
        <v>0</v>
      </c>
      <c r="FU27" s="158">
        <f>IF(ISERROR(VLOOKUP(BR27,Accueil!$W$17:$W$22,1,0)),1,0)</f>
        <v>0</v>
      </c>
      <c r="FV27" s="158">
        <f>IF(ISERROR(VLOOKUP(BS27,Accueil!$W$17:$W$22,1,0)),1,0)</f>
        <v>0</v>
      </c>
      <c r="FW27" s="158">
        <f>IF(ISERROR(VLOOKUP(BT27,Accueil!$W$17:$W$22,1,0)),1,0)</f>
        <v>0</v>
      </c>
      <c r="FX27" s="158">
        <f>IF(ISERROR(VLOOKUP(BU27,Accueil!$W$17:$W$22,1,0)),1,0)</f>
        <v>0</v>
      </c>
      <c r="FY27" s="158">
        <f>IF(ISERROR(VLOOKUP(BV27,Accueil!$W$17:$W$22,1,0)),1,0)</f>
        <v>0</v>
      </c>
      <c r="FZ27" s="158">
        <f>IF(ISERROR(VLOOKUP(BW27,Accueil!$W$17:$W$22,1,0)),1,0)</f>
        <v>0</v>
      </c>
      <c r="GA27" s="158">
        <f>IF(ISERROR(VLOOKUP(BX27,Accueil!$W$17:$W$22,1,0)),1,0)</f>
        <v>0</v>
      </c>
      <c r="GB27" s="158">
        <f>IF(ISERROR(VLOOKUP(BY27,Accueil!$W$17:$W$22,1,0)),1,0)</f>
        <v>0</v>
      </c>
      <c r="GC27" s="158">
        <f>IF(ISERROR(VLOOKUP(BZ27,Accueil!$W$17:$W$22,1,0)),1,0)</f>
        <v>0</v>
      </c>
      <c r="GD27" s="158">
        <f>IF(ISERROR(VLOOKUP(CA27,Accueil!$W$17:$W$22,1,0)),1,0)</f>
        <v>0</v>
      </c>
      <c r="GE27" s="158">
        <f>IF(ISERROR(VLOOKUP(CB27,Accueil!$W$17:$W$22,1,0)),1,0)</f>
        <v>0</v>
      </c>
      <c r="GF27" s="158">
        <f>IF(ISERROR(VLOOKUP(CC27,Accueil!$W$17:$W$22,1,0)),1,0)</f>
        <v>0</v>
      </c>
      <c r="GG27" s="158">
        <f>IF(ISERROR(VLOOKUP(CD27,Accueil!$W$17:$W$22,1,0)),1,0)</f>
        <v>0</v>
      </c>
      <c r="GH27" s="158">
        <f>IF(ISERROR(VLOOKUP(CE27,Accueil!$W$17:$W$22,1,0)),1,0)</f>
        <v>0</v>
      </c>
      <c r="GI27" s="158">
        <f>IF(ISERROR(VLOOKUP(CF27,Accueil!$W$17:$W$22,1,0)),1,0)</f>
        <v>0</v>
      </c>
      <c r="GJ27" s="158">
        <f>IF(ISERROR(VLOOKUP(CG27,Accueil!$W$17:$W$22,1,0)),1,0)</f>
        <v>0</v>
      </c>
      <c r="GK27" s="158">
        <f>IF(ISERROR(VLOOKUP(CH27,Accueil!$W$17:$W$22,1,0)),1,0)</f>
        <v>0</v>
      </c>
      <c r="GL27" s="158">
        <f>IF(ISERROR(VLOOKUP(CI27,Accueil!$W$17:$W$22,1,0)),1,0)</f>
        <v>0</v>
      </c>
      <c r="GM27" s="158">
        <f>IF(ISERROR(VLOOKUP(CJ27,Accueil!$W$17:$W$22,1,0)),1,0)</f>
        <v>0</v>
      </c>
      <c r="GN27" s="158">
        <f>IF(ISERROR(VLOOKUP(CK27,Accueil!$W$17:$W$22,1,0)),1,0)</f>
        <v>0</v>
      </c>
      <c r="GO27" s="158">
        <f>IF(ISERROR(VLOOKUP(CL27,Accueil!$W$17:$W$22,1,0)),1,0)</f>
        <v>0</v>
      </c>
      <c r="GP27" s="158">
        <f>IF(ISERROR(VLOOKUP(CM27,Accueil!$W$17:$W$22,1,0)),1,0)</f>
        <v>0</v>
      </c>
      <c r="GQ27" s="158">
        <f>IF(ISERROR(VLOOKUP(CN27,Accueil!$W$17:$W$22,1,0)),1,0)</f>
        <v>0</v>
      </c>
      <c r="GR27" s="158">
        <f>IF(ISERROR(VLOOKUP(CO27,Accueil!$W$17:$W$22,1,0)),1,0)</f>
        <v>0</v>
      </c>
      <c r="GS27" s="158">
        <f>IF(ISERROR(VLOOKUP(CP27,Accueil!$W$17:$W$22,1,0)),1,0)</f>
        <v>0</v>
      </c>
      <c r="GT27" s="158">
        <f>IF(ISERROR(VLOOKUP(CQ27,Accueil!$W$17:$W$22,1,0)),1,0)</f>
        <v>0</v>
      </c>
      <c r="GU27" s="158">
        <f>IF(ISERROR(VLOOKUP(CR27,Accueil!$W$17:$W$22,1,0)),1,0)</f>
        <v>0</v>
      </c>
      <c r="GV27" s="158">
        <f>IF(ISERROR(VLOOKUP(CS27,Accueil!$W$17:$W$22,1,0)),1,0)</f>
        <v>0</v>
      </c>
      <c r="GW27" s="158">
        <f>IF(ISERROR(VLOOKUP(CT27,Accueil!$W$17:$W$22,1,0)),1,0)</f>
        <v>0</v>
      </c>
      <c r="GX27" s="158">
        <f>IF(ISERROR(VLOOKUP(CU27,Accueil!$W$17:$W$22,1,0)),1,0)</f>
        <v>0</v>
      </c>
      <c r="GY27" s="158">
        <f>IF(ISERROR(VLOOKUP(CV27,Accueil!$W$17:$W$22,1,0)),1,0)</f>
        <v>0</v>
      </c>
      <c r="GZ27" s="158">
        <f>IF(ISERROR(VLOOKUP(CW27,Accueil!$W$17:$W$22,1,0)),1,0)</f>
        <v>0</v>
      </c>
      <c r="HA27" s="158">
        <f>IF(ISERROR(VLOOKUP(CX27,Accueil!$W$17:$W$22,1,0)),1,0)</f>
        <v>0</v>
      </c>
      <c r="HB27" s="158">
        <f>IF(ISERROR(VLOOKUP(CY27,Accueil!$W$17:$W$22,1,0)),1,0)</f>
        <v>0</v>
      </c>
      <c r="HC27" s="158">
        <f>IF(ISERROR(VLOOKUP(CZ27,Accueil!$W$17:$W$22,1,0)),1,0)</f>
        <v>0</v>
      </c>
      <c r="HD27" s="158">
        <f>IF(ISERROR(VLOOKUP(DA27,Accueil!$W$17:$W$22,1,0)),1,0)</f>
        <v>0</v>
      </c>
    </row>
    <row r="28" spans="1:212" ht="12.75" customHeight="1">
      <c r="A28" s="360"/>
      <c r="B28" s="12">
        <v>20</v>
      </c>
      <c r="C28" s="26" t="str">
        <f>IF(Accueil!E32="","",Accueil!E32)</f>
        <v/>
      </c>
      <c r="D28" s="27" t="str">
        <f>IF(Accueil!F32="","",Accueil!F32)</f>
        <v/>
      </c>
      <c r="E28" s="83" t="str">
        <f t="shared" si="2"/>
        <v/>
      </c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12">
        <v>20</v>
      </c>
      <c r="DC28" s="11" t="str">
        <f>IF(D28="","",COUNTIF(F28:DA28,Accueil!$AB$28)&amp;" / "&amp;COUNTIF($F$8:$DA$8,"&gt;0")-(COUNTIF(F28:DA28,Accueil!$AG$26)))</f>
        <v/>
      </c>
      <c r="DD28" s="110" t="str">
        <f>IF(D28="","",COUNTIF(F28:DA28,Accueil!$AB$26))</f>
        <v/>
      </c>
      <c r="DE28" s="110" t="str">
        <f>IF(D28="","",IF(COUNTIF($F$8:$DA$8,"&gt;=0")-(COUNTIF(G28:DB28,Accueil!$AG$26))&lt;0,0,COUNTIF($F$8:$DA$8,"&gt;=0")-(COUNTIF(G28:DB28,Accueil!$AG$26))))</f>
        <v/>
      </c>
      <c r="DF28" s="11" t="str">
        <f t="shared" si="3"/>
        <v/>
      </c>
      <c r="DG28" s="29" t="str">
        <f t="shared" si="5"/>
        <v/>
      </c>
      <c r="DH28" s="158">
        <f t="shared" si="4"/>
        <v>0</v>
      </c>
      <c r="DI28" s="158">
        <f>IF(ISERROR(VLOOKUP(F28,Accueil!$W$17:$W$22,1,0)),1,0)</f>
        <v>0</v>
      </c>
      <c r="DJ28" s="158">
        <f>IF(ISERROR(VLOOKUP(G28,Accueil!$W$17:$W$22,1,0)),1,0)</f>
        <v>0</v>
      </c>
      <c r="DK28" s="158">
        <f>IF(ISERROR(VLOOKUP(H28,Accueil!$W$17:$W$22,1,0)),1,0)</f>
        <v>0</v>
      </c>
      <c r="DL28" s="158">
        <f>IF(ISERROR(VLOOKUP(I28,Accueil!$W$17:$W$22,1,0)),1,0)</f>
        <v>0</v>
      </c>
      <c r="DM28" s="158">
        <f>IF(ISERROR(VLOOKUP(J28,Accueil!$W$17:$W$22,1,0)),1,0)</f>
        <v>0</v>
      </c>
      <c r="DN28" s="158">
        <f>IF(ISERROR(VLOOKUP(K28,Accueil!$W$17:$W$22,1,0)),1,0)</f>
        <v>0</v>
      </c>
      <c r="DO28" s="158">
        <f>IF(ISERROR(VLOOKUP(L28,Accueil!$W$17:$W$22,1,0)),1,0)</f>
        <v>0</v>
      </c>
      <c r="DP28" s="158">
        <f>IF(ISERROR(VLOOKUP(M28,Accueil!$W$17:$W$22,1,0)),1,0)</f>
        <v>0</v>
      </c>
      <c r="DQ28" s="158">
        <f>IF(ISERROR(VLOOKUP(N28,Accueil!$W$17:$W$22,1,0)),1,0)</f>
        <v>0</v>
      </c>
      <c r="DR28" s="158">
        <f>IF(ISERROR(VLOOKUP(O28,Accueil!$W$17:$W$22,1,0)),1,0)</f>
        <v>0</v>
      </c>
      <c r="DS28" s="158">
        <f>IF(ISERROR(VLOOKUP(P28,Accueil!$W$17:$W$22,1,0)),1,0)</f>
        <v>0</v>
      </c>
      <c r="DT28" s="158">
        <f>IF(ISERROR(VLOOKUP(Q28,Accueil!$W$17:$W$22,1,0)),1,0)</f>
        <v>0</v>
      </c>
      <c r="DU28" s="158">
        <f>IF(ISERROR(VLOOKUP(R28,Accueil!$W$17:$W$22,1,0)),1,0)</f>
        <v>0</v>
      </c>
      <c r="DV28" s="158">
        <f>IF(ISERROR(VLOOKUP(S28,Accueil!$W$17:$W$22,1,0)),1,0)</f>
        <v>0</v>
      </c>
      <c r="DW28" s="158">
        <f>IF(ISERROR(VLOOKUP(T28,Accueil!$W$17:$W$22,1,0)),1,0)</f>
        <v>0</v>
      </c>
      <c r="DX28" s="158">
        <f>IF(ISERROR(VLOOKUP(U28,Accueil!$W$17:$W$22,1,0)),1,0)</f>
        <v>0</v>
      </c>
      <c r="DY28" s="158">
        <f>IF(ISERROR(VLOOKUP(V28,Accueil!$W$17:$W$22,1,0)),1,0)</f>
        <v>0</v>
      </c>
      <c r="DZ28" s="158">
        <f>IF(ISERROR(VLOOKUP(W28,Accueil!$W$17:$W$22,1,0)),1,0)</f>
        <v>0</v>
      </c>
      <c r="EA28" s="158">
        <f>IF(ISERROR(VLOOKUP(X28,Accueil!$W$17:$W$22,1,0)),1,0)</f>
        <v>0</v>
      </c>
      <c r="EB28" s="158">
        <f>IF(ISERROR(VLOOKUP(Y28,Accueil!$W$17:$W$22,1,0)),1,0)</f>
        <v>0</v>
      </c>
      <c r="EC28" s="158">
        <f>IF(ISERROR(VLOOKUP(Z28,Accueil!$W$17:$W$22,1,0)),1,0)</f>
        <v>0</v>
      </c>
      <c r="ED28" s="158">
        <f>IF(ISERROR(VLOOKUP(AA28,Accueil!$W$17:$W$22,1,0)),1,0)</f>
        <v>0</v>
      </c>
      <c r="EE28" s="158">
        <f>IF(ISERROR(VLOOKUP(AB28,Accueil!$W$17:$W$22,1,0)),1,0)</f>
        <v>0</v>
      </c>
      <c r="EF28" s="158">
        <f>IF(ISERROR(VLOOKUP(AC28,Accueil!$W$17:$W$22,1,0)),1,0)</f>
        <v>0</v>
      </c>
      <c r="EG28" s="158">
        <f>IF(ISERROR(VLOOKUP(AD28,Accueil!$W$17:$W$22,1,0)),1,0)</f>
        <v>0</v>
      </c>
      <c r="EH28" s="158">
        <f>IF(ISERROR(VLOOKUP(AE28,Accueil!$W$17:$W$22,1,0)),1,0)</f>
        <v>0</v>
      </c>
      <c r="EI28" s="158">
        <f>IF(ISERROR(VLOOKUP(AF28,Accueil!$W$17:$W$22,1,0)),1,0)</f>
        <v>0</v>
      </c>
      <c r="EJ28" s="158">
        <f>IF(ISERROR(VLOOKUP(AG28,Accueil!$W$17:$W$22,1,0)),1,0)</f>
        <v>0</v>
      </c>
      <c r="EK28" s="158">
        <f>IF(ISERROR(VLOOKUP(AH28,Accueil!$W$17:$W$22,1,0)),1,0)</f>
        <v>0</v>
      </c>
      <c r="EL28" s="158">
        <f>IF(ISERROR(VLOOKUP(AI28,Accueil!$W$17:$W$22,1,0)),1,0)</f>
        <v>0</v>
      </c>
      <c r="EM28" s="158">
        <f>IF(ISERROR(VLOOKUP(AJ28,Accueil!$W$17:$W$22,1,0)),1,0)</f>
        <v>0</v>
      </c>
      <c r="EN28" s="158">
        <f>IF(ISERROR(VLOOKUP(AK28,Accueil!$W$17:$W$22,1,0)),1,0)</f>
        <v>0</v>
      </c>
      <c r="EO28" s="158">
        <f>IF(ISERROR(VLOOKUP(AL28,Accueil!$W$17:$W$22,1,0)),1,0)</f>
        <v>0</v>
      </c>
      <c r="EP28" s="158">
        <f>IF(ISERROR(VLOOKUP(AM28,Accueil!$W$17:$W$22,1,0)),1,0)</f>
        <v>0</v>
      </c>
      <c r="EQ28" s="158">
        <f>IF(ISERROR(VLOOKUP(AN28,Accueil!$W$17:$W$22,1,0)),1,0)</f>
        <v>0</v>
      </c>
      <c r="ER28" s="158">
        <f>IF(ISERROR(VLOOKUP(AO28,Accueil!$W$17:$W$22,1,0)),1,0)</f>
        <v>0</v>
      </c>
      <c r="ES28" s="158">
        <f>IF(ISERROR(VLOOKUP(AP28,Accueil!$W$17:$W$22,1,0)),1,0)</f>
        <v>0</v>
      </c>
      <c r="ET28" s="158">
        <f>IF(ISERROR(VLOOKUP(AQ28,Accueil!$W$17:$W$22,1,0)),1,0)</f>
        <v>0</v>
      </c>
      <c r="EU28" s="158">
        <f>IF(ISERROR(VLOOKUP(AR28,Accueil!$W$17:$W$22,1,0)),1,0)</f>
        <v>0</v>
      </c>
      <c r="EV28" s="158">
        <f>IF(ISERROR(VLOOKUP(AS28,Accueil!$W$17:$W$22,1,0)),1,0)</f>
        <v>0</v>
      </c>
      <c r="EW28" s="158">
        <f>IF(ISERROR(VLOOKUP(AT28,Accueil!$W$17:$W$22,1,0)),1,0)</f>
        <v>0</v>
      </c>
      <c r="EX28" s="158">
        <f>IF(ISERROR(VLOOKUP(AU28,Accueil!$W$17:$W$22,1,0)),1,0)</f>
        <v>0</v>
      </c>
      <c r="EY28" s="158">
        <f>IF(ISERROR(VLOOKUP(AV28,Accueil!$W$17:$W$22,1,0)),1,0)</f>
        <v>0</v>
      </c>
      <c r="EZ28" s="158">
        <f>IF(ISERROR(VLOOKUP(AW28,Accueil!$W$17:$W$22,1,0)),1,0)</f>
        <v>0</v>
      </c>
      <c r="FA28" s="158">
        <f>IF(ISERROR(VLOOKUP(AX28,Accueil!$W$17:$W$22,1,0)),1,0)</f>
        <v>0</v>
      </c>
      <c r="FB28" s="158">
        <f>IF(ISERROR(VLOOKUP(AY28,Accueil!$W$17:$W$22,1,0)),1,0)</f>
        <v>0</v>
      </c>
      <c r="FC28" s="158">
        <f>IF(ISERROR(VLOOKUP(AZ28,Accueil!$W$17:$W$22,1,0)),1,0)</f>
        <v>0</v>
      </c>
      <c r="FD28" s="158">
        <f>IF(ISERROR(VLOOKUP(BA28,Accueil!$W$17:$W$22,1,0)),1,0)</f>
        <v>0</v>
      </c>
      <c r="FE28" s="158">
        <f>IF(ISERROR(VLOOKUP(BB28,Accueil!$W$17:$W$22,1,0)),1,0)</f>
        <v>0</v>
      </c>
      <c r="FF28" s="158">
        <f>IF(ISERROR(VLOOKUP(BC28,Accueil!$W$17:$W$22,1,0)),1,0)</f>
        <v>0</v>
      </c>
      <c r="FG28" s="158">
        <f>IF(ISERROR(VLOOKUP(BD28,Accueil!$W$17:$W$22,1,0)),1,0)</f>
        <v>0</v>
      </c>
      <c r="FH28" s="158">
        <f>IF(ISERROR(VLOOKUP(BE28,Accueil!$W$17:$W$22,1,0)),1,0)</f>
        <v>0</v>
      </c>
      <c r="FI28" s="158">
        <f>IF(ISERROR(VLOOKUP(BF28,Accueil!$W$17:$W$22,1,0)),1,0)</f>
        <v>0</v>
      </c>
      <c r="FJ28" s="158">
        <f>IF(ISERROR(VLOOKUP(BG28,Accueil!$W$17:$W$22,1,0)),1,0)</f>
        <v>0</v>
      </c>
      <c r="FK28" s="158">
        <f>IF(ISERROR(VLOOKUP(BH28,Accueil!$W$17:$W$22,1,0)),1,0)</f>
        <v>0</v>
      </c>
      <c r="FL28" s="158">
        <f>IF(ISERROR(VLOOKUP(BI28,Accueil!$W$17:$W$22,1,0)),1,0)</f>
        <v>0</v>
      </c>
      <c r="FM28" s="158">
        <f>IF(ISERROR(VLOOKUP(BJ28,Accueil!$W$17:$W$22,1,0)),1,0)</f>
        <v>0</v>
      </c>
      <c r="FN28" s="158">
        <f>IF(ISERROR(VLOOKUP(BK28,Accueil!$W$17:$W$22,1,0)),1,0)</f>
        <v>0</v>
      </c>
      <c r="FO28" s="158">
        <f>IF(ISERROR(VLOOKUP(BL28,Accueil!$W$17:$W$22,1,0)),1,0)</f>
        <v>0</v>
      </c>
      <c r="FP28" s="158">
        <f>IF(ISERROR(VLOOKUP(BM28,Accueil!$W$17:$W$22,1,0)),1,0)</f>
        <v>0</v>
      </c>
      <c r="FQ28" s="158">
        <f>IF(ISERROR(VLOOKUP(BN28,Accueil!$W$17:$W$22,1,0)),1,0)</f>
        <v>0</v>
      </c>
      <c r="FR28" s="158">
        <f>IF(ISERROR(VLOOKUP(BO28,Accueil!$W$17:$W$22,1,0)),1,0)</f>
        <v>0</v>
      </c>
      <c r="FS28" s="158">
        <f>IF(ISERROR(VLOOKUP(BP28,Accueil!$W$17:$W$22,1,0)),1,0)</f>
        <v>0</v>
      </c>
      <c r="FT28" s="158">
        <f>IF(ISERROR(VLOOKUP(BQ28,Accueil!$W$17:$W$22,1,0)),1,0)</f>
        <v>0</v>
      </c>
      <c r="FU28" s="158">
        <f>IF(ISERROR(VLOOKUP(BR28,Accueil!$W$17:$W$22,1,0)),1,0)</f>
        <v>0</v>
      </c>
      <c r="FV28" s="158">
        <f>IF(ISERROR(VLOOKUP(BS28,Accueil!$W$17:$W$22,1,0)),1,0)</f>
        <v>0</v>
      </c>
      <c r="FW28" s="158">
        <f>IF(ISERROR(VLOOKUP(BT28,Accueil!$W$17:$W$22,1,0)),1,0)</f>
        <v>0</v>
      </c>
      <c r="FX28" s="158">
        <f>IF(ISERROR(VLOOKUP(BU28,Accueil!$W$17:$W$22,1,0)),1,0)</f>
        <v>0</v>
      </c>
      <c r="FY28" s="158">
        <f>IF(ISERROR(VLOOKUP(BV28,Accueil!$W$17:$W$22,1,0)),1,0)</f>
        <v>0</v>
      </c>
      <c r="FZ28" s="158">
        <f>IF(ISERROR(VLOOKUP(BW28,Accueil!$W$17:$W$22,1,0)),1,0)</f>
        <v>0</v>
      </c>
      <c r="GA28" s="158">
        <f>IF(ISERROR(VLOOKUP(BX28,Accueil!$W$17:$W$22,1,0)),1,0)</f>
        <v>0</v>
      </c>
      <c r="GB28" s="158">
        <f>IF(ISERROR(VLOOKUP(BY28,Accueil!$W$17:$W$22,1,0)),1,0)</f>
        <v>0</v>
      </c>
      <c r="GC28" s="158">
        <f>IF(ISERROR(VLOOKUP(BZ28,Accueil!$W$17:$W$22,1,0)),1,0)</f>
        <v>0</v>
      </c>
      <c r="GD28" s="158">
        <f>IF(ISERROR(VLOOKUP(CA28,Accueil!$W$17:$W$22,1,0)),1,0)</f>
        <v>0</v>
      </c>
      <c r="GE28" s="158">
        <f>IF(ISERROR(VLOOKUP(CB28,Accueil!$W$17:$W$22,1,0)),1,0)</f>
        <v>0</v>
      </c>
      <c r="GF28" s="158">
        <f>IF(ISERROR(VLOOKUP(CC28,Accueil!$W$17:$W$22,1,0)),1,0)</f>
        <v>0</v>
      </c>
      <c r="GG28" s="158">
        <f>IF(ISERROR(VLOOKUP(CD28,Accueil!$W$17:$W$22,1,0)),1,0)</f>
        <v>0</v>
      </c>
      <c r="GH28" s="158">
        <f>IF(ISERROR(VLOOKUP(CE28,Accueil!$W$17:$W$22,1,0)),1,0)</f>
        <v>0</v>
      </c>
      <c r="GI28" s="158">
        <f>IF(ISERROR(VLOOKUP(CF28,Accueil!$W$17:$W$22,1,0)),1,0)</f>
        <v>0</v>
      </c>
      <c r="GJ28" s="158">
        <f>IF(ISERROR(VLOOKUP(CG28,Accueil!$W$17:$W$22,1,0)),1,0)</f>
        <v>0</v>
      </c>
      <c r="GK28" s="158">
        <f>IF(ISERROR(VLOOKUP(CH28,Accueil!$W$17:$W$22,1,0)),1,0)</f>
        <v>0</v>
      </c>
      <c r="GL28" s="158">
        <f>IF(ISERROR(VLOOKUP(CI28,Accueil!$W$17:$W$22,1,0)),1,0)</f>
        <v>0</v>
      </c>
      <c r="GM28" s="158">
        <f>IF(ISERROR(VLOOKUP(CJ28,Accueil!$W$17:$W$22,1,0)),1,0)</f>
        <v>0</v>
      </c>
      <c r="GN28" s="158">
        <f>IF(ISERROR(VLOOKUP(CK28,Accueil!$W$17:$W$22,1,0)),1,0)</f>
        <v>0</v>
      </c>
      <c r="GO28" s="158">
        <f>IF(ISERROR(VLOOKUP(CL28,Accueil!$W$17:$W$22,1,0)),1,0)</f>
        <v>0</v>
      </c>
      <c r="GP28" s="158">
        <f>IF(ISERROR(VLOOKUP(CM28,Accueil!$W$17:$W$22,1,0)),1,0)</f>
        <v>0</v>
      </c>
      <c r="GQ28" s="158">
        <f>IF(ISERROR(VLOOKUP(CN28,Accueil!$W$17:$W$22,1,0)),1,0)</f>
        <v>0</v>
      </c>
      <c r="GR28" s="158">
        <f>IF(ISERROR(VLOOKUP(CO28,Accueil!$W$17:$W$22,1,0)),1,0)</f>
        <v>0</v>
      </c>
      <c r="GS28" s="158">
        <f>IF(ISERROR(VLOOKUP(CP28,Accueil!$W$17:$W$22,1,0)),1,0)</f>
        <v>0</v>
      </c>
      <c r="GT28" s="158">
        <f>IF(ISERROR(VLOOKUP(CQ28,Accueil!$W$17:$W$22,1,0)),1,0)</f>
        <v>0</v>
      </c>
      <c r="GU28" s="158">
        <f>IF(ISERROR(VLOOKUP(CR28,Accueil!$W$17:$W$22,1,0)),1,0)</f>
        <v>0</v>
      </c>
      <c r="GV28" s="158">
        <f>IF(ISERROR(VLOOKUP(CS28,Accueil!$W$17:$W$22,1,0)),1,0)</f>
        <v>0</v>
      </c>
      <c r="GW28" s="158">
        <f>IF(ISERROR(VLOOKUP(CT28,Accueil!$W$17:$W$22,1,0)),1,0)</f>
        <v>0</v>
      </c>
      <c r="GX28" s="158">
        <f>IF(ISERROR(VLOOKUP(CU28,Accueil!$W$17:$W$22,1,0)),1,0)</f>
        <v>0</v>
      </c>
      <c r="GY28" s="158">
        <f>IF(ISERROR(VLOOKUP(CV28,Accueil!$W$17:$W$22,1,0)),1,0)</f>
        <v>0</v>
      </c>
      <c r="GZ28" s="158">
        <f>IF(ISERROR(VLOOKUP(CW28,Accueil!$W$17:$W$22,1,0)),1,0)</f>
        <v>0</v>
      </c>
      <c r="HA28" s="158">
        <f>IF(ISERROR(VLOOKUP(CX28,Accueil!$W$17:$W$22,1,0)),1,0)</f>
        <v>0</v>
      </c>
      <c r="HB28" s="158">
        <f>IF(ISERROR(VLOOKUP(CY28,Accueil!$W$17:$W$22,1,0)),1,0)</f>
        <v>0</v>
      </c>
      <c r="HC28" s="158">
        <f>IF(ISERROR(VLOOKUP(CZ28,Accueil!$W$17:$W$22,1,0)),1,0)</f>
        <v>0</v>
      </c>
      <c r="HD28" s="158">
        <f>IF(ISERROR(VLOOKUP(DA28,Accueil!$W$17:$W$22,1,0)),1,0)</f>
        <v>0</v>
      </c>
    </row>
    <row r="29" spans="1:212" ht="12.75" customHeight="1">
      <c r="A29" s="360"/>
      <c r="B29" s="12">
        <v>21</v>
      </c>
      <c r="C29" s="26" t="str">
        <f>IF(Accueil!E33="","",Accueil!E33)</f>
        <v/>
      </c>
      <c r="D29" s="27" t="str">
        <f>IF(Accueil!F33="","",Accueil!F33)</f>
        <v/>
      </c>
      <c r="E29" s="83" t="str">
        <f t="shared" si="2"/>
        <v/>
      </c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12">
        <v>21</v>
      </c>
      <c r="DC29" s="11" t="str">
        <f>IF(D29="","",COUNTIF(F29:DA29,Accueil!$AB$28)&amp;" / "&amp;COUNTIF($F$8:$DA$8,"&gt;0")-(COUNTIF(F29:DA29,Accueil!$AG$26)))</f>
        <v/>
      </c>
      <c r="DD29" s="110" t="str">
        <f>IF(D29="","",COUNTIF(F29:DA29,Accueil!$AB$26))</f>
        <v/>
      </c>
      <c r="DE29" s="110" t="str">
        <f>IF(D29="","",IF(COUNTIF($F$8:$DA$8,"&gt;=0")-(COUNTIF(G29:DB29,Accueil!$AG$26))&lt;0,0,COUNTIF($F$8:$DA$8,"&gt;=0")-(COUNTIF(G29:DB29,Accueil!$AG$26))))</f>
        <v/>
      </c>
      <c r="DF29" s="11" t="str">
        <f t="shared" si="3"/>
        <v/>
      </c>
      <c r="DG29" s="29" t="str">
        <f t="shared" si="5"/>
        <v/>
      </c>
      <c r="DH29" s="158">
        <f t="shared" si="4"/>
        <v>0</v>
      </c>
      <c r="DI29" s="158">
        <f>IF(ISERROR(VLOOKUP(F29,Accueil!$W$17:$W$22,1,0)),1,0)</f>
        <v>0</v>
      </c>
      <c r="DJ29" s="158">
        <f>IF(ISERROR(VLOOKUP(G29,Accueil!$W$17:$W$22,1,0)),1,0)</f>
        <v>0</v>
      </c>
      <c r="DK29" s="158">
        <f>IF(ISERROR(VLOOKUP(H29,Accueil!$W$17:$W$22,1,0)),1,0)</f>
        <v>0</v>
      </c>
      <c r="DL29" s="158">
        <f>IF(ISERROR(VLOOKUP(I29,Accueil!$W$17:$W$22,1,0)),1,0)</f>
        <v>0</v>
      </c>
      <c r="DM29" s="158">
        <f>IF(ISERROR(VLOOKUP(J29,Accueil!$W$17:$W$22,1,0)),1,0)</f>
        <v>0</v>
      </c>
      <c r="DN29" s="158">
        <f>IF(ISERROR(VLOOKUP(K29,Accueil!$W$17:$W$22,1,0)),1,0)</f>
        <v>0</v>
      </c>
      <c r="DO29" s="158">
        <f>IF(ISERROR(VLOOKUP(L29,Accueil!$W$17:$W$22,1,0)),1,0)</f>
        <v>0</v>
      </c>
      <c r="DP29" s="158">
        <f>IF(ISERROR(VLOOKUP(M29,Accueil!$W$17:$W$22,1,0)),1,0)</f>
        <v>0</v>
      </c>
      <c r="DQ29" s="158">
        <f>IF(ISERROR(VLOOKUP(N29,Accueil!$W$17:$W$22,1,0)),1,0)</f>
        <v>0</v>
      </c>
      <c r="DR29" s="158">
        <f>IF(ISERROR(VLOOKUP(O29,Accueil!$W$17:$W$22,1,0)),1,0)</f>
        <v>0</v>
      </c>
      <c r="DS29" s="158">
        <f>IF(ISERROR(VLOOKUP(P29,Accueil!$W$17:$W$22,1,0)),1,0)</f>
        <v>0</v>
      </c>
      <c r="DT29" s="158">
        <f>IF(ISERROR(VLOOKUP(Q29,Accueil!$W$17:$W$22,1,0)),1,0)</f>
        <v>0</v>
      </c>
      <c r="DU29" s="158">
        <f>IF(ISERROR(VLOOKUP(R29,Accueil!$W$17:$W$22,1,0)),1,0)</f>
        <v>0</v>
      </c>
      <c r="DV29" s="158">
        <f>IF(ISERROR(VLOOKUP(S29,Accueil!$W$17:$W$22,1,0)),1,0)</f>
        <v>0</v>
      </c>
      <c r="DW29" s="158">
        <f>IF(ISERROR(VLOOKUP(T29,Accueil!$W$17:$W$22,1,0)),1,0)</f>
        <v>0</v>
      </c>
      <c r="DX29" s="158">
        <f>IF(ISERROR(VLOOKUP(U29,Accueil!$W$17:$W$22,1,0)),1,0)</f>
        <v>0</v>
      </c>
      <c r="DY29" s="158">
        <f>IF(ISERROR(VLOOKUP(V29,Accueil!$W$17:$W$22,1,0)),1,0)</f>
        <v>0</v>
      </c>
      <c r="DZ29" s="158">
        <f>IF(ISERROR(VLOOKUP(W29,Accueil!$W$17:$W$22,1,0)),1,0)</f>
        <v>0</v>
      </c>
      <c r="EA29" s="158">
        <f>IF(ISERROR(VLOOKUP(X29,Accueil!$W$17:$W$22,1,0)),1,0)</f>
        <v>0</v>
      </c>
      <c r="EB29" s="158">
        <f>IF(ISERROR(VLOOKUP(Y29,Accueil!$W$17:$W$22,1,0)),1,0)</f>
        <v>0</v>
      </c>
      <c r="EC29" s="158">
        <f>IF(ISERROR(VLOOKUP(Z29,Accueil!$W$17:$W$22,1,0)),1,0)</f>
        <v>0</v>
      </c>
      <c r="ED29" s="158">
        <f>IF(ISERROR(VLOOKUP(AA29,Accueil!$W$17:$W$22,1,0)),1,0)</f>
        <v>0</v>
      </c>
      <c r="EE29" s="158">
        <f>IF(ISERROR(VLOOKUP(AB29,Accueil!$W$17:$W$22,1,0)),1,0)</f>
        <v>0</v>
      </c>
      <c r="EF29" s="158">
        <f>IF(ISERROR(VLOOKUP(AC29,Accueil!$W$17:$W$22,1,0)),1,0)</f>
        <v>0</v>
      </c>
      <c r="EG29" s="158">
        <f>IF(ISERROR(VLOOKUP(AD29,Accueil!$W$17:$W$22,1,0)),1,0)</f>
        <v>0</v>
      </c>
      <c r="EH29" s="158">
        <f>IF(ISERROR(VLOOKUP(AE29,Accueil!$W$17:$W$22,1,0)),1,0)</f>
        <v>0</v>
      </c>
      <c r="EI29" s="158">
        <f>IF(ISERROR(VLOOKUP(AF29,Accueil!$W$17:$W$22,1,0)),1,0)</f>
        <v>0</v>
      </c>
      <c r="EJ29" s="158">
        <f>IF(ISERROR(VLOOKUP(AG29,Accueil!$W$17:$W$22,1,0)),1,0)</f>
        <v>0</v>
      </c>
      <c r="EK29" s="158">
        <f>IF(ISERROR(VLOOKUP(AH29,Accueil!$W$17:$W$22,1,0)),1,0)</f>
        <v>0</v>
      </c>
      <c r="EL29" s="158">
        <f>IF(ISERROR(VLOOKUP(AI29,Accueil!$W$17:$W$22,1,0)),1,0)</f>
        <v>0</v>
      </c>
      <c r="EM29" s="158">
        <f>IF(ISERROR(VLOOKUP(AJ29,Accueil!$W$17:$W$22,1,0)),1,0)</f>
        <v>0</v>
      </c>
      <c r="EN29" s="158">
        <f>IF(ISERROR(VLOOKUP(AK29,Accueil!$W$17:$W$22,1,0)),1,0)</f>
        <v>0</v>
      </c>
      <c r="EO29" s="158">
        <f>IF(ISERROR(VLOOKUP(AL29,Accueil!$W$17:$W$22,1,0)),1,0)</f>
        <v>0</v>
      </c>
      <c r="EP29" s="158">
        <f>IF(ISERROR(VLOOKUP(AM29,Accueil!$W$17:$W$22,1,0)),1,0)</f>
        <v>0</v>
      </c>
      <c r="EQ29" s="158">
        <f>IF(ISERROR(VLOOKUP(AN29,Accueil!$W$17:$W$22,1,0)),1,0)</f>
        <v>0</v>
      </c>
      <c r="ER29" s="158">
        <f>IF(ISERROR(VLOOKUP(AO29,Accueil!$W$17:$W$22,1,0)),1,0)</f>
        <v>0</v>
      </c>
      <c r="ES29" s="158">
        <f>IF(ISERROR(VLOOKUP(AP29,Accueil!$W$17:$W$22,1,0)),1,0)</f>
        <v>0</v>
      </c>
      <c r="ET29" s="158">
        <f>IF(ISERROR(VLOOKUP(AQ29,Accueil!$W$17:$W$22,1,0)),1,0)</f>
        <v>0</v>
      </c>
      <c r="EU29" s="158">
        <f>IF(ISERROR(VLOOKUP(AR29,Accueil!$W$17:$W$22,1,0)),1,0)</f>
        <v>0</v>
      </c>
      <c r="EV29" s="158">
        <f>IF(ISERROR(VLOOKUP(AS29,Accueil!$W$17:$W$22,1,0)),1,0)</f>
        <v>0</v>
      </c>
      <c r="EW29" s="158">
        <f>IF(ISERROR(VLOOKUP(AT29,Accueil!$W$17:$W$22,1,0)),1,0)</f>
        <v>0</v>
      </c>
      <c r="EX29" s="158">
        <f>IF(ISERROR(VLOOKUP(AU29,Accueil!$W$17:$W$22,1,0)),1,0)</f>
        <v>0</v>
      </c>
      <c r="EY29" s="158">
        <f>IF(ISERROR(VLOOKUP(AV29,Accueil!$W$17:$W$22,1,0)),1,0)</f>
        <v>0</v>
      </c>
      <c r="EZ29" s="158">
        <f>IF(ISERROR(VLOOKUP(AW29,Accueil!$W$17:$W$22,1,0)),1,0)</f>
        <v>0</v>
      </c>
      <c r="FA29" s="158">
        <f>IF(ISERROR(VLOOKUP(AX29,Accueil!$W$17:$W$22,1,0)),1,0)</f>
        <v>0</v>
      </c>
      <c r="FB29" s="158">
        <f>IF(ISERROR(VLOOKUP(AY29,Accueil!$W$17:$W$22,1,0)),1,0)</f>
        <v>0</v>
      </c>
      <c r="FC29" s="158">
        <f>IF(ISERROR(VLOOKUP(AZ29,Accueil!$W$17:$W$22,1,0)),1,0)</f>
        <v>0</v>
      </c>
      <c r="FD29" s="158">
        <f>IF(ISERROR(VLOOKUP(BA29,Accueil!$W$17:$W$22,1,0)),1,0)</f>
        <v>0</v>
      </c>
      <c r="FE29" s="158">
        <f>IF(ISERROR(VLOOKUP(BB29,Accueil!$W$17:$W$22,1,0)),1,0)</f>
        <v>0</v>
      </c>
      <c r="FF29" s="158">
        <f>IF(ISERROR(VLOOKUP(BC29,Accueil!$W$17:$W$22,1,0)),1,0)</f>
        <v>0</v>
      </c>
      <c r="FG29" s="158">
        <f>IF(ISERROR(VLOOKUP(BD29,Accueil!$W$17:$W$22,1,0)),1,0)</f>
        <v>0</v>
      </c>
      <c r="FH29" s="158">
        <f>IF(ISERROR(VLOOKUP(BE29,Accueil!$W$17:$W$22,1,0)),1,0)</f>
        <v>0</v>
      </c>
      <c r="FI29" s="158">
        <f>IF(ISERROR(VLOOKUP(BF29,Accueil!$W$17:$W$22,1,0)),1,0)</f>
        <v>0</v>
      </c>
      <c r="FJ29" s="158">
        <f>IF(ISERROR(VLOOKUP(BG29,Accueil!$W$17:$W$22,1,0)),1,0)</f>
        <v>0</v>
      </c>
      <c r="FK29" s="158">
        <f>IF(ISERROR(VLOOKUP(BH29,Accueil!$W$17:$W$22,1,0)),1,0)</f>
        <v>0</v>
      </c>
      <c r="FL29" s="158">
        <f>IF(ISERROR(VLOOKUP(BI29,Accueil!$W$17:$W$22,1,0)),1,0)</f>
        <v>0</v>
      </c>
      <c r="FM29" s="158">
        <f>IF(ISERROR(VLOOKUP(BJ29,Accueil!$W$17:$W$22,1,0)),1,0)</f>
        <v>0</v>
      </c>
      <c r="FN29" s="158">
        <f>IF(ISERROR(VLOOKUP(BK29,Accueil!$W$17:$W$22,1,0)),1,0)</f>
        <v>0</v>
      </c>
      <c r="FO29" s="158">
        <f>IF(ISERROR(VLOOKUP(BL29,Accueil!$W$17:$W$22,1,0)),1,0)</f>
        <v>0</v>
      </c>
      <c r="FP29" s="158">
        <f>IF(ISERROR(VLOOKUP(BM29,Accueil!$W$17:$W$22,1,0)),1,0)</f>
        <v>0</v>
      </c>
      <c r="FQ29" s="158">
        <f>IF(ISERROR(VLOOKUP(BN29,Accueil!$W$17:$W$22,1,0)),1,0)</f>
        <v>0</v>
      </c>
      <c r="FR29" s="158">
        <f>IF(ISERROR(VLOOKUP(BO29,Accueil!$W$17:$W$22,1,0)),1,0)</f>
        <v>0</v>
      </c>
      <c r="FS29" s="158">
        <f>IF(ISERROR(VLOOKUP(BP29,Accueil!$W$17:$W$22,1,0)),1,0)</f>
        <v>0</v>
      </c>
      <c r="FT29" s="158">
        <f>IF(ISERROR(VLOOKUP(BQ29,Accueil!$W$17:$W$22,1,0)),1,0)</f>
        <v>0</v>
      </c>
      <c r="FU29" s="158">
        <f>IF(ISERROR(VLOOKUP(BR29,Accueil!$W$17:$W$22,1,0)),1,0)</f>
        <v>0</v>
      </c>
      <c r="FV29" s="158">
        <f>IF(ISERROR(VLOOKUP(BS29,Accueil!$W$17:$W$22,1,0)),1,0)</f>
        <v>0</v>
      </c>
      <c r="FW29" s="158">
        <f>IF(ISERROR(VLOOKUP(BT29,Accueil!$W$17:$W$22,1,0)),1,0)</f>
        <v>0</v>
      </c>
      <c r="FX29" s="158">
        <f>IF(ISERROR(VLOOKUP(BU29,Accueil!$W$17:$W$22,1,0)),1,0)</f>
        <v>0</v>
      </c>
      <c r="FY29" s="158">
        <f>IF(ISERROR(VLOOKUP(BV29,Accueil!$W$17:$W$22,1,0)),1,0)</f>
        <v>0</v>
      </c>
      <c r="FZ29" s="158">
        <f>IF(ISERROR(VLOOKUP(BW29,Accueil!$W$17:$W$22,1,0)),1,0)</f>
        <v>0</v>
      </c>
      <c r="GA29" s="158">
        <f>IF(ISERROR(VLOOKUP(BX29,Accueil!$W$17:$W$22,1,0)),1,0)</f>
        <v>0</v>
      </c>
      <c r="GB29" s="158">
        <f>IF(ISERROR(VLOOKUP(BY29,Accueil!$W$17:$W$22,1,0)),1,0)</f>
        <v>0</v>
      </c>
      <c r="GC29" s="158">
        <f>IF(ISERROR(VLOOKUP(BZ29,Accueil!$W$17:$W$22,1,0)),1,0)</f>
        <v>0</v>
      </c>
      <c r="GD29" s="158">
        <f>IF(ISERROR(VLOOKUP(CA29,Accueil!$W$17:$W$22,1,0)),1,0)</f>
        <v>0</v>
      </c>
      <c r="GE29" s="158">
        <f>IF(ISERROR(VLOOKUP(CB29,Accueil!$W$17:$W$22,1,0)),1,0)</f>
        <v>0</v>
      </c>
      <c r="GF29" s="158">
        <f>IF(ISERROR(VLOOKUP(CC29,Accueil!$W$17:$W$22,1,0)),1,0)</f>
        <v>0</v>
      </c>
      <c r="GG29" s="158">
        <f>IF(ISERROR(VLOOKUP(CD29,Accueil!$W$17:$W$22,1,0)),1,0)</f>
        <v>0</v>
      </c>
      <c r="GH29" s="158">
        <f>IF(ISERROR(VLOOKUP(CE29,Accueil!$W$17:$W$22,1,0)),1,0)</f>
        <v>0</v>
      </c>
      <c r="GI29" s="158">
        <f>IF(ISERROR(VLOOKUP(CF29,Accueil!$W$17:$W$22,1,0)),1,0)</f>
        <v>0</v>
      </c>
      <c r="GJ29" s="158">
        <f>IF(ISERROR(VLOOKUP(CG29,Accueil!$W$17:$W$22,1,0)),1,0)</f>
        <v>0</v>
      </c>
      <c r="GK29" s="158">
        <f>IF(ISERROR(VLOOKUP(CH29,Accueil!$W$17:$W$22,1,0)),1,0)</f>
        <v>0</v>
      </c>
      <c r="GL29" s="158">
        <f>IF(ISERROR(VLOOKUP(CI29,Accueil!$W$17:$W$22,1,0)),1,0)</f>
        <v>0</v>
      </c>
      <c r="GM29" s="158">
        <f>IF(ISERROR(VLOOKUP(CJ29,Accueil!$W$17:$W$22,1,0)),1,0)</f>
        <v>0</v>
      </c>
      <c r="GN29" s="158">
        <f>IF(ISERROR(VLOOKUP(CK29,Accueil!$W$17:$W$22,1,0)),1,0)</f>
        <v>0</v>
      </c>
      <c r="GO29" s="158">
        <f>IF(ISERROR(VLOOKUP(CL29,Accueil!$W$17:$W$22,1,0)),1,0)</f>
        <v>0</v>
      </c>
      <c r="GP29" s="158">
        <f>IF(ISERROR(VLOOKUP(CM29,Accueil!$W$17:$W$22,1,0)),1,0)</f>
        <v>0</v>
      </c>
      <c r="GQ29" s="158">
        <f>IF(ISERROR(VLOOKUP(CN29,Accueil!$W$17:$W$22,1,0)),1,0)</f>
        <v>0</v>
      </c>
      <c r="GR29" s="158">
        <f>IF(ISERROR(VLOOKUP(CO29,Accueil!$W$17:$W$22,1,0)),1,0)</f>
        <v>0</v>
      </c>
      <c r="GS29" s="158">
        <f>IF(ISERROR(VLOOKUP(CP29,Accueil!$W$17:$W$22,1,0)),1,0)</f>
        <v>0</v>
      </c>
      <c r="GT29" s="158">
        <f>IF(ISERROR(VLOOKUP(CQ29,Accueil!$W$17:$W$22,1,0)),1,0)</f>
        <v>0</v>
      </c>
      <c r="GU29" s="158">
        <f>IF(ISERROR(VLOOKUP(CR29,Accueil!$W$17:$W$22,1,0)),1,0)</f>
        <v>0</v>
      </c>
      <c r="GV29" s="158">
        <f>IF(ISERROR(VLOOKUP(CS29,Accueil!$W$17:$W$22,1,0)),1,0)</f>
        <v>0</v>
      </c>
      <c r="GW29" s="158">
        <f>IF(ISERROR(VLOOKUP(CT29,Accueil!$W$17:$W$22,1,0)),1,0)</f>
        <v>0</v>
      </c>
      <c r="GX29" s="158">
        <f>IF(ISERROR(VLOOKUP(CU29,Accueil!$W$17:$W$22,1,0)),1,0)</f>
        <v>0</v>
      </c>
      <c r="GY29" s="158">
        <f>IF(ISERROR(VLOOKUP(CV29,Accueil!$W$17:$W$22,1,0)),1,0)</f>
        <v>0</v>
      </c>
      <c r="GZ29" s="158">
        <f>IF(ISERROR(VLOOKUP(CW29,Accueil!$W$17:$W$22,1,0)),1,0)</f>
        <v>0</v>
      </c>
      <c r="HA29" s="158">
        <f>IF(ISERROR(VLOOKUP(CX29,Accueil!$W$17:$W$22,1,0)),1,0)</f>
        <v>0</v>
      </c>
      <c r="HB29" s="158">
        <f>IF(ISERROR(VLOOKUP(CY29,Accueil!$W$17:$W$22,1,0)),1,0)</f>
        <v>0</v>
      </c>
      <c r="HC29" s="158">
        <f>IF(ISERROR(VLOOKUP(CZ29,Accueil!$W$17:$W$22,1,0)),1,0)</f>
        <v>0</v>
      </c>
      <c r="HD29" s="158">
        <f>IF(ISERROR(VLOOKUP(DA29,Accueil!$W$17:$W$22,1,0)),1,0)</f>
        <v>0</v>
      </c>
    </row>
    <row r="30" spans="1:212" ht="12.75" customHeight="1">
      <c r="A30" s="360"/>
      <c r="B30" s="12">
        <v>22</v>
      </c>
      <c r="C30" s="26" t="str">
        <f>IF(Accueil!E34="","",Accueil!E34)</f>
        <v/>
      </c>
      <c r="D30" s="27" t="str">
        <f>IF(Accueil!F34="","",Accueil!F34)</f>
        <v/>
      </c>
      <c r="E30" s="83" t="str">
        <f t="shared" si="2"/>
        <v/>
      </c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12">
        <v>22</v>
      </c>
      <c r="DC30" s="11" t="str">
        <f>IF(D30="","",COUNTIF(F30:DA30,Accueil!$AB$28)&amp;" / "&amp;COUNTIF($F$8:$DA$8,"&gt;0")-(COUNTIF(F30:DA30,Accueil!$AG$26)))</f>
        <v/>
      </c>
      <c r="DD30" s="110" t="str">
        <f>IF(D30="","",COUNTIF(F30:DA30,Accueil!$AB$26))</f>
        <v/>
      </c>
      <c r="DE30" s="110" t="str">
        <f>IF(D30="","",IF(COUNTIF($F$8:$DA$8,"&gt;=0")-(COUNTIF(G30:DB30,Accueil!$AG$26))&lt;0,0,COUNTIF($F$8:$DA$8,"&gt;=0")-(COUNTIF(G30:DB30,Accueil!$AG$26))))</f>
        <v/>
      </c>
      <c r="DF30" s="11" t="str">
        <f t="shared" si="3"/>
        <v/>
      </c>
      <c r="DG30" s="29" t="str">
        <f t="shared" si="5"/>
        <v/>
      </c>
      <c r="DH30" s="158">
        <f t="shared" si="4"/>
        <v>0</v>
      </c>
      <c r="DI30" s="158">
        <f>IF(ISERROR(VLOOKUP(F30,Accueil!$W$17:$W$22,1,0)),1,0)</f>
        <v>0</v>
      </c>
      <c r="DJ30" s="158">
        <f>IF(ISERROR(VLOOKUP(G30,Accueil!$W$17:$W$22,1,0)),1,0)</f>
        <v>0</v>
      </c>
      <c r="DK30" s="158">
        <f>IF(ISERROR(VLOOKUP(H30,Accueil!$W$17:$W$22,1,0)),1,0)</f>
        <v>0</v>
      </c>
      <c r="DL30" s="158">
        <f>IF(ISERROR(VLOOKUP(I30,Accueil!$W$17:$W$22,1,0)),1,0)</f>
        <v>0</v>
      </c>
      <c r="DM30" s="158">
        <f>IF(ISERROR(VLOOKUP(J30,Accueil!$W$17:$W$22,1,0)),1,0)</f>
        <v>0</v>
      </c>
      <c r="DN30" s="158">
        <f>IF(ISERROR(VLOOKUP(K30,Accueil!$W$17:$W$22,1,0)),1,0)</f>
        <v>0</v>
      </c>
      <c r="DO30" s="158">
        <f>IF(ISERROR(VLOOKUP(L30,Accueil!$W$17:$W$22,1,0)),1,0)</f>
        <v>0</v>
      </c>
      <c r="DP30" s="158">
        <f>IF(ISERROR(VLOOKUP(M30,Accueil!$W$17:$W$22,1,0)),1,0)</f>
        <v>0</v>
      </c>
      <c r="DQ30" s="158">
        <f>IF(ISERROR(VLOOKUP(N30,Accueil!$W$17:$W$22,1,0)),1,0)</f>
        <v>0</v>
      </c>
      <c r="DR30" s="158">
        <f>IF(ISERROR(VLOOKUP(O30,Accueil!$W$17:$W$22,1,0)),1,0)</f>
        <v>0</v>
      </c>
      <c r="DS30" s="158">
        <f>IF(ISERROR(VLOOKUP(P30,Accueil!$W$17:$W$22,1,0)),1,0)</f>
        <v>0</v>
      </c>
      <c r="DT30" s="158">
        <f>IF(ISERROR(VLOOKUP(Q30,Accueil!$W$17:$W$22,1,0)),1,0)</f>
        <v>0</v>
      </c>
      <c r="DU30" s="158">
        <f>IF(ISERROR(VLOOKUP(R30,Accueil!$W$17:$W$22,1,0)),1,0)</f>
        <v>0</v>
      </c>
      <c r="DV30" s="158">
        <f>IF(ISERROR(VLOOKUP(S30,Accueil!$W$17:$W$22,1,0)),1,0)</f>
        <v>0</v>
      </c>
      <c r="DW30" s="158">
        <f>IF(ISERROR(VLOOKUP(T30,Accueil!$W$17:$W$22,1,0)),1,0)</f>
        <v>0</v>
      </c>
      <c r="DX30" s="158">
        <f>IF(ISERROR(VLOOKUP(U30,Accueil!$W$17:$W$22,1,0)),1,0)</f>
        <v>0</v>
      </c>
      <c r="DY30" s="158">
        <f>IF(ISERROR(VLOOKUP(V30,Accueil!$W$17:$W$22,1,0)),1,0)</f>
        <v>0</v>
      </c>
      <c r="DZ30" s="158">
        <f>IF(ISERROR(VLOOKUP(W30,Accueil!$W$17:$W$22,1,0)),1,0)</f>
        <v>0</v>
      </c>
      <c r="EA30" s="158">
        <f>IF(ISERROR(VLOOKUP(X30,Accueil!$W$17:$W$22,1,0)),1,0)</f>
        <v>0</v>
      </c>
      <c r="EB30" s="158">
        <f>IF(ISERROR(VLOOKUP(Y30,Accueil!$W$17:$W$22,1,0)),1,0)</f>
        <v>0</v>
      </c>
      <c r="EC30" s="158">
        <f>IF(ISERROR(VLOOKUP(Z30,Accueil!$W$17:$W$22,1,0)),1,0)</f>
        <v>0</v>
      </c>
      <c r="ED30" s="158">
        <f>IF(ISERROR(VLOOKUP(AA30,Accueil!$W$17:$W$22,1,0)),1,0)</f>
        <v>0</v>
      </c>
      <c r="EE30" s="158">
        <f>IF(ISERROR(VLOOKUP(AB30,Accueil!$W$17:$W$22,1,0)),1,0)</f>
        <v>0</v>
      </c>
      <c r="EF30" s="158">
        <f>IF(ISERROR(VLOOKUP(AC30,Accueil!$W$17:$W$22,1,0)),1,0)</f>
        <v>0</v>
      </c>
      <c r="EG30" s="158">
        <f>IF(ISERROR(VLOOKUP(AD30,Accueil!$W$17:$W$22,1,0)),1,0)</f>
        <v>0</v>
      </c>
      <c r="EH30" s="158">
        <f>IF(ISERROR(VLOOKUP(AE30,Accueil!$W$17:$W$22,1,0)),1,0)</f>
        <v>0</v>
      </c>
      <c r="EI30" s="158">
        <f>IF(ISERROR(VLOOKUP(AF30,Accueil!$W$17:$W$22,1,0)),1,0)</f>
        <v>0</v>
      </c>
      <c r="EJ30" s="158">
        <f>IF(ISERROR(VLOOKUP(AG30,Accueil!$W$17:$W$22,1,0)),1,0)</f>
        <v>0</v>
      </c>
      <c r="EK30" s="158">
        <f>IF(ISERROR(VLOOKUP(AH30,Accueil!$W$17:$W$22,1,0)),1,0)</f>
        <v>0</v>
      </c>
      <c r="EL30" s="158">
        <f>IF(ISERROR(VLOOKUP(AI30,Accueil!$W$17:$W$22,1,0)),1,0)</f>
        <v>0</v>
      </c>
      <c r="EM30" s="158">
        <f>IF(ISERROR(VLOOKUP(AJ30,Accueil!$W$17:$W$22,1,0)),1,0)</f>
        <v>0</v>
      </c>
      <c r="EN30" s="158">
        <f>IF(ISERROR(VLOOKUP(AK30,Accueil!$W$17:$W$22,1,0)),1,0)</f>
        <v>0</v>
      </c>
      <c r="EO30" s="158">
        <f>IF(ISERROR(VLOOKUP(AL30,Accueil!$W$17:$W$22,1,0)),1,0)</f>
        <v>0</v>
      </c>
      <c r="EP30" s="158">
        <f>IF(ISERROR(VLOOKUP(AM30,Accueil!$W$17:$W$22,1,0)),1,0)</f>
        <v>0</v>
      </c>
      <c r="EQ30" s="158">
        <f>IF(ISERROR(VLOOKUP(AN30,Accueil!$W$17:$W$22,1,0)),1,0)</f>
        <v>0</v>
      </c>
      <c r="ER30" s="158">
        <f>IF(ISERROR(VLOOKUP(AO30,Accueil!$W$17:$W$22,1,0)),1,0)</f>
        <v>0</v>
      </c>
      <c r="ES30" s="158">
        <f>IF(ISERROR(VLOOKUP(AP30,Accueil!$W$17:$W$22,1,0)),1,0)</f>
        <v>0</v>
      </c>
      <c r="ET30" s="158">
        <f>IF(ISERROR(VLOOKUP(AQ30,Accueil!$W$17:$W$22,1,0)),1,0)</f>
        <v>0</v>
      </c>
      <c r="EU30" s="158">
        <f>IF(ISERROR(VLOOKUP(AR30,Accueil!$W$17:$W$22,1,0)),1,0)</f>
        <v>0</v>
      </c>
      <c r="EV30" s="158">
        <f>IF(ISERROR(VLOOKUP(AS30,Accueil!$W$17:$W$22,1,0)),1,0)</f>
        <v>0</v>
      </c>
      <c r="EW30" s="158">
        <f>IF(ISERROR(VLOOKUP(AT30,Accueil!$W$17:$W$22,1,0)),1,0)</f>
        <v>0</v>
      </c>
      <c r="EX30" s="158">
        <f>IF(ISERROR(VLOOKUP(AU30,Accueil!$W$17:$W$22,1,0)),1,0)</f>
        <v>0</v>
      </c>
      <c r="EY30" s="158">
        <f>IF(ISERROR(VLOOKUP(AV30,Accueil!$W$17:$W$22,1,0)),1,0)</f>
        <v>0</v>
      </c>
      <c r="EZ30" s="158">
        <f>IF(ISERROR(VLOOKUP(AW30,Accueil!$W$17:$W$22,1,0)),1,0)</f>
        <v>0</v>
      </c>
      <c r="FA30" s="158">
        <f>IF(ISERROR(VLOOKUP(AX30,Accueil!$W$17:$W$22,1,0)),1,0)</f>
        <v>0</v>
      </c>
      <c r="FB30" s="158">
        <f>IF(ISERROR(VLOOKUP(AY30,Accueil!$W$17:$W$22,1,0)),1,0)</f>
        <v>0</v>
      </c>
      <c r="FC30" s="158">
        <f>IF(ISERROR(VLOOKUP(AZ30,Accueil!$W$17:$W$22,1,0)),1,0)</f>
        <v>0</v>
      </c>
      <c r="FD30" s="158">
        <f>IF(ISERROR(VLOOKUP(BA30,Accueil!$W$17:$W$22,1,0)),1,0)</f>
        <v>0</v>
      </c>
      <c r="FE30" s="158">
        <f>IF(ISERROR(VLOOKUP(BB30,Accueil!$W$17:$W$22,1,0)),1,0)</f>
        <v>0</v>
      </c>
      <c r="FF30" s="158">
        <f>IF(ISERROR(VLOOKUP(BC30,Accueil!$W$17:$W$22,1,0)),1,0)</f>
        <v>0</v>
      </c>
      <c r="FG30" s="158">
        <f>IF(ISERROR(VLOOKUP(BD30,Accueil!$W$17:$W$22,1,0)),1,0)</f>
        <v>0</v>
      </c>
      <c r="FH30" s="158">
        <f>IF(ISERROR(VLOOKUP(BE30,Accueil!$W$17:$W$22,1,0)),1,0)</f>
        <v>0</v>
      </c>
      <c r="FI30" s="158">
        <f>IF(ISERROR(VLOOKUP(BF30,Accueil!$W$17:$W$22,1,0)),1,0)</f>
        <v>0</v>
      </c>
      <c r="FJ30" s="158">
        <f>IF(ISERROR(VLOOKUP(BG30,Accueil!$W$17:$W$22,1,0)),1,0)</f>
        <v>0</v>
      </c>
      <c r="FK30" s="158">
        <f>IF(ISERROR(VLOOKUP(BH30,Accueil!$W$17:$W$22,1,0)),1,0)</f>
        <v>0</v>
      </c>
      <c r="FL30" s="158">
        <f>IF(ISERROR(VLOOKUP(BI30,Accueil!$W$17:$W$22,1,0)),1,0)</f>
        <v>0</v>
      </c>
      <c r="FM30" s="158">
        <f>IF(ISERROR(VLOOKUP(BJ30,Accueil!$W$17:$W$22,1,0)),1,0)</f>
        <v>0</v>
      </c>
      <c r="FN30" s="158">
        <f>IF(ISERROR(VLOOKUP(BK30,Accueil!$W$17:$W$22,1,0)),1,0)</f>
        <v>0</v>
      </c>
      <c r="FO30" s="158">
        <f>IF(ISERROR(VLOOKUP(BL30,Accueil!$W$17:$W$22,1,0)),1,0)</f>
        <v>0</v>
      </c>
      <c r="FP30" s="158">
        <f>IF(ISERROR(VLOOKUP(BM30,Accueil!$W$17:$W$22,1,0)),1,0)</f>
        <v>0</v>
      </c>
      <c r="FQ30" s="158">
        <f>IF(ISERROR(VLOOKUP(BN30,Accueil!$W$17:$W$22,1,0)),1,0)</f>
        <v>0</v>
      </c>
      <c r="FR30" s="158">
        <f>IF(ISERROR(VLOOKUP(BO30,Accueil!$W$17:$W$22,1,0)),1,0)</f>
        <v>0</v>
      </c>
      <c r="FS30" s="158">
        <f>IF(ISERROR(VLOOKUP(BP30,Accueil!$W$17:$W$22,1,0)),1,0)</f>
        <v>0</v>
      </c>
      <c r="FT30" s="158">
        <f>IF(ISERROR(VLOOKUP(BQ30,Accueil!$W$17:$W$22,1,0)),1,0)</f>
        <v>0</v>
      </c>
      <c r="FU30" s="158">
        <f>IF(ISERROR(VLOOKUP(BR30,Accueil!$W$17:$W$22,1,0)),1,0)</f>
        <v>0</v>
      </c>
      <c r="FV30" s="158">
        <f>IF(ISERROR(VLOOKUP(BS30,Accueil!$W$17:$W$22,1,0)),1,0)</f>
        <v>0</v>
      </c>
      <c r="FW30" s="158">
        <f>IF(ISERROR(VLOOKUP(BT30,Accueil!$W$17:$W$22,1,0)),1,0)</f>
        <v>0</v>
      </c>
      <c r="FX30" s="158">
        <f>IF(ISERROR(VLOOKUP(BU30,Accueil!$W$17:$W$22,1,0)),1,0)</f>
        <v>0</v>
      </c>
      <c r="FY30" s="158">
        <f>IF(ISERROR(VLOOKUP(BV30,Accueil!$W$17:$W$22,1,0)),1,0)</f>
        <v>0</v>
      </c>
      <c r="FZ30" s="158">
        <f>IF(ISERROR(VLOOKUP(BW30,Accueil!$W$17:$W$22,1,0)),1,0)</f>
        <v>0</v>
      </c>
      <c r="GA30" s="158">
        <f>IF(ISERROR(VLOOKUP(BX30,Accueil!$W$17:$W$22,1,0)),1,0)</f>
        <v>0</v>
      </c>
      <c r="GB30" s="158">
        <f>IF(ISERROR(VLOOKUP(BY30,Accueil!$W$17:$W$22,1,0)),1,0)</f>
        <v>0</v>
      </c>
      <c r="GC30" s="158">
        <f>IF(ISERROR(VLOOKUP(BZ30,Accueil!$W$17:$W$22,1,0)),1,0)</f>
        <v>0</v>
      </c>
      <c r="GD30" s="158">
        <f>IF(ISERROR(VLOOKUP(CA30,Accueil!$W$17:$W$22,1,0)),1,0)</f>
        <v>0</v>
      </c>
      <c r="GE30" s="158">
        <f>IF(ISERROR(VLOOKUP(CB30,Accueil!$W$17:$W$22,1,0)),1,0)</f>
        <v>0</v>
      </c>
      <c r="GF30" s="158">
        <f>IF(ISERROR(VLOOKUP(CC30,Accueil!$W$17:$W$22,1,0)),1,0)</f>
        <v>0</v>
      </c>
      <c r="GG30" s="158">
        <f>IF(ISERROR(VLOOKUP(CD30,Accueil!$W$17:$W$22,1,0)),1,0)</f>
        <v>0</v>
      </c>
      <c r="GH30" s="158">
        <f>IF(ISERROR(VLOOKUP(CE30,Accueil!$W$17:$W$22,1,0)),1,0)</f>
        <v>0</v>
      </c>
      <c r="GI30" s="158">
        <f>IF(ISERROR(VLOOKUP(CF30,Accueil!$W$17:$W$22,1,0)),1,0)</f>
        <v>0</v>
      </c>
      <c r="GJ30" s="158">
        <f>IF(ISERROR(VLOOKUP(CG30,Accueil!$W$17:$W$22,1,0)),1,0)</f>
        <v>0</v>
      </c>
      <c r="GK30" s="158">
        <f>IF(ISERROR(VLOOKUP(CH30,Accueil!$W$17:$W$22,1,0)),1,0)</f>
        <v>0</v>
      </c>
      <c r="GL30" s="158">
        <f>IF(ISERROR(VLOOKUP(CI30,Accueil!$W$17:$W$22,1,0)),1,0)</f>
        <v>0</v>
      </c>
      <c r="GM30" s="158">
        <f>IF(ISERROR(VLOOKUP(CJ30,Accueil!$W$17:$W$22,1,0)),1,0)</f>
        <v>0</v>
      </c>
      <c r="GN30" s="158">
        <f>IF(ISERROR(VLOOKUP(CK30,Accueil!$W$17:$W$22,1,0)),1,0)</f>
        <v>0</v>
      </c>
      <c r="GO30" s="158">
        <f>IF(ISERROR(VLOOKUP(CL30,Accueil!$W$17:$W$22,1,0)),1,0)</f>
        <v>0</v>
      </c>
      <c r="GP30" s="158">
        <f>IF(ISERROR(VLOOKUP(CM30,Accueil!$W$17:$W$22,1,0)),1,0)</f>
        <v>0</v>
      </c>
      <c r="GQ30" s="158">
        <f>IF(ISERROR(VLOOKUP(CN30,Accueil!$W$17:$W$22,1,0)),1,0)</f>
        <v>0</v>
      </c>
      <c r="GR30" s="158">
        <f>IF(ISERROR(VLOOKUP(CO30,Accueil!$W$17:$W$22,1,0)),1,0)</f>
        <v>0</v>
      </c>
      <c r="GS30" s="158">
        <f>IF(ISERROR(VLOOKUP(CP30,Accueil!$W$17:$W$22,1,0)),1,0)</f>
        <v>0</v>
      </c>
      <c r="GT30" s="158">
        <f>IF(ISERROR(VLOOKUP(CQ30,Accueil!$W$17:$W$22,1,0)),1,0)</f>
        <v>0</v>
      </c>
      <c r="GU30" s="158">
        <f>IF(ISERROR(VLOOKUP(CR30,Accueil!$W$17:$W$22,1,0)),1,0)</f>
        <v>0</v>
      </c>
      <c r="GV30" s="158">
        <f>IF(ISERROR(VLOOKUP(CS30,Accueil!$W$17:$W$22,1,0)),1,0)</f>
        <v>0</v>
      </c>
      <c r="GW30" s="158">
        <f>IF(ISERROR(VLOOKUP(CT30,Accueil!$W$17:$W$22,1,0)),1,0)</f>
        <v>0</v>
      </c>
      <c r="GX30" s="158">
        <f>IF(ISERROR(VLOOKUP(CU30,Accueil!$W$17:$W$22,1,0)),1,0)</f>
        <v>0</v>
      </c>
      <c r="GY30" s="158">
        <f>IF(ISERROR(VLOOKUP(CV30,Accueil!$W$17:$W$22,1,0)),1,0)</f>
        <v>0</v>
      </c>
      <c r="GZ30" s="158">
        <f>IF(ISERROR(VLOOKUP(CW30,Accueil!$W$17:$W$22,1,0)),1,0)</f>
        <v>0</v>
      </c>
      <c r="HA30" s="158">
        <f>IF(ISERROR(VLOOKUP(CX30,Accueil!$W$17:$W$22,1,0)),1,0)</f>
        <v>0</v>
      </c>
      <c r="HB30" s="158">
        <f>IF(ISERROR(VLOOKUP(CY30,Accueil!$W$17:$W$22,1,0)),1,0)</f>
        <v>0</v>
      </c>
      <c r="HC30" s="158">
        <f>IF(ISERROR(VLOOKUP(CZ30,Accueil!$W$17:$W$22,1,0)),1,0)</f>
        <v>0</v>
      </c>
      <c r="HD30" s="158">
        <f>IF(ISERROR(VLOOKUP(DA30,Accueil!$W$17:$W$22,1,0)),1,0)</f>
        <v>0</v>
      </c>
    </row>
    <row r="31" spans="1:212" ht="12.75" customHeight="1">
      <c r="A31" s="360"/>
      <c r="B31" s="12">
        <v>23</v>
      </c>
      <c r="C31" s="26" t="str">
        <f>IF(Accueil!E35="","",Accueil!E35)</f>
        <v/>
      </c>
      <c r="D31" s="27" t="str">
        <f>IF(Accueil!F35="","",Accueil!F35)</f>
        <v/>
      </c>
      <c r="E31" s="83" t="str">
        <f t="shared" si="2"/>
        <v/>
      </c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12">
        <v>23</v>
      </c>
      <c r="DC31" s="11" t="str">
        <f>IF(D31="","",COUNTIF(F31:DA31,Accueil!$AB$28)&amp;" / "&amp;COUNTIF($F$8:$DA$8,"&gt;0")-(COUNTIF(F31:DA31,Accueil!$AG$26)))</f>
        <v/>
      </c>
      <c r="DD31" s="110" t="str">
        <f>IF(D31="","",COUNTIF(F31:DA31,Accueil!$AB$26))</f>
        <v/>
      </c>
      <c r="DE31" s="110" t="str">
        <f>IF(D31="","",IF(COUNTIF($F$8:$DA$8,"&gt;=0")-(COUNTIF(G31:DB31,Accueil!$AG$26))&lt;0,0,COUNTIF($F$8:$DA$8,"&gt;=0")-(COUNTIF(G31:DB31,Accueil!$AG$26))))</f>
        <v/>
      </c>
      <c r="DF31" s="11" t="str">
        <f t="shared" si="3"/>
        <v/>
      </c>
      <c r="DG31" s="29" t="str">
        <f t="shared" si="5"/>
        <v/>
      </c>
      <c r="DH31" s="158">
        <f t="shared" si="4"/>
        <v>0</v>
      </c>
      <c r="DI31" s="158">
        <f>IF(ISERROR(VLOOKUP(F31,Accueil!$W$17:$W$22,1,0)),1,0)</f>
        <v>0</v>
      </c>
      <c r="DJ31" s="158">
        <f>IF(ISERROR(VLOOKUP(G31,Accueil!$W$17:$W$22,1,0)),1,0)</f>
        <v>0</v>
      </c>
      <c r="DK31" s="158">
        <f>IF(ISERROR(VLOOKUP(H31,Accueil!$W$17:$W$22,1,0)),1,0)</f>
        <v>0</v>
      </c>
      <c r="DL31" s="158">
        <f>IF(ISERROR(VLOOKUP(I31,Accueil!$W$17:$W$22,1,0)),1,0)</f>
        <v>0</v>
      </c>
      <c r="DM31" s="158">
        <f>IF(ISERROR(VLOOKUP(J31,Accueil!$W$17:$W$22,1,0)),1,0)</f>
        <v>0</v>
      </c>
      <c r="DN31" s="158">
        <f>IF(ISERROR(VLOOKUP(K31,Accueil!$W$17:$W$22,1,0)),1,0)</f>
        <v>0</v>
      </c>
      <c r="DO31" s="158">
        <f>IF(ISERROR(VLOOKUP(L31,Accueil!$W$17:$W$22,1,0)),1,0)</f>
        <v>0</v>
      </c>
      <c r="DP31" s="158">
        <f>IF(ISERROR(VLOOKUP(M31,Accueil!$W$17:$W$22,1,0)),1,0)</f>
        <v>0</v>
      </c>
      <c r="DQ31" s="158">
        <f>IF(ISERROR(VLOOKUP(N31,Accueil!$W$17:$W$22,1,0)),1,0)</f>
        <v>0</v>
      </c>
      <c r="DR31" s="158">
        <f>IF(ISERROR(VLOOKUP(O31,Accueil!$W$17:$W$22,1,0)),1,0)</f>
        <v>0</v>
      </c>
      <c r="DS31" s="158">
        <f>IF(ISERROR(VLOOKUP(P31,Accueil!$W$17:$W$22,1,0)),1,0)</f>
        <v>0</v>
      </c>
      <c r="DT31" s="158">
        <f>IF(ISERROR(VLOOKUP(Q31,Accueil!$W$17:$W$22,1,0)),1,0)</f>
        <v>0</v>
      </c>
      <c r="DU31" s="158">
        <f>IF(ISERROR(VLOOKUP(R31,Accueil!$W$17:$W$22,1,0)),1,0)</f>
        <v>0</v>
      </c>
      <c r="DV31" s="158">
        <f>IF(ISERROR(VLOOKUP(S31,Accueil!$W$17:$W$22,1,0)),1,0)</f>
        <v>0</v>
      </c>
      <c r="DW31" s="158">
        <f>IF(ISERROR(VLOOKUP(T31,Accueil!$W$17:$W$22,1,0)),1,0)</f>
        <v>0</v>
      </c>
      <c r="DX31" s="158">
        <f>IF(ISERROR(VLOOKUP(U31,Accueil!$W$17:$W$22,1,0)),1,0)</f>
        <v>0</v>
      </c>
      <c r="DY31" s="158">
        <f>IF(ISERROR(VLOOKUP(V31,Accueil!$W$17:$W$22,1,0)),1,0)</f>
        <v>0</v>
      </c>
      <c r="DZ31" s="158">
        <f>IF(ISERROR(VLOOKUP(W31,Accueil!$W$17:$W$22,1,0)),1,0)</f>
        <v>0</v>
      </c>
      <c r="EA31" s="158">
        <f>IF(ISERROR(VLOOKUP(X31,Accueil!$W$17:$W$22,1,0)),1,0)</f>
        <v>0</v>
      </c>
      <c r="EB31" s="158">
        <f>IF(ISERROR(VLOOKUP(Y31,Accueil!$W$17:$W$22,1,0)),1,0)</f>
        <v>0</v>
      </c>
      <c r="EC31" s="158">
        <f>IF(ISERROR(VLOOKUP(Z31,Accueil!$W$17:$W$22,1,0)),1,0)</f>
        <v>0</v>
      </c>
      <c r="ED31" s="158">
        <f>IF(ISERROR(VLOOKUP(AA31,Accueil!$W$17:$W$22,1,0)),1,0)</f>
        <v>0</v>
      </c>
      <c r="EE31" s="158">
        <f>IF(ISERROR(VLOOKUP(AB31,Accueil!$W$17:$W$22,1,0)),1,0)</f>
        <v>0</v>
      </c>
      <c r="EF31" s="158">
        <f>IF(ISERROR(VLOOKUP(AC31,Accueil!$W$17:$W$22,1,0)),1,0)</f>
        <v>0</v>
      </c>
      <c r="EG31" s="158">
        <f>IF(ISERROR(VLOOKUP(AD31,Accueil!$W$17:$W$22,1,0)),1,0)</f>
        <v>0</v>
      </c>
      <c r="EH31" s="158">
        <f>IF(ISERROR(VLOOKUP(AE31,Accueil!$W$17:$W$22,1,0)),1,0)</f>
        <v>0</v>
      </c>
      <c r="EI31" s="158">
        <f>IF(ISERROR(VLOOKUP(AF31,Accueil!$W$17:$W$22,1,0)),1,0)</f>
        <v>0</v>
      </c>
      <c r="EJ31" s="158">
        <f>IF(ISERROR(VLOOKUP(AG31,Accueil!$W$17:$W$22,1,0)),1,0)</f>
        <v>0</v>
      </c>
      <c r="EK31" s="158">
        <f>IF(ISERROR(VLOOKUP(AH31,Accueil!$W$17:$W$22,1,0)),1,0)</f>
        <v>0</v>
      </c>
      <c r="EL31" s="158">
        <f>IF(ISERROR(VLOOKUP(AI31,Accueil!$W$17:$W$22,1,0)),1,0)</f>
        <v>0</v>
      </c>
      <c r="EM31" s="158">
        <f>IF(ISERROR(VLOOKUP(AJ31,Accueil!$W$17:$W$22,1,0)),1,0)</f>
        <v>0</v>
      </c>
      <c r="EN31" s="158">
        <f>IF(ISERROR(VLOOKUP(AK31,Accueil!$W$17:$W$22,1,0)),1,0)</f>
        <v>0</v>
      </c>
      <c r="EO31" s="158">
        <f>IF(ISERROR(VLOOKUP(AL31,Accueil!$W$17:$W$22,1,0)),1,0)</f>
        <v>0</v>
      </c>
      <c r="EP31" s="158">
        <f>IF(ISERROR(VLOOKUP(AM31,Accueil!$W$17:$W$22,1,0)),1,0)</f>
        <v>0</v>
      </c>
      <c r="EQ31" s="158">
        <f>IF(ISERROR(VLOOKUP(AN31,Accueil!$W$17:$W$22,1,0)),1,0)</f>
        <v>0</v>
      </c>
      <c r="ER31" s="158">
        <f>IF(ISERROR(VLOOKUP(AO31,Accueil!$W$17:$W$22,1,0)),1,0)</f>
        <v>0</v>
      </c>
      <c r="ES31" s="158">
        <f>IF(ISERROR(VLOOKUP(AP31,Accueil!$W$17:$W$22,1,0)),1,0)</f>
        <v>0</v>
      </c>
      <c r="ET31" s="158">
        <f>IF(ISERROR(VLOOKUP(AQ31,Accueil!$W$17:$W$22,1,0)),1,0)</f>
        <v>0</v>
      </c>
      <c r="EU31" s="158">
        <f>IF(ISERROR(VLOOKUP(AR31,Accueil!$W$17:$W$22,1,0)),1,0)</f>
        <v>0</v>
      </c>
      <c r="EV31" s="158">
        <f>IF(ISERROR(VLOOKUP(AS31,Accueil!$W$17:$W$22,1,0)),1,0)</f>
        <v>0</v>
      </c>
      <c r="EW31" s="158">
        <f>IF(ISERROR(VLOOKUP(AT31,Accueil!$W$17:$W$22,1,0)),1,0)</f>
        <v>0</v>
      </c>
      <c r="EX31" s="158">
        <f>IF(ISERROR(VLOOKUP(AU31,Accueil!$W$17:$W$22,1,0)),1,0)</f>
        <v>0</v>
      </c>
      <c r="EY31" s="158">
        <f>IF(ISERROR(VLOOKUP(AV31,Accueil!$W$17:$W$22,1,0)),1,0)</f>
        <v>0</v>
      </c>
      <c r="EZ31" s="158">
        <f>IF(ISERROR(VLOOKUP(AW31,Accueil!$W$17:$W$22,1,0)),1,0)</f>
        <v>0</v>
      </c>
      <c r="FA31" s="158">
        <f>IF(ISERROR(VLOOKUP(AX31,Accueil!$W$17:$W$22,1,0)),1,0)</f>
        <v>0</v>
      </c>
      <c r="FB31" s="158">
        <f>IF(ISERROR(VLOOKUP(AY31,Accueil!$W$17:$W$22,1,0)),1,0)</f>
        <v>0</v>
      </c>
      <c r="FC31" s="158">
        <f>IF(ISERROR(VLOOKUP(AZ31,Accueil!$W$17:$W$22,1,0)),1,0)</f>
        <v>0</v>
      </c>
      <c r="FD31" s="158">
        <f>IF(ISERROR(VLOOKUP(BA31,Accueil!$W$17:$W$22,1,0)),1,0)</f>
        <v>0</v>
      </c>
      <c r="FE31" s="158">
        <f>IF(ISERROR(VLOOKUP(BB31,Accueil!$W$17:$W$22,1,0)),1,0)</f>
        <v>0</v>
      </c>
      <c r="FF31" s="158">
        <f>IF(ISERROR(VLOOKUP(BC31,Accueil!$W$17:$W$22,1,0)),1,0)</f>
        <v>0</v>
      </c>
      <c r="FG31" s="158">
        <f>IF(ISERROR(VLOOKUP(BD31,Accueil!$W$17:$W$22,1,0)),1,0)</f>
        <v>0</v>
      </c>
      <c r="FH31" s="158">
        <f>IF(ISERROR(VLOOKUP(BE31,Accueil!$W$17:$W$22,1,0)),1,0)</f>
        <v>0</v>
      </c>
      <c r="FI31" s="158">
        <f>IF(ISERROR(VLOOKUP(BF31,Accueil!$W$17:$W$22,1,0)),1,0)</f>
        <v>0</v>
      </c>
      <c r="FJ31" s="158">
        <f>IF(ISERROR(VLOOKUP(BG31,Accueil!$W$17:$W$22,1,0)),1,0)</f>
        <v>0</v>
      </c>
      <c r="FK31" s="158">
        <f>IF(ISERROR(VLOOKUP(BH31,Accueil!$W$17:$W$22,1,0)),1,0)</f>
        <v>0</v>
      </c>
      <c r="FL31" s="158">
        <f>IF(ISERROR(VLOOKUP(BI31,Accueil!$W$17:$W$22,1,0)),1,0)</f>
        <v>0</v>
      </c>
      <c r="FM31" s="158">
        <f>IF(ISERROR(VLOOKUP(BJ31,Accueil!$W$17:$W$22,1,0)),1,0)</f>
        <v>0</v>
      </c>
      <c r="FN31" s="158">
        <f>IF(ISERROR(VLOOKUP(BK31,Accueil!$W$17:$W$22,1,0)),1,0)</f>
        <v>0</v>
      </c>
      <c r="FO31" s="158">
        <f>IF(ISERROR(VLOOKUP(BL31,Accueil!$W$17:$W$22,1,0)),1,0)</f>
        <v>0</v>
      </c>
      <c r="FP31" s="158">
        <f>IF(ISERROR(VLOOKUP(BM31,Accueil!$W$17:$W$22,1,0)),1,0)</f>
        <v>0</v>
      </c>
      <c r="FQ31" s="158">
        <f>IF(ISERROR(VLOOKUP(BN31,Accueil!$W$17:$W$22,1,0)),1,0)</f>
        <v>0</v>
      </c>
      <c r="FR31" s="158">
        <f>IF(ISERROR(VLOOKUP(BO31,Accueil!$W$17:$W$22,1,0)),1,0)</f>
        <v>0</v>
      </c>
      <c r="FS31" s="158">
        <f>IF(ISERROR(VLOOKUP(BP31,Accueil!$W$17:$W$22,1,0)),1,0)</f>
        <v>0</v>
      </c>
      <c r="FT31" s="158">
        <f>IF(ISERROR(VLOOKUP(BQ31,Accueil!$W$17:$W$22,1,0)),1,0)</f>
        <v>0</v>
      </c>
      <c r="FU31" s="158">
        <f>IF(ISERROR(VLOOKUP(BR31,Accueil!$W$17:$W$22,1,0)),1,0)</f>
        <v>0</v>
      </c>
      <c r="FV31" s="158">
        <f>IF(ISERROR(VLOOKUP(BS31,Accueil!$W$17:$W$22,1,0)),1,0)</f>
        <v>0</v>
      </c>
      <c r="FW31" s="158">
        <f>IF(ISERROR(VLOOKUP(BT31,Accueil!$W$17:$W$22,1,0)),1,0)</f>
        <v>0</v>
      </c>
      <c r="FX31" s="158">
        <f>IF(ISERROR(VLOOKUP(BU31,Accueil!$W$17:$W$22,1,0)),1,0)</f>
        <v>0</v>
      </c>
      <c r="FY31" s="158">
        <f>IF(ISERROR(VLOOKUP(BV31,Accueil!$W$17:$W$22,1,0)),1,0)</f>
        <v>0</v>
      </c>
      <c r="FZ31" s="158">
        <f>IF(ISERROR(VLOOKUP(BW31,Accueil!$W$17:$W$22,1,0)),1,0)</f>
        <v>0</v>
      </c>
      <c r="GA31" s="158">
        <f>IF(ISERROR(VLOOKUP(BX31,Accueil!$W$17:$W$22,1,0)),1,0)</f>
        <v>0</v>
      </c>
      <c r="GB31" s="158">
        <f>IF(ISERROR(VLOOKUP(BY31,Accueil!$W$17:$W$22,1,0)),1,0)</f>
        <v>0</v>
      </c>
      <c r="GC31" s="158">
        <f>IF(ISERROR(VLOOKUP(BZ31,Accueil!$W$17:$W$22,1,0)),1,0)</f>
        <v>0</v>
      </c>
      <c r="GD31" s="158">
        <f>IF(ISERROR(VLOOKUP(CA31,Accueil!$W$17:$W$22,1,0)),1,0)</f>
        <v>0</v>
      </c>
      <c r="GE31" s="158">
        <f>IF(ISERROR(VLOOKUP(CB31,Accueil!$W$17:$W$22,1,0)),1,0)</f>
        <v>0</v>
      </c>
      <c r="GF31" s="158">
        <f>IF(ISERROR(VLOOKUP(CC31,Accueil!$W$17:$W$22,1,0)),1,0)</f>
        <v>0</v>
      </c>
      <c r="GG31" s="158">
        <f>IF(ISERROR(VLOOKUP(CD31,Accueil!$W$17:$W$22,1,0)),1,0)</f>
        <v>0</v>
      </c>
      <c r="GH31" s="158">
        <f>IF(ISERROR(VLOOKUP(CE31,Accueil!$W$17:$W$22,1,0)),1,0)</f>
        <v>0</v>
      </c>
      <c r="GI31" s="158">
        <f>IF(ISERROR(VLOOKUP(CF31,Accueil!$W$17:$W$22,1,0)),1,0)</f>
        <v>0</v>
      </c>
      <c r="GJ31" s="158">
        <f>IF(ISERROR(VLOOKUP(CG31,Accueil!$W$17:$W$22,1,0)),1,0)</f>
        <v>0</v>
      </c>
      <c r="GK31" s="158">
        <f>IF(ISERROR(VLOOKUP(CH31,Accueil!$W$17:$W$22,1,0)),1,0)</f>
        <v>0</v>
      </c>
      <c r="GL31" s="158">
        <f>IF(ISERROR(VLOOKUP(CI31,Accueil!$W$17:$W$22,1,0)),1,0)</f>
        <v>0</v>
      </c>
      <c r="GM31" s="158">
        <f>IF(ISERROR(VLOOKUP(CJ31,Accueil!$W$17:$W$22,1,0)),1,0)</f>
        <v>0</v>
      </c>
      <c r="GN31" s="158">
        <f>IF(ISERROR(VLOOKUP(CK31,Accueil!$W$17:$W$22,1,0)),1,0)</f>
        <v>0</v>
      </c>
      <c r="GO31" s="158">
        <f>IF(ISERROR(VLOOKUP(CL31,Accueil!$W$17:$W$22,1,0)),1,0)</f>
        <v>0</v>
      </c>
      <c r="GP31" s="158">
        <f>IF(ISERROR(VLOOKUP(CM31,Accueil!$W$17:$W$22,1,0)),1,0)</f>
        <v>0</v>
      </c>
      <c r="GQ31" s="158">
        <f>IF(ISERROR(VLOOKUP(CN31,Accueil!$W$17:$W$22,1,0)),1,0)</f>
        <v>0</v>
      </c>
      <c r="GR31" s="158">
        <f>IF(ISERROR(VLOOKUP(CO31,Accueil!$W$17:$W$22,1,0)),1,0)</f>
        <v>0</v>
      </c>
      <c r="GS31" s="158">
        <f>IF(ISERROR(VLOOKUP(CP31,Accueil!$W$17:$W$22,1,0)),1,0)</f>
        <v>0</v>
      </c>
      <c r="GT31" s="158">
        <f>IF(ISERROR(VLOOKUP(CQ31,Accueil!$W$17:$W$22,1,0)),1,0)</f>
        <v>0</v>
      </c>
      <c r="GU31" s="158">
        <f>IF(ISERROR(VLOOKUP(CR31,Accueil!$W$17:$W$22,1,0)),1,0)</f>
        <v>0</v>
      </c>
      <c r="GV31" s="158">
        <f>IF(ISERROR(VLOOKUP(CS31,Accueil!$W$17:$W$22,1,0)),1,0)</f>
        <v>0</v>
      </c>
      <c r="GW31" s="158">
        <f>IF(ISERROR(VLOOKUP(CT31,Accueil!$W$17:$W$22,1,0)),1,0)</f>
        <v>0</v>
      </c>
      <c r="GX31" s="158">
        <f>IF(ISERROR(VLOOKUP(CU31,Accueil!$W$17:$W$22,1,0)),1,0)</f>
        <v>0</v>
      </c>
      <c r="GY31" s="158">
        <f>IF(ISERROR(VLOOKUP(CV31,Accueil!$W$17:$W$22,1,0)),1,0)</f>
        <v>0</v>
      </c>
      <c r="GZ31" s="158">
        <f>IF(ISERROR(VLOOKUP(CW31,Accueil!$W$17:$W$22,1,0)),1,0)</f>
        <v>0</v>
      </c>
      <c r="HA31" s="158">
        <f>IF(ISERROR(VLOOKUP(CX31,Accueil!$W$17:$W$22,1,0)),1,0)</f>
        <v>0</v>
      </c>
      <c r="HB31" s="158">
        <f>IF(ISERROR(VLOOKUP(CY31,Accueil!$W$17:$W$22,1,0)),1,0)</f>
        <v>0</v>
      </c>
      <c r="HC31" s="158">
        <f>IF(ISERROR(VLOOKUP(CZ31,Accueil!$W$17:$W$22,1,0)),1,0)</f>
        <v>0</v>
      </c>
      <c r="HD31" s="158">
        <f>IF(ISERROR(VLOOKUP(DA31,Accueil!$W$17:$W$22,1,0)),1,0)</f>
        <v>0</v>
      </c>
    </row>
    <row r="32" spans="1:212" ht="12.75" customHeight="1">
      <c r="A32" s="360"/>
      <c r="B32" s="12">
        <v>24</v>
      </c>
      <c r="C32" s="26" t="str">
        <f>IF(Accueil!E36="","",Accueil!E36)</f>
        <v/>
      </c>
      <c r="D32" s="27" t="str">
        <f>IF(Accueil!F36="","",Accueil!F36)</f>
        <v/>
      </c>
      <c r="E32" s="83" t="str">
        <f t="shared" si="2"/>
        <v/>
      </c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  <c r="CW32" s="244"/>
      <c r="CX32" s="244"/>
      <c r="CY32" s="244"/>
      <c r="CZ32" s="244"/>
      <c r="DA32" s="244"/>
      <c r="DB32" s="12">
        <v>24</v>
      </c>
      <c r="DC32" s="11" t="str">
        <f>IF(D32="","",COUNTIF(F32:DA32,Accueil!$AB$28)&amp;" / "&amp;COUNTIF($F$8:$DA$8,"&gt;0")-(COUNTIF(F32:DA32,Accueil!$AG$26)))</f>
        <v/>
      </c>
      <c r="DD32" s="110" t="str">
        <f>IF(D32="","",COUNTIF(F32:DA32,Accueil!$AB$26))</f>
        <v/>
      </c>
      <c r="DE32" s="110" t="str">
        <f>IF(D32="","",IF(COUNTIF($F$8:$DA$8,"&gt;=0")-(COUNTIF(G32:DB32,Accueil!$AG$26))&lt;0,0,COUNTIF($F$8:$DA$8,"&gt;=0")-(COUNTIF(G32:DB32,Accueil!$AG$26))))</f>
        <v/>
      </c>
      <c r="DF32" s="11" t="str">
        <f t="shared" si="3"/>
        <v/>
      </c>
      <c r="DG32" s="29" t="str">
        <f t="shared" si="5"/>
        <v/>
      </c>
      <c r="DH32" s="158">
        <f t="shared" si="4"/>
        <v>0</v>
      </c>
      <c r="DI32" s="158">
        <f>IF(ISERROR(VLOOKUP(F32,Accueil!$W$17:$W$22,1,0)),1,0)</f>
        <v>0</v>
      </c>
      <c r="DJ32" s="158">
        <f>IF(ISERROR(VLOOKUP(G32,Accueil!$W$17:$W$22,1,0)),1,0)</f>
        <v>0</v>
      </c>
      <c r="DK32" s="158">
        <f>IF(ISERROR(VLOOKUP(H32,Accueil!$W$17:$W$22,1,0)),1,0)</f>
        <v>0</v>
      </c>
      <c r="DL32" s="158">
        <f>IF(ISERROR(VLOOKUP(I32,Accueil!$W$17:$W$22,1,0)),1,0)</f>
        <v>0</v>
      </c>
      <c r="DM32" s="158">
        <f>IF(ISERROR(VLOOKUP(J32,Accueil!$W$17:$W$22,1,0)),1,0)</f>
        <v>0</v>
      </c>
      <c r="DN32" s="158">
        <f>IF(ISERROR(VLOOKUP(K32,Accueil!$W$17:$W$22,1,0)),1,0)</f>
        <v>0</v>
      </c>
      <c r="DO32" s="158">
        <f>IF(ISERROR(VLOOKUP(L32,Accueil!$W$17:$W$22,1,0)),1,0)</f>
        <v>0</v>
      </c>
      <c r="DP32" s="158">
        <f>IF(ISERROR(VLOOKUP(M32,Accueil!$W$17:$W$22,1,0)),1,0)</f>
        <v>0</v>
      </c>
      <c r="DQ32" s="158">
        <f>IF(ISERROR(VLOOKUP(N32,Accueil!$W$17:$W$22,1,0)),1,0)</f>
        <v>0</v>
      </c>
      <c r="DR32" s="158">
        <f>IF(ISERROR(VLOOKUP(O32,Accueil!$W$17:$W$22,1,0)),1,0)</f>
        <v>0</v>
      </c>
      <c r="DS32" s="158">
        <f>IF(ISERROR(VLOOKUP(P32,Accueil!$W$17:$W$22,1,0)),1,0)</f>
        <v>0</v>
      </c>
      <c r="DT32" s="158">
        <f>IF(ISERROR(VLOOKUP(Q32,Accueil!$W$17:$W$22,1,0)),1,0)</f>
        <v>0</v>
      </c>
      <c r="DU32" s="158">
        <f>IF(ISERROR(VLOOKUP(R32,Accueil!$W$17:$W$22,1,0)),1,0)</f>
        <v>0</v>
      </c>
      <c r="DV32" s="158">
        <f>IF(ISERROR(VLOOKUP(S32,Accueil!$W$17:$W$22,1,0)),1,0)</f>
        <v>0</v>
      </c>
      <c r="DW32" s="158">
        <f>IF(ISERROR(VLOOKUP(T32,Accueil!$W$17:$W$22,1,0)),1,0)</f>
        <v>0</v>
      </c>
      <c r="DX32" s="158">
        <f>IF(ISERROR(VLOOKUP(U32,Accueil!$W$17:$W$22,1,0)),1,0)</f>
        <v>0</v>
      </c>
      <c r="DY32" s="158">
        <f>IF(ISERROR(VLOOKUP(V32,Accueil!$W$17:$W$22,1,0)),1,0)</f>
        <v>0</v>
      </c>
      <c r="DZ32" s="158">
        <f>IF(ISERROR(VLOOKUP(W32,Accueil!$W$17:$W$22,1,0)),1,0)</f>
        <v>0</v>
      </c>
      <c r="EA32" s="158">
        <f>IF(ISERROR(VLOOKUP(X32,Accueil!$W$17:$W$22,1,0)),1,0)</f>
        <v>0</v>
      </c>
      <c r="EB32" s="158">
        <f>IF(ISERROR(VLOOKUP(Y32,Accueil!$W$17:$W$22,1,0)),1,0)</f>
        <v>0</v>
      </c>
      <c r="EC32" s="158">
        <f>IF(ISERROR(VLOOKUP(Z32,Accueil!$W$17:$W$22,1,0)),1,0)</f>
        <v>0</v>
      </c>
      <c r="ED32" s="158">
        <f>IF(ISERROR(VLOOKUP(AA32,Accueil!$W$17:$W$22,1,0)),1,0)</f>
        <v>0</v>
      </c>
      <c r="EE32" s="158">
        <f>IF(ISERROR(VLOOKUP(AB32,Accueil!$W$17:$W$22,1,0)),1,0)</f>
        <v>0</v>
      </c>
      <c r="EF32" s="158">
        <f>IF(ISERROR(VLOOKUP(AC32,Accueil!$W$17:$W$22,1,0)),1,0)</f>
        <v>0</v>
      </c>
      <c r="EG32" s="158">
        <f>IF(ISERROR(VLOOKUP(AD32,Accueil!$W$17:$W$22,1,0)),1,0)</f>
        <v>0</v>
      </c>
      <c r="EH32" s="158">
        <f>IF(ISERROR(VLOOKUP(AE32,Accueil!$W$17:$W$22,1,0)),1,0)</f>
        <v>0</v>
      </c>
      <c r="EI32" s="158">
        <f>IF(ISERROR(VLOOKUP(AF32,Accueil!$W$17:$W$22,1,0)),1,0)</f>
        <v>0</v>
      </c>
      <c r="EJ32" s="158">
        <f>IF(ISERROR(VLOOKUP(AG32,Accueil!$W$17:$W$22,1,0)),1,0)</f>
        <v>0</v>
      </c>
      <c r="EK32" s="158">
        <f>IF(ISERROR(VLOOKUP(AH32,Accueil!$W$17:$W$22,1,0)),1,0)</f>
        <v>0</v>
      </c>
      <c r="EL32" s="158">
        <f>IF(ISERROR(VLOOKUP(AI32,Accueil!$W$17:$W$22,1,0)),1,0)</f>
        <v>0</v>
      </c>
      <c r="EM32" s="158">
        <f>IF(ISERROR(VLOOKUP(AJ32,Accueil!$W$17:$W$22,1,0)),1,0)</f>
        <v>0</v>
      </c>
      <c r="EN32" s="158">
        <f>IF(ISERROR(VLOOKUP(AK32,Accueil!$W$17:$W$22,1,0)),1,0)</f>
        <v>0</v>
      </c>
      <c r="EO32" s="158">
        <f>IF(ISERROR(VLOOKUP(AL32,Accueil!$W$17:$W$22,1,0)),1,0)</f>
        <v>0</v>
      </c>
      <c r="EP32" s="158">
        <f>IF(ISERROR(VLOOKUP(AM32,Accueil!$W$17:$W$22,1,0)),1,0)</f>
        <v>0</v>
      </c>
      <c r="EQ32" s="158">
        <f>IF(ISERROR(VLOOKUP(AN32,Accueil!$W$17:$W$22,1,0)),1,0)</f>
        <v>0</v>
      </c>
      <c r="ER32" s="158">
        <f>IF(ISERROR(VLOOKUP(AO32,Accueil!$W$17:$W$22,1,0)),1,0)</f>
        <v>0</v>
      </c>
      <c r="ES32" s="158">
        <f>IF(ISERROR(VLOOKUP(AP32,Accueil!$W$17:$W$22,1,0)),1,0)</f>
        <v>0</v>
      </c>
      <c r="ET32" s="158">
        <f>IF(ISERROR(VLOOKUP(AQ32,Accueil!$W$17:$W$22,1,0)),1,0)</f>
        <v>0</v>
      </c>
      <c r="EU32" s="158">
        <f>IF(ISERROR(VLOOKUP(AR32,Accueil!$W$17:$W$22,1,0)),1,0)</f>
        <v>0</v>
      </c>
      <c r="EV32" s="158">
        <f>IF(ISERROR(VLOOKUP(AS32,Accueil!$W$17:$W$22,1,0)),1,0)</f>
        <v>0</v>
      </c>
      <c r="EW32" s="158">
        <f>IF(ISERROR(VLOOKUP(AT32,Accueil!$W$17:$W$22,1,0)),1,0)</f>
        <v>0</v>
      </c>
      <c r="EX32" s="158">
        <f>IF(ISERROR(VLOOKUP(AU32,Accueil!$W$17:$W$22,1,0)),1,0)</f>
        <v>0</v>
      </c>
      <c r="EY32" s="158">
        <f>IF(ISERROR(VLOOKUP(AV32,Accueil!$W$17:$W$22,1,0)),1,0)</f>
        <v>0</v>
      </c>
      <c r="EZ32" s="158">
        <f>IF(ISERROR(VLOOKUP(AW32,Accueil!$W$17:$W$22,1,0)),1,0)</f>
        <v>0</v>
      </c>
      <c r="FA32" s="158">
        <f>IF(ISERROR(VLOOKUP(AX32,Accueil!$W$17:$W$22,1,0)),1,0)</f>
        <v>0</v>
      </c>
      <c r="FB32" s="158">
        <f>IF(ISERROR(VLOOKUP(AY32,Accueil!$W$17:$W$22,1,0)),1,0)</f>
        <v>0</v>
      </c>
      <c r="FC32" s="158">
        <f>IF(ISERROR(VLOOKUP(AZ32,Accueil!$W$17:$W$22,1,0)),1,0)</f>
        <v>0</v>
      </c>
      <c r="FD32" s="158">
        <f>IF(ISERROR(VLOOKUP(BA32,Accueil!$W$17:$W$22,1,0)),1,0)</f>
        <v>0</v>
      </c>
      <c r="FE32" s="158">
        <f>IF(ISERROR(VLOOKUP(BB32,Accueil!$W$17:$W$22,1,0)),1,0)</f>
        <v>0</v>
      </c>
      <c r="FF32" s="158">
        <f>IF(ISERROR(VLOOKUP(BC32,Accueil!$W$17:$W$22,1,0)),1,0)</f>
        <v>0</v>
      </c>
      <c r="FG32" s="158">
        <f>IF(ISERROR(VLOOKUP(BD32,Accueil!$W$17:$W$22,1,0)),1,0)</f>
        <v>0</v>
      </c>
      <c r="FH32" s="158">
        <f>IF(ISERROR(VLOOKUP(BE32,Accueil!$W$17:$W$22,1,0)),1,0)</f>
        <v>0</v>
      </c>
      <c r="FI32" s="158">
        <f>IF(ISERROR(VLOOKUP(BF32,Accueil!$W$17:$W$22,1,0)),1,0)</f>
        <v>0</v>
      </c>
      <c r="FJ32" s="158">
        <f>IF(ISERROR(VLOOKUP(BG32,Accueil!$W$17:$W$22,1,0)),1,0)</f>
        <v>0</v>
      </c>
      <c r="FK32" s="158">
        <f>IF(ISERROR(VLOOKUP(BH32,Accueil!$W$17:$W$22,1,0)),1,0)</f>
        <v>0</v>
      </c>
      <c r="FL32" s="158">
        <f>IF(ISERROR(VLOOKUP(BI32,Accueil!$W$17:$W$22,1,0)),1,0)</f>
        <v>0</v>
      </c>
      <c r="FM32" s="158">
        <f>IF(ISERROR(VLOOKUP(BJ32,Accueil!$W$17:$W$22,1,0)),1,0)</f>
        <v>0</v>
      </c>
      <c r="FN32" s="158">
        <f>IF(ISERROR(VLOOKUP(BK32,Accueil!$W$17:$W$22,1,0)),1,0)</f>
        <v>0</v>
      </c>
      <c r="FO32" s="158">
        <f>IF(ISERROR(VLOOKUP(BL32,Accueil!$W$17:$W$22,1,0)),1,0)</f>
        <v>0</v>
      </c>
      <c r="FP32" s="158">
        <f>IF(ISERROR(VLOOKUP(BM32,Accueil!$W$17:$W$22,1,0)),1,0)</f>
        <v>0</v>
      </c>
      <c r="FQ32" s="158">
        <f>IF(ISERROR(VLOOKUP(BN32,Accueil!$W$17:$W$22,1,0)),1,0)</f>
        <v>0</v>
      </c>
      <c r="FR32" s="158">
        <f>IF(ISERROR(VLOOKUP(BO32,Accueil!$W$17:$W$22,1,0)),1,0)</f>
        <v>0</v>
      </c>
      <c r="FS32" s="158">
        <f>IF(ISERROR(VLOOKUP(BP32,Accueil!$W$17:$W$22,1,0)),1,0)</f>
        <v>0</v>
      </c>
      <c r="FT32" s="158">
        <f>IF(ISERROR(VLOOKUP(BQ32,Accueil!$W$17:$W$22,1,0)),1,0)</f>
        <v>0</v>
      </c>
      <c r="FU32" s="158">
        <f>IF(ISERROR(VLOOKUP(BR32,Accueil!$W$17:$W$22,1,0)),1,0)</f>
        <v>0</v>
      </c>
      <c r="FV32" s="158">
        <f>IF(ISERROR(VLOOKUP(BS32,Accueil!$W$17:$W$22,1,0)),1,0)</f>
        <v>0</v>
      </c>
      <c r="FW32" s="158">
        <f>IF(ISERROR(VLOOKUP(BT32,Accueil!$W$17:$W$22,1,0)),1,0)</f>
        <v>0</v>
      </c>
      <c r="FX32" s="158">
        <f>IF(ISERROR(VLOOKUP(BU32,Accueil!$W$17:$W$22,1,0)),1,0)</f>
        <v>0</v>
      </c>
      <c r="FY32" s="158">
        <f>IF(ISERROR(VLOOKUP(BV32,Accueil!$W$17:$W$22,1,0)),1,0)</f>
        <v>0</v>
      </c>
      <c r="FZ32" s="158">
        <f>IF(ISERROR(VLOOKUP(BW32,Accueil!$W$17:$W$22,1,0)),1,0)</f>
        <v>0</v>
      </c>
      <c r="GA32" s="158">
        <f>IF(ISERROR(VLOOKUP(BX32,Accueil!$W$17:$W$22,1,0)),1,0)</f>
        <v>0</v>
      </c>
      <c r="GB32" s="158">
        <f>IF(ISERROR(VLOOKUP(BY32,Accueil!$W$17:$W$22,1,0)),1,0)</f>
        <v>0</v>
      </c>
      <c r="GC32" s="158">
        <f>IF(ISERROR(VLOOKUP(BZ32,Accueil!$W$17:$W$22,1,0)),1,0)</f>
        <v>0</v>
      </c>
      <c r="GD32" s="158">
        <f>IF(ISERROR(VLOOKUP(CA32,Accueil!$W$17:$W$22,1,0)),1,0)</f>
        <v>0</v>
      </c>
      <c r="GE32" s="158">
        <f>IF(ISERROR(VLOOKUP(CB32,Accueil!$W$17:$W$22,1,0)),1,0)</f>
        <v>0</v>
      </c>
      <c r="GF32" s="158">
        <f>IF(ISERROR(VLOOKUP(CC32,Accueil!$W$17:$W$22,1,0)),1,0)</f>
        <v>0</v>
      </c>
      <c r="GG32" s="158">
        <f>IF(ISERROR(VLOOKUP(CD32,Accueil!$W$17:$W$22,1,0)),1,0)</f>
        <v>0</v>
      </c>
      <c r="GH32" s="158">
        <f>IF(ISERROR(VLOOKUP(CE32,Accueil!$W$17:$W$22,1,0)),1,0)</f>
        <v>0</v>
      </c>
      <c r="GI32" s="158">
        <f>IF(ISERROR(VLOOKUP(CF32,Accueil!$W$17:$W$22,1,0)),1,0)</f>
        <v>0</v>
      </c>
      <c r="GJ32" s="158">
        <f>IF(ISERROR(VLOOKUP(CG32,Accueil!$W$17:$W$22,1,0)),1,0)</f>
        <v>0</v>
      </c>
      <c r="GK32" s="158">
        <f>IF(ISERROR(VLOOKUP(CH32,Accueil!$W$17:$W$22,1,0)),1,0)</f>
        <v>0</v>
      </c>
      <c r="GL32" s="158">
        <f>IF(ISERROR(VLOOKUP(CI32,Accueil!$W$17:$W$22,1,0)),1,0)</f>
        <v>0</v>
      </c>
      <c r="GM32" s="158">
        <f>IF(ISERROR(VLOOKUP(CJ32,Accueil!$W$17:$W$22,1,0)),1,0)</f>
        <v>0</v>
      </c>
      <c r="GN32" s="158">
        <f>IF(ISERROR(VLOOKUP(CK32,Accueil!$W$17:$W$22,1,0)),1,0)</f>
        <v>0</v>
      </c>
      <c r="GO32" s="158">
        <f>IF(ISERROR(VLOOKUP(CL32,Accueil!$W$17:$W$22,1,0)),1,0)</f>
        <v>0</v>
      </c>
      <c r="GP32" s="158">
        <f>IF(ISERROR(VLOOKUP(CM32,Accueil!$W$17:$W$22,1,0)),1,0)</f>
        <v>0</v>
      </c>
      <c r="GQ32" s="158">
        <f>IF(ISERROR(VLOOKUP(CN32,Accueil!$W$17:$W$22,1,0)),1,0)</f>
        <v>0</v>
      </c>
      <c r="GR32" s="158">
        <f>IF(ISERROR(VLOOKUP(CO32,Accueil!$W$17:$W$22,1,0)),1,0)</f>
        <v>0</v>
      </c>
      <c r="GS32" s="158">
        <f>IF(ISERROR(VLOOKUP(CP32,Accueil!$W$17:$W$22,1,0)),1,0)</f>
        <v>0</v>
      </c>
      <c r="GT32" s="158">
        <f>IF(ISERROR(VLOOKUP(CQ32,Accueil!$W$17:$W$22,1,0)),1,0)</f>
        <v>0</v>
      </c>
      <c r="GU32" s="158">
        <f>IF(ISERROR(VLOOKUP(CR32,Accueil!$W$17:$W$22,1,0)),1,0)</f>
        <v>0</v>
      </c>
      <c r="GV32" s="158">
        <f>IF(ISERROR(VLOOKUP(CS32,Accueil!$W$17:$W$22,1,0)),1,0)</f>
        <v>0</v>
      </c>
      <c r="GW32" s="158">
        <f>IF(ISERROR(VLOOKUP(CT32,Accueil!$W$17:$W$22,1,0)),1,0)</f>
        <v>0</v>
      </c>
      <c r="GX32" s="158">
        <f>IF(ISERROR(VLOOKUP(CU32,Accueil!$W$17:$W$22,1,0)),1,0)</f>
        <v>0</v>
      </c>
      <c r="GY32" s="158">
        <f>IF(ISERROR(VLOOKUP(CV32,Accueil!$W$17:$W$22,1,0)),1,0)</f>
        <v>0</v>
      </c>
      <c r="GZ32" s="158">
        <f>IF(ISERROR(VLOOKUP(CW32,Accueil!$W$17:$W$22,1,0)),1,0)</f>
        <v>0</v>
      </c>
      <c r="HA32" s="158">
        <f>IF(ISERROR(VLOOKUP(CX32,Accueil!$W$17:$W$22,1,0)),1,0)</f>
        <v>0</v>
      </c>
      <c r="HB32" s="158">
        <f>IF(ISERROR(VLOOKUP(CY32,Accueil!$W$17:$W$22,1,0)),1,0)</f>
        <v>0</v>
      </c>
      <c r="HC32" s="158">
        <f>IF(ISERROR(VLOOKUP(CZ32,Accueil!$W$17:$W$22,1,0)),1,0)</f>
        <v>0</v>
      </c>
      <c r="HD32" s="158">
        <f>IF(ISERROR(VLOOKUP(DA32,Accueil!$W$17:$W$22,1,0)),1,0)</f>
        <v>0</v>
      </c>
    </row>
    <row r="33" spans="1:212" ht="12.75" customHeight="1">
      <c r="A33" s="360"/>
      <c r="B33" s="12">
        <v>25</v>
      </c>
      <c r="C33" s="26" t="str">
        <f>IF(Accueil!E37="","",Accueil!E37)</f>
        <v/>
      </c>
      <c r="D33" s="27" t="str">
        <f>IF(Accueil!F37="","",Accueil!F37)</f>
        <v/>
      </c>
      <c r="E33" s="83" t="str">
        <f t="shared" si="2"/>
        <v/>
      </c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12">
        <v>25</v>
      </c>
      <c r="DC33" s="11" t="str">
        <f>IF(D33="","",COUNTIF(F33:DA33,Accueil!$AB$28)&amp;" / "&amp;COUNTIF($F$8:$DA$8,"&gt;0")-(COUNTIF(F33:DA33,Accueil!$AG$26)))</f>
        <v/>
      </c>
      <c r="DD33" s="110" t="str">
        <f>IF(D33="","",COUNTIF(F33:DA33,Accueil!$AB$26))</f>
        <v/>
      </c>
      <c r="DE33" s="110" t="str">
        <f>IF(D33="","",IF(COUNTIF($F$8:$DA$8,"&gt;=0")-(COUNTIF(G33:DB33,Accueil!$AG$26))&lt;0,0,COUNTIF($F$8:$DA$8,"&gt;=0")-(COUNTIF(G33:DB33,Accueil!$AG$26))))</f>
        <v/>
      </c>
      <c r="DF33" s="11" t="str">
        <f t="shared" si="3"/>
        <v/>
      </c>
      <c r="DG33" s="29" t="str">
        <f t="shared" si="5"/>
        <v/>
      </c>
      <c r="DH33" s="158">
        <f t="shared" si="4"/>
        <v>0</v>
      </c>
      <c r="DI33" s="158">
        <f>IF(ISERROR(VLOOKUP(F33,Accueil!$W$17:$W$22,1,0)),1,0)</f>
        <v>0</v>
      </c>
      <c r="DJ33" s="158">
        <f>IF(ISERROR(VLOOKUP(G33,Accueil!$W$17:$W$22,1,0)),1,0)</f>
        <v>0</v>
      </c>
      <c r="DK33" s="158">
        <f>IF(ISERROR(VLOOKUP(H33,Accueil!$W$17:$W$22,1,0)),1,0)</f>
        <v>0</v>
      </c>
      <c r="DL33" s="158">
        <f>IF(ISERROR(VLOOKUP(I33,Accueil!$W$17:$W$22,1,0)),1,0)</f>
        <v>0</v>
      </c>
      <c r="DM33" s="158">
        <f>IF(ISERROR(VLOOKUP(J33,Accueil!$W$17:$W$22,1,0)),1,0)</f>
        <v>0</v>
      </c>
      <c r="DN33" s="158">
        <f>IF(ISERROR(VLOOKUP(K33,Accueil!$W$17:$W$22,1,0)),1,0)</f>
        <v>0</v>
      </c>
      <c r="DO33" s="158">
        <f>IF(ISERROR(VLOOKUP(L33,Accueil!$W$17:$W$22,1,0)),1,0)</f>
        <v>0</v>
      </c>
      <c r="DP33" s="158">
        <f>IF(ISERROR(VLOOKUP(M33,Accueil!$W$17:$W$22,1,0)),1,0)</f>
        <v>0</v>
      </c>
      <c r="DQ33" s="158">
        <f>IF(ISERROR(VLOOKUP(N33,Accueil!$W$17:$W$22,1,0)),1,0)</f>
        <v>0</v>
      </c>
      <c r="DR33" s="158">
        <f>IF(ISERROR(VLOOKUP(O33,Accueil!$W$17:$W$22,1,0)),1,0)</f>
        <v>0</v>
      </c>
      <c r="DS33" s="158">
        <f>IF(ISERROR(VLOOKUP(P33,Accueil!$W$17:$W$22,1,0)),1,0)</f>
        <v>0</v>
      </c>
      <c r="DT33" s="158">
        <f>IF(ISERROR(VLOOKUP(Q33,Accueil!$W$17:$W$22,1,0)),1,0)</f>
        <v>0</v>
      </c>
      <c r="DU33" s="158">
        <f>IF(ISERROR(VLOOKUP(R33,Accueil!$W$17:$W$22,1,0)),1,0)</f>
        <v>0</v>
      </c>
      <c r="DV33" s="158">
        <f>IF(ISERROR(VLOOKUP(S33,Accueil!$W$17:$W$22,1,0)),1,0)</f>
        <v>0</v>
      </c>
      <c r="DW33" s="158">
        <f>IF(ISERROR(VLOOKUP(T33,Accueil!$W$17:$W$22,1,0)),1,0)</f>
        <v>0</v>
      </c>
      <c r="DX33" s="158">
        <f>IF(ISERROR(VLOOKUP(U33,Accueil!$W$17:$W$22,1,0)),1,0)</f>
        <v>0</v>
      </c>
      <c r="DY33" s="158">
        <f>IF(ISERROR(VLOOKUP(V33,Accueil!$W$17:$W$22,1,0)),1,0)</f>
        <v>0</v>
      </c>
      <c r="DZ33" s="158">
        <f>IF(ISERROR(VLOOKUP(W33,Accueil!$W$17:$W$22,1,0)),1,0)</f>
        <v>0</v>
      </c>
      <c r="EA33" s="158">
        <f>IF(ISERROR(VLOOKUP(X33,Accueil!$W$17:$W$22,1,0)),1,0)</f>
        <v>0</v>
      </c>
      <c r="EB33" s="158">
        <f>IF(ISERROR(VLOOKUP(Y33,Accueil!$W$17:$W$22,1,0)),1,0)</f>
        <v>0</v>
      </c>
      <c r="EC33" s="158">
        <f>IF(ISERROR(VLOOKUP(Z33,Accueil!$W$17:$W$22,1,0)),1,0)</f>
        <v>0</v>
      </c>
      <c r="ED33" s="158">
        <f>IF(ISERROR(VLOOKUP(AA33,Accueil!$W$17:$W$22,1,0)),1,0)</f>
        <v>0</v>
      </c>
      <c r="EE33" s="158">
        <f>IF(ISERROR(VLOOKUP(AB33,Accueil!$W$17:$W$22,1,0)),1,0)</f>
        <v>0</v>
      </c>
      <c r="EF33" s="158">
        <f>IF(ISERROR(VLOOKUP(AC33,Accueil!$W$17:$W$22,1,0)),1,0)</f>
        <v>0</v>
      </c>
      <c r="EG33" s="158">
        <f>IF(ISERROR(VLOOKUP(AD33,Accueil!$W$17:$W$22,1,0)),1,0)</f>
        <v>0</v>
      </c>
      <c r="EH33" s="158">
        <f>IF(ISERROR(VLOOKUP(AE33,Accueil!$W$17:$W$22,1,0)),1,0)</f>
        <v>0</v>
      </c>
      <c r="EI33" s="158">
        <f>IF(ISERROR(VLOOKUP(AF33,Accueil!$W$17:$W$22,1,0)),1,0)</f>
        <v>0</v>
      </c>
      <c r="EJ33" s="158">
        <f>IF(ISERROR(VLOOKUP(AG33,Accueil!$W$17:$W$22,1,0)),1,0)</f>
        <v>0</v>
      </c>
      <c r="EK33" s="158">
        <f>IF(ISERROR(VLOOKUP(AH33,Accueil!$W$17:$W$22,1,0)),1,0)</f>
        <v>0</v>
      </c>
      <c r="EL33" s="158">
        <f>IF(ISERROR(VLOOKUP(AI33,Accueil!$W$17:$W$22,1,0)),1,0)</f>
        <v>0</v>
      </c>
      <c r="EM33" s="158">
        <f>IF(ISERROR(VLOOKUP(AJ33,Accueil!$W$17:$W$22,1,0)),1,0)</f>
        <v>0</v>
      </c>
      <c r="EN33" s="158">
        <f>IF(ISERROR(VLOOKUP(AK33,Accueil!$W$17:$W$22,1,0)),1,0)</f>
        <v>0</v>
      </c>
      <c r="EO33" s="158">
        <f>IF(ISERROR(VLOOKUP(AL33,Accueil!$W$17:$W$22,1,0)),1,0)</f>
        <v>0</v>
      </c>
      <c r="EP33" s="158">
        <f>IF(ISERROR(VLOOKUP(AM33,Accueil!$W$17:$W$22,1,0)),1,0)</f>
        <v>0</v>
      </c>
      <c r="EQ33" s="158">
        <f>IF(ISERROR(VLOOKUP(AN33,Accueil!$W$17:$W$22,1,0)),1,0)</f>
        <v>0</v>
      </c>
      <c r="ER33" s="158">
        <f>IF(ISERROR(VLOOKUP(AO33,Accueil!$W$17:$W$22,1,0)),1,0)</f>
        <v>0</v>
      </c>
      <c r="ES33" s="158">
        <f>IF(ISERROR(VLOOKUP(AP33,Accueil!$W$17:$W$22,1,0)),1,0)</f>
        <v>0</v>
      </c>
      <c r="ET33" s="158">
        <f>IF(ISERROR(VLOOKUP(AQ33,Accueil!$W$17:$W$22,1,0)),1,0)</f>
        <v>0</v>
      </c>
      <c r="EU33" s="158">
        <f>IF(ISERROR(VLOOKUP(AR33,Accueil!$W$17:$W$22,1,0)),1,0)</f>
        <v>0</v>
      </c>
      <c r="EV33" s="158">
        <f>IF(ISERROR(VLOOKUP(AS33,Accueil!$W$17:$W$22,1,0)),1,0)</f>
        <v>0</v>
      </c>
      <c r="EW33" s="158">
        <f>IF(ISERROR(VLOOKUP(AT33,Accueil!$W$17:$W$22,1,0)),1,0)</f>
        <v>0</v>
      </c>
      <c r="EX33" s="158">
        <f>IF(ISERROR(VLOOKUP(AU33,Accueil!$W$17:$W$22,1,0)),1,0)</f>
        <v>0</v>
      </c>
      <c r="EY33" s="158">
        <f>IF(ISERROR(VLOOKUP(AV33,Accueil!$W$17:$W$22,1,0)),1,0)</f>
        <v>0</v>
      </c>
      <c r="EZ33" s="158">
        <f>IF(ISERROR(VLOOKUP(AW33,Accueil!$W$17:$W$22,1,0)),1,0)</f>
        <v>0</v>
      </c>
      <c r="FA33" s="158">
        <f>IF(ISERROR(VLOOKUP(AX33,Accueil!$W$17:$W$22,1,0)),1,0)</f>
        <v>0</v>
      </c>
      <c r="FB33" s="158">
        <f>IF(ISERROR(VLOOKUP(AY33,Accueil!$W$17:$W$22,1,0)),1,0)</f>
        <v>0</v>
      </c>
      <c r="FC33" s="158">
        <f>IF(ISERROR(VLOOKUP(AZ33,Accueil!$W$17:$W$22,1,0)),1,0)</f>
        <v>0</v>
      </c>
      <c r="FD33" s="158">
        <f>IF(ISERROR(VLOOKUP(BA33,Accueil!$W$17:$W$22,1,0)),1,0)</f>
        <v>0</v>
      </c>
      <c r="FE33" s="158">
        <f>IF(ISERROR(VLOOKUP(BB33,Accueil!$W$17:$W$22,1,0)),1,0)</f>
        <v>0</v>
      </c>
      <c r="FF33" s="158">
        <f>IF(ISERROR(VLOOKUP(BC33,Accueil!$W$17:$W$22,1,0)),1,0)</f>
        <v>0</v>
      </c>
      <c r="FG33" s="158">
        <f>IF(ISERROR(VLOOKUP(BD33,Accueil!$W$17:$W$22,1,0)),1,0)</f>
        <v>0</v>
      </c>
      <c r="FH33" s="158">
        <f>IF(ISERROR(VLOOKUP(BE33,Accueil!$W$17:$W$22,1,0)),1,0)</f>
        <v>0</v>
      </c>
      <c r="FI33" s="158">
        <f>IF(ISERROR(VLOOKUP(BF33,Accueil!$W$17:$W$22,1,0)),1,0)</f>
        <v>0</v>
      </c>
      <c r="FJ33" s="158">
        <f>IF(ISERROR(VLOOKUP(BG33,Accueil!$W$17:$W$22,1,0)),1,0)</f>
        <v>0</v>
      </c>
      <c r="FK33" s="158">
        <f>IF(ISERROR(VLOOKUP(BH33,Accueil!$W$17:$W$22,1,0)),1,0)</f>
        <v>0</v>
      </c>
      <c r="FL33" s="158">
        <f>IF(ISERROR(VLOOKUP(BI33,Accueil!$W$17:$W$22,1,0)),1,0)</f>
        <v>0</v>
      </c>
      <c r="FM33" s="158">
        <f>IF(ISERROR(VLOOKUP(BJ33,Accueil!$W$17:$W$22,1,0)),1,0)</f>
        <v>0</v>
      </c>
      <c r="FN33" s="158">
        <f>IF(ISERROR(VLOOKUP(BK33,Accueil!$W$17:$W$22,1,0)),1,0)</f>
        <v>0</v>
      </c>
      <c r="FO33" s="158">
        <f>IF(ISERROR(VLOOKUP(BL33,Accueil!$W$17:$W$22,1,0)),1,0)</f>
        <v>0</v>
      </c>
      <c r="FP33" s="158">
        <f>IF(ISERROR(VLOOKUP(BM33,Accueil!$W$17:$W$22,1,0)),1,0)</f>
        <v>0</v>
      </c>
      <c r="FQ33" s="158">
        <f>IF(ISERROR(VLOOKUP(BN33,Accueil!$W$17:$W$22,1,0)),1,0)</f>
        <v>0</v>
      </c>
      <c r="FR33" s="158">
        <f>IF(ISERROR(VLOOKUP(BO33,Accueil!$W$17:$W$22,1,0)),1,0)</f>
        <v>0</v>
      </c>
      <c r="FS33" s="158">
        <f>IF(ISERROR(VLOOKUP(BP33,Accueil!$W$17:$W$22,1,0)),1,0)</f>
        <v>0</v>
      </c>
      <c r="FT33" s="158">
        <f>IF(ISERROR(VLOOKUP(BQ33,Accueil!$W$17:$W$22,1,0)),1,0)</f>
        <v>0</v>
      </c>
      <c r="FU33" s="158">
        <f>IF(ISERROR(VLOOKUP(BR33,Accueil!$W$17:$W$22,1,0)),1,0)</f>
        <v>0</v>
      </c>
      <c r="FV33" s="158">
        <f>IF(ISERROR(VLOOKUP(BS33,Accueil!$W$17:$W$22,1,0)),1,0)</f>
        <v>0</v>
      </c>
      <c r="FW33" s="158">
        <f>IF(ISERROR(VLOOKUP(BT33,Accueil!$W$17:$W$22,1,0)),1,0)</f>
        <v>0</v>
      </c>
      <c r="FX33" s="158">
        <f>IF(ISERROR(VLOOKUP(BU33,Accueil!$W$17:$W$22,1,0)),1,0)</f>
        <v>0</v>
      </c>
      <c r="FY33" s="158">
        <f>IF(ISERROR(VLOOKUP(BV33,Accueil!$W$17:$W$22,1,0)),1,0)</f>
        <v>0</v>
      </c>
      <c r="FZ33" s="158">
        <f>IF(ISERROR(VLOOKUP(BW33,Accueil!$W$17:$W$22,1,0)),1,0)</f>
        <v>0</v>
      </c>
      <c r="GA33" s="158">
        <f>IF(ISERROR(VLOOKUP(BX33,Accueil!$W$17:$W$22,1,0)),1,0)</f>
        <v>0</v>
      </c>
      <c r="GB33" s="158">
        <f>IF(ISERROR(VLOOKUP(BY33,Accueil!$W$17:$W$22,1,0)),1,0)</f>
        <v>0</v>
      </c>
      <c r="GC33" s="158">
        <f>IF(ISERROR(VLOOKUP(BZ33,Accueil!$W$17:$W$22,1,0)),1,0)</f>
        <v>0</v>
      </c>
      <c r="GD33" s="158">
        <f>IF(ISERROR(VLOOKUP(CA33,Accueil!$W$17:$W$22,1,0)),1,0)</f>
        <v>0</v>
      </c>
      <c r="GE33" s="158">
        <f>IF(ISERROR(VLOOKUP(CB33,Accueil!$W$17:$W$22,1,0)),1,0)</f>
        <v>0</v>
      </c>
      <c r="GF33" s="158">
        <f>IF(ISERROR(VLOOKUP(CC33,Accueil!$W$17:$W$22,1,0)),1,0)</f>
        <v>0</v>
      </c>
      <c r="GG33" s="158">
        <f>IF(ISERROR(VLOOKUP(CD33,Accueil!$W$17:$W$22,1,0)),1,0)</f>
        <v>0</v>
      </c>
      <c r="GH33" s="158">
        <f>IF(ISERROR(VLOOKUP(CE33,Accueil!$W$17:$W$22,1,0)),1,0)</f>
        <v>0</v>
      </c>
      <c r="GI33" s="158">
        <f>IF(ISERROR(VLOOKUP(CF33,Accueil!$W$17:$W$22,1,0)),1,0)</f>
        <v>0</v>
      </c>
      <c r="GJ33" s="158">
        <f>IF(ISERROR(VLOOKUP(CG33,Accueil!$W$17:$W$22,1,0)),1,0)</f>
        <v>0</v>
      </c>
      <c r="GK33" s="158">
        <f>IF(ISERROR(VLOOKUP(CH33,Accueil!$W$17:$W$22,1,0)),1,0)</f>
        <v>0</v>
      </c>
      <c r="GL33" s="158">
        <f>IF(ISERROR(VLOOKUP(CI33,Accueil!$W$17:$W$22,1,0)),1,0)</f>
        <v>0</v>
      </c>
      <c r="GM33" s="158">
        <f>IF(ISERROR(VLOOKUP(CJ33,Accueil!$W$17:$W$22,1,0)),1,0)</f>
        <v>0</v>
      </c>
      <c r="GN33" s="158">
        <f>IF(ISERROR(VLOOKUP(CK33,Accueil!$W$17:$W$22,1,0)),1,0)</f>
        <v>0</v>
      </c>
      <c r="GO33" s="158">
        <f>IF(ISERROR(VLOOKUP(CL33,Accueil!$W$17:$W$22,1,0)),1,0)</f>
        <v>0</v>
      </c>
      <c r="GP33" s="158">
        <f>IF(ISERROR(VLOOKUP(CM33,Accueil!$W$17:$W$22,1,0)),1,0)</f>
        <v>0</v>
      </c>
      <c r="GQ33" s="158">
        <f>IF(ISERROR(VLOOKUP(CN33,Accueil!$W$17:$W$22,1,0)),1,0)</f>
        <v>0</v>
      </c>
      <c r="GR33" s="158">
        <f>IF(ISERROR(VLOOKUP(CO33,Accueil!$W$17:$W$22,1,0)),1,0)</f>
        <v>0</v>
      </c>
      <c r="GS33" s="158">
        <f>IF(ISERROR(VLOOKUP(CP33,Accueil!$W$17:$W$22,1,0)),1,0)</f>
        <v>0</v>
      </c>
      <c r="GT33" s="158">
        <f>IF(ISERROR(VLOOKUP(CQ33,Accueil!$W$17:$W$22,1,0)),1,0)</f>
        <v>0</v>
      </c>
      <c r="GU33" s="158">
        <f>IF(ISERROR(VLOOKUP(CR33,Accueil!$W$17:$W$22,1,0)),1,0)</f>
        <v>0</v>
      </c>
      <c r="GV33" s="158">
        <f>IF(ISERROR(VLOOKUP(CS33,Accueil!$W$17:$W$22,1,0)),1,0)</f>
        <v>0</v>
      </c>
      <c r="GW33" s="158">
        <f>IF(ISERROR(VLOOKUP(CT33,Accueil!$W$17:$W$22,1,0)),1,0)</f>
        <v>0</v>
      </c>
      <c r="GX33" s="158">
        <f>IF(ISERROR(VLOOKUP(CU33,Accueil!$W$17:$W$22,1,0)),1,0)</f>
        <v>0</v>
      </c>
      <c r="GY33" s="158">
        <f>IF(ISERROR(VLOOKUP(CV33,Accueil!$W$17:$W$22,1,0)),1,0)</f>
        <v>0</v>
      </c>
      <c r="GZ33" s="158">
        <f>IF(ISERROR(VLOOKUP(CW33,Accueil!$W$17:$W$22,1,0)),1,0)</f>
        <v>0</v>
      </c>
      <c r="HA33" s="158">
        <f>IF(ISERROR(VLOOKUP(CX33,Accueil!$W$17:$W$22,1,0)),1,0)</f>
        <v>0</v>
      </c>
      <c r="HB33" s="158">
        <f>IF(ISERROR(VLOOKUP(CY33,Accueil!$W$17:$W$22,1,0)),1,0)</f>
        <v>0</v>
      </c>
      <c r="HC33" s="158">
        <f>IF(ISERROR(VLOOKUP(CZ33,Accueil!$W$17:$W$22,1,0)),1,0)</f>
        <v>0</v>
      </c>
      <c r="HD33" s="158">
        <f>IF(ISERROR(VLOOKUP(DA33,Accueil!$W$17:$W$22,1,0)),1,0)</f>
        <v>0</v>
      </c>
    </row>
    <row r="34" spans="1:212" ht="12.75" customHeight="1">
      <c r="A34" s="360"/>
      <c r="B34" s="12">
        <v>26</v>
      </c>
      <c r="C34" s="26" t="str">
        <f>IF(Accueil!E38="","",Accueil!E38)</f>
        <v/>
      </c>
      <c r="D34" s="27" t="str">
        <f>IF(Accueil!F38="","",Accueil!F38)</f>
        <v/>
      </c>
      <c r="E34" s="83" t="str">
        <f t="shared" si="2"/>
        <v/>
      </c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12">
        <v>26</v>
      </c>
      <c r="DC34" s="11" t="str">
        <f>IF(D34="","",COUNTIF(F34:DA34,Accueil!$AB$28)&amp;" / "&amp;COUNTIF($F$8:$DA$8,"&gt;0")-(COUNTIF(F34:DA34,Accueil!$AG$26)))</f>
        <v/>
      </c>
      <c r="DD34" s="110" t="str">
        <f>IF(D34="","",COUNTIF(F34:DA34,Accueil!$AB$26))</f>
        <v/>
      </c>
      <c r="DE34" s="110" t="str">
        <f>IF(D34="","",IF(COUNTIF($F$8:$DA$8,"&gt;=0")-(COUNTIF(G34:DB34,Accueil!$AG$26))&lt;0,0,COUNTIF($F$8:$DA$8,"&gt;=0")-(COUNTIF(G34:DB34,Accueil!$AG$26))))</f>
        <v/>
      </c>
      <c r="DF34" s="11" t="str">
        <f t="shared" si="3"/>
        <v/>
      </c>
      <c r="DG34" s="29" t="str">
        <f t="shared" si="5"/>
        <v/>
      </c>
      <c r="DH34" s="158">
        <f t="shared" si="4"/>
        <v>0</v>
      </c>
      <c r="DI34" s="158">
        <f>IF(ISERROR(VLOOKUP(F34,Accueil!$W$17:$W$22,1,0)),1,0)</f>
        <v>0</v>
      </c>
      <c r="DJ34" s="158">
        <f>IF(ISERROR(VLOOKUP(G34,Accueil!$W$17:$W$22,1,0)),1,0)</f>
        <v>0</v>
      </c>
      <c r="DK34" s="158">
        <f>IF(ISERROR(VLOOKUP(H34,Accueil!$W$17:$W$22,1,0)),1,0)</f>
        <v>0</v>
      </c>
      <c r="DL34" s="158">
        <f>IF(ISERROR(VLOOKUP(I34,Accueil!$W$17:$W$22,1,0)),1,0)</f>
        <v>0</v>
      </c>
      <c r="DM34" s="158">
        <f>IF(ISERROR(VLOOKUP(J34,Accueil!$W$17:$W$22,1,0)),1,0)</f>
        <v>0</v>
      </c>
      <c r="DN34" s="158">
        <f>IF(ISERROR(VLOOKUP(K34,Accueil!$W$17:$W$22,1,0)),1,0)</f>
        <v>0</v>
      </c>
      <c r="DO34" s="158">
        <f>IF(ISERROR(VLOOKUP(L34,Accueil!$W$17:$W$22,1,0)),1,0)</f>
        <v>0</v>
      </c>
      <c r="DP34" s="158">
        <f>IF(ISERROR(VLOOKUP(M34,Accueil!$W$17:$W$22,1,0)),1,0)</f>
        <v>0</v>
      </c>
      <c r="DQ34" s="158">
        <f>IF(ISERROR(VLOOKUP(N34,Accueil!$W$17:$W$22,1,0)),1,0)</f>
        <v>0</v>
      </c>
      <c r="DR34" s="158">
        <f>IF(ISERROR(VLOOKUP(O34,Accueil!$W$17:$W$22,1,0)),1,0)</f>
        <v>0</v>
      </c>
      <c r="DS34" s="158">
        <f>IF(ISERROR(VLOOKUP(P34,Accueil!$W$17:$W$22,1,0)),1,0)</f>
        <v>0</v>
      </c>
      <c r="DT34" s="158">
        <f>IF(ISERROR(VLOOKUP(Q34,Accueil!$W$17:$W$22,1,0)),1,0)</f>
        <v>0</v>
      </c>
      <c r="DU34" s="158">
        <f>IF(ISERROR(VLOOKUP(R34,Accueil!$W$17:$W$22,1,0)),1,0)</f>
        <v>0</v>
      </c>
      <c r="DV34" s="158">
        <f>IF(ISERROR(VLOOKUP(S34,Accueil!$W$17:$W$22,1,0)),1,0)</f>
        <v>0</v>
      </c>
      <c r="DW34" s="158">
        <f>IF(ISERROR(VLOOKUP(T34,Accueil!$W$17:$W$22,1,0)),1,0)</f>
        <v>0</v>
      </c>
      <c r="DX34" s="158">
        <f>IF(ISERROR(VLOOKUP(U34,Accueil!$W$17:$W$22,1,0)),1,0)</f>
        <v>0</v>
      </c>
      <c r="DY34" s="158">
        <f>IF(ISERROR(VLOOKUP(V34,Accueil!$W$17:$W$22,1,0)),1,0)</f>
        <v>0</v>
      </c>
      <c r="DZ34" s="158">
        <f>IF(ISERROR(VLOOKUP(W34,Accueil!$W$17:$W$22,1,0)),1,0)</f>
        <v>0</v>
      </c>
      <c r="EA34" s="158">
        <f>IF(ISERROR(VLOOKUP(X34,Accueil!$W$17:$W$22,1,0)),1,0)</f>
        <v>0</v>
      </c>
      <c r="EB34" s="158">
        <f>IF(ISERROR(VLOOKUP(Y34,Accueil!$W$17:$W$22,1,0)),1,0)</f>
        <v>0</v>
      </c>
      <c r="EC34" s="158">
        <f>IF(ISERROR(VLOOKUP(Z34,Accueil!$W$17:$W$22,1,0)),1,0)</f>
        <v>0</v>
      </c>
      <c r="ED34" s="158">
        <f>IF(ISERROR(VLOOKUP(AA34,Accueil!$W$17:$W$22,1,0)),1,0)</f>
        <v>0</v>
      </c>
      <c r="EE34" s="158">
        <f>IF(ISERROR(VLOOKUP(AB34,Accueil!$W$17:$W$22,1,0)),1,0)</f>
        <v>0</v>
      </c>
      <c r="EF34" s="158">
        <f>IF(ISERROR(VLOOKUP(AC34,Accueil!$W$17:$W$22,1,0)),1,0)</f>
        <v>0</v>
      </c>
      <c r="EG34" s="158">
        <f>IF(ISERROR(VLOOKUP(AD34,Accueil!$W$17:$W$22,1,0)),1,0)</f>
        <v>0</v>
      </c>
      <c r="EH34" s="158">
        <f>IF(ISERROR(VLOOKUP(AE34,Accueil!$W$17:$W$22,1,0)),1,0)</f>
        <v>0</v>
      </c>
      <c r="EI34" s="158">
        <f>IF(ISERROR(VLOOKUP(AF34,Accueil!$W$17:$W$22,1,0)),1,0)</f>
        <v>0</v>
      </c>
      <c r="EJ34" s="158">
        <f>IF(ISERROR(VLOOKUP(AG34,Accueil!$W$17:$W$22,1,0)),1,0)</f>
        <v>0</v>
      </c>
      <c r="EK34" s="158">
        <f>IF(ISERROR(VLOOKUP(AH34,Accueil!$W$17:$W$22,1,0)),1,0)</f>
        <v>0</v>
      </c>
      <c r="EL34" s="158">
        <f>IF(ISERROR(VLOOKUP(AI34,Accueil!$W$17:$W$22,1,0)),1,0)</f>
        <v>0</v>
      </c>
      <c r="EM34" s="158">
        <f>IF(ISERROR(VLOOKUP(AJ34,Accueil!$W$17:$W$22,1,0)),1,0)</f>
        <v>0</v>
      </c>
      <c r="EN34" s="158">
        <f>IF(ISERROR(VLOOKUP(AK34,Accueil!$W$17:$W$22,1,0)),1,0)</f>
        <v>0</v>
      </c>
      <c r="EO34" s="158">
        <f>IF(ISERROR(VLOOKUP(AL34,Accueil!$W$17:$W$22,1,0)),1,0)</f>
        <v>0</v>
      </c>
      <c r="EP34" s="158">
        <f>IF(ISERROR(VLOOKUP(AM34,Accueil!$W$17:$W$22,1,0)),1,0)</f>
        <v>0</v>
      </c>
      <c r="EQ34" s="158">
        <f>IF(ISERROR(VLOOKUP(AN34,Accueil!$W$17:$W$22,1,0)),1,0)</f>
        <v>0</v>
      </c>
      <c r="ER34" s="158">
        <f>IF(ISERROR(VLOOKUP(AO34,Accueil!$W$17:$W$22,1,0)),1,0)</f>
        <v>0</v>
      </c>
      <c r="ES34" s="158">
        <f>IF(ISERROR(VLOOKUP(AP34,Accueil!$W$17:$W$22,1,0)),1,0)</f>
        <v>0</v>
      </c>
      <c r="ET34" s="158">
        <f>IF(ISERROR(VLOOKUP(AQ34,Accueil!$W$17:$W$22,1,0)),1,0)</f>
        <v>0</v>
      </c>
      <c r="EU34" s="158">
        <f>IF(ISERROR(VLOOKUP(AR34,Accueil!$W$17:$W$22,1,0)),1,0)</f>
        <v>0</v>
      </c>
      <c r="EV34" s="158">
        <f>IF(ISERROR(VLOOKUP(AS34,Accueil!$W$17:$W$22,1,0)),1,0)</f>
        <v>0</v>
      </c>
      <c r="EW34" s="158">
        <f>IF(ISERROR(VLOOKUP(AT34,Accueil!$W$17:$W$22,1,0)),1,0)</f>
        <v>0</v>
      </c>
      <c r="EX34" s="158">
        <f>IF(ISERROR(VLOOKUP(AU34,Accueil!$W$17:$W$22,1,0)),1,0)</f>
        <v>0</v>
      </c>
      <c r="EY34" s="158">
        <f>IF(ISERROR(VLOOKUP(AV34,Accueil!$W$17:$W$22,1,0)),1,0)</f>
        <v>0</v>
      </c>
      <c r="EZ34" s="158">
        <f>IF(ISERROR(VLOOKUP(AW34,Accueil!$W$17:$W$22,1,0)),1,0)</f>
        <v>0</v>
      </c>
      <c r="FA34" s="158">
        <f>IF(ISERROR(VLOOKUP(AX34,Accueil!$W$17:$W$22,1,0)),1,0)</f>
        <v>0</v>
      </c>
      <c r="FB34" s="158">
        <f>IF(ISERROR(VLOOKUP(AY34,Accueil!$W$17:$W$22,1,0)),1,0)</f>
        <v>0</v>
      </c>
      <c r="FC34" s="158">
        <f>IF(ISERROR(VLOOKUP(AZ34,Accueil!$W$17:$W$22,1,0)),1,0)</f>
        <v>0</v>
      </c>
      <c r="FD34" s="158">
        <f>IF(ISERROR(VLOOKUP(BA34,Accueil!$W$17:$W$22,1,0)),1,0)</f>
        <v>0</v>
      </c>
      <c r="FE34" s="158">
        <f>IF(ISERROR(VLOOKUP(BB34,Accueil!$W$17:$W$22,1,0)),1,0)</f>
        <v>0</v>
      </c>
      <c r="FF34" s="158">
        <f>IF(ISERROR(VLOOKUP(BC34,Accueil!$W$17:$W$22,1,0)),1,0)</f>
        <v>0</v>
      </c>
      <c r="FG34" s="158">
        <f>IF(ISERROR(VLOOKUP(BD34,Accueil!$W$17:$W$22,1,0)),1,0)</f>
        <v>0</v>
      </c>
      <c r="FH34" s="158">
        <f>IF(ISERROR(VLOOKUP(BE34,Accueil!$W$17:$W$22,1,0)),1,0)</f>
        <v>0</v>
      </c>
      <c r="FI34" s="158">
        <f>IF(ISERROR(VLOOKUP(BF34,Accueil!$W$17:$W$22,1,0)),1,0)</f>
        <v>0</v>
      </c>
      <c r="FJ34" s="158">
        <f>IF(ISERROR(VLOOKUP(BG34,Accueil!$W$17:$W$22,1,0)),1,0)</f>
        <v>0</v>
      </c>
      <c r="FK34" s="158">
        <f>IF(ISERROR(VLOOKUP(BH34,Accueil!$W$17:$W$22,1,0)),1,0)</f>
        <v>0</v>
      </c>
      <c r="FL34" s="158">
        <f>IF(ISERROR(VLOOKUP(BI34,Accueil!$W$17:$W$22,1,0)),1,0)</f>
        <v>0</v>
      </c>
      <c r="FM34" s="158">
        <f>IF(ISERROR(VLOOKUP(BJ34,Accueil!$W$17:$W$22,1,0)),1,0)</f>
        <v>0</v>
      </c>
      <c r="FN34" s="158">
        <f>IF(ISERROR(VLOOKUP(BK34,Accueil!$W$17:$W$22,1,0)),1,0)</f>
        <v>0</v>
      </c>
      <c r="FO34" s="158">
        <f>IF(ISERROR(VLOOKUP(BL34,Accueil!$W$17:$W$22,1,0)),1,0)</f>
        <v>0</v>
      </c>
      <c r="FP34" s="158">
        <f>IF(ISERROR(VLOOKUP(BM34,Accueil!$W$17:$W$22,1,0)),1,0)</f>
        <v>0</v>
      </c>
      <c r="FQ34" s="158">
        <f>IF(ISERROR(VLOOKUP(BN34,Accueil!$W$17:$W$22,1,0)),1,0)</f>
        <v>0</v>
      </c>
      <c r="FR34" s="158">
        <f>IF(ISERROR(VLOOKUP(BO34,Accueil!$W$17:$W$22,1,0)),1,0)</f>
        <v>0</v>
      </c>
      <c r="FS34" s="158">
        <f>IF(ISERROR(VLOOKUP(BP34,Accueil!$W$17:$W$22,1,0)),1,0)</f>
        <v>0</v>
      </c>
      <c r="FT34" s="158">
        <f>IF(ISERROR(VLOOKUP(BQ34,Accueil!$W$17:$W$22,1,0)),1,0)</f>
        <v>0</v>
      </c>
      <c r="FU34" s="158">
        <f>IF(ISERROR(VLOOKUP(BR34,Accueil!$W$17:$W$22,1,0)),1,0)</f>
        <v>0</v>
      </c>
      <c r="FV34" s="158">
        <f>IF(ISERROR(VLOOKUP(BS34,Accueil!$W$17:$W$22,1,0)),1,0)</f>
        <v>0</v>
      </c>
      <c r="FW34" s="158">
        <f>IF(ISERROR(VLOOKUP(BT34,Accueil!$W$17:$W$22,1,0)),1,0)</f>
        <v>0</v>
      </c>
      <c r="FX34" s="158">
        <f>IF(ISERROR(VLOOKUP(BU34,Accueil!$W$17:$W$22,1,0)),1,0)</f>
        <v>0</v>
      </c>
      <c r="FY34" s="158">
        <f>IF(ISERROR(VLOOKUP(BV34,Accueil!$W$17:$W$22,1,0)),1,0)</f>
        <v>0</v>
      </c>
      <c r="FZ34" s="158">
        <f>IF(ISERROR(VLOOKUP(BW34,Accueil!$W$17:$W$22,1,0)),1,0)</f>
        <v>0</v>
      </c>
      <c r="GA34" s="158">
        <f>IF(ISERROR(VLOOKUP(BX34,Accueil!$W$17:$W$22,1,0)),1,0)</f>
        <v>0</v>
      </c>
      <c r="GB34" s="158">
        <f>IF(ISERROR(VLOOKUP(BY34,Accueil!$W$17:$W$22,1,0)),1,0)</f>
        <v>0</v>
      </c>
      <c r="GC34" s="158">
        <f>IF(ISERROR(VLOOKUP(BZ34,Accueil!$W$17:$W$22,1,0)),1,0)</f>
        <v>0</v>
      </c>
      <c r="GD34" s="158">
        <f>IF(ISERROR(VLOOKUP(CA34,Accueil!$W$17:$W$22,1,0)),1,0)</f>
        <v>0</v>
      </c>
      <c r="GE34" s="158">
        <f>IF(ISERROR(VLOOKUP(CB34,Accueil!$W$17:$W$22,1,0)),1,0)</f>
        <v>0</v>
      </c>
      <c r="GF34" s="158">
        <f>IF(ISERROR(VLOOKUP(CC34,Accueil!$W$17:$W$22,1,0)),1,0)</f>
        <v>0</v>
      </c>
      <c r="GG34" s="158">
        <f>IF(ISERROR(VLOOKUP(CD34,Accueil!$W$17:$W$22,1,0)),1,0)</f>
        <v>0</v>
      </c>
      <c r="GH34" s="158">
        <f>IF(ISERROR(VLOOKUP(CE34,Accueil!$W$17:$W$22,1,0)),1,0)</f>
        <v>0</v>
      </c>
      <c r="GI34" s="158">
        <f>IF(ISERROR(VLOOKUP(CF34,Accueil!$W$17:$W$22,1,0)),1,0)</f>
        <v>0</v>
      </c>
      <c r="GJ34" s="158">
        <f>IF(ISERROR(VLOOKUP(CG34,Accueil!$W$17:$W$22,1,0)),1,0)</f>
        <v>0</v>
      </c>
      <c r="GK34" s="158">
        <f>IF(ISERROR(VLOOKUP(CH34,Accueil!$W$17:$W$22,1,0)),1,0)</f>
        <v>0</v>
      </c>
      <c r="GL34" s="158">
        <f>IF(ISERROR(VLOOKUP(CI34,Accueil!$W$17:$W$22,1,0)),1,0)</f>
        <v>0</v>
      </c>
      <c r="GM34" s="158">
        <f>IF(ISERROR(VLOOKUP(CJ34,Accueil!$W$17:$W$22,1,0)),1,0)</f>
        <v>0</v>
      </c>
      <c r="GN34" s="158">
        <f>IF(ISERROR(VLOOKUP(CK34,Accueil!$W$17:$W$22,1,0)),1,0)</f>
        <v>0</v>
      </c>
      <c r="GO34" s="158">
        <f>IF(ISERROR(VLOOKUP(CL34,Accueil!$W$17:$W$22,1,0)),1,0)</f>
        <v>0</v>
      </c>
      <c r="GP34" s="158">
        <f>IF(ISERROR(VLOOKUP(CM34,Accueil!$W$17:$W$22,1,0)),1,0)</f>
        <v>0</v>
      </c>
      <c r="GQ34" s="158">
        <f>IF(ISERROR(VLOOKUP(CN34,Accueil!$W$17:$W$22,1,0)),1,0)</f>
        <v>0</v>
      </c>
      <c r="GR34" s="158">
        <f>IF(ISERROR(VLOOKUP(CO34,Accueil!$W$17:$W$22,1,0)),1,0)</f>
        <v>0</v>
      </c>
      <c r="GS34" s="158">
        <f>IF(ISERROR(VLOOKUP(CP34,Accueil!$W$17:$W$22,1,0)),1,0)</f>
        <v>0</v>
      </c>
      <c r="GT34" s="158">
        <f>IF(ISERROR(VLOOKUP(CQ34,Accueil!$W$17:$W$22,1,0)),1,0)</f>
        <v>0</v>
      </c>
      <c r="GU34" s="158">
        <f>IF(ISERROR(VLOOKUP(CR34,Accueil!$W$17:$W$22,1,0)),1,0)</f>
        <v>0</v>
      </c>
      <c r="GV34" s="158">
        <f>IF(ISERROR(VLOOKUP(CS34,Accueil!$W$17:$W$22,1,0)),1,0)</f>
        <v>0</v>
      </c>
      <c r="GW34" s="158">
        <f>IF(ISERROR(VLOOKUP(CT34,Accueil!$W$17:$W$22,1,0)),1,0)</f>
        <v>0</v>
      </c>
      <c r="GX34" s="158">
        <f>IF(ISERROR(VLOOKUP(CU34,Accueil!$W$17:$W$22,1,0)),1,0)</f>
        <v>0</v>
      </c>
      <c r="GY34" s="158">
        <f>IF(ISERROR(VLOOKUP(CV34,Accueil!$W$17:$W$22,1,0)),1,0)</f>
        <v>0</v>
      </c>
      <c r="GZ34" s="158">
        <f>IF(ISERROR(VLOOKUP(CW34,Accueil!$W$17:$W$22,1,0)),1,0)</f>
        <v>0</v>
      </c>
      <c r="HA34" s="158">
        <f>IF(ISERROR(VLOOKUP(CX34,Accueil!$W$17:$W$22,1,0)),1,0)</f>
        <v>0</v>
      </c>
      <c r="HB34" s="158">
        <f>IF(ISERROR(VLOOKUP(CY34,Accueil!$W$17:$W$22,1,0)),1,0)</f>
        <v>0</v>
      </c>
      <c r="HC34" s="158">
        <f>IF(ISERROR(VLOOKUP(CZ34,Accueil!$W$17:$W$22,1,0)),1,0)</f>
        <v>0</v>
      </c>
      <c r="HD34" s="158">
        <f>IF(ISERROR(VLOOKUP(DA34,Accueil!$W$17:$W$22,1,0)),1,0)</f>
        <v>0</v>
      </c>
    </row>
    <row r="35" spans="1:212" ht="12.75" customHeight="1">
      <c r="A35" s="360"/>
      <c r="B35" s="12">
        <v>27</v>
      </c>
      <c r="C35" s="26" t="str">
        <f>IF(Accueil!E39="","",Accueil!E39)</f>
        <v/>
      </c>
      <c r="D35" s="27" t="str">
        <f>IF(Accueil!F39="","",Accueil!F39)</f>
        <v/>
      </c>
      <c r="E35" s="83" t="str">
        <f t="shared" si="2"/>
        <v/>
      </c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12">
        <v>27</v>
      </c>
      <c r="DC35" s="11" t="str">
        <f>IF(D35="","",COUNTIF(F35:DA35,Accueil!$AB$28)&amp;" / "&amp;COUNTIF($F$8:$DA$8,"&gt;0")-(COUNTIF(F35:DA35,Accueil!$AG$26)))</f>
        <v/>
      </c>
      <c r="DD35" s="110" t="str">
        <f>IF(D35="","",COUNTIF(F35:DA35,Accueil!$AB$26))</f>
        <v/>
      </c>
      <c r="DE35" s="110" t="str">
        <f>IF(D35="","",IF(COUNTIF($F$8:$DA$8,"&gt;=0")-(COUNTIF(G35:DB35,Accueil!$AG$26))&lt;0,0,COUNTIF($F$8:$DA$8,"&gt;=0")-(COUNTIF(G35:DB35,Accueil!$AG$26))))</f>
        <v/>
      </c>
      <c r="DF35" s="11" t="str">
        <f t="shared" si="3"/>
        <v/>
      </c>
      <c r="DG35" s="29" t="str">
        <f t="shared" si="5"/>
        <v/>
      </c>
      <c r="DH35" s="158">
        <f t="shared" si="4"/>
        <v>0</v>
      </c>
      <c r="DI35" s="158">
        <f>IF(ISERROR(VLOOKUP(F35,Accueil!$W$17:$W$22,1,0)),1,0)</f>
        <v>0</v>
      </c>
      <c r="DJ35" s="158">
        <f>IF(ISERROR(VLOOKUP(G35,Accueil!$W$17:$W$22,1,0)),1,0)</f>
        <v>0</v>
      </c>
      <c r="DK35" s="158">
        <f>IF(ISERROR(VLOOKUP(H35,Accueil!$W$17:$W$22,1,0)),1,0)</f>
        <v>0</v>
      </c>
      <c r="DL35" s="158">
        <f>IF(ISERROR(VLOOKUP(I35,Accueil!$W$17:$W$22,1,0)),1,0)</f>
        <v>0</v>
      </c>
      <c r="DM35" s="158">
        <f>IF(ISERROR(VLOOKUP(J35,Accueil!$W$17:$W$22,1,0)),1,0)</f>
        <v>0</v>
      </c>
      <c r="DN35" s="158">
        <f>IF(ISERROR(VLOOKUP(K35,Accueil!$W$17:$W$22,1,0)),1,0)</f>
        <v>0</v>
      </c>
      <c r="DO35" s="158">
        <f>IF(ISERROR(VLOOKUP(L35,Accueil!$W$17:$W$22,1,0)),1,0)</f>
        <v>0</v>
      </c>
      <c r="DP35" s="158">
        <f>IF(ISERROR(VLOOKUP(M35,Accueil!$W$17:$W$22,1,0)),1,0)</f>
        <v>0</v>
      </c>
      <c r="DQ35" s="158">
        <f>IF(ISERROR(VLOOKUP(N35,Accueil!$W$17:$W$22,1,0)),1,0)</f>
        <v>0</v>
      </c>
      <c r="DR35" s="158">
        <f>IF(ISERROR(VLOOKUP(O35,Accueil!$W$17:$W$22,1,0)),1,0)</f>
        <v>0</v>
      </c>
      <c r="DS35" s="158">
        <f>IF(ISERROR(VLOOKUP(P35,Accueil!$W$17:$W$22,1,0)),1,0)</f>
        <v>0</v>
      </c>
      <c r="DT35" s="158">
        <f>IF(ISERROR(VLOOKUP(Q35,Accueil!$W$17:$W$22,1,0)),1,0)</f>
        <v>0</v>
      </c>
      <c r="DU35" s="158">
        <f>IF(ISERROR(VLOOKUP(R35,Accueil!$W$17:$W$22,1,0)),1,0)</f>
        <v>0</v>
      </c>
      <c r="DV35" s="158">
        <f>IF(ISERROR(VLOOKUP(S35,Accueil!$W$17:$W$22,1,0)),1,0)</f>
        <v>0</v>
      </c>
      <c r="DW35" s="158">
        <f>IF(ISERROR(VLOOKUP(T35,Accueil!$W$17:$W$22,1,0)),1,0)</f>
        <v>0</v>
      </c>
      <c r="DX35" s="158">
        <f>IF(ISERROR(VLOOKUP(U35,Accueil!$W$17:$W$22,1,0)),1,0)</f>
        <v>0</v>
      </c>
      <c r="DY35" s="158">
        <f>IF(ISERROR(VLOOKUP(V35,Accueil!$W$17:$W$22,1,0)),1,0)</f>
        <v>0</v>
      </c>
      <c r="DZ35" s="158">
        <f>IF(ISERROR(VLOOKUP(W35,Accueil!$W$17:$W$22,1,0)),1,0)</f>
        <v>0</v>
      </c>
      <c r="EA35" s="158">
        <f>IF(ISERROR(VLOOKUP(X35,Accueil!$W$17:$W$22,1,0)),1,0)</f>
        <v>0</v>
      </c>
      <c r="EB35" s="158">
        <f>IF(ISERROR(VLOOKUP(Y35,Accueil!$W$17:$W$22,1,0)),1,0)</f>
        <v>0</v>
      </c>
      <c r="EC35" s="158">
        <f>IF(ISERROR(VLOOKUP(Z35,Accueil!$W$17:$W$22,1,0)),1,0)</f>
        <v>0</v>
      </c>
      <c r="ED35" s="158">
        <f>IF(ISERROR(VLOOKUP(AA35,Accueil!$W$17:$W$22,1,0)),1,0)</f>
        <v>0</v>
      </c>
      <c r="EE35" s="158">
        <f>IF(ISERROR(VLOOKUP(AB35,Accueil!$W$17:$W$22,1,0)),1,0)</f>
        <v>0</v>
      </c>
      <c r="EF35" s="158">
        <f>IF(ISERROR(VLOOKUP(AC35,Accueil!$W$17:$W$22,1,0)),1,0)</f>
        <v>0</v>
      </c>
      <c r="EG35" s="158">
        <f>IF(ISERROR(VLOOKUP(AD35,Accueil!$W$17:$W$22,1,0)),1,0)</f>
        <v>0</v>
      </c>
      <c r="EH35" s="158">
        <f>IF(ISERROR(VLOOKUP(AE35,Accueil!$W$17:$W$22,1,0)),1,0)</f>
        <v>0</v>
      </c>
      <c r="EI35" s="158">
        <f>IF(ISERROR(VLOOKUP(AF35,Accueil!$W$17:$W$22,1,0)),1,0)</f>
        <v>0</v>
      </c>
      <c r="EJ35" s="158">
        <f>IF(ISERROR(VLOOKUP(AG35,Accueil!$W$17:$W$22,1,0)),1,0)</f>
        <v>0</v>
      </c>
      <c r="EK35" s="158">
        <f>IF(ISERROR(VLOOKUP(AH35,Accueil!$W$17:$W$22,1,0)),1,0)</f>
        <v>0</v>
      </c>
      <c r="EL35" s="158">
        <f>IF(ISERROR(VLOOKUP(AI35,Accueil!$W$17:$W$22,1,0)),1,0)</f>
        <v>0</v>
      </c>
      <c r="EM35" s="158">
        <f>IF(ISERROR(VLOOKUP(AJ35,Accueil!$W$17:$W$22,1,0)),1,0)</f>
        <v>0</v>
      </c>
      <c r="EN35" s="158">
        <f>IF(ISERROR(VLOOKUP(AK35,Accueil!$W$17:$W$22,1,0)),1,0)</f>
        <v>0</v>
      </c>
      <c r="EO35" s="158">
        <f>IF(ISERROR(VLOOKUP(AL35,Accueil!$W$17:$W$22,1,0)),1,0)</f>
        <v>0</v>
      </c>
      <c r="EP35" s="158">
        <f>IF(ISERROR(VLOOKUP(AM35,Accueil!$W$17:$W$22,1,0)),1,0)</f>
        <v>0</v>
      </c>
      <c r="EQ35" s="158">
        <f>IF(ISERROR(VLOOKUP(AN35,Accueil!$W$17:$W$22,1,0)),1,0)</f>
        <v>0</v>
      </c>
      <c r="ER35" s="158">
        <f>IF(ISERROR(VLOOKUP(AO35,Accueil!$W$17:$W$22,1,0)),1,0)</f>
        <v>0</v>
      </c>
      <c r="ES35" s="158">
        <f>IF(ISERROR(VLOOKUP(AP35,Accueil!$W$17:$W$22,1,0)),1,0)</f>
        <v>0</v>
      </c>
      <c r="ET35" s="158">
        <f>IF(ISERROR(VLOOKUP(AQ35,Accueil!$W$17:$W$22,1,0)),1,0)</f>
        <v>0</v>
      </c>
      <c r="EU35" s="158">
        <f>IF(ISERROR(VLOOKUP(AR35,Accueil!$W$17:$W$22,1,0)),1,0)</f>
        <v>0</v>
      </c>
      <c r="EV35" s="158">
        <f>IF(ISERROR(VLOOKUP(AS35,Accueil!$W$17:$W$22,1,0)),1,0)</f>
        <v>0</v>
      </c>
      <c r="EW35" s="158">
        <f>IF(ISERROR(VLOOKUP(AT35,Accueil!$W$17:$W$22,1,0)),1,0)</f>
        <v>0</v>
      </c>
      <c r="EX35" s="158">
        <f>IF(ISERROR(VLOOKUP(AU35,Accueil!$W$17:$W$22,1,0)),1,0)</f>
        <v>0</v>
      </c>
      <c r="EY35" s="158">
        <f>IF(ISERROR(VLOOKUP(AV35,Accueil!$W$17:$W$22,1,0)),1,0)</f>
        <v>0</v>
      </c>
      <c r="EZ35" s="158">
        <f>IF(ISERROR(VLOOKUP(AW35,Accueil!$W$17:$W$22,1,0)),1,0)</f>
        <v>0</v>
      </c>
      <c r="FA35" s="158">
        <f>IF(ISERROR(VLOOKUP(AX35,Accueil!$W$17:$W$22,1,0)),1,0)</f>
        <v>0</v>
      </c>
      <c r="FB35" s="158">
        <f>IF(ISERROR(VLOOKUP(AY35,Accueil!$W$17:$W$22,1,0)),1,0)</f>
        <v>0</v>
      </c>
      <c r="FC35" s="158">
        <f>IF(ISERROR(VLOOKUP(AZ35,Accueil!$W$17:$W$22,1,0)),1,0)</f>
        <v>0</v>
      </c>
      <c r="FD35" s="158">
        <f>IF(ISERROR(VLOOKUP(BA35,Accueil!$W$17:$W$22,1,0)),1,0)</f>
        <v>0</v>
      </c>
      <c r="FE35" s="158">
        <f>IF(ISERROR(VLOOKUP(BB35,Accueil!$W$17:$W$22,1,0)),1,0)</f>
        <v>0</v>
      </c>
      <c r="FF35" s="158">
        <f>IF(ISERROR(VLOOKUP(BC35,Accueil!$W$17:$W$22,1,0)),1,0)</f>
        <v>0</v>
      </c>
      <c r="FG35" s="158">
        <f>IF(ISERROR(VLOOKUP(BD35,Accueil!$W$17:$W$22,1,0)),1,0)</f>
        <v>0</v>
      </c>
      <c r="FH35" s="158">
        <f>IF(ISERROR(VLOOKUP(BE35,Accueil!$W$17:$W$22,1,0)),1,0)</f>
        <v>0</v>
      </c>
      <c r="FI35" s="158">
        <f>IF(ISERROR(VLOOKUP(BF35,Accueil!$W$17:$W$22,1,0)),1,0)</f>
        <v>0</v>
      </c>
      <c r="FJ35" s="158">
        <f>IF(ISERROR(VLOOKUP(BG35,Accueil!$W$17:$W$22,1,0)),1,0)</f>
        <v>0</v>
      </c>
      <c r="FK35" s="158">
        <f>IF(ISERROR(VLOOKUP(BH35,Accueil!$W$17:$W$22,1,0)),1,0)</f>
        <v>0</v>
      </c>
      <c r="FL35" s="158">
        <f>IF(ISERROR(VLOOKUP(BI35,Accueil!$W$17:$W$22,1,0)),1,0)</f>
        <v>0</v>
      </c>
      <c r="FM35" s="158">
        <f>IF(ISERROR(VLOOKUP(BJ35,Accueil!$W$17:$W$22,1,0)),1,0)</f>
        <v>0</v>
      </c>
      <c r="FN35" s="158">
        <f>IF(ISERROR(VLOOKUP(BK35,Accueil!$W$17:$W$22,1,0)),1,0)</f>
        <v>0</v>
      </c>
      <c r="FO35" s="158">
        <f>IF(ISERROR(VLOOKUP(BL35,Accueil!$W$17:$W$22,1,0)),1,0)</f>
        <v>0</v>
      </c>
      <c r="FP35" s="158">
        <f>IF(ISERROR(VLOOKUP(BM35,Accueil!$W$17:$W$22,1,0)),1,0)</f>
        <v>0</v>
      </c>
      <c r="FQ35" s="158">
        <f>IF(ISERROR(VLOOKUP(BN35,Accueil!$W$17:$W$22,1,0)),1,0)</f>
        <v>0</v>
      </c>
      <c r="FR35" s="158">
        <f>IF(ISERROR(VLOOKUP(BO35,Accueil!$W$17:$W$22,1,0)),1,0)</f>
        <v>0</v>
      </c>
      <c r="FS35" s="158">
        <f>IF(ISERROR(VLOOKUP(BP35,Accueil!$W$17:$W$22,1,0)),1,0)</f>
        <v>0</v>
      </c>
      <c r="FT35" s="158">
        <f>IF(ISERROR(VLOOKUP(BQ35,Accueil!$W$17:$W$22,1,0)),1,0)</f>
        <v>0</v>
      </c>
      <c r="FU35" s="158">
        <f>IF(ISERROR(VLOOKUP(BR35,Accueil!$W$17:$W$22,1,0)),1,0)</f>
        <v>0</v>
      </c>
      <c r="FV35" s="158">
        <f>IF(ISERROR(VLOOKUP(BS35,Accueil!$W$17:$W$22,1,0)),1,0)</f>
        <v>0</v>
      </c>
      <c r="FW35" s="158">
        <f>IF(ISERROR(VLOOKUP(BT35,Accueil!$W$17:$W$22,1,0)),1,0)</f>
        <v>0</v>
      </c>
      <c r="FX35" s="158">
        <f>IF(ISERROR(VLOOKUP(BU35,Accueil!$W$17:$W$22,1,0)),1,0)</f>
        <v>0</v>
      </c>
      <c r="FY35" s="158">
        <f>IF(ISERROR(VLOOKUP(BV35,Accueil!$W$17:$W$22,1,0)),1,0)</f>
        <v>0</v>
      </c>
      <c r="FZ35" s="158">
        <f>IF(ISERROR(VLOOKUP(BW35,Accueil!$W$17:$W$22,1,0)),1,0)</f>
        <v>0</v>
      </c>
      <c r="GA35" s="158">
        <f>IF(ISERROR(VLOOKUP(BX35,Accueil!$W$17:$W$22,1,0)),1,0)</f>
        <v>0</v>
      </c>
      <c r="GB35" s="158">
        <f>IF(ISERROR(VLOOKUP(BY35,Accueil!$W$17:$W$22,1,0)),1,0)</f>
        <v>0</v>
      </c>
      <c r="GC35" s="158">
        <f>IF(ISERROR(VLOOKUP(BZ35,Accueil!$W$17:$W$22,1,0)),1,0)</f>
        <v>0</v>
      </c>
      <c r="GD35" s="158">
        <f>IF(ISERROR(VLOOKUP(CA35,Accueil!$W$17:$W$22,1,0)),1,0)</f>
        <v>0</v>
      </c>
      <c r="GE35" s="158">
        <f>IF(ISERROR(VLOOKUP(CB35,Accueil!$W$17:$W$22,1,0)),1,0)</f>
        <v>0</v>
      </c>
      <c r="GF35" s="158">
        <f>IF(ISERROR(VLOOKUP(CC35,Accueil!$W$17:$W$22,1,0)),1,0)</f>
        <v>0</v>
      </c>
      <c r="GG35" s="158">
        <f>IF(ISERROR(VLOOKUP(CD35,Accueil!$W$17:$W$22,1,0)),1,0)</f>
        <v>0</v>
      </c>
      <c r="GH35" s="158">
        <f>IF(ISERROR(VLOOKUP(CE35,Accueil!$W$17:$W$22,1,0)),1,0)</f>
        <v>0</v>
      </c>
      <c r="GI35" s="158">
        <f>IF(ISERROR(VLOOKUP(CF35,Accueil!$W$17:$W$22,1,0)),1,0)</f>
        <v>0</v>
      </c>
      <c r="GJ35" s="158">
        <f>IF(ISERROR(VLOOKUP(CG35,Accueil!$W$17:$W$22,1,0)),1,0)</f>
        <v>0</v>
      </c>
      <c r="GK35" s="158">
        <f>IF(ISERROR(VLOOKUP(CH35,Accueil!$W$17:$W$22,1,0)),1,0)</f>
        <v>0</v>
      </c>
      <c r="GL35" s="158">
        <f>IF(ISERROR(VLOOKUP(CI35,Accueil!$W$17:$W$22,1,0)),1,0)</f>
        <v>0</v>
      </c>
      <c r="GM35" s="158">
        <f>IF(ISERROR(VLOOKUP(CJ35,Accueil!$W$17:$W$22,1,0)),1,0)</f>
        <v>0</v>
      </c>
      <c r="GN35" s="158">
        <f>IF(ISERROR(VLOOKUP(CK35,Accueil!$W$17:$W$22,1,0)),1,0)</f>
        <v>0</v>
      </c>
      <c r="GO35" s="158">
        <f>IF(ISERROR(VLOOKUP(CL35,Accueil!$W$17:$W$22,1,0)),1,0)</f>
        <v>0</v>
      </c>
      <c r="GP35" s="158">
        <f>IF(ISERROR(VLOOKUP(CM35,Accueil!$W$17:$W$22,1,0)),1,0)</f>
        <v>0</v>
      </c>
      <c r="GQ35" s="158">
        <f>IF(ISERROR(VLOOKUP(CN35,Accueil!$W$17:$W$22,1,0)),1,0)</f>
        <v>0</v>
      </c>
      <c r="GR35" s="158">
        <f>IF(ISERROR(VLOOKUP(CO35,Accueil!$W$17:$W$22,1,0)),1,0)</f>
        <v>0</v>
      </c>
      <c r="GS35" s="158">
        <f>IF(ISERROR(VLOOKUP(CP35,Accueil!$W$17:$W$22,1,0)),1,0)</f>
        <v>0</v>
      </c>
      <c r="GT35" s="158">
        <f>IF(ISERROR(VLOOKUP(CQ35,Accueil!$W$17:$W$22,1,0)),1,0)</f>
        <v>0</v>
      </c>
      <c r="GU35" s="158">
        <f>IF(ISERROR(VLOOKUP(CR35,Accueil!$W$17:$W$22,1,0)),1,0)</f>
        <v>0</v>
      </c>
      <c r="GV35" s="158">
        <f>IF(ISERROR(VLOOKUP(CS35,Accueil!$W$17:$W$22,1,0)),1,0)</f>
        <v>0</v>
      </c>
      <c r="GW35" s="158">
        <f>IF(ISERROR(VLOOKUP(CT35,Accueil!$W$17:$W$22,1,0)),1,0)</f>
        <v>0</v>
      </c>
      <c r="GX35" s="158">
        <f>IF(ISERROR(VLOOKUP(CU35,Accueil!$W$17:$W$22,1,0)),1,0)</f>
        <v>0</v>
      </c>
      <c r="GY35" s="158">
        <f>IF(ISERROR(VLOOKUP(CV35,Accueil!$W$17:$W$22,1,0)),1,0)</f>
        <v>0</v>
      </c>
      <c r="GZ35" s="158">
        <f>IF(ISERROR(VLOOKUP(CW35,Accueil!$W$17:$W$22,1,0)),1,0)</f>
        <v>0</v>
      </c>
      <c r="HA35" s="158">
        <f>IF(ISERROR(VLOOKUP(CX35,Accueil!$W$17:$W$22,1,0)),1,0)</f>
        <v>0</v>
      </c>
      <c r="HB35" s="158">
        <f>IF(ISERROR(VLOOKUP(CY35,Accueil!$W$17:$W$22,1,0)),1,0)</f>
        <v>0</v>
      </c>
      <c r="HC35" s="158">
        <f>IF(ISERROR(VLOOKUP(CZ35,Accueil!$W$17:$W$22,1,0)),1,0)</f>
        <v>0</v>
      </c>
      <c r="HD35" s="158">
        <f>IF(ISERROR(VLOOKUP(DA35,Accueil!$W$17:$W$22,1,0)),1,0)</f>
        <v>0</v>
      </c>
    </row>
    <row r="36" spans="1:212" ht="12.75" customHeight="1">
      <c r="A36" s="360"/>
      <c r="B36" s="12">
        <v>28</v>
      </c>
      <c r="C36" s="26" t="str">
        <f>IF(Accueil!E40="","",Accueil!E40)</f>
        <v/>
      </c>
      <c r="D36" s="27" t="str">
        <f>IF(Accueil!F40="","",Accueil!F40)</f>
        <v/>
      </c>
      <c r="E36" s="83" t="str">
        <f t="shared" si="2"/>
        <v/>
      </c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12">
        <v>28</v>
      </c>
      <c r="DC36" s="11" t="str">
        <f>IF(D36="","",COUNTIF(F36:DA36,Accueil!$AB$28)&amp;" / "&amp;COUNTIF($F$8:$DA$8,"&gt;0")-(COUNTIF(F36:DA36,Accueil!$AG$26)))</f>
        <v/>
      </c>
      <c r="DD36" s="110" t="str">
        <f>IF(D36="","",COUNTIF(F36:DA36,Accueil!$AB$26))</f>
        <v/>
      </c>
      <c r="DE36" s="110" t="str">
        <f>IF(D36="","",IF(COUNTIF($F$8:$DA$8,"&gt;=0")-(COUNTIF(G36:DB36,Accueil!$AG$26))&lt;0,0,COUNTIF($F$8:$DA$8,"&gt;=0")-(COUNTIF(G36:DB36,Accueil!$AG$26))))</f>
        <v/>
      </c>
      <c r="DF36" s="11" t="str">
        <f t="shared" si="3"/>
        <v/>
      </c>
      <c r="DG36" s="29" t="str">
        <f t="shared" si="5"/>
        <v/>
      </c>
      <c r="DH36" s="158">
        <f t="shared" si="4"/>
        <v>0</v>
      </c>
      <c r="DI36" s="158">
        <f>IF(ISERROR(VLOOKUP(F36,Accueil!$W$17:$W$22,1,0)),1,0)</f>
        <v>0</v>
      </c>
      <c r="DJ36" s="158">
        <f>IF(ISERROR(VLOOKUP(G36,Accueil!$W$17:$W$22,1,0)),1,0)</f>
        <v>0</v>
      </c>
      <c r="DK36" s="158">
        <f>IF(ISERROR(VLOOKUP(H36,Accueil!$W$17:$W$22,1,0)),1,0)</f>
        <v>0</v>
      </c>
      <c r="DL36" s="158">
        <f>IF(ISERROR(VLOOKUP(I36,Accueil!$W$17:$W$22,1,0)),1,0)</f>
        <v>0</v>
      </c>
      <c r="DM36" s="158">
        <f>IF(ISERROR(VLOOKUP(J36,Accueil!$W$17:$W$22,1,0)),1,0)</f>
        <v>0</v>
      </c>
      <c r="DN36" s="158">
        <f>IF(ISERROR(VLOOKUP(K36,Accueil!$W$17:$W$22,1,0)),1,0)</f>
        <v>0</v>
      </c>
      <c r="DO36" s="158">
        <f>IF(ISERROR(VLOOKUP(L36,Accueil!$W$17:$W$22,1,0)),1,0)</f>
        <v>0</v>
      </c>
      <c r="DP36" s="158">
        <f>IF(ISERROR(VLOOKUP(M36,Accueil!$W$17:$W$22,1,0)),1,0)</f>
        <v>0</v>
      </c>
      <c r="DQ36" s="158">
        <f>IF(ISERROR(VLOOKUP(N36,Accueil!$W$17:$W$22,1,0)),1,0)</f>
        <v>0</v>
      </c>
      <c r="DR36" s="158">
        <f>IF(ISERROR(VLOOKUP(O36,Accueil!$W$17:$W$22,1,0)),1,0)</f>
        <v>0</v>
      </c>
      <c r="DS36" s="158">
        <f>IF(ISERROR(VLOOKUP(P36,Accueil!$W$17:$W$22,1,0)),1,0)</f>
        <v>0</v>
      </c>
      <c r="DT36" s="158">
        <f>IF(ISERROR(VLOOKUP(Q36,Accueil!$W$17:$W$22,1,0)),1,0)</f>
        <v>0</v>
      </c>
      <c r="DU36" s="158">
        <f>IF(ISERROR(VLOOKUP(R36,Accueil!$W$17:$W$22,1,0)),1,0)</f>
        <v>0</v>
      </c>
      <c r="DV36" s="158">
        <f>IF(ISERROR(VLOOKUP(S36,Accueil!$W$17:$W$22,1,0)),1,0)</f>
        <v>0</v>
      </c>
      <c r="DW36" s="158">
        <f>IF(ISERROR(VLOOKUP(T36,Accueil!$W$17:$W$22,1,0)),1,0)</f>
        <v>0</v>
      </c>
      <c r="DX36" s="158">
        <f>IF(ISERROR(VLOOKUP(U36,Accueil!$W$17:$W$22,1,0)),1,0)</f>
        <v>0</v>
      </c>
      <c r="DY36" s="158">
        <f>IF(ISERROR(VLOOKUP(V36,Accueil!$W$17:$W$22,1,0)),1,0)</f>
        <v>0</v>
      </c>
      <c r="DZ36" s="158">
        <f>IF(ISERROR(VLOOKUP(W36,Accueil!$W$17:$W$22,1,0)),1,0)</f>
        <v>0</v>
      </c>
      <c r="EA36" s="158">
        <f>IF(ISERROR(VLOOKUP(X36,Accueil!$W$17:$W$22,1,0)),1,0)</f>
        <v>0</v>
      </c>
      <c r="EB36" s="158">
        <f>IF(ISERROR(VLOOKUP(Y36,Accueil!$W$17:$W$22,1,0)),1,0)</f>
        <v>0</v>
      </c>
      <c r="EC36" s="158">
        <f>IF(ISERROR(VLOOKUP(Z36,Accueil!$W$17:$W$22,1,0)),1,0)</f>
        <v>0</v>
      </c>
      <c r="ED36" s="158">
        <f>IF(ISERROR(VLOOKUP(AA36,Accueil!$W$17:$W$22,1,0)),1,0)</f>
        <v>0</v>
      </c>
      <c r="EE36" s="158">
        <f>IF(ISERROR(VLOOKUP(AB36,Accueil!$W$17:$W$22,1,0)),1,0)</f>
        <v>0</v>
      </c>
      <c r="EF36" s="158">
        <f>IF(ISERROR(VLOOKUP(AC36,Accueil!$W$17:$W$22,1,0)),1,0)</f>
        <v>0</v>
      </c>
      <c r="EG36" s="158">
        <f>IF(ISERROR(VLOOKUP(AD36,Accueil!$W$17:$W$22,1,0)),1,0)</f>
        <v>0</v>
      </c>
      <c r="EH36" s="158">
        <f>IF(ISERROR(VLOOKUP(AE36,Accueil!$W$17:$W$22,1,0)),1,0)</f>
        <v>0</v>
      </c>
      <c r="EI36" s="158">
        <f>IF(ISERROR(VLOOKUP(AF36,Accueil!$W$17:$W$22,1,0)),1,0)</f>
        <v>0</v>
      </c>
      <c r="EJ36" s="158">
        <f>IF(ISERROR(VLOOKUP(AG36,Accueil!$W$17:$W$22,1,0)),1,0)</f>
        <v>0</v>
      </c>
      <c r="EK36" s="158">
        <f>IF(ISERROR(VLOOKUP(AH36,Accueil!$W$17:$W$22,1,0)),1,0)</f>
        <v>0</v>
      </c>
      <c r="EL36" s="158">
        <f>IF(ISERROR(VLOOKUP(AI36,Accueil!$W$17:$W$22,1,0)),1,0)</f>
        <v>0</v>
      </c>
      <c r="EM36" s="158">
        <f>IF(ISERROR(VLOOKUP(AJ36,Accueil!$W$17:$W$22,1,0)),1,0)</f>
        <v>0</v>
      </c>
      <c r="EN36" s="158">
        <f>IF(ISERROR(VLOOKUP(AK36,Accueil!$W$17:$W$22,1,0)),1,0)</f>
        <v>0</v>
      </c>
      <c r="EO36" s="158">
        <f>IF(ISERROR(VLOOKUP(AL36,Accueil!$W$17:$W$22,1,0)),1,0)</f>
        <v>0</v>
      </c>
      <c r="EP36" s="158">
        <f>IF(ISERROR(VLOOKUP(AM36,Accueil!$W$17:$W$22,1,0)),1,0)</f>
        <v>0</v>
      </c>
      <c r="EQ36" s="158">
        <f>IF(ISERROR(VLOOKUP(AN36,Accueil!$W$17:$W$22,1,0)),1,0)</f>
        <v>0</v>
      </c>
      <c r="ER36" s="158">
        <f>IF(ISERROR(VLOOKUP(AO36,Accueil!$W$17:$W$22,1,0)),1,0)</f>
        <v>0</v>
      </c>
      <c r="ES36" s="158">
        <f>IF(ISERROR(VLOOKUP(AP36,Accueil!$W$17:$W$22,1,0)),1,0)</f>
        <v>0</v>
      </c>
      <c r="ET36" s="158">
        <f>IF(ISERROR(VLOOKUP(AQ36,Accueil!$W$17:$W$22,1,0)),1,0)</f>
        <v>0</v>
      </c>
      <c r="EU36" s="158">
        <f>IF(ISERROR(VLOOKUP(AR36,Accueil!$W$17:$W$22,1,0)),1,0)</f>
        <v>0</v>
      </c>
      <c r="EV36" s="158">
        <f>IF(ISERROR(VLOOKUP(AS36,Accueil!$W$17:$W$22,1,0)),1,0)</f>
        <v>0</v>
      </c>
      <c r="EW36" s="158">
        <f>IF(ISERROR(VLOOKUP(AT36,Accueil!$W$17:$W$22,1,0)),1,0)</f>
        <v>0</v>
      </c>
      <c r="EX36" s="158">
        <f>IF(ISERROR(VLOOKUP(AU36,Accueil!$W$17:$W$22,1,0)),1,0)</f>
        <v>0</v>
      </c>
      <c r="EY36" s="158">
        <f>IF(ISERROR(VLOOKUP(AV36,Accueil!$W$17:$W$22,1,0)),1,0)</f>
        <v>0</v>
      </c>
      <c r="EZ36" s="158">
        <f>IF(ISERROR(VLOOKUP(AW36,Accueil!$W$17:$W$22,1,0)),1,0)</f>
        <v>0</v>
      </c>
      <c r="FA36" s="158">
        <f>IF(ISERROR(VLOOKUP(AX36,Accueil!$W$17:$W$22,1,0)),1,0)</f>
        <v>0</v>
      </c>
      <c r="FB36" s="158">
        <f>IF(ISERROR(VLOOKUP(AY36,Accueil!$W$17:$W$22,1,0)),1,0)</f>
        <v>0</v>
      </c>
      <c r="FC36" s="158">
        <f>IF(ISERROR(VLOOKUP(AZ36,Accueil!$W$17:$W$22,1,0)),1,0)</f>
        <v>0</v>
      </c>
      <c r="FD36" s="158">
        <f>IF(ISERROR(VLOOKUP(BA36,Accueil!$W$17:$W$22,1,0)),1,0)</f>
        <v>0</v>
      </c>
      <c r="FE36" s="158">
        <f>IF(ISERROR(VLOOKUP(BB36,Accueil!$W$17:$W$22,1,0)),1,0)</f>
        <v>0</v>
      </c>
      <c r="FF36" s="158">
        <f>IF(ISERROR(VLOOKUP(BC36,Accueil!$W$17:$W$22,1,0)),1,0)</f>
        <v>0</v>
      </c>
      <c r="FG36" s="158">
        <f>IF(ISERROR(VLOOKUP(BD36,Accueil!$W$17:$W$22,1,0)),1,0)</f>
        <v>0</v>
      </c>
      <c r="FH36" s="158">
        <f>IF(ISERROR(VLOOKUP(BE36,Accueil!$W$17:$W$22,1,0)),1,0)</f>
        <v>0</v>
      </c>
      <c r="FI36" s="158">
        <f>IF(ISERROR(VLOOKUP(BF36,Accueil!$W$17:$W$22,1,0)),1,0)</f>
        <v>0</v>
      </c>
      <c r="FJ36" s="158">
        <f>IF(ISERROR(VLOOKUP(BG36,Accueil!$W$17:$W$22,1,0)),1,0)</f>
        <v>0</v>
      </c>
      <c r="FK36" s="158">
        <f>IF(ISERROR(VLOOKUP(BH36,Accueil!$W$17:$W$22,1,0)),1,0)</f>
        <v>0</v>
      </c>
      <c r="FL36" s="158">
        <f>IF(ISERROR(VLOOKUP(BI36,Accueil!$W$17:$W$22,1,0)),1,0)</f>
        <v>0</v>
      </c>
      <c r="FM36" s="158">
        <f>IF(ISERROR(VLOOKUP(BJ36,Accueil!$W$17:$W$22,1,0)),1,0)</f>
        <v>0</v>
      </c>
      <c r="FN36" s="158">
        <f>IF(ISERROR(VLOOKUP(BK36,Accueil!$W$17:$W$22,1,0)),1,0)</f>
        <v>0</v>
      </c>
      <c r="FO36" s="158">
        <f>IF(ISERROR(VLOOKUP(BL36,Accueil!$W$17:$W$22,1,0)),1,0)</f>
        <v>0</v>
      </c>
      <c r="FP36" s="158">
        <f>IF(ISERROR(VLOOKUP(BM36,Accueil!$W$17:$W$22,1,0)),1,0)</f>
        <v>0</v>
      </c>
      <c r="FQ36" s="158">
        <f>IF(ISERROR(VLOOKUP(BN36,Accueil!$W$17:$W$22,1,0)),1,0)</f>
        <v>0</v>
      </c>
      <c r="FR36" s="158">
        <f>IF(ISERROR(VLOOKUP(BO36,Accueil!$W$17:$W$22,1,0)),1,0)</f>
        <v>0</v>
      </c>
      <c r="FS36" s="158">
        <f>IF(ISERROR(VLOOKUP(BP36,Accueil!$W$17:$W$22,1,0)),1,0)</f>
        <v>0</v>
      </c>
      <c r="FT36" s="158">
        <f>IF(ISERROR(VLOOKUP(BQ36,Accueil!$W$17:$W$22,1,0)),1,0)</f>
        <v>0</v>
      </c>
      <c r="FU36" s="158">
        <f>IF(ISERROR(VLOOKUP(BR36,Accueil!$W$17:$W$22,1,0)),1,0)</f>
        <v>0</v>
      </c>
      <c r="FV36" s="158">
        <f>IF(ISERROR(VLOOKUP(BS36,Accueil!$W$17:$W$22,1,0)),1,0)</f>
        <v>0</v>
      </c>
      <c r="FW36" s="158">
        <f>IF(ISERROR(VLOOKUP(BT36,Accueil!$W$17:$W$22,1,0)),1,0)</f>
        <v>0</v>
      </c>
      <c r="FX36" s="158">
        <f>IF(ISERROR(VLOOKUP(BU36,Accueil!$W$17:$W$22,1,0)),1,0)</f>
        <v>0</v>
      </c>
      <c r="FY36" s="158">
        <f>IF(ISERROR(VLOOKUP(BV36,Accueil!$W$17:$W$22,1,0)),1,0)</f>
        <v>0</v>
      </c>
      <c r="FZ36" s="158">
        <f>IF(ISERROR(VLOOKUP(BW36,Accueil!$W$17:$W$22,1,0)),1,0)</f>
        <v>0</v>
      </c>
      <c r="GA36" s="158">
        <f>IF(ISERROR(VLOOKUP(BX36,Accueil!$W$17:$W$22,1,0)),1,0)</f>
        <v>0</v>
      </c>
      <c r="GB36" s="158">
        <f>IF(ISERROR(VLOOKUP(BY36,Accueil!$W$17:$W$22,1,0)),1,0)</f>
        <v>0</v>
      </c>
      <c r="GC36" s="158">
        <f>IF(ISERROR(VLOOKUP(BZ36,Accueil!$W$17:$W$22,1,0)),1,0)</f>
        <v>0</v>
      </c>
      <c r="GD36" s="158">
        <f>IF(ISERROR(VLOOKUP(CA36,Accueil!$W$17:$W$22,1,0)),1,0)</f>
        <v>0</v>
      </c>
      <c r="GE36" s="158">
        <f>IF(ISERROR(VLOOKUP(CB36,Accueil!$W$17:$W$22,1,0)),1,0)</f>
        <v>0</v>
      </c>
      <c r="GF36" s="158">
        <f>IF(ISERROR(VLOOKUP(CC36,Accueil!$W$17:$W$22,1,0)),1,0)</f>
        <v>0</v>
      </c>
      <c r="GG36" s="158">
        <f>IF(ISERROR(VLOOKUP(CD36,Accueil!$W$17:$W$22,1,0)),1,0)</f>
        <v>0</v>
      </c>
      <c r="GH36" s="158">
        <f>IF(ISERROR(VLOOKUP(CE36,Accueil!$W$17:$W$22,1,0)),1,0)</f>
        <v>0</v>
      </c>
      <c r="GI36" s="158">
        <f>IF(ISERROR(VLOOKUP(CF36,Accueil!$W$17:$W$22,1,0)),1,0)</f>
        <v>0</v>
      </c>
      <c r="GJ36" s="158">
        <f>IF(ISERROR(VLOOKUP(CG36,Accueil!$W$17:$W$22,1,0)),1,0)</f>
        <v>0</v>
      </c>
      <c r="GK36" s="158">
        <f>IF(ISERROR(VLOOKUP(CH36,Accueil!$W$17:$W$22,1,0)),1,0)</f>
        <v>0</v>
      </c>
      <c r="GL36" s="158">
        <f>IF(ISERROR(VLOOKUP(CI36,Accueil!$W$17:$W$22,1,0)),1,0)</f>
        <v>0</v>
      </c>
      <c r="GM36" s="158">
        <f>IF(ISERROR(VLOOKUP(CJ36,Accueil!$W$17:$W$22,1,0)),1,0)</f>
        <v>0</v>
      </c>
      <c r="GN36" s="158">
        <f>IF(ISERROR(VLOOKUP(CK36,Accueil!$W$17:$W$22,1,0)),1,0)</f>
        <v>0</v>
      </c>
      <c r="GO36" s="158">
        <f>IF(ISERROR(VLOOKUP(CL36,Accueil!$W$17:$W$22,1,0)),1,0)</f>
        <v>0</v>
      </c>
      <c r="GP36" s="158">
        <f>IF(ISERROR(VLOOKUP(CM36,Accueil!$W$17:$W$22,1,0)),1,0)</f>
        <v>0</v>
      </c>
      <c r="GQ36" s="158">
        <f>IF(ISERROR(VLOOKUP(CN36,Accueil!$W$17:$W$22,1,0)),1,0)</f>
        <v>0</v>
      </c>
      <c r="GR36" s="158">
        <f>IF(ISERROR(VLOOKUP(CO36,Accueil!$W$17:$W$22,1,0)),1,0)</f>
        <v>0</v>
      </c>
      <c r="GS36" s="158">
        <f>IF(ISERROR(VLOOKUP(CP36,Accueil!$W$17:$W$22,1,0)),1,0)</f>
        <v>0</v>
      </c>
      <c r="GT36" s="158">
        <f>IF(ISERROR(VLOOKUP(CQ36,Accueil!$W$17:$W$22,1,0)),1,0)</f>
        <v>0</v>
      </c>
      <c r="GU36" s="158">
        <f>IF(ISERROR(VLOOKUP(CR36,Accueil!$W$17:$W$22,1,0)),1,0)</f>
        <v>0</v>
      </c>
      <c r="GV36" s="158">
        <f>IF(ISERROR(VLOOKUP(CS36,Accueil!$W$17:$W$22,1,0)),1,0)</f>
        <v>0</v>
      </c>
      <c r="GW36" s="158">
        <f>IF(ISERROR(VLOOKUP(CT36,Accueil!$W$17:$W$22,1,0)),1,0)</f>
        <v>0</v>
      </c>
      <c r="GX36" s="158">
        <f>IF(ISERROR(VLOOKUP(CU36,Accueil!$W$17:$W$22,1,0)),1,0)</f>
        <v>0</v>
      </c>
      <c r="GY36" s="158">
        <f>IF(ISERROR(VLOOKUP(CV36,Accueil!$W$17:$W$22,1,0)),1,0)</f>
        <v>0</v>
      </c>
      <c r="GZ36" s="158">
        <f>IF(ISERROR(VLOOKUP(CW36,Accueil!$W$17:$W$22,1,0)),1,0)</f>
        <v>0</v>
      </c>
      <c r="HA36" s="158">
        <f>IF(ISERROR(VLOOKUP(CX36,Accueil!$W$17:$W$22,1,0)),1,0)</f>
        <v>0</v>
      </c>
      <c r="HB36" s="158">
        <f>IF(ISERROR(VLOOKUP(CY36,Accueil!$W$17:$W$22,1,0)),1,0)</f>
        <v>0</v>
      </c>
      <c r="HC36" s="158">
        <f>IF(ISERROR(VLOOKUP(CZ36,Accueil!$W$17:$W$22,1,0)),1,0)</f>
        <v>0</v>
      </c>
      <c r="HD36" s="158">
        <f>IF(ISERROR(VLOOKUP(DA36,Accueil!$W$17:$W$22,1,0)),1,0)</f>
        <v>0</v>
      </c>
    </row>
    <row r="37" spans="1:212" ht="12.75" customHeight="1">
      <c r="A37" s="360"/>
      <c r="B37" s="12">
        <v>29</v>
      </c>
      <c r="C37" s="26" t="str">
        <f>IF(Accueil!E41="","",Accueil!E41)</f>
        <v/>
      </c>
      <c r="D37" s="27" t="str">
        <f>IF(Accueil!F41="","",Accueil!F41)</f>
        <v/>
      </c>
      <c r="E37" s="83" t="str">
        <f t="shared" si="2"/>
        <v/>
      </c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  <c r="CN37" s="244"/>
      <c r="CO37" s="244"/>
      <c r="CP37" s="244"/>
      <c r="CQ37" s="244"/>
      <c r="CR37" s="244"/>
      <c r="CS37" s="244"/>
      <c r="CT37" s="244"/>
      <c r="CU37" s="244"/>
      <c r="CV37" s="244"/>
      <c r="CW37" s="244"/>
      <c r="CX37" s="244"/>
      <c r="CY37" s="244"/>
      <c r="CZ37" s="244"/>
      <c r="DA37" s="244"/>
      <c r="DB37" s="12">
        <v>29</v>
      </c>
      <c r="DC37" s="11" t="str">
        <f>IF(D37="","",COUNTIF(F37:DA37,Accueil!$AB$28)&amp;" / "&amp;COUNTIF($F$8:$DA$8,"&gt;0")-(COUNTIF(F37:DA37,Accueil!$AG$26)))</f>
        <v/>
      </c>
      <c r="DD37" s="110" t="str">
        <f>IF(D37="","",COUNTIF(F37:DA37,Accueil!$AB$26))</f>
        <v/>
      </c>
      <c r="DE37" s="110" t="str">
        <f>IF(D37="","",IF(COUNTIF($F$8:$DA$8,"&gt;=0")-(COUNTIF(G37:DB37,Accueil!$AG$26))&lt;0,0,COUNTIF($F$8:$DA$8,"&gt;=0")-(COUNTIF(G37:DB37,Accueil!$AG$26))))</f>
        <v/>
      </c>
      <c r="DF37" s="11" t="str">
        <f t="shared" si="3"/>
        <v/>
      </c>
      <c r="DG37" s="29" t="str">
        <f t="shared" si="5"/>
        <v/>
      </c>
      <c r="DH37" s="158">
        <f t="shared" si="4"/>
        <v>0</v>
      </c>
      <c r="DI37" s="158">
        <f>IF(ISERROR(VLOOKUP(F37,Accueil!$W$17:$W$22,1,0)),1,0)</f>
        <v>0</v>
      </c>
      <c r="DJ37" s="158">
        <f>IF(ISERROR(VLOOKUP(G37,Accueil!$W$17:$W$22,1,0)),1,0)</f>
        <v>0</v>
      </c>
      <c r="DK37" s="158">
        <f>IF(ISERROR(VLOOKUP(H37,Accueil!$W$17:$W$22,1,0)),1,0)</f>
        <v>0</v>
      </c>
      <c r="DL37" s="158">
        <f>IF(ISERROR(VLOOKUP(I37,Accueil!$W$17:$W$22,1,0)),1,0)</f>
        <v>0</v>
      </c>
      <c r="DM37" s="158">
        <f>IF(ISERROR(VLOOKUP(J37,Accueil!$W$17:$W$22,1,0)),1,0)</f>
        <v>0</v>
      </c>
      <c r="DN37" s="158">
        <f>IF(ISERROR(VLOOKUP(K37,Accueil!$W$17:$W$22,1,0)),1,0)</f>
        <v>0</v>
      </c>
      <c r="DO37" s="158">
        <f>IF(ISERROR(VLOOKUP(L37,Accueil!$W$17:$W$22,1,0)),1,0)</f>
        <v>0</v>
      </c>
      <c r="DP37" s="158">
        <f>IF(ISERROR(VLOOKUP(M37,Accueil!$W$17:$W$22,1,0)),1,0)</f>
        <v>0</v>
      </c>
      <c r="DQ37" s="158">
        <f>IF(ISERROR(VLOOKUP(N37,Accueil!$W$17:$W$22,1,0)),1,0)</f>
        <v>0</v>
      </c>
      <c r="DR37" s="158">
        <f>IF(ISERROR(VLOOKUP(O37,Accueil!$W$17:$W$22,1,0)),1,0)</f>
        <v>0</v>
      </c>
      <c r="DS37" s="158">
        <f>IF(ISERROR(VLOOKUP(P37,Accueil!$W$17:$W$22,1,0)),1,0)</f>
        <v>0</v>
      </c>
      <c r="DT37" s="158">
        <f>IF(ISERROR(VLOOKUP(Q37,Accueil!$W$17:$W$22,1,0)),1,0)</f>
        <v>0</v>
      </c>
      <c r="DU37" s="158">
        <f>IF(ISERROR(VLOOKUP(R37,Accueil!$W$17:$W$22,1,0)),1,0)</f>
        <v>0</v>
      </c>
      <c r="DV37" s="158">
        <f>IF(ISERROR(VLOOKUP(S37,Accueil!$W$17:$W$22,1,0)),1,0)</f>
        <v>0</v>
      </c>
      <c r="DW37" s="158">
        <f>IF(ISERROR(VLOOKUP(T37,Accueil!$W$17:$W$22,1,0)),1,0)</f>
        <v>0</v>
      </c>
      <c r="DX37" s="158">
        <f>IF(ISERROR(VLOOKUP(U37,Accueil!$W$17:$W$22,1,0)),1,0)</f>
        <v>0</v>
      </c>
      <c r="DY37" s="158">
        <f>IF(ISERROR(VLOOKUP(V37,Accueil!$W$17:$W$22,1,0)),1,0)</f>
        <v>0</v>
      </c>
      <c r="DZ37" s="158">
        <f>IF(ISERROR(VLOOKUP(W37,Accueil!$W$17:$W$22,1,0)),1,0)</f>
        <v>0</v>
      </c>
      <c r="EA37" s="158">
        <f>IF(ISERROR(VLOOKUP(X37,Accueil!$W$17:$W$22,1,0)),1,0)</f>
        <v>0</v>
      </c>
      <c r="EB37" s="158">
        <f>IF(ISERROR(VLOOKUP(Y37,Accueil!$W$17:$W$22,1,0)),1,0)</f>
        <v>0</v>
      </c>
      <c r="EC37" s="158">
        <f>IF(ISERROR(VLOOKUP(Z37,Accueil!$W$17:$W$22,1,0)),1,0)</f>
        <v>0</v>
      </c>
      <c r="ED37" s="158">
        <f>IF(ISERROR(VLOOKUP(AA37,Accueil!$W$17:$W$22,1,0)),1,0)</f>
        <v>0</v>
      </c>
      <c r="EE37" s="158">
        <f>IF(ISERROR(VLOOKUP(AB37,Accueil!$W$17:$W$22,1,0)),1,0)</f>
        <v>0</v>
      </c>
      <c r="EF37" s="158">
        <f>IF(ISERROR(VLOOKUP(AC37,Accueil!$W$17:$W$22,1,0)),1,0)</f>
        <v>0</v>
      </c>
      <c r="EG37" s="158">
        <f>IF(ISERROR(VLOOKUP(AD37,Accueil!$W$17:$W$22,1,0)),1,0)</f>
        <v>0</v>
      </c>
      <c r="EH37" s="158">
        <f>IF(ISERROR(VLOOKUP(AE37,Accueil!$W$17:$W$22,1,0)),1,0)</f>
        <v>0</v>
      </c>
      <c r="EI37" s="158">
        <f>IF(ISERROR(VLOOKUP(AF37,Accueil!$W$17:$W$22,1,0)),1,0)</f>
        <v>0</v>
      </c>
      <c r="EJ37" s="158">
        <f>IF(ISERROR(VLOOKUP(AG37,Accueil!$W$17:$W$22,1,0)),1,0)</f>
        <v>0</v>
      </c>
      <c r="EK37" s="158">
        <f>IF(ISERROR(VLOOKUP(AH37,Accueil!$W$17:$W$22,1,0)),1,0)</f>
        <v>0</v>
      </c>
      <c r="EL37" s="158">
        <f>IF(ISERROR(VLOOKUP(AI37,Accueil!$W$17:$W$22,1,0)),1,0)</f>
        <v>0</v>
      </c>
      <c r="EM37" s="158">
        <f>IF(ISERROR(VLOOKUP(AJ37,Accueil!$W$17:$W$22,1,0)),1,0)</f>
        <v>0</v>
      </c>
      <c r="EN37" s="158">
        <f>IF(ISERROR(VLOOKUP(AK37,Accueil!$W$17:$W$22,1,0)),1,0)</f>
        <v>0</v>
      </c>
      <c r="EO37" s="158">
        <f>IF(ISERROR(VLOOKUP(AL37,Accueil!$W$17:$W$22,1,0)),1,0)</f>
        <v>0</v>
      </c>
      <c r="EP37" s="158">
        <f>IF(ISERROR(VLOOKUP(AM37,Accueil!$W$17:$W$22,1,0)),1,0)</f>
        <v>0</v>
      </c>
      <c r="EQ37" s="158">
        <f>IF(ISERROR(VLOOKUP(AN37,Accueil!$W$17:$W$22,1,0)),1,0)</f>
        <v>0</v>
      </c>
      <c r="ER37" s="158">
        <f>IF(ISERROR(VLOOKUP(AO37,Accueil!$W$17:$W$22,1,0)),1,0)</f>
        <v>0</v>
      </c>
      <c r="ES37" s="158">
        <f>IF(ISERROR(VLOOKUP(AP37,Accueil!$W$17:$W$22,1,0)),1,0)</f>
        <v>0</v>
      </c>
      <c r="ET37" s="158">
        <f>IF(ISERROR(VLOOKUP(AQ37,Accueil!$W$17:$W$22,1,0)),1,0)</f>
        <v>0</v>
      </c>
      <c r="EU37" s="158">
        <f>IF(ISERROR(VLOOKUP(AR37,Accueil!$W$17:$W$22,1,0)),1,0)</f>
        <v>0</v>
      </c>
      <c r="EV37" s="158">
        <f>IF(ISERROR(VLOOKUP(AS37,Accueil!$W$17:$W$22,1,0)),1,0)</f>
        <v>0</v>
      </c>
      <c r="EW37" s="158">
        <f>IF(ISERROR(VLOOKUP(AT37,Accueil!$W$17:$W$22,1,0)),1,0)</f>
        <v>0</v>
      </c>
      <c r="EX37" s="158">
        <f>IF(ISERROR(VLOOKUP(AU37,Accueil!$W$17:$W$22,1,0)),1,0)</f>
        <v>0</v>
      </c>
      <c r="EY37" s="158">
        <f>IF(ISERROR(VLOOKUP(AV37,Accueil!$W$17:$W$22,1,0)),1,0)</f>
        <v>0</v>
      </c>
      <c r="EZ37" s="158">
        <f>IF(ISERROR(VLOOKUP(AW37,Accueil!$W$17:$W$22,1,0)),1,0)</f>
        <v>0</v>
      </c>
      <c r="FA37" s="158">
        <f>IF(ISERROR(VLOOKUP(AX37,Accueil!$W$17:$W$22,1,0)),1,0)</f>
        <v>0</v>
      </c>
      <c r="FB37" s="158">
        <f>IF(ISERROR(VLOOKUP(AY37,Accueil!$W$17:$W$22,1,0)),1,0)</f>
        <v>0</v>
      </c>
      <c r="FC37" s="158">
        <f>IF(ISERROR(VLOOKUP(AZ37,Accueil!$W$17:$W$22,1,0)),1,0)</f>
        <v>0</v>
      </c>
      <c r="FD37" s="158">
        <f>IF(ISERROR(VLOOKUP(BA37,Accueil!$W$17:$W$22,1,0)),1,0)</f>
        <v>0</v>
      </c>
      <c r="FE37" s="158">
        <f>IF(ISERROR(VLOOKUP(BB37,Accueil!$W$17:$W$22,1,0)),1,0)</f>
        <v>0</v>
      </c>
      <c r="FF37" s="158">
        <f>IF(ISERROR(VLOOKUP(BC37,Accueil!$W$17:$W$22,1,0)),1,0)</f>
        <v>0</v>
      </c>
      <c r="FG37" s="158">
        <f>IF(ISERROR(VLOOKUP(BD37,Accueil!$W$17:$W$22,1,0)),1,0)</f>
        <v>0</v>
      </c>
      <c r="FH37" s="158">
        <f>IF(ISERROR(VLOOKUP(BE37,Accueil!$W$17:$W$22,1,0)),1,0)</f>
        <v>0</v>
      </c>
      <c r="FI37" s="158">
        <f>IF(ISERROR(VLOOKUP(BF37,Accueil!$W$17:$W$22,1,0)),1,0)</f>
        <v>0</v>
      </c>
      <c r="FJ37" s="158">
        <f>IF(ISERROR(VLOOKUP(BG37,Accueil!$W$17:$W$22,1,0)),1,0)</f>
        <v>0</v>
      </c>
      <c r="FK37" s="158">
        <f>IF(ISERROR(VLOOKUP(BH37,Accueil!$W$17:$W$22,1,0)),1,0)</f>
        <v>0</v>
      </c>
      <c r="FL37" s="158">
        <f>IF(ISERROR(VLOOKUP(BI37,Accueil!$W$17:$W$22,1,0)),1,0)</f>
        <v>0</v>
      </c>
      <c r="FM37" s="158">
        <f>IF(ISERROR(VLOOKUP(BJ37,Accueil!$W$17:$W$22,1,0)),1,0)</f>
        <v>0</v>
      </c>
      <c r="FN37" s="158">
        <f>IF(ISERROR(VLOOKUP(BK37,Accueil!$W$17:$W$22,1,0)),1,0)</f>
        <v>0</v>
      </c>
      <c r="FO37" s="158">
        <f>IF(ISERROR(VLOOKUP(BL37,Accueil!$W$17:$W$22,1,0)),1,0)</f>
        <v>0</v>
      </c>
      <c r="FP37" s="158">
        <f>IF(ISERROR(VLOOKUP(BM37,Accueil!$W$17:$W$22,1,0)),1,0)</f>
        <v>0</v>
      </c>
      <c r="FQ37" s="158">
        <f>IF(ISERROR(VLOOKUP(BN37,Accueil!$W$17:$W$22,1,0)),1,0)</f>
        <v>0</v>
      </c>
      <c r="FR37" s="158">
        <f>IF(ISERROR(VLOOKUP(BO37,Accueil!$W$17:$W$22,1,0)),1,0)</f>
        <v>0</v>
      </c>
      <c r="FS37" s="158">
        <f>IF(ISERROR(VLOOKUP(BP37,Accueil!$W$17:$W$22,1,0)),1,0)</f>
        <v>0</v>
      </c>
      <c r="FT37" s="158">
        <f>IF(ISERROR(VLOOKUP(BQ37,Accueil!$W$17:$W$22,1,0)),1,0)</f>
        <v>0</v>
      </c>
      <c r="FU37" s="158">
        <f>IF(ISERROR(VLOOKUP(BR37,Accueil!$W$17:$W$22,1,0)),1,0)</f>
        <v>0</v>
      </c>
      <c r="FV37" s="158">
        <f>IF(ISERROR(VLOOKUP(BS37,Accueil!$W$17:$W$22,1,0)),1,0)</f>
        <v>0</v>
      </c>
      <c r="FW37" s="158">
        <f>IF(ISERROR(VLOOKUP(BT37,Accueil!$W$17:$W$22,1,0)),1,0)</f>
        <v>0</v>
      </c>
      <c r="FX37" s="158">
        <f>IF(ISERROR(VLOOKUP(BU37,Accueil!$W$17:$W$22,1,0)),1,0)</f>
        <v>0</v>
      </c>
      <c r="FY37" s="158">
        <f>IF(ISERROR(VLOOKUP(BV37,Accueil!$W$17:$W$22,1,0)),1,0)</f>
        <v>0</v>
      </c>
      <c r="FZ37" s="158">
        <f>IF(ISERROR(VLOOKUP(BW37,Accueil!$W$17:$W$22,1,0)),1,0)</f>
        <v>0</v>
      </c>
      <c r="GA37" s="158">
        <f>IF(ISERROR(VLOOKUP(BX37,Accueil!$W$17:$W$22,1,0)),1,0)</f>
        <v>0</v>
      </c>
      <c r="GB37" s="158">
        <f>IF(ISERROR(VLOOKUP(BY37,Accueil!$W$17:$W$22,1,0)),1,0)</f>
        <v>0</v>
      </c>
      <c r="GC37" s="158">
        <f>IF(ISERROR(VLOOKUP(BZ37,Accueil!$W$17:$W$22,1,0)),1,0)</f>
        <v>0</v>
      </c>
      <c r="GD37" s="158">
        <f>IF(ISERROR(VLOOKUP(CA37,Accueil!$W$17:$W$22,1,0)),1,0)</f>
        <v>0</v>
      </c>
      <c r="GE37" s="158">
        <f>IF(ISERROR(VLOOKUP(CB37,Accueil!$W$17:$W$22,1,0)),1,0)</f>
        <v>0</v>
      </c>
      <c r="GF37" s="158">
        <f>IF(ISERROR(VLOOKUP(CC37,Accueil!$W$17:$W$22,1,0)),1,0)</f>
        <v>0</v>
      </c>
      <c r="GG37" s="158">
        <f>IF(ISERROR(VLOOKUP(CD37,Accueil!$W$17:$W$22,1,0)),1,0)</f>
        <v>0</v>
      </c>
      <c r="GH37" s="158">
        <f>IF(ISERROR(VLOOKUP(CE37,Accueil!$W$17:$W$22,1,0)),1,0)</f>
        <v>0</v>
      </c>
      <c r="GI37" s="158">
        <f>IF(ISERROR(VLOOKUP(CF37,Accueil!$W$17:$W$22,1,0)),1,0)</f>
        <v>0</v>
      </c>
      <c r="GJ37" s="158">
        <f>IF(ISERROR(VLOOKUP(CG37,Accueil!$W$17:$W$22,1,0)),1,0)</f>
        <v>0</v>
      </c>
      <c r="GK37" s="158">
        <f>IF(ISERROR(VLOOKUP(CH37,Accueil!$W$17:$W$22,1,0)),1,0)</f>
        <v>0</v>
      </c>
      <c r="GL37" s="158">
        <f>IF(ISERROR(VLOOKUP(CI37,Accueil!$W$17:$W$22,1,0)),1,0)</f>
        <v>0</v>
      </c>
      <c r="GM37" s="158">
        <f>IF(ISERROR(VLOOKUP(CJ37,Accueil!$W$17:$W$22,1,0)),1,0)</f>
        <v>0</v>
      </c>
      <c r="GN37" s="158">
        <f>IF(ISERROR(VLOOKUP(CK37,Accueil!$W$17:$W$22,1,0)),1,0)</f>
        <v>0</v>
      </c>
      <c r="GO37" s="158">
        <f>IF(ISERROR(VLOOKUP(CL37,Accueil!$W$17:$W$22,1,0)),1,0)</f>
        <v>0</v>
      </c>
      <c r="GP37" s="158">
        <f>IF(ISERROR(VLOOKUP(CM37,Accueil!$W$17:$W$22,1,0)),1,0)</f>
        <v>0</v>
      </c>
      <c r="GQ37" s="158">
        <f>IF(ISERROR(VLOOKUP(CN37,Accueil!$W$17:$W$22,1,0)),1,0)</f>
        <v>0</v>
      </c>
      <c r="GR37" s="158">
        <f>IF(ISERROR(VLOOKUP(CO37,Accueil!$W$17:$W$22,1,0)),1,0)</f>
        <v>0</v>
      </c>
      <c r="GS37" s="158">
        <f>IF(ISERROR(VLOOKUP(CP37,Accueil!$W$17:$W$22,1,0)),1,0)</f>
        <v>0</v>
      </c>
      <c r="GT37" s="158">
        <f>IF(ISERROR(VLOOKUP(CQ37,Accueil!$W$17:$W$22,1,0)),1,0)</f>
        <v>0</v>
      </c>
      <c r="GU37" s="158">
        <f>IF(ISERROR(VLOOKUP(CR37,Accueil!$W$17:$W$22,1,0)),1,0)</f>
        <v>0</v>
      </c>
      <c r="GV37" s="158">
        <f>IF(ISERROR(VLOOKUP(CS37,Accueil!$W$17:$W$22,1,0)),1,0)</f>
        <v>0</v>
      </c>
      <c r="GW37" s="158">
        <f>IF(ISERROR(VLOOKUP(CT37,Accueil!$W$17:$W$22,1,0)),1,0)</f>
        <v>0</v>
      </c>
      <c r="GX37" s="158">
        <f>IF(ISERROR(VLOOKUP(CU37,Accueil!$W$17:$W$22,1,0)),1,0)</f>
        <v>0</v>
      </c>
      <c r="GY37" s="158">
        <f>IF(ISERROR(VLOOKUP(CV37,Accueil!$W$17:$W$22,1,0)),1,0)</f>
        <v>0</v>
      </c>
      <c r="GZ37" s="158">
        <f>IF(ISERROR(VLOOKUP(CW37,Accueil!$W$17:$W$22,1,0)),1,0)</f>
        <v>0</v>
      </c>
      <c r="HA37" s="158">
        <f>IF(ISERROR(VLOOKUP(CX37,Accueil!$W$17:$W$22,1,0)),1,0)</f>
        <v>0</v>
      </c>
      <c r="HB37" s="158">
        <f>IF(ISERROR(VLOOKUP(CY37,Accueil!$W$17:$W$22,1,0)),1,0)</f>
        <v>0</v>
      </c>
      <c r="HC37" s="158">
        <f>IF(ISERROR(VLOOKUP(CZ37,Accueil!$W$17:$W$22,1,0)),1,0)</f>
        <v>0</v>
      </c>
      <c r="HD37" s="158">
        <f>IF(ISERROR(VLOOKUP(DA37,Accueil!$W$17:$W$22,1,0)),1,0)</f>
        <v>0</v>
      </c>
    </row>
    <row r="38" spans="1:212" ht="12.75" customHeight="1">
      <c r="A38" s="360"/>
      <c r="B38" s="12">
        <v>30</v>
      </c>
      <c r="C38" s="26" t="str">
        <f>IF(Accueil!E42="","",Accueil!E42)</f>
        <v/>
      </c>
      <c r="D38" s="27" t="str">
        <f>IF(Accueil!F42="","",Accueil!F42)</f>
        <v/>
      </c>
      <c r="E38" s="83" t="str">
        <f t="shared" si="2"/>
        <v/>
      </c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12">
        <v>30</v>
      </c>
      <c r="DC38" s="11" t="str">
        <f>IF(D38="","",COUNTIF(F38:DA38,Accueil!$AB$28)&amp;" / "&amp;COUNTIF($F$8:$DA$8,"&gt;0")-(COUNTIF(F38:DA38,Accueil!$AG$26)))</f>
        <v/>
      </c>
      <c r="DD38" s="110" t="str">
        <f>IF(D38="","",COUNTIF(F38:DA38,Accueil!$AB$26))</f>
        <v/>
      </c>
      <c r="DE38" s="110" t="str">
        <f>IF(D38="","",IF(COUNTIF($F$8:$DA$8,"&gt;=0")-(COUNTIF(G38:DB38,Accueil!$AG$26))&lt;0,0,COUNTIF($F$8:$DA$8,"&gt;=0")-(COUNTIF(G38:DB38,Accueil!$AG$26))))</f>
        <v/>
      </c>
      <c r="DF38" s="11" t="str">
        <f t="shared" si="3"/>
        <v/>
      </c>
      <c r="DG38" s="29" t="str">
        <f t="shared" si="5"/>
        <v/>
      </c>
      <c r="DH38" s="158">
        <f t="shared" si="4"/>
        <v>0</v>
      </c>
      <c r="DI38" s="158">
        <f>IF(ISERROR(VLOOKUP(F38,Accueil!$W$17:$W$22,1,0)),1,0)</f>
        <v>0</v>
      </c>
      <c r="DJ38" s="158">
        <f>IF(ISERROR(VLOOKUP(G38,Accueil!$W$17:$W$22,1,0)),1,0)</f>
        <v>0</v>
      </c>
      <c r="DK38" s="158">
        <f>IF(ISERROR(VLOOKUP(H38,Accueil!$W$17:$W$22,1,0)),1,0)</f>
        <v>0</v>
      </c>
      <c r="DL38" s="158">
        <f>IF(ISERROR(VLOOKUP(I38,Accueil!$W$17:$W$22,1,0)),1,0)</f>
        <v>0</v>
      </c>
      <c r="DM38" s="158">
        <f>IF(ISERROR(VLOOKUP(J38,Accueil!$W$17:$W$22,1,0)),1,0)</f>
        <v>0</v>
      </c>
      <c r="DN38" s="158">
        <f>IF(ISERROR(VLOOKUP(K38,Accueil!$W$17:$W$22,1,0)),1,0)</f>
        <v>0</v>
      </c>
      <c r="DO38" s="158">
        <f>IF(ISERROR(VLOOKUP(L38,Accueil!$W$17:$W$22,1,0)),1,0)</f>
        <v>0</v>
      </c>
      <c r="DP38" s="158">
        <f>IF(ISERROR(VLOOKUP(M38,Accueil!$W$17:$W$22,1,0)),1,0)</f>
        <v>0</v>
      </c>
      <c r="DQ38" s="158">
        <f>IF(ISERROR(VLOOKUP(N38,Accueil!$W$17:$W$22,1,0)),1,0)</f>
        <v>0</v>
      </c>
      <c r="DR38" s="158">
        <f>IF(ISERROR(VLOOKUP(O38,Accueil!$W$17:$W$22,1,0)),1,0)</f>
        <v>0</v>
      </c>
      <c r="DS38" s="158">
        <f>IF(ISERROR(VLOOKUP(P38,Accueil!$W$17:$W$22,1,0)),1,0)</f>
        <v>0</v>
      </c>
      <c r="DT38" s="158">
        <f>IF(ISERROR(VLOOKUP(Q38,Accueil!$W$17:$W$22,1,0)),1,0)</f>
        <v>0</v>
      </c>
      <c r="DU38" s="158">
        <f>IF(ISERROR(VLOOKUP(R38,Accueil!$W$17:$W$22,1,0)),1,0)</f>
        <v>0</v>
      </c>
      <c r="DV38" s="158">
        <f>IF(ISERROR(VLOOKUP(S38,Accueil!$W$17:$W$22,1,0)),1,0)</f>
        <v>0</v>
      </c>
      <c r="DW38" s="158">
        <f>IF(ISERROR(VLOOKUP(T38,Accueil!$W$17:$W$22,1,0)),1,0)</f>
        <v>0</v>
      </c>
      <c r="DX38" s="158">
        <f>IF(ISERROR(VLOOKUP(U38,Accueil!$W$17:$W$22,1,0)),1,0)</f>
        <v>0</v>
      </c>
      <c r="DY38" s="158">
        <f>IF(ISERROR(VLOOKUP(V38,Accueil!$W$17:$W$22,1,0)),1,0)</f>
        <v>0</v>
      </c>
      <c r="DZ38" s="158">
        <f>IF(ISERROR(VLOOKUP(W38,Accueil!$W$17:$W$22,1,0)),1,0)</f>
        <v>0</v>
      </c>
      <c r="EA38" s="158">
        <f>IF(ISERROR(VLOOKUP(X38,Accueil!$W$17:$W$22,1,0)),1,0)</f>
        <v>0</v>
      </c>
      <c r="EB38" s="158">
        <f>IF(ISERROR(VLOOKUP(Y38,Accueil!$W$17:$W$22,1,0)),1,0)</f>
        <v>0</v>
      </c>
      <c r="EC38" s="158">
        <f>IF(ISERROR(VLOOKUP(Z38,Accueil!$W$17:$W$22,1,0)),1,0)</f>
        <v>0</v>
      </c>
      <c r="ED38" s="158">
        <f>IF(ISERROR(VLOOKUP(AA38,Accueil!$W$17:$W$22,1,0)),1,0)</f>
        <v>0</v>
      </c>
      <c r="EE38" s="158">
        <f>IF(ISERROR(VLOOKUP(AB38,Accueil!$W$17:$W$22,1,0)),1,0)</f>
        <v>0</v>
      </c>
      <c r="EF38" s="158">
        <f>IF(ISERROR(VLOOKUP(AC38,Accueil!$W$17:$W$22,1,0)),1,0)</f>
        <v>0</v>
      </c>
      <c r="EG38" s="158">
        <f>IF(ISERROR(VLOOKUP(AD38,Accueil!$W$17:$W$22,1,0)),1,0)</f>
        <v>0</v>
      </c>
      <c r="EH38" s="158">
        <f>IF(ISERROR(VLOOKUP(AE38,Accueil!$W$17:$W$22,1,0)),1,0)</f>
        <v>0</v>
      </c>
      <c r="EI38" s="158">
        <f>IF(ISERROR(VLOOKUP(AF38,Accueil!$W$17:$W$22,1,0)),1,0)</f>
        <v>0</v>
      </c>
      <c r="EJ38" s="158">
        <f>IF(ISERROR(VLOOKUP(AG38,Accueil!$W$17:$W$22,1,0)),1,0)</f>
        <v>0</v>
      </c>
      <c r="EK38" s="158">
        <f>IF(ISERROR(VLOOKUP(AH38,Accueil!$W$17:$W$22,1,0)),1,0)</f>
        <v>0</v>
      </c>
      <c r="EL38" s="158">
        <f>IF(ISERROR(VLOOKUP(AI38,Accueil!$W$17:$W$22,1,0)),1,0)</f>
        <v>0</v>
      </c>
      <c r="EM38" s="158">
        <f>IF(ISERROR(VLOOKUP(AJ38,Accueil!$W$17:$W$22,1,0)),1,0)</f>
        <v>0</v>
      </c>
      <c r="EN38" s="158">
        <f>IF(ISERROR(VLOOKUP(AK38,Accueil!$W$17:$W$22,1,0)),1,0)</f>
        <v>0</v>
      </c>
      <c r="EO38" s="158">
        <f>IF(ISERROR(VLOOKUP(AL38,Accueil!$W$17:$W$22,1,0)),1,0)</f>
        <v>0</v>
      </c>
      <c r="EP38" s="158">
        <f>IF(ISERROR(VLOOKUP(AM38,Accueil!$W$17:$W$22,1,0)),1,0)</f>
        <v>0</v>
      </c>
      <c r="EQ38" s="158">
        <f>IF(ISERROR(VLOOKUP(AN38,Accueil!$W$17:$W$22,1,0)),1,0)</f>
        <v>0</v>
      </c>
      <c r="ER38" s="158">
        <f>IF(ISERROR(VLOOKUP(AO38,Accueil!$W$17:$W$22,1,0)),1,0)</f>
        <v>0</v>
      </c>
      <c r="ES38" s="158">
        <f>IF(ISERROR(VLOOKUP(AP38,Accueil!$W$17:$W$22,1,0)),1,0)</f>
        <v>0</v>
      </c>
      <c r="ET38" s="158">
        <f>IF(ISERROR(VLOOKUP(AQ38,Accueil!$W$17:$W$22,1,0)),1,0)</f>
        <v>0</v>
      </c>
      <c r="EU38" s="158">
        <f>IF(ISERROR(VLOOKUP(AR38,Accueil!$W$17:$W$22,1,0)),1,0)</f>
        <v>0</v>
      </c>
      <c r="EV38" s="158">
        <f>IF(ISERROR(VLOOKUP(AS38,Accueil!$W$17:$W$22,1,0)),1,0)</f>
        <v>0</v>
      </c>
      <c r="EW38" s="158">
        <f>IF(ISERROR(VLOOKUP(AT38,Accueil!$W$17:$W$22,1,0)),1,0)</f>
        <v>0</v>
      </c>
      <c r="EX38" s="158">
        <f>IF(ISERROR(VLOOKUP(AU38,Accueil!$W$17:$W$22,1,0)),1,0)</f>
        <v>0</v>
      </c>
      <c r="EY38" s="158">
        <f>IF(ISERROR(VLOOKUP(AV38,Accueil!$W$17:$W$22,1,0)),1,0)</f>
        <v>0</v>
      </c>
      <c r="EZ38" s="158">
        <f>IF(ISERROR(VLOOKUP(AW38,Accueil!$W$17:$W$22,1,0)),1,0)</f>
        <v>0</v>
      </c>
      <c r="FA38" s="158">
        <f>IF(ISERROR(VLOOKUP(AX38,Accueil!$W$17:$W$22,1,0)),1,0)</f>
        <v>0</v>
      </c>
      <c r="FB38" s="158">
        <f>IF(ISERROR(VLOOKUP(AY38,Accueil!$W$17:$W$22,1,0)),1,0)</f>
        <v>0</v>
      </c>
      <c r="FC38" s="158">
        <f>IF(ISERROR(VLOOKUP(AZ38,Accueil!$W$17:$W$22,1,0)),1,0)</f>
        <v>0</v>
      </c>
      <c r="FD38" s="158">
        <f>IF(ISERROR(VLOOKUP(BA38,Accueil!$W$17:$W$22,1,0)),1,0)</f>
        <v>0</v>
      </c>
      <c r="FE38" s="158">
        <f>IF(ISERROR(VLOOKUP(BB38,Accueil!$W$17:$W$22,1,0)),1,0)</f>
        <v>0</v>
      </c>
      <c r="FF38" s="158">
        <f>IF(ISERROR(VLOOKUP(BC38,Accueil!$W$17:$W$22,1,0)),1,0)</f>
        <v>0</v>
      </c>
      <c r="FG38" s="158">
        <f>IF(ISERROR(VLOOKUP(BD38,Accueil!$W$17:$W$22,1,0)),1,0)</f>
        <v>0</v>
      </c>
      <c r="FH38" s="158">
        <f>IF(ISERROR(VLOOKUP(BE38,Accueil!$W$17:$W$22,1,0)),1,0)</f>
        <v>0</v>
      </c>
      <c r="FI38" s="158">
        <f>IF(ISERROR(VLOOKUP(BF38,Accueil!$W$17:$W$22,1,0)),1,0)</f>
        <v>0</v>
      </c>
      <c r="FJ38" s="158">
        <f>IF(ISERROR(VLOOKUP(BG38,Accueil!$W$17:$W$22,1,0)),1,0)</f>
        <v>0</v>
      </c>
      <c r="FK38" s="158">
        <f>IF(ISERROR(VLOOKUP(BH38,Accueil!$W$17:$W$22,1,0)),1,0)</f>
        <v>0</v>
      </c>
      <c r="FL38" s="158">
        <f>IF(ISERROR(VLOOKUP(BI38,Accueil!$W$17:$W$22,1,0)),1,0)</f>
        <v>0</v>
      </c>
      <c r="FM38" s="158">
        <f>IF(ISERROR(VLOOKUP(BJ38,Accueil!$W$17:$W$22,1,0)),1,0)</f>
        <v>0</v>
      </c>
      <c r="FN38" s="158">
        <f>IF(ISERROR(VLOOKUP(BK38,Accueil!$W$17:$W$22,1,0)),1,0)</f>
        <v>0</v>
      </c>
      <c r="FO38" s="158">
        <f>IF(ISERROR(VLOOKUP(BL38,Accueil!$W$17:$W$22,1,0)),1,0)</f>
        <v>0</v>
      </c>
      <c r="FP38" s="158">
        <f>IF(ISERROR(VLOOKUP(BM38,Accueil!$W$17:$W$22,1,0)),1,0)</f>
        <v>0</v>
      </c>
      <c r="FQ38" s="158">
        <f>IF(ISERROR(VLOOKUP(BN38,Accueil!$W$17:$W$22,1,0)),1,0)</f>
        <v>0</v>
      </c>
      <c r="FR38" s="158">
        <f>IF(ISERROR(VLOOKUP(BO38,Accueil!$W$17:$W$22,1,0)),1,0)</f>
        <v>0</v>
      </c>
      <c r="FS38" s="158">
        <f>IF(ISERROR(VLOOKUP(BP38,Accueil!$W$17:$W$22,1,0)),1,0)</f>
        <v>0</v>
      </c>
      <c r="FT38" s="158">
        <f>IF(ISERROR(VLOOKUP(BQ38,Accueil!$W$17:$W$22,1,0)),1,0)</f>
        <v>0</v>
      </c>
      <c r="FU38" s="158">
        <f>IF(ISERROR(VLOOKUP(BR38,Accueil!$W$17:$W$22,1,0)),1,0)</f>
        <v>0</v>
      </c>
      <c r="FV38" s="158">
        <f>IF(ISERROR(VLOOKUP(BS38,Accueil!$W$17:$W$22,1,0)),1,0)</f>
        <v>0</v>
      </c>
      <c r="FW38" s="158">
        <f>IF(ISERROR(VLOOKUP(BT38,Accueil!$W$17:$W$22,1,0)),1,0)</f>
        <v>0</v>
      </c>
      <c r="FX38" s="158">
        <f>IF(ISERROR(VLOOKUP(BU38,Accueil!$W$17:$W$22,1,0)),1,0)</f>
        <v>0</v>
      </c>
      <c r="FY38" s="158">
        <f>IF(ISERROR(VLOOKUP(BV38,Accueil!$W$17:$W$22,1,0)),1,0)</f>
        <v>0</v>
      </c>
      <c r="FZ38" s="158">
        <f>IF(ISERROR(VLOOKUP(BW38,Accueil!$W$17:$W$22,1,0)),1,0)</f>
        <v>0</v>
      </c>
      <c r="GA38" s="158">
        <f>IF(ISERROR(VLOOKUP(BX38,Accueil!$W$17:$W$22,1,0)),1,0)</f>
        <v>0</v>
      </c>
      <c r="GB38" s="158">
        <f>IF(ISERROR(VLOOKUP(BY38,Accueil!$W$17:$W$22,1,0)),1,0)</f>
        <v>0</v>
      </c>
      <c r="GC38" s="158">
        <f>IF(ISERROR(VLOOKUP(BZ38,Accueil!$W$17:$W$22,1,0)),1,0)</f>
        <v>0</v>
      </c>
      <c r="GD38" s="158">
        <f>IF(ISERROR(VLOOKUP(CA38,Accueil!$W$17:$W$22,1,0)),1,0)</f>
        <v>0</v>
      </c>
      <c r="GE38" s="158">
        <f>IF(ISERROR(VLOOKUP(CB38,Accueil!$W$17:$W$22,1,0)),1,0)</f>
        <v>0</v>
      </c>
      <c r="GF38" s="158">
        <f>IF(ISERROR(VLOOKUP(CC38,Accueil!$W$17:$W$22,1,0)),1,0)</f>
        <v>0</v>
      </c>
      <c r="GG38" s="158">
        <f>IF(ISERROR(VLOOKUP(CD38,Accueil!$W$17:$W$22,1,0)),1,0)</f>
        <v>0</v>
      </c>
      <c r="GH38" s="158">
        <f>IF(ISERROR(VLOOKUP(CE38,Accueil!$W$17:$W$22,1,0)),1,0)</f>
        <v>0</v>
      </c>
      <c r="GI38" s="158">
        <f>IF(ISERROR(VLOOKUP(CF38,Accueil!$W$17:$W$22,1,0)),1,0)</f>
        <v>0</v>
      </c>
      <c r="GJ38" s="158">
        <f>IF(ISERROR(VLOOKUP(CG38,Accueil!$W$17:$W$22,1,0)),1,0)</f>
        <v>0</v>
      </c>
      <c r="GK38" s="158">
        <f>IF(ISERROR(VLOOKUP(CH38,Accueil!$W$17:$W$22,1,0)),1,0)</f>
        <v>0</v>
      </c>
      <c r="GL38" s="158">
        <f>IF(ISERROR(VLOOKUP(CI38,Accueil!$W$17:$W$22,1,0)),1,0)</f>
        <v>0</v>
      </c>
      <c r="GM38" s="158">
        <f>IF(ISERROR(VLOOKUP(CJ38,Accueil!$W$17:$W$22,1,0)),1,0)</f>
        <v>0</v>
      </c>
      <c r="GN38" s="158">
        <f>IF(ISERROR(VLOOKUP(CK38,Accueil!$W$17:$W$22,1,0)),1,0)</f>
        <v>0</v>
      </c>
      <c r="GO38" s="158">
        <f>IF(ISERROR(VLOOKUP(CL38,Accueil!$W$17:$W$22,1,0)),1,0)</f>
        <v>0</v>
      </c>
      <c r="GP38" s="158">
        <f>IF(ISERROR(VLOOKUP(CM38,Accueil!$W$17:$W$22,1,0)),1,0)</f>
        <v>0</v>
      </c>
      <c r="GQ38" s="158">
        <f>IF(ISERROR(VLOOKUP(CN38,Accueil!$W$17:$W$22,1,0)),1,0)</f>
        <v>0</v>
      </c>
      <c r="GR38" s="158">
        <f>IF(ISERROR(VLOOKUP(CO38,Accueil!$W$17:$W$22,1,0)),1,0)</f>
        <v>0</v>
      </c>
      <c r="GS38" s="158">
        <f>IF(ISERROR(VLOOKUP(CP38,Accueil!$W$17:$W$22,1,0)),1,0)</f>
        <v>0</v>
      </c>
      <c r="GT38" s="158">
        <f>IF(ISERROR(VLOOKUP(CQ38,Accueil!$W$17:$W$22,1,0)),1,0)</f>
        <v>0</v>
      </c>
      <c r="GU38" s="158">
        <f>IF(ISERROR(VLOOKUP(CR38,Accueil!$W$17:$W$22,1,0)),1,0)</f>
        <v>0</v>
      </c>
      <c r="GV38" s="158">
        <f>IF(ISERROR(VLOOKUP(CS38,Accueil!$W$17:$W$22,1,0)),1,0)</f>
        <v>0</v>
      </c>
      <c r="GW38" s="158">
        <f>IF(ISERROR(VLOOKUP(CT38,Accueil!$W$17:$W$22,1,0)),1,0)</f>
        <v>0</v>
      </c>
      <c r="GX38" s="158">
        <f>IF(ISERROR(VLOOKUP(CU38,Accueil!$W$17:$W$22,1,0)),1,0)</f>
        <v>0</v>
      </c>
      <c r="GY38" s="158">
        <f>IF(ISERROR(VLOOKUP(CV38,Accueil!$W$17:$W$22,1,0)),1,0)</f>
        <v>0</v>
      </c>
      <c r="GZ38" s="158">
        <f>IF(ISERROR(VLOOKUP(CW38,Accueil!$W$17:$W$22,1,0)),1,0)</f>
        <v>0</v>
      </c>
      <c r="HA38" s="158">
        <f>IF(ISERROR(VLOOKUP(CX38,Accueil!$W$17:$W$22,1,0)),1,0)</f>
        <v>0</v>
      </c>
      <c r="HB38" s="158">
        <f>IF(ISERROR(VLOOKUP(CY38,Accueil!$W$17:$W$22,1,0)),1,0)</f>
        <v>0</v>
      </c>
      <c r="HC38" s="158">
        <f>IF(ISERROR(VLOOKUP(CZ38,Accueil!$W$17:$W$22,1,0)),1,0)</f>
        <v>0</v>
      </c>
      <c r="HD38" s="158">
        <f>IF(ISERROR(VLOOKUP(DA38,Accueil!$W$17:$W$22,1,0)),1,0)</f>
        <v>0</v>
      </c>
    </row>
    <row r="39" spans="1:212" ht="12.75" customHeight="1">
      <c r="A39" s="360"/>
      <c r="B39" s="12">
        <v>31</v>
      </c>
      <c r="C39" s="26" t="str">
        <f>IF(Accueil!E43="","",Accueil!E43)</f>
        <v/>
      </c>
      <c r="D39" s="27" t="str">
        <f>IF(Accueil!F43="","",Accueil!F43)</f>
        <v/>
      </c>
      <c r="E39" s="83" t="str">
        <f t="shared" si="2"/>
        <v/>
      </c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12">
        <v>31</v>
      </c>
      <c r="DC39" s="11" t="str">
        <f>IF(D39="","",COUNTIF(F39:DA39,Accueil!$AB$28)&amp;" / "&amp;COUNTIF($F$8:$DA$8,"&gt;0")-(COUNTIF(F39:DA39,Accueil!$AG$26)))</f>
        <v/>
      </c>
      <c r="DD39" s="110" t="str">
        <f>IF(D39="","",COUNTIF(F39:DA39,Accueil!$AB$26))</f>
        <v/>
      </c>
      <c r="DE39" s="110" t="str">
        <f>IF(D39="","",IF(COUNTIF($F$8:$DA$8,"&gt;=0")-(COUNTIF(G39:DB39,Accueil!$AG$26))&lt;0,0,COUNTIF($F$8:$DA$8,"&gt;=0")-(COUNTIF(G39:DB39,Accueil!$AG$26))))</f>
        <v/>
      </c>
      <c r="DF39" s="11" t="str">
        <f t="shared" si="3"/>
        <v/>
      </c>
      <c r="DG39" s="29" t="str">
        <f t="shared" si="5"/>
        <v/>
      </c>
      <c r="DH39" s="158">
        <f t="shared" si="4"/>
        <v>0</v>
      </c>
      <c r="DI39" s="158">
        <f>IF(ISERROR(VLOOKUP(F39,Accueil!$W$17:$W$22,1,0)),1,0)</f>
        <v>0</v>
      </c>
      <c r="DJ39" s="158">
        <f>IF(ISERROR(VLOOKUP(G39,Accueil!$W$17:$W$22,1,0)),1,0)</f>
        <v>0</v>
      </c>
      <c r="DK39" s="158">
        <f>IF(ISERROR(VLOOKUP(H39,Accueil!$W$17:$W$22,1,0)),1,0)</f>
        <v>0</v>
      </c>
      <c r="DL39" s="158">
        <f>IF(ISERROR(VLOOKUP(I39,Accueil!$W$17:$W$22,1,0)),1,0)</f>
        <v>0</v>
      </c>
      <c r="DM39" s="158">
        <f>IF(ISERROR(VLOOKUP(J39,Accueil!$W$17:$W$22,1,0)),1,0)</f>
        <v>0</v>
      </c>
      <c r="DN39" s="158">
        <f>IF(ISERROR(VLOOKUP(K39,Accueil!$W$17:$W$22,1,0)),1,0)</f>
        <v>0</v>
      </c>
      <c r="DO39" s="158">
        <f>IF(ISERROR(VLOOKUP(L39,Accueil!$W$17:$W$22,1,0)),1,0)</f>
        <v>0</v>
      </c>
      <c r="DP39" s="158">
        <f>IF(ISERROR(VLOOKUP(M39,Accueil!$W$17:$W$22,1,0)),1,0)</f>
        <v>0</v>
      </c>
      <c r="DQ39" s="158">
        <f>IF(ISERROR(VLOOKUP(N39,Accueil!$W$17:$W$22,1,0)),1,0)</f>
        <v>0</v>
      </c>
      <c r="DR39" s="158">
        <f>IF(ISERROR(VLOOKUP(O39,Accueil!$W$17:$W$22,1,0)),1,0)</f>
        <v>0</v>
      </c>
      <c r="DS39" s="158">
        <f>IF(ISERROR(VLOOKUP(P39,Accueil!$W$17:$W$22,1,0)),1,0)</f>
        <v>0</v>
      </c>
      <c r="DT39" s="158">
        <f>IF(ISERROR(VLOOKUP(Q39,Accueil!$W$17:$W$22,1,0)),1,0)</f>
        <v>0</v>
      </c>
      <c r="DU39" s="158">
        <f>IF(ISERROR(VLOOKUP(R39,Accueil!$W$17:$W$22,1,0)),1,0)</f>
        <v>0</v>
      </c>
      <c r="DV39" s="158">
        <f>IF(ISERROR(VLOOKUP(S39,Accueil!$W$17:$W$22,1,0)),1,0)</f>
        <v>0</v>
      </c>
      <c r="DW39" s="158">
        <f>IF(ISERROR(VLOOKUP(T39,Accueil!$W$17:$W$22,1,0)),1,0)</f>
        <v>0</v>
      </c>
      <c r="DX39" s="158">
        <f>IF(ISERROR(VLOOKUP(U39,Accueil!$W$17:$W$22,1,0)),1,0)</f>
        <v>0</v>
      </c>
      <c r="DY39" s="158">
        <f>IF(ISERROR(VLOOKUP(V39,Accueil!$W$17:$W$22,1,0)),1,0)</f>
        <v>0</v>
      </c>
      <c r="DZ39" s="158">
        <f>IF(ISERROR(VLOOKUP(W39,Accueil!$W$17:$W$22,1,0)),1,0)</f>
        <v>0</v>
      </c>
      <c r="EA39" s="158">
        <f>IF(ISERROR(VLOOKUP(X39,Accueil!$W$17:$W$22,1,0)),1,0)</f>
        <v>0</v>
      </c>
      <c r="EB39" s="158">
        <f>IF(ISERROR(VLOOKUP(Y39,Accueil!$W$17:$W$22,1,0)),1,0)</f>
        <v>0</v>
      </c>
      <c r="EC39" s="158">
        <f>IF(ISERROR(VLOOKUP(Z39,Accueil!$W$17:$W$22,1,0)),1,0)</f>
        <v>0</v>
      </c>
      <c r="ED39" s="158">
        <f>IF(ISERROR(VLOOKUP(AA39,Accueil!$W$17:$W$22,1,0)),1,0)</f>
        <v>0</v>
      </c>
      <c r="EE39" s="158">
        <f>IF(ISERROR(VLOOKUP(AB39,Accueil!$W$17:$W$22,1,0)),1,0)</f>
        <v>0</v>
      </c>
      <c r="EF39" s="158">
        <f>IF(ISERROR(VLOOKUP(AC39,Accueil!$W$17:$W$22,1,0)),1,0)</f>
        <v>0</v>
      </c>
      <c r="EG39" s="158">
        <f>IF(ISERROR(VLOOKUP(AD39,Accueil!$W$17:$W$22,1,0)),1,0)</f>
        <v>0</v>
      </c>
      <c r="EH39" s="158">
        <f>IF(ISERROR(VLOOKUP(AE39,Accueil!$W$17:$W$22,1,0)),1,0)</f>
        <v>0</v>
      </c>
      <c r="EI39" s="158">
        <f>IF(ISERROR(VLOOKUP(AF39,Accueil!$W$17:$W$22,1,0)),1,0)</f>
        <v>0</v>
      </c>
      <c r="EJ39" s="158">
        <f>IF(ISERROR(VLOOKUP(AG39,Accueil!$W$17:$W$22,1,0)),1,0)</f>
        <v>0</v>
      </c>
      <c r="EK39" s="158">
        <f>IF(ISERROR(VLOOKUP(AH39,Accueil!$W$17:$W$22,1,0)),1,0)</f>
        <v>0</v>
      </c>
      <c r="EL39" s="158">
        <f>IF(ISERROR(VLOOKUP(AI39,Accueil!$W$17:$W$22,1,0)),1,0)</f>
        <v>0</v>
      </c>
      <c r="EM39" s="158">
        <f>IF(ISERROR(VLOOKUP(AJ39,Accueil!$W$17:$W$22,1,0)),1,0)</f>
        <v>0</v>
      </c>
      <c r="EN39" s="158">
        <f>IF(ISERROR(VLOOKUP(AK39,Accueil!$W$17:$W$22,1,0)),1,0)</f>
        <v>0</v>
      </c>
      <c r="EO39" s="158">
        <f>IF(ISERROR(VLOOKUP(AL39,Accueil!$W$17:$W$22,1,0)),1,0)</f>
        <v>0</v>
      </c>
      <c r="EP39" s="158">
        <f>IF(ISERROR(VLOOKUP(AM39,Accueil!$W$17:$W$22,1,0)),1,0)</f>
        <v>0</v>
      </c>
      <c r="EQ39" s="158">
        <f>IF(ISERROR(VLOOKUP(AN39,Accueil!$W$17:$W$22,1,0)),1,0)</f>
        <v>0</v>
      </c>
      <c r="ER39" s="158">
        <f>IF(ISERROR(VLOOKUP(AO39,Accueil!$W$17:$W$22,1,0)),1,0)</f>
        <v>0</v>
      </c>
      <c r="ES39" s="158">
        <f>IF(ISERROR(VLOOKUP(AP39,Accueil!$W$17:$W$22,1,0)),1,0)</f>
        <v>0</v>
      </c>
      <c r="ET39" s="158">
        <f>IF(ISERROR(VLOOKUP(AQ39,Accueil!$W$17:$W$22,1,0)),1,0)</f>
        <v>0</v>
      </c>
      <c r="EU39" s="158">
        <f>IF(ISERROR(VLOOKUP(AR39,Accueil!$W$17:$W$22,1,0)),1,0)</f>
        <v>0</v>
      </c>
      <c r="EV39" s="158">
        <f>IF(ISERROR(VLOOKUP(AS39,Accueil!$W$17:$W$22,1,0)),1,0)</f>
        <v>0</v>
      </c>
      <c r="EW39" s="158">
        <f>IF(ISERROR(VLOOKUP(AT39,Accueil!$W$17:$W$22,1,0)),1,0)</f>
        <v>0</v>
      </c>
      <c r="EX39" s="158">
        <f>IF(ISERROR(VLOOKUP(AU39,Accueil!$W$17:$W$22,1,0)),1,0)</f>
        <v>0</v>
      </c>
      <c r="EY39" s="158">
        <f>IF(ISERROR(VLOOKUP(AV39,Accueil!$W$17:$W$22,1,0)),1,0)</f>
        <v>0</v>
      </c>
      <c r="EZ39" s="158">
        <f>IF(ISERROR(VLOOKUP(AW39,Accueil!$W$17:$W$22,1,0)),1,0)</f>
        <v>0</v>
      </c>
      <c r="FA39" s="158">
        <f>IF(ISERROR(VLOOKUP(AX39,Accueil!$W$17:$W$22,1,0)),1,0)</f>
        <v>0</v>
      </c>
      <c r="FB39" s="158">
        <f>IF(ISERROR(VLOOKUP(AY39,Accueil!$W$17:$W$22,1,0)),1,0)</f>
        <v>0</v>
      </c>
      <c r="FC39" s="158">
        <f>IF(ISERROR(VLOOKUP(AZ39,Accueil!$W$17:$W$22,1,0)),1,0)</f>
        <v>0</v>
      </c>
      <c r="FD39" s="158">
        <f>IF(ISERROR(VLOOKUP(BA39,Accueil!$W$17:$W$22,1,0)),1,0)</f>
        <v>0</v>
      </c>
      <c r="FE39" s="158">
        <f>IF(ISERROR(VLOOKUP(BB39,Accueil!$W$17:$W$22,1,0)),1,0)</f>
        <v>0</v>
      </c>
      <c r="FF39" s="158">
        <f>IF(ISERROR(VLOOKUP(BC39,Accueil!$W$17:$W$22,1,0)),1,0)</f>
        <v>0</v>
      </c>
      <c r="FG39" s="158">
        <f>IF(ISERROR(VLOOKUP(BD39,Accueil!$W$17:$W$22,1,0)),1,0)</f>
        <v>0</v>
      </c>
      <c r="FH39" s="158">
        <f>IF(ISERROR(VLOOKUP(BE39,Accueil!$W$17:$W$22,1,0)),1,0)</f>
        <v>0</v>
      </c>
      <c r="FI39" s="158">
        <f>IF(ISERROR(VLOOKUP(BF39,Accueil!$W$17:$W$22,1,0)),1,0)</f>
        <v>0</v>
      </c>
      <c r="FJ39" s="158">
        <f>IF(ISERROR(VLOOKUP(BG39,Accueil!$W$17:$W$22,1,0)),1,0)</f>
        <v>0</v>
      </c>
      <c r="FK39" s="158">
        <f>IF(ISERROR(VLOOKUP(BH39,Accueil!$W$17:$W$22,1,0)),1,0)</f>
        <v>0</v>
      </c>
      <c r="FL39" s="158">
        <f>IF(ISERROR(VLOOKUP(BI39,Accueil!$W$17:$W$22,1,0)),1,0)</f>
        <v>0</v>
      </c>
      <c r="FM39" s="158">
        <f>IF(ISERROR(VLOOKUP(BJ39,Accueil!$W$17:$W$22,1,0)),1,0)</f>
        <v>0</v>
      </c>
      <c r="FN39" s="158">
        <f>IF(ISERROR(VLOOKUP(BK39,Accueil!$W$17:$W$22,1,0)),1,0)</f>
        <v>0</v>
      </c>
      <c r="FO39" s="158">
        <f>IF(ISERROR(VLOOKUP(BL39,Accueil!$W$17:$W$22,1,0)),1,0)</f>
        <v>0</v>
      </c>
      <c r="FP39" s="158">
        <f>IF(ISERROR(VLOOKUP(BM39,Accueil!$W$17:$W$22,1,0)),1,0)</f>
        <v>0</v>
      </c>
      <c r="FQ39" s="158">
        <f>IF(ISERROR(VLOOKUP(BN39,Accueil!$W$17:$W$22,1,0)),1,0)</f>
        <v>0</v>
      </c>
      <c r="FR39" s="158">
        <f>IF(ISERROR(VLOOKUP(BO39,Accueil!$W$17:$W$22,1,0)),1,0)</f>
        <v>0</v>
      </c>
      <c r="FS39" s="158">
        <f>IF(ISERROR(VLOOKUP(BP39,Accueil!$W$17:$W$22,1,0)),1,0)</f>
        <v>0</v>
      </c>
      <c r="FT39" s="158">
        <f>IF(ISERROR(VLOOKUP(BQ39,Accueil!$W$17:$W$22,1,0)),1,0)</f>
        <v>0</v>
      </c>
      <c r="FU39" s="158">
        <f>IF(ISERROR(VLOOKUP(BR39,Accueil!$W$17:$W$22,1,0)),1,0)</f>
        <v>0</v>
      </c>
      <c r="FV39" s="158">
        <f>IF(ISERROR(VLOOKUP(BS39,Accueil!$W$17:$W$22,1,0)),1,0)</f>
        <v>0</v>
      </c>
      <c r="FW39" s="158">
        <f>IF(ISERROR(VLOOKUP(BT39,Accueil!$W$17:$W$22,1,0)),1,0)</f>
        <v>0</v>
      </c>
      <c r="FX39" s="158">
        <f>IF(ISERROR(VLOOKUP(BU39,Accueil!$W$17:$W$22,1,0)),1,0)</f>
        <v>0</v>
      </c>
      <c r="FY39" s="158">
        <f>IF(ISERROR(VLOOKUP(BV39,Accueil!$W$17:$W$22,1,0)),1,0)</f>
        <v>0</v>
      </c>
      <c r="FZ39" s="158">
        <f>IF(ISERROR(VLOOKUP(BW39,Accueil!$W$17:$W$22,1,0)),1,0)</f>
        <v>0</v>
      </c>
      <c r="GA39" s="158">
        <f>IF(ISERROR(VLOOKUP(BX39,Accueil!$W$17:$W$22,1,0)),1,0)</f>
        <v>0</v>
      </c>
      <c r="GB39" s="158">
        <f>IF(ISERROR(VLOOKUP(BY39,Accueil!$W$17:$W$22,1,0)),1,0)</f>
        <v>0</v>
      </c>
      <c r="GC39" s="158">
        <f>IF(ISERROR(VLOOKUP(BZ39,Accueil!$W$17:$W$22,1,0)),1,0)</f>
        <v>0</v>
      </c>
      <c r="GD39" s="158">
        <f>IF(ISERROR(VLOOKUP(CA39,Accueil!$W$17:$W$22,1,0)),1,0)</f>
        <v>0</v>
      </c>
      <c r="GE39" s="158">
        <f>IF(ISERROR(VLOOKUP(CB39,Accueil!$W$17:$W$22,1,0)),1,0)</f>
        <v>0</v>
      </c>
      <c r="GF39" s="158">
        <f>IF(ISERROR(VLOOKUP(CC39,Accueil!$W$17:$W$22,1,0)),1,0)</f>
        <v>0</v>
      </c>
      <c r="GG39" s="158">
        <f>IF(ISERROR(VLOOKUP(CD39,Accueil!$W$17:$W$22,1,0)),1,0)</f>
        <v>0</v>
      </c>
      <c r="GH39" s="158">
        <f>IF(ISERROR(VLOOKUP(CE39,Accueil!$W$17:$W$22,1,0)),1,0)</f>
        <v>0</v>
      </c>
      <c r="GI39" s="158">
        <f>IF(ISERROR(VLOOKUP(CF39,Accueil!$W$17:$W$22,1,0)),1,0)</f>
        <v>0</v>
      </c>
      <c r="GJ39" s="158">
        <f>IF(ISERROR(VLOOKUP(CG39,Accueil!$W$17:$W$22,1,0)),1,0)</f>
        <v>0</v>
      </c>
      <c r="GK39" s="158">
        <f>IF(ISERROR(VLOOKUP(CH39,Accueil!$W$17:$W$22,1,0)),1,0)</f>
        <v>0</v>
      </c>
      <c r="GL39" s="158">
        <f>IF(ISERROR(VLOOKUP(CI39,Accueil!$W$17:$W$22,1,0)),1,0)</f>
        <v>0</v>
      </c>
      <c r="GM39" s="158">
        <f>IF(ISERROR(VLOOKUP(CJ39,Accueil!$W$17:$W$22,1,0)),1,0)</f>
        <v>0</v>
      </c>
      <c r="GN39" s="158">
        <f>IF(ISERROR(VLOOKUP(CK39,Accueil!$W$17:$W$22,1,0)),1,0)</f>
        <v>0</v>
      </c>
      <c r="GO39" s="158">
        <f>IF(ISERROR(VLOOKUP(CL39,Accueil!$W$17:$W$22,1,0)),1,0)</f>
        <v>0</v>
      </c>
      <c r="GP39" s="158">
        <f>IF(ISERROR(VLOOKUP(CM39,Accueil!$W$17:$W$22,1,0)),1,0)</f>
        <v>0</v>
      </c>
      <c r="GQ39" s="158">
        <f>IF(ISERROR(VLOOKUP(CN39,Accueil!$W$17:$W$22,1,0)),1,0)</f>
        <v>0</v>
      </c>
      <c r="GR39" s="158">
        <f>IF(ISERROR(VLOOKUP(CO39,Accueil!$W$17:$W$22,1,0)),1,0)</f>
        <v>0</v>
      </c>
      <c r="GS39" s="158">
        <f>IF(ISERROR(VLOOKUP(CP39,Accueil!$W$17:$W$22,1,0)),1,0)</f>
        <v>0</v>
      </c>
      <c r="GT39" s="158">
        <f>IF(ISERROR(VLOOKUP(CQ39,Accueil!$W$17:$W$22,1,0)),1,0)</f>
        <v>0</v>
      </c>
      <c r="GU39" s="158">
        <f>IF(ISERROR(VLOOKUP(CR39,Accueil!$W$17:$W$22,1,0)),1,0)</f>
        <v>0</v>
      </c>
      <c r="GV39" s="158">
        <f>IF(ISERROR(VLOOKUP(CS39,Accueil!$W$17:$W$22,1,0)),1,0)</f>
        <v>0</v>
      </c>
      <c r="GW39" s="158">
        <f>IF(ISERROR(VLOOKUP(CT39,Accueil!$W$17:$W$22,1,0)),1,0)</f>
        <v>0</v>
      </c>
      <c r="GX39" s="158">
        <f>IF(ISERROR(VLOOKUP(CU39,Accueil!$W$17:$W$22,1,0)),1,0)</f>
        <v>0</v>
      </c>
      <c r="GY39" s="158">
        <f>IF(ISERROR(VLOOKUP(CV39,Accueil!$W$17:$W$22,1,0)),1,0)</f>
        <v>0</v>
      </c>
      <c r="GZ39" s="158">
        <f>IF(ISERROR(VLOOKUP(CW39,Accueil!$W$17:$W$22,1,0)),1,0)</f>
        <v>0</v>
      </c>
      <c r="HA39" s="158">
        <f>IF(ISERROR(VLOOKUP(CX39,Accueil!$W$17:$W$22,1,0)),1,0)</f>
        <v>0</v>
      </c>
      <c r="HB39" s="158">
        <f>IF(ISERROR(VLOOKUP(CY39,Accueil!$W$17:$W$22,1,0)),1,0)</f>
        <v>0</v>
      </c>
      <c r="HC39" s="158">
        <f>IF(ISERROR(VLOOKUP(CZ39,Accueil!$W$17:$W$22,1,0)),1,0)</f>
        <v>0</v>
      </c>
      <c r="HD39" s="158">
        <f>IF(ISERROR(VLOOKUP(DA39,Accueil!$W$17:$W$22,1,0)),1,0)</f>
        <v>0</v>
      </c>
    </row>
    <row r="40" spans="1:212" ht="12.75" customHeight="1">
      <c r="A40" s="360"/>
      <c r="B40" s="12">
        <v>32</v>
      </c>
      <c r="C40" s="26" t="str">
        <f>IF(Accueil!E44="","",Accueil!E44)</f>
        <v/>
      </c>
      <c r="D40" s="27" t="str">
        <f>IF(Accueil!F44="","",Accueil!F44)</f>
        <v/>
      </c>
      <c r="E40" s="83" t="str">
        <f t="shared" si="2"/>
        <v/>
      </c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12">
        <v>32</v>
      </c>
      <c r="DC40" s="11" t="str">
        <f>IF(D40="","",COUNTIF(F40:DA40,Accueil!$AB$28)&amp;" / "&amp;COUNTIF($F$8:$DA$8,"&gt;0")-(COUNTIF(F40:DA40,Accueil!$AG$26)))</f>
        <v/>
      </c>
      <c r="DD40" s="110" t="str">
        <f>IF(D40="","",COUNTIF(F40:DA40,Accueil!$AB$26))</f>
        <v/>
      </c>
      <c r="DE40" s="110" t="str">
        <f>IF(D40="","",IF(COUNTIF($F$8:$DA$8,"&gt;=0")-(COUNTIF(G40:DB40,Accueil!$AG$26))&lt;0,0,COUNTIF($F$8:$DA$8,"&gt;=0")-(COUNTIF(G40:DB40,Accueil!$AG$26))))</f>
        <v/>
      </c>
      <c r="DF40" s="11" t="str">
        <f t="shared" si="3"/>
        <v/>
      </c>
      <c r="DG40" s="29" t="str">
        <f t="shared" si="5"/>
        <v/>
      </c>
      <c r="DH40" s="158">
        <f t="shared" si="4"/>
        <v>0</v>
      </c>
      <c r="DI40" s="158">
        <f>IF(ISERROR(VLOOKUP(F40,Accueil!$W$17:$W$22,1,0)),1,0)</f>
        <v>0</v>
      </c>
      <c r="DJ40" s="158">
        <f>IF(ISERROR(VLOOKUP(G40,Accueil!$W$17:$W$22,1,0)),1,0)</f>
        <v>0</v>
      </c>
      <c r="DK40" s="158">
        <f>IF(ISERROR(VLOOKUP(H40,Accueil!$W$17:$W$22,1,0)),1,0)</f>
        <v>0</v>
      </c>
      <c r="DL40" s="158">
        <f>IF(ISERROR(VLOOKUP(I40,Accueil!$W$17:$W$22,1,0)),1,0)</f>
        <v>0</v>
      </c>
      <c r="DM40" s="158">
        <f>IF(ISERROR(VLOOKUP(J40,Accueil!$W$17:$W$22,1,0)),1,0)</f>
        <v>0</v>
      </c>
      <c r="DN40" s="158">
        <f>IF(ISERROR(VLOOKUP(K40,Accueil!$W$17:$W$22,1,0)),1,0)</f>
        <v>0</v>
      </c>
      <c r="DO40" s="158">
        <f>IF(ISERROR(VLOOKUP(L40,Accueil!$W$17:$W$22,1,0)),1,0)</f>
        <v>0</v>
      </c>
      <c r="DP40" s="158">
        <f>IF(ISERROR(VLOOKUP(M40,Accueil!$W$17:$W$22,1,0)),1,0)</f>
        <v>0</v>
      </c>
      <c r="DQ40" s="158">
        <f>IF(ISERROR(VLOOKUP(N40,Accueil!$W$17:$W$22,1,0)),1,0)</f>
        <v>0</v>
      </c>
      <c r="DR40" s="158">
        <f>IF(ISERROR(VLOOKUP(O40,Accueil!$W$17:$W$22,1,0)),1,0)</f>
        <v>0</v>
      </c>
      <c r="DS40" s="158">
        <f>IF(ISERROR(VLOOKUP(P40,Accueil!$W$17:$W$22,1,0)),1,0)</f>
        <v>0</v>
      </c>
      <c r="DT40" s="158">
        <f>IF(ISERROR(VLOOKUP(Q40,Accueil!$W$17:$W$22,1,0)),1,0)</f>
        <v>0</v>
      </c>
      <c r="DU40" s="158">
        <f>IF(ISERROR(VLOOKUP(R40,Accueil!$W$17:$W$22,1,0)),1,0)</f>
        <v>0</v>
      </c>
      <c r="DV40" s="158">
        <f>IF(ISERROR(VLOOKUP(S40,Accueil!$W$17:$W$22,1,0)),1,0)</f>
        <v>0</v>
      </c>
      <c r="DW40" s="158">
        <f>IF(ISERROR(VLOOKUP(T40,Accueil!$W$17:$W$22,1,0)),1,0)</f>
        <v>0</v>
      </c>
      <c r="DX40" s="158">
        <f>IF(ISERROR(VLOOKUP(U40,Accueil!$W$17:$W$22,1,0)),1,0)</f>
        <v>0</v>
      </c>
      <c r="DY40" s="158">
        <f>IF(ISERROR(VLOOKUP(V40,Accueil!$W$17:$W$22,1,0)),1,0)</f>
        <v>0</v>
      </c>
      <c r="DZ40" s="158">
        <f>IF(ISERROR(VLOOKUP(W40,Accueil!$W$17:$W$22,1,0)),1,0)</f>
        <v>0</v>
      </c>
      <c r="EA40" s="158">
        <f>IF(ISERROR(VLOOKUP(X40,Accueil!$W$17:$W$22,1,0)),1,0)</f>
        <v>0</v>
      </c>
      <c r="EB40" s="158">
        <f>IF(ISERROR(VLOOKUP(Y40,Accueil!$W$17:$W$22,1,0)),1,0)</f>
        <v>0</v>
      </c>
      <c r="EC40" s="158">
        <f>IF(ISERROR(VLOOKUP(Z40,Accueil!$W$17:$W$22,1,0)),1,0)</f>
        <v>0</v>
      </c>
      <c r="ED40" s="158">
        <f>IF(ISERROR(VLOOKUP(AA40,Accueil!$W$17:$W$22,1,0)),1,0)</f>
        <v>0</v>
      </c>
      <c r="EE40" s="158">
        <f>IF(ISERROR(VLOOKUP(AB40,Accueil!$W$17:$W$22,1,0)),1,0)</f>
        <v>0</v>
      </c>
      <c r="EF40" s="158">
        <f>IF(ISERROR(VLOOKUP(AC40,Accueil!$W$17:$W$22,1,0)),1,0)</f>
        <v>0</v>
      </c>
      <c r="EG40" s="158">
        <f>IF(ISERROR(VLOOKUP(AD40,Accueil!$W$17:$W$22,1,0)),1,0)</f>
        <v>0</v>
      </c>
      <c r="EH40" s="158">
        <f>IF(ISERROR(VLOOKUP(AE40,Accueil!$W$17:$W$22,1,0)),1,0)</f>
        <v>0</v>
      </c>
      <c r="EI40" s="158">
        <f>IF(ISERROR(VLOOKUP(AF40,Accueil!$W$17:$W$22,1,0)),1,0)</f>
        <v>0</v>
      </c>
      <c r="EJ40" s="158">
        <f>IF(ISERROR(VLOOKUP(AG40,Accueil!$W$17:$W$22,1,0)),1,0)</f>
        <v>0</v>
      </c>
      <c r="EK40" s="158">
        <f>IF(ISERROR(VLOOKUP(AH40,Accueil!$W$17:$W$22,1,0)),1,0)</f>
        <v>0</v>
      </c>
      <c r="EL40" s="158">
        <f>IF(ISERROR(VLOOKUP(AI40,Accueil!$W$17:$W$22,1,0)),1,0)</f>
        <v>0</v>
      </c>
      <c r="EM40" s="158">
        <f>IF(ISERROR(VLOOKUP(AJ40,Accueil!$W$17:$W$22,1,0)),1,0)</f>
        <v>0</v>
      </c>
      <c r="EN40" s="158">
        <f>IF(ISERROR(VLOOKUP(AK40,Accueil!$W$17:$W$22,1,0)),1,0)</f>
        <v>0</v>
      </c>
      <c r="EO40" s="158">
        <f>IF(ISERROR(VLOOKUP(AL40,Accueil!$W$17:$W$22,1,0)),1,0)</f>
        <v>0</v>
      </c>
      <c r="EP40" s="158">
        <f>IF(ISERROR(VLOOKUP(AM40,Accueil!$W$17:$W$22,1,0)),1,0)</f>
        <v>0</v>
      </c>
      <c r="EQ40" s="158">
        <f>IF(ISERROR(VLOOKUP(AN40,Accueil!$W$17:$W$22,1,0)),1,0)</f>
        <v>0</v>
      </c>
      <c r="ER40" s="158">
        <f>IF(ISERROR(VLOOKUP(AO40,Accueil!$W$17:$W$22,1,0)),1,0)</f>
        <v>0</v>
      </c>
      <c r="ES40" s="158">
        <f>IF(ISERROR(VLOOKUP(AP40,Accueil!$W$17:$W$22,1,0)),1,0)</f>
        <v>0</v>
      </c>
      <c r="ET40" s="158">
        <f>IF(ISERROR(VLOOKUP(AQ40,Accueil!$W$17:$W$22,1,0)),1,0)</f>
        <v>0</v>
      </c>
      <c r="EU40" s="158">
        <f>IF(ISERROR(VLOOKUP(AR40,Accueil!$W$17:$W$22,1,0)),1,0)</f>
        <v>0</v>
      </c>
      <c r="EV40" s="158">
        <f>IF(ISERROR(VLOOKUP(AS40,Accueil!$W$17:$W$22,1,0)),1,0)</f>
        <v>0</v>
      </c>
      <c r="EW40" s="158">
        <f>IF(ISERROR(VLOOKUP(AT40,Accueil!$W$17:$W$22,1,0)),1,0)</f>
        <v>0</v>
      </c>
      <c r="EX40" s="158">
        <f>IF(ISERROR(VLOOKUP(AU40,Accueil!$W$17:$W$22,1,0)),1,0)</f>
        <v>0</v>
      </c>
      <c r="EY40" s="158">
        <f>IF(ISERROR(VLOOKUP(AV40,Accueil!$W$17:$W$22,1,0)),1,0)</f>
        <v>0</v>
      </c>
      <c r="EZ40" s="158">
        <f>IF(ISERROR(VLOOKUP(AW40,Accueil!$W$17:$W$22,1,0)),1,0)</f>
        <v>0</v>
      </c>
      <c r="FA40" s="158">
        <f>IF(ISERROR(VLOOKUP(AX40,Accueil!$W$17:$W$22,1,0)),1,0)</f>
        <v>0</v>
      </c>
      <c r="FB40" s="158">
        <f>IF(ISERROR(VLOOKUP(AY40,Accueil!$W$17:$W$22,1,0)),1,0)</f>
        <v>0</v>
      </c>
      <c r="FC40" s="158">
        <f>IF(ISERROR(VLOOKUP(AZ40,Accueil!$W$17:$W$22,1,0)),1,0)</f>
        <v>0</v>
      </c>
      <c r="FD40" s="158">
        <f>IF(ISERROR(VLOOKUP(BA40,Accueil!$W$17:$W$22,1,0)),1,0)</f>
        <v>0</v>
      </c>
      <c r="FE40" s="158">
        <f>IF(ISERROR(VLOOKUP(BB40,Accueil!$W$17:$W$22,1,0)),1,0)</f>
        <v>0</v>
      </c>
      <c r="FF40" s="158">
        <f>IF(ISERROR(VLOOKUP(BC40,Accueil!$W$17:$W$22,1,0)),1,0)</f>
        <v>0</v>
      </c>
      <c r="FG40" s="158">
        <f>IF(ISERROR(VLOOKUP(BD40,Accueil!$W$17:$W$22,1,0)),1,0)</f>
        <v>0</v>
      </c>
      <c r="FH40" s="158">
        <f>IF(ISERROR(VLOOKUP(BE40,Accueil!$W$17:$W$22,1,0)),1,0)</f>
        <v>0</v>
      </c>
      <c r="FI40" s="158">
        <f>IF(ISERROR(VLOOKUP(BF40,Accueil!$W$17:$W$22,1,0)),1,0)</f>
        <v>0</v>
      </c>
      <c r="FJ40" s="158">
        <f>IF(ISERROR(VLOOKUP(BG40,Accueil!$W$17:$W$22,1,0)),1,0)</f>
        <v>0</v>
      </c>
      <c r="FK40" s="158">
        <f>IF(ISERROR(VLOOKUP(BH40,Accueil!$W$17:$W$22,1,0)),1,0)</f>
        <v>0</v>
      </c>
      <c r="FL40" s="158">
        <f>IF(ISERROR(VLOOKUP(BI40,Accueil!$W$17:$W$22,1,0)),1,0)</f>
        <v>0</v>
      </c>
      <c r="FM40" s="158">
        <f>IF(ISERROR(VLOOKUP(BJ40,Accueil!$W$17:$W$22,1,0)),1,0)</f>
        <v>0</v>
      </c>
      <c r="FN40" s="158">
        <f>IF(ISERROR(VLOOKUP(BK40,Accueil!$W$17:$W$22,1,0)),1,0)</f>
        <v>0</v>
      </c>
      <c r="FO40" s="158">
        <f>IF(ISERROR(VLOOKUP(BL40,Accueil!$W$17:$W$22,1,0)),1,0)</f>
        <v>0</v>
      </c>
      <c r="FP40" s="158">
        <f>IF(ISERROR(VLOOKUP(BM40,Accueil!$W$17:$W$22,1,0)),1,0)</f>
        <v>0</v>
      </c>
      <c r="FQ40" s="158">
        <f>IF(ISERROR(VLOOKUP(BN40,Accueil!$W$17:$W$22,1,0)),1,0)</f>
        <v>0</v>
      </c>
      <c r="FR40" s="158">
        <f>IF(ISERROR(VLOOKUP(BO40,Accueil!$W$17:$W$22,1,0)),1,0)</f>
        <v>0</v>
      </c>
      <c r="FS40" s="158">
        <f>IF(ISERROR(VLOOKUP(BP40,Accueil!$W$17:$W$22,1,0)),1,0)</f>
        <v>0</v>
      </c>
      <c r="FT40" s="158">
        <f>IF(ISERROR(VLOOKUP(BQ40,Accueil!$W$17:$W$22,1,0)),1,0)</f>
        <v>0</v>
      </c>
      <c r="FU40" s="158">
        <f>IF(ISERROR(VLOOKUP(BR40,Accueil!$W$17:$W$22,1,0)),1,0)</f>
        <v>0</v>
      </c>
      <c r="FV40" s="158">
        <f>IF(ISERROR(VLOOKUP(BS40,Accueil!$W$17:$W$22,1,0)),1,0)</f>
        <v>0</v>
      </c>
      <c r="FW40" s="158">
        <f>IF(ISERROR(VLOOKUP(BT40,Accueil!$W$17:$W$22,1,0)),1,0)</f>
        <v>0</v>
      </c>
      <c r="FX40" s="158">
        <f>IF(ISERROR(VLOOKUP(BU40,Accueil!$W$17:$W$22,1,0)),1,0)</f>
        <v>0</v>
      </c>
      <c r="FY40" s="158">
        <f>IF(ISERROR(VLOOKUP(BV40,Accueil!$W$17:$W$22,1,0)),1,0)</f>
        <v>0</v>
      </c>
      <c r="FZ40" s="158">
        <f>IF(ISERROR(VLOOKUP(BW40,Accueil!$W$17:$W$22,1,0)),1,0)</f>
        <v>0</v>
      </c>
      <c r="GA40" s="158">
        <f>IF(ISERROR(VLOOKUP(BX40,Accueil!$W$17:$W$22,1,0)),1,0)</f>
        <v>0</v>
      </c>
      <c r="GB40" s="158">
        <f>IF(ISERROR(VLOOKUP(BY40,Accueil!$W$17:$W$22,1,0)),1,0)</f>
        <v>0</v>
      </c>
      <c r="GC40" s="158">
        <f>IF(ISERROR(VLOOKUP(BZ40,Accueil!$W$17:$W$22,1,0)),1,0)</f>
        <v>0</v>
      </c>
      <c r="GD40" s="158">
        <f>IF(ISERROR(VLOOKUP(CA40,Accueil!$W$17:$W$22,1,0)),1,0)</f>
        <v>0</v>
      </c>
      <c r="GE40" s="158">
        <f>IF(ISERROR(VLOOKUP(CB40,Accueil!$W$17:$W$22,1,0)),1,0)</f>
        <v>0</v>
      </c>
      <c r="GF40" s="158">
        <f>IF(ISERROR(VLOOKUP(CC40,Accueil!$W$17:$W$22,1,0)),1,0)</f>
        <v>0</v>
      </c>
      <c r="GG40" s="158">
        <f>IF(ISERROR(VLOOKUP(CD40,Accueil!$W$17:$W$22,1,0)),1,0)</f>
        <v>0</v>
      </c>
      <c r="GH40" s="158">
        <f>IF(ISERROR(VLOOKUP(CE40,Accueil!$W$17:$W$22,1,0)),1,0)</f>
        <v>0</v>
      </c>
      <c r="GI40" s="158">
        <f>IF(ISERROR(VLOOKUP(CF40,Accueil!$W$17:$W$22,1,0)),1,0)</f>
        <v>0</v>
      </c>
      <c r="GJ40" s="158">
        <f>IF(ISERROR(VLOOKUP(CG40,Accueil!$W$17:$W$22,1,0)),1,0)</f>
        <v>0</v>
      </c>
      <c r="GK40" s="158">
        <f>IF(ISERROR(VLOOKUP(CH40,Accueil!$W$17:$W$22,1,0)),1,0)</f>
        <v>0</v>
      </c>
      <c r="GL40" s="158">
        <f>IF(ISERROR(VLOOKUP(CI40,Accueil!$W$17:$W$22,1,0)),1,0)</f>
        <v>0</v>
      </c>
      <c r="GM40" s="158">
        <f>IF(ISERROR(VLOOKUP(CJ40,Accueil!$W$17:$W$22,1,0)),1,0)</f>
        <v>0</v>
      </c>
      <c r="GN40" s="158">
        <f>IF(ISERROR(VLOOKUP(CK40,Accueil!$W$17:$W$22,1,0)),1,0)</f>
        <v>0</v>
      </c>
      <c r="GO40" s="158">
        <f>IF(ISERROR(VLOOKUP(CL40,Accueil!$W$17:$W$22,1,0)),1,0)</f>
        <v>0</v>
      </c>
      <c r="GP40" s="158">
        <f>IF(ISERROR(VLOOKUP(CM40,Accueil!$W$17:$W$22,1,0)),1,0)</f>
        <v>0</v>
      </c>
      <c r="GQ40" s="158">
        <f>IF(ISERROR(VLOOKUP(CN40,Accueil!$W$17:$W$22,1,0)),1,0)</f>
        <v>0</v>
      </c>
      <c r="GR40" s="158">
        <f>IF(ISERROR(VLOOKUP(CO40,Accueil!$W$17:$W$22,1,0)),1,0)</f>
        <v>0</v>
      </c>
      <c r="GS40" s="158">
        <f>IF(ISERROR(VLOOKUP(CP40,Accueil!$W$17:$W$22,1,0)),1,0)</f>
        <v>0</v>
      </c>
      <c r="GT40" s="158">
        <f>IF(ISERROR(VLOOKUP(CQ40,Accueil!$W$17:$W$22,1,0)),1,0)</f>
        <v>0</v>
      </c>
      <c r="GU40" s="158">
        <f>IF(ISERROR(VLOOKUP(CR40,Accueil!$W$17:$W$22,1,0)),1,0)</f>
        <v>0</v>
      </c>
      <c r="GV40" s="158">
        <f>IF(ISERROR(VLOOKUP(CS40,Accueil!$W$17:$W$22,1,0)),1,0)</f>
        <v>0</v>
      </c>
      <c r="GW40" s="158">
        <f>IF(ISERROR(VLOOKUP(CT40,Accueil!$W$17:$W$22,1,0)),1,0)</f>
        <v>0</v>
      </c>
      <c r="GX40" s="158">
        <f>IF(ISERROR(VLOOKUP(CU40,Accueil!$W$17:$W$22,1,0)),1,0)</f>
        <v>0</v>
      </c>
      <c r="GY40" s="158">
        <f>IF(ISERROR(VLOOKUP(CV40,Accueil!$W$17:$W$22,1,0)),1,0)</f>
        <v>0</v>
      </c>
      <c r="GZ40" s="158">
        <f>IF(ISERROR(VLOOKUP(CW40,Accueil!$W$17:$W$22,1,0)),1,0)</f>
        <v>0</v>
      </c>
      <c r="HA40" s="158">
        <f>IF(ISERROR(VLOOKUP(CX40,Accueil!$W$17:$W$22,1,0)),1,0)</f>
        <v>0</v>
      </c>
      <c r="HB40" s="158">
        <f>IF(ISERROR(VLOOKUP(CY40,Accueil!$W$17:$W$22,1,0)),1,0)</f>
        <v>0</v>
      </c>
      <c r="HC40" s="158">
        <f>IF(ISERROR(VLOOKUP(CZ40,Accueil!$W$17:$W$22,1,0)),1,0)</f>
        <v>0</v>
      </c>
      <c r="HD40" s="158">
        <f>IF(ISERROR(VLOOKUP(DA40,Accueil!$W$17:$W$22,1,0)),1,0)</f>
        <v>0</v>
      </c>
    </row>
    <row r="41" spans="1:212" ht="12.75" customHeight="1">
      <c r="A41" s="360"/>
      <c r="B41" s="12">
        <v>33</v>
      </c>
      <c r="C41" s="26" t="str">
        <f>IF(Accueil!E45="","",Accueil!E45)</f>
        <v/>
      </c>
      <c r="D41" s="27" t="str">
        <f>IF(Accueil!F45="","",Accueil!F45)</f>
        <v/>
      </c>
      <c r="E41" s="83" t="str">
        <f t="shared" si="2"/>
        <v/>
      </c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12">
        <v>33</v>
      </c>
      <c r="DC41" s="11" t="str">
        <f>IF(D41="","",COUNTIF(F41:DA41,Accueil!$AB$28)&amp;" / "&amp;COUNTIF($F$8:$DA$8,"&gt;0")-(COUNTIF(F41:DA41,Accueil!$AG$26)))</f>
        <v/>
      </c>
      <c r="DD41" s="110" t="str">
        <f>IF(D41="","",COUNTIF(F41:DA41,Accueil!$AB$26))</f>
        <v/>
      </c>
      <c r="DE41" s="110" t="str">
        <f>IF(D41="","",IF(COUNTIF($F$8:$DA$8,"&gt;=0")-(COUNTIF(G41:DB41,Accueil!$AG$26))&lt;0,0,COUNTIF($F$8:$DA$8,"&gt;=0")-(COUNTIF(G41:DB41,Accueil!$AG$26))))</f>
        <v/>
      </c>
      <c r="DF41" s="11" t="str">
        <f t="shared" si="3"/>
        <v/>
      </c>
      <c r="DG41" s="29" t="str">
        <f t="shared" si="5"/>
        <v/>
      </c>
      <c r="DH41" s="158">
        <f t="shared" si="4"/>
        <v>0</v>
      </c>
      <c r="DI41" s="158">
        <f>IF(ISERROR(VLOOKUP(F41,Accueil!$W$17:$W$22,1,0)),1,0)</f>
        <v>0</v>
      </c>
      <c r="DJ41" s="158">
        <f>IF(ISERROR(VLOOKUP(G41,Accueil!$W$17:$W$22,1,0)),1,0)</f>
        <v>0</v>
      </c>
      <c r="DK41" s="158">
        <f>IF(ISERROR(VLOOKUP(H41,Accueil!$W$17:$W$22,1,0)),1,0)</f>
        <v>0</v>
      </c>
      <c r="DL41" s="158">
        <f>IF(ISERROR(VLOOKUP(I41,Accueil!$W$17:$W$22,1,0)),1,0)</f>
        <v>0</v>
      </c>
      <c r="DM41" s="158">
        <f>IF(ISERROR(VLOOKUP(J41,Accueil!$W$17:$W$22,1,0)),1,0)</f>
        <v>0</v>
      </c>
      <c r="DN41" s="158">
        <f>IF(ISERROR(VLOOKUP(K41,Accueil!$W$17:$W$22,1,0)),1,0)</f>
        <v>0</v>
      </c>
      <c r="DO41" s="158">
        <f>IF(ISERROR(VLOOKUP(L41,Accueil!$W$17:$W$22,1,0)),1,0)</f>
        <v>0</v>
      </c>
      <c r="DP41" s="158">
        <f>IF(ISERROR(VLOOKUP(M41,Accueil!$W$17:$W$22,1,0)),1,0)</f>
        <v>0</v>
      </c>
      <c r="DQ41" s="158">
        <f>IF(ISERROR(VLOOKUP(N41,Accueil!$W$17:$W$22,1,0)),1,0)</f>
        <v>0</v>
      </c>
      <c r="DR41" s="158">
        <f>IF(ISERROR(VLOOKUP(O41,Accueil!$W$17:$W$22,1,0)),1,0)</f>
        <v>0</v>
      </c>
      <c r="DS41" s="158">
        <f>IF(ISERROR(VLOOKUP(P41,Accueil!$W$17:$W$22,1,0)),1,0)</f>
        <v>0</v>
      </c>
      <c r="DT41" s="158">
        <f>IF(ISERROR(VLOOKUP(Q41,Accueil!$W$17:$W$22,1,0)),1,0)</f>
        <v>0</v>
      </c>
      <c r="DU41" s="158">
        <f>IF(ISERROR(VLOOKUP(R41,Accueil!$W$17:$W$22,1,0)),1,0)</f>
        <v>0</v>
      </c>
      <c r="DV41" s="158">
        <f>IF(ISERROR(VLOOKUP(S41,Accueil!$W$17:$W$22,1,0)),1,0)</f>
        <v>0</v>
      </c>
      <c r="DW41" s="158">
        <f>IF(ISERROR(VLOOKUP(T41,Accueil!$W$17:$W$22,1,0)),1,0)</f>
        <v>0</v>
      </c>
      <c r="DX41" s="158">
        <f>IF(ISERROR(VLOOKUP(U41,Accueil!$W$17:$W$22,1,0)),1,0)</f>
        <v>0</v>
      </c>
      <c r="DY41" s="158">
        <f>IF(ISERROR(VLOOKUP(V41,Accueil!$W$17:$W$22,1,0)),1,0)</f>
        <v>0</v>
      </c>
      <c r="DZ41" s="158">
        <f>IF(ISERROR(VLOOKUP(W41,Accueil!$W$17:$W$22,1,0)),1,0)</f>
        <v>0</v>
      </c>
      <c r="EA41" s="158">
        <f>IF(ISERROR(VLOOKUP(X41,Accueil!$W$17:$W$22,1,0)),1,0)</f>
        <v>0</v>
      </c>
      <c r="EB41" s="158">
        <f>IF(ISERROR(VLOOKUP(Y41,Accueil!$W$17:$W$22,1,0)),1,0)</f>
        <v>0</v>
      </c>
      <c r="EC41" s="158">
        <f>IF(ISERROR(VLOOKUP(Z41,Accueil!$W$17:$W$22,1,0)),1,0)</f>
        <v>0</v>
      </c>
      <c r="ED41" s="158">
        <f>IF(ISERROR(VLOOKUP(AA41,Accueil!$W$17:$W$22,1,0)),1,0)</f>
        <v>0</v>
      </c>
      <c r="EE41" s="158">
        <f>IF(ISERROR(VLOOKUP(AB41,Accueil!$W$17:$W$22,1,0)),1,0)</f>
        <v>0</v>
      </c>
      <c r="EF41" s="158">
        <f>IF(ISERROR(VLOOKUP(AC41,Accueil!$W$17:$W$22,1,0)),1,0)</f>
        <v>0</v>
      </c>
      <c r="EG41" s="158">
        <f>IF(ISERROR(VLOOKUP(AD41,Accueil!$W$17:$W$22,1,0)),1,0)</f>
        <v>0</v>
      </c>
      <c r="EH41" s="158">
        <f>IF(ISERROR(VLOOKUP(AE41,Accueil!$W$17:$W$22,1,0)),1,0)</f>
        <v>0</v>
      </c>
      <c r="EI41" s="158">
        <f>IF(ISERROR(VLOOKUP(AF41,Accueil!$W$17:$W$22,1,0)),1,0)</f>
        <v>0</v>
      </c>
      <c r="EJ41" s="158">
        <f>IF(ISERROR(VLOOKUP(AG41,Accueil!$W$17:$W$22,1,0)),1,0)</f>
        <v>0</v>
      </c>
      <c r="EK41" s="158">
        <f>IF(ISERROR(VLOOKUP(AH41,Accueil!$W$17:$W$22,1,0)),1,0)</f>
        <v>0</v>
      </c>
      <c r="EL41" s="158">
        <f>IF(ISERROR(VLOOKUP(AI41,Accueil!$W$17:$W$22,1,0)),1,0)</f>
        <v>0</v>
      </c>
      <c r="EM41" s="158">
        <f>IF(ISERROR(VLOOKUP(AJ41,Accueil!$W$17:$W$22,1,0)),1,0)</f>
        <v>0</v>
      </c>
      <c r="EN41" s="158">
        <f>IF(ISERROR(VLOOKUP(AK41,Accueil!$W$17:$W$22,1,0)),1,0)</f>
        <v>0</v>
      </c>
      <c r="EO41" s="158">
        <f>IF(ISERROR(VLOOKUP(AL41,Accueil!$W$17:$W$22,1,0)),1,0)</f>
        <v>0</v>
      </c>
      <c r="EP41" s="158">
        <f>IF(ISERROR(VLOOKUP(AM41,Accueil!$W$17:$W$22,1,0)),1,0)</f>
        <v>0</v>
      </c>
      <c r="EQ41" s="158">
        <f>IF(ISERROR(VLOOKUP(AN41,Accueil!$W$17:$W$22,1,0)),1,0)</f>
        <v>0</v>
      </c>
      <c r="ER41" s="158">
        <f>IF(ISERROR(VLOOKUP(AO41,Accueil!$W$17:$W$22,1,0)),1,0)</f>
        <v>0</v>
      </c>
      <c r="ES41" s="158">
        <f>IF(ISERROR(VLOOKUP(AP41,Accueil!$W$17:$W$22,1,0)),1,0)</f>
        <v>0</v>
      </c>
      <c r="ET41" s="158">
        <f>IF(ISERROR(VLOOKUP(AQ41,Accueil!$W$17:$W$22,1,0)),1,0)</f>
        <v>0</v>
      </c>
      <c r="EU41" s="158">
        <f>IF(ISERROR(VLOOKUP(AR41,Accueil!$W$17:$W$22,1,0)),1,0)</f>
        <v>0</v>
      </c>
      <c r="EV41" s="158">
        <f>IF(ISERROR(VLOOKUP(AS41,Accueil!$W$17:$W$22,1,0)),1,0)</f>
        <v>0</v>
      </c>
      <c r="EW41" s="158">
        <f>IF(ISERROR(VLOOKUP(AT41,Accueil!$W$17:$W$22,1,0)),1,0)</f>
        <v>0</v>
      </c>
      <c r="EX41" s="158">
        <f>IF(ISERROR(VLOOKUP(AU41,Accueil!$W$17:$W$22,1,0)),1,0)</f>
        <v>0</v>
      </c>
      <c r="EY41" s="158">
        <f>IF(ISERROR(VLOOKUP(AV41,Accueil!$W$17:$W$22,1,0)),1,0)</f>
        <v>0</v>
      </c>
      <c r="EZ41" s="158">
        <f>IF(ISERROR(VLOOKUP(AW41,Accueil!$W$17:$W$22,1,0)),1,0)</f>
        <v>0</v>
      </c>
      <c r="FA41" s="158">
        <f>IF(ISERROR(VLOOKUP(AX41,Accueil!$W$17:$W$22,1,0)),1,0)</f>
        <v>0</v>
      </c>
      <c r="FB41" s="158">
        <f>IF(ISERROR(VLOOKUP(AY41,Accueil!$W$17:$W$22,1,0)),1,0)</f>
        <v>0</v>
      </c>
      <c r="FC41" s="158">
        <f>IF(ISERROR(VLOOKUP(AZ41,Accueil!$W$17:$W$22,1,0)),1,0)</f>
        <v>0</v>
      </c>
      <c r="FD41" s="158">
        <f>IF(ISERROR(VLOOKUP(BA41,Accueil!$W$17:$W$22,1,0)),1,0)</f>
        <v>0</v>
      </c>
      <c r="FE41" s="158">
        <f>IF(ISERROR(VLOOKUP(BB41,Accueil!$W$17:$W$22,1,0)),1,0)</f>
        <v>0</v>
      </c>
      <c r="FF41" s="158">
        <f>IF(ISERROR(VLOOKUP(BC41,Accueil!$W$17:$W$22,1,0)),1,0)</f>
        <v>0</v>
      </c>
      <c r="FG41" s="158">
        <f>IF(ISERROR(VLOOKUP(BD41,Accueil!$W$17:$W$22,1,0)),1,0)</f>
        <v>0</v>
      </c>
      <c r="FH41" s="158">
        <f>IF(ISERROR(VLOOKUP(BE41,Accueil!$W$17:$W$22,1,0)),1,0)</f>
        <v>0</v>
      </c>
      <c r="FI41" s="158">
        <f>IF(ISERROR(VLOOKUP(BF41,Accueil!$W$17:$W$22,1,0)),1,0)</f>
        <v>0</v>
      </c>
      <c r="FJ41" s="158">
        <f>IF(ISERROR(VLOOKUP(BG41,Accueil!$W$17:$W$22,1,0)),1,0)</f>
        <v>0</v>
      </c>
      <c r="FK41" s="158">
        <f>IF(ISERROR(VLOOKUP(BH41,Accueil!$W$17:$W$22,1,0)),1,0)</f>
        <v>0</v>
      </c>
      <c r="FL41" s="158">
        <f>IF(ISERROR(VLOOKUP(BI41,Accueil!$W$17:$W$22,1,0)),1,0)</f>
        <v>0</v>
      </c>
      <c r="FM41" s="158">
        <f>IF(ISERROR(VLOOKUP(BJ41,Accueil!$W$17:$W$22,1,0)),1,0)</f>
        <v>0</v>
      </c>
      <c r="FN41" s="158">
        <f>IF(ISERROR(VLOOKUP(BK41,Accueil!$W$17:$W$22,1,0)),1,0)</f>
        <v>0</v>
      </c>
      <c r="FO41" s="158">
        <f>IF(ISERROR(VLOOKUP(BL41,Accueil!$W$17:$W$22,1,0)),1,0)</f>
        <v>0</v>
      </c>
      <c r="FP41" s="158">
        <f>IF(ISERROR(VLOOKUP(BM41,Accueil!$W$17:$W$22,1,0)),1,0)</f>
        <v>0</v>
      </c>
      <c r="FQ41" s="158">
        <f>IF(ISERROR(VLOOKUP(BN41,Accueil!$W$17:$W$22,1,0)),1,0)</f>
        <v>0</v>
      </c>
      <c r="FR41" s="158">
        <f>IF(ISERROR(VLOOKUP(BO41,Accueil!$W$17:$W$22,1,0)),1,0)</f>
        <v>0</v>
      </c>
      <c r="FS41" s="158">
        <f>IF(ISERROR(VLOOKUP(BP41,Accueil!$W$17:$W$22,1,0)),1,0)</f>
        <v>0</v>
      </c>
      <c r="FT41" s="158">
        <f>IF(ISERROR(VLOOKUP(BQ41,Accueil!$W$17:$W$22,1,0)),1,0)</f>
        <v>0</v>
      </c>
      <c r="FU41" s="158">
        <f>IF(ISERROR(VLOOKUP(BR41,Accueil!$W$17:$W$22,1,0)),1,0)</f>
        <v>0</v>
      </c>
      <c r="FV41" s="158">
        <f>IF(ISERROR(VLOOKUP(BS41,Accueil!$W$17:$W$22,1,0)),1,0)</f>
        <v>0</v>
      </c>
      <c r="FW41" s="158">
        <f>IF(ISERROR(VLOOKUP(BT41,Accueil!$W$17:$W$22,1,0)),1,0)</f>
        <v>0</v>
      </c>
      <c r="FX41" s="158">
        <f>IF(ISERROR(VLOOKUP(BU41,Accueil!$W$17:$W$22,1,0)),1,0)</f>
        <v>0</v>
      </c>
      <c r="FY41" s="158">
        <f>IF(ISERROR(VLOOKUP(BV41,Accueil!$W$17:$W$22,1,0)),1,0)</f>
        <v>0</v>
      </c>
      <c r="FZ41" s="158">
        <f>IF(ISERROR(VLOOKUP(BW41,Accueil!$W$17:$W$22,1,0)),1,0)</f>
        <v>0</v>
      </c>
      <c r="GA41" s="158">
        <f>IF(ISERROR(VLOOKUP(BX41,Accueil!$W$17:$W$22,1,0)),1,0)</f>
        <v>0</v>
      </c>
      <c r="GB41" s="158">
        <f>IF(ISERROR(VLOOKUP(BY41,Accueil!$W$17:$W$22,1,0)),1,0)</f>
        <v>0</v>
      </c>
      <c r="GC41" s="158">
        <f>IF(ISERROR(VLOOKUP(BZ41,Accueil!$W$17:$W$22,1,0)),1,0)</f>
        <v>0</v>
      </c>
      <c r="GD41" s="158">
        <f>IF(ISERROR(VLOOKUP(CA41,Accueil!$W$17:$W$22,1,0)),1,0)</f>
        <v>0</v>
      </c>
      <c r="GE41" s="158">
        <f>IF(ISERROR(VLOOKUP(CB41,Accueil!$W$17:$W$22,1,0)),1,0)</f>
        <v>0</v>
      </c>
      <c r="GF41" s="158">
        <f>IF(ISERROR(VLOOKUP(CC41,Accueil!$W$17:$W$22,1,0)),1,0)</f>
        <v>0</v>
      </c>
      <c r="GG41" s="158">
        <f>IF(ISERROR(VLOOKUP(CD41,Accueil!$W$17:$W$22,1,0)),1,0)</f>
        <v>0</v>
      </c>
      <c r="GH41" s="158">
        <f>IF(ISERROR(VLOOKUP(CE41,Accueil!$W$17:$W$22,1,0)),1,0)</f>
        <v>0</v>
      </c>
      <c r="GI41" s="158">
        <f>IF(ISERROR(VLOOKUP(CF41,Accueil!$W$17:$W$22,1,0)),1,0)</f>
        <v>0</v>
      </c>
      <c r="GJ41" s="158">
        <f>IF(ISERROR(VLOOKUP(CG41,Accueil!$W$17:$W$22,1,0)),1,0)</f>
        <v>0</v>
      </c>
      <c r="GK41" s="158">
        <f>IF(ISERROR(VLOOKUP(CH41,Accueil!$W$17:$W$22,1,0)),1,0)</f>
        <v>0</v>
      </c>
      <c r="GL41" s="158">
        <f>IF(ISERROR(VLOOKUP(CI41,Accueil!$W$17:$W$22,1,0)),1,0)</f>
        <v>0</v>
      </c>
      <c r="GM41" s="158">
        <f>IF(ISERROR(VLOOKUP(CJ41,Accueil!$W$17:$W$22,1,0)),1,0)</f>
        <v>0</v>
      </c>
      <c r="GN41" s="158">
        <f>IF(ISERROR(VLOOKUP(CK41,Accueil!$W$17:$W$22,1,0)),1,0)</f>
        <v>0</v>
      </c>
      <c r="GO41" s="158">
        <f>IF(ISERROR(VLOOKUP(CL41,Accueil!$W$17:$W$22,1,0)),1,0)</f>
        <v>0</v>
      </c>
      <c r="GP41" s="158">
        <f>IF(ISERROR(VLOOKUP(CM41,Accueil!$W$17:$W$22,1,0)),1,0)</f>
        <v>0</v>
      </c>
      <c r="GQ41" s="158">
        <f>IF(ISERROR(VLOOKUP(CN41,Accueil!$W$17:$W$22,1,0)),1,0)</f>
        <v>0</v>
      </c>
      <c r="GR41" s="158">
        <f>IF(ISERROR(VLOOKUP(CO41,Accueil!$W$17:$W$22,1,0)),1,0)</f>
        <v>0</v>
      </c>
      <c r="GS41" s="158">
        <f>IF(ISERROR(VLOOKUP(CP41,Accueil!$W$17:$W$22,1,0)),1,0)</f>
        <v>0</v>
      </c>
      <c r="GT41" s="158">
        <f>IF(ISERROR(VLOOKUP(CQ41,Accueil!$W$17:$W$22,1,0)),1,0)</f>
        <v>0</v>
      </c>
      <c r="GU41" s="158">
        <f>IF(ISERROR(VLOOKUP(CR41,Accueil!$W$17:$W$22,1,0)),1,0)</f>
        <v>0</v>
      </c>
      <c r="GV41" s="158">
        <f>IF(ISERROR(VLOOKUP(CS41,Accueil!$W$17:$W$22,1,0)),1,0)</f>
        <v>0</v>
      </c>
      <c r="GW41" s="158">
        <f>IF(ISERROR(VLOOKUP(CT41,Accueil!$W$17:$W$22,1,0)),1,0)</f>
        <v>0</v>
      </c>
      <c r="GX41" s="158">
        <f>IF(ISERROR(VLOOKUP(CU41,Accueil!$W$17:$W$22,1,0)),1,0)</f>
        <v>0</v>
      </c>
      <c r="GY41" s="158">
        <f>IF(ISERROR(VLOOKUP(CV41,Accueil!$W$17:$W$22,1,0)),1,0)</f>
        <v>0</v>
      </c>
      <c r="GZ41" s="158">
        <f>IF(ISERROR(VLOOKUP(CW41,Accueil!$W$17:$W$22,1,0)),1,0)</f>
        <v>0</v>
      </c>
      <c r="HA41" s="158">
        <f>IF(ISERROR(VLOOKUP(CX41,Accueil!$W$17:$W$22,1,0)),1,0)</f>
        <v>0</v>
      </c>
      <c r="HB41" s="158">
        <f>IF(ISERROR(VLOOKUP(CY41,Accueil!$W$17:$W$22,1,0)),1,0)</f>
        <v>0</v>
      </c>
      <c r="HC41" s="158">
        <f>IF(ISERROR(VLOOKUP(CZ41,Accueil!$W$17:$W$22,1,0)),1,0)</f>
        <v>0</v>
      </c>
      <c r="HD41" s="158">
        <f>IF(ISERROR(VLOOKUP(DA41,Accueil!$W$17:$W$22,1,0)),1,0)</f>
        <v>0</v>
      </c>
    </row>
    <row r="42" spans="1:212" ht="12.75" customHeight="1">
      <c r="A42" s="360"/>
      <c r="B42" s="12">
        <v>34</v>
      </c>
      <c r="C42" s="26" t="str">
        <f>IF(Accueil!E46="","",Accueil!E46)</f>
        <v/>
      </c>
      <c r="D42" s="27" t="str">
        <f>IF(Accueil!F46="","",Accueil!F46)</f>
        <v/>
      </c>
      <c r="E42" s="83" t="str">
        <f t="shared" si="2"/>
        <v/>
      </c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Y42" s="244"/>
      <c r="AZ42" s="244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12">
        <v>34</v>
      </c>
      <c r="DC42" s="11" t="str">
        <f>IF(D42="","",COUNTIF(F42:DA42,Accueil!$AB$28)&amp;" / "&amp;COUNTIF($F$8:$DA$8,"&gt;0")-(COUNTIF(F42:DA42,Accueil!$AG$26)))</f>
        <v/>
      </c>
      <c r="DD42" s="110" t="str">
        <f>IF(D42="","",COUNTIF(F42:DA42,Accueil!$AB$26))</f>
        <v/>
      </c>
      <c r="DE42" s="110" t="str">
        <f>IF(D42="","",IF(COUNTIF($F$8:$DA$8,"&gt;=0")-(COUNTIF(G42:DB42,Accueil!$AG$26))&lt;0,0,COUNTIF($F$8:$DA$8,"&gt;=0")-(COUNTIF(G42:DB42,Accueil!$AG$26))))</f>
        <v/>
      </c>
      <c r="DF42" s="11" t="str">
        <f t="shared" si="3"/>
        <v/>
      </c>
      <c r="DG42" s="29" t="str">
        <f t="shared" si="5"/>
        <v/>
      </c>
      <c r="DH42" s="158">
        <f t="shared" si="4"/>
        <v>0</v>
      </c>
      <c r="DI42" s="158">
        <f>IF(ISERROR(VLOOKUP(F42,Accueil!$W$17:$W$22,1,0)),1,0)</f>
        <v>0</v>
      </c>
      <c r="DJ42" s="158">
        <f>IF(ISERROR(VLOOKUP(G42,Accueil!$W$17:$W$22,1,0)),1,0)</f>
        <v>0</v>
      </c>
      <c r="DK42" s="158">
        <f>IF(ISERROR(VLOOKUP(H42,Accueil!$W$17:$W$22,1,0)),1,0)</f>
        <v>0</v>
      </c>
      <c r="DL42" s="158">
        <f>IF(ISERROR(VLOOKUP(I42,Accueil!$W$17:$W$22,1,0)),1,0)</f>
        <v>0</v>
      </c>
      <c r="DM42" s="158">
        <f>IF(ISERROR(VLOOKUP(J42,Accueil!$W$17:$W$22,1,0)),1,0)</f>
        <v>0</v>
      </c>
      <c r="DN42" s="158">
        <f>IF(ISERROR(VLOOKUP(K42,Accueil!$W$17:$W$22,1,0)),1,0)</f>
        <v>0</v>
      </c>
      <c r="DO42" s="158">
        <f>IF(ISERROR(VLOOKUP(L42,Accueil!$W$17:$W$22,1,0)),1,0)</f>
        <v>0</v>
      </c>
      <c r="DP42" s="158">
        <f>IF(ISERROR(VLOOKUP(M42,Accueil!$W$17:$W$22,1,0)),1,0)</f>
        <v>0</v>
      </c>
      <c r="DQ42" s="158">
        <f>IF(ISERROR(VLOOKUP(N42,Accueil!$W$17:$W$22,1,0)),1,0)</f>
        <v>0</v>
      </c>
      <c r="DR42" s="158">
        <f>IF(ISERROR(VLOOKUP(O42,Accueil!$W$17:$W$22,1,0)),1,0)</f>
        <v>0</v>
      </c>
      <c r="DS42" s="158">
        <f>IF(ISERROR(VLOOKUP(P42,Accueil!$W$17:$W$22,1,0)),1,0)</f>
        <v>0</v>
      </c>
      <c r="DT42" s="158">
        <f>IF(ISERROR(VLOOKUP(Q42,Accueil!$W$17:$W$22,1,0)),1,0)</f>
        <v>0</v>
      </c>
      <c r="DU42" s="158">
        <f>IF(ISERROR(VLOOKUP(R42,Accueil!$W$17:$W$22,1,0)),1,0)</f>
        <v>0</v>
      </c>
      <c r="DV42" s="158">
        <f>IF(ISERROR(VLOOKUP(S42,Accueil!$W$17:$W$22,1,0)),1,0)</f>
        <v>0</v>
      </c>
      <c r="DW42" s="158">
        <f>IF(ISERROR(VLOOKUP(T42,Accueil!$W$17:$W$22,1,0)),1,0)</f>
        <v>0</v>
      </c>
      <c r="DX42" s="158">
        <f>IF(ISERROR(VLOOKUP(U42,Accueil!$W$17:$W$22,1,0)),1,0)</f>
        <v>0</v>
      </c>
      <c r="DY42" s="158">
        <f>IF(ISERROR(VLOOKUP(V42,Accueil!$W$17:$W$22,1,0)),1,0)</f>
        <v>0</v>
      </c>
      <c r="DZ42" s="158">
        <f>IF(ISERROR(VLOOKUP(W42,Accueil!$W$17:$W$22,1,0)),1,0)</f>
        <v>0</v>
      </c>
      <c r="EA42" s="158">
        <f>IF(ISERROR(VLOOKUP(X42,Accueil!$W$17:$W$22,1,0)),1,0)</f>
        <v>0</v>
      </c>
      <c r="EB42" s="158">
        <f>IF(ISERROR(VLOOKUP(Y42,Accueil!$W$17:$W$22,1,0)),1,0)</f>
        <v>0</v>
      </c>
      <c r="EC42" s="158">
        <f>IF(ISERROR(VLOOKUP(Z42,Accueil!$W$17:$W$22,1,0)),1,0)</f>
        <v>0</v>
      </c>
      <c r="ED42" s="158">
        <f>IF(ISERROR(VLOOKUP(AA42,Accueil!$W$17:$W$22,1,0)),1,0)</f>
        <v>0</v>
      </c>
      <c r="EE42" s="158">
        <f>IF(ISERROR(VLOOKUP(AB42,Accueil!$W$17:$W$22,1,0)),1,0)</f>
        <v>0</v>
      </c>
      <c r="EF42" s="158">
        <f>IF(ISERROR(VLOOKUP(AC42,Accueil!$W$17:$W$22,1,0)),1,0)</f>
        <v>0</v>
      </c>
      <c r="EG42" s="158">
        <f>IF(ISERROR(VLOOKUP(AD42,Accueil!$W$17:$W$22,1,0)),1,0)</f>
        <v>0</v>
      </c>
      <c r="EH42" s="158">
        <f>IF(ISERROR(VLOOKUP(AE42,Accueil!$W$17:$W$22,1,0)),1,0)</f>
        <v>0</v>
      </c>
      <c r="EI42" s="158">
        <f>IF(ISERROR(VLOOKUP(AF42,Accueil!$W$17:$W$22,1,0)),1,0)</f>
        <v>0</v>
      </c>
      <c r="EJ42" s="158">
        <f>IF(ISERROR(VLOOKUP(AG42,Accueil!$W$17:$W$22,1,0)),1,0)</f>
        <v>0</v>
      </c>
      <c r="EK42" s="158">
        <f>IF(ISERROR(VLOOKUP(AH42,Accueil!$W$17:$W$22,1,0)),1,0)</f>
        <v>0</v>
      </c>
      <c r="EL42" s="158">
        <f>IF(ISERROR(VLOOKUP(AI42,Accueil!$W$17:$W$22,1,0)),1,0)</f>
        <v>0</v>
      </c>
      <c r="EM42" s="158">
        <f>IF(ISERROR(VLOOKUP(AJ42,Accueil!$W$17:$W$22,1,0)),1,0)</f>
        <v>0</v>
      </c>
      <c r="EN42" s="158">
        <f>IF(ISERROR(VLOOKUP(AK42,Accueil!$W$17:$W$22,1,0)),1,0)</f>
        <v>0</v>
      </c>
      <c r="EO42" s="158">
        <f>IF(ISERROR(VLOOKUP(AL42,Accueil!$W$17:$W$22,1,0)),1,0)</f>
        <v>0</v>
      </c>
      <c r="EP42" s="158">
        <f>IF(ISERROR(VLOOKUP(AM42,Accueil!$W$17:$W$22,1,0)),1,0)</f>
        <v>0</v>
      </c>
      <c r="EQ42" s="158">
        <f>IF(ISERROR(VLOOKUP(AN42,Accueil!$W$17:$W$22,1,0)),1,0)</f>
        <v>0</v>
      </c>
      <c r="ER42" s="158">
        <f>IF(ISERROR(VLOOKUP(AO42,Accueil!$W$17:$W$22,1,0)),1,0)</f>
        <v>0</v>
      </c>
      <c r="ES42" s="158">
        <f>IF(ISERROR(VLOOKUP(AP42,Accueil!$W$17:$W$22,1,0)),1,0)</f>
        <v>0</v>
      </c>
      <c r="ET42" s="158">
        <f>IF(ISERROR(VLOOKUP(AQ42,Accueil!$W$17:$W$22,1,0)),1,0)</f>
        <v>0</v>
      </c>
      <c r="EU42" s="158">
        <f>IF(ISERROR(VLOOKUP(AR42,Accueil!$W$17:$W$22,1,0)),1,0)</f>
        <v>0</v>
      </c>
      <c r="EV42" s="158">
        <f>IF(ISERROR(VLOOKUP(AS42,Accueil!$W$17:$W$22,1,0)),1,0)</f>
        <v>0</v>
      </c>
      <c r="EW42" s="158">
        <f>IF(ISERROR(VLOOKUP(AT42,Accueil!$W$17:$W$22,1,0)),1,0)</f>
        <v>0</v>
      </c>
      <c r="EX42" s="158">
        <f>IF(ISERROR(VLOOKUP(AU42,Accueil!$W$17:$W$22,1,0)),1,0)</f>
        <v>0</v>
      </c>
      <c r="EY42" s="158">
        <f>IF(ISERROR(VLOOKUP(AV42,Accueil!$W$17:$W$22,1,0)),1,0)</f>
        <v>0</v>
      </c>
      <c r="EZ42" s="158">
        <f>IF(ISERROR(VLOOKUP(AW42,Accueil!$W$17:$W$22,1,0)),1,0)</f>
        <v>0</v>
      </c>
      <c r="FA42" s="158">
        <f>IF(ISERROR(VLOOKUP(AX42,Accueil!$W$17:$W$22,1,0)),1,0)</f>
        <v>0</v>
      </c>
      <c r="FB42" s="158">
        <f>IF(ISERROR(VLOOKUP(AY42,Accueil!$W$17:$W$22,1,0)),1,0)</f>
        <v>0</v>
      </c>
      <c r="FC42" s="158">
        <f>IF(ISERROR(VLOOKUP(AZ42,Accueil!$W$17:$W$22,1,0)),1,0)</f>
        <v>0</v>
      </c>
      <c r="FD42" s="158">
        <f>IF(ISERROR(VLOOKUP(BA42,Accueil!$W$17:$W$22,1,0)),1,0)</f>
        <v>0</v>
      </c>
      <c r="FE42" s="158">
        <f>IF(ISERROR(VLOOKUP(BB42,Accueil!$W$17:$W$22,1,0)),1,0)</f>
        <v>0</v>
      </c>
      <c r="FF42" s="158">
        <f>IF(ISERROR(VLOOKUP(BC42,Accueil!$W$17:$W$22,1,0)),1,0)</f>
        <v>0</v>
      </c>
      <c r="FG42" s="158">
        <f>IF(ISERROR(VLOOKUP(BD42,Accueil!$W$17:$W$22,1,0)),1,0)</f>
        <v>0</v>
      </c>
      <c r="FH42" s="158">
        <f>IF(ISERROR(VLOOKUP(BE42,Accueil!$W$17:$W$22,1,0)),1,0)</f>
        <v>0</v>
      </c>
      <c r="FI42" s="158">
        <f>IF(ISERROR(VLOOKUP(BF42,Accueil!$W$17:$W$22,1,0)),1,0)</f>
        <v>0</v>
      </c>
      <c r="FJ42" s="158">
        <f>IF(ISERROR(VLOOKUP(BG42,Accueil!$W$17:$W$22,1,0)),1,0)</f>
        <v>0</v>
      </c>
      <c r="FK42" s="158">
        <f>IF(ISERROR(VLOOKUP(BH42,Accueil!$W$17:$W$22,1,0)),1,0)</f>
        <v>0</v>
      </c>
      <c r="FL42" s="158">
        <f>IF(ISERROR(VLOOKUP(BI42,Accueil!$W$17:$W$22,1,0)),1,0)</f>
        <v>0</v>
      </c>
      <c r="FM42" s="158">
        <f>IF(ISERROR(VLOOKUP(BJ42,Accueil!$W$17:$W$22,1,0)),1,0)</f>
        <v>0</v>
      </c>
      <c r="FN42" s="158">
        <f>IF(ISERROR(VLOOKUP(BK42,Accueil!$W$17:$W$22,1,0)),1,0)</f>
        <v>0</v>
      </c>
      <c r="FO42" s="158">
        <f>IF(ISERROR(VLOOKUP(BL42,Accueil!$W$17:$W$22,1,0)),1,0)</f>
        <v>0</v>
      </c>
      <c r="FP42" s="158">
        <f>IF(ISERROR(VLOOKUP(BM42,Accueil!$W$17:$W$22,1,0)),1,0)</f>
        <v>0</v>
      </c>
      <c r="FQ42" s="158">
        <f>IF(ISERROR(VLOOKUP(BN42,Accueil!$W$17:$W$22,1,0)),1,0)</f>
        <v>0</v>
      </c>
      <c r="FR42" s="158">
        <f>IF(ISERROR(VLOOKUP(BO42,Accueil!$W$17:$W$22,1,0)),1,0)</f>
        <v>0</v>
      </c>
      <c r="FS42" s="158">
        <f>IF(ISERROR(VLOOKUP(BP42,Accueil!$W$17:$W$22,1,0)),1,0)</f>
        <v>0</v>
      </c>
      <c r="FT42" s="158">
        <f>IF(ISERROR(VLOOKUP(BQ42,Accueil!$W$17:$W$22,1,0)),1,0)</f>
        <v>0</v>
      </c>
      <c r="FU42" s="158">
        <f>IF(ISERROR(VLOOKUP(BR42,Accueil!$W$17:$W$22,1,0)),1,0)</f>
        <v>0</v>
      </c>
      <c r="FV42" s="158">
        <f>IF(ISERROR(VLOOKUP(BS42,Accueil!$W$17:$W$22,1,0)),1,0)</f>
        <v>0</v>
      </c>
      <c r="FW42" s="158">
        <f>IF(ISERROR(VLOOKUP(BT42,Accueil!$W$17:$W$22,1,0)),1,0)</f>
        <v>0</v>
      </c>
      <c r="FX42" s="158">
        <f>IF(ISERROR(VLOOKUP(BU42,Accueil!$W$17:$W$22,1,0)),1,0)</f>
        <v>0</v>
      </c>
      <c r="FY42" s="158">
        <f>IF(ISERROR(VLOOKUP(BV42,Accueil!$W$17:$W$22,1,0)),1,0)</f>
        <v>0</v>
      </c>
      <c r="FZ42" s="158">
        <f>IF(ISERROR(VLOOKUP(BW42,Accueil!$W$17:$W$22,1,0)),1,0)</f>
        <v>0</v>
      </c>
      <c r="GA42" s="158">
        <f>IF(ISERROR(VLOOKUP(BX42,Accueil!$W$17:$W$22,1,0)),1,0)</f>
        <v>0</v>
      </c>
      <c r="GB42" s="158">
        <f>IF(ISERROR(VLOOKUP(BY42,Accueil!$W$17:$W$22,1,0)),1,0)</f>
        <v>0</v>
      </c>
      <c r="GC42" s="158">
        <f>IF(ISERROR(VLOOKUP(BZ42,Accueil!$W$17:$W$22,1,0)),1,0)</f>
        <v>0</v>
      </c>
      <c r="GD42" s="158">
        <f>IF(ISERROR(VLOOKUP(CA42,Accueil!$W$17:$W$22,1,0)),1,0)</f>
        <v>0</v>
      </c>
      <c r="GE42" s="158">
        <f>IF(ISERROR(VLOOKUP(CB42,Accueil!$W$17:$W$22,1,0)),1,0)</f>
        <v>0</v>
      </c>
      <c r="GF42" s="158">
        <f>IF(ISERROR(VLOOKUP(CC42,Accueil!$W$17:$W$22,1,0)),1,0)</f>
        <v>0</v>
      </c>
      <c r="GG42" s="158">
        <f>IF(ISERROR(VLOOKUP(CD42,Accueil!$W$17:$W$22,1,0)),1,0)</f>
        <v>0</v>
      </c>
      <c r="GH42" s="158">
        <f>IF(ISERROR(VLOOKUP(CE42,Accueil!$W$17:$W$22,1,0)),1,0)</f>
        <v>0</v>
      </c>
      <c r="GI42" s="158">
        <f>IF(ISERROR(VLOOKUP(CF42,Accueil!$W$17:$W$22,1,0)),1,0)</f>
        <v>0</v>
      </c>
      <c r="GJ42" s="158">
        <f>IF(ISERROR(VLOOKUP(CG42,Accueil!$W$17:$W$22,1,0)),1,0)</f>
        <v>0</v>
      </c>
      <c r="GK42" s="158">
        <f>IF(ISERROR(VLOOKUP(CH42,Accueil!$W$17:$W$22,1,0)),1,0)</f>
        <v>0</v>
      </c>
      <c r="GL42" s="158">
        <f>IF(ISERROR(VLOOKUP(CI42,Accueil!$W$17:$W$22,1,0)),1,0)</f>
        <v>0</v>
      </c>
      <c r="GM42" s="158">
        <f>IF(ISERROR(VLOOKUP(CJ42,Accueil!$W$17:$W$22,1,0)),1,0)</f>
        <v>0</v>
      </c>
      <c r="GN42" s="158">
        <f>IF(ISERROR(VLOOKUP(CK42,Accueil!$W$17:$W$22,1,0)),1,0)</f>
        <v>0</v>
      </c>
      <c r="GO42" s="158">
        <f>IF(ISERROR(VLOOKUP(CL42,Accueil!$W$17:$W$22,1,0)),1,0)</f>
        <v>0</v>
      </c>
      <c r="GP42" s="158">
        <f>IF(ISERROR(VLOOKUP(CM42,Accueil!$W$17:$W$22,1,0)),1,0)</f>
        <v>0</v>
      </c>
      <c r="GQ42" s="158">
        <f>IF(ISERROR(VLOOKUP(CN42,Accueil!$W$17:$W$22,1,0)),1,0)</f>
        <v>0</v>
      </c>
      <c r="GR42" s="158">
        <f>IF(ISERROR(VLOOKUP(CO42,Accueil!$W$17:$W$22,1,0)),1,0)</f>
        <v>0</v>
      </c>
      <c r="GS42" s="158">
        <f>IF(ISERROR(VLOOKUP(CP42,Accueil!$W$17:$W$22,1,0)),1,0)</f>
        <v>0</v>
      </c>
      <c r="GT42" s="158">
        <f>IF(ISERROR(VLOOKUP(CQ42,Accueil!$W$17:$W$22,1,0)),1,0)</f>
        <v>0</v>
      </c>
      <c r="GU42" s="158">
        <f>IF(ISERROR(VLOOKUP(CR42,Accueil!$W$17:$W$22,1,0)),1,0)</f>
        <v>0</v>
      </c>
      <c r="GV42" s="158">
        <f>IF(ISERROR(VLOOKUP(CS42,Accueil!$W$17:$W$22,1,0)),1,0)</f>
        <v>0</v>
      </c>
      <c r="GW42" s="158">
        <f>IF(ISERROR(VLOOKUP(CT42,Accueil!$W$17:$W$22,1,0)),1,0)</f>
        <v>0</v>
      </c>
      <c r="GX42" s="158">
        <f>IF(ISERROR(VLOOKUP(CU42,Accueil!$W$17:$W$22,1,0)),1,0)</f>
        <v>0</v>
      </c>
      <c r="GY42" s="158">
        <f>IF(ISERROR(VLOOKUP(CV42,Accueil!$W$17:$W$22,1,0)),1,0)</f>
        <v>0</v>
      </c>
      <c r="GZ42" s="158">
        <f>IF(ISERROR(VLOOKUP(CW42,Accueil!$W$17:$W$22,1,0)),1,0)</f>
        <v>0</v>
      </c>
      <c r="HA42" s="158">
        <f>IF(ISERROR(VLOOKUP(CX42,Accueil!$W$17:$W$22,1,0)),1,0)</f>
        <v>0</v>
      </c>
      <c r="HB42" s="158">
        <f>IF(ISERROR(VLOOKUP(CY42,Accueil!$W$17:$W$22,1,0)),1,0)</f>
        <v>0</v>
      </c>
      <c r="HC42" s="158">
        <f>IF(ISERROR(VLOOKUP(CZ42,Accueil!$W$17:$W$22,1,0)),1,0)</f>
        <v>0</v>
      </c>
      <c r="HD42" s="158">
        <f>IF(ISERROR(VLOOKUP(DA42,Accueil!$W$17:$W$22,1,0)),1,0)</f>
        <v>0</v>
      </c>
    </row>
    <row r="43" spans="1:212" ht="12.75" customHeight="1">
      <c r="A43" s="360"/>
      <c r="B43" s="12">
        <v>35</v>
      </c>
      <c r="C43" s="26" t="str">
        <f>IF(Accueil!E47="","",Accueil!E47)</f>
        <v/>
      </c>
      <c r="D43" s="27" t="str">
        <f>IF(Accueil!F47="","",Accueil!F47)</f>
        <v/>
      </c>
      <c r="E43" s="83" t="str">
        <f t="shared" si="2"/>
        <v/>
      </c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  <c r="AV43" s="244"/>
      <c r="AW43" s="244"/>
      <c r="AX43" s="244"/>
      <c r="AY43" s="244"/>
      <c r="AZ43" s="244"/>
      <c r="BA43" s="244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12">
        <v>35</v>
      </c>
      <c r="DC43" s="11" t="str">
        <f>IF(D43="","",COUNTIF(F43:DA43,Accueil!$AB$28)&amp;" / "&amp;COUNTIF($F$8:$DA$8,"&gt;0")-(COUNTIF(F43:DA43,Accueil!$AG$26)))</f>
        <v/>
      </c>
      <c r="DD43" s="110" t="str">
        <f>IF(D43="","",COUNTIF(F43:DA43,Accueil!$AB$26))</f>
        <v/>
      </c>
      <c r="DE43" s="110" t="str">
        <f>IF(D43="","",IF(COUNTIF($F$8:$DA$8,"&gt;=0")-(COUNTIF(G43:DB43,Accueil!$AG$26))&lt;0,0,COUNTIF($F$8:$DA$8,"&gt;=0")-(COUNTIF(G43:DB43,Accueil!$AG$26))))</f>
        <v/>
      </c>
      <c r="DF43" s="11" t="str">
        <f t="shared" si="3"/>
        <v/>
      </c>
      <c r="DG43" s="29" t="str">
        <f t="shared" si="5"/>
        <v/>
      </c>
      <c r="DH43" s="158">
        <f t="shared" si="4"/>
        <v>0</v>
      </c>
      <c r="DI43" s="158">
        <f>IF(ISERROR(VLOOKUP(F43,Accueil!$W$17:$W$22,1,0)),1,0)</f>
        <v>0</v>
      </c>
      <c r="DJ43" s="158">
        <f>IF(ISERROR(VLOOKUP(G43,Accueil!$W$17:$W$22,1,0)),1,0)</f>
        <v>0</v>
      </c>
      <c r="DK43" s="158">
        <f>IF(ISERROR(VLOOKUP(H43,Accueil!$W$17:$W$22,1,0)),1,0)</f>
        <v>0</v>
      </c>
      <c r="DL43" s="158">
        <f>IF(ISERROR(VLOOKUP(I43,Accueil!$W$17:$W$22,1,0)),1,0)</f>
        <v>0</v>
      </c>
      <c r="DM43" s="158">
        <f>IF(ISERROR(VLOOKUP(J43,Accueil!$W$17:$W$22,1,0)),1,0)</f>
        <v>0</v>
      </c>
      <c r="DN43" s="158">
        <f>IF(ISERROR(VLOOKUP(K43,Accueil!$W$17:$W$22,1,0)),1,0)</f>
        <v>0</v>
      </c>
      <c r="DO43" s="158">
        <f>IF(ISERROR(VLOOKUP(L43,Accueil!$W$17:$W$22,1,0)),1,0)</f>
        <v>0</v>
      </c>
      <c r="DP43" s="158">
        <f>IF(ISERROR(VLOOKUP(M43,Accueil!$W$17:$W$22,1,0)),1,0)</f>
        <v>0</v>
      </c>
      <c r="DQ43" s="158">
        <f>IF(ISERROR(VLOOKUP(N43,Accueil!$W$17:$W$22,1,0)),1,0)</f>
        <v>0</v>
      </c>
      <c r="DR43" s="158">
        <f>IF(ISERROR(VLOOKUP(O43,Accueil!$W$17:$W$22,1,0)),1,0)</f>
        <v>0</v>
      </c>
      <c r="DS43" s="158">
        <f>IF(ISERROR(VLOOKUP(P43,Accueil!$W$17:$W$22,1,0)),1,0)</f>
        <v>0</v>
      </c>
      <c r="DT43" s="158">
        <f>IF(ISERROR(VLOOKUP(Q43,Accueil!$W$17:$W$22,1,0)),1,0)</f>
        <v>0</v>
      </c>
      <c r="DU43" s="158">
        <f>IF(ISERROR(VLOOKUP(R43,Accueil!$W$17:$W$22,1,0)),1,0)</f>
        <v>0</v>
      </c>
      <c r="DV43" s="158">
        <f>IF(ISERROR(VLOOKUP(S43,Accueil!$W$17:$W$22,1,0)),1,0)</f>
        <v>0</v>
      </c>
      <c r="DW43" s="158">
        <f>IF(ISERROR(VLOOKUP(T43,Accueil!$W$17:$W$22,1,0)),1,0)</f>
        <v>0</v>
      </c>
      <c r="DX43" s="158">
        <f>IF(ISERROR(VLOOKUP(U43,Accueil!$W$17:$W$22,1,0)),1,0)</f>
        <v>0</v>
      </c>
      <c r="DY43" s="158">
        <f>IF(ISERROR(VLOOKUP(V43,Accueil!$W$17:$W$22,1,0)),1,0)</f>
        <v>0</v>
      </c>
      <c r="DZ43" s="158">
        <f>IF(ISERROR(VLOOKUP(W43,Accueil!$W$17:$W$22,1,0)),1,0)</f>
        <v>0</v>
      </c>
      <c r="EA43" s="158">
        <f>IF(ISERROR(VLOOKUP(X43,Accueil!$W$17:$W$22,1,0)),1,0)</f>
        <v>0</v>
      </c>
      <c r="EB43" s="158">
        <f>IF(ISERROR(VLOOKUP(Y43,Accueil!$W$17:$W$22,1,0)),1,0)</f>
        <v>0</v>
      </c>
      <c r="EC43" s="158">
        <f>IF(ISERROR(VLOOKUP(Z43,Accueil!$W$17:$W$22,1,0)),1,0)</f>
        <v>0</v>
      </c>
      <c r="ED43" s="158">
        <f>IF(ISERROR(VLOOKUP(AA43,Accueil!$W$17:$W$22,1,0)),1,0)</f>
        <v>0</v>
      </c>
      <c r="EE43" s="158">
        <f>IF(ISERROR(VLOOKUP(AB43,Accueil!$W$17:$W$22,1,0)),1,0)</f>
        <v>0</v>
      </c>
      <c r="EF43" s="158">
        <f>IF(ISERROR(VLOOKUP(AC43,Accueil!$W$17:$W$22,1,0)),1,0)</f>
        <v>0</v>
      </c>
      <c r="EG43" s="158">
        <f>IF(ISERROR(VLOOKUP(AD43,Accueil!$W$17:$W$22,1,0)),1,0)</f>
        <v>0</v>
      </c>
      <c r="EH43" s="158">
        <f>IF(ISERROR(VLOOKUP(AE43,Accueil!$W$17:$W$22,1,0)),1,0)</f>
        <v>0</v>
      </c>
      <c r="EI43" s="158">
        <f>IF(ISERROR(VLOOKUP(AF43,Accueil!$W$17:$W$22,1,0)),1,0)</f>
        <v>0</v>
      </c>
      <c r="EJ43" s="158">
        <f>IF(ISERROR(VLOOKUP(AG43,Accueil!$W$17:$W$22,1,0)),1,0)</f>
        <v>0</v>
      </c>
      <c r="EK43" s="158">
        <f>IF(ISERROR(VLOOKUP(AH43,Accueil!$W$17:$W$22,1,0)),1,0)</f>
        <v>0</v>
      </c>
      <c r="EL43" s="158">
        <f>IF(ISERROR(VLOOKUP(AI43,Accueil!$W$17:$W$22,1,0)),1,0)</f>
        <v>0</v>
      </c>
      <c r="EM43" s="158">
        <f>IF(ISERROR(VLOOKUP(AJ43,Accueil!$W$17:$W$22,1,0)),1,0)</f>
        <v>0</v>
      </c>
      <c r="EN43" s="158">
        <f>IF(ISERROR(VLOOKUP(AK43,Accueil!$W$17:$W$22,1,0)),1,0)</f>
        <v>0</v>
      </c>
      <c r="EO43" s="158">
        <f>IF(ISERROR(VLOOKUP(AL43,Accueil!$W$17:$W$22,1,0)),1,0)</f>
        <v>0</v>
      </c>
      <c r="EP43" s="158">
        <f>IF(ISERROR(VLOOKUP(AM43,Accueil!$W$17:$W$22,1,0)),1,0)</f>
        <v>0</v>
      </c>
      <c r="EQ43" s="158">
        <f>IF(ISERROR(VLOOKUP(AN43,Accueil!$W$17:$W$22,1,0)),1,0)</f>
        <v>0</v>
      </c>
      <c r="ER43" s="158">
        <f>IF(ISERROR(VLOOKUP(AO43,Accueil!$W$17:$W$22,1,0)),1,0)</f>
        <v>0</v>
      </c>
      <c r="ES43" s="158">
        <f>IF(ISERROR(VLOOKUP(AP43,Accueil!$W$17:$W$22,1,0)),1,0)</f>
        <v>0</v>
      </c>
      <c r="ET43" s="158">
        <f>IF(ISERROR(VLOOKUP(AQ43,Accueil!$W$17:$W$22,1,0)),1,0)</f>
        <v>0</v>
      </c>
      <c r="EU43" s="158">
        <f>IF(ISERROR(VLOOKUP(AR43,Accueil!$W$17:$W$22,1,0)),1,0)</f>
        <v>0</v>
      </c>
      <c r="EV43" s="158">
        <f>IF(ISERROR(VLOOKUP(AS43,Accueil!$W$17:$W$22,1,0)),1,0)</f>
        <v>0</v>
      </c>
      <c r="EW43" s="158">
        <f>IF(ISERROR(VLOOKUP(AT43,Accueil!$W$17:$W$22,1,0)),1,0)</f>
        <v>0</v>
      </c>
      <c r="EX43" s="158">
        <f>IF(ISERROR(VLOOKUP(AU43,Accueil!$W$17:$W$22,1,0)),1,0)</f>
        <v>0</v>
      </c>
      <c r="EY43" s="158">
        <f>IF(ISERROR(VLOOKUP(AV43,Accueil!$W$17:$W$22,1,0)),1,0)</f>
        <v>0</v>
      </c>
      <c r="EZ43" s="158">
        <f>IF(ISERROR(VLOOKUP(AW43,Accueil!$W$17:$W$22,1,0)),1,0)</f>
        <v>0</v>
      </c>
      <c r="FA43" s="158">
        <f>IF(ISERROR(VLOOKUP(AX43,Accueil!$W$17:$W$22,1,0)),1,0)</f>
        <v>0</v>
      </c>
      <c r="FB43" s="158">
        <f>IF(ISERROR(VLOOKUP(AY43,Accueil!$W$17:$W$22,1,0)),1,0)</f>
        <v>0</v>
      </c>
      <c r="FC43" s="158">
        <f>IF(ISERROR(VLOOKUP(AZ43,Accueil!$W$17:$W$22,1,0)),1,0)</f>
        <v>0</v>
      </c>
      <c r="FD43" s="158">
        <f>IF(ISERROR(VLOOKUP(BA43,Accueil!$W$17:$W$22,1,0)),1,0)</f>
        <v>0</v>
      </c>
      <c r="FE43" s="158">
        <f>IF(ISERROR(VLOOKUP(BB43,Accueil!$W$17:$W$22,1,0)),1,0)</f>
        <v>0</v>
      </c>
      <c r="FF43" s="158">
        <f>IF(ISERROR(VLOOKUP(BC43,Accueil!$W$17:$W$22,1,0)),1,0)</f>
        <v>0</v>
      </c>
      <c r="FG43" s="158">
        <f>IF(ISERROR(VLOOKUP(BD43,Accueil!$W$17:$W$22,1,0)),1,0)</f>
        <v>0</v>
      </c>
      <c r="FH43" s="158">
        <f>IF(ISERROR(VLOOKUP(BE43,Accueil!$W$17:$W$22,1,0)),1,0)</f>
        <v>0</v>
      </c>
      <c r="FI43" s="158">
        <f>IF(ISERROR(VLOOKUP(BF43,Accueil!$W$17:$W$22,1,0)),1,0)</f>
        <v>0</v>
      </c>
      <c r="FJ43" s="158">
        <f>IF(ISERROR(VLOOKUP(BG43,Accueil!$W$17:$W$22,1,0)),1,0)</f>
        <v>0</v>
      </c>
      <c r="FK43" s="158">
        <f>IF(ISERROR(VLOOKUP(BH43,Accueil!$W$17:$W$22,1,0)),1,0)</f>
        <v>0</v>
      </c>
      <c r="FL43" s="158">
        <f>IF(ISERROR(VLOOKUP(BI43,Accueil!$W$17:$W$22,1,0)),1,0)</f>
        <v>0</v>
      </c>
      <c r="FM43" s="158">
        <f>IF(ISERROR(VLOOKUP(BJ43,Accueil!$W$17:$W$22,1,0)),1,0)</f>
        <v>0</v>
      </c>
      <c r="FN43" s="158">
        <f>IF(ISERROR(VLOOKUP(BK43,Accueil!$W$17:$W$22,1,0)),1,0)</f>
        <v>0</v>
      </c>
      <c r="FO43" s="158">
        <f>IF(ISERROR(VLOOKUP(BL43,Accueil!$W$17:$W$22,1,0)),1,0)</f>
        <v>0</v>
      </c>
      <c r="FP43" s="158">
        <f>IF(ISERROR(VLOOKUP(BM43,Accueil!$W$17:$W$22,1,0)),1,0)</f>
        <v>0</v>
      </c>
      <c r="FQ43" s="158">
        <f>IF(ISERROR(VLOOKUP(BN43,Accueil!$W$17:$W$22,1,0)),1,0)</f>
        <v>0</v>
      </c>
      <c r="FR43" s="158">
        <f>IF(ISERROR(VLOOKUP(BO43,Accueil!$W$17:$W$22,1,0)),1,0)</f>
        <v>0</v>
      </c>
      <c r="FS43" s="158">
        <f>IF(ISERROR(VLOOKUP(BP43,Accueil!$W$17:$W$22,1,0)),1,0)</f>
        <v>0</v>
      </c>
      <c r="FT43" s="158">
        <f>IF(ISERROR(VLOOKUP(BQ43,Accueil!$W$17:$W$22,1,0)),1,0)</f>
        <v>0</v>
      </c>
      <c r="FU43" s="158">
        <f>IF(ISERROR(VLOOKUP(BR43,Accueil!$W$17:$W$22,1,0)),1,0)</f>
        <v>0</v>
      </c>
      <c r="FV43" s="158">
        <f>IF(ISERROR(VLOOKUP(BS43,Accueil!$W$17:$W$22,1,0)),1,0)</f>
        <v>0</v>
      </c>
      <c r="FW43" s="158">
        <f>IF(ISERROR(VLOOKUP(BT43,Accueil!$W$17:$W$22,1,0)),1,0)</f>
        <v>0</v>
      </c>
      <c r="FX43" s="158">
        <f>IF(ISERROR(VLOOKUP(BU43,Accueil!$W$17:$W$22,1,0)),1,0)</f>
        <v>0</v>
      </c>
      <c r="FY43" s="158">
        <f>IF(ISERROR(VLOOKUP(BV43,Accueil!$W$17:$W$22,1,0)),1,0)</f>
        <v>0</v>
      </c>
      <c r="FZ43" s="158">
        <f>IF(ISERROR(VLOOKUP(BW43,Accueil!$W$17:$W$22,1,0)),1,0)</f>
        <v>0</v>
      </c>
      <c r="GA43" s="158">
        <f>IF(ISERROR(VLOOKUP(BX43,Accueil!$W$17:$W$22,1,0)),1,0)</f>
        <v>0</v>
      </c>
      <c r="GB43" s="158">
        <f>IF(ISERROR(VLOOKUP(BY43,Accueil!$W$17:$W$22,1,0)),1,0)</f>
        <v>0</v>
      </c>
      <c r="GC43" s="158">
        <f>IF(ISERROR(VLOOKUP(BZ43,Accueil!$W$17:$W$22,1,0)),1,0)</f>
        <v>0</v>
      </c>
      <c r="GD43" s="158">
        <f>IF(ISERROR(VLOOKUP(CA43,Accueil!$W$17:$W$22,1,0)),1,0)</f>
        <v>0</v>
      </c>
      <c r="GE43" s="158">
        <f>IF(ISERROR(VLOOKUP(CB43,Accueil!$W$17:$W$22,1,0)),1,0)</f>
        <v>0</v>
      </c>
      <c r="GF43" s="158">
        <f>IF(ISERROR(VLOOKUP(CC43,Accueil!$W$17:$W$22,1,0)),1,0)</f>
        <v>0</v>
      </c>
      <c r="GG43" s="158">
        <f>IF(ISERROR(VLOOKUP(CD43,Accueil!$W$17:$W$22,1,0)),1,0)</f>
        <v>0</v>
      </c>
      <c r="GH43" s="158">
        <f>IF(ISERROR(VLOOKUP(CE43,Accueil!$W$17:$W$22,1,0)),1,0)</f>
        <v>0</v>
      </c>
      <c r="GI43" s="158">
        <f>IF(ISERROR(VLOOKUP(CF43,Accueil!$W$17:$W$22,1,0)),1,0)</f>
        <v>0</v>
      </c>
      <c r="GJ43" s="158">
        <f>IF(ISERROR(VLOOKUP(CG43,Accueil!$W$17:$W$22,1,0)),1,0)</f>
        <v>0</v>
      </c>
      <c r="GK43" s="158">
        <f>IF(ISERROR(VLOOKUP(CH43,Accueil!$W$17:$W$22,1,0)),1,0)</f>
        <v>0</v>
      </c>
      <c r="GL43" s="158">
        <f>IF(ISERROR(VLOOKUP(CI43,Accueil!$W$17:$W$22,1,0)),1,0)</f>
        <v>0</v>
      </c>
      <c r="GM43" s="158">
        <f>IF(ISERROR(VLOOKUP(CJ43,Accueil!$W$17:$W$22,1,0)),1,0)</f>
        <v>0</v>
      </c>
      <c r="GN43" s="158">
        <f>IF(ISERROR(VLOOKUP(CK43,Accueil!$W$17:$W$22,1,0)),1,0)</f>
        <v>0</v>
      </c>
      <c r="GO43" s="158">
        <f>IF(ISERROR(VLOOKUP(CL43,Accueil!$W$17:$W$22,1,0)),1,0)</f>
        <v>0</v>
      </c>
      <c r="GP43" s="158">
        <f>IF(ISERROR(VLOOKUP(CM43,Accueil!$W$17:$W$22,1,0)),1,0)</f>
        <v>0</v>
      </c>
      <c r="GQ43" s="158">
        <f>IF(ISERROR(VLOOKUP(CN43,Accueil!$W$17:$W$22,1,0)),1,0)</f>
        <v>0</v>
      </c>
      <c r="GR43" s="158">
        <f>IF(ISERROR(VLOOKUP(CO43,Accueil!$W$17:$W$22,1,0)),1,0)</f>
        <v>0</v>
      </c>
      <c r="GS43" s="158">
        <f>IF(ISERROR(VLOOKUP(CP43,Accueil!$W$17:$W$22,1,0)),1,0)</f>
        <v>0</v>
      </c>
      <c r="GT43" s="158">
        <f>IF(ISERROR(VLOOKUP(CQ43,Accueil!$W$17:$W$22,1,0)),1,0)</f>
        <v>0</v>
      </c>
      <c r="GU43" s="158">
        <f>IF(ISERROR(VLOOKUP(CR43,Accueil!$W$17:$W$22,1,0)),1,0)</f>
        <v>0</v>
      </c>
      <c r="GV43" s="158">
        <f>IF(ISERROR(VLOOKUP(CS43,Accueil!$W$17:$W$22,1,0)),1,0)</f>
        <v>0</v>
      </c>
      <c r="GW43" s="158">
        <f>IF(ISERROR(VLOOKUP(CT43,Accueil!$W$17:$W$22,1,0)),1,0)</f>
        <v>0</v>
      </c>
      <c r="GX43" s="158">
        <f>IF(ISERROR(VLOOKUP(CU43,Accueil!$W$17:$W$22,1,0)),1,0)</f>
        <v>0</v>
      </c>
      <c r="GY43" s="158">
        <f>IF(ISERROR(VLOOKUP(CV43,Accueil!$W$17:$W$22,1,0)),1,0)</f>
        <v>0</v>
      </c>
      <c r="GZ43" s="158">
        <f>IF(ISERROR(VLOOKUP(CW43,Accueil!$W$17:$W$22,1,0)),1,0)</f>
        <v>0</v>
      </c>
      <c r="HA43" s="158">
        <f>IF(ISERROR(VLOOKUP(CX43,Accueil!$W$17:$W$22,1,0)),1,0)</f>
        <v>0</v>
      </c>
      <c r="HB43" s="158">
        <f>IF(ISERROR(VLOOKUP(CY43,Accueil!$W$17:$W$22,1,0)),1,0)</f>
        <v>0</v>
      </c>
      <c r="HC43" s="158">
        <f>IF(ISERROR(VLOOKUP(CZ43,Accueil!$W$17:$W$22,1,0)),1,0)</f>
        <v>0</v>
      </c>
      <c r="HD43" s="158">
        <f>IF(ISERROR(VLOOKUP(DA43,Accueil!$W$17:$W$22,1,0)),1,0)</f>
        <v>0</v>
      </c>
    </row>
    <row r="44" spans="1:212" ht="12.75" customHeight="1">
      <c r="A44" s="360"/>
      <c r="B44" s="12">
        <v>36</v>
      </c>
      <c r="C44" s="26" t="str">
        <f>IF(Accueil!E48="","",Accueil!E48)</f>
        <v/>
      </c>
      <c r="D44" s="27" t="str">
        <f>IF(Accueil!F48="","",Accueil!F48)</f>
        <v/>
      </c>
      <c r="E44" s="83" t="str">
        <f t="shared" si="2"/>
        <v/>
      </c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12">
        <v>36</v>
      </c>
      <c r="DC44" s="11" t="str">
        <f>IF(D44="","",COUNTIF(F44:DA44,Accueil!$AB$28)&amp;" / "&amp;COUNTIF($F$8:$DA$8,"&gt;0")-(COUNTIF(F44:DA44,Accueil!$AG$26)))</f>
        <v/>
      </c>
      <c r="DD44" s="110" t="str">
        <f>IF(D44="","",COUNTIF(F44:DA44,Accueil!$AB$26))</f>
        <v/>
      </c>
      <c r="DE44" s="110" t="str">
        <f>IF(D44="","",IF(COUNTIF($F$8:$DA$8,"&gt;=0")-(COUNTIF(G44:DB44,Accueil!$AG$26))&lt;0,0,COUNTIF($F$8:$DA$8,"&gt;=0")-(COUNTIF(G44:DB44,Accueil!$AG$26))))</f>
        <v/>
      </c>
      <c r="DF44" s="11" t="str">
        <f t="shared" si="3"/>
        <v/>
      </c>
      <c r="DG44" s="29" t="str">
        <f t="shared" si="5"/>
        <v/>
      </c>
      <c r="DH44" s="158">
        <f t="shared" si="4"/>
        <v>0</v>
      </c>
      <c r="DI44" s="158">
        <f>IF(ISERROR(VLOOKUP(F44,Accueil!$W$17:$W$22,1,0)),1,0)</f>
        <v>0</v>
      </c>
      <c r="DJ44" s="158">
        <f>IF(ISERROR(VLOOKUP(G44,Accueil!$W$17:$W$22,1,0)),1,0)</f>
        <v>0</v>
      </c>
      <c r="DK44" s="158">
        <f>IF(ISERROR(VLOOKUP(H44,Accueil!$W$17:$W$22,1,0)),1,0)</f>
        <v>0</v>
      </c>
      <c r="DL44" s="158">
        <f>IF(ISERROR(VLOOKUP(I44,Accueil!$W$17:$W$22,1,0)),1,0)</f>
        <v>0</v>
      </c>
      <c r="DM44" s="158">
        <f>IF(ISERROR(VLOOKUP(J44,Accueil!$W$17:$W$22,1,0)),1,0)</f>
        <v>0</v>
      </c>
      <c r="DN44" s="158">
        <f>IF(ISERROR(VLOOKUP(K44,Accueil!$W$17:$W$22,1,0)),1,0)</f>
        <v>0</v>
      </c>
      <c r="DO44" s="158">
        <f>IF(ISERROR(VLOOKUP(L44,Accueil!$W$17:$W$22,1,0)),1,0)</f>
        <v>0</v>
      </c>
      <c r="DP44" s="158">
        <f>IF(ISERROR(VLOOKUP(M44,Accueil!$W$17:$W$22,1,0)),1,0)</f>
        <v>0</v>
      </c>
      <c r="DQ44" s="158">
        <f>IF(ISERROR(VLOOKUP(N44,Accueil!$W$17:$W$22,1,0)),1,0)</f>
        <v>0</v>
      </c>
      <c r="DR44" s="158">
        <f>IF(ISERROR(VLOOKUP(O44,Accueil!$W$17:$W$22,1,0)),1,0)</f>
        <v>0</v>
      </c>
      <c r="DS44" s="158">
        <f>IF(ISERROR(VLOOKUP(P44,Accueil!$W$17:$W$22,1,0)),1,0)</f>
        <v>0</v>
      </c>
      <c r="DT44" s="158">
        <f>IF(ISERROR(VLOOKUP(Q44,Accueil!$W$17:$W$22,1,0)),1,0)</f>
        <v>0</v>
      </c>
      <c r="DU44" s="158">
        <f>IF(ISERROR(VLOOKUP(R44,Accueil!$W$17:$W$22,1,0)),1,0)</f>
        <v>0</v>
      </c>
      <c r="DV44" s="158">
        <f>IF(ISERROR(VLOOKUP(S44,Accueil!$W$17:$W$22,1,0)),1,0)</f>
        <v>0</v>
      </c>
      <c r="DW44" s="158">
        <f>IF(ISERROR(VLOOKUP(T44,Accueil!$W$17:$W$22,1,0)),1,0)</f>
        <v>0</v>
      </c>
      <c r="DX44" s="158">
        <f>IF(ISERROR(VLOOKUP(U44,Accueil!$W$17:$W$22,1,0)),1,0)</f>
        <v>0</v>
      </c>
      <c r="DY44" s="158">
        <f>IF(ISERROR(VLOOKUP(V44,Accueil!$W$17:$W$22,1,0)),1,0)</f>
        <v>0</v>
      </c>
      <c r="DZ44" s="158">
        <f>IF(ISERROR(VLOOKUP(W44,Accueil!$W$17:$W$22,1,0)),1,0)</f>
        <v>0</v>
      </c>
      <c r="EA44" s="158">
        <f>IF(ISERROR(VLOOKUP(X44,Accueil!$W$17:$W$22,1,0)),1,0)</f>
        <v>0</v>
      </c>
      <c r="EB44" s="158">
        <f>IF(ISERROR(VLOOKUP(Y44,Accueil!$W$17:$W$22,1,0)),1,0)</f>
        <v>0</v>
      </c>
      <c r="EC44" s="158">
        <f>IF(ISERROR(VLOOKUP(Z44,Accueil!$W$17:$W$22,1,0)),1,0)</f>
        <v>0</v>
      </c>
      <c r="ED44" s="158">
        <f>IF(ISERROR(VLOOKUP(AA44,Accueil!$W$17:$W$22,1,0)),1,0)</f>
        <v>0</v>
      </c>
      <c r="EE44" s="158">
        <f>IF(ISERROR(VLOOKUP(AB44,Accueil!$W$17:$W$22,1,0)),1,0)</f>
        <v>0</v>
      </c>
      <c r="EF44" s="158">
        <f>IF(ISERROR(VLOOKUP(AC44,Accueil!$W$17:$W$22,1,0)),1,0)</f>
        <v>0</v>
      </c>
      <c r="EG44" s="158">
        <f>IF(ISERROR(VLOOKUP(AD44,Accueil!$W$17:$W$22,1,0)),1,0)</f>
        <v>0</v>
      </c>
      <c r="EH44" s="158">
        <f>IF(ISERROR(VLOOKUP(AE44,Accueil!$W$17:$W$22,1,0)),1,0)</f>
        <v>0</v>
      </c>
      <c r="EI44" s="158">
        <f>IF(ISERROR(VLOOKUP(AF44,Accueil!$W$17:$W$22,1,0)),1,0)</f>
        <v>0</v>
      </c>
      <c r="EJ44" s="158">
        <f>IF(ISERROR(VLOOKUP(AG44,Accueil!$W$17:$W$22,1,0)),1,0)</f>
        <v>0</v>
      </c>
      <c r="EK44" s="158">
        <f>IF(ISERROR(VLOOKUP(AH44,Accueil!$W$17:$W$22,1,0)),1,0)</f>
        <v>0</v>
      </c>
      <c r="EL44" s="158">
        <f>IF(ISERROR(VLOOKUP(AI44,Accueil!$W$17:$W$22,1,0)),1,0)</f>
        <v>0</v>
      </c>
      <c r="EM44" s="158">
        <f>IF(ISERROR(VLOOKUP(AJ44,Accueil!$W$17:$W$22,1,0)),1,0)</f>
        <v>0</v>
      </c>
      <c r="EN44" s="158">
        <f>IF(ISERROR(VLOOKUP(AK44,Accueil!$W$17:$W$22,1,0)),1,0)</f>
        <v>0</v>
      </c>
      <c r="EO44" s="158">
        <f>IF(ISERROR(VLOOKUP(AL44,Accueil!$W$17:$W$22,1,0)),1,0)</f>
        <v>0</v>
      </c>
      <c r="EP44" s="158">
        <f>IF(ISERROR(VLOOKUP(AM44,Accueil!$W$17:$W$22,1,0)),1,0)</f>
        <v>0</v>
      </c>
      <c r="EQ44" s="158">
        <f>IF(ISERROR(VLOOKUP(AN44,Accueil!$W$17:$W$22,1,0)),1,0)</f>
        <v>0</v>
      </c>
      <c r="ER44" s="158">
        <f>IF(ISERROR(VLOOKUP(AO44,Accueil!$W$17:$W$22,1,0)),1,0)</f>
        <v>0</v>
      </c>
      <c r="ES44" s="158">
        <f>IF(ISERROR(VLOOKUP(AP44,Accueil!$W$17:$W$22,1,0)),1,0)</f>
        <v>0</v>
      </c>
      <c r="ET44" s="158">
        <f>IF(ISERROR(VLOOKUP(AQ44,Accueil!$W$17:$W$22,1,0)),1,0)</f>
        <v>0</v>
      </c>
      <c r="EU44" s="158">
        <f>IF(ISERROR(VLOOKUP(AR44,Accueil!$W$17:$W$22,1,0)),1,0)</f>
        <v>0</v>
      </c>
      <c r="EV44" s="158">
        <f>IF(ISERROR(VLOOKUP(AS44,Accueil!$W$17:$W$22,1,0)),1,0)</f>
        <v>0</v>
      </c>
      <c r="EW44" s="158">
        <f>IF(ISERROR(VLOOKUP(AT44,Accueil!$W$17:$W$22,1,0)),1,0)</f>
        <v>0</v>
      </c>
      <c r="EX44" s="158">
        <f>IF(ISERROR(VLOOKUP(AU44,Accueil!$W$17:$W$22,1,0)),1,0)</f>
        <v>0</v>
      </c>
      <c r="EY44" s="158">
        <f>IF(ISERROR(VLOOKUP(AV44,Accueil!$W$17:$W$22,1,0)),1,0)</f>
        <v>0</v>
      </c>
      <c r="EZ44" s="158">
        <f>IF(ISERROR(VLOOKUP(AW44,Accueil!$W$17:$W$22,1,0)),1,0)</f>
        <v>0</v>
      </c>
      <c r="FA44" s="158">
        <f>IF(ISERROR(VLOOKUP(AX44,Accueil!$W$17:$W$22,1,0)),1,0)</f>
        <v>0</v>
      </c>
      <c r="FB44" s="158">
        <f>IF(ISERROR(VLOOKUP(AY44,Accueil!$W$17:$W$22,1,0)),1,0)</f>
        <v>0</v>
      </c>
      <c r="FC44" s="158">
        <f>IF(ISERROR(VLOOKUP(AZ44,Accueil!$W$17:$W$22,1,0)),1,0)</f>
        <v>0</v>
      </c>
      <c r="FD44" s="158">
        <f>IF(ISERROR(VLOOKUP(BA44,Accueil!$W$17:$W$22,1,0)),1,0)</f>
        <v>0</v>
      </c>
      <c r="FE44" s="158">
        <f>IF(ISERROR(VLOOKUP(BB44,Accueil!$W$17:$W$22,1,0)),1,0)</f>
        <v>0</v>
      </c>
      <c r="FF44" s="158">
        <f>IF(ISERROR(VLOOKUP(BC44,Accueil!$W$17:$W$22,1,0)),1,0)</f>
        <v>0</v>
      </c>
      <c r="FG44" s="158">
        <f>IF(ISERROR(VLOOKUP(BD44,Accueil!$W$17:$W$22,1,0)),1,0)</f>
        <v>0</v>
      </c>
      <c r="FH44" s="158">
        <f>IF(ISERROR(VLOOKUP(BE44,Accueil!$W$17:$W$22,1,0)),1,0)</f>
        <v>0</v>
      </c>
      <c r="FI44" s="158">
        <f>IF(ISERROR(VLOOKUP(BF44,Accueil!$W$17:$W$22,1,0)),1,0)</f>
        <v>0</v>
      </c>
      <c r="FJ44" s="158">
        <f>IF(ISERROR(VLOOKUP(BG44,Accueil!$W$17:$W$22,1,0)),1,0)</f>
        <v>0</v>
      </c>
      <c r="FK44" s="158">
        <f>IF(ISERROR(VLOOKUP(BH44,Accueil!$W$17:$W$22,1,0)),1,0)</f>
        <v>0</v>
      </c>
      <c r="FL44" s="158">
        <f>IF(ISERROR(VLOOKUP(BI44,Accueil!$W$17:$W$22,1,0)),1,0)</f>
        <v>0</v>
      </c>
      <c r="FM44" s="158">
        <f>IF(ISERROR(VLOOKUP(BJ44,Accueil!$W$17:$W$22,1,0)),1,0)</f>
        <v>0</v>
      </c>
      <c r="FN44" s="158">
        <f>IF(ISERROR(VLOOKUP(BK44,Accueil!$W$17:$W$22,1,0)),1,0)</f>
        <v>0</v>
      </c>
      <c r="FO44" s="158">
        <f>IF(ISERROR(VLOOKUP(BL44,Accueil!$W$17:$W$22,1,0)),1,0)</f>
        <v>0</v>
      </c>
      <c r="FP44" s="158">
        <f>IF(ISERROR(VLOOKUP(BM44,Accueil!$W$17:$W$22,1,0)),1,0)</f>
        <v>0</v>
      </c>
      <c r="FQ44" s="158">
        <f>IF(ISERROR(VLOOKUP(BN44,Accueil!$W$17:$W$22,1,0)),1,0)</f>
        <v>0</v>
      </c>
      <c r="FR44" s="158">
        <f>IF(ISERROR(VLOOKUP(BO44,Accueil!$W$17:$W$22,1,0)),1,0)</f>
        <v>0</v>
      </c>
      <c r="FS44" s="158">
        <f>IF(ISERROR(VLOOKUP(BP44,Accueil!$W$17:$W$22,1,0)),1,0)</f>
        <v>0</v>
      </c>
      <c r="FT44" s="158">
        <f>IF(ISERROR(VLOOKUP(BQ44,Accueil!$W$17:$W$22,1,0)),1,0)</f>
        <v>0</v>
      </c>
      <c r="FU44" s="158">
        <f>IF(ISERROR(VLOOKUP(BR44,Accueil!$W$17:$W$22,1,0)),1,0)</f>
        <v>0</v>
      </c>
      <c r="FV44" s="158">
        <f>IF(ISERROR(VLOOKUP(BS44,Accueil!$W$17:$W$22,1,0)),1,0)</f>
        <v>0</v>
      </c>
      <c r="FW44" s="158">
        <f>IF(ISERROR(VLOOKUP(BT44,Accueil!$W$17:$W$22,1,0)),1,0)</f>
        <v>0</v>
      </c>
      <c r="FX44" s="158">
        <f>IF(ISERROR(VLOOKUP(BU44,Accueil!$W$17:$W$22,1,0)),1,0)</f>
        <v>0</v>
      </c>
      <c r="FY44" s="158">
        <f>IF(ISERROR(VLOOKUP(BV44,Accueil!$W$17:$W$22,1,0)),1,0)</f>
        <v>0</v>
      </c>
      <c r="FZ44" s="158">
        <f>IF(ISERROR(VLOOKUP(BW44,Accueil!$W$17:$W$22,1,0)),1,0)</f>
        <v>0</v>
      </c>
      <c r="GA44" s="158">
        <f>IF(ISERROR(VLOOKUP(BX44,Accueil!$W$17:$W$22,1,0)),1,0)</f>
        <v>0</v>
      </c>
      <c r="GB44" s="158">
        <f>IF(ISERROR(VLOOKUP(BY44,Accueil!$W$17:$W$22,1,0)),1,0)</f>
        <v>0</v>
      </c>
      <c r="GC44" s="158">
        <f>IF(ISERROR(VLOOKUP(BZ44,Accueil!$W$17:$W$22,1,0)),1,0)</f>
        <v>0</v>
      </c>
      <c r="GD44" s="158">
        <f>IF(ISERROR(VLOOKUP(CA44,Accueil!$W$17:$W$22,1,0)),1,0)</f>
        <v>0</v>
      </c>
      <c r="GE44" s="158">
        <f>IF(ISERROR(VLOOKUP(CB44,Accueil!$W$17:$W$22,1,0)),1,0)</f>
        <v>0</v>
      </c>
      <c r="GF44" s="158">
        <f>IF(ISERROR(VLOOKUP(CC44,Accueil!$W$17:$W$22,1,0)),1,0)</f>
        <v>0</v>
      </c>
      <c r="GG44" s="158">
        <f>IF(ISERROR(VLOOKUP(CD44,Accueil!$W$17:$W$22,1,0)),1,0)</f>
        <v>0</v>
      </c>
      <c r="GH44" s="158">
        <f>IF(ISERROR(VLOOKUP(CE44,Accueil!$W$17:$W$22,1,0)),1,0)</f>
        <v>0</v>
      </c>
      <c r="GI44" s="158">
        <f>IF(ISERROR(VLOOKUP(CF44,Accueil!$W$17:$W$22,1,0)),1,0)</f>
        <v>0</v>
      </c>
      <c r="GJ44" s="158">
        <f>IF(ISERROR(VLOOKUP(CG44,Accueil!$W$17:$W$22,1,0)),1,0)</f>
        <v>0</v>
      </c>
      <c r="GK44" s="158">
        <f>IF(ISERROR(VLOOKUP(CH44,Accueil!$W$17:$W$22,1,0)),1,0)</f>
        <v>0</v>
      </c>
      <c r="GL44" s="158">
        <f>IF(ISERROR(VLOOKUP(CI44,Accueil!$W$17:$W$22,1,0)),1,0)</f>
        <v>0</v>
      </c>
      <c r="GM44" s="158">
        <f>IF(ISERROR(VLOOKUP(CJ44,Accueil!$W$17:$W$22,1,0)),1,0)</f>
        <v>0</v>
      </c>
      <c r="GN44" s="158">
        <f>IF(ISERROR(VLOOKUP(CK44,Accueil!$W$17:$W$22,1,0)),1,0)</f>
        <v>0</v>
      </c>
      <c r="GO44" s="158">
        <f>IF(ISERROR(VLOOKUP(CL44,Accueil!$W$17:$W$22,1,0)),1,0)</f>
        <v>0</v>
      </c>
      <c r="GP44" s="158">
        <f>IF(ISERROR(VLOOKUP(CM44,Accueil!$W$17:$W$22,1,0)),1,0)</f>
        <v>0</v>
      </c>
      <c r="GQ44" s="158">
        <f>IF(ISERROR(VLOOKUP(CN44,Accueil!$W$17:$W$22,1,0)),1,0)</f>
        <v>0</v>
      </c>
      <c r="GR44" s="158">
        <f>IF(ISERROR(VLOOKUP(CO44,Accueil!$W$17:$W$22,1,0)),1,0)</f>
        <v>0</v>
      </c>
      <c r="GS44" s="158">
        <f>IF(ISERROR(VLOOKUP(CP44,Accueil!$W$17:$W$22,1,0)),1,0)</f>
        <v>0</v>
      </c>
      <c r="GT44" s="158">
        <f>IF(ISERROR(VLOOKUP(CQ44,Accueil!$W$17:$W$22,1,0)),1,0)</f>
        <v>0</v>
      </c>
      <c r="GU44" s="158">
        <f>IF(ISERROR(VLOOKUP(CR44,Accueil!$W$17:$W$22,1,0)),1,0)</f>
        <v>0</v>
      </c>
      <c r="GV44" s="158">
        <f>IF(ISERROR(VLOOKUP(CS44,Accueil!$W$17:$W$22,1,0)),1,0)</f>
        <v>0</v>
      </c>
      <c r="GW44" s="158">
        <f>IF(ISERROR(VLOOKUP(CT44,Accueil!$W$17:$W$22,1,0)),1,0)</f>
        <v>0</v>
      </c>
      <c r="GX44" s="158">
        <f>IF(ISERROR(VLOOKUP(CU44,Accueil!$W$17:$W$22,1,0)),1,0)</f>
        <v>0</v>
      </c>
      <c r="GY44" s="158">
        <f>IF(ISERROR(VLOOKUP(CV44,Accueil!$W$17:$W$22,1,0)),1,0)</f>
        <v>0</v>
      </c>
      <c r="GZ44" s="158">
        <f>IF(ISERROR(VLOOKUP(CW44,Accueil!$W$17:$W$22,1,0)),1,0)</f>
        <v>0</v>
      </c>
      <c r="HA44" s="158">
        <f>IF(ISERROR(VLOOKUP(CX44,Accueil!$W$17:$W$22,1,0)),1,0)</f>
        <v>0</v>
      </c>
      <c r="HB44" s="158">
        <f>IF(ISERROR(VLOOKUP(CY44,Accueil!$W$17:$W$22,1,0)),1,0)</f>
        <v>0</v>
      </c>
      <c r="HC44" s="158">
        <f>IF(ISERROR(VLOOKUP(CZ44,Accueil!$W$17:$W$22,1,0)),1,0)</f>
        <v>0</v>
      </c>
      <c r="HD44" s="158">
        <f>IF(ISERROR(VLOOKUP(DA44,Accueil!$W$17:$W$22,1,0)),1,0)</f>
        <v>0</v>
      </c>
    </row>
    <row r="45" spans="1:212" ht="12.75" customHeight="1">
      <c r="A45" s="360"/>
      <c r="B45" s="12">
        <v>37</v>
      </c>
      <c r="C45" s="26" t="str">
        <f>IF(Accueil!E49="","",Accueil!E49)</f>
        <v/>
      </c>
      <c r="D45" s="27" t="str">
        <f>IF(Accueil!F49="","",Accueil!F49)</f>
        <v/>
      </c>
      <c r="E45" s="83" t="str">
        <f t="shared" si="2"/>
        <v/>
      </c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Y45" s="244"/>
      <c r="AZ45" s="244"/>
      <c r="BA45" s="244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12">
        <v>37</v>
      </c>
      <c r="DC45" s="11" t="str">
        <f>IF(D45="","",COUNTIF(F45:DA45,Accueil!$AB$28)&amp;" / "&amp;COUNTIF($F$8:$DA$8,"&gt;0")-(COUNTIF(F45:DA45,Accueil!$AG$26)))</f>
        <v/>
      </c>
      <c r="DD45" s="110" t="str">
        <f>IF(D45="","",COUNTIF(F45:DA45,Accueil!$AB$26))</f>
        <v/>
      </c>
      <c r="DE45" s="110" t="str">
        <f>IF(D45="","",IF(COUNTIF($F$8:$DA$8,"&gt;=0")-(COUNTIF(G45:DB45,Accueil!$AG$26))&lt;0,0,COUNTIF($F$8:$DA$8,"&gt;=0")-(COUNTIF(G45:DB45,Accueil!$AG$26))))</f>
        <v/>
      </c>
      <c r="DF45" s="11" t="str">
        <f t="shared" si="3"/>
        <v/>
      </c>
      <c r="DG45" s="29" t="str">
        <f t="shared" si="5"/>
        <v/>
      </c>
      <c r="DH45" s="158">
        <f t="shared" si="4"/>
        <v>0</v>
      </c>
      <c r="DI45" s="158">
        <f>IF(ISERROR(VLOOKUP(F45,Accueil!$W$17:$W$22,1,0)),1,0)</f>
        <v>0</v>
      </c>
      <c r="DJ45" s="158">
        <f>IF(ISERROR(VLOOKUP(G45,Accueil!$W$17:$W$22,1,0)),1,0)</f>
        <v>0</v>
      </c>
      <c r="DK45" s="158">
        <f>IF(ISERROR(VLOOKUP(H45,Accueil!$W$17:$W$22,1,0)),1,0)</f>
        <v>0</v>
      </c>
      <c r="DL45" s="158">
        <f>IF(ISERROR(VLOOKUP(I45,Accueil!$W$17:$W$22,1,0)),1,0)</f>
        <v>0</v>
      </c>
      <c r="DM45" s="158">
        <f>IF(ISERROR(VLOOKUP(J45,Accueil!$W$17:$W$22,1,0)),1,0)</f>
        <v>0</v>
      </c>
      <c r="DN45" s="158">
        <f>IF(ISERROR(VLOOKUP(K45,Accueil!$W$17:$W$22,1,0)),1,0)</f>
        <v>0</v>
      </c>
      <c r="DO45" s="158">
        <f>IF(ISERROR(VLOOKUP(L45,Accueil!$W$17:$W$22,1,0)),1,0)</f>
        <v>0</v>
      </c>
      <c r="DP45" s="158">
        <f>IF(ISERROR(VLOOKUP(M45,Accueil!$W$17:$W$22,1,0)),1,0)</f>
        <v>0</v>
      </c>
      <c r="DQ45" s="158">
        <f>IF(ISERROR(VLOOKUP(N45,Accueil!$W$17:$W$22,1,0)),1,0)</f>
        <v>0</v>
      </c>
      <c r="DR45" s="158">
        <f>IF(ISERROR(VLOOKUP(O45,Accueil!$W$17:$W$22,1,0)),1,0)</f>
        <v>0</v>
      </c>
      <c r="DS45" s="158">
        <f>IF(ISERROR(VLOOKUP(P45,Accueil!$W$17:$W$22,1,0)),1,0)</f>
        <v>0</v>
      </c>
      <c r="DT45" s="158">
        <f>IF(ISERROR(VLOOKUP(Q45,Accueil!$W$17:$W$22,1,0)),1,0)</f>
        <v>0</v>
      </c>
      <c r="DU45" s="158">
        <f>IF(ISERROR(VLOOKUP(R45,Accueil!$W$17:$W$22,1,0)),1,0)</f>
        <v>0</v>
      </c>
      <c r="DV45" s="158">
        <f>IF(ISERROR(VLOOKUP(S45,Accueil!$W$17:$W$22,1,0)),1,0)</f>
        <v>0</v>
      </c>
      <c r="DW45" s="158">
        <f>IF(ISERROR(VLOOKUP(T45,Accueil!$W$17:$W$22,1,0)),1,0)</f>
        <v>0</v>
      </c>
      <c r="DX45" s="158">
        <f>IF(ISERROR(VLOOKUP(U45,Accueil!$W$17:$W$22,1,0)),1,0)</f>
        <v>0</v>
      </c>
      <c r="DY45" s="158">
        <f>IF(ISERROR(VLOOKUP(V45,Accueil!$W$17:$W$22,1,0)),1,0)</f>
        <v>0</v>
      </c>
      <c r="DZ45" s="158">
        <f>IF(ISERROR(VLOOKUP(W45,Accueil!$W$17:$W$22,1,0)),1,0)</f>
        <v>0</v>
      </c>
      <c r="EA45" s="158">
        <f>IF(ISERROR(VLOOKUP(X45,Accueil!$W$17:$W$22,1,0)),1,0)</f>
        <v>0</v>
      </c>
      <c r="EB45" s="158">
        <f>IF(ISERROR(VLOOKUP(Y45,Accueil!$W$17:$W$22,1,0)),1,0)</f>
        <v>0</v>
      </c>
      <c r="EC45" s="158">
        <f>IF(ISERROR(VLOOKUP(Z45,Accueil!$W$17:$W$22,1,0)),1,0)</f>
        <v>0</v>
      </c>
      <c r="ED45" s="158">
        <f>IF(ISERROR(VLOOKUP(AA45,Accueil!$W$17:$W$22,1,0)),1,0)</f>
        <v>0</v>
      </c>
      <c r="EE45" s="158">
        <f>IF(ISERROR(VLOOKUP(AB45,Accueil!$W$17:$W$22,1,0)),1,0)</f>
        <v>0</v>
      </c>
      <c r="EF45" s="158">
        <f>IF(ISERROR(VLOOKUP(AC45,Accueil!$W$17:$W$22,1,0)),1,0)</f>
        <v>0</v>
      </c>
      <c r="EG45" s="158">
        <f>IF(ISERROR(VLOOKUP(AD45,Accueil!$W$17:$W$22,1,0)),1,0)</f>
        <v>0</v>
      </c>
      <c r="EH45" s="158">
        <f>IF(ISERROR(VLOOKUP(AE45,Accueil!$W$17:$W$22,1,0)),1,0)</f>
        <v>0</v>
      </c>
      <c r="EI45" s="158">
        <f>IF(ISERROR(VLOOKUP(AF45,Accueil!$W$17:$W$22,1,0)),1,0)</f>
        <v>0</v>
      </c>
      <c r="EJ45" s="158">
        <f>IF(ISERROR(VLOOKUP(AG45,Accueil!$W$17:$W$22,1,0)),1,0)</f>
        <v>0</v>
      </c>
      <c r="EK45" s="158">
        <f>IF(ISERROR(VLOOKUP(AH45,Accueil!$W$17:$W$22,1,0)),1,0)</f>
        <v>0</v>
      </c>
      <c r="EL45" s="158">
        <f>IF(ISERROR(VLOOKUP(AI45,Accueil!$W$17:$W$22,1,0)),1,0)</f>
        <v>0</v>
      </c>
      <c r="EM45" s="158">
        <f>IF(ISERROR(VLOOKUP(AJ45,Accueil!$W$17:$W$22,1,0)),1,0)</f>
        <v>0</v>
      </c>
      <c r="EN45" s="158">
        <f>IF(ISERROR(VLOOKUP(AK45,Accueil!$W$17:$W$22,1,0)),1,0)</f>
        <v>0</v>
      </c>
      <c r="EO45" s="158">
        <f>IF(ISERROR(VLOOKUP(AL45,Accueil!$W$17:$W$22,1,0)),1,0)</f>
        <v>0</v>
      </c>
      <c r="EP45" s="158">
        <f>IF(ISERROR(VLOOKUP(AM45,Accueil!$W$17:$W$22,1,0)),1,0)</f>
        <v>0</v>
      </c>
      <c r="EQ45" s="158">
        <f>IF(ISERROR(VLOOKUP(AN45,Accueil!$W$17:$W$22,1,0)),1,0)</f>
        <v>0</v>
      </c>
      <c r="ER45" s="158">
        <f>IF(ISERROR(VLOOKUP(AO45,Accueil!$W$17:$W$22,1,0)),1,0)</f>
        <v>0</v>
      </c>
      <c r="ES45" s="158">
        <f>IF(ISERROR(VLOOKUP(AP45,Accueil!$W$17:$W$22,1,0)),1,0)</f>
        <v>0</v>
      </c>
      <c r="ET45" s="158">
        <f>IF(ISERROR(VLOOKUP(AQ45,Accueil!$W$17:$W$22,1,0)),1,0)</f>
        <v>0</v>
      </c>
      <c r="EU45" s="158">
        <f>IF(ISERROR(VLOOKUP(AR45,Accueil!$W$17:$W$22,1,0)),1,0)</f>
        <v>0</v>
      </c>
      <c r="EV45" s="158">
        <f>IF(ISERROR(VLOOKUP(AS45,Accueil!$W$17:$W$22,1,0)),1,0)</f>
        <v>0</v>
      </c>
      <c r="EW45" s="158">
        <f>IF(ISERROR(VLOOKUP(AT45,Accueil!$W$17:$W$22,1,0)),1,0)</f>
        <v>0</v>
      </c>
      <c r="EX45" s="158">
        <f>IF(ISERROR(VLOOKUP(AU45,Accueil!$W$17:$W$22,1,0)),1,0)</f>
        <v>0</v>
      </c>
      <c r="EY45" s="158">
        <f>IF(ISERROR(VLOOKUP(AV45,Accueil!$W$17:$W$22,1,0)),1,0)</f>
        <v>0</v>
      </c>
      <c r="EZ45" s="158">
        <f>IF(ISERROR(VLOOKUP(AW45,Accueil!$W$17:$W$22,1,0)),1,0)</f>
        <v>0</v>
      </c>
      <c r="FA45" s="158">
        <f>IF(ISERROR(VLOOKUP(AX45,Accueil!$W$17:$W$22,1,0)),1,0)</f>
        <v>0</v>
      </c>
      <c r="FB45" s="158">
        <f>IF(ISERROR(VLOOKUP(AY45,Accueil!$W$17:$W$22,1,0)),1,0)</f>
        <v>0</v>
      </c>
      <c r="FC45" s="158">
        <f>IF(ISERROR(VLOOKUP(AZ45,Accueil!$W$17:$W$22,1,0)),1,0)</f>
        <v>0</v>
      </c>
      <c r="FD45" s="158">
        <f>IF(ISERROR(VLOOKUP(BA45,Accueil!$W$17:$W$22,1,0)),1,0)</f>
        <v>0</v>
      </c>
      <c r="FE45" s="158">
        <f>IF(ISERROR(VLOOKUP(BB45,Accueil!$W$17:$W$22,1,0)),1,0)</f>
        <v>0</v>
      </c>
      <c r="FF45" s="158">
        <f>IF(ISERROR(VLOOKUP(BC45,Accueil!$W$17:$W$22,1,0)),1,0)</f>
        <v>0</v>
      </c>
      <c r="FG45" s="158">
        <f>IF(ISERROR(VLOOKUP(BD45,Accueil!$W$17:$W$22,1,0)),1,0)</f>
        <v>0</v>
      </c>
      <c r="FH45" s="158">
        <f>IF(ISERROR(VLOOKUP(BE45,Accueil!$W$17:$W$22,1,0)),1,0)</f>
        <v>0</v>
      </c>
      <c r="FI45" s="158">
        <f>IF(ISERROR(VLOOKUP(BF45,Accueil!$W$17:$W$22,1,0)),1,0)</f>
        <v>0</v>
      </c>
      <c r="FJ45" s="158">
        <f>IF(ISERROR(VLOOKUP(BG45,Accueil!$W$17:$W$22,1,0)),1,0)</f>
        <v>0</v>
      </c>
      <c r="FK45" s="158">
        <f>IF(ISERROR(VLOOKUP(BH45,Accueil!$W$17:$W$22,1,0)),1,0)</f>
        <v>0</v>
      </c>
      <c r="FL45" s="158">
        <f>IF(ISERROR(VLOOKUP(BI45,Accueil!$W$17:$W$22,1,0)),1,0)</f>
        <v>0</v>
      </c>
      <c r="FM45" s="158">
        <f>IF(ISERROR(VLOOKUP(BJ45,Accueil!$W$17:$W$22,1,0)),1,0)</f>
        <v>0</v>
      </c>
      <c r="FN45" s="158">
        <f>IF(ISERROR(VLOOKUP(BK45,Accueil!$W$17:$W$22,1,0)),1,0)</f>
        <v>0</v>
      </c>
      <c r="FO45" s="158">
        <f>IF(ISERROR(VLOOKUP(BL45,Accueil!$W$17:$W$22,1,0)),1,0)</f>
        <v>0</v>
      </c>
      <c r="FP45" s="158">
        <f>IF(ISERROR(VLOOKUP(BM45,Accueil!$W$17:$W$22,1,0)),1,0)</f>
        <v>0</v>
      </c>
      <c r="FQ45" s="158">
        <f>IF(ISERROR(VLOOKUP(BN45,Accueil!$W$17:$W$22,1,0)),1,0)</f>
        <v>0</v>
      </c>
      <c r="FR45" s="158">
        <f>IF(ISERROR(VLOOKUP(BO45,Accueil!$W$17:$W$22,1,0)),1,0)</f>
        <v>0</v>
      </c>
      <c r="FS45" s="158">
        <f>IF(ISERROR(VLOOKUP(BP45,Accueil!$W$17:$W$22,1,0)),1,0)</f>
        <v>0</v>
      </c>
      <c r="FT45" s="158">
        <f>IF(ISERROR(VLOOKUP(BQ45,Accueil!$W$17:$W$22,1,0)),1,0)</f>
        <v>0</v>
      </c>
      <c r="FU45" s="158">
        <f>IF(ISERROR(VLOOKUP(BR45,Accueil!$W$17:$W$22,1,0)),1,0)</f>
        <v>0</v>
      </c>
      <c r="FV45" s="158">
        <f>IF(ISERROR(VLOOKUP(BS45,Accueil!$W$17:$W$22,1,0)),1,0)</f>
        <v>0</v>
      </c>
      <c r="FW45" s="158">
        <f>IF(ISERROR(VLOOKUP(BT45,Accueil!$W$17:$W$22,1,0)),1,0)</f>
        <v>0</v>
      </c>
      <c r="FX45" s="158">
        <f>IF(ISERROR(VLOOKUP(BU45,Accueil!$W$17:$W$22,1,0)),1,0)</f>
        <v>0</v>
      </c>
      <c r="FY45" s="158">
        <f>IF(ISERROR(VLOOKUP(BV45,Accueil!$W$17:$W$22,1,0)),1,0)</f>
        <v>0</v>
      </c>
      <c r="FZ45" s="158">
        <f>IF(ISERROR(VLOOKUP(BW45,Accueil!$W$17:$W$22,1,0)),1,0)</f>
        <v>0</v>
      </c>
      <c r="GA45" s="158">
        <f>IF(ISERROR(VLOOKUP(BX45,Accueil!$W$17:$W$22,1,0)),1,0)</f>
        <v>0</v>
      </c>
      <c r="GB45" s="158">
        <f>IF(ISERROR(VLOOKUP(BY45,Accueil!$W$17:$W$22,1,0)),1,0)</f>
        <v>0</v>
      </c>
      <c r="GC45" s="158">
        <f>IF(ISERROR(VLOOKUP(BZ45,Accueil!$W$17:$W$22,1,0)),1,0)</f>
        <v>0</v>
      </c>
      <c r="GD45" s="158">
        <f>IF(ISERROR(VLOOKUP(CA45,Accueil!$W$17:$W$22,1,0)),1,0)</f>
        <v>0</v>
      </c>
      <c r="GE45" s="158">
        <f>IF(ISERROR(VLOOKUP(CB45,Accueil!$W$17:$W$22,1,0)),1,0)</f>
        <v>0</v>
      </c>
      <c r="GF45" s="158">
        <f>IF(ISERROR(VLOOKUP(CC45,Accueil!$W$17:$W$22,1,0)),1,0)</f>
        <v>0</v>
      </c>
      <c r="GG45" s="158">
        <f>IF(ISERROR(VLOOKUP(CD45,Accueil!$W$17:$W$22,1,0)),1,0)</f>
        <v>0</v>
      </c>
      <c r="GH45" s="158">
        <f>IF(ISERROR(VLOOKUP(CE45,Accueil!$W$17:$W$22,1,0)),1,0)</f>
        <v>0</v>
      </c>
      <c r="GI45" s="158">
        <f>IF(ISERROR(VLOOKUP(CF45,Accueil!$W$17:$W$22,1,0)),1,0)</f>
        <v>0</v>
      </c>
      <c r="GJ45" s="158">
        <f>IF(ISERROR(VLOOKUP(CG45,Accueil!$W$17:$W$22,1,0)),1,0)</f>
        <v>0</v>
      </c>
      <c r="GK45" s="158">
        <f>IF(ISERROR(VLOOKUP(CH45,Accueil!$W$17:$W$22,1,0)),1,0)</f>
        <v>0</v>
      </c>
      <c r="GL45" s="158">
        <f>IF(ISERROR(VLOOKUP(CI45,Accueil!$W$17:$W$22,1,0)),1,0)</f>
        <v>0</v>
      </c>
      <c r="GM45" s="158">
        <f>IF(ISERROR(VLOOKUP(CJ45,Accueil!$W$17:$W$22,1,0)),1,0)</f>
        <v>0</v>
      </c>
      <c r="GN45" s="158">
        <f>IF(ISERROR(VLOOKUP(CK45,Accueil!$W$17:$W$22,1,0)),1,0)</f>
        <v>0</v>
      </c>
      <c r="GO45" s="158">
        <f>IF(ISERROR(VLOOKUP(CL45,Accueil!$W$17:$W$22,1,0)),1,0)</f>
        <v>0</v>
      </c>
      <c r="GP45" s="158">
        <f>IF(ISERROR(VLOOKUP(CM45,Accueil!$W$17:$W$22,1,0)),1,0)</f>
        <v>0</v>
      </c>
      <c r="GQ45" s="158">
        <f>IF(ISERROR(VLOOKUP(CN45,Accueil!$W$17:$W$22,1,0)),1,0)</f>
        <v>0</v>
      </c>
      <c r="GR45" s="158">
        <f>IF(ISERROR(VLOOKUP(CO45,Accueil!$W$17:$W$22,1,0)),1,0)</f>
        <v>0</v>
      </c>
      <c r="GS45" s="158">
        <f>IF(ISERROR(VLOOKUP(CP45,Accueil!$W$17:$W$22,1,0)),1,0)</f>
        <v>0</v>
      </c>
      <c r="GT45" s="158">
        <f>IF(ISERROR(VLOOKUP(CQ45,Accueil!$W$17:$W$22,1,0)),1,0)</f>
        <v>0</v>
      </c>
      <c r="GU45" s="158">
        <f>IF(ISERROR(VLOOKUP(CR45,Accueil!$W$17:$W$22,1,0)),1,0)</f>
        <v>0</v>
      </c>
      <c r="GV45" s="158">
        <f>IF(ISERROR(VLOOKUP(CS45,Accueil!$W$17:$W$22,1,0)),1,0)</f>
        <v>0</v>
      </c>
      <c r="GW45" s="158">
        <f>IF(ISERROR(VLOOKUP(CT45,Accueil!$W$17:$W$22,1,0)),1,0)</f>
        <v>0</v>
      </c>
      <c r="GX45" s="158">
        <f>IF(ISERROR(VLOOKUP(CU45,Accueil!$W$17:$W$22,1,0)),1,0)</f>
        <v>0</v>
      </c>
      <c r="GY45" s="158">
        <f>IF(ISERROR(VLOOKUP(CV45,Accueil!$W$17:$W$22,1,0)),1,0)</f>
        <v>0</v>
      </c>
      <c r="GZ45" s="158">
        <f>IF(ISERROR(VLOOKUP(CW45,Accueil!$W$17:$W$22,1,0)),1,0)</f>
        <v>0</v>
      </c>
      <c r="HA45" s="158">
        <f>IF(ISERROR(VLOOKUP(CX45,Accueil!$W$17:$W$22,1,0)),1,0)</f>
        <v>0</v>
      </c>
      <c r="HB45" s="158">
        <f>IF(ISERROR(VLOOKUP(CY45,Accueil!$W$17:$W$22,1,0)),1,0)</f>
        <v>0</v>
      </c>
      <c r="HC45" s="158">
        <f>IF(ISERROR(VLOOKUP(CZ45,Accueil!$W$17:$W$22,1,0)),1,0)</f>
        <v>0</v>
      </c>
      <c r="HD45" s="158">
        <f>IF(ISERROR(VLOOKUP(DA45,Accueil!$W$17:$W$22,1,0)),1,0)</f>
        <v>0</v>
      </c>
    </row>
    <row r="46" spans="1:212" ht="12.75" customHeight="1">
      <c r="A46" s="360"/>
      <c r="B46" s="12">
        <v>38</v>
      </c>
      <c r="C46" s="26" t="str">
        <f>IF(Accueil!E50="","",Accueil!E50)</f>
        <v/>
      </c>
      <c r="D46" s="27" t="str">
        <f>IF(Accueil!F50="","",Accueil!F50)</f>
        <v/>
      </c>
      <c r="E46" s="83" t="str">
        <f t="shared" si="2"/>
        <v/>
      </c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12">
        <v>38</v>
      </c>
      <c r="DC46" s="11" t="str">
        <f>IF(D46="","",COUNTIF(F46:DA46,Accueil!$AB$28)&amp;" / "&amp;COUNTIF($F$8:$DA$8,"&gt;0")-(COUNTIF(F46:DA46,Accueil!$AG$26)))</f>
        <v/>
      </c>
      <c r="DD46" s="110" t="str">
        <f>IF(D46="","",COUNTIF(F46:DA46,Accueil!$AB$26))</f>
        <v/>
      </c>
      <c r="DE46" s="110" t="str">
        <f>IF(D46="","",IF(COUNTIF($F$8:$DA$8,"&gt;=0")-(COUNTIF(G46:DB46,Accueil!$AG$26))&lt;0,0,COUNTIF($F$8:$DA$8,"&gt;=0")-(COUNTIF(G46:DB46,Accueil!$AG$26))))</f>
        <v/>
      </c>
      <c r="DF46" s="11" t="str">
        <f t="shared" si="3"/>
        <v/>
      </c>
      <c r="DG46" s="29" t="str">
        <f t="shared" si="5"/>
        <v/>
      </c>
      <c r="DH46" s="158">
        <f t="shared" si="4"/>
        <v>0</v>
      </c>
      <c r="DI46" s="158">
        <f>IF(ISERROR(VLOOKUP(F46,Accueil!$W$17:$W$22,1,0)),1,0)</f>
        <v>0</v>
      </c>
      <c r="DJ46" s="158">
        <f>IF(ISERROR(VLOOKUP(G46,Accueil!$W$17:$W$22,1,0)),1,0)</f>
        <v>0</v>
      </c>
      <c r="DK46" s="158">
        <f>IF(ISERROR(VLOOKUP(H46,Accueil!$W$17:$W$22,1,0)),1,0)</f>
        <v>0</v>
      </c>
      <c r="DL46" s="158">
        <f>IF(ISERROR(VLOOKUP(I46,Accueil!$W$17:$W$22,1,0)),1,0)</f>
        <v>0</v>
      </c>
      <c r="DM46" s="158">
        <f>IF(ISERROR(VLOOKUP(J46,Accueil!$W$17:$W$22,1,0)),1,0)</f>
        <v>0</v>
      </c>
      <c r="DN46" s="158">
        <f>IF(ISERROR(VLOOKUP(K46,Accueil!$W$17:$W$22,1,0)),1,0)</f>
        <v>0</v>
      </c>
      <c r="DO46" s="158">
        <f>IF(ISERROR(VLOOKUP(L46,Accueil!$W$17:$W$22,1,0)),1,0)</f>
        <v>0</v>
      </c>
      <c r="DP46" s="158">
        <f>IF(ISERROR(VLOOKUP(M46,Accueil!$W$17:$W$22,1,0)),1,0)</f>
        <v>0</v>
      </c>
      <c r="DQ46" s="158">
        <f>IF(ISERROR(VLOOKUP(N46,Accueil!$W$17:$W$22,1,0)),1,0)</f>
        <v>0</v>
      </c>
      <c r="DR46" s="158">
        <f>IF(ISERROR(VLOOKUP(O46,Accueil!$W$17:$W$22,1,0)),1,0)</f>
        <v>0</v>
      </c>
      <c r="DS46" s="158">
        <f>IF(ISERROR(VLOOKUP(P46,Accueil!$W$17:$W$22,1,0)),1,0)</f>
        <v>0</v>
      </c>
      <c r="DT46" s="158">
        <f>IF(ISERROR(VLOOKUP(Q46,Accueil!$W$17:$W$22,1,0)),1,0)</f>
        <v>0</v>
      </c>
      <c r="DU46" s="158">
        <f>IF(ISERROR(VLOOKUP(R46,Accueil!$W$17:$W$22,1,0)),1,0)</f>
        <v>0</v>
      </c>
      <c r="DV46" s="158">
        <f>IF(ISERROR(VLOOKUP(S46,Accueil!$W$17:$W$22,1,0)),1,0)</f>
        <v>0</v>
      </c>
      <c r="DW46" s="158">
        <f>IF(ISERROR(VLOOKUP(T46,Accueil!$W$17:$W$22,1,0)),1,0)</f>
        <v>0</v>
      </c>
      <c r="DX46" s="158">
        <f>IF(ISERROR(VLOOKUP(U46,Accueil!$W$17:$W$22,1,0)),1,0)</f>
        <v>0</v>
      </c>
      <c r="DY46" s="158">
        <f>IF(ISERROR(VLOOKUP(V46,Accueil!$W$17:$W$22,1,0)),1,0)</f>
        <v>0</v>
      </c>
      <c r="DZ46" s="158">
        <f>IF(ISERROR(VLOOKUP(W46,Accueil!$W$17:$W$22,1,0)),1,0)</f>
        <v>0</v>
      </c>
      <c r="EA46" s="158">
        <f>IF(ISERROR(VLOOKUP(X46,Accueil!$W$17:$W$22,1,0)),1,0)</f>
        <v>0</v>
      </c>
      <c r="EB46" s="158">
        <f>IF(ISERROR(VLOOKUP(Y46,Accueil!$W$17:$W$22,1,0)),1,0)</f>
        <v>0</v>
      </c>
      <c r="EC46" s="158">
        <f>IF(ISERROR(VLOOKUP(Z46,Accueil!$W$17:$W$22,1,0)),1,0)</f>
        <v>0</v>
      </c>
      <c r="ED46" s="158">
        <f>IF(ISERROR(VLOOKUP(AA46,Accueil!$W$17:$W$22,1,0)),1,0)</f>
        <v>0</v>
      </c>
      <c r="EE46" s="158">
        <f>IF(ISERROR(VLOOKUP(AB46,Accueil!$W$17:$W$22,1,0)),1,0)</f>
        <v>0</v>
      </c>
      <c r="EF46" s="158">
        <f>IF(ISERROR(VLOOKUP(AC46,Accueil!$W$17:$W$22,1,0)),1,0)</f>
        <v>0</v>
      </c>
      <c r="EG46" s="158">
        <f>IF(ISERROR(VLOOKUP(AD46,Accueil!$W$17:$W$22,1,0)),1,0)</f>
        <v>0</v>
      </c>
      <c r="EH46" s="158">
        <f>IF(ISERROR(VLOOKUP(AE46,Accueil!$W$17:$W$22,1,0)),1,0)</f>
        <v>0</v>
      </c>
      <c r="EI46" s="158">
        <f>IF(ISERROR(VLOOKUP(AF46,Accueil!$W$17:$W$22,1,0)),1,0)</f>
        <v>0</v>
      </c>
      <c r="EJ46" s="158">
        <f>IF(ISERROR(VLOOKUP(AG46,Accueil!$W$17:$W$22,1,0)),1,0)</f>
        <v>0</v>
      </c>
      <c r="EK46" s="158">
        <f>IF(ISERROR(VLOOKUP(AH46,Accueil!$W$17:$W$22,1,0)),1,0)</f>
        <v>0</v>
      </c>
      <c r="EL46" s="158">
        <f>IF(ISERROR(VLOOKUP(AI46,Accueil!$W$17:$W$22,1,0)),1,0)</f>
        <v>0</v>
      </c>
      <c r="EM46" s="158">
        <f>IF(ISERROR(VLOOKUP(AJ46,Accueil!$W$17:$W$22,1,0)),1,0)</f>
        <v>0</v>
      </c>
      <c r="EN46" s="158">
        <f>IF(ISERROR(VLOOKUP(AK46,Accueil!$W$17:$W$22,1,0)),1,0)</f>
        <v>0</v>
      </c>
      <c r="EO46" s="158">
        <f>IF(ISERROR(VLOOKUP(AL46,Accueil!$W$17:$W$22,1,0)),1,0)</f>
        <v>0</v>
      </c>
      <c r="EP46" s="158">
        <f>IF(ISERROR(VLOOKUP(AM46,Accueil!$W$17:$W$22,1,0)),1,0)</f>
        <v>0</v>
      </c>
      <c r="EQ46" s="158">
        <f>IF(ISERROR(VLOOKUP(AN46,Accueil!$W$17:$W$22,1,0)),1,0)</f>
        <v>0</v>
      </c>
      <c r="ER46" s="158">
        <f>IF(ISERROR(VLOOKUP(AO46,Accueil!$W$17:$W$22,1,0)),1,0)</f>
        <v>0</v>
      </c>
      <c r="ES46" s="158">
        <f>IF(ISERROR(VLOOKUP(AP46,Accueil!$W$17:$W$22,1,0)),1,0)</f>
        <v>0</v>
      </c>
      <c r="ET46" s="158">
        <f>IF(ISERROR(VLOOKUP(AQ46,Accueil!$W$17:$W$22,1,0)),1,0)</f>
        <v>0</v>
      </c>
      <c r="EU46" s="158">
        <f>IF(ISERROR(VLOOKUP(AR46,Accueil!$W$17:$W$22,1,0)),1,0)</f>
        <v>0</v>
      </c>
      <c r="EV46" s="158">
        <f>IF(ISERROR(VLOOKUP(AS46,Accueil!$W$17:$W$22,1,0)),1,0)</f>
        <v>0</v>
      </c>
      <c r="EW46" s="158">
        <f>IF(ISERROR(VLOOKUP(AT46,Accueil!$W$17:$W$22,1,0)),1,0)</f>
        <v>0</v>
      </c>
      <c r="EX46" s="158">
        <f>IF(ISERROR(VLOOKUP(AU46,Accueil!$W$17:$W$22,1,0)),1,0)</f>
        <v>0</v>
      </c>
      <c r="EY46" s="158">
        <f>IF(ISERROR(VLOOKUP(AV46,Accueil!$W$17:$W$22,1,0)),1,0)</f>
        <v>0</v>
      </c>
      <c r="EZ46" s="158">
        <f>IF(ISERROR(VLOOKUP(AW46,Accueil!$W$17:$W$22,1,0)),1,0)</f>
        <v>0</v>
      </c>
      <c r="FA46" s="158">
        <f>IF(ISERROR(VLOOKUP(AX46,Accueil!$W$17:$W$22,1,0)),1,0)</f>
        <v>0</v>
      </c>
      <c r="FB46" s="158">
        <f>IF(ISERROR(VLOOKUP(AY46,Accueil!$W$17:$W$22,1,0)),1,0)</f>
        <v>0</v>
      </c>
      <c r="FC46" s="158">
        <f>IF(ISERROR(VLOOKUP(AZ46,Accueil!$W$17:$W$22,1,0)),1,0)</f>
        <v>0</v>
      </c>
      <c r="FD46" s="158">
        <f>IF(ISERROR(VLOOKUP(BA46,Accueil!$W$17:$W$22,1,0)),1,0)</f>
        <v>0</v>
      </c>
      <c r="FE46" s="158">
        <f>IF(ISERROR(VLOOKUP(BB46,Accueil!$W$17:$W$22,1,0)),1,0)</f>
        <v>0</v>
      </c>
      <c r="FF46" s="158">
        <f>IF(ISERROR(VLOOKUP(BC46,Accueil!$W$17:$W$22,1,0)),1,0)</f>
        <v>0</v>
      </c>
      <c r="FG46" s="158">
        <f>IF(ISERROR(VLOOKUP(BD46,Accueil!$W$17:$W$22,1,0)),1,0)</f>
        <v>0</v>
      </c>
      <c r="FH46" s="158">
        <f>IF(ISERROR(VLOOKUP(BE46,Accueil!$W$17:$W$22,1,0)),1,0)</f>
        <v>0</v>
      </c>
      <c r="FI46" s="158">
        <f>IF(ISERROR(VLOOKUP(BF46,Accueil!$W$17:$W$22,1,0)),1,0)</f>
        <v>0</v>
      </c>
      <c r="FJ46" s="158">
        <f>IF(ISERROR(VLOOKUP(BG46,Accueil!$W$17:$W$22,1,0)),1,0)</f>
        <v>0</v>
      </c>
      <c r="FK46" s="158">
        <f>IF(ISERROR(VLOOKUP(BH46,Accueil!$W$17:$W$22,1,0)),1,0)</f>
        <v>0</v>
      </c>
      <c r="FL46" s="158">
        <f>IF(ISERROR(VLOOKUP(BI46,Accueil!$W$17:$W$22,1,0)),1,0)</f>
        <v>0</v>
      </c>
      <c r="FM46" s="158">
        <f>IF(ISERROR(VLOOKUP(BJ46,Accueil!$W$17:$W$22,1,0)),1,0)</f>
        <v>0</v>
      </c>
      <c r="FN46" s="158">
        <f>IF(ISERROR(VLOOKUP(BK46,Accueil!$W$17:$W$22,1,0)),1,0)</f>
        <v>0</v>
      </c>
      <c r="FO46" s="158">
        <f>IF(ISERROR(VLOOKUP(BL46,Accueil!$W$17:$W$22,1,0)),1,0)</f>
        <v>0</v>
      </c>
      <c r="FP46" s="158">
        <f>IF(ISERROR(VLOOKUP(BM46,Accueil!$W$17:$W$22,1,0)),1,0)</f>
        <v>0</v>
      </c>
      <c r="FQ46" s="158">
        <f>IF(ISERROR(VLOOKUP(BN46,Accueil!$W$17:$W$22,1,0)),1,0)</f>
        <v>0</v>
      </c>
      <c r="FR46" s="158">
        <f>IF(ISERROR(VLOOKUP(BO46,Accueil!$W$17:$W$22,1,0)),1,0)</f>
        <v>0</v>
      </c>
      <c r="FS46" s="158">
        <f>IF(ISERROR(VLOOKUP(BP46,Accueil!$W$17:$W$22,1,0)),1,0)</f>
        <v>0</v>
      </c>
      <c r="FT46" s="158">
        <f>IF(ISERROR(VLOOKUP(BQ46,Accueil!$W$17:$W$22,1,0)),1,0)</f>
        <v>0</v>
      </c>
      <c r="FU46" s="158">
        <f>IF(ISERROR(VLOOKUP(BR46,Accueil!$W$17:$W$22,1,0)),1,0)</f>
        <v>0</v>
      </c>
      <c r="FV46" s="158">
        <f>IF(ISERROR(VLOOKUP(BS46,Accueil!$W$17:$W$22,1,0)),1,0)</f>
        <v>0</v>
      </c>
      <c r="FW46" s="158">
        <f>IF(ISERROR(VLOOKUP(BT46,Accueil!$W$17:$W$22,1,0)),1,0)</f>
        <v>0</v>
      </c>
      <c r="FX46" s="158">
        <f>IF(ISERROR(VLOOKUP(BU46,Accueil!$W$17:$W$22,1,0)),1,0)</f>
        <v>0</v>
      </c>
      <c r="FY46" s="158">
        <f>IF(ISERROR(VLOOKUP(BV46,Accueil!$W$17:$W$22,1,0)),1,0)</f>
        <v>0</v>
      </c>
      <c r="FZ46" s="158">
        <f>IF(ISERROR(VLOOKUP(BW46,Accueil!$W$17:$W$22,1,0)),1,0)</f>
        <v>0</v>
      </c>
      <c r="GA46" s="158">
        <f>IF(ISERROR(VLOOKUP(BX46,Accueil!$W$17:$W$22,1,0)),1,0)</f>
        <v>0</v>
      </c>
      <c r="GB46" s="158">
        <f>IF(ISERROR(VLOOKUP(BY46,Accueil!$W$17:$W$22,1,0)),1,0)</f>
        <v>0</v>
      </c>
      <c r="GC46" s="158">
        <f>IF(ISERROR(VLOOKUP(BZ46,Accueil!$W$17:$W$22,1,0)),1,0)</f>
        <v>0</v>
      </c>
      <c r="GD46" s="158">
        <f>IF(ISERROR(VLOOKUP(CA46,Accueil!$W$17:$W$22,1,0)),1,0)</f>
        <v>0</v>
      </c>
      <c r="GE46" s="158">
        <f>IF(ISERROR(VLOOKUP(CB46,Accueil!$W$17:$W$22,1,0)),1,0)</f>
        <v>0</v>
      </c>
      <c r="GF46" s="158">
        <f>IF(ISERROR(VLOOKUP(CC46,Accueil!$W$17:$W$22,1,0)),1,0)</f>
        <v>0</v>
      </c>
      <c r="GG46" s="158">
        <f>IF(ISERROR(VLOOKUP(CD46,Accueil!$W$17:$W$22,1,0)),1,0)</f>
        <v>0</v>
      </c>
      <c r="GH46" s="158">
        <f>IF(ISERROR(VLOOKUP(CE46,Accueil!$W$17:$W$22,1,0)),1,0)</f>
        <v>0</v>
      </c>
      <c r="GI46" s="158">
        <f>IF(ISERROR(VLOOKUP(CF46,Accueil!$W$17:$W$22,1,0)),1,0)</f>
        <v>0</v>
      </c>
      <c r="GJ46" s="158">
        <f>IF(ISERROR(VLOOKUP(CG46,Accueil!$W$17:$W$22,1,0)),1,0)</f>
        <v>0</v>
      </c>
      <c r="GK46" s="158">
        <f>IF(ISERROR(VLOOKUP(CH46,Accueil!$W$17:$W$22,1,0)),1,0)</f>
        <v>0</v>
      </c>
      <c r="GL46" s="158">
        <f>IF(ISERROR(VLOOKUP(CI46,Accueil!$W$17:$W$22,1,0)),1,0)</f>
        <v>0</v>
      </c>
      <c r="GM46" s="158">
        <f>IF(ISERROR(VLOOKUP(CJ46,Accueil!$W$17:$W$22,1,0)),1,0)</f>
        <v>0</v>
      </c>
      <c r="GN46" s="158">
        <f>IF(ISERROR(VLOOKUP(CK46,Accueil!$W$17:$W$22,1,0)),1,0)</f>
        <v>0</v>
      </c>
      <c r="GO46" s="158">
        <f>IF(ISERROR(VLOOKUP(CL46,Accueil!$W$17:$W$22,1,0)),1,0)</f>
        <v>0</v>
      </c>
      <c r="GP46" s="158">
        <f>IF(ISERROR(VLOOKUP(CM46,Accueil!$W$17:$W$22,1,0)),1,0)</f>
        <v>0</v>
      </c>
      <c r="GQ46" s="158">
        <f>IF(ISERROR(VLOOKUP(CN46,Accueil!$W$17:$W$22,1,0)),1,0)</f>
        <v>0</v>
      </c>
      <c r="GR46" s="158">
        <f>IF(ISERROR(VLOOKUP(CO46,Accueil!$W$17:$W$22,1,0)),1,0)</f>
        <v>0</v>
      </c>
      <c r="GS46" s="158">
        <f>IF(ISERROR(VLOOKUP(CP46,Accueil!$W$17:$W$22,1,0)),1,0)</f>
        <v>0</v>
      </c>
      <c r="GT46" s="158">
        <f>IF(ISERROR(VLOOKUP(CQ46,Accueil!$W$17:$W$22,1,0)),1,0)</f>
        <v>0</v>
      </c>
      <c r="GU46" s="158">
        <f>IF(ISERROR(VLOOKUP(CR46,Accueil!$W$17:$W$22,1,0)),1,0)</f>
        <v>0</v>
      </c>
      <c r="GV46" s="158">
        <f>IF(ISERROR(VLOOKUP(CS46,Accueil!$W$17:$W$22,1,0)),1,0)</f>
        <v>0</v>
      </c>
      <c r="GW46" s="158">
        <f>IF(ISERROR(VLOOKUP(CT46,Accueil!$W$17:$W$22,1,0)),1,0)</f>
        <v>0</v>
      </c>
      <c r="GX46" s="158">
        <f>IF(ISERROR(VLOOKUP(CU46,Accueil!$W$17:$W$22,1,0)),1,0)</f>
        <v>0</v>
      </c>
      <c r="GY46" s="158">
        <f>IF(ISERROR(VLOOKUP(CV46,Accueil!$W$17:$W$22,1,0)),1,0)</f>
        <v>0</v>
      </c>
      <c r="GZ46" s="158">
        <f>IF(ISERROR(VLOOKUP(CW46,Accueil!$W$17:$W$22,1,0)),1,0)</f>
        <v>0</v>
      </c>
      <c r="HA46" s="158">
        <f>IF(ISERROR(VLOOKUP(CX46,Accueil!$W$17:$W$22,1,0)),1,0)</f>
        <v>0</v>
      </c>
      <c r="HB46" s="158">
        <f>IF(ISERROR(VLOOKUP(CY46,Accueil!$W$17:$W$22,1,0)),1,0)</f>
        <v>0</v>
      </c>
      <c r="HC46" s="158">
        <f>IF(ISERROR(VLOOKUP(CZ46,Accueil!$W$17:$W$22,1,0)),1,0)</f>
        <v>0</v>
      </c>
      <c r="HD46" s="158">
        <f>IF(ISERROR(VLOOKUP(DA46,Accueil!$W$17:$W$22,1,0)),1,0)</f>
        <v>0</v>
      </c>
    </row>
    <row r="47" spans="1:212" ht="12.75" customHeight="1">
      <c r="A47" s="360"/>
      <c r="B47" s="12">
        <v>39</v>
      </c>
      <c r="C47" s="26" t="str">
        <f>IF(Accueil!E51="","",Accueil!E51)</f>
        <v/>
      </c>
      <c r="D47" s="27" t="str">
        <f>IF(Accueil!F51="","",Accueil!F51)</f>
        <v/>
      </c>
      <c r="E47" s="83" t="str">
        <f t="shared" ref="E47:E110" si="6">IF(D47="","",1)</f>
        <v/>
      </c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Y47" s="244"/>
      <c r="AZ47" s="244"/>
      <c r="BA47" s="244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12">
        <v>39</v>
      </c>
      <c r="DC47" s="11" t="str">
        <f>IF(D47="","",COUNTIF(F47:DA47,Accueil!$AB$28)&amp;" / "&amp;COUNTIF($F$8:$DA$8,"&gt;0")-(COUNTIF(F47:DA47,Accueil!$AG$26)))</f>
        <v/>
      </c>
      <c r="DD47" s="110" t="str">
        <f>IF(D47="","",COUNTIF(F47:DA47,Accueil!$AB$26))</f>
        <v/>
      </c>
      <c r="DE47" s="110" t="str">
        <f>IF(D47="","",IF(COUNTIF($F$8:$DA$8,"&gt;=0")-(COUNTIF(G47:DB47,Accueil!$AG$26))&lt;0,0,COUNTIF($F$8:$DA$8,"&gt;=0")-(COUNTIF(G47:DB47,Accueil!$AG$26))))</f>
        <v/>
      </c>
      <c r="DF47" s="11" t="str">
        <f t="shared" ref="DF47:DF110" si="7">IF(D47="","",COUNTA(F47:DA47))</f>
        <v/>
      </c>
      <c r="DG47" s="29" t="str">
        <f t="shared" ref="DG47:DG110" si="8">IF(D47="","",IF(DH47&gt;0,"ERREUR",IF(OR(DF47&lt;COUNTIF($F$8:$DA$8,"&gt;0"),DF47&gt;COUNTIF($F$8:$DA$8,"&gt;0")),"NB ITEMS",IF(DE47&lt;COUNTIF($F$8:$DA$8,"&gt;0"),"ABSENT",ROUND(DD47/DE47,3)*100&amp;" %"))))</f>
        <v/>
      </c>
      <c r="DH47" s="158">
        <f t="shared" ref="DH47:DH110" si="9">SUM(DI47:HD47)</f>
        <v>0</v>
      </c>
      <c r="DI47" s="158">
        <f>IF(ISERROR(VLOOKUP(F47,Accueil!$W$17:$W$22,1,0)),1,0)</f>
        <v>0</v>
      </c>
      <c r="DJ47" s="158">
        <f>IF(ISERROR(VLOOKUP(G47,Accueil!$W$17:$W$22,1,0)),1,0)</f>
        <v>0</v>
      </c>
      <c r="DK47" s="158">
        <f>IF(ISERROR(VLOOKUP(H47,Accueil!$W$17:$W$22,1,0)),1,0)</f>
        <v>0</v>
      </c>
      <c r="DL47" s="158">
        <f>IF(ISERROR(VLOOKUP(I47,Accueil!$W$17:$W$22,1,0)),1,0)</f>
        <v>0</v>
      </c>
      <c r="DM47" s="158">
        <f>IF(ISERROR(VLOOKUP(J47,Accueil!$W$17:$W$22,1,0)),1,0)</f>
        <v>0</v>
      </c>
      <c r="DN47" s="158">
        <f>IF(ISERROR(VLOOKUP(K47,Accueil!$W$17:$W$22,1,0)),1,0)</f>
        <v>0</v>
      </c>
      <c r="DO47" s="158">
        <f>IF(ISERROR(VLOOKUP(L47,Accueil!$W$17:$W$22,1,0)),1,0)</f>
        <v>0</v>
      </c>
      <c r="DP47" s="158">
        <f>IF(ISERROR(VLOOKUP(M47,Accueil!$W$17:$W$22,1,0)),1,0)</f>
        <v>0</v>
      </c>
      <c r="DQ47" s="158">
        <f>IF(ISERROR(VLOOKUP(N47,Accueil!$W$17:$W$22,1,0)),1,0)</f>
        <v>0</v>
      </c>
      <c r="DR47" s="158">
        <f>IF(ISERROR(VLOOKUP(O47,Accueil!$W$17:$W$22,1,0)),1,0)</f>
        <v>0</v>
      </c>
      <c r="DS47" s="158">
        <f>IF(ISERROR(VLOOKUP(P47,Accueil!$W$17:$W$22,1,0)),1,0)</f>
        <v>0</v>
      </c>
      <c r="DT47" s="158">
        <f>IF(ISERROR(VLOOKUP(Q47,Accueil!$W$17:$W$22,1,0)),1,0)</f>
        <v>0</v>
      </c>
      <c r="DU47" s="158">
        <f>IF(ISERROR(VLOOKUP(R47,Accueil!$W$17:$W$22,1,0)),1,0)</f>
        <v>0</v>
      </c>
      <c r="DV47" s="158">
        <f>IF(ISERROR(VLOOKUP(S47,Accueil!$W$17:$W$22,1,0)),1,0)</f>
        <v>0</v>
      </c>
      <c r="DW47" s="158">
        <f>IF(ISERROR(VLOOKUP(T47,Accueil!$W$17:$W$22,1,0)),1,0)</f>
        <v>0</v>
      </c>
      <c r="DX47" s="158">
        <f>IF(ISERROR(VLOOKUP(U47,Accueil!$W$17:$W$22,1,0)),1,0)</f>
        <v>0</v>
      </c>
      <c r="DY47" s="158">
        <f>IF(ISERROR(VLOOKUP(V47,Accueil!$W$17:$W$22,1,0)),1,0)</f>
        <v>0</v>
      </c>
      <c r="DZ47" s="158">
        <f>IF(ISERROR(VLOOKUP(W47,Accueil!$W$17:$W$22,1,0)),1,0)</f>
        <v>0</v>
      </c>
      <c r="EA47" s="158">
        <f>IF(ISERROR(VLOOKUP(X47,Accueil!$W$17:$W$22,1,0)),1,0)</f>
        <v>0</v>
      </c>
      <c r="EB47" s="158">
        <f>IF(ISERROR(VLOOKUP(Y47,Accueil!$W$17:$W$22,1,0)),1,0)</f>
        <v>0</v>
      </c>
      <c r="EC47" s="158">
        <f>IF(ISERROR(VLOOKUP(Z47,Accueil!$W$17:$W$22,1,0)),1,0)</f>
        <v>0</v>
      </c>
      <c r="ED47" s="158">
        <f>IF(ISERROR(VLOOKUP(AA47,Accueil!$W$17:$W$22,1,0)),1,0)</f>
        <v>0</v>
      </c>
      <c r="EE47" s="158">
        <f>IF(ISERROR(VLOOKUP(AB47,Accueil!$W$17:$W$22,1,0)),1,0)</f>
        <v>0</v>
      </c>
      <c r="EF47" s="158">
        <f>IF(ISERROR(VLOOKUP(AC47,Accueil!$W$17:$W$22,1,0)),1,0)</f>
        <v>0</v>
      </c>
      <c r="EG47" s="158">
        <f>IF(ISERROR(VLOOKUP(AD47,Accueil!$W$17:$W$22,1,0)),1,0)</f>
        <v>0</v>
      </c>
      <c r="EH47" s="158">
        <f>IF(ISERROR(VLOOKUP(AE47,Accueil!$W$17:$W$22,1,0)),1,0)</f>
        <v>0</v>
      </c>
      <c r="EI47" s="158">
        <f>IF(ISERROR(VLOOKUP(AF47,Accueil!$W$17:$W$22,1,0)),1,0)</f>
        <v>0</v>
      </c>
      <c r="EJ47" s="158">
        <f>IF(ISERROR(VLOOKUP(AG47,Accueil!$W$17:$W$22,1,0)),1,0)</f>
        <v>0</v>
      </c>
      <c r="EK47" s="158">
        <f>IF(ISERROR(VLOOKUP(AH47,Accueil!$W$17:$W$22,1,0)),1,0)</f>
        <v>0</v>
      </c>
      <c r="EL47" s="158">
        <f>IF(ISERROR(VLOOKUP(AI47,Accueil!$W$17:$W$22,1,0)),1,0)</f>
        <v>0</v>
      </c>
      <c r="EM47" s="158">
        <f>IF(ISERROR(VLOOKUP(AJ47,Accueil!$W$17:$W$22,1,0)),1,0)</f>
        <v>0</v>
      </c>
      <c r="EN47" s="158">
        <f>IF(ISERROR(VLOOKUP(AK47,Accueil!$W$17:$W$22,1,0)),1,0)</f>
        <v>0</v>
      </c>
      <c r="EO47" s="158">
        <f>IF(ISERROR(VLOOKUP(AL47,Accueil!$W$17:$W$22,1,0)),1,0)</f>
        <v>0</v>
      </c>
      <c r="EP47" s="158">
        <f>IF(ISERROR(VLOOKUP(AM47,Accueil!$W$17:$W$22,1,0)),1,0)</f>
        <v>0</v>
      </c>
      <c r="EQ47" s="158">
        <f>IF(ISERROR(VLOOKUP(AN47,Accueil!$W$17:$W$22,1,0)),1,0)</f>
        <v>0</v>
      </c>
      <c r="ER47" s="158">
        <f>IF(ISERROR(VLOOKUP(AO47,Accueil!$W$17:$W$22,1,0)),1,0)</f>
        <v>0</v>
      </c>
      <c r="ES47" s="158">
        <f>IF(ISERROR(VLOOKUP(AP47,Accueil!$W$17:$W$22,1,0)),1,0)</f>
        <v>0</v>
      </c>
      <c r="ET47" s="158">
        <f>IF(ISERROR(VLOOKUP(AQ47,Accueil!$W$17:$W$22,1,0)),1,0)</f>
        <v>0</v>
      </c>
      <c r="EU47" s="158">
        <f>IF(ISERROR(VLOOKUP(AR47,Accueil!$W$17:$W$22,1,0)),1,0)</f>
        <v>0</v>
      </c>
      <c r="EV47" s="158">
        <f>IF(ISERROR(VLOOKUP(AS47,Accueil!$W$17:$W$22,1,0)),1,0)</f>
        <v>0</v>
      </c>
      <c r="EW47" s="158">
        <f>IF(ISERROR(VLOOKUP(AT47,Accueil!$W$17:$W$22,1,0)),1,0)</f>
        <v>0</v>
      </c>
      <c r="EX47" s="158">
        <f>IF(ISERROR(VLOOKUP(AU47,Accueil!$W$17:$W$22,1,0)),1,0)</f>
        <v>0</v>
      </c>
      <c r="EY47" s="158">
        <f>IF(ISERROR(VLOOKUP(AV47,Accueil!$W$17:$W$22,1,0)),1,0)</f>
        <v>0</v>
      </c>
      <c r="EZ47" s="158">
        <f>IF(ISERROR(VLOOKUP(AW47,Accueil!$W$17:$W$22,1,0)),1,0)</f>
        <v>0</v>
      </c>
      <c r="FA47" s="158">
        <f>IF(ISERROR(VLOOKUP(AX47,Accueil!$W$17:$W$22,1,0)),1,0)</f>
        <v>0</v>
      </c>
      <c r="FB47" s="158">
        <f>IF(ISERROR(VLOOKUP(AY47,Accueil!$W$17:$W$22,1,0)),1,0)</f>
        <v>0</v>
      </c>
      <c r="FC47" s="158">
        <f>IF(ISERROR(VLOOKUP(AZ47,Accueil!$W$17:$W$22,1,0)),1,0)</f>
        <v>0</v>
      </c>
      <c r="FD47" s="158">
        <f>IF(ISERROR(VLOOKUP(BA47,Accueil!$W$17:$W$22,1,0)),1,0)</f>
        <v>0</v>
      </c>
      <c r="FE47" s="158">
        <f>IF(ISERROR(VLOOKUP(BB47,Accueil!$W$17:$W$22,1,0)),1,0)</f>
        <v>0</v>
      </c>
      <c r="FF47" s="158">
        <f>IF(ISERROR(VLOOKUP(BC47,Accueil!$W$17:$W$22,1,0)),1,0)</f>
        <v>0</v>
      </c>
      <c r="FG47" s="158">
        <f>IF(ISERROR(VLOOKUP(BD47,Accueil!$W$17:$W$22,1,0)),1,0)</f>
        <v>0</v>
      </c>
      <c r="FH47" s="158">
        <f>IF(ISERROR(VLOOKUP(BE47,Accueil!$W$17:$W$22,1,0)),1,0)</f>
        <v>0</v>
      </c>
      <c r="FI47" s="158">
        <f>IF(ISERROR(VLOOKUP(BF47,Accueil!$W$17:$W$22,1,0)),1,0)</f>
        <v>0</v>
      </c>
      <c r="FJ47" s="158">
        <f>IF(ISERROR(VLOOKUP(BG47,Accueil!$W$17:$W$22,1,0)),1,0)</f>
        <v>0</v>
      </c>
      <c r="FK47" s="158">
        <f>IF(ISERROR(VLOOKUP(BH47,Accueil!$W$17:$W$22,1,0)),1,0)</f>
        <v>0</v>
      </c>
      <c r="FL47" s="158">
        <f>IF(ISERROR(VLOOKUP(BI47,Accueil!$W$17:$W$22,1,0)),1,0)</f>
        <v>0</v>
      </c>
      <c r="FM47" s="158">
        <f>IF(ISERROR(VLOOKUP(BJ47,Accueil!$W$17:$W$22,1,0)),1,0)</f>
        <v>0</v>
      </c>
      <c r="FN47" s="158">
        <f>IF(ISERROR(VLOOKUP(BK47,Accueil!$W$17:$W$22,1,0)),1,0)</f>
        <v>0</v>
      </c>
      <c r="FO47" s="158">
        <f>IF(ISERROR(VLOOKUP(BL47,Accueil!$W$17:$W$22,1,0)),1,0)</f>
        <v>0</v>
      </c>
      <c r="FP47" s="158">
        <f>IF(ISERROR(VLOOKUP(BM47,Accueil!$W$17:$W$22,1,0)),1,0)</f>
        <v>0</v>
      </c>
      <c r="FQ47" s="158">
        <f>IF(ISERROR(VLOOKUP(BN47,Accueil!$W$17:$W$22,1,0)),1,0)</f>
        <v>0</v>
      </c>
      <c r="FR47" s="158">
        <f>IF(ISERROR(VLOOKUP(BO47,Accueil!$W$17:$W$22,1,0)),1,0)</f>
        <v>0</v>
      </c>
      <c r="FS47" s="158">
        <f>IF(ISERROR(VLOOKUP(BP47,Accueil!$W$17:$W$22,1,0)),1,0)</f>
        <v>0</v>
      </c>
      <c r="FT47" s="158">
        <f>IF(ISERROR(VLOOKUP(BQ47,Accueil!$W$17:$W$22,1,0)),1,0)</f>
        <v>0</v>
      </c>
      <c r="FU47" s="158">
        <f>IF(ISERROR(VLOOKUP(BR47,Accueil!$W$17:$W$22,1,0)),1,0)</f>
        <v>0</v>
      </c>
      <c r="FV47" s="158">
        <f>IF(ISERROR(VLOOKUP(BS47,Accueil!$W$17:$W$22,1,0)),1,0)</f>
        <v>0</v>
      </c>
      <c r="FW47" s="158">
        <f>IF(ISERROR(VLOOKUP(BT47,Accueil!$W$17:$W$22,1,0)),1,0)</f>
        <v>0</v>
      </c>
      <c r="FX47" s="158">
        <f>IF(ISERROR(VLOOKUP(BU47,Accueil!$W$17:$W$22,1,0)),1,0)</f>
        <v>0</v>
      </c>
      <c r="FY47" s="158">
        <f>IF(ISERROR(VLOOKUP(BV47,Accueil!$W$17:$W$22,1,0)),1,0)</f>
        <v>0</v>
      </c>
      <c r="FZ47" s="158">
        <f>IF(ISERROR(VLOOKUP(BW47,Accueil!$W$17:$W$22,1,0)),1,0)</f>
        <v>0</v>
      </c>
      <c r="GA47" s="158">
        <f>IF(ISERROR(VLOOKUP(BX47,Accueil!$W$17:$W$22,1,0)),1,0)</f>
        <v>0</v>
      </c>
      <c r="GB47" s="158">
        <f>IF(ISERROR(VLOOKUP(BY47,Accueil!$W$17:$W$22,1,0)),1,0)</f>
        <v>0</v>
      </c>
      <c r="GC47" s="158">
        <f>IF(ISERROR(VLOOKUP(BZ47,Accueil!$W$17:$W$22,1,0)),1,0)</f>
        <v>0</v>
      </c>
      <c r="GD47" s="158">
        <f>IF(ISERROR(VLOOKUP(CA47,Accueil!$W$17:$W$22,1,0)),1,0)</f>
        <v>0</v>
      </c>
      <c r="GE47" s="158">
        <f>IF(ISERROR(VLOOKUP(CB47,Accueil!$W$17:$W$22,1,0)),1,0)</f>
        <v>0</v>
      </c>
      <c r="GF47" s="158">
        <f>IF(ISERROR(VLOOKUP(CC47,Accueil!$W$17:$W$22,1,0)),1,0)</f>
        <v>0</v>
      </c>
      <c r="GG47" s="158">
        <f>IF(ISERROR(VLOOKUP(CD47,Accueil!$W$17:$W$22,1,0)),1,0)</f>
        <v>0</v>
      </c>
      <c r="GH47" s="158">
        <f>IF(ISERROR(VLOOKUP(CE47,Accueil!$W$17:$W$22,1,0)),1,0)</f>
        <v>0</v>
      </c>
      <c r="GI47" s="158">
        <f>IF(ISERROR(VLOOKUP(CF47,Accueil!$W$17:$W$22,1,0)),1,0)</f>
        <v>0</v>
      </c>
      <c r="GJ47" s="158">
        <f>IF(ISERROR(VLOOKUP(CG47,Accueil!$W$17:$W$22,1,0)),1,0)</f>
        <v>0</v>
      </c>
      <c r="GK47" s="158">
        <f>IF(ISERROR(VLOOKUP(CH47,Accueil!$W$17:$W$22,1,0)),1,0)</f>
        <v>0</v>
      </c>
      <c r="GL47" s="158">
        <f>IF(ISERROR(VLOOKUP(CI47,Accueil!$W$17:$W$22,1,0)),1,0)</f>
        <v>0</v>
      </c>
      <c r="GM47" s="158">
        <f>IF(ISERROR(VLOOKUP(CJ47,Accueil!$W$17:$W$22,1,0)),1,0)</f>
        <v>0</v>
      </c>
      <c r="GN47" s="158">
        <f>IF(ISERROR(VLOOKUP(CK47,Accueil!$W$17:$W$22,1,0)),1,0)</f>
        <v>0</v>
      </c>
      <c r="GO47" s="158">
        <f>IF(ISERROR(VLOOKUP(CL47,Accueil!$W$17:$W$22,1,0)),1,0)</f>
        <v>0</v>
      </c>
      <c r="GP47" s="158">
        <f>IF(ISERROR(VLOOKUP(CM47,Accueil!$W$17:$W$22,1,0)),1,0)</f>
        <v>0</v>
      </c>
      <c r="GQ47" s="158">
        <f>IF(ISERROR(VLOOKUP(CN47,Accueil!$W$17:$W$22,1,0)),1,0)</f>
        <v>0</v>
      </c>
      <c r="GR47" s="158">
        <f>IF(ISERROR(VLOOKUP(CO47,Accueil!$W$17:$W$22,1,0)),1,0)</f>
        <v>0</v>
      </c>
      <c r="GS47" s="158">
        <f>IF(ISERROR(VLOOKUP(CP47,Accueil!$W$17:$W$22,1,0)),1,0)</f>
        <v>0</v>
      </c>
      <c r="GT47" s="158">
        <f>IF(ISERROR(VLOOKUP(CQ47,Accueil!$W$17:$W$22,1,0)),1,0)</f>
        <v>0</v>
      </c>
      <c r="GU47" s="158">
        <f>IF(ISERROR(VLOOKUP(CR47,Accueil!$W$17:$W$22,1,0)),1,0)</f>
        <v>0</v>
      </c>
      <c r="GV47" s="158">
        <f>IF(ISERROR(VLOOKUP(CS47,Accueil!$W$17:$W$22,1,0)),1,0)</f>
        <v>0</v>
      </c>
      <c r="GW47" s="158">
        <f>IF(ISERROR(VLOOKUP(CT47,Accueil!$W$17:$W$22,1,0)),1,0)</f>
        <v>0</v>
      </c>
      <c r="GX47" s="158">
        <f>IF(ISERROR(VLOOKUP(CU47,Accueil!$W$17:$W$22,1,0)),1,0)</f>
        <v>0</v>
      </c>
      <c r="GY47" s="158">
        <f>IF(ISERROR(VLOOKUP(CV47,Accueil!$W$17:$W$22,1,0)),1,0)</f>
        <v>0</v>
      </c>
      <c r="GZ47" s="158">
        <f>IF(ISERROR(VLOOKUP(CW47,Accueil!$W$17:$W$22,1,0)),1,0)</f>
        <v>0</v>
      </c>
      <c r="HA47" s="158">
        <f>IF(ISERROR(VLOOKUP(CX47,Accueil!$W$17:$W$22,1,0)),1,0)</f>
        <v>0</v>
      </c>
      <c r="HB47" s="158">
        <f>IF(ISERROR(VLOOKUP(CY47,Accueil!$W$17:$W$22,1,0)),1,0)</f>
        <v>0</v>
      </c>
      <c r="HC47" s="158">
        <f>IF(ISERROR(VLOOKUP(CZ47,Accueil!$W$17:$W$22,1,0)),1,0)</f>
        <v>0</v>
      </c>
      <c r="HD47" s="158">
        <f>IF(ISERROR(VLOOKUP(DA47,Accueil!$W$17:$W$22,1,0)),1,0)</f>
        <v>0</v>
      </c>
    </row>
    <row r="48" spans="1:212" ht="12.75" customHeight="1">
      <c r="A48" s="361"/>
      <c r="B48" s="12">
        <v>40</v>
      </c>
      <c r="C48" s="26" t="str">
        <f>IF(Accueil!E52="","",Accueil!E52)</f>
        <v/>
      </c>
      <c r="D48" s="27" t="str">
        <f>IF(Accueil!F52="","",Accueil!F52)</f>
        <v/>
      </c>
      <c r="E48" s="83" t="str">
        <f t="shared" si="6"/>
        <v/>
      </c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  <c r="AW48" s="244"/>
      <c r="AX48" s="244"/>
      <c r="AY48" s="244"/>
      <c r="AZ48" s="244"/>
      <c r="BA48" s="244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12">
        <v>40</v>
      </c>
      <c r="DC48" s="11" t="str">
        <f>IF(D48="","",COUNTIF(F48:DA48,Accueil!$AB$28)&amp;" / "&amp;COUNTIF($F$8:$DA$8,"&gt;0")-(COUNTIF(F48:DA48,Accueil!$AG$26)))</f>
        <v/>
      </c>
      <c r="DD48" s="110" t="str">
        <f>IF(D48="","",COUNTIF(F48:DA48,Accueil!$AB$26))</f>
        <v/>
      </c>
      <c r="DE48" s="110" t="str">
        <f>IF(D48="","",IF(COUNTIF($F$8:$DA$8,"&gt;=0")-(COUNTIF(G48:DB48,Accueil!$AG$26))&lt;0,0,COUNTIF($F$8:$DA$8,"&gt;=0")-(COUNTIF(G48:DB48,Accueil!$AG$26))))</f>
        <v/>
      </c>
      <c r="DF48" s="11" t="str">
        <f t="shared" si="7"/>
        <v/>
      </c>
      <c r="DG48" s="29" t="str">
        <f t="shared" si="8"/>
        <v/>
      </c>
      <c r="DH48" s="158">
        <f t="shared" si="9"/>
        <v>0</v>
      </c>
      <c r="DI48" s="158">
        <f>IF(ISERROR(VLOOKUP(F48,Accueil!$W$17:$W$22,1,0)),1,0)</f>
        <v>0</v>
      </c>
      <c r="DJ48" s="158">
        <f>IF(ISERROR(VLOOKUP(G48,Accueil!$W$17:$W$22,1,0)),1,0)</f>
        <v>0</v>
      </c>
      <c r="DK48" s="158">
        <f>IF(ISERROR(VLOOKUP(H48,Accueil!$W$17:$W$22,1,0)),1,0)</f>
        <v>0</v>
      </c>
      <c r="DL48" s="158">
        <f>IF(ISERROR(VLOOKUP(I48,Accueil!$W$17:$W$22,1,0)),1,0)</f>
        <v>0</v>
      </c>
      <c r="DM48" s="158">
        <f>IF(ISERROR(VLOOKUP(J48,Accueil!$W$17:$W$22,1,0)),1,0)</f>
        <v>0</v>
      </c>
      <c r="DN48" s="158">
        <f>IF(ISERROR(VLOOKUP(K48,Accueil!$W$17:$W$22,1,0)),1,0)</f>
        <v>0</v>
      </c>
      <c r="DO48" s="158">
        <f>IF(ISERROR(VLOOKUP(L48,Accueil!$W$17:$W$22,1,0)),1,0)</f>
        <v>0</v>
      </c>
      <c r="DP48" s="158">
        <f>IF(ISERROR(VLOOKUP(M48,Accueil!$W$17:$W$22,1,0)),1,0)</f>
        <v>0</v>
      </c>
      <c r="DQ48" s="158">
        <f>IF(ISERROR(VLOOKUP(N48,Accueil!$W$17:$W$22,1,0)),1,0)</f>
        <v>0</v>
      </c>
      <c r="DR48" s="158">
        <f>IF(ISERROR(VLOOKUP(O48,Accueil!$W$17:$W$22,1,0)),1,0)</f>
        <v>0</v>
      </c>
      <c r="DS48" s="158">
        <f>IF(ISERROR(VLOOKUP(P48,Accueil!$W$17:$W$22,1,0)),1,0)</f>
        <v>0</v>
      </c>
      <c r="DT48" s="158">
        <f>IF(ISERROR(VLOOKUP(Q48,Accueil!$W$17:$W$22,1,0)),1,0)</f>
        <v>0</v>
      </c>
      <c r="DU48" s="158">
        <f>IF(ISERROR(VLOOKUP(R48,Accueil!$W$17:$W$22,1,0)),1,0)</f>
        <v>0</v>
      </c>
      <c r="DV48" s="158">
        <f>IF(ISERROR(VLOOKUP(S48,Accueil!$W$17:$W$22,1,0)),1,0)</f>
        <v>0</v>
      </c>
      <c r="DW48" s="158">
        <f>IF(ISERROR(VLOOKUP(T48,Accueil!$W$17:$W$22,1,0)),1,0)</f>
        <v>0</v>
      </c>
      <c r="DX48" s="158">
        <f>IF(ISERROR(VLOOKUP(U48,Accueil!$W$17:$W$22,1,0)),1,0)</f>
        <v>0</v>
      </c>
      <c r="DY48" s="158">
        <f>IF(ISERROR(VLOOKUP(V48,Accueil!$W$17:$W$22,1,0)),1,0)</f>
        <v>0</v>
      </c>
      <c r="DZ48" s="158">
        <f>IF(ISERROR(VLOOKUP(W48,Accueil!$W$17:$W$22,1,0)),1,0)</f>
        <v>0</v>
      </c>
      <c r="EA48" s="158">
        <f>IF(ISERROR(VLOOKUP(X48,Accueil!$W$17:$W$22,1,0)),1,0)</f>
        <v>0</v>
      </c>
      <c r="EB48" s="158">
        <f>IF(ISERROR(VLOOKUP(Y48,Accueil!$W$17:$W$22,1,0)),1,0)</f>
        <v>0</v>
      </c>
      <c r="EC48" s="158">
        <f>IF(ISERROR(VLOOKUP(Z48,Accueil!$W$17:$W$22,1,0)),1,0)</f>
        <v>0</v>
      </c>
      <c r="ED48" s="158">
        <f>IF(ISERROR(VLOOKUP(AA48,Accueil!$W$17:$W$22,1,0)),1,0)</f>
        <v>0</v>
      </c>
      <c r="EE48" s="158">
        <f>IF(ISERROR(VLOOKUP(AB48,Accueil!$W$17:$W$22,1,0)),1,0)</f>
        <v>0</v>
      </c>
      <c r="EF48" s="158">
        <f>IF(ISERROR(VLOOKUP(AC48,Accueil!$W$17:$W$22,1,0)),1,0)</f>
        <v>0</v>
      </c>
      <c r="EG48" s="158">
        <f>IF(ISERROR(VLOOKUP(AD48,Accueil!$W$17:$W$22,1,0)),1,0)</f>
        <v>0</v>
      </c>
      <c r="EH48" s="158">
        <f>IF(ISERROR(VLOOKUP(AE48,Accueil!$W$17:$W$22,1,0)),1,0)</f>
        <v>0</v>
      </c>
      <c r="EI48" s="158">
        <f>IF(ISERROR(VLOOKUP(AF48,Accueil!$W$17:$W$22,1,0)),1,0)</f>
        <v>0</v>
      </c>
      <c r="EJ48" s="158">
        <f>IF(ISERROR(VLOOKUP(AG48,Accueil!$W$17:$W$22,1,0)),1,0)</f>
        <v>0</v>
      </c>
      <c r="EK48" s="158">
        <f>IF(ISERROR(VLOOKUP(AH48,Accueil!$W$17:$W$22,1,0)),1,0)</f>
        <v>0</v>
      </c>
      <c r="EL48" s="158">
        <f>IF(ISERROR(VLOOKUP(AI48,Accueil!$W$17:$W$22,1,0)),1,0)</f>
        <v>0</v>
      </c>
      <c r="EM48" s="158">
        <f>IF(ISERROR(VLOOKUP(AJ48,Accueil!$W$17:$W$22,1,0)),1,0)</f>
        <v>0</v>
      </c>
      <c r="EN48" s="158">
        <f>IF(ISERROR(VLOOKUP(AK48,Accueil!$W$17:$W$22,1,0)),1,0)</f>
        <v>0</v>
      </c>
      <c r="EO48" s="158">
        <f>IF(ISERROR(VLOOKUP(AL48,Accueil!$W$17:$W$22,1,0)),1,0)</f>
        <v>0</v>
      </c>
      <c r="EP48" s="158">
        <f>IF(ISERROR(VLOOKUP(AM48,Accueil!$W$17:$W$22,1,0)),1,0)</f>
        <v>0</v>
      </c>
      <c r="EQ48" s="158">
        <f>IF(ISERROR(VLOOKUP(AN48,Accueil!$W$17:$W$22,1,0)),1,0)</f>
        <v>0</v>
      </c>
      <c r="ER48" s="158">
        <f>IF(ISERROR(VLOOKUP(AO48,Accueil!$W$17:$W$22,1,0)),1,0)</f>
        <v>0</v>
      </c>
      <c r="ES48" s="158">
        <f>IF(ISERROR(VLOOKUP(AP48,Accueil!$W$17:$W$22,1,0)),1,0)</f>
        <v>0</v>
      </c>
      <c r="ET48" s="158">
        <f>IF(ISERROR(VLOOKUP(AQ48,Accueil!$W$17:$W$22,1,0)),1,0)</f>
        <v>0</v>
      </c>
      <c r="EU48" s="158">
        <f>IF(ISERROR(VLOOKUP(AR48,Accueil!$W$17:$W$22,1,0)),1,0)</f>
        <v>0</v>
      </c>
      <c r="EV48" s="158">
        <f>IF(ISERROR(VLOOKUP(AS48,Accueil!$W$17:$W$22,1,0)),1,0)</f>
        <v>0</v>
      </c>
      <c r="EW48" s="158">
        <f>IF(ISERROR(VLOOKUP(AT48,Accueil!$W$17:$W$22,1,0)),1,0)</f>
        <v>0</v>
      </c>
      <c r="EX48" s="158">
        <f>IF(ISERROR(VLOOKUP(AU48,Accueil!$W$17:$W$22,1,0)),1,0)</f>
        <v>0</v>
      </c>
      <c r="EY48" s="158">
        <f>IF(ISERROR(VLOOKUP(AV48,Accueil!$W$17:$W$22,1,0)),1,0)</f>
        <v>0</v>
      </c>
      <c r="EZ48" s="158">
        <f>IF(ISERROR(VLOOKUP(AW48,Accueil!$W$17:$W$22,1,0)),1,0)</f>
        <v>0</v>
      </c>
      <c r="FA48" s="158">
        <f>IF(ISERROR(VLOOKUP(AX48,Accueil!$W$17:$W$22,1,0)),1,0)</f>
        <v>0</v>
      </c>
      <c r="FB48" s="158">
        <f>IF(ISERROR(VLOOKUP(AY48,Accueil!$W$17:$W$22,1,0)),1,0)</f>
        <v>0</v>
      </c>
      <c r="FC48" s="158">
        <f>IF(ISERROR(VLOOKUP(AZ48,Accueil!$W$17:$W$22,1,0)),1,0)</f>
        <v>0</v>
      </c>
      <c r="FD48" s="158">
        <f>IF(ISERROR(VLOOKUP(BA48,Accueil!$W$17:$W$22,1,0)),1,0)</f>
        <v>0</v>
      </c>
      <c r="FE48" s="158">
        <f>IF(ISERROR(VLOOKUP(BB48,Accueil!$W$17:$W$22,1,0)),1,0)</f>
        <v>0</v>
      </c>
      <c r="FF48" s="158">
        <f>IF(ISERROR(VLOOKUP(BC48,Accueil!$W$17:$W$22,1,0)),1,0)</f>
        <v>0</v>
      </c>
      <c r="FG48" s="158">
        <f>IF(ISERROR(VLOOKUP(BD48,Accueil!$W$17:$W$22,1,0)),1,0)</f>
        <v>0</v>
      </c>
      <c r="FH48" s="158">
        <f>IF(ISERROR(VLOOKUP(BE48,Accueil!$W$17:$W$22,1,0)),1,0)</f>
        <v>0</v>
      </c>
      <c r="FI48" s="158">
        <f>IF(ISERROR(VLOOKUP(BF48,Accueil!$W$17:$W$22,1,0)),1,0)</f>
        <v>0</v>
      </c>
      <c r="FJ48" s="158">
        <f>IF(ISERROR(VLOOKUP(BG48,Accueil!$W$17:$W$22,1,0)),1,0)</f>
        <v>0</v>
      </c>
      <c r="FK48" s="158">
        <f>IF(ISERROR(VLOOKUP(BH48,Accueil!$W$17:$W$22,1,0)),1,0)</f>
        <v>0</v>
      </c>
      <c r="FL48" s="158">
        <f>IF(ISERROR(VLOOKUP(BI48,Accueil!$W$17:$W$22,1,0)),1,0)</f>
        <v>0</v>
      </c>
      <c r="FM48" s="158">
        <f>IF(ISERROR(VLOOKUP(BJ48,Accueil!$W$17:$W$22,1,0)),1,0)</f>
        <v>0</v>
      </c>
      <c r="FN48" s="158">
        <f>IF(ISERROR(VLOOKUP(BK48,Accueil!$W$17:$W$22,1,0)),1,0)</f>
        <v>0</v>
      </c>
      <c r="FO48" s="158">
        <f>IF(ISERROR(VLOOKUP(BL48,Accueil!$W$17:$W$22,1,0)),1,0)</f>
        <v>0</v>
      </c>
      <c r="FP48" s="158">
        <f>IF(ISERROR(VLOOKUP(BM48,Accueil!$W$17:$W$22,1,0)),1,0)</f>
        <v>0</v>
      </c>
      <c r="FQ48" s="158">
        <f>IF(ISERROR(VLOOKUP(BN48,Accueil!$W$17:$W$22,1,0)),1,0)</f>
        <v>0</v>
      </c>
      <c r="FR48" s="158">
        <f>IF(ISERROR(VLOOKUP(BO48,Accueil!$W$17:$W$22,1,0)),1,0)</f>
        <v>0</v>
      </c>
      <c r="FS48" s="158">
        <f>IF(ISERROR(VLOOKUP(BP48,Accueil!$W$17:$W$22,1,0)),1,0)</f>
        <v>0</v>
      </c>
      <c r="FT48" s="158">
        <f>IF(ISERROR(VLOOKUP(BQ48,Accueil!$W$17:$W$22,1,0)),1,0)</f>
        <v>0</v>
      </c>
      <c r="FU48" s="158">
        <f>IF(ISERROR(VLOOKUP(BR48,Accueil!$W$17:$W$22,1,0)),1,0)</f>
        <v>0</v>
      </c>
      <c r="FV48" s="158">
        <f>IF(ISERROR(VLOOKUP(BS48,Accueil!$W$17:$W$22,1,0)),1,0)</f>
        <v>0</v>
      </c>
      <c r="FW48" s="158">
        <f>IF(ISERROR(VLOOKUP(BT48,Accueil!$W$17:$W$22,1,0)),1,0)</f>
        <v>0</v>
      </c>
      <c r="FX48" s="158">
        <f>IF(ISERROR(VLOOKUP(BU48,Accueil!$W$17:$W$22,1,0)),1,0)</f>
        <v>0</v>
      </c>
      <c r="FY48" s="158">
        <f>IF(ISERROR(VLOOKUP(BV48,Accueil!$W$17:$W$22,1,0)),1,0)</f>
        <v>0</v>
      </c>
      <c r="FZ48" s="158">
        <f>IF(ISERROR(VLOOKUP(BW48,Accueil!$W$17:$W$22,1,0)),1,0)</f>
        <v>0</v>
      </c>
      <c r="GA48" s="158">
        <f>IF(ISERROR(VLOOKUP(BX48,Accueil!$W$17:$W$22,1,0)),1,0)</f>
        <v>0</v>
      </c>
      <c r="GB48" s="158">
        <f>IF(ISERROR(VLOOKUP(BY48,Accueil!$W$17:$W$22,1,0)),1,0)</f>
        <v>0</v>
      </c>
      <c r="GC48" s="158">
        <f>IF(ISERROR(VLOOKUP(BZ48,Accueil!$W$17:$W$22,1,0)),1,0)</f>
        <v>0</v>
      </c>
      <c r="GD48" s="158">
        <f>IF(ISERROR(VLOOKUP(CA48,Accueil!$W$17:$W$22,1,0)),1,0)</f>
        <v>0</v>
      </c>
      <c r="GE48" s="158">
        <f>IF(ISERROR(VLOOKUP(CB48,Accueil!$W$17:$W$22,1,0)),1,0)</f>
        <v>0</v>
      </c>
      <c r="GF48" s="158">
        <f>IF(ISERROR(VLOOKUP(CC48,Accueil!$W$17:$W$22,1,0)),1,0)</f>
        <v>0</v>
      </c>
      <c r="GG48" s="158">
        <f>IF(ISERROR(VLOOKUP(CD48,Accueil!$W$17:$W$22,1,0)),1,0)</f>
        <v>0</v>
      </c>
      <c r="GH48" s="158">
        <f>IF(ISERROR(VLOOKUP(CE48,Accueil!$W$17:$W$22,1,0)),1,0)</f>
        <v>0</v>
      </c>
      <c r="GI48" s="158">
        <f>IF(ISERROR(VLOOKUP(CF48,Accueil!$W$17:$W$22,1,0)),1,0)</f>
        <v>0</v>
      </c>
      <c r="GJ48" s="158">
        <f>IF(ISERROR(VLOOKUP(CG48,Accueil!$W$17:$W$22,1,0)),1,0)</f>
        <v>0</v>
      </c>
      <c r="GK48" s="158">
        <f>IF(ISERROR(VLOOKUP(CH48,Accueil!$W$17:$W$22,1,0)),1,0)</f>
        <v>0</v>
      </c>
      <c r="GL48" s="158">
        <f>IF(ISERROR(VLOOKUP(CI48,Accueil!$W$17:$W$22,1,0)),1,0)</f>
        <v>0</v>
      </c>
      <c r="GM48" s="158">
        <f>IF(ISERROR(VLOOKUP(CJ48,Accueil!$W$17:$W$22,1,0)),1,0)</f>
        <v>0</v>
      </c>
      <c r="GN48" s="158">
        <f>IF(ISERROR(VLOOKUP(CK48,Accueil!$W$17:$W$22,1,0)),1,0)</f>
        <v>0</v>
      </c>
      <c r="GO48" s="158">
        <f>IF(ISERROR(VLOOKUP(CL48,Accueil!$W$17:$W$22,1,0)),1,0)</f>
        <v>0</v>
      </c>
      <c r="GP48" s="158">
        <f>IF(ISERROR(VLOOKUP(CM48,Accueil!$W$17:$W$22,1,0)),1,0)</f>
        <v>0</v>
      </c>
      <c r="GQ48" s="158">
        <f>IF(ISERROR(VLOOKUP(CN48,Accueil!$W$17:$W$22,1,0)),1,0)</f>
        <v>0</v>
      </c>
      <c r="GR48" s="158">
        <f>IF(ISERROR(VLOOKUP(CO48,Accueil!$W$17:$W$22,1,0)),1,0)</f>
        <v>0</v>
      </c>
      <c r="GS48" s="158">
        <f>IF(ISERROR(VLOOKUP(CP48,Accueil!$W$17:$W$22,1,0)),1,0)</f>
        <v>0</v>
      </c>
      <c r="GT48" s="158">
        <f>IF(ISERROR(VLOOKUP(CQ48,Accueil!$W$17:$W$22,1,0)),1,0)</f>
        <v>0</v>
      </c>
      <c r="GU48" s="158">
        <f>IF(ISERROR(VLOOKUP(CR48,Accueil!$W$17:$W$22,1,0)),1,0)</f>
        <v>0</v>
      </c>
      <c r="GV48" s="158">
        <f>IF(ISERROR(VLOOKUP(CS48,Accueil!$W$17:$W$22,1,0)),1,0)</f>
        <v>0</v>
      </c>
      <c r="GW48" s="158">
        <f>IF(ISERROR(VLOOKUP(CT48,Accueil!$W$17:$W$22,1,0)),1,0)</f>
        <v>0</v>
      </c>
      <c r="GX48" s="158">
        <f>IF(ISERROR(VLOOKUP(CU48,Accueil!$W$17:$W$22,1,0)),1,0)</f>
        <v>0</v>
      </c>
      <c r="GY48" s="158">
        <f>IF(ISERROR(VLOOKUP(CV48,Accueil!$W$17:$W$22,1,0)),1,0)</f>
        <v>0</v>
      </c>
      <c r="GZ48" s="158">
        <f>IF(ISERROR(VLOOKUP(CW48,Accueil!$W$17:$W$22,1,0)),1,0)</f>
        <v>0</v>
      </c>
      <c r="HA48" s="158">
        <f>IF(ISERROR(VLOOKUP(CX48,Accueil!$W$17:$W$22,1,0)),1,0)</f>
        <v>0</v>
      </c>
      <c r="HB48" s="158">
        <f>IF(ISERROR(VLOOKUP(CY48,Accueil!$W$17:$W$22,1,0)),1,0)</f>
        <v>0</v>
      </c>
      <c r="HC48" s="158">
        <f>IF(ISERROR(VLOOKUP(CZ48,Accueil!$W$17:$W$22,1,0)),1,0)</f>
        <v>0</v>
      </c>
      <c r="HD48" s="158">
        <f>IF(ISERROR(VLOOKUP(DA48,Accueil!$W$17:$W$22,1,0)),1,0)</f>
        <v>0</v>
      </c>
    </row>
    <row r="49" spans="1:212" ht="12.75" customHeight="1">
      <c r="A49" s="359" t="str">
        <f>IF(Nom_etab="","",Nom_etab)</f>
        <v/>
      </c>
      <c r="B49" s="12">
        <v>41</v>
      </c>
      <c r="C49" s="26" t="str">
        <f>IF(Accueil!E53="","",Accueil!E53)</f>
        <v/>
      </c>
      <c r="D49" s="27" t="str">
        <f>IF(Accueil!F53="","",Accueil!F53)</f>
        <v/>
      </c>
      <c r="E49" s="83" t="str">
        <f t="shared" si="6"/>
        <v/>
      </c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12">
        <v>41</v>
      </c>
      <c r="DC49" s="11" t="str">
        <f>IF(D49="","",COUNTIF(F49:DA49,Accueil!$AB$28)&amp;" / "&amp;COUNTIF($F$8:$DA$8,"&gt;0")-(COUNTIF(F49:DA49,Accueil!$AG$26)))</f>
        <v/>
      </c>
      <c r="DD49" s="110" t="str">
        <f>IF(D49="","",COUNTIF(F49:DA49,Accueil!$AB$26))</f>
        <v/>
      </c>
      <c r="DE49" s="110" t="str">
        <f>IF(D49="","",IF(COUNTIF($F$8:$DA$8,"&gt;=0")-(COUNTIF(G49:DB49,Accueil!$AG$26))&lt;0,0,COUNTIF($F$8:$DA$8,"&gt;=0")-(COUNTIF(G49:DB49,Accueil!$AG$26))))</f>
        <v/>
      </c>
      <c r="DF49" s="11" t="str">
        <f t="shared" si="7"/>
        <v/>
      </c>
      <c r="DG49" s="29" t="str">
        <f t="shared" si="8"/>
        <v/>
      </c>
      <c r="DH49" s="158">
        <f t="shared" si="9"/>
        <v>0</v>
      </c>
      <c r="DI49" s="158">
        <f>IF(ISERROR(VLOOKUP(F49,Accueil!$W$17:$W$22,1,0)),1,0)</f>
        <v>0</v>
      </c>
      <c r="DJ49" s="158">
        <f>IF(ISERROR(VLOOKUP(G49,Accueil!$W$17:$W$22,1,0)),1,0)</f>
        <v>0</v>
      </c>
      <c r="DK49" s="158">
        <f>IF(ISERROR(VLOOKUP(H49,Accueil!$W$17:$W$22,1,0)),1,0)</f>
        <v>0</v>
      </c>
      <c r="DL49" s="158">
        <f>IF(ISERROR(VLOOKUP(I49,Accueil!$W$17:$W$22,1,0)),1,0)</f>
        <v>0</v>
      </c>
      <c r="DM49" s="158">
        <f>IF(ISERROR(VLOOKUP(J49,Accueil!$W$17:$W$22,1,0)),1,0)</f>
        <v>0</v>
      </c>
      <c r="DN49" s="158">
        <f>IF(ISERROR(VLOOKUP(K49,Accueil!$W$17:$W$22,1,0)),1,0)</f>
        <v>0</v>
      </c>
      <c r="DO49" s="158">
        <f>IF(ISERROR(VLOOKUP(L49,Accueil!$W$17:$W$22,1,0)),1,0)</f>
        <v>0</v>
      </c>
      <c r="DP49" s="158">
        <f>IF(ISERROR(VLOOKUP(M49,Accueil!$W$17:$W$22,1,0)),1,0)</f>
        <v>0</v>
      </c>
      <c r="DQ49" s="158">
        <f>IF(ISERROR(VLOOKUP(N49,Accueil!$W$17:$W$22,1,0)),1,0)</f>
        <v>0</v>
      </c>
      <c r="DR49" s="158">
        <f>IF(ISERROR(VLOOKUP(O49,Accueil!$W$17:$W$22,1,0)),1,0)</f>
        <v>0</v>
      </c>
      <c r="DS49" s="158">
        <f>IF(ISERROR(VLOOKUP(P49,Accueil!$W$17:$W$22,1,0)),1,0)</f>
        <v>0</v>
      </c>
      <c r="DT49" s="158">
        <f>IF(ISERROR(VLOOKUP(Q49,Accueil!$W$17:$W$22,1,0)),1,0)</f>
        <v>0</v>
      </c>
      <c r="DU49" s="158">
        <f>IF(ISERROR(VLOOKUP(R49,Accueil!$W$17:$W$22,1,0)),1,0)</f>
        <v>0</v>
      </c>
      <c r="DV49" s="158">
        <f>IF(ISERROR(VLOOKUP(S49,Accueil!$W$17:$W$22,1,0)),1,0)</f>
        <v>0</v>
      </c>
      <c r="DW49" s="158">
        <f>IF(ISERROR(VLOOKUP(T49,Accueil!$W$17:$W$22,1,0)),1,0)</f>
        <v>0</v>
      </c>
      <c r="DX49" s="158">
        <f>IF(ISERROR(VLOOKUP(U49,Accueil!$W$17:$W$22,1,0)),1,0)</f>
        <v>0</v>
      </c>
      <c r="DY49" s="158">
        <f>IF(ISERROR(VLOOKUP(V49,Accueil!$W$17:$W$22,1,0)),1,0)</f>
        <v>0</v>
      </c>
      <c r="DZ49" s="158">
        <f>IF(ISERROR(VLOOKUP(W49,Accueil!$W$17:$W$22,1,0)),1,0)</f>
        <v>0</v>
      </c>
      <c r="EA49" s="158">
        <f>IF(ISERROR(VLOOKUP(X49,Accueil!$W$17:$W$22,1,0)),1,0)</f>
        <v>0</v>
      </c>
      <c r="EB49" s="158">
        <f>IF(ISERROR(VLOOKUP(Y49,Accueil!$W$17:$W$22,1,0)),1,0)</f>
        <v>0</v>
      </c>
      <c r="EC49" s="158">
        <f>IF(ISERROR(VLOOKUP(Z49,Accueil!$W$17:$W$22,1,0)),1,0)</f>
        <v>0</v>
      </c>
      <c r="ED49" s="158">
        <f>IF(ISERROR(VLOOKUP(AA49,Accueil!$W$17:$W$22,1,0)),1,0)</f>
        <v>0</v>
      </c>
      <c r="EE49" s="158">
        <f>IF(ISERROR(VLOOKUP(AB49,Accueil!$W$17:$W$22,1,0)),1,0)</f>
        <v>0</v>
      </c>
      <c r="EF49" s="158">
        <f>IF(ISERROR(VLOOKUP(AC49,Accueil!$W$17:$W$22,1,0)),1,0)</f>
        <v>0</v>
      </c>
      <c r="EG49" s="158">
        <f>IF(ISERROR(VLOOKUP(AD49,Accueil!$W$17:$W$22,1,0)),1,0)</f>
        <v>0</v>
      </c>
      <c r="EH49" s="158">
        <f>IF(ISERROR(VLOOKUP(AE49,Accueil!$W$17:$W$22,1,0)),1,0)</f>
        <v>0</v>
      </c>
      <c r="EI49" s="158">
        <f>IF(ISERROR(VLOOKUP(AF49,Accueil!$W$17:$W$22,1,0)),1,0)</f>
        <v>0</v>
      </c>
      <c r="EJ49" s="158">
        <f>IF(ISERROR(VLOOKUP(AG49,Accueil!$W$17:$W$22,1,0)),1,0)</f>
        <v>0</v>
      </c>
      <c r="EK49" s="158">
        <f>IF(ISERROR(VLOOKUP(AH49,Accueil!$W$17:$W$22,1,0)),1,0)</f>
        <v>0</v>
      </c>
      <c r="EL49" s="158">
        <f>IF(ISERROR(VLOOKUP(AI49,Accueil!$W$17:$W$22,1,0)),1,0)</f>
        <v>0</v>
      </c>
      <c r="EM49" s="158">
        <f>IF(ISERROR(VLOOKUP(AJ49,Accueil!$W$17:$W$22,1,0)),1,0)</f>
        <v>0</v>
      </c>
      <c r="EN49" s="158">
        <f>IF(ISERROR(VLOOKUP(AK49,Accueil!$W$17:$W$22,1,0)),1,0)</f>
        <v>0</v>
      </c>
      <c r="EO49" s="158">
        <f>IF(ISERROR(VLOOKUP(AL49,Accueil!$W$17:$W$22,1,0)),1,0)</f>
        <v>0</v>
      </c>
      <c r="EP49" s="158">
        <f>IF(ISERROR(VLOOKUP(AM49,Accueil!$W$17:$W$22,1,0)),1,0)</f>
        <v>0</v>
      </c>
      <c r="EQ49" s="158">
        <f>IF(ISERROR(VLOOKUP(AN49,Accueil!$W$17:$W$22,1,0)),1,0)</f>
        <v>0</v>
      </c>
      <c r="ER49" s="158">
        <f>IF(ISERROR(VLOOKUP(AO49,Accueil!$W$17:$W$22,1,0)),1,0)</f>
        <v>0</v>
      </c>
      <c r="ES49" s="158">
        <f>IF(ISERROR(VLOOKUP(AP49,Accueil!$W$17:$W$22,1,0)),1,0)</f>
        <v>0</v>
      </c>
      <c r="ET49" s="158">
        <f>IF(ISERROR(VLOOKUP(AQ49,Accueil!$W$17:$W$22,1,0)),1,0)</f>
        <v>0</v>
      </c>
      <c r="EU49" s="158">
        <f>IF(ISERROR(VLOOKUP(AR49,Accueil!$W$17:$W$22,1,0)),1,0)</f>
        <v>0</v>
      </c>
      <c r="EV49" s="158">
        <f>IF(ISERROR(VLOOKUP(AS49,Accueil!$W$17:$W$22,1,0)),1,0)</f>
        <v>0</v>
      </c>
      <c r="EW49" s="158">
        <f>IF(ISERROR(VLOOKUP(AT49,Accueil!$W$17:$W$22,1,0)),1,0)</f>
        <v>0</v>
      </c>
      <c r="EX49" s="158">
        <f>IF(ISERROR(VLOOKUP(AU49,Accueil!$W$17:$W$22,1,0)),1,0)</f>
        <v>0</v>
      </c>
      <c r="EY49" s="158">
        <f>IF(ISERROR(VLOOKUP(AV49,Accueil!$W$17:$W$22,1,0)),1,0)</f>
        <v>0</v>
      </c>
      <c r="EZ49" s="158">
        <f>IF(ISERROR(VLOOKUP(AW49,Accueil!$W$17:$W$22,1,0)),1,0)</f>
        <v>0</v>
      </c>
      <c r="FA49" s="158">
        <f>IF(ISERROR(VLOOKUP(AX49,Accueil!$W$17:$W$22,1,0)),1,0)</f>
        <v>0</v>
      </c>
      <c r="FB49" s="158">
        <f>IF(ISERROR(VLOOKUP(AY49,Accueil!$W$17:$W$22,1,0)),1,0)</f>
        <v>0</v>
      </c>
      <c r="FC49" s="158">
        <f>IF(ISERROR(VLOOKUP(AZ49,Accueil!$W$17:$W$22,1,0)),1,0)</f>
        <v>0</v>
      </c>
      <c r="FD49" s="158">
        <f>IF(ISERROR(VLOOKUP(BA49,Accueil!$W$17:$W$22,1,0)),1,0)</f>
        <v>0</v>
      </c>
      <c r="FE49" s="158">
        <f>IF(ISERROR(VLOOKUP(BB49,Accueil!$W$17:$W$22,1,0)),1,0)</f>
        <v>0</v>
      </c>
      <c r="FF49" s="158">
        <f>IF(ISERROR(VLOOKUP(BC49,Accueil!$W$17:$W$22,1,0)),1,0)</f>
        <v>0</v>
      </c>
      <c r="FG49" s="158">
        <f>IF(ISERROR(VLOOKUP(BD49,Accueil!$W$17:$W$22,1,0)),1,0)</f>
        <v>0</v>
      </c>
      <c r="FH49" s="158">
        <f>IF(ISERROR(VLOOKUP(BE49,Accueil!$W$17:$W$22,1,0)),1,0)</f>
        <v>0</v>
      </c>
      <c r="FI49" s="158">
        <f>IF(ISERROR(VLOOKUP(BF49,Accueil!$W$17:$W$22,1,0)),1,0)</f>
        <v>0</v>
      </c>
      <c r="FJ49" s="158">
        <f>IF(ISERROR(VLOOKUP(BG49,Accueil!$W$17:$W$22,1,0)),1,0)</f>
        <v>0</v>
      </c>
      <c r="FK49" s="158">
        <f>IF(ISERROR(VLOOKUP(BH49,Accueil!$W$17:$W$22,1,0)),1,0)</f>
        <v>0</v>
      </c>
      <c r="FL49" s="158">
        <f>IF(ISERROR(VLOOKUP(BI49,Accueil!$W$17:$W$22,1,0)),1,0)</f>
        <v>0</v>
      </c>
      <c r="FM49" s="158">
        <f>IF(ISERROR(VLOOKUP(BJ49,Accueil!$W$17:$W$22,1,0)),1,0)</f>
        <v>0</v>
      </c>
      <c r="FN49" s="158">
        <f>IF(ISERROR(VLOOKUP(BK49,Accueil!$W$17:$W$22,1,0)),1,0)</f>
        <v>0</v>
      </c>
      <c r="FO49" s="158">
        <f>IF(ISERROR(VLOOKUP(BL49,Accueil!$W$17:$W$22,1,0)),1,0)</f>
        <v>0</v>
      </c>
      <c r="FP49" s="158">
        <f>IF(ISERROR(VLOOKUP(BM49,Accueil!$W$17:$W$22,1,0)),1,0)</f>
        <v>0</v>
      </c>
      <c r="FQ49" s="158">
        <f>IF(ISERROR(VLOOKUP(BN49,Accueil!$W$17:$W$22,1,0)),1,0)</f>
        <v>0</v>
      </c>
      <c r="FR49" s="158">
        <f>IF(ISERROR(VLOOKUP(BO49,Accueil!$W$17:$W$22,1,0)),1,0)</f>
        <v>0</v>
      </c>
      <c r="FS49" s="158">
        <f>IF(ISERROR(VLOOKUP(BP49,Accueil!$W$17:$W$22,1,0)),1,0)</f>
        <v>0</v>
      </c>
      <c r="FT49" s="158">
        <f>IF(ISERROR(VLOOKUP(BQ49,Accueil!$W$17:$W$22,1,0)),1,0)</f>
        <v>0</v>
      </c>
      <c r="FU49" s="158">
        <f>IF(ISERROR(VLOOKUP(BR49,Accueil!$W$17:$W$22,1,0)),1,0)</f>
        <v>0</v>
      </c>
      <c r="FV49" s="158">
        <f>IF(ISERROR(VLOOKUP(BS49,Accueil!$W$17:$W$22,1,0)),1,0)</f>
        <v>0</v>
      </c>
      <c r="FW49" s="158">
        <f>IF(ISERROR(VLOOKUP(BT49,Accueil!$W$17:$W$22,1,0)),1,0)</f>
        <v>0</v>
      </c>
      <c r="FX49" s="158">
        <f>IF(ISERROR(VLOOKUP(BU49,Accueil!$W$17:$W$22,1,0)),1,0)</f>
        <v>0</v>
      </c>
      <c r="FY49" s="158">
        <f>IF(ISERROR(VLOOKUP(BV49,Accueil!$W$17:$W$22,1,0)),1,0)</f>
        <v>0</v>
      </c>
      <c r="FZ49" s="158">
        <f>IF(ISERROR(VLOOKUP(BW49,Accueil!$W$17:$W$22,1,0)),1,0)</f>
        <v>0</v>
      </c>
      <c r="GA49" s="158">
        <f>IF(ISERROR(VLOOKUP(BX49,Accueil!$W$17:$W$22,1,0)),1,0)</f>
        <v>0</v>
      </c>
      <c r="GB49" s="158">
        <f>IF(ISERROR(VLOOKUP(BY49,Accueil!$W$17:$W$22,1,0)),1,0)</f>
        <v>0</v>
      </c>
      <c r="GC49" s="158">
        <f>IF(ISERROR(VLOOKUP(BZ49,Accueil!$W$17:$W$22,1,0)),1,0)</f>
        <v>0</v>
      </c>
      <c r="GD49" s="158">
        <f>IF(ISERROR(VLOOKUP(CA49,Accueil!$W$17:$W$22,1,0)),1,0)</f>
        <v>0</v>
      </c>
      <c r="GE49" s="158">
        <f>IF(ISERROR(VLOOKUP(CB49,Accueil!$W$17:$W$22,1,0)),1,0)</f>
        <v>0</v>
      </c>
      <c r="GF49" s="158">
        <f>IF(ISERROR(VLOOKUP(CC49,Accueil!$W$17:$W$22,1,0)),1,0)</f>
        <v>0</v>
      </c>
      <c r="GG49" s="158">
        <f>IF(ISERROR(VLOOKUP(CD49,Accueil!$W$17:$W$22,1,0)),1,0)</f>
        <v>0</v>
      </c>
      <c r="GH49" s="158">
        <f>IF(ISERROR(VLOOKUP(CE49,Accueil!$W$17:$W$22,1,0)),1,0)</f>
        <v>0</v>
      </c>
      <c r="GI49" s="158">
        <f>IF(ISERROR(VLOOKUP(CF49,Accueil!$W$17:$W$22,1,0)),1,0)</f>
        <v>0</v>
      </c>
      <c r="GJ49" s="158">
        <f>IF(ISERROR(VLOOKUP(CG49,Accueil!$W$17:$W$22,1,0)),1,0)</f>
        <v>0</v>
      </c>
      <c r="GK49" s="158">
        <f>IF(ISERROR(VLOOKUP(CH49,Accueil!$W$17:$W$22,1,0)),1,0)</f>
        <v>0</v>
      </c>
      <c r="GL49" s="158">
        <f>IF(ISERROR(VLOOKUP(CI49,Accueil!$W$17:$W$22,1,0)),1,0)</f>
        <v>0</v>
      </c>
      <c r="GM49" s="158">
        <f>IF(ISERROR(VLOOKUP(CJ49,Accueil!$W$17:$W$22,1,0)),1,0)</f>
        <v>0</v>
      </c>
      <c r="GN49" s="158">
        <f>IF(ISERROR(VLOOKUP(CK49,Accueil!$W$17:$W$22,1,0)),1,0)</f>
        <v>0</v>
      </c>
      <c r="GO49" s="158">
        <f>IF(ISERROR(VLOOKUP(CL49,Accueil!$W$17:$W$22,1,0)),1,0)</f>
        <v>0</v>
      </c>
      <c r="GP49" s="158">
        <f>IF(ISERROR(VLOOKUP(CM49,Accueil!$W$17:$W$22,1,0)),1,0)</f>
        <v>0</v>
      </c>
      <c r="GQ49" s="158">
        <f>IF(ISERROR(VLOOKUP(CN49,Accueil!$W$17:$W$22,1,0)),1,0)</f>
        <v>0</v>
      </c>
      <c r="GR49" s="158">
        <f>IF(ISERROR(VLOOKUP(CO49,Accueil!$W$17:$W$22,1,0)),1,0)</f>
        <v>0</v>
      </c>
      <c r="GS49" s="158">
        <f>IF(ISERROR(VLOOKUP(CP49,Accueil!$W$17:$W$22,1,0)),1,0)</f>
        <v>0</v>
      </c>
      <c r="GT49" s="158">
        <f>IF(ISERROR(VLOOKUP(CQ49,Accueil!$W$17:$W$22,1,0)),1,0)</f>
        <v>0</v>
      </c>
      <c r="GU49" s="158">
        <f>IF(ISERROR(VLOOKUP(CR49,Accueil!$W$17:$W$22,1,0)),1,0)</f>
        <v>0</v>
      </c>
      <c r="GV49" s="158">
        <f>IF(ISERROR(VLOOKUP(CS49,Accueil!$W$17:$W$22,1,0)),1,0)</f>
        <v>0</v>
      </c>
      <c r="GW49" s="158">
        <f>IF(ISERROR(VLOOKUP(CT49,Accueil!$W$17:$W$22,1,0)),1,0)</f>
        <v>0</v>
      </c>
      <c r="GX49" s="158">
        <f>IF(ISERROR(VLOOKUP(CU49,Accueil!$W$17:$W$22,1,0)),1,0)</f>
        <v>0</v>
      </c>
      <c r="GY49" s="158">
        <f>IF(ISERROR(VLOOKUP(CV49,Accueil!$W$17:$W$22,1,0)),1,0)</f>
        <v>0</v>
      </c>
      <c r="GZ49" s="158">
        <f>IF(ISERROR(VLOOKUP(CW49,Accueil!$W$17:$W$22,1,0)),1,0)</f>
        <v>0</v>
      </c>
      <c r="HA49" s="158">
        <f>IF(ISERROR(VLOOKUP(CX49,Accueil!$W$17:$W$22,1,0)),1,0)</f>
        <v>0</v>
      </c>
      <c r="HB49" s="158">
        <f>IF(ISERROR(VLOOKUP(CY49,Accueil!$W$17:$W$22,1,0)),1,0)</f>
        <v>0</v>
      </c>
      <c r="HC49" s="158">
        <f>IF(ISERROR(VLOOKUP(CZ49,Accueil!$W$17:$W$22,1,0)),1,0)</f>
        <v>0</v>
      </c>
      <c r="HD49" s="158">
        <f>IF(ISERROR(VLOOKUP(DA49,Accueil!$W$17:$W$22,1,0)),1,0)</f>
        <v>0</v>
      </c>
    </row>
    <row r="50" spans="1:212" ht="12.75" customHeight="1">
      <c r="A50" s="360"/>
      <c r="B50" s="12">
        <v>42</v>
      </c>
      <c r="C50" s="26" t="str">
        <f>IF(Accueil!E54="","",Accueil!E54)</f>
        <v/>
      </c>
      <c r="D50" s="27" t="str">
        <f>IF(Accueil!F54="","",Accueil!F54)</f>
        <v/>
      </c>
      <c r="E50" s="83" t="str">
        <f t="shared" si="6"/>
        <v/>
      </c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A50" s="244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12">
        <v>42</v>
      </c>
      <c r="DC50" s="11" t="str">
        <f>IF(D50="","",COUNTIF(F50:DA50,Accueil!$AB$28)&amp;" / "&amp;COUNTIF($F$8:$DA$8,"&gt;0")-(COUNTIF(F50:DA50,Accueil!$AG$26)))</f>
        <v/>
      </c>
      <c r="DD50" s="110" t="str">
        <f>IF(D50="","",COUNTIF(F50:DA50,Accueil!$AB$26))</f>
        <v/>
      </c>
      <c r="DE50" s="110" t="str">
        <f>IF(D50="","",IF(COUNTIF($F$8:$DA$8,"&gt;=0")-(COUNTIF(G50:DB50,Accueil!$AG$26))&lt;0,0,COUNTIF($F$8:$DA$8,"&gt;=0")-(COUNTIF(G50:DB50,Accueil!$AG$26))))</f>
        <v/>
      </c>
      <c r="DF50" s="11" t="str">
        <f t="shared" si="7"/>
        <v/>
      </c>
      <c r="DG50" s="29" t="str">
        <f t="shared" si="8"/>
        <v/>
      </c>
      <c r="DH50" s="158">
        <f t="shared" si="9"/>
        <v>0</v>
      </c>
      <c r="DI50" s="158">
        <f>IF(ISERROR(VLOOKUP(F50,Accueil!$W$17:$W$22,1,0)),1,0)</f>
        <v>0</v>
      </c>
      <c r="DJ50" s="158">
        <f>IF(ISERROR(VLOOKUP(G50,Accueil!$W$17:$W$22,1,0)),1,0)</f>
        <v>0</v>
      </c>
      <c r="DK50" s="158">
        <f>IF(ISERROR(VLOOKUP(H50,Accueil!$W$17:$W$22,1,0)),1,0)</f>
        <v>0</v>
      </c>
      <c r="DL50" s="158">
        <f>IF(ISERROR(VLOOKUP(I50,Accueil!$W$17:$W$22,1,0)),1,0)</f>
        <v>0</v>
      </c>
      <c r="DM50" s="158">
        <f>IF(ISERROR(VLOOKUP(J50,Accueil!$W$17:$W$22,1,0)),1,0)</f>
        <v>0</v>
      </c>
      <c r="DN50" s="158">
        <f>IF(ISERROR(VLOOKUP(K50,Accueil!$W$17:$W$22,1,0)),1,0)</f>
        <v>0</v>
      </c>
      <c r="DO50" s="158">
        <f>IF(ISERROR(VLOOKUP(L50,Accueil!$W$17:$W$22,1,0)),1,0)</f>
        <v>0</v>
      </c>
      <c r="DP50" s="158">
        <f>IF(ISERROR(VLOOKUP(M50,Accueil!$W$17:$W$22,1,0)),1,0)</f>
        <v>0</v>
      </c>
      <c r="DQ50" s="158">
        <f>IF(ISERROR(VLOOKUP(N50,Accueil!$W$17:$W$22,1,0)),1,0)</f>
        <v>0</v>
      </c>
      <c r="DR50" s="158">
        <f>IF(ISERROR(VLOOKUP(O50,Accueil!$W$17:$W$22,1,0)),1,0)</f>
        <v>0</v>
      </c>
      <c r="DS50" s="158">
        <f>IF(ISERROR(VLOOKUP(P50,Accueil!$W$17:$W$22,1,0)),1,0)</f>
        <v>0</v>
      </c>
      <c r="DT50" s="158">
        <f>IF(ISERROR(VLOOKUP(Q50,Accueil!$W$17:$W$22,1,0)),1,0)</f>
        <v>0</v>
      </c>
      <c r="DU50" s="158">
        <f>IF(ISERROR(VLOOKUP(R50,Accueil!$W$17:$W$22,1,0)),1,0)</f>
        <v>0</v>
      </c>
      <c r="DV50" s="158">
        <f>IF(ISERROR(VLOOKUP(S50,Accueil!$W$17:$W$22,1,0)),1,0)</f>
        <v>0</v>
      </c>
      <c r="DW50" s="158">
        <f>IF(ISERROR(VLOOKUP(T50,Accueil!$W$17:$W$22,1,0)),1,0)</f>
        <v>0</v>
      </c>
      <c r="DX50" s="158">
        <f>IF(ISERROR(VLOOKUP(U50,Accueil!$W$17:$W$22,1,0)),1,0)</f>
        <v>0</v>
      </c>
      <c r="DY50" s="158">
        <f>IF(ISERROR(VLOOKUP(V50,Accueil!$W$17:$W$22,1,0)),1,0)</f>
        <v>0</v>
      </c>
      <c r="DZ50" s="158">
        <f>IF(ISERROR(VLOOKUP(W50,Accueil!$W$17:$W$22,1,0)),1,0)</f>
        <v>0</v>
      </c>
      <c r="EA50" s="158">
        <f>IF(ISERROR(VLOOKUP(X50,Accueil!$W$17:$W$22,1,0)),1,0)</f>
        <v>0</v>
      </c>
      <c r="EB50" s="158">
        <f>IF(ISERROR(VLOOKUP(Y50,Accueil!$W$17:$W$22,1,0)),1,0)</f>
        <v>0</v>
      </c>
      <c r="EC50" s="158">
        <f>IF(ISERROR(VLOOKUP(Z50,Accueil!$W$17:$W$22,1,0)),1,0)</f>
        <v>0</v>
      </c>
      <c r="ED50" s="158">
        <f>IF(ISERROR(VLOOKUP(AA50,Accueil!$W$17:$W$22,1,0)),1,0)</f>
        <v>0</v>
      </c>
      <c r="EE50" s="158">
        <f>IF(ISERROR(VLOOKUP(AB50,Accueil!$W$17:$W$22,1,0)),1,0)</f>
        <v>0</v>
      </c>
      <c r="EF50" s="158">
        <f>IF(ISERROR(VLOOKUP(AC50,Accueil!$W$17:$W$22,1,0)),1,0)</f>
        <v>0</v>
      </c>
      <c r="EG50" s="158">
        <f>IF(ISERROR(VLOOKUP(AD50,Accueil!$W$17:$W$22,1,0)),1,0)</f>
        <v>0</v>
      </c>
      <c r="EH50" s="158">
        <f>IF(ISERROR(VLOOKUP(AE50,Accueil!$W$17:$W$22,1,0)),1,0)</f>
        <v>0</v>
      </c>
      <c r="EI50" s="158">
        <f>IF(ISERROR(VLOOKUP(AF50,Accueil!$W$17:$W$22,1,0)),1,0)</f>
        <v>0</v>
      </c>
      <c r="EJ50" s="158">
        <f>IF(ISERROR(VLOOKUP(AG50,Accueil!$W$17:$W$22,1,0)),1,0)</f>
        <v>0</v>
      </c>
      <c r="EK50" s="158">
        <f>IF(ISERROR(VLOOKUP(AH50,Accueil!$W$17:$W$22,1,0)),1,0)</f>
        <v>0</v>
      </c>
      <c r="EL50" s="158">
        <f>IF(ISERROR(VLOOKUP(AI50,Accueil!$W$17:$W$22,1,0)),1,0)</f>
        <v>0</v>
      </c>
      <c r="EM50" s="158">
        <f>IF(ISERROR(VLOOKUP(AJ50,Accueil!$W$17:$W$22,1,0)),1,0)</f>
        <v>0</v>
      </c>
      <c r="EN50" s="158">
        <f>IF(ISERROR(VLOOKUP(AK50,Accueil!$W$17:$W$22,1,0)),1,0)</f>
        <v>0</v>
      </c>
      <c r="EO50" s="158">
        <f>IF(ISERROR(VLOOKUP(AL50,Accueil!$W$17:$W$22,1,0)),1,0)</f>
        <v>0</v>
      </c>
      <c r="EP50" s="158">
        <f>IF(ISERROR(VLOOKUP(AM50,Accueil!$W$17:$W$22,1,0)),1,0)</f>
        <v>0</v>
      </c>
      <c r="EQ50" s="158">
        <f>IF(ISERROR(VLOOKUP(AN50,Accueil!$W$17:$W$22,1,0)),1,0)</f>
        <v>0</v>
      </c>
      <c r="ER50" s="158">
        <f>IF(ISERROR(VLOOKUP(AO50,Accueil!$W$17:$W$22,1,0)),1,0)</f>
        <v>0</v>
      </c>
      <c r="ES50" s="158">
        <f>IF(ISERROR(VLOOKUP(AP50,Accueil!$W$17:$W$22,1,0)),1,0)</f>
        <v>0</v>
      </c>
      <c r="ET50" s="158">
        <f>IF(ISERROR(VLOOKUP(AQ50,Accueil!$W$17:$W$22,1,0)),1,0)</f>
        <v>0</v>
      </c>
      <c r="EU50" s="158">
        <f>IF(ISERROR(VLOOKUP(AR50,Accueil!$W$17:$W$22,1,0)),1,0)</f>
        <v>0</v>
      </c>
      <c r="EV50" s="158">
        <f>IF(ISERROR(VLOOKUP(AS50,Accueil!$W$17:$W$22,1,0)),1,0)</f>
        <v>0</v>
      </c>
      <c r="EW50" s="158">
        <f>IF(ISERROR(VLOOKUP(AT50,Accueil!$W$17:$W$22,1,0)),1,0)</f>
        <v>0</v>
      </c>
      <c r="EX50" s="158">
        <f>IF(ISERROR(VLOOKUP(AU50,Accueil!$W$17:$W$22,1,0)),1,0)</f>
        <v>0</v>
      </c>
      <c r="EY50" s="158">
        <f>IF(ISERROR(VLOOKUP(AV50,Accueil!$W$17:$W$22,1,0)),1,0)</f>
        <v>0</v>
      </c>
      <c r="EZ50" s="158">
        <f>IF(ISERROR(VLOOKUP(AW50,Accueil!$W$17:$W$22,1,0)),1,0)</f>
        <v>0</v>
      </c>
      <c r="FA50" s="158">
        <f>IF(ISERROR(VLOOKUP(AX50,Accueil!$W$17:$W$22,1,0)),1,0)</f>
        <v>0</v>
      </c>
      <c r="FB50" s="158">
        <f>IF(ISERROR(VLOOKUP(AY50,Accueil!$W$17:$W$22,1,0)),1,0)</f>
        <v>0</v>
      </c>
      <c r="FC50" s="158">
        <f>IF(ISERROR(VLOOKUP(AZ50,Accueil!$W$17:$W$22,1,0)),1,0)</f>
        <v>0</v>
      </c>
      <c r="FD50" s="158">
        <f>IF(ISERROR(VLOOKUP(BA50,Accueil!$W$17:$W$22,1,0)),1,0)</f>
        <v>0</v>
      </c>
      <c r="FE50" s="158">
        <f>IF(ISERROR(VLOOKUP(BB50,Accueil!$W$17:$W$22,1,0)),1,0)</f>
        <v>0</v>
      </c>
      <c r="FF50" s="158">
        <f>IF(ISERROR(VLOOKUP(BC50,Accueil!$W$17:$W$22,1,0)),1,0)</f>
        <v>0</v>
      </c>
      <c r="FG50" s="158">
        <f>IF(ISERROR(VLOOKUP(BD50,Accueil!$W$17:$W$22,1,0)),1,0)</f>
        <v>0</v>
      </c>
      <c r="FH50" s="158">
        <f>IF(ISERROR(VLOOKUP(BE50,Accueil!$W$17:$W$22,1,0)),1,0)</f>
        <v>0</v>
      </c>
      <c r="FI50" s="158">
        <f>IF(ISERROR(VLOOKUP(BF50,Accueil!$W$17:$W$22,1,0)),1,0)</f>
        <v>0</v>
      </c>
      <c r="FJ50" s="158">
        <f>IF(ISERROR(VLOOKUP(BG50,Accueil!$W$17:$W$22,1,0)),1,0)</f>
        <v>0</v>
      </c>
      <c r="FK50" s="158">
        <f>IF(ISERROR(VLOOKUP(BH50,Accueil!$W$17:$W$22,1,0)),1,0)</f>
        <v>0</v>
      </c>
      <c r="FL50" s="158">
        <f>IF(ISERROR(VLOOKUP(BI50,Accueil!$W$17:$W$22,1,0)),1,0)</f>
        <v>0</v>
      </c>
      <c r="FM50" s="158">
        <f>IF(ISERROR(VLOOKUP(BJ50,Accueil!$W$17:$W$22,1,0)),1,0)</f>
        <v>0</v>
      </c>
      <c r="FN50" s="158">
        <f>IF(ISERROR(VLOOKUP(BK50,Accueil!$W$17:$W$22,1,0)),1,0)</f>
        <v>0</v>
      </c>
      <c r="FO50" s="158">
        <f>IF(ISERROR(VLOOKUP(BL50,Accueil!$W$17:$W$22,1,0)),1,0)</f>
        <v>0</v>
      </c>
      <c r="FP50" s="158">
        <f>IF(ISERROR(VLOOKUP(BM50,Accueil!$W$17:$W$22,1,0)),1,0)</f>
        <v>0</v>
      </c>
      <c r="FQ50" s="158">
        <f>IF(ISERROR(VLOOKUP(BN50,Accueil!$W$17:$W$22,1,0)),1,0)</f>
        <v>0</v>
      </c>
      <c r="FR50" s="158">
        <f>IF(ISERROR(VLOOKUP(BO50,Accueil!$W$17:$W$22,1,0)),1,0)</f>
        <v>0</v>
      </c>
      <c r="FS50" s="158">
        <f>IF(ISERROR(VLOOKUP(BP50,Accueil!$W$17:$W$22,1,0)),1,0)</f>
        <v>0</v>
      </c>
      <c r="FT50" s="158">
        <f>IF(ISERROR(VLOOKUP(BQ50,Accueil!$W$17:$W$22,1,0)),1,0)</f>
        <v>0</v>
      </c>
      <c r="FU50" s="158">
        <f>IF(ISERROR(VLOOKUP(BR50,Accueil!$W$17:$W$22,1,0)),1,0)</f>
        <v>0</v>
      </c>
      <c r="FV50" s="158">
        <f>IF(ISERROR(VLOOKUP(BS50,Accueil!$W$17:$W$22,1,0)),1,0)</f>
        <v>0</v>
      </c>
      <c r="FW50" s="158">
        <f>IF(ISERROR(VLOOKUP(BT50,Accueil!$W$17:$W$22,1,0)),1,0)</f>
        <v>0</v>
      </c>
      <c r="FX50" s="158">
        <f>IF(ISERROR(VLOOKUP(BU50,Accueil!$W$17:$W$22,1,0)),1,0)</f>
        <v>0</v>
      </c>
      <c r="FY50" s="158">
        <f>IF(ISERROR(VLOOKUP(BV50,Accueil!$W$17:$W$22,1,0)),1,0)</f>
        <v>0</v>
      </c>
      <c r="FZ50" s="158">
        <f>IF(ISERROR(VLOOKUP(BW50,Accueil!$W$17:$W$22,1,0)),1,0)</f>
        <v>0</v>
      </c>
      <c r="GA50" s="158">
        <f>IF(ISERROR(VLOOKUP(BX50,Accueil!$W$17:$W$22,1,0)),1,0)</f>
        <v>0</v>
      </c>
      <c r="GB50" s="158">
        <f>IF(ISERROR(VLOOKUP(BY50,Accueil!$W$17:$W$22,1,0)),1,0)</f>
        <v>0</v>
      </c>
      <c r="GC50" s="158">
        <f>IF(ISERROR(VLOOKUP(BZ50,Accueil!$W$17:$W$22,1,0)),1,0)</f>
        <v>0</v>
      </c>
      <c r="GD50" s="158">
        <f>IF(ISERROR(VLOOKUP(CA50,Accueil!$W$17:$W$22,1,0)),1,0)</f>
        <v>0</v>
      </c>
      <c r="GE50" s="158">
        <f>IF(ISERROR(VLOOKUP(CB50,Accueil!$W$17:$W$22,1,0)),1,0)</f>
        <v>0</v>
      </c>
      <c r="GF50" s="158">
        <f>IF(ISERROR(VLOOKUP(CC50,Accueil!$W$17:$W$22,1,0)),1,0)</f>
        <v>0</v>
      </c>
      <c r="GG50" s="158">
        <f>IF(ISERROR(VLOOKUP(CD50,Accueil!$W$17:$W$22,1,0)),1,0)</f>
        <v>0</v>
      </c>
      <c r="GH50" s="158">
        <f>IF(ISERROR(VLOOKUP(CE50,Accueil!$W$17:$W$22,1,0)),1,0)</f>
        <v>0</v>
      </c>
      <c r="GI50" s="158">
        <f>IF(ISERROR(VLOOKUP(CF50,Accueil!$W$17:$W$22,1,0)),1,0)</f>
        <v>0</v>
      </c>
      <c r="GJ50" s="158">
        <f>IF(ISERROR(VLOOKUP(CG50,Accueil!$W$17:$W$22,1,0)),1,0)</f>
        <v>0</v>
      </c>
      <c r="GK50" s="158">
        <f>IF(ISERROR(VLOOKUP(CH50,Accueil!$W$17:$W$22,1,0)),1,0)</f>
        <v>0</v>
      </c>
      <c r="GL50" s="158">
        <f>IF(ISERROR(VLOOKUP(CI50,Accueil!$W$17:$W$22,1,0)),1,0)</f>
        <v>0</v>
      </c>
      <c r="GM50" s="158">
        <f>IF(ISERROR(VLOOKUP(CJ50,Accueil!$W$17:$W$22,1,0)),1,0)</f>
        <v>0</v>
      </c>
      <c r="GN50" s="158">
        <f>IF(ISERROR(VLOOKUP(CK50,Accueil!$W$17:$W$22,1,0)),1,0)</f>
        <v>0</v>
      </c>
      <c r="GO50" s="158">
        <f>IF(ISERROR(VLOOKUP(CL50,Accueil!$W$17:$W$22,1,0)),1,0)</f>
        <v>0</v>
      </c>
      <c r="GP50" s="158">
        <f>IF(ISERROR(VLOOKUP(CM50,Accueil!$W$17:$W$22,1,0)),1,0)</f>
        <v>0</v>
      </c>
      <c r="GQ50" s="158">
        <f>IF(ISERROR(VLOOKUP(CN50,Accueil!$W$17:$W$22,1,0)),1,0)</f>
        <v>0</v>
      </c>
      <c r="GR50" s="158">
        <f>IF(ISERROR(VLOOKUP(CO50,Accueil!$W$17:$W$22,1,0)),1,0)</f>
        <v>0</v>
      </c>
      <c r="GS50" s="158">
        <f>IF(ISERROR(VLOOKUP(CP50,Accueil!$W$17:$W$22,1,0)),1,0)</f>
        <v>0</v>
      </c>
      <c r="GT50" s="158">
        <f>IF(ISERROR(VLOOKUP(CQ50,Accueil!$W$17:$W$22,1,0)),1,0)</f>
        <v>0</v>
      </c>
      <c r="GU50" s="158">
        <f>IF(ISERROR(VLOOKUP(CR50,Accueil!$W$17:$W$22,1,0)),1,0)</f>
        <v>0</v>
      </c>
      <c r="GV50" s="158">
        <f>IF(ISERROR(VLOOKUP(CS50,Accueil!$W$17:$W$22,1,0)),1,0)</f>
        <v>0</v>
      </c>
      <c r="GW50" s="158">
        <f>IF(ISERROR(VLOOKUP(CT50,Accueil!$W$17:$W$22,1,0)),1,0)</f>
        <v>0</v>
      </c>
      <c r="GX50" s="158">
        <f>IF(ISERROR(VLOOKUP(CU50,Accueil!$W$17:$W$22,1,0)),1,0)</f>
        <v>0</v>
      </c>
      <c r="GY50" s="158">
        <f>IF(ISERROR(VLOOKUP(CV50,Accueil!$W$17:$W$22,1,0)),1,0)</f>
        <v>0</v>
      </c>
      <c r="GZ50" s="158">
        <f>IF(ISERROR(VLOOKUP(CW50,Accueil!$W$17:$W$22,1,0)),1,0)</f>
        <v>0</v>
      </c>
      <c r="HA50" s="158">
        <f>IF(ISERROR(VLOOKUP(CX50,Accueil!$W$17:$W$22,1,0)),1,0)</f>
        <v>0</v>
      </c>
      <c r="HB50" s="158">
        <f>IF(ISERROR(VLOOKUP(CY50,Accueil!$W$17:$W$22,1,0)),1,0)</f>
        <v>0</v>
      </c>
      <c r="HC50" s="158">
        <f>IF(ISERROR(VLOOKUP(CZ50,Accueil!$W$17:$W$22,1,0)),1,0)</f>
        <v>0</v>
      </c>
      <c r="HD50" s="158">
        <f>IF(ISERROR(VLOOKUP(DA50,Accueil!$W$17:$W$22,1,0)),1,0)</f>
        <v>0</v>
      </c>
    </row>
    <row r="51" spans="1:212" ht="12.75" customHeight="1">
      <c r="A51" s="360"/>
      <c r="B51" s="12">
        <v>43</v>
      </c>
      <c r="C51" s="26" t="str">
        <f>IF(Accueil!E55="","",Accueil!E55)</f>
        <v/>
      </c>
      <c r="D51" s="27" t="str">
        <f>IF(Accueil!F55="","",Accueil!F55)</f>
        <v/>
      </c>
      <c r="E51" s="83" t="str">
        <f t="shared" si="6"/>
        <v/>
      </c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Y51" s="244"/>
      <c r="AZ51" s="244"/>
      <c r="BA51" s="244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12">
        <v>43</v>
      </c>
      <c r="DC51" s="11" t="str">
        <f>IF(D51="","",COUNTIF(F51:DA51,Accueil!$AB$28)&amp;" / "&amp;COUNTIF($F$8:$DA$8,"&gt;0")-(COUNTIF(F51:DA51,Accueil!$AG$26)))</f>
        <v/>
      </c>
      <c r="DD51" s="110" t="str">
        <f>IF(D51="","",COUNTIF(F51:DA51,Accueil!$AB$26))</f>
        <v/>
      </c>
      <c r="DE51" s="110" t="str">
        <f>IF(D51="","",IF(COUNTIF($F$8:$DA$8,"&gt;=0")-(COUNTIF(G51:DB51,Accueil!$AG$26))&lt;0,0,COUNTIF($F$8:$DA$8,"&gt;=0")-(COUNTIF(G51:DB51,Accueil!$AG$26))))</f>
        <v/>
      </c>
      <c r="DF51" s="11" t="str">
        <f t="shared" si="7"/>
        <v/>
      </c>
      <c r="DG51" s="29" t="str">
        <f t="shared" si="8"/>
        <v/>
      </c>
      <c r="DH51" s="158">
        <f t="shared" si="9"/>
        <v>0</v>
      </c>
      <c r="DI51" s="158">
        <f>IF(ISERROR(VLOOKUP(F51,Accueil!$W$17:$W$22,1,0)),1,0)</f>
        <v>0</v>
      </c>
      <c r="DJ51" s="158">
        <f>IF(ISERROR(VLOOKUP(G51,Accueil!$W$17:$W$22,1,0)),1,0)</f>
        <v>0</v>
      </c>
      <c r="DK51" s="158">
        <f>IF(ISERROR(VLOOKUP(H51,Accueil!$W$17:$W$22,1,0)),1,0)</f>
        <v>0</v>
      </c>
      <c r="DL51" s="158">
        <f>IF(ISERROR(VLOOKUP(I51,Accueil!$W$17:$W$22,1,0)),1,0)</f>
        <v>0</v>
      </c>
      <c r="DM51" s="158">
        <f>IF(ISERROR(VLOOKUP(J51,Accueil!$W$17:$W$22,1,0)),1,0)</f>
        <v>0</v>
      </c>
      <c r="DN51" s="158">
        <f>IF(ISERROR(VLOOKUP(K51,Accueil!$W$17:$W$22,1,0)),1,0)</f>
        <v>0</v>
      </c>
      <c r="DO51" s="158">
        <f>IF(ISERROR(VLOOKUP(L51,Accueil!$W$17:$W$22,1,0)),1,0)</f>
        <v>0</v>
      </c>
      <c r="DP51" s="158">
        <f>IF(ISERROR(VLOOKUP(M51,Accueil!$W$17:$W$22,1,0)),1,0)</f>
        <v>0</v>
      </c>
      <c r="DQ51" s="158">
        <f>IF(ISERROR(VLOOKUP(N51,Accueil!$W$17:$W$22,1,0)),1,0)</f>
        <v>0</v>
      </c>
      <c r="DR51" s="158">
        <f>IF(ISERROR(VLOOKUP(O51,Accueil!$W$17:$W$22,1,0)),1,0)</f>
        <v>0</v>
      </c>
      <c r="DS51" s="158">
        <f>IF(ISERROR(VLOOKUP(P51,Accueil!$W$17:$W$22,1,0)),1,0)</f>
        <v>0</v>
      </c>
      <c r="DT51" s="158">
        <f>IF(ISERROR(VLOOKUP(Q51,Accueil!$W$17:$W$22,1,0)),1,0)</f>
        <v>0</v>
      </c>
      <c r="DU51" s="158">
        <f>IF(ISERROR(VLOOKUP(R51,Accueil!$W$17:$W$22,1,0)),1,0)</f>
        <v>0</v>
      </c>
      <c r="DV51" s="158">
        <f>IF(ISERROR(VLOOKUP(S51,Accueil!$W$17:$W$22,1,0)),1,0)</f>
        <v>0</v>
      </c>
      <c r="DW51" s="158">
        <f>IF(ISERROR(VLOOKUP(T51,Accueil!$W$17:$W$22,1,0)),1,0)</f>
        <v>0</v>
      </c>
      <c r="DX51" s="158">
        <f>IF(ISERROR(VLOOKUP(U51,Accueil!$W$17:$W$22,1,0)),1,0)</f>
        <v>0</v>
      </c>
      <c r="DY51" s="158">
        <f>IF(ISERROR(VLOOKUP(V51,Accueil!$W$17:$W$22,1,0)),1,0)</f>
        <v>0</v>
      </c>
      <c r="DZ51" s="158">
        <f>IF(ISERROR(VLOOKUP(W51,Accueil!$W$17:$W$22,1,0)),1,0)</f>
        <v>0</v>
      </c>
      <c r="EA51" s="158">
        <f>IF(ISERROR(VLOOKUP(X51,Accueil!$W$17:$W$22,1,0)),1,0)</f>
        <v>0</v>
      </c>
      <c r="EB51" s="158">
        <f>IF(ISERROR(VLOOKUP(Y51,Accueil!$W$17:$W$22,1,0)),1,0)</f>
        <v>0</v>
      </c>
      <c r="EC51" s="158">
        <f>IF(ISERROR(VLOOKUP(Z51,Accueil!$W$17:$W$22,1,0)),1,0)</f>
        <v>0</v>
      </c>
      <c r="ED51" s="158">
        <f>IF(ISERROR(VLOOKUP(AA51,Accueil!$W$17:$W$22,1,0)),1,0)</f>
        <v>0</v>
      </c>
      <c r="EE51" s="158">
        <f>IF(ISERROR(VLOOKUP(AB51,Accueil!$W$17:$W$22,1,0)),1,0)</f>
        <v>0</v>
      </c>
      <c r="EF51" s="158">
        <f>IF(ISERROR(VLOOKUP(AC51,Accueil!$W$17:$W$22,1,0)),1,0)</f>
        <v>0</v>
      </c>
      <c r="EG51" s="158">
        <f>IF(ISERROR(VLOOKUP(AD51,Accueil!$W$17:$W$22,1,0)),1,0)</f>
        <v>0</v>
      </c>
      <c r="EH51" s="158">
        <f>IF(ISERROR(VLOOKUP(AE51,Accueil!$W$17:$W$22,1,0)),1,0)</f>
        <v>0</v>
      </c>
      <c r="EI51" s="158">
        <f>IF(ISERROR(VLOOKUP(AF51,Accueil!$W$17:$W$22,1,0)),1,0)</f>
        <v>0</v>
      </c>
      <c r="EJ51" s="158">
        <f>IF(ISERROR(VLOOKUP(AG51,Accueil!$W$17:$W$22,1,0)),1,0)</f>
        <v>0</v>
      </c>
      <c r="EK51" s="158">
        <f>IF(ISERROR(VLOOKUP(AH51,Accueil!$W$17:$W$22,1,0)),1,0)</f>
        <v>0</v>
      </c>
      <c r="EL51" s="158">
        <f>IF(ISERROR(VLOOKUP(AI51,Accueil!$W$17:$W$22,1,0)),1,0)</f>
        <v>0</v>
      </c>
      <c r="EM51" s="158">
        <f>IF(ISERROR(VLOOKUP(AJ51,Accueil!$W$17:$W$22,1,0)),1,0)</f>
        <v>0</v>
      </c>
      <c r="EN51" s="158">
        <f>IF(ISERROR(VLOOKUP(AK51,Accueil!$W$17:$W$22,1,0)),1,0)</f>
        <v>0</v>
      </c>
      <c r="EO51" s="158">
        <f>IF(ISERROR(VLOOKUP(AL51,Accueil!$W$17:$W$22,1,0)),1,0)</f>
        <v>0</v>
      </c>
      <c r="EP51" s="158">
        <f>IF(ISERROR(VLOOKUP(AM51,Accueil!$W$17:$W$22,1,0)),1,0)</f>
        <v>0</v>
      </c>
      <c r="EQ51" s="158">
        <f>IF(ISERROR(VLOOKUP(AN51,Accueil!$W$17:$W$22,1,0)),1,0)</f>
        <v>0</v>
      </c>
      <c r="ER51" s="158">
        <f>IF(ISERROR(VLOOKUP(AO51,Accueil!$W$17:$W$22,1,0)),1,0)</f>
        <v>0</v>
      </c>
      <c r="ES51" s="158">
        <f>IF(ISERROR(VLOOKUP(AP51,Accueil!$W$17:$W$22,1,0)),1,0)</f>
        <v>0</v>
      </c>
      <c r="ET51" s="158">
        <f>IF(ISERROR(VLOOKUP(AQ51,Accueil!$W$17:$W$22,1,0)),1,0)</f>
        <v>0</v>
      </c>
      <c r="EU51" s="158">
        <f>IF(ISERROR(VLOOKUP(AR51,Accueil!$W$17:$W$22,1,0)),1,0)</f>
        <v>0</v>
      </c>
      <c r="EV51" s="158">
        <f>IF(ISERROR(VLOOKUP(AS51,Accueil!$W$17:$W$22,1,0)),1,0)</f>
        <v>0</v>
      </c>
      <c r="EW51" s="158">
        <f>IF(ISERROR(VLOOKUP(AT51,Accueil!$W$17:$W$22,1,0)),1,0)</f>
        <v>0</v>
      </c>
      <c r="EX51" s="158">
        <f>IF(ISERROR(VLOOKUP(AU51,Accueil!$W$17:$W$22,1,0)),1,0)</f>
        <v>0</v>
      </c>
      <c r="EY51" s="158">
        <f>IF(ISERROR(VLOOKUP(AV51,Accueil!$W$17:$W$22,1,0)),1,0)</f>
        <v>0</v>
      </c>
      <c r="EZ51" s="158">
        <f>IF(ISERROR(VLOOKUP(AW51,Accueil!$W$17:$W$22,1,0)),1,0)</f>
        <v>0</v>
      </c>
      <c r="FA51" s="158">
        <f>IF(ISERROR(VLOOKUP(AX51,Accueil!$W$17:$W$22,1,0)),1,0)</f>
        <v>0</v>
      </c>
      <c r="FB51" s="158">
        <f>IF(ISERROR(VLOOKUP(AY51,Accueil!$W$17:$W$22,1,0)),1,0)</f>
        <v>0</v>
      </c>
      <c r="FC51" s="158">
        <f>IF(ISERROR(VLOOKUP(AZ51,Accueil!$W$17:$W$22,1,0)),1,0)</f>
        <v>0</v>
      </c>
      <c r="FD51" s="158">
        <f>IF(ISERROR(VLOOKUP(BA51,Accueil!$W$17:$W$22,1,0)),1,0)</f>
        <v>0</v>
      </c>
      <c r="FE51" s="158">
        <f>IF(ISERROR(VLOOKUP(BB51,Accueil!$W$17:$W$22,1,0)),1,0)</f>
        <v>0</v>
      </c>
      <c r="FF51" s="158">
        <f>IF(ISERROR(VLOOKUP(BC51,Accueil!$W$17:$W$22,1,0)),1,0)</f>
        <v>0</v>
      </c>
      <c r="FG51" s="158">
        <f>IF(ISERROR(VLOOKUP(BD51,Accueil!$W$17:$W$22,1,0)),1,0)</f>
        <v>0</v>
      </c>
      <c r="FH51" s="158">
        <f>IF(ISERROR(VLOOKUP(BE51,Accueil!$W$17:$W$22,1,0)),1,0)</f>
        <v>0</v>
      </c>
      <c r="FI51" s="158">
        <f>IF(ISERROR(VLOOKUP(BF51,Accueil!$W$17:$W$22,1,0)),1,0)</f>
        <v>0</v>
      </c>
      <c r="FJ51" s="158">
        <f>IF(ISERROR(VLOOKUP(BG51,Accueil!$W$17:$W$22,1,0)),1,0)</f>
        <v>0</v>
      </c>
      <c r="FK51" s="158">
        <f>IF(ISERROR(VLOOKUP(BH51,Accueil!$W$17:$W$22,1,0)),1,0)</f>
        <v>0</v>
      </c>
      <c r="FL51" s="158">
        <f>IF(ISERROR(VLOOKUP(BI51,Accueil!$W$17:$W$22,1,0)),1,0)</f>
        <v>0</v>
      </c>
      <c r="FM51" s="158">
        <f>IF(ISERROR(VLOOKUP(BJ51,Accueil!$W$17:$W$22,1,0)),1,0)</f>
        <v>0</v>
      </c>
      <c r="FN51" s="158">
        <f>IF(ISERROR(VLOOKUP(BK51,Accueil!$W$17:$W$22,1,0)),1,0)</f>
        <v>0</v>
      </c>
      <c r="FO51" s="158">
        <f>IF(ISERROR(VLOOKUP(BL51,Accueil!$W$17:$W$22,1,0)),1,0)</f>
        <v>0</v>
      </c>
      <c r="FP51" s="158">
        <f>IF(ISERROR(VLOOKUP(BM51,Accueil!$W$17:$W$22,1,0)),1,0)</f>
        <v>0</v>
      </c>
      <c r="FQ51" s="158">
        <f>IF(ISERROR(VLOOKUP(BN51,Accueil!$W$17:$W$22,1,0)),1,0)</f>
        <v>0</v>
      </c>
      <c r="FR51" s="158">
        <f>IF(ISERROR(VLOOKUP(BO51,Accueil!$W$17:$W$22,1,0)),1,0)</f>
        <v>0</v>
      </c>
      <c r="FS51" s="158">
        <f>IF(ISERROR(VLOOKUP(BP51,Accueil!$W$17:$W$22,1,0)),1,0)</f>
        <v>0</v>
      </c>
      <c r="FT51" s="158">
        <f>IF(ISERROR(VLOOKUP(BQ51,Accueil!$W$17:$W$22,1,0)),1,0)</f>
        <v>0</v>
      </c>
      <c r="FU51" s="158">
        <f>IF(ISERROR(VLOOKUP(BR51,Accueil!$W$17:$W$22,1,0)),1,0)</f>
        <v>0</v>
      </c>
      <c r="FV51" s="158">
        <f>IF(ISERROR(VLOOKUP(BS51,Accueil!$W$17:$W$22,1,0)),1,0)</f>
        <v>0</v>
      </c>
      <c r="FW51" s="158">
        <f>IF(ISERROR(VLOOKUP(BT51,Accueil!$W$17:$W$22,1,0)),1,0)</f>
        <v>0</v>
      </c>
      <c r="FX51" s="158">
        <f>IF(ISERROR(VLOOKUP(BU51,Accueil!$W$17:$W$22,1,0)),1,0)</f>
        <v>0</v>
      </c>
      <c r="FY51" s="158">
        <f>IF(ISERROR(VLOOKUP(BV51,Accueil!$W$17:$W$22,1,0)),1,0)</f>
        <v>0</v>
      </c>
      <c r="FZ51" s="158">
        <f>IF(ISERROR(VLOOKUP(BW51,Accueil!$W$17:$W$22,1,0)),1,0)</f>
        <v>0</v>
      </c>
      <c r="GA51" s="158">
        <f>IF(ISERROR(VLOOKUP(BX51,Accueil!$W$17:$W$22,1,0)),1,0)</f>
        <v>0</v>
      </c>
      <c r="GB51" s="158">
        <f>IF(ISERROR(VLOOKUP(BY51,Accueil!$W$17:$W$22,1,0)),1,0)</f>
        <v>0</v>
      </c>
      <c r="GC51" s="158">
        <f>IF(ISERROR(VLOOKUP(BZ51,Accueil!$W$17:$W$22,1,0)),1,0)</f>
        <v>0</v>
      </c>
      <c r="GD51" s="158">
        <f>IF(ISERROR(VLOOKUP(CA51,Accueil!$W$17:$W$22,1,0)),1,0)</f>
        <v>0</v>
      </c>
      <c r="GE51" s="158">
        <f>IF(ISERROR(VLOOKUP(CB51,Accueil!$W$17:$W$22,1,0)),1,0)</f>
        <v>0</v>
      </c>
      <c r="GF51" s="158">
        <f>IF(ISERROR(VLOOKUP(CC51,Accueil!$W$17:$W$22,1,0)),1,0)</f>
        <v>0</v>
      </c>
      <c r="GG51" s="158">
        <f>IF(ISERROR(VLOOKUP(CD51,Accueil!$W$17:$W$22,1,0)),1,0)</f>
        <v>0</v>
      </c>
      <c r="GH51" s="158">
        <f>IF(ISERROR(VLOOKUP(CE51,Accueil!$W$17:$W$22,1,0)),1,0)</f>
        <v>0</v>
      </c>
      <c r="GI51" s="158">
        <f>IF(ISERROR(VLOOKUP(CF51,Accueil!$W$17:$W$22,1,0)),1,0)</f>
        <v>0</v>
      </c>
      <c r="GJ51" s="158">
        <f>IF(ISERROR(VLOOKUP(CG51,Accueil!$W$17:$W$22,1,0)),1,0)</f>
        <v>0</v>
      </c>
      <c r="GK51" s="158">
        <f>IF(ISERROR(VLOOKUP(CH51,Accueil!$W$17:$W$22,1,0)),1,0)</f>
        <v>0</v>
      </c>
      <c r="GL51" s="158">
        <f>IF(ISERROR(VLOOKUP(CI51,Accueil!$W$17:$W$22,1,0)),1,0)</f>
        <v>0</v>
      </c>
      <c r="GM51" s="158">
        <f>IF(ISERROR(VLOOKUP(CJ51,Accueil!$W$17:$W$22,1,0)),1,0)</f>
        <v>0</v>
      </c>
      <c r="GN51" s="158">
        <f>IF(ISERROR(VLOOKUP(CK51,Accueil!$W$17:$W$22,1,0)),1,0)</f>
        <v>0</v>
      </c>
      <c r="GO51" s="158">
        <f>IF(ISERROR(VLOOKUP(CL51,Accueil!$W$17:$W$22,1,0)),1,0)</f>
        <v>0</v>
      </c>
      <c r="GP51" s="158">
        <f>IF(ISERROR(VLOOKUP(CM51,Accueil!$W$17:$W$22,1,0)),1,0)</f>
        <v>0</v>
      </c>
      <c r="GQ51" s="158">
        <f>IF(ISERROR(VLOOKUP(CN51,Accueil!$W$17:$W$22,1,0)),1,0)</f>
        <v>0</v>
      </c>
      <c r="GR51" s="158">
        <f>IF(ISERROR(VLOOKUP(CO51,Accueil!$W$17:$W$22,1,0)),1,0)</f>
        <v>0</v>
      </c>
      <c r="GS51" s="158">
        <f>IF(ISERROR(VLOOKUP(CP51,Accueil!$W$17:$W$22,1,0)),1,0)</f>
        <v>0</v>
      </c>
      <c r="GT51" s="158">
        <f>IF(ISERROR(VLOOKUP(CQ51,Accueil!$W$17:$W$22,1,0)),1,0)</f>
        <v>0</v>
      </c>
      <c r="GU51" s="158">
        <f>IF(ISERROR(VLOOKUP(CR51,Accueil!$W$17:$W$22,1,0)),1,0)</f>
        <v>0</v>
      </c>
      <c r="GV51" s="158">
        <f>IF(ISERROR(VLOOKUP(CS51,Accueil!$W$17:$W$22,1,0)),1,0)</f>
        <v>0</v>
      </c>
      <c r="GW51" s="158">
        <f>IF(ISERROR(VLOOKUP(CT51,Accueil!$W$17:$W$22,1,0)),1,0)</f>
        <v>0</v>
      </c>
      <c r="GX51" s="158">
        <f>IF(ISERROR(VLOOKUP(CU51,Accueil!$W$17:$W$22,1,0)),1,0)</f>
        <v>0</v>
      </c>
      <c r="GY51" s="158">
        <f>IF(ISERROR(VLOOKUP(CV51,Accueil!$W$17:$W$22,1,0)),1,0)</f>
        <v>0</v>
      </c>
      <c r="GZ51" s="158">
        <f>IF(ISERROR(VLOOKUP(CW51,Accueil!$W$17:$W$22,1,0)),1,0)</f>
        <v>0</v>
      </c>
      <c r="HA51" s="158">
        <f>IF(ISERROR(VLOOKUP(CX51,Accueil!$W$17:$W$22,1,0)),1,0)</f>
        <v>0</v>
      </c>
      <c r="HB51" s="158">
        <f>IF(ISERROR(VLOOKUP(CY51,Accueil!$W$17:$W$22,1,0)),1,0)</f>
        <v>0</v>
      </c>
      <c r="HC51" s="158">
        <f>IF(ISERROR(VLOOKUP(CZ51,Accueil!$W$17:$W$22,1,0)),1,0)</f>
        <v>0</v>
      </c>
      <c r="HD51" s="158">
        <f>IF(ISERROR(VLOOKUP(DA51,Accueil!$W$17:$W$22,1,0)),1,0)</f>
        <v>0</v>
      </c>
    </row>
    <row r="52" spans="1:212" ht="12.75" customHeight="1">
      <c r="A52" s="360"/>
      <c r="B52" s="12">
        <v>44</v>
      </c>
      <c r="C52" s="26" t="str">
        <f>IF(Accueil!E56="","",Accueil!E56)</f>
        <v/>
      </c>
      <c r="D52" s="27" t="str">
        <f>IF(Accueil!F56="","",Accueil!F56)</f>
        <v/>
      </c>
      <c r="E52" s="83" t="str">
        <f t="shared" si="6"/>
        <v/>
      </c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  <c r="AV52" s="244"/>
      <c r="AW52" s="244"/>
      <c r="AX52" s="244"/>
      <c r="AY52" s="244"/>
      <c r="AZ52" s="244"/>
      <c r="BA52" s="244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12">
        <v>44</v>
      </c>
      <c r="DC52" s="11" t="str">
        <f>IF(D52="","",COUNTIF(F52:DA52,Accueil!$AB$28)&amp;" / "&amp;COUNTIF($F$8:$DA$8,"&gt;0")-(COUNTIF(F52:DA52,Accueil!$AG$26)))</f>
        <v/>
      </c>
      <c r="DD52" s="110" t="str">
        <f>IF(D52="","",COUNTIF(F52:DA52,Accueil!$AB$26))</f>
        <v/>
      </c>
      <c r="DE52" s="110" t="str">
        <f>IF(D52="","",IF(COUNTIF($F$8:$DA$8,"&gt;=0")-(COUNTIF(G52:DB52,Accueil!$AG$26))&lt;0,0,COUNTIF($F$8:$DA$8,"&gt;=0")-(COUNTIF(G52:DB52,Accueil!$AG$26))))</f>
        <v/>
      </c>
      <c r="DF52" s="11" t="str">
        <f t="shared" si="7"/>
        <v/>
      </c>
      <c r="DG52" s="29" t="str">
        <f t="shared" si="8"/>
        <v/>
      </c>
      <c r="DH52" s="158">
        <f t="shared" si="9"/>
        <v>0</v>
      </c>
      <c r="DI52" s="158">
        <f>IF(ISERROR(VLOOKUP(F52,Accueil!$W$17:$W$22,1,0)),1,0)</f>
        <v>0</v>
      </c>
      <c r="DJ52" s="158">
        <f>IF(ISERROR(VLOOKUP(G52,Accueil!$W$17:$W$22,1,0)),1,0)</f>
        <v>0</v>
      </c>
      <c r="DK52" s="158">
        <f>IF(ISERROR(VLOOKUP(H52,Accueil!$W$17:$W$22,1,0)),1,0)</f>
        <v>0</v>
      </c>
      <c r="DL52" s="158">
        <f>IF(ISERROR(VLOOKUP(I52,Accueil!$W$17:$W$22,1,0)),1,0)</f>
        <v>0</v>
      </c>
      <c r="DM52" s="158">
        <f>IF(ISERROR(VLOOKUP(J52,Accueil!$W$17:$W$22,1,0)),1,0)</f>
        <v>0</v>
      </c>
      <c r="DN52" s="158">
        <f>IF(ISERROR(VLOOKUP(K52,Accueil!$W$17:$W$22,1,0)),1,0)</f>
        <v>0</v>
      </c>
      <c r="DO52" s="158">
        <f>IF(ISERROR(VLOOKUP(L52,Accueil!$W$17:$W$22,1,0)),1,0)</f>
        <v>0</v>
      </c>
      <c r="DP52" s="158">
        <f>IF(ISERROR(VLOOKUP(M52,Accueil!$W$17:$W$22,1,0)),1,0)</f>
        <v>0</v>
      </c>
      <c r="DQ52" s="158">
        <f>IF(ISERROR(VLOOKUP(N52,Accueil!$W$17:$W$22,1,0)),1,0)</f>
        <v>0</v>
      </c>
      <c r="DR52" s="158">
        <f>IF(ISERROR(VLOOKUP(O52,Accueil!$W$17:$W$22,1,0)),1,0)</f>
        <v>0</v>
      </c>
      <c r="DS52" s="158">
        <f>IF(ISERROR(VLOOKUP(P52,Accueil!$W$17:$W$22,1,0)),1,0)</f>
        <v>0</v>
      </c>
      <c r="DT52" s="158">
        <f>IF(ISERROR(VLOOKUP(Q52,Accueil!$W$17:$W$22,1,0)),1,0)</f>
        <v>0</v>
      </c>
      <c r="DU52" s="158">
        <f>IF(ISERROR(VLOOKUP(R52,Accueil!$W$17:$W$22,1,0)),1,0)</f>
        <v>0</v>
      </c>
      <c r="DV52" s="158">
        <f>IF(ISERROR(VLOOKUP(S52,Accueil!$W$17:$W$22,1,0)),1,0)</f>
        <v>0</v>
      </c>
      <c r="DW52" s="158">
        <f>IF(ISERROR(VLOOKUP(T52,Accueil!$W$17:$W$22,1,0)),1,0)</f>
        <v>0</v>
      </c>
      <c r="DX52" s="158">
        <f>IF(ISERROR(VLOOKUP(U52,Accueil!$W$17:$W$22,1,0)),1,0)</f>
        <v>0</v>
      </c>
      <c r="DY52" s="158">
        <f>IF(ISERROR(VLOOKUP(V52,Accueil!$W$17:$W$22,1,0)),1,0)</f>
        <v>0</v>
      </c>
      <c r="DZ52" s="158">
        <f>IF(ISERROR(VLOOKUP(W52,Accueil!$W$17:$W$22,1,0)),1,0)</f>
        <v>0</v>
      </c>
      <c r="EA52" s="158">
        <f>IF(ISERROR(VLOOKUP(X52,Accueil!$W$17:$W$22,1,0)),1,0)</f>
        <v>0</v>
      </c>
      <c r="EB52" s="158">
        <f>IF(ISERROR(VLOOKUP(Y52,Accueil!$W$17:$W$22,1,0)),1,0)</f>
        <v>0</v>
      </c>
      <c r="EC52" s="158">
        <f>IF(ISERROR(VLOOKUP(Z52,Accueil!$W$17:$W$22,1,0)),1,0)</f>
        <v>0</v>
      </c>
      <c r="ED52" s="158">
        <f>IF(ISERROR(VLOOKUP(AA52,Accueil!$W$17:$W$22,1,0)),1,0)</f>
        <v>0</v>
      </c>
      <c r="EE52" s="158">
        <f>IF(ISERROR(VLOOKUP(AB52,Accueil!$W$17:$W$22,1,0)),1,0)</f>
        <v>0</v>
      </c>
      <c r="EF52" s="158">
        <f>IF(ISERROR(VLOOKUP(AC52,Accueil!$W$17:$W$22,1,0)),1,0)</f>
        <v>0</v>
      </c>
      <c r="EG52" s="158">
        <f>IF(ISERROR(VLOOKUP(AD52,Accueil!$W$17:$W$22,1,0)),1,0)</f>
        <v>0</v>
      </c>
      <c r="EH52" s="158">
        <f>IF(ISERROR(VLOOKUP(AE52,Accueil!$W$17:$W$22,1,0)),1,0)</f>
        <v>0</v>
      </c>
      <c r="EI52" s="158">
        <f>IF(ISERROR(VLOOKUP(AF52,Accueil!$W$17:$W$22,1,0)),1,0)</f>
        <v>0</v>
      </c>
      <c r="EJ52" s="158">
        <f>IF(ISERROR(VLOOKUP(AG52,Accueil!$W$17:$W$22,1,0)),1,0)</f>
        <v>0</v>
      </c>
      <c r="EK52" s="158">
        <f>IF(ISERROR(VLOOKUP(AH52,Accueil!$W$17:$W$22,1,0)),1,0)</f>
        <v>0</v>
      </c>
      <c r="EL52" s="158">
        <f>IF(ISERROR(VLOOKUP(AI52,Accueil!$W$17:$W$22,1,0)),1,0)</f>
        <v>0</v>
      </c>
      <c r="EM52" s="158">
        <f>IF(ISERROR(VLOOKUP(AJ52,Accueil!$W$17:$W$22,1,0)),1,0)</f>
        <v>0</v>
      </c>
      <c r="EN52" s="158">
        <f>IF(ISERROR(VLOOKUP(AK52,Accueil!$W$17:$W$22,1,0)),1,0)</f>
        <v>0</v>
      </c>
      <c r="EO52" s="158">
        <f>IF(ISERROR(VLOOKUP(AL52,Accueil!$W$17:$W$22,1,0)),1,0)</f>
        <v>0</v>
      </c>
      <c r="EP52" s="158">
        <f>IF(ISERROR(VLOOKUP(AM52,Accueil!$W$17:$W$22,1,0)),1,0)</f>
        <v>0</v>
      </c>
      <c r="EQ52" s="158">
        <f>IF(ISERROR(VLOOKUP(AN52,Accueil!$W$17:$W$22,1,0)),1,0)</f>
        <v>0</v>
      </c>
      <c r="ER52" s="158">
        <f>IF(ISERROR(VLOOKUP(AO52,Accueil!$W$17:$W$22,1,0)),1,0)</f>
        <v>0</v>
      </c>
      <c r="ES52" s="158">
        <f>IF(ISERROR(VLOOKUP(AP52,Accueil!$W$17:$W$22,1,0)),1,0)</f>
        <v>0</v>
      </c>
      <c r="ET52" s="158">
        <f>IF(ISERROR(VLOOKUP(AQ52,Accueil!$W$17:$W$22,1,0)),1,0)</f>
        <v>0</v>
      </c>
      <c r="EU52" s="158">
        <f>IF(ISERROR(VLOOKUP(AR52,Accueil!$W$17:$W$22,1,0)),1,0)</f>
        <v>0</v>
      </c>
      <c r="EV52" s="158">
        <f>IF(ISERROR(VLOOKUP(AS52,Accueil!$W$17:$W$22,1,0)),1,0)</f>
        <v>0</v>
      </c>
      <c r="EW52" s="158">
        <f>IF(ISERROR(VLOOKUP(AT52,Accueil!$W$17:$W$22,1,0)),1,0)</f>
        <v>0</v>
      </c>
      <c r="EX52" s="158">
        <f>IF(ISERROR(VLOOKUP(AU52,Accueil!$W$17:$W$22,1,0)),1,0)</f>
        <v>0</v>
      </c>
      <c r="EY52" s="158">
        <f>IF(ISERROR(VLOOKUP(AV52,Accueil!$W$17:$W$22,1,0)),1,0)</f>
        <v>0</v>
      </c>
      <c r="EZ52" s="158">
        <f>IF(ISERROR(VLOOKUP(AW52,Accueil!$W$17:$W$22,1,0)),1,0)</f>
        <v>0</v>
      </c>
      <c r="FA52" s="158">
        <f>IF(ISERROR(VLOOKUP(AX52,Accueil!$W$17:$W$22,1,0)),1,0)</f>
        <v>0</v>
      </c>
      <c r="FB52" s="158">
        <f>IF(ISERROR(VLOOKUP(AY52,Accueil!$W$17:$W$22,1,0)),1,0)</f>
        <v>0</v>
      </c>
      <c r="FC52" s="158">
        <f>IF(ISERROR(VLOOKUP(AZ52,Accueil!$W$17:$W$22,1,0)),1,0)</f>
        <v>0</v>
      </c>
      <c r="FD52" s="158">
        <f>IF(ISERROR(VLOOKUP(BA52,Accueil!$W$17:$W$22,1,0)),1,0)</f>
        <v>0</v>
      </c>
      <c r="FE52" s="158">
        <f>IF(ISERROR(VLOOKUP(BB52,Accueil!$W$17:$W$22,1,0)),1,0)</f>
        <v>0</v>
      </c>
      <c r="FF52" s="158">
        <f>IF(ISERROR(VLOOKUP(BC52,Accueil!$W$17:$W$22,1,0)),1,0)</f>
        <v>0</v>
      </c>
      <c r="FG52" s="158">
        <f>IF(ISERROR(VLOOKUP(BD52,Accueil!$W$17:$W$22,1,0)),1,0)</f>
        <v>0</v>
      </c>
      <c r="FH52" s="158">
        <f>IF(ISERROR(VLOOKUP(BE52,Accueil!$W$17:$W$22,1,0)),1,0)</f>
        <v>0</v>
      </c>
      <c r="FI52" s="158">
        <f>IF(ISERROR(VLOOKUP(BF52,Accueil!$W$17:$W$22,1,0)),1,0)</f>
        <v>0</v>
      </c>
      <c r="FJ52" s="158">
        <f>IF(ISERROR(VLOOKUP(BG52,Accueil!$W$17:$W$22,1,0)),1,0)</f>
        <v>0</v>
      </c>
      <c r="FK52" s="158">
        <f>IF(ISERROR(VLOOKUP(BH52,Accueil!$W$17:$W$22,1,0)),1,0)</f>
        <v>0</v>
      </c>
      <c r="FL52" s="158">
        <f>IF(ISERROR(VLOOKUP(BI52,Accueil!$W$17:$W$22,1,0)),1,0)</f>
        <v>0</v>
      </c>
      <c r="FM52" s="158">
        <f>IF(ISERROR(VLOOKUP(BJ52,Accueil!$W$17:$W$22,1,0)),1,0)</f>
        <v>0</v>
      </c>
      <c r="FN52" s="158">
        <f>IF(ISERROR(VLOOKUP(BK52,Accueil!$W$17:$W$22,1,0)),1,0)</f>
        <v>0</v>
      </c>
      <c r="FO52" s="158">
        <f>IF(ISERROR(VLOOKUP(BL52,Accueil!$W$17:$W$22,1,0)),1,0)</f>
        <v>0</v>
      </c>
      <c r="FP52" s="158">
        <f>IF(ISERROR(VLOOKUP(BM52,Accueil!$W$17:$W$22,1,0)),1,0)</f>
        <v>0</v>
      </c>
      <c r="FQ52" s="158">
        <f>IF(ISERROR(VLOOKUP(BN52,Accueil!$W$17:$W$22,1,0)),1,0)</f>
        <v>0</v>
      </c>
      <c r="FR52" s="158">
        <f>IF(ISERROR(VLOOKUP(BO52,Accueil!$W$17:$W$22,1,0)),1,0)</f>
        <v>0</v>
      </c>
      <c r="FS52" s="158">
        <f>IF(ISERROR(VLOOKUP(BP52,Accueil!$W$17:$W$22,1,0)),1,0)</f>
        <v>0</v>
      </c>
      <c r="FT52" s="158">
        <f>IF(ISERROR(VLOOKUP(BQ52,Accueil!$W$17:$W$22,1,0)),1,0)</f>
        <v>0</v>
      </c>
      <c r="FU52" s="158">
        <f>IF(ISERROR(VLOOKUP(BR52,Accueil!$W$17:$W$22,1,0)),1,0)</f>
        <v>0</v>
      </c>
      <c r="FV52" s="158">
        <f>IF(ISERROR(VLOOKUP(BS52,Accueil!$W$17:$W$22,1,0)),1,0)</f>
        <v>0</v>
      </c>
      <c r="FW52" s="158">
        <f>IF(ISERROR(VLOOKUP(BT52,Accueil!$W$17:$W$22,1,0)),1,0)</f>
        <v>0</v>
      </c>
      <c r="FX52" s="158">
        <f>IF(ISERROR(VLOOKUP(BU52,Accueil!$W$17:$W$22,1,0)),1,0)</f>
        <v>0</v>
      </c>
      <c r="FY52" s="158">
        <f>IF(ISERROR(VLOOKUP(BV52,Accueil!$W$17:$W$22,1,0)),1,0)</f>
        <v>0</v>
      </c>
      <c r="FZ52" s="158">
        <f>IF(ISERROR(VLOOKUP(BW52,Accueil!$W$17:$W$22,1,0)),1,0)</f>
        <v>0</v>
      </c>
      <c r="GA52" s="158">
        <f>IF(ISERROR(VLOOKUP(BX52,Accueil!$W$17:$W$22,1,0)),1,0)</f>
        <v>0</v>
      </c>
      <c r="GB52" s="158">
        <f>IF(ISERROR(VLOOKUP(BY52,Accueil!$W$17:$W$22,1,0)),1,0)</f>
        <v>0</v>
      </c>
      <c r="GC52" s="158">
        <f>IF(ISERROR(VLOOKUP(BZ52,Accueil!$W$17:$W$22,1,0)),1,0)</f>
        <v>0</v>
      </c>
      <c r="GD52" s="158">
        <f>IF(ISERROR(VLOOKUP(CA52,Accueil!$W$17:$W$22,1,0)),1,0)</f>
        <v>0</v>
      </c>
      <c r="GE52" s="158">
        <f>IF(ISERROR(VLOOKUP(CB52,Accueil!$W$17:$W$22,1,0)),1,0)</f>
        <v>0</v>
      </c>
      <c r="GF52" s="158">
        <f>IF(ISERROR(VLOOKUP(CC52,Accueil!$W$17:$W$22,1,0)),1,0)</f>
        <v>0</v>
      </c>
      <c r="GG52" s="158">
        <f>IF(ISERROR(VLOOKUP(CD52,Accueil!$W$17:$W$22,1,0)),1,0)</f>
        <v>0</v>
      </c>
      <c r="GH52" s="158">
        <f>IF(ISERROR(VLOOKUP(CE52,Accueil!$W$17:$W$22,1,0)),1,0)</f>
        <v>0</v>
      </c>
      <c r="GI52" s="158">
        <f>IF(ISERROR(VLOOKUP(CF52,Accueil!$W$17:$W$22,1,0)),1,0)</f>
        <v>0</v>
      </c>
      <c r="GJ52" s="158">
        <f>IF(ISERROR(VLOOKUP(CG52,Accueil!$W$17:$W$22,1,0)),1,0)</f>
        <v>0</v>
      </c>
      <c r="GK52" s="158">
        <f>IF(ISERROR(VLOOKUP(CH52,Accueil!$W$17:$W$22,1,0)),1,0)</f>
        <v>0</v>
      </c>
      <c r="GL52" s="158">
        <f>IF(ISERROR(VLOOKUP(CI52,Accueil!$W$17:$W$22,1,0)),1,0)</f>
        <v>0</v>
      </c>
      <c r="GM52" s="158">
        <f>IF(ISERROR(VLOOKUP(CJ52,Accueil!$W$17:$W$22,1,0)),1,0)</f>
        <v>0</v>
      </c>
      <c r="GN52" s="158">
        <f>IF(ISERROR(VLOOKUP(CK52,Accueil!$W$17:$W$22,1,0)),1,0)</f>
        <v>0</v>
      </c>
      <c r="GO52" s="158">
        <f>IF(ISERROR(VLOOKUP(CL52,Accueil!$W$17:$W$22,1,0)),1,0)</f>
        <v>0</v>
      </c>
      <c r="GP52" s="158">
        <f>IF(ISERROR(VLOOKUP(CM52,Accueil!$W$17:$W$22,1,0)),1,0)</f>
        <v>0</v>
      </c>
      <c r="GQ52" s="158">
        <f>IF(ISERROR(VLOOKUP(CN52,Accueil!$W$17:$W$22,1,0)),1,0)</f>
        <v>0</v>
      </c>
      <c r="GR52" s="158">
        <f>IF(ISERROR(VLOOKUP(CO52,Accueil!$W$17:$W$22,1,0)),1,0)</f>
        <v>0</v>
      </c>
      <c r="GS52" s="158">
        <f>IF(ISERROR(VLOOKUP(CP52,Accueil!$W$17:$W$22,1,0)),1,0)</f>
        <v>0</v>
      </c>
      <c r="GT52" s="158">
        <f>IF(ISERROR(VLOOKUP(CQ52,Accueil!$W$17:$W$22,1,0)),1,0)</f>
        <v>0</v>
      </c>
      <c r="GU52" s="158">
        <f>IF(ISERROR(VLOOKUP(CR52,Accueil!$W$17:$W$22,1,0)),1,0)</f>
        <v>0</v>
      </c>
      <c r="GV52" s="158">
        <f>IF(ISERROR(VLOOKUP(CS52,Accueil!$W$17:$W$22,1,0)),1,0)</f>
        <v>0</v>
      </c>
      <c r="GW52" s="158">
        <f>IF(ISERROR(VLOOKUP(CT52,Accueil!$W$17:$W$22,1,0)),1,0)</f>
        <v>0</v>
      </c>
      <c r="GX52" s="158">
        <f>IF(ISERROR(VLOOKUP(CU52,Accueil!$W$17:$W$22,1,0)),1,0)</f>
        <v>0</v>
      </c>
      <c r="GY52" s="158">
        <f>IF(ISERROR(VLOOKUP(CV52,Accueil!$W$17:$W$22,1,0)),1,0)</f>
        <v>0</v>
      </c>
      <c r="GZ52" s="158">
        <f>IF(ISERROR(VLOOKUP(CW52,Accueil!$W$17:$W$22,1,0)),1,0)</f>
        <v>0</v>
      </c>
      <c r="HA52" s="158">
        <f>IF(ISERROR(VLOOKUP(CX52,Accueil!$W$17:$W$22,1,0)),1,0)</f>
        <v>0</v>
      </c>
      <c r="HB52" s="158">
        <f>IF(ISERROR(VLOOKUP(CY52,Accueil!$W$17:$W$22,1,0)),1,0)</f>
        <v>0</v>
      </c>
      <c r="HC52" s="158">
        <f>IF(ISERROR(VLOOKUP(CZ52,Accueil!$W$17:$W$22,1,0)),1,0)</f>
        <v>0</v>
      </c>
      <c r="HD52" s="158">
        <f>IF(ISERROR(VLOOKUP(DA52,Accueil!$W$17:$W$22,1,0)),1,0)</f>
        <v>0</v>
      </c>
    </row>
    <row r="53" spans="1:212" ht="12.75" customHeight="1">
      <c r="A53" s="360"/>
      <c r="B53" s="12">
        <v>45</v>
      </c>
      <c r="C53" s="26" t="str">
        <f>IF(Accueil!E57="","",Accueil!E57)</f>
        <v/>
      </c>
      <c r="D53" s="27" t="str">
        <f>IF(Accueil!F57="","",Accueil!F57)</f>
        <v/>
      </c>
      <c r="E53" s="83" t="str">
        <f t="shared" si="6"/>
        <v/>
      </c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12">
        <v>45</v>
      </c>
      <c r="DC53" s="11" t="str">
        <f>IF(D53="","",COUNTIF(F53:DA53,Accueil!$AB$28)&amp;" / "&amp;COUNTIF($F$8:$DA$8,"&gt;0")-(COUNTIF(F53:DA53,Accueil!$AG$26)))</f>
        <v/>
      </c>
      <c r="DD53" s="110" t="str">
        <f>IF(D53="","",COUNTIF(F53:DA53,Accueil!$AB$26))</f>
        <v/>
      </c>
      <c r="DE53" s="110" t="str">
        <f>IF(D53="","",IF(COUNTIF($F$8:$DA$8,"&gt;=0")-(COUNTIF(G53:DB53,Accueil!$AG$26))&lt;0,0,COUNTIF($F$8:$DA$8,"&gt;=0")-(COUNTIF(G53:DB53,Accueil!$AG$26))))</f>
        <v/>
      </c>
      <c r="DF53" s="11" t="str">
        <f t="shared" si="7"/>
        <v/>
      </c>
      <c r="DG53" s="29" t="str">
        <f t="shared" si="8"/>
        <v/>
      </c>
      <c r="DH53" s="158">
        <f t="shared" si="9"/>
        <v>0</v>
      </c>
      <c r="DI53" s="158">
        <f>IF(ISERROR(VLOOKUP(F53,Accueil!$W$17:$W$22,1,0)),1,0)</f>
        <v>0</v>
      </c>
      <c r="DJ53" s="158">
        <f>IF(ISERROR(VLOOKUP(G53,Accueil!$W$17:$W$22,1,0)),1,0)</f>
        <v>0</v>
      </c>
      <c r="DK53" s="158">
        <f>IF(ISERROR(VLOOKUP(H53,Accueil!$W$17:$W$22,1,0)),1,0)</f>
        <v>0</v>
      </c>
      <c r="DL53" s="158">
        <f>IF(ISERROR(VLOOKUP(I53,Accueil!$W$17:$W$22,1,0)),1,0)</f>
        <v>0</v>
      </c>
      <c r="DM53" s="158">
        <f>IF(ISERROR(VLOOKUP(J53,Accueil!$W$17:$W$22,1,0)),1,0)</f>
        <v>0</v>
      </c>
      <c r="DN53" s="158">
        <f>IF(ISERROR(VLOOKUP(K53,Accueil!$W$17:$W$22,1,0)),1,0)</f>
        <v>0</v>
      </c>
      <c r="DO53" s="158">
        <f>IF(ISERROR(VLOOKUP(L53,Accueil!$W$17:$W$22,1,0)),1,0)</f>
        <v>0</v>
      </c>
      <c r="DP53" s="158">
        <f>IF(ISERROR(VLOOKUP(M53,Accueil!$W$17:$W$22,1,0)),1,0)</f>
        <v>0</v>
      </c>
      <c r="DQ53" s="158">
        <f>IF(ISERROR(VLOOKUP(N53,Accueil!$W$17:$W$22,1,0)),1,0)</f>
        <v>0</v>
      </c>
      <c r="DR53" s="158">
        <f>IF(ISERROR(VLOOKUP(O53,Accueil!$W$17:$W$22,1,0)),1,0)</f>
        <v>0</v>
      </c>
      <c r="DS53" s="158">
        <f>IF(ISERROR(VLOOKUP(P53,Accueil!$W$17:$W$22,1,0)),1,0)</f>
        <v>0</v>
      </c>
      <c r="DT53" s="158">
        <f>IF(ISERROR(VLOOKUP(Q53,Accueil!$W$17:$W$22,1,0)),1,0)</f>
        <v>0</v>
      </c>
      <c r="DU53" s="158">
        <f>IF(ISERROR(VLOOKUP(R53,Accueil!$W$17:$W$22,1,0)),1,0)</f>
        <v>0</v>
      </c>
      <c r="DV53" s="158">
        <f>IF(ISERROR(VLOOKUP(S53,Accueil!$W$17:$W$22,1,0)),1,0)</f>
        <v>0</v>
      </c>
      <c r="DW53" s="158">
        <f>IF(ISERROR(VLOOKUP(T53,Accueil!$W$17:$W$22,1,0)),1,0)</f>
        <v>0</v>
      </c>
      <c r="DX53" s="158">
        <f>IF(ISERROR(VLOOKUP(U53,Accueil!$W$17:$W$22,1,0)),1,0)</f>
        <v>0</v>
      </c>
      <c r="DY53" s="158">
        <f>IF(ISERROR(VLOOKUP(V53,Accueil!$W$17:$W$22,1,0)),1,0)</f>
        <v>0</v>
      </c>
      <c r="DZ53" s="158">
        <f>IF(ISERROR(VLOOKUP(W53,Accueil!$W$17:$W$22,1,0)),1,0)</f>
        <v>0</v>
      </c>
      <c r="EA53" s="158">
        <f>IF(ISERROR(VLOOKUP(X53,Accueil!$W$17:$W$22,1,0)),1,0)</f>
        <v>0</v>
      </c>
      <c r="EB53" s="158">
        <f>IF(ISERROR(VLOOKUP(Y53,Accueil!$W$17:$W$22,1,0)),1,0)</f>
        <v>0</v>
      </c>
      <c r="EC53" s="158">
        <f>IF(ISERROR(VLOOKUP(Z53,Accueil!$W$17:$W$22,1,0)),1,0)</f>
        <v>0</v>
      </c>
      <c r="ED53" s="158">
        <f>IF(ISERROR(VLOOKUP(AA53,Accueil!$W$17:$W$22,1,0)),1,0)</f>
        <v>0</v>
      </c>
      <c r="EE53" s="158">
        <f>IF(ISERROR(VLOOKUP(AB53,Accueil!$W$17:$W$22,1,0)),1,0)</f>
        <v>0</v>
      </c>
      <c r="EF53" s="158">
        <f>IF(ISERROR(VLOOKUP(AC53,Accueil!$W$17:$W$22,1,0)),1,0)</f>
        <v>0</v>
      </c>
      <c r="EG53" s="158">
        <f>IF(ISERROR(VLOOKUP(AD53,Accueil!$W$17:$W$22,1,0)),1,0)</f>
        <v>0</v>
      </c>
      <c r="EH53" s="158">
        <f>IF(ISERROR(VLOOKUP(AE53,Accueil!$W$17:$W$22,1,0)),1,0)</f>
        <v>0</v>
      </c>
      <c r="EI53" s="158">
        <f>IF(ISERROR(VLOOKUP(AF53,Accueil!$W$17:$W$22,1,0)),1,0)</f>
        <v>0</v>
      </c>
      <c r="EJ53" s="158">
        <f>IF(ISERROR(VLOOKUP(AG53,Accueil!$W$17:$W$22,1,0)),1,0)</f>
        <v>0</v>
      </c>
      <c r="EK53" s="158">
        <f>IF(ISERROR(VLOOKUP(AH53,Accueil!$W$17:$W$22,1,0)),1,0)</f>
        <v>0</v>
      </c>
      <c r="EL53" s="158">
        <f>IF(ISERROR(VLOOKUP(AI53,Accueil!$W$17:$W$22,1,0)),1,0)</f>
        <v>0</v>
      </c>
      <c r="EM53" s="158">
        <f>IF(ISERROR(VLOOKUP(AJ53,Accueil!$W$17:$W$22,1,0)),1,0)</f>
        <v>0</v>
      </c>
      <c r="EN53" s="158">
        <f>IF(ISERROR(VLOOKUP(AK53,Accueil!$W$17:$W$22,1,0)),1,0)</f>
        <v>0</v>
      </c>
      <c r="EO53" s="158">
        <f>IF(ISERROR(VLOOKUP(AL53,Accueil!$W$17:$W$22,1,0)),1,0)</f>
        <v>0</v>
      </c>
      <c r="EP53" s="158">
        <f>IF(ISERROR(VLOOKUP(AM53,Accueil!$W$17:$W$22,1,0)),1,0)</f>
        <v>0</v>
      </c>
      <c r="EQ53" s="158">
        <f>IF(ISERROR(VLOOKUP(AN53,Accueil!$W$17:$W$22,1,0)),1,0)</f>
        <v>0</v>
      </c>
      <c r="ER53" s="158">
        <f>IF(ISERROR(VLOOKUP(AO53,Accueil!$W$17:$W$22,1,0)),1,0)</f>
        <v>0</v>
      </c>
      <c r="ES53" s="158">
        <f>IF(ISERROR(VLOOKUP(AP53,Accueil!$W$17:$W$22,1,0)),1,0)</f>
        <v>0</v>
      </c>
      <c r="ET53" s="158">
        <f>IF(ISERROR(VLOOKUP(AQ53,Accueil!$W$17:$W$22,1,0)),1,0)</f>
        <v>0</v>
      </c>
      <c r="EU53" s="158">
        <f>IF(ISERROR(VLOOKUP(AR53,Accueil!$W$17:$W$22,1,0)),1,0)</f>
        <v>0</v>
      </c>
      <c r="EV53" s="158">
        <f>IF(ISERROR(VLOOKUP(AS53,Accueil!$W$17:$W$22,1,0)),1,0)</f>
        <v>0</v>
      </c>
      <c r="EW53" s="158">
        <f>IF(ISERROR(VLOOKUP(AT53,Accueil!$W$17:$W$22,1,0)),1,0)</f>
        <v>0</v>
      </c>
      <c r="EX53" s="158">
        <f>IF(ISERROR(VLOOKUP(AU53,Accueil!$W$17:$W$22,1,0)),1,0)</f>
        <v>0</v>
      </c>
      <c r="EY53" s="158">
        <f>IF(ISERROR(VLOOKUP(AV53,Accueil!$W$17:$W$22,1,0)),1,0)</f>
        <v>0</v>
      </c>
      <c r="EZ53" s="158">
        <f>IF(ISERROR(VLOOKUP(AW53,Accueil!$W$17:$W$22,1,0)),1,0)</f>
        <v>0</v>
      </c>
      <c r="FA53" s="158">
        <f>IF(ISERROR(VLOOKUP(AX53,Accueil!$W$17:$W$22,1,0)),1,0)</f>
        <v>0</v>
      </c>
      <c r="FB53" s="158">
        <f>IF(ISERROR(VLOOKUP(AY53,Accueil!$W$17:$W$22,1,0)),1,0)</f>
        <v>0</v>
      </c>
      <c r="FC53" s="158">
        <f>IF(ISERROR(VLOOKUP(AZ53,Accueil!$W$17:$W$22,1,0)),1,0)</f>
        <v>0</v>
      </c>
      <c r="FD53" s="158">
        <f>IF(ISERROR(VLOOKUP(BA53,Accueil!$W$17:$W$22,1,0)),1,0)</f>
        <v>0</v>
      </c>
      <c r="FE53" s="158">
        <f>IF(ISERROR(VLOOKUP(BB53,Accueil!$W$17:$W$22,1,0)),1,0)</f>
        <v>0</v>
      </c>
      <c r="FF53" s="158">
        <f>IF(ISERROR(VLOOKUP(BC53,Accueil!$W$17:$W$22,1,0)),1,0)</f>
        <v>0</v>
      </c>
      <c r="FG53" s="158">
        <f>IF(ISERROR(VLOOKUP(BD53,Accueil!$W$17:$W$22,1,0)),1,0)</f>
        <v>0</v>
      </c>
      <c r="FH53" s="158">
        <f>IF(ISERROR(VLOOKUP(BE53,Accueil!$W$17:$W$22,1,0)),1,0)</f>
        <v>0</v>
      </c>
      <c r="FI53" s="158">
        <f>IF(ISERROR(VLOOKUP(BF53,Accueil!$W$17:$W$22,1,0)),1,0)</f>
        <v>0</v>
      </c>
      <c r="FJ53" s="158">
        <f>IF(ISERROR(VLOOKUP(BG53,Accueil!$W$17:$W$22,1,0)),1,0)</f>
        <v>0</v>
      </c>
      <c r="FK53" s="158">
        <f>IF(ISERROR(VLOOKUP(BH53,Accueil!$W$17:$W$22,1,0)),1,0)</f>
        <v>0</v>
      </c>
      <c r="FL53" s="158">
        <f>IF(ISERROR(VLOOKUP(BI53,Accueil!$W$17:$W$22,1,0)),1,0)</f>
        <v>0</v>
      </c>
      <c r="FM53" s="158">
        <f>IF(ISERROR(VLOOKUP(BJ53,Accueil!$W$17:$W$22,1,0)),1,0)</f>
        <v>0</v>
      </c>
      <c r="FN53" s="158">
        <f>IF(ISERROR(VLOOKUP(BK53,Accueil!$W$17:$W$22,1,0)),1,0)</f>
        <v>0</v>
      </c>
      <c r="FO53" s="158">
        <f>IF(ISERROR(VLOOKUP(BL53,Accueil!$W$17:$W$22,1,0)),1,0)</f>
        <v>0</v>
      </c>
      <c r="FP53" s="158">
        <f>IF(ISERROR(VLOOKUP(BM53,Accueil!$W$17:$W$22,1,0)),1,0)</f>
        <v>0</v>
      </c>
      <c r="FQ53" s="158">
        <f>IF(ISERROR(VLOOKUP(BN53,Accueil!$W$17:$W$22,1,0)),1,0)</f>
        <v>0</v>
      </c>
      <c r="FR53" s="158">
        <f>IF(ISERROR(VLOOKUP(BO53,Accueil!$W$17:$W$22,1,0)),1,0)</f>
        <v>0</v>
      </c>
      <c r="FS53" s="158">
        <f>IF(ISERROR(VLOOKUP(BP53,Accueil!$W$17:$W$22,1,0)),1,0)</f>
        <v>0</v>
      </c>
      <c r="FT53" s="158">
        <f>IF(ISERROR(VLOOKUP(BQ53,Accueil!$W$17:$W$22,1,0)),1,0)</f>
        <v>0</v>
      </c>
      <c r="FU53" s="158">
        <f>IF(ISERROR(VLOOKUP(BR53,Accueil!$W$17:$W$22,1,0)),1,0)</f>
        <v>0</v>
      </c>
      <c r="FV53" s="158">
        <f>IF(ISERROR(VLOOKUP(BS53,Accueil!$W$17:$W$22,1,0)),1,0)</f>
        <v>0</v>
      </c>
      <c r="FW53" s="158">
        <f>IF(ISERROR(VLOOKUP(BT53,Accueil!$W$17:$W$22,1,0)),1,0)</f>
        <v>0</v>
      </c>
      <c r="FX53" s="158">
        <f>IF(ISERROR(VLOOKUP(BU53,Accueil!$W$17:$W$22,1,0)),1,0)</f>
        <v>0</v>
      </c>
      <c r="FY53" s="158">
        <f>IF(ISERROR(VLOOKUP(BV53,Accueil!$W$17:$W$22,1,0)),1,0)</f>
        <v>0</v>
      </c>
      <c r="FZ53" s="158">
        <f>IF(ISERROR(VLOOKUP(BW53,Accueil!$W$17:$W$22,1,0)),1,0)</f>
        <v>0</v>
      </c>
      <c r="GA53" s="158">
        <f>IF(ISERROR(VLOOKUP(BX53,Accueil!$W$17:$W$22,1,0)),1,0)</f>
        <v>0</v>
      </c>
      <c r="GB53" s="158">
        <f>IF(ISERROR(VLOOKUP(BY53,Accueil!$W$17:$W$22,1,0)),1,0)</f>
        <v>0</v>
      </c>
      <c r="GC53" s="158">
        <f>IF(ISERROR(VLOOKUP(BZ53,Accueil!$W$17:$W$22,1,0)),1,0)</f>
        <v>0</v>
      </c>
      <c r="GD53" s="158">
        <f>IF(ISERROR(VLOOKUP(CA53,Accueil!$W$17:$W$22,1,0)),1,0)</f>
        <v>0</v>
      </c>
      <c r="GE53" s="158">
        <f>IF(ISERROR(VLOOKUP(CB53,Accueil!$W$17:$W$22,1,0)),1,0)</f>
        <v>0</v>
      </c>
      <c r="GF53" s="158">
        <f>IF(ISERROR(VLOOKUP(CC53,Accueil!$W$17:$W$22,1,0)),1,0)</f>
        <v>0</v>
      </c>
      <c r="GG53" s="158">
        <f>IF(ISERROR(VLOOKUP(CD53,Accueil!$W$17:$W$22,1,0)),1,0)</f>
        <v>0</v>
      </c>
      <c r="GH53" s="158">
        <f>IF(ISERROR(VLOOKUP(CE53,Accueil!$W$17:$W$22,1,0)),1,0)</f>
        <v>0</v>
      </c>
      <c r="GI53" s="158">
        <f>IF(ISERROR(VLOOKUP(CF53,Accueil!$W$17:$W$22,1,0)),1,0)</f>
        <v>0</v>
      </c>
      <c r="GJ53" s="158">
        <f>IF(ISERROR(VLOOKUP(CG53,Accueil!$W$17:$W$22,1,0)),1,0)</f>
        <v>0</v>
      </c>
      <c r="GK53" s="158">
        <f>IF(ISERROR(VLOOKUP(CH53,Accueil!$W$17:$W$22,1,0)),1,0)</f>
        <v>0</v>
      </c>
      <c r="GL53" s="158">
        <f>IF(ISERROR(VLOOKUP(CI53,Accueil!$W$17:$W$22,1,0)),1,0)</f>
        <v>0</v>
      </c>
      <c r="GM53" s="158">
        <f>IF(ISERROR(VLOOKUP(CJ53,Accueil!$W$17:$W$22,1,0)),1,0)</f>
        <v>0</v>
      </c>
      <c r="GN53" s="158">
        <f>IF(ISERROR(VLOOKUP(CK53,Accueil!$W$17:$W$22,1,0)),1,0)</f>
        <v>0</v>
      </c>
      <c r="GO53" s="158">
        <f>IF(ISERROR(VLOOKUP(CL53,Accueil!$W$17:$W$22,1,0)),1,0)</f>
        <v>0</v>
      </c>
      <c r="GP53" s="158">
        <f>IF(ISERROR(VLOOKUP(CM53,Accueil!$W$17:$W$22,1,0)),1,0)</f>
        <v>0</v>
      </c>
      <c r="GQ53" s="158">
        <f>IF(ISERROR(VLOOKUP(CN53,Accueil!$W$17:$W$22,1,0)),1,0)</f>
        <v>0</v>
      </c>
      <c r="GR53" s="158">
        <f>IF(ISERROR(VLOOKUP(CO53,Accueil!$W$17:$W$22,1,0)),1,0)</f>
        <v>0</v>
      </c>
      <c r="GS53" s="158">
        <f>IF(ISERROR(VLOOKUP(CP53,Accueil!$W$17:$W$22,1,0)),1,0)</f>
        <v>0</v>
      </c>
      <c r="GT53" s="158">
        <f>IF(ISERROR(VLOOKUP(CQ53,Accueil!$W$17:$W$22,1,0)),1,0)</f>
        <v>0</v>
      </c>
      <c r="GU53" s="158">
        <f>IF(ISERROR(VLOOKUP(CR53,Accueil!$W$17:$W$22,1,0)),1,0)</f>
        <v>0</v>
      </c>
      <c r="GV53" s="158">
        <f>IF(ISERROR(VLOOKUP(CS53,Accueil!$W$17:$W$22,1,0)),1,0)</f>
        <v>0</v>
      </c>
      <c r="GW53" s="158">
        <f>IF(ISERROR(VLOOKUP(CT53,Accueil!$W$17:$W$22,1,0)),1,0)</f>
        <v>0</v>
      </c>
      <c r="GX53" s="158">
        <f>IF(ISERROR(VLOOKUP(CU53,Accueil!$W$17:$W$22,1,0)),1,0)</f>
        <v>0</v>
      </c>
      <c r="GY53" s="158">
        <f>IF(ISERROR(VLOOKUP(CV53,Accueil!$W$17:$W$22,1,0)),1,0)</f>
        <v>0</v>
      </c>
      <c r="GZ53" s="158">
        <f>IF(ISERROR(VLOOKUP(CW53,Accueil!$W$17:$W$22,1,0)),1,0)</f>
        <v>0</v>
      </c>
      <c r="HA53" s="158">
        <f>IF(ISERROR(VLOOKUP(CX53,Accueil!$W$17:$W$22,1,0)),1,0)</f>
        <v>0</v>
      </c>
      <c r="HB53" s="158">
        <f>IF(ISERROR(VLOOKUP(CY53,Accueil!$W$17:$W$22,1,0)),1,0)</f>
        <v>0</v>
      </c>
      <c r="HC53" s="158">
        <f>IF(ISERROR(VLOOKUP(CZ53,Accueil!$W$17:$W$22,1,0)),1,0)</f>
        <v>0</v>
      </c>
      <c r="HD53" s="158">
        <f>IF(ISERROR(VLOOKUP(DA53,Accueil!$W$17:$W$22,1,0)),1,0)</f>
        <v>0</v>
      </c>
    </row>
    <row r="54" spans="1:212" ht="12.75" customHeight="1">
      <c r="A54" s="360"/>
      <c r="B54" s="12">
        <v>46</v>
      </c>
      <c r="C54" s="26" t="str">
        <f>IF(Accueil!E58="","",Accueil!E58)</f>
        <v/>
      </c>
      <c r="D54" s="27" t="str">
        <f>IF(Accueil!F58="","",Accueil!F58)</f>
        <v/>
      </c>
      <c r="E54" s="83" t="str">
        <f t="shared" si="6"/>
        <v/>
      </c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  <c r="AW54" s="244"/>
      <c r="AX54" s="244"/>
      <c r="AY54" s="244"/>
      <c r="AZ54" s="244"/>
      <c r="BA54" s="244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12">
        <v>46</v>
      </c>
      <c r="DC54" s="11" t="str">
        <f>IF(D54="","",COUNTIF(F54:DA54,Accueil!$AB$28)&amp;" / "&amp;COUNTIF($F$8:$DA$8,"&gt;0")-(COUNTIF(F54:DA54,Accueil!$AG$26)))</f>
        <v/>
      </c>
      <c r="DD54" s="110" t="str">
        <f>IF(D54="","",COUNTIF(F54:DA54,Accueil!$AB$26))</f>
        <v/>
      </c>
      <c r="DE54" s="110" t="str">
        <f>IF(D54="","",IF(COUNTIF($F$8:$DA$8,"&gt;=0")-(COUNTIF(G54:DB54,Accueil!$AG$26))&lt;0,0,COUNTIF($F$8:$DA$8,"&gt;=0")-(COUNTIF(G54:DB54,Accueil!$AG$26))))</f>
        <v/>
      </c>
      <c r="DF54" s="11" t="str">
        <f t="shared" si="7"/>
        <v/>
      </c>
      <c r="DG54" s="29" t="str">
        <f t="shared" si="8"/>
        <v/>
      </c>
      <c r="DH54" s="158">
        <f t="shared" si="9"/>
        <v>0</v>
      </c>
      <c r="DI54" s="158">
        <f>IF(ISERROR(VLOOKUP(F54,Accueil!$W$17:$W$22,1,0)),1,0)</f>
        <v>0</v>
      </c>
      <c r="DJ54" s="158">
        <f>IF(ISERROR(VLOOKUP(G54,Accueil!$W$17:$W$22,1,0)),1,0)</f>
        <v>0</v>
      </c>
      <c r="DK54" s="158">
        <f>IF(ISERROR(VLOOKUP(H54,Accueil!$W$17:$W$22,1,0)),1,0)</f>
        <v>0</v>
      </c>
      <c r="DL54" s="158">
        <f>IF(ISERROR(VLOOKUP(I54,Accueil!$W$17:$W$22,1,0)),1,0)</f>
        <v>0</v>
      </c>
      <c r="DM54" s="158">
        <f>IF(ISERROR(VLOOKUP(J54,Accueil!$W$17:$W$22,1,0)),1,0)</f>
        <v>0</v>
      </c>
      <c r="DN54" s="158">
        <f>IF(ISERROR(VLOOKUP(K54,Accueil!$W$17:$W$22,1,0)),1,0)</f>
        <v>0</v>
      </c>
      <c r="DO54" s="158">
        <f>IF(ISERROR(VLOOKUP(L54,Accueil!$W$17:$W$22,1,0)),1,0)</f>
        <v>0</v>
      </c>
      <c r="DP54" s="158">
        <f>IF(ISERROR(VLOOKUP(M54,Accueil!$W$17:$W$22,1,0)),1,0)</f>
        <v>0</v>
      </c>
      <c r="DQ54" s="158">
        <f>IF(ISERROR(VLOOKUP(N54,Accueil!$W$17:$W$22,1,0)),1,0)</f>
        <v>0</v>
      </c>
      <c r="DR54" s="158">
        <f>IF(ISERROR(VLOOKUP(O54,Accueil!$W$17:$W$22,1,0)),1,0)</f>
        <v>0</v>
      </c>
      <c r="DS54" s="158">
        <f>IF(ISERROR(VLOOKUP(P54,Accueil!$W$17:$W$22,1,0)),1,0)</f>
        <v>0</v>
      </c>
      <c r="DT54" s="158">
        <f>IF(ISERROR(VLOOKUP(Q54,Accueil!$W$17:$W$22,1,0)),1,0)</f>
        <v>0</v>
      </c>
      <c r="DU54" s="158">
        <f>IF(ISERROR(VLOOKUP(R54,Accueil!$W$17:$W$22,1,0)),1,0)</f>
        <v>0</v>
      </c>
      <c r="DV54" s="158">
        <f>IF(ISERROR(VLOOKUP(S54,Accueil!$W$17:$W$22,1,0)),1,0)</f>
        <v>0</v>
      </c>
      <c r="DW54" s="158">
        <f>IF(ISERROR(VLOOKUP(T54,Accueil!$W$17:$W$22,1,0)),1,0)</f>
        <v>0</v>
      </c>
      <c r="DX54" s="158">
        <f>IF(ISERROR(VLOOKUP(U54,Accueil!$W$17:$W$22,1,0)),1,0)</f>
        <v>0</v>
      </c>
      <c r="DY54" s="158">
        <f>IF(ISERROR(VLOOKUP(V54,Accueil!$W$17:$W$22,1,0)),1,0)</f>
        <v>0</v>
      </c>
      <c r="DZ54" s="158">
        <f>IF(ISERROR(VLOOKUP(W54,Accueil!$W$17:$W$22,1,0)),1,0)</f>
        <v>0</v>
      </c>
      <c r="EA54" s="158">
        <f>IF(ISERROR(VLOOKUP(X54,Accueil!$W$17:$W$22,1,0)),1,0)</f>
        <v>0</v>
      </c>
      <c r="EB54" s="158">
        <f>IF(ISERROR(VLOOKUP(Y54,Accueil!$W$17:$W$22,1,0)),1,0)</f>
        <v>0</v>
      </c>
      <c r="EC54" s="158">
        <f>IF(ISERROR(VLOOKUP(Z54,Accueil!$W$17:$W$22,1,0)),1,0)</f>
        <v>0</v>
      </c>
      <c r="ED54" s="158">
        <f>IF(ISERROR(VLOOKUP(AA54,Accueil!$W$17:$W$22,1,0)),1,0)</f>
        <v>0</v>
      </c>
      <c r="EE54" s="158">
        <f>IF(ISERROR(VLOOKUP(AB54,Accueil!$W$17:$W$22,1,0)),1,0)</f>
        <v>0</v>
      </c>
      <c r="EF54" s="158">
        <f>IF(ISERROR(VLOOKUP(AC54,Accueil!$W$17:$W$22,1,0)),1,0)</f>
        <v>0</v>
      </c>
      <c r="EG54" s="158">
        <f>IF(ISERROR(VLOOKUP(AD54,Accueil!$W$17:$W$22,1,0)),1,0)</f>
        <v>0</v>
      </c>
      <c r="EH54" s="158">
        <f>IF(ISERROR(VLOOKUP(AE54,Accueil!$W$17:$W$22,1,0)),1,0)</f>
        <v>0</v>
      </c>
      <c r="EI54" s="158">
        <f>IF(ISERROR(VLOOKUP(AF54,Accueil!$W$17:$W$22,1,0)),1,0)</f>
        <v>0</v>
      </c>
      <c r="EJ54" s="158">
        <f>IF(ISERROR(VLOOKUP(AG54,Accueil!$W$17:$W$22,1,0)),1,0)</f>
        <v>0</v>
      </c>
      <c r="EK54" s="158">
        <f>IF(ISERROR(VLOOKUP(AH54,Accueil!$W$17:$W$22,1,0)),1,0)</f>
        <v>0</v>
      </c>
      <c r="EL54" s="158">
        <f>IF(ISERROR(VLOOKUP(AI54,Accueil!$W$17:$W$22,1,0)),1,0)</f>
        <v>0</v>
      </c>
      <c r="EM54" s="158">
        <f>IF(ISERROR(VLOOKUP(AJ54,Accueil!$W$17:$W$22,1,0)),1,0)</f>
        <v>0</v>
      </c>
      <c r="EN54" s="158">
        <f>IF(ISERROR(VLOOKUP(AK54,Accueil!$W$17:$W$22,1,0)),1,0)</f>
        <v>0</v>
      </c>
      <c r="EO54" s="158">
        <f>IF(ISERROR(VLOOKUP(AL54,Accueil!$W$17:$W$22,1,0)),1,0)</f>
        <v>0</v>
      </c>
      <c r="EP54" s="158">
        <f>IF(ISERROR(VLOOKUP(AM54,Accueil!$W$17:$W$22,1,0)),1,0)</f>
        <v>0</v>
      </c>
      <c r="EQ54" s="158">
        <f>IF(ISERROR(VLOOKUP(AN54,Accueil!$W$17:$W$22,1,0)),1,0)</f>
        <v>0</v>
      </c>
      <c r="ER54" s="158">
        <f>IF(ISERROR(VLOOKUP(AO54,Accueil!$W$17:$W$22,1,0)),1,0)</f>
        <v>0</v>
      </c>
      <c r="ES54" s="158">
        <f>IF(ISERROR(VLOOKUP(AP54,Accueil!$W$17:$W$22,1,0)),1,0)</f>
        <v>0</v>
      </c>
      <c r="ET54" s="158">
        <f>IF(ISERROR(VLOOKUP(AQ54,Accueil!$W$17:$W$22,1,0)),1,0)</f>
        <v>0</v>
      </c>
      <c r="EU54" s="158">
        <f>IF(ISERROR(VLOOKUP(AR54,Accueil!$W$17:$W$22,1,0)),1,0)</f>
        <v>0</v>
      </c>
      <c r="EV54" s="158">
        <f>IF(ISERROR(VLOOKUP(AS54,Accueil!$W$17:$W$22,1,0)),1,0)</f>
        <v>0</v>
      </c>
      <c r="EW54" s="158">
        <f>IF(ISERROR(VLOOKUP(AT54,Accueil!$W$17:$W$22,1,0)),1,0)</f>
        <v>0</v>
      </c>
      <c r="EX54" s="158">
        <f>IF(ISERROR(VLOOKUP(AU54,Accueil!$W$17:$W$22,1,0)),1,0)</f>
        <v>0</v>
      </c>
      <c r="EY54" s="158">
        <f>IF(ISERROR(VLOOKUP(AV54,Accueil!$W$17:$W$22,1,0)),1,0)</f>
        <v>0</v>
      </c>
      <c r="EZ54" s="158">
        <f>IF(ISERROR(VLOOKUP(AW54,Accueil!$W$17:$W$22,1,0)),1,0)</f>
        <v>0</v>
      </c>
      <c r="FA54" s="158">
        <f>IF(ISERROR(VLOOKUP(AX54,Accueil!$W$17:$W$22,1,0)),1,0)</f>
        <v>0</v>
      </c>
      <c r="FB54" s="158">
        <f>IF(ISERROR(VLOOKUP(AY54,Accueil!$W$17:$W$22,1,0)),1,0)</f>
        <v>0</v>
      </c>
      <c r="FC54" s="158">
        <f>IF(ISERROR(VLOOKUP(AZ54,Accueil!$W$17:$W$22,1,0)),1,0)</f>
        <v>0</v>
      </c>
      <c r="FD54" s="158">
        <f>IF(ISERROR(VLOOKUP(BA54,Accueil!$W$17:$W$22,1,0)),1,0)</f>
        <v>0</v>
      </c>
      <c r="FE54" s="158">
        <f>IF(ISERROR(VLOOKUP(BB54,Accueil!$W$17:$W$22,1,0)),1,0)</f>
        <v>0</v>
      </c>
      <c r="FF54" s="158">
        <f>IF(ISERROR(VLOOKUP(BC54,Accueil!$W$17:$W$22,1,0)),1,0)</f>
        <v>0</v>
      </c>
      <c r="FG54" s="158">
        <f>IF(ISERROR(VLOOKUP(BD54,Accueil!$W$17:$W$22,1,0)),1,0)</f>
        <v>0</v>
      </c>
      <c r="FH54" s="158">
        <f>IF(ISERROR(VLOOKUP(BE54,Accueil!$W$17:$W$22,1,0)),1,0)</f>
        <v>0</v>
      </c>
      <c r="FI54" s="158">
        <f>IF(ISERROR(VLOOKUP(BF54,Accueil!$W$17:$W$22,1,0)),1,0)</f>
        <v>0</v>
      </c>
      <c r="FJ54" s="158">
        <f>IF(ISERROR(VLOOKUP(BG54,Accueil!$W$17:$W$22,1,0)),1,0)</f>
        <v>0</v>
      </c>
      <c r="FK54" s="158">
        <f>IF(ISERROR(VLOOKUP(BH54,Accueil!$W$17:$W$22,1,0)),1,0)</f>
        <v>0</v>
      </c>
      <c r="FL54" s="158">
        <f>IF(ISERROR(VLOOKUP(BI54,Accueil!$W$17:$W$22,1,0)),1,0)</f>
        <v>0</v>
      </c>
      <c r="FM54" s="158">
        <f>IF(ISERROR(VLOOKUP(BJ54,Accueil!$W$17:$W$22,1,0)),1,0)</f>
        <v>0</v>
      </c>
      <c r="FN54" s="158">
        <f>IF(ISERROR(VLOOKUP(BK54,Accueil!$W$17:$W$22,1,0)),1,0)</f>
        <v>0</v>
      </c>
      <c r="FO54" s="158">
        <f>IF(ISERROR(VLOOKUP(BL54,Accueil!$W$17:$W$22,1,0)),1,0)</f>
        <v>0</v>
      </c>
      <c r="FP54" s="158">
        <f>IF(ISERROR(VLOOKUP(BM54,Accueil!$W$17:$W$22,1,0)),1,0)</f>
        <v>0</v>
      </c>
      <c r="FQ54" s="158">
        <f>IF(ISERROR(VLOOKUP(BN54,Accueil!$W$17:$W$22,1,0)),1,0)</f>
        <v>0</v>
      </c>
      <c r="FR54" s="158">
        <f>IF(ISERROR(VLOOKUP(BO54,Accueil!$W$17:$W$22,1,0)),1,0)</f>
        <v>0</v>
      </c>
      <c r="FS54" s="158">
        <f>IF(ISERROR(VLOOKUP(BP54,Accueil!$W$17:$W$22,1,0)),1,0)</f>
        <v>0</v>
      </c>
      <c r="FT54" s="158">
        <f>IF(ISERROR(VLOOKUP(BQ54,Accueil!$W$17:$W$22,1,0)),1,0)</f>
        <v>0</v>
      </c>
      <c r="FU54" s="158">
        <f>IF(ISERROR(VLOOKUP(BR54,Accueil!$W$17:$W$22,1,0)),1,0)</f>
        <v>0</v>
      </c>
      <c r="FV54" s="158">
        <f>IF(ISERROR(VLOOKUP(BS54,Accueil!$W$17:$W$22,1,0)),1,0)</f>
        <v>0</v>
      </c>
      <c r="FW54" s="158">
        <f>IF(ISERROR(VLOOKUP(BT54,Accueil!$W$17:$W$22,1,0)),1,0)</f>
        <v>0</v>
      </c>
      <c r="FX54" s="158">
        <f>IF(ISERROR(VLOOKUP(BU54,Accueil!$W$17:$W$22,1,0)),1,0)</f>
        <v>0</v>
      </c>
      <c r="FY54" s="158">
        <f>IF(ISERROR(VLOOKUP(BV54,Accueil!$W$17:$W$22,1,0)),1,0)</f>
        <v>0</v>
      </c>
      <c r="FZ54" s="158">
        <f>IF(ISERROR(VLOOKUP(BW54,Accueil!$W$17:$W$22,1,0)),1,0)</f>
        <v>0</v>
      </c>
      <c r="GA54" s="158">
        <f>IF(ISERROR(VLOOKUP(BX54,Accueil!$W$17:$W$22,1,0)),1,0)</f>
        <v>0</v>
      </c>
      <c r="GB54" s="158">
        <f>IF(ISERROR(VLOOKUP(BY54,Accueil!$W$17:$W$22,1,0)),1,0)</f>
        <v>0</v>
      </c>
      <c r="GC54" s="158">
        <f>IF(ISERROR(VLOOKUP(BZ54,Accueil!$W$17:$W$22,1,0)),1,0)</f>
        <v>0</v>
      </c>
      <c r="GD54" s="158">
        <f>IF(ISERROR(VLOOKUP(CA54,Accueil!$W$17:$W$22,1,0)),1,0)</f>
        <v>0</v>
      </c>
      <c r="GE54" s="158">
        <f>IF(ISERROR(VLOOKUP(CB54,Accueil!$W$17:$W$22,1,0)),1,0)</f>
        <v>0</v>
      </c>
      <c r="GF54" s="158">
        <f>IF(ISERROR(VLOOKUP(CC54,Accueil!$W$17:$W$22,1,0)),1,0)</f>
        <v>0</v>
      </c>
      <c r="GG54" s="158">
        <f>IF(ISERROR(VLOOKUP(CD54,Accueil!$W$17:$W$22,1,0)),1,0)</f>
        <v>0</v>
      </c>
      <c r="GH54" s="158">
        <f>IF(ISERROR(VLOOKUP(CE54,Accueil!$W$17:$W$22,1,0)),1,0)</f>
        <v>0</v>
      </c>
      <c r="GI54" s="158">
        <f>IF(ISERROR(VLOOKUP(CF54,Accueil!$W$17:$W$22,1,0)),1,0)</f>
        <v>0</v>
      </c>
      <c r="GJ54" s="158">
        <f>IF(ISERROR(VLOOKUP(CG54,Accueil!$W$17:$W$22,1,0)),1,0)</f>
        <v>0</v>
      </c>
      <c r="GK54" s="158">
        <f>IF(ISERROR(VLOOKUP(CH54,Accueil!$W$17:$W$22,1,0)),1,0)</f>
        <v>0</v>
      </c>
      <c r="GL54" s="158">
        <f>IF(ISERROR(VLOOKUP(CI54,Accueil!$W$17:$W$22,1,0)),1,0)</f>
        <v>0</v>
      </c>
      <c r="GM54" s="158">
        <f>IF(ISERROR(VLOOKUP(CJ54,Accueil!$W$17:$W$22,1,0)),1,0)</f>
        <v>0</v>
      </c>
      <c r="GN54" s="158">
        <f>IF(ISERROR(VLOOKUP(CK54,Accueil!$W$17:$W$22,1,0)),1,0)</f>
        <v>0</v>
      </c>
      <c r="GO54" s="158">
        <f>IF(ISERROR(VLOOKUP(CL54,Accueil!$W$17:$W$22,1,0)),1,0)</f>
        <v>0</v>
      </c>
      <c r="GP54" s="158">
        <f>IF(ISERROR(VLOOKUP(CM54,Accueil!$W$17:$W$22,1,0)),1,0)</f>
        <v>0</v>
      </c>
      <c r="GQ54" s="158">
        <f>IF(ISERROR(VLOOKUP(CN54,Accueil!$W$17:$W$22,1,0)),1,0)</f>
        <v>0</v>
      </c>
      <c r="GR54" s="158">
        <f>IF(ISERROR(VLOOKUP(CO54,Accueil!$W$17:$W$22,1,0)),1,0)</f>
        <v>0</v>
      </c>
      <c r="GS54" s="158">
        <f>IF(ISERROR(VLOOKUP(CP54,Accueil!$W$17:$W$22,1,0)),1,0)</f>
        <v>0</v>
      </c>
      <c r="GT54" s="158">
        <f>IF(ISERROR(VLOOKUP(CQ54,Accueil!$W$17:$W$22,1,0)),1,0)</f>
        <v>0</v>
      </c>
      <c r="GU54" s="158">
        <f>IF(ISERROR(VLOOKUP(CR54,Accueil!$W$17:$W$22,1,0)),1,0)</f>
        <v>0</v>
      </c>
      <c r="GV54" s="158">
        <f>IF(ISERROR(VLOOKUP(CS54,Accueil!$W$17:$W$22,1,0)),1,0)</f>
        <v>0</v>
      </c>
      <c r="GW54" s="158">
        <f>IF(ISERROR(VLOOKUP(CT54,Accueil!$W$17:$W$22,1,0)),1,0)</f>
        <v>0</v>
      </c>
      <c r="GX54" s="158">
        <f>IF(ISERROR(VLOOKUP(CU54,Accueil!$W$17:$W$22,1,0)),1,0)</f>
        <v>0</v>
      </c>
      <c r="GY54" s="158">
        <f>IF(ISERROR(VLOOKUP(CV54,Accueil!$W$17:$W$22,1,0)),1,0)</f>
        <v>0</v>
      </c>
      <c r="GZ54" s="158">
        <f>IF(ISERROR(VLOOKUP(CW54,Accueil!$W$17:$W$22,1,0)),1,0)</f>
        <v>0</v>
      </c>
      <c r="HA54" s="158">
        <f>IF(ISERROR(VLOOKUP(CX54,Accueil!$W$17:$W$22,1,0)),1,0)</f>
        <v>0</v>
      </c>
      <c r="HB54" s="158">
        <f>IF(ISERROR(VLOOKUP(CY54,Accueil!$W$17:$W$22,1,0)),1,0)</f>
        <v>0</v>
      </c>
      <c r="HC54" s="158">
        <f>IF(ISERROR(VLOOKUP(CZ54,Accueil!$W$17:$W$22,1,0)),1,0)</f>
        <v>0</v>
      </c>
      <c r="HD54" s="158">
        <f>IF(ISERROR(VLOOKUP(DA54,Accueil!$W$17:$W$22,1,0)),1,0)</f>
        <v>0</v>
      </c>
    </row>
    <row r="55" spans="1:212" ht="12.75" customHeight="1">
      <c r="A55" s="360"/>
      <c r="B55" s="12">
        <v>47</v>
      </c>
      <c r="C55" s="26" t="str">
        <f>IF(Accueil!E59="","",Accueil!E59)</f>
        <v/>
      </c>
      <c r="D55" s="27" t="str">
        <f>IF(Accueil!F59="","",Accueil!F59)</f>
        <v/>
      </c>
      <c r="E55" s="83" t="str">
        <f t="shared" si="6"/>
        <v/>
      </c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12">
        <v>47</v>
      </c>
      <c r="DC55" s="11" t="str">
        <f>IF(D55="","",COUNTIF(F55:DA55,Accueil!$AB$28)&amp;" / "&amp;COUNTIF($F$8:$DA$8,"&gt;0")-(COUNTIF(F55:DA55,Accueil!$AG$26)))</f>
        <v/>
      </c>
      <c r="DD55" s="110" t="str">
        <f>IF(D55="","",COUNTIF(F55:DA55,Accueil!$AB$26))</f>
        <v/>
      </c>
      <c r="DE55" s="110" t="str">
        <f>IF(D55="","",IF(COUNTIF($F$8:$DA$8,"&gt;=0")-(COUNTIF(G55:DB55,Accueil!$AG$26))&lt;0,0,COUNTIF($F$8:$DA$8,"&gt;=0")-(COUNTIF(G55:DB55,Accueil!$AG$26))))</f>
        <v/>
      </c>
      <c r="DF55" s="11" t="str">
        <f t="shared" si="7"/>
        <v/>
      </c>
      <c r="DG55" s="29" t="str">
        <f t="shared" si="8"/>
        <v/>
      </c>
      <c r="DH55" s="158">
        <f t="shared" si="9"/>
        <v>0</v>
      </c>
      <c r="DI55" s="158">
        <f>IF(ISERROR(VLOOKUP(F55,Accueil!$W$17:$W$22,1,0)),1,0)</f>
        <v>0</v>
      </c>
      <c r="DJ55" s="158">
        <f>IF(ISERROR(VLOOKUP(G55,Accueil!$W$17:$W$22,1,0)),1,0)</f>
        <v>0</v>
      </c>
      <c r="DK55" s="158">
        <f>IF(ISERROR(VLOOKUP(H55,Accueil!$W$17:$W$22,1,0)),1,0)</f>
        <v>0</v>
      </c>
      <c r="DL55" s="158">
        <f>IF(ISERROR(VLOOKUP(I55,Accueil!$W$17:$W$22,1,0)),1,0)</f>
        <v>0</v>
      </c>
      <c r="DM55" s="158">
        <f>IF(ISERROR(VLOOKUP(J55,Accueil!$W$17:$W$22,1,0)),1,0)</f>
        <v>0</v>
      </c>
      <c r="DN55" s="158">
        <f>IF(ISERROR(VLOOKUP(K55,Accueil!$W$17:$W$22,1,0)),1,0)</f>
        <v>0</v>
      </c>
      <c r="DO55" s="158">
        <f>IF(ISERROR(VLOOKUP(L55,Accueil!$W$17:$W$22,1,0)),1,0)</f>
        <v>0</v>
      </c>
      <c r="DP55" s="158">
        <f>IF(ISERROR(VLOOKUP(M55,Accueil!$W$17:$W$22,1,0)),1,0)</f>
        <v>0</v>
      </c>
      <c r="DQ55" s="158">
        <f>IF(ISERROR(VLOOKUP(N55,Accueil!$W$17:$W$22,1,0)),1,0)</f>
        <v>0</v>
      </c>
      <c r="DR55" s="158">
        <f>IF(ISERROR(VLOOKUP(O55,Accueil!$W$17:$W$22,1,0)),1,0)</f>
        <v>0</v>
      </c>
      <c r="DS55" s="158">
        <f>IF(ISERROR(VLOOKUP(P55,Accueil!$W$17:$W$22,1,0)),1,0)</f>
        <v>0</v>
      </c>
      <c r="DT55" s="158">
        <f>IF(ISERROR(VLOOKUP(Q55,Accueil!$W$17:$W$22,1,0)),1,0)</f>
        <v>0</v>
      </c>
      <c r="DU55" s="158">
        <f>IF(ISERROR(VLOOKUP(R55,Accueil!$W$17:$W$22,1,0)),1,0)</f>
        <v>0</v>
      </c>
      <c r="DV55" s="158">
        <f>IF(ISERROR(VLOOKUP(S55,Accueil!$W$17:$W$22,1,0)),1,0)</f>
        <v>0</v>
      </c>
      <c r="DW55" s="158">
        <f>IF(ISERROR(VLOOKUP(T55,Accueil!$W$17:$W$22,1,0)),1,0)</f>
        <v>0</v>
      </c>
      <c r="DX55" s="158">
        <f>IF(ISERROR(VLOOKUP(U55,Accueil!$W$17:$W$22,1,0)),1,0)</f>
        <v>0</v>
      </c>
      <c r="DY55" s="158">
        <f>IF(ISERROR(VLOOKUP(V55,Accueil!$W$17:$W$22,1,0)),1,0)</f>
        <v>0</v>
      </c>
      <c r="DZ55" s="158">
        <f>IF(ISERROR(VLOOKUP(W55,Accueil!$W$17:$W$22,1,0)),1,0)</f>
        <v>0</v>
      </c>
      <c r="EA55" s="158">
        <f>IF(ISERROR(VLOOKUP(X55,Accueil!$W$17:$W$22,1,0)),1,0)</f>
        <v>0</v>
      </c>
      <c r="EB55" s="158">
        <f>IF(ISERROR(VLOOKUP(Y55,Accueil!$W$17:$W$22,1,0)),1,0)</f>
        <v>0</v>
      </c>
      <c r="EC55" s="158">
        <f>IF(ISERROR(VLOOKUP(Z55,Accueil!$W$17:$W$22,1,0)),1,0)</f>
        <v>0</v>
      </c>
      <c r="ED55" s="158">
        <f>IF(ISERROR(VLOOKUP(AA55,Accueil!$W$17:$W$22,1,0)),1,0)</f>
        <v>0</v>
      </c>
      <c r="EE55" s="158">
        <f>IF(ISERROR(VLOOKUP(AB55,Accueil!$W$17:$W$22,1,0)),1,0)</f>
        <v>0</v>
      </c>
      <c r="EF55" s="158">
        <f>IF(ISERROR(VLOOKUP(AC55,Accueil!$W$17:$W$22,1,0)),1,0)</f>
        <v>0</v>
      </c>
      <c r="EG55" s="158">
        <f>IF(ISERROR(VLOOKUP(AD55,Accueil!$W$17:$W$22,1,0)),1,0)</f>
        <v>0</v>
      </c>
      <c r="EH55" s="158">
        <f>IF(ISERROR(VLOOKUP(AE55,Accueil!$W$17:$W$22,1,0)),1,0)</f>
        <v>0</v>
      </c>
      <c r="EI55" s="158">
        <f>IF(ISERROR(VLOOKUP(AF55,Accueil!$W$17:$W$22,1,0)),1,0)</f>
        <v>0</v>
      </c>
      <c r="EJ55" s="158">
        <f>IF(ISERROR(VLOOKUP(AG55,Accueil!$W$17:$W$22,1,0)),1,0)</f>
        <v>0</v>
      </c>
      <c r="EK55" s="158">
        <f>IF(ISERROR(VLOOKUP(AH55,Accueil!$W$17:$W$22,1,0)),1,0)</f>
        <v>0</v>
      </c>
      <c r="EL55" s="158">
        <f>IF(ISERROR(VLOOKUP(AI55,Accueil!$W$17:$W$22,1,0)),1,0)</f>
        <v>0</v>
      </c>
      <c r="EM55" s="158">
        <f>IF(ISERROR(VLOOKUP(AJ55,Accueil!$W$17:$W$22,1,0)),1,0)</f>
        <v>0</v>
      </c>
      <c r="EN55" s="158">
        <f>IF(ISERROR(VLOOKUP(AK55,Accueil!$W$17:$W$22,1,0)),1,0)</f>
        <v>0</v>
      </c>
      <c r="EO55" s="158">
        <f>IF(ISERROR(VLOOKUP(AL55,Accueil!$W$17:$W$22,1,0)),1,0)</f>
        <v>0</v>
      </c>
      <c r="EP55" s="158">
        <f>IF(ISERROR(VLOOKUP(AM55,Accueil!$W$17:$W$22,1,0)),1,0)</f>
        <v>0</v>
      </c>
      <c r="EQ55" s="158">
        <f>IF(ISERROR(VLOOKUP(AN55,Accueil!$W$17:$W$22,1,0)),1,0)</f>
        <v>0</v>
      </c>
      <c r="ER55" s="158">
        <f>IF(ISERROR(VLOOKUP(AO55,Accueil!$W$17:$W$22,1,0)),1,0)</f>
        <v>0</v>
      </c>
      <c r="ES55" s="158">
        <f>IF(ISERROR(VLOOKUP(AP55,Accueil!$W$17:$W$22,1,0)),1,0)</f>
        <v>0</v>
      </c>
      <c r="ET55" s="158">
        <f>IF(ISERROR(VLOOKUP(AQ55,Accueil!$W$17:$W$22,1,0)),1,0)</f>
        <v>0</v>
      </c>
      <c r="EU55" s="158">
        <f>IF(ISERROR(VLOOKUP(AR55,Accueil!$W$17:$W$22,1,0)),1,0)</f>
        <v>0</v>
      </c>
      <c r="EV55" s="158">
        <f>IF(ISERROR(VLOOKUP(AS55,Accueil!$W$17:$W$22,1,0)),1,0)</f>
        <v>0</v>
      </c>
      <c r="EW55" s="158">
        <f>IF(ISERROR(VLOOKUP(AT55,Accueil!$W$17:$W$22,1,0)),1,0)</f>
        <v>0</v>
      </c>
      <c r="EX55" s="158">
        <f>IF(ISERROR(VLOOKUP(AU55,Accueil!$W$17:$W$22,1,0)),1,0)</f>
        <v>0</v>
      </c>
      <c r="EY55" s="158">
        <f>IF(ISERROR(VLOOKUP(AV55,Accueil!$W$17:$W$22,1,0)),1,0)</f>
        <v>0</v>
      </c>
      <c r="EZ55" s="158">
        <f>IF(ISERROR(VLOOKUP(AW55,Accueil!$W$17:$W$22,1,0)),1,0)</f>
        <v>0</v>
      </c>
      <c r="FA55" s="158">
        <f>IF(ISERROR(VLOOKUP(AX55,Accueil!$W$17:$W$22,1,0)),1,0)</f>
        <v>0</v>
      </c>
      <c r="FB55" s="158">
        <f>IF(ISERROR(VLOOKUP(AY55,Accueil!$W$17:$W$22,1,0)),1,0)</f>
        <v>0</v>
      </c>
      <c r="FC55" s="158">
        <f>IF(ISERROR(VLOOKUP(AZ55,Accueil!$W$17:$W$22,1,0)),1,0)</f>
        <v>0</v>
      </c>
      <c r="FD55" s="158">
        <f>IF(ISERROR(VLOOKUP(BA55,Accueil!$W$17:$W$22,1,0)),1,0)</f>
        <v>0</v>
      </c>
      <c r="FE55" s="158">
        <f>IF(ISERROR(VLOOKUP(BB55,Accueil!$W$17:$W$22,1,0)),1,0)</f>
        <v>0</v>
      </c>
      <c r="FF55" s="158">
        <f>IF(ISERROR(VLOOKUP(BC55,Accueil!$W$17:$W$22,1,0)),1,0)</f>
        <v>0</v>
      </c>
      <c r="FG55" s="158">
        <f>IF(ISERROR(VLOOKUP(BD55,Accueil!$W$17:$W$22,1,0)),1,0)</f>
        <v>0</v>
      </c>
      <c r="FH55" s="158">
        <f>IF(ISERROR(VLOOKUP(BE55,Accueil!$W$17:$W$22,1,0)),1,0)</f>
        <v>0</v>
      </c>
      <c r="FI55" s="158">
        <f>IF(ISERROR(VLOOKUP(BF55,Accueil!$W$17:$W$22,1,0)),1,0)</f>
        <v>0</v>
      </c>
      <c r="FJ55" s="158">
        <f>IF(ISERROR(VLOOKUP(BG55,Accueil!$W$17:$W$22,1,0)),1,0)</f>
        <v>0</v>
      </c>
      <c r="FK55" s="158">
        <f>IF(ISERROR(VLOOKUP(BH55,Accueil!$W$17:$W$22,1,0)),1,0)</f>
        <v>0</v>
      </c>
      <c r="FL55" s="158">
        <f>IF(ISERROR(VLOOKUP(BI55,Accueil!$W$17:$W$22,1,0)),1,0)</f>
        <v>0</v>
      </c>
      <c r="FM55" s="158">
        <f>IF(ISERROR(VLOOKUP(BJ55,Accueil!$W$17:$W$22,1,0)),1,0)</f>
        <v>0</v>
      </c>
      <c r="FN55" s="158">
        <f>IF(ISERROR(VLOOKUP(BK55,Accueil!$W$17:$W$22,1,0)),1,0)</f>
        <v>0</v>
      </c>
      <c r="FO55" s="158">
        <f>IF(ISERROR(VLOOKUP(BL55,Accueil!$W$17:$W$22,1,0)),1,0)</f>
        <v>0</v>
      </c>
      <c r="FP55" s="158">
        <f>IF(ISERROR(VLOOKUP(BM55,Accueil!$W$17:$W$22,1,0)),1,0)</f>
        <v>0</v>
      </c>
      <c r="FQ55" s="158">
        <f>IF(ISERROR(VLOOKUP(BN55,Accueil!$W$17:$W$22,1,0)),1,0)</f>
        <v>0</v>
      </c>
      <c r="FR55" s="158">
        <f>IF(ISERROR(VLOOKUP(BO55,Accueil!$W$17:$W$22,1,0)),1,0)</f>
        <v>0</v>
      </c>
      <c r="FS55" s="158">
        <f>IF(ISERROR(VLOOKUP(BP55,Accueil!$W$17:$W$22,1,0)),1,0)</f>
        <v>0</v>
      </c>
      <c r="FT55" s="158">
        <f>IF(ISERROR(VLOOKUP(BQ55,Accueil!$W$17:$W$22,1,0)),1,0)</f>
        <v>0</v>
      </c>
      <c r="FU55" s="158">
        <f>IF(ISERROR(VLOOKUP(BR55,Accueil!$W$17:$W$22,1,0)),1,0)</f>
        <v>0</v>
      </c>
      <c r="FV55" s="158">
        <f>IF(ISERROR(VLOOKUP(BS55,Accueil!$W$17:$W$22,1,0)),1,0)</f>
        <v>0</v>
      </c>
      <c r="FW55" s="158">
        <f>IF(ISERROR(VLOOKUP(BT55,Accueil!$W$17:$W$22,1,0)),1,0)</f>
        <v>0</v>
      </c>
      <c r="FX55" s="158">
        <f>IF(ISERROR(VLOOKUP(BU55,Accueil!$W$17:$W$22,1,0)),1,0)</f>
        <v>0</v>
      </c>
      <c r="FY55" s="158">
        <f>IF(ISERROR(VLOOKUP(BV55,Accueil!$W$17:$W$22,1,0)),1,0)</f>
        <v>0</v>
      </c>
      <c r="FZ55" s="158">
        <f>IF(ISERROR(VLOOKUP(BW55,Accueil!$W$17:$W$22,1,0)),1,0)</f>
        <v>0</v>
      </c>
      <c r="GA55" s="158">
        <f>IF(ISERROR(VLOOKUP(BX55,Accueil!$W$17:$W$22,1,0)),1,0)</f>
        <v>0</v>
      </c>
      <c r="GB55" s="158">
        <f>IF(ISERROR(VLOOKUP(BY55,Accueil!$W$17:$W$22,1,0)),1,0)</f>
        <v>0</v>
      </c>
      <c r="GC55" s="158">
        <f>IF(ISERROR(VLOOKUP(BZ55,Accueil!$W$17:$W$22,1,0)),1,0)</f>
        <v>0</v>
      </c>
      <c r="GD55" s="158">
        <f>IF(ISERROR(VLOOKUP(CA55,Accueil!$W$17:$W$22,1,0)),1,0)</f>
        <v>0</v>
      </c>
      <c r="GE55" s="158">
        <f>IF(ISERROR(VLOOKUP(CB55,Accueil!$W$17:$W$22,1,0)),1,0)</f>
        <v>0</v>
      </c>
      <c r="GF55" s="158">
        <f>IF(ISERROR(VLOOKUP(CC55,Accueil!$W$17:$W$22,1,0)),1,0)</f>
        <v>0</v>
      </c>
      <c r="GG55" s="158">
        <f>IF(ISERROR(VLOOKUP(CD55,Accueil!$W$17:$W$22,1,0)),1,0)</f>
        <v>0</v>
      </c>
      <c r="GH55" s="158">
        <f>IF(ISERROR(VLOOKUP(CE55,Accueil!$W$17:$W$22,1,0)),1,0)</f>
        <v>0</v>
      </c>
      <c r="GI55" s="158">
        <f>IF(ISERROR(VLOOKUP(CF55,Accueil!$W$17:$W$22,1,0)),1,0)</f>
        <v>0</v>
      </c>
      <c r="GJ55" s="158">
        <f>IF(ISERROR(VLOOKUP(CG55,Accueil!$W$17:$W$22,1,0)),1,0)</f>
        <v>0</v>
      </c>
      <c r="GK55" s="158">
        <f>IF(ISERROR(VLOOKUP(CH55,Accueil!$W$17:$W$22,1,0)),1,0)</f>
        <v>0</v>
      </c>
      <c r="GL55" s="158">
        <f>IF(ISERROR(VLOOKUP(CI55,Accueil!$W$17:$W$22,1,0)),1,0)</f>
        <v>0</v>
      </c>
      <c r="GM55" s="158">
        <f>IF(ISERROR(VLOOKUP(CJ55,Accueil!$W$17:$W$22,1,0)),1,0)</f>
        <v>0</v>
      </c>
      <c r="GN55" s="158">
        <f>IF(ISERROR(VLOOKUP(CK55,Accueil!$W$17:$W$22,1,0)),1,0)</f>
        <v>0</v>
      </c>
      <c r="GO55" s="158">
        <f>IF(ISERROR(VLOOKUP(CL55,Accueil!$W$17:$W$22,1,0)),1,0)</f>
        <v>0</v>
      </c>
      <c r="GP55" s="158">
        <f>IF(ISERROR(VLOOKUP(CM55,Accueil!$W$17:$W$22,1,0)),1,0)</f>
        <v>0</v>
      </c>
      <c r="GQ55" s="158">
        <f>IF(ISERROR(VLOOKUP(CN55,Accueil!$W$17:$W$22,1,0)),1,0)</f>
        <v>0</v>
      </c>
      <c r="GR55" s="158">
        <f>IF(ISERROR(VLOOKUP(CO55,Accueil!$W$17:$W$22,1,0)),1,0)</f>
        <v>0</v>
      </c>
      <c r="GS55" s="158">
        <f>IF(ISERROR(VLOOKUP(CP55,Accueil!$W$17:$W$22,1,0)),1,0)</f>
        <v>0</v>
      </c>
      <c r="GT55" s="158">
        <f>IF(ISERROR(VLOOKUP(CQ55,Accueil!$W$17:$W$22,1,0)),1,0)</f>
        <v>0</v>
      </c>
      <c r="GU55" s="158">
        <f>IF(ISERROR(VLOOKUP(CR55,Accueil!$W$17:$W$22,1,0)),1,0)</f>
        <v>0</v>
      </c>
      <c r="GV55" s="158">
        <f>IF(ISERROR(VLOOKUP(CS55,Accueil!$W$17:$W$22,1,0)),1,0)</f>
        <v>0</v>
      </c>
      <c r="GW55" s="158">
        <f>IF(ISERROR(VLOOKUP(CT55,Accueil!$W$17:$W$22,1,0)),1,0)</f>
        <v>0</v>
      </c>
      <c r="GX55" s="158">
        <f>IF(ISERROR(VLOOKUP(CU55,Accueil!$W$17:$W$22,1,0)),1,0)</f>
        <v>0</v>
      </c>
      <c r="GY55" s="158">
        <f>IF(ISERROR(VLOOKUP(CV55,Accueil!$W$17:$W$22,1,0)),1,0)</f>
        <v>0</v>
      </c>
      <c r="GZ55" s="158">
        <f>IF(ISERROR(VLOOKUP(CW55,Accueil!$W$17:$W$22,1,0)),1,0)</f>
        <v>0</v>
      </c>
      <c r="HA55" s="158">
        <f>IF(ISERROR(VLOOKUP(CX55,Accueil!$W$17:$W$22,1,0)),1,0)</f>
        <v>0</v>
      </c>
      <c r="HB55" s="158">
        <f>IF(ISERROR(VLOOKUP(CY55,Accueil!$W$17:$W$22,1,0)),1,0)</f>
        <v>0</v>
      </c>
      <c r="HC55" s="158">
        <f>IF(ISERROR(VLOOKUP(CZ55,Accueil!$W$17:$W$22,1,0)),1,0)</f>
        <v>0</v>
      </c>
      <c r="HD55" s="158">
        <f>IF(ISERROR(VLOOKUP(DA55,Accueil!$W$17:$W$22,1,0)),1,0)</f>
        <v>0</v>
      </c>
    </row>
    <row r="56" spans="1:212" ht="12.75" customHeight="1">
      <c r="A56" s="360"/>
      <c r="B56" s="12">
        <v>48</v>
      </c>
      <c r="C56" s="26" t="str">
        <f>IF(Accueil!E60="","",Accueil!E60)</f>
        <v/>
      </c>
      <c r="D56" s="27" t="str">
        <f>IF(Accueil!F60="","",Accueil!F60)</f>
        <v/>
      </c>
      <c r="E56" s="83" t="str">
        <f t="shared" si="6"/>
        <v/>
      </c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  <c r="AV56" s="244"/>
      <c r="AW56" s="244"/>
      <c r="AX56" s="244"/>
      <c r="AY56" s="244"/>
      <c r="AZ56" s="244"/>
      <c r="BA56" s="244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12">
        <v>48</v>
      </c>
      <c r="DC56" s="11" t="str">
        <f>IF(D56="","",COUNTIF(F56:DA56,Accueil!$AB$28)&amp;" / "&amp;COUNTIF($F$8:$DA$8,"&gt;0")-(COUNTIF(F56:DA56,Accueil!$AG$26)))</f>
        <v/>
      </c>
      <c r="DD56" s="110" t="str">
        <f>IF(D56="","",COUNTIF(F56:DA56,Accueil!$AB$26))</f>
        <v/>
      </c>
      <c r="DE56" s="110" t="str">
        <f>IF(D56="","",IF(COUNTIF($F$8:$DA$8,"&gt;=0")-(COUNTIF(G56:DB56,Accueil!$AG$26))&lt;0,0,COUNTIF($F$8:$DA$8,"&gt;=0")-(COUNTIF(G56:DB56,Accueil!$AG$26))))</f>
        <v/>
      </c>
      <c r="DF56" s="11" t="str">
        <f t="shared" si="7"/>
        <v/>
      </c>
      <c r="DG56" s="29" t="str">
        <f t="shared" si="8"/>
        <v/>
      </c>
      <c r="DH56" s="158">
        <f t="shared" si="9"/>
        <v>0</v>
      </c>
      <c r="DI56" s="158">
        <f>IF(ISERROR(VLOOKUP(F56,Accueil!$W$17:$W$22,1,0)),1,0)</f>
        <v>0</v>
      </c>
      <c r="DJ56" s="158">
        <f>IF(ISERROR(VLOOKUP(G56,Accueil!$W$17:$W$22,1,0)),1,0)</f>
        <v>0</v>
      </c>
      <c r="DK56" s="158">
        <f>IF(ISERROR(VLOOKUP(H56,Accueil!$W$17:$W$22,1,0)),1,0)</f>
        <v>0</v>
      </c>
      <c r="DL56" s="158">
        <f>IF(ISERROR(VLOOKUP(I56,Accueil!$W$17:$W$22,1,0)),1,0)</f>
        <v>0</v>
      </c>
      <c r="DM56" s="158">
        <f>IF(ISERROR(VLOOKUP(J56,Accueil!$W$17:$W$22,1,0)),1,0)</f>
        <v>0</v>
      </c>
      <c r="DN56" s="158">
        <f>IF(ISERROR(VLOOKUP(K56,Accueil!$W$17:$W$22,1,0)),1,0)</f>
        <v>0</v>
      </c>
      <c r="DO56" s="158">
        <f>IF(ISERROR(VLOOKUP(L56,Accueil!$W$17:$W$22,1,0)),1,0)</f>
        <v>0</v>
      </c>
      <c r="DP56" s="158">
        <f>IF(ISERROR(VLOOKUP(M56,Accueil!$W$17:$W$22,1,0)),1,0)</f>
        <v>0</v>
      </c>
      <c r="DQ56" s="158">
        <f>IF(ISERROR(VLOOKUP(N56,Accueil!$W$17:$W$22,1,0)),1,0)</f>
        <v>0</v>
      </c>
      <c r="DR56" s="158">
        <f>IF(ISERROR(VLOOKUP(O56,Accueil!$W$17:$W$22,1,0)),1,0)</f>
        <v>0</v>
      </c>
      <c r="DS56" s="158">
        <f>IF(ISERROR(VLOOKUP(P56,Accueil!$W$17:$W$22,1,0)),1,0)</f>
        <v>0</v>
      </c>
      <c r="DT56" s="158">
        <f>IF(ISERROR(VLOOKUP(Q56,Accueil!$W$17:$W$22,1,0)),1,0)</f>
        <v>0</v>
      </c>
      <c r="DU56" s="158">
        <f>IF(ISERROR(VLOOKUP(R56,Accueil!$W$17:$W$22,1,0)),1,0)</f>
        <v>0</v>
      </c>
      <c r="DV56" s="158">
        <f>IF(ISERROR(VLOOKUP(S56,Accueil!$W$17:$W$22,1,0)),1,0)</f>
        <v>0</v>
      </c>
      <c r="DW56" s="158">
        <f>IF(ISERROR(VLOOKUP(T56,Accueil!$W$17:$W$22,1,0)),1,0)</f>
        <v>0</v>
      </c>
      <c r="DX56" s="158">
        <f>IF(ISERROR(VLOOKUP(U56,Accueil!$W$17:$W$22,1,0)),1,0)</f>
        <v>0</v>
      </c>
      <c r="DY56" s="158">
        <f>IF(ISERROR(VLOOKUP(V56,Accueil!$W$17:$W$22,1,0)),1,0)</f>
        <v>0</v>
      </c>
      <c r="DZ56" s="158">
        <f>IF(ISERROR(VLOOKUP(W56,Accueil!$W$17:$W$22,1,0)),1,0)</f>
        <v>0</v>
      </c>
      <c r="EA56" s="158">
        <f>IF(ISERROR(VLOOKUP(X56,Accueil!$W$17:$W$22,1,0)),1,0)</f>
        <v>0</v>
      </c>
      <c r="EB56" s="158">
        <f>IF(ISERROR(VLOOKUP(Y56,Accueil!$W$17:$W$22,1,0)),1,0)</f>
        <v>0</v>
      </c>
      <c r="EC56" s="158">
        <f>IF(ISERROR(VLOOKUP(Z56,Accueil!$W$17:$W$22,1,0)),1,0)</f>
        <v>0</v>
      </c>
      <c r="ED56" s="158">
        <f>IF(ISERROR(VLOOKUP(AA56,Accueil!$W$17:$W$22,1,0)),1,0)</f>
        <v>0</v>
      </c>
      <c r="EE56" s="158">
        <f>IF(ISERROR(VLOOKUP(AB56,Accueil!$W$17:$W$22,1,0)),1,0)</f>
        <v>0</v>
      </c>
      <c r="EF56" s="158">
        <f>IF(ISERROR(VLOOKUP(AC56,Accueil!$W$17:$W$22,1,0)),1,0)</f>
        <v>0</v>
      </c>
      <c r="EG56" s="158">
        <f>IF(ISERROR(VLOOKUP(AD56,Accueil!$W$17:$W$22,1,0)),1,0)</f>
        <v>0</v>
      </c>
      <c r="EH56" s="158">
        <f>IF(ISERROR(VLOOKUP(AE56,Accueil!$W$17:$W$22,1,0)),1,0)</f>
        <v>0</v>
      </c>
      <c r="EI56" s="158">
        <f>IF(ISERROR(VLOOKUP(AF56,Accueil!$W$17:$W$22,1,0)),1,0)</f>
        <v>0</v>
      </c>
      <c r="EJ56" s="158">
        <f>IF(ISERROR(VLOOKUP(AG56,Accueil!$W$17:$W$22,1,0)),1,0)</f>
        <v>0</v>
      </c>
      <c r="EK56" s="158">
        <f>IF(ISERROR(VLOOKUP(AH56,Accueil!$W$17:$W$22,1,0)),1,0)</f>
        <v>0</v>
      </c>
      <c r="EL56" s="158">
        <f>IF(ISERROR(VLOOKUP(AI56,Accueil!$W$17:$W$22,1,0)),1,0)</f>
        <v>0</v>
      </c>
      <c r="EM56" s="158">
        <f>IF(ISERROR(VLOOKUP(AJ56,Accueil!$W$17:$W$22,1,0)),1,0)</f>
        <v>0</v>
      </c>
      <c r="EN56" s="158">
        <f>IF(ISERROR(VLOOKUP(AK56,Accueil!$W$17:$W$22,1,0)),1,0)</f>
        <v>0</v>
      </c>
      <c r="EO56" s="158">
        <f>IF(ISERROR(VLOOKUP(AL56,Accueil!$W$17:$W$22,1,0)),1,0)</f>
        <v>0</v>
      </c>
      <c r="EP56" s="158">
        <f>IF(ISERROR(VLOOKUP(AM56,Accueil!$W$17:$W$22,1,0)),1,0)</f>
        <v>0</v>
      </c>
      <c r="EQ56" s="158">
        <f>IF(ISERROR(VLOOKUP(AN56,Accueil!$W$17:$W$22,1,0)),1,0)</f>
        <v>0</v>
      </c>
      <c r="ER56" s="158">
        <f>IF(ISERROR(VLOOKUP(AO56,Accueil!$W$17:$W$22,1,0)),1,0)</f>
        <v>0</v>
      </c>
      <c r="ES56" s="158">
        <f>IF(ISERROR(VLOOKUP(AP56,Accueil!$W$17:$W$22,1,0)),1,0)</f>
        <v>0</v>
      </c>
      <c r="ET56" s="158">
        <f>IF(ISERROR(VLOOKUP(AQ56,Accueil!$W$17:$W$22,1,0)),1,0)</f>
        <v>0</v>
      </c>
      <c r="EU56" s="158">
        <f>IF(ISERROR(VLOOKUP(AR56,Accueil!$W$17:$W$22,1,0)),1,0)</f>
        <v>0</v>
      </c>
      <c r="EV56" s="158">
        <f>IF(ISERROR(VLOOKUP(AS56,Accueil!$W$17:$W$22,1,0)),1,0)</f>
        <v>0</v>
      </c>
      <c r="EW56" s="158">
        <f>IF(ISERROR(VLOOKUP(AT56,Accueil!$W$17:$W$22,1,0)),1,0)</f>
        <v>0</v>
      </c>
      <c r="EX56" s="158">
        <f>IF(ISERROR(VLOOKUP(AU56,Accueil!$W$17:$W$22,1,0)),1,0)</f>
        <v>0</v>
      </c>
      <c r="EY56" s="158">
        <f>IF(ISERROR(VLOOKUP(AV56,Accueil!$W$17:$W$22,1,0)),1,0)</f>
        <v>0</v>
      </c>
      <c r="EZ56" s="158">
        <f>IF(ISERROR(VLOOKUP(AW56,Accueil!$W$17:$W$22,1,0)),1,0)</f>
        <v>0</v>
      </c>
      <c r="FA56" s="158">
        <f>IF(ISERROR(VLOOKUP(AX56,Accueil!$W$17:$W$22,1,0)),1,0)</f>
        <v>0</v>
      </c>
      <c r="FB56" s="158">
        <f>IF(ISERROR(VLOOKUP(AY56,Accueil!$W$17:$W$22,1,0)),1,0)</f>
        <v>0</v>
      </c>
      <c r="FC56" s="158">
        <f>IF(ISERROR(VLOOKUP(AZ56,Accueil!$W$17:$W$22,1,0)),1,0)</f>
        <v>0</v>
      </c>
      <c r="FD56" s="158">
        <f>IF(ISERROR(VLOOKUP(BA56,Accueil!$W$17:$W$22,1,0)),1,0)</f>
        <v>0</v>
      </c>
      <c r="FE56" s="158">
        <f>IF(ISERROR(VLOOKUP(BB56,Accueil!$W$17:$W$22,1,0)),1,0)</f>
        <v>0</v>
      </c>
      <c r="FF56" s="158">
        <f>IF(ISERROR(VLOOKUP(BC56,Accueil!$W$17:$W$22,1,0)),1,0)</f>
        <v>0</v>
      </c>
      <c r="FG56" s="158">
        <f>IF(ISERROR(VLOOKUP(BD56,Accueil!$W$17:$W$22,1,0)),1,0)</f>
        <v>0</v>
      </c>
      <c r="FH56" s="158">
        <f>IF(ISERROR(VLOOKUP(BE56,Accueil!$W$17:$W$22,1,0)),1,0)</f>
        <v>0</v>
      </c>
      <c r="FI56" s="158">
        <f>IF(ISERROR(VLOOKUP(BF56,Accueil!$W$17:$W$22,1,0)),1,0)</f>
        <v>0</v>
      </c>
      <c r="FJ56" s="158">
        <f>IF(ISERROR(VLOOKUP(BG56,Accueil!$W$17:$W$22,1,0)),1,0)</f>
        <v>0</v>
      </c>
      <c r="FK56" s="158">
        <f>IF(ISERROR(VLOOKUP(BH56,Accueil!$W$17:$W$22,1,0)),1,0)</f>
        <v>0</v>
      </c>
      <c r="FL56" s="158">
        <f>IF(ISERROR(VLOOKUP(BI56,Accueil!$W$17:$W$22,1,0)),1,0)</f>
        <v>0</v>
      </c>
      <c r="FM56" s="158">
        <f>IF(ISERROR(VLOOKUP(BJ56,Accueil!$W$17:$W$22,1,0)),1,0)</f>
        <v>0</v>
      </c>
      <c r="FN56" s="158">
        <f>IF(ISERROR(VLOOKUP(BK56,Accueil!$W$17:$W$22,1,0)),1,0)</f>
        <v>0</v>
      </c>
      <c r="FO56" s="158">
        <f>IF(ISERROR(VLOOKUP(BL56,Accueil!$W$17:$W$22,1,0)),1,0)</f>
        <v>0</v>
      </c>
      <c r="FP56" s="158">
        <f>IF(ISERROR(VLOOKUP(BM56,Accueil!$W$17:$W$22,1,0)),1,0)</f>
        <v>0</v>
      </c>
      <c r="FQ56" s="158">
        <f>IF(ISERROR(VLOOKUP(BN56,Accueil!$W$17:$W$22,1,0)),1,0)</f>
        <v>0</v>
      </c>
      <c r="FR56" s="158">
        <f>IF(ISERROR(VLOOKUP(BO56,Accueil!$W$17:$W$22,1,0)),1,0)</f>
        <v>0</v>
      </c>
      <c r="FS56" s="158">
        <f>IF(ISERROR(VLOOKUP(BP56,Accueil!$W$17:$W$22,1,0)),1,0)</f>
        <v>0</v>
      </c>
      <c r="FT56" s="158">
        <f>IF(ISERROR(VLOOKUP(BQ56,Accueil!$W$17:$W$22,1,0)),1,0)</f>
        <v>0</v>
      </c>
      <c r="FU56" s="158">
        <f>IF(ISERROR(VLOOKUP(BR56,Accueil!$W$17:$W$22,1,0)),1,0)</f>
        <v>0</v>
      </c>
      <c r="FV56" s="158">
        <f>IF(ISERROR(VLOOKUP(BS56,Accueil!$W$17:$W$22,1,0)),1,0)</f>
        <v>0</v>
      </c>
      <c r="FW56" s="158">
        <f>IF(ISERROR(VLOOKUP(BT56,Accueil!$W$17:$W$22,1,0)),1,0)</f>
        <v>0</v>
      </c>
      <c r="FX56" s="158">
        <f>IF(ISERROR(VLOOKUP(BU56,Accueil!$W$17:$W$22,1,0)),1,0)</f>
        <v>0</v>
      </c>
      <c r="FY56" s="158">
        <f>IF(ISERROR(VLOOKUP(BV56,Accueil!$W$17:$W$22,1,0)),1,0)</f>
        <v>0</v>
      </c>
      <c r="FZ56" s="158">
        <f>IF(ISERROR(VLOOKUP(BW56,Accueil!$W$17:$W$22,1,0)),1,0)</f>
        <v>0</v>
      </c>
      <c r="GA56" s="158">
        <f>IF(ISERROR(VLOOKUP(BX56,Accueil!$W$17:$W$22,1,0)),1,0)</f>
        <v>0</v>
      </c>
      <c r="GB56" s="158">
        <f>IF(ISERROR(VLOOKUP(BY56,Accueil!$W$17:$W$22,1,0)),1,0)</f>
        <v>0</v>
      </c>
      <c r="GC56" s="158">
        <f>IF(ISERROR(VLOOKUP(BZ56,Accueil!$W$17:$W$22,1,0)),1,0)</f>
        <v>0</v>
      </c>
      <c r="GD56" s="158">
        <f>IF(ISERROR(VLOOKUP(CA56,Accueil!$W$17:$W$22,1,0)),1,0)</f>
        <v>0</v>
      </c>
      <c r="GE56" s="158">
        <f>IF(ISERROR(VLOOKUP(CB56,Accueil!$W$17:$W$22,1,0)),1,0)</f>
        <v>0</v>
      </c>
      <c r="GF56" s="158">
        <f>IF(ISERROR(VLOOKUP(CC56,Accueil!$W$17:$W$22,1,0)),1,0)</f>
        <v>0</v>
      </c>
      <c r="GG56" s="158">
        <f>IF(ISERROR(VLOOKUP(CD56,Accueil!$W$17:$W$22,1,0)),1,0)</f>
        <v>0</v>
      </c>
      <c r="GH56" s="158">
        <f>IF(ISERROR(VLOOKUP(CE56,Accueil!$W$17:$W$22,1,0)),1,0)</f>
        <v>0</v>
      </c>
      <c r="GI56" s="158">
        <f>IF(ISERROR(VLOOKUP(CF56,Accueil!$W$17:$W$22,1,0)),1,0)</f>
        <v>0</v>
      </c>
      <c r="GJ56" s="158">
        <f>IF(ISERROR(VLOOKUP(CG56,Accueil!$W$17:$W$22,1,0)),1,0)</f>
        <v>0</v>
      </c>
      <c r="GK56" s="158">
        <f>IF(ISERROR(VLOOKUP(CH56,Accueil!$W$17:$W$22,1,0)),1,0)</f>
        <v>0</v>
      </c>
      <c r="GL56" s="158">
        <f>IF(ISERROR(VLOOKUP(CI56,Accueil!$W$17:$W$22,1,0)),1,0)</f>
        <v>0</v>
      </c>
      <c r="GM56" s="158">
        <f>IF(ISERROR(VLOOKUP(CJ56,Accueil!$W$17:$W$22,1,0)),1,0)</f>
        <v>0</v>
      </c>
      <c r="GN56" s="158">
        <f>IF(ISERROR(VLOOKUP(CK56,Accueil!$W$17:$W$22,1,0)),1,0)</f>
        <v>0</v>
      </c>
      <c r="GO56" s="158">
        <f>IF(ISERROR(VLOOKUP(CL56,Accueil!$W$17:$W$22,1,0)),1,0)</f>
        <v>0</v>
      </c>
      <c r="GP56" s="158">
        <f>IF(ISERROR(VLOOKUP(CM56,Accueil!$W$17:$W$22,1,0)),1,0)</f>
        <v>0</v>
      </c>
      <c r="GQ56" s="158">
        <f>IF(ISERROR(VLOOKUP(CN56,Accueil!$W$17:$W$22,1,0)),1,0)</f>
        <v>0</v>
      </c>
      <c r="GR56" s="158">
        <f>IF(ISERROR(VLOOKUP(CO56,Accueil!$W$17:$W$22,1,0)),1,0)</f>
        <v>0</v>
      </c>
      <c r="GS56" s="158">
        <f>IF(ISERROR(VLOOKUP(CP56,Accueil!$W$17:$W$22,1,0)),1,0)</f>
        <v>0</v>
      </c>
      <c r="GT56" s="158">
        <f>IF(ISERROR(VLOOKUP(CQ56,Accueil!$W$17:$W$22,1,0)),1,0)</f>
        <v>0</v>
      </c>
      <c r="GU56" s="158">
        <f>IF(ISERROR(VLOOKUP(CR56,Accueil!$W$17:$W$22,1,0)),1,0)</f>
        <v>0</v>
      </c>
      <c r="GV56" s="158">
        <f>IF(ISERROR(VLOOKUP(CS56,Accueil!$W$17:$W$22,1,0)),1,0)</f>
        <v>0</v>
      </c>
      <c r="GW56" s="158">
        <f>IF(ISERROR(VLOOKUP(CT56,Accueil!$W$17:$W$22,1,0)),1,0)</f>
        <v>0</v>
      </c>
      <c r="GX56" s="158">
        <f>IF(ISERROR(VLOOKUP(CU56,Accueil!$W$17:$W$22,1,0)),1,0)</f>
        <v>0</v>
      </c>
      <c r="GY56" s="158">
        <f>IF(ISERROR(VLOOKUP(CV56,Accueil!$W$17:$W$22,1,0)),1,0)</f>
        <v>0</v>
      </c>
      <c r="GZ56" s="158">
        <f>IF(ISERROR(VLOOKUP(CW56,Accueil!$W$17:$W$22,1,0)),1,0)</f>
        <v>0</v>
      </c>
      <c r="HA56" s="158">
        <f>IF(ISERROR(VLOOKUP(CX56,Accueil!$W$17:$W$22,1,0)),1,0)</f>
        <v>0</v>
      </c>
      <c r="HB56" s="158">
        <f>IF(ISERROR(VLOOKUP(CY56,Accueil!$W$17:$W$22,1,0)),1,0)</f>
        <v>0</v>
      </c>
      <c r="HC56" s="158">
        <f>IF(ISERROR(VLOOKUP(CZ56,Accueil!$W$17:$W$22,1,0)),1,0)</f>
        <v>0</v>
      </c>
      <c r="HD56" s="158">
        <f>IF(ISERROR(VLOOKUP(DA56,Accueil!$W$17:$W$22,1,0)),1,0)</f>
        <v>0</v>
      </c>
    </row>
    <row r="57" spans="1:212" ht="12.75" customHeight="1">
      <c r="A57" s="360"/>
      <c r="B57" s="12">
        <v>49</v>
      </c>
      <c r="C57" s="26" t="str">
        <f>IF(Accueil!E61="","",Accueil!E61)</f>
        <v/>
      </c>
      <c r="D57" s="27" t="str">
        <f>IF(Accueil!F61="","",Accueil!F61)</f>
        <v/>
      </c>
      <c r="E57" s="83" t="str">
        <f t="shared" si="6"/>
        <v/>
      </c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  <c r="AV57" s="244"/>
      <c r="AW57" s="244"/>
      <c r="AX57" s="244"/>
      <c r="AY57" s="244"/>
      <c r="AZ57" s="244"/>
      <c r="BA57" s="244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12">
        <v>49</v>
      </c>
      <c r="DC57" s="11" t="str">
        <f>IF(D57="","",COUNTIF(F57:DA57,Accueil!$AB$28)&amp;" / "&amp;COUNTIF($F$8:$DA$8,"&gt;0")-(COUNTIF(F57:DA57,Accueil!$AG$26)))</f>
        <v/>
      </c>
      <c r="DD57" s="110" t="str">
        <f>IF(D57="","",COUNTIF(F57:DA57,Accueil!$AB$26))</f>
        <v/>
      </c>
      <c r="DE57" s="110" t="str">
        <f>IF(D57="","",IF(COUNTIF($F$8:$DA$8,"&gt;=0")-(COUNTIF(G57:DB57,Accueil!$AG$26))&lt;0,0,COUNTIF($F$8:$DA$8,"&gt;=0")-(COUNTIF(G57:DB57,Accueil!$AG$26))))</f>
        <v/>
      </c>
      <c r="DF57" s="11" t="str">
        <f t="shared" si="7"/>
        <v/>
      </c>
      <c r="DG57" s="29" t="str">
        <f t="shared" si="8"/>
        <v/>
      </c>
      <c r="DH57" s="158">
        <f t="shared" si="9"/>
        <v>0</v>
      </c>
      <c r="DI57" s="158">
        <f>IF(ISERROR(VLOOKUP(F57,Accueil!$W$17:$W$22,1,0)),1,0)</f>
        <v>0</v>
      </c>
      <c r="DJ57" s="158">
        <f>IF(ISERROR(VLOOKUP(G57,Accueil!$W$17:$W$22,1,0)),1,0)</f>
        <v>0</v>
      </c>
      <c r="DK57" s="158">
        <f>IF(ISERROR(VLOOKUP(H57,Accueil!$W$17:$W$22,1,0)),1,0)</f>
        <v>0</v>
      </c>
      <c r="DL57" s="158">
        <f>IF(ISERROR(VLOOKUP(I57,Accueil!$W$17:$W$22,1,0)),1,0)</f>
        <v>0</v>
      </c>
      <c r="DM57" s="158">
        <f>IF(ISERROR(VLOOKUP(J57,Accueil!$W$17:$W$22,1,0)),1,0)</f>
        <v>0</v>
      </c>
      <c r="DN57" s="158">
        <f>IF(ISERROR(VLOOKUP(K57,Accueil!$W$17:$W$22,1,0)),1,0)</f>
        <v>0</v>
      </c>
      <c r="DO57" s="158">
        <f>IF(ISERROR(VLOOKUP(L57,Accueil!$W$17:$W$22,1,0)),1,0)</f>
        <v>0</v>
      </c>
      <c r="DP57" s="158">
        <f>IF(ISERROR(VLOOKUP(M57,Accueil!$W$17:$W$22,1,0)),1,0)</f>
        <v>0</v>
      </c>
      <c r="DQ57" s="158">
        <f>IF(ISERROR(VLOOKUP(N57,Accueil!$W$17:$W$22,1,0)),1,0)</f>
        <v>0</v>
      </c>
      <c r="DR57" s="158">
        <f>IF(ISERROR(VLOOKUP(O57,Accueil!$W$17:$W$22,1,0)),1,0)</f>
        <v>0</v>
      </c>
      <c r="DS57" s="158">
        <f>IF(ISERROR(VLOOKUP(P57,Accueil!$W$17:$W$22,1,0)),1,0)</f>
        <v>0</v>
      </c>
      <c r="DT57" s="158">
        <f>IF(ISERROR(VLOOKUP(Q57,Accueil!$W$17:$W$22,1,0)),1,0)</f>
        <v>0</v>
      </c>
      <c r="DU57" s="158">
        <f>IF(ISERROR(VLOOKUP(R57,Accueil!$W$17:$W$22,1,0)),1,0)</f>
        <v>0</v>
      </c>
      <c r="DV57" s="158">
        <f>IF(ISERROR(VLOOKUP(S57,Accueil!$W$17:$W$22,1,0)),1,0)</f>
        <v>0</v>
      </c>
      <c r="DW57" s="158">
        <f>IF(ISERROR(VLOOKUP(T57,Accueil!$W$17:$W$22,1,0)),1,0)</f>
        <v>0</v>
      </c>
      <c r="DX57" s="158">
        <f>IF(ISERROR(VLOOKUP(U57,Accueil!$W$17:$W$22,1,0)),1,0)</f>
        <v>0</v>
      </c>
      <c r="DY57" s="158">
        <f>IF(ISERROR(VLOOKUP(V57,Accueil!$W$17:$W$22,1,0)),1,0)</f>
        <v>0</v>
      </c>
      <c r="DZ57" s="158">
        <f>IF(ISERROR(VLOOKUP(W57,Accueil!$W$17:$W$22,1,0)),1,0)</f>
        <v>0</v>
      </c>
      <c r="EA57" s="158">
        <f>IF(ISERROR(VLOOKUP(X57,Accueil!$W$17:$W$22,1,0)),1,0)</f>
        <v>0</v>
      </c>
      <c r="EB57" s="158">
        <f>IF(ISERROR(VLOOKUP(Y57,Accueil!$W$17:$W$22,1,0)),1,0)</f>
        <v>0</v>
      </c>
      <c r="EC57" s="158">
        <f>IF(ISERROR(VLOOKUP(Z57,Accueil!$W$17:$W$22,1,0)),1,0)</f>
        <v>0</v>
      </c>
      <c r="ED57" s="158">
        <f>IF(ISERROR(VLOOKUP(AA57,Accueil!$W$17:$W$22,1,0)),1,0)</f>
        <v>0</v>
      </c>
      <c r="EE57" s="158">
        <f>IF(ISERROR(VLOOKUP(AB57,Accueil!$W$17:$W$22,1,0)),1,0)</f>
        <v>0</v>
      </c>
      <c r="EF57" s="158">
        <f>IF(ISERROR(VLOOKUP(AC57,Accueil!$W$17:$W$22,1,0)),1,0)</f>
        <v>0</v>
      </c>
      <c r="EG57" s="158">
        <f>IF(ISERROR(VLOOKUP(AD57,Accueil!$W$17:$W$22,1,0)),1,0)</f>
        <v>0</v>
      </c>
      <c r="EH57" s="158">
        <f>IF(ISERROR(VLOOKUP(AE57,Accueil!$W$17:$W$22,1,0)),1,0)</f>
        <v>0</v>
      </c>
      <c r="EI57" s="158">
        <f>IF(ISERROR(VLOOKUP(AF57,Accueil!$W$17:$W$22,1,0)),1,0)</f>
        <v>0</v>
      </c>
      <c r="EJ57" s="158">
        <f>IF(ISERROR(VLOOKUP(AG57,Accueil!$W$17:$W$22,1,0)),1,0)</f>
        <v>0</v>
      </c>
      <c r="EK57" s="158">
        <f>IF(ISERROR(VLOOKUP(AH57,Accueil!$W$17:$W$22,1,0)),1,0)</f>
        <v>0</v>
      </c>
      <c r="EL57" s="158">
        <f>IF(ISERROR(VLOOKUP(AI57,Accueil!$W$17:$W$22,1,0)),1,0)</f>
        <v>0</v>
      </c>
      <c r="EM57" s="158">
        <f>IF(ISERROR(VLOOKUP(AJ57,Accueil!$W$17:$W$22,1,0)),1,0)</f>
        <v>0</v>
      </c>
      <c r="EN57" s="158">
        <f>IF(ISERROR(VLOOKUP(AK57,Accueil!$W$17:$W$22,1,0)),1,0)</f>
        <v>0</v>
      </c>
      <c r="EO57" s="158">
        <f>IF(ISERROR(VLOOKUP(AL57,Accueil!$W$17:$W$22,1,0)),1,0)</f>
        <v>0</v>
      </c>
      <c r="EP57" s="158">
        <f>IF(ISERROR(VLOOKUP(AM57,Accueil!$W$17:$W$22,1,0)),1,0)</f>
        <v>0</v>
      </c>
      <c r="EQ57" s="158">
        <f>IF(ISERROR(VLOOKUP(AN57,Accueil!$W$17:$W$22,1,0)),1,0)</f>
        <v>0</v>
      </c>
      <c r="ER57" s="158">
        <f>IF(ISERROR(VLOOKUP(AO57,Accueil!$W$17:$W$22,1,0)),1,0)</f>
        <v>0</v>
      </c>
      <c r="ES57" s="158">
        <f>IF(ISERROR(VLOOKUP(AP57,Accueil!$W$17:$W$22,1,0)),1,0)</f>
        <v>0</v>
      </c>
      <c r="ET57" s="158">
        <f>IF(ISERROR(VLOOKUP(AQ57,Accueil!$W$17:$W$22,1,0)),1,0)</f>
        <v>0</v>
      </c>
      <c r="EU57" s="158">
        <f>IF(ISERROR(VLOOKUP(AR57,Accueil!$W$17:$W$22,1,0)),1,0)</f>
        <v>0</v>
      </c>
      <c r="EV57" s="158">
        <f>IF(ISERROR(VLOOKUP(AS57,Accueil!$W$17:$W$22,1,0)),1,0)</f>
        <v>0</v>
      </c>
      <c r="EW57" s="158">
        <f>IF(ISERROR(VLOOKUP(AT57,Accueil!$W$17:$W$22,1,0)),1,0)</f>
        <v>0</v>
      </c>
      <c r="EX57" s="158">
        <f>IF(ISERROR(VLOOKUP(AU57,Accueil!$W$17:$W$22,1,0)),1,0)</f>
        <v>0</v>
      </c>
      <c r="EY57" s="158">
        <f>IF(ISERROR(VLOOKUP(AV57,Accueil!$W$17:$W$22,1,0)),1,0)</f>
        <v>0</v>
      </c>
      <c r="EZ57" s="158">
        <f>IF(ISERROR(VLOOKUP(AW57,Accueil!$W$17:$W$22,1,0)),1,0)</f>
        <v>0</v>
      </c>
      <c r="FA57" s="158">
        <f>IF(ISERROR(VLOOKUP(AX57,Accueil!$W$17:$W$22,1,0)),1,0)</f>
        <v>0</v>
      </c>
      <c r="FB57" s="158">
        <f>IF(ISERROR(VLOOKUP(AY57,Accueil!$W$17:$W$22,1,0)),1,0)</f>
        <v>0</v>
      </c>
      <c r="FC57" s="158">
        <f>IF(ISERROR(VLOOKUP(AZ57,Accueil!$W$17:$W$22,1,0)),1,0)</f>
        <v>0</v>
      </c>
      <c r="FD57" s="158">
        <f>IF(ISERROR(VLOOKUP(BA57,Accueil!$W$17:$W$22,1,0)),1,0)</f>
        <v>0</v>
      </c>
      <c r="FE57" s="158">
        <f>IF(ISERROR(VLOOKUP(BB57,Accueil!$W$17:$W$22,1,0)),1,0)</f>
        <v>0</v>
      </c>
      <c r="FF57" s="158">
        <f>IF(ISERROR(VLOOKUP(BC57,Accueil!$W$17:$W$22,1,0)),1,0)</f>
        <v>0</v>
      </c>
      <c r="FG57" s="158">
        <f>IF(ISERROR(VLOOKUP(BD57,Accueil!$W$17:$W$22,1,0)),1,0)</f>
        <v>0</v>
      </c>
      <c r="FH57" s="158">
        <f>IF(ISERROR(VLOOKUP(BE57,Accueil!$W$17:$W$22,1,0)),1,0)</f>
        <v>0</v>
      </c>
      <c r="FI57" s="158">
        <f>IF(ISERROR(VLOOKUP(BF57,Accueil!$W$17:$W$22,1,0)),1,0)</f>
        <v>0</v>
      </c>
      <c r="FJ57" s="158">
        <f>IF(ISERROR(VLOOKUP(BG57,Accueil!$W$17:$W$22,1,0)),1,0)</f>
        <v>0</v>
      </c>
      <c r="FK57" s="158">
        <f>IF(ISERROR(VLOOKUP(BH57,Accueil!$W$17:$W$22,1,0)),1,0)</f>
        <v>0</v>
      </c>
      <c r="FL57" s="158">
        <f>IF(ISERROR(VLOOKUP(BI57,Accueil!$W$17:$W$22,1,0)),1,0)</f>
        <v>0</v>
      </c>
      <c r="FM57" s="158">
        <f>IF(ISERROR(VLOOKUP(BJ57,Accueil!$W$17:$W$22,1,0)),1,0)</f>
        <v>0</v>
      </c>
      <c r="FN57" s="158">
        <f>IF(ISERROR(VLOOKUP(BK57,Accueil!$W$17:$W$22,1,0)),1,0)</f>
        <v>0</v>
      </c>
      <c r="FO57" s="158">
        <f>IF(ISERROR(VLOOKUP(BL57,Accueil!$W$17:$W$22,1,0)),1,0)</f>
        <v>0</v>
      </c>
      <c r="FP57" s="158">
        <f>IF(ISERROR(VLOOKUP(BM57,Accueil!$W$17:$W$22,1,0)),1,0)</f>
        <v>0</v>
      </c>
      <c r="FQ57" s="158">
        <f>IF(ISERROR(VLOOKUP(BN57,Accueil!$W$17:$W$22,1,0)),1,0)</f>
        <v>0</v>
      </c>
      <c r="FR57" s="158">
        <f>IF(ISERROR(VLOOKUP(BO57,Accueil!$W$17:$W$22,1,0)),1,0)</f>
        <v>0</v>
      </c>
      <c r="FS57" s="158">
        <f>IF(ISERROR(VLOOKUP(BP57,Accueil!$W$17:$W$22,1,0)),1,0)</f>
        <v>0</v>
      </c>
      <c r="FT57" s="158">
        <f>IF(ISERROR(VLOOKUP(BQ57,Accueil!$W$17:$W$22,1,0)),1,0)</f>
        <v>0</v>
      </c>
      <c r="FU57" s="158">
        <f>IF(ISERROR(VLOOKUP(BR57,Accueil!$W$17:$W$22,1,0)),1,0)</f>
        <v>0</v>
      </c>
      <c r="FV57" s="158">
        <f>IF(ISERROR(VLOOKUP(BS57,Accueil!$W$17:$W$22,1,0)),1,0)</f>
        <v>0</v>
      </c>
      <c r="FW57" s="158">
        <f>IF(ISERROR(VLOOKUP(BT57,Accueil!$W$17:$W$22,1,0)),1,0)</f>
        <v>0</v>
      </c>
      <c r="FX57" s="158">
        <f>IF(ISERROR(VLOOKUP(BU57,Accueil!$W$17:$W$22,1,0)),1,0)</f>
        <v>0</v>
      </c>
      <c r="FY57" s="158">
        <f>IF(ISERROR(VLOOKUP(BV57,Accueil!$W$17:$W$22,1,0)),1,0)</f>
        <v>0</v>
      </c>
      <c r="FZ57" s="158">
        <f>IF(ISERROR(VLOOKUP(BW57,Accueil!$W$17:$W$22,1,0)),1,0)</f>
        <v>0</v>
      </c>
      <c r="GA57" s="158">
        <f>IF(ISERROR(VLOOKUP(BX57,Accueil!$W$17:$W$22,1,0)),1,0)</f>
        <v>0</v>
      </c>
      <c r="GB57" s="158">
        <f>IF(ISERROR(VLOOKUP(BY57,Accueil!$W$17:$W$22,1,0)),1,0)</f>
        <v>0</v>
      </c>
      <c r="GC57" s="158">
        <f>IF(ISERROR(VLOOKUP(BZ57,Accueil!$W$17:$W$22,1,0)),1,0)</f>
        <v>0</v>
      </c>
      <c r="GD57" s="158">
        <f>IF(ISERROR(VLOOKUP(CA57,Accueil!$W$17:$W$22,1,0)),1,0)</f>
        <v>0</v>
      </c>
      <c r="GE57" s="158">
        <f>IF(ISERROR(VLOOKUP(CB57,Accueil!$W$17:$W$22,1,0)),1,0)</f>
        <v>0</v>
      </c>
      <c r="GF57" s="158">
        <f>IF(ISERROR(VLOOKUP(CC57,Accueil!$W$17:$W$22,1,0)),1,0)</f>
        <v>0</v>
      </c>
      <c r="GG57" s="158">
        <f>IF(ISERROR(VLOOKUP(CD57,Accueil!$W$17:$W$22,1,0)),1,0)</f>
        <v>0</v>
      </c>
      <c r="GH57" s="158">
        <f>IF(ISERROR(VLOOKUP(CE57,Accueil!$W$17:$W$22,1,0)),1,0)</f>
        <v>0</v>
      </c>
      <c r="GI57" s="158">
        <f>IF(ISERROR(VLOOKUP(CF57,Accueil!$W$17:$W$22,1,0)),1,0)</f>
        <v>0</v>
      </c>
      <c r="GJ57" s="158">
        <f>IF(ISERROR(VLOOKUP(CG57,Accueil!$W$17:$W$22,1,0)),1,0)</f>
        <v>0</v>
      </c>
      <c r="GK57" s="158">
        <f>IF(ISERROR(VLOOKUP(CH57,Accueil!$W$17:$W$22,1,0)),1,0)</f>
        <v>0</v>
      </c>
      <c r="GL57" s="158">
        <f>IF(ISERROR(VLOOKUP(CI57,Accueil!$W$17:$W$22,1,0)),1,0)</f>
        <v>0</v>
      </c>
      <c r="GM57" s="158">
        <f>IF(ISERROR(VLOOKUP(CJ57,Accueil!$W$17:$W$22,1,0)),1,0)</f>
        <v>0</v>
      </c>
      <c r="GN57" s="158">
        <f>IF(ISERROR(VLOOKUP(CK57,Accueil!$W$17:$W$22,1,0)),1,0)</f>
        <v>0</v>
      </c>
      <c r="GO57" s="158">
        <f>IF(ISERROR(VLOOKUP(CL57,Accueil!$W$17:$W$22,1,0)),1,0)</f>
        <v>0</v>
      </c>
      <c r="GP57" s="158">
        <f>IF(ISERROR(VLOOKUP(CM57,Accueil!$W$17:$W$22,1,0)),1,0)</f>
        <v>0</v>
      </c>
      <c r="GQ57" s="158">
        <f>IF(ISERROR(VLOOKUP(CN57,Accueil!$W$17:$W$22,1,0)),1,0)</f>
        <v>0</v>
      </c>
      <c r="GR57" s="158">
        <f>IF(ISERROR(VLOOKUP(CO57,Accueil!$W$17:$W$22,1,0)),1,0)</f>
        <v>0</v>
      </c>
      <c r="GS57" s="158">
        <f>IF(ISERROR(VLOOKUP(CP57,Accueil!$W$17:$W$22,1,0)),1,0)</f>
        <v>0</v>
      </c>
      <c r="GT57" s="158">
        <f>IF(ISERROR(VLOOKUP(CQ57,Accueil!$W$17:$W$22,1,0)),1,0)</f>
        <v>0</v>
      </c>
      <c r="GU57" s="158">
        <f>IF(ISERROR(VLOOKUP(CR57,Accueil!$W$17:$W$22,1,0)),1,0)</f>
        <v>0</v>
      </c>
      <c r="GV57" s="158">
        <f>IF(ISERROR(VLOOKUP(CS57,Accueil!$W$17:$W$22,1,0)),1,0)</f>
        <v>0</v>
      </c>
      <c r="GW57" s="158">
        <f>IF(ISERROR(VLOOKUP(CT57,Accueil!$W$17:$W$22,1,0)),1,0)</f>
        <v>0</v>
      </c>
      <c r="GX57" s="158">
        <f>IF(ISERROR(VLOOKUP(CU57,Accueil!$W$17:$W$22,1,0)),1,0)</f>
        <v>0</v>
      </c>
      <c r="GY57" s="158">
        <f>IF(ISERROR(VLOOKUP(CV57,Accueil!$W$17:$W$22,1,0)),1,0)</f>
        <v>0</v>
      </c>
      <c r="GZ57" s="158">
        <f>IF(ISERROR(VLOOKUP(CW57,Accueil!$W$17:$W$22,1,0)),1,0)</f>
        <v>0</v>
      </c>
      <c r="HA57" s="158">
        <f>IF(ISERROR(VLOOKUP(CX57,Accueil!$W$17:$W$22,1,0)),1,0)</f>
        <v>0</v>
      </c>
      <c r="HB57" s="158">
        <f>IF(ISERROR(VLOOKUP(CY57,Accueil!$W$17:$W$22,1,0)),1,0)</f>
        <v>0</v>
      </c>
      <c r="HC57" s="158">
        <f>IF(ISERROR(VLOOKUP(CZ57,Accueil!$W$17:$W$22,1,0)),1,0)</f>
        <v>0</v>
      </c>
      <c r="HD57" s="158">
        <f>IF(ISERROR(VLOOKUP(DA57,Accueil!$W$17:$W$22,1,0)),1,0)</f>
        <v>0</v>
      </c>
    </row>
    <row r="58" spans="1:212" ht="12.75" customHeight="1">
      <c r="A58" s="360"/>
      <c r="B58" s="12">
        <v>50</v>
      </c>
      <c r="C58" s="26" t="str">
        <f>IF(Accueil!E62="","",Accueil!E62)</f>
        <v/>
      </c>
      <c r="D58" s="27" t="str">
        <f>IF(Accueil!F62="","",Accueil!F62)</f>
        <v/>
      </c>
      <c r="E58" s="83" t="str">
        <f t="shared" si="6"/>
        <v/>
      </c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4"/>
      <c r="AM58" s="244"/>
      <c r="AN58" s="244"/>
      <c r="AO58" s="244"/>
      <c r="AP58" s="244"/>
      <c r="AQ58" s="244"/>
      <c r="AR58" s="244"/>
      <c r="AS58" s="244"/>
      <c r="AT58" s="244"/>
      <c r="AU58" s="244"/>
      <c r="AV58" s="244"/>
      <c r="AW58" s="244"/>
      <c r="AX58" s="244"/>
      <c r="AY58" s="244"/>
      <c r="AZ58" s="244"/>
      <c r="BA58" s="244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12">
        <v>50</v>
      </c>
      <c r="DC58" s="11" t="str">
        <f>IF(D58="","",COUNTIF(F58:DA58,Accueil!$AB$28)&amp;" / "&amp;COUNTIF($F$8:$DA$8,"&gt;0")-(COUNTIF(F58:DA58,Accueil!$AG$26)))</f>
        <v/>
      </c>
      <c r="DD58" s="110" t="str">
        <f>IF(D58="","",COUNTIF(F58:DA58,Accueil!$AB$26))</f>
        <v/>
      </c>
      <c r="DE58" s="110" t="str">
        <f>IF(D58="","",IF(COUNTIF($F$8:$DA$8,"&gt;=0")-(COUNTIF(G58:DB58,Accueil!$AG$26))&lt;0,0,COUNTIF($F$8:$DA$8,"&gt;=0")-(COUNTIF(G58:DB58,Accueil!$AG$26))))</f>
        <v/>
      </c>
      <c r="DF58" s="11" t="str">
        <f t="shared" si="7"/>
        <v/>
      </c>
      <c r="DG58" s="29" t="str">
        <f t="shared" si="8"/>
        <v/>
      </c>
      <c r="DH58" s="158">
        <f t="shared" si="9"/>
        <v>0</v>
      </c>
      <c r="DI58" s="158">
        <f>IF(ISERROR(VLOOKUP(F58,Accueil!$W$17:$W$22,1,0)),1,0)</f>
        <v>0</v>
      </c>
      <c r="DJ58" s="158">
        <f>IF(ISERROR(VLOOKUP(G58,Accueil!$W$17:$W$22,1,0)),1,0)</f>
        <v>0</v>
      </c>
      <c r="DK58" s="158">
        <f>IF(ISERROR(VLOOKUP(H58,Accueil!$W$17:$W$22,1,0)),1,0)</f>
        <v>0</v>
      </c>
      <c r="DL58" s="158">
        <f>IF(ISERROR(VLOOKUP(I58,Accueil!$W$17:$W$22,1,0)),1,0)</f>
        <v>0</v>
      </c>
      <c r="DM58" s="158">
        <f>IF(ISERROR(VLOOKUP(J58,Accueil!$W$17:$W$22,1,0)),1,0)</f>
        <v>0</v>
      </c>
      <c r="DN58" s="158">
        <f>IF(ISERROR(VLOOKUP(K58,Accueil!$W$17:$W$22,1,0)),1,0)</f>
        <v>0</v>
      </c>
      <c r="DO58" s="158">
        <f>IF(ISERROR(VLOOKUP(L58,Accueil!$W$17:$W$22,1,0)),1,0)</f>
        <v>0</v>
      </c>
      <c r="DP58" s="158">
        <f>IF(ISERROR(VLOOKUP(M58,Accueil!$W$17:$W$22,1,0)),1,0)</f>
        <v>0</v>
      </c>
      <c r="DQ58" s="158">
        <f>IF(ISERROR(VLOOKUP(N58,Accueil!$W$17:$W$22,1,0)),1,0)</f>
        <v>0</v>
      </c>
      <c r="DR58" s="158">
        <f>IF(ISERROR(VLOOKUP(O58,Accueil!$W$17:$W$22,1,0)),1,0)</f>
        <v>0</v>
      </c>
      <c r="DS58" s="158">
        <f>IF(ISERROR(VLOOKUP(P58,Accueil!$W$17:$W$22,1,0)),1,0)</f>
        <v>0</v>
      </c>
      <c r="DT58" s="158">
        <f>IF(ISERROR(VLOOKUP(Q58,Accueil!$W$17:$W$22,1,0)),1,0)</f>
        <v>0</v>
      </c>
      <c r="DU58" s="158">
        <f>IF(ISERROR(VLOOKUP(R58,Accueil!$W$17:$W$22,1,0)),1,0)</f>
        <v>0</v>
      </c>
      <c r="DV58" s="158">
        <f>IF(ISERROR(VLOOKUP(S58,Accueil!$W$17:$W$22,1,0)),1,0)</f>
        <v>0</v>
      </c>
      <c r="DW58" s="158">
        <f>IF(ISERROR(VLOOKUP(T58,Accueil!$W$17:$W$22,1,0)),1,0)</f>
        <v>0</v>
      </c>
      <c r="DX58" s="158">
        <f>IF(ISERROR(VLOOKUP(U58,Accueil!$W$17:$W$22,1,0)),1,0)</f>
        <v>0</v>
      </c>
      <c r="DY58" s="158">
        <f>IF(ISERROR(VLOOKUP(V58,Accueil!$W$17:$W$22,1,0)),1,0)</f>
        <v>0</v>
      </c>
      <c r="DZ58" s="158">
        <f>IF(ISERROR(VLOOKUP(W58,Accueil!$W$17:$W$22,1,0)),1,0)</f>
        <v>0</v>
      </c>
      <c r="EA58" s="158">
        <f>IF(ISERROR(VLOOKUP(X58,Accueil!$W$17:$W$22,1,0)),1,0)</f>
        <v>0</v>
      </c>
      <c r="EB58" s="158">
        <f>IF(ISERROR(VLOOKUP(Y58,Accueil!$W$17:$W$22,1,0)),1,0)</f>
        <v>0</v>
      </c>
      <c r="EC58" s="158">
        <f>IF(ISERROR(VLOOKUP(Z58,Accueil!$W$17:$W$22,1,0)),1,0)</f>
        <v>0</v>
      </c>
      <c r="ED58" s="158">
        <f>IF(ISERROR(VLOOKUP(AA58,Accueil!$W$17:$W$22,1,0)),1,0)</f>
        <v>0</v>
      </c>
      <c r="EE58" s="158">
        <f>IF(ISERROR(VLOOKUP(AB58,Accueil!$W$17:$W$22,1,0)),1,0)</f>
        <v>0</v>
      </c>
      <c r="EF58" s="158">
        <f>IF(ISERROR(VLOOKUP(AC58,Accueil!$W$17:$W$22,1,0)),1,0)</f>
        <v>0</v>
      </c>
      <c r="EG58" s="158">
        <f>IF(ISERROR(VLOOKUP(AD58,Accueil!$W$17:$W$22,1,0)),1,0)</f>
        <v>0</v>
      </c>
      <c r="EH58" s="158">
        <f>IF(ISERROR(VLOOKUP(AE58,Accueil!$W$17:$W$22,1,0)),1,0)</f>
        <v>0</v>
      </c>
      <c r="EI58" s="158">
        <f>IF(ISERROR(VLOOKUP(AF58,Accueil!$W$17:$W$22,1,0)),1,0)</f>
        <v>0</v>
      </c>
      <c r="EJ58" s="158">
        <f>IF(ISERROR(VLOOKUP(AG58,Accueil!$W$17:$W$22,1,0)),1,0)</f>
        <v>0</v>
      </c>
      <c r="EK58" s="158">
        <f>IF(ISERROR(VLOOKUP(AH58,Accueil!$W$17:$W$22,1,0)),1,0)</f>
        <v>0</v>
      </c>
      <c r="EL58" s="158">
        <f>IF(ISERROR(VLOOKUP(AI58,Accueil!$W$17:$W$22,1,0)),1,0)</f>
        <v>0</v>
      </c>
      <c r="EM58" s="158">
        <f>IF(ISERROR(VLOOKUP(AJ58,Accueil!$W$17:$W$22,1,0)),1,0)</f>
        <v>0</v>
      </c>
      <c r="EN58" s="158">
        <f>IF(ISERROR(VLOOKUP(AK58,Accueil!$W$17:$W$22,1,0)),1,0)</f>
        <v>0</v>
      </c>
      <c r="EO58" s="158">
        <f>IF(ISERROR(VLOOKUP(AL58,Accueil!$W$17:$W$22,1,0)),1,0)</f>
        <v>0</v>
      </c>
      <c r="EP58" s="158">
        <f>IF(ISERROR(VLOOKUP(AM58,Accueil!$W$17:$W$22,1,0)),1,0)</f>
        <v>0</v>
      </c>
      <c r="EQ58" s="158">
        <f>IF(ISERROR(VLOOKUP(AN58,Accueil!$W$17:$W$22,1,0)),1,0)</f>
        <v>0</v>
      </c>
      <c r="ER58" s="158">
        <f>IF(ISERROR(VLOOKUP(AO58,Accueil!$W$17:$W$22,1,0)),1,0)</f>
        <v>0</v>
      </c>
      <c r="ES58" s="158">
        <f>IF(ISERROR(VLOOKUP(AP58,Accueil!$W$17:$W$22,1,0)),1,0)</f>
        <v>0</v>
      </c>
      <c r="ET58" s="158">
        <f>IF(ISERROR(VLOOKUP(AQ58,Accueil!$W$17:$W$22,1,0)),1,0)</f>
        <v>0</v>
      </c>
      <c r="EU58" s="158">
        <f>IF(ISERROR(VLOOKUP(AR58,Accueil!$W$17:$W$22,1,0)),1,0)</f>
        <v>0</v>
      </c>
      <c r="EV58" s="158">
        <f>IF(ISERROR(VLOOKUP(AS58,Accueil!$W$17:$W$22,1,0)),1,0)</f>
        <v>0</v>
      </c>
      <c r="EW58" s="158">
        <f>IF(ISERROR(VLOOKUP(AT58,Accueil!$W$17:$W$22,1,0)),1,0)</f>
        <v>0</v>
      </c>
      <c r="EX58" s="158">
        <f>IF(ISERROR(VLOOKUP(AU58,Accueil!$W$17:$W$22,1,0)),1,0)</f>
        <v>0</v>
      </c>
      <c r="EY58" s="158">
        <f>IF(ISERROR(VLOOKUP(AV58,Accueil!$W$17:$W$22,1,0)),1,0)</f>
        <v>0</v>
      </c>
      <c r="EZ58" s="158">
        <f>IF(ISERROR(VLOOKUP(AW58,Accueil!$W$17:$W$22,1,0)),1,0)</f>
        <v>0</v>
      </c>
      <c r="FA58" s="158">
        <f>IF(ISERROR(VLOOKUP(AX58,Accueil!$W$17:$W$22,1,0)),1,0)</f>
        <v>0</v>
      </c>
      <c r="FB58" s="158">
        <f>IF(ISERROR(VLOOKUP(AY58,Accueil!$W$17:$W$22,1,0)),1,0)</f>
        <v>0</v>
      </c>
      <c r="FC58" s="158">
        <f>IF(ISERROR(VLOOKUP(AZ58,Accueil!$W$17:$W$22,1,0)),1,0)</f>
        <v>0</v>
      </c>
      <c r="FD58" s="158">
        <f>IF(ISERROR(VLOOKUP(BA58,Accueil!$W$17:$W$22,1,0)),1,0)</f>
        <v>0</v>
      </c>
      <c r="FE58" s="158">
        <f>IF(ISERROR(VLOOKUP(BB58,Accueil!$W$17:$W$22,1,0)),1,0)</f>
        <v>0</v>
      </c>
      <c r="FF58" s="158">
        <f>IF(ISERROR(VLOOKUP(BC58,Accueil!$W$17:$W$22,1,0)),1,0)</f>
        <v>0</v>
      </c>
      <c r="FG58" s="158">
        <f>IF(ISERROR(VLOOKUP(BD58,Accueil!$W$17:$W$22,1,0)),1,0)</f>
        <v>0</v>
      </c>
      <c r="FH58" s="158">
        <f>IF(ISERROR(VLOOKUP(BE58,Accueil!$W$17:$W$22,1,0)),1,0)</f>
        <v>0</v>
      </c>
      <c r="FI58" s="158">
        <f>IF(ISERROR(VLOOKUP(BF58,Accueil!$W$17:$W$22,1,0)),1,0)</f>
        <v>0</v>
      </c>
      <c r="FJ58" s="158">
        <f>IF(ISERROR(VLOOKUP(BG58,Accueil!$W$17:$W$22,1,0)),1,0)</f>
        <v>0</v>
      </c>
      <c r="FK58" s="158">
        <f>IF(ISERROR(VLOOKUP(BH58,Accueil!$W$17:$W$22,1,0)),1,0)</f>
        <v>0</v>
      </c>
      <c r="FL58" s="158">
        <f>IF(ISERROR(VLOOKUP(BI58,Accueil!$W$17:$W$22,1,0)),1,0)</f>
        <v>0</v>
      </c>
      <c r="FM58" s="158">
        <f>IF(ISERROR(VLOOKUP(BJ58,Accueil!$W$17:$W$22,1,0)),1,0)</f>
        <v>0</v>
      </c>
      <c r="FN58" s="158">
        <f>IF(ISERROR(VLOOKUP(BK58,Accueil!$W$17:$W$22,1,0)),1,0)</f>
        <v>0</v>
      </c>
      <c r="FO58" s="158">
        <f>IF(ISERROR(VLOOKUP(BL58,Accueil!$W$17:$W$22,1,0)),1,0)</f>
        <v>0</v>
      </c>
      <c r="FP58" s="158">
        <f>IF(ISERROR(VLOOKUP(BM58,Accueil!$W$17:$W$22,1,0)),1,0)</f>
        <v>0</v>
      </c>
      <c r="FQ58" s="158">
        <f>IF(ISERROR(VLOOKUP(BN58,Accueil!$W$17:$W$22,1,0)),1,0)</f>
        <v>0</v>
      </c>
      <c r="FR58" s="158">
        <f>IF(ISERROR(VLOOKUP(BO58,Accueil!$W$17:$W$22,1,0)),1,0)</f>
        <v>0</v>
      </c>
      <c r="FS58" s="158">
        <f>IF(ISERROR(VLOOKUP(BP58,Accueil!$W$17:$W$22,1,0)),1,0)</f>
        <v>0</v>
      </c>
      <c r="FT58" s="158">
        <f>IF(ISERROR(VLOOKUP(BQ58,Accueil!$W$17:$W$22,1,0)),1,0)</f>
        <v>0</v>
      </c>
      <c r="FU58" s="158">
        <f>IF(ISERROR(VLOOKUP(BR58,Accueil!$W$17:$W$22,1,0)),1,0)</f>
        <v>0</v>
      </c>
      <c r="FV58" s="158">
        <f>IF(ISERROR(VLOOKUP(BS58,Accueil!$W$17:$W$22,1,0)),1,0)</f>
        <v>0</v>
      </c>
      <c r="FW58" s="158">
        <f>IF(ISERROR(VLOOKUP(BT58,Accueil!$W$17:$W$22,1,0)),1,0)</f>
        <v>0</v>
      </c>
      <c r="FX58" s="158">
        <f>IF(ISERROR(VLOOKUP(BU58,Accueil!$W$17:$W$22,1,0)),1,0)</f>
        <v>0</v>
      </c>
      <c r="FY58" s="158">
        <f>IF(ISERROR(VLOOKUP(BV58,Accueil!$W$17:$W$22,1,0)),1,0)</f>
        <v>0</v>
      </c>
      <c r="FZ58" s="158">
        <f>IF(ISERROR(VLOOKUP(BW58,Accueil!$W$17:$W$22,1,0)),1,0)</f>
        <v>0</v>
      </c>
      <c r="GA58" s="158">
        <f>IF(ISERROR(VLOOKUP(BX58,Accueil!$W$17:$W$22,1,0)),1,0)</f>
        <v>0</v>
      </c>
      <c r="GB58" s="158">
        <f>IF(ISERROR(VLOOKUP(BY58,Accueil!$W$17:$W$22,1,0)),1,0)</f>
        <v>0</v>
      </c>
      <c r="GC58" s="158">
        <f>IF(ISERROR(VLOOKUP(BZ58,Accueil!$W$17:$W$22,1,0)),1,0)</f>
        <v>0</v>
      </c>
      <c r="GD58" s="158">
        <f>IF(ISERROR(VLOOKUP(CA58,Accueil!$W$17:$W$22,1,0)),1,0)</f>
        <v>0</v>
      </c>
      <c r="GE58" s="158">
        <f>IF(ISERROR(VLOOKUP(CB58,Accueil!$W$17:$W$22,1,0)),1,0)</f>
        <v>0</v>
      </c>
      <c r="GF58" s="158">
        <f>IF(ISERROR(VLOOKUP(CC58,Accueil!$W$17:$W$22,1,0)),1,0)</f>
        <v>0</v>
      </c>
      <c r="GG58" s="158">
        <f>IF(ISERROR(VLOOKUP(CD58,Accueil!$W$17:$W$22,1,0)),1,0)</f>
        <v>0</v>
      </c>
      <c r="GH58" s="158">
        <f>IF(ISERROR(VLOOKUP(CE58,Accueil!$W$17:$W$22,1,0)),1,0)</f>
        <v>0</v>
      </c>
      <c r="GI58" s="158">
        <f>IF(ISERROR(VLOOKUP(CF58,Accueil!$W$17:$W$22,1,0)),1,0)</f>
        <v>0</v>
      </c>
      <c r="GJ58" s="158">
        <f>IF(ISERROR(VLOOKUP(CG58,Accueil!$W$17:$W$22,1,0)),1,0)</f>
        <v>0</v>
      </c>
      <c r="GK58" s="158">
        <f>IF(ISERROR(VLOOKUP(CH58,Accueil!$W$17:$W$22,1,0)),1,0)</f>
        <v>0</v>
      </c>
      <c r="GL58" s="158">
        <f>IF(ISERROR(VLOOKUP(CI58,Accueil!$W$17:$W$22,1,0)),1,0)</f>
        <v>0</v>
      </c>
      <c r="GM58" s="158">
        <f>IF(ISERROR(VLOOKUP(CJ58,Accueil!$W$17:$W$22,1,0)),1,0)</f>
        <v>0</v>
      </c>
      <c r="GN58" s="158">
        <f>IF(ISERROR(VLOOKUP(CK58,Accueil!$W$17:$W$22,1,0)),1,0)</f>
        <v>0</v>
      </c>
      <c r="GO58" s="158">
        <f>IF(ISERROR(VLOOKUP(CL58,Accueil!$W$17:$W$22,1,0)),1,0)</f>
        <v>0</v>
      </c>
      <c r="GP58" s="158">
        <f>IF(ISERROR(VLOOKUP(CM58,Accueil!$W$17:$W$22,1,0)),1,0)</f>
        <v>0</v>
      </c>
      <c r="GQ58" s="158">
        <f>IF(ISERROR(VLOOKUP(CN58,Accueil!$W$17:$W$22,1,0)),1,0)</f>
        <v>0</v>
      </c>
      <c r="GR58" s="158">
        <f>IF(ISERROR(VLOOKUP(CO58,Accueil!$W$17:$W$22,1,0)),1,0)</f>
        <v>0</v>
      </c>
      <c r="GS58" s="158">
        <f>IF(ISERROR(VLOOKUP(CP58,Accueil!$W$17:$W$22,1,0)),1,0)</f>
        <v>0</v>
      </c>
      <c r="GT58" s="158">
        <f>IF(ISERROR(VLOOKUP(CQ58,Accueil!$W$17:$W$22,1,0)),1,0)</f>
        <v>0</v>
      </c>
      <c r="GU58" s="158">
        <f>IF(ISERROR(VLOOKUP(CR58,Accueil!$W$17:$W$22,1,0)),1,0)</f>
        <v>0</v>
      </c>
      <c r="GV58" s="158">
        <f>IF(ISERROR(VLOOKUP(CS58,Accueil!$W$17:$W$22,1,0)),1,0)</f>
        <v>0</v>
      </c>
      <c r="GW58" s="158">
        <f>IF(ISERROR(VLOOKUP(CT58,Accueil!$W$17:$W$22,1,0)),1,0)</f>
        <v>0</v>
      </c>
      <c r="GX58" s="158">
        <f>IF(ISERROR(VLOOKUP(CU58,Accueil!$W$17:$W$22,1,0)),1,0)</f>
        <v>0</v>
      </c>
      <c r="GY58" s="158">
        <f>IF(ISERROR(VLOOKUP(CV58,Accueil!$W$17:$W$22,1,0)),1,0)</f>
        <v>0</v>
      </c>
      <c r="GZ58" s="158">
        <f>IF(ISERROR(VLOOKUP(CW58,Accueil!$W$17:$W$22,1,0)),1,0)</f>
        <v>0</v>
      </c>
      <c r="HA58" s="158">
        <f>IF(ISERROR(VLOOKUP(CX58,Accueil!$W$17:$W$22,1,0)),1,0)</f>
        <v>0</v>
      </c>
      <c r="HB58" s="158">
        <f>IF(ISERROR(VLOOKUP(CY58,Accueil!$W$17:$W$22,1,0)),1,0)</f>
        <v>0</v>
      </c>
      <c r="HC58" s="158">
        <f>IF(ISERROR(VLOOKUP(CZ58,Accueil!$W$17:$W$22,1,0)),1,0)</f>
        <v>0</v>
      </c>
      <c r="HD58" s="158">
        <f>IF(ISERROR(VLOOKUP(DA58,Accueil!$W$17:$W$22,1,0)),1,0)</f>
        <v>0</v>
      </c>
    </row>
    <row r="59" spans="1:212" ht="12.75" customHeight="1">
      <c r="A59" s="360"/>
      <c r="B59" s="12">
        <v>51</v>
      </c>
      <c r="C59" s="26" t="str">
        <f>IF(Accueil!E63="","",Accueil!E63)</f>
        <v/>
      </c>
      <c r="D59" s="27" t="str">
        <f>IF(Accueil!F63="","",Accueil!F63)</f>
        <v/>
      </c>
      <c r="E59" s="83" t="str">
        <f t="shared" si="6"/>
        <v/>
      </c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4"/>
      <c r="AM59" s="244"/>
      <c r="AN59" s="244"/>
      <c r="AO59" s="244"/>
      <c r="AP59" s="244"/>
      <c r="AQ59" s="244"/>
      <c r="AR59" s="244"/>
      <c r="AS59" s="244"/>
      <c r="AT59" s="244"/>
      <c r="AU59" s="244"/>
      <c r="AV59" s="244"/>
      <c r="AW59" s="244"/>
      <c r="AX59" s="244"/>
      <c r="AY59" s="244"/>
      <c r="AZ59" s="244"/>
      <c r="BA59" s="244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  <c r="CJ59" s="244"/>
      <c r="CK59" s="244"/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  <c r="CW59" s="244"/>
      <c r="CX59" s="244"/>
      <c r="CY59" s="244"/>
      <c r="CZ59" s="244"/>
      <c r="DA59" s="244"/>
      <c r="DB59" s="12">
        <v>51</v>
      </c>
      <c r="DC59" s="11" t="str">
        <f>IF(D59="","",COUNTIF(F59:DA59,Accueil!$AB$28)&amp;" / "&amp;COUNTIF($F$8:$DA$8,"&gt;0")-(COUNTIF(F59:DA59,Accueil!$AG$26)))</f>
        <v/>
      </c>
      <c r="DD59" s="110" t="str">
        <f>IF(D59="","",COUNTIF(F59:DA59,Accueil!$AB$26))</f>
        <v/>
      </c>
      <c r="DE59" s="110" t="str">
        <f>IF(D59="","",IF(COUNTIF($F$8:$DA$8,"&gt;=0")-(COUNTIF(G59:DB59,Accueil!$AG$26))&lt;0,0,COUNTIF($F$8:$DA$8,"&gt;=0")-(COUNTIF(G59:DB59,Accueil!$AG$26))))</f>
        <v/>
      </c>
      <c r="DF59" s="11" t="str">
        <f t="shared" si="7"/>
        <v/>
      </c>
      <c r="DG59" s="29" t="str">
        <f t="shared" si="8"/>
        <v/>
      </c>
      <c r="DH59" s="158">
        <f t="shared" si="9"/>
        <v>0</v>
      </c>
      <c r="DI59" s="158">
        <f>IF(ISERROR(VLOOKUP(F59,Accueil!$W$17:$W$22,1,0)),1,0)</f>
        <v>0</v>
      </c>
      <c r="DJ59" s="158">
        <f>IF(ISERROR(VLOOKUP(G59,Accueil!$W$17:$W$22,1,0)),1,0)</f>
        <v>0</v>
      </c>
      <c r="DK59" s="158">
        <f>IF(ISERROR(VLOOKUP(H59,Accueil!$W$17:$W$22,1,0)),1,0)</f>
        <v>0</v>
      </c>
      <c r="DL59" s="158">
        <f>IF(ISERROR(VLOOKUP(I59,Accueil!$W$17:$W$22,1,0)),1,0)</f>
        <v>0</v>
      </c>
      <c r="DM59" s="158">
        <f>IF(ISERROR(VLOOKUP(J59,Accueil!$W$17:$W$22,1,0)),1,0)</f>
        <v>0</v>
      </c>
      <c r="DN59" s="158">
        <f>IF(ISERROR(VLOOKUP(K59,Accueil!$W$17:$W$22,1,0)),1,0)</f>
        <v>0</v>
      </c>
      <c r="DO59" s="158">
        <f>IF(ISERROR(VLOOKUP(L59,Accueil!$W$17:$W$22,1,0)),1,0)</f>
        <v>0</v>
      </c>
      <c r="DP59" s="158">
        <f>IF(ISERROR(VLOOKUP(M59,Accueil!$W$17:$W$22,1,0)),1,0)</f>
        <v>0</v>
      </c>
      <c r="DQ59" s="158">
        <f>IF(ISERROR(VLOOKUP(N59,Accueil!$W$17:$W$22,1,0)),1,0)</f>
        <v>0</v>
      </c>
      <c r="DR59" s="158">
        <f>IF(ISERROR(VLOOKUP(O59,Accueil!$W$17:$W$22,1,0)),1,0)</f>
        <v>0</v>
      </c>
      <c r="DS59" s="158">
        <f>IF(ISERROR(VLOOKUP(P59,Accueil!$W$17:$W$22,1,0)),1,0)</f>
        <v>0</v>
      </c>
      <c r="DT59" s="158">
        <f>IF(ISERROR(VLOOKUP(Q59,Accueil!$W$17:$W$22,1,0)),1,0)</f>
        <v>0</v>
      </c>
      <c r="DU59" s="158">
        <f>IF(ISERROR(VLOOKUP(R59,Accueil!$W$17:$W$22,1,0)),1,0)</f>
        <v>0</v>
      </c>
      <c r="DV59" s="158">
        <f>IF(ISERROR(VLOOKUP(S59,Accueil!$W$17:$W$22,1,0)),1,0)</f>
        <v>0</v>
      </c>
      <c r="DW59" s="158">
        <f>IF(ISERROR(VLOOKUP(T59,Accueil!$W$17:$W$22,1,0)),1,0)</f>
        <v>0</v>
      </c>
      <c r="DX59" s="158">
        <f>IF(ISERROR(VLOOKUP(U59,Accueil!$W$17:$W$22,1,0)),1,0)</f>
        <v>0</v>
      </c>
      <c r="DY59" s="158">
        <f>IF(ISERROR(VLOOKUP(V59,Accueil!$W$17:$W$22,1,0)),1,0)</f>
        <v>0</v>
      </c>
      <c r="DZ59" s="158">
        <f>IF(ISERROR(VLOOKUP(W59,Accueil!$W$17:$W$22,1,0)),1,0)</f>
        <v>0</v>
      </c>
      <c r="EA59" s="158">
        <f>IF(ISERROR(VLOOKUP(X59,Accueil!$W$17:$W$22,1,0)),1,0)</f>
        <v>0</v>
      </c>
      <c r="EB59" s="158">
        <f>IF(ISERROR(VLOOKUP(Y59,Accueil!$W$17:$W$22,1,0)),1,0)</f>
        <v>0</v>
      </c>
      <c r="EC59" s="158">
        <f>IF(ISERROR(VLOOKUP(Z59,Accueil!$W$17:$W$22,1,0)),1,0)</f>
        <v>0</v>
      </c>
      <c r="ED59" s="158">
        <f>IF(ISERROR(VLOOKUP(AA59,Accueil!$W$17:$W$22,1,0)),1,0)</f>
        <v>0</v>
      </c>
      <c r="EE59" s="158">
        <f>IF(ISERROR(VLOOKUP(AB59,Accueil!$W$17:$W$22,1,0)),1,0)</f>
        <v>0</v>
      </c>
      <c r="EF59" s="158">
        <f>IF(ISERROR(VLOOKUP(AC59,Accueil!$W$17:$W$22,1,0)),1,0)</f>
        <v>0</v>
      </c>
      <c r="EG59" s="158">
        <f>IF(ISERROR(VLOOKUP(AD59,Accueil!$W$17:$W$22,1,0)),1,0)</f>
        <v>0</v>
      </c>
      <c r="EH59" s="158">
        <f>IF(ISERROR(VLOOKUP(AE59,Accueil!$W$17:$W$22,1,0)),1,0)</f>
        <v>0</v>
      </c>
      <c r="EI59" s="158">
        <f>IF(ISERROR(VLOOKUP(AF59,Accueil!$W$17:$W$22,1,0)),1,0)</f>
        <v>0</v>
      </c>
      <c r="EJ59" s="158">
        <f>IF(ISERROR(VLOOKUP(AG59,Accueil!$W$17:$W$22,1,0)),1,0)</f>
        <v>0</v>
      </c>
      <c r="EK59" s="158">
        <f>IF(ISERROR(VLOOKUP(AH59,Accueil!$W$17:$W$22,1,0)),1,0)</f>
        <v>0</v>
      </c>
      <c r="EL59" s="158">
        <f>IF(ISERROR(VLOOKUP(AI59,Accueil!$W$17:$W$22,1,0)),1,0)</f>
        <v>0</v>
      </c>
      <c r="EM59" s="158">
        <f>IF(ISERROR(VLOOKUP(AJ59,Accueil!$W$17:$W$22,1,0)),1,0)</f>
        <v>0</v>
      </c>
      <c r="EN59" s="158">
        <f>IF(ISERROR(VLOOKUP(AK59,Accueil!$W$17:$W$22,1,0)),1,0)</f>
        <v>0</v>
      </c>
      <c r="EO59" s="158">
        <f>IF(ISERROR(VLOOKUP(AL59,Accueil!$W$17:$W$22,1,0)),1,0)</f>
        <v>0</v>
      </c>
      <c r="EP59" s="158">
        <f>IF(ISERROR(VLOOKUP(AM59,Accueil!$W$17:$W$22,1,0)),1,0)</f>
        <v>0</v>
      </c>
      <c r="EQ59" s="158">
        <f>IF(ISERROR(VLOOKUP(AN59,Accueil!$W$17:$W$22,1,0)),1,0)</f>
        <v>0</v>
      </c>
      <c r="ER59" s="158">
        <f>IF(ISERROR(VLOOKUP(AO59,Accueil!$W$17:$W$22,1,0)),1,0)</f>
        <v>0</v>
      </c>
      <c r="ES59" s="158">
        <f>IF(ISERROR(VLOOKUP(AP59,Accueil!$W$17:$W$22,1,0)),1,0)</f>
        <v>0</v>
      </c>
      <c r="ET59" s="158">
        <f>IF(ISERROR(VLOOKUP(AQ59,Accueil!$W$17:$W$22,1,0)),1,0)</f>
        <v>0</v>
      </c>
      <c r="EU59" s="158">
        <f>IF(ISERROR(VLOOKUP(AR59,Accueil!$W$17:$W$22,1,0)),1,0)</f>
        <v>0</v>
      </c>
      <c r="EV59" s="158">
        <f>IF(ISERROR(VLOOKUP(AS59,Accueil!$W$17:$W$22,1,0)),1,0)</f>
        <v>0</v>
      </c>
      <c r="EW59" s="158">
        <f>IF(ISERROR(VLOOKUP(AT59,Accueil!$W$17:$W$22,1,0)),1,0)</f>
        <v>0</v>
      </c>
      <c r="EX59" s="158">
        <f>IF(ISERROR(VLOOKUP(AU59,Accueil!$W$17:$W$22,1,0)),1,0)</f>
        <v>0</v>
      </c>
      <c r="EY59" s="158">
        <f>IF(ISERROR(VLOOKUP(AV59,Accueil!$W$17:$W$22,1,0)),1,0)</f>
        <v>0</v>
      </c>
      <c r="EZ59" s="158">
        <f>IF(ISERROR(VLOOKUP(AW59,Accueil!$W$17:$W$22,1,0)),1,0)</f>
        <v>0</v>
      </c>
      <c r="FA59" s="158">
        <f>IF(ISERROR(VLOOKUP(AX59,Accueil!$W$17:$W$22,1,0)),1,0)</f>
        <v>0</v>
      </c>
      <c r="FB59" s="158">
        <f>IF(ISERROR(VLOOKUP(AY59,Accueil!$W$17:$W$22,1,0)),1,0)</f>
        <v>0</v>
      </c>
      <c r="FC59" s="158">
        <f>IF(ISERROR(VLOOKUP(AZ59,Accueil!$W$17:$W$22,1,0)),1,0)</f>
        <v>0</v>
      </c>
      <c r="FD59" s="158">
        <f>IF(ISERROR(VLOOKUP(BA59,Accueil!$W$17:$W$22,1,0)),1,0)</f>
        <v>0</v>
      </c>
      <c r="FE59" s="158">
        <f>IF(ISERROR(VLOOKUP(BB59,Accueil!$W$17:$W$22,1,0)),1,0)</f>
        <v>0</v>
      </c>
      <c r="FF59" s="158">
        <f>IF(ISERROR(VLOOKUP(BC59,Accueil!$W$17:$W$22,1,0)),1,0)</f>
        <v>0</v>
      </c>
      <c r="FG59" s="158">
        <f>IF(ISERROR(VLOOKUP(BD59,Accueil!$W$17:$W$22,1,0)),1,0)</f>
        <v>0</v>
      </c>
      <c r="FH59" s="158">
        <f>IF(ISERROR(VLOOKUP(BE59,Accueil!$W$17:$W$22,1,0)),1,0)</f>
        <v>0</v>
      </c>
      <c r="FI59" s="158">
        <f>IF(ISERROR(VLOOKUP(BF59,Accueil!$W$17:$W$22,1,0)),1,0)</f>
        <v>0</v>
      </c>
      <c r="FJ59" s="158">
        <f>IF(ISERROR(VLOOKUP(BG59,Accueil!$W$17:$W$22,1,0)),1,0)</f>
        <v>0</v>
      </c>
      <c r="FK59" s="158">
        <f>IF(ISERROR(VLOOKUP(BH59,Accueil!$W$17:$W$22,1,0)),1,0)</f>
        <v>0</v>
      </c>
      <c r="FL59" s="158">
        <f>IF(ISERROR(VLOOKUP(BI59,Accueil!$W$17:$W$22,1,0)),1,0)</f>
        <v>0</v>
      </c>
      <c r="FM59" s="158">
        <f>IF(ISERROR(VLOOKUP(BJ59,Accueil!$W$17:$W$22,1,0)),1,0)</f>
        <v>0</v>
      </c>
      <c r="FN59" s="158">
        <f>IF(ISERROR(VLOOKUP(BK59,Accueil!$W$17:$W$22,1,0)),1,0)</f>
        <v>0</v>
      </c>
      <c r="FO59" s="158">
        <f>IF(ISERROR(VLOOKUP(BL59,Accueil!$W$17:$W$22,1,0)),1,0)</f>
        <v>0</v>
      </c>
      <c r="FP59" s="158">
        <f>IF(ISERROR(VLOOKUP(BM59,Accueil!$W$17:$W$22,1,0)),1,0)</f>
        <v>0</v>
      </c>
      <c r="FQ59" s="158">
        <f>IF(ISERROR(VLOOKUP(BN59,Accueil!$W$17:$W$22,1,0)),1,0)</f>
        <v>0</v>
      </c>
      <c r="FR59" s="158">
        <f>IF(ISERROR(VLOOKUP(BO59,Accueil!$W$17:$W$22,1,0)),1,0)</f>
        <v>0</v>
      </c>
      <c r="FS59" s="158">
        <f>IF(ISERROR(VLOOKUP(BP59,Accueil!$W$17:$W$22,1,0)),1,0)</f>
        <v>0</v>
      </c>
      <c r="FT59" s="158">
        <f>IF(ISERROR(VLOOKUP(BQ59,Accueil!$W$17:$W$22,1,0)),1,0)</f>
        <v>0</v>
      </c>
      <c r="FU59" s="158">
        <f>IF(ISERROR(VLOOKUP(BR59,Accueil!$W$17:$W$22,1,0)),1,0)</f>
        <v>0</v>
      </c>
      <c r="FV59" s="158">
        <f>IF(ISERROR(VLOOKUP(BS59,Accueil!$W$17:$W$22,1,0)),1,0)</f>
        <v>0</v>
      </c>
      <c r="FW59" s="158">
        <f>IF(ISERROR(VLOOKUP(BT59,Accueil!$W$17:$W$22,1,0)),1,0)</f>
        <v>0</v>
      </c>
      <c r="FX59" s="158">
        <f>IF(ISERROR(VLOOKUP(BU59,Accueil!$W$17:$W$22,1,0)),1,0)</f>
        <v>0</v>
      </c>
      <c r="FY59" s="158">
        <f>IF(ISERROR(VLOOKUP(BV59,Accueil!$W$17:$W$22,1,0)),1,0)</f>
        <v>0</v>
      </c>
      <c r="FZ59" s="158">
        <f>IF(ISERROR(VLOOKUP(BW59,Accueil!$W$17:$W$22,1,0)),1,0)</f>
        <v>0</v>
      </c>
      <c r="GA59" s="158">
        <f>IF(ISERROR(VLOOKUP(BX59,Accueil!$W$17:$W$22,1,0)),1,0)</f>
        <v>0</v>
      </c>
      <c r="GB59" s="158">
        <f>IF(ISERROR(VLOOKUP(BY59,Accueil!$W$17:$W$22,1,0)),1,0)</f>
        <v>0</v>
      </c>
      <c r="GC59" s="158">
        <f>IF(ISERROR(VLOOKUP(BZ59,Accueil!$W$17:$W$22,1,0)),1,0)</f>
        <v>0</v>
      </c>
      <c r="GD59" s="158">
        <f>IF(ISERROR(VLOOKUP(CA59,Accueil!$W$17:$W$22,1,0)),1,0)</f>
        <v>0</v>
      </c>
      <c r="GE59" s="158">
        <f>IF(ISERROR(VLOOKUP(CB59,Accueil!$W$17:$W$22,1,0)),1,0)</f>
        <v>0</v>
      </c>
      <c r="GF59" s="158">
        <f>IF(ISERROR(VLOOKUP(CC59,Accueil!$W$17:$W$22,1,0)),1,0)</f>
        <v>0</v>
      </c>
      <c r="GG59" s="158">
        <f>IF(ISERROR(VLOOKUP(CD59,Accueil!$W$17:$W$22,1,0)),1,0)</f>
        <v>0</v>
      </c>
      <c r="GH59" s="158">
        <f>IF(ISERROR(VLOOKUP(CE59,Accueil!$W$17:$W$22,1,0)),1,0)</f>
        <v>0</v>
      </c>
      <c r="GI59" s="158">
        <f>IF(ISERROR(VLOOKUP(CF59,Accueil!$W$17:$W$22,1,0)),1,0)</f>
        <v>0</v>
      </c>
      <c r="GJ59" s="158">
        <f>IF(ISERROR(VLOOKUP(CG59,Accueil!$W$17:$W$22,1,0)),1,0)</f>
        <v>0</v>
      </c>
      <c r="GK59" s="158">
        <f>IF(ISERROR(VLOOKUP(CH59,Accueil!$W$17:$W$22,1,0)),1,0)</f>
        <v>0</v>
      </c>
      <c r="GL59" s="158">
        <f>IF(ISERROR(VLOOKUP(CI59,Accueil!$W$17:$W$22,1,0)),1,0)</f>
        <v>0</v>
      </c>
      <c r="GM59" s="158">
        <f>IF(ISERROR(VLOOKUP(CJ59,Accueil!$W$17:$W$22,1,0)),1,0)</f>
        <v>0</v>
      </c>
      <c r="GN59" s="158">
        <f>IF(ISERROR(VLOOKUP(CK59,Accueil!$W$17:$W$22,1,0)),1,0)</f>
        <v>0</v>
      </c>
      <c r="GO59" s="158">
        <f>IF(ISERROR(VLOOKUP(CL59,Accueil!$W$17:$W$22,1,0)),1,0)</f>
        <v>0</v>
      </c>
      <c r="GP59" s="158">
        <f>IF(ISERROR(VLOOKUP(CM59,Accueil!$W$17:$W$22,1,0)),1,0)</f>
        <v>0</v>
      </c>
      <c r="GQ59" s="158">
        <f>IF(ISERROR(VLOOKUP(CN59,Accueil!$W$17:$W$22,1,0)),1,0)</f>
        <v>0</v>
      </c>
      <c r="GR59" s="158">
        <f>IF(ISERROR(VLOOKUP(CO59,Accueil!$W$17:$W$22,1,0)),1,0)</f>
        <v>0</v>
      </c>
      <c r="GS59" s="158">
        <f>IF(ISERROR(VLOOKUP(CP59,Accueil!$W$17:$W$22,1,0)),1,0)</f>
        <v>0</v>
      </c>
      <c r="GT59" s="158">
        <f>IF(ISERROR(VLOOKUP(CQ59,Accueil!$W$17:$W$22,1,0)),1,0)</f>
        <v>0</v>
      </c>
      <c r="GU59" s="158">
        <f>IF(ISERROR(VLOOKUP(CR59,Accueil!$W$17:$W$22,1,0)),1,0)</f>
        <v>0</v>
      </c>
      <c r="GV59" s="158">
        <f>IF(ISERROR(VLOOKUP(CS59,Accueil!$W$17:$W$22,1,0)),1,0)</f>
        <v>0</v>
      </c>
      <c r="GW59" s="158">
        <f>IF(ISERROR(VLOOKUP(CT59,Accueil!$W$17:$W$22,1,0)),1,0)</f>
        <v>0</v>
      </c>
      <c r="GX59" s="158">
        <f>IF(ISERROR(VLOOKUP(CU59,Accueil!$W$17:$W$22,1,0)),1,0)</f>
        <v>0</v>
      </c>
      <c r="GY59" s="158">
        <f>IF(ISERROR(VLOOKUP(CV59,Accueil!$W$17:$W$22,1,0)),1,0)</f>
        <v>0</v>
      </c>
      <c r="GZ59" s="158">
        <f>IF(ISERROR(VLOOKUP(CW59,Accueil!$W$17:$W$22,1,0)),1,0)</f>
        <v>0</v>
      </c>
      <c r="HA59" s="158">
        <f>IF(ISERROR(VLOOKUP(CX59,Accueil!$W$17:$W$22,1,0)),1,0)</f>
        <v>0</v>
      </c>
      <c r="HB59" s="158">
        <f>IF(ISERROR(VLOOKUP(CY59,Accueil!$W$17:$W$22,1,0)),1,0)</f>
        <v>0</v>
      </c>
      <c r="HC59" s="158">
        <f>IF(ISERROR(VLOOKUP(CZ59,Accueil!$W$17:$W$22,1,0)),1,0)</f>
        <v>0</v>
      </c>
      <c r="HD59" s="158">
        <f>IF(ISERROR(VLOOKUP(DA59,Accueil!$W$17:$W$22,1,0)),1,0)</f>
        <v>0</v>
      </c>
    </row>
    <row r="60" spans="1:212" ht="12.75" customHeight="1">
      <c r="A60" s="360"/>
      <c r="B60" s="12">
        <v>52</v>
      </c>
      <c r="C60" s="26" t="str">
        <f>IF(Accueil!E64="","",Accueil!E64)</f>
        <v/>
      </c>
      <c r="D60" s="27" t="str">
        <f>IF(Accueil!F64="","",Accueil!F64)</f>
        <v/>
      </c>
      <c r="E60" s="83" t="str">
        <f t="shared" si="6"/>
        <v/>
      </c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/>
      <c r="AU60" s="244"/>
      <c r="AV60" s="244"/>
      <c r="AW60" s="244"/>
      <c r="AX60" s="244"/>
      <c r="AY60" s="244"/>
      <c r="AZ60" s="244"/>
      <c r="BA60" s="244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  <c r="CJ60" s="244"/>
      <c r="CK60" s="244"/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  <c r="CW60" s="244"/>
      <c r="CX60" s="244"/>
      <c r="CY60" s="244"/>
      <c r="CZ60" s="244"/>
      <c r="DA60" s="244"/>
      <c r="DB60" s="12">
        <v>52</v>
      </c>
      <c r="DC60" s="11" t="str">
        <f>IF(D60="","",COUNTIF(F60:DA60,Accueil!$AB$28)&amp;" / "&amp;COUNTIF($F$8:$DA$8,"&gt;0")-(COUNTIF(F60:DA60,Accueil!$AG$26)))</f>
        <v/>
      </c>
      <c r="DD60" s="110" t="str">
        <f>IF(D60="","",COUNTIF(F60:DA60,Accueil!$AB$26))</f>
        <v/>
      </c>
      <c r="DE60" s="110" t="str">
        <f>IF(D60="","",IF(COUNTIF($F$8:$DA$8,"&gt;=0")-(COUNTIF(G60:DB60,Accueil!$AG$26))&lt;0,0,COUNTIF($F$8:$DA$8,"&gt;=0")-(COUNTIF(G60:DB60,Accueil!$AG$26))))</f>
        <v/>
      </c>
      <c r="DF60" s="11" t="str">
        <f t="shared" si="7"/>
        <v/>
      </c>
      <c r="DG60" s="29" t="str">
        <f t="shared" si="8"/>
        <v/>
      </c>
      <c r="DH60" s="158">
        <f t="shared" si="9"/>
        <v>0</v>
      </c>
      <c r="DI60" s="158">
        <f>IF(ISERROR(VLOOKUP(F60,Accueil!$W$17:$W$22,1,0)),1,0)</f>
        <v>0</v>
      </c>
      <c r="DJ60" s="158">
        <f>IF(ISERROR(VLOOKUP(G60,Accueil!$W$17:$W$22,1,0)),1,0)</f>
        <v>0</v>
      </c>
      <c r="DK60" s="158">
        <f>IF(ISERROR(VLOOKUP(H60,Accueil!$W$17:$W$22,1,0)),1,0)</f>
        <v>0</v>
      </c>
      <c r="DL60" s="158">
        <f>IF(ISERROR(VLOOKUP(I60,Accueil!$W$17:$W$22,1,0)),1,0)</f>
        <v>0</v>
      </c>
      <c r="DM60" s="158">
        <f>IF(ISERROR(VLOOKUP(J60,Accueil!$W$17:$W$22,1,0)),1,0)</f>
        <v>0</v>
      </c>
      <c r="DN60" s="158">
        <f>IF(ISERROR(VLOOKUP(K60,Accueil!$W$17:$W$22,1,0)),1,0)</f>
        <v>0</v>
      </c>
      <c r="DO60" s="158">
        <f>IF(ISERROR(VLOOKUP(L60,Accueil!$W$17:$W$22,1,0)),1,0)</f>
        <v>0</v>
      </c>
      <c r="DP60" s="158">
        <f>IF(ISERROR(VLOOKUP(M60,Accueil!$W$17:$W$22,1,0)),1,0)</f>
        <v>0</v>
      </c>
      <c r="DQ60" s="158">
        <f>IF(ISERROR(VLOOKUP(N60,Accueil!$W$17:$W$22,1,0)),1,0)</f>
        <v>0</v>
      </c>
      <c r="DR60" s="158">
        <f>IF(ISERROR(VLOOKUP(O60,Accueil!$W$17:$W$22,1,0)),1,0)</f>
        <v>0</v>
      </c>
      <c r="DS60" s="158">
        <f>IF(ISERROR(VLOOKUP(P60,Accueil!$W$17:$W$22,1,0)),1,0)</f>
        <v>0</v>
      </c>
      <c r="DT60" s="158">
        <f>IF(ISERROR(VLOOKUP(Q60,Accueil!$W$17:$W$22,1,0)),1,0)</f>
        <v>0</v>
      </c>
      <c r="DU60" s="158">
        <f>IF(ISERROR(VLOOKUP(R60,Accueil!$W$17:$W$22,1,0)),1,0)</f>
        <v>0</v>
      </c>
      <c r="DV60" s="158">
        <f>IF(ISERROR(VLOOKUP(S60,Accueil!$W$17:$W$22,1,0)),1,0)</f>
        <v>0</v>
      </c>
      <c r="DW60" s="158">
        <f>IF(ISERROR(VLOOKUP(T60,Accueil!$W$17:$W$22,1,0)),1,0)</f>
        <v>0</v>
      </c>
      <c r="DX60" s="158">
        <f>IF(ISERROR(VLOOKUP(U60,Accueil!$W$17:$W$22,1,0)),1,0)</f>
        <v>0</v>
      </c>
      <c r="DY60" s="158">
        <f>IF(ISERROR(VLOOKUP(V60,Accueil!$W$17:$W$22,1,0)),1,0)</f>
        <v>0</v>
      </c>
      <c r="DZ60" s="158">
        <f>IF(ISERROR(VLOOKUP(W60,Accueil!$W$17:$W$22,1,0)),1,0)</f>
        <v>0</v>
      </c>
      <c r="EA60" s="158">
        <f>IF(ISERROR(VLOOKUP(X60,Accueil!$W$17:$W$22,1,0)),1,0)</f>
        <v>0</v>
      </c>
      <c r="EB60" s="158">
        <f>IF(ISERROR(VLOOKUP(Y60,Accueil!$W$17:$W$22,1,0)),1,0)</f>
        <v>0</v>
      </c>
      <c r="EC60" s="158">
        <f>IF(ISERROR(VLOOKUP(Z60,Accueil!$W$17:$W$22,1,0)),1,0)</f>
        <v>0</v>
      </c>
      <c r="ED60" s="158">
        <f>IF(ISERROR(VLOOKUP(AA60,Accueil!$W$17:$W$22,1,0)),1,0)</f>
        <v>0</v>
      </c>
      <c r="EE60" s="158">
        <f>IF(ISERROR(VLOOKUP(AB60,Accueil!$W$17:$W$22,1,0)),1,0)</f>
        <v>0</v>
      </c>
      <c r="EF60" s="158">
        <f>IF(ISERROR(VLOOKUP(AC60,Accueil!$W$17:$W$22,1,0)),1,0)</f>
        <v>0</v>
      </c>
      <c r="EG60" s="158">
        <f>IF(ISERROR(VLOOKUP(AD60,Accueil!$W$17:$W$22,1,0)),1,0)</f>
        <v>0</v>
      </c>
      <c r="EH60" s="158">
        <f>IF(ISERROR(VLOOKUP(AE60,Accueil!$W$17:$W$22,1,0)),1,0)</f>
        <v>0</v>
      </c>
      <c r="EI60" s="158">
        <f>IF(ISERROR(VLOOKUP(AF60,Accueil!$W$17:$W$22,1,0)),1,0)</f>
        <v>0</v>
      </c>
      <c r="EJ60" s="158">
        <f>IF(ISERROR(VLOOKUP(AG60,Accueil!$W$17:$W$22,1,0)),1,0)</f>
        <v>0</v>
      </c>
      <c r="EK60" s="158">
        <f>IF(ISERROR(VLOOKUP(AH60,Accueil!$W$17:$W$22,1,0)),1,0)</f>
        <v>0</v>
      </c>
      <c r="EL60" s="158">
        <f>IF(ISERROR(VLOOKUP(AI60,Accueil!$W$17:$W$22,1,0)),1,0)</f>
        <v>0</v>
      </c>
      <c r="EM60" s="158">
        <f>IF(ISERROR(VLOOKUP(AJ60,Accueil!$W$17:$W$22,1,0)),1,0)</f>
        <v>0</v>
      </c>
      <c r="EN60" s="158">
        <f>IF(ISERROR(VLOOKUP(AK60,Accueil!$W$17:$W$22,1,0)),1,0)</f>
        <v>0</v>
      </c>
      <c r="EO60" s="158">
        <f>IF(ISERROR(VLOOKUP(AL60,Accueil!$W$17:$W$22,1,0)),1,0)</f>
        <v>0</v>
      </c>
      <c r="EP60" s="158">
        <f>IF(ISERROR(VLOOKUP(AM60,Accueil!$W$17:$W$22,1,0)),1,0)</f>
        <v>0</v>
      </c>
      <c r="EQ60" s="158">
        <f>IF(ISERROR(VLOOKUP(AN60,Accueil!$W$17:$W$22,1,0)),1,0)</f>
        <v>0</v>
      </c>
      <c r="ER60" s="158">
        <f>IF(ISERROR(VLOOKUP(AO60,Accueil!$W$17:$W$22,1,0)),1,0)</f>
        <v>0</v>
      </c>
      <c r="ES60" s="158">
        <f>IF(ISERROR(VLOOKUP(AP60,Accueil!$W$17:$W$22,1,0)),1,0)</f>
        <v>0</v>
      </c>
      <c r="ET60" s="158">
        <f>IF(ISERROR(VLOOKUP(AQ60,Accueil!$W$17:$W$22,1,0)),1,0)</f>
        <v>0</v>
      </c>
      <c r="EU60" s="158">
        <f>IF(ISERROR(VLOOKUP(AR60,Accueil!$W$17:$W$22,1,0)),1,0)</f>
        <v>0</v>
      </c>
      <c r="EV60" s="158">
        <f>IF(ISERROR(VLOOKUP(AS60,Accueil!$W$17:$W$22,1,0)),1,0)</f>
        <v>0</v>
      </c>
      <c r="EW60" s="158">
        <f>IF(ISERROR(VLOOKUP(AT60,Accueil!$W$17:$W$22,1,0)),1,0)</f>
        <v>0</v>
      </c>
      <c r="EX60" s="158">
        <f>IF(ISERROR(VLOOKUP(AU60,Accueil!$W$17:$W$22,1,0)),1,0)</f>
        <v>0</v>
      </c>
      <c r="EY60" s="158">
        <f>IF(ISERROR(VLOOKUP(AV60,Accueil!$W$17:$W$22,1,0)),1,0)</f>
        <v>0</v>
      </c>
      <c r="EZ60" s="158">
        <f>IF(ISERROR(VLOOKUP(AW60,Accueil!$W$17:$W$22,1,0)),1,0)</f>
        <v>0</v>
      </c>
      <c r="FA60" s="158">
        <f>IF(ISERROR(VLOOKUP(AX60,Accueil!$W$17:$W$22,1,0)),1,0)</f>
        <v>0</v>
      </c>
      <c r="FB60" s="158">
        <f>IF(ISERROR(VLOOKUP(AY60,Accueil!$W$17:$W$22,1,0)),1,0)</f>
        <v>0</v>
      </c>
      <c r="FC60" s="158">
        <f>IF(ISERROR(VLOOKUP(AZ60,Accueil!$W$17:$W$22,1,0)),1,0)</f>
        <v>0</v>
      </c>
      <c r="FD60" s="158">
        <f>IF(ISERROR(VLOOKUP(BA60,Accueil!$W$17:$W$22,1,0)),1,0)</f>
        <v>0</v>
      </c>
      <c r="FE60" s="158">
        <f>IF(ISERROR(VLOOKUP(BB60,Accueil!$W$17:$W$22,1,0)),1,0)</f>
        <v>0</v>
      </c>
      <c r="FF60" s="158">
        <f>IF(ISERROR(VLOOKUP(BC60,Accueil!$W$17:$W$22,1,0)),1,0)</f>
        <v>0</v>
      </c>
      <c r="FG60" s="158">
        <f>IF(ISERROR(VLOOKUP(BD60,Accueil!$W$17:$W$22,1,0)),1,0)</f>
        <v>0</v>
      </c>
      <c r="FH60" s="158">
        <f>IF(ISERROR(VLOOKUP(BE60,Accueil!$W$17:$W$22,1,0)),1,0)</f>
        <v>0</v>
      </c>
      <c r="FI60" s="158">
        <f>IF(ISERROR(VLOOKUP(BF60,Accueil!$W$17:$W$22,1,0)),1,0)</f>
        <v>0</v>
      </c>
      <c r="FJ60" s="158">
        <f>IF(ISERROR(VLOOKUP(BG60,Accueil!$W$17:$W$22,1,0)),1,0)</f>
        <v>0</v>
      </c>
      <c r="FK60" s="158">
        <f>IF(ISERROR(VLOOKUP(BH60,Accueil!$W$17:$W$22,1,0)),1,0)</f>
        <v>0</v>
      </c>
      <c r="FL60" s="158">
        <f>IF(ISERROR(VLOOKUP(BI60,Accueil!$W$17:$W$22,1,0)),1,0)</f>
        <v>0</v>
      </c>
      <c r="FM60" s="158">
        <f>IF(ISERROR(VLOOKUP(BJ60,Accueil!$W$17:$W$22,1,0)),1,0)</f>
        <v>0</v>
      </c>
      <c r="FN60" s="158">
        <f>IF(ISERROR(VLOOKUP(BK60,Accueil!$W$17:$W$22,1,0)),1,0)</f>
        <v>0</v>
      </c>
      <c r="FO60" s="158">
        <f>IF(ISERROR(VLOOKUP(BL60,Accueil!$W$17:$W$22,1,0)),1,0)</f>
        <v>0</v>
      </c>
      <c r="FP60" s="158">
        <f>IF(ISERROR(VLOOKUP(BM60,Accueil!$W$17:$W$22,1,0)),1,0)</f>
        <v>0</v>
      </c>
      <c r="FQ60" s="158">
        <f>IF(ISERROR(VLOOKUP(BN60,Accueil!$W$17:$W$22,1,0)),1,0)</f>
        <v>0</v>
      </c>
      <c r="FR60" s="158">
        <f>IF(ISERROR(VLOOKUP(BO60,Accueil!$W$17:$W$22,1,0)),1,0)</f>
        <v>0</v>
      </c>
      <c r="FS60" s="158">
        <f>IF(ISERROR(VLOOKUP(BP60,Accueil!$W$17:$W$22,1,0)),1,0)</f>
        <v>0</v>
      </c>
      <c r="FT60" s="158">
        <f>IF(ISERROR(VLOOKUP(BQ60,Accueil!$W$17:$W$22,1,0)),1,0)</f>
        <v>0</v>
      </c>
      <c r="FU60" s="158">
        <f>IF(ISERROR(VLOOKUP(BR60,Accueil!$W$17:$W$22,1,0)),1,0)</f>
        <v>0</v>
      </c>
      <c r="FV60" s="158">
        <f>IF(ISERROR(VLOOKUP(BS60,Accueil!$W$17:$W$22,1,0)),1,0)</f>
        <v>0</v>
      </c>
      <c r="FW60" s="158">
        <f>IF(ISERROR(VLOOKUP(BT60,Accueil!$W$17:$W$22,1,0)),1,0)</f>
        <v>0</v>
      </c>
      <c r="FX60" s="158">
        <f>IF(ISERROR(VLOOKUP(BU60,Accueil!$W$17:$W$22,1,0)),1,0)</f>
        <v>0</v>
      </c>
      <c r="FY60" s="158">
        <f>IF(ISERROR(VLOOKUP(BV60,Accueil!$W$17:$W$22,1,0)),1,0)</f>
        <v>0</v>
      </c>
      <c r="FZ60" s="158">
        <f>IF(ISERROR(VLOOKUP(BW60,Accueil!$W$17:$W$22,1,0)),1,0)</f>
        <v>0</v>
      </c>
      <c r="GA60" s="158">
        <f>IF(ISERROR(VLOOKUP(BX60,Accueil!$W$17:$W$22,1,0)),1,0)</f>
        <v>0</v>
      </c>
      <c r="GB60" s="158">
        <f>IF(ISERROR(VLOOKUP(BY60,Accueil!$W$17:$W$22,1,0)),1,0)</f>
        <v>0</v>
      </c>
      <c r="GC60" s="158">
        <f>IF(ISERROR(VLOOKUP(BZ60,Accueil!$W$17:$W$22,1,0)),1,0)</f>
        <v>0</v>
      </c>
      <c r="GD60" s="158">
        <f>IF(ISERROR(VLOOKUP(CA60,Accueil!$W$17:$W$22,1,0)),1,0)</f>
        <v>0</v>
      </c>
      <c r="GE60" s="158">
        <f>IF(ISERROR(VLOOKUP(CB60,Accueil!$W$17:$W$22,1,0)),1,0)</f>
        <v>0</v>
      </c>
      <c r="GF60" s="158">
        <f>IF(ISERROR(VLOOKUP(CC60,Accueil!$W$17:$W$22,1,0)),1,0)</f>
        <v>0</v>
      </c>
      <c r="GG60" s="158">
        <f>IF(ISERROR(VLOOKUP(CD60,Accueil!$W$17:$W$22,1,0)),1,0)</f>
        <v>0</v>
      </c>
      <c r="GH60" s="158">
        <f>IF(ISERROR(VLOOKUP(CE60,Accueil!$W$17:$W$22,1,0)),1,0)</f>
        <v>0</v>
      </c>
      <c r="GI60" s="158">
        <f>IF(ISERROR(VLOOKUP(CF60,Accueil!$W$17:$W$22,1,0)),1,0)</f>
        <v>0</v>
      </c>
      <c r="GJ60" s="158">
        <f>IF(ISERROR(VLOOKUP(CG60,Accueil!$W$17:$W$22,1,0)),1,0)</f>
        <v>0</v>
      </c>
      <c r="GK60" s="158">
        <f>IF(ISERROR(VLOOKUP(CH60,Accueil!$W$17:$W$22,1,0)),1,0)</f>
        <v>0</v>
      </c>
      <c r="GL60" s="158">
        <f>IF(ISERROR(VLOOKUP(CI60,Accueil!$W$17:$W$22,1,0)),1,0)</f>
        <v>0</v>
      </c>
      <c r="GM60" s="158">
        <f>IF(ISERROR(VLOOKUP(CJ60,Accueil!$W$17:$W$22,1,0)),1,0)</f>
        <v>0</v>
      </c>
      <c r="GN60" s="158">
        <f>IF(ISERROR(VLOOKUP(CK60,Accueil!$W$17:$W$22,1,0)),1,0)</f>
        <v>0</v>
      </c>
      <c r="GO60" s="158">
        <f>IF(ISERROR(VLOOKUP(CL60,Accueil!$W$17:$W$22,1,0)),1,0)</f>
        <v>0</v>
      </c>
      <c r="GP60" s="158">
        <f>IF(ISERROR(VLOOKUP(CM60,Accueil!$W$17:$W$22,1,0)),1,0)</f>
        <v>0</v>
      </c>
      <c r="GQ60" s="158">
        <f>IF(ISERROR(VLOOKUP(CN60,Accueil!$W$17:$W$22,1,0)),1,0)</f>
        <v>0</v>
      </c>
      <c r="GR60" s="158">
        <f>IF(ISERROR(VLOOKUP(CO60,Accueil!$W$17:$W$22,1,0)),1,0)</f>
        <v>0</v>
      </c>
      <c r="GS60" s="158">
        <f>IF(ISERROR(VLOOKUP(CP60,Accueil!$W$17:$W$22,1,0)),1,0)</f>
        <v>0</v>
      </c>
      <c r="GT60" s="158">
        <f>IF(ISERROR(VLOOKUP(CQ60,Accueil!$W$17:$W$22,1,0)),1,0)</f>
        <v>0</v>
      </c>
      <c r="GU60" s="158">
        <f>IF(ISERROR(VLOOKUP(CR60,Accueil!$W$17:$W$22,1,0)),1,0)</f>
        <v>0</v>
      </c>
      <c r="GV60" s="158">
        <f>IF(ISERROR(VLOOKUP(CS60,Accueil!$W$17:$W$22,1,0)),1,0)</f>
        <v>0</v>
      </c>
      <c r="GW60" s="158">
        <f>IF(ISERROR(VLOOKUP(CT60,Accueil!$W$17:$W$22,1,0)),1,0)</f>
        <v>0</v>
      </c>
      <c r="GX60" s="158">
        <f>IF(ISERROR(VLOOKUP(CU60,Accueil!$W$17:$W$22,1,0)),1,0)</f>
        <v>0</v>
      </c>
      <c r="GY60" s="158">
        <f>IF(ISERROR(VLOOKUP(CV60,Accueil!$W$17:$W$22,1,0)),1,0)</f>
        <v>0</v>
      </c>
      <c r="GZ60" s="158">
        <f>IF(ISERROR(VLOOKUP(CW60,Accueil!$W$17:$W$22,1,0)),1,0)</f>
        <v>0</v>
      </c>
      <c r="HA60" s="158">
        <f>IF(ISERROR(VLOOKUP(CX60,Accueil!$W$17:$W$22,1,0)),1,0)</f>
        <v>0</v>
      </c>
      <c r="HB60" s="158">
        <f>IF(ISERROR(VLOOKUP(CY60,Accueil!$W$17:$W$22,1,0)),1,0)</f>
        <v>0</v>
      </c>
      <c r="HC60" s="158">
        <f>IF(ISERROR(VLOOKUP(CZ60,Accueil!$W$17:$W$22,1,0)),1,0)</f>
        <v>0</v>
      </c>
      <c r="HD60" s="158">
        <f>IF(ISERROR(VLOOKUP(DA60,Accueil!$W$17:$W$22,1,0)),1,0)</f>
        <v>0</v>
      </c>
    </row>
    <row r="61" spans="1:212" ht="12.75" customHeight="1">
      <c r="A61" s="360"/>
      <c r="B61" s="12">
        <v>53</v>
      </c>
      <c r="C61" s="26" t="str">
        <f>IF(Accueil!E65="","",Accueil!E65)</f>
        <v/>
      </c>
      <c r="D61" s="27" t="str">
        <f>IF(Accueil!F65="","",Accueil!F65)</f>
        <v/>
      </c>
      <c r="E61" s="83" t="str">
        <f t="shared" si="6"/>
        <v/>
      </c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  <c r="AM61" s="244"/>
      <c r="AN61" s="244"/>
      <c r="AO61" s="244"/>
      <c r="AP61" s="244"/>
      <c r="AQ61" s="244"/>
      <c r="AR61" s="244"/>
      <c r="AS61" s="244"/>
      <c r="AT61" s="244"/>
      <c r="AU61" s="244"/>
      <c r="AV61" s="244"/>
      <c r="AW61" s="244"/>
      <c r="AX61" s="244"/>
      <c r="AY61" s="244"/>
      <c r="AZ61" s="244"/>
      <c r="BA61" s="244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  <c r="CJ61" s="244"/>
      <c r="CK61" s="244"/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  <c r="CW61" s="244"/>
      <c r="CX61" s="244"/>
      <c r="CY61" s="244"/>
      <c r="CZ61" s="244"/>
      <c r="DA61" s="244"/>
      <c r="DB61" s="12">
        <v>53</v>
      </c>
      <c r="DC61" s="11" t="str">
        <f>IF(D61="","",COUNTIF(F61:DA61,Accueil!$AB$28)&amp;" / "&amp;COUNTIF($F$8:$DA$8,"&gt;0")-(COUNTIF(F61:DA61,Accueil!$AG$26)))</f>
        <v/>
      </c>
      <c r="DD61" s="110" t="str">
        <f>IF(D61="","",COUNTIF(F61:DA61,Accueil!$AB$26))</f>
        <v/>
      </c>
      <c r="DE61" s="110" t="str">
        <f>IF(D61="","",IF(COUNTIF($F$8:$DA$8,"&gt;=0")-(COUNTIF(G61:DB61,Accueil!$AG$26))&lt;0,0,COUNTIF($F$8:$DA$8,"&gt;=0")-(COUNTIF(G61:DB61,Accueil!$AG$26))))</f>
        <v/>
      </c>
      <c r="DF61" s="11" t="str">
        <f t="shared" si="7"/>
        <v/>
      </c>
      <c r="DG61" s="29" t="str">
        <f t="shared" si="8"/>
        <v/>
      </c>
      <c r="DH61" s="158">
        <f t="shared" si="9"/>
        <v>0</v>
      </c>
      <c r="DI61" s="158">
        <f>IF(ISERROR(VLOOKUP(F61,Accueil!$W$17:$W$22,1,0)),1,0)</f>
        <v>0</v>
      </c>
      <c r="DJ61" s="158">
        <f>IF(ISERROR(VLOOKUP(G61,Accueil!$W$17:$W$22,1,0)),1,0)</f>
        <v>0</v>
      </c>
      <c r="DK61" s="158">
        <f>IF(ISERROR(VLOOKUP(H61,Accueil!$W$17:$W$22,1,0)),1,0)</f>
        <v>0</v>
      </c>
      <c r="DL61" s="158">
        <f>IF(ISERROR(VLOOKUP(I61,Accueil!$W$17:$W$22,1,0)),1,0)</f>
        <v>0</v>
      </c>
      <c r="DM61" s="158">
        <f>IF(ISERROR(VLOOKUP(J61,Accueil!$W$17:$W$22,1,0)),1,0)</f>
        <v>0</v>
      </c>
      <c r="DN61" s="158">
        <f>IF(ISERROR(VLOOKUP(K61,Accueil!$W$17:$W$22,1,0)),1,0)</f>
        <v>0</v>
      </c>
      <c r="DO61" s="158">
        <f>IF(ISERROR(VLOOKUP(L61,Accueil!$W$17:$W$22,1,0)),1,0)</f>
        <v>0</v>
      </c>
      <c r="DP61" s="158">
        <f>IF(ISERROR(VLOOKUP(M61,Accueil!$W$17:$W$22,1,0)),1,0)</f>
        <v>0</v>
      </c>
      <c r="DQ61" s="158">
        <f>IF(ISERROR(VLOOKUP(N61,Accueil!$W$17:$W$22,1,0)),1,0)</f>
        <v>0</v>
      </c>
      <c r="DR61" s="158">
        <f>IF(ISERROR(VLOOKUP(O61,Accueil!$W$17:$W$22,1,0)),1,0)</f>
        <v>0</v>
      </c>
      <c r="DS61" s="158">
        <f>IF(ISERROR(VLOOKUP(P61,Accueil!$W$17:$W$22,1,0)),1,0)</f>
        <v>0</v>
      </c>
      <c r="DT61" s="158">
        <f>IF(ISERROR(VLOOKUP(Q61,Accueil!$W$17:$W$22,1,0)),1,0)</f>
        <v>0</v>
      </c>
      <c r="DU61" s="158">
        <f>IF(ISERROR(VLOOKUP(R61,Accueil!$W$17:$W$22,1,0)),1,0)</f>
        <v>0</v>
      </c>
      <c r="DV61" s="158">
        <f>IF(ISERROR(VLOOKUP(S61,Accueil!$W$17:$W$22,1,0)),1,0)</f>
        <v>0</v>
      </c>
      <c r="DW61" s="158">
        <f>IF(ISERROR(VLOOKUP(T61,Accueil!$W$17:$W$22,1,0)),1,0)</f>
        <v>0</v>
      </c>
      <c r="DX61" s="158">
        <f>IF(ISERROR(VLOOKUP(U61,Accueil!$W$17:$W$22,1,0)),1,0)</f>
        <v>0</v>
      </c>
      <c r="DY61" s="158">
        <f>IF(ISERROR(VLOOKUP(V61,Accueil!$W$17:$W$22,1,0)),1,0)</f>
        <v>0</v>
      </c>
      <c r="DZ61" s="158">
        <f>IF(ISERROR(VLOOKUP(W61,Accueil!$W$17:$W$22,1,0)),1,0)</f>
        <v>0</v>
      </c>
      <c r="EA61" s="158">
        <f>IF(ISERROR(VLOOKUP(X61,Accueil!$W$17:$W$22,1,0)),1,0)</f>
        <v>0</v>
      </c>
      <c r="EB61" s="158">
        <f>IF(ISERROR(VLOOKUP(Y61,Accueil!$W$17:$W$22,1,0)),1,0)</f>
        <v>0</v>
      </c>
      <c r="EC61" s="158">
        <f>IF(ISERROR(VLOOKUP(Z61,Accueil!$W$17:$W$22,1,0)),1,0)</f>
        <v>0</v>
      </c>
      <c r="ED61" s="158">
        <f>IF(ISERROR(VLOOKUP(AA61,Accueil!$W$17:$W$22,1,0)),1,0)</f>
        <v>0</v>
      </c>
      <c r="EE61" s="158">
        <f>IF(ISERROR(VLOOKUP(AB61,Accueil!$W$17:$W$22,1,0)),1,0)</f>
        <v>0</v>
      </c>
      <c r="EF61" s="158">
        <f>IF(ISERROR(VLOOKUP(AC61,Accueil!$W$17:$W$22,1,0)),1,0)</f>
        <v>0</v>
      </c>
      <c r="EG61" s="158">
        <f>IF(ISERROR(VLOOKUP(AD61,Accueil!$W$17:$W$22,1,0)),1,0)</f>
        <v>0</v>
      </c>
      <c r="EH61" s="158">
        <f>IF(ISERROR(VLOOKUP(AE61,Accueil!$W$17:$W$22,1,0)),1,0)</f>
        <v>0</v>
      </c>
      <c r="EI61" s="158">
        <f>IF(ISERROR(VLOOKUP(AF61,Accueil!$W$17:$W$22,1,0)),1,0)</f>
        <v>0</v>
      </c>
      <c r="EJ61" s="158">
        <f>IF(ISERROR(VLOOKUP(AG61,Accueil!$W$17:$W$22,1,0)),1,0)</f>
        <v>0</v>
      </c>
      <c r="EK61" s="158">
        <f>IF(ISERROR(VLOOKUP(AH61,Accueil!$W$17:$W$22,1,0)),1,0)</f>
        <v>0</v>
      </c>
      <c r="EL61" s="158">
        <f>IF(ISERROR(VLOOKUP(AI61,Accueil!$W$17:$W$22,1,0)),1,0)</f>
        <v>0</v>
      </c>
      <c r="EM61" s="158">
        <f>IF(ISERROR(VLOOKUP(AJ61,Accueil!$W$17:$W$22,1,0)),1,0)</f>
        <v>0</v>
      </c>
      <c r="EN61" s="158">
        <f>IF(ISERROR(VLOOKUP(AK61,Accueil!$W$17:$W$22,1,0)),1,0)</f>
        <v>0</v>
      </c>
      <c r="EO61" s="158">
        <f>IF(ISERROR(VLOOKUP(AL61,Accueil!$W$17:$W$22,1,0)),1,0)</f>
        <v>0</v>
      </c>
      <c r="EP61" s="158">
        <f>IF(ISERROR(VLOOKUP(AM61,Accueil!$W$17:$W$22,1,0)),1,0)</f>
        <v>0</v>
      </c>
      <c r="EQ61" s="158">
        <f>IF(ISERROR(VLOOKUP(AN61,Accueil!$W$17:$W$22,1,0)),1,0)</f>
        <v>0</v>
      </c>
      <c r="ER61" s="158">
        <f>IF(ISERROR(VLOOKUP(AO61,Accueil!$W$17:$W$22,1,0)),1,0)</f>
        <v>0</v>
      </c>
      <c r="ES61" s="158">
        <f>IF(ISERROR(VLOOKUP(AP61,Accueil!$W$17:$W$22,1,0)),1,0)</f>
        <v>0</v>
      </c>
      <c r="ET61" s="158">
        <f>IF(ISERROR(VLOOKUP(AQ61,Accueil!$W$17:$W$22,1,0)),1,0)</f>
        <v>0</v>
      </c>
      <c r="EU61" s="158">
        <f>IF(ISERROR(VLOOKUP(AR61,Accueil!$W$17:$W$22,1,0)),1,0)</f>
        <v>0</v>
      </c>
      <c r="EV61" s="158">
        <f>IF(ISERROR(VLOOKUP(AS61,Accueil!$W$17:$W$22,1,0)),1,0)</f>
        <v>0</v>
      </c>
      <c r="EW61" s="158">
        <f>IF(ISERROR(VLOOKUP(AT61,Accueil!$W$17:$W$22,1,0)),1,0)</f>
        <v>0</v>
      </c>
      <c r="EX61" s="158">
        <f>IF(ISERROR(VLOOKUP(AU61,Accueil!$W$17:$W$22,1,0)),1,0)</f>
        <v>0</v>
      </c>
      <c r="EY61" s="158">
        <f>IF(ISERROR(VLOOKUP(AV61,Accueil!$W$17:$W$22,1,0)),1,0)</f>
        <v>0</v>
      </c>
      <c r="EZ61" s="158">
        <f>IF(ISERROR(VLOOKUP(AW61,Accueil!$W$17:$W$22,1,0)),1,0)</f>
        <v>0</v>
      </c>
      <c r="FA61" s="158">
        <f>IF(ISERROR(VLOOKUP(AX61,Accueil!$W$17:$W$22,1,0)),1,0)</f>
        <v>0</v>
      </c>
      <c r="FB61" s="158">
        <f>IF(ISERROR(VLOOKUP(AY61,Accueil!$W$17:$W$22,1,0)),1,0)</f>
        <v>0</v>
      </c>
      <c r="FC61" s="158">
        <f>IF(ISERROR(VLOOKUP(AZ61,Accueil!$W$17:$W$22,1,0)),1,0)</f>
        <v>0</v>
      </c>
      <c r="FD61" s="158">
        <f>IF(ISERROR(VLOOKUP(BA61,Accueil!$W$17:$W$22,1,0)),1,0)</f>
        <v>0</v>
      </c>
      <c r="FE61" s="158">
        <f>IF(ISERROR(VLOOKUP(BB61,Accueil!$W$17:$W$22,1,0)),1,0)</f>
        <v>0</v>
      </c>
      <c r="FF61" s="158">
        <f>IF(ISERROR(VLOOKUP(BC61,Accueil!$W$17:$W$22,1,0)),1,0)</f>
        <v>0</v>
      </c>
      <c r="FG61" s="158">
        <f>IF(ISERROR(VLOOKUP(BD61,Accueil!$W$17:$W$22,1,0)),1,0)</f>
        <v>0</v>
      </c>
      <c r="FH61" s="158">
        <f>IF(ISERROR(VLOOKUP(BE61,Accueil!$W$17:$W$22,1,0)),1,0)</f>
        <v>0</v>
      </c>
      <c r="FI61" s="158">
        <f>IF(ISERROR(VLOOKUP(BF61,Accueil!$W$17:$W$22,1,0)),1,0)</f>
        <v>0</v>
      </c>
      <c r="FJ61" s="158">
        <f>IF(ISERROR(VLOOKUP(BG61,Accueil!$W$17:$W$22,1,0)),1,0)</f>
        <v>0</v>
      </c>
      <c r="FK61" s="158">
        <f>IF(ISERROR(VLOOKUP(BH61,Accueil!$W$17:$W$22,1,0)),1,0)</f>
        <v>0</v>
      </c>
      <c r="FL61" s="158">
        <f>IF(ISERROR(VLOOKUP(BI61,Accueil!$W$17:$W$22,1,0)),1,0)</f>
        <v>0</v>
      </c>
      <c r="FM61" s="158">
        <f>IF(ISERROR(VLOOKUP(BJ61,Accueil!$W$17:$W$22,1,0)),1,0)</f>
        <v>0</v>
      </c>
      <c r="FN61" s="158">
        <f>IF(ISERROR(VLOOKUP(BK61,Accueil!$W$17:$W$22,1,0)),1,0)</f>
        <v>0</v>
      </c>
      <c r="FO61" s="158">
        <f>IF(ISERROR(VLOOKUP(BL61,Accueil!$W$17:$W$22,1,0)),1,0)</f>
        <v>0</v>
      </c>
      <c r="FP61" s="158">
        <f>IF(ISERROR(VLOOKUP(BM61,Accueil!$W$17:$W$22,1,0)),1,0)</f>
        <v>0</v>
      </c>
      <c r="FQ61" s="158">
        <f>IF(ISERROR(VLOOKUP(BN61,Accueil!$W$17:$W$22,1,0)),1,0)</f>
        <v>0</v>
      </c>
      <c r="FR61" s="158">
        <f>IF(ISERROR(VLOOKUP(BO61,Accueil!$W$17:$W$22,1,0)),1,0)</f>
        <v>0</v>
      </c>
      <c r="FS61" s="158">
        <f>IF(ISERROR(VLOOKUP(BP61,Accueil!$W$17:$W$22,1,0)),1,0)</f>
        <v>0</v>
      </c>
      <c r="FT61" s="158">
        <f>IF(ISERROR(VLOOKUP(BQ61,Accueil!$W$17:$W$22,1,0)),1,0)</f>
        <v>0</v>
      </c>
      <c r="FU61" s="158">
        <f>IF(ISERROR(VLOOKUP(BR61,Accueil!$W$17:$W$22,1,0)),1,0)</f>
        <v>0</v>
      </c>
      <c r="FV61" s="158">
        <f>IF(ISERROR(VLOOKUP(BS61,Accueil!$W$17:$W$22,1,0)),1,0)</f>
        <v>0</v>
      </c>
      <c r="FW61" s="158">
        <f>IF(ISERROR(VLOOKUP(BT61,Accueil!$W$17:$W$22,1,0)),1,0)</f>
        <v>0</v>
      </c>
      <c r="FX61" s="158">
        <f>IF(ISERROR(VLOOKUP(BU61,Accueil!$W$17:$W$22,1,0)),1,0)</f>
        <v>0</v>
      </c>
      <c r="FY61" s="158">
        <f>IF(ISERROR(VLOOKUP(BV61,Accueil!$W$17:$W$22,1,0)),1,0)</f>
        <v>0</v>
      </c>
      <c r="FZ61" s="158">
        <f>IF(ISERROR(VLOOKUP(BW61,Accueil!$W$17:$W$22,1,0)),1,0)</f>
        <v>0</v>
      </c>
      <c r="GA61" s="158">
        <f>IF(ISERROR(VLOOKUP(BX61,Accueil!$W$17:$W$22,1,0)),1,0)</f>
        <v>0</v>
      </c>
      <c r="GB61" s="158">
        <f>IF(ISERROR(VLOOKUP(BY61,Accueil!$W$17:$W$22,1,0)),1,0)</f>
        <v>0</v>
      </c>
      <c r="GC61" s="158">
        <f>IF(ISERROR(VLOOKUP(BZ61,Accueil!$W$17:$W$22,1,0)),1,0)</f>
        <v>0</v>
      </c>
      <c r="GD61" s="158">
        <f>IF(ISERROR(VLOOKUP(CA61,Accueil!$W$17:$W$22,1,0)),1,0)</f>
        <v>0</v>
      </c>
      <c r="GE61" s="158">
        <f>IF(ISERROR(VLOOKUP(CB61,Accueil!$W$17:$W$22,1,0)),1,0)</f>
        <v>0</v>
      </c>
      <c r="GF61" s="158">
        <f>IF(ISERROR(VLOOKUP(CC61,Accueil!$W$17:$W$22,1,0)),1,0)</f>
        <v>0</v>
      </c>
      <c r="GG61" s="158">
        <f>IF(ISERROR(VLOOKUP(CD61,Accueil!$W$17:$W$22,1,0)),1,0)</f>
        <v>0</v>
      </c>
      <c r="GH61" s="158">
        <f>IF(ISERROR(VLOOKUP(CE61,Accueil!$W$17:$W$22,1,0)),1,0)</f>
        <v>0</v>
      </c>
      <c r="GI61" s="158">
        <f>IF(ISERROR(VLOOKUP(CF61,Accueil!$W$17:$W$22,1,0)),1,0)</f>
        <v>0</v>
      </c>
      <c r="GJ61" s="158">
        <f>IF(ISERROR(VLOOKUP(CG61,Accueil!$W$17:$W$22,1,0)),1,0)</f>
        <v>0</v>
      </c>
      <c r="GK61" s="158">
        <f>IF(ISERROR(VLOOKUP(CH61,Accueil!$W$17:$W$22,1,0)),1,0)</f>
        <v>0</v>
      </c>
      <c r="GL61" s="158">
        <f>IF(ISERROR(VLOOKUP(CI61,Accueil!$W$17:$W$22,1,0)),1,0)</f>
        <v>0</v>
      </c>
      <c r="GM61" s="158">
        <f>IF(ISERROR(VLOOKUP(CJ61,Accueil!$W$17:$W$22,1,0)),1,0)</f>
        <v>0</v>
      </c>
      <c r="GN61" s="158">
        <f>IF(ISERROR(VLOOKUP(CK61,Accueil!$W$17:$W$22,1,0)),1,0)</f>
        <v>0</v>
      </c>
      <c r="GO61" s="158">
        <f>IF(ISERROR(VLOOKUP(CL61,Accueil!$W$17:$W$22,1,0)),1,0)</f>
        <v>0</v>
      </c>
      <c r="GP61" s="158">
        <f>IF(ISERROR(VLOOKUP(CM61,Accueil!$W$17:$W$22,1,0)),1,0)</f>
        <v>0</v>
      </c>
      <c r="GQ61" s="158">
        <f>IF(ISERROR(VLOOKUP(CN61,Accueil!$W$17:$W$22,1,0)),1,0)</f>
        <v>0</v>
      </c>
      <c r="GR61" s="158">
        <f>IF(ISERROR(VLOOKUP(CO61,Accueil!$W$17:$W$22,1,0)),1,0)</f>
        <v>0</v>
      </c>
      <c r="GS61" s="158">
        <f>IF(ISERROR(VLOOKUP(CP61,Accueil!$W$17:$W$22,1,0)),1,0)</f>
        <v>0</v>
      </c>
      <c r="GT61" s="158">
        <f>IF(ISERROR(VLOOKUP(CQ61,Accueil!$W$17:$W$22,1,0)),1,0)</f>
        <v>0</v>
      </c>
      <c r="GU61" s="158">
        <f>IF(ISERROR(VLOOKUP(CR61,Accueil!$W$17:$W$22,1,0)),1,0)</f>
        <v>0</v>
      </c>
      <c r="GV61" s="158">
        <f>IF(ISERROR(VLOOKUP(CS61,Accueil!$W$17:$W$22,1,0)),1,0)</f>
        <v>0</v>
      </c>
      <c r="GW61" s="158">
        <f>IF(ISERROR(VLOOKUP(CT61,Accueil!$W$17:$W$22,1,0)),1,0)</f>
        <v>0</v>
      </c>
      <c r="GX61" s="158">
        <f>IF(ISERROR(VLOOKUP(CU61,Accueil!$W$17:$W$22,1,0)),1,0)</f>
        <v>0</v>
      </c>
      <c r="GY61" s="158">
        <f>IF(ISERROR(VLOOKUP(CV61,Accueil!$W$17:$W$22,1,0)),1,0)</f>
        <v>0</v>
      </c>
      <c r="GZ61" s="158">
        <f>IF(ISERROR(VLOOKUP(CW61,Accueil!$W$17:$W$22,1,0)),1,0)</f>
        <v>0</v>
      </c>
      <c r="HA61" s="158">
        <f>IF(ISERROR(VLOOKUP(CX61,Accueil!$W$17:$W$22,1,0)),1,0)</f>
        <v>0</v>
      </c>
      <c r="HB61" s="158">
        <f>IF(ISERROR(VLOOKUP(CY61,Accueil!$W$17:$W$22,1,0)),1,0)</f>
        <v>0</v>
      </c>
      <c r="HC61" s="158">
        <f>IF(ISERROR(VLOOKUP(CZ61,Accueil!$W$17:$W$22,1,0)),1,0)</f>
        <v>0</v>
      </c>
      <c r="HD61" s="158">
        <f>IF(ISERROR(VLOOKUP(DA61,Accueil!$W$17:$W$22,1,0)),1,0)</f>
        <v>0</v>
      </c>
    </row>
    <row r="62" spans="1:212" ht="12.75" customHeight="1">
      <c r="A62" s="360"/>
      <c r="B62" s="12">
        <v>54</v>
      </c>
      <c r="C62" s="26" t="str">
        <f>IF(Accueil!E66="","",Accueil!E66)</f>
        <v/>
      </c>
      <c r="D62" s="27" t="str">
        <f>IF(Accueil!F66="","",Accueil!F66)</f>
        <v/>
      </c>
      <c r="E62" s="83" t="str">
        <f t="shared" si="6"/>
        <v/>
      </c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  <c r="AV62" s="244"/>
      <c r="AW62" s="244"/>
      <c r="AX62" s="244"/>
      <c r="AY62" s="244"/>
      <c r="AZ62" s="244"/>
      <c r="BA62" s="244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  <c r="CK62" s="244"/>
      <c r="CL62" s="244"/>
      <c r="CM62" s="244"/>
      <c r="CN62" s="244"/>
      <c r="CO62" s="244"/>
      <c r="CP62" s="244"/>
      <c r="CQ62" s="244"/>
      <c r="CR62" s="244"/>
      <c r="CS62" s="244"/>
      <c r="CT62" s="244"/>
      <c r="CU62" s="244"/>
      <c r="CV62" s="244"/>
      <c r="CW62" s="244"/>
      <c r="CX62" s="244"/>
      <c r="CY62" s="244"/>
      <c r="CZ62" s="244"/>
      <c r="DA62" s="244"/>
      <c r="DB62" s="12">
        <v>54</v>
      </c>
      <c r="DC62" s="11" t="str">
        <f>IF(D62="","",COUNTIF(F62:DA62,Accueil!$AB$28)&amp;" / "&amp;COUNTIF($F$8:$DA$8,"&gt;0")-(COUNTIF(F62:DA62,Accueil!$AG$26)))</f>
        <v/>
      </c>
      <c r="DD62" s="110" t="str">
        <f>IF(D62="","",COUNTIF(F62:DA62,Accueil!$AB$26))</f>
        <v/>
      </c>
      <c r="DE62" s="110" t="str">
        <f>IF(D62="","",IF(COUNTIF($F$8:$DA$8,"&gt;=0")-(COUNTIF(G62:DB62,Accueil!$AG$26))&lt;0,0,COUNTIF($F$8:$DA$8,"&gt;=0")-(COUNTIF(G62:DB62,Accueil!$AG$26))))</f>
        <v/>
      </c>
      <c r="DF62" s="11" t="str">
        <f t="shared" si="7"/>
        <v/>
      </c>
      <c r="DG62" s="29" t="str">
        <f t="shared" si="8"/>
        <v/>
      </c>
      <c r="DH62" s="158">
        <f t="shared" si="9"/>
        <v>0</v>
      </c>
      <c r="DI62" s="158">
        <f>IF(ISERROR(VLOOKUP(F62,Accueil!$W$17:$W$22,1,0)),1,0)</f>
        <v>0</v>
      </c>
      <c r="DJ62" s="158">
        <f>IF(ISERROR(VLOOKUP(G62,Accueil!$W$17:$W$22,1,0)),1,0)</f>
        <v>0</v>
      </c>
      <c r="DK62" s="158">
        <f>IF(ISERROR(VLOOKUP(H62,Accueil!$W$17:$W$22,1,0)),1,0)</f>
        <v>0</v>
      </c>
      <c r="DL62" s="158">
        <f>IF(ISERROR(VLOOKUP(I62,Accueil!$W$17:$W$22,1,0)),1,0)</f>
        <v>0</v>
      </c>
      <c r="DM62" s="158">
        <f>IF(ISERROR(VLOOKUP(J62,Accueil!$W$17:$W$22,1,0)),1,0)</f>
        <v>0</v>
      </c>
      <c r="DN62" s="158">
        <f>IF(ISERROR(VLOOKUP(K62,Accueil!$W$17:$W$22,1,0)),1,0)</f>
        <v>0</v>
      </c>
      <c r="DO62" s="158">
        <f>IF(ISERROR(VLOOKUP(L62,Accueil!$W$17:$W$22,1,0)),1,0)</f>
        <v>0</v>
      </c>
      <c r="DP62" s="158">
        <f>IF(ISERROR(VLOOKUP(M62,Accueil!$W$17:$W$22,1,0)),1,0)</f>
        <v>0</v>
      </c>
      <c r="DQ62" s="158">
        <f>IF(ISERROR(VLOOKUP(N62,Accueil!$W$17:$W$22,1,0)),1,0)</f>
        <v>0</v>
      </c>
      <c r="DR62" s="158">
        <f>IF(ISERROR(VLOOKUP(O62,Accueil!$W$17:$W$22,1,0)),1,0)</f>
        <v>0</v>
      </c>
      <c r="DS62" s="158">
        <f>IF(ISERROR(VLOOKUP(P62,Accueil!$W$17:$W$22,1,0)),1,0)</f>
        <v>0</v>
      </c>
      <c r="DT62" s="158">
        <f>IF(ISERROR(VLOOKUP(Q62,Accueil!$W$17:$W$22,1,0)),1,0)</f>
        <v>0</v>
      </c>
      <c r="DU62" s="158">
        <f>IF(ISERROR(VLOOKUP(R62,Accueil!$W$17:$W$22,1,0)),1,0)</f>
        <v>0</v>
      </c>
      <c r="DV62" s="158">
        <f>IF(ISERROR(VLOOKUP(S62,Accueil!$W$17:$W$22,1,0)),1,0)</f>
        <v>0</v>
      </c>
      <c r="DW62" s="158">
        <f>IF(ISERROR(VLOOKUP(T62,Accueil!$W$17:$W$22,1,0)),1,0)</f>
        <v>0</v>
      </c>
      <c r="DX62" s="158">
        <f>IF(ISERROR(VLOOKUP(U62,Accueil!$W$17:$W$22,1,0)),1,0)</f>
        <v>0</v>
      </c>
      <c r="DY62" s="158">
        <f>IF(ISERROR(VLOOKUP(V62,Accueil!$W$17:$W$22,1,0)),1,0)</f>
        <v>0</v>
      </c>
      <c r="DZ62" s="158">
        <f>IF(ISERROR(VLOOKUP(W62,Accueil!$W$17:$W$22,1,0)),1,0)</f>
        <v>0</v>
      </c>
      <c r="EA62" s="158">
        <f>IF(ISERROR(VLOOKUP(X62,Accueil!$W$17:$W$22,1,0)),1,0)</f>
        <v>0</v>
      </c>
      <c r="EB62" s="158">
        <f>IF(ISERROR(VLOOKUP(Y62,Accueil!$W$17:$W$22,1,0)),1,0)</f>
        <v>0</v>
      </c>
      <c r="EC62" s="158">
        <f>IF(ISERROR(VLOOKUP(Z62,Accueil!$W$17:$W$22,1,0)),1,0)</f>
        <v>0</v>
      </c>
      <c r="ED62" s="158">
        <f>IF(ISERROR(VLOOKUP(AA62,Accueil!$W$17:$W$22,1,0)),1,0)</f>
        <v>0</v>
      </c>
      <c r="EE62" s="158">
        <f>IF(ISERROR(VLOOKUP(AB62,Accueil!$W$17:$W$22,1,0)),1,0)</f>
        <v>0</v>
      </c>
      <c r="EF62" s="158">
        <f>IF(ISERROR(VLOOKUP(AC62,Accueil!$W$17:$W$22,1,0)),1,0)</f>
        <v>0</v>
      </c>
      <c r="EG62" s="158">
        <f>IF(ISERROR(VLOOKUP(AD62,Accueil!$W$17:$W$22,1,0)),1,0)</f>
        <v>0</v>
      </c>
      <c r="EH62" s="158">
        <f>IF(ISERROR(VLOOKUP(AE62,Accueil!$W$17:$W$22,1,0)),1,0)</f>
        <v>0</v>
      </c>
      <c r="EI62" s="158">
        <f>IF(ISERROR(VLOOKUP(AF62,Accueil!$W$17:$W$22,1,0)),1,0)</f>
        <v>0</v>
      </c>
      <c r="EJ62" s="158">
        <f>IF(ISERROR(VLOOKUP(AG62,Accueil!$W$17:$W$22,1,0)),1,0)</f>
        <v>0</v>
      </c>
      <c r="EK62" s="158">
        <f>IF(ISERROR(VLOOKUP(AH62,Accueil!$W$17:$W$22,1,0)),1,0)</f>
        <v>0</v>
      </c>
      <c r="EL62" s="158">
        <f>IF(ISERROR(VLOOKUP(AI62,Accueil!$W$17:$W$22,1,0)),1,0)</f>
        <v>0</v>
      </c>
      <c r="EM62" s="158">
        <f>IF(ISERROR(VLOOKUP(AJ62,Accueil!$W$17:$W$22,1,0)),1,0)</f>
        <v>0</v>
      </c>
      <c r="EN62" s="158">
        <f>IF(ISERROR(VLOOKUP(AK62,Accueil!$W$17:$W$22,1,0)),1,0)</f>
        <v>0</v>
      </c>
      <c r="EO62" s="158">
        <f>IF(ISERROR(VLOOKUP(AL62,Accueil!$W$17:$W$22,1,0)),1,0)</f>
        <v>0</v>
      </c>
      <c r="EP62" s="158">
        <f>IF(ISERROR(VLOOKUP(AM62,Accueil!$W$17:$W$22,1,0)),1,0)</f>
        <v>0</v>
      </c>
      <c r="EQ62" s="158">
        <f>IF(ISERROR(VLOOKUP(AN62,Accueil!$W$17:$W$22,1,0)),1,0)</f>
        <v>0</v>
      </c>
      <c r="ER62" s="158">
        <f>IF(ISERROR(VLOOKUP(AO62,Accueil!$W$17:$W$22,1,0)),1,0)</f>
        <v>0</v>
      </c>
      <c r="ES62" s="158">
        <f>IF(ISERROR(VLOOKUP(AP62,Accueil!$W$17:$W$22,1,0)),1,0)</f>
        <v>0</v>
      </c>
      <c r="ET62" s="158">
        <f>IF(ISERROR(VLOOKUP(AQ62,Accueil!$W$17:$W$22,1,0)),1,0)</f>
        <v>0</v>
      </c>
      <c r="EU62" s="158">
        <f>IF(ISERROR(VLOOKUP(AR62,Accueil!$W$17:$W$22,1,0)),1,0)</f>
        <v>0</v>
      </c>
      <c r="EV62" s="158">
        <f>IF(ISERROR(VLOOKUP(AS62,Accueil!$W$17:$W$22,1,0)),1,0)</f>
        <v>0</v>
      </c>
      <c r="EW62" s="158">
        <f>IF(ISERROR(VLOOKUP(AT62,Accueil!$W$17:$W$22,1,0)),1,0)</f>
        <v>0</v>
      </c>
      <c r="EX62" s="158">
        <f>IF(ISERROR(VLOOKUP(AU62,Accueil!$W$17:$W$22,1,0)),1,0)</f>
        <v>0</v>
      </c>
      <c r="EY62" s="158">
        <f>IF(ISERROR(VLOOKUP(AV62,Accueil!$W$17:$W$22,1,0)),1,0)</f>
        <v>0</v>
      </c>
      <c r="EZ62" s="158">
        <f>IF(ISERROR(VLOOKUP(AW62,Accueil!$W$17:$W$22,1,0)),1,0)</f>
        <v>0</v>
      </c>
      <c r="FA62" s="158">
        <f>IF(ISERROR(VLOOKUP(AX62,Accueil!$W$17:$W$22,1,0)),1,0)</f>
        <v>0</v>
      </c>
      <c r="FB62" s="158">
        <f>IF(ISERROR(VLOOKUP(AY62,Accueil!$W$17:$W$22,1,0)),1,0)</f>
        <v>0</v>
      </c>
      <c r="FC62" s="158">
        <f>IF(ISERROR(VLOOKUP(AZ62,Accueil!$W$17:$W$22,1,0)),1,0)</f>
        <v>0</v>
      </c>
      <c r="FD62" s="158">
        <f>IF(ISERROR(VLOOKUP(BA62,Accueil!$W$17:$W$22,1,0)),1,0)</f>
        <v>0</v>
      </c>
      <c r="FE62" s="158">
        <f>IF(ISERROR(VLOOKUP(BB62,Accueil!$W$17:$W$22,1,0)),1,0)</f>
        <v>0</v>
      </c>
      <c r="FF62" s="158">
        <f>IF(ISERROR(VLOOKUP(BC62,Accueil!$W$17:$W$22,1,0)),1,0)</f>
        <v>0</v>
      </c>
      <c r="FG62" s="158">
        <f>IF(ISERROR(VLOOKUP(BD62,Accueil!$W$17:$W$22,1,0)),1,0)</f>
        <v>0</v>
      </c>
      <c r="FH62" s="158">
        <f>IF(ISERROR(VLOOKUP(BE62,Accueil!$W$17:$W$22,1,0)),1,0)</f>
        <v>0</v>
      </c>
      <c r="FI62" s="158">
        <f>IF(ISERROR(VLOOKUP(BF62,Accueil!$W$17:$W$22,1,0)),1,0)</f>
        <v>0</v>
      </c>
      <c r="FJ62" s="158">
        <f>IF(ISERROR(VLOOKUP(BG62,Accueil!$W$17:$W$22,1,0)),1,0)</f>
        <v>0</v>
      </c>
      <c r="FK62" s="158">
        <f>IF(ISERROR(VLOOKUP(BH62,Accueil!$W$17:$W$22,1,0)),1,0)</f>
        <v>0</v>
      </c>
      <c r="FL62" s="158">
        <f>IF(ISERROR(VLOOKUP(BI62,Accueil!$W$17:$W$22,1,0)),1,0)</f>
        <v>0</v>
      </c>
      <c r="FM62" s="158">
        <f>IF(ISERROR(VLOOKUP(BJ62,Accueil!$W$17:$W$22,1,0)),1,0)</f>
        <v>0</v>
      </c>
      <c r="FN62" s="158">
        <f>IF(ISERROR(VLOOKUP(BK62,Accueil!$W$17:$W$22,1,0)),1,0)</f>
        <v>0</v>
      </c>
      <c r="FO62" s="158">
        <f>IF(ISERROR(VLOOKUP(BL62,Accueil!$W$17:$W$22,1,0)),1,0)</f>
        <v>0</v>
      </c>
      <c r="FP62" s="158">
        <f>IF(ISERROR(VLOOKUP(BM62,Accueil!$W$17:$W$22,1,0)),1,0)</f>
        <v>0</v>
      </c>
      <c r="FQ62" s="158">
        <f>IF(ISERROR(VLOOKUP(BN62,Accueil!$W$17:$W$22,1,0)),1,0)</f>
        <v>0</v>
      </c>
      <c r="FR62" s="158">
        <f>IF(ISERROR(VLOOKUP(BO62,Accueil!$W$17:$W$22,1,0)),1,0)</f>
        <v>0</v>
      </c>
      <c r="FS62" s="158">
        <f>IF(ISERROR(VLOOKUP(BP62,Accueil!$W$17:$W$22,1,0)),1,0)</f>
        <v>0</v>
      </c>
      <c r="FT62" s="158">
        <f>IF(ISERROR(VLOOKUP(BQ62,Accueil!$W$17:$W$22,1,0)),1,0)</f>
        <v>0</v>
      </c>
      <c r="FU62" s="158">
        <f>IF(ISERROR(VLOOKUP(BR62,Accueil!$W$17:$W$22,1,0)),1,0)</f>
        <v>0</v>
      </c>
      <c r="FV62" s="158">
        <f>IF(ISERROR(VLOOKUP(BS62,Accueil!$W$17:$W$22,1,0)),1,0)</f>
        <v>0</v>
      </c>
      <c r="FW62" s="158">
        <f>IF(ISERROR(VLOOKUP(BT62,Accueil!$W$17:$W$22,1,0)),1,0)</f>
        <v>0</v>
      </c>
      <c r="FX62" s="158">
        <f>IF(ISERROR(VLOOKUP(BU62,Accueil!$W$17:$W$22,1,0)),1,0)</f>
        <v>0</v>
      </c>
      <c r="FY62" s="158">
        <f>IF(ISERROR(VLOOKUP(BV62,Accueil!$W$17:$W$22,1,0)),1,0)</f>
        <v>0</v>
      </c>
      <c r="FZ62" s="158">
        <f>IF(ISERROR(VLOOKUP(BW62,Accueil!$W$17:$W$22,1,0)),1,0)</f>
        <v>0</v>
      </c>
      <c r="GA62" s="158">
        <f>IF(ISERROR(VLOOKUP(BX62,Accueil!$W$17:$W$22,1,0)),1,0)</f>
        <v>0</v>
      </c>
      <c r="GB62" s="158">
        <f>IF(ISERROR(VLOOKUP(BY62,Accueil!$W$17:$W$22,1,0)),1,0)</f>
        <v>0</v>
      </c>
      <c r="GC62" s="158">
        <f>IF(ISERROR(VLOOKUP(BZ62,Accueil!$W$17:$W$22,1,0)),1,0)</f>
        <v>0</v>
      </c>
      <c r="GD62" s="158">
        <f>IF(ISERROR(VLOOKUP(CA62,Accueil!$W$17:$W$22,1,0)),1,0)</f>
        <v>0</v>
      </c>
      <c r="GE62" s="158">
        <f>IF(ISERROR(VLOOKUP(CB62,Accueil!$W$17:$W$22,1,0)),1,0)</f>
        <v>0</v>
      </c>
      <c r="GF62" s="158">
        <f>IF(ISERROR(VLOOKUP(CC62,Accueil!$W$17:$W$22,1,0)),1,0)</f>
        <v>0</v>
      </c>
      <c r="GG62" s="158">
        <f>IF(ISERROR(VLOOKUP(CD62,Accueil!$W$17:$W$22,1,0)),1,0)</f>
        <v>0</v>
      </c>
      <c r="GH62" s="158">
        <f>IF(ISERROR(VLOOKUP(CE62,Accueil!$W$17:$W$22,1,0)),1,0)</f>
        <v>0</v>
      </c>
      <c r="GI62" s="158">
        <f>IF(ISERROR(VLOOKUP(CF62,Accueil!$W$17:$W$22,1,0)),1,0)</f>
        <v>0</v>
      </c>
      <c r="GJ62" s="158">
        <f>IF(ISERROR(VLOOKUP(CG62,Accueil!$W$17:$W$22,1,0)),1,0)</f>
        <v>0</v>
      </c>
      <c r="GK62" s="158">
        <f>IF(ISERROR(VLOOKUP(CH62,Accueil!$W$17:$W$22,1,0)),1,0)</f>
        <v>0</v>
      </c>
      <c r="GL62" s="158">
        <f>IF(ISERROR(VLOOKUP(CI62,Accueil!$W$17:$W$22,1,0)),1,0)</f>
        <v>0</v>
      </c>
      <c r="GM62" s="158">
        <f>IF(ISERROR(VLOOKUP(CJ62,Accueil!$W$17:$W$22,1,0)),1,0)</f>
        <v>0</v>
      </c>
      <c r="GN62" s="158">
        <f>IF(ISERROR(VLOOKUP(CK62,Accueil!$W$17:$W$22,1,0)),1,0)</f>
        <v>0</v>
      </c>
      <c r="GO62" s="158">
        <f>IF(ISERROR(VLOOKUP(CL62,Accueil!$W$17:$W$22,1,0)),1,0)</f>
        <v>0</v>
      </c>
      <c r="GP62" s="158">
        <f>IF(ISERROR(VLOOKUP(CM62,Accueil!$W$17:$W$22,1,0)),1,0)</f>
        <v>0</v>
      </c>
      <c r="GQ62" s="158">
        <f>IF(ISERROR(VLOOKUP(CN62,Accueil!$W$17:$W$22,1,0)),1,0)</f>
        <v>0</v>
      </c>
      <c r="GR62" s="158">
        <f>IF(ISERROR(VLOOKUP(CO62,Accueil!$W$17:$W$22,1,0)),1,0)</f>
        <v>0</v>
      </c>
      <c r="GS62" s="158">
        <f>IF(ISERROR(VLOOKUP(CP62,Accueil!$W$17:$W$22,1,0)),1,0)</f>
        <v>0</v>
      </c>
      <c r="GT62" s="158">
        <f>IF(ISERROR(VLOOKUP(CQ62,Accueil!$W$17:$W$22,1,0)),1,0)</f>
        <v>0</v>
      </c>
      <c r="GU62" s="158">
        <f>IF(ISERROR(VLOOKUP(CR62,Accueil!$W$17:$W$22,1,0)),1,0)</f>
        <v>0</v>
      </c>
      <c r="GV62" s="158">
        <f>IF(ISERROR(VLOOKUP(CS62,Accueil!$W$17:$W$22,1,0)),1,0)</f>
        <v>0</v>
      </c>
      <c r="GW62" s="158">
        <f>IF(ISERROR(VLOOKUP(CT62,Accueil!$W$17:$W$22,1,0)),1,0)</f>
        <v>0</v>
      </c>
      <c r="GX62" s="158">
        <f>IF(ISERROR(VLOOKUP(CU62,Accueil!$W$17:$W$22,1,0)),1,0)</f>
        <v>0</v>
      </c>
      <c r="GY62" s="158">
        <f>IF(ISERROR(VLOOKUP(CV62,Accueil!$W$17:$W$22,1,0)),1,0)</f>
        <v>0</v>
      </c>
      <c r="GZ62" s="158">
        <f>IF(ISERROR(VLOOKUP(CW62,Accueil!$W$17:$W$22,1,0)),1,0)</f>
        <v>0</v>
      </c>
      <c r="HA62" s="158">
        <f>IF(ISERROR(VLOOKUP(CX62,Accueil!$W$17:$W$22,1,0)),1,0)</f>
        <v>0</v>
      </c>
      <c r="HB62" s="158">
        <f>IF(ISERROR(VLOOKUP(CY62,Accueil!$W$17:$W$22,1,0)),1,0)</f>
        <v>0</v>
      </c>
      <c r="HC62" s="158">
        <f>IF(ISERROR(VLOOKUP(CZ62,Accueil!$W$17:$W$22,1,0)),1,0)</f>
        <v>0</v>
      </c>
      <c r="HD62" s="158">
        <f>IF(ISERROR(VLOOKUP(DA62,Accueil!$W$17:$W$22,1,0)),1,0)</f>
        <v>0</v>
      </c>
    </row>
    <row r="63" spans="1:212" ht="12.75" customHeight="1">
      <c r="A63" s="360"/>
      <c r="B63" s="12">
        <v>55</v>
      </c>
      <c r="C63" s="26" t="str">
        <f>IF(Accueil!E67="","",Accueil!E67)</f>
        <v/>
      </c>
      <c r="D63" s="27" t="str">
        <f>IF(Accueil!F67="","",Accueil!F67)</f>
        <v/>
      </c>
      <c r="E63" s="83" t="str">
        <f t="shared" si="6"/>
        <v/>
      </c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/>
      <c r="DA63" s="244"/>
      <c r="DB63" s="12">
        <v>55</v>
      </c>
      <c r="DC63" s="11" t="str">
        <f>IF(D63="","",COUNTIF(F63:DA63,Accueil!$AB$28)&amp;" / "&amp;COUNTIF($F$8:$DA$8,"&gt;0")-(COUNTIF(F63:DA63,Accueil!$AG$26)))</f>
        <v/>
      </c>
      <c r="DD63" s="110" t="str">
        <f>IF(D63="","",COUNTIF(F63:DA63,Accueil!$AB$26))</f>
        <v/>
      </c>
      <c r="DE63" s="110" t="str">
        <f>IF(D63="","",IF(COUNTIF($F$8:$DA$8,"&gt;=0")-(COUNTIF(G63:DB63,Accueil!$AG$26))&lt;0,0,COUNTIF($F$8:$DA$8,"&gt;=0")-(COUNTIF(G63:DB63,Accueil!$AG$26))))</f>
        <v/>
      </c>
      <c r="DF63" s="11" t="str">
        <f t="shared" si="7"/>
        <v/>
      </c>
      <c r="DG63" s="29" t="str">
        <f t="shared" si="8"/>
        <v/>
      </c>
      <c r="DH63" s="158">
        <f t="shared" si="9"/>
        <v>0</v>
      </c>
      <c r="DI63" s="158">
        <f>IF(ISERROR(VLOOKUP(F63,Accueil!$W$17:$W$22,1,0)),1,0)</f>
        <v>0</v>
      </c>
      <c r="DJ63" s="158">
        <f>IF(ISERROR(VLOOKUP(G63,Accueil!$W$17:$W$22,1,0)),1,0)</f>
        <v>0</v>
      </c>
      <c r="DK63" s="158">
        <f>IF(ISERROR(VLOOKUP(H63,Accueil!$W$17:$W$22,1,0)),1,0)</f>
        <v>0</v>
      </c>
      <c r="DL63" s="158">
        <f>IF(ISERROR(VLOOKUP(I63,Accueil!$W$17:$W$22,1,0)),1,0)</f>
        <v>0</v>
      </c>
      <c r="DM63" s="158">
        <f>IF(ISERROR(VLOOKUP(J63,Accueil!$W$17:$W$22,1,0)),1,0)</f>
        <v>0</v>
      </c>
      <c r="DN63" s="158">
        <f>IF(ISERROR(VLOOKUP(K63,Accueil!$W$17:$W$22,1,0)),1,0)</f>
        <v>0</v>
      </c>
      <c r="DO63" s="158">
        <f>IF(ISERROR(VLOOKUP(L63,Accueil!$W$17:$W$22,1,0)),1,0)</f>
        <v>0</v>
      </c>
      <c r="DP63" s="158">
        <f>IF(ISERROR(VLOOKUP(M63,Accueil!$W$17:$W$22,1,0)),1,0)</f>
        <v>0</v>
      </c>
      <c r="DQ63" s="158">
        <f>IF(ISERROR(VLOOKUP(N63,Accueil!$W$17:$W$22,1,0)),1,0)</f>
        <v>0</v>
      </c>
      <c r="DR63" s="158">
        <f>IF(ISERROR(VLOOKUP(O63,Accueil!$W$17:$W$22,1,0)),1,0)</f>
        <v>0</v>
      </c>
      <c r="DS63" s="158">
        <f>IF(ISERROR(VLOOKUP(P63,Accueil!$W$17:$W$22,1,0)),1,0)</f>
        <v>0</v>
      </c>
      <c r="DT63" s="158">
        <f>IF(ISERROR(VLOOKUP(Q63,Accueil!$W$17:$W$22,1,0)),1,0)</f>
        <v>0</v>
      </c>
      <c r="DU63" s="158">
        <f>IF(ISERROR(VLOOKUP(R63,Accueil!$W$17:$W$22,1,0)),1,0)</f>
        <v>0</v>
      </c>
      <c r="DV63" s="158">
        <f>IF(ISERROR(VLOOKUP(S63,Accueil!$W$17:$W$22,1,0)),1,0)</f>
        <v>0</v>
      </c>
      <c r="DW63" s="158">
        <f>IF(ISERROR(VLOOKUP(T63,Accueil!$W$17:$W$22,1,0)),1,0)</f>
        <v>0</v>
      </c>
      <c r="DX63" s="158">
        <f>IF(ISERROR(VLOOKUP(U63,Accueil!$W$17:$W$22,1,0)),1,0)</f>
        <v>0</v>
      </c>
      <c r="DY63" s="158">
        <f>IF(ISERROR(VLOOKUP(V63,Accueil!$W$17:$W$22,1,0)),1,0)</f>
        <v>0</v>
      </c>
      <c r="DZ63" s="158">
        <f>IF(ISERROR(VLOOKUP(W63,Accueil!$W$17:$W$22,1,0)),1,0)</f>
        <v>0</v>
      </c>
      <c r="EA63" s="158">
        <f>IF(ISERROR(VLOOKUP(X63,Accueil!$W$17:$W$22,1,0)),1,0)</f>
        <v>0</v>
      </c>
      <c r="EB63" s="158">
        <f>IF(ISERROR(VLOOKUP(Y63,Accueil!$W$17:$W$22,1,0)),1,0)</f>
        <v>0</v>
      </c>
      <c r="EC63" s="158">
        <f>IF(ISERROR(VLOOKUP(Z63,Accueil!$W$17:$W$22,1,0)),1,0)</f>
        <v>0</v>
      </c>
      <c r="ED63" s="158">
        <f>IF(ISERROR(VLOOKUP(AA63,Accueil!$W$17:$W$22,1,0)),1,0)</f>
        <v>0</v>
      </c>
      <c r="EE63" s="158">
        <f>IF(ISERROR(VLOOKUP(AB63,Accueil!$W$17:$W$22,1,0)),1,0)</f>
        <v>0</v>
      </c>
      <c r="EF63" s="158">
        <f>IF(ISERROR(VLOOKUP(AC63,Accueil!$W$17:$W$22,1,0)),1,0)</f>
        <v>0</v>
      </c>
      <c r="EG63" s="158">
        <f>IF(ISERROR(VLOOKUP(AD63,Accueil!$W$17:$W$22,1,0)),1,0)</f>
        <v>0</v>
      </c>
      <c r="EH63" s="158">
        <f>IF(ISERROR(VLOOKUP(AE63,Accueil!$W$17:$W$22,1,0)),1,0)</f>
        <v>0</v>
      </c>
      <c r="EI63" s="158">
        <f>IF(ISERROR(VLOOKUP(AF63,Accueil!$W$17:$W$22,1,0)),1,0)</f>
        <v>0</v>
      </c>
      <c r="EJ63" s="158">
        <f>IF(ISERROR(VLOOKUP(AG63,Accueil!$W$17:$W$22,1,0)),1,0)</f>
        <v>0</v>
      </c>
      <c r="EK63" s="158">
        <f>IF(ISERROR(VLOOKUP(AH63,Accueil!$W$17:$W$22,1,0)),1,0)</f>
        <v>0</v>
      </c>
      <c r="EL63" s="158">
        <f>IF(ISERROR(VLOOKUP(AI63,Accueil!$W$17:$W$22,1,0)),1,0)</f>
        <v>0</v>
      </c>
      <c r="EM63" s="158">
        <f>IF(ISERROR(VLOOKUP(AJ63,Accueil!$W$17:$W$22,1,0)),1,0)</f>
        <v>0</v>
      </c>
      <c r="EN63" s="158">
        <f>IF(ISERROR(VLOOKUP(AK63,Accueil!$W$17:$W$22,1,0)),1,0)</f>
        <v>0</v>
      </c>
      <c r="EO63" s="158">
        <f>IF(ISERROR(VLOOKUP(AL63,Accueil!$W$17:$W$22,1,0)),1,0)</f>
        <v>0</v>
      </c>
      <c r="EP63" s="158">
        <f>IF(ISERROR(VLOOKUP(AM63,Accueil!$W$17:$W$22,1,0)),1,0)</f>
        <v>0</v>
      </c>
      <c r="EQ63" s="158">
        <f>IF(ISERROR(VLOOKUP(AN63,Accueil!$W$17:$W$22,1,0)),1,0)</f>
        <v>0</v>
      </c>
      <c r="ER63" s="158">
        <f>IF(ISERROR(VLOOKUP(AO63,Accueil!$W$17:$W$22,1,0)),1,0)</f>
        <v>0</v>
      </c>
      <c r="ES63" s="158">
        <f>IF(ISERROR(VLOOKUP(AP63,Accueil!$W$17:$W$22,1,0)),1,0)</f>
        <v>0</v>
      </c>
      <c r="ET63" s="158">
        <f>IF(ISERROR(VLOOKUP(AQ63,Accueil!$W$17:$W$22,1,0)),1,0)</f>
        <v>0</v>
      </c>
      <c r="EU63" s="158">
        <f>IF(ISERROR(VLOOKUP(AR63,Accueil!$W$17:$W$22,1,0)),1,0)</f>
        <v>0</v>
      </c>
      <c r="EV63" s="158">
        <f>IF(ISERROR(VLOOKUP(AS63,Accueil!$W$17:$W$22,1,0)),1,0)</f>
        <v>0</v>
      </c>
      <c r="EW63" s="158">
        <f>IF(ISERROR(VLOOKUP(AT63,Accueil!$W$17:$W$22,1,0)),1,0)</f>
        <v>0</v>
      </c>
      <c r="EX63" s="158">
        <f>IF(ISERROR(VLOOKUP(AU63,Accueil!$W$17:$W$22,1,0)),1,0)</f>
        <v>0</v>
      </c>
      <c r="EY63" s="158">
        <f>IF(ISERROR(VLOOKUP(AV63,Accueil!$W$17:$W$22,1,0)),1,0)</f>
        <v>0</v>
      </c>
      <c r="EZ63" s="158">
        <f>IF(ISERROR(VLOOKUP(AW63,Accueil!$W$17:$W$22,1,0)),1,0)</f>
        <v>0</v>
      </c>
      <c r="FA63" s="158">
        <f>IF(ISERROR(VLOOKUP(AX63,Accueil!$W$17:$W$22,1,0)),1,0)</f>
        <v>0</v>
      </c>
      <c r="FB63" s="158">
        <f>IF(ISERROR(VLOOKUP(AY63,Accueil!$W$17:$W$22,1,0)),1,0)</f>
        <v>0</v>
      </c>
      <c r="FC63" s="158">
        <f>IF(ISERROR(VLOOKUP(AZ63,Accueil!$W$17:$W$22,1,0)),1,0)</f>
        <v>0</v>
      </c>
      <c r="FD63" s="158">
        <f>IF(ISERROR(VLOOKUP(BA63,Accueil!$W$17:$W$22,1,0)),1,0)</f>
        <v>0</v>
      </c>
      <c r="FE63" s="158">
        <f>IF(ISERROR(VLOOKUP(BB63,Accueil!$W$17:$W$22,1,0)),1,0)</f>
        <v>0</v>
      </c>
      <c r="FF63" s="158">
        <f>IF(ISERROR(VLOOKUP(BC63,Accueil!$W$17:$W$22,1,0)),1,0)</f>
        <v>0</v>
      </c>
      <c r="FG63" s="158">
        <f>IF(ISERROR(VLOOKUP(BD63,Accueil!$W$17:$W$22,1,0)),1,0)</f>
        <v>0</v>
      </c>
      <c r="FH63" s="158">
        <f>IF(ISERROR(VLOOKUP(BE63,Accueil!$W$17:$W$22,1,0)),1,0)</f>
        <v>0</v>
      </c>
      <c r="FI63" s="158">
        <f>IF(ISERROR(VLOOKUP(BF63,Accueil!$W$17:$W$22,1,0)),1,0)</f>
        <v>0</v>
      </c>
      <c r="FJ63" s="158">
        <f>IF(ISERROR(VLOOKUP(BG63,Accueil!$W$17:$W$22,1,0)),1,0)</f>
        <v>0</v>
      </c>
      <c r="FK63" s="158">
        <f>IF(ISERROR(VLOOKUP(BH63,Accueil!$W$17:$W$22,1,0)),1,0)</f>
        <v>0</v>
      </c>
      <c r="FL63" s="158">
        <f>IF(ISERROR(VLOOKUP(BI63,Accueil!$W$17:$W$22,1,0)),1,0)</f>
        <v>0</v>
      </c>
      <c r="FM63" s="158">
        <f>IF(ISERROR(VLOOKUP(BJ63,Accueil!$W$17:$W$22,1,0)),1,0)</f>
        <v>0</v>
      </c>
      <c r="FN63" s="158">
        <f>IF(ISERROR(VLOOKUP(BK63,Accueil!$W$17:$W$22,1,0)),1,0)</f>
        <v>0</v>
      </c>
      <c r="FO63" s="158">
        <f>IF(ISERROR(VLOOKUP(BL63,Accueil!$W$17:$W$22,1,0)),1,0)</f>
        <v>0</v>
      </c>
      <c r="FP63" s="158">
        <f>IF(ISERROR(VLOOKUP(BM63,Accueil!$W$17:$W$22,1,0)),1,0)</f>
        <v>0</v>
      </c>
      <c r="FQ63" s="158">
        <f>IF(ISERROR(VLOOKUP(BN63,Accueil!$W$17:$W$22,1,0)),1,0)</f>
        <v>0</v>
      </c>
      <c r="FR63" s="158">
        <f>IF(ISERROR(VLOOKUP(BO63,Accueil!$W$17:$W$22,1,0)),1,0)</f>
        <v>0</v>
      </c>
      <c r="FS63" s="158">
        <f>IF(ISERROR(VLOOKUP(BP63,Accueil!$W$17:$W$22,1,0)),1,0)</f>
        <v>0</v>
      </c>
      <c r="FT63" s="158">
        <f>IF(ISERROR(VLOOKUP(BQ63,Accueil!$W$17:$W$22,1,0)),1,0)</f>
        <v>0</v>
      </c>
      <c r="FU63" s="158">
        <f>IF(ISERROR(VLOOKUP(BR63,Accueil!$W$17:$W$22,1,0)),1,0)</f>
        <v>0</v>
      </c>
      <c r="FV63" s="158">
        <f>IF(ISERROR(VLOOKUP(BS63,Accueil!$W$17:$W$22,1,0)),1,0)</f>
        <v>0</v>
      </c>
      <c r="FW63" s="158">
        <f>IF(ISERROR(VLOOKUP(BT63,Accueil!$W$17:$W$22,1,0)),1,0)</f>
        <v>0</v>
      </c>
      <c r="FX63" s="158">
        <f>IF(ISERROR(VLOOKUP(BU63,Accueil!$W$17:$W$22,1,0)),1,0)</f>
        <v>0</v>
      </c>
      <c r="FY63" s="158">
        <f>IF(ISERROR(VLOOKUP(BV63,Accueil!$W$17:$W$22,1,0)),1,0)</f>
        <v>0</v>
      </c>
      <c r="FZ63" s="158">
        <f>IF(ISERROR(VLOOKUP(BW63,Accueil!$W$17:$W$22,1,0)),1,0)</f>
        <v>0</v>
      </c>
      <c r="GA63" s="158">
        <f>IF(ISERROR(VLOOKUP(BX63,Accueil!$W$17:$W$22,1,0)),1,0)</f>
        <v>0</v>
      </c>
      <c r="GB63" s="158">
        <f>IF(ISERROR(VLOOKUP(BY63,Accueil!$W$17:$W$22,1,0)),1,0)</f>
        <v>0</v>
      </c>
      <c r="GC63" s="158">
        <f>IF(ISERROR(VLOOKUP(BZ63,Accueil!$W$17:$W$22,1,0)),1,0)</f>
        <v>0</v>
      </c>
      <c r="GD63" s="158">
        <f>IF(ISERROR(VLOOKUP(CA63,Accueil!$W$17:$W$22,1,0)),1,0)</f>
        <v>0</v>
      </c>
      <c r="GE63" s="158">
        <f>IF(ISERROR(VLOOKUP(CB63,Accueil!$W$17:$W$22,1,0)),1,0)</f>
        <v>0</v>
      </c>
      <c r="GF63" s="158">
        <f>IF(ISERROR(VLOOKUP(CC63,Accueil!$W$17:$W$22,1,0)),1,0)</f>
        <v>0</v>
      </c>
      <c r="GG63" s="158">
        <f>IF(ISERROR(VLOOKUP(CD63,Accueil!$W$17:$W$22,1,0)),1,0)</f>
        <v>0</v>
      </c>
      <c r="GH63" s="158">
        <f>IF(ISERROR(VLOOKUP(CE63,Accueil!$W$17:$W$22,1,0)),1,0)</f>
        <v>0</v>
      </c>
      <c r="GI63" s="158">
        <f>IF(ISERROR(VLOOKUP(CF63,Accueil!$W$17:$W$22,1,0)),1,0)</f>
        <v>0</v>
      </c>
      <c r="GJ63" s="158">
        <f>IF(ISERROR(VLOOKUP(CG63,Accueil!$W$17:$W$22,1,0)),1,0)</f>
        <v>0</v>
      </c>
      <c r="GK63" s="158">
        <f>IF(ISERROR(VLOOKUP(CH63,Accueil!$W$17:$W$22,1,0)),1,0)</f>
        <v>0</v>
      </c>
      <c r="GL63" s="158">
        <f>IF(ISERROR(VLOOKUP(CI63,Accueil!$W$17:$W$22,1,0)),1,0)</f>
        <v>0</v>
      </c>
      <c r="GM63" s="158">
        <f>IF(ISERROR(VLOOKUP(CJ63,Accueil!$W$17:$W$22,1,0)),1,0)</f>
        <v>0</v>
      </c>
      <c r="GN63" s="158">
        <f>IF(ISERROR(VLOOKUP(CK63,Accueil!$W$17:$W$22,1,0)),1,0)</f>
        <v>0</v>
      </c>
      <c r="GO63" s="158">
        <f>IF(ISERROR(VLOOKUP(CL63,Accueil!$W$17:$W$22,1,0)),1,0)</f>
        <v>0</v>
      </c>
      <c r="GP63" s="158">
        <f>IF(ISERROR(VLOOKUP(CM63,Accueil!$W$17:$W$22,1,0)),1,0)</f>
        <v>0</v>
      </c>
      <c r="GQ63" s="158">
        <f>IF(ISERROR(VLOOKUP(CN63,Accueil!$W$17:$W$22,1,0)),1,0)</f>
        <v>0</v>
      </c>
      <c r="GR63" s="158">
        <f>IF(ISERROR(VLOOKUP(CO63,Accueil!$W$17:$W$22,1,0)),1,0)</f>
        <v>0</v>
      </c>
      <c r="GS63" s="158">
        <f>IF(ISERROR(VLOOKUP(CP63,Accueil!$W$17:$W$22,1,0)),1,0)</f>
        <v>0</v>
      </c>
      <c r="GT63" s="158">
        <f>IF(ISERROR(VLOOKUP(CQ63,Accueil!$W$17:$W$22,1,0)),1,0)</f>
        <v>0</v>
      </c>
      <c r="GU63" s="158">
        <f>IF(ISERROR(VLOOKUP(CR63,Accueil!$W$17:$W$22,1,0)),1,0)</f>
        <v>0</v>
      </c>
      <c r="GV63" s="158">
        <f>IF(ISERROR(VLOOKUP(CS63,Accueil!$W$17:$W$22,1,0)),1,0)</f>
        <v>0</v>
      </c>
      <c r="GW63" s="158">
        <f>IF(ISERROR(VLOOKUP(CT63,Accueil!$W$17:$W$22,1,0)),1,0)</f>
        <v>0</v>
      </c>
      <c r="GX63" s="158">
        <f>IF(ISERROR(VLOOKUP(CU63,Accueil!$W$17:$W$22,1,0)),1,0)</f>
        <v>0</v>
      </c>
      <c r="GY63" s="158">
        <f>IF(ISERROR(VLOOKUP(CV63,Accueil!$W$17:$W$22,1,0)),1,0)</f>
        <v>0</v>
      </c>
      <c r="GZ63" s="158">
        <f>IF(ISERROR(VLOOKUP(CW63,Accueil!$W$17:$W$22,1,0)),1,0)</f>
        <v>0</v>
      </c>
      <c r="HA63" s="158">
        <f>IF(ISERROR(VLOOKUP(CX63,Accueil!$W$17:$W$22,1,0)),1,0)</f>
        <v>0</v>
      </c>
      <c r="HB63" s="158">
        <f>IF(ISERROR(VLOOKUP(CY63,Accueil!$W$17:$W$22,1,0)),1,0)</f>
        <v>0</v>
      </c>
      <c r="HC63" s="158">
        <f>IF(ISERROR(VLOOKUP(CZ63,Accueil!$W$17:$W$22,1,0)),1,0)</f>
        <v>0</v>
      </c>
      <c r="HD63" s="158">
        <f>IF(ISERROR(VLOOKUP(DA63,Accueil!$W$17:$W$22,1,0)),1,0)</f>
        <v>0</v>
      </c>
    </row>
    <row r="64" spans="1:212" ht="12.75" customHeight="1">
      <c r="A64" s="360"/>
      <c r="B64" s="12">
        <v>56</v>
      </c>
      <c r="C64" s="26" t="str">
        <f>IF(Accueil!E68="","",Accueil!E68)</f>
        <v/>
      </c>
      <c r="D64" s="27" t="str">
        <f>IF(Accueil!F68="","",Accueil!F68)</f>
        <v/>
      </c>
      <c r="E64" s="83" t="str">
        <f t="shared" si="6"/>
        <v/>
      </c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4"/>
      <c r="AZ64" s="244"/>
      <c r="BA64" s="244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12">
        <v>56</v>
      </c>
      <c r="DC64" s="11" t="str">
        <f>IF(D64="","",COUNTIF(F64:DA64,Accueil!$AB$28)&amp;" / "&amp;COUNTIF($F$8:$DA$8,"&gt;0")-(COUNTIF(F64:DA64,Accueil!$AG$26)))</f>
        <v/>
      </c>
      <c r="DD64" s="110" t="str">
        <f>IF(D64="","",COUNTIF(F64:DA64,Accueil!$AB$26))</f>
        <v/>
      </c>
      <c r="DE64" s="110" t="str">
        <f>IF(D64="","",IF(COUNTIF($F$8:$DA$8,"&gt;=0")-(COUNTIF(G64:DB64,Accueil!$AG$26))&lt;0,0,COUNTIF($F$8:$DA$8,"&gt;=0")-(COUNTIF(G64:DB64,Accueil!$AG$26))))</f>
        <v/>
      </c>
      <c r="DF64" s="11" t="str">
        <f t="shared" si="7"/>
        <v/>
      </c>
      <c r="DG64" s="29" t="str">
        <f t="shared" si="8"/>
        <v/>
      </c>
      <c r="DH64" s="158">
        <f t="shared" si="9"/>
        <v>0</v>
      </c>
      <c r="DI64" s="158">
        <f>IF(ISERROR(VLOOKUP(F64,Accueil!$W$17:$W$22,1,0)),1,0)</f>
        <v>0</v>
      </c>
      <c r="DJ64" s="158">
        <f>IF(ISERROR(VLOOKUP(G64,Accueil!$W$17:$W$22,1,0)),1,0)</f>
        <v>0</v>
      </c>
      <c r="DK64" s="158">
        <f>IF(ISERROR(VLOOKUP(H64,Accueil!$W$17:$W$22,1,0)),1,0)</f>
        <v>0</v>
      </c>
      <c r="DL64" s="158">
        <f>IF(ISERROR(VLOOKUP(I64,Accueil!$W$17:$W$22,1,0)),1,0)</f>
        <v>0</v>
      </c>
      <c r="DM64" s="158">
        <f>IF(ISERROR(VLOOKUP(J64,Accueil!$W$17:$W$22,1,0)),1,0)</f>
        <v>0</v>
      </c>
      <c r="DN64" s="158">
        <f>IF(ISERROR(VLOOKUP(K64,Accueil!$W$17:$W$22,1,0)),1,0)</f>
        <v>0</v>
      </c>
      <c r="DO64" s="158">
        <f>IF(ISERROR(VLOOKUP(L64,Accueil!$W$17:$W$22,1,0)),1,0)</f>
        <v>0</v>
      </c>
      <c r="DP64" s="158">
        <f>IF(ISERROR(VLOOKUP(M64,Accueil!$W$17:$W$22,1,0)),1,0)</f>
        <v>0</v>
      </c>
      <c r="DQ64" s="158">
        <f>IF(ISERROR(VLOOKUP(N64,Accueil!$W$17:$W$22,1,0)),1,0)</f>
        <v>0</v>
      </c>
      <c r="DR64" s="158">
        <f>IF(ISERROR(VLOOKUP(O64,Accueil!$W$17:$W$22,1,0)),1,0)</f>
        <v>0</v>
      </c>
      <c r="DS64" s="158">
        <f>IF(ISERROR(VLOOKUP(P64,Accueil!$W$17:$W$22,1,0)),1,0)</f>
        <v>0</v>
      </c>
      <c r="DT64" s="158">
        <f>IF(ISERROR(VLOOKUP(Q64,Accueil!$W$17:$W$22,1,0)),1,0)</f>
        <v>0</v>
      </c>
      <c r="DU64" s="158">
        <f>IF(ISERROR(VLOOKUP(R64,Accueil!$W$17:$W$22,1,0)),1,0)</f>
        <v>0</v>
      </c>
      <c r="DV64" s="158">
        <f>IF(ISERROR(VLOOKUP(S64,Accueil!$W$17:$W$22,1,0)),1,0)</f>
        <v>0</v>
      </c>
      <c r="DW64" s="158">
        <f>IF(ISERROR(VLOOKUP(T64,Accueil!$W$17:$W$22,1,0)),1,0)</f>
        <v>0</v>
      </c>
      <c r="DX64" s="158">
        <f>IF(ISERROR(VLOOKUP(U64,Accueil!$W$17:$W$22,1,0)),1,0)</f>
        <v>0</v>
      </c>
      <c r="DY64" s="158">
        <f>IF(ISERROR(VLOOKUP(V64,Accueil!$W$17:$W$22,1,0)),1,0)</f>
        <v>0</v>
      </c>
      <c r="DZ64" s="158">
        <f>IF(ISERROR(VLOOKUP(W64,Accueil!$W$17:$W$22,1,0)),1,0)</f>
        <v>0</v>
      </c>
      <c r="EA64" s="158">
        <f>IF(ISERROR(VLOOKUP(X64,Accueil!$W$17:$W$22,1,0)),1,0)</f>
        <v>0</v>
      </c>
      <c r="EB64" s="158">
        <f>IF(ISERROR(VLOOKUP(Y64,Accueil!$W$17:$W$22,1,0)),1,0)</f>
        <v>0</v>
      </c>
      <c r="EC64" s="158">
        <f>IF(ISERROR(VLOOKUP(Z64,Accueil!$W$17:$W$22,1,0)),1,0)</f>
        <v>0</v>
      </c>
      <c r="ED64" s="158">
        <f>IF(ISERROR(VLOOKUP(AA64,Accueil!$W$17:$W$22,1,0)),1,0)</f>
        <v>0</v>
      </c>
      <c r="EE64" s="158">
        <f>IF(ISERROR(VLOOKUP(AB64,Accueil!$W$17:$W$22,1,0)),1,0)</f>
        <v>0</v>
      </c>
      <c r="EF64" s="158">
        <f>IF(ISERROR(VLOOKUP(AC64,Accueil!$W$17:$W$22,1,0)),1,0)</f>
        <v>0</v>
      </c>
      <c r="EG64" s="158">
        <f>IF(ISERROR(VLOOKUP(AD64,Accueil!$W$17:$W$22,1,0)),1,0)</f>
        <v>0</v>
      </c>
      <c r="EH64" s="158">
        <f>IF(ISERROR(VLOOKUP(AE64,Accueil!$W$17:$W$22,1,0)),1,0)</f>
        <v>0</v>
      </c>
      <c r="EI64" s="158">
        <f>IF(ISERROR(VLOOKUP(AF64,Accueil!$W$17:$W$22,1,0)),1,0)</f>
        <v>0</v>
      </c>
      <c r="EJ64" s="158">
        <f>IF(ISERROR(VLOOKUP(AG64,Accueil!$W$17:$W$22,1,0)),1,0)</f>
        <v>0</v>
      </c>
      <c r="EK64" s="158">
        <f>IF(ISERROR(VLOOKUP(AH64,Accueil!$W$17:$W$22,1,0)),1,0)</f>
        <v>0</v>
      </c>
      <c r="EL64" s="158">
        <f>IF(ISERROR(VLOOKUP(AI64,Accueil!$W$17:$W$22,1,0)),1,0)</f>
        <v>0</v>
      </c>
      <c r="EM64" s="158">
        <f>IF(ISERROR(VLOOKUP(AJ64,Accueil!$W$17:$W$22,1,0)),1,0)</f>
        <v>0</v>
      </c>
      <c r="EN64" s="158">
        <f>IF(ISERROR(VLOOKUP(AK64,Accueil!$W$17:$W$22,1,0)),1,0)</f>
        <v>0</v>
      </c>
      <c r="EO64" s="158">
        <f>IF(ISERROR(VLOOKUP(AL64,Accueil!$W$17:$W$22,1,0)),1,0)</f>
        <v>0</v>
      </c>
      <c r="EP64" s="158">
        <f>IF(ISERROR(VLOOKUP(AM64,Accueil!$W$17:$W$22,1,0)),1,0)</f>
        <v>0</v>
      </c>
      <c r="EQ64" s="158">
        <f>IF(ISERROR(VLOOKUP(AN64,Accueil!$W$17:$W$22,1,0)),1,0)</f>
        <v>0</v>
      </c>
      <c r="ER64" s="158">
        <f>IF(ISERROR(VLOOKUP(AO64,Accueil!$W$17:$W$22,1,0)),1,0)</f>
        <v>0</v>
      </c>
      <c r="ES64" s="158">
        <f>IF(ISERROR(VLOOKUP(AP64,Accueil!$W$17:$W$22,1,0)),1,0)</f>
        <v>0</v>
      </c>
      <c r="ET64" s="158">
        <f>IF(ISERROR(VLOOKUP(AQ64,Accueil!$W$17:$W$22,1,0)),1,0)</f>
        <v>0</v>
      </c>
      <c r="EU64" s="158">
        <f>IF(ISERROR(VLOOKUP(AR64,Accueil!$W$17:$W$22,1,0)),1,0)</f>
        <v>0</v>
      </c>
      <c r="EV64" s="158">
        <f>IF(ISERROR(VLOOKUP(AS64,Accueil!$W$17:$W$22,1,0)),1,0)</f>
        <v>0</v>
      </c>
      <c r="EW64" s="158">
        <f>IF(ISERROR(VLOOKUP(AT64,Accueil!$W$17:$W$22,1,0)),1,0)</f>
        <v>0</v>
      </c>
      <c r="EX64" s="158">
        <f>IF(ISERROR(VLOOKUP(AU64,Accueil!$W$17:$W$22,1,0)),1,0)</f>
        <v>0</v>
      </c>
      <c r="EY64" s="158">
        <f>IF(ISERROR(VLOOKUP(AV64,Accueil!$W$17:$W$22,1,0)),1,0)</f>
        <v>0</v>
      </c>
      <c r="EZ64" s="158">
        <f>IF(ISERROR(VLOOKUP(AW64,Accueil!$W$17:$W$22,1,0)),1,0)</f>
        <v>0</v>
      </c>
      <c r="FA64" s="158">
        <f>IF(ISERROR(VLOOKUP(AX64,Accueil!$W$17:$W$22,1,0)),1,0)</f>
        <v>0</v>
      </c>
      <c r="FB64" s="158">
        <f>IF(ISERROR(VLOOKUP(AY64,Accueil!$W$17:$W$22,1,0)),1,0)</f>
        <v>0</v>
      </c>
      <c r="FC64" s="158">
        <f>IF(ISERROR(VLOOKUP(AZ64,Accueil!$W$17:$W$22,1,0)),1,0)</f>
        <v>0</v>
      </c>
      <c r="FD64" s="158">
        <f>IF(ISERROR(VLOOKUP(BA64,Accueil!$W$17:$W$22,1,0)),1,0)</f>
        <v>0</v>
      </c>
      <c r="FE64" s="158">
        <f>IF(ISERROR(VLOOKUP(BB64,Accueil!$W$17:$W$22,1,0)),1,0)</f>
        <v>0</v>
      </c>
      <c r="FF64" s="158">
        <f>IF(ISERROR(VLOOKUP(BC64,Accueil!$W$17:$W$22,1,0)),1,0)</f>
        <v>0</v>
      </c>
      <c r="FG64" s="158">
        <f>IF(ISERROR(VLOOKUP(BD64,Accueil!$W$17:$W$22,1,0)),1,0)</f>
        <v>0</v>
      </c>
      <c r="FH64" s="158">
        <f>IF(ISERROR(VLOOKUP(BE64,Accueil!$W$17:$W$22,1,0)),1,0)</f>
        <v>0</v>
      </c>
      <c r="FI64" s="158">
        <f>IF(ISERROR(VLOOKUP(BF64,Accueil!$W$17:$W$22,1,0)),1,0)</f>
        <v>0</v>
      </c>
      <c r="FJ64" s="158">
        <f>IF(ISERROR(VLOOKUP(BG64,Accueil!$W$17:$W$22,1,0)),1,0)</f>
        <v>0</v>
      </c>
      <c r="FK64" s="158">
        <f>IF(ISERROR(VLOOKUP(BH64,Accueil!$W$17:$W$22,1,0)),1,0)</f>
        <v>0</v>
      </c>
      <c r="FL64" s="158">
        <f>IF(ISERROR(VLOOKUP(BI64,Accueil!$W$17:$W$22,1,0)),1,0)</f>
        <v>0</v>
      </c>
      <c r="FM64" s="158">
        <f>IF(ISERROR(VLOOKUP(BJ64,Accueil!$W$17:$W$22,1,0)),1,0)</f>
        <v>0</v>
      </c>
      <c r="FN64" s="158">
        <f>IF(ISERROR(VLOOKUP(BK64,Accueil!$W$17:$W$22,1,0)),1,0)</f>
        <v>0</v>
      </c>
      <c r="FO64" s="158">
        <f>IF(ISERROR(VLOOKUP(BL64,Accueil!$W$17:$W$22,1,0)),1,0)</f>
        <v>0</v>
      </c>
      <c r="FP64" s="158">
        <f>IF(ISERROR(VLOOKUP(BM64,Accueil!$W$17:$W$22,1,0)),1,0)</f>
        <v>0</v>
      </c>
      <c r="FQ64" s="158">
        <f>IF(ISERROR(VLOOKUP(BN64,Accueil!$W$17:$W$22,1,0)),1,0)</f>
        <v>0</v>
      </c>
      <c r="FR64" s="158">
        <f>IF(ISERROR(VLOOKUP(BO64,Accueil!$W$17:$W$22,1,0)),1,0)</f>
        <v>0</v>
      </c>
      <c r="FS64" s="158">
        <f>IF(ISERROR(VLOOKUP(BP64,Accueil!$W$17:$W$22,1,0)),1,0)</f>
        <v>0</v>
      </c>
      <c r="FT64" s="158">
        <f>IF(ISERROR(VLOOKUP(BQ64,Accueil!$W$17:$W$22,1,0)),1,0)</f>
        <v>0</v>
      </c>
      <c r="FU64" s="158">
        <f>IF(ISERROR(VLOOKUP(BR64,Accueil!$W$17:$W$22,1,0)),1,0)</f>
        <v>0</v>
      </c>
      <c r="FV64" s="158">
        <f>IF(ISERROR(VLOOKUP(BS64,Accueil!$W$17:$W$22,1,0)),1,0)</f>
        <v>0</v>
      </c>
      <c r="FW64" s="158">
        <f>IF(ISERROR(VLOOKUP(BT64,Accueil!$W$17:$W$22,1,0)),1,0)</f>
        <v>0</v>
      </c>
      <c r="FX64" s="158">
        <f>IF(ISERROR(VLOOKUP(BU64,Accueil!$W$17:$W$22,1,0)),1,0)</f>
        <v>0</v>
      </c>
      <c r="FY64" s="158">
        <f>IF(ISERROR(VLOOKUP(BV64,Accueil!$W$17:$W$22,1,0)),1,0)</f>
        <v>0</v>
      </c>
      <c r="FZ64" s="158">
        <f>IF(ISERROR(VLOOKUP(BW64,Accueil!$W$17:$W$22,1,0)),1,0)</f>
        <v>0</v>
      </c>
      <c r="GA64" s="158">
        <f>IF(ISERROR(VLOOKUP(BX64,Accueil!$W$17:$W$22,1,0)),1,0)</f>
        <v>0</v>
      </c>
      <c r="GB64" s="158">
        <f>IF(ISERROR(VLOOKUP(BY64,Accueil!$W$17:$W$22,1,0)),1,0)</f>
        <v>0</v>
      </c>
      <c r="GC64" s="158">
        <f>IF(ISERROR(VLOOKUP(BZ64,Accueil!$W$17:$W$22,1,0)),1,0)</f>
        <v>0</v>
      </c>
      <c r="GD64" s="158">
        <f>IF(ISERROR(VLOOKUP(CA64,Accueil!$W$17:$W$22,1,0)),1,0)</f>
        <v>0</v>
      </c>
      <c r="GE64" s="158">
        <f>IF(ISERROR(VLOOKUP(CB64,Accueil!$W$17:$W$22,1,0)),1,0)</f>
        <v>0</v>
      </c>
      <c r="GF64" s="158">
        <f>IF(ISERROR(VLOOKUP(CC64,Accueil!$W$17:$W$22,1,0)),1,0)</f>
        <v>0</v>
      </c>
      <c r="GG64" s="158">
        <f>IF(ISERROR(VLOOKUP(CD64,Accueil!$W$17:$W$22,1,0)),1,0)</f>
        <v>0</v>
      </c>
      <c r="GH64" s="158">
        <f>IF(ISERROR(VLOOKUP(CE64,Accueil!$W$17:$W$22,1,0)),1,0)</f>
        <v>0</v>
      </c>
      <c r="GI64" s="158">
        <f>IF(ISERROR(VLOOKUP(CF64,Accueil!$W$17:$W$22,1,0)),1,0)</f>
        <v>0</v>
      </c>
      <c r="GJ64" s="158">
        <f>IF(ISERROR(VLOOKUP(CG64,Accueil!$W$17:$W$22,1,0)),1,0)</f>
        <v>0</v>
      </c>
      <c r="GK64" s="158">
        <f>IF(ISERROR(VLOOKUP(CH64,Accueil!$W$17:$W$22,1,0)),1,0)</f>
        <v>0</v>
      </c>
      <c r="GL64" s="158">
        <f>IF(ISERROR(VLOOKUP(CI64,Accueil!$W$17:$W$22,1,0)),1,0)</f>
        <v>0</v>
      </c>
      <c r="GM64" s="158">
        <f>IF(ISERROR(VLOOKUP(CJ64,Accueil!$W$17:$W$22,1,0)),1,0)</f>
        <v>0</v>
      </c>
      <c r="GN64" s="158">
        <f>IF(ISERROR(VLOOKUP(CK64,Accueil!$W$17:$W$22,1,0)),1,0)</f>
        <v>0</v>
      </c>
      <c r="GO64" s="158">
        <f>IF(ISERROR(VLOOKUP(CL64,Accueil!$W$17:$W$22,1,0)),1,0)</f>
        <v>0</v>
      </c>
      <c r="GP64" s="158">
        <f>IF(ISERROR(VLOOKUP(CM64,Accueil!$W$17:$W$22,1,0)),1,0)</f>
        <v>0</v>
      </c>
      <c r="GQ64" s="158">
        <f>IF(ISERROR(VLOOKUP(CN64,Accueil!$W$17:$W$22,1,0)),1,0)</f>
        <v>0</v>
      </c>
      <c r="GR64" s="158">
        <f>IF(ISERROR(VLOOKUP(CO64,Accueil!$W$17:$W$22,1,0)),1,0)</f>
        <v>0</v>
      </c>
      <c r="GS64" s="158">
        <f>IF(ISERROR(VLOOKUP(CP64,Accueil!$W$17:$W$22,1,0)),1,0)</f>
        <v>0</v>
      </c>
      <c r="GT64" s="158">
        <f>IF(ISERROR(VLOOKUP(CQ64,Accueil!$W$17:$W$22,1,0)),1,0)</f>
        <v>0</v>
      </c>
      <c r="GU64" s="158">
        <f>IF(ISERROR(VLOOKUP(CR64,Accueil!$W$17:$W$22,1,0)),1,0)</f>
        <v>0</v>
      </c>
      <c r="GV64" s="158">
        <f>IF(ISERROR(VLOOKUP(CS64,Accueil!$W$17:$W$22,1,0)),1,0)</f>
        <v>0</v>
      </c>
      <c r="GW64" s="158">
        <f>IF(ISERROR(VLOOKUP(CT64,Accueil!$W$17:$W$22,1,0)),1,0)</f>
        <v>0</v>
      </c>
      <c r="GX64" s="158">
        <f>IF(ISERROR(VLOOKUP(CU64,Accueil!$W$17:$W$22,1,0)),1,0)</f>
        <v>0</v>
      </c>
      <c r="GY64" s="158">
        <f>IF(ISERROR(VLOOKUP(CV64,Accueil!$W$17:$W$22,1,0)),1,0)</f>
        <v>0</v>
      </c>
      <c r="GZ64" s="158">
        <f>IF(ISERROR(VLOOKUP(CW64,Accueil!$W$17:$W$22,1,0)),1,0)</f>
        <v>0</v>
      </c>
      <c r="HA64" s="158">
        <f>IF(ISERROR(VLOOKUP(CX64,Accueil!$W$17:$W$22,1,0)),1,0)</f>
        <v>0</v>
      </c>
      <c r="HB64" s="158">
        <f>IF(ISERROR(VLOOKUP(CY64,Accueil!$W$17:$W$22,1,0)),1,0)</f>
        <v>0</v>
      </c>
      <c r="HC64" s="158">
        <f>IF(ISERROR(VLOOKUP(CZ64,Accueil!$W$17:$W$22,1,0)),1,0)</f>
        <v>0</v>
      </c>
      <c r="HD64" s="158">
        <f>IF(ISERROR(VLOOKUP(DA64,Accueil!$W$17:$W$22,1,0)),1,0)</f>
        <v>0</v>
      </c>
    </row>
    <row r="65" spans="1:212" ht="12.75" customHeight="1">
      <c r="A65" s="360"/>
      <c r="B65" s="12">
        <v>57</v>
      </c>
      <c r="C65" s="26" t="str">
        <f>IF(Accueil!E69="","",Accueil!E69)</f>
        <v/>
      </c>
      <c r="D65" s="27" t="str">
        <f>IF(Accueil!F69="","",Accueil!F69)</f>
        <v/>
      </c>
      <c r="E65" s="83" t="str">
        <f t="shared" si="6"/>
        <v/>
      </c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12">
        <v>57</v>
      </c>
      <c r="DC65" s="11" t="str">
        <f>IF(D65="","",COUNTIF(F65:DA65,Accueil!$AB$28)&amp;" / "&amp;COUNTIF($F$8:$DA$8,"&gt;0")-(COUNTIF(F65:DA65,Accueil!$AG$26)))</f>
        <v/>
      </c>
      <c r="DD65" s="110" t="str">
        <f>IF(D65="","",COUNTIF(F65:DA65,Accueil!$AB$26))</f>
        <v/>
      </c>
      <c r="DE65" s="110" t="str">
        <f>IF(D65="","",IF(COUNTIF($F$8:$DA$8,"&gt;=0")-(COUNTIF(G65:DB65,Accueil!$AG$26))&lt;0,0,COUNTIF($F$8:$DA$8,"&gt;=0")-(COUNTIF(G65:DB65,Accueil!$AG$26))))</f>
        <v/>
      </c>
      <c r="DF65" s="11" t="str">
        <f t="shared" si="7"/>
        <v/>
      </c>
      <c r="DG65" s="29" t="str">
        <f t="shared" si="8"/>
        <v/>
      </c>
      <c r="DH65" s="158">
        <f t="shared" si="9"/>
        <v>0</v>
      </c>
      <c r="DI65" s="158">
        <f>IF(ISERROR(VLOOKUP(F65,Accueil!$W$17:$W$22,1,0)),1,0)</f>
        <v>0</v>
      </c>
      <c r="DJ65" s="158">
        <f>IF(ISERROR(VLOOKUP(G65,Accueil!$W$17:$W$22,1,0)),1,0)</f>
        <v>0</v>
      </c>
      <c r="DK65" s="158">
        <f>IF(ISERROR(VLOOKUP(H65,Accueil!$W$17:$W$22,1,0)),1,0)</f>
        <v>0</v>
      </c>
      <c r="DL65" s="158">
        <f>IF(ISERROR(VLOOKUP(I65,Accueil!$W$17:$W$22,1,0)),1,0)</f>
        <v>0</v>
      </c>
      <c r="DM65" s="158">
        <f>IF(ISERROR(VLOOKUP(J65,Accueil!$W$17:$W$22,1,0)),1,0)</f>
        <v>0</v>
      </c>
      <c r="DN65" s="158">
        <f>IF(ISERROR(VLOOKUP(K65,Accueil!$W$17:$W$22,1,0)),1,0)</f>
        <v>0</v>
      </c>
      <c r="DO65" s="158">
        <f>IF(ISERROR(VLOOKUP(L65,Accueil!$W$17:$W$22,1,0)),1,0)</f>
        <v>0</v>
      </c>
      <c r="DP65" s="158">
        <f>IF(ISERROR(VLOOKUP(M65,Accueil!$W$17:$W$22,1,0)),1,0)</f>
        <v>0</v>
      </c>
      <c r="DQ65" s="158">
        <f>IF(ISERROR(VLOOKUP(N65,Accueil!$W$17:$W$22,1,0)),1,0)</f>
        <v>0</v>
      </c>
      <c r="DR65" s="158">
        <f>IF(ISERROR(VLOOKUP(O65,Accueil!$W$17:$W$22,1,0)),1,0)</f>
        <v>0</v>
      </c>
      <c r="DS65" s="158">
        <f>IF(ISERROR(VLOOKUP(P65,Accueil!$W$17:$W$22,1,0)),1,0)</f>
        <v>0</v>
      </c>
      <c r="DT65" s="158">
        <f>IF(ISERROR(VLOOKUP(Q65,Accueil!$W$17:$W$22,1,0)),1,0)</f>
        <v>0</v>
      </c>
      <c r="DU65" s="158">
        <f>IF(ISERROR(VLOOKUP(R65,Accueil!$W$17:$W$22,1,0)),1,0)</f>
        <v>0</v>
      </c>
      <c r="DV65" s="158">
        <f>IF(ISERROR(VLOOKUP(S65,Accueil!$W$17:$W$22,1,0)),1,0)</f>
        <v>0</v>
      </c>
      <c r="DW65" s="158">
        <f>IF(ISERROR(VLOOKUP(T65,Accueil!$W$17:$W$22,1,0)),1,0)</f>
        <v>0</v>
      </c>
      <c r="DX65" s="158">
        <f>IF(ISERROR(VLOOKUP(U65,Accueil!$W$17:$W$22,1,0)),1,0)</f>
        <v>0</v>
      </c>
      <c r="DY65" s="158">
        <f>IF(ISERROR(VLOOKUP(V65,Accueil!$W$17:$W$22,1,0)),1,0)</f>
        <v>0</v>
      </c>
      <c r="DZ65" s="158">
        <f>IF(ISERROR(VLOOKUP(W65,Accueil!$W$17:$W$22,1,0)),1,0)</f>
        <v>0</v>
      </c>
      <c r="EA65" s="158">
        <f>IF(ISERROR(VLOOKUP(X65,Accueil!$W$17:$W$22,1,0)),1,0)</f>
        <v>0</v>
      </c>
      <c r="EB65" s="158">
        <f>IF(ISERROR(VLOOKUP(Y65,Accueil!$W$17:$W$22,1,0)),1,0)</f>
        <v>0</v>
      </c>
      <c r="EC65" s="158">
        <f>IF(ISERROR(VLOOKUP(Z65,Accueil!$W$17:$W$22,1,0)),1,0)</f>
        <v>0</v>
      </c>
      <c r="ED65" s="158">
        <f>IF(ISERROR(VLOOKUP(AA65,Accueil!$W$17:$W$22,1,0)),1,0)</f>
        <v>0</v>
      </c>
      <c r="EE65" s="158">
        <f>IF(ISERROR(VLOOKUP(AB65,Accueil!$W$17:$W$22,1,0)),1,0)</f>
        <v>0</v>
      </c>
      <c r="EF65" s="158">
        <f>IF(ISERROR(VLOOKUP(AC65,Accueil!$W$17:$W$22,1,0)),1,0)</f>
        <v>0</v>
      </c>
      <c r="EG65" s="158">
        <f>IF(ISERROR(VLOOKUP(AD65,Accueil!$W$17:$W$22,1,0)),1,0)</f>
        <v>0</v>
      </c>
      <c r="EH65" s="158">
        <f>IF(ISERROR(VLOOKUP(AE65,Accueil!$W$17:$W$22,1,0)),1,0)</f>
        <v>0</v>
      </c>
      <c r="EI65" s="158">
        <f>IF(ISERROR(VLOOKUP(AF65,Accueil!$W$17:$W$22,1,0)),1,0)</f>
        <v>0</v>
      </c>
      <c r="EJ65" s="158">
        <f>IF(ISERROR(VLOOKUP(AG65,Accueil!$W$17:$W$22,1,0)),1,0)</f>
        <v>0</v>
      </c>
      <c r="EK65" s="158">
        <f>IF(ISERROR(VLOOKUP(AH65,Accueil!$W$17:$W$22,1,0)),1,0)</f>
        <v>0</v>
      </c>
      <c r="EL65" s="158">
        <f>IF(ISERROR(VLOOKUP(AI65,Accueil!$W$17:$W$22,1,0)),1,0)</f>
        <v>0</v>
      </c>
      <c r="EM65" s="158">
        <f>IF(ISERROR(VLOOKUP(AJ65,Accueil!$W$17:$W$22,1,0)),1,0)</f>
        <v>0</v>
      </c>
      <c r="EN65" s="158">
        <f>IF(ISERROR(VLOOKUP(AK65,Accueil!$W$17:$W$22,1,0)),1,0)</f>
        <v>0</v>
      </c>
      <c r="EO65" s="158">
        <f>IF(ISERROR(VLOOKUP(AL65,Accueil!$W$17:$W$22,1,0)),1,0)</f>
        <v>0</v>
      </c>
      <c r="EP65" s="158">
        <f>IF(ISERROR(VLOOKUP(AM65,Accueil!$W$17:$W$22,1,0)),1,0)</f>
        <v>0</v>
      </c>
      <c r="EQ65" s="158">
        <f>IF(ISERROR(VLOOKUP(AN65,Accueil!$W$17:$W$22,1,0)),1,0)</f>
        <v>0</v>
      </c>
      <c r="ER65" s="158">
        <f>IF(ISERROR(VLOOKUP(AO65,Accueil!$W$17:$W$22,1,0)),1,0)</f>
        <v>0</v>
      </c>
      <c r="ES65" s="158">
        <f>IF(ISERROR(VLOOKUP(AP65,Accueil!$W$17:$W$22,1,0)),1,0)</f>
        <v>0</v>
      </c>
      <c r="ET65" s="158">
        <f>IF(ISERROR(VLOOKUP(AQ65,Accueil!$W$17:$W$22,1,0)),1,0)</f>
        <v>0</v>
      </c>
      <c r="EU65" s="158">
        <f>IF(ISERROR(VLOOKUP(AR65,Accueil!$W$17:$W$22,1,0)),1,0)</f>
        <v>0</v>
      </c>
      <c r="EV65" s="158">
        <f>IF(ISERROR(VLOOKUP(AS65,Accueil!$W$17:$W$22,1,0)),1,0)</f>
        <v>0</v>
      </c>
      <c r="EW65" s="158">
        <f>IF(ISERROR(VLOOKUP(AT65,Accueil!$W$17:$W$22,1,0)),1,0)</f>
        <v>0</v>
      </c>
      <c r="EX65" s="158">
        <f>IF(ISERROR(VLOOKUP(AU65,Accueil!$W$17:$W$22,1,0)),1,0)</f>
        <v>0</v>
      </c>
      <c r="EY65" s="158">
        <f>IF(ISERROR(VLOOKUP(AV65,Accueil!$W$17:$W$22,1,0)),1,0)</f>
        <v>0</v>
      </c>
      <c r="EZ65" s="158">
        <f>IF(ISERROR(VLOOKUP(AW65,Accueil!$W$17:$W$22,1,0)),1,0)</f>
        <v>0</v>
      </c>
      <c r="FA65" s="158">
        <f>IF(ISERROR(VLOOKUP(AX65,Accueil!$W$17:$W$22,1,0)),1,0)</f>
        <v>0</v>
      </c>
      <c r="FB65" s="158">
        <f>IF(ISERROR(VLOOKUP(AY65,Accueil!$W$17:$W$22,1,0)),1,0)</f>
        <v>0</v>
      </c>
      <c r="FC65" s="158">
        <f>IF(ISERROR(VLOOKUP(AZ65,Accueil!$W$17:$W$22,1,0)),1,0)</f>
        <v>0</v>
      </c>
      <c r="FD65" s="158">
        <f>IF(ISERROR(VLOOKUP(BA65,Accueil!$W$17:$W$22,1,0)),1,0)</f>
        <v>0</v>
      </c>
      <c r="FE65" s="158">
        <f>IF(ISERROR(VLOOKUP(BB65,Accueil!$W$17:$W$22,1,0)),1,0)</f>
        <v>0</v>
      </c>
      <c r="FF65" s="158">
        <f>IF(ISERROR(VLOOKUP(BC65,Accueil!$W$17:$W$22,1,0)),1,0)</f>
        <v>0</v>
      </c>
      <c r="FG65" s="158">
        <f>IF(ISERROR(VLOOKUP(BD65,Accueil!$W$17:$W$22,1,0)),1,0)</f>
        <v>0</v>
      </c>
      <c r="FH65" s="158">
        <f>IF(ISERROR(VLOOKUP(BE65,Accueil!$W$17:$W$22,1,0)),1,0)</f>
        <v>0</v>
      </c>
      <c r="FI65" s="158">
        <f>IF(ISERROR(VLOOKUP(BF65,Accueil!$W$17:$W$22,1,0)),1,0)</f>
        <v>0</v>
      </c>
      <c r="FJ65" s="158">
        <f>IF(ISERROR(VLOOKUP(BG65,Accueil!$W$17:$W$22,1,0)),1,0)</f>
        <v>0</v>
      </c>
      <c r="FK65" s="158">
        <f>IF(ISERROR(VLOOKUP(BH65,Accueil!$W$17:$W$22,1,0)),1,0)</f>
        <v>0</v>
      </c>
      <c r="FL65" s="158">
        <f>IF(ISERROR(VLOOKUP(BI65,Accueil!$W$17:$W$22,1,0)),1,0)</f>
        <v>0</v>
      </c>
      <c r="FM65" s="158">
        <f>IF(ISERROR(VLOOKUP(BJ65,Accueil!$W$17:$W$22,1,0)),1,0)</f>
        <v>0</v>
      </c>
      <c r="FN65" s="158">
        <f>IF(ISERROR(VLOOKUP(BK65,Accueil!$W$17:$W$22,1,0)),1,0)</f>
        <v>0</v>
      </c>
      <c r="FO65" s="158">
        <f>IF(ISERROR(VLOOKUP(BL65,Accueil!$W$17:$W$22,1,0)),1,0)</f>
        <v>0</v>
      </c>
      <c r="FP65" s="158">
        <f>IF(ISERROR(VLOOKUP(BM65,Accueil!$W$17:$W$22,1,0)),1,0)</f>
        <v>0</v>
      </c>
      <c r="FQ65" s="158">
        <f>IF(ISERROR(VLOOKUP(BN65,Accueil!$W$17:$W$22,1,0)),1,0)</f>
        <v>0</v>
      </c>
      <c r="FR65" s="158">
        <f>IF(ISERROR(VLOOKUP(BO65,Accueil!$W$17:$W$22,1,0)),1,0)</f>
        <v>0</v>
      </c>
      <c r="FS65" s="158">
        <f>IF(ISERROR(VLOOKUP(BP65,Accueil!$W$17:$W$22,1,0)),1,0)</f>
        <v>0</v>
      </c>
      <c r="FT65" s="158">
        <f>IF(ISERROR(VLOOKUP(BQ65,Accueil!$W$17:$W$22,1,0)),1,0)</f>
        <v>0</v>
      </c>
      <c r="FU65" s="158">
        <f>IF(ISERROR(VLOOKUP(BR65,Accueil!$W$17:$W$22,1,0)),1,0)</f>
        <v>0</v>
      </c>
      <c r="FV65" s="158">
        <f>IF(ISERROR(VLOOKUP(BS65,Accueil!$W$17:$W$22,1,0)),1,0)</f>
        <v>0</v>
      </c>
      <c r="FW65" s="158">
        <f>IF(ISERROR(VLOOKUP(BT65,Accueil!$W$17:$W$22,1,0)),1,0)</f>
        <v>0</v>
      </c>
      <c r="FX65" s="158">
        <f>IF(ISERROR(VLOOKUP(BU65,Accueil!$W$17:$W$22,1,0)),1,0)</f>
        <v>0</v>
      </c>
      <c r="FY65" s="158">
        <f>IF(ISERROR(VLOOKUP(BV65,Accueil!$W$17:$W$22,1,0)),1,0)</f>
        <v>0</v>
      </c>
      <c r="FZ65" s="158">
        <f>IF(ISERROR(VLOOKUP(BW65,Accueil!$W$17:$W$22,1,0)),1,0)</f>
        <v>0</v>
      </c>
      <c r="GA65" s="158">
        <f>IF(ISERROR(VLOOKUP(BX65,Accueil!$W$17:$W$22,1,0)),1,0)</f>
        <v>0</v>
      </c>
      <c r="GB65" s="158">
        <f>IF(ISERROR(VLOOKUP(BY65,Accueil!$W$17:$W$22,1,0)),1,0)</f>
        <v>0</v>
      </c>
      <c r="GC65" s="158">
        <f>IF(ISERROR(VLOOKUP(BZ65,Accueil!$W$17:$W$22,1,0)),1,0)</f>
        <v>0</v>
      </c>
      <c r="GD65" s="158">
        <f>IF(ISERROR(VLOOKUP(CA65,Accueil!$W$17:$W$22,1,0)),1,0)</f>
        <v>0</v>
      </c>
      <c r="GE65" s="158">
        <f>IF(ISERROR(VLOOKUP(CB65,Accueil!$W$17:$W$22,1,0)),1,0)</f>
        <v>0</v>
      </c>
      <c r="GF65" s="158">
        <f>IF(ISERROR(VLOOKUP(CC65,Accueil!$W$17:$W$22,1,0)),1,0)</f>
        <v>0</v>
      </c>
      <c r="GG65" s="158">
        <f>IF(ISERROR(VLOOKUP(CD65,Accueil!$W$17:$W$22,1,0)),1,0)</f>
        <v>0</v>
      </c>
      <c r="GH65" s="158">
        <f>IF(ISERROR(VLOOKUP(CE65,Accueil!$W$17:$W$22,1,0)),1,0)</f>
        <v>0</v>
      </c>
      <c r="GI65" s="158">
        <f>IF(ISERROR(VLOOKUP(CF65,Accueil!$W$17:$W$22,1,0)),1,0)</f>
        <v>0</v>
      </c>
      <c r="GJ65" s="158">
        <f>IF(ISERROR(VLOOKUP(CG65,Accueil!$W$17:$W$22,1,0)),1,0)</f>
        <v>0</v>
      </c>
      <c r="GK65" s="158">
        <f>IF(ISERROR(VLOOKUP(CH65,Accueil!$W$17:$W$22,1,0)),1,0)</f>
        <v>0</v>
      </c>
      <c r="GL65" s="158">
        <f>IF(ISERROR(VLOOKUP(CI65,Accueil!$W$17:$W$22,1,0)),1,0)</f>
        <v>0</v>
      </c>
      <c r="GM65" s="158">
        <f>IF(ISERROR(VLOOKUP(CJ65,Accueil!$W$17:$W$22,1,0)),1,0)</f>
        <v>0</v>
      </c>
      <c r="GN65" s="158">
        <f>IF(ISERROR(VLOOKUP(CK65,Accueil!$W$17:$W$22,1,0)),1,0)</f>
        <v>0</v>
      </c>
      <c r="GO65" s="158">
        <f>IF(ISERROR(VLOOKUP(CL65,Accueil!$W$17:$W$22,1,0)),1,0)</f>
        <v>0</v>
      </c>
      <c r="GP65" s="158">
        <f>IF(ISERROR(VLOOKUP(CM65,Accueil!$W$17:$W$22,1,0)),1,0)</f>
        <v>0</v>
      </c>
      <c r="GQ65" s="158">
        <f>IF(ISERROR(VLOOKUP(CN65,Accueil!$W$17:$W$22,1,0)),1,0)</f>
        <v>0</v>
      </c>
      <c r="GR65" s="158">
        <f>IF(ISERROR(VLOOKUP(CO65,Accueil!$W$17:$W$22,1,0)),1,0)</f>
        <v>0</v>
      </c>
      <c r="GS65" s="158">
        <f>IF(ISERROR(VLOOKUP(CP65,Accueil!$W$17:$W$22,1,0)),1,0)</f>
        <v>0</v>
      </c>
      <c r="GT65" s="158">
        <f>IF(ISERROR(VLOOKUP(CQ65,Accueil!$W$17:$W$22,1,0)),1,0)</f>
        <v>0</v>
      </c>
      <c r="GU65" s="158">
        <f>IF(ISERROR(VLOOKUP(CR65,Accueil!$W$17:$W$22,1,0)),1,0)</f>
        <v>0</v>
      </c>
      <c r="GV65" s="158">
        <f>IF(ISERROR(VLOOKUP(CS65,Accueil!$W$17:$W$22,1,0)),1,0)</f>
        <v>0</v>
      </c>
      <c r="GW65" s="158">
        <f>IF(ISERROR(VLOOKUP(CT65,Accueil!$W$17:$W$22,1,0)),1,0)</f>
        <v>0</v>
      </c>
      <c r="GX65" s="158">
        <f>IF(ISERROR(VLOOKUP(CU65,Accueil!$W$17:$W$22,1,0)),1,0)</f>
        <v>0</v>
      </c>
      <c r="GY65" s="158">
        <f>IF(ISERROR(VLOOKUP(CV65,Accueil!$W$17:$W$22,1,0)),1,0)</f>
        <v>0</v>
      </c>
      <c r="GZ65" s="158">
        <f>IF(ISERROR(VLOOKUP(CW65,Accueil!$W$17:$W$22,1,0)),1,0)</f>
        <v>0</v>
      </c>
      <c r="HA65" s="158">
        <f>IF(ISERROR(VLOOKUP(CX65,Accueil!$W$17:$W$22,1,0)),1,0)</f>
        <v>0</v>
      </c>
      <c r="HB65" s="158">
        <f>IF(ISERROR(VLOOKUP(CY65,Accueil!$W$17:$W$22,1,0)),1,0)</f>
        <v>0</v>
      </c>
      <c r="HC65" s="158">
        <f>IF(ISERROR(VLOOKUP(CZ65,Accueil!$W$17:$W$22,1,0)),1,0)</f>
        <v>0</v>
      </c>
      <c r="HD65" s="158">
        <f>IF(ISERROR(VLOOKUP(DA65,Accueil!$W$17:$W$22,1,0)),1,0)</f>
        <v>0</v>
      </c>
    </row>
    <row r="66" spans="1:212" ht="12.75" customHeight="1">
      <c r="A66" s="360"/>
      <c r="B66" s="12">
        <v>58</v>
      </c>
      <c r="C66" s="26" t="str">
        <f>IF(Accueil!E70="","",Accueil!E70)</f>
        <v/>
      </c>
      <c r="D66" s="27" t="str">
        <f>IF(Accueil!F70="","",Accueil!F70)</f>
        <v/>
      </c>
      <c r="E66" s="83" t="str">
        <f t="shared" si="6"/>
        <v/>
      </c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4"/>
      <c r="AZ66" s="244"/>
      <c r="BA66" s="244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12">
        <v>58</v>
      </c>
      <c r="DC66" s="11" t="str">
        <f>IF(D66="","",COUNTIF(F66:DA66,Accueil!$AB$28)&amp;" / "&amp;COUNTIF($F$8:$DA$8,"&gt;0")-(COUNTIF(F66:DA66,Accueil!$AG$26)))</f>
        <v/>
      </c>
      <c r="DD66" s="110" t="str">
        <f>IF(D66="","",COUNTIF(F66:DA66,Accueil!$AB$26))</f>
        <v/>
      </c>
      <c r="DE66" s="110" t="str">
        <f>IF(D66="","",IF(COUNTIF($F$8:$DA$8,"&gt;=0")-(COUNTIF(G66:DB66,Accueil!$AG$26))&lt;0,0,COUNTIF($F$8:$DA$8,"&gt;=0")-(COUNTIF(G66:DB66,Accueil!$AG$26))))</f>
        <v/>
      </c>
      <c r="DF66" s="11" t="str">
        <f t="shared" si="7"/>
        <v/>
      </c>
      <c r="DG66" s="29" t="str">
        <f t="shared" si="8"/>
        <v/>
      </c>
      <c r="DH66" s="158">
        <f t="shared" si="9"/>
        <v>0</v>
      </c>
      <c r="DI66" s="158">
        <f>IF(ISERROR(VLOOKUP(F66,Accueil!$W$17:$W$22,1,0)),1,0)</f>
        <v>0</v>
      </c>
      <c r="DJ66" s="158">
        <f>IF(ISERROR(VLOOKUP(G66,Accueil!$W$17:$W$22,1,0)),1,0)</f>
        <v>0</v>
      </c>
      <c r="DK66" s="158">
        <f>IF(ISERROR(VLOOKUP(H66,Accueil!$W$17:$W$22,1,0)),1,0)</f>
        <v>0</v>
      </c>
      <c r="DL66" s="158">
        <f>IF(ISERROR(VLOOKUP(I66,Accueil!$W$17:$W$22,1,0)),1,0)</f>
        <v>0</v>
      </c>
      <c r="DM66" s="158">
        <f>IF(ISERROR(VLOOKUP(J66,Accueil!$W$17:$W$22,1,0)),1,0)</f>
        <v>0</v>
      </c>
      <c r="DN66" s="158">
        <f>IF(ISERROR(VLOOKUP(K66,Accueil!$W$17:$W$22,1,0)),1,0)</f>
        <v>0</v>
      </c>
      <c r="DO66" s="158">
        <f>IF(ISERROR(VLOOKUP(L66,Accueil!$W$17:$W$22,1,0)),1,0)</f>
        <v>0</v>
      </c>
      <c r="DP66" s="158">
        <f>IF(ISERROR(VLOOKUP(M66,Accueil!$W$17:$W$22,1,0)),1,0)</f>
        <v>0</v>
      </c>
      <c r="DQ66" s="158">
        <f>IF(ISERROR(VLOOKUP(N66,Accueil!$W$17:$W$22,1,0)),1,0)</f>
        <v>0</v>
      </c>
      <c r="DR66" s="158">
        <f>IF(ISERROR(VLOOKUP(O66,Accueil!$W$17:$W$22,1,0)),1,0)</f>
        <v>0</v>
      </c>
      <c r="DS66" s="158">
        <f>IF(ISERROR(VLOOKUP(P66,Accueil!$W$17:$W$22,1,0)),1,0)</f>
        <v>0</v>
      </c>
      <c r="DT66" s="158">
        <f>IF(ISERROR(VLOOKUP(Q66,Accueil!$W$17:$W$22,1,0)),1,0)</f>
        <v>0</v>
      </c>
      <c r="DU66" s="158">
        <f>IF(ISERROR(VLOOKUP(R66,Accueil!$W$17:$W$22,1,0)),1,0)</f>
        <v>0</v>
      </c>
      <c r="DV66" s="158">
        <f>IF(ISERROR(VLOOKUP(S66,Accueil!$W$17:$W$22,1,0)),1,0)</f>
        <v>0</v>
      </c>
      <c r="DW66" s="158">
        <f>IF(ISERROR(VLOOKUP(T66,Accueil!$W$17:$W$22,1,0)),1,0)</f>
        <v>0</v>
      </c>
      <c r="DX66" s="158">
        <f>IF(ISERROR(VLOOKUP(U66,Accueil!$W$17:$W$22,1,0)),1,0)</f>
        <v>0</v>
      </c>
      <c r="DY66" s="158">
        <f>IF(ISERROR(VLOOKUP(V66,Accueil!$W$17:$W$22,1,0)),1,0)</f>
        <v>0</v>
      </c>
      <c r="DZ66" s="158">
        <f>IF(ISERROR(VLOOKUP(W66,Accueil!$W$17:$W$22,1,0)),1,0)</f>
        <v>0</v>
      </c>
      <c r="EA66" s="158">
        <f>IF(ISERROR(VLOOKUP(X66,Accueil!$W$17:$W$22,1,0)),1,0)</f>
        <v>0</v>
      </c>
      <c r="EB66" s="158">
        <f>IF(ISERROR(VLOOKUP(Y66,Accueil!$W$17:$W$22,1,0)),1,0)</f>
        <v>0</v>
      </c>
      <c r="EC66" s="158">
        <f>IF(ISERROR(VLOOKUP(Z66,Accueil!$W$17:$W$22,1,0)),1,0)</f>
        <v>0</v>
      </c>
      <c r="ED66" s="158">
        <f>IF(ISERROR(VLOOKUP(AA66,Accueil!$W$17:$W$22,1,0)),1,0)</f>
        <v>0</v>
      </c>
      <c r="EE66" s="158">
        <f>IF(ISERROR(VLOOKUP(AB66,Accueil!$W$17:$W$22,1,0)),1,0)</f>
        <v>0</v>
      </c>
      <c r="EF66" s="158">
        <f>IF(ISERROR(VLOOKUP(AC66,Accueil!$W$17:$W$22,1,0)),1,0)</f>
        <v>0</v>
      </c>
      <c r="EG66" s="158">
        <f>IF(ISERROR(VLOOKUP(AD66,Accueil!$W$17:$W$22,1,0)),1,0)</f>
        <v>0</v>
      </c>
      <c r="EH66" s="158">
        <f>IF(ISERROR(VLOOKUP(AE66,Accueil!$W$17:$W$22,1,0)),1,0)</f>
        <v>0</v>
      </c>
      <c r="EI66" s="158">
        <f>IF(ISERROR(VLOOKUP(AF66,Accueil!$W$17:$W$22,1,0)),1,0)</f>
        <v>0</v>
      </c>
      <c r="EJ66" s="158">
        <f>IF(ISERROR(VLOOKUP(AG66,Accueil!$W$17:$W$22,1,0)),1,0)</f>
        <v>0</v>
      </c>
      <c r="EK66" s="158">
        <f>IF(ISERROR(VLOOKUP(AH66,Accueil!$W$17:$W$22,1,0)),1,0)</f>
        <v>0</v>
      </c>
      <c r="EL66" s="158">
        <f>IF(ISERROR(VLOOKUP(AI66,Accueil!$W$17:$W$22,1,0)),1,0)</f>
        <v>0</v>
      </c>
      <c r="EM66" s="158">
        <f>IF(ISERROR(VLOOKUP(AJ66,Accueil!$W$17:$W$22,1,0)),1,0)</f>
        <v>0</v>
      </c>
      <c r="EN66" s="158">
        <f>IF(ISERROR(VLOOKUP(AK66,Accueil!$W$17:$W$22,1,0)),1,0)</f>
        <v>0</v>
      </c>
      <c r="EO66" s="158">
        <f>IF(ISERROR(VLOOKUP(AL66,Accueil!$W$17:$W$22,1,0)),1,0)</f>
        <v>0</v>
      </c>
      <c r="EP66" s="158">
        <f>IF(ISERROR(VLOOKUP(AM66,Accueil!$W$17:$W$22,1,0)),1,0)</f>
        <v>0</v>
      </c>
      <c r="EQ66" s="158">
        <f>IF(ISERROR(VLOOKUP(AN66,Accueil!$W$17:$W$22,1,0)),1,0)</f>
        <v>0</v>
      </c>
      <c r="ER66" s="158">
        <f>IF(ISERROR(VLOOKUP(AO66,Accueil!$W$17:$W$22,1,0)),1,0)</f>
        <v>0</v>
      </c>
      <c r="ES66" s="158">
        <f>IF(ISERROR(VLOOKUP(AP66,Accueil!$W$17:$W$22,1,0)),1,0)</f>
        <v>0</v>
      </c>
      <c r="ET66" s="158">
        <f>IF(ISERROR(VLOOKUP(AQ66,Accueil!$W$17:$W$22,1,0)),1,0)</f>
        <v>0</v>
      </c>
      <c r="EU66" s="158">
        <f>IF(ISERROR(VLOOKUP(AR66,Accueil!$W$17:$W$22,1,0)),1,0)</f>
        <v>0</v>
      </c>
      <c r="EV66" s="158">
        <f>IF(ISERROR(VLOOKUP(AS66,Accueil!$W$17:$W$22,1,0)),1,0)</f>
        <v>0</v>
      </c>
      <c r="EW66" s="158">
        <f>IF(ISERROR(VLOOKUP(AT66,Accueil!$W$17:$W$22,1,0)),1,0)</f>
        <v>0</v>
      </c>
      <c r="EX66" s="158">
        <f>IF(ISERROR(VLOOKUP(AU66,Accueil!$W$17:$W$22,1,0)),1,0)</f>
        <v>0</v>
      </c>
      <c r="EY66" s="158">
        <f>IF(ISERROR(VLOOKUP(AV66,Accueil!$W$17:$W$22,1,0)),1,0)</f>
        <v>0</v>
      </c>
      <c r="EZ66" s="158">
        <f>IF(ISERROR(VLOOKUP(AW66,Accueil!$W$17:$W$22,1,0)),1,0)</f>
        <v>0</v>
      </c>
      <c r="FA66" s="158">
        <f>IF(ISERROR(VLOOKUP(AX66,Accueil!$W$17:$W$22,1,0)),1,0)</f>
        <v>0</v>
      </c>
      <c r="FB66" s="158">
        <f>IF(ISERROR(VLOOKUP(AY66,Accueil!$W$17:$W$22,1,0)),1,0)</f>
        <v>0</v>
      </c>
      <c r="FC66" s="158">
        <f>IF(ISERROR(VLOOKUP(AZ66,Accueil!$W$17:$W$22,1,0)),1,0)</f>
        <v>0</v>
      </c>
      <c r="FD66" s="158">
        <f>IF(ISERROR(VLOOKUP(BA66,Accueil!$W$17:$W$22,1,0)),1,0)</f>
        <v>0</v>
      </c>
      <c r="FE66" s="158">
        <f>IF(ISERROR(VLOOKUP(BB66,Accueil!$W$17:$W$22,1,0)),1,0)</f>
        <v>0</v>
      </c>
      <c r="FF66" s="158">
        <f>IF(ISERROR(VLOOKUP(BC66,Accueil!$W$17:$W$22,1,0)),1,0)</f>
        <v>0</v>
      </c>
      <c r="FG66" s="158">
        <f>IF(ISERROR(VLOOKUP(BD66,Accueil!$W$17:$W$22,1,0)),1,0)</f>
        <v>0</v>
      </c>
      <c r="FH66" s="158">
        <f>IF(ISERROR(VLOOKUP(BE66,Accueil!$W$17:$W$22,1,0)),1,0)</f>
        <v>0</v>
      </c>
      <c r="FI66" s="158">
        <f>IF(ISERROR(VLOOKUP(BF66,Accueil!$W$17:$W$22,1,0)),1,0)</f>
        <v>0</v>
      </c>
      <c r="FJ66" s="158">
        <f>IF(ISERROR(VLOOKUP(BG66,Accueil!$W$17:$W$22,1,0)),1,0)</f>
        <v>0</v>
      </c>
      <c r="FK66" s="158">
        <f>IF(ISERROR(VLOOKUP(BH66,Accueil!$W$17:$W$22,1,0)),1,0)</f>
        <v>0</v>
      </c>
      <c r="FL66" s="158">
        <f>IF(ISERROR(VLOOKUP(BI66,Accueil!$W$17:$W$22,1,0)),1,0)</f>
        <v>0</v>
      </c>
      <c r="FM66" s="158">
        <f>IF(ISERROR(VLOOKUP(BJ66,Accueil!$W$17:$W$22,1,0)),1,0)</f>
        <v>0</v>
      </c>
      <c r="FN66" s="158">
        <f>IF(ISERROR(VLOOKUP(BK66,Accueil!$W$17:$W$22,1,0)),1,0)</f>
        <v>0</v>
      </c>
      <c r="FO66" s="158">
        <f>IF(ISERROR(VLOOKUP(BL66,Accueil!$W$17:$W$22,1,0)),1,0)</f>
        <v>0</v>
      </c>
      <c r="FP66" s="158">
        <f>IF(ISERROR(VLOOKUP(BM66,Accueil!$W$17:$W$22,1,0)),1,0)</f>
        <v>0</v>
      </c>
      <c r="FQ66" s="158">
        <f>IF(ISERROR(VLOOKUP(BN66,Accueil!$W$17:$W$22,1,0)),1,0)</f>
        <v>0</v>
      </c>
      <c r="FR66" s="158">
        <f>IF(ISERROR(VLOOKUP(BO66,Accueil!$W$17:$W$22,1,0)),1,0)</f>
        <v>0</v>
      </c>
      <c r="FS66" s="158">
        <f>IF(ISERROR(VLOOKUP(BP66,Accueil!$W$17:$W$22,1,0)),1,0)</f>
        <v>0</v>
      </c>
      <c r="FT66" s="158">
        <f>IF(ISERROR(VLOOKUP(BQ66,Accueil!$W$17:$W$22,1,0)),1,0)</f>
        <v>0</v>
      </c>
      <c r="FU66" s="158">
        <f>IF(ISERROR(VLOOKUP(BR66,Accueil!$W$17:$W$22,1,0)),1,0)</f>
        <v>0</v>
      </c>
      <c r="FV66" s="158">
        <f>IF(ISERROR(VLOOKUP(BS66,Accueil!$W$17:$W$22,1,0)),1,0)</f>
        <v>0</v>
      </c>
      <c r="FW66" s="158">
        <f>IF(ISERROR(VLOOKUP(BT66,Accueil!$W$17:$W$22,1,0)),1,0)</f>
        <v>0</v>
      </c>
      <c r="FX66" s="158">
        <f>IF(ISERROR(VLOOKUP(BU66,Accueil!$W$17:$W$22,1,0)),1,0)</f>
        <v>0</v>
      </c>
      <c r="FY66" s="158">
        <f>IF(ISERROR(VLOOKUP(BV66,Accueil!$W$17:$W$22,1,0)),1,0)</f>
        <v>0</v>
      </c>
      <c r="FZ66" s="158">
        <f>IF(ISERROR(VLOOKUP(BW66,Accueil!$W$17:$W$22,1,0)),1,0)</f>
        <v>0</v>
      </c>
      <c r="GA66" s="158">
        <f>IF(ISERROR(VLOOKUP(BX66,Accueil!$W$17:$W$22,1,0)),1,0)</f>
        <v>0</v>
      </c>
      <c r="GB66" s="158">
        <f>IF(ISERROR(VLOOKUP(BY66,Accueil!$W$17:$W$22,1,0)),1,0)</f>
        <v>0</v>
      </c>
      <c r="GC66" s="158">
        <f>IF(ISERROR(VLOOKUP(BZ66,Accueil!$W$17:$W$22,1,0)),1,0)</f>
        <v>0</v>
      </c>
      <c r="GD66" s="158">
        <f>IF(ISERROR(VLOOKUP(CA66,Accueil!$W$17:$W$22,1,0)),1,0)</f>
        <v>0</v>
      </c>
      <c r="GE66" s="158">
        <f>IF(ISERROR(VLOOKUP(CB66,Accueil!$W$17:$W$22,1,0)),1,0)</f>
        <v>0</v>
      </c>
      <c r="GF66" s="158">
        <f>IF(ISERROR(VLOOKUP(CC66,Accueil!$W$17:$W$22,1,0)),1,0)</f>
        <v>0</v>
      </c>
      <c r="GG66" s="158">
        <f>IF(ISERROR(VLOOKUP(CD66,Accueil!$W$17:$W$22,1,0)),1,0)</f>
        <v>0</v>
      </c>
      <c r="GH66" s="158">
        <f>IF(ISERROR(VLOOKUP(CE66,Accueil!$W$17:$W$22,1,0)),1,0)</f>
        <v>0</v>
      </c>
      <c r="GI66" s="158">
        <f>IF(ISERROR(VLOOKUP(CF66,Accueil!$W$17:$W$22,1,0)),1,0)</f>
        <v>0</v>
      </c>
      <c r="GJ66" s="158">
        <f>IF(ISERROR(VLOOKUP(CG66,Accueil!$W$17:$W$22,1,0)),1,0)</f>
        <v>0</v>
      </c>
      <c r="GK66" s="158">
        <f>IF(ISERROR(VLOOKUP(CH66,Accueil!$W$17:$W$22,1,0)),1,0)</f>
        <v>0</v>
      </c>
      <c r="GL66" s="158">
        <f>IF(ISERROR(VLOOKUP(CI66,Accueil!$W$17:$W$22,1,0)),1,0)</f>
        <v>0</v>
      </c>
      <c r="GM66" s="158">
        <f>IF(ISERROR(VLOOKUP(CJ66,Accueil!$W$17:$W$22,1,0)),1,0)</f>
        <v>0</v>
      </c>
      <c r="GN66" s="158">
        <f>IF(ISERROR(VLOOKUP(CK66,Accueil!$W$17:$W$22,1,0)),1,0)</f>
        <v>0</v>
      </c>
      <c r="GO66" s="158">
        <f>IF(ISERROR(VLOOKUP(CL66,Accueil!$W$17:$W$22,1,0)),1,0)</f>
        <v>0</v>
      </c>
      <c r="GP66" s="158">
        <f>IF(ISERROR(VLOOKUP(CM66,Accueil!$W$17:$W$22,1,0)),1,0)</f>
        <v>0</v>
      </c>
      <c r="GQ66" s="158">
        <f>IF(ISERROR(VLOOKUP(CN66,Accueil!$W$17:$W$22,1,0)),1,0)</f>
        <v>0</v>
      </c>
      <c r="GR66" s="158">
        <f>IF(ISERROR(VLOOKUP(CO66,Accueil!$W$17:$W$22,1,0)),1,0)</f>
        <v>0</v>
      </c>
      <c r="GS66" s="158">
        <f>IF(ISERROR(VLOOKUP(CP66,Accueil!$W$17:$W$22,1,0)),1,0)</f>
        <v>0</v>
      </c>
      <c r="GT66" s="158">
        <f>IF(ISERROR(VLOOKUP(CQ66,Accueil!$W$17:$W$22,1,0)),1,0)</f>
        <v>0</v>
      </c>
      <c r="GU66" s="158">
        <f>IF(ISERROR(VLOOKUP(CR66,Accueil!$W$17:$W$22,1,0)),1,0)</f>
        <v>0</v>
      </c>
      <c r="GV66" s="158">
        <f>IF(ISERROR(VLOOKUP(CS66,Accueil!$W$17:$W$22,1,0)),1,0)</f>
        <v>0</v>
      </c>
      <c r="GW66" s="158">
        <f>IF(ISERROR(VLOOKUP(CT66,Accueil!$W$17:$W$22,1,0)),1,0)</f>
        <v>0</v>
      </c>
      <c r="GX66" s="158">
        <f>IF(ISERROR(VLOOKUP(CU66,Accueil!$W$17:$W$22,1,0)),1,0)</f>
        <v>0</v>
      </c>
      <c r="GY66" s="158">
        <f>IF(ISERROR(VLOOKUP(CV66,Accueil!$W$17:$W$22,1,0)),1,0)</f>
        <v>0</v>
      </c>
      <c r="GZ66" s="158">
        <f>IF(ISERROR(VLOOKUP(CW66,Accueil!$W$17:$W$22,1,0)),1,0)</f>
        <v>0</v>
      </c>
      <c r="HA66" s="158">
        <f>IF(ISERROR(VLOOKUP(CX66,Accueil!$W$17:$W$22,1,0)),1,0)</f>
        <v>0</v>
      </c>
      <c r="HB66" s="158">
        <f>IF(ISERROR(VLOOKUP(CY66,Accueil!$W$17:$W$22,1,0)),1,0)</f>
        <v>0</v>
      </c>
      <c r="HC66" s="158">
        <f>IF(ISERROR(VLOOKUP(CZ66,Accueil!$W$17:$W$22,1,0)),1,0)</f>
        <v>0</v>
      </c>
      <c r="HD66" s="158">
        <f>IF(ISERROR(VLOOKUP(DA66,Accueil!$W$17:$W$22,1,0)),1,0)</f>
        <v>0</v>
      </c>
    </row>
    <row r="67" spans="1:212" ht="12.75" customHeight="1">
      <c r="A67" s="360"/>
      <c r="B67" s="12">
        <v>59</v>
      </c>
      <c r="C67" s="26" t="str">
        <f>IF(Accueil!E71="","",Accueil!E71)</f>
        <v/>
      </c>
      <c r="D67" s="27" t="str">
        <f>IF(Accueil!F71="","",Accueil!F71)</f>
        <v/>
      </c>
      <c r="E67" s="83" t="str">
        <f t="shared" si="6"/>
        <v/>
      </c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4"/>
      <c r="AZ67" s="244"/>
      <c r="BA67" s="244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12">
        <v>59</v>
      </c>
      <c r="DC67" s="11" t="str">
        <f>IF(D67="","",COUNTIF(F67:DA67,Accueil!$AB$28)&amp;" / "&amp;COUNTIF($F$8:$DA$8,"&gt;0")-(COUNTIF(F67:DA67,Accueil!$AG$26)))</f>
        <v/>
      </c>
      <c r="DD67" s="110" t="str">
        <f>IF(D67="","",COUNTIF(F67:DA67,Accueil!$AB$26))</f>
        <v/>
      </c>
      <c r="DE67" s="110" t="str">
        <f>IF(D67="","",IF(COUNTIF($F$8:$DA$8,"&gt;=0")-(COUNTIF(G67:DB67,Accueil!$AG$26))&lt;0,0,COUNTIF($F$8:$DA$8,"&gt;=0")-(COUNTIF(G67:DB67,Accueil!$AG$26))))</f>
        <v/>
      </c>
      <c r="DF67" s="11" t="str">
        <f t="shared" si="7"/>
        <v/>
      </c>
      <c r="DG67" s="29" t="str">
        <f t="shared" si="8"/>
        <v/>
      </c>
      <c r="DH67" s="158">
        <f t="shared" si="9"/>
        <v>0</v>
      </c>
      <c r="DI67" s="158">
        <f>IF(ISERROR(VLOOKUP(F67,Accueil!$W$17:$W$22,1,0)),1,0)</f>
        <v>0</v>
      </c>
      <c r="DJ67" s="158">
        <f>IF(ISERROR(VLOOKUP(G67,Accueil!$W$17:$W$22,1,0)),1,0)</f>
        <v>0</v>
      </c>
      <c r="DK67" s="158">
        <f>IF(ISERROR(VLOOKUP(H67,Accueil!$W$17:$W$22,1,0)),1,0)</f>
        <v>0</v>
      </c>
      <c r="DL67" s="158">
        <f>IF(ISERROR(VLOOKUP(I67,Accueil!$W$17:$W$22,1,0)),1,0)</f>
        <v>0</v>
      </c>
      <c r="DM67" s="158">
        <f>IF(ISERROR(VLOOKUP(J67,Accueil!$W$17:$W$22,1,0)),1,0)</f>
        <v>0</v>
      </c>
      <c r="DN67" s="158">
        <f>IF(ISERROR(VLOOKUP(K67,Accueil!$W$17:$W$22,1,0)),1,0)</f>
        <v>0</v>
      </c>
      <c r="DO67" s="158">
        <f>IF(ISERROR(VLOOKUP(L67,Accueil!$W$17:$W$22,1,0)),1,0)</f>
        <v>0</v>
      </c>
      <c r="DP67" s="158">
        <f>IF(ISERROR(VLOOKUP(M67,Accueil!$W$17:$W$22,1,0)),1,0)</f>
        <v>0</v>
      </c>
      <c r="DQ67" s="158">
        <f>IF(ISERROR(VLOOKUP(N67,Accueil!$W$17:$W$22,1,0)),1,0)</f>
        <v>0</v>
      </c>
      <c r="DR67" s="158">
        <f>IF(ISERROR(VLOOKUP(O67,Accueil!$W$17:$W$22,1,0)),1,0)</f>
        <v>0</v>
      </c>
      <c r="DS67" s="158">
        <f>IF(ISERROR(VLOOKUP(P67,Accueil!$W$17:$W$22,1,0)),1,0)</f>
        <v>0</v>
      </c>
      <c r="DT67" s="158">
        <f>IF(ISERROR(VLOOKUP(Q67,Accueil!$W$17:$W$22,1,0)),1,0)</f>
        <v>0</v>
      </c>
      <c r="DU67" s="158">
        <f>IF(ISERROR(VLOOKUP(R67,Accueil!$W$17:$W$22,1,0)),1,0)</f>
        <v>0</v>
      </c>
      <c r="DV67" s="158">
        <f>IF(ISERROR(VLOOKUP(S67,Accueil!$W$17:$W$22,1,0)),1,0)</f>
        <v>0</v>
      </c>
      <c r="DW67" s="158">
        <f>IF(ISERROR(VLOOKUP(T67,Accueil!$W$17:$W$22,1,0)),1,0)</f>
        <v>0</v>
      </c>
      <c r="DX67" s="158">
        <f>IF(ISERROR(VLOOKUP(U67,Accueil!$W$17:$W$22,1,0)),1,0)</f>
        <v>0</v>
      </c>
      <c r="DY67" s="158">
        <f>IF(ISERROR(VLOOKUP(V67,Accueil!$W$17:$W$22,1,0)),1,0)</f>
        <v>0</v>
      </c>
      <c r="DZ67" s="158">
        <f>IF(ISERROR(VLOOKUP(W67,Accueil!$W$17:$W$22,1,0)),1,0)</f>
        <v>0</v>
      </c>
      <c r="EA67" s="158">
        <f>IF(ISERROR(VLOOKUP(X67,Accueil!$W$17:$W$22,1,0)),1,0)</f>
        <v>0</v>
      </c>
      <c r="EB67" s="158">
        <f>IF(ISERROR(VLOOKUP(Y67,Accueil!$W$17:$W$22,1,0)),1,0)</f>
        <v>0</v>
      </c>
      <c r="EC67" s="158">
        <f>IF(ISERROR(VLOOKUP(Z67,Accueil!$W$17:$W$22,1,0)),1,0)</f>
        <v>0</v>
      </c>
      <c r="ED67" s="158">
        <f>IF(ISERROR(VLOOKUP(AA67,Accueil!$W$17:$W$22,1,0)),1,0)</f>
        <v>0</v>
      </c>
      <c r="EE67" s="158">
        <f>IF(ISERROR(VLOOKUP(AB67,Accueil!$W$17:$W$22,1,0)),1,0)</f>
        <v>0</v>
      </c>
      <c r="EF67" s="158">
        <f>IF(ISERROR(VLOOKUP(AC67,Accueil!$W$17:$W$22,1,0)),1,0)</f>
        <v>0</v>
      </c>
      <c r="EG67" s="158">
        <f>IF(ISERROR(VLOOKUP(AD67,Accueil!$W$17:$W$22,1,0)),1,0)</f>
        <v>0</v>
      </c>
      <c r="EH67" s="158">
        <f>IF(ISERROR(VLOOKUP(AE67,Accueil!$W$17:$W$22,1,0)),1,0)</f>
        <v>0</v>
      </c>
      <c r="EI67" s="158">
        <f>IF(ISERROR(VLOOKUP(AF67,Accueil!$W$17:$W$22,1,0)),1,0)</f>
        <v>0</v>
      </c>
      <c r="EJ67" s="158">
        <f>IF(ISERROR(VLOOKUP(AG67,Accueil!$W$17:$W$22,1,0)),1,0)</f>
        <v>0</v>
      </c>
      <c r="EK67" s="158">
        <f>IF(ISERROR(VLOOKUP(AH67,Accueil!$W$17:$W$22,1,0)),1,0)</f>
        <v>0</v>
      </c>
      <c r="EL67" s="158">
        <f>IF(ISERROR(VLOOKUP(AI67,Accueil!$W$17:$W$22,1,0)),1,0)</f>
        <v>0</v>
      </c>
      <c r="EM67" s="158">
        <f>IF(ISERROR(VLOOKUP(AJ67,Accueil!$W$17:$W$22,1,0)),1,0)</f>
        <v>0</v>
      </c>
      <c r="EN67" s="158">
        <f>IF(ISERROR(VLOOKUP(AK67,Accueil!$W$17:$W$22,1,0)),1,0)</f>
        <v>0</v>
      </c>
      <c r="EO67" s="158">
        <f>IF(ISERROR(VLOOKUP(AL67,Accueil!$W$17:$W$22,1,0)),1,0)</f>
        <v>0</v>
      </c>
      <c r="EP67" s="158">
        <f>IF(ISERROR(VLOOKUP(AM67,Accueil!$W$17:$W$22,1,0)),1,0)</f>
        <v>0</v>
      </c>
      <c r="EQ67" s="158">
        <f>IF(ISERROR(VLOOKUP(AN67,Accueil!$W$17:$W$22,1,0)),1,0)</f>
        <v>0</v>
      </c>
      <c r="ER67" s="158">
        <f>IF(ISERROR(VLOOKUP(AO67,Accueil!$W$17:$W$22,1,0)),1,0)</f>
        <v>0</v>
      </c>
      <c r="ES67" s="158">
        <f>IF(ISERROR(VLOOKUP(AP67,Accueil!$W$17:$W$22,1,0)),1,0)</f>
        <v>0</v>
      </c>
      <c r="ET67" s="158">
        <f>IF(ISERROR(VLOOKUP(AQ67,Accueil!$W$17:$W$22,1,0)),1,0)</f>
        <v>0</v>
      </c>
      <c r="EU67" s="158">
        <f>IF(ISERROR(VLOOKUP(AR67,Accueil!$W$17:$W$22,1,0)),1,0)</f>
        <v>0</v>
      </c>
      <c r="EV67" s="158">
        <f>IF(ISERROR(VLOOKUP(AS67,Accueil!$W$17:$W$22,1,0)),1,0)</f>
        <v>0</v>
      </c>
      <c r="EW67" s="158">
        <f>IF(ISERROR(VLOOKUP(AT67,Accueil!$W$17:$W$22,1,0)),1,0)</f>
        <v>0</v>
      </c>
      <c r="EX67" s="158">
        <f>IF(ISERROR(VLOOKUP(AU67,Accueil!$W$17:$W$22,1,0)),1,0)</f>
        <v>0</v>
      </c>
      <c r="EY67" s="158">
        <f>IF(ISERROR(VLOOKUP(AV67,Accueil!$W$17:$W$22,1,0)),1,0)</f>
        <v>0</v>
      </c>
      <c r="EZ67" s="158">
        <f>IF(ISERROR(VLOOKUP(AW67,Accueil!$W$17:$W$22,1,0)),1,0)</f>
        <v>0</v>
      </c>
      <c r="FA67" s="158">
        <f>IF(ISERROR(VLOOKUP(AX67,Accueil!$W$17:$W$22,1,0)),1,0)</f>
        <v>0</v>
      </c>
      <c r="FB67" s="158">
        <f>IF(ISERROR(VLOOKUP(AY67,Accueil!$W$17:$W$22,1,0)),1,0)</f>
        <v>0</v>
      </c>
      <c r="FC67" s="158">
        <f>IF(ISERROR(VLOOKUP(AZ67,Accueil!$W$17:$W$22,1,0)),1,0)</f>
        <v>0</v>
      </c>
      <c r="FD67" s="158">
        <f>IF(ISERROR(VLOOKUP(BA67,Accueil!$W$17:$W$22,1,0)),1,0)</f>
        <v>0</v>
      </c>
      <c r="FE67" s="158">
        <f>IF(ISERROR(VLOOKUP(BB67,Accueil!$W$17:$W$22,1,0)),1,0)</f>
        <v>0</v>
      </c>
      <c r="FF67" s="158">
        <f>IF(ISERROR(VLOOKUP(BC67,Accueil!$W$17:$W$22,1,0)),1,0)</f>
        <v>0</v>
      </c>
      <c r="FG67" s="158">
        <f>IF(ISERROR(VLOOKUP(BD67,Accueil!$W$17:$W$22,1,0)),1,0)</f>
        <v>0</v>
      </c>
      <c r="FH67" s="158">
        <f>IF(ISERROR(VLOOKUP(BE67,Accueil!$W$17:$W$22,1,0)),1,0)</f>
        <v>0</v>
      </c>
      <c r="FI67" s="158">
        <f>IF(ISERROR(VLOOKUP(BF67,Accueil!$W$17:$W$22,1,0)),1,0)</f>
        <v>0</v>
      </c>
      <c r="FJ67" s="158">
        <f>IF(ISERROR(VLOOKUP(BG67,Accueil!$W$17:$W$22,1,0)),1,0)</f>
        <v>0</v>
      </c>
      <c r="FK67" s="158">
        <f>IF(ISERROR(VLOOKUP(BH67,Accueil!$W$17:$W$22,1,0)),1,0)</f>
        <v>0</v>
      </c>
      <c r="FL67" s="158">
        <f>IF(ISERROR(VLOOKUP(BI67,Accueil!$W$17:$W$22,1,0)),1,0)</f>
        <v>0</v>
      </c>
      <c r="FM67" s="158">
        <f>IF(ISERROR(VLOOKUP(BJ67,Accueil!$W$17:$W$22,1,0)),1,0)</f>
        <v>0</v>
      </c>
      <c r="FN67" s="158">
        <f>IF(ISERROR(VLOOKUP(BK67,Accueil!$W$17:$W$22,1,0)),1,0)</f>
        <v>0</v>
      </c>
      <c r="FO67" s="158">
        <f>IF(ISERROR(VLOOKUP(BL67,Accueil!$W$17:$W$22,1,0)),1,0)</f>
        <v>0</v>
      </c>
      <c r="FP67" s="158">
        <f>IF(ISERROR(VLOOKUP(BM67,Accueil!$W$17:$W$22,1,0)),1,0)</f>
        <v>0</v>
      </c>
      <c r="FQ67" s="158">
        <f>IF(ISERROR(VLOOKUP(BN67,Accueil!$W$17:$W$22,1,0)),1,0)</f>
        <v>0</v>
      </c>
      <c r="FR67" s="158">
        <f>IF(ISERROR(VLOOKUP(BO67,Accueil!$W$17:$W$22,1,0)),1,0)</f>
        <v>0</v>
      </c>
      <c r="FS67" s="158">
        <f>IF(ISERROR(VLOOKUP(BP67,Accueil!$W$17:$W$22,1,0)),1,0)</f>
        <v>0</v>
      </c>
      <c r="FT67" s="158">
        <f>IF(ISERROR(VLOOKUP(BQ67,Accueil!$W$17:$W$22,1,0)),1,0)</f>
        <v>0</v>
      </c>
      <c r="FU67" s="158">
        <f>IF(ISERROR(VLOOKUP(BR67,Accueil!$W$17:$W$22,1,0)),1,0)</f>
        <v>0</v>
      </c>
      <c r="FV67" s="158">
        <f>IF(ISERROR(VLOOKUP(BS67,Accueil!$W$17:$W$22,1,0)),1,0)</f>
        <v>0</v>
      </c>
      <c r="FW67" s="158">
        <f>IF(ISERROR(VLOOKUP(BT67,Accueil!$W$17:$W$22,1,0)),1,0)</f>
        <v>0</v>
      </c>
      <c r="FX67" s="158">
        <f>IF(ISERROR(VLOOKUP(BU67,Accueil!$W$17:$W$22,1,0)),1,0)</f>
        <v>0</v>
      </c>
      <c r="FY67" s="158">
        <f>IF(ISERROR(VLOOKUP(BV67,Accueil!$W$17:$W$22,1,0)),1,0)</f>
        <v>0</v>
      </c>
      <c r="FZ67" s="158">
        <f>IF(ISERROR(VLOOKUP(BW67,Accueil!$W$17:$W$22,1,0)),1,0)</f>
        <v>0</v>
      </c>
      <c r="GA67" s="158">
        <f>IF(ISERROR(VLOOKUP(BX67,Accueil!$W$17:$W$22,1,0)),1,0)</f>
        <v>0</v>
      </c>
      <c r="GB67" s="158">
        <f>IF(ISERROR(VLOOKUP(BY67,Accueil!$W$17:$W$22,1,0)),1,0)</f>
        <v>0</v>
      </c>
      <c r="GC67" s="158">
        <f>IF(ISERROR(VLOOKUP(BZ67,Accueil!$W$17:$W$22,1,0)),1,0)</f>
        <v>0</v>
      </c>
      <c r="GD67" s="158">
        <f>IF(ISERROR(VLOOKUP(CA67,Accueil!$W$17:$W$22,1,0)),1,0)</f>
        <v>0</v>
      </c>
      <c r="GE67" s="158">
        <f>IF(ISERROR(VLOOKUP(CB67,Accueil!$W$17:$W$22,1,0)),1,0)</f>
        <v>0</v>
      </c>
      <c r="GF67" s="158">
        <f>IF(ISERROR(VLOOKUP(CC67,Accueil!$W$17:$W$22,1,0)),1,0)</f>
        <v>0</v>
      </c>
      <c r="GG67" s="158">
        <f>IF(ISERROR(VLOOKUP(CD67,Accueil!$W$17:$W$22,1,0)),1,0)</f>
        <v>0</v>
      </c>
      <c r="GH67" s="158">
        <f>IF(ISERROR(VLOOKUP(CE67,Accueil!$W$17:$W$22,1,0)),1,0)</f>
        <v>0</v>
      </c>
      <c r="GI67" s="158">
        <f>IF(ISERROR(VLOOKUP(CF67,Accueil!$W$17:$W$22,1,0)),1,0)</f>
        <v>0</v>
      </c>
      <c r="GJ67" s="158">
        <f>IF(ISERROR(VLOOKUP(CG67,Accueil!$W$17:$W$22,1,0)),1,0)</f>
        <v>0</v>
      </c>
      <c r="GK67" s="158">
        <f>IF(ISERROR(VLOOKUP(CH67,Accueil!$W$17:$W$22,1,0)),1,0)</f>
        <v>0</v>
      </c>
      <c r="GL67" s="158">
        <f>IF(ISERROR(VLOOKUP(CI67,Accueil!$W$17:$W$22,1,0)),1,0)</f>
        <v>0</v>
      </c>
      <c r="GM67" s="158">
        <f>IF(ISERROR(VLOOKUP(CJ67,Accueil!$W$17:$W$22,1,0)),1,0)</f>
        <v>0</v>
      </c>
      <c r="GN67" s="158">
        <f>IF(ISERROR(VLOOKUP(CK67,Accueil!$W$17:$W$22,1,0)),1,0)</f>
        <v>0</v>
      </c>
      <c r="GO67" s="158">
        <f>IF(ISERROR(VLOOKUP(CL67,Accueil!$W$17:$W$22,1,0)),1,0)</f>
        <v>0</v>
      </c>
      <c r="GP67" s="158">
        <f>IF(ISERROR(VLOOKUP(CM67,Accueil!$W$17:$W$22,1,0)),1,0)</f>
        <v>0</v>
      </c>
      <c r="GQ67" s="158">
        <f>IF(ISERROR(VLOOKUP(CN67,Accueil!$W$17:$W$22,1,0)),1,0)</f>
        <v>0</v>
      </c>
      <c r="GR67" s="158">
        <f>IF(ISERROR(VLOOKUP(CO67,Accueil!$W$17:$W$22,1,0)),1,0)</f>
        <v>0</v>
      </c>
      <c r="GS67" s="158">
        <f>IF(ISERROR(VLOOKUP(CP67,Accueil!$W$17:$W$22,1,0)),1,0)</f>
        <v>0</v>
      </c>
      <c r="GT67" s="158">
        <f>IF(ISERROR(VLOOKUP(CQ67,Accueil!$W$17:$W$22,1,0)),1,0)</f>
        <v>0</v>
      </c>
      <c r="GU67" s="158">
        <f>IF(ISERROR(VLOOKUP(CR67,Accueil!$W$17:$W$22,1,0)),1,0)</f>
        <v>0</v>
      </c>
      <c r="GV67" s="158">
        <f>IF(ISERROR(VLOOKUP(CS67,Accueil!$W$17:$W$22,1,0)),1,0)</f>
        <v>0</v>
      </c>
      <c r="GW67" s="158">
        <f>IF(ISERROR(VLOOKUP(CT67,Accueil!$W$17:$W$22,1,0)),1,0)</f>
        <v>0</v>
      </c>
      <c r="GX67" s="158">
        <f>IF(ISERROR(VLOOKUP(CU67,Accueil!$W$17:$W$22,1,0)),1,0)</f>
        <v>0</v>
      </c>
      <c r="GY67" s="158">
        <f>IF(ISERROR(VLOOKUP(CV67,Accueil!$W$17:$W$22,1,0)),1,0)</f>
        <v>0</v>
      </c>
      <c r="GZ67" s="158">
        <f>IF(ISERROR(VLOOKUP(CW67,Accueil!$W$17:$W$22,1,0)),1,0)</f>
        <v>0</v>
      </c>
      <c r="HA67" s="158">
        <f>IF(ISERROR(VLOOKUP(CX67,Accueil!$W$17:$W$22,1,0)),1,0)</f>
        <v>0</v>
      </c>
      <c r="HB67" s="158">
        <f>IF(ISERROR(VLOOKUP(CY67,Accueil!$W$17:$W$22,1,0)),1,0)</f>
        <v>0</v>
      </c>
      <c r="HC67" s="158">
        <f>IF(ISERROR(VLOOKUP(CZ67,Accueil!$W$17:$W$22,1,0)),1,0)</f>
        <v>0</v>
      </c>
      <c r="HD67" s="158">
        <f>IF(ISERROR(VLOOKUP(DA67,Accueil!$W$17:$W$22,1,0)),1,0)</f>
        <v>0</v>
      </c>
    </row>
    <row r="68" spans="1:212" ht="12.75" customHeight="1">
      <c r="A68" s="360"/>
      <c r="B68" s="12">
        <v>60</v>
      </c>
      <c r="C68" s="26" t="str">
        <f>IF(Accueil!E72="","",Accueil!E72)</f>
        <v/>
      </c>
      <c r="D68" s="27" t="str">
        <f>IF(Accueil!F72="","",Accueil!F72)</f>
        <v/>
      </c>
      <c r="E68" s="83" t="str">
        <f t="shared" si="6"/>
        <v/>
      </c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12">
        <v>60</v>
      </c>
      <c r="DC68" s="11" t="str">
        <f>IF(D68="","",COUNTIF(F68:DA68,Accueil!$AB$28)&amp;" / "&amp;COUNTIF($F$8:$DA$8,"&gt;0")-(COUNTIF(F68:DA68,Accueil!$AG$26)))</f>
        <v/>
      </c>
      <c r="DD68" s="110" t="str">
        <f>IF(D68="","",COUNTIF(F68:DA68,Accueil!$AB$26))</f>
        <v/>
      </c>
      <c r="DE68" s="110" t="str">
        <f>IF(D68="","",IF(COUNTIF($F$8:$DA$8,"&gt;=0")-(COUNTIF(G68:DB68,Accueil!$AG$26))&lt;0,0,COUNTIF($F$8:$DA$8,"&gt;=0")-(COUNTIF(G68:DB68,Accueil!$AG$26))))</f>
        <v/>
      </c>
      <c r="DF68" s="11" t="str">
        <f t="shared" si="7"/>
        <v/>
      </c>
      <c r="DG68" s="29" t="str">
        <f t="shared" si="8"/>
        <v/>
      </c>
      <c r="DH68" s="158">
        <f t="shared" si="9"/>
        <v>0</v>
      </c>
      <c r="DI68" s="158">
        <f>IF(ISERROR(VLOOKUP(F68,Accueil!$W$17:$W$22,1,0)),1,0)</f>
        <v>0</v>
      </c>
      <c r="DJ68" s="158">
        <f>IF(ISERROR(VLOOKUP(G68,Accueil!$W$17:$W$22,1,0)),1,0)</f>
        <v>0</v>
      </c>
      <c r="DK68" s="158">
        <f>IF(ISERROR(VLOOKUP(H68,Accueil!$W$17:$W$22,1,0)),1,0)</f>
        <v>0</v>
      </c>
      <c r="DL68" s="158">
        <f>IF(ISERROR(VLOOKUP(I68,Accueil!$W$17:$W$22,1,0)),1,0)</f>
        <v>0</v>
      </c>
      <c r="DM68" s="158">
        <f>IF(ISERROR(VLOOKUP(J68,Accueil!$W$17:$W$22,1,0)),1,0)</f>
        <v>0</v>
      </c>
      <c r="DN68" s="158">
        <f>IF(ISERROR(VLOOKUP(K68,Accueil!$W$17:$W$22,1,0)),1,0)</f>
        <v>0</v>
      </c>
      <c r="DO68" s="158">
        <f>IF(ISERROR(VLOOKUP(L68,Accueil!$W$17:$W$22,1,0)),1,0)</f>
        <v>0</v>
      </c>
      <c r="DP68" s="158">
        <f>IF(ISERROR(VLOOKUP(M68,Accueil!$W$17:$W$22,1,0)),1,0)</f>
        <v>0</v>
      </c>
      <c r="DQ68" s="158">
        <f>IF(ISERROR(VLOOKUP(N68,Accueil!$W$17:$W$22,1,0)),1,0)</f>
        <v>0</v>
      </c>
      <c r="DR68" s="158">
        <f>IF(ISERROR(VLOOKUP(O68,Accueil!$W$17:$W$22,1,0)),1,0)</f>
        <v>0</v>
      </c>
      <c r="DS68" s="158">
        <f>IF(ISERROR(VLOOKUP(P68,Accueil!$W$17:$W$22,1,0)),1,0)</f>
        <v>0</v>
      </c>
      <c r="DT68" s="158">
        <f>IF(ISERROR(VLOOKUP(Q68,Accueil!$W$17:$W$22,1,0)),1,0)</f>
        <v>0</v>
      </c>
      <c r="DU68" s="158">
        <f>IF(ISERROR(VLOOKUP(R68,Accueil!$W$17:$W$22,1,0)),1,0)</f>
        <v>0</v>
      </c>
      <c r="DV68" s="158">
        <f>IF(ISERROR(VLOOKUP(S68,Accueil!$W$17:$W$22,1,0)),1,0)</f>
        <v>0</v>
      </c>
      <c r="DW68" s="158">
        <f>IF(ISERROR(VLOOKUP(T68,Accueil!$W$17:$W$22,1,0)),1,0)</f>
        <v>0</v>
      </c>
      <c r="DX68" s="158">
        <f>IF(ISERROR(VLOOKUP(U68,Accueil!$W$17:$W$22,1,0)),1,0)</f>
        <v>0</v>
      </c>
      <c r="DY68" s="158">
        <f>IF(ISERROR(VLOOKUP(V68,Accueil!$W$17:$W$22,1,0)),1,0)</f>
        <v>0</v>
      </c>
      <c r="DZ68" s="158">
        <f>IF(ISERROR(VLOOKUP(W68,Accueil!$W$17:$W$22,1,0)),1,0)</f>
        <v>0</v>
      </c>
      <c r="EA68" s="158">
        <f>IF(ISERROR(VLOOKUP(X68,Accueil!$W$17:$W$22,1,0)),1,0)</f>
        <v>0</v>
      </c>
      <c r="EB68" s="158">
        <f>IF(ISERROR(VLOOKUP(Y68,Accueil!$W$17:$W$22,1,0)),1,0)</f>
        <v>0</v>
      </c>
      <c r="EC68" s="158">
        <f>IF(ISERROR(VLOOKUP(Z68,Accueil!$W$17:$W$22,1,0)),1,0)</f>
        <v>0</v>
      </c>
      <c r="ED68" s="158">
        <f>IF(ISERROR(VLOOKUP(AA68,Accueil!$W$17:$W$22,1,0)),1,0)</f>
        <v>0</v>
      </c>
      <c r="EE68" s="158">
        <f>IF(ISERROR(VLOOKUP(AB68,Accueil!$W$17:$W$22,1,0)),1,0)</f>
        <v>0</v>
      </c>
      <c r="EF68" s="158">
        <f>IF(ISERROR(VLOOKUP(AC68,Accueil!$W$17:$W$22,1,0)),1,0)</f>
        <v>0</v>
      </c>
      <c r="EG68" s="158">
        <f>IF(ISERROR(VLOOKUP(AD68,Accueil!$W$17:$W$22,1,0)),1,0)</f>
        <v>0</v>
      </c>
      <c r="EH68" s="158">
        <f>IF(ISERROR(VLOOKUP(AE68,Accueil!$W$17:$W$22,1,0)),1,0)</f>
        <v>0</v>
      </c>
      <c r="EI68" s="158">
        <f>IF(ISERROR(VLOOKUP(AF68,Accueil!$W$17:$W$22,1,0)),1,0)</f>
        <v>0</v>
      </c>
      <c r="EJ68" s="158">
        <f>IF(ISERROR(VLOOKUP(AG68,Accueil!$W$17:$W$22,1,0)),1,0)</f>
        <v>0</v>
      </c>
      <c r="EK68" s="158">
        <f>IF(ISERROR(VLOOKUP(AH68,Accueil!$W$17:$W$22,1,0)),1,0)</f>
        <v>0</v>
      </c>
      <c r="EL68" s="158">
        <f>IF(ISERROR(VLOOKUP(AI68,Accueil!$W$17:$W$22,1,0)),1,0)</f>
        <v>0</v>
      </c>
      <c r="EM68" s="158">
        <f>IF(ISERROR(VLOOKUP(AJ68,Accueil!$W$17:$W$22,1,0)),1,0)</f>
        <v>0</v>
      </c>
      <c r="EN68" s="158">
        <f>IF(ISERROR(VLOOKUP(AK68,Accueil!$W$17:$W$22,1,0)),1,0)</f>
        <v>0</v>
      </c>
      <c r="EO68" s="158">
        <f>IF(ISERROR(VLOOKUP(AL68,Accueil!$W$17:$W$22,1,0)),1,0)</f>
        <v>0</v>
      </c>
      <c r="EP68" s="158">
        <f>IF(ISERROR(VLOOKUP(AM68,Accueil!$W$17:$W$22,1,0)),1,0)</f>
        <v>0</v>
      </c>
      <c r="EQ68" s="158">
        <f>IF(ISERROR(VLOOKUP(AN68,Accueil!$W$17:$W$22,1,0)),1,0)</f>
        <v>0</v>
      </c>
      <c r="ER68" s="158">
        <f>IF(ISERROR(VLOOKUP(AO68,Accueil!$W$17:$W$22,1,0)),1,0)</f>
        <v>0</v>
      </c>
      <c r="ES68" s="158">
        <f>IF(ISERROR(VLOOKUP(AP68,Accueil!$W$17:$W$22,1,0)),1,0)</f>
        <v>0</v>
      </c>
      <c r="ET68" s="158">
        <f>IF(ISERROR(VLOOKUP(AQ68,Accueil!$W$17:$W$22,1,0)),1,0)</f>
        <v>0</v>
      </c>
      <c r="EU68" s="158">
        <f>IF(ISERROR(VLOOKUP(AR68,Accueil!$W$17:$W$22,1,0)),1,0)</f>
        <v>0</v>
      </c>
      <c r="EV68" s="158">
        <f>IF(ISERROR(VLOOKUP(AS68,Accueil!$W$17:$W$22,1,0)),1,0)</f>
        <v>0</v>
      </c>
      <c r="EW68" s="158">
        <f>IF(ISERROR(VLOOKUP(AT68,Accueil!$W$17:$W$22,1,0)),1,0)</f>
        <v>0</v>
      </c>
      <c r="EX68" s="158">
        <f>IF(ISERROR(VLOOKUP(AU68,Accueil!$W$17:$W$22,1,0)),1,0)</f>
        <v>0</v>
      </c>
      <c r="EY68" s="158">
        <f>IF(ISERROR(VLOOKUP(AV68,Accueil!$W$17:$W$22,1,0)),1,0)</f>
        <v>0</v>
      </c>
      <c r="EZ68" s="158">
        <f>IF(ISERROR(VLOOKUP(AW68,Accueil!$W$17:$W$22,1,0)),1,0)</f>
        <v>0</v>
      </c>
      <c r="FA68" s="158">
        <f>IF(ISERROR(VLOOKUP(AX68,Accueil!$W$17:$W$22,1,0)),1,0)</f>
        <v>0</v>
      </c>
      <c r="FB68" s="158">
        <f>IF(ISERROR(VLOOKUP(AY68,Accueil!$W$17:$W$22,1,0)),1,0)</f>
        <v>0</v>
      </c>
      <c r="FC68" s="158">
        <f>IF(ISERROR(VLOOKUP(AZ68,Accueil!$W$17:$W$22,1,0)),1,0)</f>
        <v>0</v>
      </c>
      <c r="FD68" s="158">
        <f>IF(ISERROR(VLOOKUP(BA68,Accueil!$W$17:$W$22,1,0)),1,0)</f>
        <v>0</v>
      </c>
      <c r="FE68" s="158">
        <f>IF(ISERROR(VLOOKUP(BB68,Accueil!$W$17:$W$22,1,0)),1,0)</f>
        <v>0</v>
      </c>
      <c r="FF68" s="158">
        <f>IF(ISERROR(VLOOKUP(BC68,Accueil!$W$17:$W$22,1,0)),1,0)</f>
        <v>0</v>
      </c>
      <c r="FG68" s="158">
        <f>IF(ISERROR(VLOOKUP(BD68,Accueil!$W$17:$W$22,1,0)),1,0)</f>
        <v>0</v>
      </c>
      <c r="FH68" s="158">
        <f>IF(ISERROR(VLOOKUP(BE68,Accueil!$W$17:$W$22,1,0)),1,0)</f>
        <v>0</v>
      </c>
      <c r="FI68" s="158">
        <f>IF(ISERROR(VLOOKUP(BF68,Accueil!$W$17:$W$22,1,0)),1,0)</f>
        <v>0</v>
      </c>
      <c r="FJ68" s="158">
        <f>IF(ISERROR(VLOOKUP(BG68,Accueil!$W$17:$W$22,1,0)),1,0)</f>
        <v>0</v>
      </c>
      <c r="FK68" s="158">
        <f>IF(ISERROR(VLOOKUP(BH68,Accueil!$W$17:$W$22,1,0)),1,0)</f>
        <v>0</v>
      </c>
      <c r="FL68" s="158">
        <f>IF(ISERROR(VLOOKUP(BI68,Accueil!$W$17:$W$22,1,0)),1,0)</f>
        <v>0</v>
      </c>
      <c r="FM68" s="158">
        <f>IF(ISERROR(VLOOKUP(BJ68,Accueil!$W$17:$W$22,1,0)),1,0)</f>
        <v>0</v>
      </c>
      <c r="FN68" s="158">
        <f>IF(ISERROR(VLOOKUP(BK68,Accueil!$W$17:$W$22,1,0)),1,0)</f>
        <v>0</v>
      </c>
      <c r="FO68" s="158">
        <f>IF(ISERROR(VLOOKUP(BL68,Accueil!$W$17:$W$22,1,0)),1,0)</f>
        <v>0</v>
      </c>
      <c r="FP68" s="158">
        <f>IF(ISERROR(VLOOKUP(BM68,Accueil!$W$17:$W$22,1,0)),1,0)</f>
        <v>0</v>
      </c>
      <c r="FQ68" s="158">
        <f>IF(ISERROR(VLOOKUP(BN68,Accueil!$W$17:$W$22,1,0)),1,0)</f>
        <v>0</v>
      </c>
      <c r="FR68" s="158">
        <f>IF(ISERROR(VLOOKUP(BO68,Accueil!$W$17:$W$22,1,0)),1,0)</f>
        <v>0</v>
      </c>
      <c r="FS68" s="158">
        <f>IF(ISERROR(VLOOKUP(BP68,Accueil!$W$17:$W$22,1,0)),1,0)</f>
        <v>0</v>
      </c>
      <c r="FT68" s="158">
        <f>IF(ISERROR(VLOOKUP(BQ68,Accueil!$W$17:$W$22,1,0)),1,0)</f>
        <v>0</v>
      </c>
      <c r="FU68" s="158">
        <f>IF(ISERROR(VLOOKUP(BR68,Accueil!$W$17:$W$22,1,0)),1,0)</f>
        <v>0</v>
      </c>
      <c r="FV68" s="158">
        <f>IF(ISERROR(VLOOKUP(BS68,Accueil!$W$17:$W$22,1,0)),1,0)</f>
        <v>0</v>
      </c>
      <c r="FW68" s="158">
        <f>IF(ISERROR(VLOOKUP(BT68,Accueil!$W$17:$W$22,1,0)),1,0)</f>
        <v>0</v>
      </c>
      <c r="FX68" s="158">
        <f>IF(ISERROR(VLOOKUP(BU68,Accueil!$W$17:$W$22,1,0)),1,0)</f>
        <v>0</v>
      </c>
      <c r="FY68" s="158">
        <f>IF(ISERROR(VLOOKUP(BV68,Accueil!$W$17:$W$22,1,0)),1,0)</f>
        <v>0</v>
      </c>
      <c r="FZ68" s="158">
        <f>IF(ISERROR(VLOOKUP(BW68,Accueil!$W$17:$W$22,1,0)),1,0)</f>
        <v>0</v>
      </c>
      <c r="GA68" s="158">
        <f>IF(ISERROR(VLOOKUP(BX68,Accueil!$W$17:$W$22,1,0)),1,0)</f>
        <v>0</v>
      </c>
      <c r="GB68" s="158">
        <f>IF(ISERROR(VLOOKUP(BY68,Accueil!$W$17:$W$22,1,0)),1,0)</f>
        <v>0</v>
      </c>
      <c r="GC68" s="158">
        <f>IF(ISERROR(VLOOKUP(BZ68,Accueil!$W$17:$W$22,1,0)),1,0)</f>
        <v>0</v>
      </c>
      <c r="GD68" s="158">
        <f>IF(ISERROR(VLOOKUP(CA68,Accueil!$W$17:$W$22,1,0)),1,0)</f>
        <v>0</v>
      </c>
      <c r="GE68" s="158">
        <f>IF(ISERROR(VLOOKUP(CB68,Accueil!$W$17:$W$22,1,0)),1,0)</f>
        <v>0</v>
      </c>
      <c r="GF68" s="158">
        <f>IF(ISERROR(VLOOKUP(CC68,Accueil!$W$17:$W$22,1,0)),1,0)</f>
        <v>0</v>
      </c>
      <c r="GG68" s="158">
        <f>IF(ISERROR(VLOOKUP(CD68,Accueil!$W$17:$W$22,1,0)),1,0)</f>
        <v>0</v>
      </c>
      <c r="GH68" s="158">
        <f>IF(ISERROR(VLOOKUP(CE68,Accueil!$W$17:$W$22,1,0)),1,0)</f>
        <v>0</v>
      </c>
      <c r="GI68" s="158">
        <f>IF(ISERROR(VLOOKUP(CF68,Accueil!$W$17:$W$22,1,0)),1,0)</f>
        <v>0</v>
      </c>
      <c r="GJ68" s="158">
        <f>IF(ISERROR(VLOOKUP(CG68,Accueil!$W$17:$W$22,1,0)),1,0)</f>
        <v>0</v>
      </c>
      <c r="GK68" s="158">
        <f>IF(ISERROR(VLOOKUP(CH68,Accueil!$W$17:$W$22,1,0)),1,0)</f>
        <v>0</v>
      </c>
      <c r="GL68" s="158">
        <f>IF(ISERROR(VLOOKUP(CI68,Accueil!$W$17:$W$22,1,0)),1,0)</f>
        <v>0</v>
      </c>
      <c r="GM68" s="158">
        <f>IF(ISERROR(VLOOKUP(CJ68,Accueil!$W$17:$W$22,1,0)),1,0)</f>
        <v>0</v>
      </c>
      <c r="GN68" s="158">
        <f>IF(ISERROR(VLOOKUP(CK68,Accueil!$W$17:$W$22,1,0)),1,0)</f>
        <v>0</v>
      </c>
      <c r="GO68" s="158">
        <f>IF(ISERROR(VLOOKUP(CL68,Accueil!$W$17:$W$22,1,0)),1,0)</f>
        <v>0</v>
      </c>
      <c r="GP68" s="158">
        <f>IF(ISERROR(VLOOKUP(CM68,Accueil!$W$17:$W$22,1,0)),1,0)</f>
        <v>0</v>
      </c>
      <c r="GQ68" s="158">
        <f>IF(ISERROR(VLOOKUP(CN68,Accueil!$W$17:$W$22,1,0)),1,0)</f>
        <v>0</v>
      </c>
      <c r="GR68" s="158">
        <f>IF(ISERROR(VLOOKUP(CO68,Accueil!$W$17:$W$22,1,0)),1,0)</f>
        <v>0</v>
      </c>
      <c r="GS68" s="158">
        <f>IF(ISERROR(VLOOKUP(CP68,Accueil!$W$17:$W$22,1,0)),1,0)</f>
        <v>0</v>
      </c>
      <c r="GT68" s="158">
        <f>IF(ISERROR(VLOOKUP(CQ68,Accueil!$W$17:$W$22,1,0)),1,0)</f>
        <v>0</v>
      </c>
      <c r="GU68" s="158">
        <f>IF(ISERROR(VLOOKUP(CR68,Accueil!$W$17:$W$22,1,0)),1,0)</f>
        <v>0</v>
      </c>
      <c r="GV68" s="158">
        <f>IF(ISERROR(VLOOKUP(CS68,Accueil!$W$17:$W$22,1,0)),1,0)</f>
        <v>0</v>
      </c>
      <c r="GW68" s="158">
        <f>IF(ISERROR(VLOOKUP(CT68,Accueil!$W$17:$W$22,1,0)),1,0)</f>
        <v>0</v>
      </c>
      <c r="GX68" s="158">
        <f>IF(ISERROR(VLOOKUP(CU68,Accueil!$W$17:$W$22,1,0)),1,0)</f>
        <v>0</v>
      </c>
      <c r="GY68" s="158">
        <f>IF(ISERROR(VLOOKUP(CV68,Accueil!$W$17:$W$22,1,0)),1,0)</f>
        <v>0</v>
      </c>
      <c r="GZ68" s="158">
        <f>IF(ISERROR(VLOOKUP(CW68,Accueil!$W$17:$W$22,1,0)),1,0)</f>
        <v>0</v>
      </c>
      <c r="HA68" s="158">
        <f>IF(ISERROR(VLOOKUP(CX68,Accueil!$W$17:$W$22,1,0)),1,0)</f>
        <v>0</v>
      </c>
      <c r="HB68" s="158">
        <f>IF(ISERROR(VLOOKUP(CY68,Accueil!$W$17:$W$22,1,0)),1,0)</f>
        <v>0</v>
      </c>
      <c r="HC68" s="158">
        <f>IF(ISERROR(VLOOKUP(CZ68,Accueil!$W$17:$W$22,1,0)),1,0)</f>
        <v>0</v>
      </c>
      <c r="HD68" s="158">
        <f>IF(ISERROR(VLOOKUP(DA68,Accueil!$W$17:$W$22,1,0)),1,0)</f>
        <v>0</v>
      </c>
    </row>
    <row r="69" spans="1:212" ht="12.75" customHeight="1">
      <c r="A69" s="360"/>
      <c r="B69" s="12">
        <v>61</v>
      </c>
      <c r="C69" s="26" t="str">
        <f>IF(Accueil!E73="","",Accueil!E73)</f>
        <v/>
      </c>
      <c r="D69" s="27" t="str">
        <f>IF(Accueil!F73="","",Accueil!F73)</f>
        <v/>
      </c>
      <c r="E69" s="83" t="str">
        <f t="shared" si="6"/>
        <v/>
      </c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  <c r="AV69" s="244"/>
      <c r="AW69" s="244"/>
      <c r="AX69" s="244"/>
      <c r="AY69" s="244"/>
      <c r="AZ69" s="244"/>
      <c r="BA69" s="244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12">
        <v>61</v>
      </c>
      <c r="DC69" s="11" t="str">
        <f>IF(D69="","",COUNTIF(F69:DA69,Accueil!$AB$28)&amp;" / "&amp;COUNTIF($F$8:$DA$8,"&gt;0")-(COUNTIF(F69:DA69,Accueil!$AG$26)))</f>
        <v/>
      </c>
      <c r="DD69" s="110" t="str">
        <f>IF(D69="","",COUNTIF(F69:DA69,Accueil!$AB$26))</f>
        <v/>
      </c>
      <c r="DE69" s="110" t="str">
        <f>IF(D69="","",IF(COUNTIF($F$8:$DA$8,"&gt;=0")-(COUNTIF(G69:DB69,Accueil!$AG$26))&lt;0,0,COUNTIF($F$8:$DA$8,"&gt;=0")-(COUNTIF(G69:DB69,Accueil!$AG$26))))</f>
        <v/>
      </c>
      <c r="DF69" s="11" t="str">
        <f t="shared" si="7"/>
        <v/>
      </c>
      <c r="DG69" s="29" t="str">
        <f t="shared" si="8"/>
        <v/>
      </c>
      <c r="DH69" s="158">
        <f t="shared" si="9"/>
        <v>0</v>
      </c>
      <c r="DI69" s="158">
        <f>IF(ISERROR(VLOOKUP(F69,Accueil!$W$17:$W$22,1,0)),1,0)</f>
        <v>0</v>
      </c>
      <c r="DJ69" s="158">
        <f>IF(ISERROR(VLOOKUP(G69,Accueil!$W$17:$W$22,1,0)),1,0)</f>
        <v>0</v>
      </c>
      <c r="DK69" s="158">
        <f>IF(ISERROR(VLOOKUP(H69,Accueil!$W$17:$W$22,1,0)),1,0)</f>
        <v>0</v>
      </c>
      <c r="DL69" s="158">
        <f>IF(ISERROR(VLOOKUP(I69,Accueil!$W$17:$W$22,1,0)),1,0)</f>
        <v>0</v>
      </c>
      <c r="DM69" s="158">
        <f>IF(ISERROR(VLOOKUP(J69,Accueil!$W$17:$W$22,1,0)),1,0)</f>
        <v>0</v>
      </c>
      <c r="DN69" s="158">
        <f>IF(ISERROR(VLOOKUP(K69,Accueil!$W$17:$W$22,1,0)),1,0)</f>
        <v>0</v>
      </c>
      <c r="DO69" s="158">
        <f>IF(ISERROR(VLOOKUP(L69,Accueil!$W$17:$W$22,1,0)),1,0)</f>
        <v>0</v>
      </c>
      <c r="DP69" s="158">
        <f>IF(ISERROR(VLOOKUP(M69,Accueil!$W$17:$W$22,1,0)),1,0)</f>
        <v>0</v>
      </c>
      <c r="DQ69" s="158">
        <f>IF(ISERROR(VLOOKUP(N69,Accueil!$W$17:$W$22,1,0)),1,0)</f>
        <v>0</v>
      </c>
      <c r="DR69" s="158">
        <f>IF(ISERROR(VLOOKUP(O69,Accueil!$W$17:$W$22,1,0)),1,0)</f>
        <v>0</v>
      </c>
      <c r="DS69" s="158">
        <f>IF(ISERROR(VLOOKUP(P69,Accueil!$W$17:$W$22,1,0)),1,0)</f>
        <v>0</v>
      </c>
      <c r="DT69" s="158">
        <f>IF(ISERROR(VLOOKUP(Q69,Accueil!$W$17:$W$22,1,0)),1,0)</f>
        <v>0</v>
      </c>
      <c r="DU69" s="158">
        <f>IF(ISERROR(VLOOKUP(R69,Accueil!$W$17:$W$22,1,0)),1,0)</f>
        <v>0</v>
      </c>
      <c r="DV69" s="158">
        <f>IF(ISERROR(VLOOKUP(S69,Accueil!$W$17:$W$22,1,0)),1,0)</f>
        <v>0</v>
      </c>
      <c r="DW69" s="158">
        <f>IF(ISERROR(VLOOKUP(T69,Accueil!$W$17:$W$22,1,0)),1,0)</f>
        <v>0</v>
      </c>
      <c r="DX69" s="158">
        <f>IF(ISERROR(VLOOKUP(U69,Accueil!$W$17:$W$22,1,0)),1,0)</f>
        <v>0</v>
      </c>
      <c r="DY69" s="158">
        <f>IF(ISERROR(VLOOKUP(V69,Accueil!$W$17:$W$22,1,0)),1,0)</f>
        <v>0</v>
      </c>
      <c r="DZ69" s="158">
        <f>IF(ISERROR(VLOOKUP(W69,Accueil!$W$17:$W$22,1,0)),1,0)</f>
        <v>0</v>
      </c>
      <c r="EA69" s="158">
        <f>IF(ISERROR(VLOOKUP(X69,Accueil!$W$17:$W$22,1,0)),1,0)</f>
        <v>0</v>
      </c>
      <c r="EB69" s="158">
        <f>IF(ISERROR(VLOOKUP(Y69,Accueil!$W$17:$W$22,1,0)),1,0)</f>
        <v>0</v>
      </c>
      <c r="EC69" s="158">
        <f>IF(ISERROR(VLOOKUP(Z69,Accueil!$W$17:$W$22,1,0)),1,0)</f>
        <v>0</v>
      </c>
      <c r="ED69" s="158">
        <f>IF(ISERROR(VLOOKUP(AA69,Accueil!$W$17:$W$22,1,0)),1,0)</f>
        <v>0</v>
      </c>
      <c r="EE69" s="158">
        <f>IF(ISERROR(VLOOKUP(AB69,Accueil!$W$17:$W$22,1,0)),1,0)</f>
        <v>0</v>
      </c>
      <c r="EF69" s="158">
        <f>IF(ISERROR(VLOOKUP(AC69,Accueil!$W$17:$W$22,1,0)),1,0)</f>
        <v>0</v>
      </c>
      <c r="EG69" s="158">
        <f>IF(ISERROR(VLOOKUP(AD69,Accueil!$W$17:$W$22,1,0)),1,0)</f>
        <v>0</v>
      </c>
      <c r="EH69" s="158">
        <f>IF(ISERROR(VLOOKUP(AE69,Accueil!$W$17:$W$22,1,0)),1,0)</f>
        <v>0</v>
      </c>
      <c r="EI69" s="158">
        <f>IF(ISERROR(VLOOKUP(AF69,Accueil!$W$17:$W$22,1,0)),1,0)</f>
        <v>0</v>
      </c>
      <c r="EJ69" s="158">
        <f>IF(ISERROR(VLOOKUP(AG69,Accueil!$W$17:$W$22,1,0)),1,0)</f>
        <v>0</v>
      </c>
      <c r="EK69" s="158">
        <f>IF(ISERROR(VLOOKUP(AH69,Accueil!$W$17:$W$22,1,0)),1,0)</f>
        <v>0</v>
      </c>
      <c r="EL69" s="158">
        <f>IF(ISERROR(VLOOKUP(AI69,Accueil!$W$17:$W$22,1,0)),1,0)</f>
        <v>0</v>
      </c>
      <c r="EM69" s="158">
        <f>IF(ISERROR(VLOOKUP(AJ69,Accueil!$W$17:$W$22,1,0)),1,0)</f>
        <v>0</v>
      </c>
      <c r="EN69" s="158">
        <f>IF(ISERROR(VLOOKUP(AK69,Accueil!$W$17:$W$22,1,0)),1,0)</f>
        <v>0</v>
      </c>
      <c r="EO69" s="158">
        <f>IF(ISERROR(VLOOKUP(AL69,Accueil!$W$17:$W$22,1,0)),1,0)</f>
        <v>0</v>
      </c>
      <c r="EP69" s="158">
        <f>IF(ISERROR(VLOOKUP(AM69,Accueil!$W$17:$W$22,1,0)),1,0)</f>
        <v>0</v>
      </c>
      <c r="EQ69" s="158">
        <f>IF(ISERROR(VLOOKUP(AN69,Accueil!$W$17:$W$22,1,0)),1,0)</f>
        <v>0</v>
      </c>
      <c r="ER69" s="158">
        <f>IF(ISERROR(VLOOKUP(AO69,Accueil!$W$17:$W$22,1,0)),1,0)</f>
        <v>0</v>
      </c>
      <c r="ES69" s="158">
        <f>IF(ISERROR(VLOOKUP(AP69,Accueil!$W$17:$W$22,1,0)),1,0)</f>
        <v>0</v>
      </c>
      <c r="ET69" s="158">
        <f>IF(ISERROR(VLOOKUP(AQ69,Accueil!$W$17:$W$22,1,0)),1,0)</f>
        <v>0</v>
      </c>
      <c r="EU69" s="158">
        <f>IF(ISERROR(VLOOKUP(AR69,Accueil!$W$17:$W$22,1,0)),1,0)</f>
        <v>0</v>
      </c>
      <c r="EV69" s="158">
        <f>IF(ISERROR(VLOOKUP(AS69,Accueil!$W$17:$W$22,1,0)),1,0)</f>
        <v>0</v>
      </c>
      <c r="EW69" s="158">
        <f>IF(ISERROR(VLOOKUP(AT69,Accueil!$W$17:$W$22,1,0)),1,0)</f>
        <v>0</v>
      </c>
      <c r="EX69" s="158">
        <f>IF(ISERROR(VLOOKUP(AU69,Accueil!$W$17:$W$22,1,0)),1,0)</f>
        <v>0</v>
      </c>
      <c r="EY69" s="158">
        <f>IF(ISERROR(VLOOKUP(AV69,Accueil!$W$17:$W$22,1,0)),1,0)</f>
        <v>0</v>
      </c>
      <c r="EZ69" s="158">
        <f>IF(ISERROR(VLOOKUP(AW69,Accueil!$W$17:$W$22,1,0)),1,0)</f>
        <v>0</v>
      </c>
      <c r="FA69" s="158">
        <f>IF(ISERROR(VLOOKUP(AX69,Accueil!$W$17:$W$22,1,0)),1,0)</f>
        <v>0</v>
      </c>
      <c r="FB69" s="158">
        <f>IF(ISERROR(VLOOKUP(AY69,Accueil!$W$17:$W$22,1,0)),1,0)</f>
        <v>0</v>
      </c>
      <c r="FC69" s="158">
        <f>IF(ISERROR(VLOOKUP(AZ69,Accueil!$W$17:$W$22,1,0)),1,0)</f>
        <v>0</v>
      </c>
      <c r="FD69" s="158">
        <f>IF(ISERROR(VLOOKUP(BA69,Accueil!$W$17:$W$22,1,0)),1,0)</f>
        <v>0</v>
      </c>
      <c r="FE69" s="158">
        <f>IF(ISERROR(VLOOKUP(BB69,Accueil!$W$17:$W$22,1,0)),1,0)</f>
        <v>0</v>
      </c>
      <c r="FF69" s="158">
        <f>IF(ISERROR(VLOOKUP(BC69,Accueil!$W$17:$W$22,1,0)),1,0)</f>
        <v>0</v>
      </c>
      <c r="FG69" s="158">
        <f>IF(ISERROR(VLOOKUP(BD69,Accueil!$W$17:$W$22,1,0)),1,0)</f>
        <v>0</v>
      </c>
      <c r="FH69" s="158">
        <f>IF(ISERROR(VLOOKUP(BE69,Accueil!$W$17:$W$22,1,0)),1,0)</f>
        <v>0</v>
      </c>
      <c r="FI69" s="158">
        <f>IF(ISERROR(VLOOKUP(BF69,Accueil!$W$17:$W$22,1,0)),1,0)</f>
        <v>0</v>
      </c>
      <c r="FJ69" s="158">
        <f>IF(ISERROR(VLOOKUP(BG69,Accueil!$W$17:$W$22,1,0)),1,0)</f>
        <v>0</v>
      </c>
      <c r="FK69" s="158">
        <f>IF(ISERROR(VLOOKUP(BH69,Accueil!$W$17:$W$22,1,0)),1,0)</f>
        <v>0</v>
      </c>
      <c r="FL69" s="158">
        <f>IF(ISERROR(VLOOKUP(BI69,Accueil!$W$17:$W$22,1,0)),1,0)</f>
        <v>0</v>
      </c>
      <c r="FM69" s="158">
        <f>IF(ISERROR(VLOOKUP(BJ69,Accueil!$W$17:$W$22,1,0)),1,0)</f>
        <v>0</v>
      </c>
      <c r="FN69" s="158">
        <f>IF(ISERROR(VLOOKUP(BK69,Accueil!$W$17:$W$22,1,0)),1,0)</f>
        <v>0</v>
      </c>
      <c r="FO69" s="158">
        <f>IF(ISERROR(VLOOKUP(BL69,Accueil!$W$17:$W$22,1,0)),1,0)</f>
        <v>0</v>
      </c>
      <c r="FP69" s="158">
        <f>IF(ISERROR(VLOOKUP(BM69,Accueil!$W$17:$W$22,1,0)),1,0)</f>
        <v>0</v>
      </c>
      <c r="FQ69" s="158">
        <f>IF(ISERROR(VLOOKUP(BN69,Accueil!$W$17:$W$22,1,0)),1,0)</f>
        <v>0</v>
      </c>
      <c r="FR69" s="158">
        <f>IF(ISERROR(VLOOKUP(BO69,Accueil!$W$17:$W$22,1,0)),1,0)</f>
        <v>0</v>
      </c>
      <c r="FS69" s="158">
        <f>IF(ISERROR(VLOOKUP(BP69,Accueil!$W$17:$W$22,1,0)),1,0)</f>
        <v>0</v>
      </c>
      <c r="FT69" s="158">
        <f>IF(ISERROR(VLOOKUP(BQ69,Accueil!$W$17:$W$22,1,0)),1,0)</f>
        <v>0</v>
      </c>
      <c r="FU69" s="158">
        <f>IF(ISERROR(VLOOKUP(BR69,Accueil!$W$17:$W$22,1,0)),1,0)</f>
        <v>0</v>
      </c>
      <c r="FV69" s="158">
        <f>IF(ISERROR(VLOOKUP(BS69,Accueil!$W$17:$W$22,1,0)),1,0)</f>
        <v>0</v>
      </c>
      <c r="FW69" s="158">
        <f>IF(ISERROR(VLOOKUP(BT69,Accueil!$W$17:$W$22,1,0)),1,0)</f>
        <v>0</v>
      </c>
      <c r="FX69" s="158">
        <f>IF(ISERROR(VLOOKUP(BU69,Accueil!$W$17:$W$22,1,0)),1,0)</f>
        <v>0</v>
      </c>
      <c r="FY69" s="158">
        <f>IF(ISERROR(VLOOKUP(BV69,Accueil!$W$17:$W$22,1,0)),1,0)</f>
        <v>0</v>
      </c>
      <c r="FZ69" s="158">
        <f>IF(ISERROR(VLOOKUP(BW69,Accueil!$W$17:$W$22,1,0)),1,0)</f>
        <v>0</v>
      </c>
      <c r="GA69" s="158">
        <f>IF(ISERROR(VLOOKUP(BX69,Accueil!$W$17:$W$22,1,0)),1,0)</f>
        <v>0</v>
      </c>
      <c r="GB69" s="158">
        <f>IF(ISERROR(VLOOKUP(BY69,Accueil!$W$17:$W$22,1,0)),1,0)</f>
        <v>0</v>
      </c>
      <c r="GC69" s="158">
        <f>IF(ISERROR(VLOOKUP(BZ69,Accueil!$W$17:$W$22,1,0)),1,0)</f>
        <v>0</v>
      </c>
      <c r="GD69" s="158">
        <f>IF(ISERROR(VLOOKUP(CA69,Accueil!$W$17:$W$22,1,0)),1,0)</f>
        <v>0</v>
      </c>
      <c r="GE69" s="158">
        <f>IF(ISERROR(VLOOKUP(CB69,Accueil!$W$17:$W$22,1,0)),1,0)</f>
        <v>0</v>
      </c>
      <c r="GF69" s="158">
        <f>IF(ISERROR(VLOOKUP(CC69,Accueil!$W$17:$W$22,1,0)),1,0)</f>
        <v>0</v>
      </c>
      <c r="GG69" s="158">
        <f>IF(ISERROR(VLOOKUP(CD69,Accueil!$W$17:$W$22,1,0)),1,0)</f>
        <v>0</v>
      </c>
      <c r="GH69" s="158">
        <f>IF(ISERROR(VLOOKUP(CE69,Accueil!$W$17:$W$22,1,0)),1,0)</f>
        <v>0</v>
      </c>
      <c r="GI69" s="158">
        <f>IF(ISERROR(VLOOKUP(CF69,Accueil!$W$17:$W$22,1,0)),1,0)</f>
        <v>0</v>
      </c>
      <c r="GJ69" s="158">
        <f>IF(ISERROR(VLOOKUP(CG69,Accueil!$W$17:$W$22,1,0)),1,0)</f>
        <v>0</v>
      </c>
      <c r="GK69" s="158">
        <f>IF(ISERROR(VLOOKUP(CH69,Accueil!$W$17:$W$22,1,0)),1,0)</f>
        <v>0</v>
      </c>
      <c r="GL69" s="158">
        <f>IF(ISERROR(VLOOKUP(CI69,Accueil!$W$17:$W$22,1,0)),1,0)</f>
        <v>0</v>
      </c>
      <c r="GM69" s="158">
        <f>IF(ISERROR(VLOOKUP(CJ69,Accueil!$W$17:$W$22,1,0)),1,0)</f>
        <v>0</v>
      </c>
      <c r="GN69" s="158">
        <f>IF(ISERROR(VLOOKUP(CK69,Accueil!$W$17:$W$22,1,0)),1,0)</f>
        <v>0</v>
      </c>
      <c r="GO69" s="158">
        <f>IF(ISERROR(VLOOKUP(CL69,Accueil!$W$17:$W$22,1,0)),1,0)</f>
        <v>0</v>
      </c>
      <c r="GP69" s="158">
        <f>IF(ISERROR(VLOOKUP(CM69,Accueil!$W$17:$W$22,1,0)),1,0)</f>
        <v>0</v>
      </c>
      <c r="GQ69" s="158">
        <f>IF(ISERROR(VLOOKUP(CN69,Accueil!$W$17:$W$22,1,0)),1,0)</f>
        <v>0</v>
      </c>
      <c r="GR69" s="158">
        <f>IF(ISERROR(VLOOKUP(CO69,Accueil!$W$17:$W$22,1,0)),1,0)</f>
        <v>0</v>
      </c>
      <c r="GS69" s="158">
        <f>IF(ISERROR(VLOOKUP(CP69,Accueil!$W$17:$W$22,1,0)),1,0)</f>
        <v>0</v>
      </c>
      <c r="GT69" s="158">
        <f>IF(ISERROR(VLOOKUP(CQ69,Accueil!$W$17:$W$22,1,0)),1,0)</f>
        <v>0</v>
      </c>
      <c r="GU69" s="158">
        <f>IF(ISERROR(VLOOKUP(CR69,Accueil!$W$17:$W$22,1,0)),1,0)</f>
        <v>0</v>
      </c>
      <c r="GV69" s="158">
        <f>IF(ISERROR(VLOOKUP(CS69,Accueil!$W$17:$W$22,1,0)),1,0)</f>
        <v>0</v>
      </c>
      <c r="GW69" s="158">
        <f>IF(ISERROR(VLOOKUP(CT69,Accueil!$W$17:$W$22,1,0)),1,0)</f>
        <v>0</v>
      </c>
      <c r="GX69" s="158">
        <f>IF(ISERROR(VLOOKUP(CU69,Accueil!$W$17:$W$22,1,0)),1,0)</f>
        <v>0</v>
      </c>
      <c r="GY69" s="158">
        <f>IF(ISERROR(VLOOKUP(CV69,Accueil!$W$17:$W$22,1,0)),1,0)</f>
        <v>0</v>
      </c>
      <c r="GZ69" s="158">
        <f>IF(ISERROR(VLOOKUP(CW69,Accueil!$W$17:$W$22,1,0)),1,0)</f>
        <v>0</v>
      </c>
      <c r="HA69" s="158">
        <f>IF(ISERROR(VLOOKUP(CX69,Accueil!$W$17:$W$22,1,0)),1,0)</f>
        <v>0</v>
      </c>
      <c r="HB69" s="158">
        <f>IF(ISERROR(VLOOKUP(CY69,Accueil!$W$17:$W$22,1,0)),1,0)</f>
        <v>0</v>
      </c>
      <c r="HC69" s="158">
        <f>IF(ISERROR(VLOOKUP(CZ69,Accueil!$W$17:$W$22,1,0)),1,0)</f>
        <v>0</v>
      </c>
      <c r="HD69" s="158">
        <f>IF(ISERROR(VLOOKUP(DA69,Accueil!$W$17:$W$22,1,0)),1,0)</f>
        <v>0</v>
      </c>
    </row>
    <row r="70" spans="1:212" ht="12.75" customHeight="1">
      <c r="A70" s="360"/>
      <c r="B70" s="12">
        <v>62</v>
      </c>
      <c r="C70" s="26" t="str">
        <f>IF(Accueil!E74="","",Accueil!E74)</f>
        <v/>
      </c>
      <c r="D70" s="27" t="str">
        <f>IF(Accueil!F74="","",Accueil!F74)</f>
        <v/>
      </c>
      <c r="E70" s="83" t="str">
        <f t="shared" si="6"/>
        <v/>
      </c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4"/>
      <c r="AR70" s="244"/>
      <c r="AS70" s="244"/>
      <c r="AT70" s="244"/>
      <c r="AU70" s="244"/>
      <c r="AV70" s="244"/>
      <c r="AW70" s="244"/>
      <c r="AX70" s="244"/>
      <c r="AY70" s="244"/>
      <c r="AZ70" s="244"/>
      <c r="BA70" s="244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12">
        <v>62</v>
      </c>
      <c r="DC70" s="11" t="str">
        <f>IF(D70="","",COUNTIF(F70:DA70,Accueil!$AB$28)&amp;" / "&amp;COUNTIF($F$8:$DA$8,"&gt;0")-(COUNTIF(F70:DA70,Accueil!$AG$26)))</f>
        <v/>
      </c>
      <c r="DD70" s="110" t="str">
        <f>IF(D70="","",COUNTIF(F70:DA70,Accueil!$AB$26))</f>
        <v/>
      </c>
      <c r="DE70" s="110" t="str">
        <f>IF(D70="","",IF(COUNTIF($F$8:$DA$8,"&gt;=0")-(COUNTIF(G70:DB70,Accueil!$AG$26))&lt;0,0,COUNTIF($F$8:$DA$8,"&gt;=0")-(COUNTIF(G70:DB70,Accueil!$AG$26))))</f>
        <v/>
      </c>
      <c r="DF70" s="11" t="str">
        <f t="shared" si="7"/>
        <v/>
      </c>
      <c r="DG70" s="29" t="str">
        <f t="shared" si="8"/>
        <v/>
      </c>
      <c r="DH70" s="158">
        <f t="shared" si="9"/>
        <v>0</v>
      </c>
      <c r="DI70" s="158">
        <f>IF(ISERROR(VLOOKUP(F70,Accueil!$W$17:$W$22,1,0)),1,0)</f>
        <v>0</v>
      </c>
      <c r="DJ70" s="158">
        <f>IF(ISERROR(VLOOKUP(G70,Accueil!$W$17:$W$22,1,0)),1,0)</f>
        <v>0</v>
      </c>
      <c r="DK70" s="158">
        <f>IF(ISERROR(VLOOKUP(H70,Accueil!$W$17:$W$22,1,0)),1,0)</f>
        <v>0</v>
      </c>
      <c r="DL70" s="158">
        <f>IF(ISERROR(VLOOKUP(I70,Accueil!$W$17:$W$22,1,0)),1,0)</f>
        <v>0</v>
      </c>
      <c r="DM70" s="158">
        <f>IF(ISERROR(VLOOKUP(J70,Accueil!$W$17:$W$22,1,0)),1,0)</f>
        <v>0</v>
      </c>
      <c r="DN70" s="158">
        <f>IF(ISERROR(VLOOKUP(K70,Accueil!$W$17:$W$22,1,0)),1,0)</f>
        <v>0</v>
      </c>
      <c r="DO70" s="158">
        <f>IF(ISERROR(VLOOKUP(L70,Accueil!$W$17:$W$22,1,0)),1,0)</f>
        <v>0</v>
      </c>
      <c r="DP70" s="158">
        <f>IF(ISERROR(VLOOKUP(M70,Accueil!$W$17:$W$22,1,0)),1,0)</f>
        <v>0</v>
      </c>
      <c r="DQ70" s="158">
        <f>IF(ISERROR(VLOOKUP(N70,Accueil!$W$17:$W$22,1,0)),1,0)</f>
        <v>0</v>
      </c>
      <c r="DR70" s="158">
        <f>IF(ISERROR(VLOOKUP(O70,Accueil!$W$17:$W$22,1,0)),1,0)</f>
        <v>0</v>
      </c>
      <c r="DS70" s="158">
        <f>IF(ISERROR(VLOOKUP(P70,Accueil!$W$17:$W$22,1,0)),1,0)</f>
        <v>0</v>
      </c>
      <c r="DT70" s="158">
        <f>IF(ISERROR(VLOOKUP(Q70,Accueil!$W$17:$W$22,1,0)),1,0)</f>
        <v>0</v>
      </c>
      <c r="DU70" s="158">
        <f>IF(ISERROR(VLOOKUP(R70,Accueil!$W$17:$W$22,1,0)),1,0)</f>
        <v>0</v>
      </c>
      <c r="DV70" s="158">
        <f>IF(ISERROR(VLOOKUP(S70,Accueil!$W$17:$W$22,1,0)),1,0)</f>
        <v>0</v>
      </c>
      <c r="DW70" s="158">
        <f>IF(ISERROR(VLOOKUP(T70,Accueil!$W$17:$W$22,1,0)),1,0)</f>
        <v>0</v>
      </c>
      <c r="DX70" s="158">
        <f>IF(ISERROR(VLOOKUP(U70,Accueil!$W$17:$W$22,1,0)),1,0)</f>
        <v>0</v>
      </c>
      <c r="DY70" s="158">
        <f>IF(ISERROR(VLOOKUP(V70,Accueil!$W$17:$W$22,1,0)),1,0)</f>
        <v>0</v>
      </c>
      <c r="DZ70" s="158">
        <f>IF(ISERROR(VLOOKUP(W70,Accueil!$W$17:$W$22,1,0)),1,0)</f>
        <v>0</v>
      </c>
      <c r="EA70" s="158">
        <f>IF(ISERROR(VLOOKUP(X70,Accueil!$W$17:$W$22,1,0)),1,0)</f>
        <v>0</v>
      </c>
      <c r="EB70" s="158">
        <f>IF(ISERROR(VLOOKUP(Y70,Accueil!$W$17:$W$22,1,0)),1,0)</f>
        <v>0</v>
      </c>
      <c r="EC70" s="158">
        <f>IF(ISERROR(VLOOKUP(Z70,Accueil!$W$17:$W$22,1,0)),1,0)</f>
        <v>0</v>
      </c>
      <c r="ED70" s="158">
        <f>IF(ISERROR(VLOOKUP(AA70,Accueil!$W$17:$W$22,1,0)),1,0)</f>
        <v>0</v>
      </c>
      <c r="EE70" s="158">
        <f>IF(ISERROR(VLOOKUP(AB70,Accueil!$W$17:$W$22,1,0)),1,0)</f>
        <v>0</v>
      </c>
      <c r="EF70" s="158">
        <f>IF(ISERROR(VLOOKUP(AC70,Accueil!$W$17:$W$22,1,0)),1,0)</f>
        <v>0</v>
      </c>
      <c r="EG70" s="158">
        <f>IF(ISERROR(VLOOKUP(AD70,Accueil!$W$17:$W$22,1,0)),1,0)</f>
        <v>0</v>
      </c>
      <c r="EH70" s="158">
        <f>IF(ISERROR(VLOOKUP(AE70,Accueil!$W$17:$W$22,1,0)),1,0)</f>
        <v>0</v>
      </c>
      <c r="EI70" s="158">
        <f>IF(ISERROR(VLOOKUP(AF70,Accueil!$W$17:$W$22,1,0)),1,0)</f>
        <v>0</v>
      </c>
      <c r="EJ70" s="158">
        <f>IF(ISERROR(VLOOKUP(AG70,Accueil!$W$17:$W$22,1,0)),1,0)</f>
        <v>0</v>
      </c>
      <c r="EK70" s="158">
        <f>IF(ISERROR(VLOOKUP(AH70,Accueil!$W$17:$W$22,1,0)),1,0)</f>
        <v>0</v>
      </c>
      <c r="EL70" s="158">
        <f>IF(ISERROR(VLOOKUP(AI70,Accueil!$W$17:$W$22,1,0)),1,0)</f>
        <v>0</v>
      </c>
      <c r="EM70" s="158">
        <f>IF(ISERROR(VLOOKUP(AJ70,Accueil!$W$17:$W$22,1,0)),1,0)</f>
        <v>0</v>
      </c>
      <c r="EN70" s="158">
        <f>IF(ISERROR(VLOOKUP(AK70,Accueil!$W$17:$W$22,1,0)),1,0)</f>
        <v>0</v>
      </c>
      <c r="EO70" s="158">
        <f>IF(ISERROR(VLOOKUP(AL70,Accueil!$W$17:$W$22,1,0)),1,0)</f>
        <v>0</v>
      </c>
      <c r="EP70" s="158">
        <f>IF(ISERROR(VLOOKUP(AM70,Accueil!$W$17:$W$22,1,0)),1,0)</f>
        <v>0</v>
      </c>
      <c r="EQ70" s="158">
        <f>IF(ISERROR(VLOOKUP(AN70,Accueil!$W$17:$W$22,1,0)),1,0)</f>
        <v>0</v>
      </c>
      <c r="ER70" s="158">
        <f>IF(ISERROR(VLOOKUP(AO70,Accueil!$W$17:$W$22,1,0)),1,0)</f>
        <v>0</v>
      </c>
      <c r="ES70" s="158">
        <f>IF(ISERROR(VLOOKUP(AP70,Accueil!$W$17:$W$22,1,0)),1,0)</f>
        <v>0</v>
      </c>
      <c r="ET70" s="158">
        <f>IF(ISERROR(VLOOKUP(AQ70,Accueil!$W$17:$W$22,1,0)),1,0)</f>
        <v>0</v>
      </c>
      <c r="EU70" s="158">
        <f>IF(ISERROR(VLOOKUP(AR70,Accueil!$W$17:$W$22,1,0)),1,0)</f>
        <v>0</v>
      </c>
      <c r="EV70" s="158">
        <f>IF(ISERROR(VLOOKUP(AS70,Accueil!$W$17:$W$22,1,0)),1,0)</f>
        <v>0</v>
      </c>
      <c r="EW70" s="158">
        <f>IF(ISERROR(VLOOKUP(AT70,Accueil!$W$17:$W$22,1,0)),1,0)</f>
        <v>0</v>
      </c>
      <c r="EX70" s="158">
        <f>IF(ISERROR(VLOOKUP(AU70,Accueil!$W$17:$W$22,1,0)),1,0)</f>
        <v>0</v>
      </c>
      <c r="EY70" s="158">
        <f>IF(ISERROR(VLOOKUP(AV70,Accueil!$W$17:$W$22,1,0)),1,0)</f>
        <v>0</v>
      </c>
      <c r="EZ70" s="158">
        <f>IF(ISERROR(VLOOKUP(AW70,Accueil!$W$17:$W$22,1,0)),1,0)</f>
        <v>0</v>
      </c>
      <c r="FA70" s="158">
        <f>IF(ISERROR(VLOOKUP(AX70,Accueil!$W$17:$W$22,1,0)),1,0)</f>
        <v>0</v>
      </c>
      <c r="FB70" s="158">
        <f>IF(ISERROR(VLOOKUP(AY70,Accueil!$W$17:$W$22,1,0)),1,0)</f>
        <v>0</v>
      </c>
      <c r="FC70" s="158">
        <f>IF(ISERROR(VLOOKUP(AZ70,Accueil!$W$17:$W$22,1,0)),1,0)</f>
        <v>0</v>
      </c>
      <c r="FD70" s="158">
        <f>IF(ISERROR(VLOOKUP(BA70,Accueil!$W$17:$W$22,1,0)),1,0)</f>
        <v>0</v>
      </c>
      <c r="FE70" s="158">
        <f>IF(ISERROR(VLOOKUP(BB70,Accueil!$W$17:$W$22,1,0)),1,0)</f>
        <v>0</v>
      </c>
      <c r="FF70" s="158">
        <f>IF(ISERROR(VLOOKUP(BC70,Accueil!$W$17:$W$22,1,0)),1,0)</f>
        <v>0</v>
      </c>
      <c r="FG70" s="158">
        <f>IF(ISERROR(VLOOKUP(BD70,Accueil!$W$17:$W$22,1,0)),1,0)</f>
        <v>0</v>
      </c>
      <c r="FH70" s="158">
        <f>IF(ISERROR(VLOOKUP(BE70,Accueil!$W$17:$W$22,1,0)),1,0)</f>
        <v>0</v>
      </c>
      <c r="FI70" s="158">
        <f>IF(ISERROR(VLOOKUP(BF70,Accueil!$W$17:$W$22,1,0)),1,0)</f>
        <v>0</v>
      </c>
      <c r="FJ70" s="158">
        <f>IF(ISERROR(VLOOKUP(BG70,Accueil!$W$17:$W$22,1,0)),1,0)</f>
        <v>0</v>
      </c>
      <c r="FK70" s="158">
        <f>IF(ISERROR(VLOOKUP(BH70,Accueil!$W$17:$W$22,1,0)),1,0)</f>
        <v>0</v>
      </c>
      <c r="FL70" s="158">
        <f>IF(ISERROR(VLOOKUP(BI70,Accueil!$W$17:$W$22,1,0)),1,0)</f>
        <v>0</v>
      </c>
      <c r="FM70" s="158">
        <f>IF(ISERROR(VLOOKUP(BJ70,Accueil!$W$17:$W$22,1,0)),1,0)</f>
        <v>0</v>
      </c>
      <c r="FN70" s="158">
        <f>IF(ISERROR(VLOOKUP(BK70,Accueil!$W$17:$W$22,1,0)),1,0)</f>
        <v>0</v>
      </c>
      <c r="FO70" s="158">
        <f>IF(ISERROR(VLOOKUP(BL70,Accueil!$W$17:$W$22,1,0)),1,0)</f>
        <v>0</v>
      </c>
      <c r="FP70" s="158">
        <f>IF(ISERROR(VLOOKUP(BM70,Accueil!$W$17:$W$22,1,0)),1,0)</f>
        <v>0</v>
      </c>
      <c r="FQ70" s="158">
        <f>IF(ISERROR(VLOOKUP(BN70,Accueil!$W$17:$W$22,1,0)),1,0)</f>
        <v>0</v>
      </c>
      <c r="FR70" s="158">
        <f>IF(ISERROR(VLOOKUP(BO70,Accueil!$W$17:$W$22,1,0)),1,0)</f>
        <v>0</v>
      </c>
      <c r="FS70" s="158">
        <f>IF(ISERROR(VLOOKUP(BP70,Accueil!$W$17:$W$22,1,0)),1,0)</f>
        <v>0</v>
      </c>
      <c r="FT70" s="158">
        <f>IF(ISERROR(VLOOKUP(BQ70,Accueil!$W$17:$W$22,1,0)),1,0)</f>
        <v>0</v>
      </c>
      <c r="FU70" s="158">
        <f>IF(ISERROR(VLOOKUP(BR70,Accueil!$W$17:$W$22,1,0)),1,0)</f>
        <v>0</v>
      </c>
      <c r="FV70" s="158">
        <f>IF(ISERROR(VLOOKUP(BS70,Accueil!$W$17:$W$22,1,0)),1,0)</f>
        <v>0</v>
      </c>
      <c r="FW70" s="158">
        <f>IF(ISERROR(VLOOKUP(BT70,Accueil!$W$17:$W$22,1,0)),1,0)</f>
        <v>0</v>
      </c>
      <c r="FX70" s="158">
        <f>IF(ISERROR(VLOOKUP(BU70,Accueil!$W$17:$W$22,1,0)),1,0)</f>
        <v>0</v>
      </c>
      <c r="FY70" s="158">
        <f>IF(ISERROR(VLOOKUP(BV70,Accueil!$W$17:$W$22,1,0)),1,0)</f>
        <v>0</v>
      </c>
      <c r="FZ70" s="158">
        <f>IF(ISERROR(VLOOKUP(BW70,Accueil!$W$17:$W$22,1,0)),1,0)</f>
        <v>0</v>
      </c>
      <c r="GA70" s="158">
        <f>IF(ISERROR(VLOOKUP(BX70,Accueil!$W$17:$W$22,1,0)),1,0)</f>
        <v>0</v>
      </c>
      <c r="GB70" s="158">
        <f>IF(ISERROR(VLOOKUP(BY70,Accueil!$W$17:$W$22,1,0)),1,0)</f>
        <v>0</v>
      </c>
      <c r="GC70" s="158">
        <f>IF(ISERROR(VLOOKUP(BZ70,Accueil!$W$17:$W$22,1,0)),1,0)</f>
        <v>0</v>
      </c>
      <c r="GD70" s="158">
        <f>IF(ISERROR(VLOOKUP(CA70,Accueil!$W$17:$W$22,1,0)),1,0)</f>
        <v>0</v>
      </c>
      <c r="GE70" s="158">
        <f>IF(ISERROR(VLOOKUP(CB70,Accueil!$W$17:$W$22,1,0)),1,0)</f>
        <v>0</v>
      </c>
      <c r="GF70" s="158">
        <f>IF(ISERROR(VLOOKUP(CC70,Accueil!$W$17:$W$22,1,0)),1,0)</f>
        <v>0</v>
      </c>
      <c r="GG70" s="158">
        <f>IF(ISERROR(VLOOKUP(CD70,Accueil!$W$17:$W$22,1,0)),1,0)</f>
        <v>0</v>
      </c>
      <c r="GH70" s="158">
        <f>IF(ISERROR(VLOOKUP(CE70,Accueil!$W$17:$W$22,1,0)),1,0)</f>
        <v>0</v>
      </c>
      <c r="GI70" s="158">
        <f>IF(ISERROR(VLOOKUP(CF70,Accueil!$W$17:$W$22,1,0)),1,0)</f>
        <v>0</v>
      </c>
      <c r="GJ70" s="158">
        <f>IF(ISERROR(VLOOKUP(CG70,Accueil!$W$17:$W$22,1,0)),1,0)</f>
        <v>0</v>
      </c>
      <c r="GK70" s="158">
        <f>IF(ISERROR(VLOOKUP(CH70,Accueil!$W$17:$W$22,1,0)),1,0)</f>
        <v>0</v>
      </c>
      <c r="GL70" s="158">
        <f>IF(ISERROR(VLOOKUP(CI70,Accueil!$W$17:$W$22,1,0)),1,0)</f>
        <v>0</v>
      </c>
      <c r="GM70" s="158">
        <f>IF(ISERROR(VLOOKUP(CJ70,Accueil!$W$17:$W$22,1,0)),1,0)</f>
        <v>0</v>
      </c>
      <c r="GN70" s="158">
        <f>IF(ISERROR(VLOOKUP(CK70,Accueil!$W$17:$W$22,1,0)),1,0)</f>
        <v>0</v>
      </c>
      <c r="GO70" s="158">
        <f>IF(ISERROR(VLOOKUP(CL70,Accueil!$W$17:$W$22,1,0)),1,0)</f>
        <v>0</v>
      </c>
      <c r="GP70" s="158">
        <f>IF(ISERROR(VLOOKUP(CM70,Accueil!$W$17:$W$22,1,0)),1,0)</f>
        <v>0</v>
      </c>
      <c r="GQ70" s="158">
        <f>IF(ISERROR(VLOOKUP(CN70,Accueil!$W$17:$W$22,1,0)),1,0)</f>
        <v>0</v>
      </c>
      <c r="GR70" s="158">
        <f>IF(ISERROR(VLOOKUP(CO70,Accueil!$W$17:$W$22,1,0)),1,0)</f>
        <v>0</v>
      </c>
      <c r="GS70" s="158">
        <f>IF(ISERROR(VLOOKUP(CP70,Accueil!$W$17:$W$22,1,0)),1,0)</f>
        <v>0</v>
      </c>
      <c r="GT70" s="158">
        <f>IF(ISERROR(VLOOKUP(CQ70,Accueil!$W$17:$W$22,1,0)),1,0)</f>
        <v>0</v>
      </c>
      <c r="GU70" s="158">
        <f>IF(ISERROR(VLOOKUP(CR70,Accueil!$W$17:$W$22,1,0)),1,0)</f>
        <v>0</v>
      </c>
      <c r="GV70" s="158">
        <f>IF(ISERROR(VLOOKUP(CS70,Accueil!$W$17:$W$22,1,0)),1,0)</f>
        <v>0</v>
      </c>
      <c r="GW70" s="158">
        <f>IF(ISERROR(VLOOKUP(CT70,Accueil!$W$17:$W$22,1,0)),1,0)</f>
        <v>0</v>
      </c>
      <c r="GX70" s="158">
        <f>IF(ISERROR(VLOOKUP(CU70,Accueil!$W$17:$W$22,1,0)),1,0)</f>
        <v>0</v>
      </c>
      <c r="GY70" s="158">
        <f>IF(ISERROR(VLOOKUP(CV70,Accueil!$W$17:$W$22,1,0)),1,0)</f>
        <v>0</v>
      </c>
      <c r="GZ70" s="158">
        <f>IF(ISERROR(VLOOKUP(CW70,Accueil!$W$17:$W$22,1,0)),1,0)</f>
        <v>0</v>
      </c>
      <c r="HA70" s="158">
        <f>IF(ISERROR(VLOOKUP(CX70,Accueil!$W$17:$W$22,1,0)),1,0)</f>
        <v>0</v>
      </c>
      <c r="HB70" s="158">
        <f>IF(ISERROR(VLOOKUP(CY70,Accueil!$W$17:$W$22,1,0)),1,0)</f>
        <v>0</v>
      </c>
      <c r="HC70" s="158">
        <f>IF(ISERROR(VLOOKUP(CZ70,Accueil!$W$17:$W$22,1,0)),1,0)</f>
        <v>0</v>
      </c>
      <c r="HD70" s="158">
        <f>IF(ISERROR(VLOOKUP(DA70,Accueil!$W$17:$W$22,1,0)),1,0)</f>
        <v>0</v>
      </c>
    </row>
    <row r="71" spans="1:212" ht="12.75" customHeight="1">
      <c r="A71" s="360"/>
      <c r="B71" s="12">
        <v>63</v>
      </c>
      <c r="C71" s="26" t="str">
        <f>IF(Accueil!E75="","",Accueil!E75)</f>
        <v/>
      </c>
      <c r="D71" s="27" t="str">
        <f>IF(Accueil!F75="","",Accueil!F75)</f>
        <v/>
      </c>
      <c r="E71" s="83" t="str">
        <f t="shared" si="6"/>
        <v/>
      </c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244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12">
        <v>63</v>
      </c>
      <c r="DC71" s="11" t="str">
        <f>IF(D71="","",COUNTIF(F71:DA71,Accueil!$AB$28)&amp;" / "&amp;COUNTIF($F$8:$DA$8,"&gt;0")-(COUNTIF(F71:DA71,Accueil!$AG$26)))</f>
        <v/>
      </c>
      <c r="DD71" s="110" t="str">
        <f>IF(D71="","",COUNTIF(F71:DA71,Accueil!$AB$26))</f>
        <v/>
      </c>
      <c r="DE71" s="110" t="str">
        <f>IF(D71="","",IF(COUNTIF($F$8:$DA$8,"&gt;=0")-(COUNTIF(G71:DB71,Accueil!$AG$26))&lt;0,0,COUNTIF($F$8:$DA$8,"&gt;=0")-(COUNTIF(G71:DB71,Accueil!$AG$26))))</f>
        <v/>
      </c>
      <c r="DF71" s="11" t="str">
        <f t="shared" si="7"/>
        <v/>
      </c>
      <c r="DG71" s="29" t="str">
        <f t="shared" si="8"/>
        <v/>
      </c>
      <c r="DH71" s="158">
        <f t="shared" si="9"/>
        <v>0</v>
      </c>
      <c r="DI71" s="158">
        <f>IF(ISERROR(VLOOKUP(F71,Accueil!$W$17:$W$22,1,0)),1,0)</f>
        <v>0</v>
      </c>
      <c r="DJ71" s="158">
        <f>IF(ISERROR(VLOOKUP(G71,Accueil!$W$17:$W$22,1,0)),1,0)</f>
        <v>0</v>
      </c>
      <c r="DK71" s="158">
        <f>IF(ISERROR(VLOOKUP(H71,Accueil!$W$17:$W$22,1,0)),1,0)</f>
        <v>0</v>
      </c>
      <c r="DL71" s="158">
        <f>IF(ISERROR(VLOOKUP(I71,Accueil!$W$17:$W$22,1,0)),1,0)</f>
        <v>0</v>
      </c>
      <c r="DM71" s="158">
        <f>IF(ISERROR(VLOOKUP(J71,Accueil!$W$17:$W$22,1,0)),1,0)</f>
        <v>0</v>
      </c>
      <c r="DN71" s="158">
        <f>IF(ISERROR(VLOOKUP(K71,Accueil!$W$17:$W$22,1,0)),1,0)</f>
        <v>0</v>
      </c>
      <c r="DO71" s="158">
        <f>IF(ISERROR(VLOOKUP(L71,Accueil!$W$17:$W$22,1,0)),1,0)</f>
        <v>0</v>
      </c>
      <c r="DP71" s="158">
        <f>IF(ISERROR(VLOOKUP(M71,Accueil!$W$17:$W$22,1,0)),1,0)</f>
        <v>0</v>
      </c>
      <c r="DQ71" s="158">
        <f>IF(ISERROR(VLOOKUP(N71,Accueil!$W$17:$W$22,1,0)),1,0)</f>
        <v>0</v>
      </c>
      <c r="DR71" s="158">
        <f>IF(ISERROR(VLOOKUP(O71,Accueil!$W$17:$W$22,1,0)),1,0)</f>
        <v>0</v>
      </c>
      <c r="DS71" s="158">
        <f>IF(ISERROR(VLOOKUP(P71,Accueil!$W$17:$W$22,1,0)),1,0)</f>
        <v>0</v>
      </c>
      <c r="DT71" s="158">
        <f>IF(ISERROR(VLOOKUP(Q71,Accueil!$W$17:$W$22,1,0)),1,0)</f>
        <v>0</v>
      </c>
      <c r="DU71" s="158">
        <f>IF(ISERROR(VLOOKUP(R71,Accueil!$W$17:$W$22,1,0)),1,0)</f>
        <v>0</v>
      </c>
      <c r="DV71" s="158">
        <f>IF(ISERROR(VLOOKUP(S71,Accueil!$W$17:$W$22,1,0)),1,0)</f>
        <v>0</v>
      </c>
      <c r="DW71" s="158">
        <f>IF(ISERROR(VLOOKUP(T71,Accueil!$W$17:$W$22,1,0)),1,0)</f>
        <v>0</v>
      </c>
      <c r="DX71" s="158">
        <f>IF(ISERROR(VLOOKUP(U71,Accueil!$W$17:$W$22,1,0)),1,0)</f>
        <v>0</v>
      </c>
      <c r="DY71" s="158">
        <f>IF(ISERROR(VLOOKUP(V71,Accueil!$W$17:$W$22,1,0)),1,0)</f>
        <v>0</v>
      </c>
      <c r="DZ71" s="158">
        <f>IF(ISERROR(VLOOKUP(W71,Accueil!$W$17:$W$22,1,0)),1,0)</f>
        <v>0</v>
      </c>
      <c r="EA71" s="158">
        <f>IF(ISERROR(VLOOKUP(X71,Accueil!$W$17:$W$22,1,0)),1,0)</f>
        <v>0</v>
      </c>
      <c r="EB71" s="158">
        <f>IF(ISERROR(VLOOKUP(Y71,Accueil!$W$17:$W$22,1,0)),1,0)</f>
        <v>0</v>
      </c>
      <c r="EC71" s="158">
        <f>IF(ISERROR(VLOOKUP(Z71,Accueil!$W$17:$W$22,1,0)),1,0)</f>
        <v>0</v>
      </c>
      <c r="ED71" s="158">
        <f>IF(ISERROR(VLOOKUP(AA71,Accueil!$W$17:$W$22,1,0)),1,0)</f>
        <v>0</v>
      </c>
      <c r="EE71" s="158">
        <f>IF(ISERROR(VLOOKUP(AB71,Accueil!$W$17:$W$22,1,0)),1,0)</f>
        <v>0</v>
      </c>
      <c r="EF71" s="158">
        <f>IF(ISERROR(VLOOKUP(AC71,Accueil!$W$17:$W$22,1,0)),1,0)</f>
        <v>0</v>
      </c>
      <c r="EG71" s="158">
        <f>IF(ISERROR(VLOOKUP(AD71,Accueil!$W$17:$W$22,1,0)),1,0)</f>
        <v>0</v>
      </c>
      <c r="EH71" s="158">
        <f>IF(ISERROR(VLOOKUP(AE71,Accueil!$W$17:$W$22,1,0)),1,0)</f>
        <v>0</v>
      </c>
      <c r="EI71" s="158">
        <f>IF(ISERROR(VLOOKUP(AF71,Accueil!$W$17:$W$22,1,0)),1,0)</f>
        <v>0</v>
      </c>
      <c r="EJ71" s="158">
        <f>IF(ISERROR(VLOOKUP(AG71,Accueil!$W$17:$W$22,1,0)),1,0)</f>
        <v>0</v>
      </c>
      <c r="EK71" s="158">
        <f>IF(ISERROR(VLOOKUP(AH71,Accueil!$W$17:$W$22,1,0)),1,0)</f>
        <v>0</v>
      </c>
      <c r="EL71" s="158">
        <f>IF(ISERROR(VLOOKUP(AI71,Accueil!$W$17:$W$22,1,0)),1,0)</f>
        <v>0</v>
      </c>
      <c r="EM71" s="158">
        <f>IF(ISERROR(VLOOKUP(AJ71,Accueil!$W$17:$W$22,1,0)),1,0)</f>
        <v>0</v>
      </c>
      <c r="EN71" s="158">
        <f>IF(ISERROR(VLOOKUP(AK71,Accueil!$W$17:$W$22,1,0)),1,0)</f>
        <v>0</v>
      </c>
      <c r="EO71" s="158">
        <f>IF(ISERROR(VLOOKUP(AL71,Accueil!$W$17:$W$22,1,0)),1,0)</f>
        <v>0</v>
      </c>
      <c r="EP71" s="158">
        <f>IF(ISERROR(VLOOKUP(AM71,Accueil!$W$17:$W$22,1,0)),1,0)</f>
        <v>0</v>
      </c>
      <c r="EQ71" s="158">
        <f>IF(ISERROR(VLOOKUP(AN71,Accueil!$W$17:$W$22,1,0)),1,0)</f>
        <v>0</v>
      </c>
      <c r="ER71" s="158">
        <f>IF(ISERROR(VLOOKUP(AO71,Accueil!$W$17:$W$22,1,0)),1,0)</f>
        <v>0</v>
      </c>
      <c r="ES71" s="158">
        <f>IF(ISERROR(VLOOKUP(AP71,Accueil!$W$17:$W$22,1,0)),1,0)</f>
        <v>0</v>
      </c>
      <c r="ET71" s="158">
        <f>IF(ISERROR(VLOOKUP(AQ71,Accueil!$W$17:$W$22,1,0)),1,0)</f>
        <v>0</v>
      </c>
      <c r="EU71" s="158">
        <f>IF(ISERROR(VLOOKUP(AR71,Accueil!$W$17:$W$22,1,0)),1,0)</f>
        <v>0</v>
      </c>
      <c r="EV71" s="158">
        <f>IF(ISERROR(VLOOKUP(AS71,Accueil!$W$17:$W$22,1,0)),1,0)</f>
        <v>0</v>
      </c>
      <c r="EW71" s="158">
        <f>IF(ISERROR(VLOOKUP(AT71,Accueil!$W$17:$W$22,1,0)),1,0)</f>
        <v>0</v>
      </c>
      <c r="EX71" s="158">
        <f>IF(ISERROR(VLOOKUP(AU71,Accueil!$W$17:$W$22,1,0)),1,0)</f>
        <v>0</v>
      </c>
      <c r="EY71" s="158">
        <f>IF(ISERROR(VLOOKUP(AV71,Accueil!$W$17:$W$22,1,0)),1,0)</f>
        <v>0</v>
      </c>
      <c r="EZ71" s="158">
        <f>IF(ISERROR(VLOOKUP(AW71,Accueil!$W$17:$W$22,1,0)),1,0)</f>
        <v>0</v>
      </c>
      <c r="FA71" s="158">
        <f>IF(ISERROR(VLOOKUP(AX71,Accueil!$W$17:$W$22,1,0)),1,0)</f>
        <v>0</v>
      </c>
      <c r="FB71" s="158">
        <f>IF(ISERROR(VLOOKUP(AY71,Accueil!$W$17:$W$22,1,0)),1,0)</f>
        <v>0</v>
      </c>
      <c r="FC71" s="158">
        <f>IF(ISERROR(VLOOKUP(AZ71,Accueil!$W$17:$W$22,1,0)),1,0)</f>
        <v>0</v>
      </c>
      <c r="FD71" s="158">
        <f>IF(ISERROR(VLOOKUP(BA71,Accueil!$W$17:$W$22,1,0)),1,0)</f>
        <v>0</v>
      </c>
      <c r="FE71" s="158">
        <f>IF(ISERROR(VLOOKUP(BB71,Accueil!$W$17:$W$22,1,0)),1,0)</f>
        <v>0</v>
      </c>
      <c r="FF71" s="158">
        <f>IF(ISERROR(VLOOKUP(BC71,Accueil!$W$17:$W$22,1,0)),1,0)</f>
        <v>0</v>
      </c>
      <c r="FG71" s="158">
        <f>IF(ISERROR(VLOOKUP(BD71,Accueil!$W$17:$W$22,1,0)),1,0)</f>
        <v>0</v>
      </c>
      <c r="FH71" s="158">
        <f>IF(ISERROR(VLOOKUP(BE71,Accueil!$W$17:$W$22,1,0)),1,0)</f>
        <v>0</v>
      </c>
      <c r="FI71" s="158">
        <f>IF(ISERROR(VLOOKUP(BF71,Accueil!$W$17:$W$22,1,0)),1,0)</f>
        <v>0</v>
      </c>
      <c r="FJ71" s="158">
        <f>IF(ISERROR(VLOOKUP(BG71,Accueil!$W$17:$W$22,1,0)),1,0)</f>
        <v>0</v>
      </c>
      <c r="FK71" s="158">
        <f>IF(ISERROR(VLOOKUP(BH71,Accueil!$W$17:$W$22,1,0)),1,0)</f>
        <v>0</v>
      </c>
      <c r="FL71" s="158">
        <f>IF(ISERROR(VLOOKUP(BI71,Accueil!$W$17:$W$22,1,0)),1,0)</f>
        <v>0</v>
      </c>
      <c r="FM71" s="158">
        <f>IF(ISERROR(VLOOKUP(BJ71,Accueil!$W$17:$W$22,1,0)),1,0)</f>
        <v>0</v>
      </c>
      <c r="FN71" s="158">
        <f>IF(ISERROR(VLOOKUP(BK71,Accueil!$W$17:$W$22,1,0)),1,0)</f>
        <v>0</v>
      </c>
      <c r="FO71" s="158">
        <f>IF(ISERROR(VLOOKUP(BL71,Accueil!$W$17:$W$22,1,0)),1,0)</f>
        <v>0</v>
      </c>
      <c r="FP71" s="158">
        <f>IF(ISERROR(VLOOKUP(BM71,Accueil!$W$17:$W$22,1,0)),1,0)</f>
        <v>0</v>
      </c>
      <c r="FQ71" s="158">
        <f>IF(ISERROR(VLOOKUP(BN71,Accueil!$W$17:$W$22,1,0)),1,0)</f>
        <v>0</v>
      </c>
      <c r="FR71" s="158">
        <f>IF(ISERROR(VLOOKUP(BO71,Accueil!$W$17:$W$22,1,0)),1,0)</f>
        <v>0</v>
      </c>
      <c r="FS71" s="158">
        <f>IF(ISERROR(VLOOKUP(BP71,Accueil!$W$17:$W$22,1,0)),1,0)</f>
        <v>0</v>
      </c>
      <c r="FT71" s="158">
        <f>IF(ISERROR(VLOOKUP(BQ71,Accueil!$W$17:$W$22,1,0)),1,0)</f>
        <v>0</v>
      </c>
      <c r="FU71" s="158">
        <f>IF(ISERROR(VLOOKUP(BR71,Accueil!$W$17:$W$22,1,0)),1,0)</f>
        <v>0</v>
      </c>
      <c r="FV71" s="158">
        <f>IF(ISERROR(VLOOKUP(BS71,Accueil!$W$17:$W$22,1,0)),1,0)</f>
        <v>0</v>
      </c>
      <c r="FW71" s="158">
        <f>IF(ISERROR(VLOOKUP(BT71,Accueil!$W$17:$W$22,1,0)),1,0)</f>
        <v>0</v>
      </c>
      <c r="FX71" s="158">
        <f>IF(ISERROR(VLOOKUP(BU71,Accueil!$W$17:$W$22,1,0)),1,0)</f>
        <v>0</v>
      </c>
      <c r="FY71" s="158">
        <f>IF(ISERROR(VLOOKUP(BV71,Accueil!$W$17:$W$22,1,0)),1,0)</f>
        <v>0</v>
      </c>
      <c r="FZ71" s="158">
        <f>IF(ISERROR(VLOOKUP(BW71,Accueil!$W$17:$W$22,1,0)),1,0)</f>
        <v>0</v>
      </c>
      <c r="GA71" s="158">
        <f>IF(ISERROR(VLOOKUP(BX71,Accueil!$W$17:$W$22,1,0)),1,0)</f>
        <v>0</v>
      </c>
      <c r="GB71" s="158">
        <f>IF(ISERROR(VLOOKUP(BY71,Accueil!$W$17:$W$22,1,0)),1,0)</f>
        <v>0</v>
      </c>
      <c r="GC71" s="158">
        <f>IF(ISERROR(VLOOKUP(BZ71,Accueil!$W$17:$W$22,1,0)),1,0)</f>
        <v>0</v>
      </c>
      <c r="GD71" s="158">
        <f>IF(ISERROR(VLOOKUP(CA71,Accueil!$W$17:$W$22,1,0)),1,0)</f>
        <v>0</v>
      </c>
      <c r="GE71" s="158">
        <f>IF(ISERROR(VLOOKUP(CB71,Accueil!$W$17:$W$22,1,0)),1,0)</f>
        <v>0</v>
      </c>
      <c r="GF71" s="158">
        <f>IF(ISERROR(VLOOKUP(CC71,Accueil!$W$17:$W$22,1,0)),1,0)</f>
        <v>0</v>
      </c>
      <c r="GG71" s="158">
        <f>IF(ISERROR(VLOOKUP(CD71,Accueil!$W$17:$W$22,1,0)),1,0)</f>
        <v>0</v>
      </c>
      <c r="GH71" s="158">
        <f>IF(ISERROR(VLOOKUP(CE71,Accueil!$W$17:$W$22,1,0)),1,0)</f>
        <v>0</v>
      </c>
      <c r="GI71" s="158">
        <f>IF(ISERROR(VLOOKUP(CF71,Accueil!$W$17:$W$22,1,0)),1,0)</f>
        <v>0</v>
      </c>
      <c r="GJ71" s="158">
        <f>IF(ISERROR(VLOOKUP(CG71,Accueil!$W$17:$W$22,1,0)),1,0)</f>
        <v>0</v>
      </c>
      <c r="GK71" s="158">
        <f>IF(ISERROR(VLOOKUP(CH71,Accueil!$W$17:$W$22,1,0)),1,0)</f>
        <v>0</v>
      </c>
      <c r="GL71" s="158">
        <f>IF(ISERROR(VLOOKUP(CI71,Accueil!$W$17:$W$22,1,0)),1,0)</f>
        <v>0</v>
      </c>
      <c r="GM71" s="158">
        <f>IF(ISERROR(VLOOKUP(CJ71,Accueil!$W$17:$W$22,1,0)),1,0)</f>
        <v>0</v>
      </c>
      <c r="GN71" s="158">
        <f>IF(ISERROR(VLOOKUP(CK71,Accueil!$W$17:$W$22,1,0)),1,0)</f>
        <v>0</v>
      </c>
      <c r="GO71" s="158">
        <f>IF(ISERROR(VLOOKUP(CL71,Accueil!$W$17:$W$22,1,0)),1,0)</f>
        <v>0</v>
      </c>
      <c r="GP71" s="158">
        <f>IF(ISERROR(VLOOKUP(CM71,Accueil!$W$17:$W$22,1,0)),1,0)</f>
        <v>0</v>
      </c>
      <c r="GQ71" s="158">
        <f>IF(ISERROR(VLOOKUP(CN71,Accueil!$W$17:$W$22,1,0)),1,0)</f>
        <v>0</v>
      </c>
      <c r="GR71" s="158">
        <f>IF(ISERROR(VLOOKUP(CO71,Accueil!$W$17:$W$22,1,0)),1,0)</f>
        <v>0</v>
      </c>
      <c r="GS71" s="158">
        <f>IF(ISERROR(VLOOKUP(CP71,Accueil!$W$17:$W$22,1,0)),1,0)</f>
        <v>0</v>
      </c>
      <c r="GT71" s="158">
        <f>IF(ISERROR(VLOOKUP(CQ71,Accueil!$W$17:$W$22,1,0)),1,0)</f>
        <v>0</v>
      </c>
      <c r="GU71" s="158">
        <f>IF(ISERROR(VLOOKUP(CR71,Accueil!$W$17:$W$22,1,0)),1,0)</f>
        <v>0</v>
      </c>
      <c r="GV71" s="158">
        <f>IF(ISERROR(VLOOKUP(CS71,Accueil!$W$17:$W$22,1,0)),1,0)</f>
        <v>0</v>
      </c>
      <c r="GW71" s="158">
        <f>IF(ISERROR(VLOOKUP(CT71,Accueil!$W$17:$W$22,1,0)),1,0)</f>
        <v>0</v>
      </c>
      <c r="GX71" s="158">
        <f>IF(ISERROR(VLOOKUP(CU71,Accueil!$W$17:$W$22,1,0)),1,0)</f>
        <v>0</v>
      </c>
      <c r="GY71" s="158">
        <f>IF(ISERROR(VLOOKUP(CV71,Accueil!$W$17:$W$22,1,0)),1,0)</f>
        <v>0</v>
      </c>
      <c r="GZ71" s="158">
        <f>IF(ISERROR(VLOOKUP(CW71,Accueil!$W$17:$W$22,1,0)),1,0)</f>
        <v>0</v>
      </c>
      <c r="HA71" s="158">
        <f>IF(ISERROR(VLOOKUP(CX71,Accueil!$W$17:$W$22,1,0)),1,0)</f>
        <v>0</v>
      </c>
      <c r="HB71" s="158">
        <f>IF(ISERROR(VLOOKUP(CY71,Accueil!$W$17:$W$22,1,0)),1,0)</f>
        <v>0</v>
      </c>
      <c r="HC71" s="158">
        <f>IF(ISERROR(VLOOKUP(CZ71,Accueil!$W$17:$W$22,1,0)),1,0)</f>
        <v>0</v>
      </c>
      <c r="HD71" s="158">
        <f>IF(ISERROR(VLOOKUP(DA71,Accueil!$W$17:$W$22,1,0)),1,0)</f>
        <v>0</v>
      </c>
    </row>
    <row r="72" spans="1:212" ht="12.75" customHeight="1">
      <c r="A72" s="360"/>
      <c r="B72" s="12">
        <v>64</v>
      </c>
      <c r="C72" s="26" t="str">
        <f>IF(Accueil!E76="","",Accueil!E76)</f>
        <v/>
      </c>
      <c r="D72" s="27" t="str">
        <f>IF(Accueil!F76="","",Accueil!F76)</f>
        <v/>
      </c>
      <c r="E72" s="83" t="str">
        <f t="shared" si="6"/>
        <v/>
      </c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  <c r="AV72" s="244"/>
      <c r="AW72" s="244"/>
      <c r="AX72" s="244"/>
      <c r="AY72" s="244"/>
      <c r="AZ72" s="244"/>
      <c r="BA72" s="244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12">
        <v>64</v>
      </c>
      <c r="DC72" s="11" t="str">
        <f>IF(D72="","",COUNTIF(F72:DA72,Accueil!$AB$28)&amp;" / "&amp;COUNTIF($F$8:$DA$8,"&gt;0")-(COUNTIF(F72:DA72,Accueil!$AG$26)))</f>
        <v/>
      </c>
      <c r="DD72" s="110" t="str">
        <f>IF(D72="","",COUNTIF(F72:DA72,Accueil!$AB$26))</f>
        <v/>
      </c>
      <c r="DE72" s="110" t="str">
        <f>IF(D72="","",IF(COUNTIF($F$8:$DA$8,"&gt;=0")-(COUNTIF(G72:DB72,Accueil!$AG$26))&lt;0,0,COUNTIF($F$8:$DA$8,"&gt;=0")-(COUNTIF(G72:DB72,Accueil!$AG$26))))</f>
        <v/>
      </c>
      <c r="DF72" s="11" t="str">
        <f t="shared" si="7"/>
        <v/>
      </c>
      <c r="DG72" s="29" t="str">
        <f t="shared" si="8"/>
        <v/>
      </c>
      <c r="DH72" s="158">
        <f t="shared" si="9"/>
        <v>0</v>
      </c>
      <c r="DI72" s="158">
        <f>IF(ISERROR(VLOOKUP(F72,Accueil!$W$17:$W$22,1,0)),1,0)</f>
        <v>0</v>
      </c>
      <c r="DJ72" s="158">
        <f>IF(ISERROR(VLOOKUP(G72,Accueil!$W$17:$W$22,1,0)),1,0)</f>
        <v>0</v>
      </c>
      <c r="DK72" s="158">
        <f>IF(ISERROR(VLOOKUP(H72,Accueil!$W$17:$W$22,1,0)),1,0)</f>
        <v>0</v>
      </c>
      <c r="DL72" s="158">
        <f>IF(ISERROR(VLOOKUP(I72,Accueil!$W$17:$W$22,1,0)),1,0)</f>
        <v>0</v>
      </c>
      <c r="DM72" s="158">
        <f>IF(ISERROR(VLOOKUP(J72,Accueil!$W$17:$W$22,1,0)),1,0)</f>
        <v>0</v>
      </c>
      <c r="DN72" s="158">
        <f>IF(ISERROR(VLOOKUP(K72,Accueil!$W$17:$W$22,1,0)),1,0)</f>
        <v>0</v>
      </c>
      <c r="DO72" s="158">
        <f>IF(ISERROR(VLOOKUP(L72,Accueil!$W$17:$W$22,1,0)),1,0)</f>
        <v>0</v>
      </c>
      <c r="DP72" s="158">
        <f>IF(ISERROR(VLOOKUP(M72,Accueil!$W$17:$W$22,1,0)),1,0)</f>
        <v>0</v>
      </c>
      <c r="DQ72" s="158">
        <f>IF(ISERROR(VLOOKUP(N72,Accueil!$W$17:$W$22,1,0)),1,0)</f>
        <v>0</v>
      </c>
      <c r="DR72" s="158">
        <f>IF(ISERROR(VLOOKUP(O72,Accueil!$W$17:$W$22,1,0)),1,0)</f>
        <v>0</v>
      </c>
      <c r="DS72" s="158">
        <f>IF(ISERROR(VLOOKUP(P72,Accueil!$W$17:$W$22,1,0)),1,0)</f>
        <v>0</v>
      </c>
      <c r="DT72" s="158">
        <f>IF(ISERROR(VLOOKUP(Q72,Accueil!$W$17:$W$22,1,0)),1,0)</f>
        <v>0</v>
      </c>
      <c r="DU72" s="158">
        <f>IF(ISERROR(VLOOKUP(R72,Accueil!$W$17:$W$22,1,0)),1,0)</f>
        <v>0</v>
      </c>
      <c r="DV72" s="158">
        <f>IF(ISERROR(VLOOKUP(S72,Accueil!$W$17:$W$22,1,0)),1,0)</f>
        <v>0</v>
      </c>
      <c r="DW72" s="158">
        <f>IF(ISERROR(VLOOKUP(T72,Accueil!$W$17:$W$22,1,0)),1,0)</f>
        <v>0</v>
      </c>
      <c r="DX72" s="158">
        <f>IF(ISERROR(VLOOKUP(U72,Accueil!$W$17:$W$22,1,0)),1,0)</f>
        <v>0</v>
      </c>
      <c r="DY72" s="158">
        <f>IF(ISERROR(VLOOKUP(V72,Accueil!$W$17:$W$22,1,0)),1,0)</f>
        <v>0</v>
      </c>
      <c r="DZ72" s="158">
        <f>IF(ISERROR(VLOOKUP(W72,Accueil!$W$17:$W$22,1,0)),1,0)</f>
        <v>0</v>
      </c>
      <c r="EA72" s="158">
        <f>IF(ISERROR(VLOOKUP(X72,Accueil!$W$17:$W$22,1,0)),1,0)</f>
        <v>0</v>
      </c>
      <c r="EB72" s="158">
        <f>IF(ISERROR(VLOOKUP(Y72,Accueil!$W$17:$W$22,1,0)),1,0)</f>
        <v>0</v>
      </c>
      <c r="EC72" s="158">
        <f>IF(ISERROR(VLOOKUP(Z72,Accueil!$W$17:$W$22,1,0)),1,0)</f>
        <v>0</v>
      </c>
      <c r="ED72" s="158">
        <f>IF(ISERROR(VLOOKUP(AA72,Accueil!$W$17:$W$22,1,0)),1,0)</f>
        <v>0</v>
      </c>
      <c r="EE72" s="158">
        <f>IF(ISERROR(VLOOKUP(AB72,Accueil!$W$17:$W$22,1,0)),1,0)</f>
        <v>0</v>
      </c>
      <c r="EF72" s="158">
        <f>IF(ISERROR(VLOOKUP(AC72,Accueil!$W$17:$W$22,1,0)),1,0)</f>
        <v>0</v>
      </c>
      <c r="EG72" s="158">
        <f>IF(ISERROR(VLOOKUP(AD72,Accueil!$W$17:$W$22,1,0)),1,0)</f>
        <v>0</v>
      </c>
      <c r="EH72" s="158">
        <f>IF(ISERROR(VLOOKUP(AE72,Accueil!$W$17:$W$22,1,0)),1,0)</f>
        <v>0</v>
      </c>
      <c r="EI72" s="158">
        <f>IF(ISERROR(VLOOKUP(AF72,Accueil!$W$17:$W$22,1,0)),1,0)</f>
        <v>0</v>
      </c>
      <c r="EJ72" s="158">
        <f>IF(ISERROR(VLOOKUP(AG72,Accueil!$W$17:$W$22,1,0)),1,0)</f>
        <v>0</v>
      </c>
      <c r="EK72" s="158">
        <f>IF(ISERROR(VLOOKUP(AH72,Accueil!$W$17:$W$22,1,0)),1,0)</f>
        <v>0</v>
      </c>
      <c r="EL72" s="158">
        <f>IF(ISERROR(VLOOKUP(AI72,Accueil!$W$17:$W$22,1,0)),1,0)</f>
        <v>0</v>
      </c>
      <c r="EM72" s="158">
        <f>IF(ISERROR(VLOOKUP(AJ72,Accueil!$W$17:$W$22,1,0)),1,0)</f>
        <v>0</v>
      </c>
      <c r="EN72" s="158">
        <f>IF(ISERROR(VLOOKUP(AK72,Accueil!$W$17:$W$22,1,0)),1,0)</f>
        <v>0</v>
      </c>
      <c r="EO72" s="158">
        <f>IF(ISERROR(VLOOKUP(AL72,Accueil!$W$17:$W$22,1,0)),1,0)</f>
        <v>0</v>
      </c>
      <c r="EP72" s="158">
        <f>IF(ISERROR(VLOOKUP(AM72,Accueil!$W$17:$W$22,1,0)),1,0)</f>
        <v>0</v>
      </c>
      <c r="EQ72" s="158">
        <f>IF(ISERROR(VLOOKUP(AN72,Accueil!$W$17:$W$22,1,0)),1,0)</f>
        <v>0</v>
      </c>
      <c r="ER72" s="158">
        <f>IF(ISERROR(VLOOKUP(AO72,Accueil!$W$17:$W$22,1,0)),1,0)</f>
        <v>0</v>
      </c>
      <c r="ES72" s="158">
        <f>IF(ISERROR(VLOOKUP(AP72,Accueil!$W$17:$W$22,1,0)),1,0)</f>
        <v>0</v>
      </c>
      <c r="ET72" s="158">
        <f>IF(ISERROR(VLOOKUP(AQ72,Accueil!$W$17:$W$22,1,0)),1,0)</f>
        <v>0</v>
      </c>
      <c r="EU72" s="158">
        <f>IF(ISERROR(VLOOKUP(AR72,Accueil!$W$17:$W$22,1,0)),1,0)</f>
        <v>0</v>
      </c>
      <c r="EV72" s="158">
        <f>IF(ISERROR(VLOOKUP(AS72,Accueil!$W$17:$W$22,1,0)),1,0)</f>
        <v>0</v>
      </c>
      <c r="EW72" s="158">
        <f>IF(ISERROR(VLOOKUP(AT72,Accueil!$W$17:$W$22,1,0)),1,0)</f>
        <v>0</v>
      </c>
      <c r="EX72" s="158">
        <f>IF(ISERROR(VLOOKUP(AU72,Accueil!$W$17:$W$22,1,0)),1,0)</f>
        <v>0</v>
      </c>
      <c r="EY72" s="158">
        <f>IF(ISERROR(VLOOKUP(AV72,Accueil!$W$17:$W$22,1,0)),1,0)</f>
        <v>0</v>
      </c>
      <c r="EZ72" s="158">
        <f>IF(ISERROR(VLOOKUP(AW72,Accueil!$W$17:$W$22,1,0)),1,0)</f>
        <v>0</v>
      </c>
      <c r="FA72" s="158">
        <f>IF(ISERROR(VLOOKUP(AX72,Accueil!$W$17:$W$22,1,0)),1,0)</f>
        <v>0</v>
      </c>
      <c r="FB72" s="158">
        <f>IF(ISERROR(VLOOKUP(AY72,Accueil!$W$17:$W$22,1,0)),1,0)</f>
        <v>0</v>
      </c>
      <c r="FC72" s="158">
        <f>IF(ISERROR(VLOOKUP(AZ72,Accueil!$W$17:$W$22,1,0)),1,0)</f>
        <v>0</v>
      </c>
      <c r="FD72" s="158">
        <f>IF(ISERROR(VLOOKUP(BA72,Accueil!$W$17:$W$22,1,0)),1,0)</f>
        <v>0</v>
      </c>
      <c r="FE72" s="158">
        <f>IF(ISERROR(VLOOKUP(BB72,Accueil!$W$17:$W$22,1,0)),1,0)</f>
        <v>0</v>
      </c>
      <c r="FF72" s="158">
        <f>IF(ISERROR(VLOOKUP(BC72,Accueil!$W$17:$W$22,1,0)),1,0)</f>
        <v>0</v>
      </c>
      <c r="FG72" s="158">
        <f>IF(ISERROR(VLOOKUP(BD72,Accueil!$W$17:$W$22,1,0)),1,0)</f>
        <v>0</v>
      </c>
      <c r="FH72" s="158">
        <f>IF(ISERROR(VLOOKUP(BE72,Accueil!$W$17:$W$22,1,0)),1,0)</f>
        <v>0</v>
      </c>
      <c r="FI72" s="158">
        <f>IF(ISERROR(VLOOKUP(BF72,Accueil!$W$17:$W$22,1,0)),1,0)</f>
        <v>0</v>
      </c>
      <c r="FJ72" s="158">
        <f>IF(ISERROR(VLOOKUP(BG72,Accueil!$W$17:$W$22,1,0)),1,0)</f>
        <v>0</v>
      </c>
      <c r="FK72" s="158">
        <f>IF(ISERROR(VLOOKUP(BH72,Accueil!$W$17:$W$22,1,0)),1,0)</f>
        <v>0</v>
      </c>
      <c r="FL72" s="158">
        <f>IF(ISERROR(VLOOKUP(BI72,Accueil!$W$17:$W$22,1,0)),1,0)</f>
        <v>0</v>
      </c>
      <c r="FM72" s="158">
        <f>IF(ISERROR(VLOOKUP(BJ72,Accueil!$W$17:$W$22,1,0)),1,0)</f>
        <v>0</v>
      </c>
      <c r="FN72" s="158">
        <f>IF(ISERROR(VLOOKUP(BK72,Accueil!$W$17:$W$22,1,0)),1,0)</f>
        <v>0</v>
      </c>
      <c r="FO72" s="158">
        <f>IF(ISERROR(VLOOKUP(BL72,Accueil!$W$17:$W$22,1,0)),1,0)</f>
        <v>0</v>
      </c>
      <c r="FP72" s="158">
        <f>IF(ISERROR(VLOOKUP(BM72,Accueil!$W$17:$W$22,1,0)),1,0)</f>
        <v>0</v>
      </c>
      <c r="FQ72" s="158">
        <f>IF(ISERROR(VLOOKUP(BN72,Accueil!$W$17:$W$22,1,0)),1,0)</f>
        <v>0</v>
      </c>
      <c r="FR72" s="158">
        <f>IF(ISERROR(VLOOKUP(BO72,Accueil!$W$17:$W$22,1,0)),1,0)</f>
        <v>0</v>
      </c>
      <c r="FS72" s="158">
        <f>IF(ISERROR(VLOOKUP(BP72,Accueil!$W$17:$W$22,1,0)),1,0)</f>
        <v>0</v>
      </c>
      <c r="FT72" s="158">
        <f>IF(ISERROR(VLOOKUP(BQ72,Accueil!$W$17:$W$22,1,0)),1,0)</f>
        <v>0</v>
      </c>
      <c r="FU72" s="158">
        <f>IF(ISERROR(VLOOKUP(BR72,Accueil!$W$17:$W$22,1,0)),1,0)</f>
        <v>0</v>
      </c>
      <c r="FV72" s="158">
        <f>IF(ISERROR(VLOOKUP(BS72,Accueil!$W$17:$W$22,1,0)),1,0)</f>
        <v>0</v>
      </c>
      <c r="FW72" s="158">
        <f>IF(ISERROR(VLOOKUP(BT72,Accueil!$W$17:$W$22,1,0)),1,0)</f>
        <v>0</v>
      </c>
      <c r="FX72" s="158">
        <f>IF(ISERROR(VLOOKUP(BU72,Accueil!$W$17:$W$22,1,0)),1,0)</f>
        <v>0</v>
      </c>
      <c r="FY72" s="158">
        <f>IF(ISERROR(VLOOKUP(BV72,Accueil!$W$17:$W$22,1,0)),1,0)</f>
        <v>0</v>
      </c>
      <c r="FZ72" s="158">
        <f>IF(ISERROR(VLOOKUP(BW72,Accueil!$W$17:$W$22,1,0)),1,0)</f>
        <v>0</v>
      </c>
      <c r="GA72" s="158">
        <f>IF(ISERROR(VLOOKUP(BX72,Accueil!$W$17:$W$22,1,0)),1,0)</f>
        <v>0</v>
      </c>
      <c r="GB72" s="158">
        <f>IF(ISERROR(VLOOKUP(BY72,Accueil!$W$17:$W$22,1,0)),1,0)</f>
        <v>0</v>
      </c>
      <c r="GC72" s="158">
        <f>IF(ISERROR(VLOOKUP(BZ72,Accueil!$W$17:$W$22,1,0)),1,0)</f>
        <v>0</v>
      </c>
      <c r="GD72" s="158">
        <f>IF(ISERROR(VLOOKUP(CA72,Accueil!$W$17:$W$22,1,0)),1,0)</f>
        <v>0</v>
      </c>
      <c r="GE72" s="158">
        <f>IF(ISERROR(VLOOKUP(CB72,Accueil!$W$17:$W$22,1,0)),1,0)</f>
        <v>0</v>
      </c>
      <c r="GF72" s="158">
        <f>IF(ISERROR(VLOOKUP(CC72,Accueil!$W$17:$W$22,1,0)),1,0)</f>
        <v>0</v>
      </c>
      <c r="GG72" s="158">
        <f>IF(ISERROR(VLOOKUP(CD72,Accueil!$W$17:$W$22,1,0)),1,0)</f>
        <v>0</v>
      </c>
      <c r="GH72" s="158">
        <f>IF(ISERROR(VLOOKUP(CE72,Accueil!$W$17:$W$22,1,0)),1,0)</f>
        <v>0</v>
      </c>
      <c r="GI72" s="158">
        <f>IF(ISERROR(VLOOKUP(CF72,Accueil!$W$17:$W$22,1,0)),1,0)</f>
        <v>0</v>
      </c>
      <c r="GJ72" s="158">
        <f>IF(ISERROR(VLOOKUP(CG72,Accueil!$W$17:$W$22,1,0)),1,0)</f>
        <v>0</v>
      </c>
      <c r="GK72" s="158">
        <f>IF(ISERROR(VLOOKUP(CH72,Accueil!$W$17:$W$22,1,0)),1,0)</f>
        <v>0</v>
      </c>
      <c r="GL72" s="158">
        <f>IF(ISERROR(VLOOKUP(CI72,Accueil!$W$17:$W$22,1,0)),1,0)</f>
        <v>0</v>
      </c>
      <c r="GM72" s="158">
        <f>IF(ISERROR(VLOOKUP(CJ72,Accueil!$W$17:$W$22,1,0)),1,0)</f>
        <v>0</v>
      </c>
      <c r="GN72" s="158">
        <f>IF(ISERROR(VLOOKUP(CK72,Accueil!$W$17:$W$22,1,0)),1,0)</f>
        <v>0</v>
      </c>
      <c r="GO72" s="158">
        <f>IF(ISERROR(VLOOKUP(CL72,Accueil!$W$17:$W$22,1,0)),1,0)</f>
        <v>0</v>
      </c>
      <c r="GP72" s="158">
        <f>IF(ISERROR(VLOOKUP(CM72,Accueil!$W$17:$W$22,1,0)),1,0)</f>
        <v>0</v>
      </c>
      <c r="GQ72" s="158">
        <f>IF(ISERROR(VLOOKUP(CN72,Accueil!$W$17:$W$22,1,0)),1,0)</f>
        <v>0</v>
      </c>
      <c r="GR72" s="158">
        <f>IF(ISERROR(VLOOKUP(CO72,Accueil!$W$17:$W$22,1,0)),1,0)</f>
        <v>0</v>
      </c>
      <c r="GS72" s="158">
        <f>IF(ISERROR(VLOOKUP(CP72,Accueil!$W$17:$W$22,1,0)),1,0)</f>
        <v>0</v>
      </c>
      <c r="GT72" s="158">
        <f>IF(ISERROR(VLOOKUP(CQ72,Accueil!$W$17:$W$22,1,0)),1,0)</f>
        <v>0</v>
      </c>
      <c r="GU72" s="158">
        <f>IF(ISERROR(VLOOKUP(CR72,Accueil!$W$17:$W$22,1,0)),1,0)</f>
        <v>0</v>
      </c>
      <c r="GV72" s="158">
        <f>IF(ISERROR(VLOOKUP(CS72,Accueil!$W$17:$W$22,1,0)),1,0)</f>
        <v>0</v>
      </c>
      <c r="GW72" s="158">
        <f>IF(ISERROR(VLOOKUP(CT72,Accueil!$W$17:$W$22,1,0)),1,0)</f>
        <v>0</v>
      </c>
      <c r="GX72" s="158">
        <f>IF(ISERROR(VLOOKUP(CU72,Accueil!$W$17:$W$22,1,0)),1,0)</f>
        <v>0</v>
      </c>
      <c r="GY72" s="158">
        <f>IF(ISERROR(VLOOKUP(CV72,Accueil!$W$17:$W$22,1,0)),1,0)</f>
        <v>0</v>
      </c>
      <c r="GZ72" s="158">
        <f>IF(ISERROR(VLOOKUP(CW72,Accueil!$W$17:$W$22,1,0)),1,0)</f>
        <v>0</v>
      </c>
      <c r="HA72" s="158">
        <f>IF(ISERROR(VLOOKUP(CX72,Accueil!$W$17:$W$22,1,0)),1,0)</f>
        <v>0</v>
      </c>
      <c r="HB72" s="158">
        <f>IF(ISERROR(VLOOKUP(CY72,Accueil!$W$17:$W$22,1,0)),1,0)</f>
        <v>0</v>
      </c>
      <c r="HC72" s="158">
        <f>IF(ISERROR(VLOOKUP(CZ72,Accueil!$W$17:$W$22,1,0)),1,0)</f>
        <v>0</v>
      </c>
      <c r="HD72" s="158">
        <f>IF(ISERROR(VLOOKUP(DA72,Accueil!$W$17:$W$22,1,0)),1,0)</f>
        <v>0</v>
      </c>
    </row>
    <row r="73" spans="1:212" ht="12.75" customHeight="1">
      <c r="A73" s="360"/>
      <c r="B73" s="12">
        <v>65</v>
      </c>
      <c r="C73" s="26" t="str">
        <f>IF(Accueil!E77="","",Accueil!E77)</f>
        <v/>
      </c>
      <c r="D73" s="27" t="str">
        <f>IF(Accueil!F77="","",Accueil!F77)</f>
        <v/>
      </c>
      <c r="E73" s="83" t="str">
        <f t="shared" si="6"/>
        <v/>
      </c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4"/>
      <c r="AS73" s="244"/>
      <c r="AT73" s="244"/>
      <c r="AU73" s="244"/>
      <c r="AV73" s="244"/>
      <c r="AW73" s="244"/>
      <c r="AX73" s="244"/>
      <c r="AY73" s="244"/>
      <c r="AZ73" s="244"/>
      <c r="BA73" s="244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12">
        <v>65</v>
      </c>
      <c r="DC73" s="11" t="str">
        <f>IF(D73="","",COUNTIF(F73:DA73,Accueil!$AB$28)&amp;" / "&amp;COUNTIF($F$8:$DA$8,"&gt;0")-(COUNTIF(F73:DA73,Accueil!$AG$26)))</f>
        <v/>
      </c>
      <c r="DD73" s="110" t="str">
        <f>IF(D73="","",COUNTIF(F73:DA73,Accueil!$AB$26))</f>
        <v/>
      </c>
      <c r="DE73" s="110" t="str">
        <f>IF(D73="","",IF(COUNTIF($F$8:$DA$8,"&gt;=0")-(COUNTIF(G73:DB73,Accueil!$AG$26))&lt;0,0,COUNTIF($F$8:$DA$8,"&gt;=0")-(COUNTIF(G73:DB73,Accueil!$AG$26))))</f>
        <v/>
      </c>
      <c r="DF73" s="11" t="str">
        <f t="shared" si="7"/>
        <v/>
      </c>
      <c r="DG73" s="29" t="str">
        <f t="shared" si="8"/>
        <v/>
      </c>
      <c r="DH73" s="158">
        <f t="shared" si="9"/>
        <v>0</v>
      </c>
      <c r="DI73" s="158">
        <f>IF(ISERROR(VLOOKUP(F73,Accueil!$W$17:$W$22,1,0)),1,0)</f>
        <v>0</v>
      </c>
      <c r="DJ73" s="158">
        <f>IF(ISERROR(VLOOKUP(G73,Accueil!$W$17:$W$22,1,0)),1,0)</f>
        <v>0</v>
      </c>
      <c r="DK73" s="158">
        <f>IF(ISERROR(VLOOKUP(H73,Accueil!$W$17:$W$22,1,0)),1,0)</f>
        <v>0</v>
      </c>
      <c r="DL73" s="158">
        <f>IF(ISERROR(VLOOKUP(I73,Accueil!$W$17:$W$22,1,0)),1,0)</f>
        <v>0</v>
      </c>
      <c r="DM73" s="158">
        <f>IF(ISERROR(VLOOKUP(J73,Accueil!$W$17:$W$22,1,0)),1,0)</f>
        <v>0</v>
      </c>
      <c r="DN73" s="158">
        <f>IF(ISERROR(VLOOKUP(K73,Accueil!$W$17:$W$22,1,0)),1,0)</f>
        <v>0</v>
      </c>
      <c r="DO73" s="158">
        <f>IF(ISERROR(VLOOKUP(L73,Accueil!$W$17:$W$22,1,0)),1,0)</f>
        <v>0</v>
      </c>
      <c r="DP73" s="158">
        <f>IF(ISERROR(VLOOKUP(M73,Accueil!$W$17:$W$22,1,0)),1,0)</f>
        <v>0</v>
      </c>
      <c r="DQ73" s="158">
        <f>IF(ISERROR(VLOOKUP(N73,Accueil!$W$17:$W$22,1,0)),1,0)</f>
        <v>0</v>
      </c>
      <c r="DR73" s="158">
        <f>IF(ISERROR(VLOOKUP(O73,Accueil!$W$17:$W$22,1,0)),1,0)</f>
        <v>0</v>
      </c>
      <c r="DS73" s="158">
        <f>IF(ISERROR(VLOOKUP(P73,Accueil!$W$17:$W$22,1,0)),1,0)</f>
        <v>0</v>
      </c>
      <c r="DT73" s="158">
        <f>IF(ISERROR(VLOOKUP(Q73,Accueil!$W$17:$W$22,1,0)),1,0)</f>
        <v>0</v>
      </c>
      <c r="DU73" s="158">
        <f>IF(ISERROR(VLOOKUP(R73,Accueil!$W$17:$W$22,1,0)),1,0)</f>
        <v>0</v>
      </c>
      <c r="DV73" s="158">
        <f>IF(ISERROR(VLOOKUP(S73,Accueil!$W$17:$W$22,1,0)),1,0)</f>
        <v>0</v>
      </c>
      <c r="DW73" s="158">
        <f>IF(ISERROR(VLOOKUP(T73,Accueil!$W$17:$W$22,1,0)),1,0)</f>
        <v>0</v>
      </c>
      <c r="DX73" s="158">
        <f>IF(ISERROR(VLOOKUP(U73,Accueil!$W$17:$W$22,1,0)),1,0)</f>
        <v>0</v>
      </c>
      <c r="DY73" s="158">
        <f>IF(ISERROR(VLOOKUP(V73,Accueil!$W$17:$W$22,1,0)),1,0)</f>
        <v>0</v>
      </c>
      <c r="DZ73" s="158">
        <f>IF(ISERROR(VLOOKUP(W73,Accueil!$W$17:$W$22,1,0)),1,0)</f>
        <v>0</v>
      </c>
      <c r="EA73" s="158">
        <f>IF(ISERROR(VLOOKUP(X73,Accueil!$W$17:$W$22,1,0)),1,0)</f>
        <v>0</v>
      </c>
      <c r="EB73" s="158">
        <f>IF(ISERROR(VLOOKUP(Y73,Accueil!$W$17:$W$22,1,0)),1,0)</f>
        <v>0</v>
      </c>
      <c r="EC73" s="158">
        <f>IF(ISERROR(VLOOKUP(Z73,Accueil!$W$17:$W$22,1,0)),1,0)</f>
        <v>0</v>
      </c>
      <c r="ED73" s="158">
        <f>IF(ISERROR(VLOOKUP(AA73,Accueil!$W$17:$W$22,1,0)),1,0)</f>
        <v>0</v>
      </c>
      <c r="EE73" s="158">
        <f>IF(ISERROR(VLOOKUP(AB73,Accueil!$W$17:$W$22,1,0)),1,0)</f>
        <v>0</v>
      </c>
      <c r="EF73" s="158">
        <f>IF(ISERROR(VLOOKUP(AC73,Accueil!$W$17:$W$22,1,0)),1,0)</f>
        <v>0</v>
      </c>
      <c r="EG73" s="158">
        <f>IF(ISERROR(VLOOKUP(AD73,Accueil!$W$17:$W$22,1,0)),1,0)</f>
        <v>0</v>
      </c>
      <c r="EH73" s="158">
        <f>IF(ISERROR(VLOOKUP(AE73,Accueil!$W$17:$W$22,1,0)),1,0)</f>
        <v>0</v>
      </c>
      <c r="EI73" s="158">
        <f>IF(ISERROR(VLOOKUP(AF73,Accueil!$W$17:$W$22,1,0)),1,0)</f>
        <v>0</v>
      </c>
      <c r="EJ73" s="158">
        <f>IF(ISERROR(VLOOKUP(AG73,Accueil!$W$17:$W$22,1,0)),1,0)</f>
        <v>0</v>
      </c>
      <c r="EK73" s="158">
        <f>IF(ISERROR(VLOOKUP(AH73,Accueil!$W$17:$W$22,1,0)),1,0)</f>
        <v>0</v>
      </c>
      <c r="EL73" s="158">
        <f>IF(ISERROR(VLOOKUP(AI73,Accueil!$W$17:$W$22,1,0)),1,0)</f>
        <v>0</v>
      </c>
      <c r="EM73" s="158">
        <f>IF(ISERROR(VLOOKUP(AJ73,Accueil!$W$17:$W$22,1,0)),1,0)</f>
        <v>0</v>
      </c>
      <c r="EN73" s="158">
        <f>IF(ISERROR(VLOOKUP(AK73,Accueil!$W$17:$W$22,1,0)),1,0)</f>
        <v>0</v>
      </c>
      <c r="EO73" s="158">
        <f>IF(ISERROR(VLOOKUP(AL73,Accueil!$W$17:$W$22,1,0)),1,0)</f>
        <v>0</v>
      </c>
      <c r="EP73" s="158">
        <f>IF(ISERROR(VLOOKUP(AM73,Accueil!$W$17:$W$22,1,0)),1,0)</f>
        <v>0</v>
      </c>
      <c r="EQ73" s="158">
        <f>IF(ISERROR(VLOOKUP(AN73,Accueil!$W$17:$W$22,1,0)),1,0)</f>
        <v>0</v>
      </c>
      <c r="ER73" s="158">
        <f>IF(ISERROR(VLOOKUP(AO73,Accueil!$W$17:$W$22,1,0)),1,0)</f>
        <v>0</v>
      </c>
      <c r="ES73" s="158">
        <f>IF(ISERROR(VLOOKUP(AP73,Accueil!$W$17:$W$22,1,0)),1,0)</f>
        <v>0</v>
      </c>
      <c r="ET73" s="158">
        <f>IF(ISERROR(VLOOKUP(AQ73,Accueil!$W$17:$W$22,1,0)),1,0)</f>
        <v>0</v>
      </c>
      <c r="EU73" s="158">
        <f>IF(ISERROR(VLOOKUP(AR73,Accueil!$W$17:$W$22,1,0)),1,0)</f>
        <v>0</v>
      </c>
      <c r="EV73" s="158">
        <f>IF(ISERROR(VLOOKUP(AS73,Accueil!$W$17:$W$22,1,0)),1,0)</f>
        <v>0</v>
      </c>
      <c r="EW73" s="158">
        <f>IF(ISERROR(VLOOKUP(AT73,Accueil!$W$17:$W$22,1,0)),1,0)</f>
        <v>0</v>
      </c>
      <c r="EX73" s="158">
        <f>IF(ISERROR(VLOOKUP(AU73,Accueil!$W$17:$W$22,1,0)),1,0)</f>
        <v>0</v>
      </c>
      <c r="EY73" s="158">
        <f>IF(ISERROR(VLOOKUP(AV73,Accueil!$W$17:$W$22,1,0)),1,0)</f>
        <v>0</v>
      </c>
      <c r="EZ73" s="158">
        <f>IF(ISERROR(VLOOKUP(AW73,Accueil!$W$17:$W$22,1,0)),1,0)</f>
        <v>0</v>
      </c>
      <c r="FA73" s="158">
        <f>IF(ISERROR(VLOOKUP(AX73,Accueil!$W$17:$W$22,1,0)),1,0)</f>
        <v>0</v>
      </c>
      <c r="FB73" s="158">
        <f>IF(ISERROR(VLOOKUP(AY73,Accueil!$W$17:$W$22,1,0)),1,0)</f>
        <v>0</v>
      </c>
      <c r="FC73" s="158">
        <f>IF(ISERROR(VLOOKUP(AZ73,Accueil!$W$17:$W$22,1,0)),1,0)</f>
        <v>0</v>
      </c>
      <c r="FD73" s="158">
        <f>IF(ISERROR(VLOOKUP(BA73,Accueil!$W$17:$W$22,1,0)),1,0)</f>
        <v>0</v>
      </c>
      <c r="FE73" s="158">
        <f>IF(ISERROR(VLOOKUP(BB73,Accueil!$W$17:$W$22,1,0)),1,0)</f>
        <v>0</v>
      </c>
      <c r="FF73" s="158">
        <f>IF(ISERROR(VLOOKUP(BC73,Accueil!$W$17:$W$22,1,0)),1,0)</f>
        <v>0</v>
      </c>
      <c r="FG73" s="158">
        <f>IF(ISERROR(VLOOKUP(BD73,Accueil!$W$17:$W$22,1,0)),1,0)</f>
        <v>0</v>
      </c>
      <c r="FH73" s="158">
        <f>IF(ISERROR(VLOOKUP(BE73,Accueil!$W$17:$W$22,1,0)),1,0)</f>
        <v>0</v>
      </c>
      <c r="FI73" s="158">
        <f>IF(ISERROR(VLOOKUP(BF73,Accueil!$W$17:$W$22,1,0)),1,0)</f>
        <v>0</v>
      </c>
      <c r="FJ73" s="158">
        <f>IF(ISERROR(VLOOKUP(BG73,Accueil!$W$17:$W$22,1,0)),1,0)</f>
        <v>0</v>
      </c>
      <c r="FK73" s="158">
        <f>IF(ISERROR(VLOOKUP(BH73,Accueil!$W$17:$W$22,1,0)),1,0)</f>
        <v>0</v>
      </c>
      <c r="FL73" s="158">
        <f>IF(ISERROR(VLOOKUP(BI73,Accueil!$W$17:$W$22,1,0)),1,0)</f>
        <v>0</v>
      </c>
      <c r="FM73" s="158">
        <f>IF(ISERROR(VLOOKUP(BJ73,Accueil!$W$17:$W$22,1,0)),1,0)</f>
        <v>0</v>
      </c>
      <c r="FN73" s="158">
        <f>IF(ISERROR(VLOOKUP(BK73,Accueil!$W$17:$W$22,1,0)),1,0)</f>
        <v>0</v>
      </c>
      <c r="FO73" s="158">
        <f>IF(ISERROR(VLOOKUP(BL73,Accueil!$W$17:$W$22,1,0)),1,0)</f>
        <v>0</v>
      </c>
      <c r="FP73" s="158">
        <f>IF(ISERROR(VLOOKUP(BM73,Accueil!$W$17:$W$22,1,0)),1,0)</f>
        <v>0</v>
      </c>
      <c r="FQ73" s="158">
        <f>IF(ISERROR(VLOOKUP(BN73,Accueil!$W$17:$W$22,1,0)),1,0)</f>
        <v>0</v>
      </c>
      <c r="FR73" s="158">
        <f>IF(ISERROR(VLOOKUP(BO73,Accueil!$W$17:$W$22,1,0)),1,0)</f>
        <v>0</v>
      </c>
      <c r="FS73" s="158">
        <f>IF(ISERROR(VLOOKUP(BP73,Accueil!$W$17:$W$22,1,0)),1,0)</f>
        <v>0</v>
      </c>
      <c r="FT73" s="158">
        <f>IF(ISERROR(VLOOKUP(BQ73,Accueil!$W$17:$W$22,1,0)),1,0)</f>
        <v>0</v>
      </c>
      <c r="FU73" s="158">
        <f>IF(ISERROR(VLOOKUP(BR73,Accueil!$W$17:$W$22,1,0)),1,0)</f>
        <v>0</v>
      </c>
      <c r="FV73" s="158">
        <f>IF(ISERROR(VLOOKUP(BS73,Accueil!$W$17:$W$22,1,0)),1,0)</f>
        <v>0</v>
      </c>
      <c r="FW73" s="158">
        <f>IF(ISERROR(VLOOKUP(BT73,Accueil!$W$17:$W$22,1,0)),1,0)</f>
        <v>0</v>
      </c>
      <c r="FX73" s="158">
        <f>IF(ISERROR(VLOOKUP(BU73,Accueil!$W$17:$W$22,1,0)),1,0)</f>
        <v>0</v>
      </c>
      <c r="FY73" s="158">
        <f>IF(ISERROR(VLOOKUP(BV73,Accueil!$W$17:$W$22,1,0)),1,0)</f>
        <v>0</v>
      </c>
      <c r="FZ73" s="158">
        <f>IF(ISERROR(VLOOKUP(BW73,Accueil!$W$17:$W$22,1,0)),1,0)</f>
        <v>0</v>
      </c>
      <c r="GA73" s="158">
        <f>IF(ISERROR(VLOOKUP(BX73,Accueil!$W$17:$W$22,1,0)),1,0)</f>
        <v>0</v>
      </c>
      <c r="GB73" s="158">
        <f>IF(ISERROR(VLOOKUP(BY73,Accueil!$W$17:$W$22,1,0)),1,0)</f>
        <v>0</v>
      </c>
      <c r="GC73" s="158">
        <f>IF(ISERROR(VLOOKUP(BZ73,Accueil!$W$17:$W$22,1,0)),1,0)</f>
        <v>0</v>
      </c>
      <c r="GD73" s="158">
        <f>IF(ISERROR(VLOOKUP(CA73,Accueil!$W$17:$W$22,1,0)),1,0)</f>
        <v>0</v>
      </c>
      <c r="GE73" s="158">
        <f>IF(ISERROR(VLOOKUP(CB73,Accueil!$W$17:$W$22,1,0)),1,0)</f>
        <v>0</v>
      </c>
      <c r="GF73" s="158">
        <f>IF(ISERROR(VLOOKUP(CC73,Accueil!$W$17:$W$22,1,0)),1,0)</f>
        <v>0</v>
      </c>
      <c r="GG73" s="158">
        <f>IF(ISERROR(VLOOKUP(CD73,Accueil!$W$17:$W$22,1,0)),1,0)</f>
        <v>0</v>
      </c>
      <c r="GH73" s="158">
        <f>IF(ISERROR(VLOOKUP(CE73,Accueil!$W$17:$W$22,1,0)),1,0)</f>
        <v>0</v>
      </c>
      <c r="GI73" s="158">
        <f>IF(ISERROR(VLOOKUP(CF73,Accueil!$W$17:$W$22,1,0)),1,0)</f>
        <v>0</v>
      </c>
      <c r="GJ73" s="158">
        <f>IF(ISERROR(VLOOKUP(CG73,Accueil!$W$17:$W$22,1,0)),1,0)</f>
        <v>0</v>
      </c>
      <c r="GK73" s="158">
        <f>IF(ISERROR(VLOOKUP(CH73,Accueil!$W$17:$W$22,1,0)),1,0)</f>
        <v>0</v>
      </c>
      <c r="GL73" s="158">
        <f>IF(ISERROR(VLOOKUP(CI73,Accueil!$W$17:$W$22,1,0)),1,0)</f>
        <v>0</v>
      </c>
      <c r="GM73" s="158">
        <f>IF(ISERROR(VLOOKUP(CJ73,Accueil!$W$17:$W$22,1,0)),1,0)</f>
        <v>0</v>
      </c>
      <c r="GN73" s="158">
        <f>IF(ISERROR(VLOOKUP(CK73,Accueil!$W$17:$W$22,1,0)),1,0)</f>
        <v>0</v>
      </c>
      <c r="GO73" s="158">
        <f>IF(ISERROR(VLOOKUP(CL73,Accueil!$W$17:$W$22,1,0)),1,0)</f>
        <v>0</v>
      </c>
      <c r="GP73" s="158">
        <f>IF(ISERROR(VLOOKUP(CM73,Accueil!$W$17:$W$22,1,0)),1,0)</f>
        <v>0</v>
      </c>
      <c r="GQ73" s="158">
        <f>IF(ISERROR(VLOOKUP(CN73,Accueil!$W$17:$W$22,1,0)),1,0)</f>
        <v>0</v>
      </c>
      <c r="GR73" s="158">
        <f>IF(ISERROR(VLOOKUP(CO73,Accueil!$W$17:$W$22,1,0)),1,0)</f>
        <v>0</v>
      </c>
      <c r="GS73" s="158">
        <f>IF(ISERROR(VLOOKUP(CP73,Accueil!$W$17:$W$22,1,0)),1,0)</f>
        <v>0</v>
      </c>
      <c r="GT73" s="158">
        <f>IF(ISERROR(VLOOKUP(CQ73,Accueil!$W$17:$W$22,1,0)),1,0)</f>
        <v>0</v>
      </c>
      <c r="GU73" s="158">
        <f>IF(ISERROR(VLOOKUP(CR73,Accueil!$W$17:$W$22,1,0)),1,0)</f>
        <v>0</v>
      </c>
      <c r="GV73" s="158">
        <f>IF(ISERROR(VLOOKUP(CS73,Accueil!$W$17:$W$22,1,0)),1,0)</f>
        <v>0</v>
      </c>
      <c r="GW73" s="158">
        <f>IF(ISERROR(VLOOKUP(CT73,Accueil!$W$17:$W$22,1,0)),1,0)</f>
        <v>0</v>
      </c>
      <c r="GX73" s="158">
        <f>IF(ISERROR(VLOOKUP(CU73,Accueil!$W$17:$W$22,1,0)),1,0)</f>
        <v>0</v>
      </c>
      <c r="GY73" s="158">
        <f>IF(ISERROR(VLOOKUP(CV73,Accueil!$W$17:$W$22,1,0)),1,0)</f>
        <v>0</v>
      </c>
      <c r="GZ73" s="158">
        <f>IF(ISERROR(VLOOKUP(CW73,Accueil!$W$17:$W$22,1,0)),1,0)</f>
        <v>0</v>
      </c>
      <c r="HA73" s="158">
        <f>IF(ISERROR(VLOOKUP(CX73,Accueil!$W$17:$W$22,1,0)),1,0)</f>
        <v>0</v>
      </c>
      <c r="HB73" s="158">
        <f>IF(ISERROR(VLOOKUP(CY73,Accueil!$W$17:$W$22,1,0)),1,0)</f>
        <v>0</v>
      </c>
      <c r="HC73" s="158">
        <f>IF(ISERROR(VLOOKUP(CZ73,Accueil!$W$17:$W$22,1,0)),1,0)</f>
        <v>0</v>
      </c>
      <c r="HD73" s="158">
        <f>IF(ISERROR(VLOOKUP(DA73,Accueil!$W$17:$W$22,1,0)),1,0)</f>
        <v>0</v>
      </c>
    </row>
    <row r="74" spans="1:212" ht="12.75" customHeight="1">
      <c r="A74" s="360"/>
      <c r="B74" s="12">
        <v>66</v>
      </c>
      <c r="C74" s="26" t="str">
        <f>IF(Accueil!E78="","",Accueil!E78)</f>
        <v/>
      </c>
      <c r="D74" s="27" t="str">
        <f>IF(Accueil!F78="","",Accueil!F78)</f>
        <v/>
      </c>
      <c r="E74" s="83" t="str">
        <f t="shared" si="6"/>
        <v/>
      </c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  <c r="AV74" s="244"/>
      <c r="AW74" s="244"/>
      <c r="AX74" s="244"/>
      <c r="AY74" s="244"/>
      <c r="AZ74" s="244"/>
      <c r="BA74" s="244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J74" s="244"/>
      <c r="CK74" s="244"/>
      <c r="CL74" s="244"/>
      <c r="CM74" s="244"/>
      <c r="CN74" s="244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12">
        <v>66</v>
      </c>
      <c r="DC74" s="11" t="str">
        <f>IF(D74="","",COUNTIF(F74:DA74,Accueil!$AB$28)&amp;" / "&amp;COUNTIF($F$8:$DA$8,"&gt;0")-(COUNTIF(F74:DA74,Accueil!$AG$26)))</f>
        <v/>
      </c>
      <c r="DD74" s="110" t="str">
        <f>IF(D74="","",COUNTIF(F74:DA74,Accueil!$AB$26))</f>
        <v/>
      </c>
      <c r="DE74" s="110" t="str">
        <f>IF(D74="","",IF(COUNTIF($F$8:$DA$8,"&gt;=0")-(COUNTIF(G74:DB74,Accueil!$AG$26))&lt;0,0,COUNTIF($F$8:$DA$8,"&gt;=0")-(COUNTIF(G74:DB74,Accueil!$AG$26))))</f>
        <v/>
      </c>
      <c r="DF74" s="11" t="str">
        <f t="shared" si="7"/>
        <v/>
      </c>
      <c r="DG74" s="29" t="str">
        <f t="shared" si="8"/>
        <v/>
      </c>
      <c r="DH74" s="158">
        <f t="shared" si="9"/>
        <v>0</v>
      </c>
      <c r="DI74" s="158">
        <f>IF(ISERROR(VLOOKUP(F74,Accueil!$W$17:$W$22,1,0)),1,0)</f>
        <v>0</v>
      </c>
      <c r="DJ74" s="158">
        <f>IF(ISERROR(VLOOKUP(G74,Accueil!$W$17:$W$22,1,0)),1,0)</f>
        <v>0</v>
      </c>
      <c r="DK74" s="158">
        <f>IF(ISERROR(VLOOKUP(H74,Accueil!$W$17:$W$22,1,0)),1,0)</f>
        <v>0</v>
      </c>
      <c r="DL74" s="158">
        <f>IF(ISERROR(VLOOKUP(I74,Accueil!$W$17:$W$22,1,0)),1,0)</f>
        <v>0</v>
      </c>
      <c r="DM74" s="158">
        <f>IF(ISERROR(VLOOKUP(J74,Accueil!$W$17:$W$22,1,0)),1,0)</f>
        <v>0</v>
      </c>
      <c r="DN74" s="158">
        <f>IF(ISERROR(VLOOKUP(K74,Accueil!$W$17:$W$22,1,0)),1,0)</f>
        <v>0</v>
      </c>
      <c r="DO74" s="158">
        <f>IF(ISERROR(VLOOKUP(L74,Accueil!$W$17:$W$22,1,0)),1,0)</f>
        <v>0</v>
      </c>
      <c r="DP74" s="158">
        <f>IF(ISERROR(VLOOKUP(M74,Accueil!$W$17:$W$22,1,0)),1,0)</f>
        <v>0</v>
      </c>
      <c r="DQ74" s="158">
        <f>IF(ISERROR(VLOOKUP(N74,Accueil!$W$17:$W$22,1,0)),1,0)</f>
        <v>0</v>
      </c>
      <c r="DR74" s="158">
        <f>IF(ISERROR(VLOOKUP(O74,Accueil!$W$17:$W$22,1,0)),1,0)</f>
        <v>0</v>
      </c>
      <c r="DS74" s="158">
        <f>IF(ISERROR(VLOOKUP(P74,Accueil!$W$17:$W$22,1,0)),1,0)</f>
        <v>0</v>
      </c>
      <c r="DT74" s="158">
        <f>IF(ISERROR(VLOOKUP(Q74,Accueil!$W$17:$W$22,1,0)),1,0)</f>
        <v>0</v>
      </c>
      <c r="DU74" s="158">
        <f>IF(ISERROR(VLOOKUP(R74,Accueil!$W$17:$W$22,1,0)),1,0)</f>
        <v>0</v>
      </c>
      <c r="DV74" s="158">
        <f>IF(ISERROR(VLOOKUP(S74,Accueil!$W$17:$W$22,1,0)),1,0)</f>
        <v>0</v>
      </c>
      <c r="DW74" s="158">
        <f>IF(ISERROR(VLOOKUP(T74,Accueil!$W$17:$W$22,1,0)),1,0)</f>
        <v>0</v>
      </c>
      <c r="DX74" s="158">
        <f>IF(ISERROR(VLOOKUP(U74,Accueil!$W$17:$W$22,1,0)),1,0)</f>
        <v>0</v>
      </c>
      <c r="DY74" s="158">
        <f>IF(ISERROR(VLOOKUP(V74,Accueil!$W$17:$W$22,1,0)),1,0)</f>
        <v>0</v>
      </c>
      <c r="DZ74" s="158">
        <f>IF(ISERROR(VLOOKUP(W74,Accueil!$W$17:$W$22,1,0)),1,0)</f>
        <v>0</v>
      </c>
      <c r="EA74" s="158">
        <f>IF(ISERROR(VLOOKUP(X74,Accueil!$W$17:$W$22,1,0)),1,0)</f>
        <v>0</v>
      </c>
      <c r="EB74" s="158">
        <f>IF(ISERROR(VLOOKUP(Y74,Accueil!$W$17:$W$22,1,0)),1,0)</f>
        <v>0</v>
      </c>
      <c r="EC74" s="158">
        <f>IF(ISERROR(VLOOKUP(Z74,Accueil!$W$17:$W$22,1,0)),1,0)</f>
        <v>0</v>
      </c>
      <c r="ED74" s="158">
        <f>IF(ISERROR(VLOOKUP(AA74,Accueil!$W$17:$W$22,1,0)),1,0)</f>
        <v>0</v>
      </c>
      <c r="EE74" s="158">
        <f>IF(ISERROR(VLOOKUP(AB74,Accueil!$W$17:$W$22,1,0)),1,0)</f>
        <v>0</v>
      </c>
      <c r="EF74" s="158">
        <f>IF(ISERROR(VLOOKUP(AC74,Accueil!$W$17:$W$22,1,0)),1,0)</f>
        <v>0</v>
      </c>
      <c r="EG74" s="158">
        <f>IF(ISERROR(VLOOKUP(AD74,Accueil!$W$17:$W$22,1,0)),1,0)</f>
        <v>0</v>
      </c>
      <c r="EH74" s="158">
        <f>IF(ISERROR(VLOOKUP(AE74,Accueil!$W$17:$W$22,1,0)),1,0)</f>
        <v>0</v>
      </c>
      <c r="EI74" s="158">
        <f>IF(ISERROR(VLOOKUP(AF74,Accueil!$W$17:$W$22,1,0)),1,0)</f>
        <v>0</v>
      </c>
      <c r="EJ74" s="158">
        <f>IF(ISERROR(VLOOKUP(AG74,Accueil!$W$17:$W$22,1,0)),1,0)</f>
        <v>0</v>
      </c>
      <c r="EK74" s="158">
        <f>IF(ISERROR(VLOOKUP(AH74,Accueil!$W$17:$W$22,1,0)),1,0)</f>
        <v>0</v>
      </c>
      <c r="EL74" s="158">
        <f>IF(ISERROR(VLOOKUP(AI74,Accueil!$W$17:$W$22,1,0)),1,0)</f>
        <v>0</v>
      </c>
      <c r="EM74" s="158">
        <f>IF(ISERROR(VLOOKUP(AJ74,Accueil!$W$17:$W$22,1,0)),1,0)</f>
        <v>0</v>
      </c>
      <c r="EN74" s="158">
        <f>IF(ISERROR(VLOOKUP(AK74,Accueil!$W$17:$W$22,1,0)),1,0)</f>
        <v>0</v>
      </c>
      <c r="EO74" s="158">
        <f>IF(ISERROR(VLOOKUP(AL74,Accueil!$W$17:$W$22,1,0)),1,0)</f>
        <v>0</v>
      </c>
      <c r="EP74" s="158">
        <f>IF(ISERROR(VLOOKUP(AM74,Accueil!$W$17:$W$22,1,0)),1,0)</f>
        <v>0</v>
      </c>
      <c r="EQ74" s="158">
        <f>IF(ISERROR(VLOOKUP(AN74,Accueil!$W$17:$W$22,1,0)),1,0)</f>
        <v>0</v>
      </c>
      <c r="ER74" s="158">
        <f>IF(ISERROR(VLOOKUP(AO74,Accueil!$W$17:$W$22,1,0)),1,0)</f>
        <v>0</v>
      </c>
      <c r="ES74" s="158">
        <f>IF(ISERROR(VLOOKUP(AP74,Accueil!$W$17:$W$22,1,0)),1,0)</f>
        <v>0</v>
      </c>
      <c r="ET74" s="158">
        <f>IF(ISERROR(VLOOKUP(AQ74,Accueil!$W$17:$W$22,1,0)),1,0)</f>
        <v>0</v>
      </c>
      <c r="EU74" s="158">
        <f>IF(ISERROR(VLOOKUP(AR74,Accueil!$W$17:$W$22,1,0)),1,0)</f>
        <v>0</v>
      </c>
      <c r="EV74" s="158">
        <f>IF(ISERROR(VLOOKUP(AS74,Accueil!$W$17:$W$22,1,0)),1,0)</f>
        <v>0</v>
      </c>
      <c r="EW74" s="158">
        <f>IF(ISERROR(VLOOKUP(AT74,Accueil!$W$17:$W$22,1,0)),1,0)</f>
        <v>0</v>
      </c>
      <c r="EX74" s="158">
        <f>IF(ISERROR(VLOOKUP(AU74,Accueil!$W$17:$W$22,1,0)),1,0)</f>
        <v>0</v>
      </c>
      <c r="EY74" s="158">
        <f>IF(ISERROR(VLOOKUP(AV74,Accueil!$W$17:$W$22,1,0)),1,0)</f>
        <v>0</v>
      </c>
      <c r="EZ74" s="158">
        <f>IF(ISERROR(VLOOKUP(AW74,Accueil!$W$17:$W$22,1,0)),1,0)</f>
        <v>0</v>
      </c>
      <c r="FA74" s="158">
        <f>IF(ISERROR(VLOOKUP(AX74,Accueil!$W$17:$W$22,1,0)),1,0)</f>
        <v>0</v>
      </c>
      <c r="FB74" s="158">
        <f>IF(ISERROR(VLOOKUP(AY74,Accueil!$W$17:$W$22,1,0)),1,0)</f>
        <v>0</v>
      </c>
      <c r="FC74" s="158">
        <f>IF(ISERROR(VLOOKUP(AZ74,Accueil!$W$17:$W$22,1,0)),1,0)</f>
        <v>0</v>
      </c>
      <c r="FD74" s="158">
        <f>IF(ISERROR(VLOOKUP(BA74,Accueil!$W$17:$W$22,1,0)),1,0)</f>
        <v>0</v>
      </c>
      <c r="FE74" s="158">
        <f>IF(ISERROR(VLOOKUP(BB74,Accueil!$W$17:$W$22,1,0)),1,0)</f>
        <v>0</v>
      </c>
      <c r="FF74" s="158">
        <f>IF(ISERROR(VLOOKUP(BC74,Accueil!$W$17:$W$22,1,0)),1,0)</f>
        <v>0</v>
      </c>
      <c r="FG74" s="158">
        <f>IF(ISERROR(VLOOKUP(BD74,Accueil!$W$17:$W$22,1,0)),1,0)</f>
        <v>0</v>
      </c>
      <c r="FH74" s="158">
        <f>IF(ISERROR(VLOOKUP(BE74,Accueil!$W$17:$W$22,1,0)),1,0)</f>
        <v>0</v>
      </c>
      <c r="FI74" s="158">
        <f>IF(ISERROR(VLOOKUP(BF74,Accueil!$W$17:$W$22,1,0)),1,0)</f>
        <v>0</v>
      </c>
      <c r="FJ74" s="158">
        <f>IF(ISERROR(VLOOKUP(BG74,Accueil!$W$17:$W$22,1,0)),1,0)</f>
        <v>0</v>
      </c>
      <c r="FK74" s="158">
        <f>IF(ISERROR(VLOOKUP(BH74,Accueil!$W$17:$W$22,1,0)),1,0)</f>
        <v>0</v>
      </c>
      <c r="FL74" s="158">
        <f>IF(ISERROR(VLOOKUP(BI74,Accueil!$W$17:$W$22,1,0)),1,0)</f>
        <v>0</v>
      </c>
      <c r="FM74" s="158">
        <f>IF(ISERROR(VLOOKUP(BJ74,Accueil!$W$17:$W$22,1,0)),1,0)</f>
        <v>0</v>
      </c>
      <c r="FN74" s="158">
        <f>IF(ISERROR(VLOOKUP(BK74,Accueil!$W$17:$W$22,1,0)),1,0)</f>
        <v>0</v>
      </c>
      <c r="FO74" s="158">
        <f>IF(ISERROR(VLOOKUP(BL74,Accueil!$W$17:$W$22,1,0)),1,0)</f>
        <v>0</v>
      </c>
      <c r="FP74" s="158">
        <f>IF(ISERROR(VLOOKUP(BM74,Accueil!$W$17:$W$22,1,0)),1,0)</f>
        <v>0</v>
      </c>
      <c r="FQ74" s="158">
        <f>IF(ISERROR(VLOOKUP(BN74,Accueil!$W$17:$W$22,1,0)),1,0)</f>
        <v>0</v>
      </c>
      <c r="FR74" s="158">
        <f>IF(ISERROR(VLOOKUP(BO74,Accueil!$W$17:$W$22,1,0)),1,0)</f>
        <v>0</v>
      </c>
      <c r="FS74" s="158">
        <f>IF(ISERROR(VLOOKUP(BP74,Accueil!$W$17:$W$22,1,0)),1,0)</f>
        <v>0</v>
      </c>
      <c r="FT74" s="158">
        <f>IF(ISERROR(VLOOKUP(BQ74,Accueil!$W$17:$W$22,1,0)),1,0)</f>
        <v>0</v>
      </c>
      <c r="FU74" s="158">
        <f>IF(ISERROR(VLOOKUP(BR74,Accueil!$W$17:$W$22,1,0)),1,0)</f>
        <v>0</v>
      </c>
      <c r="FV74" s="158">
        <f>IF(ISERROR(VLOOKUP(BS74,Accueil!$W$17:$W$22,1,0)),1,0)</f>
        <v>0</v>
      </c>
      <c r="FW74" s="158">
        <f>IF(ISERROR(VLOOKUP(BT74,Accueil!$W$17:$W$22,1,0)),1,0)</f>
        <v>0</v>
      </c>
      <c r="FX74" s="158">
        <f>IF(ISERROR(VLOOKUP(BU74,Accueil!$W$17:$W$22,1,0)),1,0)</f>
        <v>0</v>
      </c>
      <c r="FY74" s="158">
        <f>IF(ISERROR(VLOOKUP(BV74,Accueil!$W$17:$W$22,1,0)),1,0)</f>
        <v>0</v>
      </c>
      <c r="FZ74" s="158">
        <f>IF(ISERROR(VLOOKUP(BW74,Accueil!$W$17:$W$22,1,0)),1,0)</f>
        <v>0</v>
      </c>
      <c r="GA74" s="158">
        <f>IF(ISERROR(VLOOKUP(BX74,Accueil!$W$17:$W$22,1,0)),1,0)</f>
        <v>0</v>
      </c>
      <c r="GB74" s="158">
        <f>IF(ISERROR(VLOOKUP(BY74,Accueil!$W$17:$W$22,1,0)),1,0)</f>
        <v>0</v>
      </c>
      <c r="GC74" s="158">
        <f>IF(ISERROR(VLOOKUP(BZ74,Accueil!$W$17:$W$22,1,0)),1,0)</f>
        <v>0</v>
      </c>
      <c r="GD74" s="158">
        <f>IF(ISERROR(VLOOKUP(CA74,Accueil!$W$17:$W$22,1,0)),1,0)</f>
        <v>0</v>
      </c>
      <c r="GE74" s="158">
        <f>IF(ISERROR(VLOOKUP(CB74,Accueil!$W$17:$W$22,1,0)),1,0)</f>
        <v>0</v>
      </c>
      <c r="GF74" s="158">
        <f>IF(ISERROR(VLOOKUP(CC74,Accueil!$W$17:$W$22,1,0)),1,0)</f>
        <v>0</v>
      </c>
      <c r="GG74" s="158">
        <f>IF(ISERROR(VLOOKUP(CD74,Accueil!$W$17:$W$22,1,0)),1,0)</f>
        <v>0</v>
      </c>
      <c r="GH74" s="158">
        <f>IF(ISERROR(VLOOKUP(CE74,Accueil!$W$17:$W$22,1,0)),1,0)</f>
        <v>0</v>
      </c>
      <c r="GI74" s="158">
        <f>IF(ISERROR(VLOOKUP(CF74,Accueil!$W$17:$W$22,1,0)),1,0)</f>
        <v>0</v>
      </c>
      <c r="GJ74" s="158">
        <f>IF(ISERROR(VLOOKUP(CG74,Accueil!$W$17:$W$22,1,0)),1,0)</f>
        <v>0</v>
      </c>
      <c r="GK74" s="158">
        <f>IF(ISERROR(VLOOKUP(CH74,Accueil!$W$17:$W$22,1,0)),1,0)</f>
        <v>0</v>
      </c>
      <c r="GL74" s="158">
        <f>IF(ISERROR(VLOOKUP(CI74,Accueil!$W$17:$W$22,1,0)),1,0)</f>
        <v>0</v>
      </c>
      <c r="GM74" s="158">
        <f>IF(ISERROR(VLOOKUP(CJ74,Accueil!$W$17:$W$22,1,0)),1,0)</f>
        <v>0</v>
      </c>
      <c r="GN74" s="158">
        <f>IF(ISERROR(VLOOKUP(CK74,Accueil!$W$17:$W$22,1,0)),1,0)</f>
        <v>0</v>
      </c>
      <c r="GO74" s="158">
        <f>IF(ISERROR(VLOOKUP(CL74,Accueil!$W$17:$W$22,1,0)),1,0)</f>
        <v>0</v>
      </c>
      <c r="GP74" s="158">
        <f>IF(ISERROR(VLOOKUP(CM74,Accueil!$W$17:$W$22,1,0)),1,0)</f>
        <v>0</v>
      </c>
      <c r="GQ74" s="158">
        <f>IF(ISERROR(VLOOKUP(CN74,Accueil!$W$17:$W$22,1,0)),1,0)</f>
        <v>0</v>
      </c>
      <c r="GR74" s="158">
        <f>IF(ISERROR(VLOOKUP(CO74,Accueil!$W$17:$W$22,1,0)),1,0)</f>
        <v>0</v>
      </c>
      <c r="GS74" s="158">
        <f>IF(ISERROR(VLOOKUP(CP74,Accueil!$W$17:$W$22,1,0)),1,0)</f>
        <v>0</v>
      </c>
      <c r="GT74" s="158">
        <f>IF(ISERROR(VLOOKUP(CQ74,Accueil!$W$17:$W$22,1,0)),1,0)</f>
        <v>0</v>
      </c>
      <c r="GU74" s="158">
        <f>IF(ISERROR(VLOOKUP(CR74,Accueil!$W$17:$W$22,1,0)),1,0)</f>
        <v>0</v>
      </c>
      <c r="GV74" s="158">
        <f>IF(ISERROR(VLOOKUP(CS74,Accueil!$W$17:$W$22,1,0)),1,0)</f>
        <v>0</v>
      </c>
      <c r="GW74" s="158">
        <f>IF(ISERROR(VLOOKUP(CT74,Accueil!$W$17:$W$22,1,0)),1,0)</f>
        <v>0</v>
      </c>
      <c r="GX74" s="158">
        <f>IF(ISERROR(VLOOKUP(CU74,Accueil!$W$17:$W$22,1,0)),1,0)</f>
        <v>0</v>
      </c>
      <c r="GY74" s="158">
        <f>IF(ISERROR(VLOOKUP(CV74,Accueil!$W$17:$W$22,1,0)),1,0)</f>
        <v>0</v>
      </c>
      <c r="GZ74" s="158">
        <f>IF(ISERROR(VLOOKUP(CW74,Accueil!$W$17:$W$22,1,0)),1,0)</f>
        <v>0</v>
      </c>
      <c r="HA74" s="158">
        <f>IF(ISERROR(VLOOKUP(CX74,Accueil!$W$17:$W$22,1,0)),1,0)</f>
        <v>0</v>
      </c>
      <c r="HB74" s="158">
        <f>IF(ISERROR(VLOOKUP(CY74,Accueil!$W$17:$W$22,1,0)),1,0)</f>
        <v>0</v>
      </c>
      <c r="HC74" s="158">
        <f>IF(ISERROR(VLOOKUP(CZ74,Accueil!$W$17:$W$22,1,0)),1,0)</f>
        <v>0</v>
      </c>
      <c r="HD74" s="158">
        <f>IF(ISERROR(VLOOKUP(DA74,Accueil!$W$17:$W$22,1,0)),1,0)</f>
        <v>0</v>
      </c>
    </row>
    <row r="75" spans="1:212" ht="12.75" customHeight="1">
      <c r="A75" s="360"/>
      <c r="B75" s="12">
        <v>67</v>
      </c>
      <c r="C75" s="26" t="str">
        <f>IF(Accueil!E79="","",Accueil!E79)</f>
        <v/>
      </c>
      <c r="D75" s="27" t="str">
        <f>IF(Accueil!F79="","",Accueil!F79)</f>
        <v/>
      </c>
      <c r="E75" s="83" t="str">
        <f t="shared" si="6"/>
        <v/>
      </c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244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12">
        <v>67</v>
      </c>
      <c r="DC75" s="11" t="str">
        <f>IF(D75="","",COUNTIF(F75:DA75,Accueil!$AB$28)&amp;" / "&amp;COUNTIF($F$8:$DA$8,"&gt;0")-(COUNTIF(F75:DA75,Accueil!$AG$26)))</f>
        <v/>
      </c>
      <c r="DD75" s="110" t="str">
        <f>IF(D75="","",COUNTIF(F75:DA75,Accueil!$AB$26))</f>
        <v/>
      </c>
      <c r="DE75" s="110" t="str">
        <f>IF(D75="","",IF(COUNTIF($F$8:$DA$8,"&gt;=0")-(COUNTIF(G75:DB75,Accueil!$AG$26))&lt;0,0,COUNTIF($F$8:$DA$8,"&gt;=0")-(COUNTIF(G75:DB75,Accueil!$AG$26))))</f>
        <v/>
      </c>
      <c r="DF75" s="11" t="str">
        <f t="shared" si="7"/>
        <v/>
      </c>
      <c r="DG75" s="29" t="str">
        <f t="shared" si="8"/>
        <v/>
      </c>
      <c r="DH75" s="158">
        <f t="shared" si="9"/>
        <v>0</v>
      </c>
      <c r="DI75" s="158">
        <f>IF(ISERROR(VLOOKUP(F75,Accueil!$W$17:$W$22,1,0)),1,0)</f>
        <v>0</v>
      </c>
      <c r="DJ75" s="158">
        <f>IF(ISERROR(VLOOKUP(G75,Accueil!$W$17:$W$22,1,0)),1,0)</f>
        <v>0</v>
      </c>
      <c r="DK75" s="158">
        <f>IF(ISERROR(VLOOKUP(H75,Accueil!$W$17:$W$22,1,0)),1,0)</f>
        <v>0</v>
      </c>
      <c r="DL75" s="158">
        <f>IF(ISERROR(VLOOKUP(I75,Accueil!$W$17:$W$22,1,0)),1,0)</f>
        <v>0</v>
      </c>
      <c r="DM75" s="158">
        <f>IF(ISERROR(VLOOKUP(J75,Accueil!$W$17:$W$22,1,0)),1,0)</f>
        <v>0</v>
      </c>
      <c r="DN75" s="158">
        <f>IF(ISERROR(VLOOKUP(K75,Accueil!$W$17:$W$22,1,0)),1,0)</f>
        <v>0</v>
      </c>
      <c r="DO75" s="158">
        <f>IF(ISERROR(VLOOKUP(L75,Accueil!$W$17:$W$22,1,0)),1,0)</f>
        <v>0</v>
      </c>
      <c r="DP75" s="158">
        <f>IF(ISERROR(VLOOKUP(M75,Accueil!$W$17:$W$22,1,0)),1,0)</f>
        <v>0</v>
      </c>
      <c r="DQ75" s="158">
        <f>IF(ISERROR(VLOOKUP(N75,Accueil!$W$17:$W$22,1,0)),1,0)</f>
        <v>0</v>
      </c>
      <c r="DR75" s="158">
        <f>IF(ISERROR(VLOOKUP(O75,Accueil!$W$17:$W$22,1,0)),1,0)</f>
        <v>0</v>
      </c>
      <c r="DS75" s="158">
        <f>IF(ISERROR(VLOOKUP(P75,Accueil!$W$17:$W$22,1,0)),1,0)</f>
        <v>0</v>
      </c>
      <c r="DT75" s="158">
        <f>IF(ISERROR(VLOOKUP(Q75,Accueil!$W$17:$W$22,1,0)),1,0)</f>
        <v>0</v>
      </c>
      <c r="DU75" s="158">
        <f>IF(ISERROR(VLOOKUP(R75,Accueil!$W$17:$W$22,1,0)),1,0)</f>
        <v>0</v>
      </c>
      <c r="DV75" s="158">
        <f>IF(ISERROR(VLOOKUP(S75,Accueil!$W$17:$W$22,1,0)),1,0)</f>
        <v>0</v>
      </c>
      <c r="DW75" s="158">
        <f>IF(ISERROR(VLOOKUP(T75,Accueil!$W$17:$W$22,1,0)),1,0)</f>
        <v>0</v>
      </c>
      <c r="DX75" s="158">
        <f>IF(ISERROR(VLOOKUP(U75,Accueil!$W$17:$W$22,1,0)),1,0)</f>
        <v>0</v>
      </c>
      <c r="DY75" s="158">
        <f>IF(ISERROR(VLOOKUP(V75,Accueil!$W$17:$W$22,1,0)),1,0)</f>
        <v>0</v>
      </c>
      <c r="DZ75" s="158">
        <f>IF(ISERROR(VLOOKUP(W75,Accueil!$W$17:$W$22,1,0)),1,0)</f>
        <v>0</v>
      </c>
      <c r="EA75" s="158">
        <f>IF(ISERROR(VLOOKUP(X75,Accueil!$W$17:$W$22,1,0)),1,0)</f>
        <v>0</v>
      </c>
      <c r="EB75" s="158">
        <f>IF(ISERROR(VLOOKUP(Y75,Accueil!$W$17:$W$22,1,0)),1,0)</f>
        <v>0</v>
      </c>
      <c r="EC75" s="158">
        <f>IF(ISERROR(VLOOKUP(Z75,Accueil!$W$17:$W$22,1,0)),1,0)</f>
        <v>0</v>
      </c>
      <c r="ED75" s="158">
        <f>IF(ISERROR(VLOOKUP(AA75,Accueil!$W$17:$W$22,1,0)),1,0)</f>
        <v>0</v>
      </c>
      <c r="EE75" s="158">
        <f>IF(ISERROR(VLOOKUP(AB75,Accueil!$W$17:$W$22,1,0)),1,0)</f>
        <v>0</v>
      </c>
      <c r="EF75" s="158">
        <f>IF(ISERROR(VLOOKUP(AC75,Accueil!$W$17:$W$22,1,0)),1,0)</f>
        <v>0</v>
      </c>
      <c r="EG75" s="158">
        <f>IF(ISERROR(VLOOKUP(AD75,Accueil!$W$17:$W$22,1,0)),1,0)</f>
        <v>0</v>
      </c>
      <c r="EH75" s="158">
        <f>IF(ISERROR(VLOOKUP(AE75,Accueil!$W$17:$W$22,1,0)),1,0)</f>
        <v>0</v>
      </c>
      <c r="EI75" s="158">
        <f>IF(ISERROR(VLOOKUP(AF75,Accueil!$W$17:$W$22,1,0)),1,0)</f>
        <v>0</v>
      </c>
      <c r="EJ75" s="158">
        <f>IF(ISERROR(VLOOKUP(AG75,Accueil!$W$17:$W$22,1,0)),1,0)</f>
        <v>0</v>
      </c>
      <c r="EK75" s="158">
        <f>IF(ISERROR(VLOOKUP(AH75,Accueil!$W$17:$W$22,1,0)),1,0)</f>
        <v>0</v>
      </c>
      <c r="EL75" s="158">
        <f>IF(ISERROR(VLOOKUP(AI75,Accueil!$W$17:$W$22,1,0)),1,0)</f>
        <v>0</v>
      </c>
      <c r="EM75" s="158">
        <f>IF(ISERROR(VLOOKUP(AJ75,Accueil!$W$17:$W$22,1,0)),1,0)</f>
        <v>0</v>
      </c>
      <c r="EN75" s="158">
        <f>IF(ISERROR(VLOOKUP(AK75,Accueil!$W$17:$W$22,1,0)),1,0)</f>
        <v>0</v>
      </c>
      <c r="EO75" s="158">
        <f>IF(ISERROR(VLOOKUP(AL75,Accueil!$W$17:$W$22,1,0)),1,0)</f>
        <v>0</v>
      </c>
      <c r="EP75" s="158">
        <f>IF(ISERROR(VLOOKUP(AM75,Accueil!$W$17:$W$22,1,0)),1,0)</f>
        <v>0</v>
      </c>
      <c r="EQ75" s="158">
        <f>IF(ISERROR(VLOOKUP(AN75,Accueil!$W$17:$W$22,1,0)),1,0)</f>
        <v>0</v>
      </c>
      <c r="ER75" s="158">
        <f>IF(ISERROR(VLOOKUP(AO75,Accueil!$W$17:$W$22,1,0)),1,0)</f>
        <v>0</v>
      </c>
      <c r="ES75" s="158">
        <f>IF(ISERROR(VLOOKUP(AP75,Accueil!$W$17:$W$22,1,0)),1,0)</f>
        <v>0</v>
      </c>
      <c r="ET75" s="158">
        <f>IF(ISERROR(VLOOKUP(AQ75,Accueil!$W$17:$W$22,1,0)),1,0)</f>
        <v>0</v>
      </c>
      <c r="EU75" s="158">
        <f>IF(ISERROR(VLOOKUP(AR75,Accueil!$W$17:$W$22,1,0)),1,0)</f>
        <v>0</v>
      </c>
      <c r="EV75" s="158">
        <f>IF(ISERROR(VLOOKUP(AS75,Accueil!$W$17:$W$22,1,0)),1,0)</f>
        <v>0</v>
      </c>
      <c r="EW75" s="158">
        <f>IF(ISERROR(VLOOKUP(AT75,Accueil!$W$17:$W$22,1,0)),1,0)</f>
        <v>0</v>
      </c>
      <c r="EX75" s="158">
        <f>IF(ISERROR(VLOOKUP(AU75,Accueil!$W$17:$W$22,1,0)),1,0)</f>
        <v>0</v>
      </c>
      <c r="EY75" s="158">
        <f>IF(ISERROR(VLOOKUP(AV75,Accueil!$W$17:$W$22,1,0)),1,0)</f>
        <v>0</v>
      </c>
      <c r="EZ75" s="158">
        <f>IF(ISERROR(VLOOKUP(AW75,Accueil!$W$17:$W$22,1,0)),1,0)</f>
        <v>0</v>
      </c>
      <c r="FA75" s="158">
        <f>IF(ISERROR(VLOOKUP(AX75,Accueil!$W$17:$W$22,1,0)),1,0)</f>
        <v>0</v>
      </c>
      <c r="FB75" s="158">
        <f>IF(ISERROR(VLOOKUP(AY75,Accueil!$W$17:$W$22,1,0)),1,0)</f>
        <v>0</v>
      </c>
      <c r="FC75" s="158">
        <f>IF(ISERROR(VLOOKUP(AZ75,Accueil!$W$17:$W$22,1,0)),1,0)</f>
        <v>0</v>
      </c>
      <c r="FD75" s="158">
        <f>IF(ISERROR(VLOOKUP(BA75,Accueil!$W$17:$W$22,1,0)),1,0)</f>
        <v>0</v>
      </c>
      <c r="FE75" s="158">
        <f>IF(ISERROR(VLOOKUP(BB75,Accueil!$W$17:$W$22,1,0)),1,0)</f>
        <v>0</v>
      </c>
      <c r="FF75" s="158">
        <f>IF(ISERROR(VLOOKUP(BC75,Accueil!$W$17:$W$22,1,0)),1,0)</f>
        <v>0</v>
      </c>
      <c r="FG75" s="158">
        <f>IF(ISERROR(VLOOKUP(BD75,Accueil!$W$17:$W$22,1,0)),1,0)</f>
        <v>0</v>
      </c>
      <c r="FH75" s="158">
        <f>IF(ISERROR(VLOOKUP(BE75,Accueil!$W$17:$W$22,1,0)),1,0)</f>
        <v>0</v>
      </c>
      <c r="FI75" s="158">
        <f>IF(ISERROR(VLOOKUP(BF75,Accueil!$W$17:$W$22,1,0)),1,0)</f>
        <v>0</v>
      </c>
      <c r="FJ75" s="158">
        <f>IF(ISERROR(VLOOKUP(BG75,Accueil!$W$17:$W$22,1,0)),1,0)</f>
        <v>0</v>
      </c>
      <c r="FK75" s="158">
        <f>IF(ISERROR(VLOOKUP(BH75,Accueil!$W$17:$W$22,1,0)),1,0)</f>
        <v>0</v>
      </c>
      <c r="FL75" s="158">
        <f>IF(ISERROR(VLOOKUP(BI75,Accueil!$W$17:$W$22,1,0)),1,0)</f>
        <v>0</v>
      </c>
      <c r="FM75" s="158">
        <f>IF(ISERROR(VLOOKUP(BJ75,Accueil!$W$17:$W$22,1,0)),1,0)</f>
        <v>0</v>
      </c>
      <c r="FN75" s="158">
        <f>IF(ISERROR(VLOOKUP(BK75,Accueil!$W$17:$W$22,1,0)),1,0)</f>
        <v>0</v>
      </c>
      <c r="FO75" s="158">
        <f>IF(ISERROR(VLOOKUP(BL75,Accueil!$W$17:$W$22,1,0)),1,0)</f>
        <v>0</v>
      </c>
      <c r="FP75" s="158">
        <f>IF(ISERROR(VLOOKUP(BM75,Accueil!$W$17:$W$22,1,0)),1,0)</f>
        <v>0</v>
      </c>
      <c r="FQ75" s="158">
        <f>IF(ISERROR(VLOOKUP(BN75,Accueil!$W$17:$W$22,1,0)),1,0)</f>
        <v>0</v>
      </c>
      <c r="FR75" s="158">
        <f>IF(ISERROR(VLOOKUP(BO75,Accueil!$W$17:$W$22,1,0)),1,0)</f>
        <v>0</v>
      </c>
      <c r="FS75" s="158">
        <f>IF(ISERROR(VLOOKUP(BP75,Accueil!$W$17:$W$22,1,0)),1,0)</f>
        <v>0</v>
      </c>
      <c r="FT75" s="158">
        <f>IF(ISERROR(VLOOKUP(BQ75,Accueil!$W$17:$W$22,1,0)),1,0)</f>
        <v>0</v>
      </c>
      <c r="FU75" s="158">
        <f>IF(ISERROR(VLOOKUP(BR75,Accueil!$W$17:$W$22,1,0)),1,0)</f>
        <v>0</v>
      </c>
      <c r="FV75" s="158">
        <f>IF(ISERROR(VLOOKUP(BS75,Accueil!$W$17:$W$22,1,0)),1,0)</f>
        <v>0</v>
      </c>
      <c r="FW75" s="158">
        <f>IF(ISERROR(VLOOKUP(BT75,Accueil!$W$17:$W$22,1,0)),1,0)</f>
        <v>0</v>
      </c>
      <c r="FX75" s="158">
        <f>IF(ISERROR(VLOOKUP(BU75,Accueil!$W$17:$W$22,1,0)),1,0)</f>
        <v>0</v>
      </c>
      <c r="FY75" s="158">
        <f>IF(ISERROR(VLOOKUP(BV75,Accueil!$W$17:$W$22,1,0)),1,0)</f>
        <v>0</v>
      </c>
      <c r="FZ75" s="158">
        <f>IF(ISERROR(VLOOKUP(BW75,Accueil!$W$17:$W$22,1,0)),1,0)</f>
        <v>0</v>
      </c>
      <c r="GA75" s="158">
        <f>IF(ISERROR(VLOOKUP(BX75,Accueil!$W$17:$W$22,1,0)),1,0)</f>
        <v>0</v>
      </c>
      <c r="GB75" s="158">
        <f>IF(ISERROR(VLOOKUP(BY75,Accueil!$W$17:$W$22,1,0)),1,0)</f>
        <v>0</v>
      </c>
      <c r="GC75" s="158">
        <f>IF(ISERROR(VLOOKUP(BZ75,Accueil!$W$17:$W$22,1,0)),1,0)</f>
        <v>0</v>
      </c>
      <c r="GD75" s="158">
        <f>IF(ISERROR(VLOOKUP(CA75,Accueil!$W$17:$W$22,1,0)),1,0)</f>
        <v>0</v>
      </c>
      <c r="GE75" s="158">
        <f>IF(ISERROR(VLOOKUP(CB75,Accueil!$W$17:$W$22,1,0)),1,0)</f>
        <v>0</v>
      </c>
      <c r="GF75" s="158">
        <f>IF(ISERROR(VLOOKUP(CC75,Accueil!$W$17:$W$22,1,0)),1,0)</f>
        <v>0</v>
      </c>
      <c r="GG75" s="158">
        <f>IF(ISERROR(VLOOKUP(CD75,Accueil!$W$17:$W$22,1,0)),1,0)</f>
        <v>0</v>
      </c>
      <c r="GH75" s="158">
        <f>IF(ISERROR(VLOOKUP(CE75,Accueil!$W$17:$W$22,1,0)),1,0)</f>
        <v>0</v>
      </c>
      <c r="GI75" s="158">
        <f>IF(ISERROR(VLOOKUP(CF75,Accueil!$W$17:$W$22,1,0)),1,0)</f>
        <v>0</v>
      </c>
      <c r="GJ75" s="158">
        <f>IF(ISERROR(VLOOKUP(CG75,Accueil!$W$17:$W$22,1,0)),1,0)</f>
        <v>0</v>
      </c>
      <c r="GK75" s="158">
        <f>IF(ISERROR(VLOOKUP(CH75,Accueil!$W$17:$W$22,1,0)),1,0)</f>
        <v>0</v>
      </c>
      <c r="GL75" s="158">
        <f>IF(ISERROR(VLOOKUP(CI75,Accueil!$W$17:$W$22,1,0)),1,0)</f>
        <v>0</v>
      </c>
      <c r="GM75" s="158">
        <f>IF(ISERROR(VLOOKUP(CJ75,Accueil!$W$17:$W$22,1,0)),1,0)</f>
        <v>0</v>
      </c>
      <c r="GN75" s="158">
        <f>IF(ISERROR(VLOOKUP(CK75,Accueil!$W$17:$W$22,1,0)),1,0)</f>
        <v>0</v>
      </c>
      <c r="GO75" s="158">
        <f>IF(ISERROR(VLOOKUP(CL75,Accueil!$W$17:$W$22,1,0)),1,0)</f>
        <v>0</v>
      </c>
      <c r="GP75" s="158">
        <f>IF(ISERROR(VLOOKUP(CM75,Accueil!$W$17:$W$22,1,0)),1,0)</f>
        <v>0</v>
      </c>
      <c r="GQ75" s="158">
        <f>IF(ISERROR(VLOOKUP(CN75,Accueil!$W$17:$W$22,1,0)),1,0)</f>
        <v>0</v>
      </c>
      <c r="GR75" s="158">
        <f>IF(ISERROR(VLOOKUP(CO75,Accueil!$W$17:$W$22,1,0)),1,0)</f>
        <v>0</v>
      </c>
      <c r="GS75" s="158">
        <f>IF(ISERROR(VLOOKUP(CP75,Accueil!$W$17:$W$22,1,0)),1,0)</f>
        <v>0</v>
      </c>
      <c r="GT75" s="158">
        <f>IF(ISERROR(VLOOKUP(CQ75,Accueil!$W$17:$W$22,1,0)),1,0)</f>
        <v>0</v>
      </c>
      <c r="GU75" s="158">
        <f>IF(ISERROR(VLOOKUP(CR75,Accueil!$W$17:$W$22,1,0)),1,0)</f>
        <v>0</v>
      </c>
      <c r="GV75" s="158">
        <f>IF(ISERROR(VLOOKUP(CS75,Accueil!$W$17:$W$22,1,0)),1,0)</f>
        <v>0</v>
      </c>
      <c r="GW75" s="158">
        <f>IF(ISERROR(VLOOKUP(CT75,Accueil!$W$17:$W$22,1,0)),1,0)</f>
        <v>0</v>
      </c>
      <c r="GX75" s="158">
        <f>IF(ISERROR(VLOOKUP(CU75,Accueil!$W$17:$W$22,1,0)),1,0)</f>
        <v>0</v>
      </c>
      <c r="GY75" s="158">
        <f>IF(ISERROR(VLOOKUP(CV75,Accueil!$W$17:$W$22,1,0)),1,0)</f>
        <v>0</v>
      </c>
      <c r="GZ75" s="158">
        <f>IF(ISERROR(VLOOKUP(CW75,Accueil!$W$17:$W$22,1,0)),1,0)</f>
        <v>0</v>
      </c>
      <c r="HA75" s="158">
        <f>IF(ISERROR(VLOOKUP(CX75,Accueil!$W$17:$W$22,1,0)),1,0)</f>
        <v>0</v>
      </c>
      <c r="HB75" s="158">
        <f>IF(ISERROR(VLOOKUP(CY75,Accueil!$W$17:$W$22,1,0)),1,0)</f>
        <v>0</v>
      </c>
      <c r="HC75" s="158">
        <f>IF(ISERROR(VLOOKUP(CZ75,Accueil!$W$17:$W$22,1,0)),1,0)</f>
        <v>0</v>
      </c>
      <c r="HD75" s="158">
        <f>IF(ISERROR(VLOOKUP(DA75,Accueil!$W$17:$W$22,1,0)),1,0)</f>
        <v>0</v>
      </c>
    </row>
    <row r="76" spans="1:212" ht="12.75" customHeight="1">
      <c r="A76" s="360"/>
      <c r="B76" s="12">
        <v>68</v>
      </c>
      <c r="C76" s="26" t="str">
        <f>IF(Accueil!E80="","",Accueil!E80)</f>
        <v/>
      </c>
      <c r="D76" s="27" t="str">
        <f>IF(Accueil!F80="","",Accueil!F80)</f>
        <v/>
      </c>
      <c r="E76" s="83" t="str">
        <f t="shared" si="6"/>
        <v/>
      </c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  <c r="AV76" s="244"/>
      <c r="AW76" s="244"/>
      <c r="AX76" s="244"/>
      <c r="AY76" s="244"/>
      <c r="AZ76" s="244"/>
      <c r="BA76" s="244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12">
        <v>68</v>
      </c>
      <c r="DC76" s="11" t="str">
        <f>IF(D76="","",COUNTIF(F76:DA76,Accueil!$AB$28)&amp;" / "&amp;COUNTIF($F$8:$DA$8,"&gt;0")-(COUNTIF(F76:DA76,Accueil!$AG$26)))</f>
        <v/>
      </c>
      <c r="DD76" s="110" t="str">
        <f>IF(D76="","",COUNTIF(F76:DA76,Accueil!$AB$26))</f>
        <v/>
      </c>
      <c r="DE76" s="110" t="str">
        <f>IF(D76="","",IF(COUNTIF($F$8:$DA$8,"&gt;=0")-(COUNTIF(G76:DB76,Accueil!$AG$26))&lt;0,0,COUNTIF($F$8:$DA$8,"&gt;=0")-(COUNTIF(G76:DB76,Accueil!$AG$26))))</f>
        <v/>
      </c>
      <c r="DF76" s="11" t="str">
        <f t="shared" si="7"/>
        <v/>
      </c>
      <c r="DG76" s="29" t="str">
        <f t="shared" si="8"/>
        <v/>
      </c>
      <c r="DH76" s="158">
        <f t="shared" si="9"/>
        <v>0</v>
      </c>
      <c r="DI76" s="158">
        <f>IF(ISERROR(VLOOKUP(F76,Accueil!$W$17:$W$22,1,0)),1,0)</f>
        <v>0</v>
      </c>
      <c r="DJ76" s="158">
        <f>IF(ISERROR(VLOOKUP(G76,Accueil!$W$17:$W$22,1,0)),1,0)</f>
        <v>0</v>
      </c>
      <c r="DK76" s="158">
        <f>IF(ISERROR(VLOOKUP(H76,Accueil!$W$17:$W$22,1,0)),1,0)</f>
        <v>0</v>
      </c>
      <c r="DL76" s="158">
        <f>IF(ISERROR(VLOOKUP(I76,Accueil!$W$17:$W$22,1,0)),1,0)</f>
        <v>0</v>
      </c>
      <c r="DM76" s="158">
        <f>IF(ISERROR(VLOOKUP(J76,Accueil!$W$17:$W$22,1,0)),1,0)</f>
        <v>0</v>
      </c>
      <c r="DN76" s="158">
        <f>IF(ISERROR(VLOOKUP(K76,Accueil!$W$17:$W$22,1,0)),1,0)</f>
        <v>0</v>
      </c>
      <c r="DO76" s="158">
        <f>IF(ISERROR(VLOOKUP(L76,Accueil!$W$17:$W$22,1,0)),1,0)</f>
        <v>0</v>
      </c>
      <c r="DP76" s="158">
        <f>IF(ISERROR(VLOOKUP(M76,Accueil!$W$17:$W$22,1,0)),1,0)</f>
        <v>0</v>
      </c>
      <c r="DQ76" s="158">
        <f>IF(ISERROR(VLOOKUP(N76,Accueil!$W$17:$W$22,1,0)),1,0)</f>
        <v>0</v>
      </c>
      <c r="DR76" s="158">
        <f>IF(ISERROR(VLOOKUP(O76,Accueil!$W$17:$W$22,1,0)),1,0)</f>
        <v>0</v>
      </c>
      <c r="DS76" s="158">
        <f>IF(ISERROR(VLOOKUP(P76,Accueil!$W$17:$W$22,1,0)),1,0)</f>
        <v>0</v>
      </c>
      <c r="DT76" s="158">
        <f>IF(ISERROR(VLOOKUP(Q76,Accueil!$W$17:$W$22,1,0)),1,0)</f>
        <v>0</v>
      </c>
      <c r="DU76" s="158">
        <f>IF(ISERROR(VLOOKUP(R76,Accueil!$W$17:$W$22,1,0)),1,0)</f>
        <v>0</v>
      </c>
      <c r="DV76" s="158">
        <f>IF(ISERROR(VLOOKUP(S76,Accueil!$W$17:$W$22,1,0)),1,0)</f>
        <v>0</v>
      </c>
      <c r="DW76" s="158">
        <f>IF(ISERROR(VLOOKUP(T76,Accueil!$W$17:$W$22,1,0)),1,0)</f>
        <v>0</v>
      </c>
      <c r="DX76" s="158">
        <f>IF(ISERROR(VLOOKUP(U76,Accueil!$W$17:$W$22,1,0)),1,0)</f>
        <v>0</v>
      </c>
      <c r="DY76" s="158">
        <f>IF(ISERROR(VLOOKUP(V76,Accueil!$W$17:$W$22,1,0)),1,0)</f>
        <v>0</v>
      </c>
      <c r="DZ76" s="158">
        <f>IF(ISERROR(VLOOKUP(W76,Accueil!$W$17:$W$22,1,0)),1,0)</f>
        <v>0</v>
      </c>
      <c r="EA76" s="158">
        <f>IF(ISERROR(VLOOKUP(X76,Accueil!$W$17:$W$22,1,0)),1,0)</f>
        <v>0</v>
      </c>
      <c r="EB76" s="158">
        <f>IF(ISERROR(VLOOKUP(Y76,Accueil!$W$17:$W$22,1,0)),1,0)</f>
        <v>0</v>
      </c>
      <c r="EC76" s="158">
        <f>IF(ISERROR(VLOOKUP(Z76,Accueil!$W$17:$W$22,1,0)),1,0)</f>
        <v>0</v>
      </c>
      <c r="ED76" s="158">
        <f>IF(ISERROR(VLOOKUP(AA76,Accueil!$W$17:$W$22,1,0)),1,0)</f>
        <v>0</v>
      </c>
      <c r="EE76" s="158">
        <f>IF(ISERROR(VLOOKUP(AB76,Accueil!$W$17:$W$22,1,0)),1,0)</f>
        <v>0</v>
      </c>
      <c r="EF76" s="158">
        <f>IF(ISERROR(VLOOKUP(AC76,Accueil!$W$17:$W$22,1,0)),1,0)</f>
        <v>0</v>
      </c>
      <c r="EG76" s="158">
        <f>IF(ISERROR(VLOOKUP(AD76,Accueil!$W$17:$W$22,1,0)),1,0)</f>
        <v>0</v>
      </c>
      <c r="EH76" s="158">
        <f>IF(ISERROR(VLOOKUP(AE76,Accueil!$W$17:$W$22,1,0)),1,0)</f>
        <v>0</v>
      </c>
      <c r="EI76" s="158">
        <f>IF(ISERROR(VLOOKUP(AF76,Accueil!$W$17:$W$22,1,0)),1,0)</f>
        <v>0</v>
      </c>
      <c r="EJ76" s="158">
        <f>IF(ISERROR(VLOOKUP(AG76,Accueil!$W$17:$W$22,1,0)),1,0)</f>
        <v>0</v>
      </c>
      <c r="EK76" s="158">
        <f>IF(ISERROR(VLOOKUP(AH76,Accueil!$W$17:$W$22,1,0)),1,0)</f>
        <v>0</v>
      </c>
      <c r="EL76" s="158">
        <f>IF(ISERROR(VLOOKUP(AI76,Accueil!$W$17:$W$22,1,0)),1,0)</f>
        <v>0</v>
      </c>
      <c r="EM76" s="158">
        <f>IF(ISERROR(VLOOKUP(AJ76,Accueil!$W$17:$W$22,1,0)),1,0)</f>
        <v>0</v>
      </c>
      <c r="EN76" s="158">
        <f>IF(ISERROR(VLOOKUP(AK76,Accueil!$W$17:$W$22,1,0)),1,0)</f>
        <v>0</v>
      </c>
      <c r="EO76" s="158">
        <f>IF(ISERROR(VLOOKUP(AL76,Accueil!$W$17:$W$22,1,0)),1,0)</f>
        <v>0</v>
      </c>
      <c r="EP76" s="158">
        <f>IF(ISERROR(VLOOKUP(AM76,Accueil!$W$17:$W$22,1,0)),1,0)</f>
        <v>0</v>
      </c>
      <c r="EQ76" s="158">
        <f>IF(ISERROR(VLOOKUP(AN76,Accueil!$W$17:$W$22,1,0)),1,0)</f>
        <v>0</v>
      </c>
      <c r="ER76" s="158">
        <f>IF(ISERROR(VLOOKUP(AO76,Accueil!$W$17:$W$22,1,0)),1,0)</f>
        <v>0</v>
      </c>
      <c r="ES76" s="158">
        <f>IF(ISERROR(VLOOKUP(AP76,Accueil!$W$17:$W$22,1,0)),1,0)</f>
        <v>0</v>
      </c>
      <c r="ET76" s="158">
        <f>IF(ISERROR(VLOOKUP(AQ76,Accueil!$W$17:$W$22,1,0)),1,0)</f>
        <v>0</v>
      </c>
      <c r="EU76" s="158">
        <f>IF(ISERROR(VLOOKUP(AR76,Accueil!$W$17:$W$22,1,0)),1,0)</f>
        <v>0</v>
      </c>
      <c r="EV76" s="158">
        <f>IF(ISERROR(VLOOKUP(AS76,Accueil!$W$17:$W$22,1,0)),1,0)</f>
        <v>0</v>
      </c>
      <c r="EW76" s="158">
        <f>IF(ISERROR(VLOOKUP(AT76,Accueil!$W$17:$W$22,1,0)),1,0)</f>
        <v>0</v>
      </c>
      <c r="EX76" s="158">
        <f>IF(ISERROR(VLOOKUP(AU76,Accueil!$W$17:$W$22,1,0)),1,0)</f>
        <v>0</v>
      </c>
      <c r="EY76" s="158">
        <f>IF(ISERROR(VLOOKUP(AV76,Accueil!$W$17:$W$22,1,0)),1,0)</f>
        <v>0</v>
      </c>
      <c r="EZ76" s="158">
        <f>IF(ISERROR(VLOOKUP(AW76,Accueil!$W$17:$W$22,1,0)),1,0)</f>
        <v>0</v>
      </c>
      <c r="FA76" s="158">
        <f>IF(ISERROR(VLOOKUP(AX76,Accueil!$W$17:$W$22,1,0)),1,0)</f>
        <v>0</v>
      </c>
      <c r="FB76" s="158">
        <f>IF(ISERROR(VLOOKUP(AY76,Accueil!$W$17:$W$22,1,0)),1,0)</f>
        <v>0</v>
      </c>
      <c r="FC76" s="158">
        <f>IF(ISERROR(VLOOKUP(AZ76,Accueil!$W$17:$W$22,1,0)),1,0)</f>
        <v>0</v>
      </c>
      <c r="FD76" s="158">
        <f>IF(ISERROR(VLOOKUP(BA76,Accueil!$W$17:$W$22,1,0)),1,0)</f>
        <v>0</v>
      </c>
      <c r="FE76" s="158">
        <f>IF(ISERROR(VLOOKUP(BB76,Accueil!$W$17:$W$22,1,0)),1,0)</f>
        <v>0</v>
      </c>
      <c r="FF76" s="158">
        <f>IF(ISERROR(VLOOKUP(BC76,Accueil!$W$17:$W$22,1,0)),1,0)</f>
        <v>0</v>
      </c>
      <c r="FG76" s="158">
        <f>IF(ISERROR(VLOOKUP(BD76,Accueil!$W$17:$W$22,1,0)),1,0)</f>
        <v>0</v>
      </c>
      <c r="FH76" s="158">
        <f>IF(ISERROR(VLOOKUP(BE76,Accueil!$W$17:$W$22,1,0)),1,0)</f>
        <v>0</v>
      </c>
      <c r="FI76" s="158">
        <f>IF(ISERROR(VLOOKUP(BF76,Accueil!$W$17:$W$22,1,0)),1,0)</f>
        <v>0</v>
      </c>
      <c r="FJ76" s="158">
        <f>IF(ISERROR(VLOOKUP(BG76,Accueil!$W$17:$W$22,1,0)),1,0)</f>
        <v>0</v>
      </c>
      <c r="FK76" s="158">
        <f>IF(ISERROR(VLOOKUP(BH76,Accueil!$W$17:$W$22,1,0)),1,0)</f>
        <v>0</v>
      </c>
      <c r="FL76" s="158">
        <f>IF(ISERROR(VLOOKUP(BI76,Accueil!$W$17:$W$22,1,0)),1,0)</f>
        <v>0</v>
      </c>
      <c r="FM76" s="158">
        <f>IF(ISERROR(VLOOKUP(BJ76,Accueil!$W$17:$W$22,1,0)),1,0)</f>
        <v>0</v>
      </c>
      <c r="FN76" s="158">
        <f>IF(ISERROR(VLOOKUP(BK76,Accueil!$W$17:$W$22,1,0)),1,0)</f>
        <v>0</v>
      </c>
      <c r="FO76" s="158">
        <f>IF(ISERROR(VLOOKUP(BL76,Accueil!$W$17:$W$22,1,0)),1,0)</f>
        <v>0</v>
      </c>
      <c r="FP76" s="158">
        <f>IF(ISERROR(VLOOKUP(BM76,Accueil!$W$17:$W$22,1,0)),1,0)</f>
        <v>0</v>
      </c>
      <c r="FQ76" s="158">
        <f>IF(ISERROR(VLOOKUP(BN76,Accueil!$W$17:$W$22,1,0)),1,0)</f>
        <v>0</v>
      </c>
      <c r="FR76" s="158">
        <f>IF(ISERROR(VLOOKUP(BO76,Accueil!$W$17:$W$22,1,0)),1,0)</f>
        <v>0</v>
      </c>
      <c r="FS76" s="158">
        <f>IF(ISERROR(VLOOKUP(BP76,Accueil!$W$17:$W$22,1,0)),1,0)</f>
        <v>0</v>
      </c>
      <c r="FT76" s="158">
        <f>IF(ISERROR(VLOOKUP(BQ76,Accueil!$W$17:$W$22,1,0)),1,0)</f>
        <v>0</v>
      </c>
      <c r="FU76" s="158">
        <f>IF(ISERROR(VLOOKUP(BR76,Accueil!$W$17:$W$22,1,0)),1,0)</f>
        <v>0</v>
      </c>
      <c r="FV76" s="158">
        <f>IF(ISERROR(VLOOKUP(BS76,Accueil!$W$17:$W$22,1,0)),1,0)</f>
        <v>0</v>
      </c>
      <c r="FW76" s="158">
        <f>IF(ISERROR(VLOOKUP(BT76,Accueil!$W$17:$W$22,1,0)),1,0)</f>
        <v>0</v>
      </c>
      <c r="FX76" s="158">
        <f>IF(ISERROR(VLOOKUP(BU76,Accueil!$W$17:$W$22,1,0)),1,0)</f>
        <v>0</v>
      </c>
      <c r="FY76" s="158">
        <f>IF(ISERROR(VLOOKUP(BV76,Accueil!$W$17:$W$22,1,0)),1,0)</f>
        <v>0</v>
      </c>
      <c r="FZ76" s="158">
        <f>IF(ISERROR(VLOOKUP(BW76,Accueil!$W$17:$W$22,1,0)),1,0)</f>
        <v>0</v>
      </c>
      <c r="GA76" s="158">
        <f>IF(ISERROR(VLOOKUP(BX76,Accueil!$W$17:$W$22,1,0)),1,0)</f>
        <v>0</v>
      </c>
      <c r="GB76" s="158">
        <f>IF(ISERROR(VLOOKUP(BY76,Accueil!$W$17:$W$22,1,0)),1,0)</f>
        <v>0</v>
      </c>
      <c r="GC76" s="158">
        <f>IF(ISERROR(VLOOKUP(BZ76,Accueil!$W$17:$W$22,1,0)),1,0)</f>
        <v>0</v>
      </c>
      <c r="GD76" s="158">
        <f>IF(ISERROR(VLOOKUP(CA76,Accueil!$W$17:$W$22,1,0)),1,0)</f>
        <v>0</v>
      </c>
      <c r="GE76" s="158">
        <f>IF(ISERROR(VLOOKUP(CB76,Accueil!$W$17:$W$22,1,0)),1,0)</f>
        <v>0</v>
      </c>
      <c r="GF76" s="158">
        <f>IF(ISERROR(VLOOKUP(CC76,Accueil!$W$17:$W$22,1,0)),1,0)</f>
        <v>0</v>
      </c>
      <c r="GG76" s="158">
        <f>IF(ISERROR(VLOOKUP(CD76,Accueil!$W$17:$W$22,1,0)),1,0)</f>
        <v>0</v>
      </c>
      <c r="GH76" s="158">
        <f>IF(ISERROR(VLOOKUP(CE76,Accueil!$W$17:$W$22,1,0)),1,0)</f>
        <v>0</v>
      </c>
      <c r="GI76" s="158">
        <f>IF(ISERROR(VLOOKUP(CF76,Accueil!$W$17:$W$22,1,0)),1,0)</f>
        <v>0</v>
      </c>
      <c r="GJ76" s="158">
        <f>IF(ISERROR(VLOOKUP(CG76,Accueil!$W$17:$W$22,1,0)),1,0)</f>
        <v>0</v>
      </c>
      <c r="GK76" s="158">
        <f>IF(ISERROR(VLOOKUP(CH76,Accueil!$W$17:$W$22,1,0)),1,0)</f>
        <v>0</v>
      </c>
      <c r="GL76" s="158">
        <f>IF(ISERROR(VLOOKUP(CI76,Accueil!$W$17:$W$22,1,0)),1,0)</f>
        <v>0</v>
      </c>
      <c r="GM76" s="158">
        <f>IF(ISERROR(VLOOKUP(CJ76,Accueil!$W$17:$W$22,1,0)),1,0)</f>
        <v>0</v>
      </c>
      <c r="GN76" s="158">
        <f>IF(ISERROR(VLOOKUP(CK76,Accueil!$W$17:$W$22,1,0)),1,0)</f>
        <v>0</v>
      </c>
      <c r="GO76" s="158">
        <f>IF(ISERROR(VLOOKUP(CL76,Accueil!$W$17:$W$22,1,0)),1,0)</f>
        <v>0</v>
      </c>
      <c r="GP76" s="158">
        <f>IF(ISERROR(VLOOKUP(CM76,Accueil!$W$17:$W$22,1,0)),1,0)</f>
        <v>0</v>
      </c>
      <c r="GQ76" s="158">
        <f>IF(ISERROR(VLOOKUP(CN76,Accueil!$W$17:$W$22,1,0)),1,0)</f>
        <v>0</v>
      </c>
      <c r="GR76" s="158">
        <f>IF(ISERROR(VLOOKUP(CO76,Accueil!$W$17:$W$22,1,0)),1,0)</f>
        <v>0</v>
      </c>
      <c r="GS76" s="158">
        <f>IF(ISERROR(VLOOKUP(CP76,Accueil!$W$17:$W$22,1,0)),1,0)</f>
        <v>0</v>
      </c>
      <c r="GT76" s="158">
        <f>IF(ISERROR(VLOOKUP(CQ76,Accueil!$W$17:$W$22,1,0)),1,0)</f>
        <v>0</v>
      </c>
      <c r="GU76" s="158">
        <f>IF(ISERROR(VLOOKUP(CR76,Accueil!$W$17:$W$22,1,0)),1,0)</f>
        <v>0</v>
      </c>
      <c r="GV76" s="158">
        <f>IF(ISERROR(VLOOKUP(CS76,Accueil!$W$17:$W$22,1,0)),1,0)</f>
        <v>0</v>
      </c>
      <c r="GW76" s="158">
        <f>IF(ISERROR(VLOOKUP(CT76,Accueil!$W$17:$W$22,1,0)),1,0)</f>
        <v>0</v>
      </c>
      <c r="GX76" s="158">
        <f>IF(ISERROR(VLOOKUP(CU76,Accueil!$W$17:$W$22,1,0)),1,0)</f>
        <v>0</v>
      </c>
      <c r="GY76" s="158">
        <f>IF(ISERROR(VLOOKUP(CV76,Accueil!$W$17:$W$22,1,0)),1,0)</f>
        <v>0</v>
      </c>
      <c r="GZ76" s="158">
        <f>IF(ISERROR(VLOOKUP(CW76,Accueil!$W$17:$W$22,1,0)),1,0)</f>
        <v>0</v>
      </c>
      <c r="HA76" s="158">
        <f>IF(ISERROR(VLOOKUP(CX76,Accueil!$W$17:$W$22,1,0)),1,0)</f>
        <v>0</v>
      </c>
      <c r="HB76" s="158">
        <f>IF(ISERROR(VLOOKUP(CY76,Accueil!$W$17:$W$22,1,0)),1,0)</f>
        <v>0</v>
      </c>
      <c r="HC76" s="158">
        <f>IF(ISERROR(VLOOKUP(CZ76,Accueil!$W$17:$W$22,1,0)),1,0)</f>
        <v>0</v>
      </c>
      <c r="HD76" s="158">
        <f>IF(ISERROR(VLOOKUP(DA76,Accueil!$W$17:$W$22,1,0)),1,0)</f>
        <v>0</v>
      </c>
    </row>
    <row r="77" spans="1:212" ht="12.75" customHeight="1">
      <c r="A77" s="360"/>
      <c r="B77" s="12">
        <v>69</v>
      </c>
      <c r="C77" s="26" t="str">
        <f>IF(Accueil!E81="","",Accueil!E81)</f>
        <v/>
      </c>
      <c r="D77" s="27" t="str">
        <f>IF(Accueil!F81="","",Accueil!F81)</f>
        <v/>
      </c>
      <c r="E77" s="83" t="str">
        <f t="shared" si="6"/>
        <v/>
      </c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  <c r="AV77" s="244"/>
      <c r="AW77" s="244"/>
      <c r="AX77" s="244"/>
      <c r="AY77" s="244"/>
      <c r="AZ77" s="244"/>
      <c r="BA77" s="244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  <c r="CJ77" s="244"/>
      <c r="CK77" s="244"/>
      <c r="CL77" s="244"/>
      <c r="CM77" s="244"/>
      <c r="CN77" s="244"/>
      <c r="CO77" s="244"/>
      <c r="CP77" s="244"/>
      <c r="CQ77" s="244"/>
      <c r="CR77" s="244"/>
      <c r="CS77" s="244"/>
      <c r="CT77" s="244"/>
      <c r="CU77" s="244"/>
      <c r="CV77" s="244"/>
      <c r="CW77" s="244"/>
      <c r="CX77" s="244"/>
      <c r="CY77" s="244"/>
      <c r="CZ77" s="244"/>
      <c r="DA77" s="244"/>
      <c r="DB77" s="12">
        <v>69</v>
      </c>
      <c r="DC77" s="11" t="str">
        <f>IF(D77="","",COUNTIF(F77:DA77,Accueil!$AB$28)&amp;" / "&amp;COUNTIF($F$8:$DA$8,"&gt;0")-(COUNTIF(F77:DA77,Accueil!$AG$26)))</f>
        <v/>
      </c>
      <c r="DD77" s="110" t="str">
        <f>IF(D77="","",COUNTIF(F77:DA77,Accueil!$AB$26))</f>
        <v/>
      </c>
      <c r="DE77" s="110" t="str">
        <f>IF(D77="","",IF(COUNTIF($F$8:$DA$8,"&gt;=0")-(COUNTIF(G77:DB77,Accueil!$AG$26))&lt;0,0,COUNTIF($F$8:$DA$8,"&gt;=0")-(COUNTIF(G77:DB77,Accueil!$AG$26))))</f>
        <v/>
      </c>
      <c r="DF77" s="11" t="str">
        <f t="shared" si="7"/>
        <v/>
      </c>
      <c r="DG77" s="29" t="str">
        <f t="shared" si="8"/>
        <v/>
      </c>
      <c r="DH77" s="158">
        <f t="shared" si="9"/>
        <v>0</v>
      </c>
      <c r="DI77" s="158">
        <f>IF(ISERROR(VLOOKUP(F77,Accueil!$W$17:$W$22,1,0)),1,0)</f>
        <v>0</v>
      </c>
      <c r="DJ77" s="158">
        <f>IF(ISERROR(VLOOKUP(G77,Accueil!$W$17:$W$22,1,0)),1,0)</f>
        <v>0</v>
      </c>
      <c r="DK77" s="158">
        <f>IF(ISERROR(VLOOKUP(H77,Accueil!$W$17:$W$22,1,0)),1,0)</f>
        <v>0</v>
      </c>
      <c r="DL77" s="158">
        <f>IF(ISERROR(VLOOKUP(I77,Accueil!$W$17:$W$22,1,0)),1,0)</f>
        <v>0</v>
      </c>
      <c r="DM77" s="158">
        <f>IF(ISERROR(VLOOKUP(J77,Accueil!$W$17:$W$22,1,0)),1,0)</f>
        <v>0</v>
      </c>
      <c r="DN77" s="158">
        <f>IF(ISERROR(VLOOKUP(K77,Accueil!$W$17:$W$22,1,0)),1,0)</f>
        <v>0</v>
      </c>
      <c r="DO77" s="158">
        <f>IF(ISERROR(VLOOKUP(L77,Accueil!$W$17:$W$22,1,0)),1,0)</f>
        <v>0</v>
      </c>
      <c r="DP77" s="158">
        <f>IF(ISERROR(VLOOKUP(M77,Accueil!$W$17:$W$22,1,0)),1,0)</f>
        <v>0</v>
      </c>
      <c r="DQ77" s="158">
        <f>IF(ISERROR(VLOOKUP(N77,Accueil!$W$17:$W$22,1,0)),1,0)</f>
        <v>0</v>
      </c>
      <c r="DR77" s="158">
        <f>IF(ISERROR(VLOOKUP(O77,Accueil!$W$17:$W$22,1,0)),1,0)</f>
        <v>0</v>
      </c>
      <c r="DS77" s="158">
        <f>IF(ISERROR(VLOOKUP(P77,Accueil!$W$17:$W$22,1,0)),1,0)</f>
        <v>0</v>
      </c>
      <c r="DT77" s="158">
        <f>IF(ISERROR(VLOOKUP(Q77,Accueil!$W$17:$W$22,1,0)),1,0)</f>
        <v>0</v>
      </c>
      <c r="DU77" s="158">
        <f>IF(ISERROR(VLOOKUP(R77,Accueil!$W$17:$W$22,1,0)),1,0)</f>
        <v>0</v>
      </c>
      <c r="DV77" s="158">
        <f>IF(ISERROR(VLOOKUP(S77,Accueil!$W$17:$W$22,1,0)),1,0)</f>
        <v>0</v>
      </c>
      <c r="DW77" s="158">
        <f>IF(ISERROR(VLOOKUP(T77,Accueil!$W$17:$W$22,1,0)),1,0)</f>
        <v>0</v>
      </c>
      <c r="DX77" s="158">
        <f>IF(ISERROR(VLOOKUP(U77,Accueil!$W$17:$W$22,1,0)),1,0)</f>
        <v>0</v>
      </c>
      <c r="DY77" s="158">
        <f>IF(ISERROR(VLOOKUP(V77,Accueil!$W$17:$W$22,1,0)),1,0)</f>
        <v>0</v>
      </c>
      <c r="DZ77" s="158">
        <f>IF(ISERROR(VLOOKUP(W77,Accueil!$W$17:$W$22,1,0)),1,0)</f>
        <v>0</v>
      </c>
      <c r="EA77" s="158">
        <f>IF(ISERROR(VLOOKUP(X77,Accueil!$W$17:$W$22,1,0)),1,0)</f>
        <v>0</v>
      </c>
      <c r="EB77" s="158">
        <f>IF(ISERROR(VLOOKUP(Y77,Accueil!$W$17:$W$22,1,0)),1,0)</f>
        <v>0</v>
      </c>
      <c r="EC77" s="158">
        <f>IF(ISERROR(VLOOKUP(Z77,Accueil!$W$17:$W$22,1,0)),1,0)</f>
        <v>0</v>
      </c>
      <c r="ED77" s="158">
        <f>IF(ISERROR(VLOOKUP(AA77,Accueil!$W$17:$W$22,1,0)),1,0)</f>
        <v>0</v>
      </c>
      <c r="EE77" s="158">
        <f>IF(ISERROR(VLOOKUP(AB77,Accueil!$W$17:$W$22,1,0)),1,0)</f>
        <v>0</v>
      </c>
      <c r="EF77" s="158">
        <f>IF(ISERROR(VLOOKUP(AC77,Accueil!$W$17:$W$22,1,0)),1,0)</f>
        <v>0</v>
      </c>
      <c r="EG77" s="158">
        <f>IF(ISERROR(VLOOKUP(AD77,Accueil!$W$17:$W$22,1,0)),1,0)</f>
        <v>0</v>
      </c>
      <c r="EH77" s="158">
        <f>IF(ISERROR(VLOOKUP(AE77,Accueil!$W$17:$W$22,1,0)),1,0)</f>
        <v>0</v>
      </c>
      <c r="EI77" s="158">
        <f>IF(ISERROR(VLOOKUP(AF77,Accueil!$W$17:$W$22,1,0)),1,0)</f>
        <v>0</v>
      </c>
      <c r="EJ77" s="158">
        <f>IF(ISERROR(VLOOKUP(AG77,Accueil!$W$17:$W$22,1,0)),1,0)</f>
        <v>0</v>
      </c>
      <c r="EK77" s="158">
        <f>IF(ISERROR(VLOOKUP(AH77,Accueil!$W$17:$W$22,1,0)),1,0)</f>
        <v>0</v>
      </c>
      <c r="EL77" s="158">
        <f>IF(ISERROR(VLOOKUP(AI77,Accueil!$W$17:$W$22,1,0)),1,0)</f>
        <v>0</v>
      </c>
      <c r="EM77" s="158">
        <f>IF(ISERROR(VLOOKUP(AJ77,Accueil!$W$17:$W$22,1,0)),1,0)</f>
        <v>0</v>
      </c>
      <c r="EN77" s="158">
        <f>IF(ISERROR(VLOOKUP(AK77,Accueil!$W$17:$W$22,1,0)),1,0)</f>
        <v>0</v>
      </c>
      <c r="EO77" s="158">
        <f>IF(ISERROR(VLOOKUP(AL77,Accueil!$W$17:$W$22,1,0)),1,0)</f>
        <v>0</v>
      </c>
      <c r="EP77" s="158">
        <f>IF(ISERROR(VLOOKUP(AM77,Accueil!$W$17:$W$22,1,0)),1,0)</f>
        <v>0</v>
      </c>
      <c r="EQ77" s="158">
        <f>IF(ISERROR(VLOOKUP(AN77,Accueil!$W$17:$W$22,1,0)),1,0)</f>
        <v>0</v>
      </c>
      <c r="ER77" s="158">
        <f>IF(ISERROR(VLOOKUP(AO77,Accueil!$W$17:$W$22,1,0)),1,0)</f>
        <v>0</v>
      </c>
      <c r="ES77" s="158">
        <f>IF(ISERROR(VLOOKUP(AP77,Accueil!$W$17:$W$22,1,0)),1,0)</f>
        <v>0</v>
      </c>
      <c r="ET77" s="158">
        <f>IF(ISERROR(VLOOKUP(AQ77,Accueil!$W$17:$W$22,1,0)),1,0)</f>
        <v>0</v>
      </c>
      <c r="EU77" s="158">
        <f>IF(ISERROR(VLOOKUP(AR77,Accueil!$W$17:$W$22,1,0)),1,0)</f>
        <v>0</v>
      </c>
      <c r="EV77" s="158">
        <f>IF(ISERROR(VLOOKUP(AS77,Accueil!$W$17:$W$22,1,0)),1,0)</f>
        <v>0</v>
      </c>
      <c r="EW77" s="158">
        <f>IF(ISERROR(VLOOKUP(AT77,Accueil!$W$17:$W$22,1,0)),1,0)</f>
        <v>0</v>
      </c>
      <c r="EX77" s="158">
        <f>IF(ISERROR(VLOOKUP(AU77,Accueil!$W$17:$W$22,1,0)),1,0)</f>
        <v>0</v>
      </c>
      <c r="EY77" s="158">
        <f>IF(ISERROR(VLOOKUP(AV77,Accueil!$W$17:$W$22,1,0)),1,0)</f>
        <v>0</v>
      </c>
      <c r="EZ77" s="158">
        <f>IF(ISERROR(VLOOKUP(AW77,Accueil!$W$17:$W$22,1,0)),1,0)</f>
        <v>0</v>
      </c>
      <c r="FA77" s="158">
        <f>IF(ISERROR(VLOOKUP(AX77,Accueil!$W$17:$W$22,1,0)),1,0)</f>
        <v>0</v>
      </c>
      <c r="FB77" s="158">
        <f>IF(ISERROR(VLOOKUP(AY77,Accueil!$W$17:$W$22,1,0)),1,0)</f>
        <v>0</v>
      </c>
      <c r="FC77" s="158">
        <f>IF(ISERROR(VLOOKUP(AZ77,Accueil!$W$17:$W$22,1,0)),1,0)</f>
        <v>0</v>
      </c>
      <c r="FD77" s="158">
        <f>IF(ISERROR(VLOOKUP(BA77,Accueil!$W$17:$W$22,1,0)),1,0)</f>
        <v>0</v>
      </c>
      <c r="FE77" s="158">
        <f>IF(ISERROR(VLOOKUP(BB77,Accueil!$W$17:$W$22,1,0)),1,0)</f>
        <v>0</v>
      </c>
      <c r="FF77" s="158">
        <f>IF(ISERROR(VLOOKUP(BC77,Accueil!$W$17:$W$22,1,0)),1,0)</f>
        <v>0</v>
      </c>
      <c r="FG77" s="158">
        <f>IF(ISERROR(VLOOKUP(BD77,Accueil!$W$17:$W$22,1,0)),1,0)</f>
        <v>0</v>
      </c>
      <c r="FH77" s="158">
        <f>IF(ISERROR(VLOOKUP(BE77,Accueil!$W$17:$W$22,1,0)),1,0)</f>
        <v>0</v>
      </c>
      <c r="FI77" s="158">
        <f>IF(ISERROR(VLOOKUP(BF77,Accueil!$W$17:$W$22,1,0)),1,0)</f>
        <v>0</v>
      </c>
      <c r="FJ77" s="158">
        <f>IF(ISERROR(VLOOKUP(BG77,Accueil!$W$17:$W$22,1,0)),1,0)</f>
        <v>0</v>
      </c>
      <c r="FK77" s="158">
        <f>IF(ISERROR(VLOOKUP(BH77,Accueil!$W$17:$W$22,1,0)),1,0)</f>
        <v>0</v>
      </c>
      <c r="FL77" s="158">
        <f>IF(ISERROR(VLOOKUP(BI77,Accueil!$W$17:$W$22,1,0)),1,0)</f>
        <v>0</v>
      </c>
      <c r="FM77" s="158">
        <f>IF(ISERROR(VLOOKUP(BJ77,Accueil!$W$17:$W$22,1,0)),1,0)</f>
        <v>0</v>
      </c>
      <c r="FN77" s="158">
        <f>IF(ISERROR(VLOOKUP(BK77,Accueil!$W$17:$W$22,1,0)),1,0)</f>
        <v>0</v>
      </c>
      <c r="FO77" s="158">
        <f>IF(ISERROR(VLOOKUP(BL77,Accueil!$W$17:$W$22,1,0)),1,0)</f>
        <v>0</v>
      </c>
      <c r="FP77" s="158">
        <f>IF(ISERROR(VLOOKUP(BM77,Accueil!$W$17:$W$22,1,0)),1,0)</f>
        <v>0</v>
      </c>
      <c r="FQ77" s="158">
        <f>IF(ISERROR(VLOOKUP(BN77,Accueil!$W$17:$W$22,1,0)),1,0)</f>
        <v>0</v>
      </c>
      <c r="FR77" s="158">
        <f>IF(ISERROR(VLOOKUP(BO77,Accueil!$W$17:$W$22,1,0)),1,0)</f>
        <v>0</v>
      </c>
      <c r="FS77" s="158">
        <f>IF(ISERROR(VLOOKUP(BP77,Accueil!$W$17:$W$22,1,0)),1,0)</f>
        <v>0</v>
      </c>
      <c r="FT77" s="158">
        <f>IF(ISERROR(VLOOKUP(BQ77,Accueil!$W$17:$W$22,1,0)),1,0)</f>
        <v>0</v>
      </c>
      <c r="FU77" s="158">
        <f>IF(ISERROR(VLOOKUP(BR77,Accueil!$W$17:$W$22,1,0)),1,0)</f>
        <v>0</v>
      </c>
      <c r="FV77" s="158">
        <f>IF(ISERROR(VLOOKUP(BS77,Accueil!$W$17:$W$22,1,0)),1,0)</f>
        <v>0</v>
      </c>
      <c r="FW77" s="158">
        <f>IF(ISERROR(VLOOKUP(BT77,Accueil!$W$17:$W$22,1,0)),1,0)</f>
        <v>0</v>
      </c>
      <c r="FX77" s="158">
        <f>IF(ISERROR(VLOOKUP(BU77,Accueil!$W$17:$W$22,1,0)),1,0)</f>
        <v>0</v>
      </c>
      <c r="FY77" s="158">
        <f>IF(ISERROR(VLOOKUP(BV77,Accueil!$W$17:$W$22,1,0)),1,0)</f>
        <v>0</v>
      </c>
      <c r="FZ77" s="158">
        <f>IF(ISERROR(VLOOKUP(BW77,Accueil!$W$17:$W$22,1,0)),1,0)</f>
        <v>0</v>
      </c>
      <c r="GA77" s="158">
        <f>IF(ISERROR(VLOOKUP(BX77,Accueil!$W$17:$W$22,1,0)),1,0)</f>
        <v>0</v>
      </c>
      <c r="GB77" s="158">
        <f>IF(ISERROR(VLOOKUP(BY77,Accueil!$W$17:$W$22,1,0)),1,0)</f>
        <v>0</v>
      </c>
      <c r="GC77" s="158">
        <f>IF(ISERROR(VLOOKUP(BZ77,Accueil!$W$17:$W$22,1,0)),1,0)</f>
        <v>0</v>
      </c>
      <c r="GD77" s="158">
        <f>IF(ISERROR(VLOOKUP(CA77,Accueil!$W$17:$W$22,1,0)),1,0)</f>
        <v>0</v>
      </c>
      <c r="GE77" s="158">
        <f>IF(ISERROR(VLOOKUP(CB77,Accueil!$W$17:$W$22,1,0)),1,0)</f>
        <v>0</v>
      </c>
      <c r="GF77" s="158">
        <f>IF(ISERROR(VLOOKUP(CC77,Accueil!$W$17:$W$22,1,0)),1,0)</f>
        <v>0</v>
      </c>
      <c r="GG77" s="158">
        <f>IF(ISERROR(VLOOKUP(CD77,Accueil!$W$17:$W$22,1,0)),1,0)</f>
        <v>0</v>
      </c>
      <c r="GH77" s="158">
        <f>IF(ISERROR(VLOOKUP(CE77,Accueil!$W$17:$W$22,1,0)),1,0)</f>
        <v>0</v>
      </c>
      <c r="GI77" s="158">
        <f>IF(ISERROR(VLOOKUP(CF77,Accueil!$W$17:$W$22,1,0)),1,0)</f>
        <v>0</v>
      </c>
      <c r="GJ77" s="158">
        <f>IF(ISERROR(VLOOKUP(CG77,Accueil!$W$17:$W$22,1,0)),1,0)</f>
        <v>0</v>
      </c>
      <c r="GK77" s="158">
        <f>IF(ISERROR(VLOOKUP(CH77,Accueil!$W$17:$W$22,1,0)),1,0)</f>
        <v>0</v>
      </c>
      <c r="GL77" s="158">
        <f>IF(ISERROR(VLOOKUP(CI77,Accueil!$W$17:$W$22,1,0)),1,0)</f>
        <v>0</v>
      </c>
      <c r="GM77" s="158">
        <f>IF(ISERROR(VLOOKUP(CJ77,Accueil!$W$17:$W$22,1,0)),1,0)</f>
        <v>0</v>
      </c>
      <c r="GN77" s="158">
        <f>IF(ISERROR(VLOOKUP(CK77,Accueil!$W$17:$W$22,1,0)),1,0)</f>
        <v>0</v>
      </c>
      <c r="GO77" s="158">
        <f>IF(ISERROR(VLOOKUP(CL77,Accueil!$W$17:$W$22,1,0)),1,0)</f>
        <v>0</v>
      </c>
      <c r="GP77" s="158">
        <f>IF(ISERROR(VLOOKUP(CM77,Accueil!$W$17:$W$22,1,0)),1,0)</f>
        <v>0</v>
      </c>
      <c r="GQ77" s="158">
        <f>IF(ISERROR(VLOOKUP(CN77,Accueil!$W$17:$W$22,1,0)),1,0)</f>
        <v>0</v>
      </c>
      <c r="GR77" s="158">
        <f>IF(ISERROR(VLOOKUP(CO77,Accueil!$W$17:$W$22,1,0)),1,0)</f>
        <v>0</v>
      </c>
      <c r="GS77" s="158">
        <f>IF(ISERROR(VLOOKUP(CP77,Accueil!$W$17:$W$22,1,0)),1,0)</f>
        <v>0</v>
      </c>
      <c r="GT77" s="158">
        <f>IF(ISERROR(VLOOKUP(CQ77,Accueil!$W$17:$W$22,1,0)),1,0)</f>
        <v>0</v>
      </c>
      <c r="GU77" s="158">
        <f>IF(ISERROR(VLOOKUP(CR77,Accueil!$W$17:$W$22,1,0)),1,0)</f>
        <v>0</v>
      </c>
      <c r="GV77" s="158">
        <f>IF(ISERROR(VLOOKUP(CS77,Accueil!$W$17:$W$22,1,0)),1,0)</f>
        <v>0</v>
      </c>
      <c r="GW77" s="158">
        <f>IF(ISERROR(VLOOKUP(CT77,Accueil!$W$17:$W$22,1,0)),1,0)</f>
        <v>0</v>
      </c>
      <c r="GX77" s="158">
        <f>IF(ISERROR(VLOOKUP(CU77,Accueil!$W$17:$W$22,1,0)),1,0)</f>
        <v>0</v>
      </c>
      <c r="GY77" s="158">
        <f>IF(ISERROR(VLOOKUP(CV77,Accueil!$W$17:$W$22,1,0)),1,0)</f>
        <v>0</v>
      </c>
      <c r="GZ77" s="158">
        <f>IF(ISERROR(VLOOKUP(CW77,Accueil!$W$17:$W$22,1,0)),1,0)</f>
        <v>0</v>
      </c>
      <c r="HA77" s="158">
        <f>IF(ISERROR(VLOOKUP(CX77,Accueil!$W$17:$W$22,1,0)),1,0)</f>
        <v>0</v>
      </c>
      <c r="HB77" s="158">
        <f>IF(ISERROR(VLOOKUP(CY77,Accueil!$W$17:$W$22,1,0)),1,0)</f>
        <v>0</v>
      </c>
      <c r="HC77" s="158">
        <f>IF(ISERROR(VLOOKUP(CZ77,Accueil!$W$17:$W$22,1,0)),1,0)</f>
        <v>0</v>
      </c>
      <c r="HD77" s="158">
        <f>IF(ISERROR(VLOOKUP(DA77,Accueil!$W$17:$W$22,1,0)),1,0)</f>
        <v>0</v>
      </c>
    </row>
    <row r="78" spans="1:212" ht="12.75" customHeight="1">
      <c r="A78" s="360"/>
      <c r="B78" s="12">
        <v>70</v>
      </c>
      <c r="C78" s="26" t="str">
        <f>IF(Accueil!E82="","",Accueil!E82)</f>
        <v/>
      </c>
      <c r="D78" s="27" t="str">
        <f>IF(Accueil!F82="","",Accueil!F82)</f>
        <v/>
      </c>
      <c r="E78" s="83" t="str">
        <f t="shared" si="6"/>
        <v/>
      </c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  <c r="AV78" s="244"/>
      <c r="AW78" s="244"/>
      <c r="AX78" s="244"/>
      <c r="AY78" s="244"/>
      <c r="AZ78" s="244"/>
      <c r="BA78" s="244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12">
        <v>70</v>
      </c>
      <c r="DC78" s="11" t="str">
        <f>IF(D78="","",COUNTIF(F78:DA78,Accueil!$AB$28)&amp;" / "&amp;COUNTIF($F$8:$DA$8,"&gt;0")-(COUNTIF(F78:DA78,Accueil!$AG$26)))</f>
        <v/>
      </c>
      <c r="DD78" s="110" t="str">
        <f>IF(D78="","",COUNTIF(F78:DA78,Accueil!$AB$26))</f>
        <v/>
      </c>
      <c r="DE78" s="110" t="str">
        <f>IF(D78="","",IF(COUNTIF($F$8:$DA$8,"&gt;=0")-(COUNTIF(G78:DB78,Accueil!$AG$26))&lt;0,0,COUNTIF($F$8:$DA$8,"&gt;=0")-(COUNTIF(G78:DB78,Accueil!$AG$26))))</f>
        <v/>
      </c>
      <c r="DF78" s="11" t="str">
        <f t="shared" si="7"/>
        <v/>
      </c>
      <c r="DG78" s="29" t="str">
        <f t="shared" si="8"/>
        <v/>
      </c>
      <c r="DH78" s="158">
        <f t="shared" si="9"/>
        <v>0</v>
      </c>
      <c r="DI78" s="158">
        <f>IF(ISERROR(VLOOKUP(F78,Accueil!$W$17:$W$22,1,0)),1,0)</f>
        <v>0</v>
      </c>
      <c r="DJ78" s="158">
        <f>IF(ISERROR(VLOOKUP(G78,Accueil!$W$17:$W$22,1,0)),1,0)</f>
        <v>0</v>
      </c>
      <c r="DK78" s="158">
        <f>IF(ISERROR(VLOOKUP(H78,Accueil!$W$17:$W$22,1,0)),1,0)</f>
        <v>0</v>
      </c>
      <c r="DL78" s="158">
        <f>IF(ISERROR(VLOOKUP(I78,Accueil!$W$17:$W$22,1,0)),1,0)</f>
        <v>0</v>
      </c>
      <c r="DM78" s="158">
        <f>IF(ISERROR(VLOOKUP(J78,Accueil!$W$17:$W$22,1,0)),1,0)</f>
        <v>0</v>
      </c>
      <c r="DN78" s="158">
        <f>IF(ISERROR(VLOOKUP(K78,Accueil!$W$17:$W$22,1,0)),1,0)</f>
        <v>0</v>
      </c>
      <c r="DO78" s="158">
        <f>IF(ISERROR(VLOOKUP(L78,Accueil!$W$17:$W$22,1,0)),1,0)</f>
        <v>0</v>
      </c>
      <c r="DP78" s="158">
        <f>IF(ISERROR(VLOOKUP(M78,Accueil!$W$17:$W$22,1,0)),1,0)</f>
        <v>0</v>
      </c>
      <c r="DQ78" s="158">
        <f>IF(ISERROR(VLOOKUP(N78,Accueil!$W$17:$W$22,1,0)),1,0)</f>
        <v>0</v>
      </c>
      <c r="DR78" s="158">
        <f>IF(ISERROR(VLOOKUP(O78,Accueil!$W$17:$W$22,1,0)),1,0)</f>
        <v>0</v>
      </c>
      <c r="DS78" s="158">
        <f>IF(ISERROR(VLOOKUP(P78,Accueil!$W$17:$W$22,1,0)),1,0)</f>
        <v>0</v>
      </c>
      <c r="DT78" s="158">
        <f>IF(ISERROR(VLOOKUP(Q78,Accueil!$W$17:$W$22,1,0)),1,0)</f>
        <v>0</v>
      </c>
      <c r="DU78" s="158">
        <f>IF(ISERROR(VLOOKUP(R78,Accueil!$W$17:$W$22,1,0)),1,0)</f>
        <v>0</v>
      </c>
      <c r="DV78" s="158">
        <f>IF(ISERROR(VLOOKUP(S78,Accueil!$W$17:$W$22,1,0)),1,0)</f>
        <v>0</v>
      </c>
      <c r="DW78" s="158">
        <f>IF(ISERROR(VLOOKUP(T78,Accueil!$W$17:$W$22,1,0)),1,0)</f>
        <v>0</v>
      </c>
      <c r="DX78" s="158">
        <f>IF(ISERROR(VLOOKUP(U78,Accueil!$W$17:$W$22,1,0)),1,0)</f>
        <v>0</v>
      </c>
      <c r="DY78" s="158">
        <f>IF(ISERROR(VLOOKUP(V78,Accueil!$W$17:$W$22,1,0)),1,0)</f>
        <v>0</v>
      </c>
      <c r="DZ78" s="158">
        <f>IF(ISERROR(VLOOKUP(W78,Accueil!$W$17:$W$22,1,0)),1,0)</f>
        <v>0</v>
      </c>
      <c r="EA78" s="158">
        <f>IF(ISERROR(VLOOKUP(X78,Accueil!$W$17:$W$22,1,0)),1,0)</f>
        <v>0</v>
      </c>
      <c r="EB78" s="158">
        <f>IF(ISERROR(VLOOKUP(Y78,Accueil!$W$17:$W$22,1,0)),1,0)</f>
        <v>0</v>
      </c>
      <c r="EC78" s="158">
        <f>IF(ISERROR(VLOOKUP(Z78,Accueil!$W$17:$W$22,1,0)),1,0)</f>
        <v>0</v>
      </c>
      <c r="ED78" s="158">
        <f>IF(ISERROR(VLOOKUP(AA78,Accueil!$W$17:$W$22,1,0)),1,0)</f>
        <v>0</v>
      </c>
      <c r="EE78" s="158">
        <f>IF(ISERROR(VLOOKUP(AB78,Accueil!$W$17:$W$22,1,0)),1,0)</f>
        <v>0</v>
      </c>
      <c r="EF78" s="158">
        <f>IF(ISERROR(VLOOKUP(AC78,Accueil!$W$17:$W$22,1,0)),1,0)</f>
        <v>0</v>
      </c>
      <c r="EG78" s="158">
        <f>IF(ISERROR(VLOOKUP(AD78,Accueil!$W$17:$W$22,1,0)),1,0)</f>
        <v>0</v>
      </c>
      <c r="EH78" s="158">
        <f>IF(ISERROR(VLOOKUP(AE78,Accueil!$W$17:$W$22,1,0)),1,0)</f>
        <v>0</v>
      </c>
      <c r="EI78" s="158">
        <f>IF(ISERROR(VLOOKUP(AF78,Accueil!$W$17:$W$22,1,0)),1,0)</f>
        <v>0</v>
      </c>
      <c r="EJ78" s="158">
        <f>IF(ISERROR(VLOOKUP(AG78,Accueil!$W$17:$W$22,1,0)),1,0)</f>
        <v>0</v>
      </c>
      <c r="EK78" s="158">
        <f>IF(ISERROR(VLOOKUP(AH78,Accueil!$W$17:$W$22,1,0)),1,0)</f>
        <v>0</v>
      </c>
      <c r="EL78" s="158">
        <f>IF(ISERROR(VLOOKUP(AI78,Accueil!$W$17:$W$22,1,0)),1,0)</f>
        <v>0</v>
      </c>
      <c r="EM78" s="158">
        <f>IF(ISERROR(VLOOKUP(AJ78,Accueil!$W$17:$W$22,1,0)),1,0)</f>
        <v>0</v>
      </c>
      <c r="EN78" s="158">
        <f>IF(ISERROR(VLOOKUP(AK78,Accueil!$W$17:$W$22,1,0)),1,0)</f>
        <v>0</v>
      </c>
      <c r="EO78" s="158">
        <f>IF(ISERROR(VLOOKUP(AL78,Accueil!$W$17:$W$22,1,0)),1,0)</f>
        <v>0</v>
      </c>
      <c r="EP78" s="158">
        <f>IF(ISERROR(VLOOKUP(AM78,Accueil!$W$17:$W$22,1,0)),1,0)</f>
        <v>0</v>
      </c>
      <c r="EQ78" s="158">
        <f>IF(ISERROR(VLOOKUP(AN78,Accueil!$W$17:$W$22,1,0)),1,0)</f>
        <v>0</v>
      </c>
      <c r="ER78" s="158">
        <f>IF(ISERROR(VLOOKUP(AO78,Accueil!$W$17:$W$22,1,0)),1,0)</f>
        <v>0</v>
      </c>
      <c r="ES78" s="158">
        <f>IF(ISERROR(VLOOKUP(AP78,Accueil!$W$17:$W$22,1,0)),1,0)</f>
        <v>0</v>
      </c>
      <c r="ET78" s="158">
        <f>IF(ISERROR(VLOOKUP(AQ78,Accueil!$W$17:$W$22,1,0)),1,0)</f>
        <v>0</v>
      </c>
      <c r="EU78" s="158">
        <f>IF(ISERROR(VLOOKUP(AR78,Accueil!$W$17:$W$22,1,0)),1,0)</f>
        <v>0</v>
      </c>
      <c r="EV78" s="158">
        <f>IF(ISERROR(VLOOKUP(AS78,Accueil!$W$17:$W$22,1,0)),1,0)</f>
        <v>0</v>
      </c>
      <c r="EW78" s="158">
        <f>IF(ISERROR(VLOOKUP(AT78,Accueil!$W$17:$W$22,1,0)),1,0)</f>
        <v>0</v>
      </c>
      <c r="EX78" s="158">
        <f>IF(ISERROR(VLOOKUP(AU78,Accueil!$W$17:$W$22,1,0)),1,0)</f>
        <v>0</v>
      </c>
      <c r="EY78" s="158">
        <f>IF(ISERROR(VLOOKUP(AV78,Accueil!$W$17:$W$22,1,0)),1,0)</f>
        <v>0</v>
      </c>
      <c r="EZ78" s="158">
        <f>IF(ISERROR(VLOOKUP(AW78,Accueil!$W$17:$W$22,1,0)),1,0)</f>
        <v>0</v>
      </c>
      <c r="FA78" s="158">
        <f>IF(ISERROR(VLOOKUP(AX78,Accueil!$W$17:$W$22,1,0)),1,0)</f>
        <v>0</v>
      </c>
      <c r="FB78" s="158">
        <f>IF(ISERROR(VLOOKUP(AY78,Accueil!$W$17:$W$22,1,0)),1,0)</f>
        <v>0</v>
      </c>
      <c r="FC78" s="158">
        <f>IF(ISERROR(VLOOKUP(AZ78,Accueil!$W$17:$W$22,1,0)),1,0)</f>
        <v>0</v>
      </c>
      <c r="FD78" s="158">
        <f>IF(ISERROR(VLOOKUP(BA78,Accueil!$W$17:$W$22,1,0)),1,0)</f>
        <v>0</v>
      </c>
      <c r="FE78" s="158">
        <f>IF(ISERROR(VLOOKUP(BB78,Accueil!$W$17:$W$22,1,0)),1,0)</f>
        <v>0</v>
      </c>
      <c r="FF78" s="158">
        <f>IF(ISERROR(VLOOKUP(BC78,Accueil!$W$17:$W$22,1,0)),1,0)</f>
        <v>0</v>
      </c>
      <c r="FG78" s="158">
        <f>IF(ISERROR(VLOOKUP(BD78,Accueil!$W$17:$W$22,1,0)),1,0)</f>
        <v>0</v>
      </c>
      <c r="FH78" s="158">
        <f>IF(ISERROR(VLOOKUP(BE78,Accueil!$W$17:$W$22,1,0)),1,0)</f>
        <v>0</v>
      </c>
      <c r="FI78" s="158">
        <f>IF(ISERROR(VLOOKUP(BF78,Accueil!$W$17:$W$22,1,0)),1,0)</f>
        <v>0</v>
      </c>
      <c r="FJ78" s="158">
        <f>IF(ISERROR(VLOOKUP(BG78,Accueil!$W$17:$W$22,1,0)),1,0)</f>
        <v>0</v>
      </c>
      <c r="FK78" s="158">
        <f>IF(ISERROR(VLOOKUP(BH78,Accueil!$W$17:$W$22,1,0)),1,0)</f>
        <v>0</v>
      </c>
      <c r="FL78" s="158">
        <f>IF(ISERROR(VLOOKUP(BI78,Accueil!$W$17:$W$22,1,0)),1,0)</f>
        <v>0</v>
      </c>
      <c r="FM78" s="158">
        <f>IF(ISERROR(VLOOKUP(BJ78,Accueil!$W$17:$W$22,1,0)),1,0)</f>
        <v>0</v>
      </c>
      <c r="FN78" s="158">
        <f>IF(ISERROR(VLOOKUP(BK78,Accueil!$W$17:$W$22,1,0)),1,0)</f>
        <v>0</v>
      </c>
      <c r="FO78" s="158">
        <f>IF(ISERROR(VLOOKUP(BL78,Accueil!$W$17:$W$22,1,0)),1,0)</f>
        <v>0</v>
      </c>
      <c r="FP78" s="158">
        <f>IF(ISERROR(VLOOKUP(BM78,Accueil!$W$17:$W$22,1,0)),1,0)</f>
        <v>0</v>
      </c>
      <c r="FQ78" s="158">
        <f>IF(ISERROR(VLOOKUP(BN78,Accueil!$W$17:$W$22,1,0)),1,0)</f>
        <v>0</v>
      </c>
      <c r="FR78" s="158">
        <f>IF(ISERROR(VLOOKUP(BO78,Accueil!$W$17:$W$22,1,0)),1,0)</f>
        <v>0</v>
      </c>
      <c r="FS78" s="158">
        <f>IF(ISERROR(VLOOKUP(BP78,Accueil!$W$17:$W$22,1,0)),1,0)</f>
        <v>0</v>
      </c>
      <c r="FT78" s="158">
        <f>IF(ISERROR(VLOOKUP(BQ78,Accueil!$W$17:$W$22,1,0)),1,0)</f>
        <v>0</v>
      </c>
      <c r="FU78" s="158">
        <f>IF(ISERROR(VLOOKUP(BR78,Accueil!$W$17:$W$22,1,0)),1,0)</f>
        <v>0</v>
      </c>
      <c r="FV78" s="158">
        <f>IF(ISERROR(VLOOKUP(BS78,Accueil!$W$17:$W$22,1,0)),1,0)</f>
        <v>0</v>
      </c>
      <c r="FW78" s="158">
        <f>IF(ISERROR(VLOOKUP(BT78,Accueil!$W$17:$W$22,1,0)),1,0)</f>
        <v>0</v>
      </c>
      <c r="FX78" s="158">
        <f>IF(ISERROR(VLOOKUP(BU78,Accueil!$W$17:$W$22,1,0)),1,0)</f>
        <v>0</v>
      </c>
      <c r="FY78" s="158">
        <f>IF(ISERROR(VLOOKUP(BV78,Accueil!$W$17:$W$22,1,0)),1,0)</f>
        <v>0</v>
      </c>
      <c r="FZ78" s="158">
        <f>IF(ISERROR(VLOOKUP(BW78,Accueil!$W$17:$W$22,1,0)),1,0)</f>
        <v>0</v>
      </c>
      <c r="GA78" s="158">
        <f>IF(ISERROR(VLOOKUP(BX78,Accueil!$W$17:$W$22,1,0)),1,0)</f>
        <v>0</v>
      </c>
      <c r="GB78" s="158">
        <f>IF(ISERROR(VLOOKUP(BY78,Accueil!$W$17:$W$22,1,0)),1,0)</f>
        <v>0</v>
      </c>
      <c r="GC78" s="158">
        <f>IF(ISERROR(VLOOKUP(BZ78,Accueil!$W$17:$W$22,1,0)),1,0)</f>
        <v>0</v>
      </c>
      <c r="GD78" s="158">
        <f>IF(ISERROR(VLOOKUP(CA78,Accueil!$W$17:$W$22,1,0)),1,0)</f>
        <v>0</v>
      </c>
      <c r="GE78" s="158">
        <f>IF(ISERROR(VLOOKUP(CB78,Accueil!$W$17:$W$22,1,0)),1,0)</f>
        <v>0</v>
      </c>
      <c r="GF78" s="158">
        <f>IF(ISERROR(VLOOKUP(CC78,Accueil!$W$17:$W$22,1,0)),1,0)</f>
        <v>0</v>
      </c>
      <c r="GG78" s="158">
        <f>IF(ISERROR(VLOOKUP(CD78,Accueil!$W$17:$W$22,1,0)),1,0)</f>
        <v>0</v>
      </c>
      <c r="GH78" s="158">
        <f>IF(ISERROR(VLOOKUP(CE78,Accueil!$W$17:$W$22,1,0)),1,0)</f>
        <v>0</v>
      </c>
      <c r="GI78" s="158">
        <f>IF(ISERROR(VLOOKUP(CF78,Accueil!$W$17:$W$22,1,0)),1,0)</f>
        <v>0</v>
      </c>
      <c r="GJ78" s="158">
        <f>IF(ISERROR(VLOOKUP(CG78,Accueil!$W$17:$W$22,1,0)),1,0)</f>
        <v>0</v>
      </c>
      <c r="GK78" s="158">
        <f>IF(ISERROR(VLOOKUP(CH78,Accueil!$W$17:$W$22,1,0)),1,0)</f>
        <v>0</v>
      </c>
      <c r="GL78" s="158">
        <f>IF(ISERROR(VLOOKUP(CI78,Accueil!$W$17:$W$22,1,0)),1,0)</f>
        <v>0</v>
      </c>
      <c r="GM78" s="158">
        <f>IF(ISERROR(VLOOKUP(CJ78,Accueil!$W$17:$W$22,1,0)),1,0)</f>
        <v>0</v>
      </c>
      <c r="GN78" s="158">
        <f>IF(ISERROR(VLOOKUP(CK78,Accueil!$W$17:$W$22,1,0)),1,0)</f>
        <v>0</v>
      </c>
      <c r="GO78" s="158">
        <f>IF(ISERROR(VLOOKUP(CL78,Accueil!$W$17:$W$22,1,0)),1,0)</f>
        <v>0</v>
      </c>
      <c r="GP78" s="158">
        <f>IF(ISERROR(VLOOKUP(CM78,Accueil!$W$17:$W$22,1,0)),1,0)</f>
        <v>0</v>
      </c>
      <c r="GQ78" s="158">
        <f>IF(ISERROR(VLOOKUP(CN78,Accueil!$W$17:$W$22,1,0)),1,0)</f>
        <v>0</v>
      </c>
      <c r="GR78" s="158">
        <f>IF(ISERROR(VLOOKUP(CO78,Accueil!$W$17:$W$22,1,0)),1,0)</f>
        <v>0</v>
      </c>
      <c r="GS78" s="158">
        <f>IF(ISERROR(VLOOKUP(CP78,Accueil!$W$17:$W$22,1,0)),1,0)</f>
        <v>0</v>
      </c>
      <c r="GT78" s="158">
        <f>IF(ISERROR(VLOOKUP(CQ78,Accueil!$W$17:$W$22,1,0)),1,0)</f>
        <v>0</v>
      </c>
      <c r="GU78" s="158">
        <f>IF(ISERROR(VLOOKUP(CR78,Accueil!$W$17:$W$22,1,0)),1,0)</f>
        <v>0</v>
      </c>
      <c r="GV78" s="158">
        <f>IF(ISERROR(VLOOKUP(CS78,Accueil!$W$17:$W$22,1,0)),1,0)</f>
        <v>0</v>
      </c>
      <c r="GW78" s="158">
        <f>IF(ISERROR(VLOOKUP(CT78,Accueil!$W$17:$W$22,1,0)),1,0)</f>
        <v>0</v>
      </c>
      <c r="GX78" s="158">
        <f>IF(ISERROR(VLOOKUP(CU78,Accueil!$W$17:$W$22,1,0)),1,0)</f>
        <v>0</v>
      </c>
      <c r="GY78" s="158">
        <f>IF(ISERROR(VLOOKUP(CV78,Accueil!$W$17:$W$22,1,0)),1,0)</f>
        <v>0</v>
      </c>
      <c r="GZ78" s="158">
        <f>IF(ISERROR(VLOOKUP(CW78,Accueil!$W$17:$W$22,1,0)),1,0)</f>
        <v>0</v>
      </c>
      <c r="HA78" s="158">
        <f>IF(ISERROR(VLOOKUP(CX78,Accueil!$W$17:$W$22,1,0)),1,0)</f>
        <v>0</v>
      </c>
      <c r="HB78" s="158">
        <f>IF(ISERROR(VLOOKUP(CY78,Accueil!$W$17:$W$22,1,0)),1,0)</f>
        <v>0</v>
      </c>
      <c r="HC78" s="158">
        <f>IF(ISERROR(VLOOKUP(CZ78,Accueil!$W$17:$W$22,1,0)),1,0)</f>
        <v>0</v>
      </c>
      <c r="HD78" s="158">
        <f>IF(ISERROR(VLOOKUP(DA78,Accueil!$W$17:$W$22,1,0)),1,0)</f>
        <v>0</v>
      </c>
    </row>
    <row r="79" spans="1:212" ht="12.75" customHeight="1">
      <c r="A79" s="360"/>
      <c r="B79" s="12">
        <v>71</v>
      </c>
      <c r="C79" s="26" t="str">
        <f>IF(Accueil!E83="","",Accueil!E83)</f>
        <v/>
      </c>
      <c r="D79" s="27" t="str">
        <f>IF(Accueil!F83="","",Accueil!F83)</f>
        <v/>
      </c>
      <c r="E79" s="83" t="str">
        <f t="shared" si="6"/>
        <v/>
      </c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/>
      <c r="AP79" s="244"/>
      <c r="AQ79" s="244"/>
      <c r="AR79" s="244"/>
      <c r="AS79" s="244"/>
      <c r="AT79" s="244"/>
      <c r="AU79" s="244"/>
      <c r="AV79" s="244"/>
      <c r="AW79" s="244"/>
      <c r="AX79" s="244"/>
      <c r="AY79" s="244"/>
      <c r="AZ79" s="244"/>
      <c r="BA79" s="244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12">
        <v>71</v>
      </c>
      <c r="DC79" s="11" t="str">
        <f>IF(D79="","",COUNTIF(F79:DA79,Accueil!$AB$28)&amp;" / "&amp;COUNTIF($F$8:$DA$8,"&gt;0")-(COUNTIF(F79:DA79,Accueil!$AG$26)))</f>
        <v/>
      </c>
      <c r="DD79" s="110" t="str">
        <f>IF(D79="","",COUNTIF(F79:DA79,Accueil!$AB$26))</f>
        <v/>
      </c>
      <c r="DE79" s="110" t="str">
        <f>IF(D79="","",IF(COUNTIF($F$8:$DA$8,"&gt;=0")-(COUNTIF(G79:DB79,Accueil!$AG$26))&lt;0,0,COUNTIF($F$8:$DA$8,"&gt;=0")-(COUNTIF(G79:DB79,Accueil!$AG$26))))</f>
        <v/>
      </c>
      <c r="DF79" s="11" t="str">
        <f t="shared" si="7"/>
        <v/>
      </c>
      <c r="DG79" s="29" t="str">
        <f t="shared" si="8"/>
        <v/>
      </c>
      <c r="DH79" s="158">
        <f t="shared" si="9"/>
        <v>0</v>
      </c>
      <c r="DI79" s="158">
        <f>IF(ISERROR(VLOOKUP(F79,Accueil!$W$17:$W$22,1,0)),1,0)</f>
        <v>0</v>
      </c>
      <c r="DJ79" s="158">
        <f>IF(ISERROR(VLOOKUP(G79,Accueil!$W$17:$W$22,1,0)),1,0)</f>
        <v>0</v>
      </c>
      <c r="DK79" s="158">
        <f>IF(ISERROR(VLOOKUP(H79,Accueil!$W$17:$W$22,1,0)),1,0)</f>
        <v>0</v>
      </c>
      <c r="DL79" s="158">
        <f>IF(ISERROR(VLOOKUP(I79,Accueil!$W$17:$W$22,1,0)),1,0)</f>
        <v>0</v>
      </c>
      <c r="DM79" s="158">
        <f>IF(ISERROR(VLOOKUP(J79,Accueil!$W$17:$W$22,1,0)),1,0)</f>
        <v>0</v>
      </c>
      <c r="DN79" s="158">
        <f>IF(ISERROR(VLOOKUP(K79,Accueil!$W$17:$W$22,1,0)),1,0)</f>
        <v>0</v>
      </c>
      <c r="DO79" s="158">
        <f>IF(ISERROR(VLOOKUP(L79,Accueil!$W$17:$W$22,1,0)),1,0)</f>
        <v>0</v>
      </c>
      <c r="DP79" s="158">
        <f>IF(ISERROR(VLOOKUP(M79,Accueil!$W$17:$W$22,1,0)),1,0)</f>
        <v>0</v>
      </c>
      <c r="DQ79" s="158">
        <f>IF(ISERROR(VLOOKUP(N79,Accueil!$W$17:$W$22,1,0)),1,0)</f>
        <v>0</v>
      </c>
      <c r="DR79" s="158">
        <f>IF(ISERROR(VLOOKUP(O79,Accueil!$W$17:$W$22,1,0)),1,0)</f>
        <v>0</v>
      </c>
      <c r="DS79" s="158">
        <f>IF(ISERROR(VLOOKUP(P79,Accueil!$W$17:$W$22,1,0)),1,0)</f>
        <v>0</v>
      </c>
      <c r="DT79" s="158">
        <f>IF(ISERROR(VLOOKUP(Q79,Accueil!$W$17:$W$22,1,0)),1,0)</f>
        <v>0</v>
      </c>
      <c r="DU79" s="158">
        <f>IF(ISERROR(VLOOKUP(R79,Accueil!$W$17:$W$22,1,0)),1,0)</f>
        <v>0</v>
      </c>
      <c r="DV79" s="158">
        <f>IF(ISERROR(VLOOKUP(S79,Accueil!$W$17:$W$22,1,0)),1,0)</f>
        <v>0</v>
      </c>
      <c r="DW79" s="158">
        <f>IF(ISERROR(VLOOKUP(T79,Accueil!$W$17:$W$22,1,0)),1,0)</f>
        <v>0</v>
      </c>
      <c r="DX79" s="158">
        <f>IF(ISERROR(VLOOKUP(U79,Accueil!$W$17:$W$22,1,0)),1,0)</f>
        <v>0</v>
      </c>
      <c r="DY79" s="158">
        <f>IF(ISERROR(VLOOKUP(V79,Accueil!$W$17:$W$22,1,0)),1,0)</f>
        <v>0</v>
      </c>
      <c r="DZ79" s="158">
        <f>IF(ISERROR(VLOOKUP(W79,Accueil!$W$17:$W$22,1,0)),1,0)</f>
        <v>0</v>
      </c>
      <c r="EA79" s="158">
        <f>IF(ISERROR(VLOOKUP(X79,Accueil!$W$17:$W$22,1,0)),1,0)</f>
        <v>0</v>
      </c>
      <c r="EB79" s="158">
        <f>IF(ISERROR(VLOOKUP(Y79,Accueil!$W$17:$W$22,1,0)),1,0)</f>
        <v>0</v>
      </c>
      <c r="EC79" s="158">
        <f>IF(ISERROR(VLOOKUP(Z79,Accueil!$W$17:$W$22,1,0)),1,0)</f>
        <v>0</v>
      </c>
      <c r="ED79" s="158">
        <f>IF(ISERROR(VLOOKUP(AA79,Accueil!$W$17:$W$22,1,0)),1,0)</f>
        <v>0</v>
      </c>
      <c r="EE79" s="158">
        <f>IF(ISERROR(VLOOKUP(AB79,Accueil!$W$17:$W$22,1,0)),1,0)</f>
        <v>0</v>
      </c>
      <c r="EF79" s="158">
        <f>IF(ISERROR(VLOOKUP(AC79,Accueil!$W$17:$W$22,1,0)),1,0)</f>
        <v>0</v>
      </c>
      <c r="EG79" s="158">
        <f>IF(ISERROR(VLOOKUP(AD79,Accueil!$W$17:$W$22,1,0)),1,0)</f>
        <v>0</v>
      </c>
      <c r="EH79" s="158">
        <f>IF(ISERROR(VLOOKUP(AE79,Accueil!$W$17:$W$22,1,0)),1,0)</f>
        <v>0</v>
      </c>
      <c r="EI79" s="158">
        <f>IF(ISERROR(VLOOKUP(AF79,Accueil!$W$17:$W$22,1,0)),1,0)</f>
        <v>0</v>
      </c>
      <c r="EJ79" s="158">
        <f>IF(ISERROR(VLOOKUP(AG79,Accueil!$W$17:$W$22,1,0)),1,0)</f>
        <v>0</v>
      </c>
      <c r="EK79" s="158">
        <f>IF(ISERROR(VLOOKUP(AH79,Accueil!$W$17:$W$22,1,0)),1,0)</f>
        <v>0</v>
      </c>
      <c r="EL79" s="158">
        <f>IF(ISERROR(VLOOKUP(AI79,Accueil!$W$17:$W$22,1,0)),1,0)</f>
        <v>0</v>
      </c>
      <c r="EM79" s="158">
        <f>IF(ISERROR(VLOOKUP(AJ79,Accueil!$W$17:$W$22,1,0)),1,0)</f>
        <v>0</v>
      </c>
      <c r="EN79" s="158">
        <f>IF(ISERROR(VLOOKUP(AK79,Accueil!$W$17:$W$22,1,0)),1,0)</f>
        <v>0</v>
      </c>
      <c r="EO79" s="158">
        <f>IF(ISERROR(VLOOKUP(AL79,Accueil!$W$17:$W$22,1,0)),1,0)</f>
        <v>0</v>
      </c>
      <c r="EP79" s="158">
        <f>IF(ISERROR(VLOOKUP(AM79,Accueil!$W$17:$W$22,1,0)),1,0)</f>
        <v>0</v>
      </c>
      <c r="EQ79" s="158">
        <f>IF(ISERROR(VLOOKUP(AN79,Accueil!$W$17:$W$22,1,0)),1,0)</f>
        <v>0</v>
      </c>
      <c r="ER79" s="158">
        <f>IF(ISERROR(VLOOKUP(AO79,Accueil!$W$17:$W$22,1,0)),1,0)</f>
        <v>0</v>
      </c>
      <c r="ES79" s="158">
        <f>IF(ISERROR(VLOOKUP(AP79,Accueil!$W$17:$W$22,1,0)),1,0)</f>
        <v>0</v>
      </c>
      <c r="ET79" s="158">
        <f>IF(ISERROR(VLOOKUP(AQ79,Accueil!$W$17:$W$22,1,0)),1,0)</f>
        <v>0</v>
      </c>
      <c r="EU79" s="158">
        <f>IF(ISERROR(VLOOKUP(AR79,Accueil!$W$17:$W$22,1,0)),1,0)</f>
        <v>0</v>
      </c>
      <c r="EV79" s="158">
        <f>IF(ISERROR(VLOOKUP(AS79,Accueil!$W$17:$W$22,1,0)),1,0)</f>
        <v>0</v>
      </c>
      <c r="EW79" s="158">
        <f>IF(ISERROR(VLOOKUP(AT79,Accueil!$W$17:$W$22,1,0)),1,0)</f>
        <v>0</v>
      </c>
      <c r="EX79" s="158">
        <f>IF(ISERROR(VLOOKUP(AU79,Accueil!$W$17:$W$22,1,0)),1,0)</f>
        <v>0</v>
      </c>
      <c r="EY79" s="158">
        <f>IF(ISERROR(VLOOKUP(AV79,Accueil!$W$17:$W$22,1,0)),1,0)</f>
        <v>0</v>
      </c>
      <c r="EZ79" s="158">
        <f>IF(ISERROR(VLOOKUP(AW79,Accueil!$W$17:$W$22,1,0)),1,0)</f>
        <v>0</v>
      </c>
      <c r="FA79" s="158">
        <f>IF(ISERROR(VLOOKUP(AX79,Accueil!$W$17:$W$22,1,0)),1,0)</f>
        <v>0</v>
      </c>
      <c r="FB79" s="158">
        <f>IF(ISERROR(VLOOKUP(AY79,Accueil!$W$17:$W$22,1,0)),1,0)</f>
        <v>0</v>
      </c>
      <c r="FC79" s="158">
        <f>IF(ISERROR(VLOOKUP(AZ79,Accueil!$W$17:$W$22,1,0)),1,0)</f>
        <v>0</v>
      </c>
      <c r="FD79" s="158">
        <f>IF(ISERROR(VLOOKUP(BA79,Accueil!$W$17:$W$22,1,0)),1,0)</f>
        <v>0</v>
      </c>
      <c r="FE79" s="158">
        <f>IF(ISERROR(VLOOKUP(BB79,Accueil!$W$17:$W$22,1,0)),1,0)</f>
        <v>0</v>
      </c>
      <c r="FF79" s="158">
        <f>IF(ISERROR(VLOOKUP(BC79,Accueil!$W$17:$W$22,1,0)),1,0)</f>
        <v>0</v>
      </c>
      <c r="FG79" s="158">
        <f>IF(ISERROR(VLOOKUP(BD79,Accueil!$W$17:$W$22,1,0)),1,0)</f>
        <v>0</v>
      </c>
      <c r="FH79" s="158">
        <f>IF(ISERROR(VLOOKUP(BE79,Accueil!$W$17:$W$22,1,0)),1,0)</f>
        <v>0</v>
      </c>
      <c r="FI79" s="158">
        <f>IF(ISERROR(VLOOKUP(BF79,Accueil!$W$17:$W$22,1,0)),1,0)</f>
        <v>0</v>
      </c>
      <c r="FJ79" s="158">
        <f>IF(ISERROR(VLOOKUP(BG79,Accueil!$W$17:$W$22,1,0)),1,0)</f>
        <v>0</v>
      </c>
      <c r="FK79" s="158">
        <f>IF(ISERROR(VLOOKUP(BH79,Accueil!$W$17:$W$22,1,0)),1,0)</f>
        <v>0</v>
      </c>
      <c r="FL79" s="158">
        <f>IF(ISERROR(VLOOKUP(BI79,Accueil!$W$17:$W$22,1,0)),1,0)</f>
        <v>0</v>
      </c>
      <c r="FM79" s="158">
        <f>IF(ISERROR(VLOOKUP(BJ79,Accueil!$W$17:$W$22,1,0)),1,0)</f>
        <v>0</v>
      </c>
      <c r="FN79" s="158">
        <f>IF(ISERROR(VLOOKUP(BK79,Accueil!$W$17:$W$22,1,0)),1,0)</f>
        <v>0</v>
      </c>
      <c r="FO79" s="158">
        <f>IF(ISERROR(VLOOKUP(BL79,Accueil!$W$17:$W$22,1,0)),1,0)</f>
        <v>0</v>
      </c>
      <c r="FP79" s="158">
        <f>IF(ISERROR(VLOOKUP(BM79,Accueil!$W$17:$W$22,1,0)),1,0)</f>
        <v>0</v>
      </c>
      <c r="FQ79" s="158">
        <f>IF(ISERROR(VLOOKUP(BN79,Accueil!$W$17:$W$22,1,0)),1,0)</f>
        <v>0</v>
      </c>
      <c r="FR79" s="158">
        <f>IF(ISERROR(VLOOKUP(BO79,Accueil!$W$17:$W$22,1,0)),1,0)</f>
        <v>0</v>
      </c>
      <c r="FS79" s="158">
        <f>IF(ISERROR(VLOOKUP(BP79,Accueil!$W$17:$W$22,1,0)),1,0)</f>
        <v>0</v>
      </c>
      <c r="FT79" s="158">
        <f>IF(ISERROR(VLOOKUP(BQ79,Accueil!$W$17:$W$22,1,0)),1,0)</f>
        <v>0</v>
      </c>
      <c r="FU79" s="158">
        <f>IF(ISERROR(VLOOKUP(BR79,Accueil!$W$17:$W$22,1,0)),1,0)</f>
        <v>0</v>
      </c>
      <c r="FV79" s="158">
        <f>IF(ISERROR(VLOOKUP(BS79,Accueil!$W$17:$W$22,1,0)),1,0)</f>
        <v>0</v>
      </c>
      <c r="FW79" s="158">
        <f>IF(ISERROR(VLOOKUP(BT79,Accueil!$W$17:$W$22,1,0)),1,0)</f>
        <v>0</v>
      </c>
      <c r="FX79" s="158">
        <f>IF(ISERROR(VLOOKUP(BU79,Accueil!$W$17:$W$22,1,0)),1,0)</f>
        <v>0</v>
      </c>
      <c r="FY79" s="158">
        <f>IF(ISERROR(VLOOKUP(BV79,Accueil!$W$17:$W$22,1,0)),1,0)</f>
        <v>0</v>
      </c>
      <c r="FZ79" s="158">
        <f>IF(ISERROR(VLOOKUP(BW79,Accueil!$W$17:$W$22,1,0)),1,0)</f>
        <v>0</v>
      </c>
      <c r="GA79" s="158">
        <f>IF(ISERROR(VLOOKUP(BX79,Accueil!$W$17:$W$22,1,0)),1,0)</f>
        <v>0</v>
      </c>
      <c r="GB79" s="158">
        <f>IF(ISERROR(VLOOKUP(BY79,Accueil!$W$17:$W$22,1,0)),1,0)</f>
        <v>0</v>
      </c>
      <c r="GC79" s="158">
        <f>IF(ISERROR(VLOOKUP(BZ79,Accueil!$W$17:$W$22,1,0)),1,0)</f>
        <v>0</v>
      </c>
      <c r="GD79" s="158">
        <f>IF(ISERROR(VLOOKUP(CA79,Accueil!$W$17:$W$22,1,0)),1,0)</f>
        <v>0</v>
      </c>
      <c r="GE79" s="158">
        <f>IF(ISERROR(VLOOKUP(CB79,Accueil!$W$17:$W$22,1,0)),1,0)</f>
        <v>0</v>
      </c>
      <c r="GF79" s="158">
        <f>IF(ISERROR(VLOOKUP(CC79,Accueil!$W$17:$W$22,1,0)),1,0)</f>
        <v>0</v>
      </c>
      <c r="GG79" s="158">
        <f>IF(ISERROR(VLOOKUP(CD79,Accueil!$W$17:$W$22,1,0)),1,0)</f>
        <v>0</v>
      </c>
      <c r="GH79" s="158">
        <f>IF(ISERROR(VLOOKUP(CE79,Accueil!$W$17:$W$22,1,0)),1,0)</f>
        <v>0</v>
      </c>
      <c r="GI79" s="158">
        <f>IF(ISERROR(VLOOKUP(CF79,Accueil!$W$17:$W$22,1,0)),1,0)</f>
        <v>0</v>
      </c>
      <c r="GJ79" s="158">
        <f>IF(ISERROR(VLOOKUP(CG79,Accueil!$W$17:$W$22,1,0)),1,0)</f>
        <v>0</v>
      </c>
      <c r="GK79" s="158">
        <f>IF(ISERROR(VLOOKUP(CH79,Accueil!$W$17:$W$22,1,0)),1,0)</f>
        <v>0</v>
      </c>
      <c r="GL79" s="158">
        <f>IF(ISERROR(VLOOKUP(CI79,Accueil!$W$17:$W$22,1,0)),1,0)</f>
        <v>0</v>
      </c>
      <c r="GM79" s="158">
        <f>IF(ISERROR(VLOOKUP(CJ79,Accueil!$W$17:$W$22,1,0)),1,0)</f>
        <v>0</v>
      </c>
      <c r="GN79" s="158">
        <f>IF(ISERROR(VLOOKUP(CK79,Accueil!$W$17:$W$22,1,0)),1,0)</f>
        <v>0</v>
      </c>
      <c r="GO79" s="158">
        <f>IF(ISERROR(VLOOKUP(CL79,Accueil!$W$17:$W$22,1,0)),1,0)</f>
        <v>0</v>
      </c>
      <c r="GP79" s="158">
        <f>IF(ISERROR(VLOOKUP(CM79,Accueil!$W$17:$W$22,1,0)),1,0)</f>
        <v>0</v>
      </c>
      <c r="GQ79" s="158">
        <f>IF(ISERROR(VLOOKUP(CN79,Accueil!$W$17:$W$22,1,0)),1,0)</f>
        <v>0</v>
      </c>
      <c r="GR79" s="158">
        <f>IF(ISERROR(VLOOKUP(CO79,Accueil!$W$17:$W$22,1,0)),1,0)</f>
        <v>0</v>
      </c>
      <c r="GS79" s="158">
        <f>IF(ISERROR(VLOOKUP(CP79,Accueil!$W$17:$W$22,1,0)),1,0)</f>
        <v>0</v>
      </c>
      <c r="GT79" s="158">
        <f>IF(ISERROR(VLOOKUP(CQ79,Accueil!$W$17:$W$22,1,0)),1,0)</f>
        <v>0</v>
      </c>
      <c r="GU79" s="158">
        <f>IF(ISERROR(VLOOKUP(CR79,Accueil!$W$17:$W$22,1,0)),1,0)</f>
        <v>0</v>
      </c>
      <c r="GV79" s="158">
        <f>IF(ISERROR(VLOOKUP(CS79,Accueil!$W$17:$W$22,1,0)),1,0)</f>
        <v>0</v>
      </c>
      <c r="GW79" s="158">
        <f>IF(ISERROR(VLOOKUP(CT79,Accueil!$W$17:$W$22,1,0)),1,0)</f>
        <v>0</v>
      </c>
      <c r="GX79" s="158">
        <f>IF(ISERROR(VLOOKUP(CU79,Accueil!$W$17:$W$22,1,0)),1,0)</f>
        <v>0</v>
      </c>
      <c r="GY79" s="158">
        <f>IF(ISERROR(VLOOKUP(CV79,Accueil!$W$17:$W$22,1,0)),1,0)</f>
        <v>0</v>
      </c>
      <c r="GZ79" s="158">
        <f>IF(ISERROR(VLOOKUP(CW79,Accueil!$W$17:$W$22,1,0)),1,0)</f>
        <v>0</v>
      </c>
      <c r="HA79" s="158">
        <f>IF(ISERROR(VLOOKUP(CX79,Accueil!$W$17:$W$22,1,0)),1,0)</f>
        <v>0</v>
      </c>
      <c r="HB79" s="158">
        <f>IF(ISERROR(VLOOKUP(CY79,Accueil!$W$17:$W$22,1,0)),1,0)</f>
        <v>0</v>
      </c>
      <c r="HC79" s="158">
        <f>IF(ISERROR(VLOOKUP(CZ79,Accueil!$W$17:$W$22,1,0)),1,0)</f>
        <v>0</v>
      </c>
      <c r="HD79" s="158">
        <f>IF(ISERROR(VLOOKUP(DA79,Accueil!$W$17:$W$22,1,0)),1,0)</f>
        <v>0</v>
      </c>
    </row>
    <row r="80" spans="1:212" ht="12.75" customHeight="1">
      <c r="A80" s="360"/>
      <c r="B80" s="12">
        <v>72</v>
      </c>
      <c r="C80" s="26" t="str">
        <f>IF(Accueil!E84="","",Accueil!E84)</f>
        <v/>
      </c>
      <c r="D80" s="27" t="str">
        <f>IF(Accueil!F84="","",Accueil!F84)</f>
        <v/>
      </c>
      <c r="E80" s="83" t="str">
        <f t="shared" si="6"/>
        <v/>
      </c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244"/>
      <c r="AU80" s="244"/>
      <c r="AV80" s="244"/>
      <c r="AW80" s="244"/>
      <c r="AX80" s="244"/>
      <c r="AY80" s="244"/>
      <c r="AZ80" s="244"/>
      <c r="BA80" s="244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12">
        <v>72</v>
      </c>
      <c r="DC80" s="11" t="str">
        <f>IF(D80="","",COUNTIF(F80:DA80,Accueil!$AB$28)&amp;" / "&amp;COUNTIF($F$8:$DA$8,"&gt;0")-(COUNTIF(F80:DA80,Accueil!$AG$26)))</f>
        <v/>
      </c>
      <c r="DD80" s="110" t="str">
        <f>IF(D80="","",COUNTIF(F80:DA80,Accueil!$AB$26))</f>
        <v/>
      </c>
      <c r="DE80" s="110" t="str">
        <f>IF(D80="","",IF(COUNTIF($F$8:$DA$8,"&gt;=0")-(COUNTIF(G80:DB80,Accueil!$AG$26))&lt;0,0,COUNTIF($F$8:$DA$8,"&gt;=0")-(COUNTIF(G80:DB80,Accueil!$AG$26))))</f>
        <v/>
      </c>
      <c r="DF80" s="11" t="str">
        <f t="shared" si="7"/>
        <v/>
      </c>
      <c r="DG80" s="29" t="str">
        <f t="shared" si="8"/>
        <v/>
      </c>
      <c r="DH80" s="158">
        <f t="shared" si="9"/>
        <v>0</v>
      </c>
      <c r="DI80" s="158">
        <f>IF(ISERROR(VLOOKUP(F80,Accueil!$W$17:$W$22,1,0)),1,0)</f>
        <v>0</v>
      </c>
      <c r="DJ80" s="158">
        <f>IF(ISERROR(VLOOKUP(G80,Accueil!$W$17:$W$22,1,0)),1,0)</f>
        <v>0</v>
      </c>
      <c r="DK80" s="158">
        <f>IF(ISERROR(VLOOKUP(H80,Accueil!$W$17:$W$22,1,0)),1,0)</f>
        <v>0</v>
      </c>
      <c r="DL80" s="158">
        <f>IF(ISERROR(VLOOKUP(I80,Accueil!$W$17:$W$22,1,0)),1,0)</f>
        <v>0</v>
      </c>
      <c r="DM80" s="158">
        <f>IF(ISERROR(VLOOKUP(J80,Accueil!$W$17:$W$22,1,0)),1,0)</f>
        <v>0</v>
      </c>
      <c r="DN80" s="158">
        <f>IF(ISERROR(VLOOKUP(K80,Accueil!$W$17:$W$22,1,0)),1,0)</f>
        <v>0</v>
      </c>
      <c r="DO80" s="158">
        <f>IF(ISERROR(VLOOKUP(L80,Accueil!$W$17:$W$22,1,0)),1,0)</f>
        <v>0</v>
      </c>
      <c r="DP80" s="158">
        <f>IF(ISERROR(VLOOKUP(M80,Accueil!$W$17:$W$22,1,0)),1,0)</f>
        <v>0</v>
      </c>
      <c r="DQ80" s="158">
        <f>IF(ISERROR(VLOOKUP(N80,Accueil!$W$17:$W$22,1,0)),1,0)</f>
        <v>0</v>
      </c>
      <c r="DR80" s="158">
        <f>IF(ISERROR(VLOOKUP(O80,Accueil!$W$17:$W$22,1,0)),1,0)</f>
        <v>0</v>
      </c>
      <c r="DS80" s="158">
        <f>IF(ISERROR(VLOOKUP(P80,Accueil!$W$17:$W$22,1,0)),1,0)</f>
        <v>0</v>
      </c>
      <c r="DT80" s="158">
        <f>IF(ISERROR(VLOOKUP(Q80,Accueil!$W$17:$W$22,1,0)),1,0)</f>
        <v>0</v>
      </c>
      <c r="DU80" s="158">
        <f>IF(ISERROR(VLOOKUP(R80,Accueil!$W$17:$W$22,1,0)),1,0)</f>
        <v>0</v>
      </c>
      <c r="DV80" s="158">
        <f>IF(ISERROR(VLOOKUP(S80,Accueil!$W$17:$W$22,1,0)),1,0)</f>
        <v>0</v>
      </c>
      <c r="DW80" s="158">
        <f>IF(ISERROR(VLOOKUP(T80,Accueil!$W$17:$W$22,1,0)),1,0)</f>
        <v>0</v>
      </c>
      <c r="DX80" s="158">
        <f>IF(ISERROR(VLOOKUP(U80,Accueil!$W$17:$W$22,1,0)),1,0)</f>
        <v>0</v>
      </c>
      <c r="DY80" s="158">
        <f>IF(ISERROR(VLOOKUP(V80,Accueil!$W$17:$W$22,1,0)),1,0)</f>
        <v>0</v>
      </c>
      <c r="DZ80" s="158">
        <f>IF(ISERROR(VLOOKUP(W80,Accueil!$W$17:$W$22,1,0)),1,0)</f>
        <v>0</v>
      </c>
      <c r="EA80" s="158">
        <f>IF(ISERROR(VLOOKUP(X80,Accueil!$W$17:$W$22,1,0)),1,0)</f>
        <v>0</v>
      </c>
      <c r="EB80" s="158">
        <f>IF(ISERROR(VLOOKUP(Y80,Accueil!$W$17:$W$22,1,0)),1,0)</f>
        <v>0</v>
      </c>
      <c r="EC80" s="158">
        <f>IF(ISERROR(VLOOKUP(Z80,Accueil!$W$17:$W$22,1,0)),1,0)</f>
        <v>0</v>
      </c>
      <c r="ED80" s="158">
        <f>IF(ISERROR(VLOOKUP(AA80,Accueil!$W$17:$W$22,1,0)),1,0)</f>
        <v>0</v>
      </c>
      <c r="EE80" s="158">
        <f>IF(ISERROR(VLOOKUP(AB80,Accueil!$W$17:$W$22,1,0)),1,0)</f>
        <v>0</v>
      </c>
      <c r="EF80" s="158">
        <f>IF(ISERROR(VLOOKUP(AC80,Accueil!$W$17:$W$22,1,0)),1,0)</f>
        <v>0</v>
      </c>
      <c r="EG80" s="158">
        <f>IF(ISERROR(VLOOKUP(AD80,Accueil!$W$17:$W$22,1,0)),1,0)</f>
        <v>0</v>
      </c>
      <c r="EH80" s="158">
        <f>IF(ISERROR(VLOOKUP(AE80,Accueil!$W$17:$W$22,1,0)),1,0)</f>
        <v>0</v>
      </c>
      <c r="EI80" s="158">
        <f>IF(ISERROR(VLOOKUP(AF80,Accueil!$W$17:$W$22,1,0)),1,0)</f>
        <v>0</v>
      </c>
      <c r="EJ80" s="158">
        <f>IF(ISERROR(VLOOKUP(AG80,Accueil!$W$17:$W$22,1,0)),1,0)</f>
        <v>0</v>
      </c>
      <c r="EK80" s="158">
        <f>IF(ISERROR(VLOOKUP(AH80,Accueil!$W$17:$W$22,1,0)),1,0)</f>
        <v>0</v>
      </c>
      <c r="EL80" s="158">
        <f>IF(ISERROR(VLOOKUP(AI80,Accueil!$W$17:$W$22,1,0)),1,0)</f>
        <v>0</v>
      </c>
      <c r="EM80" s="158">
        <f>IF(ISERROR(VLOOKUP(AJ80,Accueil!$W$17:$W$22,1,0)),1,0)</f>
        <v>0</v>
      </c>
      <c r="EN80" s="158">
        <f>IF(ISERROR(VLOOKUP(AK80,Accueil!$W$17:$W$22,1,0)),1,0)</f>
        <v>0</v>
      </c>
      <c r="EO80" s="158">
        <f>IF(ISERROR(VLOOKUP(AL80,Accueil!$W$17:$W$22,1,0)),1,0)</f>
        <v>0</v>
      </c>
      <c r="EP80" s="158">
        <f>IF(ISERROR(VLOOKUP(AM80,Accueil!$W$17:$W$22,1,0)),1,0)</f>
        <v>0</v>
      </c>
      <c r="EQ80" s="158">
        <f>IF(ISERROR(VLOOKUP(AN80,Accueil!$W$17:$W$22,1,0)),1,0)</f>
        <v>0</v>
      </c>
      <c r="ER80" s="158">
        <f>IF(ISERROR(VLOOKUP(AO80,Accueil!$W$17:$W$22,1,0)),1,0)</f>
        <v>0</v>
      </c>
      <c r="ES80" s="158">
        <f>IF(ISERROR(VLOOKUP(AP80,Accueil!$W$17:$W$22,1,0)),1,0)</f>
        <v>0</v>
      </c>
      <c r="ET80" s="158">
        <f>IF(ISERROR(VLOOKUP(AQ80,Accueil!$W$17:$W$22,1,0)),1,0)</f>
        <v>0</v>
      </c>
      <c r="EU80" s="158">
        <f>IF(ISERROR(VLOOKUP(AR80,Accueil!$W$17:$W$22,1,0)),1,0)</f>
        <v>0</v>
      </c>
      <c r="EV80" s="158">
        <f>IF(ISERROR(VLOOKUP(AS80,Accueil!$W$17:$W$22,1,0)),1,0)</f>
        <v>0</v>
      </c>
      <c r="EW80" s="158">
        <f>IF(ISERROR(VLOOKUP(AT80,Accueil!$W$17:$W$22,1,0)),1,0)</f>
        <v>0</v>
      </c>
      <c r="EX80" s="158">
        <f>IF(ISERROR(VLOOKUP(AU80,Accueil!$W$17:$W$22,1,0)),1,0)</f>
        <v>0</v>
      </c>
      <c r="EY80" s="158">
        <f>IF(ISERROR(VLOOKUP(AV80,Accueil!$W$17:$W$22,1,0)),1,0)</f>
        <v>0</v>
      </c>
      <c r="EZ80" s="158">
        <f>IF(ISERROR(VLOOKUP(AW80,Accueil!$W$17:$W$22,1,0)),1,0)</f>
        <v>0</v>
      </c>
      <c r="FA80" s="158">
        <f>IF(ISERROR(VLOOKUP(AX80,Accueil!$W$17:$W$22,1,0)),1,0)</f>
        <v>0</v>
      </c>
      <c r="FB80" s="158">
        <f>IF(ISERROR(VLOOKUP(AY80,Accueil!$W$17:$W$22,1,0)),1,0)</f>
        <v>0</v>
      </c>
      <c r="FC80" s="158">
        <f>IF(ISERROR(VLOOKUP(AZ80,Accueil!$W$17:$W$22,1,0)),1,0)</f>
        <v>0</v>
      </c>
      <c r="FD80" s="158">
        <f>IF(ISERROR(VLOOKUP(BA80,Accueil!$W$17:$W$22,1,0)),1,0)</f>
        <v>0</v>
      </c>
      <c r="FE80" s="158">
        <f>IF(ISERROR(VLOOKUP(BB80,Accueil!$W$17:$W$22,1,0)),1,0)</f>
        <v>0</v>
      </c>
      <c r="FF80" s="158">
        <f>IF(ISERROR(VLOOKUP(BC80,Accueil!$W$17:$W$22,1,0)),1,0)</f>
        <v>0</v>
      </c>
      <c r="FG80" s="158">
        <f>IF(ISERROR(VLOOKUP(BD80,Accueil!$W$17:$W$22,1,0)),1,0)</f>
        <v>0</v>
      </c>
      <c r="FH80" s="158">
        <f>IF(ISERROR(VLOOKUP(BE80,Accueil!$W$17:$W$22,1,0)),1,0)</f>
        <v>0</v>
      </c>
      <c r="FI80" s="158">
        <f>IF(ISERROR(VLOOKUP(BF80,Accueil!$W$17:$W$22,1,0)),1,0)</f>
        <v>0</v>
      </c>
      <c r="FJ80" s="158">
        <f>IF(ISERROR(VLOOKUP(BG80,Accueil!$W$17:$W$22,1,0)),1,0)</f>
        <v>0</v>
      </c>
      <c r="FK80" s="158">
        <f>IF(ISERROR(VLOOKUP(BH80,Accueil!$W$17:$W$22,1,0)),1,0)</f>
        <v>0</v>
      </c>
      <c r="FL80" s="158">
        <f>IF(ISERROR(VLOOKUP(BI80,Accueil!$W$17:$W$22,1,0)),1,0)</f>
        <v>0</v>
      </c>
      <c r="FM80" s="158">
        <f>IF(ISERROR(VLOOKUP(BJ80,Accueil!$W$17:$W$22,1,0)),1,0)</f>
        <v>0</v>
      </c>
      <c r="FN80" s="158">
        <f>IF(ISERROR(VLOOKUP(BK80,Accueil!$W$17:$W$22,1,0)),1,0)</f>
        <v>0</v>
      </c>
      <c r="FO80" s="158">
        <f>IF(ISERROR(VLOOKUP(BL80,Accueil!$W$17:$W$22,1,0)),1,0)</f>
        <v>0</v>
      </c>
      <c r="FP80" s="158">
        <f>IF(ISERROR(VLOOKUP(BM80,Accueil!$W$17:$W$22,1,0)),1,0)</f>
        <v>0</v>
      </c>
      <c r="FQ80" s="158">
        <f>IF(ISERROR(VLOOKUP(BN80,Accueil!$W$17:$W$22,1,0)),1,0)</f>
        <v>0</v>
      </c>
      <c r="FR80" s="158">
        <f>IF(ISERROR(VLOOKUP(BO80,Accueil!$W$17:$W$22,1,0)),1,0)</f>
        <v>0</v>
      </c>
      <c r="FS80" s="158">
        <f>IF(ISERROR(VLOOKUP(BP80,Accueil!$W$17:$W$22,1,0)),1,0)</f>
        <v>0</v>
      </c>
      <c r="FT80" s="158">
        <f>IF(ISERROR(VLOOKUP(BQ80,Accueil!$W$17:$W$22,1,0)),1,0)</f>
        <v>0</v>
      </c>
      <c r="FU80" s="158">
        <f>IF(ISERROR(VLOOKUP(BR80,Accueil!$W$17:$W$22,1,0)),1,0)</f>
        <v>0</v>
      </c>
      <c r="FV80" s="158">
        <f>IF(ISERROR(VLOOKUP(BS80,Accueil!$W$17:$W$22,1,0)),1,0)</f>
        <v>0</v>
      </c>
      <c r="FW80" s="158">
        <f>IF(ISERROR(VLOOKUP(BT80,Accueil!$W$17:$W$22,1,0)),1,0)</f>
        <v>0</v>
      </c>
      <c r="FX80" s="158">
        <f>IF(ISERROR(VLOOKUP(BU80,Accueil!$W$17:$W$22,1,0)),1,0)</f>
        <v>0</v>
      </c>
      <c r="FY80" s="158">
        <f>IF(ISERROR(VLOOKUP(BV80,Accueil!$W$17:$W$22,1,0)),1,0)</f>
        <v>0</v>
      </c>
      <c r="FZ80" s="158">
        <f>IF(ISERROR(VLOOKUP(BW80,Accueil!$W$17:$W$22,1,0)),1,0)</f>
        <v>0</v>
      </c>
      <c r="GA80" s="158">
        <f>IF(ISERROR(VLOOKUP(BX80,Accueil!$W$17:$W$22,1,0)),1,0)</f>
        <v>0</v>
      </c>
      <c r="GB80" s="158">
        <f>IF(ISERROR(VLOOKUP(BY80,Accueil!$W$17:$W$22,1,0)),1,0)</f>
        <v>0</v>
      </c>
      <c r="GC80" s="158">
        <f>IF(ISERROR(VLOOKUP(BZ80,Accueil!$W$17:$W$22,1,0)),1,0)</f>
        <v>0</v>
      </c>
      <c r="GD80" s="158">
        <f>IF(ISERROR(VLOOKUP(CA80,Accueil!$W$17:$W$22,1,0)),1,0)</f>
        <v>0</v>
      </c>
      <c r="GE80" s="158">
        <f>IF(ISERROR(VLOOKUP(CB80,Accueil!$W$17:$W$22,1,0)),1,0)</f>
        <v>0</v>
      </c>
      <c r="GF80" s="158">
        <f>IF(ISERROR(VLOOKUP(CC80,Accueil!$W$17:$W$22,1,0)),1,0)</f>
        <v>0</v>
      </c>
      <c r="GG80" s="158">
        <f>IF(ISERROR(VLOOKUP(CD80,Accueil!$W$17:$W$22,1,0)),1,0)</f>
        <v>0</v>
      </c>
      <c r="GH80" s="158">
        <f>IF(ISERROR(VLOOKUP(CE80,Accueil!$W$17:$W$22,1,0)),1,0)</f>
        <v>0</v>
      </c>
      <c r="GI80" s="158">
        <f>IF(ISERROR(VLOOKUP(CF80,Accueil!$W$17:$W$22,1,0)),1,0)</f>
        <v>0</v>
      </c>
      <c r="GJ80" s="158">
        <f>IF(ISERROR(VLOOKUP(CG80,Accueil!$W$17:$W$22,1,0)),1,0)</f>
        <v>0</v>
      </c>
      <c r="GK80" s="158">
        <f>IF(ISERROR(VLOOKUP(CH80,Accueil!$W$17:$W$22,1,0)),1,0)</f>
        <v>0</v>
      </c>
      <c r="GL80" s="158">
        <f>IF(ISERROR(VLOOKUP(CI80,Accueil!$W$17:$W$22,1,0)),1,0)</f>
        <v>0</v>
      </c>
      <c r="GM80" s="158">
        <f>IF(ISERROR(VLOOKUP(CJ80,Accueil!$W$17:$W$22,1,0)),1,0)</f>
        <v>0</v>
      </c>
      <c r="GN80" s="158">
        <f>IF(ISERROR(VLOOKUP(CK80,Accueil!$W$17:$W$22,1,0)),1,0)</f>
        <v>0</v>
      </c>
      <c r="GO80" s="158">
        <f>IF(ISERROR(VLOOKUP(CL80,Accueil!$W$17:$W$22,1,0)),1,0)</f>
        <v>0</v>
      </c>
      <c r="GP80" s="158">
        <f>IF(ISERROR(VLOOKUP(CM80,Accueil!$W$17:$W$22,1,0)),1,0)</f>
        <v>0</v>
      </c>
      <c r="GQ80" s="158">
        <f>IF(ISERROR(VLOOKUP(CN80,Accueil!$W$17:$W$22,1,0)),1,0)</f>
        <v>0</v>
      </c>
      <c r="GR80" s="158">
        <f>IF(ISERROR(VLOOKUP(CO80,Accueil!$W$17:$W$22,1,0)),1,0)</f>
        <v>0</v>
      </c>
      <c r="GS80" s="158">
        <f>IF(ISERROR(VLOOKUP(CP80,Accueil!$W$17:$W$22,1,0)),1,0)</f>
        <v>0</v>
      </c>
      <c r="GT80" s="158">
        <f>IF(ISERROR(VLOOKUP(CQ80,Accueil!$W$17:$W$22,1,0)),1,0)</f>
        <v>0</v>
      </c>
      <c r="GU80" s="158">
        <f>IF(ISERROR(VLOOKUP(CR80,Accueil!$W$17:$W$22,1,0)),1,0)</f>
        <v>0</v>
      </c>
      <c r="GV80" s="158">
        <f>IF(ISERROR(VLOOKUP(CS80,Accueil!$W$17:$W$22,1,0)),1,0)</f>
        <v>0</v>
      </c>
      <c r="GW80" s="158">
        <f>IF(ISERROR(VLOOKUP(CT80,Accueil!$W$17:$W$22,1,0)),1,0)</f>
        <v>0</v>
      </c>
      <c r="GX80" s="158">
        <f>IF(ISERROR(VLOOKUP(CU80,Accueil!$W$17:$W$22,1,0)),1,0)</f>
        <v>0</v>
      </c>
      <c r="GY80" s="158">
        <f>IF(ISERROR(VLOOKUP(CV80,Accueil!$W$17:$W$22,1,0)),1,0)</f>
        <v>0</v>
      </c>
      <c r="GZ80" s="158">
        <f>IF(ISERROR(VLOOKUP(CW80,Accueil!$W$17:$W$22,1,0)),1,0)</f>
        <v>0</v>
      </c>
      <c r="HA80" s="158">
        <f>IF(ISERROR(VLOOKUP(CX80,Accueil!$W$17:$W$22,1,0)),1,0)</f>
        <v>0</v>
      </c>
      <c r="HB80" s="158">
        <f>IF(ISERROR(VLOOKUP(CY80,Accueil!$W$17:$W$22,1,0)),1,0)</f>
        <v>0</v>
      </c>
      <c r="HC80" s="158">
        <f>IF(ISERROR(VLOOKUP(CZ80,Accueil!$W$17:$W$22,1,0)),1,0)</f>
        <v>0</v>
      </c>
      <c r="HD80" s="158">
        <f>IF(ISERROR(VLOOKUP(DA80,Accueil!$W$17:$W$22,1,0)),1,0)</f>
        <v>0</v>
      </c>
    </row>
    <row r="81" spans="1:212" ht="12.75" customHeight="1">
      <c r="A81" s="360"/>
      <c r="B81" s="12">
        <v>73</v>
      </c>
      <c r="C81" s="26" t="str">
        <f>IF(Accueil!E85="","",Accueil!E85)</f>
        <v/>
      </c>
      <c r="D81" s="27" t="str">
        <f>IF(Accueil!F85="","",Accueil!F85)</f>
        <v/>
      </c>
      <c r="E81" s="83" t="str">
        <f t="shared" si="6"/>
        <v/>
      </c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12">
        <v>73</v>
      </c>
      <c r="DC81" s="11" t="str">
        <f>IF(D81="","",COUNTIF(F81:DA81,Accueil!$AB$28)&amp;" / "&amp;COUNTIF($F$8:$DA$8,"&gt;0")-(COUNTIF(F81:DA81,Accueil!$AG$26)))</f>
        <v/>
      </c>
      <c r="DD81" s="110" t="str">
        <f>IF(D81="","",COUNTIF(F81:DA81,Accueil!$AB$26))</f>
        <v/>
      </c>
      <c r="DE81" s="110" t="str">
        <f>IF(D81="","",IF(COUNTIF($F$8:$DA$8,"&gt;=0")-(COUNTIF(G81:DB81,Accueil!$AG$26))&lt;0,0,COUNTIF($F$8:$DA$8,"&gt;=0")-(COUNTIF(G81:DB81,Accueil!$AG$26))))</f>
        <v/>
      </c>
      <c r="DF81" s="11" t="str">
        <f t="shared" si="7"/>
        <v/>
      </c>
      <c r="DG81" s="29" t="str">
        <f t="shared" si="8"/>
        <v/>
      </c>
      <c r="DH81" s="158">
        <f t="shared" si="9"/>
        <v>0</v>
      </c>
      <c r="DI81" s="158">
        <f>IF(ISERROR(VLOOKUP(F81,Accueil!$W$17:$W$22,1,0)),1,0)</f>
        <v>0</v>
      </c>
      <c r="DJ81" s="158">
        <f>IF(ISERROR(VLOOKUP(G81,Accueil!$W$17:$W$22,1,0)),1,0)</f>
        <v>0</v>
      </c>
      <c r="DK81" s="158">
        <f>IF(ISERROR(VLOOKUP(H81,Accueil!$W$17:$W$22,1,0)),1,0)</f>
        <v>0</v>
      </c>
      <c r="DL81" s="158">
        <f>IF(ISERROR(VLOOKUP(I81,Accueil!$W$17:$W$22,1,0)),1,0)</f>
        <v>0</v>
      </c>
      <c r="DM81" s="158">
        <f>IF(ISERROR(VLOOKUP(J81,Accueil!$W$17:$W$22,1,0)),1,0)</f>
        <v>0</v>
      </c>
      <c r="DN81" s="158">
        <f>IF(ISERROR(VLOOKUP(K81,Accueil!$W$17:$W$22,1,0)),1,0)</f>
        <v>0</v>
      </c>
      <c r="DO81" s="158">
        <f>IF(ISERROR(VLOOKUP(L81,Accueil!$W$17:$W$22,1,0)),1,0)</f>
        <v>0</v>
      </c>
      <c r="DP81" s="158">
        <f>IF(ISERROR(VLOOKUP(M81,Accueil!$W$17:$W$22,1,0)),1,0)</f>
        <v>0</v>
      </c>
      <c r="DQ81" s="158">
        <f>IF(ISERROR(VLOOKUP(N81,Accueil!$W$17:$W$22,1,0)),1,0)</f>
        <v>0</v>
      </c>
      <c r="DR81" s="158">
        <f>IF(ISERROR(VLOOKUP(O81,Accueil!$W$17:$W$22,1,0)),1,0)</f>
        <v>0</v>
      </c>
      <c r="DS81" s="158">
        <f>IF(ISERROR(VLOOKUP(P81,Accueil!$W$17:$W$22,1,0)),1,0)</f>
        <v>0</v>
      </c>
      <c r="DT81" s="158">
        <f>IF(ISERROR(VLOOKUP(Q81,Accueil!$W$17:$W$22,1,0)),1,0)</f>
        <v>0</v>
      </c>
      <c r="DU81" s="158">
        <f>IF(ISERROR(VLOOKUP(R81,Accueil!$W$17:$W$22,1,0)),1,0)</f>
        <v>0</v>
      </c>
      <c r="DV81" s="158">
        <f>IF(ISERROR(VLOOKUP(S81,Accueil!$W$17:$W$22,1,0)),1,0)</f>
        <v>0</v>
      </c>
      <c r="DW81" s="158">
        <f>IF(ISERROR(VLOOKUP(T81,Accueil!$W$17:$W$22,1,0)),1,0)</f>
        <v>0</v>
      </c>
      <c r="DX81" s="158">
        <f>IF(ISERROR(VLOOKUP(U81,Accueil!$W$17:$W$22,1,0)),1,0)</f>
        <v>0</v>
      </c>
      <c r="DY81" s="158">
        <f>IF(ISERROR(VLOOKUP(V81,Accueil!$W$17:$W$22,1,0)),1,0)</f>
        <v>0</v>
      </c>
      <c r="DZ81" s="158">
        <f>IF(ISERROR(VLOOKUP(W81,Accueil!$W$17:$W$22,1,0)),1,0)</f>
        <v>0</v>
      </c>
      <c r="EA81" s="158">
        <f>IF(ISERROR(VLOOKUP(X81,Accueil!$W$17:$W$22,1,0)),1,0)</f>
        <v>0</v>
      </c>
      <c r="EB81" s="158">
        <f>IF(ISERROR(VLOOKUP(Y81,Accueil!$W$17:$W$22,1,0)),1,0)</f>
        <v>0</v>
      </c>
      <c r="EC81" s="158">
        <f>IF(ISERROR(VLOOKUP(Z81,Accueil!$W$17:$W$22,1,0)),1,0)</f>
        <v>0</v>
      </c>
      <c r="ED81" s="158">
        <f>IF(ISERROR(VLOOKUP(AA81,Accueil!$W$17:$W$22,1,0)),1,0)</f>
        <v>0</v>
      </c>
      <c r="EE81" s="158">
        <f>IF(ISERROR(VLOOKUP(AB81,Accueil!$W$17:$W$22,1,0)),1,0)</f>
        <v>0</v>
      </c>
      <c r="EF81" s="158">
        <f>IF(ISERROR(VLOOKUP(AC81,Accueil!$W$17:$W$22,1,0)),1,0)</f>
        <v>0</v>
      </c>
      <c r="EG81" s="158">
        <f>IF(ISERROR(VLOOKUP(AD81,Accueil!$W$17:$W$22,1,0)),1,0)</f>
        <v>0</v>
      </c>
      <c r="EH81" s="158">
        <f>IF(ISERROR(VLOOKUP(AE81,Accueil!$W$17:$W$22,1,0)),1,0)</f>
        <v>0</v>
      </c>
      <c r="EI81" s="158">
        <f>IF(ISERROR(VLOOKUP(AF81,Accueil!$W$17:$W$22,1,0)),1,0)</f>
        <v>0</v>
      </c>
      <c r="EJ81" s="158">
        <f>IF(ISERROR(VLOOKUP(AG81,Accueil!$W$17:$W$22,1,0)),1,0)</f>
        <v>0</v>
      </c>
      <c r="EK81" s="158">
        <f>IF(ISERROR(VLOOKUP(AH81,Accueil!$W$17:$W$22,1,0)),1,0)</f>
        <v>0</v>
      </c>
      <c r="EL81" s="158">
        <f>IF(ISERROR(VLOOKUP(AI81,Accueil!$W$17:$W$22,1,0)),1,0)</f>
        <v>0</v>
      </c>
      <c r="EM81" s="158">
        <f>IF(ISERROR(VLOOKUP(AJ81,Accueil!$W$17:$W$22,1,0)),1,0)</f>
        <v>0</v>
      </c>
      <c r="EN81" s="158">
        <f>IF(ISERROR(VLOOKUP(AK81,Accueil!$W$17:$W$22,1,0)),1,0)</f>
        <v>0</v>
      </c>
      <c r="EO81" s="158">
        <f>IF(ISERROR(VLOOKUP(AL81,Accueil!$W$17:$W$22,1,0)),1,0)</f>
        <v>0</v>
      </c>
      <c r="EP81" s="158">
        <f>IF(ISERROR(VLOOKUP(AM81,Accueil!$W$17:$W$22,1,0)),1,0)</f>
        <v>0</v>
      </c>
      <c r="EQ81" s="158">
        <f>IF(ISERROR(VLOOKUP(AN81,Accueil!$W$17:$W$22,1,0)),1,0)</f>
        <v>0</v>
      </c>
      <c r="ER81" s="158">
        <f>IF(ISERROR(VLOOKUP(AO81,Accueil!$W$17:$W$22,1,0)),1,0)</f>
        <v>0</v>
      </c>
      <c r="ES81" s="158">
        <f>IF(ISERROR(VLOOKUP(AP81,Accueil!$W$17:$W$22,1,0)),1,0)</f>
        <v>0</v>
      </c>
      <c r="ET81" s="158">
        <f>IF(ISERROR(VLOOKUP(AQ81,Accueil!$W$17:$W$22,1,0)),1,0)</f>
        <v>0</v>
      </c>
      <c r="EU81" s="158">
        <f>IF(ISERROR(VLOOKUP(AR81,Accueil!$W$17:$W$22,1,0)),1,0)</f>
        <v>0</v>
      </c>
      <c r="EV81" s="158">
        <f>IF(ISERROR(VLOOKUP(AS81,Accueil!$W$17:$W$22,1,0)),1,0)</f>
        <v>0</v>
      </c>
      <c r="EW81" s="158">
        <f>IF(ISERROR(VLOOKUP(AT81,Accueil!$W$17:$W$22,1,0)),1,0)</f>
        <v>0</v>
      </c>
      <c r="EX81" s="158">
        <f>IF(ISERROR(VLOOKUP(AU81,Accueil!$W$17:$W$22,1,0)),1,0)</f>
        <v>0</v>
      </c>
      <c r="EY81" s="158">
        <f>IF(ISERROR(VLOOKUP(AV81,Accueil!$W$17:$W$22,1,0)),1,0)</f>
        <v>0</v>
      </c>
      <c r="EZ81" s="158">
        <f>IF(ISERROR(VLOOKUP(AW81,Accueil!$W$17:$W$22,1,0)),1,0)</f>
        <v>0</v>
      </c>
      <c r="FA81" s="158">
        <f>IF(ISERROR(VLOOKUP(AX81,Accueil!$W$17:$W$22,1,0)),1,0)</f>
        <v>0</v>
      </c>
      <c r="FB81" s="158">
        <f>IF(ISERROR(VLOOKUP(AY81,Accueil!$W$17:$W$22,1,0)),1,0)</f>
        <v>0</v>
      </c>
      <c r="FC81" s="158">
        <f>IF(ISERROR(VLOOKUP(AZ81,Accueil!$W$17:$W$22,1,0)),1,0)</f>
        <v>0</v>
      </c>
      <c r="FD81" s="158">
        <f>IF(ISERROR(VLOOKUP(BA81,Accueil!$W$17:$W$22,1,0)),1,0)</f>
        <v>0</v>
      </c>
      <c r="FE81" s="158">
        <f>IF(ISERROR(VLOOKUP(BB81,Accueil!$W$17:$W$22,1,0)),1,0)</f>
        <v>0</v>
      </c>
      <c r="FF81" s="158">
        <f>IF(ISERROR(VLOOKUP(BC81,Accueil!$W$17:$W$22,1,0)),1,0)</f>
        <v>0</v>
      </c>
      <c r="FG81" s="158">
        <f>IF(ISERROR(VLOOKUP(BD81,Accueil!$W$17:$W$22,1,0)),1,0)</f>
        <v>0</v>
      </c>
      <c r="FH81" s="158">
        <f>IF(ISERROR(VLOOKUP(BE81,Accueil!$W$17:$W$22,1,0)),1,0)</f>
        <v>0</v>
      </c>
      <c r="FI81" s="158">
        <f>IF(ISERROR(VLOOKUP(BF81,Accueil!$W$17:$W$22,1,0)),1,0)</f>
        <v>0</v>
      </c>
      <c r="FJ81" s="158">
        <f>IF(ISERROR(VLOOKUP(BG81,Accueil!$W$17:$W$22,1,0)),1,0)</f>
        <v>0</v>
      </c>
      <c r="FK81" s="158">
        <f>IF(ISERROR(VLOOKUP(BH81,Accueil!$W$17:$W$22,1,0)),1,0)</f>
        <v>0</v>
      </c>
      <c r="FL81" s="158">
        <f>IF(ISERROR(VLOOKUP(BI81,Accueil!$W$17:$W$22,1,0)),1,0)</f>
        <v>0</v>
      </c>
      <c r="FM81" s="158">
        <f>IF(ISERROR(VLOOKUP(BJ81,Accueil!$W$17:$W$22,1,0)),1,0)</f>
        <v>0</v>
      </c>
      <c r="FN81" s="158">
        <f>IF(ISERROR(VLOOKUP(BK81,Accueil!$W$17:$W$22,1,0)),1,0)</f>
        <v>0</v>
      </c>
      <c r="FO81" s="158">
        <f>IF(ISERROR(VLOOKUP(BL81,Accueil!$W$17:$W$22,1,0)),1,0)</f>
        <v>0</v>
      </c>
      <c r="FP81" s="158">
        <f>IF(ISERROR(VLOOKUP(BM81,Accueil!$W$17:$W$22,1,0)),1,0)</f>
        <v>0</v>
      </c>
      <c r="FQ81" s="158">
        <f>IF(ISERROR(VLOOKUP(BN81,Accueil!$W$17:$W$22,1,0)),1,0)</f>
        <v>0</v>
      </c>
      <c r="FR81" s="158">
        <f>IF(ISERROR(VLOOKUP(BO81,Accueil!$W$17:$W$22,1,0)),1,0)</f>
        <v>0</v>
      </c>
      <c r="FS81" s="158">
        <f>IF(ISERROR(VLOOKUP(BP81,Accueil!$W$17:$W$22,1,0)),1,0)</f>
        <v>0</v>
      </c>
      <c r="FT81" s="158">
        <f>IF(ISERROR(VLOOKUP(BQ81,Accueil!$W$17:$W$22,1,0)),1,0)</f>
        <v>0</v>
      </c>
      <c r="FU81" s="158">
        <f>IF(ISERROR(VLOOKUP(BR81,Accueil!$W$17:$W$22,1,0)),1,0)</f>
        <v>0</v>
      </c>
      <c r="FV81" s="158">
        <f>IF(ISERROR(VLOOKUP(BS81,Accueil!$W$17:$W$22,1,0)),1,0)</f>
        <v>0</v>
      </c>
      <c r="FW81" s="158">
        <f>IF(ISERROR(VLOOKUP(BT81,Accueil!$W$17:$W$22,1,0)),1,0)</f>
        <v>0</v>
      </c>
      <c r="FX81" s="158">
        <f>IF(ISERROR(VLOOKUP(BU81,Accueil!$W$17:$W$22,1,0)),1,0)</f>
        <v>0</v>
      </c>
      <c r="FY81" s="158">
        <f>IF(ISERROR(VLOOKUP(BV81,Accueil!$W$17:$W$22,1,0)),1,0)</f>
        <v>0</v>
      </c>
      <c r="FZ81" s="158">
        <f>IF(ISERROR(VLOOKUP(BW81,Accueil!$W$17:$W$22,1,0)),1,0)</f>
        <v>0</v>
      </c>
      <c r="GA81" s="158">
        <f>IF(ISERROR(VLOOKUP(BX81,Accueil!$W$17:$W$22,1,0)),1,0)</f>
        <v>0</v>
      </c>
      <c r="GB81" s="158">
        <f>IF(ISERROR(VLOOKUP(BY81,Accueil!$W$17:$W$22,1,0)),1,0)</f>
        <v>0</v>
      </c>
      <c r="GC81" s="158">
        <f>IF(ISERROR(VLOOKUP(BZ81,Accueil!$W$17:$W$22,1,0)),1,0)</f>
        <v>0</v>
      </c>
      <c r="GD81" s="158">
        <f>IF(ISERROR(VLOOKUP(CA81,Accueil!$W$17:$W$22,1,0)),1,0)</f>
        <v>0</v>
      </c>
      <c r="GE81" s="158">
        <f>IF(ISERROR(VLOOKUP(CB81,Accueil!$W$17:$W$22,1,0)),1,0)</f>
        <v>0</v>
      </c>
      <c r="GF81" s="158">
        <f>IF(ISERROR(VLOOKUP(CC81,Accueil!$W$17:$W$22,1,0)),1,0)</f>
        <v>0</v>
      </c>
      <c r="GG81" s="158">
        <f>IF(ISERROR(VLOOKUP(CD81,Accueil!$W$17:$W$22,1,0)),1,0)</f>
        <v>0</v>
      </c>
      <c r="GH81" s="158">
        <f>IF(ISERROR(VLOOKUP(CE81,Accueil!$W$17:$W$22,1,0)),1,0)</f>
        <v>0</v>
      </c>
      <c r="GI81" s="158">
        <f>IF(ISERROR(VLOOKUP(CF81,Accueil!$W$17:$W$22,1,0)),1,0)</f>
        <v>0</v>
      </c>
      <c r="GJ81" s="158">
        <f>IF(ISERROR(VLOOKUP(CG81,Accueil!$W$17:$W$22,1,0)),1,0)</f>
        <v>0</v>
      </c>
      <c r="GK81" s="158">
        <f>IF(ISERROR(VLOOKUP(CH81,Accueil!$W$17:$W$22,1,0)),1,0)</f>
        <v>0</v>
      </c>
      <c r="GL81" s="158">
        <f>IF(ISERROR(VLOOKUP(CI81,Accueil!$W$17:$W$22,1,0)),1,0)</f>
        <v>0</v>
      </c>
      <c r="GM81" s="158">
        <f>IF(ISERROR(VLOOKUP(CJ81,Accueil!$W$17:$W$22,1,0)),1,0)</f>
        <v>0</v>
      </c>
      <c r="GN81" s="158">
        <f>IF(ISERROR(VLOOKUP(CK81,Accueil!$W$17:$W$22,1,0)),1,0)</f>
        <v>0</v>
      </c>
      <c r="GO81" s="158">
        <f>IF(ISERROR(VLOOKUP(CL81,Accueil!$W$17:$W$22,1,0)),1,0)</f>
        <v>0</v>
      </c>
      <c r="GP81" s="158">
        <f>IF(ISERROR(VLOOKUP(CM81,Accueil!$W$17:$W$22,1,0)),1,0)</f>
        <v>0</v>
      </c>
      <c r="GQ81" s="158">
        <f>IF(ISERROR(VLOOKUP(CN81,Accueil!$W$17:$W$22,1,0)),1,0)</f>
        <v>0</v>
      </c>
      <c r="GR81" s="158">
        <f>IF(ISERROR(VLOOKUP(CO81,Accueil!$W$17:$W$22,1,0)),1,0)</f>
        <v>0</v>
      </c>
      <c r="GS81" s="158">
        <f>IF(ISERROR(VLOOKUP(CP81,Accueil!$W$17:$W$22,1,0)),1,0)</f>
        <v>0</v>
      </c>
      <c r="GT81" s="158">
        <f>IF(ISERROR(VLOOKUP(CQ81,Accueil!$W$17:$W$22,1,0)),1,0)</f>
        <v>0</v>
      </c>
      <c r="GU81" s="158">
        <f>IF(ISERROR(VLOOKUP(CR81,Accueil!$W$17:$W$22,1,0)),1,0)</f>
        <v>0</v>
      </c>
      <c r="GV81" s="158">
        <f>IF(ISERROR(VLOOKUP(CS81,Accueil!$W$17:$W$22,1,0)),1,0)</f>
        <v>0</v>
      </c>
      <c r="GW81" s="158">
        <f>IF(ISERROR(VLOOKUP(CT81,Accueil!$W$17:$W$22,1,0)),1,0)</f>
        <v>0</v>
      </c>
      <c r="GX81" s="158">
        <f>IF(ISERROR(VLOOKUP(CU81,Accueil!$W$17:$W$22,1,0)),1,0)</f>
        <v>0</v>
      </c>
      <c r="GY81" s="158">
        <f>IF(ISERROR(VLOOKUP(CV81,Accueil!$W$17:$W$22,1,0)),1,0)</f>
        <v>0</v>
      </c>
      <c r="GZ81" s="158">
        <f>IF(ISERROR(VLOOKUP(CW81,Accueil!$W$17:$W$22,1,0)),1,0)</f>
        <v>0</v>
      </c>
      <c r="HA81" s="158">
        <f>IF(ISERROR(VLOOKUP(CX81,Accueil!$W$17:$W$22,1,0)),1,0)</f>
        <v>0</v>
      </c>
      <c r="HB81" s="158">
        <f>IF(ISERROR(VLOOKUP(CY81,Accueil!$W$17:$W$22,1,0)),1,0)</f>
        <v>0</v>
      </c>
      <c r="HC81" s="158">
        <f>IF(ISERROR(VLOOKUP(CZ81,Accueil!$W$17:$W$22,1,0)),1,0)</f>
        <v>0</v>
      </c>
      <c r="HD81" s="158">
        <f>IF(ISERROR(VLOOKUP(DA81,Accueil!$W$17:$W$22,1,0)),1,0)</f>
        <v>0</v>
      </c>
    </row>
    <row r="82" spans="1:212" ht="12.75" customHeight="1">
      <c r="A82" s="360"/>
      <c r="B82" s="12">
        <v>74</v>
      </c>
      <c r="C82" s="26" t="str">
        <f>IF(Accueil!E86="","",Accueil!E86)</f>
        <v/>
      </c>
      <c r="D82" s="27" t="str">
        <f>IF(Accueil!F86="","",Accueil!F86)</f>
        <v/>
      </c>
      <c r="E82" s="83" t="str">
        <f t="shared" si="6"/>
        <v/>
      </c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12">
        <v>74</v>
      </c>
      <c r="DC82" s="11" t="str">
        <f>IF(D82="","",COUNTIF(F82:DA82,Accueil!$AB$28)&amp;" / "&amp;COUNTIF($F$8:$DA$8,"&gt;0")-(COUNTIF(F82:DA82,Accueil!$AG$26)))</f>
        <v/>
      </c>
      <c r="DD82" s="110" t="str">
        <f>IF(D82="","",COUNTIF(F82:DA82,Accueil!$AB$26))</f>
        <v/>
      </c>
      <c r="DE82" s="110" t="str">
        <f>IF(D82="","",IF(COUNTIF($F$8:$DA$8,"&gt;=0")-(COUNTIF(G82:DB82,Accueil!$AG$26))&lt;0,0,COUNTIF($F$8:$DA$8,"&gt;=0")-(COUNTIF(G82:DB82,Accueil!$AG$26))))</f>
        <v/>
      </c>
      <c r="DF82" s="11" t="str">
        <f t="shared" si="7"/>
        <v/>
      </c>
      <c r="DG82" s="29" t="str">
        <f t="shared" si="8"/>
        <v/>
      </c>
      <c r="DH82" s="158">
        <f t="shared" si="9"/>
        <v>0</v>
      </c>
      <c r="DI82" s="158">
        <f>IF(ISERROR(VLOOKUP(F82,Accueil!$W$17:$W$22,1,0)),1,0)</f>
        <v>0</v>
      </c>
      <c r="DJ82" s="158">
        <f>IF(ISERROR(VLOOKUP(G82,Accueil!$W$17:$W$22,1,0)),1,0)</f>
        <v>0</v>
      </c>
      <c r="DK82" s="158">
        <f>IF(ISERROR(VLOOKUP(H82,Accueil!$W$17:$W$22,1,0)),1,0)</f>
        <v>0</v>
      </c>
      <c r="DL82" s="158">
        <f>IF(ISERROR(VLOOKUP(I82,Accueil!$W$17:$W$22,1,0)),1,0)</f>
        <v>0</v>
      </c>
      <c r="DM82" s="158">
        <f>IF(ISERROR(VLOOKUP(J82,Accueil!$W$17:$W$22,1,0)),1,0)</f>
        <v>0</v>
      </c>
      <c r="DN82" s="158">
        <f>IF(ISERROR(VLOOKUP(K82,Accueil!$W$17:$W$22,1,0)),1,0)</f>
        <v>0</v>
      </c>
      <c r="DO82" s="158">
        <f>IF(ISERROR(VLOOKUP(L82,Accueil!$W$17:$W$22,1,0)),1,0)</f>
        <v>0</v>
      </c>
      <c r="DP82" s="158">
        <f>IF(ISERROR(VLOOKUP(M82,Accueil!$W$17:$W$22,1,0)),1,0)</f>
        <v>0</v>
      </c>
      <c r="DQ82" s="158">
        <f>IF(ISERROR(VLOOKUP(N82,Accueil!$W$17:$W$22,1,0)),1,0)</f>
        <v>0</v>
      </c>
      <c r="DR82" s="158">
        <f>IF(ISERROR(VLOOKUP(O82,Accueil!$W$17:$W$22,1,0)),1,0)</f>
        <v>0</v>
      </c>
      <c r="DS82" s="158">
        <f>IF(ISERROR(VLOOKUP(P82,Accueil!$W$17:$W$22,1,0)),1,0)</f>
        <v>0</v>
      </c>
      <c r="DT82" s="158">
        <f>IF(ISERROR(VLOOKUP(Q82,Accueil!$W$17:$W$22,1,0)),1,0)</f>
        <v>0</v>
      </c>
      <c r="DU82" s="158">
        <f>IF(ISERROR(VLOOKUP(R82,Accueil!$W$17:$W$22,1,0)),1,0)</f>
        <v>0</v>
      </c>
      <c r="DV82" s="158">
        <f>IF(ISERROR(VLOOKUP(S82,Accueil!$W$17:$W$22,1,0)),1,0)</f>
        <v>0</v>
      </c>
      <c r="DW82" s="158">
        <f>IF(ISERROR(VLOOKUP(T82,Accueil!$W$17:$W$22,1,0)),1,0)</f>
        <v>0</v>
      </c>
      <c r="DX82" s="158">
        <f>IF(ISERROR(VLOOKUP(U82,Accueil!$W$17:$W$22,1,0)),1,0)</f>
        <v>0</v>
      </c>
      <c r="DY82" s="158">
        <f>IF(ISERROR(VLOOKUP(V82,Accueil!$W$17:$W$22,1,0)),1,0)</f>
        <v>0</v>
      </c>
      <c r="DZ82" s="158">
        <f>IF(ISERROR(VLOOKUP(W82,Accueil!$W$17:$W$22,1,0)),1,0)</f>
        <v>0</v>
      </c>
      <c r="EA82" s="158">
        <f>IF(ISERROR(VLOOKUP(X82,Accueil!$W$17:$W$22,1,0)),1,0)</f>
        <v>0</v>
      </c>
      <c r="EB82" s="158">
        <f>IF(ISERROR(VLOOKUP(Y82,Accueil!$W$17:$W$22,1,0)),1,0)</f>
        <v>0</v>
      </c>
      <c r="EC82" s="158">
        <f>IF(ISERROR(VLOOKUP(Z82,Accueil!$W$17:$W$22,1,0)),1,0)</f>
        <v>0</v>
      </c>
      <c r="ED82" s="158">
        <f>IF(ISERROR(VLOOKUP(AA82,Accueil!$W$17:$W$22,1,0)),1,0)</f>
        <v>0</v>
      </c>
      <c r="EE82" s="158">
        <f>IF(ISERROR(VLOOKUP(AB82,Accueil!$W$17:$W$22,1,0)),1,0)</f>
        <v>0</v>
      </c>
      <c r="EF82" s="158">
        <f>IF(ISERROR(VLOOKUP(AC82,Accueil!$W$17:$W$22,1,0)),1,0)</f>
        <v>0</v>
      </c>
      <c r="EG82" s="158">
        <f>IF(ISERROR(VLOOKUP(AD82,Accueil!$W$17:$W$22,1,0)),1,0)</f>
        <v>0</v>
      </c>
      <c r="EH82" s="158">
        <f>IF(ISERROR(VLOOKUP(AE82,Accueil!$W$17:$W$22,1,0)),1,0)</f>
        <v>0</v>
      </c>
      <c r="EI82" s="158">
        <f>IF(ISERROR(VLOOKUP(AF82,Accueil!$W$17:$W$22,1,0)),1,0)</f>
        <v>0</v>
      </c>
      <c r="EJ82" s="158">
        <f>IF(ISERROR(VLOOKUP(AG82,Accueil!$W$17:$W$22,1,0)),1,0)</f>
        <v>0</v>
      </c>
      <c r="EK82" s="158">
        <f>IF(ISERROR(VLOOKUP(AH82,Accueil!$W$17:$W$22,1,0)),1,0)</f>
        <v>0</v>
      </c>
      <c r="EL82" s="158">
        <f>IF(ISERROR(VLOOKUP(AI82,Accueil!$W$17:$W$22,1,0)),1,0)</f>
        <v>0</v>
      </c>
      <c r="EM82" s="158">
        <f>IF(ISERROR(VLOOKUP(AJ82,Accueil!$W$17:$W$22,1,0)),1,0)</f>
        <v>0</v>
      </c>
      <c r="EN82" s="158">
        <f>IF(ISERROR(VLOOKUP(AK82,Accueil!$W$17:$W$22,1,0)),1,0)</f>
        <v>0</v>
      </c>
      <c r="EO82" s="158">
        <f>IF(ISERROR(VLOOKUP(AL82,Accueil!$W$17:$W$22,1,0)),1,0)</f>
        <v>0</v>
      </c>
      <c r="EP82" s="158">
        <f>IF(ISERROR(VLOOKUP(AM82,Accueil!$W$17:$W$22,1,0)),1,0)</f>
        <v>0</v>
      </c>
      <c r="EQ82" s="158">
        <f>IF(ISERROR(VLOOKUP(AN82,Accueil!$W$17:$W$22,1,0)),1,0)</f>
        <v>0</v>
      </c>
      <c r="ER82" s="158">
        <f>IF(ISERROR(VLOOKUP(AO82,Accueil!$W$17:$W$22,1,0)),1,0)</f>
        <v>0</v>
      </c>
      <c r="ES82" s="158">
        <f>IF(ISERROR(VLOOKUP(AP82,Accueil!$W$17:$W$22,1,0)),1,0)</f>
        <v>0</v>
      </c>
      <c r="ET82" s="158">
        <f>IF(ISERROR(VLOOKUP(AQ82,Accueil!$W$17:$W$22,1,0)),1,0)</f>
        <v>0</v>
      </c>
      <c r="EU82" s="158">
        <f>IF(ISERROR(VLOOKUP(AR82,Accueil!$W$17:$W$22,1,0)),1,0)</f>
        <v>0</v>
      </c>
      <c r="EV82" s="158">
        <f>IF(ISERROR(VLOOKUP(AS82,Accueil!$W$17:$W$22,1,0)),1,0)</f>
        <v>0</v>
      </c>
      <c r="EW82" s="158">
        <f>IF(ISERROR(VLOOKUP(AT82,Accueil!$W$17:$W$22,1,0)),1,0)</f>
        <v>0</v>
      </c>
      <c r="EX82" s="158">
        <f>IF(ISERROR(VLOOKUP(AU82,Accueil!$W$17:$W$22,1,0)),1,0)</f>
        <v>0</v>
      </c>
      <c r="EY82" s="158">
        <f>IF(ISERROR(VLOOKUP(AV82,Accueil!$W$17:$W$22,1,0)),1,0)</f>
        <v>0</v>
      </c>
      <c r="EZ82" s="158">
        <f>IF(ISERROR(VLOOKUP(AW82,Accueil!$W$17:$W$22,1,0)),1,0)</f>
        <v>0</v>
      </c>
      <c r="FA82" s="158">
        <f>IF(ISERROR(VLOOKUP(AX82,Accueil!$W$17:$W$22,1,0)),1,0)</f>
        <v>0</v>
      </c>
      <c r="FB82" s="158">
        <f>IF(ISERROR(VLOOKUP(AY82,Accueil!$W$17:$W$22,1,0)),1,0)</f>
        <v>0</v>
      </c>
      <c r="FC82" s="158">
        <f>IF(ISERROR(VLOOKUP(AZ82,Accueil!$W$17:$W$22,1,0)),1,0)</f>
        <v>0</v>
      </c>
      <c r="FD82" s="158">
        <f>IF(ISERROR(VLOOKUP(BA82,Accueil!$W$17:$W$22,1,0)),1,0)</f>
        <v>0</v>
      </c>
      <c r="FE82" s="158">
        <f>IF(ISERROR(VLOOKUP(BB82,Accueil!$W$17:$W$22,1,0)),1,0)</f>
        <v>0</v>
      </c>
      <c r="FF82" s="158">
        <f>IF(ISERROR(VLOOKUP(BC82,Accueil!$W$17:$W$22,1,0)),1,0)</f>
        <v>0</v>
      </c>
      <c r="FG82" s="158">
        <f>IF(ISERROR(VLOOKUP(BD82,Accueil!$W$17:$W$22,1,0)),1,0)</f>
        <v>0</v>
      </c>
      <c r="FH82" s="158">
        <f>IF(ISERROR(VLOOKUP(BE82,Accueil!$W$17:$W$22,1,0)),1,0)</f>
        <v>0</v>
      </c>
      <c r="FI82" s="158">
        <f>IF(ISERROR(VLOOKUP(BF82,Accueil!$W$17:$W$22,1,0)),1,0)</f>
        <v>0</v>
      </c>
      <c r="FJ82" s="158">
        <f>IF(ISERROR(VLOOKUP(BG82,Accueil!$W$17:$W$22,1,0)),1,0)</f>
        <v>0</v>
      </c>
      <c r="FK82" s="158">
        <f>IF(ISERROR(VLOOKUP(BH82,Accueil!$W$17:$W$22,1,0)),1,0)</f>
        <v>0</v>
      </c>
      <c r="FL82" s="158">
        <f>IF(ISERROR(VLOOKUP(BI82,Accueil!$W$17:$W$22,1,0)),1,0)</f>
        <v>0</v>
      </c>
      <c r="FM82" s="158">
        <f>IF(ISERROR(VLOOKUP(BJ82,Accueil!$W$17:$W$22,1,0)),1,0)</f>
        <v>0</v>
      </c>
      <c r="FN82" s="158">
        <f>IF(ISERROR(VLOOKUP(BK82,Accueil!$W$17:$W$22,1,0)),1,0)</f>
        <v>0</v>
      </c>
      <c r="FO82" s="158">
        <f>IF(ISERROR(VLOOKUP(BL82,Accueil!$W$17:$W$22,1,0)),1,0)</f>
        <v>0</v>
      </c>
      <c r="FP82" s="158">
        <f>IF(ISERROR(VLOOKUP(BM82,Accueil!$W$17:$W$22,1,0)),1,0)</f>
        <v>0</v>
      </c>
      <c r="FQ82" s="158">
        <f>IF(ISERROR(VLOOKUP(BN82,Accueil!$W$17:$W$22,1,0)),1,0)</f>
        <v>0</v>
      </c>
      <c r="FR82" s="158">
        <f>IF(ISERROR(VLOOKUP(BO82,Accueil!$W$17:$W$22,1,0)),1,0)</f>
        <v>0</v>
      </c>
      <c r="FS82" s="158">
        <f>IF(ISERROR(VLOOKUP(BP82,Accueil!$W$17:$W$22,1,0)),1,0)</f>
        <v>0</v>
      </c>
      <c r="FT82" s="158">
        <f>IF(ISERROR(VLOOKUP(BQ82,Accueil!$W$17:$W$22,1,0)),1,0)</f>
        <v>0</v>
      </c>
      <c r="FU82" s="158">
        <f>IF(ISERROR(VLOOKUP(BR82,Accueil!$W$17:$W$22,1,0)),1,0)</f>
        <v>0</v>
      </c>
      <c r="FV82" s="158">
        <f>IF(ISERROR(VLOOKUP(BS82,Accueil!$W$17:$W$22,1,0)),1,0)</f>
        <v>0</v>
      </c>
      <c r="FW82" s="158">
        <f>IF(ISERROR(VLOOKUP(BT82,Accueil!$W$17:$W$22,1,0)),1,0)</f>
        <v>0</v>
      </c>
      <c r="FX82" s="158">
        <f>IF(ISERROR(VLOOKUP(BU82,Accueil!$W$17:$W$22,1,0)),1,0)</f>
        <v>0</v>
      </c>
      <c r="FY82" s="158">
        <f>IF(ISERROR(VLOOKUP(BV82,Accueil!$W$17:$W$22,1,0)),1,0)</f>
        <v>0</v>
      </c>
      <c r="FZ82" s="158">
        <f>IF(ISERROR(VLOOKUP(BW82,Accueil!$W$17:$W$22,1,0)),1,0)</f>
        <v>0</v>
      </c>
      <c r="GA82" s="158">
        <f>IF(ISERROR(VLOOKUP(BX82,Accueil!$W$17:$W$22,1,0)),1,0)</f>
        <v>0</v>
      </c>
      <c r="GB82" s="158">
        <f>IF(ISERROR(VLOOKUP(BY82,Accueil!$W$17:$W$22,1,0)),1,0)</f>
        <v>0</v>
      </c>
      <c r="GC82" s="158">
        <f>IF(ISERROR(VLOOKUP(BZ82,Accueil!$W$17:$W$22,1,0)),1,0)</f>
        <v>0</v>
      </c>
      <c r="GD82" s="158">
        <f>IF(ISERROR(VLOOKUP(CA82,Accueil!$W$17:$W$22,1,0)),1,0)</f>
        <v>0</v>
      </c>
      <c r="GE82" s="158">
        <f>IF(ISERROR(VLOOKUP(CB82,Accueil!$W$17:$W$22,1,0)),1,0)</f>
        <v>0</v>
      </c>
      <c r="GF82" s="158">
        <f>IF(ISERROR(VLOOKUP(CC82,Accueil!$W$17:$W$22,1,0)),1,0)</f>
        <v>0</v>
      </c>
      <c r="GG82" s="158">
        <f>IF(ISERROR(VLOOKUP(CD82,Accueil!$W$17:$W$22,1,0)),1,0)</f>
        <v>0</v>
      </c>
      <c r="GH82" s="158">
        <f>IF(ISERROR(VLOOKUP(CE82,Accueil!$W$17:$W$22,1,0)),1,0)</f>
        <v>0</v>
      </c>
      <c r="GI82" s="158">
        <f>IF(ISERROR(VLOOKUP(CF82,Accueil!$W$17:$W$22,1,0)),1,0)</f>
        <v>0</v>
      </c>
      <c r="GJ82" s="158">
        <f>IF(ISERROR(VLOOKUP(CG82,Accueil!$W$17:$W$22,1,0)),1,0)</f>
        <v>0</v>
      </c>
      <c r="GK82" s="158">
        <f>IF(ISERROR(VLOOKUP(CH82,Accueil!$W$17:$W$22,1,0)),1,0)</f>
        <v>0</v>
      </c>
      <c r="GL82" s="158">
        <f>IF(ISERROR(VLOOKUP(CI82,Accueil!$W$17:$W$22,1,0)),1,0)</f>
        <v>0</v>
      </c>
      <c r="GM82" s="158">
        <f>IF(ISERROR(VLOOKUP(CJ82,Accueil!$W$17:$W$22,1,0)),1,0)</f>
        <v>0</v>
      </c>
      <c r="GN82" s="158">
        <f>IF(ISERROR(VLOOKUP(CK82,Accueil!$W$17:$W$22,1,0)),1,0)</f>
        <v>0</v>
      </c>
      <c r="GO82" s="158">
        <f>IF(ISERROR(VLOOKUP(CL82,Accueil!$W$17:$W$22,1,0)),1,0)</f>
        <v>0</v>
      </c>
      <c r="GP82" s="158">
        <f>IF(ISERROR(VLOOKUP(CM82,Accueil!$W$17:$W$22,1,0)),1,0)</f>
        <v>0</v>
      </c>
      <c r="GQ82" s="158">
        <f>IF(ISERROR(VLOOKUP(CN82,Accueil!$W$17:$W$22,1,0)),1,0)</f>
        <v>0</v>
      </c>
      <c r="GR82" s="158">
        <f>IF(ISERROR(VLOOKUP(CO82,Accueil!$W$17:$W$22,1,0)),1,0)</f>
        <v>0</v>
      </c>
      <c r="GS82" s="158">
        <f>IF(ISERROR(VLOOKUP(CP82,Accueil!$W$17:$W$22,1,0)),1,0)</f>
        <v>0</v>
      </c>
      <c r="GT82" s="158">
        <f>IF(ISERROR(VLOOKUP(CQ82,Accueil!$W$17:$W$22,1,0)),1,0)</f>
        <v>0</v>
      </c>
      <c r="GU82" s="158">
        <f>IF(ISERROR(VLOOKUP(CR82,Accueil!$W$17:$W$22,1,0)),1,0)</f>
        <v>0</v>
      </c>
      <c r="GV82" s="158">
        <f>IF(ISERROR(VLOOKUP(CS82,Accueil!$W$17:$W$22,1,0)),1,0)</f>
        <v>0</v>
      </c>
      <c r="GW82" s="158">
        <f>IF(ISERROR(VLOOKUP(CT82,Accueil!$W$17:$W$22,1,0)),1,0)</f>
        <v>0</v>
      </c>
      <c r="GX82" s="158">
        <f>IF(ISERROR(VLOOKUP(CU82,Accueil!$W$17:$W$22,1,0)),1,0)</f>
        <v>0</v>
      </c>
      <c r="GY82" s="158">
        <f>IF(ISERROR(VLOOKUP(CV82,Accueil!$W$17:$W$22,1,0)),1,0)</f>
        <v>0</v>
      </c>
      <c r="GZ82" s="158">
        <f>IF(ISERROR(VLOOKUP(CW82,Accueil!$W$17:$W$22,1,0)),1,0)</f>
        <v>0</v>
      </c>
      <c r="HA82" s="158">
        <f>IF(ISERROR(VLOOKUP(CX82,Accueil!$W$17:$W$22,1,0)),1,0)</f>
        <v>0</v>
      </c>
      <c r="HB82" s="158">
        <f>IF(ISERROR(VLOOKUP(CY82,Accueil!$W$17:$W$22,1,0)),1,0)</f>
        <v>0</v>
      </c>
      <c r="HC82" s="158">
        <f>IF(ISERROR(VLOOKUP(CZ82,Accueil!$W$17:$W$22,1,0)),1,0)</f>
        <v>0</v>
      </c>
      <c r="HD82" s="158">
        <f>IF(ISERROR(VLOOKUP(DA82,Accueil!$W$17:$W$22,1,0)),1,0)</f>
        <v>0</v>
      </c>
    </row>
    <row r="83" spans="1:212" ht="12.75" customHeight="1">
      <c r="A83" s="360"/>
      <c r="B83" s="12">
        <v>75</v>
      </c>
      <c r="C83" s="26" t="str">
        <f>IF(Accueil!E87="","",Accueil!E87)</f>
        <v/>
      </c>
      <c r="D83" s="27" t="str">
        <f>IF(Accueil!F87="","",Accueil!F87)</f>
        <v/>
      </c>
      <c r="E83" s="83" t="str">
        <f t="shared" si="6"/>
        <v/>
      </c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  <c r="AV83" s="244"/>
      <c r="AW83" s="244"/>
      <c r="AX83" s="244"/>
      <c r="AY83" s="244"/>
      <c r="AZ83" s="244"/>
      <c r="BA83" s="244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12">
        <v>75</v>
      </c>
      <c r="DC83" s="11" t="str">
        <f>IF(D83="","",COUNTIF(F83:DA83,Accueil!$AB$28)&amp;" / "&amp;COUNTIF($F$8:$DA$8,"&gt;0")-(COUNTIF(F83:DA83,Accueil!$AG$26)))</f>
        <v/>
      </c>
      <c r="DD83" s="110" t="str">
        <f>IF(D83="","",COUNTIF(F83:DA83,Accueil!$AB$26))</f>
        <v/>
      </c>
      <c r="DE83" s="110" t="str">
        <f>IF(D83="","",IF(COUNTIF($F$8:$DA$8,"&gt;=0")-(COUNTIF(G83:DB83,Accueil!$AG$26))&lt;0,0,COUNTIF($F$8:$DA$8,"&gt;=0")-(COUNTIF(G83:DB83,Accueil!$AG$26))))</f>
        <v/>
      </c>
      <c r="DF83" s="11" t="str">
        <f t="shared" si="7"/>
        <v/>
      </c>
      <c r="DG83" s="29" t="str">
        <f t="shared" si="8"/>
        <v/>
      </c>
      <c r="DH83" s="158">
        <f t="shared" si="9"/>
        <v>0</v>
      </c>
      <c r="DI83" s="158">
        <f>IF(ISERROR(VLOOKUP(F83,Accueil!$W$17:$W$22,1,0)),1,0)</f>
        <v>0</v>
      </c>
      <c r="DJ83" s="158">
        <f>IF(ISERROR(VLOOKUP(G83,Accueil!$W$17:$W$22,1,0)),1,0)</f>
        <v>0</v>
      </c>
      <c r="DK83" s="158">
        <f>IF(ISERROR(VLOOKUP(H83,Accueil!$W$17:$W$22,1,0)),1,0)</f>
        <v>0</v>
      </c>
      <c r="DL83" s="158">
        <f>IF(ISERROR(VLOOKUP(I83,Accueil!$W$17:$W$22,1,0)),1,0)</f>
        <v>0</v>
      </c>
      <c r="DM83" s="158">
        <f>IF(ISERROR(VLOOKUP(J83,Accueil!$W$17:$W$22,1,0)),1,0)</f>
        <v>0</v>
      </c>
      <c r="DN83" s="158">
        <f>IF(ISERROR(VLOOKUP(K83,Accueil!$W$17:$W$22,1,0)),1,0)</f>
        <v>0</v>
      </c>
      <c r="DO83" s="158">
        <f>IF(ISERROR(VLOOKUP(L83,Accueil!$W$17:$W$22,1,0)),1,0)</f>
        <v>0</v>
      </c>
      <c r="DP83" s="158">
        <f>IF(ISERROR(VLOOKUP(M83,Accueil!$W$17:$W$22,1,0)),1,0)</f>
        <v>0</v>
      </c>
      <c r="DQ83" s="158">
        <f>IF(ISERROR(VLOOKUP(N83,Accueil!$W$17:$W$22,1,0)),1,0)</f>
        <v>0</v>
      </c>
      <c r="DR83" s="158">
        <f>IF(ISERROR(VLOOKUP(O83,Accueil!$W$17:$W$22,1,0)),1,0)</f>
        <v>0</v>
      </c>
      <c r="DS83" s="158">
        <f>IF(ISERROR(VLOOKUP(P83,Accueil!$W$17:$W$22,1,0)),1,0)</f>
        <v>0</v>
      </c>
      <c r="DT83" s="158">
        <f>IF(ISERROR(VLOOKUP(Q83,Accueil!$W$17:$W$22,1,0)),1,0)</f>
        <v>0</v>
      </c>
      <c r="DU83" s="158">
        <f>IF(ISERROR(VLOOKUP(R83,Accueil!$W$17:$W$22,1,0)),1,0)</f>
        <v>0</v>
      </c>
      <c r="DV83" s="158">
        <f>IF(ISERROR(VLOOKUP(S83,Accueil!$W$17:$W$22,1,0)),1,0)</f>
        <v>0</v>
      </c>
      <c r="DW83" s="158">
        <f>IF(ISERROR(VLOOKUP(T83,Accueil!$W$17:$W$22,1,0)),1,0)</f>
        <v>0</v>
      </c>
      <c r="DX83" s="158">
        <f>IF(ISERROR(VLOOKUP(U83,Accueil!$W$17:$W$22,1,0)),1,0)</f>
        <v>0</v>
      </c>
      <c r="DY83" s="158">
        <f>IF(ISERROR(VLOOKUP(V83,Accueil!$W$17:$W$22,1,0)),1,0)</f>
        <v>0</v>
      </c>
      <c r="DZ83" s="158">
        <f>IF(ISERROR(VLOOKUP(W83,Accueil!$W$17:$W$22,1,0)),1,0)</f>
        <v>0</v>
      </c>
      <c r="EA83" s="158">
        <f>IF(ISERROR(VLOOKUP(X83,Accueil!$W$17:$W$22,1,0)),1,0)</f>
        <v>0</v>
      </c>
      <c r="EB83" s="158">
        <f>IF(ISERROR(VLOOKUP(Y83,Accueil!$W$17:$W$22,1,0)),1,0)</f>
        <v>0</v>
      </c>
      <c r="EC83" s="158">
        <f>IF(ISERROR(VLOOKUP(Z83,Accueil!$W$17:$W$22,1,0)),1,0)</f>
        <v>0</v>
      </c>
      <c r="ED83" s="158">
        <f>IF(ISERROR(VLOOKUP(AA83,Accueil!$W$17:$W$22,1,0)),1,0)</f>
        <v>0</v>
      </c>
      <c r="EE83" s="158">
        <f>IF(ISERROR(VLOOKUP(AB83,Accueil!$W$17:$W$22,1,0)),1,0)</f>
        <v>0</v>
      </c>
      <c r="EF83" s="158">
        <f>IF(ISERROR(VLOOKUP(AC83,Accueil!$W$17:$W$22,1,0)),1,0)</f>
        <v>0</v>
      </c>
      <c r="EG83" s="158">
        <f>IF(ISERROR(VLOOKUP(AD83,Accueil!$W$17:$W$22,1,0)),1,0)</f>
        <v>0</v>
      </c>
      <c r="EH83" s="158">
        <f>IF(ISERROR(VLOOKUP(AE83,Accueil!$W$17:$W$22,1,0)),1,0)</f>
        <v>0</v>
      </c>
      <c r="EI83" s="158">
        <f>IF(ISERROR(VLOOKUP(AF83,Accueil!$W$17:$W$22,1,0)),1,0)</f>
        <v>0</v>
      </c>
      <c r="EJ83" s="158">
        <f>IF(ISERROR(VLOOKUP(AG83,Accueil!$W$17:$W$22,1,0)),1,0)</f>
        <v>0</v>
      </c>
      <c r="EK83" s="158">
        <f>IF(ISERROR(VLOOKUP(AH83,Accueil!$W$17:$W$22,1,0)),1,0)</f>
        <v>0</v>
      </c>
      <c r="EL83" s="158">
        <f>IF(ISERROR(VLOOKUP(AI83,Accueil!$W$17:$W$22,1,0)),1,0)</f>
        <v>0</v>
      </c>
      <c r="EM83" s="158">
        <f>IF(ISERROR(VLOOKUP(AJ83,Accueil!$W$17:$W$22,1,0)),1,0)</f>
        <v>0</v>
      </c>
      <c r="EN83" s="158">
        <f>IF(ISERROR(VLOOKUP(AK83,Accueil!$W$17:$W$22,1,0)),1,0)</f>
        <v>0</v>
      </c>
      <c r="EO83" s="158">
        <f>IF(ISERROR(VLOOKUP(AL83,Accueil!$W$17:$W$22,1,0)),1,0)</f>
        <v>0</v>
      </c>
      <c r="EP83" s="158">
        <f>IF(ISERROR(VLOOKUP(AM83,Accueil!$W$17:$W$22,1,0)),1,0)</f>
        <v>0</v>
      </c>
      <c r="EQ83" s="158">
        <f>IF(ISERROR(VLOOKUP(AN83,Accueil!$W$17:$W$22,1,0)),1,0)</f>
        <v>0</v>
      </c>
      <c r="ER83" s="158">
        <f>IF(ISERROR(VLOOKUP(AO83,Accueil!$W$17:$W$22,1,0)),1,0)</f>
        <v>0</v>
      </c>
      <c r="ES83" s="158">
        <f>IF(ISERROR(VLOOKUP(AP83,Accueil!$W$17:$W$22,1,0)),1,0)</f>
        <v>0</v>
      </c>
      <c r="ET83" s="158">
        <f>IF(ISERROR(VLOOKUP(AQ83,Accueil!$W$17:$W$22,1,0)),1,0)</f>
        <v>0</v>
      </c>
      <c r="EU83" s="158">
        <f>IF(ISERROR(VLOOKUP(AR83,Accueil!$W$17:$W$22,1,0)),1,0)</f>
        <v>0</v>
      </c>
      <c r="EV83" s="158">
        <f>IF(ISERROR(VLOOKUP(AS83,Accueil!$W$17:$W$22,1,0)),1,0)</f>
        <v>0</v>
      </c>
      <c r="EW83" s="158">
        <f>IF(ISERROR(VLOOKUP(AT83,Accueil!$W$17:$W$22,1,0)),1,0)</f>
        <v>0</v>
      </c>
      <c r="EX83" s="158">
        <f>IF(ISERROR(VLOOKUP(AU83,Accueil!$W$17:$W$22,1,0)),1,0)</f>
        <v>0</v>
      </c>
      <c r="EY83" s="158">
        <f>IF(ISERROR(VLOOKUP(AV83,Accueil!$W$17:$W$22,1,0)),1,0)</f>
        <v>0</v>
      </c>
      <c r="EZ83" s="158">
        <f>IF(ISERROR(VLOOKUP(AW83,Accueil!$W$17:$W$22,1,0)),1,0)</f>
        <v>0</v>
      </c>
      <c r="FA83" s="158">
        <f>IF(ISERROR(VLOOKUP(AX83,Accueil!$W$17:$W$22,1,0)),1,0)</f>
        <v>0</v>
      </c>
      <c r="FB83" s="158">
        <f>IF(ISERROR(VLOOKUP(AY83,Accueil!$W$17:$W$22,1,0)),1,0)</f>
        <v>0</v>
      </c>
      <c r="FC83" s="158">
        <f>IF(ISERROR(VLOOKUP(AZ83,Accueil!$W$17:$W$22,1,0)),1,0)</f>
        <v>0</v>
      </c>
      <c r="FD83" s="158">
        <f>IF(ISERROR(VLOOKUP(BA83,Accueil!$W$17:$W$22,1,0)),1,0)</f>
        <v>0</v>
      </c>
      <c r="FE83" s="158">
        <f>IF(ISERROR(VLOOKUP(BB83,Accueil!$W$17:$W$22,1,0)),1,0)</f>
        <v>0</v>
      </c>
      <c r="FF83" s="158">
        <f>IF(ISERROR(VLOOKUP(BC83,Accueil!$W$17:$W$22,1,0)),1,0)</f>
        <v>0</v>
      </c>
      <c r="FG83" s="158">
        <f>IF(ISERROR(VLOOKUP(BD83,Accueil!$W$17:$W$22,1,0)),1,0)</f>
        <v>0</v>
      </c>
      <c r="FH83" s="158">
        <f>IF(ISERROR(VLOOKUP(BE83,Accueil!$W$17:$W$22,1,0)),1,0)</f>
        <v>0</v>
      </c>
      <c r="FI83" s="158">
        <f>IF(ISERROR(VLOOKUP(BF83,Accueil!$W$17:$W$22,1,0)),1,0)</f>
        <v>0</v>
      </c>
      <c r="FJ83" s="158">
        <f>IF(ISERROR(VLOOKUP(BG83,Accueil!$W$17:$W$22,1,0)),1,0)</f>
        <v>0</v>
      </c>
      <c r="FK83" s="158">
        <f>IF(ISERROR(VLOOKUP(BH83,Accueil!$W$17:$W$22,1,0)),1,0)</f>
        <v>0</v>
      </c>
      <c r="FL83" s="158">
        <f>IF(ISERROR(VLOOKUP(BI83,Accueil!$W$17:$W$22,1,0)),1,0)</f>
        <v>0</v>
      </c>
      <c r="FM83" s="158">
        <f>IF(ISERROR(VLOOKUP(BJ83,Accueil!$W$17:$W$22,1,0)),1,0)</f>
        <v>0</v>
      </c>
      <c r="FN83" s="158">
        <f>IF(ISERROR(VLOOKUP(BK83,Accueil!$W$17:$W$22,1,0)),1,0)</f>
        <v>0</v>
      </c>
      <c r="FO83" s="158">
        <f>IF(ISERROR(VLOOKUP(BL83,Accueil!$W$17:$W$22,1,0)),1,0)</f>
        <v>0</v>
      </c>
      <c r="FP83" s="158">
        <f>IF(ISERROR(VLOOKUP(BM83,Accueil!$W$17:$W$22,1,0)),1,0)</f>
        <v>0</v>
      </c>
      <c r="FQ83" s="158">
        <f>IF(ISERROR(VLOOKUP(BN83,Accueil!$W$17:$W$22,1,0)),1,0)</f>
        <v>0</v>
      </c>
      <c r="FR83" s="158">
        <f>IF(ISERROR(VLOOKUP(BO83,Accueil!$W$17:$W$22,1,0)),1,0)</f>
        <v>0</v>
      </c>
      <c r="FS83" s="158">
        <f>IF(ISERROR(VLOOKUP(BP83,Accueil!$W$17:$W$22,1,0)),1,0)</f>
        <v>0</v>
      </c>
      <c r="FT83" s="158">
        <f>IF(ISERROR(VLOOKUP(BQ83,Accueil!$W$17:$W$22,1,0)),1,0)</f>
        <v>0</v>
      </c>
      <c r="FU83" s="158">
        <f>IF(ISERROR(VLOOKUP(BR83,Accueil!$W$17:$W$22,1,0)),1,0)</f>
        <v>0</v>
      </c>
      <c r="FV83" s="158">
        <f>IF(ISERROR(VLOOKUP(BS83,Accueil!$W$17:$W$22,1,0)),1,0)</f>
        <v>0</v>
      </c>
      <c r="FW83" s="158">
        <f>IF(ISERROR(VLOOKUP(BT83,Accueil!$W$17:$W$22,1,0)),1,0)</f>
        <v>0</v>
      </c>
      <c r="FX83" s="158">
        <f>IF(ISERROR(VLOOKUP(BU83,Accueil!$W$17:$W$22,1,0)),1,0)</f>
        <v>0</v>
      </c>
      <c r="FY83" s="158">
        <f>IF(ISERROR(VLOOKUP(BV83,Accueil!$W$17:$W$22,1,0)),1,0)</f>
        <v>0</v>
      </c>
      <c r="FZ83" s="158">
        <f>IF(ISERROR(VLOOKUP(BW83,Accueil!$W$17:$W$22,1,0)),1,0)</f>
        <v>0</v>
      </c>
      <c r="GA83" s="158">
        <f>IF(ISERROR(VLOOKUP(BX83,Accueil!$W$17:$W$22,1,0)),1,0)</f>
        <v>0</v>
      </c>
      <c r="GB83" s="158">
        <f>IF(ISERROR(VLOOKUP(BY83,Accueil!$W$17:$W$22,1,0)),1,0)</f>
        <v>0</v>
      </c>
      <c r="GC83" s="158">
        <f>IF(ISERROR(VLOOKUP(BZ83,Accueil!$W$17:$W$22,1,0)),1,0)</f>
        <v>0</v>
      </c>
      <c r="GD83" s="158">
        <f>IF(ISERROR(VLOOKUP(CA83,Accueil!$W$17:$W$22,1,0)),1,0)</f>
        <v>0</v>
      </c>
      <c r="GE83" s="158">
        <f>IF(ISERROR(VLOOKUP(CB83,Accueil!$W$17:$W$22,1,0)),1,0)</f>
        <v>0</v>
      </c>
      <c r="GF83" s="158">
        <f>IF(ISERROR(VLOOKUP(CC83,Accueil!$W$17:$W$22,1,0)),1,0)</f>
        <v>0</v>
      </c>
      <c r="GG83" s="158">
        <f>IF(ISERROR(VLOOKUP(CD83,Accueil!$W$17:$W$22,1,0)),1,0)</f>
        <v>0</v>
      </c>
      <c r="GH83" s="158">
        <f>IF(ISERROR(VLOOKUP(CE83,Accueil!$W$17:$W$22,1,0)),1,0)</f>
        <v>0</v>
      </c>
      <c r="GI83" s="158">
        <f>IF(ISERROR(VLOOKUP(CF83,Accueil!$W$17:$W$22,1,0)),1,0)</f>
        <v>0</v>
      </c>
      <c r="GJ83" s="158">
        <f>IF(ISERROR(VLOOKUP(CG83,Accueil!$W$17:$W$22,1,0)),1,0)</f>
        <v>0</v>
      </c>
      <c r="GK83" s="158">
        <f>IF(ISERROR(VLOOKUP(CH83,Accueil!$W$17:$W$22,1,0)),1,0)</f>
        <v>0</v>
      </c>
      <c r="GL83" s="158">
        <f>IF(ISERROR(VLOOKUP(CI83,Accueil!$W$17:$W$22,1,0)),1,0)</f>
        <v>0</v>
      </c>
      <c r="GM83" s="158">
        <f>IF(ISERROR(VLOOKUP(CJ83,Accueil!$W$17:$W$22,1,0)),1,0)</f>
        <v>0</v>
      </c>
      <c r="GN83" s="158">
        <f>IF(ISERROR(VLOOKUP(CK83,Accueil!$W$17:$W$22,1,0)),1,0)</f>
        <v>0</v>
      </c>
      <c r="GO83" s="158">
        <f>IF(ISERROR(VLOOKUP(CL83,Accueil!$W$17:$W$22,1,0)),1,0)</f>
        <v>0</v>
      </c>
      <c r="GP83" s="158">
        <f>IF(ISERROR(VLOOKUP(CM83,Accueil!$W$17:$W$22,1,0)),1,0)</f>
        <v>0</v>
      </c>
      <c r="GQ83" s="158">
        <f>IF(ISERROR(VLOOKUP(CN83,Accueil!$W$17:$W$22,1,0)),1,0)</f>
        <v>0</v>
      </c>
      <c r="GR83" s="158">
        <f>IF(ISERROR(VLOOKUP(CO83,Accueil!$W$17:$W$22,1,0)),1,0)</f>
        <v>0</v>
      </c>
      <c r="GS83" s="158">
        <f>IF(ISERROR(VLOOKUP(CP83,Accueil!$W$17:$W$22,1,0)),1,0)</f>
        <v>0</v>
      </c>
      <c r="GT83" s="158">
        <f>IF(ISERROR(VLOOKUP(CQ83,Accueil!$W$17:$W$22,1,0)),1,0)</f>
        <v>0</v>
      </c>
      <c r="GU83" s="158">
        <f>IF(ISERROR(VLOOKUP(CR83,Accueil!$W$17:$W$22,1,0)),1,0)</f>
        <v>0</v>
      </c>
      <c r="GV83" s="158">
        <f>IF(ISERROR(VLOOKUP(CS83,Accueil!$W$17:$W$22,1,0)),1,0)</f>
        <v>0</v>
      </c>
      <c r="GW83" s="158">
        <f>IF(ISERROR(VLOOKUP(CT83,Accueil!$W$17:$W$22,1,0)),1,0)</f>
        <v>0</v>
      </c>
      <c r="GX83" s="158">
        <f>IF(ISERROR(VLOOKUP(CU83,Accueil!$W$17:$W$22,1,0)),1,0)</f>
        <v>0</v>
      </c>
      <c r="GY83" s="158">
        <f>IF(ISERROR(VLOOKUP(CV83,Accueil!$W$17:$W$22,1,0)),1,0)</f>
        <v>0</v>
      </c>
      <c r="GZ83" s="158">
        <f>IF(ISERROR(VLOOKUP(CW83,Accueil!$W$17:$W$22,1,0)),1,0)</f>
        <v>0</v>
      </c>
      <c r="HA83" s="158">
        <f>IF(ISERROR(VLOOKUP(CX83,Accueil!$W$17:$W$22,1,0)),1,0)</f>
        <v>0</v>
      </c>
      <c r="HB83" s="158">
        <f>IF(ISERROR(VLOOKUP(CY83,Accueil!$W$17:$W$22,1,0)),1,0)</f>
        <v>0</v>
      </c>
      <c r="HC83" s="158">
        <f>IF(ISERROR(VLOOKUP(CZ83,Accueil!$W$17:$W$22,1,0)),1,0)</f>
        <v>0</v>
      </c>
      <c r="HD83" s="158">
        <f>IF(ISERROR(VLOOKUP(DA83,Accueil!$W$17:$W$22,1,0)),1,0)</f>
        <v>0</v>
      </c>
    </row>
    <row r="84" spans="1:212" ht="12.75" customHeight="1">
      <c r="A84" s="360"/>
      <c r="B84" s="12">
        <v>76</v>
      </c>
      <c r="C84" s="26" t="str">
        <f>IF(Accueil!E88="","",Accueil!E88)</f>
        <v/>
      </c>
      <c r="D84" s="27" t="str">
        <f>IF(Accueil!F88="","",Accueil!F88)</f>
        <v/>
      </c>
      <c r="E84" s="83" t="str">
        <f t="shared" si="6"/>
        <v/>
      </c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  <c r="AV84" s="244"/>
      <c r="AW84" s="244"/>
      <c r="AX84" s="244"/>
      <c r="AY84" s="244"/>
      <c r="AZ84" s="244"/>
      <c r="BA84" s="244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12">
        <v>76</v>
      </c>
      <c r="DC84" s="11" t="str">
        <f>IF(D84="","",COUNTIF(F84:DA84,Accueil!$AB$28)&amp;" / "&amp;COUNTIF($F$8:$DA$8,"&gt;0")-(COUNTIF(F84:DA84,Accueil!$AG$26)))</f>
        <v/>
      </c>
      <c r="DD84" s="110" t="str">
        <f>IF(D84="","",COUNTIF(F84:DA84,Accueil!$AB$26))</f>
        <v/>
      </c>
      <c r="DE84" s="110" t="str">
        <f>IF(D84="","",IF(COUNTIF($F$8:$DA$8,"&gt;=0")-(COUNTIF(G84:DB84,Accueil!$AG$26))&lt;0,0,COUNTIF($F$8:$DA$8,"&gt;=0")-(COUNTIF(G84:DB84,Accueil!$AG$26))))</f>
        <v/>
      </c>
      <c r="DF84" s="11" t="str">
        <f t="shared" si="7"/>
        <v/>
      </c>
      <c r="DG84" s="29" t="str">
        <f t="shared" si="8"/>
        <v/>
      </c>
      <c r="DH84" s="158">
        <f t="shared" si="9"/>
        <v>0</v>
      </c>
      <c r="DI84" s="158">
        <f>IF(ISERROR(VLOOKUP(F84,Accueil!$W$17:$W$22,1,0)),1,0)</f>
        <v>0</v>
      </c>
      <c r="DJ84" s="158">
        <f>IF(ISERROR(VLOOKUP(G84,Accueil!$W$17:$W$22,1,0)),1,0)</f>
        <v>0</v>
      </c>
      <c r="DK84" s="158">
        <f>IF(ISERROR(VLOOKUP(H84,Accueil!$W$17:$W$22,1,0)),1,0)</f>
        <v>0</v>
      </c>
      <c r="DL84" s="158">
        <f>IF(ISERROR(VLOOKUP(I84,Accueil!$W$17:$W$22,1,0)),1,0)</f>
        <v>0</v>
      </c>
      <c r="DM84" s="158">
        <f>IF(ISERROR(VLOOKUP(J84,Accueil!$W$17:$W$22,1,0)),1,0)</f>
        <v>0</v>
      </c>
      <c r="DN84" s="158">
        <f>IF(ISERROR(VLOOKUP(K84,Accueil!$W$17:$W$22,1,0)),1,0)</f>
        <v>0</v>
      </c>
      <c r="DO84" s="158">
        <f>IF(ISERROR(VLOOKUP(L84,Accueil!$W$17:$W$22,1,0)),1,0)</f>
        <v>0</v>
      </c>
      <c r="DP84" s="158">
        <f>IF(ISERROR(VLOOKUP(M84,Accueil!$W$17:$W$22,1,0)),1,0)</f>
        <v>0</v>
      </c>
      <c r="DQ84" s="158">
        <f>IF(ISERROR(VLOOKUP(N84,Accueil!$W$17:$W$22,1,0)),1,0)</f>
        <v>0</v>
      </c>
      <c r="DR84" s="158">
        <f>IF(ISERROR(VLOOKUP(O84,Accueil!$W$17:$W$22,1,0)),1,0)</f>
        <v>0</v>
      </c>
      <c r="DS84" s="158">
        <f>IF(ISERROR(VLOOKUP(P84,Accueil!$W$17:$W$22,1,0)),1,0)</f>
        <v>0</v>
      </c>
      <c r="DT84" s="158">
        <f>IF(ISERROR(VLOOKUP(Q84,Accueil!$W$17:$W$22,1,0)),1,0)</f>
        <v>0</v>
      </c>
      <c r="DU84" s="158">
        <f>IF(ISERROR(VLOOKUP(R84,Accueil!$W$17:$W$22,1,0)),1,0)</f>
        <v>0</v>
      </c>
      <c r="DV84" s="158">
        <f>IF(ISERROR(VLOOKUP(S84,Accueil!$W$17:$W$22,1,0)),1,0)</f>
        <v>0</v>
      </c>
      <c r="DW84" s="158">
        <f>IF(ISERROR(VLOOKUP(T84,Accueil!$W$17:$W$22,1,0)),1,0)</f>
        <v>0</v>
      </c>
      <c r="DX84" s="158">
        <f>IF(ISERROR(VLOOKUP(U84,Accueil!$W$17:$W$22,1,0)),1,0)</f>
        <v>0</v>
      </c>
      <c r="DY84" s="158">
        <f>IF(ISERROR(VLOOKUP(V84,Accueil!$W$17:$W$22,1,0)),1,0)</f>
        <v>0</v>
      </c>
      <c r="DZ84" s="158">
        <f>IF(ISERROR(VLOOKUP(W84,Accueil!$W$17:$W$22,1,0)),1,0)</f>
        <v>0</v>
      </c>
      <c r="EA84" s="158">
        <f>IF(ISERROR(VLOOKUP(X84,Accueil!$W$17:$W$22,1,0)),1,0)</f>
        <v>0</v>
      </c>
      <c r="EB84" s="158">
        <f>IF(ISERROR(VLOOKUP(Y84,Accueil!$W$17:$W$22,1,0)),1,0)</f>
        <v>0</v>
      </c>
      <c r="EC84" s="158">
        <f>IF(ISERROR(VLOOKUP(Z84,Accueil!$W$17:$W$22,1,0)),1,0)</f>
        <v>0</v>
      </c>
      <c r="ED84" s="158">
        <f>IF(ISERROR(VLOOKUP(AA84,Accueil!$W$17:$W$22,1,0)),1,0)</f>
        <v>0</v>
      </c>
      <c r="EE84" s="158">
        <f>IF(ISERROR(VLOOKUP(AB84,Accueil!$W$17:$W$22,1,0)),1,0)</f>
        <v>0</v>
      </c>
      <c r="EF84" s="158">
        <f>IF(ISERROR(VLOOKUP(AC84,Accueil!$W$17:$W$22,1,0)),1,0)</f>
        <v>0</v>
      </c>
      <c r="EG84" s="158">
        <f>IF(ISERROR(VLOOKUP(AD84,Accueil!$W$17:$W$22,1,0)),1,0)</f>
        <v>0</v>
      </c>
      <c r="EH84" s="158">
        <f>IF(ISERROR(VLOOKUP(AE84,Accueil!$W$17:$W$22,1,0)),1,0)</f>
        <v>0</v>
      </c>
      <c r="EI84" s="158">
        <f>IF(ISERROR(VLOOKUP(AF84,Accueil!$W$17:$W$22,1,0)),1,0)</f>
        <v>0</v>
      </c>
      <c r="EJ84" s="158">
        <f>IF(ISERROR(VLOOKUP(AG84,Accueil!$W$17:$W$22,1,0)),1,0)</f>
        <v>0</v>
      </c>
      <c r="EK84" s="158">
        <f>IF(ISERROR(VLOOKUP(AH84,Accueil!$W$17:$W$22,1,0)),1,0)</f>
        <v>0</v>
      </c>
      <c r="EL84" s="158">
        <f>IF(ISERROR(VLOOKUP(AI84,Accueil!$W$17:$W$22,1,0)),1,0)</f>
        <v>0</v>
      </c>
      <c r="EM84" s="158">
        <f>IF(ISERROR(VLOOKUP(AJ84,Accueil!$W$17:$W$22,1,0)),1,0)</f>
        <v>0</v>
      </c>
      <c r="EN84" s="158">
        <f>IF(ISERROR(VLOOKUP(AK84,Accueil!$W$17:$W$22,1,0)),1,0)</f>
        <v>0</v>
      </c>
      <c r="EO84" s="158">
        <f>IF(ISERROR(VLOOKUP(AL84,Accueil!$W$17:$W$22,1,0)),1,0)</f>
        <v>0</v>
      </c>
      <c r="EP84" s="158">
        <f>IF(ISERROR(VLOOKUP(AM84,Accueil!$W$17:$W$22,1,0)),1,0)</f>
        <v>0</v>
      </c>
      <c r="EQ84" s="158">
        <f>IF(ISERROR(VLOOKUP(AN84,Accueil!$W$17:$W$22,1,0)),1,0)</f>
        <v>0</v>
      </c>
      <c r="ER84" s="158">
        <f>IF(ISERROR(VLOOKUP(AO84,Accueil!$W$17:$W$22,1,0)),1,0)</f>
        <v>0</v>
      </c>
      <c r="ES84" s="158">
        <f>IF(ISERROR(VLOOKUP(AP84,Accueil!$W$17:$W$22,1,0)),1,0)</f>
        <v>0</v>
      </c>
      <c r="ET84" s="158">
        <f>IF(ISERROR(VLOOKUP(AQ84,Accueil!$W$17:$W$22,1,0)),1,0)</f>
        <v>0</v>
      </c>
      <c r="EU84" s="158">
        <f>IF(ISERROR(VLOOKUP(AR84,Accueil!$W$17:$W$22,1,0)),1,0)</f>
        <v>0</v>
      </c>
      <c r="EV84" s="158">
        <f>IF(ISERROR(VLOOKUP(AS84,Accueil!$W$17:$W$22,1,0)),1,0)</f>
        <v>0</v>
      </c>
      <c r="EW84" s="158">
        <f>IF(ISERROR(VLOOKUP(AT84,Accueil!$W$17:$W$22,1,0)),1,0)</f>
        <v>0</v>
      </c>
      <c r="EX84" s="158">
        <f>IF(ISERROR(VLOOKUP(AU84,Accueil!$W$17:$W$22,1,0)),1,0)</f>
        <v>0</v>
      </c>
      <c r="EY84" s="158">
        <f>IF(ISERROR(VLOOKUP(AV84,Accueil!$W$17:$W$22,1,0)),1,0)</f>
        <v>0</v>
      </c>
      <c r="EZ84" s="158">
        <f>IF(ISERROR(VLOOKUP(AW84,Accueil!$W$17:$W$22,1,0)),1,0)</f>
        <v>0</v>
      </c>
      <c r="FA84" s="158">
        <f>IF(ISERROR(VLOOKUP(AX84,Accueil!$W$17:$W$22,1,0)),1,0)</f>
        <v>0</v>
      </c>
      <c r="FB84" s="158">
        <f>IF(ISERROR(VLOOKUP(AY84,Accueil!$W$17:$W$22,1,0)),1,0)</f>
        <v>0</v>
      </c>
      <c r="FC84" s="158">
        <f>IF(ISERROR(VLOOKUP(AZ84,Accueil!$W$17:$W$22,1,0)),1,0)</f>
        <v>0</v>
      </c>
      <c r="FD84" s="158">
        <f>IF(ISERROR(VLOOKUP(BA84,Accueil!$W$17:$W$22,1,0)),1,0)</f>
        <v>0</v>
      </c>
      <c r="FE84" s="158">
        <f>IF(ISERROR(VLOOKUP(BB84,Accueil!$W$17:$W$22,1,0)),1,0)</f>
        <v>0</v>
      </c>
      <c r="FF84" s="158">
        <f>IF(ISERROR(VLOOKUP(BC84,Accueil!$W$17:$W$22,1,0)),1,0)</f>
        <v>0</v>
      </c>
      <c r="FG84" s="158">
        <f>IF(ISERROR(VLOOKUP(BD84,Accueil!$W$17:$W$22,1,0)),1,0)</f>
        <v>0</v>
      </c>
      <c r="FH84" s="158">
        <f>IF(ISERROR(VLOOKUP(BE84,Accueil!$W$17:$W$22,1,0)),1,0)</f>
        <v>0</v>
      </c>
      <c r="FI84" s="158">
        <f>IF(ISERROR(VLOOKUP(BF84,Accueil!$W$17:$W$22,1,0)),1,0)</f>
        <v>0</v>
      </c>
      <c r="FJ84" s="158">
        <f>IF(ISERROR(VLOOKUP(BG84,Accueil!$W$17:$W$22,1,0)),1,0)</f>
        <v>0</v>
      </c>
      <c r="FK84" s="158">
        <f>IF(ISERROR(VLOOKUP(BH84,Accueil!$W$17:$W$22,1,0)),1,0)</f>
        <v>0</v>
      </c>
      <c r="FL84" s="158">
        <f>IF(ISERROR(VLOOKUP(BI84,Accueil!$W$17:$W$22,1,0)),1,0)</f>
        <v>0</v>
      </c>
      <c r="FM84" s="158">
        <f>IF(ISERROR(VLOOKUP(BJ84,Accueil!$W$17:$W$22,1,0)),1,0)</f>
        <v>0</v>
      </c>
      <c r="FN84" s="158">
        <f>IF(ISERROR(VLOOKUP(BK84,Accueil!$W$17:$W$22,1,0)),1,0)</f>
        <v>0</v>
      </c>
      <c r="FO84" s="158">
        <f>IF(ISERROR(VLOOKUP(BL84,Accueil!$W$17:$W$22,1,0)),1,0)</f>
        <v>0</v>
      </c>
      <c r="FP84" s="158">
        <f>IF(ISERROR(VLOOKUP(BM84,Accueil!$W$17:$W$22,1,0)),1,0)</f>
        <v>0</v>
      </c>
      <c r="FQ84" s="158">
        <f>IF(ISERROR(VLOOKUP(BN84,Accueil!$W$17:$W$22,1,0)),1,0)</f>
        <v>0</v>
      </c>
      <c r="FR84" s="158">
        <f>IF(ISERROR(VLOOKUP(BO84,Accueil!$W$17:$W$22,1,0)),1,0)</f>
        <v>0</v>
      </c>
      <c r="FS84" s="158">
        <f>IF(ISERROR(VLOOKUP(BP84,Accueil!$W$17:$W$22,1,0)),1,0)</f>
        <v>0</v>
      </c>
      <c r="FT84" s="158">
        <f>IF(ISERROR(VLOOKUP(BQ84,Accueil!$W$17:$W$22,1,0)),1,0)</f>
        <v>0</v>
      </c>
      <c r="FU84" s="158">
        <f>IF(ISERROR(VLOOKUP(BR84,Accueil!$W$17:$W$22,1,0)),1,0)</f>
        <v>0</v>
      </c>
      <c r="FV84" s="158">
        <f>IF(ISERROR(VLOOKUP(BS84,Accueil!$W$17:$W$22,1,0)),1,0)</f>
        <v>0</v>
      </c>
      <c r="FW84" s="158">
        <f>IF(ISERROR(VLOOKUP(BT84,Accueil!$W$17:$W$22,1,0)),1,0)</f>
        <v>0</v>
      </c>
      <c r="FX84" s="158">
        <f>IF(ISERROR(VLOOKUP(BU84,Accueil!$W$17:$W$22,1,0)),1,0)</f>
        <v>0</v>
      </c>
      <c r="FY84" s="158">
        <f>IF(ISERROR(VLOOKUP(BV84,Accueil!$W$17:$W$22,1,0)),1,0)</f>
        <v>0</v>
      </c>
      <c r="FZ84" s="158">
        <f>IF(ISERROR(VLOOKUP(BW84,Accueil!$W$17:$W$22,1,0)),1,0)</f>
        <v>0</v>
      </c>
      <c r="GA84" s="158">
        <f>IF(ISERROR(VLOOKUP(BX84,Accueil!$W$17:$W$22,1,0)),1,0)</f>
        <v>0</v>
      </c>
      <c r="GB84" s="158">
        <f>IF(ISERROR(VLOOKUP(BY84,Accueil!$W$17:$W$22,1,0)),1,0)</f>
        <v>0</v>
      </c>
      <c r="GC84" s="158">
        <f>IF(ISERROR(VLOOKUP(BZ84,Accueil!$W$17:$W$22,1,0)),1,0)</f>
        <v>0</v>
      </c>
      <c r="GD84" s="158">
        <f>IF(ISERROR(VLOOKUP(CA84,Accueil!$W$17:$W$22,1,0)),1,0)</f>
        <v>0</v>
      </c>
      <c r="GE84" s="158">
        <f>IF(ISERROR(VLOOKUP(CB84,Accueil!$W$17:$W$22,1,0)),1,0)</f>
        <v>0</v>
      </c>
      <c r="GF84" s="158">
        <f>IF(ISERROR(VLOOKUP(CC84,Accueil!$W$17:$W$22,1,0)),1,0)</f>
        <v>0</v>
      </c>
      <c r="GG84" s="158">
        <f>IF(ISERROR(VLOOKUP(CD84,Accueil!$W$17:$W$22,1,0)),1,0)</f>
        <v>0</v>
      </c>
      <c r="GH84" s="158">
        <f>IF(ISERROR(VLOOKUP(CE84,Accueil!$W$17:$W$22,1,0)),1,0)</f>
        <v>0</v>
      </c>
      <c r="GI84" s="158">
        <f>IF(ISERROR(VLOOKUP(CF84,Accueil!$W$17:$W$22,1,0)),1,0)</f>
        <v>0</v>
      </c>
      <c r="GJ84" s="158">
        <f>IF(ISERROR(VLOOKUP(CG84,Accueil!$W$17:$W$22,1,0)),1,0)</f>
        <v>0</v>
      </c>
      <c r="GK84" s="158">
        <f>IF(ISERROR(VLOOKUP(CH84,Accueil!$W$17:$W$22,1,0)),1,0)</f>
        <v>0</v>
      </c>
      <c r="GL84" s="158">
        <f>IF(ISERROR(VLOOKUP(CI84,Accueil!$W$17:$W$22,1,0)),1,0)</f>
        <v>0</v>
      </c>
      <c r="GM84" s="158">
        <f>IF(ISERROR(VLOOKUP(CJ84,Accueil!$W$17:$W$22,1,0)),1,0)</f>
        <v>0</v>
      </c>
      <c r="GN84" s="158">
        <f>IF(ISERROR(VLOOKUP(CK84,Accueil!$W$17:$W$22,1,0)),1,0)</f>
        <v>0</v>
      </c>
      <c r="GO84" s="158">
        <f>IF(ISERROR(VLOOKUP(CL84,Accueil!$W$17:$W$22,1,0)),1,0)</f>
        <v>0</v>
      </c>
      <c r="GP84" s="158">
        <f>IF(ISERROR(VLOOKUP(CM84,Accueil!$W$17:$W$22,1,0)),1,0)</f>
        <v>0</v>
      </c>
      <c r="GQ84" s="158">
        <f>IF(ISERROR(VLOOKUP(CN84,Accueil!$W$17:$W$22,1,0)),1,0)</f>
        <v>0</v>
      </c>
      <c r="GR84" s="158">
        <f>IF(ISERROR(VLOOKUP(CO84,Accueil!$W$17:$W$22,1,0)),1,0)</f>
        <v>0</v>
      </c>
      <c r="GS84" s="158">
        <f>IF(ISERROR(VLOOKUP(CP84,Accueil!$W$17:$W$22,1,0)),1,0)</f>
        <v>0</v>
      </c>
      <c r="GT84" s="158">
        <f>IF(ISERROR(VLOOKUP(CQ84,Accueil!$W$17:$W$22,1,0)),1,0)</f>
        <v>0</v>
      </c>
      <c r="GU84" s="158">
        <f>IF(ISERROR(VLOOKUP(CR84,Accueil!$W$17:$W$22,1,0)),1,0)</f>
        <v>0</v>
      </c>
      <c r="GV84" s="158">
        <f>IF(ISERROR(VLOOKUP(CS84,Accueil!$W$17:$W$22,1,0)),1,0)</f>
        <v>0</v>
      </c>
      <c r="GW84" s="158">
        <f>IF(ISERROR(VLOOKUP(CT84,Accueil!$W$17:$W$22,1,0)),1,0)</f>
        <v>0</v>
      </c>
      <c r="GX84" s="158">
        <f>IF(ISERROR(VLOOKUP(CU84,Accueil!$W$17:$W$22,1,0)),1,0)</f>
        <v>0</v>
      </c>
      <c r="GY84" s="158">
        <f>IF(ISERROR(VLOOKUP(CV84,Accueil!$W$17:$W$22,1,0)),1,0)</f>
        <v>0</v>
      </c>
      <c r="GZ84" s="158">
        <f>IF(ISERROR(VLOOKUP(CW84,Accueil!$W$17:$W$22,1,0)),1,0)</f>
        <v>0</v>
      </c>
      <c r="HA84" s="158">
        <f>IF(ISERROR(VLOOKUP(CX84,Accueil!$W$17:$W$22,1,0)),1,0)</f>
        <v>0</v>
      </c>
      <c r="HB84" s="158">
        <f>IF(ISERROR(VLOOKUP(CY84,Accueil!$W$17:$W$22,1,0)),1,0)</f>
        <v>0</v>
      </c>
      <c r="HC84" s="158">
        <f>IF(ISERROR(VLOOKUP(CZ84,Accueil!$W$17:$W$22,1,0)),1,0)</f>
        <v>0</v>
      </c>
      <c r="HD84" s="158">
        <f>IF(ISERROR(VLOOKUP(DA84,Accueil!$W$17:$W$22,1,0)),1,0)</f>
        <v>0</v>
      </c>
    </row>
    <row r="85" spans="1:212" ht="12.75" customHeight="1">
      <c r="A85" s="360"/>
      <c r="B85" s="12">
        <v>77</v>
      </c>
      <c r="C85" s="26" t="str">
        <f>IF(Accueil!E89="","",Accueil!E89)</f>
        <v/>
      </c>
      <c r="D85" s="27" t="str">
        <f>IF(Accueil!F89="","",Accueil!F89)</f>
        <v/>
      </c>
      <c r="E85" s="83" t="str">
        <f t="shared" si="6"/>
        <v/>
      </c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  <c r="AV85" s="244"/>
      <c r="AW85" s="244"/>
      <c r="AX85" s="244"/>
      <c r="AY85" s="244"/>
      <c r="AZ85" s="244"/>
      <c r="BA85" s="244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12">
        <v>77</v>
      </c>
      <c r="DC85" s="11" t="str">
        <f>IF(D85="","",COUNTIF(F85:DA85,Accueil!$AB$28)&amp;" / "&amp;COUNTIF($F$8:$DA$8,"&gt;0")-(COUNTIF(F85:DA85,Accueil!$AG$26)))</f>
        <v/>
      </c>
      <c r="DD85" s="110" t="str">
        <f>IF(D85="","",COUNTIF(F85:DA85,Accueil!$AB$26))</f>
        <v/>
      </c>
      <c r="DE85" s="110" t="str">
        <f>IF(D85="","",IF(COUNTIF($F$8:$DA$8,"&gt;=0")-(COUNTIF(G85:DB85,Accueil!$AG$26))&lt;0,0,COUNTIF($F$8:$DA$8,"&gt;=0")-(COUNTIF(G85:DB85,Accueil!$AG$26))))</f>
        <v/>
      </c>
      <c r="DF85" s="11" t="str">
        <f t="shared" si="7"/>
        <v/>
      </c>
      <c r="DG85" s="29" t="str">
        <f t="shared" si="8"/>
        <v/>
      </c>
      <c r="DH85" s="158">
        <f t="shared" si="9"/>
        <v>0</v>
      </c>
      <c r="DI85" s="158">
        <f>IF(ISERROR(VLOOKUP(F85,Accueil!$W$17:$W$22,1,0)),1,0)</f>
        <v>0</v>
      </c>
      <c r="DJ85" s="158">
        <f>IF(ISERROR(VLOOKUP(G85,Accueil!$W$17:$W$22,1,0)),1,0)</f>
        <v>0</v>
      </c>
      <c r="DK85" s="158">
        <f>IF(ISERROR(VLOOKUP(H85,Accueil!$W$17:$W$22,1,0)),1,0)</f>
        <v>0</v>
      </c>
      <c r="DL85" s="158">
        <f>IF(ISERROR(VLOOKUP(I85,Accueil!$W$17:$W$22,1,0)),1,0)</f>
        <v>0</v>
      </c>
      <c r="DM85" s="158">
        <f>IF(ISERROR(VLOOKUP(J85,Accueil!$W$17:$W$22,1,0)),1,0)</f>
        <v>0</v>
      </c>
      <c r="DN85" s="158">
        <f>IF(ISERROR(VLOOKUP(K85,Accueil!$W$17:$W$22,1,0)),1,0)</f>
        <v>0</v>
      </c>
      <c r="DO85" s="158">
        <f>IF(ISERROR(VLOOKUP(L85,Accueil!$W$17:$W$22,1,0)),1,0)</f>
        <v>0</v>
      </c>
      <c r="DP85" s="158">
        <f>IF(ISERROR(VLOOKUP(M85,Accueil!$W$17:$W$22,1,0)),1,0)</f>
        <v>0</v>
      </c>
      <c r="DQ85" s="158">
        <f>IF(ISERROR(VLOOKUP(N85,Accueil!$W$17:$W$22,1,0)),1,0)</f>
        <v>0</v>
      </c>
      <c r="DR85" s="158">
        <f>IF(ISERROR(VLOOKUP(O85,Accueil!$W$17:$W$22,1,0)),1,0)</f>
        <v>0</v>
      </c>
      <c r="DS85" s="158">
        <f>IF(ISERROR(VLOOKUP(P85,Accueil!$W$17:$W$22,1,0)),1,0)</f>
        <v>0</v>
      </c>
      <c r="DT85" s="158">
        <f>IF(ISERROR(VLOOKUP(Q85,Accueil!$W$17:$W$22,1,0)),1,0)</f>
        <v>0</v>
      </c>
      <c r="DU85" s="158">
        <f>IF(ISERROR(VLOOKUP(R85,Accueil!$W$17:$W$22,1,0)),1,0)</f>
        <v>0</v>
      </c>
      <c r="DV85" s="158">
        <f>IF(ISERROR(VLOOKUP(S85,Accueil!$W$17:$W$22,1,0)),1,0)</f>
        <v>0</v>
      </c>
      <c r="DW85" s="158">
        <f>IF(ISERROR(VLOOKUP(T85,Accueil!$W$17:$W$22,1,0)),1,0)</f>
        <v>0</v>
      </c>
      <c r="DX85" s="158">
        <f>IF(ISERROR(VLOOKUP(U85,Accueil!$W$17:$W$22,1,0)),1,0)</f>
        <v>0</v>
      </c>
      <c r="DY85" s="158">
        <f>IF(ISERROR(VLOOKUP(V85,Accueil!$W$17:$W$22,1,0)),1,0)</f>
        <v>0</v>
      </c>
      <c r="DZ85" s="158">
        <f>IF(ISERROR(VLOOKUP(W85,Accueil!$W$17:$W$22,1,0)),1,0)</f>
        <v>0</v>
      </c>
      <c r="EA85" s="158">
        <f>IF(ISERROR(VLOOKUP(X85,Accueil!$W$17:$W$22,1,0)),1,0)</f>
        <v>0</v>
      </c>
      <c r="EB85" s="158">
        <f>IF(ISERROR(VLOOKUP(Y85,Accueil!$W$17:$W$22,1,0)),1,0)</f>
        <v>0</v>
      </c>
      <c r="EC85" s="158">
        <f>IF(ISERROR(VLOOKUP(Z85,Accueil!$W$17:$W$22,1,0)),1,0)</f>
        <v>0</v>
      </c>
      <c r="ED85" s="158">
        <f>IF(ISERROR(VLOOKUP(AA85,Accueil!$W$17:$W$22,1,0)),1,0)</f>
        <v>0</v>
      </c>
      <c r="EE85" s="158">
        <f>IF(ISERROR(VLOOKUP(AB85,Accueil!$W$17:$W$22,1,0)),1,0)</f>
        <v>0</v>
      </c>
      <c r="EF85" s="158">
        <f>IF(ISERROR(VLOOKUP(AC85,Accueil!$W$17:$W$22,1,0)),1,0)</f>
        <v>0</v>
      </c>
      <c r="EG85" s="158">
        <f>IF(ISERROR(VLOOKUP(AD85,Accueil!$W$17:$W$22,1,0)),1,0)</f>
        <v>0</v>
      </c>
      <c r="EH85" s="158">
        <f>IF(ISERROR(VLOOKUP(AE85,Accueil!$W$17:$W$22,1,0)),1,0)</f>
        <v>0</v>
      </c>
      <c r="EI85" s="158">
        <f>IF(ISERROR(VLOOKUP(AF85,Accueil!$W$17:$W$22,1,0)),1,0)</f>
        <v>0</v>
      </c>
      <c r="EJ85" s="158">
        <f>IF(ISERROR(VLOOKUP(AG85,Accueil!$W$17:$W$22,1,0)),1,0)</f>
        <v>0</v>
      </c>
      <c r="EK85" s="158">
        <f>IF(ISERROR(VLOOKUP(AH85,Accueil!$W$17:$W$22,1,0)),1,0)</f>
        <v>0</v>
      </c>
      <c r="EL85" s="158">
        <f>IF(ISERROR(VLOOKUP(AI85,Accueil!$W$17:$W$22,1,0)),1,0)</f>
        <v>0</v>
      </c>
      <c r="EM85" s="158">
        <f>IF(ISERROR(VLOOKUP(AJ85,Accueil!$W$17:$W$22,1,0)),1,0)</f>
        <v>0</v>
      </c>
      <c r="EN85" s="158">
        <f>IF(ISERROR(VLOOKUP(AK85,Accueil!$W$17:$W$22,1,0)),1,0)</f>
        <v>0</v>
      </c>
      <c r="EO85" s="158">
        <f>IF(ISERROR(VLOOKUP(AL85,Accueil!$W$17:$W$22,1,0)),1,0)</f>
        <v>0</v>
      </c>
      <c r="EP85" s="158">
        <f>IF(ISERROR(VLOOKUP(AM85,Accueil!$W$17:$W$22,1,0)),1,0)</f>
        <v>0</v>
      </c>
      <c r="EQ85" s="158">
        <f>IF(ISERROR(VLOOKUP(AN85,Accueil!$W$17:$W$22,1,0)),1,0)</f>
        <v>0</v>
      </c>
      <c r="ER85" s="158">
        <f>IF(ISERROR(VLOOKUP(AO85,Accueil!$W$17:$W$22,1,0)),1,0)</f>
        <v>0</v>
      </c>
      <c r="ES85" s="158">
        <f>IF(ISERROR(VLOOKUP(AP85,Accueil!$W$17:$W$22,1,0)),1,0)</f>
        <v>0</v>
      </c>
      <c r="ET85" s="158">
        <f>IF(ISERROR(VLOOKUP(AQ85,Accueil!$W$17:$W$22,1,0)),1,0)</f>
        <v>0</v>
      </c>
      <c r="EU85" s="158">
        <f>IF(ISERROR(VLOOKUP(AR85,Accueil!$W$17:$W$22,1,0)),1,0)</f>
        <v>0</v>
      </c>
      <c r="EV85" s="158">
        <f>IF(ISERROR(VLOOKUP(AS85,Accueil!$W$17:$W$22,1,0)),1,0)</f>
        <v>0</v>
      </c>
      <c r="EW85" s="158">
        <f>IF(ISERROR(VLOOKUP(AT85,Accueil!$W$17:$W$22,1,0)),1,0)</f>
        <v>0</v>
      </c>
      <c r="EX85" s="158">
        <f>IF(ISERROR(VLOOKUP(AU85,Accueil!$W$17:$W$22,1,0)),1,0)</f>
        <v>0</v>
      </c>
      <c r="EY85" s="158">
        <f>IF(ISERROR(VLOOKUP(AV85,Accueil!$W$17:$W$22,1,0)),1,0)</f>
        <v>0</v>
      </c>
      <c r="EZ85" s="158">
        <f>IF(ISERROR(VLOOKUP(AW85,Accueil!$W$17:$W$22,1,0)),1,0)</f>
        <v>0</v>
      </c>
      <c r="FA85" s="158">
        <f>IF(ISERROR(VLOOKUP(AX85,Accueil!$W$17:$W$22,1,0)),1,0)</f>
        <v>0</v>
      </c>
      <c r="FB85" s="158">
        <f>IF(ISERROR(VLOOKUP(AY85,Accueil!$W$17:$W$22,1,0)),1,0)</f>
        <v>0</v>
      </c>
      <c r="FC85" s="158">
        <f>IF(ISERROR(VLOOKUP(AZ85,Accueil!$W$17:$W$22,1,0)),1,0)</f>
        <v>0</v>
      </c>
      <c r="FD85" s="158">
        <f>IF(ISERROR(VLOOKUP(BA85,Accueil!$W$17:$W$22,1,0)),1,0)</f>
        <v>0</v>
      </c>
      <c r="FE85" s="158">
        <f>IF(ISERROR(VLOOKUP(BB85,Accueil!$W$17:$W$22,1,0)),1,0)</f>
        <v>0</v>
      </c>
      <c r="FF85" s="158">
        <f>IF(ISERROR(VLOOKUP(BC85,Accueil!$W$17:$W$22,1,0)),1,0)</f>
        <v>0</v>
      </c>
      <c r="FG85" s="158">
        <f>IF(ISERROR(VLOOKUP(BD85,Accueil!$W$17:$W$22,1,0)),1,0)</f>
        <v>0</v>
      </c>
      <c r="FH85" s="158">
        <f>IF(ISERROR(VLOOKUP(BE85,Accueil!$W$17:$W$22,1,0)),1,0)</f>
        <v>0</v>
      </c>
      <c r="FI85" s="158">
        <f>IF(ISERROR(VLOOKUP(BF85,Accueil!$W$17:$W$22,1,0)),1,0)</f>
        <v>0</v>
      </c>
      <c r="FJ85" s="158">
        <f>IF(ISERROR(VLOOKUP(BG85,Accueil!$W$17:$W$22,1,0)),1,0)</f>
        <v>0</v>
      </c>
      <c r="FK85" s="158">
        <f>IF(ISERROR(VLOOKUP(BH85,Accueil!$W$17:$W$22,1,0)),1,0)</f>
        <v>0</v>
      </c>
      <c r="FL85" s="158">
        <f>IF(ISERROR(VLOOKUP(BI85,Accueil!$W$17:$W$22,1,0)),1,0)</f>
        <v>0</v>
      </c>
      <c r="FM85" s="158">
        <f>IF(ISERROR(VLOOKUP(BJ85,Accueil!$W$17:$W$22,1,0)),1,0)</f>
        <v>0</v>
      </c>
      <c r="FN85" s="158">
        <f>IF(ISERROR(VLOOKUP(BK85,Accueil!$W$17:$W$22,1,0)),1,0)</f>
        <v>0</v>
      </c>
      <c r="FO85" s="158">
        <f>IF(ISERROR(VLOOKUP(BL85,Accueil!$W$17:$W$22,1,0)),1,0)</f>
        <v>0</v>
      </c>
      <c r="FP85" s="158">
        <f>IF(ISERROR(VLOOKUP(BM85,Accueil!$W$17:$W$22,1,0)),1,0)</f>
        <v>0</v>
      </c>
      <c r="FQ85" s="158">
        <f>IF(ISERROR(VLOOKUP(BN85,Accueil!$W$17:$W$22,1,0)),1,0)</f>
        <v>0</v>
      </c>
      <c r="FR85" s="158">
        <f>IF(ISERROR(VLOOKUP(BO85,Accueil!$W$17:$W$22,1,0)),1,0)</f>
        <v>0</v>
      </c>
      <c r="FS85" s="158">
        <f>IF(ISERROR(VLOOKUP(BP85,Accueil!$W$17:$W$22,1,0)),1,0)</f>
        <v>0</v>
      </c>
      <c r="FT85" s="158">
        <f>IF(ISERROR(VLOOKUP(BQ85,Accueil!$W$17:$W$22,1,0)),1,0)</f>
        <v>0</v>
      </c>
      <c r="FU85" s="158">
        <f>IF(ISERROR(VLOOKUP(BR85,Accueil!$W$17:$W$22,1,0)),1,0)</f>
        <v>0</v>
      </c>
      <c r="FV85" s="158">
        <f>IF(ISERROR(VLOOKUP(BS85,Accueil!$W$17:$W$22,1,0)),1,0)</f>
        <v>0</v>
      </c>
      <c r="FW85" s="158">
        <f>IF(ISERROR(VLOOKUP(BT85,Accueil!$W$17:$W$22,1,0)),1,0)</f>
        <v>0</v>
      </c>
      <c r="FX85" s="158">
        <f>IF(ISERROR(VLOOKUP(BU85,Accueil!$W$17:$W$22,1,0)),1,0)</f>
        <v>0</v>
      </c>
      <c r="FY85" s="158">
        <f>IF(ISERROR(VLOOKUP(BV85,Accueil!$W$17:$W$22,1,0)),1,0)</f>
        <v>0</v>
      </c>
      <c r="FZ85" s="158">
        <f>IF(ISERROR(VLOOKUP(BW85,Accueil!$W$17:$W$22,1,0)),1,0)</f>
        <v>0</v>
      </c>
      <c r="GA85" s="158">
        <f>IF(ISERROR(VLOOKUP(BX85,Accueil!$W$17:$W$22,1,0)),1,0)</f>
        <v>0</v>
      </c>
      <c r="GB85" s="158">
        <f>IF(ISERROR(VLOOKUP(BY85,Accueil!$W$17:$W$22,1,0)),1,0)</f>
        <v>0</v>
      </c>
      <c r="GC85" s="158">
        <f>IF(ISERROR(VLOOKUP(BZ85,Accueil!$W$17:$W$22,1,0)),1,0)</f>
        <v>0</v>
      </c>
      <c r="GD85" s="158">
        <f>IF(ISERROR(VLOOKUP(CA85,Accueil!$W$17:$W$22,1,0)),1,0)</f>
        <v>0</v>
      </c>
      <c r="GE85" s="158">
        <f>IF(ISERROR(VLOOKUP(CB85,Accueil!$W$17:$W$22,1,0)),1,0)</f>
        <v>0</v>
      </c>
      <c r="GF85" s="158">
        <f>IF(ISERROR(VLOOKUP(CC85,Accueil!$W$17:$W$22,1,0)),1,0)</f>
        <v>0</v>
      </c>
      <c r="GG85" s="158">
        <f>IF(ISERROR(VLOOKUP(CD85,Accueil!$W$17:$W$22,1,0)),1,0)</f>
        <v>0</v>
      </c>
      <c r="GH85" s="158">
        <f>IF(ISERROR(VLOOKUP(CE85,Accueil!$W$17:$W$22,1,0)),1,0)</f>
        <v>0</v>
      </c>
      <c r="GI85" s="158">
        <f>IF(ISERROR(VLOOKUP(CF85,Accueil!$W$17:$W$22,1,0)),1,0)</f>
        <v>0</v>
      </c>
      <c r="GJ85" s="158">
        <f>IF(ISERROR(VLOOKUP(CG85,Accueil!$W$17:$W$22,1,0)),1,0)</f>
        <v>0</v>
      </c>
      <c r="GK85" s="158">
        <f>IF(ISERROR(VLOOKUP(CH85,Accueil!$W$17:$W$22,1,0)),1,0)</f>
        <v>0</v>
      </c>
      <c r="GL85" s="158">
        <f>IF(ISERROR(VLOOKUP(CI85,Accueil!$W$17:$W$22,1,0)),1,0)</f>
        <v>0</v>
      </c>
      <c r="GM85" s="158">
        <f>IF(ISERROR(VLOOKUP(CJ85,Accueil!$W$17:$W$22,1,0)),1,0)</f>
        <v>0</v>
      </c>
      <c r="GN85" s="158">
        <f>IF(ISERROR(VLOOKUP(CK85,Accueil!$W$17:$W$22,1,0)),1,0)</f>
        <v>0</v>
      </c>
      <c r="GO85" s="158">
        <f>IF(ISERROR(VLOOKUP(CL85,Accueil!$W$17:$W$22,1,0)),1,0)</f>
        <v>0</v>
      </c>
      <c r="GP85" s="158">
        <f>IF(ISERROR(VLOOKUP(CM85,Accueil!$W$17:$W$22,1,0)),1,0)</f>
        <v>0</v>
      </c>
      <c r="GQ85" s="158">
        <f>IF(ISERROR(VLOOKUP(CN85,Accueil!$W$17:$W$22,1,0)),1,0)</f>
        <v>0</v>
      </c>
      <c r="GR85" s="158">
        <f>IF(ISERROR(VLOOKUP(CO85,Accueil!$W$17:$W$22,1,0)),1,0)</f>
        <v>0</v>
      </c>
      <c r="GS85" s="158">
        <f>IF(ISERROR(VLOOKUP(CP85,Accueil!$W$17:$W$22,1,0)),1,0)</f>
        <v>0</v>
      </c>
      <c r="GT85" s="158">
        <f>IF(ISERROR(VLOOKUP(CQ85,Accueil!$W$17:$W$22,1,0)),1,0)</f>
        <v>0</v>
      </c>
      <c r="GU85" s="158">
        <f>IF(ISERROR(VLOOKUP(CR85,Accueil!$W$17:$W$22,1,0)),1,0)</f>
        <v>0</v>
      </c>
      <c r="GV85" s="158">
        <f>IF(ISERROR(VLOOKUP(CS85,Accueil!$W$17:$W$22,1,0)),1,0)</f>
        <v>0</v>
      </c>
      <c r="GW85" s="158">
        <f>IF(ISERROR(VLOOKUP(CT85,Accueil!$W$17:$W$22,1,0)),1,0)</f>
        <v>0</v>
      </c>
      <c r="GX85" s="158">
        <f>IF(ISERROR(VLOOKUP(CU85,Accueil!$W$17:$W$22,1,0)),1,0)</f>
        <v>0</v>
      </c>
      <c r="GY85" s="158">
        <f>IF(ISERROR(VLOOKUP(CV85,Accueil!$W$17:$W$22,1,0)),1,0)</f>
        <v>0</v>
      </c>
      <c r="GZ85" s="158">
        <f>IF(ISERROR(VLOOKUP(CW85,Accueil!$W$17:$W$22,1,0)),1,0)</f>
        <v>0</v>
      </c>
      <c r="HA85" s="158">
        <f>IF(ISERROR(VLOOKUP(CX85,Accueil!$W$17:$W$22,1,0)),1,0)</f>
        <v>0</v>
      </c>
      <c r="HB85" s="158">
        <f>IF(ISERROR(VLOOKUP(CY85,Accueil!$W$17:$W$22,1,0)),1,0)</f>
        <v>0</v>
      </c>
      <c r="HC85" s="158">
        <f>IF(ISERROR(VLOOKUP(CZ85,Accueil!$W$17:$W$22,1,0)),1,0)</f>
        <v>0</v>
      </c>
      <c r="HD85" s="158">
        <f>IF(ISERROR(VLOOKUP(DA85,Accueil!$W$17:$W$22,1,0)),1,0)</f>
        <v>0</v>
      </c>
    </row>
    <row r="86" spans="1:212" ht="12.75" customHeight="1">
      <c r="A86" s="360"/>
      <c r="B86" s="12">
        <v>78</v>
      </c>
      <c r="C86" s="26" t="str">
        <f>IF(Accueil!E90="","",Accueil!E90)</f>
        <v/>
      </c>
      <c r="D86" s="27" t="str">
        <f>IF(Accueil!F90="","",Accueil!F90)</f>
        <v/>
      </c>
      <c r="E86" s="83" t="str">
        <f t="shared" si="6"/>
        <v/>
      </c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  <c r="AV86" s="244"/>
      <c r="AW86" s="244"/>
      <c r="AX86" s="244"/>
      <c r="AY86" s="244"/>
      <c r="AZ86" s="244"/>
      <c r="BA86" s="244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12">
        <v>78</v>
      </c>
      <c r="DC86" s="11" t="str">
        <f>IF(D86="","",COUNTIF(F86:DA86,Accueil!$AB$28)&amp;" / "&amp;COUNTIF($F$8:$DA$8,"&gt;0")-(COUNTIF(F86:DA86,Accueil!$AG$26)))</f>
        <v/>
      </c>
      <c r="DD86" s="110" t="str">
        <f>IF(D86="","",COUNTIF(F86:DA86,Accueil!$AB$26))</f>
        <v/>
      </c>
      <c r="DE86" s="110" t="str">
        <f>IF(D86="","",IF(COUNTIF($F$8:$DA$8,"&gt;=0")-(COUNTIF(G86:DB86,Accueil!$AG$26))&lt;0,0,COUNTIF($F$8:$DA$8,"&gt;=0")-(COUNTIF(G86:DB86,Accueil!$AG$26))))</f>
        <v/>
      </c>
      <c r="DF86" s="11" t="str">
        <f t="shared" si="7"/>
        <v/>
      </c>
      <c r="DG86" s="29" t="str">
        <f t="shared" si="8"/>
        <v/>
      </c>
      <c r="DH86" s="158">
        <f t="shared" si="9"/>
        <v>0</v>
      </c>
      <c r="DI86" s="158">
        <f>IF(ISERROR(VLOOKUP(F86,Accueil!$W$17:$W$22,1,0)),1,0)</f>
        <v>0</v>
      </c>
      <c r="DJ86" s="158">
        <f>IF(ISERROR(VLOOKUP(G86,Accueil!$W$17:$W$22,1,0)),1,0)</f>
        <v>0</v>
      </c>
      <c r="DK86" s="158">
        <f>IF(ISERROR(VLOOKUP(H86,Accueil!$W$17:$W$22,1,0)),1,0)</f>
        <v>0</v>
      </c>
      <c r="DL86" s="158">
        <f>IF(ISERROR(VLOOKUP(I86,Accueil!$W$17:$W$22,1,0)),1,0)</f>
        <v>0</v>
      </c>
      <c r="DM86" s="158">
        <f>IF(ISERROR(VLOOKUP(J86,Accueil!$W$17:$W$22,1,0)),1,0)</f>
        <v>0</v>
      </c>
      <c r="DN86" s="158">
        <f>IF(ISERROR(VLOOKUP(K86,Accueil!$W$17:$W$22,1,0)),1,0)</f>
        <v>0</v>
      </c>
      <c r="DO86" s="158">
        <f>IF(ISERROR(VLOOKUP(L86,Accueil!$W$17:$W$22,1,0)),1,0)</f>
        <v>0</v>
      </c>
      <c r="DP86" s="158">
        <f>IF(ISERROR(VLOOKUP(M86,Accueil!$W$17:$W$22,1,0)),1,0)</f>
        <v>0</v>
      </c>
      <c r="DQ86" s="158">
        <f>IF(ISERROR(VLOOKUP(N86,Accueil!$W$17:$W$22,1,0)),1,0)</f>
        <v>0</v>
      </c>
      <c r="DR86" s="158">
        <f>IF(ISERROR(VLOOKUP(O86,Accueil!$W$17:$W$22,1,0)),1,0)</f>
        <v>0</v>
      </c>
      <c r="DS86" s="158">
        <f>IF(ISERROR(VLOOKUP(P86,Accueil!$W$17:$W$22,1,0)),1,0)</f>
        <v>0</v>
      </c>
      <c r="DT86" s="158">
        <f>IF(ISERROR(VLOOKUP(Q86,Accueil!$W$17:$W$22,1,0)),1,0)</f>
        <v>0</v>
      </c>
      <c r="DU86" s="158">
        <f>IF(ISERROR(VLOOKUP(R86,Accueil!$W$17:$W$22,1,0)),1,0)</f>
        <v>0</v>
      </c>
      <c r="DV86" s="158">
        <f>IF(ISERROR(VLOOKUP(S86,Accueil!$W$17:$W$22,1,0)),1,0)</f>
        <v>0</v>
      </c>
      <c r="DW86" s="158">
        <f>IF(ISERROR(VLOOKUP(T86,Accueil!$W$17:$W$22,1,0)),1,0)</f>
        <v>0</v>
      </c>
      <c r="DX86" s="158">
        <f>IF(ISERROR(VLOOKUP(U86,Accueil!$W$17:$W$22,1,0)),1,0)</f>
        <v>0</v>
      </c>
      <c r="DY86" s="158">
        <f>IF(ISERROR(VLOOKUP(V86,Accueil!$W$17:$W$22,1,0)),1,0)</f>
        <v>0</v>
      </c>
      <c r="DZ86" s="158">
        <f>IF(ISERROR(VLOOKUP(W86,Accueil!$W$17:$W$22,1,0)),1,0)</f>
        <v>0</v>
      </c>
      <c r="EA86" s="158">
        <f>IF(ISERROR(VLOOKUP(X86,Accueil!$W$17:$W$22,1,0)),1,0)</f>
        <v>0</v>
      </c>
      <c r="EB86" s="158">
        <f>IF(ISERROR(VLOOKUP(Y86,Accueil!$W$17:$W$22,1,0)),1,0)</f>
        <v>0</v>
      </c>
      <c r="EC86" s="158">
        <f>IF(ISERROR(VLOOKUP(Z86,Accueil!$W$17:$W$22,1,0)),1,0)</f>
        <v>0</v>
      </c>
      <c r="ED86" s="158">
        <f>IF(ISERROR(VLOOKUP(AA86,Accueil!$W$17:$W$22,1,0)),1,0)</f>
        <v>0</v>
      </c>
      <c r="EE86" s="158">
        <f>IF(ISERROR(VLOOKUP(AB86,Accueil!$W$17:$W$22,1,0)),1,0)</f>
        <v>0</v>
      </c>
      <c r="EF86" s="158">
        <f>IF(ISERROR(VLOOKUP(AC86,Accueil!$W$17:$W$22,1,0)),1,0)</f>
        <v>0</v>
      </c>
      <c r="EG86" s="158">
        <f>IF(ISERROR(VLOOKUP(AD86,Accueil!$W$17:$W$22,1,0)),1,0)</f>
        <v>0</v>
      </c>
      <c r="EH86" s="158">
        <f>IF(ISERROR(VLOOKUP(AE86,Accueil!$W$17:$W$22,1,0)),1,0)</f>
        <v>0</v>
      </c>
      <c r="EI86" s="158">
        <f>IF(ISERROR(VLOOKUP(AF86,Accueil!$W$17:$W$22,1,0)),1,0)</f>
        <v>0</v>
      </c>
      <c r="EJ86" s="158">
        <f>IF(ISERROR(VLOOKUP(AG86,Accueil!$W$17:$W$22,1,0)),1,0)</f>
        <v>0</v>
      </c>
      <c r="EK86" s="158">
        <f>IF(ISERROR(VLOOKUP(AH86,Accueil!$W$17:$W$22,1,0)),1,0)</f>
        <v>0</v>
      </c>
      <c r="EL86" s="158">
        <f>IF(ISERROR(VLOOKUP(AI86,Accueil!$W$17:$W$22,1,0)),1,0)</f>
        <v>0</v>
      </c>
      <c r="EM86" s="158">
        <f>IF(ISERROR(VLOOKUP(AJ86,Accueil!$W$17:$W$22,1,0)),1,0)</f>
        <v>0</v>
      </c>
      <c r="EN86" s="158">
        <f>IF(ISERROR(VLOOKUP(AK86,Accueil!$W$17:$W$22,1,0)),1,0)</f>
        <v>0</v>
      </c>
      <c r="EO86" s="158">
        <f>IF(ISERROR(VLOOKUP(AL86,Accueil!$W$17:$W$22,1,0)),1,0)</f>
        <v>0</v>
      </c>
      <c r="EP86" s="158">
        <f>IF(ISERROR(VLOOKUP(AM86,Accueil!$W$17:$W$22,1,0)),1,0)</f>
        <v>0</v>
      </c>
      <c r="EQ86" s="158">
        <f>IF(ISERROR(VLOOKUP(AN86,Accueil!$W$17:$W$22,1,0)),1,0)</f>
        <v>0</v>
      </c>
      <c r="ER86" s="158">
        <f>IF(ISERROR(VLOOKUP(AO86,Accueil!$W$17:$W$22,1,0)),1,0)</f>
        <v>0</v>
      </c>
      <c r="ES86" s="158">
        <f>IF(ISERROR(VLOOKUP(AP86,Accueil!$W$17:$W$22,1,0)),1,0)</f>
        <v>0</v>
      </c>
      <c r="ET86" s="158">
        <f>IF(ISERROR(VLOOKUP(AQ86,Accueil!$W$17:$W$22,1,0)),1,0)</f>
        <v>0</v>
      </c>
      <c r="EU86" s="158">
        <f>IF(ISERROR(VLOOKUP(AR86,Accueil!$W$17:$W$22,1,0)),1,0)</f>
        <v>0</v>
      </c>
      <c r="EV86" s="158">
        <f>IF(ISERROR(VLOOKUP(AS86,Accueil!$W$17:$W$22,1,0)),1,0)</f>
        <v>0</v>
      </c>
      <c r="EW86" s="158">
        <f>IF(ISERROR(VLOOKUP(AT86,Accueil!$W$17:$W$22,1,0)),1,0)</f>
        <v>0</v>
      </c>
      <c r="EX86" s="158">
        <f>IF(ISERROR(VLOOKUP(AU86,Accueil!$W$17:$W$22,1,0)),1,0)</f>
        <v>0</v>
      </c>
      <c r="EY86" s="158">
        <f>IF(ISERROR(VLOOKUP(AV86,Accueil!$W$17:$W$22,1,0)),1,0)</f>
        <v>0</v>
      </c>
      <c r="EZ86" s="158">
        <f>IF(ISERROR(VLOOKUP(AW86,Accueil!$W$17:$W$22,1,0)),1,0)</f>
        <v>0</v>
      </c>
      <c r="FA86" s="158">
        <f>IF(ISERROR(VLOOKUP(AX86,Accueil!$W$17:$W$22,1,0)),1,0)</f>
        <v>0</v>
      </c>
      <c r="FB86" s="158">
        <f>IF(ISERROR(VLOOKUP(AY86,Accueil!$W$17:$W$22,1,0)),1,0)</f>
        <v>0</v>
      </c>
      <c r="FC86" s="158">
        <f>IF(ISERROR(VLOOKUP(AZ86,Accueil!$W$17:$W$22,1,0)),1,0)</f>
        <v>0</v>
      </c>
      <c r="FD86" s="158">
        <f>IF(ISERROR(VLOOKUP(BA86,Accueil!$W$17:$W$22,1,0)),1,0)</f>
        <v>0</v>
      </c>
      <c r="FE86" s="158">
        <f>IF(ISERROR(VLOOKUP(BB86,Accueil!$W$17:$W$22,1,0)),1,0)</f>
        <v>0</v>
      </c>
      <c r="FF86" s="158">
        <f>IF(ISERROR(VLOOKUP(BC86,Accueil!$W$17:$W$22,1,0)),1,0)</f>
        <v>0</v>
      </c>
      <c r="FG86" s="158">
        <f>IF(ISERROR(VLOOKUP(BD86,Accueil!$W$17:$W$22,1,0)),1,0)</f>
        <v>0</v>
      </c>
      <c r="FH86" s="158">
        <f>IF(ISERROR(VLOOKUP(BE86,Accueil!$W$17:$W$22,1,0)),1,0)</f>
        <v>0</v>
      </c>
      <c r="FI86" s="158">
        <f>IF(ISERROR(VLOOKUP(BF86,Accueil!$W$17:$W$22,1,0)),1,0)</f>
        <v>0</v>
      </c>
      <c r="FJ86" s="158">
        <f>IF(ISERROR(VLOOKUP(BG86,Accueil!$W$17:$W$22,1,0)),1,0)</f>
        <v>0</v>
      </c>
      <c r="FK86" s="158">
        <f>IF(ISERROR(VLOOKUP(BH86,Accueil!$W$17:$W$22,1,0)),1,0)</f>
        <v>0</v>
      </c>
      <c r="FL86" s="158">
        <f>IF(ISERROR(VLOOKUP(BI86,Accueil!$W$17:$W$22,1,0)),1,0)</f>
        <v>0</v>
      </c>
      <c r="FM86" s="158">
        <f>IF(ISERROR(VLOOKUP(BJ86,Accueil!$W$17:$W$22,1,0)),1,0)</f>
        <v>0</v>
      </c>
      <c r="FN86" s="158">
        <f>IF(ISERROR(VLOOKUP(BK86,Accueil!$W$17:$W$22,1,0)),1,0)</f>
        <v>0</v>
      </c>
      <c r="FO86" s="158">
        <f>IF(ISERROR(VLOOKUP(BL86,Accueil!$W$17:$W$22,1,0)),1,0)</f>
        <v>0</v>
      </c>
      <c r="FP86" s="158">
        <f>IF(ISERROR(VLOOKUP(BM86,Accueil!$W$17:$W$22,1,0)),1,0)</f>
        <v>0</v>
      </c>
      <c r="FQ86" s="158">
        <f>IF(ISERROR(VLOOKUP(BN86,Accueil!$W$17:$W$22,1,0)),1,0)</f>
        <v>0</v>
      </c>
      <c r="FR86" s="158">
        <f>IF(ISERROR(VLOOKUP(BO86,Accueil!$W$17:$W$22,1,0)),1,0)</f>
        <v>0</v>
      </c>
      <c r="FS86" s="158">
        <f>IF(ISERROR(VLOOKUP(BP86,Accueil!$W$17:$W$22,1,0)),1,0)</f>
        <v>0</v>
      </c>
      <c r="FT86" s="158">
        <f>IF(ISERROR(VLOOKUP(BQ86,Accueil!$W$17:$W$22,1,0)),1,0)</f>
        <v>0</v>
      </c>
      <c r="FU86" s="158">
        <f>IF(ISERROR(VLOOKUP(BR86,Accueil!$W$17:$W$22,1,0)),1,0)</f>
        <v>0</v>
      </c>
      <c r="FV86" s="158">
        <f>IF(ISERROR(VLOOKUP(BS86,Accueil!$W$17:$W$22,1,0)),1,0)</f>
        <v>0</v>
      </c>
      <c r="FW86" s="158">
        <f>IF(ISERROR(VLOOKUP(BT86,Accueil!$W$17:$W$22,1,0)),1,0)</f>
        <v>0</v>
      </c>
      <c r="FX86" s="158">
        <f>IF(ISERROR(VLOOKUP(BU86,Accueil!$W$17:$W$22,1,0)),1,0)</f>
        <v>0</v>
      </c>
      <c r="FY86" s="158">
        <f>IF(ISERROR(VLOOKUP(BV86,Accueil!$W$17:$W$22,1,0)),1,0)</f>
        <v>0</v>
      </c>
      <c r="FZ86" s="158">
        <f>IF(ISERROR(VLOOKUP(BW86,Accueil!$W$17:$W$22,1,0)),1,0)</f>
        <v>0</v>
      </c>
      <c r="GA86" s="158">
        <f>IF(ISERROR(VLOOKUP(BX86,Accueil!$W$17:$W$22,1,0)),1,0)</f>
        <v>0</v>
      </c>
      <c r="GB86" s="158">
        <f>IF(ISERROR(VLOOKUP(BY86,Accueil!$W$17:$W$22,1,0)),1,0)</f>
        <v>0</v>
      </c>
      <c r="GC86" s="158">
        <f>IF(ISERROR(VLOOKUP(BZ86,Accueil!$W$17:$W$22,1,0)),1,0)</f>
        <v>0</v>
      </c>
      <c r="GD86" s="158">
        <f>IF(ISERROR(VLOOKUP(CA86,Accueil!$W$17:$W$22,1,0)),1,0)</f>
        <v>0</v>
      </c>
      <c r="GE86" s="158">
        <f>IF(ISERROR(VLOOKUP(CB86,Accueil!$W$17:$W$22,1,0)),1,0)</f>
        <v>0</v>
      </c>
      <c r="GF86" s="158">
        <f>IF(ISERROR(VLOOKUP(CC86,Accueil!$W$17:$W$22,1,0)),1,0)</f>
        <v>0</v>
      </c>
      <c r="GG86" s="158">
        <f>IF(ISERROR(VLOOKUP(CD86,Accueil!$W$17:$W$22,1,0)),1,0)</f>
        <v>0</v>
      </c>
      <c r="GH86" s="158">
        <f>IF(ISERROR(VLOOKUP(CE86,Accueil!$W$17:$W$22,1,0)),1,0)</f>
        <v>0</v>
      </c>
      <c r="GI86" s="158">
        <f>IF(ISERROR(VLOOKUP(CF86,Accueil!$W$17:$W$22,1,0)),1,0)</f>
        <v>0</v>
      </c>
      <c r="GJ86" s="158">
        <f>IF(ISERROR(VLOOKUP(CG86,Accueil!$W$17:$W$22,1,0)),1,0)</f>
        <v>0</v>
      </c>
      <c r="GK86" s="158">
        <f>IF(ISERROR(VLOOKUP(CH86,Accueil!$W$17:$W$22,1,0)),1,0)</f>
        <v>0</v>
      </c>
      <c r="GL86" s="158">
        <f>IF(ISERROR(VLOOKUP(CI86,Accueil!$W$17:$W$22,1,0)),1,0)</f>
        <v>0</v>
      </c>
      <c r="GM86" s="158">
        <f>IF(ISERROR(VLOOKUP(CJ86,Accueil!$W$17:$W$22,1,0)),1,0)</f>
        <v>0</v>
      </c>
      <c r="GN86" s="158">
        <f>IF(ISERROR(VLOOKUP(CK86,Accueil!$W$17:$W$22,1,0)),1,0)</f>
        <v>0</v>
      </c>
      <c r="GO86" s="158">
        <f>IF(ISERROR(VLOOKUP(CL86,Accueil!$W$17:$W$22,1,0)),1,0)</f>
        <v>0</v>
      </c>
      <c r="GP86" s="158">
        <f>IF(ISERROR(VLOOKUP(CM86,Accueil!$W$17:$W$22,1,0)),1,0)</f>
        <v>0</v>
      </c>
      <c r="GQ86" s="158">
        <f>IF(ISERROR(VLOOKUP(CN86,Accueil!$W$17:$W$22,1,0)),1,0)</f>
        <v>0</v>
      </c>
      <c r="GR86" s="158">
        <f>IF(ISERROR(VLOOKUP(CO86,Accueil!$W$17:$W$22,1,0)),1,0)</f>
        <v>0</v>
      </c>
      <c r="GS86" s="158">
        <f>IF(ISERROR(VLOOKUP(CP86,Accueil!$W$17:$W$22,1,0)),1,0)</f>
        <v>0</v>
      </c>
      <c r="GT86" s="158">
        <f>IF(ISERROR(VLOOKUP(CQ86,Accueil!$W$17:$W$22,1,0)),1,0)</f>
        <v>0</v>
      </c>
      <c r="GU86" s="158">
        <f>IF(ISERROR(VLOOKUP(CR86,Accueil!$W$17:$W$22,1,0)),1,0)</f>
        <v>0</v>
      </c>
      <c r="GV86" s="158">
        <f>IF(ISERROR(VLOOKUP(CS86,Accueil!$W$17:$W$22,1,0)),1,0)</f>
        <v>0</v>
      </c>
      <c r="GW86" s="158">
        <f>IF(ISERROR(VLOOKUP(CT86,Accueil!$W$17:$W$22,1,0)),1,0)</f>
        <v>0</v>
      </c>
      <c r="GX86" s="158">
        <f>IF(ISERROR(VLOOKUP(CU86,Accueil!$W$17:$W$22,1,0)),1,0)</f>
        <v>0</v>
      </c>
      <c r="GY86" s="158">
        <f>IF(ISERROR(VLOOKUP(CV86,Accueil!$W$17:$W$22,1,0)),1,0)</f>
        <v>0</v>
      </c>
      <c r="GZ86" s="158">
        <f>IF(ISERROR(VLOOKUP(CW86,Accueil!$W$17:$W$22,1,0)),1,0)</f>
        <v>0</v>
      </c>
      <c r="HA86" s="158">
        <f>IF(ISERROR(VLOOKUP(CX86,Accueil!$W$17:$W$22,1,0)),1,0)</f>
        <v>0</v>
      </c>
      <c r="HB86" s="158">
        <f>IF(ISERROR(VLOOKUP(CY86,Accueil!$W$17:$W$22,1,0)),1,0)</f>
        <v>0</v>
      </c>
      <c r="HC86" s="158">
        <f>IF(ISERROR(VLOOKUP(CZ86,Accueil!$W$17:$W$22,1,0)),1,0)</f>
        <v>0</v>
      </c>
      <c r="HD86" s="158">
        <f>IF(ISERROR(VLOOKUP(DA86,Accueil!$W$17:$W$22,1,0)),1,0)</f>
        <v>0</v>
      </c>
    </row>
    <row r="87" spans="1:212" ht="12.75" customHeight="1">
      <c r="A87" s="360"/>
      <c r="B87" s="12">
        <v>79</v>
      </c>
      <c r="C87" s="26" t="str">
        <f>IF(Accueil!E91="","",Accueil!E91)</f>
        <v/>
      </c>
      <c r="D87" s="27" t="str">
        <f>IF(Accueil!F91="","",Accueil!F91)</f>
        <v/>
      </c>
      <c r="E87" s="83" t="str">
        <f t="shared" si="6"/>
        <v/>
      </c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4"/>
      <c r="AS87" s="244"/>
      <c r="AT87" s="244"/>
      <c r="AU87" s="244"/>
      <c r="AV87" s="244"/>
      <c r="AW87" s="244"/>
      <c r="AX87" s="244"/>
      <c r="AY87" s="244"/>
      <c r="AZ87" s="244"/>
      <c r="BA87" s="244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12">
        <v>79</v>
      </c>
      <c r="DC87" s="11" t="str">
        <f>IF(D87="","",COUNTIF(F87:DA87,Accueil!$AB$28)&amp;" / "&amp;COUNTIF($F$8:$DA$8,"&gt;0")-(COUNTIF(F87:DA87,Accueil!$AG$26)))</f>
        <v/>
      </c>
      <c r="DD87" s="110" t="str">
        <f>IF(D87="","",COUNTIF(F87:DA87,Accueil!$AB$26))</f>
        <v/>
      </c>
      <c r="DE87" s="110" t="str">
        <f>IF(D87="","",IF(COUNTIF($F$8:$DA$8,"&gt;=0")-(COUNTIF(G87:DB87,Accueil!$AG$26))&lt;0,0,COUNTIF($F$8:$DA$8,"&gt;=0")-(COUNTIF(G87:DB87,Accueil!$AG$26))))</f>
        <v/>
      </c>
      <c r="DF87" s="11" t="str">
        <f t="shared" si="7"/>
        <v/>
      </c>
      <c r="DG87" s="29" t="str">
        <f t="shared" si="8"/>
        <v/>
      </c>
      <c r="DH87" s="158">
        <f t="shared" si="9"/>
        <v>0</v>
      </c>
      <c r="DI87" s="158">
        <f>IF(ISERROR(VLOOKUP(F87,Accueil!$W$17:$W$22,1,0)),1,0)</f>
        <v>0</v>
      </c>
      <c r="DJ87" s="158">
        <f>IF(ISERROR(VLOOKUP(G87,Accueil!$W$17:$W$22,1,0)),1,0)</f>
        <v>0</v>
      </c>
      <c r="DK87" s="158">
        <f>IF(ISERROR(VLOOKUP(H87,Accueil!$W$17:$W$22,1,0)),1,0)</f>
        <v>0</v>
      </c>
      <c r="DL87" s="158">
        <f>IF(ISERROR(VLOOKUP(I87,Accueil!$W$17:$W$22,1,0)),1,0)</f>
        <v>0</v>
      </c>
      <c r="DM87" s="158">
        <f>IF(ISERROR(VLOOKUP(J87,Accueil!$W$17:$W$22,1,0)),1,0)</f>
        <v>0</v>
      </c>
      <c r="DN87" s="158">
        <f>IF(ISERROR(VLOOKUP(K87,Accueil!$W$17:$W$22,1,0)),1,0)</f>
        <v>0</v>
      </c>
      <c r="DO87" s="158">
        <f>IF(ISERROR(VLOOKUP(L87,Accueil!$W$17:$W$22,1,0)),1,0)</f>
        <v>0</v>
      </c>
      <c r="DP87" s="158">
        <f>IF(ISERROR(VLOOKUP(M87,Accueil!$W$17:$W$22,1,0)),1,0)</f>
        <v>0</v>
      </c>
      <c r="DQ87" s="158">
        <f>IF(ISERROR(VLOOKUP(N87,Accueil!$W$17:$W$22,1,0)),1,0)</f>
        <v>0</v>
      </c>
      <c r="DR87" s="158">
        <f>IF(ISERROR(VLOOKUP(O87,Accueil!$W$17:$W$22,1,0)),1,0)</f>
        <v>0</v>
      </c>
      <c r="DS87" s="158">
        <f>IF(ISERROR(VLOOKUP(P87,Accueil!$W$17:$W$22,1,0)),1,0)</f>
        <v>0</v>
      </c>
      <c r="DT87" s="158">
        <f>IF(ISERROR(VLOOKUP(Q87,Accueil!$W$17:$W$22,1,0)),1,0)</f>
        <v>0</v>
      </c>
      <c r="DU87" s="158">
        <f>IF(ISERROR(VLOOKUP(R87,Accueil!$W$17:$W$22,1,0)),1,0)</f>
        <v>0</v>
      </c>
      <c r="DV87" s="158">
        <f>IF(ISERROR(VLOOKUP(S87,Accueil!$W$17:$W$22,1,0)),1,0)</f>
        <v>0</v>
      </c>
      <c r="DW87" s="158">
        <f>IF(ISERROR(VLOOKUP(T87,Accueil!$W$17:$W$22,1,0)),1,0)</f>
        <v>0</v>
      </c>
      <c r="DX87" s="158">
        <f>IF(ISERROR(VLOOKUP(U87,Accueil!$W$17:$W$22,1,0)),1,0)</f>
        <v>0</v>
      </c>
      <c r="DY87" s="158">
        <f>IF(ISERROR(VLOOKUP(V87,Accueil!$W$17:$W$22,1,0)),1,0)</f>
        <v>0</v>
      </c>
      <c r="DZ87" s="158">
        <f>IF(ISERROR(VLOOKUP(W87,Accueil!$W$17:$W$22,1,0)),1,0)</f>
        <v>0</v>
      </c>
      <c r="EA87" s="158">
        <f>IF(ISERROR(VLOOKUP(X87,Accueil!$W$17:$W$22,1,0)),1,0)</f>
        <v>0</v>
      </c>
      <c r="EB87" s="158">
        <f>IF(ISERROR(VLOOKUP(Y87,Accueil!$W$17:$W$22,1,0)),1,0)</f>
        <v>0</v>
      </c>
      <c r="EC87" s="158">
        <f>IF(ISERROR(VLOOKUP(Z87,Accueil!$W$17:$W$22,1,0)),1,0)</f>
        <v>0</v>
      </c>
      <c r="ED87" s="158">
        <f>IF(ISERROR(VLOOKUP(AA87,Accueil!$W$17:$W$22,1,0)),1,0)</f>
        <v>0</v>
      </c>
      <c r="EE87" s="158">
        <f>IF(ISERROR(VLOOKUP(AB87,Accueil!$W$17:$W$22,1,0)),1,0)</f>
        <v>0</v>
      </c>
      <c r="EF87" s="158">
        <f>IF(ISERROR(VLOOKUP(AC87,Accueil!$W$17:$W$22,1,0)),1,0)</f>
        <v>0</v>
      </c>
      <c r="EG87" s="158">
        <f>IF(ISERROR(VLOOKUP(AD87,Accueil!$W$17:$W$22,1,0)),1,0)</f>
        <v>0</v>
      </c>
      <c r="EH87" s="158">
        <f>IF(ISERROR(VLOOKUP(AE87,Accueil!$W$17:$W$22,1,0)),1,0)</f>
        <v>0</v>
      </c>
      <c r="EI87" s="158">
        <f>IF(ISERROR(VLOOKUP(AF87,Accueil!$W$17:$W$22,1,0)),1,0)</f>
        <v>0</v>
      </c>
      <c r="EJ87" s="158">
        <f>IF(ISERROR(VLOOKUP(AG87,Accueil!$W$17:$W$22,1,0)),1,0)</f>
        <v>0</v>
      </c>
      <c r="EK87" s="158">
        <f>IF(ISERROR(VLOOKUP(AH87,Accueil!$W$17:$W$22,1,0)),1,0)</f>
        <v>0</v>
      </c>
      <c r="EL87" s="158">
        <f>IF(ISERROR(VLOOKUP(AI87,Accueil!$W$17:$W$22,1,0)),1,0)</f>
        <v>0</v>
      </c>
      <c r="EM87" s="158">
        <f>IF(ISERROR(VLOOKUP(AJ87,Accueil!$W$17:$W$22,1,0)),1,0)</f>
        <v>0</v>
      </c>
      <c r="EN87" s="158">
        <f>IF(ISERROR(VLOOKUP(AK87,Accueil!$W$17:$W$22,1,0)),1,0)</f>
        <v>0</v>
      </c>
      <c r="EO87" s="158">
        <f>IF(ISERROR(VLOOKUP(AL87,Accueil!$W$17:$W$22,1,0)),1,0)</f>
        <v>0</v>
      </c>
      <c r="EP87" s="158">
        <f>IF(ISERROR(VLOOKUP(AM87,Accueil!$W$17:$W$22,1,0)),1,0)</f>
        <v>0</v>
      </c>
      <c r="EQ87" s="158">
        <f>IF(ISERROR(VLOOKUP(AN87,Accueil!$W$17:$W$22,1,0)),1,0)</f>
        <v>0</v>
      </c>
      <c r="ER87" s="158">
        <f>IF(ISERROR(VLOOKUP(AO87,Accueil!$W$17:$W$22,1,0)),1,0)</f>
        <v>0</v>
      </c>
      <c r="ES87" s="158">
        <f>IF(ISERROR(VLOOKUP(AP87,Accueil!$W$17:$W$22,1,0)),1,0)</f>
        <v>0</v>
      </c>
      <c r="ET87" s="158">
        <f>IF(ISERROR(VLOOKUP(AQ87,Accueil!$W$17:$W$22,1,0)),1,0)</f>
        <v>0</v>
      </c>
      <c r="EU87" s="158">
        <f>IF(ISERROR(VLOOKUP(AR87,Accueil!$W$17:$W$22,1,0)),1,0)</f>
        <v>0</v>
      </c>
      <c r="EV87" s="158">
        <f>IF(ISERROR(VLOOKUP(AS87,Accueil!$W$17:$W$22,1,0)),1,0)</f>
        <v>0</v>
      </c>
      <c r="EW87" s="158">
        <f>IF(ISERROR(VLOOKUP(AT87,Accueil!$W$17:$W$22,1,0)),1,0)</f>
        <v>0</v>
      </c>
      <c r="EX87" s="158">
        <f>IF(ISERROR(VLOOKUP(AU87,Accueil!$W$17:$W$22,1,0)),1,0)</f>
        <v>0</v>
      </c>
      <c r="EY87" s="158">
        <f>IF(ISERROR(VLOOKUP(AV87,Accueil!$W$17:$W$22,1,0)),1,0)</f>
        <v>0</v>
      </c>
      <c r="EZ87" s="158">
        <f>IF(ISERROR(VLOOKUP(AW87,Accueil!$W$17:$W$22,1,0)),1,0)</f>
        <v>0</v>
      </c>
      <c r="FA87" s="158">
        <f>IF(ISERROR(VLOOKUP(AX87,Accueil!$W$17:$W$22,1,0)),1,0)</f>
        <v>0</v>
      </c>
      <c r="FB87" s="158">
        <f>IF(ISERROR(VLOOKUP(AY87,Accueil!$W$17:$W$22,1,0)),1,0)</f>
        <v>0</v>
      </c>
      <c r="FC87" s="158">
        <f>IF(ISERROR(VLOOKUP(AZ87,Accueil!$W$17:$W$22,1,0)),1,0)</f>
        <v>0</v>
      </c>
      <c r="FD87" s="158">
        <f>IF(ISERROR(VLOOKUP(BA87,Accueil!$W$17:$W$22,1,0)),1,0)</f>
        <v>0</v>
      </c>
      <c r="FE87" s="158">
        <f>IF(ISERROR(VLOOKUP(BB87,Accueil!$W$17:$W$22,1,0)),1,0)</f>
        <v>0</v>
      </c>
      <c r="FF87" s="158">
        <f>IF(ISERROR(VLOOKUP(BC87,Accueil!$W$17:$W$22,1,0)),1,0)</f>
        <v>0</v>
      </c>
      <c r="FG87" s="158">
        <f>IF(ISERROR(VLOOKUP(BD87,Accueil!$W$17:$W$22,1,0)),1,0)</f>
        <v>0</v>
      </c>
      <c r="FH87" s="158">
        <f>IF(ISERROR(VLOOKUP(BE87,Accueil!$W$17:$W$22,1,0)),1,0)</f>
        <v>0</v>
      </c>
      <c r="FI87" s="158">
        <f>IF(ISERROR(VLOOKUP(BF87,Accueil!$W$17:$W$22,1,0)),1,0)</f>
        <v>0</v>
      </c>
      <c r="FJ87" s="158">
        <f>IF(ISERROR(VLOOKUP(BG87,Accueil!$W$17:$W$22,1,0)),1,0)</f>
        <v>0</v>
      </c>
      <c r="FK87" s="158">
        <f>IF(ISERROR(VLOOKUP(BH87,Accueil!$W$17:$W$22,1,0)),1,0)</f>
        <v>0</v>
      </c>
      <c r="FL87" s="158">
        <f>IF(ISERROR(VLOOKUP(BI87,Accueil!$W$17:$W$22,1,0)),1,0)</f>
        <v>0</v>
      </c>
      <c r="FM87" s="158">
        <f>IF(ISERROR(VLOOKUP(BJ87,Accueil!$W$17:$W$22,1,0)),1,0)</f>
        <v>0</v>
      </c>
      <c r="FN87" s="158">
        <f>IF(ISERROR(VLOOKUP(BK87,Accueil!$W$17:$W$22,1,0)),1,0)</f>
        <v>0</v>
      </c>
      <c r="FO87" s="158">
        <f>IF(ISERROR(VLOOKUP(BL87,Accueil!$W$17:$W$22,1,0)),1,0)</f>
        <v>0</v>
      </c>
      <c r="FP87" s="158">
        <f>IF(ISERROR(VLOOKUP(BM87,Accueil!$W$17:$W$22,1,0)),1,0)</f>
        <v>0</v>
      </c>
      <c r="FQ87" s="158">
        <f>IF(ISERROR(VLOOKUP(BN87,Accueil!$W$17:$W$22,1,0)),1,0)</f>
        <v>0</v>
      </c>
      <c r="FR87" s="158">
        <f>IF(ISERROR(VLOOKUP(BO87,Accueil!$W$17:$W$22,1,0)),1,0)</f>
        <v>0</v>
      </c>
      <c r="FS87" s="158">
        <f>IF(ISERROR(VLOOKUP(BP87,Accueil!$W$17:$W$22,1,0)),1,0)</f>
        <v>0</v>
      </c>
      <c r="FT87" s="158">
        <f>IF(ISERROR(VLOOKUP(BQ87,Accueil!$W$17:$W$22,1,0)),1,0)</f>
        <v>0</v>
      </c>
      <c r="FU87" s="158">
        <f>IF(ISERROR(VLOOKUP(BR87,Accueil!$W$17:$W$22,1,0)),1,0)</f>
        <v>0</v>
      </c>
      <c r="FV87" s="158">
        <f>IF(ISERROR(VLOOKUP(BS87,Accueil!$W$17:$W$22,1,0)),1,0)</f>
        <v>0</v>
      </c>
      <c r="FW87" s="158">
        <f>IF(ISERROR(VLOOKUP(BT87,Accueil!$W$17:$W$22,1,0)),1,0)</f>
        <v>0</v>
      </c>
      <c r="FX87" s="158">
        <f>IF(ISERROR(VLOOKUP(BU87,Accueil!$W$17:$W$22,1,0)),1,0)</f>
        <v>0</v>
      </c>
      <c r="FY87" s="158">
        <f>IF(ISERROR(VLOOKUP(BV87,Accueil!$W$17:$W$22,1,0)),1,0)</f>
        <v>0</v>
      </c>
      <c r="FZ87" s="158">
        <f>IF(ISERROR(VLOOKUP(BW87,Accueil!$W$17:$W$22,1,0)),1,0)</f>
        <v>0</v>
      </c>
      <c r="GA87" s="158">
        <f>IF(ISERROR(VLOOKUP(BX87,Accueil!$W$17:$W$22,1,0)),1,0)</f>
        <v>0</v>
      </c>
      <c r="GB87" s="158">
        <f>IF(ISERROR(VLOOKUP(BY87,Accueil!$W$17:$W$22,1,0)),1,0)</f>
        <v>0</v>
      </c>
      <c r="GC87" s="158">
        <f>IF(ISERROR(VLOOKUP(BZ87,Accueil!$W$17:$W$22,1,0)),1,0)</f>
        <v>0</v>
      </c>
      <c r="GD87" s="158">
        <f>IF(ISERROR(VLOOKUP(CA87,Accueil!$W$17:$W$22,1,0)),1,0)</f>
        <v>0</v>
      </c>
      <c r="GE87" s="158">
        <f>IF(ISERROR(VLOOKUP(CB87,Accueil!$W$17:$W$22,1,0)),1,0)</f>
        <v>0</v>
      </c>
      <c r="GF87" s="158">
        <f>IF(ISERROR(VLOOKUP(CC87,Accueil!$W$17:$W$22,1,0)),1,0)</f>
        <v>0</v>
      </c>
      <c r="GG87" s="158">
        <f>IF(ISERROR(VLOOKUP(CD87,Accueil!$W$17:$W$22,1,0)),1,0)</f>
        <v>0</v>
      </c>
      <c r="GH87" s="158">
        <f>IF(ISERROR(VLOOKUP(CE87,Accueil!$W$17:$W$22,1,0)),1,0)</f>
        <v>0</v>
      </c>
      <c r="GI87" s="158">
        <f>IF(ISERROR(VLOOKUP(CF87,Accueil!$W$17:$W$22,1,0)),1,0)</f>
        <v>0</v>
      </c>
      <c r="GJ87" s="158">
        <f>IF(ISERROR(VLOOKUP(CG87,Accueil!$W$17:$W$22,1,0)),1,0)</f>
        <v>0</v>
      </c>
      <c r="GK87" s="158">
        <f>IF(ISERROR(VLOOKUP(CH87,Accueil!$W$17:$W$22,1,0)),1,0)</f>
        <v>0</v>
      </c>
      <c r="GL87" s="158">
        <f>IF(ISERROR(VLOOKUP(CI87,Accueil!$W$17:$W$22,1,0)),1,0)</f>
        <v>0</v>
      </c>
      <c r="GM87" s="158">
        <f>IF(ISERROR(VLOOKUP(CJ87,Accueil!$W$17:$W$22,1,0)),1,0)</f>
        <v>0</v>
      </c>
      <c r="GN87" s="158">
        <f>IF(ISERROR(VLOOKUP(CK87,Accueil!$W$17:$W$22,1,0)),1,0)</f>
        <v>0</v>
      </c>
      <c r="GO87" s="158">
        <f>IF(ISERROR(VLOOKUP(CL87,Accueil!$W$17:$W$22,1,0)),1,0)</f>
        <v>0</v>
      </c>
      <c r="GP87" s="158">
        <f>IF(ISERROR(VLOOKUP(CM87,Accueil!$W$17:$W$22,1,0)),1,0)</f>
        <v>0</v>
      </c>
      <c r="GQ87" s="158">
        <f>IF(ISERROR(VLOOKUP(CN87,Accueil!$W$17:$W$22,1,0)),1,0)</f>
        <v>0</v>
      </c>
      <c r="GR87" s="158">
        <f>IF(ISERROR(VLOOKUP(CO87,Accueil!$W$17:$W$22,1,0)),1,0)</f>
        <v>0</v>
      </c>
      <c r="GS87" s="158">
        <f>IF(ISERROR(VLOOKUP(CP87,Accueil!$W$17:$W$22,1,0)),1,0)</f>
        <v>0</v>
      </c>
      <c r="GT87" s="158">
        <f>IF(ISERROR(VLOOKUP(CQ87,Accueil!$W$17:$W$22,1,0)),1,0)</f>
        <v>0</v>
      </c>
      <c r="GU87" s="158">
        <f>IF(ISERROR(VLOOKUP(CR87,Accueil!$W$17:$W$22,1,0)),1,0)</f>
        <v>0</v>
      </c>
      <c r="GV87" s="158">
        <f>IF(ISERROR(VLOOKUP(CS87,Accueil!$W$17:$W$22,1,0)),1,0)</f>
        <v>0</v>
      </c>
      <c r="GW87" s="158">
        <f>IF(ISERROR(VLOOKUP(CT87,Accueil!$W$17:$W$22,1,0)),1,0)</f>
        <v>0</v>
      </c>
      <c r="GX87" s="158">
        <f>IF(ISERROR(VLOOKUP(CU87,Accueil!$W$17:$W$22,1,0)),1,0)</f>
        <v>0</v>
      </c>
      <c r="GY87" s="158">
        <f>IF(ISERROR(VLOOKUP(CV87,Accueil!$W$17:$W$22,1,0)),1,0)</f>
        <v>0</v>
      </c>
      <c r="GZ87" s="158">
        <f>IF(ISERROR(VLOOKUP(CW87,Accueil!$W$17:$W$22,1,0)),1,0)</f>
        <v>0</v>
      </c>
      <c r="HA87" s="158">
        <f>IF(ISERROR(VLOOKUP(CX87,Accueil!$W$17:$W$22,1,0)),1,0)</f>
        <v>0</v>
      </c>
      <c r="HB87" s="158">
        <f>IF(ISERROR(VLOOKUP(CY87,Accueil!$W$17:$W$22,1,0)),1,0)</f>
        <v>0</v>
      </c>
      <c r="HC87" s="158">
        <f>IF(ISERROR(VLOOKUP(CZ87,Accueil!$W$17:$W$22,1,0)),1,0)</f>
        <v>0</v>
      </c>
      <c r="HD87" s="158">
        <f>IF(ISERROR(VLOOKUP(DA87,Accueil!$W$17:$W$22,1,0)),1,0)</f>
        <v>0</v>
      </c>
    </row>
    <row r="88" spans="1:212" ht="12.75" customHeight="1">
      <c r="A88" s="361"/>
      <c r="B88" s="12">
        <v>80</v>
      </c>
      <c r="C88" s="26" t="str">
        <f>IF(Accueil!E92="","",Accueil!E92)</f>
        <v/>
      </c>
      <c r="D88" s="27" t="str">
        <f>IF(Accueil!F92="","",Accueil!F92)</f>
        <v/>
      </c>
      <c r="E88" s="83" t="str">
        <f t="shared" si="6"/>
        <v/>
      </c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  <c r="AV88" s="244"/>
      <c r="AW88" s="244"/>
      <c r="AX88" s="244"/>
      <c r="AY88" s="244"/>
      <c r="AZ88" s="244"/>
      <c r="BA88" s="244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12">
        <v>80</v>
      </c>
      <c r="DC88" s="11" t="str">
        <f>IF(D88="","",COUNTIF(F88:DA88,Accueil!$AB$28)&amp;" / "&amp;COUNTIF($F$8:$DA$8,"&gt;0")-(COUNTIF(F88:DA88,Accueil!$AG$26)))</f>
        <v/>
      </c>
      <c r="DD88" s="110" t="str">
        <f>IF(D88="","",COUNTIF(F88:DA88,Accueil!$AB$26))</f>
        <v/>
      </c>
      <c r="DE88" s="110" t="str">
        <f>IF(D88="","",IF(COUNTIF($F$8:$DA$8,"&gt;=0")-(COUNTIF(G88:DB88,Accueil!$AG$26))&lt;0,0,COUNTIF($F$8:$DA$8,"&gt;=0")-(COUNTIF(G88:DB88,Accueil!$AG$26))))</f>
        <v/>
      </c>
      <c r="DF88" s="11" t="str">
        <f t="shared" si="7"/>
        <v/>
      </c>
      <c r="DG88" s="29" t="str">
        <f t="shared" si="8"/>
        <v/>
      </c>
      <c r="DH88" s="158">
        <f t="shared" si="9"/>
        <v>0</v>
      </c>
      <c r="DI88" s="158">
        <f>IF(ISERROR(VLOOKUP(F88,Accueil!$W$17:$W$22,1,0)),1,0)</f>
        <v>0</v>
      </c>
      <c r="DJ88" s="158">
        <f>IF(ISERROR(VLOOKUP(G88,Accueil!$W$17:$W$22,1,0)),1,0)</f>
        <v>0</v>
      </c>
      <c r="DK88" s="158">
        <f>IF(ISERROR(VLOOKUP(H88,Accueil!$W$17:$W$22,1,0)),1,0)</f>
        <v>0</v>
      </c>
      <c r="DL88" s="158">
        <f>IF(ISERROR(VLOOKUP(I88,Accueil!$W$17:$W$22,1,0)),1,0)</f>
        <v>0</v>
      </c>
      <c r="DM88" s="158">
        <f>IF(ISERROR(VLOOKUP(J88,Accueil!$W$17:$W$22,1,0)),1,0)</f>
        <v>0</v>
      </c>
      <c r="DN88" s="158">
        <f>IF(ISERROR(VLOOKUP(K88,Accueil!$W$17:$W$22,1,0)),1,0)</f>
        <v>0</v>
      </c>
      <c r="DO88" s="158">
        <f>IF(ISERROR(VLOOKUP(L88,Accueil!$W$17:$W$22,1,0)),1,0)</f>
        <v>0</v>
      </c>
      <c r="DP88" s="158">
        <f>IF(ISERROR(VLOOKUP(M88,Accueil!$W$17:$W$22,1,0)),1,0)</f>
        <v>0</v>
      </c>
      <c r="DQ88" s="158">
        <f>IF(ISERROR(VLOOKUP(N88,Accueil!$W$17:$W$22,1,0)),1,0)</f>
        <v>0</v>
      </c>
      <c r="DR88" s="158">
        <f>IF(ISERROR(VLOOKUP(O88,Accueil!$W$17:$W$22,1,0)),1,0)</f>
        <v>0</v>
      </c>
      <c r="DS88" s="158">
        <f>IF(ISERROR(VLOOKUP(P88,Accueil!$W$17:$W$22,1,0)),1,0)</f>
        <v>0</v>
      </c>
      <c r="DT88" s="158">
        <f>IF(ISERROR(VLOOKUP(Q88,Accueil!$W$17:$W$22,1,0)),1,0)</f>
        <v>0</v>
      </c>
      <c r="DU88" s="158">
        <f>IF(ISERROR(VLOOKUP(R88,Accueil!$W$17:$W$22,1,0)),1,0)</f>
        <v>0</v>
      </c>
      <c r="DV88" s="158">
        <f>IF(ISERROR(VLOOKUP(S88,Accueil!$W$17:$W$22,1,0)),1,0)</f>
        <v>0</v>
      </c>
      <c r="DW88" s="158">
        <f>IF(ISERROR(VLOOKUP(T88,Accueil!$W$17:$W$22,1,0)),1,0)</f>
        <v>0</v>
      </c>
      <c r="DX88" s="158">
        <f>IF(ISERROR(VLOOKUP(U88,Accueil!$W$17:$W$22,1,0)),1,0)</f>
        <v>0</v>
      </c>
      <c r="DY88" s="158">
        <f>IF(ISERROR(VLOOKUP(V88,Accueil!$W$17:$W$22,1,0)),1,0)</f>
        <v>0</v>
      </c>
      <c r="DZ88" s="158">
        <f>IF(ISERROR(VLOOKUP(W88,Accueil!$W$17:$W$22,1,0)),1,0)</f>
        <v>0</v>
      </c>
      <c r="EA88" s="158">
        <f>IF(ISERROR(VLOOKUP(X88,Accueil!$W$17:$W$22,1,0)),1,0)</f>
        <v>0</v>
      </c>
      <c r="EB88" s="158">
        <f>IF(ISERROR(VLOOKUP(Y88,Accueil!$W$17:$W$22,1,0)),1,0)</f>
        <v>0</v>
      </c>
      <c r="EC88" s="158">
        <f>IF(ISERROR(VLOOKUP(Z88,Accueil!$W$17:$W$22,1,0)),1,0)</f>
        <v>0</v>
      </c>
      <c r="ED88" s="158">
        <f>IF(ISERROR(VLOOKUP(AA88,Accueil!$W$17:$W$22,1,0)),1,0)</f>
        <v>0</v>
      </c>
      <c r="EE88" s="158">
        <f>IF(ISERROR(VLOOKUP(AB88,Accueil!$W$17:$W$22,1,0)),1,0)</f>
        <v>0</v>
      </c>
      <c r="EF88" s="158">
        <f>IF(ISERROR(VLOOKUP(AC88,Accueil!$W$17:$W$22,1,0)),1,0)</f>
        <v>0</v>
      </c>
      <c r="EG88" s="158">
        <f>IF(ISERROR(VLOOKUP(AD88,Accueil!$W$17:$W$22,1,0)),1,0)</f>
        <v>0</v>
      </c>
      <c r="EH88" s="158">
        <f>IF(ISERROR(VLOOKUP(AE88,Accueil!$W$17:$W$22,1,0)),1,0)</f>
        <v>0</v>
      </c>
      <c r="EI88" s="158">
        <f>IF(ISERROR(VLOOKUP(AF88,Accueil!$W$17:$W$22,1,0)),1,0)</f>
        <v>0</v>
      </c>
      <c r="EJ88" s="158">
        <f>IF(ISERROR(VLOOKUP(AG88,Accueil!$W$17:$W$22,1,0)),1,0)</f>
        <v>0</v>
      </c>
      <c r="EK88" s="158">
        <f>IF(ISERROR(VLOOKUP(AH88,Accueil!$W$17:$W$22,1,0)),1,0)</f>
        <v>0</v>
      </c>
      <c r="EL88" s="158">
        <f>IF(ISERROR(VLOOKUP(AI88,Accueil!$W$17:$W$22,1,0)),1,0)</f>
        <v>0</v>
      </c>
      <c r="EM88" s="158">
        <f>IF(ISERROR(VLOOKUP(AJ88,Accueil!$W$17:$W$22,1,0)),1,0)</f>
        <v>0</v>
      </c>
      <c r="EN88" s="158">
        <f>IF(ISERROR(VLOOKUP(AK88,Accueil!$W$17:$W$22,1,0)),1,0)</f>
        <v>0</v>
      </c>
      <c r="EO88" s="158">
        <f>IF(ISERROR(VLOOKUP(AL88,Accueil!$W$17:$W$22,1,0)),1,0)</f>
        <v>0</v>
      </c>
      <c r="EP88" s="158">
        <f>IF(ISERROR(VLOOKUP(AM88,Accueil!$W$17:$W$22,1,0)),1,0)</f>
        <v>0</v>
      </c>
      <c r="EQ88" s="158">
        <f>IF(ISERROR(VLOOKUP(AN88,Accueil!$W$17:$W$22,1,0)),1,0)</f>
        <v>0</v>
      </c>
      <c r="ER88" s="158">
        <f>IF(ISERROR(VLOOKUP(AO88,Accueil!$W$17:$W$22,1,0)),1,0)</f>
        <v>0</v>
      </c>
      <c r="ES88" s="158">
        <f>IF(ISERROR(VLOOKUP(AP88,Accueil!$W$17:$W$22,1,0)),1,0)</f>
        <v>0</v>
      </c>
      <c r="ET88" s="158">
        <f>IF(ISERROR(VLOOKUP(AQ88,Accueil!$W$17:$W$22,1,0)),1,0)</f>
        <v>0</v>
      </c>
      <c r="EU88" s="158">
        <f>IF(ISERROR(VLOOKUP(AR88,Accueil!$W$17:$W$22,1,0)),1,0)</f>
        <v>0</v>
      </c>
      <c r="EV88" s="158">
        <f>IF(ISERROR(VLOOKUP(AS88,Accueil!$W$17:$W$22,1,0)),1,0)</f>
        <v>0</v>
      </c>
      <c r="EW88" s="158">
        <f>IF(ISERROR(VLOOKUP(AT88,Accueil!$W$17:$W$22,1,0)),1,0)</f>
        <v>0</v>
      </c>
      <c r="EX88" s="158">
        <f>IF(ISERROR(VLOOKUP(AU88,Accueil!$W$17:$W$22,1,0)),1,0)</f>
        <v>0</v>
      </c>
      <c r="EY88" s="158">
        <f>IF(ISERROR(VLOOKUP(AV88,Accueil!$W$17:$W$22,1,0)),1,0)</f>
        <v>0</v>
      </c>
      <c r="EZ88" s="158">
        <f>IF(ISERROR(VLOOKUP(AW88,Accueil!$W$17:$W$22,1,0)),1,0)</f>
        <v>0</v>
      </c>
      <c r="FA88" s="158">
        <f>IF(ISERROR(VLOOKUP(AX88,Accueil!$W$17:$W$22,1,0)),1,0)</f>
        <v>0</v>
      </c>
      <c r="FB88" s="158">
        <f>IF(ISERROR(VLOOKUP(AY88,Accueil!$W$17:$W$22,1,0)),1,0)</f>
        <v>0</v>
      </c>
      <c r="FC88" s="158">
        <f>IF(ISERROR(VLOOKUP(AZ88,Accueil!$W$17:$W$22,1,0)),1,0)</f>
        <v>0</v>
      </c>
      <c r="FD88" s="158">
        <f>IF(ISERROR(VLOOKUP(BA88,Accueil!$W$17:$W$22,1,0)),1,0)</f>
        <v>0</v>
      </c>
      <c r="FE88" s="158">
        <f>IF(ISERROR(VLOOKUP(BB88,Accueil!$W$17:$W$22,1,0)),1,0)</f>
        <v>0</v>
      </c>
      <c r="FF88" s="158">
        <f>IF(ISERROR(VLOOKUP(BC88,Accueil!$W$17:$W$22,1,0)),1,0)</f>
        <v>0</v>
      </c>
      <c r="FG88" s="158">
        <f>IF(ISERROR(VLOOKUP(BD88,Accueil!$W$17:$W$22,1,0)),1,0)</f>
        <v>0</v>
      </c>
      <c r="FH88" s="158">
        <f>IF(ISERROR(VLOOKUP(BE88,Accueil!$W$17:$W$22,1,0)),1,0)</f>
        <v>0</v>
      </c>
      <c r="FI88" s="158">
        <f>IF(ISERROR(VLOOKUP(BF88,Accueil!$W$17:$W$22,1,0)),1,0)</f>
        <v>0</v>
      </c>
      <c r="FJ88" s="158">
        <f>IF(ISERROR(VLOOKUP(BG88,Accueil!$W$17:$W$22,1,0)),1,0)</f>
        <v>0</v>
      </c>
      <c r="FK88" s="158">
        <f>IF(ISERROR(VLOOKUP(BH88,Accueil!$W$17:$W$22,1,0)),1,0)</f>
        <v>0</v>
      </c>
      <c r="FL88" s="158">
        <f>IF(ISERROR(VLOOKUP(BI88,Accueil!$W$17:$W$22,1,0)),1,0)</f>
        <v>0</v>
      </c>
      <c r="FM88" s="158">
        <f>IF(ISERROR(VLOOKUP(BJ88,Accueil!$W$17:$W$22,1,0)),1,0)</f>
        <v>0</v>
      </c>
      <c r="FN88" s="158">
        <f>IF(ISERROR(VLOOKUP(BK88,Accueil!$W$17:$W$22,1,0)),1,0)</f>
        <v>0</v>
      </c>
      <c r="FO88" s="158">
        <f>IF(ISERROR(VLOOKUP(BL88,Accueil!$W$17:$W$22,1,0)),1,0)</f>
        <v>0</v>
      </c>
      <c r="FP88" s="158">
        <f>IF(ISERROR(VLOOKUP(BM88,Accueil!$W$17:$W$22,1,0)),1,0)</f>
        <v>0</v>
      </c>
      <c r="FQ88" s="158">
        <f>IF(ISERROR(VLOOKUP(BN88,Accueil!$W$17:$W$22,1,0)),1,0)</f>
        <v>0</v>
      </c>
      <c r="FR88" s="158">
        <f>IF(ISERROR(VLOOKUP(BO88,Accueil!$W$17:$W$22,1,0)),1,0)</f>
        <v>0</v>
      </c>
      <c r="FS88" s="158">
        <f>IF(ISERROR(VLOOKUP(BP88,Accueil!$W$17:$W$22,1,0)),1,0)</f>
        <v>0</v>
      </c>
      <c r="FT88" s="158">
        <f>IF(ISERROR(VLOOKUP(BQ88,Accueil!$W$17:$W$22,1,0)),1,0)</f>
        <v>0</v>
      </c>
      <c r="FU88" s="158">
        <f>IF(ISERROR(VLOOKUP(BR88,Accueil!$W$17:$W$22,1,0)),1,0)</f>
        <v>0</v>
      </c>
      <c r="FV88" s="158">
        <f>IF(ISERROR(VLOOKUP(BS88,Accueil!$W$17:$W$22,1,0)),1,0)</f>
        <v>0</v>
      </c>
      <c r="FW88" s="158">
        <f>IF(ISERROR(VLOOKUP(BT88,Accueil!$W$17:$W$22,1,0)),1,0)</f>
        <v>0</v>
      </c>
      <c r="FX88" s="158">
        <f>IF(ISERROR(VLOOKUP(BU88,Accueil!$W$17:$W$22,1,0)),1,0)</f>
        <v>0</v>
      </c>
      <c r="FY88" s="158">
        <f>IF(ISERROR(VLOOKUP(BV88,Accueil!$W$17:$W$22,1,0)),1,0)</f>
        <v>0</v>
      </c>
      <c r="FZ88" s="158">
        <f>IF(ISERROR(VLOOKUP(BW88,Accueil!$W$17:$W$22,1,0)),1,0)</f>
        <v>0</v>
      </c>
      <c r="GA88" s="158">
        <f>IF(ISERROR(VLOOKUP(BX88,Accueil!$W$17:$W$22,1,0)),1,0)</f>
        <v>0</v>
      </c>
      <c r="GB88" s="158">
        <f>IF(ISERROR(VLOOKUP(BY88,Accueil!$W$17:$W$22,1,0)),1,0)</f>
        <v>0</v>
      </c>
      <c r="GC88" s="158">
        <f>IF(ISERROR(VLOOKUP(BZ88,Accueil!$W$17:$W$22,1,0)),1,0)</f>
        <v>0</v>
      </c>
      <c r="GD88" s="158">
        <f>IF(ISERROR(VLOOKUP(CA88,Accueil!$W$17:$W$22,1,0)),1,0)</f>
        <v>0</v>
      </c>
      <c r="GE88" s="158">
        <f>IF(ISERROR(VLOOKUP(CB88,Accueil!$W$17:$W$22,1,0)),1,0)</f>
        <v>0</v>
      </c>
      <c r="GF88" s="158">
        <f>IF(ISERROR(VLOOKUP(CC88,Accueil!$W$17:$W$22,1,0)),1,0)</f>
        <v>0</v>
      </c>
      <c r="GG88" s="158">
        <f>IF(ISERROR(VLOOKUP(CD88,Accueil!$W$17:$W$22,1,0)),1,0)</f>
        <v>0</v>
      </c>
      <c r="GH88" s="158">
        <f>IF(ISERROR(VLOOKUP(CE88,Accueil!$W$17:$W$22,1,0)),1,0)</f>
        <v>0</v>
      </c>
      <c r="GI88" s="158">
        <f>IF(ISERROR(VLOOKUP(CF88,Accueil!$W$17:$W$22,1,0)),1,0)</f>
        <v>0</v>
      </c>
      <c r="GJ88" s="158">
        <f>IF(ISERROR(VLOOKUP(CG88,Accueil!$W$17:$W$22,1,0)),1,0)</f>
        <v>0</v>
      </c>
      <c r="GK88" s="158">
        <f>IF(ISERROR(VLOOKUP(CH88,Accueil!$W$17:$W$22,1,0)),1,0)</f>
        <v>0</v>
      </c>
      <c r="GL88" s="158">
        <f>IF(ISERROR(VLOOKUP(CI88,Accueil!$W$17:$W$22,1,0)),1,0)</f>
        <v>0</v>
      </c>
      <c r="GM88" s="158">
        <f>IF(ISERROR(VLOOKUP(CJ88,Accueil!$W$17:$W$22,1,0)),1,0)</f>
        <v>0</v>
      </c>
      <c r="GN88" s="158">
        <f>IF(ISERROR(VLOOKUP(CK88,Accueil!$W$17:$W$22,1,0)),1,0)</f>
        <v>0</v>
      </c>
      <c r="GO88" s="158">
        <f>IF(ISERROR(VLOOKUP(CL88,Accueil!$W$17:$W$22,1,0)),1,0)</f>
        <v>0</v>
      </c>
      <c r="GP88" s="158">
        <f>IF(ISERROR(VLOOKUP(CM88,Accueil!$W$17:$W$22,1,0)),1,0)</f>
        <v>0</v>
      </c>
      <c r="GQ88" s="158">
        <f>IF(ISERROR(VLOOKUP(CN88,Accueil!$W$17:$W$22,1,0)),1,0)</f>
        <v>0</v>
      </c>
      <c r="GR88" s="158">
        <f>IF(ISERROR(VLOOKUP(CO88,Accueil!$W$17:$W$22,1,0)),1,0)</f>
        <v>0</v>
      </c>
      <c r="GS88" s="158">
        <f>IF(ISERROR(VLOOKUP(CP88,Accueil!$W$17:$W$22,1,0)),1,0)</f>
        <v>0</v>
      </c>
      <c r="GT88" s="158">
        <f>IF(ISERROR(VLOOKUP(CQ88,Accueil!$W$17:$W$22,1,0)),1,0)</f>
        <v>0</v>
      </c>
      <c r="GU88" s="158">
        <f>IF(ISERROR(VLOOKUP(CR88,Accueil!$W$17:$W$22,1,0)),1,0)</f>
        <v>0</v>
      </c>
      <c r="GV88" s="158">
        <f>IF(ISERROR(VLOOKUP(CS88,Accueil!$W$17:$W$22,1,0)),1,0)</f>
        <v>0</v>
      </c>
      <c r="GW88" s="158">
        <f>IF(ISERROR(VLOOKUP(CT88,Accueil!$W$17:$W$22,1,0)),1,0)</f>
        <v>0</v>
      </c>
      <c r="GX88" s="158">
        <f>IF(ISERROR(VLOOKUP(CU88,Accueil!$W$17:$W$22,1,0)),1,0)</f>
        <v>0</v>
      </c>
      <c r="GY88" s="158">
        <f>IF(ISERROR(VLOOKUP(CV88,Accueil!$W$17:$W$22,1,0)),1,0)</f>
        <v>0</v>
      </c>
      <c r="GZ88" s="158">
        <f>IF(ISERROR(VLOOKUP(CW88,Accueil!$W$17:$W$22,1,0)),1,0)</f>
        <v>0</v>
      </c>
      <c r="HA88" s="158">
        <f>IF(ISERROR(VLOOKUP(CX88,Accueil!$W$17:$W$22,1,0)),1,0)</f>
        <v>0</v>
      </c>
      <c r="HB88" s="158">
        <f>IF(ISERROR(VLOOKUP(CY88,Accueil!$W$17:$W$22,1,0)),1,0)</f>
        <v>0</v>
      </c>
      <c r="HC88" s="158">
        <f>IF(ISERROR(VLOOKUP(CZ88,Accueil!$W$17:$W$22,1,0)),1,0)</f>
        <v>0</v>
      </c>
      <c r="HD88" s="158">
        <f>IF(ISERROR(VLOOKUP(DA88,Accueil!$W$17:$W$22,1,0)),1,0)</f>
        <v>0</v>
      </c>
    </row>
    <row r="89" spans="1:212" ht="12.75" customHeight="1">
      <c r="A89" s="359" t="str">
        <f>IF(Nom_etab="","",Nom_etab)</f>
        <v/>
      </c>
      <c r="B89" s="12">
        <v>81</v>
      </c>
      <c r="C89" s="26" t="str">
        <f>IF(Accueil!E93="","",Accueil!E93)</f>
        <v/>
      </c>
      <c r="D89" s="27" t="str">
        <f>IF(Accueil!F93="","",Accueil!F93)</f>
        <v/>
      </c>
      <c r="E89" s="83" t="str">
        <f t="shared" si="6"/>
        <v/>
      </c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244"/>
      <c r="AY89" s="244"/>
      <c r="AZ89" s="244"/>
      <c r="BA89" s="244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12">
        <v>81</v>
      </c>
      <c r="DC89" s="11" t="str">
        <f>IF(D89="","",COUNTIF(F89:DA89,Accueil!$AB$28)&amp;" / "&amp;COUNTIF($F$8:$DA$8,"&gt;0")-(COUNTIF(F89:DA89,Accueil!$AG$26)))</f>
        <v/>
      </c>
      <c r="DD89" s="110" t="str">
        <f>IF(D89="","",COUNTIF(F89:DA89,Accueil!$AB$26))</f>
        <v/>
      </c>
      <c r="DE89" s="110" t="str">
        <f>IF(D89="","",IF(COUNTIF($F$8:$DA$8,"&gt;=0")-(COUNTIF(G89:DB89,Accueil!$AG$26))&lt;0,0,COUNTIF($F$8:$DA$8,"&gt;=0")-(COUNTIF(G89:DB89,Accueil!$AG$26))))</f>
        <v/>
      </c>
      <c r="DF89" s="11" t="str">
        <f t="shared" si="7"/>
        <v/>
      </c>
      <c r="DG89" s="29" t="str">
        <f t="shared" si="8"/>
        <v/>
      </c>
      <c r="DH89" s="158">
        <f t="shared" si="9"/>
        <v>0</v>
      </c>
      <c r="DI89" s="158">
        <f>IF(ISERROR(VLOOKUP(F89,Accueil!$W$17:$W$22,1,0)),1,0)</f>
        <v>0</v>
      </c>
      <c r="DJ89" s="158">
        <f>IF(ISERROR(VLOOKUP(G89,Accueil!$W$17:$W$22,1,0)),1,0)</f>
        <v>0</v>
      </c>
      <c r="DK89" s="158">
        <f>IF(ISERROR(VLOOKUP(H89,Accueil!$W$17:$W$22,1,0)),1,0)</f>
        <v>0</v>
      </c>
      <c r="DL89" s="158">
        <f>IF(ISERROR(VLOOKUP(I89,Accueil!$W$17:$W$22,1,0)),1,0)</f>
        <v>0</v>
      </c>
      <c r="DM89" s="158">
        <f>IF(ISERROR(VLOOKUP(J89,Accueil!$W$17:$W$22,1,0)),1,0)</f>
        <v>0</v>
      </c>
      <c r="DN89" s="158">
        <f>IF(ISERROR(VLOOKUP(K89,Accueil!$W$17:$W$22,1,0)),1,0)</f>
        <v>0</v>
      </c>
      <c r="DO89" s="158">
        <f>IF(ISERROR(VLOOKUP(L89,Accueil!$W$17:$W$22,1,0)),1,0)</f>
        <v>0</v>
      </c>
      <c r="DP89" s="158">
        <f>IF(ISERROR(VLOOKUP(M89,Accueil!$W$17:$W$22,1,0)),1,0)</f>
        <v>0</v>
      </c>
      <c r="DQ89" s="158">
        <f>IF(ISERROR(VLOOKUP(N89,Accueil!$W$17:$W$22,1,0)),1,0)</f>
        <v>0</v>
      </c>
      <c r="DR89" s="158">
        <f>IF(ISERROR(VLOOKUP(O89,Accueil!$W$17:$W$22,1,0)),1,0)</f>
        <v>0</v>
      </c>
      <c r="DS89" s="158">
        <f>IF(ISERROR(VLOOKUP(P89,Accueil!$W$17:$W$22,1,0)),1,0)</f>
        <v>0</v>
      </c>
      <c r="DT89" s="158">
        <f>IF(ISERROR(VLOOKUP(Q89,Accueil!$W$17:$W$22,1,0)),1,0)</f>
        <v>0</v>
      </c>
      <c r="DU89" s="158">
        <f>IF(ISERROR(VLOOKUP(R89,Accueil!$W$17:$W$22,1,0)),1,0)</f>
        <v>0</v>
      </c>
      <c r="DV89" s="158">
        <f>IF(ISERROR(VLOOKUP(S89,Accueil!$W$17:$W$22,1,0)),1,0)</f>
        <v>0</v>
      </c>
      <c r="DW89" s="158">
        <f>IF(ISERROR(VLOOKUP(T89,Accueil!$W$17:$W$22,1,0)),1,0)</f>
        <v>0</v>
      </c>
      <c r="DX89" s="158">
        <f>IF(ISERROR(VLOOKUP(U89,Accueil!$W$17:$W$22,1,0)),1,0)</f>
        <v>0</v>
      </c>
      <c r="DY89" s="158">
        <f>IF(ISERROR(VLOOKUP(V89,Accueil!$W$17:$W$22,1,0)),1,0)</f>
        <v>0</v>
      </c>
      <c r="DZ89" s="158">
        <f>IF(ISERROR(VLOOKUP(W89,Accueil!$W$17:$W$22,1,0)),1,0)</f>
        <v>0</v>
      </c>
      <c r="EA89" s="158">
        <f>IF(ISERROR(VLOOKUP(X89,Accueil!$W$17:$W$22,1,0)),1,0)</f>
        <v>0</v>
      </c>
      <c r="EB89" s="158">
        <f>IF(ISERROR(VLOOKUP(Y89,Accueil!$W$17:$W$22,1,0)),1,0)</f>
        <v>0</v>
      </c>
      <c r="EC89" s="158">
        <f>IF(ISERROR(VLOOKUP(Z89,Accueil!$W$17:$W$22,1,0)),1,0)</f>
        <v>0</v>
      </c>
      <c r="ED89" s="158">
        <f>IF(ISERROR(VLOOKUP(AA89,Accueil!$W$17:$W$22,1,0)),1,0)</f>
        <v>0</v>
      </c>
      <c r="EE89" s="158">
        <f>IF(ISERROR(VLOOKUP(AB89,Accueil!$W$17:$W$22,1,0)),1,0)</f>
        <v>0</v>
      </c>
      <c r="EF89" s="158">
        <f>IF(ISERROR(VLOOKUP(AC89,Accueil!$W$17:$W$22,1,0)),1,0)</f>
        <v>0</v>
      </c>
      <c r="EG89" s="158">
        <f>IF(ISERROR(VLOOKUP(AD89,Accueil!$W$17:$W$22,1,0)),1,0)</f>
        <v>0</v>
      </c>
      <c r="EH89" s="158">
        <f>IF(ISERROR(VLOOKUP(AE89,Accueil!$W$17:$W$22,1,0)),1,0)</f>
        <v>0</v>
      </c>
      <c r="EI89" s="158">
        <f>IF(ISERROR(VLOOKUP(AF89,Accueil!$W$17:$W$22,1,0)),1,0)</f>
        <v>0</v>
      </c>
      <c r="EJ89" s="158">
        <f>IF(ISERROR(VLOOKUP(AG89,Accueil!$W$17:$W$22,1,0)),1,0)</f>
        <v>0</v>
      </c>
      <c r="EK89" s="158">
        <f>IF(ISERROR(VLOOKUP(AH89,Accueil!$W$17:$W$22,1,0)),1,0)</f>
        <v>0</v>
      </c>
      <c r="EL89" s="158">
        <f>IF(ISERROR(VLOOKUP(AI89,Accueil!$W$17:$W$22,1,0)),1,0)</f>
        <v>0</v>
      </c>
      <c r="EM89" s="158">
        <f>IF(ISERROR(VLOOKUP(AJ89,Accueil!$W$17:$W$22,1,0)),1,0)</f>
        <v>0</v>
      </c>
      <c r="EN89" s="158">
        <f>IF(ISERROR(VLOOKUP(AK89,Accueil!$W$17:$W$22,1,0)),1,0)</f>
        <v>0</v>
      </c>
      <c r="EO89" s="158">
        <f>IF(ISERROR(VLOOKUP(AL89,Accueil!$W$17:$W$22,1,0)),1,0)</f>
        <v>0</v>
      </c>
      <c r="EP89" s="158">
        <f>IF(ISERROR(VLOOKUP(AM89,Accueil!$W$17:$W$22,1,0)),1,0)</f>
        <v>0</v>
      </c>
      <c r="EQ89" s="158">
        <f>IF(ISERROR(VLOOKUP(AN89,Accueil!$W$17:$W$22,1,0)),1,0)</f>
        <v>0</v>
      </c>
      <c r="ER89" s="158">
        <f>IF(ISERROR(VLOOKUP(AO89,Accueil!$W$17:$W$22,1,0)),1,0)</f>
        <v>0</v>
      </c>
      <c r="ES89" s="158">
        <f>IF(ISERROR(VLOOKUP(AP89,Accueil!$W$17:$W$22,1,0)),1,0)</f>
        <v>0</v>
      </c>
      <c r="ET89" s="158">
        <f>IF(ISERROR(VLOOKUP(AQ89,Accueil!$W$17:$W$22,1,0)),1,0)</f>
        <v>0</v>
      </c>
      <c r="EU89" s="158">
        <f>IF(ISERROR(VLOOKUP(AR89,Accueil!$W$17:$W$22,1,0)),1,0)</f>
        <v>0</v>
      </c>
      <c r="EV89" s="158">
        <f>IF(ISERROR(VLOOKUP(AS89,Accueil!$W$17:$W$22,1,0)),1,0)</f>
        <v>0</v>
      </c>
      <c r="EW89" s="158">
        <f>IF(ISERROR(VLOOKUP(AT89,Accueil!$W$17:$W$22,1,0)),1,0)</f>
        <v>0</v>
      </c>
      <c r="EX89" s="158">
        <f>IF(ISERROR(VLOOKUP(AU89,Accueil!$W$17:$W$22,1,0)),1,0)</f>
        <v>0</v>
      </c>
      <c r="EY89" s="158">
        <f>IF(ISERROR(VLOOKUP(AV89,Accueil!$W$17:$W$22,1,0)),1,0)</f>
        <v>0</v>
      </c>
      <c r="EZ89" s="158">
        <f>IF(ISERROR(VLOOKUP(AW89,Accueil!$W$17:$W$22,1,0)),1,0)</f>
        <v>0</v>
      </c>
      <c r="FA89" s="158">
        <f>IF(ISERROR(VLOOKUP(AX89,Accueil!$W$17:$W$22,1,0)),1,0)</f>
        <v>0</v>
      </c>
      <c r="FB89" s="158">
        <f>IF(ISERROR(VLOOKUP(AY89,Accueil!$W$17:$W$22,1,0)),1,0)</f>
        <v>0</v>
      </c>
      <c r="FC89" s="158">
        <f>IF(ISERROR(VLOOKUP(AZ89,Accueil!$W$17:$W$22,1,0)),1,0)</f>
        <v>0</v>
      </c>
      <c r="FD89" s="158">
        <f>IF(ISERROR(VLOOKUP(BA89,Accueil!$W$17:$W$22,1,0)),1,0)</f>
        <v>0</v>
      </c>
      <c r="FE89" s="158">
        <f>IF(ISERROR(VLOOKUP(BB89,Accueil!$W$17:$W$22,1,0)),1,0)</f>
        <v>0</v>
      </c>
      <c r="FF89" s="158">
        <f>IF(ISERROR(VLOOKUP(BC89,Accueil!$W$17:$W$22,1,0)),1,0)</f>
        <v>0</v>
      </c>
      <c r="FG89" s="158">
        <f>IF(ISERROR(VLOOKUP(BD89,Accueil!$W$17:$W$22,1,0)),1,0)</f>
        <v>0</v>
      </c>
      <c r="FH89" s="158">
        <f>IF(ISERROR(VLOOKUP(BE89,Accueil!$W$17:$W$22,1,0)),1,0)</f>
        <v>0</v>
      </c>
      <c r="FI89" s="158">
        <f>IF(ISERROR(VLOOKUP(BF89,Accueil!$W$17:$W$22,1,0)),1,0)</f>
        <v>0</v>
      </c>
      <c r="FJ89" s="158">
        <f>IF(ISERROR(VLOOKUP(BG89,Accueil!$W$17:$W$22,1,0)),1,0)</f>
        <v>0</v>
      </c>
      <c r="FK89" s="158">
        <f>IF(ISERROR(VLOOKUP(BH89,Accueil!$W$17:$W$22,1,0)),1,0)</f>
        <v>0</v>
      </c>
      <c r="FL89" s="158">
        <f>IF(ISERROR(VLOOKUP(BI89,Accueil!$W$17:$W$22,1,0)),1,0)</f>
        <v>0</v>
      </c>
      <c r="FM89" s="158">
        <f>IF(ISERROR(VLOOKUP(BJ89,Accueil!$W$17:$W$22,1,0)),1,0)</f>
        <v>0</v>
      </c>
      <c r="FN89" s="158">
        <f>IF(ISERROR(VLOOKUP(BK89,Accueil!$W$17:$W$22,1,0)),1,0)</f>
        <v>0</v>
      </c>
      <c r="FO89" s="158">
        <f>IF(ISERROR(VLOOKUP(BL89,Accueil!$W$17:$W$22,1,0)),1,0)</f>
        <v>0</v>
      </c>
      <c r="FP89" s="158">
        <f>IF(ISERROR(VLOOKUP(BM89,Accueil!$W$17:$W$22,1,0)),1,0)</f>
        <v>0</v>
      </c>
      <c r="FQ89" s="158">
        <f>IF(ISERROR(VLOOKUP(BN89,Accueil!$W$17:$W$22,1,0)),1,0)</f>
        <v>0</v>
      </c>
      <c r="FR89" s="158">
        <f>IF(ISERROR(VLOOKUP(BO89,Accueil!$W$17:$W$22,1,0)),1,0)</f>
        <v>0</v>
      </c>
      <c r="FS89" s="158">
        <f>IF(ISERROR(VLOOKUP(BP89,Accueil!$W$17:$W$22,1,0)),1,0)</f>
        <v>0</v>
      </c>
      <c r="FT89" s="158">
        <f>IF(ISERROR(VLOOKUP(BQ89,Accueil!$W$17:$W$22,1,0)),1,0)</f>
        <v>0</v>
      </c>
      <c r="FU89" s="158">
        <f>IF(ISERROR(VLOOKUP(BR89,Accueil!$W$17:$W$22,1,0)),1,0)</f>
        <v>0</v>
      </c>
      <c r="FV89" s="158">
        <f>IF(ISERROR(VLOOKUP(BS89,Accueil!$W$17:$W$22,1,0)),1,0)</f>
        <v>0</v>
      </c>
      <c r="FW89" s="158">
        <f>IF(ISERROR(VLOOKUP(BT89,Accueil!$W$17:$W$22,1,0)),1,0)</f>
        <v>0</v>
      </c>
      <c r="FX89" s="158">
        <f>IF(ISERROR(VLOOKUP(BU89,Accueil!$W$17:$W$22,1,0)),1,0)</f>
        <v>0</v>
      </c>
      <c r="FY89" s="158">
        <f>IF(ISERROR(VLOOKUP(BV89,Accueil!$W$17:$W$22,1,0)),1,0)</f>
        <v>0</v>
      </c>
      <c r="FZ89" s="158">
        <f>IF(ISERROR(VLOOKUP(BW89,Accueil!$W$17:$W$22,1,0)),1,0)</f>
        <v>0</v>
      </c>
      <c r="GA89" s="158">
        <f>IF(ISERROR(VLOOKUP(BX89,Accueil!$W$17:$W$22,1,0)),1,0)</f>
        <v>0</v>
      </c>
      <c r="GB89" s="158">
        <f>IF(ISERROR(VLOOKUP(BY89,Accueil!$W$17:$W$22,1,0)),1,0)</f>
        <v>0</v>
      </c>
      <c r="GC89" s="158">
        <f>IF(ISERROR(VLOOKUP(BZ89,Accueil!$W$17:$W$22,1,0)),1,0)</f>
        <v>0</v>
      </c>
      <c r="GD89" s="158">
        <f>IF(ISERROR(VLOOKUP(CA89,Accueil!$W$17:$W$22,1,0)),1,0)</f>
        <v>0</v>
      </c>
      <c r="GE89" s="158">
        <f>IF(ISERROR(VLOOKUP(CB89,Accueil!$W$17:$W$22,1,0)),1,0)</f>
        <v>0</v>
      </c>
      <c r="GF89" s="158">
        <f>IF(ISERROR(VLOOKUP(CC89,Accueil!$W$17:$W$22,1,0)),1,0)</f>
        <v>0</v>
      </c>
      <c r="GG89" s="158">
        <f>IF(ISERROR(VLOOKUP(CD89,Accueil!$W$17:$W$22,1,0)),1,0)</f>
        <v>0</v>
      </c>
      <c r="GH89" s="158">
        <f>IF(ISERROR(VLOOKUP(CE89,Accueil!$W$17:$W$22,1,0)),1,0)</f>
        <v>0</v>
      </c>
      <c r="GI89" s="158">
        <f>IF(ISERROR(VLOOKUP(CF89,Accueil!$W$17:$W$22,1,0)),1,0)</f>
        <v>0</v>
      </c>
      <c r="GJ89" s="158">
        <f>IF(ISERROR(VLOOKUP(CG89,Accueil!$W$17:$W$22,1,0)),1,0)</f>
        <v>0</v>
      </c>
      <c r="GK89" s="158">
        <f>IF(ISERROR(VLOOKUP(CH89,Accueil!$W$17:$W$22,1,0)),1,0)</f>
        <v>0</v>
      </c>
      <c r="GL89" s="158">
        <f>IF(ISERROR(VLOOKUP(CI89,Accueil!$W$17:$W$22,1,0)),1,0)</f>
        <v>0</v>
      </c>
      <c r="GM89" s="158">
        <f>IF(ISERROR(VLOOKUP(CJ89,Accueil!$W$17:$W$22,1,0)),1,0)</f>
        <v>0</v>
      </c>
      <c r="GN89" s="158">
        <f>IF(ISERROR(VLOOKUP(CK89,Accueil!$W$17:$W$22,1,0)),1,0)</f>
        <v>0</v>
      </c>
      <c r="GO89" s="158">
        <f>IF(ISERROR(VLOOKUP(CL89,Accueil!$W$17:$W$22,1,0)),1,0)</f>
        <v>0</v>
      </c>
      <c r="GP89" s="158">
        <f>IF(ISERROR(VLOOKUP(CM89,Accueil!$W$17:$W$22,1,0)),1,0)</f>
        <v>0</v>
      </c>
      <c r="GQ89" s="158">
        <f>IF(ISERROR(VLOOKUP(CN89,Accueil!$W$17:$W$22,1,0)),1,0)</f>
        <v>0</v>
      </c>
      <c r="GR89" s="158">
        <f>IF(ISERROR(VLOOKUP(CO89,Accueil!$W$17:$W$22,1,0)),1,0)</f>
        <v>0</v>
      </c>
      <c r="GS89" s="158">
        <f>IF(ISERROR(VLOOKUP(CP89,Accueil!$W$17:$W$22,1,0)),1,0)</f>
        <v>0</v>
      </c>
      <c r="GT89" s="158">
        <f>IF(ISERROR(VLOOKUP(CQ89,Accueil!$W$17:$W$22,1,0)),1,0)</f>
        <v>0</v>
      </c>
      <c r="GU89" s="158">
        <f>IF(ISERROR(VLOOKUP(CR89,Accueil!$W$17:$W$22,1,0)),1,0)</f>
        <v>0</v>
      </c>
      <c r="GV89" s="158">
        <f>IF(ISERROR(VLOOKUP(CS89,Accueil!$W$17:$W$22,1,0)),1,0)</f>
        <v>0</v>
      </c>
      <c r="GW89" s="158">
        <f>IF(ISERROR(VLOOKUP(CT89,Accueil!$W$17:$W$22,1,0)),1,0)</f>
        <v>0</v>
      </c>
      <c r="GX89" s="158">
        <f>IF(ISERROR(VLOOKUP(CU89,Accueil!$W$17:$W$22,1,0)),1,0)</f>
        <v>0</v>
      </c>
      <c r="GY89" s="158">
        <f>IF(ISERROR(VLOOKUP(CV89,Accueil!$W$17:$W$22,1,0)),1,0)</f>
        <v>0</v>
      </c>
      <c r="GZ89" s="158">
        <f>IF(ISERROR(VLOOKUP(CW89,Accueil!$W$17:$W$22,1,0)),1,0)</f>
        <v>0</v>
      </c>
      <c r="HA89" s="158">
        <f>IF(ISERROR(VLOOKUP(CX89,Accueil!$W$17:$W$22,1,0)),1,0)</f>
        <v>0</v>
      </c>
      <c r="HB89" s="158">
        <f>IF(ISERROR(VLOOKUP(CY89,Accueil!$W$17:$W$22,1,0)),1,0)</f>
        <v>0</v>
      </c>
      <c r="HC89" s="158">
        <f>IF(ISERROR(VLOOKUP(CZ89,Accueil!$W$17:$W$22,1,0)),1,0)</f>
        <v>0</v>
      </c>
      <c r="HD89" s="158">
        <f>IF(ISERROR(VLOOKUP(DA89,Accueil!$W$17:$W$22,1,0)),1,0)</f>
        <v>0</v>
      </c>
    </row>
    <row r="90" spans="1:212" ht="12.75" customHeight="1">
      <c r="A90" s="360"/>
      <c r="B90" s="12">
        <v>82</v>
      </c>
      <c r="C90" s="26" t="str">
        <f>IF(Accueil!E94="","",Accueil!E94)</f>
        <v/>
      </c>
      <c r="D90" s="27" t="str">
        <f>IF(Accueil!F94="","",Accueil!F94)</f>
        <v/>
      </c>
      <c r="E90" s="83" t="str">
        <f t="shared" si="6"/>
        <v/>
      </c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4"/>
      <c r="AZ90" s="244"/>
      <c r="BA90" s="244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12">
        <v>82</v>
      </c>
      <c r="DC90" s="11" t="str">
        <f>IF(D90="","",COUNTIF(F90:DA90,Accueil!$AB$28)&amp;" / "&amp;COUNTIF($F$8:$DA$8,"&gt;0")-(COUNTIF(F90:DA90,Accueil!$AG$26)))</f>
        <v/>
      </c>
      <c r="DD90" s="110" t="str">
        <f>IF(D90="","",COUNTIF(F90:DA90,Accueil!$AB$26))</f>
        <v/>
      </c>
      <c r="DE90" s="110" t="str">
        <f>IF(D90="","",IF(COUNTIF($F$8:$DA$8,"&gt;=0")-(COUNTIF(G90:DB90,Accueil!$AG$26))&lt;0,0,COUNTIF($F$8:$DA$8,"&gt;=0")-(COUNTIF(G90:DB90,Accueil!$AG$26))))</f>
        <v/>
      </c>
      <c r="DF90" s="11" t="str">
        <f t="shared" si="7"/>
        <v/>
      </c>
      <c r="DG90" s="29" t="str">
        <f t="shared" si="8"/>
        <v/>
      </c>
      <c r="DH90" s="158">
        <f t="shared" si="9"/>
        <v>0</v>
      </c>
      <c r="DI90" s="158">
        <f>IF(ISERROR(VLOOKUP(F90,Accueil!$W$17:$W$22,1,0)),1,0)</f>
        <v>0</v>
      </c>
      <c r="DJ90" s="158">
        <f>IF(ISERROR(VLOOKUP(G90,Accueil!$W$17:$W$22,1,0)),1,0)</f>
        <v>0</v>
      </c>
      <c r="DK90" s="158">
        <f>IF(ISERROR(VLOOKUP(H90,Accueil!$W$17:$W$22,1,0)),1,0)</f>
        <v>0</v>
      </c>
      <c r="DL90" s="158">
        <f>IF(ISERROR(VLOOKUP(I90,Accueil!$W$17:$W$22,1,0)),1,0)</f>
        <v>0</v>
      </c>
      <c r="DM90" s="158">
        <f>IF(ISERROR(VLOOKUP(J90,Accueil!$W$17:$W$22,1,0)),1,0)</f>
        <v>0</v>
      </c>
      <c r="DN90" s="158">
        <f>IF(ISERROR(VLOOKUP(K90,Accueil!$W$17:$W$22,1,0)),1,0)</f>
        <v>0</v>
      </c>
      <c r="DO90" s="158">
        <f>IF(ISERROR(VLOOKUP(L90,Accueil!$W$17:$W$22,1,0)),1,0)</f>
        <v>0</v>
      </c>
      <c r="DP90" s="158">
        <f>IF(ISERROR(VLOOKUP(M90,Accueil!$W$17:$W$22,1,0)),1,0)</f>
        <v>0</v>
      </c>
      <c r="DQ90" s="158">
        <f>IF(ISERROR(VLOOKUP(N90,Accueil!$W$17:$W$22,1,0)),1,0)</f>
        <v>0</v>
      </c>
      <c r="DR90" s="158">
        <f>IF(ISERROR(VLOOKUP(O90,Accueil!$W$17:$W$22,1,0)),1,0)</f>
        <v>0</v>
      </c>
      <c r="DS90" s="158">
        <f>IF(ISERROR(VLOOKUP(P90,Accueil!$W$17:$W$22,1,0)),1,0)</f>
        <v>0</v>
      </c>
      <c r="DT90" s="158">
        <f>IF(ISERROR(VLOOKUP(Q90,Accueil!$W$17:$W$22,1,0)),1,0)</f>
        <v>0</v>
      </c>
      <c r="DU90" s="158">
        <f>IF(ISERROR(VLOOKUP(R90,Accueil!$W$17:$W$22,1,0)),1,0)</f>
        <v>0</v>
      </c>
      <c r="DV90" s="158">
        <f>IF(ISERROR(VLOOKUP(S90,Accueil!$W$17:$W$22,1,0)),1,0)</f>
        <v>0</v>
      </c>
      <c r="DW90" s="158">
        <f>IF(ISERROR(VLOOKUP(T90,Accueil!$W$17:$W$22,1,0)),1,0)</f>
        <v>0</v>
      </c>
      <c r="DX90" s="158">
        <f>IF(ISERROR(VLOOKUP(U90,Accueil!$W$17:$W$22,1,0)),1,0)</f>
        <v>0</v>
      </c>
      <c r="DY90" s="158">
        <f>IF(ISERROR(VLOOKUP(V90,Accueil!$W$17:$W$22,1,0)),1,0)</f>
        <v>0</v>
      </c>
      <c r="DZ90" s="158">
        <f>IF(ISERROR(VLOOKUP(W90,Accueil!$W$17:$W$22,1,0)),1,0)</f>
        <v>0</v>
      </c>
      <c r="EA90" s="158">
        <f>IF(ISERROR(VLOOKUP(X90,Accueil!$W$17:$W$22,1,0)),1,0)</f>
        <v>0</v>
      </c>
      <c r="EB90" s="158">
        <f>IF(ISERROR(VLOOKUP(Y90,Accueil!$W$17:$W$22,1,0)),1,0)</f>
        <v>0</v>
      </c>
      <c r="EC90" s="158">
        <f>IF(ISERROR(VLOOKUP(Z90,Accueil!$W$17:$W$22,1,0)),1,0)</f>
        <v>0</v>
      </c>
      <c r="ED90" s="158">
        <f>IF(ISERROR(VLOOKUP(AA90,Accueil!$W$17:$W$22,1,0)),1,0)</f>
        <v>0</v>
      </c>
      <c r="EE90" s="158">
        <f>IF(ISERROR(VLOOKUP(AB90,Accueil!$W$17:$W$22,1,0)),1,0)</f>
        <v>0</v>
      </c>
      <c r="EF90" s="158">
        <f>IF(ISERROR(VLOOKUP(AC90,Accueil!$W$17:$W$22,1,0)),1,0)</f>
        <v>0</v>
      </c>
      <c r="EG90" s="158">
        <f>IF(ISERROR(VLOOKUP(AD90,Accueil!$W$17:$W$22,1,0)),1,0)</f>
        <v>0</v>
      </c>
      <c r="EH90" s="158">
        <f>IF(ISERROR(VLOOKUP(AE90,Accueil!$W$17:$W$22,1,0)),1,0)</f>
        <v>0</v>
      </c>
      <c r="EI90" s="158">
        <f>IF(ISERROR(VLOOKUP(AF90,Accueil!$W$17:$W$22,1,0)),1,0)</f>
        <v>0</v>
      </c>
      <c r="EJ90" s="158">
        <f>IF(ISERROR(VLOOKUP(AG90,Accueil!$W$17:$W$22,1,0)),1,0)</f>
        <v>0</v>
      </c>
      <c r="EK90" s="158">
        <f>IF(ISERROR(VLOOKUP(AH90,Accueil!$W$17:$W$22,1,0)),1,0)</f>
        <v>0</v>
      </c>
      <c r="EL90" s="158">
        <f>IF(ISERROR(VLOOKUP(AI90,Accueil!$W$17:$W$22,1,0)),1,0)</f>
        <v>0</v>
      </c>
      <c r="EM90" s="158">
        <f>IF(ISERROR(VLOOKUP(AJ90,Accueil!$W$17:$W$22,1,0)),1,0)</f>
        <v>0</v>
      </c>
      <c r="EN90" s="158">
        <f>IF(ISERROR(VLOOKUP(AK90,Accueil!$W$17:$W$22,1,0)),1,0)</f>
        <v>0</v>
      </c>
      <c r="EO90" s="158">
        <f>IF(ISERROR(VLOOKUP(AL90,Accueil!$W$17:$W$22,1,0)),1,0)</f>
        <v>0</v>
      </c>
      <c r="EP90" s="158">
        <f>IF(ISERROR(VLOOKUP(AM90,Accueil!$W$17:$W$22,1,0)),1,0)</f>
        <v>0</v>
      </c>
      <c r="EQ90" s="158">
        <f>IF(ISERROR(VLOOKUP(AN90,Accueil!$W$17:$W$22,1,0)),1,0)</f>
        <v>0</v>
      </c>
      <c r="ER90" s="158">
        <f>IF(ISERROR(VLOOKUP(AO90,Accueil!$W$17:$W$22,1,0)),1,0)</f>
        <v>0</v>
      </c>
      <c r="ES90" s="158">
        <f>IF(ISERROR(VLOOKUP(AP90,Accueil!$W$17:$W$22,1,0)),1,0)</f>
        <v>0</v>
      </c>
      <c r="ET90" s="158">
        <f>IF(ISERROR(VLOOKUP(AQ90,Accueil!$W$17:$W$22,1,0)),1,0)</f>
        <v>0</v>
      </c>
      <c r="EU90" s="158">
        <f>IF(ISERROR(VLOOKUP(AR90,Accueil!$W$17:$W$22,1,0)),1,0)</f>
        <v>0</v>
      </c>
      <c r="EV90" s="158">
        <f>IF(ISERROR(VLOOKUP(AS90,Accueil!$W$17:$W$22,1,0)),1,0)</f>
        <v>0</v>
      </c>
      <c r="EW90" s="158">
        <f>IF(ISERROR(VLOOKUP(AT90,Accueil!$W$17:$W$22,1,0)),1,0)</f>
        <v>0</v>
      </c>
      <c r="EX90" s="158">
        <f>IF(ISERROR(VLOOKUP(AU90,Accueil!$W$17:$W$22,1,0)),1,0)</f>
        <v>0</v>
      </c>
      <c r="EY90" s="158">
        <f>IF(ISERROR(VLOOKUP(AV90,Accueil!$W$17:$W$22,1,0)),1,0)</f>
        <v>0</v>
      </c>
      <c r="EZ90" s="158">
        <f>IF(ISERROR(VLOOKUP(AW90,Accueil!$W$17:$W$22,1,0)),1,0)</f>
        <v>0</v>
      </c>
      <c r="FA90" s="158">
        <f>IF(ISERROR(VLOOKUP(AX90,Accueil!$W$17:$W$22,1,0)),1,0)</f>
        <v>0</v>
      </c>
      <c r="FB90" s="158">
        <f>IF(ISERROR(VLOOKUP(AY90,Accueil!$W$17:$W$22,1,0)),1,0)</f>
        <v>0</v>
      </c>
      <c r="FC90" s="158">
        <f>IF(ISERROR(VLOOKUP(AZ90,Accueil!$W$17:$W$22,1,0)),1,0)</f>
        <v>0</v>
      </c>
      <c r="FD90" s="158">
        <f>IF(ISERROR(VLOOKUP(BA90,Accueil!$W$17:$W$22,1,0)),1,0)</f>
        <v>0</v>
      </c>
      <c r="FE90" s="158">
        <f>IF(ISERROR(VLOOKUP(BB90,Accueil!$W$17:$W$22,1,0)),1,0)</f>
        <v>0</v>
      </c>
      <c r="FF90" s="158">
        <f>IF(ISERROR(VLOOKUP(BC90,Accueil!$W$17:$W$22,1,0)),1,0)</f>
        <v>0</v>
      </c>
      <c r="FG90" s="158">
        <f>IF(ISERROR(VLOOKUP(BD90,Accueil!$W$17:$W$22,1,0)),1,0)</f>
        <v>0</v>
      </c>
      <c r="FH90" s="158">
        <f>IF(ISERROR(VLOOKUP(BE90,Accueil!$W$17:$W$22,1,0)),1,0)</f>
        <v>0</v>
      </c>
      <c r="FI90" s="158">
        <f>IF(ISERROR(VLOOKUP(BF90,Accueil!$W$17:$W$22,1,0)),1,0)</f>
        <v>0</v>
      </c>
      <c r="FJ90" s="158">
        <f>IF(ISERROR(VLOOKUP(BG90,Accueil!$W$17:$W$22,1,0)),1,0)</f>
        <v>0</v>
      </c>
      <c r="FK90" s="158">
        <f>IF(ISERROR(VLOOKUP(BH90,Accueil!$W$17:$W$22,1,0)),1,0)</f>
        <v>0</v>
      </c>
      <c r="FL90" s="158">
        <f>IF(ISERROR(VLOOKUP(BI90,Accueil!$W$17:$W$22,1,0)),1,0)</f>
        <v>0</v>
      </c>
      <c r="FM90" s="158">
        <f>IF(ISERROR(VLOOKUP(BJ90,Accueil!$W$17:$W$22,1,0)),1,0)</f>
        <v>0</v>
      </c>
      <c r="FN90" s="158">
        <f>IF(ISERROR(VLOOKUP(BK90,Accueil!$W$17:$W$22,1,0)),1,0)</f>
        <v>0</v>
      </c>
      <c r="FO90" s="158">
        <f>IF(ISERROR(VLOOKUP(BL90,Accueil!$W$17:$W$22,1,0)),1,0)</f>
        <v>0</v>
      </c>
      <c r="FP90" s="158">
        <f>IF(ISERROR(VLOOKUP(BM90,Accueil!$W$17:$W$22,1,0)),1,0)</f>
        <v>0</v>
      </c>
      <c r="FQ90" s="158">
        <f>IF(ISERROR(VLOOKUP(BN90,Accueil!$W$17:$W$22,1,0)),1,0)</f>
        <v>0</v>
      </c>
      <c r="FR90" s="158">
        <f>IF(ISERROR(VLOOKUP(BO90,Accueil!$W$17:$W$22,1,0)),1,0)</f>
        <v>0</v>
      </c>
      <c r="FS90" s="158">
        <f>IF(ISERROR(VLOOKUP(BP90,Accueil!$W$17:$W$22,1,0)),1,0)</f>
        <v>0</v>
      </c>
      <c r="FT90" s="158">
        <f>IF(ISERROR(VLOOKUP(BQ90,Accueil!$W$17:$W$22,1,0)),1,0)</f>
        <v>0</v>
      </c>
      <c r="FU90" s="158">
        <f>IF(ISERROR(VLOOKUP(BR90,Accueil!$W$17:$W$22,1,0)),1,0)</f>
        <v>0</v>
      </c>
      <c r="FV90" s="158">
        <f>IF(ISERROR(VLOOKUP(BS90,Accueil!$W$17:$W$22,1,0)),1,0)</f>
        <v>0</v>
      </c>
      <c r="FW90" s="158">
        <f>IF(ISERROR(VLOOKUP(BT90,Accueil!$W$17:$W$22,1,0)),1,0)</f>
        <v>0</v>
      </c>
      <c r="FX90" s="158">
        <f>IF(ISERROR(VLOOKUP(BU90,Accueil!$W$17:$W$22,1,0)),1,0)</f>
        <v>0</v>
      </c>
      <c r="FY90" s="158">
        <f>IF(ISERROR(VLOOKUP(BV90,Accueil!$W$17:$W$22,1,0)),1,0)</f>
        <v>0</v>
      </c>
      <c r="FZ90" s="158">
        <f>IF(ISERROR(VLOOKUP(BW90,Accueil!$W$17:$W$22,1,0)),1,0)</f>
        <v>0</v>
      </c>
      <c r="GA90" s="158">
        <f>IF(ISERROR(VLOOKUP(BX90,Accueil!$W$17:$W$22,1,0)),1,0)</f>
        <v>0</v>
      </c>
      <c r="GB90" s="158">
        <f>IF(ISERROR(VLOOKUP(BY90,Accueil!$W$17:$W$22,1,0)),1,0)</f>
        <v>0</v>
      </c>
      <c r="GC90" s="158">
        <f>IF(ISERROR(VLOOKUP(BZ90,Accueil!$W$17:$W$22,1,0)),1,0)</f>
        <v>0</v>
      </c>
      <c r="GD90" s="158">
        <f>IF(ISERROR(VLOOKUP(CA90,Accueil!$W$17:$W$22,1,0)),1,0)</f>
        <v>0</v>
      </c>
      <c r="GE90" s="158">
        <f>IF(ISERROR(VLOOKUP(CB90,Accueil!$W$17:$W$22,1,0)),1,0)</f>
        <v>0</v>
      </c>
      <c r="GF90" s="158">
        <f>IF(ISERROR(VLOOKUP(CC90,Accueil!$W$17:$W$22,1,0)),1,0)</f>
        <v>0</v>
      </c>
      <c r="GG90" s="158">
        <f>IF(ISERROR(VLOOKUP(CD90,Accueil!$W$17:$W$22,1,0)),1,0)</f>
        <v>0</v>
      </c>
      <c r="GH90" s="158">
        <f>IF(ISERROR(VLOOKUP(CE90,Accueil!$W$17:$W$22,1,0)),1,0)</f>
        <v>0</v>
      </c>
      <c r="GI90" s="158">
        <f>IF(ISERROR(VLOOKUP(CF90,Accueil!$W$17:$W$22,1,0)),1,0)</f>
        <v>0</v>
      </c>
      <c r="GJ90" s="158">
        <f>IF(ISERROR(VLOOKUP(CG90,Accueil!$W$17:$W$22,1,0)),1,0)</f>
        <v>0</v>
      </c>
      <c r="GK90" s="158">
        <f>IF(ISERROR(VLOOKUP(CH90,Accueil!$W$17:$W$22,1,0)),1,0)</f>
        <v>0</v>
      </c>
      <c r="GL90" s="158">
        <f>IF(ISERROR(VLOOKUP(CI90,Accueil!$W$17:$W$22,1,0)),1,0)</f>
        <v>0</v>
      </c>
      <c r="GM90" s="158">
        <f>IF(ISERROR(VLOOKUP(CJ90,Accueil!$W$17:$W$22,1,0)),1,0)</f>
        <v>0</v>
      </c>
      <c r="GN90" s="158">
        <f>IF(ISERROR(VLOOKUP(CK90,Accueil!$W$17:$W$22,1,0)),1,0)</f>
        <v>0</v>
      </c>
      <c r="GO90" s="158">
        <f>IF(ISERROR(VLOOKUP(CL90,Accueil!$W$17:$W$22,1,0)),1,0)</f>
        <v>0</v>
      </c>
      <c r="GP90" s="158">
        <f>IF(ISERROR(VLOOKUP(CM90,Accueil!$W$17:$W$22,1,0)),1,0)</f>
        <v>0</v>
      </c>
      <c r="GQ90" s="158">
        <f>IF(ISERROR(VLOOKUP(CN90,Accueil!$W$17:$W$22,1,0)),1,0)</f>
        <v>0</v>
      </c>
      <c r="GR90" s="158">
        <f>IF(ISERROR(VLOOKUP(CO90,Accueil!$W$17:$W$22,1,0)),1,0)</f>
        <v>0</v>
      </c>
      <c r="GS90" s="158">
        <f>IF(ISERROR(VLOOKUP(CP90,Accueil!$W$17:$W$22,1,0)),1,0)</f>
        <v>0</v>
      </c>
      <c r="GT90" s="158">
        <f>IF(ISERROR(VLOOKUP(CQ90,Accueil!$W$17:$W$22,1,0)),1,0)</f>
        <v>0</v>
      </c>
      <c r="GU90" s="158">
        <f>IF(ISERROR(VLOOKUP(CR90,Accueil!$W$17:$W$22,1,0)),1,0)</f>
        <v>0</v>
      </c>
      <c r="GV90" s="158">
        <f>IF(ISERROR(VLOOKUP(CS90,Accueil!$W$17:$W$22,1,0)),1,0)</f>
        <v>0</v>
      </c>
      <c r="GW90" s="158">
        <f>IF(ISERROR(VLOOKUP(CT90,Accueil!$W$17:$W$22,1,0)),1,0)</f>
        <v>0</v>
      </c>
      <c r="GX90" s="158">
        <f>IF(ISERROR(VLOOKUP(CU90,Accueil!$W$17:$W$22,1,0)),1,0)</f>
        <v>0</v>
      </c>
      <c r="GY90" s="158">
        <f>IF(ISERROR(VLOOKUP(CV90,Accueil!$W$17:$W$22,1,0)),1,0)</f>
        <v>0</v>
      </c>
      <c r="GZ90" s="158">
        <f>IF(ISERROR(VLOOKUP(CW90,Accueil!$W$17:$W$22,1,0)),1,0)</f>
        <v>0</v>
      </c>
      <c r="HA90" s="158">
        <f>IF(ISERROR(VLOOKUP(CX90,Accueil!$W$17:$W$22,1,0)),1,0)</f>
        <v>0</v>
      </c>
      <c r="HB90" s="158">
        <f>IF(ISERROR(VLOOKUP(CY90,Accueil!$W$17:$W$22,1,0)),1,0)</f>
        <v>0</v>
      </c>
      <c r="HC90" s="158">
        <f>IF(ISERROR(VLOOKUP(CZ90,Accueil!$W$17:$W$22,1,0)),1,0)</f>
        <v>0</v>
      </c>
      <c r="HD90" s="158">
        <f>IF(ISERROR(VLOOKUP(DA90,Accueil!$W$17:$W$22,1,0)),1,0)</f>
        <v>0</v>
      </c>
    </row>
    <row r="91" spans="1:212" ht="12.75" customHeight="1">
      <c r="A91" s="360"/>
      <c r="B91" s="12">
        <v>83</v>
      </c>
      <c r="C91" s="26" t="str">
        <f>IF(Accueil!E95="","",Accueil!E95)</f>
        <v/>
      </c>
      <c r="D91" s="27" t="str">
        <f>IF(Accueil!F95="","",Accueil!F95)</f>
        <v/>
      </c>
      <c r="E91" s="83" t="str">
        <f t="shared" si="6"/>
        <v/>
      </c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4"/>
      <c r="AZ91" s="244"/>
      <c r="BA91" s="244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12">
        <v>83</v>
      </c>
      <c r="DC91" s="11" t="str">
        <f>IF(D91="","",COUNTIF(F91:DA91,Accueil!$AB$28)&amp;" / "&amp;COUNTIF($F$8:$DA$8,"&gt;0")-(COUNTIF(F91:DA91,Accueil!$AG$26)))</f>
        <v/>
      </c>
      <c r="DD91" s="110" t="str">
        <f>IF(D91="","",COUNTIF(F91:DA91,Accueil!$AB$26))</f>
        <v/>
      </c>
      <c r="DE91" s="110" t="str">
        <f>IF(D91="","",IF(COUNTIF($F$8:$DA$8,"&gt;=0")-(COUNTIF(G91:DB91,Accueil!$AG$26))&lt;0,0,COUNTIF($F$8:$DA$8,"&gt;=0")-(COUNTIF(G91:DB91,Accueil!$AG$26))))</f>
        <v/>
      </c>
      <c r="DF91" s="11" t="str">
        <f t="shared" si="7"/>
        <v/>
      </c>
      <c r="DG91" s="29" t="str">
        <f t="shared" si="8"/>
        <v/>
      </c>
      <c r="DH91" s="158">
        <f t="shared" si="9"/>
        <v>0</v>
      </c>
      <c r="DI91" s="158">
        <f>IF(ISERROR(VLOOKUP(F91,Accueil!$W$17:$W$22,1,0)),1,0)</f>
        <v>0</v>
      </c>
      <c r="DJ91" s="158">
        <f>IF(ISERROR(VLOOKUP(G91,Accueil!$W$17:$W$22,1,0)),1,0)</f>
        <v>0</v>
      </c>
      <c r="DK91" s="158">
        <f>IF(ISERROR(VLOOKUP(H91,Accueil!$W$17:$W$22,1,0)),1,0)</f>
        <v>0</v>
      </c>
      <c r="DL91" s="158">
        <f>IF(ISERROR(VLOOKUP(I91,Accueil!$W$17:$W$22,1,0)),1,0)</f>
        <v>0</v>
      </c>
      <c r="DM91" s="158">
        <f>IF(ISERROR(VLOOKUP(J91,Accueil!$W$17:$W$22,1,0)),1,0)</f>
        <v>0</v>
      </c>
      <c r="DN91" s="158">
        <f>IF(ISERROR(VLOOKUP(K91,Accueil!$W$17:$W$22,1,0)),1,0)</f>
        <v>0</v>
      </c>
      <c r="DO91" s="158">
        <f>IF(ISERROR(VLOOKUP(L91,Accueil!$W$17:$W$22,1,0)),1,0)</f>
        <v>0</v>
      </c>
      <c r="DP91" s="158">
        <f>IF(ISERROR(VLOOKUP(M91,Accueil!$W$17:$W$22,1,0)),1,0)</f>
        <v>0</v>
      </c>
      <c r="DQ91" s="158">
        <f>IF(ISERROR(VLOOKUP(N91,Accueil!$W$17:$W$22,1,0)),1,0)</f>
        <v>0</v>
      </c>
      <c r="DR91" s="158">
        <f>IF(ISERROR(VLOOKUP(O91,Accueil!$W$17:$W$22,1,0)),1,0)</f>
        <v>0</v>
      </c>
      <c r="DS91" s="158">
        <f>IF(ISERROR(VLOOKUP(P91,Accueil!$W$17:$W$22,1,0)),1,0)</f>
        <v>0</v>
      </c>
      <c r="DT91" s="158">
        <f>IF(ISERROR(VLOOKUP(Q91,Accueil!$W$17:$W$22,1,0)),1,0)</f>
        <v>0</v>
      </c>
      <c r="DU91" s="158">
        <f>IF(ISERROR(VLOOKUP(R91,Accueil!$W$17:$W$22,1,0)),1,0)</f>
        <v>0</v>
      </c>
      <c r="DV91" s="158">
        <f>IF(ISERROR(VLOOKUP(S91,Accueil!$W$17:$W$22,1,0)),1,0)</f>
        <v>0</v>
      </c>
      <c r="DW91" s="158">
        <f>IF(ISERROR(VLOOKUP(T91,Accueil!$W$17:$W$22,1,0)),1,0)</f>
        <v>0</v>
      </c>
      <c r="DX91" s="158">
        <f>IF(ISERROR(VLOOKUP(U91,Accueil!$W$17:$W$22,1,0)),1,0)</f>
        <v>0</v>
      </c>
      <c r="DY91" s="158">
        <f>IF(ISERROR(VLOOKUP(V91,Accueil!$W$17:$W$22,1,0)),1,0)</f>
        <v>0</v>
      </c>
      <c r="DZ91" s="158">
        <f>IF(ISERROR(VLOOKUP(W91,Accueil!$W$17:$W$22,1,0)),1,0)</f>
        <v>0</v>
      </c>
      <c r="EA91" s="158">
        <f>IF(ISERROR(VLOOKUP(X91,Accueil!$W$17:$W$22,1,0)),1,0)</f>
        <v>0</v>
      </c>
      <c r="EB91" s="158">
        <f>IF(ISERROR(VLOOKUP(Y91,Accueil!$W$17:$W$22,1,0)),1,0)</f>
        <v>0</v>
      </c>
      <c r="EC91" s="158">
        <f>IF(ISERROR(VLOOKUP(Z91,Accueil!$W$17:$W$22,1,0)),1,0)</f>
        <v>0</v>
      </c>
      <c r="ED91" s="158">
        <f>IF(ISERROR(VLOOKUP(AA91,Accueil!$W$17:$W$22,1,0)),1,0)</f>
        <v>0</v>
      </c>
      <c r="EE91" s="158">
        <f>IF(ISERROR(VLOOKUP(AB91,Accueil!$W$17:$W$22,1,0)),1,0)</f>
        <v>0</v>
      </c>
      <c r="EF91" s="158">
        <f>IF(ISERROR(VLOOKUP(AC91,Accueil!$W$17:$W$22,1,0)),1,0)</f>
        <v>0</v>
      </c>
      <c r="EG91" s="158">
        <f>IF(ISERROR(VLOOKUP(AD91,Accueil!$W$17:$W$22,1,0)),1,0)</f>
        <v>0</v>
      </c>
      <c r="EH91" s="158">
        <f>IF(ISERROR(VLOOKUP(AE91,Accueil!$W$17:$W$22,1,0)),1,0)</f>
        <v>0</v>
      </c>
      <c r="EI91" s="158">
        <f>IF(ISERROR(VLOOKUP(AF91,Accueil!$W$17:$W$22,1,0)),1,0)</f>
        <v>0</v>
      </c>
      <c r="EJ91" s="158">
        <f>IF(ISERROR(VLOOKUP(AG91,Accueil!$W$17:$W$22,1,0)),1,0)</f>
        <v>0</v>
      </c>
      <c r="EK91" s="158">
        <f>IF(ISERROR(VLOOKUP(AH91,Accueil!$W$17:$W$22,1,0)),1,0)</f>
        <v>0</v>
      </c>
      <c r="EL91" s="158">
        <f>IF(ISERROR(VLOOKUP(AI91,Accueil!$W$17:$W$22,1,0)),1,0)</f>
        <v>0</v>
      </c>
      <c r="EM91" s="158">
        <f>IF(ISERROR(VLOOKUP(AJ91,Accueil!$W$17:$W$22,1,0)),1,0)</f>
        <v>0</v>
      </c>
      <c r="EN91" s="158">
        <f>IF(ISERROR(VLOOKUP(AK91,Accueil!$W$17:$W$22,1,0)),1,0)</f>
        <v>0</v>
      </c>
      <c r="EO91" s="158">
        <f>IF(ISERROR(VLOOKUP(AL91,Accueil!$W$17:$W$22,1,0)),1,0)</f>
        <v>0</v>
      </c>
      <c r="EP91" s="158">
        <f>IF(ISERROR(VLOOKUP(AM91,Accueil!$W$17:$W$22,1,0)),1,0)</f>
        <v>0</v>
      </c>
      <c r="EQ91" s="158">
        <f>IF(ISERROR(VLOOKUP(AN91,Accueil!$W$17:$W$22,1,0)),1,0)</f>
        <v>0</v>
      </c>
      <c r="ER91" s="158">
        <f>IF(ISERROR(VLOOKUP(AO91,Accueil!$W$17:$W$22,1,0)),1,0)</f>
        <v>0</v>
      </c>
      <c r="ES91" s="158">
        <f>IF(ISERROR(VLOOKUP(AP91,Accueil!$W$17:$W$22,1,0)),1,0)</f>
        <v>0</v>
      </c>
      <c r="ET91" s="158">
        <f>IF(ISERROR(VLOOKUP(AQ91,Accueil!$W$17:$W$22,1,0)),1,0)</f>
        <v>0</v>
      </c>
      <c r="EU91" s="158">
        <f>IF(ISERROR(VLOOKUP(AR91,Accueil!$W$17:$W$22,1,0)),1,0)</f>
        <v>0</v>
      </c>
      <c r="EV91" s="158">
        <f>IF(ISERROR(VLOOKUP(AS91,Accueil!$W$17:$W$22,1,0)),1,0)</f>
        <v>0</v>
      </c>
      <c r="EW91" s="158">
        <f>IF(ISERROR(VLOOKUP(AT91,Accueil!$W$17:$W$22,1,0)),1,0)</f>
        <v>0</v>
      </c>
      <c r="EX91" s="158">
        <f>IF(ISERROR(VLOOKUP(AU91,Accueil!$W$17:$W$22,1,0)),1,0)</f>
        <v>0</v>
      </c>
      <c r="EY91" s="158">
        <f>IF(ISERROR(VLOOKUP(AV91,Accueil!$W$17:$W$22,1,0)),1,0)</f>
        <v>0</v>
      </c>
      <c r="EZ91" s="158">
        <f>IF(ISERROR(VLOOKUP(AW91,Accueil!$W$17:$W$22,1,0)),1,0)</f>
        <v>0</v>
      </c>
      <c r="FA91" s="158">
        <f>IF(ISERROR(VLOOKUP(AX91,Accueil!$W$17:$W$22,1,0)),1,0)</f>
        <v>0</v>
      </c>
      <c r="FB91" s="158">
        <f>IF(ISERROR(VLOOKUP(AY91,Accueil!$W$17:$W$22,1,0)),1,0)</f>
        <v>0</v>
      </c>
      <c r="FC91" s="158">
        <f>IF(ISERROR(VLOOKUP(AZ91,Accueil!$W$17:$W$22,1,0)),1,0)</f>
        <v>0</v>
      </c>
      <c r="FD91" s="158">
        <f>IF(ISERROR(VLOOKUP(BA91,Accueil!$W$17:$W$22,1,0)),1,0)</f>
        <v>0</v>
      </c>
      <c r="FE91" s="158">
        <f>IF(ISERROR(VLOOKUP(BB91,Accueil!$W$17:$W$22,1,0)),1,0)</f>
        <v>0</v>
      </c>
      <c r="FF91" s="158">
        <f>IF(ISERROR(VLOOKUP(BC91,Accueil!$W$17:$W$22,1,0)),1,0)</f>
        <v>0</v>
      </c>
      <c r="FG91" s="158">
        <f>IF(ISERROR(VLOOKUP(BD91,Accueil!$W$17:$W$22,1,0)),1,0)</f>
        <v>0</v>
      </c>
      <c r="FH91" s="158">
        <f>IF(ISERROR(VLOOKUP(BE91,Accueil!$W$17:$W$22,1,0)),1,0)</f>
        <v>0</v>
      </c>
      <c r="FI91" s="158">
        <f>IF(ISERROR(VLOOKUP(BF91,Accueil!$W$17:$W$22,1,0)),1,0)</f>
        <v>0</v>
      </c>
      <c r="FJ91" s="158">
        <f>IF(ISERROR(VLOOKUP(BG91,Accueil!$W$17:$W$22,1,0)),1,0)</f>
        <v>0</v>
      </c>
      <c r="FK91" s="158">
        <f>IF(ISERROR(VLOOKUP(BH91,Accueil!$W$17:$W$22,1,0)),1,0)</f>
        <v>0</v>
      </c>
      <c r="FL91" s="158">
        <f>IF(ISERROR(VLOOKUP(BI91,Accueil!$W$17:$W$22,1,0)),1,0)</f>
        <v>0</v>
      </c>
      <c r="FM91" s="158">
        <f>IF(ISERROR(VLOOKUP(BJ91,Accueil!$W$17:$W$22,1,0)),1,0)</f>
        <v>0</v>
      </c>
      <c r="FN91" s="158">
        <f>IF(ISERROR(VLOOKUP(BK91,Accueil!$W$17:$W$22,1,0)),1,0)</f>
        <v>0</v>
      </c>
      <c r="FO91" s="158">
        <f>IF(ISERROR(VLOOKUP(BL91,Accueil!$W$17:$W$22,1,0)),1,0)</f>
        <v>0</v>
      </c>
      <c r="FP91" s="158">
        <f>IF(ISERROR(VLOOKUP(BM91,Accueil!$W$17:$W$22,1,0)),1,0)</f>
        <v>0</v>
      </c>
      <c r="FQ91" s="158">
        <f>IF(ISERROR(VLOOKUP(BN91,Accueil!$W$17:$W$22,1,0)),1,0)</f>
        <v>0</v>
      </c>
      <c r="FR91" s="158">
        <f>IF(ISERROR(VLOOKUP(BO91,Accueil!$W$17:$W$22,1,0)),1,0)</f>
        <v>0</v>
      </c>
      <c r="FS91" s="158">
        <f>IF(ISERROR(VLOOKUP(BP91,Accueil!$W$17:$W$22,1,0)),1,0)</f>
        <v>0</v>
      </c>
      <c r="FT91" s="158">
        <f>IF(ISERROR(VLOOKUP(BQ91,Accueil!$W$17:$W$22,1,0)),1,0)</f>
        <v>0</v>
      </c>
      <c r="FU91" s="158">
        <f>IF(ISERROR(VLOOKUP(BR91,Accueil!$W$17:$W$22,1,0)),1,0)</f>
        <v>0</v>
      </c>
      <c r="FV91" s="158">
        <f>IF(ISERROR(VLOOKUP(BS91,Accueil!$W$17:$W$22,1,0)),1,0)</f>
        <v>0</v>
      </c>
      <c r="FW91" s="158">
        <f>IF(ISERROR(VLOOKUP(BT91,Accueil!$W$17:$W$22,1,0)),1,0)</f>
        <v>0</v>
      </c>
      <c r="FX91" s="158">
        <f>IF(ISERROR(VLOOKUP(BU91,Accueil!$W$17:$W$22,1,0)),1,0)</f>
        <v>0</v>
      </c>
      <c r="FY91" s="158">
        <f>IF(ISERROR(VLOOKUP(BV91,Accueil!$W$17:$W$22,1,0)),1,0)</f>
        <v>0</v>
      </c>
      <c r="FZ91" s="158">
        <f>IF(ISERROR(VLOOKUP(BW91,Accueil!$W$17:$W$22,1,0)),1,0)</f>
        <v>0</v>
      </c>
      <c r="GA91" s="158">
        <f>IF(ISERROR(VLOOKUP(BX91,Accueil!$W$17:$W$22,1,0)),1,0)</f>
        <v>0</v>
      </c>
      <c r="GB91" s="158">
        <f>IF(ISERROR(VLOOKUP(BY91,Accueil!$W$17:$W$22,1,0)),1,0)</f>
        <v>0</v>
      </c>
      <c r="GC91" s="158">
        <f>IF(ISERROR(VLOOKUP(BZ91,Accueil!$W$17:$W$22,1,0)),1,0)</f>
        <v>0</v>
      </c>
      <c r="GD91" s="158">
        <f>IF(ISERROR(VLOOKUP(CA91,Accueil!$W$17:$W$22,1,0)),1,0)</f>
        <v>0</v>
      </c>
      <c r="GE91" s="158">
        <f>IF(ISERROR(VLOOKUP(CB91,Accueil!$W$17:$W$22,1,0)),1,0)</f>
        <v>0</v>
      </c>
      <c r="GF91" s="158">
        <f>IF(ISERROR(VLOOKUP(CC91,Accueil!$W$17:$W$22,1,0)),1,0)</f>
        <v>0</v>
      </c>
      <c r="GG91" s="158">
        <f>IF(ISERROR(VLOOKUP(CD91,Accueil!$W$17:$W$22,1,0)),1,0)</f>
        <v>0</v>
      </c>
      <c r="GH91" s="158">
        <f>IF(ISERROR(VLOOKUP(CE91,Accueil!$W$17:$W$22,1,0)),1,0)</f>
        <v>0</v>
      </c>
      <c r="GI91" s="158">
        <f>IF(ISERROR(VLOOKUP(CF91,Accueil!$W$17:$W$22,1,0)),1,0)</f>
        <v>0</v>
      </c>
      <c r="GJ91" s="158">
        <f>IF(ISERROR(VLOOKUP(CG91,Accueil!$W$17:$W$22,1,0)),1,0)</f>
        <v>0</v>
      </c>
      <c r="GK91" s="158">
        <f>IF(ISERROR(VLOOKUP(CH91,Accueil!$W$17:$W$22,1,0)),1,0)</f>
        <v>0</v>
      </c>
      <c r="GL91" s="158">
        <f>IF(ISERROR(VLOOKUP(CI91,Accueil!$W$17:$W$22,1,0)),1,0)</f>
        <v>0</v>
      </c>
      <c r="GM91" s="158">
        <f>IF(ISERROR(VLOOKUP(CJ91,Accueil!$W$17:$W$22,1,0)),1,0)</f>
        <v>0</v>
      </c>
      <c r="GN91" s="158">
        <f>IF(ISERROR(VLOOKUP(CK91,Accueil!$W$17:$W$22,1,0)),1,0)</f>
        <v>0</v>
      </c>
      <c r="GO91" s="158">
        <f>IF(ISERROR(VLOOKUP(CL91,Accueil!$W$17:$W$22,1,0)),1,0)</f>
        <v>0</v>
      </c>
      <c r="GP91" s="158">
        <f>IF(ISERROR(VLOOKUP(CM91,Accueil!$W$17:$W$22,1,0)),1,0)</f>
        <v>0</v>
      </c>
      <c r="GQ91" s="158">
        <f>IF(ISERROR(VLOOKUP(CN91,Accueil!$W$17:$W$22,1,0)),1,0)</f>
        <v>0</v>
      </c>
      <c r="GR91" s="158">
        <f>IF(ISERROR(VLOOKUP(CO91,Accueil!$W$17:$W$22,1,0)),1,0)</f>
        <v>0</v>
      </c>
      <c r="GS91" s="158">
        <f>IF(ISERROR(VLOOKUP(CP91,Accueil!$W$17:$W$22,1,0)),1,0)</f>
        <v>0</v>
      </c>
      <c r="GT91" s="158">
        <f>IF(ISERROR(VLOOKUP(CQ91,Accueil!$W$17:$W$22,1,0)),1,0)</f>
        <v>0</v>
      </c>
      <c r="GU91" s="158">
        <f>IF(ISERROR(VLOOKUP(CR91,Accueil!$W$17:$W$22,1,0)),1,0)</f>
        <v>0</v>
      </c>
      <c r="GV91" s="158">
        <f>IF(ISERROR(VLOOKUP(CS91,Accueil!$W$17:$W$22,1,0)),1,0)</f>
        <v>0</v>
      </c>
      <c r="GW91" s="158">
        <f>IF(ISERROR(VLOOKUP(CT91,Accueil!$W$17:$W$22,1,0)),1,0)</f>
        <v>0</v>
      </c>
      <c r="GX91" s="158">
        <f>IF(ISERROR(VLOOKUP(CU91,Accueil!$W$17:$W$22,1,0)),1,0)</f>
        <v>0</v>
      </c>
      <c r="GY91" s="158">
        <f>IF(ISERROR(VLOOKUP(CV91,Accueil!$W$17:$W$22,1,0)),1,0)</f>
        <v>0</v>
      </c>
      <c r="GZ91" s="158">
        <f>IF(ISERROR(VLOOKUP(CW91,Accueil!$W$17:$W$22,1,0)),1,0)</f>
        <v>0</v>
      </c>
      <c r="HA91" s="158">
        <f>IF(ISERROR(VLOOKUP(CX91,Accueil!$W$17:$W$22,1,0)),1,0)</f>
        <v>0</v>
      </c>
      <c r="HB91" s="158">
        <f>IF(ISERROR(VLOOKUP(CY91,Accueil!$W$17:$W$22,1,0)),1,0)</f>
        <v>0</v>
      </c>
      <c r="HC91" s="158">
        <f>IF(ISERROR(VLOOKUP(CZ91,Accueil!$W$17:$W$22,1,0)),1,0)</f>
        <v>0</v>
      </c>
      <c r="HD91" s="158">
        <f>IF(ISERROR(VLOOKUP(DA91,Accueil!$W$17:$W$22,1,0)),1,0)</f>
        <v>0</v>
      </c>
    </row>
    <row r="92" spans="1:212" ht="12.75" customHeight="1">
      <c r="A92" s="360"/>
      <c r="B92" s="12">
        <v>84</v>
      </c>
      <c r="C92" s="26" t="str">
        <f>IF(Accueil!E96="","",Accueil!E96)</f>
        <v/>
      </c>
      <c r="D92" s="27" t="str">
        <f>IF(Accueil!F96="","",Accueil!F96)</f>
        <v/>
      </c>
      <c r="E92" s="83" t="str">
        <f t="shared" si="6"/>
        <v/>
      </c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  <c r="AY92" s="244"/>
      <c r="AZ92" s="244"/>
      <c r="BA92" s="244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12">
        <v>84</v>
      </c>
      <c r="DC92" s="11" t="str">
        <f>IF(D92="","",COUNTIF(F92:DA92,Accueil!$AB$28)&amp;" / "&amp;COUNTIF($F$8:$DA$8,"&gt;0")-(COUNTIF(F92:DA92,Accueil!$AG$26)))</f>
        <v/>
      </c>
      <c r="DD92" s="110" t="str">
        <f>IF(D92="","",COUNTIF(F92:DA92,Accueil!$AB$26))</f>
        <v/>
      </c>
      <c r="DE92" s="110" t="str">
        <f>IF(D92="","",IF(COUNTIF($F$8:$DA$8,"&gt;=0")-(COUNTIF(G92:DB92,Accueil!$AG$26))&lt;0,0,COUNTIF($F$8:$DA$8,"&gt;=0")-(COUNTIF(G92:DB92,Accueil!$AG$26))))</f>
        <v/>
      </c>
      <c r="DF92" s="11" t="str">
        <f t="shared" si="7"/>
        <v/>
      </c>
      <c r="DG92" s="29" t="str">
        <f t="shared" si="8"/>
        <v/>
      </c>
      <c r="DH92" s="158">
        <f t="shared" si="9"/>
        <v>0</v>
      </c>
      <c r="DI92" s="158">
        <f>IF(ISERROR(VLOOKUP(F92,Accueil!$W$17:$W$22,1,0)),1,0)</f>
        <v>0</v>
      </c>
      <c r="DJ92" s="158">
        <f>IF(ISERROR(VLOOKUP(G92,Accueil!$W$17:$W$22,1,0)),1,0)</f>
        <v>0</v>
      </c>
      <c r="DK92" s="158">
        <f>IF(ISERROR(VLOOKUP(H92,Accueil!$W$17:$W$22,1,0)),1,0)</f>
        <v>0</v>
      </c>
      <c r="DL92" s="158">
        <f>IF(ISERROR(VLOOKUP(I92,Accueil!$W$17:$W$22,1,0)),1,0)</f>
        <v>0</v>
      </c>
      <c r="DM92" s="158">
        <f>IF(ISERROR(VLOOKUP(J92,Accueil!$W$17:$W$22,1,0)),1,0)</f>
        <v>0</v>
      </c>
      <c r="DN92" s="158">
        <f>IF(ISERROR(VLOOKUP(K92,Accueil!$W$17:$W$22,1,0)),1,0)</f>
        <v>0</v>
      </c>
      <c r="DO92" s="158">
        <f>IF(ISERROR(VLOOKUP(L92,Accueil!$W$17:$W$22,1,0)),1,0)</f>
        <v>0</v>
      </c>
      <c r="DP92" s="158">
        <f>IF(ISERROR(VLOOKUP(M92,Accueil!$W$17:$W$22,1,0)),1,0)</f>
        <v>0</v>
      </c>
      <c r="DQ92" s="158">
        <f>IF(ISERROR(VLOOKUP(N92,Accueil!$W$17:$W$22,1,0)),1,0)</f>
        <v>0</v>
      </c>
      <c r="DR92" s="158">
        <f>IF(ISERROR(VLOOKUP(O92,Accueil!$W$17:$W$22,1,0)),1,0)</f>
        <v>0</v>
      </c>
      <c r="DS92" s="158">
        <f>IF(ISERROR(VLOOKUP(P92,Accueil!$W$17:$W$22,1,0)),1,0)</f>
        <v>0</v>
      </c>
      <c r="DT92" s="158">
        <f>IF(ISERROR(VLOOKUP(Q92,Accueil!$W$17:$W$22,1,0)),1,0)</f>
        <v>0</v>
      </c>
      <c r="DU92" s="158">
        <f>IF(ISERROR(VLOOKUP(R92,Accueil!$W$17:$W$22,1,0)),1,0)</f>
        <v>0</v>
      </c>
      <c r="DV92" s="158">
        <f>IF(ISERROR(VLOOKUP(S92,Accueil!$W$17:$W$22,1,0)),1,0)</f>
        <v>0</v>
      </c>
      <c r="DW92" s="158">
        <f>IF(ISERROR(VLOOKUP(T92,Accueil!$W$17:$W$22,1,0)),1,0)</f>
        <v>0</v>
      </c>
      <c r="DX92" s="158">
        <f>IF(ISERROR(VLOOKUP(U92,Accueil!$W$17:$W$22,1,0)),1,0)</f>
        <v>0</v>
      </c>
      <c r="DY92" s="158">
        <f>IF(ISERROR(VLOOKUP(V92,Accueil!$W$17:$W$22,1,0)),1,0)</f>
        <v>0</v>
      </c>
      <c r="DZ92" s="158">
        <f>IF(ISERROR(VLOOKUP(W92,Accueil!$W$17:$W$22,1,0)),1,0)</f>
        <v>0</v>
      </c>
      <c r="EA92" s="158">
        <f>IF(ISERROR(VLOOKUP(X92,Accueil!$W$17:$W$22,1,0)),1,0)</f>
        <v>0</v>
      </c>
      <c r="EB92" s="158">
        <f>IF(ISERROR(VLOOKUP(Y92,Accueil!$W$17:$W$22,1,0)),1,0)</f>
        <v>0</v>
      </c>
      <c r="EC92" s="158">
        <f>IF(ISERROR(VLOOKUP(Z92,Accueil!$W$17:$W$22,1,0)),1,0)</f>
        <v>0</v>
      </c>
      <c r="ED92" s="158">
        <f>IF(ISERROR(VLOOKUP(AA92,Accueil!$W$17:$W$22,1,0)),1,0)</f>
        <v>0</v>
      </c>
      <c r="EE92" s="158">
        <f>IF(ISERROR(VLOOKUP(AB92,Accueil!$W$17:$W$22,1,0)),1,0)</f>
        <v>0</v>
      </c>
      <c r="EF92" s="158">
        <f>IF(ISERROR(VLOOKUP(AC92,Accueil!$W$17:$W$22,1,0)),1,0)</f>
        <v>0</v>
      </c>
      <c r="EG92" s="158">
        <f>IF(ISERROR(VLOOKUP(AD92,Accueil!$W$17:$W$22,1,0)),1,0)</f>
        <v>0</v>
      </c>
      <c r="EH92" s="158">
        <f>IF(ISERROR(VLOOKUP(AE92,Accueil!$W$17:$W$22,1,0)),1,0)</f>
        <v>0</v>
      </c>
      <c r="EI92" s="158">
        <f>IF(ISERROR(VLOOKUP(AF92,Accueil!$W$17:$W$22,1,0)),1,0)</f>
        <v>0</v>
      </c>
      <c r="EJ92" s="158">
        <f>IF(ISERROR(VLOOKUP(AG92,Accueil!$W$17:$W$22,1,0)),1,0)</f>
        <v>0</v>
      </c>
      <c r="EK92" s="158">
        <f>IF(ISERROR(VLOOKUP(AH92,Accueil!$W$17:$W$22,1,0)),1,0)</f>
        <v>0</v>
      </c>
      <c r="EL92" s="158">
        <f>IF(ISERROR(VLOOKUP(AI92,Accueil!$W$17:$W$22,1,0)),1,0)</f>
        <v>0</v>
      </c>
      <c r="EM92" s="158">
        <f>IF(ISERROR(VLOOKUP(AJ92,Accueil!$W$17:$W$22,1,0)),1,0)</f>
        <v>0</v>
      </c>
      <c r="EN92" s="158">
        <f>IF(ISERROR(VLOOKUP(AK92,Accueil!$W$17:$W$22,1,0)),1,0)</f>
        <v>0</v>
      </c>
      <c r="EO92" s="158">
        <f>IF(ISERROR(VLOOKUP(AL92,Accueil!$W$17:$W$22,1,0)),1,0)</f>
        <v>0</v>
      </c>
      <c r="EP92" s="158">
        <f>IF(ISERROR(VLOOKUP(AM92,Accueil!$W$17:$W$22,1,0)),1,0)</f>
        <v>0</v>
      </c>
      <c r="EQ92" s="158">
        <f>IF(ISERROR(VLOOKUP(AN92,Accueil!$W$17:$W$22,1,0)),1,0)</f>
        <v>0</v>
      </c>
      <c r="ER92" s="158">
        <f>IF(ISERROR(VLOOKUP(AO92,Accueil!$W$17:$W$22,1,0)),1,0)</f>
        <v>0</v>
      </c>
      <c r="ES92" s="158">
        <f>IF(ISERROR(VLOOKUP(AP92,Accueil!$W$17:$W$22,1,0)),1,0)</f>
        <v>0</v>
      </c>
      <c r="ET92" s="158">
        <f>IF(ISERROR(VLOOKUP(AQ92,Accueil!$W$17:$W$22,1,0)),1,0)</f>
        <v>0</v>
      </c>
      <c r="EU92" s="158">
        <f>IF(ISERROR(VLOOKUP(AR92,Accueil!$W$17:$W$22,1,0)),1,0)</f>
        <v>0</v>
      </c>
      <c r="EV92" s="158">
        <f>IF(ISERROR(VLOOKUP(AS92,Accueil!$W$17:$W$22,1,0)),1,0)</f>
        <v>0</v>
      </c>
      <c r="EW92" s="158">
        <f>IF(ISERROR(VLOOKUP(AT92,Accueil!$W$17:$W$22,1,0)),1,0)</f>
        <v>0</v>
      </c>
      <c r="EX92" s="158">
        <f>IF(ISERROR(VLOOKUP(AU92,Accueil!$W$17:$W$22,1,0)),1,0)</f>
        <v>0</v>
      </c>
      <c r="EY92" s="158">
        <f>IF(ISERROR(VLOOKUP(AV92,Accueil!$W$17:$W$22,1,0)),1,0)</f>
        <v>0</v>
      </c>
      <c r="EZ92" s="158">
        <f>IF(ISERROR(VLOOKUP(AW92,Accueil!$W$17:$W$22,1,0)),1,0)</f>
        <v>0</v>
      </c>
      <c r="FA92" s="158">
        <f>IF(ISERROR(VLOOKUP(AX92,Accueil!$W$17:$W$22,1,0)),1,0)</f>
        <v>0</v>
      </c>
      <c r="FB92" s="158">
        <f>IF(ISERROR(VLOOKUP(AY92,Accueil!$W$17:$W$22,1,0)),1,0)</f>
        <v>0</v>
      </c>
      <c r="FC92" s="158">
        <f>IF(ISERROR(VLOOKUP(AZ92,Accueil!$W$17:$W$22,1,0)),1,0)</f>
        <v>0</v>
      </c>
      <c r="FD92" s="158">
        <f>IF(ISERROR(VLOOKUP(BA92,Accueil!$W$17:$W$22,1,0)),1,0)</f>
        <v>0</v>
      </c>
      <c r="FE92" s="158">
        <f>IF(ISERROR(VLOOKUP(BB92,Accueil!$W$17:$W$22,1,0)),1,0)</f>
        <v>0</v>
      </c>
      <c r="FF92" s="158">
        <f>IF(ISERROR(VLOOKUP(BC92,Accueil!$W$17:$W$22,1,0)),1,0)</f>
        <v>0</v>
      </c>
      <c r="FG92" s="158">
        <f>IF(ISERROR(VLOOKUP(BD92,Accueil!$W$17:$W$22,1,0)),1,0)</f>
        <v>0</v>
      </c>
      <c r="FH92" s="158">
        <f>IF(ISERROR(VLOOKUP(BE92,Accueil!$W$17:$W$22,1,0)),1,0)</f>
        <v>0</v>
      </c>
      <c r="FI92" s="158">
        <f>IF(ISERROR(VLOOKUP(BF92,Accueil!$W$17:$W$22,1,0)),1,0)</f>
        <v>0</v>
      </c>
      <c r="FJ92" s="158">
        <f>IF(ISERROR(VLOOKUP(BG92,Accueil!$W$17:$W$22,1,0)),1,0)</f>
        <v>0</v>
      </c>
      <c r="FK92" s="158">
        <f>IF(ISERROR(VLOOKUP(BH92,Accueil!$W$17:$W$22,1,0)),1,0)</f>
        <v>0</v>
      </c>
      <c r="FL92" s="158">
        <f>IF(ISERROR(VLOOKUP(BI92,Accueil!$W$17:$W$22,1,0)),1,0)</f>
        <v>0</v>
      </c>
      <c r="FM92" s="158">
        <f>IF(ISERROR(VLOOKUP(BJ92,Accueil!$W$17:$W$22,1,0)),1,0)</f>
        <v>0</v>
      </c>
      <c r="FN92" s="158">
        <f>IF(ISERROR(VLOOKUP(BK92,Accueil!$W$17:$W$22,1,0)),1,0)</f>
        <v>0</v>
      </c>
      <c r="FO92" s="158">
        <f>IF(ISERROR(VLOOKUP(BL92,Accueil!$W$17:$W$22,1,0)),1,0)</f>
        <v>0</v>
      </c>
      <c r="FP92" s="158">
        <f>IF(ISERROR(VLOOKUP(BM92,Accueil!$W$17:$W$22,1,0)),1,0)</f>
        <v>0</v>
      </c>
      <c r="FQ92" s="158">
        <f>IF(ISERROR(VLOOKUP(BN92,Accueil!$W$17:$W$22,1,0)),1,0)</f>
        <v>0</v>
      </c>
      <c r="FR92" s="158">
        <f>IF(ISERROR(VLOOKUP(BO92,Accueil!$W$17:$W$22,1,0)),1,0)</f>
        <v>0</v>
      </c>
      <c r="FS92" s="158">
        <f>IF(ISERROR(VLOOKUP(BP92,Accueil!$W$17:$W$22,1,0)),1,0)</f>
        <v>0</v>
      </c>
      <c r="FT92" s="158">
        <f>IF(ISERROR(VLOOKUP(BQ92,Accueil!$W$17:$W$22,1,0)),1,0)</f>
        <v>0</v>
      </c>
      <c r="FU92" s="158">
        <f>IF(ISERROR(VLOOKUP(BR92,Accueil!$W$17:$W$22,1,0)),1,0)</f>
        <v>0</v>
      </c>
      <c r="FV92" s="158">
        <f>IF(ISERROR(VLOOKUP(BS92,Accueil!$W$17:$W$22,1,0)),1,0)</f>
        <v>0</v>
      </c>
      <c r="FW92" s="158">
        <f>IF(ISERROR(VLOOKUP(BT92,Accueil!$W$17:$W$22,1,0)),1,0)</f>
        <v>0</v>
      </c>
      <c r="FX92" s="158">
        <f>IF(ISERROR(VLOOKUP(BU92,Accueil!$W$17:$W$22,1,0)),1,0)</f>
        <v>0</v>
      </c>
      <c r="FY92" s="158">
        <f>IF(ISERROR(VLOOKUP(BV92,Accueil!$W$17:$W$22,1,0)),1,0)</f>
        <v>0</v>
      </c>
      <c r="FZ92" s="158">
        <f>IF(ISERROR(VLOOKUP(BW92,Accueil!$W$17:$W$22,1,0)),1,0)</f>
        <v>0</v>
      </c>
      <c r="GA92" s="158">
        <f>IF(ISERROR(VLOOKUP(BX92,Accueil!$W$17:$W$22,1,0)),1,0)</f>
        <v>0</v>
      </c>
      <c r="GB92" s="158">
        <f>IF(ISERROR(VLOOKUP(BY92,Accueil!$W$17:$W$22,1,0)),1,0)</f>
        <v>0</v>
      </c>
      <c r="GC92" s="158">
        <f>IF(ISERROR(VLOOKUP(BZ92,Accueil!$W$17:$W$22,1,0)),1,0)</f>
        <v>0</v>
      </c>
      <c r="GD92" s="158">
        <f>IF(ISERROR(VLOOKUP(CA92,Accueil!$W$17:$W$22,1,0)),1,0)</f>
        <v>0</v>
      </c>
      <c r="GE92" s="158">
        <f>IF(ISERROR(VLOOKUP(CB92,Accueil!$W$17:$W$22,1,0)),1,0)</f>
        <v>0</v>
      </c>
      <c r="GF92" s="158">
        <f>IF(ISERROR(VLOOKUP(CC92,Accueil!$W$17:$W$22,1,0)),1,0)</f>
        <v>0</v>
      </c>
      <c r="GG92" s="158">
        <f>IF(ISERROR(VLOOKUP(CD92,Accueil!$W$17:$W$22,1,0)),1,0)</f>
        <v>0</v>
      </c>
      <c r="GH92" s="158">
        <f>IF(ISERROR(VLOOKUP(CE92,Accueil!$W$17:$W$22,1,0)),1,0)</f>
        <v>0</v>
      </c>
      <c r="GI92" s="158">
        <f>IF(ISERROR(VLOOKUP(CF92,Accueil!$W$17:$W$22,1,0)),1,0)</f>
        <v>0</v>
      </c>
      <c r="GJ92" s="158">
        <f>IF(ISERROR(VLOOKUP(CG92,Accueil!$W$17:$W$22,1,0)),1,0)</f>
        <v>0</v>
      </c>
      <c r="GK92" s="158">
        <f>IF(ISERROR(VLOOKUP(CH92,Accueil!$W$17:$W$22,1,0)),1,0)</f>
        <v>0</v>
      </c>
      <c r="GL92" s="158">
        <f>IF(ISERROR(VLOOKUP(CI92,Accueil!$W$17:$W$22,1,0)),1,0)</f>
        <v>0</v>
      </c>
      <c r="GM92" s="158">
        <f>IF(ISERROR(VLOOKUP(CJ92,Accueil!$W$17:$W$22,1,0)),1,0)</f>
        <v>0</v>
      </c>
      <c r="GN92" s="158">
        <f>IF(ISERROR(VLOOKUP(CK92,Accueil!$W$17:$W$22,1,0)),1,0)</f>
        <v>0</v>
      </c>
      <c r="GO92" s="158">
        <f>IF(ISERROR(VLOOKUP(CL92,Accueil!$W$17:$W$22,1,0)),1,0)</f>
        <v>0</v>
      </c>
      <c r="GP92" s="158">
        <f>IF(ISERROR(VLOOKUP(CM92,Accueil!$W$17:$W$22,1,0)),1,0)</f>
        <v>0</v>
      </c>
      <c r="GQ92" s="158">
        <f>IF(ISERROR(VLOOKUP(CN92,Accueil!$W$17:$W$22,1,0)),1,0)</f>
        <v>0</v>
      </c>
      <c r="GR92" s="158">
        <f>IF(ISERROR(VLOOKUP(CO92,Accueil!$W$17:$W$22,1,0)),1,0)</f>
        <v>0</v>
      </c>
      <c r="GS92" s="158">
        <f>IF(ISERROR(VLOOKUP(CP92,Accueil!$W$17:$W$22,1,0)),1,0)</f>
        <v>0</v>
      </c>
      <c r="GT92" s="158">
        <f>IF(ISERROR(VLOOKUP(CQ92,Accueil!$W$17:$W$22,1,0)),1,0)</f>
        <v>0</v>
      </c>
      <c r="GU92" s="158">
        <f>IF(ISERROR(VLOOKUP(CR92,Accueil!$W$17:$W$22,1,0)),1,0)</f>
        <v>0</v>
      </c>
      <c r="GV92" s="158">
        <f>IF(ISERROR(VLOOKUP(CS92,Accueil!$W$17:$W$22,1,0)),1,0)</f>
        <v>0</v>
      </c>
      <c r="GW92" s="158">
        <f>IF(ISERROR(VLOOKUP(CT92,Accueil!$W$17:$W$22,1,0)),1,0)</f>
        <v>0</v>
      </c>
      <c r="GX92" s="158">
        <f>IF(ISERROR(VLOOKUP(CU92,Accueil!$W$17:$W$22,1,0)),1,0)</f>
        <v>0</v>
      </c>
      <c r="GY92" s="158">
        <f>IF(ISERROR(VLOOKUP(CV92,Accueil!$W$17:$W$22,1,0)),1,0)</f>
        <v>0</v>
      </c>
      <c r="GZ92" s="158">
        <f>IF(ISERROR(VLOOKUP(CW92,Accueil!$W$17:$W$22,1,0)),1,0)</f>
        <v>0</v>
      </c>
      <c r="HA92" s="158">
        <f>IF(ISERROR(VLOOKUP(CX92,Accueil!$W$17:$W$22,1,0)),1,0)</f>
        <v>0</v>
      </c>
      <c r="HB92" s="158">
        <f>IF(ISERROR(VLOOKUP(CY92,Accueil!$W$17:$W$22,1,0)),1,0)</f>
        <v>0</v>
      </c>
      <c r="HC92" s="158">
        <f>IF(ISERROR(VLOOKUP(CZ92,Accueil!$W$17:$W$22,1,0)),1,0)</f>
        <v>0</v>
      </c>
      <c r="HD92" s="158">
        <f>IF(ISERROR(VLOOKUP(DA92,Accueil!$W$17:$W$22,1,0)),1,0)</f>
        <v>0</v>
      </c>
    </row>
    <row r="93" spans="1:212" ht="12.75" customHeight="1">
      <c r="A93" s="360"/>
      <c r="B93" s="12">
        <v>85</v>
      </c>
      <c r="C93" s="26" t="str">
        <f>IF(Accueil!E97="","",Accueil!E97)</f>
        <v/>
      </c>
      <c r="D93" s="27" t="str">
        <f>IF(Accueil!F97="","",Accueil!F97)</f>
        <v/>
      </c>
      <c r="E93" s="83" t="str">
        <f t="shared" si="6"/>
        <v/>
      </c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244"/>
      <c r="AU93" s="244"/>
      <c r="AV93" s="244"/>
      <c r="AW93" s="244"/>
      <c r="AX93" s="244"/>
      <c r="AY93" s="244"/>
      <c r="AZ93" s="244"/>
      <c r="BA93" s="244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4"/>
      <c r="CW93" s="244"/>
      <c r="CX93" s="244"/>
      <c r="CY93" s="244"/>
      <c r="CZ93" s="244"/>
      <c r="DA93" s="244"/>
      <c r="DB93" s="12">
        <v>85</v>
      </c>
      <c r="DC93" s="11" t="str">
        <f>IF(D93="","",COUNTIF(F93:DA93,Accueil!$AB$28)&amp;" / "&amp;COUNTIF($F$8:$DA$8,"&gt;0")-(COUNTIF(F93:DA93,Accueil!$AG$26)))</f>
        <v/>
      </c>
      <c r="DD93" s="110" t="str">
        <f>IF(D93="","",COUNTIF(F93:DA93,Accueil!$AB$26))</f>
        <v/>
      </c>
      <c r="DE93" s="110" t="str">
        <f>IF(D93="","",IF(COUNTIF($F$8:$DA$8,"&gt;=0")-(COUNTIF(G93:DB93,Accueil!$AG$26))&lt;0,0,COUNTIF($F$8:$DA$8,"&gt;=0")-(COUNTIF(G93:DB93,Accueil!$AG$26))))</f>
        <v/>
      </c>
      <c r="DF93" s="11" t="str">
        <f t="shared" si="7"/>
        <v/>
      </c>
      <c r="DG93" s="29" t="str">
        <f t="shared" si="8"/>
        <v/>
      </c>
      <c r="DH93" s="158">
        <f t="shared" si="9"/>
        <v>0</v>
      </c>
      <c r="DI93" s="158">
        <f>IF(ISERROR(VLOOKUP(F93,Accueil!$W$17:$W$22,1,0)),1,0)</f>
        <v>0</v>
      </c>
      <c r="DJ93" s="158">
        <f>IF(ISERROR(VLOOKUP(G93,Accueil!$W$17:$W$22,1,0)),1,0)</f>
        <v>0</v>
      </c>
      <c r="DK93" s="158">
        <f>IF(ISERROR(VLOOKUP(H93,Accueil!$W$17:$W$22,1,0)),1,0)</f>
        <v>0</v>
      </c>
      <c r="DL93" s="158">
        <f>IF(ISERROR(VLOOKUP(I93,Accueil!$W$17:$W$22,1,0)),1,0)</f>
        <v>0</v>
      </c>
      <c r="DM93" s="158">
        <f>IF(ISERROR(VLOOKUP(J93,Accueil!$W$17:$W$22,1,0)),1,0)</f>
        <v>0</v>
      </c>
      <c r="DN93" s="158">
        <f>IF(ISERROR(VLOOKUP(K93,Accueil!$W$17:$W$22,1,0)),1,0)</f>
        <v>0</v>
      </c>
      <c r="DO93" s="158">
        <f>IF(ISERROR(VLOOKUP(L93,Accueil!$W$17:$W$22,1,0)),1,0)</f>
        <v>0</v>
      </c>
      <c r="DP93" s="158">
        <f>IF(ISERROR(VLOOKUP(M93,Accueil!$W$17:$W$22,1,0)),1,0)</f>
        <v>0</v>
      </c>
      <c r="DQ93" s="158">
        <f>IF(ISERROR(VLOOKUP(N93,Accueil!$W$17:$W$22,1,0)),1,0)</f>
        <v>0</v>
      </c>
      <c r="DR93" s="158">
        <f>IF(ISERROR(VLOOKUP(O93,Accueil!$W$17:$W$22,1,0)),1,0)</f>
        <v>0</v>
      </c>
      <c r="DS93" s="158">
        <f>IF(ISERROR(VLOOKUP(P93,Accueil!$W$17:$W$22,1,0)),1,0)</f>
        <v>0</v>
      </c>
      <c r="DT93" s="158">
        <f>IF(ISERROR(VLOOKUP(Q93,Accueil!$W$17:$W$22,1,0)),1,0)</f>
        <v>0</v>
      </c>
      <c r="DU93" s="158">
        <f>IF(ISERROR(VLOOKUP(R93,Accueil!$W$17:$W$22,1,0)),1,0)</f>
        <v>0</v>
      </c>
      <c r="DV93" s="158">
        <f>IF(ISERROR(VLOOKUP(S93,Accueil!$W$17:$W$22,1,0)),1,0)</f>
        <v>0</v>
      </c>
      <c r="DW93" s="158">
        <f>IF(ISERROR(VLOOKUP(T93,Accueil!$W$17:$W$22,1,0)),1,0)</f>
        <v>0</v>
      </c>
      <c r="DX93" s="158">
        <f>IF(ISERROR(VLOOKUP(U93,Accueil!$W$17:$W$22,1,0)),1,0)</f>
        <v>0</v>
      </c>
      <c r="DY93" s="158">
        <f>IF(ISERROR(VLOOKUP(V93,Accueil!$W$17:$W$22,1,0)),1,0)</f>
        <v>0</v>
      </c>
      <c r="DZ93" s="158">
        <f>IF(ISERROR(VLOOKUP(W93,Accueil!$W$17:$W$22,1,0)),1,0)</f>
        <v>0</v>
      </c>
      <c r="EA93" s="158">
        <f>IF(ISERROR(VLOOKUP(X93,Accueil!$W$17:$W$22,1,0)),1,0)</f>
        <v>0</v>
      </c>
      <c r="EB93" s="158">
        <f>IF(ISERROR(VLOOKUP(Y93,Accueil!$W$17:$W$22,1,0)),1,0)</f>
        <v>0</v>
      </c>
      <c r="EC93" s="158">
        <f>IF(ISERROR(VLOOKUP(Z93,Accueil!$W$17:$W$22,1,0)),1,0)</f>
        <v>0</v>
      </c>
      <c r="ED93" s="158">
        <f>IF(ISERROR(VLOOKUP(AA93,Accueil!$W$17:$W$22,1,0)),1,0)</f>
        <v>0</v>
      </c>
      <c r="EE93" s="158">
        <f>IF(ISERROR(VLOOKUP(AB93,Accueil!$W$17:$W$22,1,0)),1,0)</f>
        <v>0</v>
      </c>
      <c r="EF93" s="158">
        <f>IF(ISERROR(VLOOKUP(AC93,Accueil!$W$17:$W$22,1,0)),1,0)</f>
        <v>0</v>
      </c>
      <c r="EG93" s="158">
        <f>IF(ISERROR(VLOOKUP(AD93,Accueil!$W$17:$W$22,1,0)),1,0)</f>
        <v>0</v>
      </c>
      <c r="EH93" s="158">
        <f>IF(ISERROR(VLOOKUP(AE93,Accueil!$W$17:$W$22,1,0)),1,0)</f>
        <v>0</v>
      </c>
      <c r="EI93" s="158">
        <f>IF(ISERROR(VLOOKUP(AF93,Accueil!$W$17:$W$22,1,0)),1,0)</f>
        <v>0</v>
      </c>
      <c r="EJ93" s="158">
        <f>IF(ISERROR(VLOOKUP(AG93,Accueil!$W$17:$W$22,1,0)),1,0)</f>
        <v>0</v>
      </c>
      <c r="EK93" s="158">
        <f>IF(ISERROR(VLOOKUP(AH93,Accueil!$W$17:$W$22,1,0)),1,0)</f>
        <v>0</v>
      </c>
      <c r="EL93" s="158">
        <f>IF(ISERROR(VLOOKUP(AI93,Accueil!$W$17:$W$22,1,0)),1,0)</f>
        <v>0</v>
      </c>
      <c r="EM93" s="158">
        <f>IF(ISERROR(VLOOKUP(AJ93,Accueil!$W$17:$W$22,1,0)),1,0)</f>
        <v>0</v>
      </c>
      <c r="EN93" s="158">
        <f>IF(ISERROR(VLOOKUP(AK93,Accueil!$W$17:$W$22,1,0)),1,0)</f>
        <v>0</v>
      </c>
      <c r="EO93" s="158">
        <f>IF(ISERROR(VLOOKUP(AL93,Accueil!$W$17:$W$22,1,0)),1,0)</f>
        <v>0</v>
      </c>
      <c r="EP93" s="158">
        <f>IF(ISERROR(VLOOKUP(AM93,Accueil!$W$17:$W$22,1,0)),1,0)</f>
        <v>0</v>
      </c>
      <c r="EQ93" s="158">
        <f>IF(ISERROR(VLOOKUP(AN93,Accueil!$W$17:$W$22,1,0)),1,0)</f>
        <v>0</v>
      </c>
      <c r="ER93" s="158">
        <f>IF(ISERROR(VLOOKUP(AO93,Accueil!$W$17:$W$22,1,0)),1,0)</f>
        <v>0</v>
      </c>
      <c r="ES93" s="158">
        <f>IF(ISERROR(VLOOKUP(AP93,Accueil!$W$17:$W$22,1,0)),1,0)</f>
        <v>0</v>
      </c>
      <c r="ET93" s="158">
        <f>IF(ISERROR(VLOOKUP(AQ93,Accueil!$W$17:$W$22,1,0)),1,0)</f>
        <v>0</v>
      </c>
      <c r="EU93" s="158">
        <f>IF(ISERROR(VLOOKUP(AR93,Accueil!$W$17:$W$22,1,0)),1,0)</f>
        <v>0</v>
      </c>
      <c r="EV93" s="158">
        <f>IF(ISERROR(VLOOKUP(AS93,Accueil!$W$17:$W$22,1,0)),1,0)</f>
        <v>0</v>
      </c>
      <c r="EW93" s="158">
        <f>IF(ISERROR(VLOOKUP(AT93,Accueil!$W$17:$W$22,1,0)),1,0)</f>
        <v>0</v>
      </c>
      <c r="EX93" s="158">
        <f>IF(ISERROR(VLOOKUP(AU93,Accueil!$W$17:$W$22,1,0)),1,0)</f>
        <v>0</v>
      </c>
      <c r="EY93" s="158">
        <f>IF(ISERROR(VLOOKUP(AV93,Accueil!$W$17:$W$22,1,0)),1,0)</f>
        <v>0</v>
      </c>
      <c r="EZ93" s="158">
        <f>IF(ISERROR(VLOOKUP(AW93,Accueil!$W$17:$W$22,1,0)),1,0)</f>
        <v>0</v>
      </c>
      <c r="FA93" s="158">
        <f>IF(ISERROR(VLOOKUP(AX93,Accueil!$W$17:$W$22,1,0)),1,0)</f>
        <v>0</v>
      </c>
      <c r="FB93" s="158">
        <f>IF(ISERROR(VLOOKUP(AY93,Accueil!$W$17:$W$22,1,0)),1,0)</f>
        <v>0</v>
      </c>
      <c r="FC93" s="158">
        <f>IF(ISERROR(VLOOKUP(AZ93,Accueil!$W$17:$W$22,1,0)),1,0)</f>
        <v>0</v>
      </c>
      <c r="FD93" s="158">
        <f>IF(ISERROR(VLOOKUP(BA93,Accueil!$W$17:$W$22,1,0)),1,0)</f>
        <v>0</v>
      </c>
      <c r="FE93" s="158">
        <f>IF(ISERROR(VLOOKUP(BB93,Accueil!$W$17:$W$22,1,0)),1,0)</f>
        <v>0</v>
      </c>
      <c r="FF93" s="158">
        <f>IF(ISERROR(VLOOKUP(BC93,Accueil!$W$17:$W$22,1,0)),1,0)</f>
        <v>0</v>
      </c>
      <c r="FG93" s="158">
        <f>IF(ISERROR(VLOOKUP(BD93,Accueil!$W$17:$W$22,1,0)),1,0)</f>
        <v>0</v>
      </c>
      <c r="FH93" s="158">
        <f>IF(ISERROR(VLOOKUP(BE93,Accueil!$W$17:$W$22,1,0)),1,0)</f>
        <v>0</v>
      </c>
      <c r="FI93" s="158">
        <f>IF(ISERROR(VLOOKUP(BF93,Accueil!$W$17:$W$22,1,0)),1,0)</f>
        <v>0</v>
      </c>
      <c r="FJ93" s="158">
        <f>IF(ISERROR(VLOOKUP(BG93,Accueil!$W$17:$W$22,1,0)),1,0)</f>
        <v>0</v>
      </c>
      <c r="FK93" s="158">
        <f>IF(ISERROR(VLOOKUP(BH93,Accueil!$W$17:$W$22,1,0)),1,0)</f>
        <v>0</v>
      </c>
      <c r="FL93" s="158">
        <f>IF(ISERROR(VLOOKUP(BI93,Accueil!$W$17:$W$22,1,0)),1,0)</f>
        <v>0</v>
      </c>
      <c r="FM93" s="158">
        <f>IF(ISERROR(VLOOKUP(BJ93,Accueil!$W$17:$W$22,1,0)),1,0)</f>
        <v>0</v>
      </c>
      <c r="FN93" s="158">
        <f>IF(ISERROR(VLOOKUP(BK93,Accueil!$W$17:$W$22,1,0)),1,0)</f>
        <v>0</v>
      </c>
      <c r="FO93" s="158">
        <f>IF(ISERROR(VLOOKUP(BL93,Accueil!$W$17:$W$22,1,0)),1,0)</f>
        <v>0</v>
      </c>
      <c r="FP93" s="158">
        <f>IF(ISERROR(VLOOKUP(BM93,Accueil!$W$17:$W$22,1,0)),1,0)</f>
        <v>0</v>
      </c>
      <c r="FQ93" s="158">
        <f>IF(ISERROR(VLOOKUP(BN93,Accueil!$W$17:$W$22,1,0)),1,0)</f>
        <v>0</v>
      </c>
      <c r="FR93" s="158">
        <f>IF(ISERROR(VLOOKUP(BO93,Accueil!$W$17:$W$22,1,0)),1,0)</f>
        <v>0</v>
      </c>
      <c r="FS93" s="158">
        <f>IF(ISERROR(VLOOKUP(BP93,Accueil!$W$17:$W$22,1,0)),1,0)</f>
        <v>0</v>
      </c>
      <c r="FT93" s="158">
        <f>IF(ISERROR(VLOOKUP(BQ93,Accueil!$W$17:$W$22,1,0)),1,0)</f>
        <v>0</v>
      </c>
      <c r="FU93" s="158">
        <f>IF(ISERROR(VLOOKUP(BR93,Accueil!$W$17:$W$22,1,0)),1,0)</f>
        <v>0</v>
      </c>
      <c r="FV93" s="158">
        <f>IF(ISERROR(VLOOKUP(BS93,Accueil!$W$17:$W$22,1,0)),1,0)</f>
        <v>0</v>
      </c>
      <c r="FW93" s="158">
        <f>IF(ISERROR(VLOOKUP(BT93,Accueil!$W$17:$W$22,1,0)),1,0)</f>
        <v>0</v>
      </c>
      <c r="FX93" s="158">
        <f>IF(ISERROR(VLOOKUP(BU93,Accueil!$W$17:$W$22,1,0)),1,0)</f>
        <v>0</v>
      </c>
      <c r="FY93" s="158">
        <f>IF(ISERROR(VLOOKUP(BV93,Accueil!$W$17:$W$22,1,0)),1,0)</f>
        <v>0</v>
      </c>
      <c r="FZ93" s="158">
        <f>IF(ISERROR(VLOOKUP(BW93,Accueil!$W$17:$W$22,1,0)),1,0)</f>
        <v>0</v>
      </c>
      <c r="GA93" s="158">
        <f>IF(ISERROR(VLOOKUP(BX93,Accueil!$W$17:$W$22,1,0)),1,0)</f>
        <v>0</v>
      </c>
      <c r="GB93" s="158">
        <f>IF(ISERROR(VLOOKUP(BY93,Accueil!$W$17:$W$22,1,0)),1,0)</f>
        <v>0</v>
      </c>
      <c r="GC93" s="158">
        <f>IF(ISERROR(VLOOKUP(BZ93,Accueil!$W$17:$W$22,1,0)),1,0)</f>
        <v>0</v>
      </c>
      <c r="GD93" s="158">
        <f>IF(ISERROR(VLOOKUP(CA93,Accueil!$W$17:$W$22,1,0)),1,0)</f>
        <v>0</v>
      </c>
      <c r="GE93" s="158">
        <f>IF(ISERROR(VLOOKUP(CB93,Accueil!$W$17:$W$22,1,0)),1,0)</f>
        <v>0</v>
      </c>
      <c r="GF93" s="158">
        <f>IF(ISERROR(VLOOKUP(CC93,Accueil!$W$17:$W$22,1,0)),1,0)</f>
        <v>0</v>
      </c>
      <c r="GG93" s="158">
        <f>IF(ISERROR(VLOOKUP(CD93,Accueil!$W$17:$W$22,1,0)),1,0)</f>
        <v>0</v>
      </c>
      <c r="GH93" s="158">
        <f>IF(ISERROR(VLOOKUP(CE93,Accueil!$W$17:$W$22,1,0)),1,0)</f>
        <v>0</v>
      </c>
      <c r="GI93" s="158">
        <f>IF(ISERROR(VLOOKUP(CF93,Accueil!$W$17:$W$22,1,0)),1,0)</f>
        <v>0</v>
      </c>
      <c r="GJ93" s="158">
        <f>IF(ISERROR(VLOOKUP(CG93,Accueil!$W$17:$W$22,1,0)),1,0)</f>
        <v>0</v>
      </c>
      <c r="GK93" s="158">
        <f>IF(ISERROR(VLOOKUP(CH93,Accueil!$W$17:$W$22,1,0)),1,0)</f>
        <v>0</v>
      </c>
      <c r="GL93" s="158">
        <f>IF(ISERROR(VLOOKUP(CI93,Accueil!$W$17:$W$22,1,0)),1,0)</f>
        <v>0</v>
      </c>
      <c r="GM93" s="158">
        <f>IF(ISERROR(VLOOKUP(CJ93,Accueil!$W$17:$W$22,1,0)),1,0)</f>
        <v>0</v>
      </c>
      <c r="GN93" s="158">
        <f>IF(ISERROR(VLOOKUP(CK93,Accueil!$W$17:$W$22,1,0)),1,0)</f>
        <v>0</v>
      </c>
      <c r="GO93" s="158">
        <f>IF(ISERROR(VLOOKUP(CL93,Accueil!$W$17:$W$22,1,0)),1,0)</f>
        <v>0</v>
      </c>
      <c r="GP93" s="158">
        <f>IF(ISERROR(VLOOKUP(CM93,Accueil!$W$17:$W$22,1,0)),1,0)</f>
        <v>0</v>
      </c>
      <c r="GQ93" s="158">
        <f>IF(ISERROR(VLOOKUP(CN93,Accueil!$W$17:$W$22,1,0)),1,0)</f>
        <v>0</v>
      </c>
      <c r="GR93" s="158">
        <f>IF(ISERROR(VLOOKUP(CO93,Accueil!$W$17:$W$22,1,0)),1,0)</f>
        <v>0</v>
      </c>
      <c r="GS93" s="158">
        <f>IF(ISERROR(VLOOKUP(CP93,Accueil!$W$17:$W$22,1,0)),1,0)</f>
        <v>0</v>
      </c>
      <c r="GT93" s="158">
        <f>IF(ISERROR(VLOOKUP(CQ93,Accueil!$W$17:$W$22,1,0)),1,0)</f>
        <v>0</v>
      </c>
      <c r="GU93" s="158">
        <f>IF(ISERROR(VLOOKUP(CR93,Accueil!$W$17:$W$22,1,0)),1,0)</f>
        <v>0</v>
      </c>
      <c r="GV93" s="158">
        <f>IF(ISERROR(VLOOKUP(CS93,Accueil!$W$17:$W$22,1,0)),1,0)</f>
        <v>0</v>
      </c>
      <c r="GW93" s="158">
        <f>IF(ISERROR(VLOOKUP(CT93,Accueil!$W$17:$W$22,1,0)),1,0)</f>
        <v>0</v>
      </c>
      <c r="GX93" s="158">
        <f>IF(ISERROR(VLOOKUP(CU93,Accueil!$W$17:$W$22,1,0)),1,0)</f>
        <v>0</v>
      </c>
      <c r="GY93" s="158">
        <f>IF(ISERROR(VLOOKUP(CV93,Accueil!$W$17:$W$22,1,0)),1,0)</f>
        <v>0</v>
      </c>
      <c r="GZ93" s="158">
        <f>IF(ISERROR(VLOOKUP(CW93,Accueil!$W$17:$W$22,1,0)),1,0)</f>
        <v>0</v>
      </c>
      <c r="HA93" s="158">
        <f>IF(ISERROR(VLOOKUP(CX93,Accueil!$W$17:$W$22,1,0)),1,0)</f>
        <v>0</v>
      </c>
      <c r="HB93" s="158">
        <f>IF(ISERROR(VLOOKUP(CY93,Accueil!$W$17:$W$22,1,0)),1,0)</f>
        <v>0</v>
      </c>
      <c r="HC93" s="158">
        <f>IF(ISERROR(VLOOKUP(CZ93,Accueil!$W$17:$W$22,1,0)),1,0)</f>
        <v>0</v>
      </c>
      <c r="HD93" s="158">
        <f>IF(ISERROR(VLOOKUP(DA93,Accueil!$W$17:$W$22,1,0)),1,0)</f>
        <v>0</v>
      </c>
    </row>
    <row r="94" spans="1:212" ht="12.75" customHeight="1">
      <c r="A94" s="360"/>
      <c r="B94" s="12">
        <v>86</v>
      </c>
      <c r="C94" s="26" t="str">
        <f>IF(Accueil!E98="","",Accueil!E98)</f>
        <v/>
      </c>
      <c r="D94" s="27" t="str">
        <f>IF(Accueil!F98="","",Accueil!F98)</f>
        <v/>
      </c>
      <c r="E94" s="83" t="str">
        <f t="shared" si="6"/>
        <v/>
      </c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4"/>
      <c r="AZ94" s="244"/>
      <c r="BA94" s="244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12">
        <v>86</v>
      </c>
      <c r="DC94" s="11" t="str">
        <f>IF(D94="","",COUNTIF(F94:DA94,Accueil!$AB$28)&amp;" / "&amp;COUNTIF($F$8:$DA$8,"&gt;0")-(COUNTIF(F94:DA94,Accueil!$AG$26)))</f>
        <v/>
      </c>
      <c r="DD94" s="110" t="str">
        <f>IF(D94="","",COUNTIF(F94:DA94,Accueil!$AB$26))</f>
        <v/>
      </c>
      <c r="DE94" s="110" t="str">
        <f>IF(D94="","",IF(COUNTIF($F$8:$DA$8,"&gt;=0")-(COUNTIF(G94:DB94,Accueil!$AG$26))&lt;0,0,COUNTIF($F$8:$DA$8,"&gt;=0")-(COUNTIF(G94:DB94,Accueil!$AG$26))))</f>
        <v/>
      </c>
      <c r="DF94" s="11" t="str">
        <f t="shared" si="7"/>
        <v/>
      </c>
      <c r="DG94" s="29" t="str">
        <f t="shared" si="8"/>
        <v/>
      </c>
      <c r="DH94" s="158">
        <f t="shared" si="9"/>
        <v>0</v>
      </c>
      <c r="DI94" s="158">
        <f>IF(ISERROR(VLOOKUP(F94,Accueil!$W$17:$W$22,1,0)),1,0)</f>
        <v>0</v>
      </c>
      <c r="DJ94" s="158">
        <f>IF(ISERROR(VLOOKUP(G94,Accueil!$W$17:$W$22,1,0)),1,0)</f>
        <v>0</v>
      </c>
      <c r="DK94" s="158">
        <f>IF(ISERROR(VLOOKUP(H94,Accueil!$W$17:$W$22,1,0)),1,0)</f>
        <v>0</v>
      </c>
      <c r="DL94" s="158">
        <f>IF(ISERROR(VLOOKUP(I94,Accueil!$W$17:$W$22,1,0)),1,0)</f>
        <v>0</v>
      </c>
      <c r="DM94" s="158">
        <f>IF(ISERROR(VLOOKUP(J94,Accueil!$W$17:$W$22,1,0)),1,0)</f>
        <v>0</v>
      </c>
      <c r="DN94" s="158">
        <f>IF(ISERROR(VLOOKUP(K94,Accueil!$W$17:$W$22,1,0)),1,0)</f>
        <v>0</v>
      </c>
      <c r="DO94" s="158">
        <f>IF(ISERROR(VLOOKUP(L94,Accueil!$W$17:$W$22,1,0)),1,0)</f>
        <v>0</v>
      </c>
      <c r="DP94" s="158">
        <f>IF(ISERROR(VLOOKUP(M94,Accueil!$W$17:$W$22,1,0)),1,0)</f>
        <v>0</v>
      </c>
      <c r="DQ94" s="158">
        <f>IF(ISERROR(VLOOKUP(N94,Accueil!$W$17:$W$22,1,0)),1,0)</f>
        <v>0</v>
      </c>
      <c r="DR94" s="158">
        <f>IF(ISERROR(VLOOKUP(O94,Accueil!$W$17:$W$22,1,0)),1,0)</f>
        <v>0</v>
      </c>
      <c r="DS94" s="158">
        <f>IF(ISERROR(VLOOKUP(P94,Accueil!$W$17:$W$22,1,0)),1,0)</f>
        <v>0</v>
      </c>
      <c r="DT94" s="158">
        <f>IF(ISERROR(VLOOKUP(Q94,Accueil!$W$17:$W$22,1,0)),1,0)</f>
        <v>0</v>
      </c>
      <c r="DU94" s="158">
        <f>IF(ISERROR(VLOOKUP(R94,Accueil!$W$17:$W$22,1,0)),1,0)</f>
        <v>0</v>
      </c>
      <c r="DV94" s="158">
        <f>IF(ISERROR(VLOOKUP(S94,Accueil!$W$17:$W$22,1,0)),1,0)</f>
        <v>0</v>
      </c>
      <c r="DW94" s="158">
        <f>IF(ISERROR(VLOOKUP(T94,Accueil!$W$17:$W$22,1,0)),1,0)</f>
        <v>0</v>
      </c>
      <c r="DX94" s="158">
        <f>IF(ISERROR(VLOOKUP(U94,Accueil!$W$17:$W$22,1,0)),1,0)</f>
        <v>0</v>
      </c>
      <c r="DY94" s="158">
        <f>IF(ISERROR(VLOOKUP(V94,Accueil!$W$17:$W$22,1,0)),1,0)</f>
        <v>0</v>
      </c>
      <c r="DZ94" s="158">
        <f>IF(ISERROR(VLOOKUP(W94,Accueil!$W$17:$W$22,1,0)),1,0)</f>
        <v>0</v>
      </c>
      <c r="EA94" s="158">
        <f>IF(ISERROR(VLOOKUP(X94,Accueil!$W$17:$W$22,1,0)),1,0)</f>
        <v>0</v>
      </c>
      <c r="EB94" s="158">
        <f>IF(ISERROR(VLOOKUP(Y94,Accueil!$W$17:$W$22,1,0)),1,0)</f>
        <v>0</v>
      </c>
      <c r="EC94" s="158">
        <f>IF(ISERROR(VLOOKUP(Z94,Accueil!$W$17:$W$22,1,0)),1,0)</f>
        <v>0</v>
      </c>
      <c r="ED94" s="158">
        <f>IF(ISERROR(VLOOKUP(AA94,Accueil!$W$17:$W$22,1,0)),1,0)</f>
        <v>0</v>
      </c>
      <c r="EE94" s="158">
        <f>IF(ISERROR(VLOOKUP(AB94,Accueil!$W$17:$W$22,1,0)),1,0)</f>
        <v>0</v>
      </c>
      <c r="EF94" s="158">
        <f>IF(ISERROR(VLOOKUP(AC94,Accueil!$W$17:$W$22,1,0)),1,0)</f>
        <v>0</v>
      </c>
      <c r="EG94" s="158">
        <f>IF(ISERROR(VLOOKUP(AD94,Accueil!$W$17:$W$22,1,0)),1,0)</f>
        <v>0</v>
      </c>
      <c r="EH94" s="158">
        <f>IF(ISERROR(VLOOKUP(AE94,Accueil!$W$17:$W$22,1,0)),1,0)</f>
        <v>0</v>
      </c>
      <c r="EI94" s="158">
        <f>IF(ISERROR(VLOOKUP(AF94,Accueil!$W$17:$W$22,1,0)),1,0)</f>
        <v>0</v>
      </c>
      <c r="EJ94" s="158">
        <f>IF(ISERROR(VLOOKUP(AG94,Accueil!$W$17:$W$22,1,0)),1,0)</f>
        <v>0</v>
      </c>
      <c r="EK94" s="158">
        <f>IF(ISERROR(VLOOKUP(AH94,Accueil!$W$17:$W$22,1,0)),1,0)</f>
        <v>0</v>
      </c>
      <c r="EL94" s="158">
        <f>IF(ISERROR(VLOOKUP(AI94,Accueil!$W$17:$W$22,1,0)),1,0)</f>
        <v>0</v>
      </c>
      <c r="EM94" s="158">
        <f>IF(ISERROR(VLOOKUP(AJ94,Accueil!$W$17:$W$22,1,0)),1,0)</f>
        <v>0</v>
      </c>
      <c r="EN94" s="158">
        <f>IF(ISERROR(VLOOKUP(AK94,Accueil!$W$17:$W$22,1,0)),1,0)</f>
        <v>0</v>
      </c>
      <c r="EO94" s="158">
        <f>IF(ISERROR(VLOOKUP(AL94,Accueil!$W$17:$W$22,1,0)),1,0)</f>
        <v>0</v>
      </c>
      <c r="EP94" s="158">
        <f>IF(ISERROR(VLOOKUP(AM94,Accueil!$W$17:$W$22,1,0)),1,0)</f>
        <v>0</v>
      </c>
      <c r="EQ94" s="158">
        <f>IF(ISERROR(VLOOKUP(AN94,Accueil!$W$17:$W$22,1,0)),1,0)</f>
        <v>0</v>
      </c>
      <c r="ER94" s="158">
        <f>IF(ISERROR(VLOOKUP(AO94,Accueil!$W$17:$W$22,1,0)),1,0)</f>
        <v>0</v>
      </c>
      <c r="ES94" s="158">
        <f>IF(ISERROR(VLOOKUP(AP94,Accueil!$W$17:$W$22,1,0)),1,0)</f>
        <v>0</v>
      </c>
      <c r="ET94" s="158">
        <f>IF(ISERROR(VLOOKUP(AQ94,Accueil!$W$17:$W$22,1,0)),1,0)</f>
        <v>0</v>
      </c>
      <c r="EU94" s="158">
        <f>IF(ISERROR(VLOOKUP(AR94,Accueil!$W$17:$W$22,1,0)),1,0)</f>
        <v>0</v>
      </c>
      <c r="EV94" s="158">
        <f>IF(ISERROR(VLOOKUP(AS94,Accueil!$W$17:$W$22,1,0)),1,0)</f>
        <v>0</v>
      </c>
      <c r="EW94" s="158">
        <f>IF(ISERROR(VLOOKUP(AT94,Accueil!$W$17:$W$22,1,0)),1,0)</f>
        <v>0</v>
      </c>
      <c r="EX94" s="158">
        <f>IF(ISERROR(VLOOKUP(AU94,Accueil!$W$17:$W$22,1,0)),1,0)</f>
        <v>0</v>
      </c>
      <c r="EY94" s="158">
        <f>IF(ISERROR(VLOOKUP(AV94,Accueil!$W$17:$W$22,1,0)),1,0)</f>
        <v>0</v>
      </c>
      <c r="EZ94" s="158">
        <f>IF(ISERROR(VLOOKUP(AW94,Accueil!$W$17:$W$22,1,0)),1,0)</f>
        <v>0</v>
      </c>
      <c r="FA94" s="158">
        <f>IF(ISERROR(VLOOKUP(AX94,Accueil!$W$17:$W$22,1,0)),1,0)</f>
        <v>0</v>
      </c>
      <c r="FB94" s="158">
        <f>IF(ISERROR(VLOOKUP(AY94,Accueil!$W$17:$W$22,1,0)),1,0)</f>
        <v>0</v>
      </c>
      <c r="FC94" s="158">
        <f>IF(ISERROR(VLOOKUP(AZ94,Accueil!$W$17:$W$22,1,0)),1,0)</f>
        <v>0</v>
      </c>
      <c r="FD94" s="158">
        <f>IF(ISERROR(VLOOKUP(BA94,Accueil!$W$17:$W$22,1,0)),1,0)</f>
        <v>0</v>
      </c>
      <c r="FE94" s="158">
        <f>IF(ISERROR(VLOOKUP(BB94,Accueil!$W$17:$W$22,1,0)),1,0)</f>
        <v>0</v>
      </c>
      <c r="FF94" s="158">
        <f>IF(ISERROR(VLOOKUP(BC94,Accueil!$W$17:$W$22,1,0)),1,0)</f>
        <v>0</v>
      </c>
      <c r="FG94" s="158">
        <f>IF(ISERROR(VLOOKUP(BD94,Accueil!$W$17:$W$22,1,0)),1,0)</f>
        <v>0</v>
      </c>
      <c r="FH94" s="158">
        <f>IF(ISERROR(VLOOKUP(BE94,Accueil!$W$17:$W$22,1,0)),1,0)</f>
        <v>0</v>
      </c>
      <c r="FI94" s="158">
        <f>IF(ISERROR(VLOOKUP(BF94,Accueil!$W$17:$W$22,1,0)),1,0)</f>
        <v>0</v>
      </c>
      <c r="FJ94" s="158">
        <f>IF(ISERROR(VLOOKUP(BG94,Accueil!$W$17:$W$22,1,0)),1,0)</f>
        <v>0</v>
      </c>
      <c r="FK94" s="158">
        <f>IF(ISERROR(VLOOKUP(BH94,Accueil!$W$17:$W$22,1,0)),1,0)</f>
        <v>0</v>
      </c>
      <c r="FL94" s="158">
        <f>IF(ISERROR(VLOOKUP(BI94,Accueil!$W$17:$W$22,1,0)),1,0)</f>
        <v>0</v>
      </c>
      <c r="FM94" s="158">
        <f>IF(ISERROR(VLOOKUP(BJ94,Accueil!$W$17:$W$22,1,0)),1,0)</f>
        <v>0</v>
      </c>
      <c r="FN94" s="158">
        <f>IF(ISERROR(VLOOKUP(BK94,Accueil!$W$17:$W$22,1,0)),1,0)</f>
        <v>0</v>
      </c>
      <c r="FO94" s="158">
        <f>IF(ISERROR(VLOOKUP(BL94,Accueil!$W$17:$W$22,1,0)),1,0)</f>
        <v>0</v>
      </c>
      <c r="FP94" s="158">
        <f>IF(ISERROR(VLOOKUP(BM94,Accueil!$W$17:$W$22,1,0)),1,0)</f>
        <v>0</v>
      </c>
      <c r="FQ94" s="158">
        <f>IF(ISERROR(VLOOKUP(BN94,Accueil!$W$17:$W$22,1,0)),1,0)</f>
        <v>0</v>
      </c>
      <c r="FR94" s="158">
        <f>IF(ISERROR(VLOOKUP(BO94,Accueil!$W$17:$W$22,1,0)),1,0)</f>
        <v>0</v>
      </c>
      <c r="FS94" s="158">
        <f>IF(ISERROR(VLOOKUP(BP94,Accueil!$W$17:$W$22,1,0)),1,0)</f>
        <v>0</v>
      </c>
      <c r="FT94" s="158">
        <f>IF(ISERROR(VLOOKUP(BQ94,Accueil!$W$17:$W$22,1,0)),1,0)</f>
        <v>0</v>
      </c>
      <c r="FU94" s="158">
        <f>IF(ISERROR(VLOOKUP(BR94,Accueil!$W$17:$W$22,1,0)),1,0)</f>
        <v>0</v>
      </c>
      <c r="FV94" s="158">
        <f>IF(ISERROR(VLOOKUP(BS94,Accueil!$W$17:$W$22,1,0)),1,0)</f>
        <v>0</v>
      </c>
      <c r="FW94" s="158">
        <f>IF(ISERROR(VLOOKUP(BT94,Accueil!$W$17:$W$22,1,0)),1,0)</f>
        <v>0</v>
      </c>
      <c r="FX94" s="158">
        <f>IF(ISERROR(VLOOKUP(BU94,Accueil!$W$17:$W$22,1,0)),1,0)</f>
        <v>0</v>
      </c>
      <c r="FY94" s="158">
        <f>IF(ISERROR(VLOOKUP(BV94,Accueil!$W$17:$W$22,1,0)),1,0)</f>
        <v>0</v>
      </c>
      <c r="FZ94" s="158">
        <f>IF(ISERROR(VLOOKUP(BW94,Accueil!$W$17:$W$22,1,0)),1,0)</f>
        <v>0</v>
      </c>
      <c r="GA94" s="158">
        <f>IF(ISERROR(VLOOKUP(BX94,Accueil!$W$17:$W$22,1,0)),1,0)</f>
        <v>0</v>
      </c>
      <c r="GB94" s="158">
        <f>IF(ISERROR(VLOOKUP(BY94,Accueil!$W$17:$W$22,1,0)),1,0)</f>
        <v>0</v>
      </c>
      <c r="GC94" s="158">
        <f>IF(ISERROR(VLOOKUP(BZ94,Accueil!$W$17:$W$22,1,0)),1,0)</f>
        <v>0</v>
      </c>
      <c r="GD94" s="158">
        <f>IF(ISERROR(VLOOKUP(CA94,Accueil!$W$17:$W$22,1,0)),1,0)</f>
        <v>0</v>
      </c>
      <c r="GE94" s="158">
        <f>IF(ISERROR(VLOOKUP(CB94,Accueil!$W$17:$W$22,1,0)),1,0)</f>
        <v>0</v>
      </c>
      <c r="GF94" s="158">
        <f>IF(ISERROR(VLOOKUP(CC94,Accueil!$W$17:$W$22,1,0)),1,0)</f>
        <v>0</v>
      </c>
      <c r="GG94" s="158">
        <f>IF(ISERROR(VLOOKUP(CD94,Accueil!$W$17:$W$22,1,0)),1,0)</f>
        <v>0</v>
      </c>
      <c r="GH94" s="158">
        <f>IF(ISERROR(VLOOKUP(CE94,Accueil!$W$17:$W$22,1,0)),1,0)</f>
        <v>0</v>
      </c>
      <c r="GI94" s="158">
        <f>IF(ISERROR(VLOOKUP(CF94,Accueil!$W$17:$W$22,1,0)),1,0)</f>
        <v>0</v>
      </c>
      <c r="GJ94" s="158">
        <f>IF(ISERROR(VLOOKUP(CG94,Accueil!$W$17:$W$22,1,0)),1,0)</f>
        <v>0</v>
      </c>
      <c r="GK94" s="158">
        <f>IF(ISERROR(VLOOKUP(CH94,Accueil!$W$17:$W$22,1,0)),1,0)</f>
        <v>0</v>
      </c>
      <c r="GL94" s="158">
        <f>IF(ISERROR(VLOOKUP(CI94,Accueil!$W$17:$W$22,1,0)),1,0)</f>
        <v>0</v>
      </c>
      <c r="GM94" s="158">
        <f>IF(ISERROR(VLOOKUP(CJ94,Accueil!$W$17:$W$22,1,0)),1,0)</f>
        <v>0</v>
      </c>
      <c r="GN94" s="158">
        <f>IF(ISERROR(VLOOKUP(CK94,Accueil!$W$17:$W$22,1,0)),1,0)</f>
        <v>0</v>
      </c>
      <c r="GO94" s="158">
        <f>IF(ISERROR(VLOOKUP(CL94,Accueil!$W$17:$W$22,1,0)),1,0)</f>
        <v>0</v>
      </c>
      <c r="GP94" s="158">
        <f>IF(ISERROR(VLOOKUP(CM94,Accueil!$W$17:$W$22,1,0)),1,0)</f>
        <v>0</v>
      </c>
      <c r="GQ94" s="158">
        <f>IF(ISERROR(VLOOKUP(CN94,Accueil!$W$17:$W$22,1,0)),1,0)</f>
        <v>0</v>
      </c>
      <c r="GR94" s="158">
        <f>IF(ISERROR(VLOOKUP(CO94,Accueil!$W$17:$W$22,1,0)),1,0)</f>
        <v>0</v>
      </c>
      <c r="GS94" s="158">
        <f>IF(ISERROR(VLOOKUP(CP94,Accueil!$W$17:$W$22,1,0)),1,0)</f>
        <v>0</v>
      </c>
      <c r="GT94" s="158">
        <f>IF(ISERROR(VLOOKUP(CQ94,Accueil!$W$17:$W$22,1,0)),1,0)</f>
        <v>0</v>
      </c>
      <c r="GU94" s="158">
        <f>IF(ISERROR(VLOOKUP(CR94,Accueil!$W$17:$W$22,1,0)),1,0)</f>
        <v>0</v>
      </c>
      <c r="GV94" s="158">
        <f>IF(ISERROR(VLOOKUP(CS94,Accueil!$W$17:$W$22,1,0)),1,0)</f>
        <v>0</v>
      </c>
      <c r="GW94" s="158">
        <f>IF(ISERROR(VLOOKUP(CT94,Accueil!$W$17:$W$22,1,0)),1,0)</f>
        <v>0</v>
      </c>
      <c r="GX94" s="158">
        <f>IF(ISERROR(VLOOKUP(CU94,Accueil!$W$17:$W$22,1,0)),1,0)</f>
        <v>0</v>
      </c>
      <c r="GY94" s="158">
        <f>IF(ISERROR(VLOOKUP(CV94,Accueil!$W$17:$W$22,1,0)),1,0)</f>
        <v>0</v>
      </c>
      <c r="GZ94" s="158">
        <f>IF(ISERROR(VLOOKUP(CW94,Accueil!$W$17:$W$22,1,0)),1,0)</f>
        <v>0</v>
      </c>
      <c r="HA94" s="158">
        <f>IF(ISERROR(VLOOKUP(CX94,Accueil!$W$17:$W$22,1,0)),1,0)</f>
        <v>0</v>
      </c>
      <c r="HB94" s="158">
        <f>IF(ISERROR(VLOOKUP(CY94,Accueil!$W$17:$W$22,1,0)),1,0)</f>
        <v>0</v>
      </c>
      <c r="HC94" s="158">
        <f>IF(ISERROR(VLOOKUP(CZ94,Accueil!$W$17:$W$22,1,0)),1,0)</f>
        <v>0</v>
      </c>
      <c r="HD94" s="158">
        <f>IF(ISERROR(VLOOKUP(DA94,Accueil!$W$17:$W$22,1,0)),1,0)</f>
        <v>0</v>
      </c>
    </row>
    <row r="95" spans="1:212" ht="12.75" customHeight="1">
      <c r="A95" s="360"/>
      <c r="B95" s="12">
        <v>87</v>
      </c>
      <c r="C95" s="26" t="str">
        <f>IF(Accueil!E99="","",Accueil!E99)</f>
        <v/>
      </c>
      <c r="D95" s="27" t="str">
        <f>IF(Accueil!F99="","",Accueil!F99)</f>
        <v/>
      </c>
      <c r="E95" s="83" t="str">
        <f t="shared" si="6"/>
        <v/>
      </c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244"/>
      <c r="AY95" s="244"/>
      <c r="AZ95" s="244"/>
      <c r="BA95" s="244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12">
        <v>87</v>
      </c>
      <c r="DC95" s="11" t="str">
        <f>IF(D95="","",COUNTIF(F95:DA95,Accueil!$AB$28)&amp;" / "&amp;COUNTIF($F$8:$DA$8,"&gt;0")-(COUNTIF(F95:DA95,Accueil!$AG$26)))</f>
        <v/>
      </c>
      <c r="DD95" s="110" t="str">
        <f>IF(D95="","",COUNTIF(F95:DA95,Accueil!$AB$26))</f>
        <v/>
      </c>
      <c r="DE95" s="110" t="str">
        <f>IF(D95="","",IF(COUNTIF($F$8:$DA$8,"&gt;=0")-(COUNTIF(G95:DB95,Accueil!$AG$26))&lt;0,0,COUNTIF($F$8:$DA$8,"&gt;=0")-(COUNTIF(G95:DB95,Accueil!$AG$26))))</f>
        <v/>
      </c>
      <c r="DF95" s="11" t="str">
        <f t="shared" si="7"/>
        <v/>
      </c>
      <c r="DG95" s="29" t="str">
        <f t="shared" si="8"/>
        <v/>
      </c>
      <c r="DH95" s="158">
        <f t="shared" si="9"/>
        <v>0</v>
      </c>
      <c r="DI95" s="158">
        <f>IF(ISERROR(VLOOKUP(F95,Accueil!$W$17:$W$22,1,0)),1,0)</f>
        <v>0</v>
      </c>
      <c r="DJ95" s="158">
        <f>IF(ISERROR(VLOOKUP(G95,Accueil!$W$17:$W$22,1,0)),1,0)</f>
        <v>0</v>
      </c>
      <c r="DK95" s="158">
        <f>IF(ISERROR(VLOOKUP(H95,Accueil!$W$17:$W$22,1,0)),1,0)</f>
        <v>0</v>
      </c>
      <c r="DL95" s="158">
        <f>IF(ISERROR(VLOOKUP(I95,Accueil!$W$17:$W$22,1,0)),1,0)</f>
        <v>0</v>
      </c>
      <c r="DM95" s="158">
        <f>IF(ISERROR(VLOOKUP(J95,Accueil!$W$17:$W$22,1,0)),1,0)</f>
        <v>0</v>
      </c>
      <c r="DN95" s="158">
        <f>IF(ISERROR(VLOOKUP(K95,Accueil!$W$17:$W$22,1,0)),1,0)</f>
        <v>0</v>
      </c>
      <c r="DO95" s="158">
        <f>IF(ISERROR(VLOOKUP(L95,Accueil!$W$17:$W$22,1,0)),1,0)</f>
        <v>0</v>
      </c>
      <c r="DP95" s="158">
        <f>IF(ISERROR(VLOOKUP(M95,Accueil!$W$17:$W$22,1,0)),1,0)</f>
        <v>0</v>
      </c>
      <c r="DQ95" s="158">
        <f>IF(ISERROR(VLOOKUP(N95,Accueil!$W$17:$W$22,1,0)),1,0)</f>
        <v>0</v>
      </c>
      <c r="DR95" s="158">
        <f>IF(ISERROR(VLOOKUP(O95,Accueil!$W$17:$W$22,1,0)),1,0)</f>
        <v>0</v>
      </c>
      <c r="DS95" s="158">
        <f>IF(ISERROR(VLOOKUP(P95,Accueil!$W$17:$W$22,1,0)),1,0)</f>
        <v>0</v>
      </c>
      <c r="DT95" s="158">
        <f>IF(ISERROR(VLOOKUP(Q95,Accueil!$W$17:$W$22,1,0)),1,0)</f>
        <v>0</v>
      </c>
      <c r="DU95" s="158">
        <f>IF(ISERROR(VLOOKUP(R95,Accueil!$W$17:$W$22,1,0)),1,0)</f>
        <v>0</v>
      </c>
      <c r="DV95" s="158">
        <f>IF(ISERROR(VLOOKUP(S95,Accueil!$W$17:$W$22,1,0)),1,0)</f>
        <v>0</v>
      </c>
      <c r="DW95" s="158">
        <f>IF(ISERROR(VLOOKUP(T95,Accueil!$W$17:$W$22,1,0)),1,0)</f>
        <v>0</v>
      </c>
      <c r="DX95" s="158">
        <f>IF(ISERROR(VLOOKUP(U95,Accueil!$W$17:$W$22,1,0)),1,0)</f>
        <v>0</v>
      </c>
      <c r="DY95" s="158">
        <f>IF(ISERROR(VLOOKUP(V95,Accueil!$W$17:$W$22,1,0)),1,0)</f>
        <v>0</v>
      </c>
      <c r="DZ95" s="158">
        <f>IF(ISERROR(VLOOKUP(W95,Accueil!$W$17:$W$22,1,0)),1,0)</f>
        <v>0</v>
      </c>
      <c r="EA95" s="158">
        <f>IF(ISERROR(VLOOKUP(X95,Accueil!$W$17:$W$22,1,0)),1,0)</f>
        <v>0</v>
      </c>
      <c r="EB95" s="158">
        <f>IF(ISERROR(VLOOKUP(Y95,Accueil!$W$17:$W$22,1,0)),1,0)</f>
        <v>0</v>
      </c>
      <c r="EC95" s="158">
        <f>IF(ISERROR(VLOOKUP(Z95,Accueil!$W$17:$W$22,1,0)),1,0)</f>
        <v>0</v>
      </c>
      <c r="ED95" s="158">
        <f>IF(ISERROR(VLOOKUP(AA95,Accueil!$W$17:$W$22,1,0)),1,0)</f>
        <v>0</v>
      </c>
      <c r="EE95" s="158">
        <f>IF(ISERROR(VLOOKUP(AB95,Accueil!$W$17:$W$22,1,0)),1,0)</f>
        <v>0</v>
      </c>
      <c r="EF95" s="158">
        <f>IF(ISERROR(VLOOKUP(AC95,Accueil!$W$17:$W$22,1,0)),1,0)</f>
        <v>0</v>
      </c>
      <c r="EG95" s="158">
        <f>IF(ISERROR(VLOOKUP(AD95,Accueil!$W$17:$W$22,1,0)),1,0)</f>
        <v>0</v>
      </c>
      <c r="EH95" s="158">
        <f>IF(ISERROR(VLOOKUP(AE95,Accueil!$W$17:$W$22,1,0)),1,0)</f>
        <v>0</v>
      </c>
      <c r="EI95" s="158">
        <f>IF(ISERROR(VLOOKUP(AF95,Accueil!$W$17:$W$22,1,0)),1,0)</f>
        <v>0</v>
      </c>
      <c r="EJ95" s="158">
        <f>IF(ISERROR(VLOOKUP(AG95,Accueil!$W$17:$W$22,1,0)),1,0)</f>
        <v>0</v>
      </c>
      <c r="EK95" s="158">
        <f>IF(ISERROR(VLOOKUP(AH95,Accueil!$W$17:$W$22,1,0)),1,0)</f>
        <v>0</v>
      </c>
      <c r="EL95" s="158">
        <f>IF(ISERROR(VLOOKUP(AI95,Accueil!$W$17:$W$22,1,0)),1,0)</f>
        <v>0</v>
      </c>
      <c r="EM95" s="158">
        <f>IF(ISERROR(VLOOKUP(AJ95,Accueil!$W$17:$W$22,1,0)),1,0)</f>
        <v>0</v>
      </c>
      <c r="EN95" s="158">
        <f>IF(ISERROR(VLOOKUP(AK95,Accueil!$W$17:$W$22,1,0)),1,0)</f>
        <v>0</v>
      </c>
      <c r="EO95" s="158">
        <f>IF(ISERROR(VLOOKUP(AL95,Accueil!$W$17:$W$22,1,0)),1,0)</f>
        <v>0</v>
      </c>
      <c r="EP95" s="158">
        <f>IF(ISERROR(VLOOKUP(AM95,Accueil!$W$17:$W$22,1,0)),1,0)</f>
        <v>0</v>
      </c>
      <c r="EQ95" s="158">
        <f>IF(ISERROR(VLOOKUP(AN95,Accueil!$W$17:$W$22,1,0)),1,0)</f>
        <v>0</v>
      </c>
      <c r="ER95" s="158">
        <f>IF(ISERROR(VLOOKUP(AO95,Accueil!$W$17:$W$22,1,0)),1,0)</f>
        <v>0</v>
      </c>
      <c r="ES95" s="158">
        <f>IF(ISERROR(VLOOKUP(AP95,Accueil!$W$17:$W$22,1,0)),1,0)</f>
        <v>0</v>
      </c>
      <c r="ET95" s="158">
        <f>IF(ISERROR(VLOOKUP(AQ95,Accueil!$W$17:$W$22,1,0)),1,0)</f>
        <v>0</v>
      </c>
      <c r="EU95" s="158">
        <f>IF(ISERROR(VLOOKUP(AR95,Accueil!$W$17:$W$22,1,0)),1,0)</f>
        <v>0</v>
      </c>
      <c r="EV95" s="158">
        <f>IF(ISERROR(VLOOKUP(AS95,Accueil!$W$17:$W$22,1,0)),1,0)</f>
        <v>0</v>
      </c>
      <c r="EW95" s="158">
        <f>IF(ISERROR(VLOOKUP(AT95,Accueil!$W$17:$W$22,1,0)),1,0)</f>
        <v>0</v>
      </c>
      <c r="EX95" s="158">
        <f>IF(ISERROR(VLOOKUP(AU95,Accueil!$W$17:$W$22,1,0)),1,0)</f>
        <v>0</v>
      </c>
      <c r="EY95" s="158">
        <f>IF(ISERROR(VLOOKUP(AV95,Accueil!$W$17:$W$22,1,0)),1,0)</f>
        <v>0</v>
      </c>
      <c r="EZ95" s="158">
        <f>IF(ISERROR(VLOOKUP(AW95,Accueil!$W$17:$W$22,1,0)),1,0)</f>
        <v>0</v>
      </c>
      <c r="FA95" s="158">
        <f>IF(ISERROR(VLOOKUP(AX95,Accueil!$W$17:$W$22,1,0)),1,0)</f>
        <v>0</v>
      </c>
      <c r="FB95" s="158">
        <f>IF(ISERROR(VLOOKUP(AY95,Accueil!$W$17:$W$22,1,0)),1,0)</f>
        <v>0</v>
      </c>
      <c r="FC95" s="158">
        <f>IF(ISERROR(VLOOKUP(AZ95,Accueil!$W$17:$W$22,1,0)),1,0)</f>
        <v>0</v>
      </c>
      <c r="FD95" s="158">
        <f>IF(ISERROR(VLOOKUP(BA95,Accueil!$W$17:$W$22,1,0)),1,0)</f>
        <v>0</v>
      </c>
      <c r="FE95" s="158">
        <f>IF(ISERROR(VLOOKUP(BB95,Accueil!$W$17:$W$22,1,0)),1,0)</f>
        <v>0</v>
      </c>
      <c r="FF95" s="158">
        <f>IF(ISERROR(VLOOKUP(BC95,Accueil!$W$17:$W$22,1,0)),1,0)</f>
        <v>0</v>
      </c>
      <c r="FG95" s="158">
        <f>IF(ISERROR(VLOOKUP(BD95,Accueil!$W$17:$W$22,1,0)),1,0)</f>
        <v>0</v>
      </c>
      <c r="FH95" s="158">
        <f>IF(ISERROR(VLOOKUP(BE95,Accueil!$W$17:$W$22,1,0)),1,0)</f>
        <v>0</v>
      </c>
      <c r="FI95" s="158">
        <f>IF(ISERROR(VLOOKUP(BF95,Accueil!$W$17:$W$22,1,0)),1,0)</f>
        <v>0</v>
      </c>
      <c r="FJ95" s="158">
        <f>IF(ISERROR(VLOOKUP(BG95,Accueil!$W$17:$W$22,1,0)),1,0)</f>
        <v>0</v>
      </c>
      <c r="FK95" s="158">
        <f>IF(ISERROR(VLOOKUP(BH95,Accueil!$W$17:$W$22,1,0)),1,0)</f>
        <v>0</v>
      </c>
      <c r="FL95" s="158">
        <f>IF(ISERROR(VLOOKUP(BI95,Accueil!$W$17:$W$22,1,0)),1,0)</f>
        <v>0</v>
      </c>
      <c r="FM95" s="158">
        <f>IF(ISERROR(VLOOKUP(BJ95,Accueil!$W$17:$W$22,1,0)),1,0)</f>
        <v>0</v>
      </c>
      <c r="FN95" s="158">
        <f>IF(ISERROR(VLOOKUP(BK95,Accueil!$W$17:$W$22,1,0)),1,0)</f>
        <v>0</v>
      </c>
      <c r="FO95" s="158">
        <f>IF(ISERROR(VLOOKUP(BL95,Accueil!$W$17:$W$22,1,0)),1,0)</f>
        <v>0</v>
      </c>
      <c r="FP95" s="158">
        <f>IF(ISERROR(VLOOKUP(BM95,Accueil!$W$17:$W$22,1,0)),1,0)</f>
        <v>0</v>
      </c>
      <c r="FQ95" s="158">
        <f>IF(ISERROR(VLOOKUP(BN95,Accueil!$W$17:$W$22,1,0)),1,0)</f>
        <v>0</v>
      </c>
      <c r="FR95" s="158">
        <f>IF(ISERROR(VLOOKUP(BO95,Accueil!$W$17:$W$22,1,0)),1,0)</f>
        <v>0</v>
      </c>
      <c r="FS95" s="158">
        <f>IF(ISERROR(VLOOKUP(BP95,Accueil!$W$17:$W$22,1,0)),1,0)</f>
        <v>0</v>
      </c>
      <c r="FT95" s="158">
        <f>IF(ISERROR(VLOOKUP(BQ95,Accueil!$W$17:$W$22,1,0)),1,0)</f>
        <v>0</v>
      </c>
      <c r="FU95" s="158">
        <f>IF(ISERROR(VLOOKUP(BR95,Accueil!$W$17:$W$22,1,0)),1,0)</f>
        <v>0</v>
      </c>
      <c r="FV95" s="158">
        <f>IF(ISERROR(VLOOKUP(BS95,Accueil!$W$17:$W$22,1,0)),1,0)</f>
        <v>0</v>
      </c>
      <c r="FW95" s="158">
        <f>IF(ISERROR(VLOOKUP(BT95,Accueil!$W$17:$W$22,1,0)),1,0)</f>
        <v>0</v>
      </c>
      <c r="FX95" s="158">
        <f>IF(ISERROR(VLOOKUP(BU95,Accueil!$W$17:$W$22,1,0)),1,0)</f>
        <v>0</v>
      </c>
      <c r="FY95" s="158">
        <f>IF(ISERROR(VLOOKUP(BV95,Accueil!$W$17:$W$22,1,0)),1,0)</f>
        <v>0</v>
      </c>
      <c r="FZ95" s="158">
        <f>IF(ISERROR(VLOOKUP(BW95,Accueil!$W$17:$W$22,1,0)),1,0)</f>
        <v>0</v>
      </c>
      <c r="GA95" s="158">
        <f>IF(ISERROR(VLOOKUP(BX95,Accueil!$W$17:$W$22,1,0)),1,0)</f>
        <v>0</v>
      </c>
      <c r="GB95" s="158">
        <f>IF(ISERROR(VLOOKUP(BY95,Accueil!$W$17:$W$22,1,0)),1,0)</f>
        <v>0</v>
      </c>
      <c r="GC95" s="158">
        <f>IF(ISERROR(VLOOKUP(BZ95,Accueil!$W$17:$W$22,1,0)),1,0)</f>
        <v>0</v>
      </c>
      <c r="GD95" s="158">
        <f>IF(ISERROR(VLOOKUP(CA95,Accueil!$W$17:$W$22,1,0)),1,0)</f>
        <v>0</v>
      </c>
      <c r="GE95" s="158">
        <f>IF(ISERROR(VLOOKUP(CB95,Accueil!$W$17:$W$22,1,0)),1,0)</f>
        <v>0</v>
      </c>
      <c r="GF95" s="158">
        <f>IF(ISERROR(VLOOKUP(CC95,Accueil!$W$17:$W$22,1,0)),1,0)</f>
        <v>0</v>
      </c>
      <c r="GG95" s="158">
        <f>IF(ISERROR(VLOOKUP(CD95,Accueil!$W$17:$W$22,1,0)),1,0)</f>
        <v>0</v>
      </c>
      <c r="GH95" s="158">
        <f>IF(ISERROR(VLOOKUP(CE95,Accueil!$W$17:$W$22,1,0)),1,0)</f>
        <v>0</v>
      </c>
      <c r="GI95" s="158">
        <f>IF(ISERROR(VLOOKUP(CF95,Accueil!$W$17:$W$22,1,0)),1,0)</f>
        <v>0</v>
      </c>
      <c r="GJ95" s="158">
        <f>IF(ISERROR(VLOOKUP(CG95,Accueil!$W$17:$W$22,1,0)),1,0)</f>
        <v>0</v>
      </c>
      <c r="GK95" s="158">
        <f>IF(ISERROR(VLOOKUP(CH95,Accueil!$W$17:$W$22,1,0)),1,0)</f>
        <v>0</v>
      </c>
      <c r="GL95" s="158">
        <f>IF(ISERROR(VLOOKUP(CI95,Accueil!$W$17:$W$22,1,0)),1,0)</f>
        <v>0</v>
      </c>
      <c r="GM95" s="158">
        <f>IF(ISERROR(VLOOKUP(CJ95,Accueil!$W$17:$W$22,1,0)),1,0)</f>
        <v>0</v>
      </c>
      <c r="GN95" s="158">
        <f>IF(ISERROR(VLOOKUP(CK95,Accueil!$W$17:$W$22,1,0)),1,0)</f>
        <v>0</v>
      </c>
      <c r="GO95" s="158">
        <f>IF(ISERROR(VLOOKUP(CL95,Accueil!$W$17:$W$22,1,0)),1,0)</f>
        <v>0</v>
      </c>
      <c r="GP95" s="158">
        <f>IF(ISERROR(VLOOKUP(CM95,Accueil!$W$17:$W$22,1,0)),1,0)</f>
        <v>0</v>
      </c>
      <c r="GQ95" s="158">
        <f>IF(ISERROR(VLOOKUP(CN95,Accueil!$W$17:$W$22,1,0)),1,0)</f>
        <v>0</v>
      </c>
      <c r="GR95" s="158">
        <f>IF(ISERROR(VLOOKUP(CO95,Accueil!$W$17:$W$22,1,0)),1,0)</f>
        <v>0</v>
      </c>
      <c r="GS95" s="158">
        <f>IF(ISERROR(VLOOKUP(CP95,Accueil!$W$17:$W$22,1,0)),1,0)</f>
        <v>0</v>
      </c>
      <c r="GT95" s="158">
        <f>IF(ISERROR(VLOOKUP(CQ95,Accueil!$W$17:$W$22,1,0)),1,0)</f>
        <v>0</v>
      </c>
      <c r="GU95" s="158">
        <f>IF(ISERROR(VLOOKUP(CR95,Accueil!$W$17:$W$22,1,0)),1,0)</f>
        <v>0</v>
      </c>
      <c r="GV95" s="158">
        <f>IF(ISERROR(VLOOKUP(CS95,Accueil!$W$17:$W$22,1,0)),1,0)</f>
        <v>0</v>
      </c>
      <c r="GW95" s="158">
        <f>IF(ISERROR(VLOOKUP(CT95,Accueil!$W$17:$W$22,1,0)),1,0)</f>
        <v>0</v>
      </c>
      <c r="GX95" s="158">
        <f>IF(ISERROR(VLOOKUP(CU95,Accueil!$W$17:$W$22,1,0)),1,0)</f>
        <v>0</v>
      </c>
      <c r="GY95" s="158">
        <f>IF(ISERROR(VLOOKUP(CV95,Accueil!$W$17:$W$22,1,0)),1,0)</f>
        <v>0</v>
      </c>
      <c r="GZ95" s="158">
        <f>IF(ISERROR(VLOOKUP(CW95,Accueil!$W$17:$W$22,1,0)),1,0)</f>
        <v>0</v>
      </c>
      <c r="HA95" s="158">
        <f>IF(ISERROR(VLOOKUP(CX95,Accueil!$W$17:$W$22,1,0)),1,0)</f>
        <v>0</v>
      </c>
      <c r="HB95" s="158">
        <f>IF(ISERROR(VLOOKUP(CY95,Accueil!$W$17:$W$22,1,0)),1,0)</f>
        <v>0</v>
      </c>
      <c r="HC95" s="158">
        <f>IF(ISERROR(VLOOKUP(CZ95,Accueil!$W$17:$W$22,1,0)),1,0)</f>
        <v>0</v>
      </c>
      <c r="HD95" s="158">
        <f>IF(ISERROR(VLOOKUP(DA95,Accueil!$W$17:$W$22,1,0)),1,0)</f>
        <v>0</v>
      </c>
    </row>
    <row r="96" spans="1:212" ht="12.75" customHeight="1">
      <c r="A96" s="360"/>
      <c r="B96" s="12">
        <v>88</v>
      </c>
      <c r="C96" s="26" t="str">
        <f>IF(Accueil!E100="","",Accueil!E100)</f>
        <v/>
      </c>
      <c r="D96" s="27" t="str">
        <f>IF(Accueil!F100="","",Accueil!F100)</f>
        <v/>
      </c>
      <c r="E96" s="83" t="str">
        <f t="shared" si="6"/>
        <v/>
      </c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  <c r="AV96" s="244"/>
      <c r="AW96" s="244"/>
      <c r="AX96" s="244"/>
      <c r="AY96" s="244"/>
      <c r="AZ96" s="244"/>
      <c r="BA96" s="244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12">
        <v>88</v>
      </c>
      <c r="DC96" s="11" t="str">
        <f>IF(D96="","",COUNTIF(F96:DA96,Accueil!$AB$28)&amp;" / "&amp;COUNTIF($F$8:$DA$8,"&gt;0")-(COUNTIF(F96:DA96,Accueil!$AG$26)))</f>
        <v/>
      </c>
      <c r="DD96" s="110" t="str">
        <f>IF(D96="","",COUNTIF(F96:DA96,Accueil!$AB$26))</f>
        <v/>
      </c>
      <c r="DE96" s="110" t="str">
        <f>IF(D96="","",IF(COUNTIF($F$8:$DA$8,"&gt;=0")-(COUNTIF(G96:DB96,Accueil!$AG$26))&lt;0,0,COUNTIF($F$8:$DA$8,"&gt;=0")-(COUNTIF(G96:DB96,Accueil!$AG$26))))</f>
        <v/>
      </c>
      <c r="DF96" s="11" t="str">
        <f t="shared" si="7"/>
        <v/>
      </c>
      <c r="DG96" s="29" t="str">
        <f t="shared" si="8"/>
        <v/>
      </c>
      <c r="DH96" s="158">
        <f t="shared" si="9"/>
        <v>0</v>
      </c>
      <c r="DI96" s="158">
        <f>IF(ISERROR(VLOOKUP(F96,Accueil!$W$17:$W$22,1,0)),1,0)</f>
        <v>0</v>
      </c>
      <c r="DJ96" s="158">
        <f>IF(ISERROR(VLOOKUP(G96,Accueil!$W$17:$W$22,1,0)),1,0)</f>
        <v>0</v>
      </c>
      <c r="DK96" s="158">
        <f>IF(ISERROR(VLOOKUP(H96,Accueil!$W$17:$W$22,1,0)),1,0)</f>
        <v>0</v>
      </c>
      <c r="DL96" s="158">
        <f>IF(ISERROR(VLOOKUP(I96,Accueil!$W$17:$W$22,1,0)),1,0)</f>
        <v>0</v>
      </c>
      <c r="DM96" s="158">
        <f>IF(ISERROR(VLOOKUP(J96,Accueil!$W$17:$W$22,1,0)),1,0)</f>
        <v>0</v>
      </c>
      <c r="DN96" s="158">
        <f>IF(ISERROR(VLOOKUP(K96,Accueil!$W$17:$W$22,1,0)),1,0)</f>
        <v>0</v>
      </c>
      <c r="DO96" s="158">
        <f>IF(ISERROR(VLOOKUP(L96,Accueil!$W$17:$W$22,1,0)),1,0)</f>
        <v>0</v>
      </c>
      <c r="DP96" s="158">
        <f>IF(ISERROR(VLOOKUP(M96,Accueil!$W$17:$W$22,1,0)),1,0)</f>
        <v>0</v>
      </c>
      <c r="DQ96" s="158">
        <f>IF(ISERROR(VLOOKUP(N96,Accueil!$W$17:$W$22,1,0)),1,0)</f>
        <v>0</v>
      </c>
      <c r="DR96" s="158">
        <f>IF(ISERROR(VLOOKUP(O96,Accueil!$W$17:$W$22,1,0)),1,0)</f>
        <v>0</v>
      </c>
      <c r="DS96" s="158">
        <f>IF(ISERROR(VLOOKUP(P96,Accueil!$W$17:$W$22,1,0)),1,0)</f>
        <v>0</v>
      </c>
      <c r="DT96" s="158">
        <f>IF(ISERROR(VLOOKUP(Q96,Accueil!$W$17:$W$22,1,0)),1,0)</f>
        <v>0</v>
      </c>
      <c r="DU96" s="158">
        <f>IF(ISERROR(VLOOKUP(R96,Accueil!$W$17:$W$22,1,0)),1,0)</f>
        <v>0</v>
      </c>
      <c r="DV96" s="158">
        <f>IF(ISERROR(VLOOKUP(S96,Accueil!$W$17:$W$22,1,0)),1,0)</f>
        <v>0</v>
      </c>
      <c r="DW96" s="158">
        <f>IF(ISERROR(VLOOKUP(T96,Accueil!$W$17:$W$22,1,0)),1,0)</f>
        <v>0</v>
      </c>
      <c r="DX96" s="158">
        <f>IF(ISERROR(VLOOKUP(U96,Accueil!$W$17:$W$22,1,0)),1,0)</f>
        <v>0</v>
      </c>
      <c r="DY96" s="158">
        <f>IF(ISERROR(VLOOKUP(V96,Accueil!$W$17:$W$22,1,0)),1,0)</f>
        <v>0</v>
      </c>
      <c r="DZ96" s="158">
        <f>IF(ISERROR(VLOOKUP(W96,Accueil!$W$17:$W$22,1,0)),1,0)</f>
        <v>0</v>
      </c>
      <c r="EA96" s="158">
        <f>IF(ISERROR(VLOOKUP(X96,Accueil!$W$17:$W$22,1,0)),1,0)</f>
        <v>0</v>
      </c>
      <c r="EB96" s="158">
        <f>IF(ISERROR(VLOOKUP(Y96,Accueil!$W$17:$W$22,1,0)),1,0)</f>
        <v>0</v>
      </c>
      <c r="EC96" s="158">
        <f>IF(ISERROR(VLOOKUP(Z96,Accueil!$W$17:$W$22,1,0)),1,0)</f>
        <v>0</v>
      </c>
      <c r="ED96" s="158">
        <f>IF(ISERROR(VLOOKUP(AA96,Accueil!$W$17:$W$22,1,0)),1,0)</f>
        <v>0</v>
      </c>
      <c r="EE96" s="158">
        <f>IF(ISERROR(VLOOKUP(AB96,Accueil!$W$17:$W$22,1,0)),1,0)</f>
        <v>0</v>
      </c>
      <c r="EF96" s="158">
        <f>IF(ISERROR(VLOOKUP(AC96,Accueil!$W$17:$W$22,1,0)),1,0)</f>
        <v>0</v>
      </c>
      <c r="EG96" s="158">
        <f>IF(ISERROR(VLOOKUP(AD96,Accueil!$W$17:$W$22,1,0)),1,0)</f>
        <v>0</v>
      </c>
      <c r="EH96" s="158">
        <f>IF(ISERROR(VLOOKUP(AE96,Accueil!$W$17:$W$22,1,0)),1,0)</f>
        <v>0</v>
      </c>
      <c r="EI96" s="158">
        <f>IF(ISERROR(VLOOKUP(AF96,Accueil!$W$17:$W$22,1,0)),1,0)</f>
        <v>0</v>
      </c>
      <c r="EJ96" s="158">
        <f>IF(ISERROR(VLOOKUP(AG96,Accueil!$W$17:$W$22,1,0)),1,0)</f>
        <v>0</v>
      </c>
      <c r="EK96" s="158">
        <f>IF(ISERROR(VLOOKUP(AH96,Accueil!$W$17:$W$22,1,0)),1,0)</f>
        <v>0</v>
      </c>
      <c r="EL96" s="158">
        <f>IF(ISERROR(VLOOKUP(AI96,Accueil!$W$17:$W$22,1,0)),1,0)</f>
        <v>0</v>
      </c>
      <c r="EM96" s="158">
        <f>IF(ISERROR(VLOOKUP(AJ96,Accueil!$W$17:$W$22,1,0)),1,0)</f>
        <v>0</v>
      </c>
      <c r="EN96" s="158">
        <f>IF(ISERROR(VLOOKUP(AK96,Accueil!$W$17:$W$22,1,0)),1,0)</f>
        <v>0</v>
      </c>
      <c r="EO96" s="158">
        <f>IF(ISERROR(VLOOKUP(AL96,Accueil!$W$17:$W$22,1,0)),1,0)</f>
        <v>0</v>
      </c>
      <c r="EP96" s="158">
        <f>IF(ISERROR(VLOOKUP(AM96,Accueil!$W$17:$W$22,1,0)),1,0)</f>
        <v>0</v>
      </c>
      <c r="EQ96" s="158">
        <f>IF(ISERROR(VLOOKUP(AN96,Accueil!$W$17:$W$22,1,0)),1,0)</f>
        <v>0</v>
      </c>
      <c r="ER96" s="158">
        <f>IF(ISERROR(VLOOKUP(AO96,Accueil!$W$17:$W$22,1,0)),1,0)</f>
        <v>0</v>
      </c>
      <c r="ES96" s="158">
        <f>IF(ISERROR(VLOOKUP(AP96,Accueil!$W$17:$W$22,1,0)),1,0)</f>
        <v>0</v>
      </c>
      <c r="ET96" s="158">
        <f>IF(ISERROR(VLOOKUP(AQ96,Accueil!$W$17:$W$22,1,0)),1,0)</f>
        <v>0</v>
      </c>
      <c r="EU96" s="158">
        <f>IF(ISERROR(VLOOKUP(AR96,Accueil!$W$17:$W$22,1,0)),1,0)</f>
        <v>0</v>
      </c>
      <c r="EV96" s="158">
        <f>IF(ISERROR(VLOOKUP(AS96,Accueil!$W$17:$W$22,1,0)),1,0)</f>
        <v>0</v>
      </c>
      <c r="EW96" s="158">
        <f>IF(ISERROR(VLOOKUP(AT96,Accueil!$W$17:$W$22,1,0)),1,0)</f>
        <v>0</v>
      </c>
      <c r="EX96" s="158">
        <f>IF(ISERROR(VLOOKUP(AU96,Accueil!$W$17:$W$22,1,0)),1,0)</f>
        <v>0</v>
      </c>
      <c r="EY96" s="158">
        <f>IF(ISERROR(VLOOKUP(AV96,Accueil!$W$17:$W$22,1,0)),1,0)</f>
        <v>0</v>
      </c>
      <c r="EZ96" s="158">
        <f>IF(ISERROR(VLOOKUP(AW96,Accueil!$W$17:$W$22,1,0)),1,0)</f>
        <v>0</v>
      </c>
      <c r="FA96" s="158">
        <f>IF(ISERROR(VLOOKUP(AX96,Accueil!$W$17:$W$22,1,0)),1,0)</f>
        <v>0</v>
      </c>
      <c r="FB96" s="158">
        <f>IF(ISERROR(VLOOKUP(AY96,Accueil!$W$17:$W$22,1,0)),1,0)</f>
        <v>0</v>
      </c>
      <c r="FC96" s="158">
        <f>IF(ISERROR(VLOOKUP(AZ96,Accueil!$W$17:$W$22,1,0)),1,0)</f>
        <v>0</v>
      </c>
      <c r="FD96" s="158">
        <f>IF(ISERROR(VLOOKUP(BA96,Accueil!$W$17:$W$22,1,0)),1,0)</f>
        <v>0</v>
      </c>
      <c r="FE96" s="158">
        <f>IF(ISERROR(VLOOKUP(BB96,Accueil!$W$17:$W$22,1,0)),1,0)</f>
        <v>0</v>
      </c>
      <c r="FF96" s="158">
        <f>IF(ISERROR(VLOOKUP(BC96,Accueil!$W$17:$W$22,1,0)),1,0)</f>
        <v>0</v>
      </c>
      <c r="FG96" s="158">
        <f>IF(ISERROR(VLOOKUP(BD96,Accueil!$W$17:$W$22,1,0)),1,0)</f>
        <v>0</v>
      </c>
      <c r="FH96" s="158">
        <f>IF(ISERROR(VLOOKUP(BE96,Accueil!$W$17:$W$22,1,0)),1,0)</f>
        <v>0</v>
      </c>
      <c r="FI96" s="158">
        <f>IF(ISERROR(VLOOKUP(BF96,Accueil!$W$17:$W$22,1,0)),1,0)</f>
        <v>0</v>
      </c>
      <c r="FJ96" s="158">
        <f>IF(ISERROR(VLOOKUP(BG96,Accueil!$W$17:$W$22,1,0)),1,0)</f>
        <v>0</v>
      </c>
      <c r="FK96" s="158">
        <f>IF(ISERROR(VLOOKUP(BH96,Accueil!$W$17:$W$22,1,0)),1,0)</f>
        <v>0</v>
      </c>
      <c r="FL96" s="158">
        <f>IF(ISERROR(VLOOKUP(BI96,Accueil!$W$17:$W$22,1,0)),1,0)</f>
        <v>0</v>
      </c>
      <c r="FM96" s="158">
        <f>IF(ISERROR(VLOOKUP(BJ96,Accueil!$W$17:$W$22,1,0)),1,0)</f>
        <v>0</v>
      </c>
      <c r="FN96" s="158">
        <f>IF(ISERROR(VLOOKUP(BK96,Accueil!$W$17:$W$22,1,0)),1,0)</f>
        <v>0</v>
      </c>
      <c r="FO96" s="158">
        <f>IF(ISERROR(VLOOKUP(BL96,Accueil!$W$17:$W$22,1,0)),1,0)</f>
        <v>0</v>
      </c>
      <c r="FP96" s="158">
        <f>IF(ISERROR(VLOOKUP(BM96,Accueil!$W$17:$W$22,1,0)),1,0)</f>
        <v>0</v>
      </c>
      <c r="FQ96" s="158">
        <f>IF(ISERROR(VLOOKUP(BN96,Accueil!$W$17:$W$22,1,0)),1,0)</f>
        <v>0</v>
      </c>
      <c r="FR96" s="158">
        <f>IF(ISERROR(VLOOKUP(BO96,Accueil!$W$17:$W$22,1,0)),1,0)</f>
        <v>0</v>
      </c>
      <c r="FS96" s="158">
        <f>IF(ISERROR(VLOOKUP(BP96,Accueil!$W$17:$W$22,1,0)),1,0)</f>
        <v>0</v>
      </c>
      <c r="FT96" s="158">
        <f>IF(ISERROR(VLOOKUP(BQ96,Accueil!$W$17:$W$22,1,0)),1,0)</f>
        <v>0</v>
      </c>
      <c r="FU96" s="158">
        <f>IF(ISERROR(VLOOKUP(BR96,Accueil!$W$17:$W$22,1,0)),1,0)</f>
        <v>0</v>
      </c>
      <c r="FV96" s="158">
        <f>IF(ISERROR(VLOOKUP(BS96,Accueil!$W$17:$W$22,1,0)),1,0)</f>
        <v>0</v>
      </c>
      <c r="FW96" s="158">
        <f>IF(ISERROR(VLOOKUP(BT96,Accueil!$W$17:$W$22,1,0)),1,0)</f>
        <v>0</v>
      </c>
      <c r="FX96" s="158">
        <f>IF(ISERROR(VLOOKUP(BU96,Accueil!$W$17:$W$22,1,0)),1,0)</f>
        <v>0</v>
      </c>
      <c r="FY96" s="158">
        <f>IF(ISERROR(VLOOKUP(BV96,Accueil!$W$17:$W$22,1,0)),1,0)</f>
        <v>0</v>
      </c>
      <c r="FZ96" s="158">
        <f>IF(ISERROR(VLOOKUP(BW96,Accueil!$W$17:$W$22,1,0)),1,0)</f>
        <v>0</v>
      </c>
      <c r="GA96" s="158">
        <f>IF(ISERROR(VLOOKUP(BX96,Accueil!$W$17:$W$22,1,0)),1,0)</f>
        <v>0</v>
      </c>
      <c r="GB96" s="158">
        <f>IF(ISERROR(VLOOKUP(BY96,Accueil!$W$17:$W$22,1,0)),1,0)</f>
        <v>0</v>
      </c>
      <c r="GC96" s="158">
        <f>IF(ISERROR(VLOOKUP(BZ96,Accueil!$W$17:$W$22,1,0)),1,0)</f>
        <v>0</v>
      </c>
      <c r="GD96" s="158">
        <f>IF(ISERROR(VLOOKUP(CA96,Accueil!$W$17:$W$22,1,0)),1,0)</f>
        <v>0</v>
      </c>
      <c r="GE96" s="158">
        <f>IF(ISERROR(VLOOKUP(CB96,Accueil!$W$17:$W$22,1,0)),1,0)</f>
        <v>0</v>
      </c>
      <c r="GF96" s="158">
        <f>IF(ISERROR(VLOOKUP(CC96,Accueil!$W$17:$W$22,1,0)),1,0)</f>
        <v>0</v>
      </c>
      <c r="GG96" s="158">
        <f>IF(ISERROR(VLOOKUP(CD96,Accueil!$W$17:$W$22,1,0)),1,0)</f>
        <v>0</v>
      </c>
      <c r="GH96" s="158">
        <f>IF(ISERROR(VLOOKUP(CE96,Accueil!$W$17:$W$22,1,0)),1,0)</f>
        <v>0</v>
      </c>
      <c r="GI96" s="158">
        <f>IF(ISERROR(VLOOKUP(CF96,Accueil!$W$17:$W$22,1,0)),1,0)</f>
        <v>0</v>
      </c>
      <c r="GJ96" s="158">
        <f>IF(ISERROR(VLOOKUP(CG96,Accueil!$W$17:$W$22,1,0)),1,0)</f>
        <v>0</v>
      </c>
      <c r="GK96" s="158">
        <f>IF(ISERROR(VLOOKUP(CH96,Accueil!$W$17:$W$22,1,0)),1,0)</f>
        <v>0</v>
      </c>
      <c r="GL96" s="158">
        <f>IF(ISERROR(VLOOKUP(CI96,Accueil!$W$17:$W$22,1,0)),1,0)</f>
        <v>0</v>
      </c>
      <c r="GM96" s="158">
        <f>IF(ISERROR(VLOOKUP(CJ96,Accueil!$W$17:$W$22,1,0)),1,0)</f>
        <v>0</v>
      </c>
      <c r="GN96" s="158">
        <f>IF(ISERROR(VLOOKUP(CK96,Accueil!$W$17:$W$22,1,0)),1,0)</f>
        <v>0</v>
      </c>
      <c r="GO96" s="158">
        <f>IF(ISERROR(VLOOKUP(CL96,Accueil!$W$17:$W$22,1,0)),1,0)</f>
        <v>0</v>
      </c>
      <c r="GP96" s="158">
        <f>IF(ISERROR(VLOOKUP(CM96,Accueil!$W$17:$W$22,1,0)),1,0)</f>
        <v>0</v>
      </c>
      <c r="GQ96" s="158">
        <f>IF(ISERROR(VLOOKUP(CN96,Accueil!$W$17:$W$22,1,0)),1,0)</f>
        <v>0</v>
      </c>
      <c r="GR96" s="158">
        <f>IF(ISERROR(VLOOKUP(CO96,Accueil!$W$17:$W$22,1,0)),1,0)</f>
        <v>0</v>
      </c>
      <c r="GS96" s="158">
        <f>IF(ISERROR(VLOOKUP(CP96,Accueil!$W$17:$W$22,1,0)),1,0)</f>
        <v>0</v>
      </c>
      <c r="GT96" s="158">
        <f>IF(ISERROR(VLOOKUP(CQ96,Accueil!$W$17:$W$22,1,0)),1,0)</f>
        <v>0</v>
      </c>
      <c r="GU96" s="158">
        <f>IF(ISERROR(VLOOKUP(CR96,Accueil!$W$17:$W$22,1,0)),1,0)</f>
        <v>0</v>
      </c>
      <c r="GV96" s="158">
        <f>IF(ISERROR(VLOOKUP(CS96,Accueil!$W$17:$W$22,1,0)),1,0)</f>
        <v>0</v>
      </c>
      <c r="GW96" s="158">
        <f>IF(ISERROR(VLOOKUP(CT96,Accueil!$W$17:$W$22,1,0)),1,0)</f>
        <v>0</v>
      </c>
      <c r="GX96" s="158">
        <f>IF(ISERROR(VLOOKUP(CU96,Accueil!$W$17:$W$22,1,0)),1,0)</f>
        <v>0</v>
      </c>
      <c r="GY96" s="158">
        <f>IF(ISERROR(VLOOKUP(CV96,Accueil!$W$17:$W$22,1,0)),1,0)</f>
        <v>0</v>
      </c>
      <c r="GZ96" s="158">
        <f>IF(ISERROR(VLOOKUP(CW96,Accueil!$W$17:$W$22,1,0)),1,0)</f>
        <v>0</v>
      </c>
      <c r="HA96" s="158">
        <f>IF(ISERROR(VLOOKUP(CX96,Accueil!$W$17:$W$22,1,0)),1,0)</f>
        <v>0</v>
      </c>
      <c r="HB96" s="158">
        <f>IF(ISERROR(VLOOKUP(CY96,Accueil!$W$17:$W$22,1,0)),1,0)</f>
        <v>0</v>
      </c>
      <c r="HC96" s="158">
        <f>IF(ISERROR(VLOOKUP(CZ96,Accueil!$W$17:$W$22,1,0)),1,0)</f>
        <v>0</v>
      </c>
      <c r="HD96" s="158">
        <f>IF(ISERROR(VLOOKUP(DA96,Accueil!$W$17:$W$22,1,0)),1,0)</f>
        <v>0</v>
      </c>
    </row>
    <row r="97" spans="1:212" ht="12.75" customHeight="1">
      <c r="A97" s="360"/>
      <c r="B97" s="12">
        <v>89</v>
      </c>
      <c r="C97" s="26" t="str">
        <f>IF(Accueil!E101="","",Accueil!E101)</f>
        <v/>
      </c>
      <c r="D97" s="27" t="str">
        <f>IF(Accueil!F101="","",Accueil!F101)</f>
        <v/>
      </c>
      <c r="E97" s="83" t="str">
        <f t="shared" si="6"/>
        <v/>
      </c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  <c r="AV97" s="244"/>
      <c r="AW97" s="244"/>
      <c r="AX97" s="244"/>
      <c r="AY97" s="244"/>
      <c r="AZ97" s="244"/>
      <c r="BA97" s="244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12">
        <v>89</v>
      </c>
      <c r="DC97" s="11" t="str">
        <f>IF(D97="","",COUNTIF(F97:DA97,Accueil!$AB$28)&amp;" / "&amp;COUNTIF($F$8:$DA$8,"&gt;0")-(COUNTIF(F97:DA97,Accueil!$AG$26)))</f>
        <v/>
      </c>
      <c r="DD97" s="110" t="str">
        <f>IF(D97="","",COUNTIF(F97:DA97,Accueil!$AB$26))</f>
        <v/>
      </c>
      <c r="DE97" s="110" t="str">
        <f>IF(D97="","",IF(COUNTIF($F$8:$DA$8,"&gt;=0")-(COUNTIF(G97:DB97,Accueil!$AG$26))&lt;0,0,COUNTIF($F$8:$DA$8,"&gt;=0")-(COUNTIF(G97:DB97,Accueil!$AG$26))))</f>
        <v/>
      </c>
      <c r="DF97" s="11" t="str">
        <f t="shared" si="7"/>
        <v/>
      </c>
      <c r="DG97" s="29" t="str">
        <f t="shared" si="8"/>
        <v/>
      </c>
      <c r="DH97" s="158">
        <f t="shared" si="9"/>
        <v>0</v>
      </c>
      <c r="DI97" s="158">
        <f>IF(ISERROR(VLOOKUP(F97,Accueil!$W$17:$W$22,1,0)),1,0)</f>
        <v>0</v>
      </c>
      <c r="DJ97" s="158">
        <f>IF(ISERROR(VLOOKUP(G97,Accueil!$W$17:$W$22,1,0)),1,0)</f>
        <v>0</v>
      </c>
      <c r="DK97" s="158">
        <f>IF(ISERROR(VLOOKUP(H97,Accueil!$W$17:$W$22,1,0)),1,0)</f>
        <v>0</v>
      </c>
      <c r="DL97" s="158">
        <f>IF(ISERROR(VLOOKUP(I97,Accueil!$W$17:$W$22,1,0)),1,0)</f>
        <v>0</v>
      </c>
      <c r="DM97" s="158">
        <f>IF(ISERROR(VLOOKUP(J97,Accueil!$W$17:$W$22,1,0)),1,0)</f>
        <v>0</v>
      </c>
      <c r="DN97" s="158">
        <f>IF(ISERROR(VLOOKUP(K97,Accueil!$W$17:$W$22,1,0)),1,0)</f>
        <v>0</v>
      </c>
      <c r="DO97" s="158">
        <f>IF(ISERROR(VLOOKUP(L97,Accueil!$W$17:$W$22,1,0)),1,0)</f>
        <v>0</v>
      </c>
      <c r="DP97" s="158">
        <f>IF(ISERROR(VLOOKUP(M97,Accueil!$W$17:$W$22,1,0)),1,0)</f>
        <v>0</v>
      </c>
      <c r="DQ97" s="158">
        <f>IF(ISERROR(VLOOKUP(N97,Accueil!$W$17:$W$22,1,0)),1,0)</f>
        <v>0</v>
      </c>
      <c r="DR97" s="158">
        <f>IF(ISERROR(VLOOKUP(O97,Accueil!$W$17:$W$22,1,0)),1,0)</f>
        <v>0</v>
      </c>
      <c r="DS97" s="158">
        <f>IF(ISERROR(VLOOKUP(P97,Accueil!$W$17:$W$22,1,0)),1,0)</f>
        <v>0</v>
      </c>
      <c r="DT97" s="158">
        <f>IF(ISERROR(VLOOKUP(Q97,Accueil!$W$17:$W$22,1,0)),1,0)</f>
        <v>0</v>
      </c>
      <c r="DU97" s="158">
        <f>IF(ISERROR(VLOOKUP(R97,Accueil!$W$17:$W$22,1,0)),1,0)</f>
        <v>0</v>
      </c>
      <c r="DV97" s="158">
        <f>IF(ISERROR(VLOOKUP(S97,Accueil!$W$17:$W$22,1,0)),1,0)</f>
        <v>0</v>
      </c>
      <c r="DW97" s="158">
        <f>IF(ISERROR(VLOOKUP(T97,Accueil!$W$17:$W$22,1,0)),1,0)</f>
        <v>0</v>
      </c>
      <c r="DX97" s="158">
        <f>IF(ISERROR(VLOOKUP(U97,Accueil!$W$17:$W$22,1,0)),1,0)</f>
        <v>0</v>
      </c>
      <c r="DY97" s="158">
        <f>IF(ISERROR(VLOOKUP(V97,Accueil!$W$17:$W$22,1,0)),1,0)</f>
        <v>0</v>
      </c>
      <c r="DZ97" s="158">
        <f>IF(ISERROR(VLOOKUP(W97,Accueil!$W$17:$W$22,1,0)),1,0)</f>
        <v>0</v>
      </c>
      <c r="EA97" s="158">
        <f>IF(ISERROR(VLOOKUP(X97,Accueil!$W$17:$W$22,1,0)),1,0)</f>
        <v>0</v>
      </c>
      <c r="EB97" s="158">
        <f>IF(ISERROR(VLOOKUP(Y97,Accueil!$W$17:$W$22,1,0)),1,0)</f>
        <v>0</v>
      </c>
      <c r="EC97" s="158">
        <f>IF(ISERROR(VLOOKUP(Z97,Accueil!$W$17:$W$22,1,0)),1,0)</f>
        <v>0</v>
      </c>
      <c r="ED97" s="158">
        <f>IF(ISERROR(VLOOKUP(AA97,Accueil!$W$17:$W$22,1,0)),1,0)</f>
        <v>0</v>
      </c>
      <c r="EE97" s="158">
        <f>IF(ISERROR(VLOOKUP(AB97,Accueil!$W$17:$W$22,1,0)),1,0)</f>
        <v>0</v>
      </c>
      <c r="EF97" s="158">
        <f>IF(ISERROR(VLOOKUP(AC97,Accueil!$W$17:$W$22,1,0)),1,0)</f>
        <v>0</v>
      </c>
      <c r="EG97" s="158">
        <f>IF(ISERROR(VLOOKUP(AD97,Accueil!$W$17:$W$22,1,0)),1,0)</f>
        <v>0</v>
      </c>
      <c r="EH97" s="158">
        <f>IF(ISERROR(VLOOKUP(AE97,Accueil!$W$17:$W$22,1,0)),1,0)</f>
        <v>0</v>
      </c>
      <c r="EI97" s="158">
        <f>IF(ISERROR(VLOOKUP(AF97,Accueil!$W$17:$W$22,1,0)),1,0)</f>
        <v>0</v>
      </c>
      <c r="EJ97" s="158">
        <f>IF(ISERROR(VLOOKUP(AG97,Accueil!$W$17:$W$22,1,0)),1,0)</f>
        <v>0</v>
      </c>
      <c r="EK97" s="158">
        <f>IF(ISERROR(VLOOKUP(AH97,Accueil!$W$17:$W$22,1,0)),1,0)</f>
        <v>0</v>
      </c>
      <c r="EL97" s="158">
        <f>IF(ISERROR(VLOOKUP(AI97,Accueil!$W$17:$W$22,1,0)),1,0)</f>
        <v>0</v>
      </c>
      <c r="EM97" s="158">
        <f>IF(ISERROR(VLOOKUP(AJ97,Accueil!$W$17:$W$22,1,0)),1,0)</f>
        <v>0</v>
      </c>
      <c r="EN97" s="158">
        <f>IF(ISERROR(VLOOKUP(AK97,Accueil!$W$17:$W$22,1,0)),1,0)</f>
        <v>0</v>
      </c>
      <c r="EO97" s="158">
        <f>IF(ISERROR(VLOOKUP(AL97,Accueil!$W$17:$W$22,1,0)),1,0)</f>
        <v>0</v>
      </c>
      <c r="EP97" s="158">
        <f>IF(ISERROR(VLOOKUP(AM97,Accueil!$W$17:$W$22,1,0)),1,0)</f>
        <v>0</v>
      </c>
      <c r="EQ97" s="158">
        <f>IF(ISERROR(VLOOKUP(AN97,Accueil!$W$17:$W$22,1,0)),1,0)</f>
        <v>0</v>
      </c>
      <c r="ER97" s="158">
        <f>IF(ISERROR(VLOOKUP(AO97,Accueil!$W$17:$W$22,1,0)),1,0)</f>
        <v>0</v>
      </c>
      <c r="ES97" s="158">
        <f>IF(ISERROR(VLOOKUP(AP97,Accueil!$W$17:$W$22,1,0)),1,0)</f>
        <v>0</v>
      </c>
      <c r="ET97" s="158">
        <f>IF(ISERROR(VLOOKUP(AQ97,Accueil!$W$17:$W$22,1,0)),1,0)</f>
        <v>0</v>
      </c>
      <c r="EU97" s="158">
        <f>IF(ISERROR(VLOOKUP(AR97,Accueil!$W$17:$W$22,1,0)),1,0)</f>
        <v>0</v>
      </c>
      <c r="EV97" s="158">
        <f>IF(ISERROR(VLOOKUP(AS97,Accueil!$W$17:$W$22,1,0)),1,0)</f>
        <v>0</v>
      </c>
      <c r="EW97" s="158">
        <f>IF(ISERROR(VLOOKUP(AT97,Accueil!$W$17:$W$22,1,0)),1,0)</f>
        <v>0</v>
      </c>
      <c r="EX97" s="158">
        <f>IF(ISERROR(VLOOKUP(AU97,Accueil!$W$17:$W$22,1,0)),1,0)</f>
        <v>0</v>
      </c>
      <c r="EY97" s="158">
        <f>IF(ISERROR(VLOOKUP(AV97,Accueil!$W$17:$W$22,1,0)),1,0)</f>
        <v>0</v>
      </c>
      <c r="EZ97" s="158">
        <f>IF(ISERROR(VLOOKUP(AW97,Accueil!$W$17:$W$22,1,0)),1,0)</f>
        <v>0</v>
      </c>
      <c r="FA97" s="158">
        <f>IF(ISERROR(VLOOKUP(AX97,Accueil!$W$17:$W$22,1,0)),1,0)</f>
        <v>0</v>
      </c>
      <c r="FB97" s="158">
        <f>IF(ISERROR(VLOOKUP(AY97,Accueil!$W$17:$W$22,1,0)),1,0)</f>
        <v>0</v>
      </c>
      <c r="FC97" s="158">
        <f>IF(ISERROR(VLOOKUP(AZ97,Accueil!$W$17:$W$22,1,0)),1,0)</f>
        <v>0</v>
      </c>
      <c r="FD97" s="158">
        <f>IF(ISERROR(VLOOKUP(BA97,Accueil!$W$17:$W$22,1,0)),1,0)</f>
        <v>0</v>
      </c>
      <c r="FE97" s="158">
        <f>IF(ISERROR(VLOOKUP(BB97,Accueil!$W$17:$W$22,1,0)),1,0)</f>
        <v>0</v>
      </c>
      <c r="FF97" s="158">
        <f>IF(ISERROR(VLOOKUP(BC97,Accueil!$W$17:$W$22,1,0)),1,0)</f>
        <v>0</v>
      </c>
      <c r="FG97" s="158">
        <f>IF(ISERROR(VLOOKUP(BD97,Accueil!$W$17:$W$22,1,0)),1,0)</f>
        <v>0</v>
      </c>
      <c r="FH97" s="158">
        <f>IF(ISERROR(VLOOKUP(BE97,Accueil!$W$17:$W$22,1,0)),1,0)</f>
        <v>0</v>
      </c>
      <c r="FI97" s="158">
        <f>IF(ISERROR(VLOOKUP(BF97,Accueil!$W$17:$W$22,1,0)),1,0)</f>
        <v>0</v>
      </c>
      <c r="FJ97" s="158">
        <f>IF(ISERROR(VLOOKUP(BG97,Accueil!$W$17:$W$22,1,0)),1,0)</f>
        <v>0</v>
      </c>
      <c r="FK97" s="158">
        <f>IF(ISERROR(VLOOKUP(BH97,Accueil!$W$17:$W$22,1,0)),1,0)</f>
        <v>0</v>
      </c>
      <c r="FL97" s="158">
        <f>IF(ISERROR(VLOOKUP(BI97,Accueil!$W$17:$W$22,1,0)),1,0)</f>
        <v>0</v>
      </c>
      <c r="FM97" s="158">
        <f>IF(ISERROR(VLOOKUP(BJ97,Accueil!$W$17:$W$22,1,0)),1,0)</f>
        <v>0</v>
      </c>
      <c r="FN97" s="158">
        <f>IF(ISERROR(VLOOKUP(BK97,Accueil!$W$17:$W$22,1,0)),1,0)</f>
        <v>0</v>
      </c>
      <c r="FO97" s="158">
        <f>IF(ISERROR(VLOOKUP(BL97,Accueil!$W$17:$W$22,1,0)),1,0)</f>
        <v>0</v>
      </c>
      <c r="FP97" s="158">
        <f>IF(ISERROR(VLOOKUP(BM97,Accueil!$W$17:$W$22,1,0)),1,0)</f>
        <v>0</v>
      </c>
      <c r="FQ97" s="158">
        <f>IF(ISERROR(VLOOKUP(BN97,Accueil!$W$17:$W$22,1,0)),1,0)</f>
        <v>0</v>
      </c>
      <c r="FR97" s="158">
        <f>IF(ISERROR(VLOOKUP(BO97,Accueil!$W$17:$W$22,1,0)),1,0)</f>
        <v>0</v>
      </c>
      <c r="FS97" s="158">
        <f>IF(ISERROR(VLOOKUP(BP97,Accueil!$W$17:$W$22,1,0)),1,0)</f>
        <v>0</v>
      </c>
      <c r="FT97" s="158">
        <f>IF(ISERROR(VLOOKUP(BQ97,Accueil!$W$17:$W$22,1,0)),1,0)</f>
        <v>0</v>
      </c>
      <c r="FU97" s="158">
        <f>IF(ISERROR(VLOOKUP(BR97,Accueil!$W$17:$W$22,1,0)),1,0)</f>
        <v>0</v>
      </c>
      <c r="FV97" s="158">
        <f>IF(ISERROR(VLOOKUP(BS97,Accueil!$W$17:$W$22,1,0)),1,0)</f>
        <v>0</v>
      </c>
      <c r="FW97" s="158">
        <f>IF(ISERROR(VLOOKUP(BT97,Accueil!$W$17:$W$22,1,0)),1,0)</f>
        <v>0</v>
      </c>
      <c r="FX97" s="158">
        <f>IF(ISERROR(VLOOKUP(BU97,Accueil!$W$17:$W$22,1,0)),1,0)</f>
        <v>0</v>
      </c>
      <c r="FY97" s="158">
        <f>IF(ISERROR(VLOOKUP(BV97,Accueil!$W$17:$W$22,1,0)),1,0)</f>
        <v>0</v>
      </c>
      <c r="FZ97" s="158">
        <f>IF(ISERROR(VLOOKUP(BW97,Accueil!$W$17:$W$22,1,0)),1,0)</f>
        <v>0</v>
      </c>
      <c r="GA97" s="158">
        <f>IF(ISERROR(VLOOKUP(BX97,Accueil!$W$17:$W$22,1,0)),1,0)</f>
        <v>0</v>
      </c>
      <c r="GB97" s="158">
        <f>IF(ISERROR(VLOOKUP(BY97,Accueil!$W$17:$W$22,1,0)),1,0)</f>
        <v>0</v>
      </c>
      <c r="GC97" s="158">
        <f>IF(ISERROR(VLOOKUP(BZ97,Accueil!$W$17:$W$22,1,0)),1,0)</f>
        <v>0</v>
      </c>
      <c r="GD97" s="158">
        <f>IF(ISERROR(VLOOKUP(CA97,Accueil!$W$17:$W$22,1,0)),1,0)</f>
        <v>0</v>
      </c>
      <c r="GE97" s="158">
        <f>IF(ISERROR(VLOOKUP(CB97,Accueil!$W$17:$W$22,1,0)),1,0)</f>
        <v>0</v>
      </c>
      <c r="GF97" s="158">
        <f>IF(ISERROR(VLOOKUP(CC97,Accueil!$W$17:$W$22,1,0)),1,0)</f>
        <v>0</v>
      </c>
      <c r="GG97" s="158">
        <f>IF(ISERROR(VLOOKUP(CD97,Accueil!$W$17:$W$22,1,0)),1,0)</f>
        <v>0</v>
      </c>
      <c r="GH97" s="158">
        <f>IF(ISERROR(VLOOKUP(CE97,Accueil!$W$17:$W$22,1,0)),1,0)</f>
        <v>0</v>
      </c>
      <c r="GI97" s="158">
        <f>IF(ISERROR(VLOOKUP(CF97,Accueil!$W$17:$W$22,1,0)),1,0)</f>
        <v>0</v>
      </c>
      <c r="GJ97" s="158">
        <f>IF(ISERROR(VLOOKUP(CG97,Accueil!$W$17:$W$22,1,0)),1,0)</f>
        <v>0</v>
      </c>
      <c r="GK97" s="158">
        <f>IF(ISERROR(VLOOKUP(CH97,Accueil!$W$17:$W$22,1,0)),1,0)</f>
        <v>0</v>
      </c>
      <c r="GL97" s="158">
        <f>IF(ISERROR(VLOOKUP(CI97,Accueil!$W$17:$W$22,1,0)),1,0)</f>
        <v>0</v>
      </c>
      <c r="GM97" s="158">
        <f>IF(ISERROR(VLOOKUP(CJ97,Accueil!$W$17:$W$22,1,0)),1,0)</f>
        <v>0</v>
      </c>
      <c r="GN97" s="158">
        <f>IF(ISERROR(VLOOKUP(CK97,Accueil!$W$17:$W$22,1,0)),1,0)</f>
        <v>0</v>
      </c>
      <c r="GO97" s="158">
        <f>IF(ISERROR(VLOOKUP(CL97,Accueil!$W$17:$W$22,1,0)),1,0)</f>
        <v>0</v>
      </c>
      <c r="GP97" s="158">
        <f>IF(ISERROR(VLOOKUP(CM97,Accueil!$W$17:$W$22,1,0)),1,0)</f>
        <v>0</v>
      </c>
      <c r="GQ97" s="158">
        <f>IF(ISERROR(VLOOKUP(CN97,Accueil!$W$17:$W$22,1,0)),1,0)</f>
        <v>0</v>
      </c>
      <c r="GR97" s="158">
        <f>IF(ISERROR(VLOOKUP(CO97,Accueil!$W$17:$W$22,1,0)),1,0)</f>
        <v>0</v>
      </c>
      <c r="GS97" s="158">
        <f>IF(ISERROR(VLOOKUP(CP97,Accueil!$W$17:$W$22,1,0)),1,0)</f>
        <v>0</v>
      </c>
      <c r="GT97" s="158">
        <f>IF(ISERROR(VLOOKUP(CQ97,Accueil!$W$17:$W$22,1,0)),1,0)</f>
        <v>0</v>
      </c>
      <c r="GU97" s="158">
        <f>IF(ISERROR(VLOOKUP(CR97,Accueil!$W$17:$W$22,1,0)),1,0)</f>
        <v>0</v>
      </c>
      <c r="GV97" s="158">
        <f>IF(ISERROR(VLOOKUP(CS97,Accueil!$W$17:$W$22,1,0)),1,0)</f>
        <v>0</v>
      </c>
      <c r="GW97" s="158">
        <f>IF(ISERROR(VLOOKUP(CT97,Accueil!$W$17:$W$22,1,0)),1,0)</f>
        <v>0</v>
      </c>
      <c r="GX97" s="158">
        <f>IF(ISERROR(VLOOKUP(CU97,Accueil!$W$17:$W$22,1,0)),1,0)</f>
        <v>0</v>
      </c>
      <c r="GY97" s="158">
        <f>IF(ISERROR(VLOOKUP(CV97,Accueil!$W$17:$W$22,1,0)),1,0)</f>
        <v>0</v>
      </c>
      <c r="GZ97" s="158">
        <f>IF(ISERROR(VLOOKUP(CW97,Accueil!$W$17:$W$22,1,0)),1,0)</f>
        <v>0</v>
      </c>
      <c r="HA97" s="158">
        <f>IF(ISERROR(VLOOKUP(CX97,Accueil!$W$17:$W$22,1,0)),1,0)</f>
        <v>0</v>
      </c>
      <c r="HB97" s="158">
        <f>IF(ISERROR(VLOOKUP(CY97,Accueil!$W$17:$W$22,1,0)),1,0)</f>
        <v>0</v>
      </c>
      <c r="HC97" s="158">
        <f>IF(ISERROR(VLOOKUP(CZ97,Accueil!$W$17:$W$22,1,0)),1,0)</f>
        <v>0</v>
      </c>
      <c r="HD97" s="158">
        <f>IF(ISERROR(VLOOKUP(DA97,Accueil!$W$17:$W$22,1,0)),1,0)</f>
        <v>0</v>
      </c>
    </row>
    <row r="98" spans="1:212" ht="12.75" customHeight="1">
      <c r="A98" s="360"/>
      <c r="B98" s="12">
        <v>90</v>
      </c>
      <c r="C98" s="26" t="str">
        <f>IF(Accueil!E102="","",Accueil!E102)</f>
        <v/>
      </c>
      <c r="D98" s="27" t="str">
        <f>IF(Accueil!F102="","",Accueil!F102)</f>
        <v/>
      </c>
      <c r="E98" s="83" t="str">
        <f t="shared" si="6"/>
        <v/>
      </c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  <c r="AV98" s="244"/>
      <c r="AW98" s="244"/>
      <c r="AX98" s="244"/>
      <c r="AY98" s="244"/>
      <c r="AZ98" s="244"/>
      <c r="BA98" s="244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12">
        <v>90</v>
      </c>
      <c r="DC98" s="11" t="str">
        <f>IF(D98="","",COUNTIF(F98:DA98,Accueil!$AB$28)&amp;" / "&amp;COUNTIF($F$8:$DA$8,"&gt;0")-(COUNTIF(F98:DA98,Accueil!$AG$26)))</f>
        <v/>
      </c>
      <c r="DD98" s="110" t="str">
        <f>IF(D98="","",COUNTIF(F98:DA98,Accueil!$AB$26))</f>
        <v/>
      </c>
      <c r="DE98" s="110" t="str">
        <f>IF(D98="","",IF(COUNTIF($F$8:$DA$8,"&gt;=0")-(COUNTIF(G98:DB98,Accueil!$AG$26))&lt;0,0,COUNTIF($F$8:$DA$8,"&gt;=0")-(COUNTIF(G98:DB98,Accueil!$AG$26))))</f>
        <v/>
      </c>
      <c r="DF98" s="11" t="str">
        <f t="shared" si="7"/>
        <v/>
      </c>
      <c r="DG98" s="29" t="str">
        <f t="shared" si="8"/>
        <v/>
      </c>
      <c r="DH98" s="158">
        <f t="shared" si="9"/>
        <v>0</v>
      </c>
      <c r="DI98" s="158">
        <f>IF(ISERROR(VLOOKUP(F98,Accueil!$W$17:$W$22,1,0)),1,0)</f>
        <v>0</v>
      </c>
      <c r="DJ98" s="158">
        <f>IF(ISERROR(VLOOKUP(G98,Accueil!$W$17:$W$22,1,0)),1,0)</f>
        <v>0</v>
      </c>
      <c r="DK98" s="158">
        <f>IF(ISERROR(VLOOKUP(H98,Accueil!$W$17:$W$22,1,0)),1,0)</f>
        <v>0</v>
      </c>
      <c r="DL98" s="158">
        <f>IF(ISERROR(VLOOKUP(I98,Accueil!$W$17:$W$22,1,0)),1,0)</f>
        <v>0</v>
      </c>
      <c r="DM98" s="158">
        <f>IF(ISERROR(VLOOKUP(J98,Accueil!$W$17:$W$22,1,0)),1,0)</f>
        <v>0</v>
      </c>
      <c r="DN98" s="158">
        <f>IF(ISERROR(VLOOKUP(K98,Accueil!$W$17:$W$22,1,0)),1,0)</f>
        <v>0</v>
      </c>
      <c r="DO98" s="158">
        <f>IF(ISERROR(VLOOKUP(L98,Accueil!$W$17:$W$22,1,0)),1,0)</f>
        <v>0</v>
      </c>
      <c r="DP98" s="158">
        <f>IF(ISERROR(VLOOKUP(M98,Accueil!$W$17:$W$22,1,0)),1,0)</f>
        <v>0</v>
      </c>
      <c r="DQ98" s="158">
        <f>IF(ISERROR(VLOOKUP(N98,Accueil!$W$17:$W$22,1,0)),1,0)</f>
        <v>0</v>
      </c>
      <c r="DR98" s="158">
        <f>IF(ISERROR(VLOOKUP(O98,Accueil!$W$17:$W$22,1,0)),1,0)</f>
        <v>0</v>
      </c>
      <c r="DS98" s="158">
        <f>IF(ISERROR(VLOOKUP(P98,Accueil!$W$17:$W$22,1,0)),1,0)</f>
        <v>0</v>
      </c>
      <c r="DT98" s="158">
        <f>IF(ISERROR(VLOOKUP(Q98,Accueil!$W$17:$W$22,1,0)),1,0)</f>
        <v>0</v>
      </c>
      <c r="DU98" s="158">
        <f>IF(ISERROR(VLOOKUP(R98,Accueil!$W$17:$W$22,1,0)),1,0)</f>
        <v>0</v>
      </c>
      <c r="DV98" s="158">
        <f>IF(ISERROR(VLOOKUP(S98,Accueil!$W$17:$W$22,1,0)),1,0)</f>
        <v>0</v>
      </c>
      <c r="DW98" s="158">
        <f>IF(ISERROR(VLOOKUP(T98,Accueil!$W$17:$W$22,1,0)),1,0)</f>
        <v>0</v>
      </c>
      <c r="DX98" s="158">
        <f>IF(ISERROR(VLOOKUP(U98,Accueil!$W$17:$W$22,1,0)),1,0)</f>
        <v>0</v>
      </c>
      <c r="DY98" s="158">
        <f>IF(ISERROR(VLOOKUP(V98,Accueil!$W$17:$W$22,1,0)),1,0)</f>
        <v>0</v>
      </c>
      <c r="DZ98" s="158">
        <f>IF(ISERROR(VLOOKUP(W98,Accueil!$W$17:$W$22,1,0)),1,0)</f>
        <v>0</v>
      </c>
      <c r="EA98" s="158">
        <f>IF(ISERROR(VLOOKUP(X98,Accueil!$W$17:$W$22,1,0)),1,0)</f>
        <v>0</v>
      </c>
      <c r="EB98" s="158">
        <f>IF(ISERROR(VLOOKUP(Y98,Accueil!$W$17:$W$22,1,0)),1,0)</f>
        <v>0</v>
      </c>
      <c r="EC98" s="158">
        <f>IF(ISERROR(VLOOKUP(Z98,Accueil!$W$17:$W$22,1,0)),1,0)</f>
        <v>0</v>
      </c>
      <c r="ED98" s="158">
        <f>IF(ISERROR(VLOOKUP(AA98,Accueil!$W$17:$W$22,1,0)),1,0)</f>
        <v>0</v>
      </c>
      <c r="EE98" s="158">
        <f>IF(ISERROR(VLOOKUP(AB98,Accueil!$W$17:$W$22,1,0)),1,0)</f>
        <v>0</v>
      </c>
      <c r="EF98" s="158">
        <f>IF(ISERROR(VLOOKUP(AC98,Accueil!$W$17:$W$22,1,0)),1,0)</f>
        <v>0</v>
      </c>
      <c r="EG98" s="158">
        <f>IF(ISERROR(VLOOKUP(AD98,Accueil!$W$17:$W$22,1,0)),1,0)</f>
        <v>0</v>
      </c>
      <c r="EH98" s="158">
        <f>IF(ISERROR(VLOOKUP(AE98,Accueil!$W$17:$W$22,1,0)),1,0)</f>
        <v>0</v>
      </c>
      <c r="EI98" s="158">
        <f>IF(ISERROR(VLOOKUP(AF98,Accueil!$W$17:$W$22,1,0)),1,0)</f>
        <v>0</v>
      </c>
      <c r="EJ98" s="158">
        <f>IF(ISERROR(VLOOKUP(AG98,Accueil!$W$17:$W$22,1,0)),1,0)</f>
        <v>0</v>
      </c>
      <c r="EK98" s="158">
        <f>IF(ISERROR(VLOOKUP(AH98,Accueil!$W$17:$W$22,1,0)),1,0)</f>
        <v>0</v>
      </c>
      <c r="EL98" s="158">
        <f>IF(ISERROR(VLOOKUP(AI98,Accueil!$W$17:$W$22,1,0)),1,0)</f>
        <v>0</v>
      </c>
      <c r="EM98" s="158">
        <f>IF(ISERROR(VLOOKUP(AJ98,Accueil!$W$17:$W$22,1,0)),1,0)</f>
        <v>0</v>
      </c>
      <c r="EN98" s="158">
        <f>IF(ISERROR(VLOOKUP(AK98,Accueil!$W$17:$W$22,1,0)),1,0)</f>
        <v>0</v>
      </c>
      <c r="EO98" s="158">
        <f>IF(ISERROR(VLOOKUP(AL98,Accueil!$W$17:$W$22,1,0)),1,0)</f>
        <v>0</v>
      </c>
      <c r="EP98" s="158">
        <f>IF(ISERROR(VLOOKUP(AM98,Accueil!$W$17:$W$22,1,0)),1,0)</f>
        <v>0</v>
      </c>
      <c r="EQ98" s="158">
        <f>IF(ISERROR(VLOOKUP(AN98,Accueil!$W$17:$W$22,1,0)),1,0)</f>
        <v>0</v>
      </c>
      <c r="ER98" s="158">
        <f>IF(ISERROR(VLOOKUP(AO98,Accueil!$W$17:$W$22,1,0)),1,0)</f>
        <v>0</v>
      </c>
      <c r="ES98" s="158">
        <f>IF(ISERROR(VLOOKUP(AP98,Accueil!$W$17:$W$22,1,0)),1,0)</f>
        <v>0</v>
      </c>
      <c r="ET98" s="158">
        <f>IF(ISERROR(VLOOKUP(AQ98,Accueil!$W$17:$W$22,1,0)),1,0)</f>
        <v>0</v>
      </c>
      <c r="EU98" s="158">
        <f>IF(ISERROR(VLOOKUP(AR98,Accueil!$W$17:$W$22,1,0)),1,0)</f>
        <v>0</v>
      </c>
      <c r="EV98" s="158">
        <f>IF(ISERROR(VLOOKUP(AS98,Accueil!$W$17:$W$22,1,0)),1,0)</f>
        <v>0</v>
      </c>
      <c r="EW98" s="158">
        <f>IF(ISERROR(VLOOKUP(AT98,Accueil!$W$17:$W$22,1,0)),1,0)</f>
        <v>0</v>
      </c>
      <c r="EX98" s="158">
        <f>IF(ISERROR(VLOOKUP(AU98,Accueil!$W$17:$W$22,1,0)),1,0)</f>
        <v>0</v>
      </c>
      <c r="EY98" s="158">
        <f>IF(ISERROR(VLOOKUP(AV98,Accueil!$W$17:$W$22,1,0)),1,0)</f>
        <v>0</v>
      </c>
      <c r="EZ98" s="158">
        <f>IF(ISERROR(VLOOKUP(AW98,Accueil!$W$17:$W$22,1,0)),1,0)</f>
        <v>0</v>
      </c>
      <c r="FA98" s="158">
        <f>IF(ISERROR(VLOOKUP(AX98,Accueil!$W$17:$W$22,1,0)),1,0)</f>
        <v>0</v>
      </c>
      <c r="FB98" s="158">
        <f>IF(ISERROR(VLOOKUP(AY98,Accueil!$W$17:$W$22,1,0)),1,0)</f>
        <v>0</v>
      </c>
      <c r="FC98" s="158">
        <f>IF(ISERROR(VLOOKUP(AZ98,Accueil!$W$17:$W$22,1,0)),1,0)</f>
        <v>0</v>
      </c>
      <c r="FD98" s="158">
        <f>IF(ISERROR(VLOOKUP(BA98,Accueil!$W$17:$W$22,1,0)),1,0)</f>
        <v>0</v>
      </c>
      <c r="FE98" s="158">
        <f>IF(ISERROR(VLOOKUP(BB98,Accueil!$W$17:$W$22,1,0)),1,0)</f>
        <v>0</v>
      </c>
      <c r="FF98" s="158">
        <f>IF(ISERROR(VLOOKUP(BC98,Accueil!$W$17:$W$22,1,0)),1,0)</f>
        <v>0</v>
      </c>
      <c r="FG98" s="158">
        <f>IF(ISERROR(VLOOKUP(BD98,Accueil!$W$17:$W$22,1,0)),1,0)</f>
        <v>0</v>
      </c>
      <c r="FH98" s="158">
        <f>IF(ISERROR(VLOOKUP(BE98,Accueil!$W$17:$W$22,1,0)),1,0)</f>
        <v>0</v>
      </c>
      <c r="FI98" s="158">
        <f>IF(ISERROR(VLOOKUP(BF98,Accueil!$W$17:$W$22,1,0)),1,0)</f>
        <v>0</v>
      </c>
      <c r="FJ98" s="158">
        <f>IF(ISERROR(VLOOKUP(BG98,Accueil!$W$17:$W$22,1,0)),1,0)</f>
        <v>0</v>
      </c>
      <c r="FK98" s="158">
        <f>IF(ISERROR(VLOOKUP(BH98,Accueil!$W$17:$W$22,1,0)),1,0)</f>
        <v>0</v>
      </c>
      <c r="FL98" s="158">
        <f>IF(ISERROR(VLOOKUP(BI98,Accueil!$W$17:$W$22,1,0)),1,0)</f>
        <v>0</v>
      </c>
      <c r="FM98" s="158">
        <f>IF(ISERROR(VLOOKUP(BJ98,Accueil!$W$17:$W$22,1,0)),1,0)</f>
        <v>0</v>
      </c>
      <c r="FN98" s="158">
        <f>IF(ISERROR(VLOOKUP(BK98,Accueil!$W$17:$W$22,1,0)),1,0)</f>
        <v>0</v>
      </c>
      <c r="FO98" s="158">
        <f>IF(ISERROR(VLOOKUP(BL98,Accueil!$W$17:$W$22,1,0)),1,0)</f>
        <v>0</v>
      </c>
      <c r="FP98" s="158">
        <f>IF(ISERROR(VLOOKUP(BM98,Accueil!$W$17:$W$22,1,0)),1,0)</f>
        <v>0</v>
      </c>
      <c r="FQ98" s="158">
        <f>IF(ISERROR(VLOOKUP(BN98,Accueil!$W$17:$W$22,1,0)),1,0)</f>
        <v>0</v>
      </c>
      <c r="FR98" s="158">
        <f>IF(ISERROR(VLOOKUP(BO98,Accueil!$W$17:$W$22,1,0)),1,0)</f>
        <v>0</v>
      </c>
      <c r="FS98" s="158">
        <f>IF(ISERROR(VLOOKUP(BP98,Accueil!$W$17:$W$22,1,0)),1,0)</f>
        <v>0</v>
      </c>
      <c r="FT98" s="158">
        <f>IF(ISERROR(VLOOKUP(BQ98,Accueil!$W$17:$W$22,1,0)),1,0)</f>
        <v>0</v>
      </c>
      <c r="FU98" s="158">
        <f>IF(ISERROR(VLOOKUP(BR98,Accueil!$W$17:$W$22,1,0)),1,0)</f>
        <v>0</v>
      </c>
      <c r="FV98" s="158">
        <f>IF(ISERROR(VLOOKUP(BS98,Accueil!$W$17:$W$22,1,0)),1,0)</f>
        <v>0</v>
      </c>
      <c r="FW98" s="158">
        <f>IF(ISERROR(VLOOKUP(BT98,Accueil!$W$17:$W$22,1,0)),1,0)</f>
        <v>0</v>
      </c>
      <c r="FX98" s="158">
        <f>IF(ISERROR(VLOOKUP(BU98,Accueil!$W$17:$W$22,1,0)),1,0)</f>
        <v>0</v>
      </c>
      <c r="FY98" s="158">
        <f>IF(ISERROR(VLOOKUP(BV98,Accueil!$W$17:$W$22,1,0)),1,0)</f>
        <v>0</v>
      </c>
      <c r="FZ98" s="158">
        <f>IF(ISERROR(VLOOKUP(BW98,Accueil!$W$17:$W$22,1,0)),1,0)</f>
        <v>0</v>
      </c>
      <c r="GA98" s="158">
        <f>IF(ISERROR(VLOOKUP(BX98,Accueil!$W$17:$W$22,1,0)),1,0)</f>
        <v>0</v>
      </c>
      <c r="GB98" s="158">
        <f>IF(ISERROR(VLOOKUP(BY98,Accueil!$W$17:$W$22,1,0)),1,0)</f>
        <v>0</v>
      </c>
      <c r="GC98" s="158">
        <f>IF(ISERROR(VLOOKUP(BZ98,Accueil!$W$17:$W$22,1,0)),1,0)</f>
        <v>0</v>
      </c>
      <c r="GD98" s="158">
        <f>IF(ISERROR(VLOOKUP(CA98,Accueil!$W$17:$W$22,1,0)),1,0)</f>
        <v>0</v>
      </c>
      <c r="GE98" s="158">
        <f>IF(ISERROR(VLOOKUP(CB98,Accueil!$W$17:$W$22,1,0)),1,0)</f>
        <v>0</v>
      </c>
      <c r="GF98" s="158">
        <f>IF(ISERROR(VLOOKUP(CC98,Accueil!$W$17:$W$22,1,0)),1,0)</f>
        <v>0</v>
      </c>
      <c r="GG98" s="158">
        <f>IF(ISERROR(VLOOKUP(CD98,Accueil!$W$17:$W$22,1,0)),1,0)</f>
        <v>0</v>
      </c>
      <c r="GH98" s="158">
        <f>IF(ISERROR(VLOOKUP(CE98,Accueil!$W$17:$W$22,1,0)),1,0)</f>
        <v>0</v>
      </c>
      <c r="GI98" s="158">
        <f>IF(ISERROR(VLOOKUP(CF98,Accueil!$W$17:$W$22,1,0)),1,0)</f>
        <v>0</v>
      </c>
      <c r="GJ98" s="158">
        <f>IF(ISERROR(VLOOKUP(CG98,Accueil!$W$17:$W$22,1,0)),1,0)</f>
        <v>0</v>
      </c>
      <c r="GK98" s="158">
        <f>IF(ISERROR(VLOOKUP(CH98,Accueil!$W$17:$W$22,1,0)),1,0)</f>
        <v>0</v>
      </c>
      <c r="GL98" s="158">
        <f>IF(ISERROR(VLOOKUP(CI98,Accueil!$W$17:$W$22,1,0)),1,0)</f>
        <v>0</v>
      </c>
      <c r="GM98" s="158">
        <f>IF(ISERROR(VLOOKUP(CJ98,Accueil!$W$17:$W$22,1,0)),1,0)</f>
        <v>0</v>
      </c>
      <c r="GN98" s="158">
        <f>IF(ISERROR(VLOOKUP(CK98,Accueil!$W$17:$W$22,1,0)),1,0)</f>
        <v>0</v>
      </c>
      <c r="GO98" s="158">
        <f>IF(ISERROR(VLOOKUP(CL98,Accueil!$W$17:$W$22,1,0)),1,0)</f>
        <v>0</v>
      </c>
      <c r="GP98" s="158">
        <f>IF(ISERROR(VLOOKUP(CM98,Accueil!$W$17:$W$22,1,0)),1,0)</f>
        <v>0</v>
      </c>
      <c r="GQ98" s="158">
        <f>IF(ISERROR(VLOOKUP(CN98,Accueil!$W$17:$W$22,1,0)),1,0)</f>
        <v>0</v>
      </c>
      <c r="GR98" s="158">
        <f>IF(ISERROR(VLOOKUP(CO98,Accueil!$W$17:$W$22,1,0)),1,0)</f>
        <v>0</v>
      </c>
      <c r="GS98" s="158">
        <f>IF(ISERROR(VLOOKUP(CP98,Accueil!$W$17:$W$22,1,0)),1,0)</f>
        <v>0</v>
      </c>
      <c r="GT98" s="158">
        <f>IF(ISERROR(VLOOKUP(CQ98,Accueil!$W$17:$W$22,1,0)),1,0)</f>
        <v>0</v>
      </c>
      <c r="GU98" s="158">
        <f>IF(ISERROR(VLOOKUP(CR98,Accueil!$W$17:$W$22,1,0)),1,0)</f>
        <v>0</v>
      </c>
      <c r="GV98" s="158">
        <f>IF(ISERROR(VLOOKUP(CS98,Accueil!$W$17:$W$22,1,0)),1,0)</f>
        <v>0</v>
      </c>
      <c r="GW98" s="158">
        <f>IF(ISERROR(VLOOKUP(CT98,Accueil!$W$17:$W$22,1,0)),1,0)</f>
        <v>0</v>
      </c>
      <c r="GX98" s="158">
        <f>IF(ISERROR(VLOOKUP(CU98,Accueil!$W$17:$W$22,1,0)),1,0)</f>
        <v>0</v>
      </c>
      <c r="GY98" s="158">
        <f>IF(ISERROR(VLOOKUP(CV98,Accueil!$W$17:$W$22,1,0)),1,0)</f>
        <v>0</v>
      </c>
      <c r="GZ98" s="158">
        <f>IF(ISERROR(VLOOKUP(CW98,Accueil!$W$17:$W$22,1,0)),1,0)</f>
        <v>0</v>
      </c>
      <c r="HA98" s="158">
        <f>IF(ISERROR(VLOOKUP(CX98,Accueil!$W$17:$W$22,1,0)),1,0)</f>
        <v>0</v>
      </c>
      <c r="HB98" s="158">
        <f>IF(ISERROR(VLOOKUP(CY98,Accueil!$W$17:$W$22,1,0)),1,0)</f>
        <v>0</v>
      </c>
      <c r="HC98" s="158">
        <f>IF(ISERROR(VLOOKUP(CZ98,Accueil!$W$17:$W$22,1,0)),1,0)</f>
        <v>0</v>
      </c>
      <c r="HD98" s="158">
        <f>IF(ISERROR(VLOOKUP(DA98,Accueil!$W$17:$W$22,1,0)),1,0)</f>
        <v>0</v>
      </c>
    </row>
    <row r="99" spans="1:212" ht="12.75" customHeight="1">
      <c r="A99" s="360"/>
      <c r="B99" s="12">
        <v>91</v>
      </c>
      <c r="C99" s="26" t="str">
        <f>IF(Accueil!E103="","",Accueil!E103)</f>
        <v/>
      </c>
      <c r="D99" s="27" t="str">
        <f>IF(Accueil!F103="","",Accueil!F103)</f>
        <v/>
      </c>
      <c r="E99" s="83" t="str">
        <f t="shared" si="6"/>
        <v/>
      </c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244"/>
      <c r="AY99" s="244"/>
      <c r="AZ99" s="244"/>
      <c r="BA99" s="244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12">
        <v>91</v>
      </c>
      <c r="DC99" s="11" t="str">
        <f>IF(D99="","",COUNTIF(F99:DA99,Accueil!$AB$28)&amp;" / "&amp;COUNTIF($F$8:$DA$8,"&gt;0")-(COUNTIF(F99:DA99,Accueil!$AG$26)))</f>
        <v/>
      </c>
      <c r="DD99" s="110" t="str">
        <f>IF(D99="","",COUNTIF(F99:DA99,Accueil!$AB$26))</f>
        <v/>
      </c>
      <c r="DE99" s="110" t="str">
        <f>IF(D99="","",IF(COUNTIF($F$8:$DA$8,"&gt;=0")-(COUNTIF(G99:DB99,Accueil!$AG$26))&lt;0,0,COUNTIF($F$8:$DA$8,"&gt;=0")-(COUNTIF(G99:DB99,Accueil!$AG$26))))</f>
        <v/>
      </c>
      <c r="DF99" s="11" t="str">
        <f t="shared" si="7"/>
        <v/>
      </c>
      <c r="DG99" s="29" t="str">
        <f t="shared" si="8"/>
        <v/>
      </c>
      <c r="DH99" s="158">
        <f t="shared" si="9"/>
        <v>0</v>
      </c>
      <c r="DI99" s="158">
        <f>IF(ISERROR(VLOOKUP(F99,Accueil!$W$17:$W$22,1,0)),1,0)</f>
        <v>0</v>
      </c>
      <c r="DJ99" s="158">
        <f>IF(ISERROR(VLOOKUP(G99,Accueil!$W$17:$W$22,1,0)),1,0)</f>
        <v>0</v>
      </c>
      <c r="DK99" s="158">
        <f>IF(ISERROR(VLOOKUP(H99,Accueil!$W$17:$W$22,1,0)),1,0)</f>
        <v>0</v>
      </c>
      <c r="DL99" s="158">
        <f>IF(ISERROR(VLOOKUP(I99,Accueil!$W$17:$W$22,1,0)),1,0)</f>
        <v>0</v>
      </c>
      <c r="DM99" s="158">
        <f>IF(ISERROR(VLOOKUP(J99,Accueil!$W$17:$W$22,1,0)),1,0)</f>
        <v>0</v>
      </c>
      <c r="DN99" s="158">
        <f>IF(ISERROR(VLOOKUP(K99,Accueil!$W$17:$W$22,1,0)),1,0)</f>
        <v>0</v>
      </c>
      <c r="DO99" s="158">
        <f>IF(ISERROR(VLOOKUP(L99,Accueil!$W$17:$W$22,1,0)),1,0)</f>
        <v>0</v>
      </c>
      <c r="DP99" s="158">
        <f>IF(ISERROR(VLOOKUP(M99,Accueil!$W$17:$W$22,1,0)),1,0)</f>
        <v>0</v>
      </c>
      <c r="DQ99" s="158">
        <f>IF(ISERROR(VLOOKUP(N99,Accueil!$W$17:$W$22,1,0)),1,0)</f>
        <v>0</v>
      </c>
      <c r="DR99" s="158">
        <f>IF(ISERROR(VLOOKUP(O99,Accueil!$W$17:$W$22,1,0)),1,0)</f>
        <v>0</v>
      </c>
      <c r="DS99" s="158">
        <f>IF(ISERROR(VLOOKUP(P99,Accueil!$W$17:$W$22,1,0)),1,0)</f>
        <v>0</v>
      </c>
      <c r="DT99" s="158">
        <f>IF(ISERROR(VLOOKUP(Q99,Accueil!$W$17:$W$22,1,0)),1,0)</f>
        <v>0</v>
      </c>
      <c r="DU99" s="158">
        <f>IF(ISERROR(VLOOKUP(R99,Accueil!$W$17:$W$22,1,0)),1,0)</f>
        <v>0</v>
      </c>
      <c r="DV99" s="158">
        <f>IF(ISERROR(VLOOKUP(S99,Accueil!$W$17:$W$22,1,0)),1,0)</f>
        <v>0</v>
      </c>
      <c r="DW99" s="158">
        <f>IF(ISERROR(VLOOKUP(T99,Accueil!$W$17:$W$22,1,0)),1,0)</f>
        <v>0</v>
      </c>
      <c r="DX99" s="158">
        <f>IF(ISERROR(VLOOKUP(U99,Accueil!$W$17:$W$22,1,0)),1,0)</f>
        <v>0</v>
      </c>
      <c r="DY99" s="158">
        <f>IF(ISERROR(VLOOKUP(V99,Accueil!$W$17:$W$22,1,0)),1,0)</f>
        <v>0</v>
      </c>
      <c r="DZ99" s="158">
        <f>IF(ISERROR(VLOOKUP(W99,Accueil!$W$17:$W$22,1,0)),1,0)</f>
        <v>0</v>
      </c>
      <c r="EA99" s="158">
        <f>IF(ISERROR(VLOOKUP(X99,Accueil!$W$17:$W$22,1,0)),1,0)</f>
        <v>0</v>
      </c>
      <c r="EB99" s="158">
        <f>IF(ISERROR(VLOOKUP(Y99,Accueil!$W$17:$W$22,1,0)),1,0)</f>
        <v>0</v>
      </c>
      <c r="EC99" s="158">
        <f>IF(ISERROR(VLOOKUP(Z99,Accueil!$W$17:$W$22,1,0)),1,0)</f>
        <v>0</v>
      </c>
      <c r="ED99" s="158">
        <f>IF(ISERROR(VLOOKUP(AA99,Accueil!$W$17:$W$22,1,0)),1,0)</f>
        <v>0</v>
      </c>
      <c r="EE99" s="158">
        <f>IF(ISERROR(VLOOKUP(AB99,Accueil!$W$17:$W$22,1,0)),1,0)</f>
        <v>0</v>
      </c>
      <c r="EF99" s="158">
        <f>IF(ISERROR(VLOOKUP(AC99,Accueil!$W$17:$W$22,1,0)),1,0)</f>
        <v>0</v>
      </c>
      <c r="EG99" s="158">
        <f>IF(ISERROR(VLOOKUP(AD99,Accueil!$W$17:$W$22,1,0)),1,0)</f>
        <v>0</v>
      </c>
      <c r="EH99" s="158">
        <f>IF(ISERROR(VLOOKUP(AE99,Accueil!$W$17:$W$22,1,0)),1,0)</f>
        <v>0</v>
      </c>
      <c r="EI99" s="158">
        <f>IF(ISERROR(VLOOKUP(AF99,Accueil!$W$17:$W$22,1,0)),1,0)</f>
        <v>0</v>
      </c>
      <c r="EJ99" s="158">
        <f>IF(ISERROR(VLOOKUP(AG99,Accueil!$W$17:$W$22,1,0)),1,0)</f>
        <v>0</v>
      </c>
      <c r="EK99" s="158">
        <f>IF(ISERROR(VLOOKUP(AH99,Accueil!$W$17:$W$22,1,0)),1,0)</f>
        <v>0</v>
      </c>
      <c r="EL99" s="158">
        <f>IF(ISERROR(VLOOKUP(AI99,Accueil!$W$17:$W$22,1,0)),1,0)</f>
        <v>0</v>
      </c>
      <c r="EM99" s="158">
        <f>IF(ISERROR(VLOOKUP(AJ99,Accueil!$W$17:$W$22,1,0)),1,0)</f>
        <v>0</v>
      </c>
      <c r="EN99" s="158">
        <f>IF(ISERROR(VLOOKUP(AK99,Accueil!$W$17:$W$22,1,0)),1,0)</f>
        <v>0</v>
      </c>
      <c r="EO99" s="158">
        <f>IF(ISERROR(VLOOKUP(AL99,Accueil!$W$17:$W$22,1,0)),1,0)</f>
        <v>0</v>
      </c>
      <c r="EP99" s="158">
        <f>IF(ISERROR(VLOOKUP(AM99,Accueil!$W$17:$W$22,1,0)),1,0)</f>
        <v>0</v>
      </c>
      <c r="EQ99" s="158">
        <f>IF(ISERROR(VLOOKUP(AN99,Accueil!$W$17:$W$22,1,0)),1,0)</f>
        <v>0</v>
      </c>
      <c r="ER99" s="158">
        <f>IF(ISERROR(VLOOKUP(AO99,Accueil!$W$17:$W$22,1,0)),1,0)</f>
        <v>0</v>
      </c>
      <c r="ES99" s="158">
        <f>IF(ISERROR(VLOOKUP(AP99,Accueil!$W$17:$W$22,1,0)),1,0)</f>
        <v>0</v>
      </c>
      <c r="ET99" s="158">
        <f>IF(ISERROR(VLOOKUP(AQ99,Accueil!$W$17:$W$22,1,0)),1,0)</f>
        <v>0</v>
      </c>
      <c r="EU99" s="158">
        <f>IF(ISERROR(VLOOKUP(AR99,Accueil!$W$17:$W$22,1,0)),1,0)</f>
        <v>0</v>
      </c>
      <c r="EV99" s="158">
        <f>IF(ISERROR(VLOOKUP(AS99,Accueil!$W$17:$W$22,1,0)),1,0)</f>
        <v>0</v>
      </c>
      <c r="EW99" s="158">
        <f>IF(ISERROR(VLOOKUP(AT99,Accueil!$W$17:$W$22,1,0)),1,0)</f>
        <v>0</v>
      </c>
      <c r="EX99" s="158">
        <f>IF(ISERROR(VLOOKUP(AU99,Accueil!$W$17:$W$22,1,0)),1,0)</f>
        <v>0</v>
      </c>
      <c r="EY99" s="158">
        <f>IF(ISERROR(VLOOKUP(AV99,Accueil!$W$17:$W$22,1,0)),1,0)</f>
        <v>0</v>
      </c>
      <c r="EZ99" s="158">
        <f>IF(ISERROR(VLOOKUP(AW99,Accueil!$W$17:$W$22,1,0)),1,0)</f>
        <v>0</v>
      </c>
      <c r="FA99" s="158">
        <f>IF(ISERROR(VLOOKUP(AX99,Accueil!$W$17:$W$22,1,0)),1,0)</f>
        <v>0</v>
      </c>
      <c r="FB99" s="158">
        <f>IF(ISERROR(VLOOKUP(AY99,Accueil!$W$17:$W$22,1,0)),1,0)</f>
        <v>0</v>
      </c>
      <c r="FC99" s="158">
        <f>IF(ISERROR(VLOOKUP(AZ99,Accueil!$W$17:$W$22,1,0)),1,0)</f>
        <v>0</v>
      </c>
      <c r="FD99" s="158">
        <f>IF(ISERROR(VLOOKUP(BA99,Accueil!$W$17:$W$22,1,0)),1,0)</f>
        <v>0</v>
      </c>
      <c r="FE99" s="158">
        <f>IF(ISERROR(VLOOKUP(BB99,Accueil!$W$17:$W$22,1,0)),1,0)</f>
        <v>0</v>
      </c>
      <c r="FF99" s="158">
        <f>IF(ISERROR(VLOOKUP(BC99,Accueil!$W$17:$W$22,1,0)),1,0)</f>
        <v>0</v>
      </c>
      <c r="FG99" s="158">
        <f>IF(ISERROR(VLOOKUP(BD99,Accueil!$W$17:$W$22,1,0)),1,0)</f>
        <v>0</v>
      </c>
      <c r="FH99" s="158">
        <f>IF(ISERROR(VLOOKUP(BE99,Accueil!$W$17:$W$22,1,0)),1,0)</f>
        <v>0</v>
      </c>
      <c r="FI99" s="158">
        <f>IF(ISERROR(VLOOKUP(BF99,Accueil!$W$17:$W$22,1,0)),1,0)</f>
        <v>0</v>
      </c>
      <c r="FJ99" s="158">
        <f>IF(ISERROR(VLOOKUP(BG99,Accueil!$W$17:$W$22,1,0)),1,0)</f>
        <v>0</v>
      </c>
      <c r="FK99" s="158">
        <f>IF(ISERROR(VLOOKUP(BH99,Accueil!$W$17:$W$22,1,0)),1,0)</f>
        <v>0</v>
      </c>
      <c r="FL99" s="158">
        <f>IF(ISERROR(VLOOKUP(BI99,Accueil!$W$17:$W$22,1,0)),1,0)</f>
        <v>0</v>
      </c>
      <c r="FM99" s="158">
        <f>IF(ISERROR(VLOOKUP(BJ99,Accueil!$W$17:$W$22,1,0)),1,0)</f>
        <v>0</v>
      </c>
      <c r="FN99" s="158">
        <f>IF(ISERROR(VLOOKUP(BK99,Accueil!$W$17:$W$22,1,0)),1,0)</f>
        <v>0</v>
      </c>
      <c r="FO99" s="158">
        <f>IF(ISERROR(VLOOKUP(BL99,Accueil!$W$17:$W$22,1,0)),1,0)</f>
        <v>0</v>
      </c>
      <c r="FP99" s="158">
        <f>IF(ISERROR(VLOOKUP(BM99,Accueil!$W$17:$W$22,1,0)),1,0)</f>
        <v>0</v>
      </c>
      <c r="FQ99" s="158">
        <f>IF(ISERROR(VLOOKUP(BN99,Accueil!$W$17:$W$22,1,0)),1,0)</f>
        <v>0</v>
      </c>
      <c r="FR99" s="158">
        <f>IF(ISERROR(VLOOKUP(BO99,Accueil!$W$17:$W$22,1,0)),1,0)</f>
        <v>0</v>
      </c>
      <c r="FS99" s="158">
        <f>IF(ISERROR(VLOOKUP(BP99,Accueil!$W$17:$W$22,1,0)),1,0)</f>
        <v>0</v>
      </c>
      <c r="FT99" s="158">
        <f>IF(ISERROR(VLOOKUP(BQ99,Accueil!$W$17:$W$22,1,0)),1,0)</f>
        <v>0</v>
      </c>
      <c r="FU99" s="158">
        <f>IF(ISERROR(VLOOKUP(BR99,Accueil!$W$17:$W$22,1,0)),1,0)</f>
        <v>0</v>
      </c>
      <c r="FV99" s="158">
        <f>IF(ISERROR(VLOOKUP(BS99,Accueil!$W$17:$W$22,1,0)),1,0)</f>
        <v>0</v>
      </c>
      <c r="FW99" s="158">
        <f>IF(ISERROR(VLOOKUP(BT99,Accueil!$W$17:$W$22,1,0)),1,0)</f>
        <v>0</v>
      </c>
      <c r="FX99" s="158">
        <f>IF(ISERROR(VLOOKUP(BU99,Accueil!$W$17:$W$22,1,0)),1,0)</f>
        <v>0</v>
      </c>
      <c r="FY99" s="158">
        <f>IF(ISERROR(VLOOKUP(BV99,Accueil!$W$17:$W$22,1,0)),1,0)</f>
        <v>0</v>
      </c>
      <c r="FZ99" s="158">
        <f>IF(ISERROR(VLOOKUP(BW99,Accueil!$W$17:$W$22,1,0)),1,0)</f>
        <v>0</v>
      </c>
      <c r="GA99" s="158">
        <f>IF(ISERROR(VLOOKUP(BX99,Accueil!$W$17:$W$22,1,0)),1,0)</f>
        <v>0</v>
      </c>
      <c r="GB99" s="158">
        <f>IF(ISERROR(VLOOKUP(BY99,Accueil!$W$17:$W$22,1,0)),1,0)</f>
        <v>0</v>
      </c>
      <c r="GC99" s="158">
        <f>IF(ISERROR(VLOOKUP(BZ99,Accueil!$W$17:$W$22,1,0)),1,0)</f>
        <v>0</v>
      </c>
      <c r="GD99" s="158">
        <f>IF(ISERROR(VLOOKUP(CA99,Accueil!$W$17:$W$22,1,0)),1,0)</f>
        <v>0</v>
      </c>
      <c r="GE99" s="158">
        <f>IF(ISERROR(VLOOKUP(CB99,Accueil!$W$17:$W$22,1,0)),1,0)</f>
        <v>0</v>
      </c>
      <c r="GF99" s="158">
        <f>IF(ISERROR(VLOOKUP(CC99,Accueil!$W$17:$W$22,1,0)),1,0)</f>
        <v>0</v>
      </c>
      <c r="GG99" s="158">
        <f>IF(ISERROR(VLOOKUP(CD99,Accueil!$W$17:$W$22,1,0)),1,0)</f>
        <v>0</v>
      </c>
      <c r="GH99" s="158">
        <f>IF(ISERROR(VLOOKUP(CE99,Accueil!$W$17:$W$22,1,0)),1,0)</f>
        <v>0</v>
      </c>
      <c r="GI99" s="158">
        <f>IF(ISERROR(VLOOKUP(CF99,Accueil!$W$17:$W$22,1,0)),1,0)</f>
        <v>0</v>
      </c>
      <c r="GJ99" s="158">
        <f>IF(ISERROR(VLOOKUP(CG99,Accueil!$W$17:$W$22,1,0)),1,0)</f>
        <v>0</v>
      </c>
      <c r="GK99" s="158">
        <f>IF(ISERROR(VLOOKUP(CH99,Accueil!$W$17:$W$22,1,0)),1,0)</f>
        <v>0</v>
      </c>
      <c r="GL99" s="158">
        <f>IF(ISERROR(VLOOKUP(CI99,Accueil!$W$17:$W$22,1,0)),1,0)</f>
        <v>0</v>
      </c>
      <c r="GM99" s="158">
        <f>IF(ISERROR(VLOOKUP(CJ99,Accueil!$W$17:$W$22,1,0)),1,0)</f>
        <v>0</v>
      </c>
      <c r="GN99" s="158">
        <f>IF(ISERROR(VLOOKUP(CK99,Accueil!$W$17:$W$22,1,0)),1,0)</f>
        <v>0</v>
      </c>
      <c r="GO99" s="158">
        <f>IF(ISERROR(VLOOKUP(CL99,Accueil!$W$17:$W$22,1,0)),1,0)</f>
        <v>0</v>
      </c>
      <c r="GP99" s="158">
        <f>IF(ISERROR(VLOOKUP(CM99,Accueil!$W$17:$W$22,1,0)),1,0)</f>
        <v>0</v>
      </c>
      <c r="GQ99" s="158">
        <f>IF(ISERROR(VLOOKUP(CN99,Accueil!$W$17:$W$22,1,0)),1,0)</f>
        <v>0</v>
      </c>
      <c r="GR99" s="158">
        <f>IF(ISERROR(VLOOKUP(CO99,Accueil!$W$17:$W$22,1,0)),1,0)</f>
        <v>0</v>
      </c>
      <c r="GS99" s="158">
        <f>IF(ISERROR(VLOOKUP(CP99,Accueil!$W$17:$W$22,1,0)),1,0)</f>
        <v>0</v>
      </c>
      <c r="GT99" s="158">
        <f>IF(ISERROR(VLOOKUP(CQ99,Accueil!$W$17:$W$22,1,0)),1,0)</f>
        <v>0</v>
      </c>
      <c r="GU99" s="158">
        <f>IF(ISERROR(VLOOKUP(CR99,Accueil!$W$17:$W$22,1,0)),1,0)</f>
        <v>0</v>
      </c>
      <c r="GV99" s="158">
        <f>IF(ISERROR(VLOOKUP(CS99,Accueil!$W$17:$W$22,1,0)),1,0)</f>
        <v>0</v>
      </c>
      <c r="GW99" s="158">
        <f>IF(ISERROR(VLOOKUP(CT99,Accueil!$W$17:$W$22,1,0)),1,0)</f>
        <v>0</v>
      </c>
      <c r="GX99" s="158">
        <f>IF(ISERROR(VLOOKUP(CU99,Accueil!$W$17:$W$22,1,0)),1,0)</f>
        <v>0</v>
      </c>
      <c r="GY99" s="158">
        <f>IF(ISERROR(VLOOKUP(CV99,Accueil!$W$17:$W$22,1,0)),1,0)</f>
        <v>0</v>
      </c>
      <c r="GZ99" s="158">
        <f>IF(ISERROR(VLOOKUP(CW99,Accueil!$W$17:$W$22,1,0)),1,0)</f>
        <v>0</v>
      </c>
      <c r="HA99" s="158">
        <f>IF(ISERROR(VLOOKUP(CX99,Accueil!$W$17:$W$22,1,0)),1,0)</f>
        <v>0</v>
      </c>
      <c r="HB99" s="158">
        <f>IF(ISERROR(VLOOKUP(CY99,Accueil!$W$17:$W$22,1,0)),1,0)</f>
        <v>0</v>
      </c>
      <c r="HC99" s="158">
        <f>IF(ISERROR(VLOOKUP(CZ99,Accueil!$W$17:$W$22,1,0)),1,0)</f>
        <v>0</v>
      </c>
      <c r="HD99" s="158">
        <f>IF(ISERROR(VLOOKUP(DA99,Accueil!$W$17:$W$22,1,0)),1,0)</f>
        <v>0</v>
      </c>
    </row>
    <row r="100" spans="1:212" ht="12.75" customHeight="1">
      <c r="A100" s="360"/>
      <c r="B100" s="12">
        <v>92</v>
      </c>
      <c r="C100" s="26" t="str">
        <f>IF(Accueil!E104="","",Accueil!E104)</f>
        <v/>
      </c>
      <c r="D100" s="27" t="str">
        <f>IF(Accueil!F104="","",Accueil!F104)</f>
        <v/>
      </c>
      <c r="E100" s="83" t="str">
        <f t="shared" si="6"/>
        <v/>
      </c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244"/>
      <c r="AY100" s="244"/>
      <c r="AZ100" s="244"/>
      <c r="BA100" s="244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12">
        <v>92</v>
      </c>
      <c r="DC100" s="11" t="str">
        <f>IF(D100="","",COUNTIF(F100:DA100,Accueil!$AB$28)&amp;" / "&amp;COUNTIF($F$8:$DA$8,"&gt;0")-(COUNTIF(F100:DA100,Accueil!$AG$26)))</f>
        <v/>
      </c>
      <c r="DD100" s="110" t="str">
        <f>IF(D100="","",COUNTIF(F100:DA100,Accueil!$AB$26))</f>
        <v/>
      </c>
      <c r="DE100" s="110" t="str">
        <f>IF(D100="","",IF(COUNTIF($F$8:$DA$8,"&gt;=0")-(COUNTIF(G100:DB100,Accueil!$AG$26))&lt;0,0,COUNTIF($F$8:$DA$8,"&gt;=0")-(COUNTIF(G100:DB100,Accueil!$AG$26))))</f>
        <v/>
      </c>
      <c r="DF100" s="11" t="str">
        <f t="shared" si="7"/>
        <v/>
      </c>
      <c r="DG100" s="29" t="str">
        <f t="shared" si="8"/>
        <v/>
      </c>
      <c r="DH100" s="158">
        <f t="shared" si="9"/>
        <v>0</v>
      </c>
      <c r="DI100" s="158">
        <f>IF(ISERROR(VLOOKUP(F100,Accueil!$W$17:$W$22,1,0)),1,0)</f>
        <v>0</v>
      </c>
      <c r="DJ100" s="158">
        <f>IF(ISERROR(VLOOKUP(G100,Accueil!$W$17:$W$22,1,0)),1,0)</f>
        <v>0</v>
      </c>
      <c r="DK100" s="158">
        <f>IF(ISERROR(VLOOKUP(H100,Accueil!$W$17:$W$22,1,0)),1,0)</f>
        <v>0</v>
      </c>
      <c r="DL100" s="158">
        <f>IF(ISERROR(VLOOKUP(I100,Accueil!$W$17:$W$22,1,0)),1,0)</f>
        <v>0</v>
      </c>
      <c r="DM100" s="158">
        <f>IF(ISERROR(VLOOKUP(J100,Accueil!$W$17:$W$22,1,0)),1,0)</f>
        <v>0</v>
      </c>
      <c r="DN100" s="158">
        <f>IF(ISERROR(VLOOKUP(K100,Accueil!$W$17:$W$22,1,0)),1,0)</f>
        <v>0</v>
      </c>
      <c r="DO100" s="158">
        <f>IF(ISERROR(VLOOKUP(L100,Accueil!$W$17:$W$22,1,0)),1,0)</f>
        <v>0</v>
      </c>
      <c r="DP100" s="158">
        <f>IF(ISERROR(VLOOKUP(M100,Accueil!$W$17:$W$22,1,0)),1,0)</f>
        <v>0</v>
      </c>
      <c r="DQ100" s="158">
        <f>IF(ISERROR(VLOOKUP(N100,Accueil!$W$17:$W$22,1,0)),1,0)</f>
        <v>0</v>
      </c>
      <c r="DR100" s="158">
        <f>IF(ISERROR(VLOOKUP(O100,Accueil!$W$17:$W$22,1,0)),1,0)</f>
        <v>0</v>
      </c>
      <c r="DS100" s="158">
        <f>IF(ISERROR(VLOOKUP(P100,Accueil!$W$17:$W$22,1,0)),1,0)</f>
        <v>0</v>
      </c>
      <c r="DT100" s="158">
        <f>IF(ISERROR(VLOOKUP(Q100,Accueil!$W$17:$W$22,1,0)),1,0)</f>
        <v>0</v>
      </c>
      <c r="DU100" s="158">
        <f>IF(ISERROR(VLOOKUP(R100,Accueil!$W$17:$W$22,1,0)),1,0)</f>
        <v>0</v>
      </c>
      <c r="DV100" s="158">
        <f>IF(ISERROR(VLOOKUP(S100,Accueil!$W$17:$W$22,1,0)),1,0)</f>
        <v>0</v>
      </c>
      <c r="DW100" s="158">
        <f>IF(ISERROR(VLOOKUP(T100,Accueil!$W$17:$W$22,1,0)),1,0)</f>
        <v>0</v>
      </c>
      <c r="DX100" s="158">
        <f>IF(ISERROR(VLOOKUP(U100,Accueil!$W$17:$W$22,1,0)),1,0)</f>
        <v>0</v>
      </c>
      <c r="DY100" s="158">
        <f>IF(ISERROR(VLOOKUP(V100,Accueil!$W$17:$W$22,1,0)),1,0)</f>
        <v>0</v>
      </c>
      <c r="DZ100" s="158">
        <f>IF(ISERROR(VLOOKUP(W100,Accueil!$W$17:$W$22,1,0)),1,0)</f>
        <v>0</v>
      </c>
      <c r="EA100" s="158">
        <f>IF(ISERROR(VLOOKUP(X100,Accueil!$W$17:$W$22,1,0)),1,0)</f>
        <v>0</v>
      </c>
      <c r="EB100" s="158">
        <f>IF(ISERROR(VLOOKUP(Y100,Accueil!$W$17:$W$22,1,0)),1,0)</f>
        <v>0</v>
      </c>
      <c r="EC100" s="158">
        <f>IF(ISERROR(VLOOKUP(Z100,Accueil!$W$17:$W$22,1,0)),1,0)</f>
        <v>0</v>
      </c>
      <c r="ED100" s="158">
        <f>IF(ISERROR(VLOOKUP(AA100,Accueil!$W$17:$W$22,1,0)),1,0)</f>
        <v>0</v>
      </c>
      <c r="EE100" s="158">
        <f>IF(ISERROR(VLOOKUP(AB100,Accueil!$W$17:$W$22,1,0)),1,0)</f>
        <v>0</v>
      </c>
      <c r="EF100" s="158">
        <f>IF(ISERROR(VLOOKUP(AC100,Accueil!$W$17:$W$22,1,0)),1,0)</f>
        <v>0</v>
      </c>
      <c r="EG100" s="158">
        <f>IF(ISERROR(VLOOKUP(AD100,Accueil!$W$17:$W$22,1,0)),1,0)</f>
        <v>0</v>
      </c>
      <c r="EH100" s="158">
        <f>IF(ISERROR(VLOOKUP(AE100,Accueil!$W$17:$W$22,1,0)),1,0)</f>
        <v>0</v>
      </c>
      <c r="EI100" s="158">
        <f>IF(ISERROR(VLOOKUP(AF100,Accueil!$W$17:$W$22,1,0)),1,0)</f>
        <v>0</v>
      </c>
      <c r="EJ100" s="158">
        <f>IF(ISERROR(VLOOKUP(AG100,Accueil!$W$17:$W$22,1,0)),1,0)</f>
        <v>0</v>
      </c>
      <c r="EK100" s="158">
        <f>IF(ISERROR(VLOOKUP(AH100,Accueil!$W$17:$W$22,1,0)),1,0)</f>
        <v>0</v>
      </c>
      <c r="EL100" s="158">
        <f>IF(ISERROR(VLOOKUP(AI100,Accueil!$W$17:$W$22,1,0)),1,0)</f>
        <v>0</v>
      </c>
      <c r="EM100" s="158">
        <f>IF(ISERROR(VLOOKUP(AJ100,Accueil!$W$17:$W$22,1,0)),1,0)</f>
        <v>0</v>
      </c>
      <c r="EN100" s="158">
        <f>IF(ISERROR(VLOOKUP(AK100,Accueil!$W$17:$W$22,1,0)),1,0)</f>
        <v>0</v>
      </c>
      <c r="EO100" s="158">
        <f>IF(ISERROR(VLOOKUP(AL100,Accueil!$W$17:$W$22,1,0)),1,0)</f>
        <v>0</v>
      </c>
      <c r="EP100" s="158">
        <f>IF(ISERROR(VLOOKUP(AM100,Accueil!$W$17:$W$22,1,0)),1,0)</f>
        <v>0</v>
      </c>
      <c r="EQ100" s="158">
        <f>IF(ISERROR(VLOOKUP(AN100,Accueil!$W$17:$W$22,1,0)),1,0)</f>
        <v>0</v>
      </c>
      <c r="ER100" s="158">
        <f>IF(ISERROR(VLOOKUP(AO100,Accueil!$W$17:$W$22,1,0)),1,0)</f>
        <v>0</v>
      </c>
      <c r="ES100" s="158">
        <f>IF(ISERROR(VLOOKUP(AP100,Accueil!$W$17:$W$22,1,0)),1,0)</f>
        <v>0</v>
      </c>
      <c r="ET100" s="158">
        <f>IF(ISERROR(VLOOKUP(AQ100,Accueil!$W$17:$W$22,1,0)),1,0)</f>
        <v>0</v>
      </c>
      <c r="EU100" s="158">
        <f>IF(ISERROR(VLOOKUP(AR100,Accueil!$W$17:$W$22,1,0)),1,0)</f>
        <v>0</v>
      </c>
      <c r="EV100" s="158">
        <f>IF(ISERROR(VLOOKUP(AS100,Accueil!$W$17:$W$22,1,0)),1,0)</f>
        <v>0</v>
      </c>
      <c r="EW100" s="158">
        <f>IF(ISERROR(VLOOKUP(AT100,Accueil!$W$17:$W$22,1,0)),1,0)</f>
        <v>0</v>
      </c>
      <c r="EX100" s="158">
        <f>IF(ISERROR(VLOOKUP(AU100,Accueil!$W$17:$W$22,1,0)),1,0)</f>
        <v>0</v>
      </c>
      <c r="EY100" s="158">
        <f>IF(ISERROR(VLOOKUP(AV100,Accueil!$W$17:$W$22,1,0)),1,0)</f>
        <v>0</v>
      </c>
      <c r="EZ100" s="158">
        <f>IF(ISERROR(VLOOKUP(AW100,Accueil!$W$17:$W$22,1,0)),1,0)</f>
        <v>0</v>
      </c>
      <c r="FA100" s="158">
        <f>IF(ISERROR(VLOOKUP(AX100,Accueil!$W$17:$W$22,1,0)),1,0)</f>
        <v>0</v>
      </c>
      <c r="FB100" s="158">
        <f>IF(ISERROR(VLOOKUP(AY100,Accueil!$W$17:$W$22,1,0)),1,0)</f>
        <v>0</v>
      </c>
      <c r="FC100" s="158">
        <f>IF(ISERROR(VLOOKUP(AZ100,Accueil!$W$17:$W$22,1,0)),1,0)</f>
        <v>0</v>
      </c>
      <c r="FD100" s="158">
        <f>IF(ISERROR(VLOOKUP(BA100,Accueil!$W$17:$W$22,1,0)),1,0)</f>
        <v>0</v>
      </c>
      <c r="FE100" s="158">
        <f>IF(ISERROR(VLOOKUP(BB100,Accueil!$W$17:$W$22,1,0)),1,0)</f>
        <v>0</v>
      </c>
      <c r="FF100" s="158">
        <f>IF(ISERROR(VLOOKUP(BC100,Accueil!$W$17:$W$22,1,0)),1,0)</f>
        <v>0</v>
      </c>
      <c r="FG100" s="158">
        <f>IF(ISERROR(VLOOKUP(BD100,Accueil!$W$17:$W$22,1,0)),1,0)</f>
        <v>0</v>
      </c>
      <c r="FH100" s="158">
        <f>IF(ISERROR(VLOOKUP(BE100,Accueil!$W$17:$W$22,1,0)),1,0)</f>
        <v>0</v>
      </c>
      <c r="FI100" s="158">
        <f>IF(ISERROR(VLOOKUP(BF100,Accueil!$W$17:$W$22,1,0)),1,0)</f>
        <v>0</v>
      </c>
      <c r="FJ100" s="158">
        <f>IF(ISERROR(VLOOKUP(BG100,Accueil!$W$17:$W$22,1,0)),1,0)</f>
        <v>0</v>
      </c>
      <c r="FK100" s="158">
        <f>IF(ISERROR(VLOOKUP(BH100,Accueil!$W$17:$W$22,1,0)),1,0)</f>
        <v>0</v>
      </c>
      <c r="FL100" s="158">
        <f>IF(ISERROR(VLOOKUP(BI100,Accueil!$W$17:$W$22,1,0)),1,0)</f>
        <v>0</v>
      </c>
      <c r="FM100" s="158">
        <f>IF(ISERROR(VLOOKUP(BJ100,Accueil!$W$17:$W$22,1,0)),1,0)</f>
        <v>0</v>
      </c>
      <c r="FN100" s="158">
        <f>IF(ISERROR(VLOOKUP(BK100,Accueil!$W$17:$W$22,1,0)),1,0)</f>
        <v>0</v>
      </c>
      <c r="FO100" s="158">
        <f>IF(ISERROR(VLOOKUP(BL100,Accueil!$W$17:$W$22,1,0)),1,0)</f>
        <v>0</v>
      </c>
      <c r="FP100" s="158">
        <f>IF(ISERROR(VLOOKUP(BM100,Accueil!$W$17:$W$22,1,0)),1,0)</f>
        <v>0</v>
      </c>
      <c r="FQ100" s="158">
        <f>IF(ISERROR(VLOOKUP(BN100,Accueil!$W$17:$W$22,1,0)),1,0)</f>
        <v>0</v>
      </c>
      <c r="FR100" s="158">
        <f>IF(ISERROR(VLOOKUP(BO100,Accueil!$W$17:$W$22,1,0)),1,0)</f>
        <v>0</v>
      </c>
      <c r="FS100" s="158">
        <f>IF(ISERROR(VLOOKUP(BP100,Accueil!$W$17:$W$22,1,0)),1,0)</f>
        <v>0</v>
      </c>
      <c r="FT100" s="158">
        <f>IF(ISERROR(VLOOKUP(BQ100,Accueil!$W$17:$W$22,1,0)),1,0)</f>
        <v>0</v>
      </c>
      <c r="FU100" s="158">
        <f>IF(ISERROR(VLOOKUP(BR100,Accueil!$W$17:$W$22,1,0)),1,0)</f>
        <v>0</v>
      </c>
      <c r="FV100" s="158">
        <f>IF(ISERROR(VLOOKUP(BS100,Accueil!$W$17:$W$22,1,0)),1,0)</f>
        <v>0</v>
      </c>
      <c r="FW100" s="158">
        <f>IF(ISERROR(VLOOKUP(BT100,Accueil!$W$17:$W$22,1,0)),1,0)</f>
        <v>0</v>
      </c>
      <c r="FX100" s="158">
        <f>IF(ISERROR(VLOOKUP(BU100,Accueil!$W$17:$W$22,1,0)),1,0)</f>
        <v>0</v>
      </c>
      <c r="FY100" s="158">
        <f>IF(ISERROR(VLOOKUP(BV100,Accueil!$W$17:$W$22,1,0)),1,0)</f>
        <v>0</v>
      </c>
      <c r="FZ100" s="158">
        <f>IF(ISERROR(VLOOKUP(BW100,Accueil!$W$17:$W$22,1,0)),1,0)</f>
        <v>0</v>
      </c>
      <c r="GA100" s="158">
        <f>IF(ISERROR(VLOOKUP(BX100,Accueil!$W$17:$W$22,1,0)),1,0)</f>
        <v>0</v>
      </c>
      <c r="GB100" s="158">
        <f>IF(ISERROR(VLOOKUP(BY100,Accueil!$W$17:$W$22,1,0)),1,0)</f>
        <v>0</v>
      </c>
      <c r="GC100" s="158">
        <f>IF(ISERROR(VLOOKUP(BZ100,Accueil!$W$17:$W$22,1,0)),1,0)</f>
        <v>0</v>
      </c>
      <c r="GD100" s="158">
        <f>IF(ISERROR(VLOOKUP(CA100,Accueil!$W$17:$W$22,1,0)),1,0)</f>
        <v>0</v>
      </c>
      <c r="GE100" s="158">
        <f>IF(ISERROR(VLOOKUP(CB100,Accueil!$W$17:$W$22,1,0)),1,0)</f>
        <v>0</v>
      </c>
      <c r="GF100" s="158">
        <f>IF(ISERROR(VLOOKUP(CC100,Accueil!$W$17:$W$22,1,0)),1,0)</f>
        <v>0</v>
      </c>
      <c r="GG100" s="158">
        <f>IF(ISERROR(VLOOKUP(CD100,Accueil!$W$17:$W$22,1,0)),1,0)</f>
        <v>0</v>
      </c>
      <c r="GH100" s="158">
        <f>IF(ISERROR(VLOOKUP(CE100,Accueil!$W$17:$W$22,1,0)),1,0)</f>
        <v>0</v>
      </c>
      <c r="GI100" s="158">
        <f>IF(ISERROR(VLOOKUP(CF100,Accueil!$W$17:$W$22,1,0)),1,0)</f>
        <v>0</v>
      </c>
      <c r="GJ100" s="158">
        <f>IF(ISERROR(VLOOKUP(CG100,Accueil!$W$17:$W$22,1,0)),1,0)</f>
        <v>0</v>
      </c>
      <c r="GK100" s="158">
        <f>IF(ISERROR(VLOOKUP(CH100,Accueil!$W$17:$W$22,1,0)),1,0)</f>
        <v>0</v>
      </c>
      <c r="GL100" s="158">
        <f>IF(ISERROR(VLOOKUP(CI100,Accueil!$W$17:$W$22,1,0)),1,0)</f>
        <v>0</v>
      </c>
      <c r="GM100" s="158">
        <f>IF(ISERROR(VLOOKUP(CJ100,Accueil!$W$17:$W$22,1,0)),1,0)</f>
        <v>0</v>
      </c>
      <c r="GN100" s="158">
        <f>IF(ISERROR(VLOOKUP(CK100,Accueil!$W$17:$W$22,1,0)),1,0)</f>
        <v>0</v>
      </c>
      <c r="GO100" s="158">
        <f>IF(ISERROR(VLOOKUP(CL100,Accueil!$W$17:$W$22,1,0)),1,0)</f>
        <v>0</v>
      </c>
      <c r="GP100" s="158">
        <f>IF(ISERROR(VLOOKUP(CM100,Accueil!$W$17:$W$22,1,0)),1,0)</f>
        <v>0</v>
      </c>
      <c r="GQ100" s="158">
        <f>IF(ISERROR(VLOOKUP(CN100,Accueil!$W$17:$W$22,1,0)),1,0)</f>
        <v>0</v>
      </c>
      <c r="GR100" s="158">
        <f>IF(ISERROR(VLOOKUP(CO100,Accueil!$W$17:$W$22,1,0)),1,0)</f>
        <v>0</v>
      </c>
      <c r="GS100" s="158">
        <f>IF(ISERROR(VLOOKUP(CP100,Accueil!$W$17:$W$22,1,0)),1,0)</f>
        <v>0</v>
      </c>
      <c r="GT100" s="158">
        <f>IF(ISERROR(VLOOKUP(CQ100,Accueil!$W$17:$W$22,1,0)),1,0)</f>
        <v>0</v>
      </c>
      <c r="GU100" s="158">
        <f>IF(ISERROR(VLOOKUP(CR100,Accueil!$W$17:$W$22,1,0)),1,0)</f>
        <v>0</v>
      </c>
      <c r="GV100" s="158">
        <f>IF(ISERROR(VLOOKUP(CS100,Accueil!$W$17:$W$22,1,0)),1,0)</f>
        <v>0</v>
      </c>
      <c r="GW100" s="158">
        <f>IF(ISERROR(VLOOKUP(CT100,Accueil!$W$17:$W$22,1,0)),1,0)</f>
        <v>0</v>
      </c>
      <c r="GX100" s="158">
        <f>IF(ISERROR(VLOOKUP(CU100,Accueil!$W$17:$W$22,1,0)),1,0)</f>
        <v>0</v>
      </c>
      <c r="GY100" s="158">
        <f>IF(ISERROR(VLOOKUP(CV100,Accueil!$W$17:$W$22,1,0)),1,0)</f>
        <v>0</v>
      </c>
      <c r="GZ100" s="158">
        <f>IF(ISERROR(VLOOKUP(CW100,Accueil!$W$17:$W$22,1,0)),1,0)</f>
        <v>0</v>
      </c>
      <c r="HA100" s="158">
        <f>IF(ISERROR(VLOOKUP(CX100,Accueil!$W$17:$W$22,1,0)),1,0)</f>
        <v>0</v>
      </c>
      <c r="HB100" s="158">
        <f>IF(ISERROR(VLOOKUP(CY100,Accueil!$W$17:$W$22,1,0)),1,0)</f>
        <v>0</v>
      </c>
      <c r="HC100" s="158">
        <f>IF(ISERROR(VLOOKUP(CZ100,Accueil!$W$17:$W$22,1,0)),1,0)</f>
        <v>0</v>
      </c>
      <c r="HD100" s="158">
        <f>IF(ISERROR(VLOOKUP(DA100,Accueil!$W$17:$W$22,1,0)),1,0)</f>
        <v>0</v>
      </c>
    </row>
    <row r="101" spans="1:212" ht="12.75" customHeight="1">
      <c r="A101" s="360"/>
      <c r="B101" s="12">
        <v>93</v>
      </c>
      <c r="C101" s="26" t="str">
        <f>IF(Accueil!E105="","",Accueil!E105)</f>
        <v/>
      </c>
      <c r="D101" s="27" t="str">
        <f>IF(Accueil!F105="","",Accueil!F105)</f>
        <v/>
      </c>
      <c r="E101" s="83" t="str">
        <f t="shared" si="6"/>
        <v/>
      </c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244"/>
      <c r="AY101" s="244"/>
      <c r="AZ101" s="244"/>
      <c r="BA101" s="244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12">
        <v>93</v>
      </c>
      <c r="DC101" s="11" t="str">
        <f>IF(D101="","",COUNTIF(F101:DA101,Accueil!$AB$28)&amp;" / "&amp;COUNTIF($F$8:$DA$8,"&gt;0")-(COUNTIF(F101:DA101,Accueil!$AG$26)))</f>
        <v/>
      </c>
      <c r="DD101" s="110" t="str">
        <f>IF(D101="","",COUNTIF(F101:DA101,Accueil!$AB$26))</f>
        <v/>
      </c>
      <c r="DE101" s="110" t="str">
        <f>IF(D101="","",IF(COUNTIF($F$8:$DA$8,"&gt;=0")-(COUNTIF(G101:DB101,Accueil!$AG$26))&lt;0,0,COUNTIF($F$8:$DA$8,"&gt;=0")-(COUNTIF(G101:DB101,Accueil!$AG$26))))</f>
        <v/>
      </c>
      <c r="DF101" s="11" t="str">
        <f t="shared" si="7"/>
        <v/>
      </c>
      <c r="DG101" s="29" t="str">
        <f t="shared" si="8"/>
        <v/>
      </c>
      <c r="DH101" s="158">
        <f t="shared" si="9"/>
        <v>0</v>
      </c>
      <c r="DI101" s="158">
        <f>IF(ISERROR(VLOOKUP(F101,Accueil!$W$17:$W$22,1,0)),1,0)</f>
        <v>0</v>
      </c>
      <c r="DJ101" s="158">
        <f>IF(ISERROR(VLOOKUP(G101,Accueil!$W$17:$W$22,1,0)),1,0)</f>
        <v>0</v>
      </c>
      <c r="DK101" s="158">
        <f>IF(ISERROR(VLOOKUP(H101,Accueil!$W$17:$W$22,1,0)),1,0)</f>
        <v>0</v>
      </c>
      <c r="DL101" s="158">
        <f>IF(ISERROR(VLOOKUP(I101,Accueil!$W$17:$W$22,1,0)),1,0)</f>
        <v>0</v>
      </c>
      <c r="DM101" s="158">
        <f>IF(ISERROR(VLOOKUP(J101,Accueil!$W$17:$W$22,1,0)),1,0)</f>
        <v>0</v>
      </c>
      <c r="DN101" s="158">
        <f>IF(ISERROR(VLOOKUP(K101,Accueil!$W$17:$W$22,1,0)),1,0)</f>
        <v>0</v>
      </c>
      <c r="DO101" s="158">
        <f>IF(ISERROR(VLOOKUP(L101,Accueil!$W$17:$W$22,1,0)),1,0)</f>
        <v>0</v>
      </c>
      <c r="DP101" s="158">
        <f>IF(ISERROR(VLOOKUP(M101,Accueil!$W$17:$W$22,1,0)),1,0)</f>
        <v>0</v>
      </c>
      <c r="DQ101" s="158">
        <f>IF(ISERROR(VLOOKUP(N101,Accueil!$W$17:$W$22,1,0)),1,0)</f>
        <v>0</v>
      </c>
      <c r="DR101" s="158">
        <f>IF(ISERROR(VLOOKUP(O101,Accueil!$W$17:$W$22,1,0)),1,0)</f>
        <v>0</v>
      </c>
      <c r="DS101" s="158">
        <f>IF(ISERROR(VLOOKUP(P101,Accueil!$W$17:$W$22,1,0)),1,0)</f>
        <v>0</v>
      </c>
      <c r="DT101" s="158">
        <f>IF(ISERROR(VLOOKUP(Q101,Accueil!$W$17:$W$22,1,0)),1,0)</f>
        <v>0</v>
      </c>
      <c r="DU101" s="158">
        <f>IF(ISERROR(VLOOKUP(R101,Accueil!$W$17:$W$22,1,0)),1,0)</f>
        <v>0</v>
      </c>
      <c r="DV101" s="158">
        <f>IF(ISERROR(VLOOKUP(S101,Accueil!$W$17:$W$22,1,0)),1,0)</f>
        <v>0</v>
      </c>
      <c r="DW101" s="158">
        <f>IF(ISERROR(VLOOKUP(T101,Accueil!$W$17:$W$22,1,0)),1,0)</f>
        <v>0</v>
      </c>
      <c r="DX101" s="158">
        <f>IF(ISERROR(VLOOKUP(U101,Accueil!$W$17:$W$22,1,0)),1,0)</f>
        <v>0</v>
      </c>
      <c r="DY101" s="158">
        <f>IF(ISERROR(VLOOKUP(V101,Accueil!$W$17:$W$22,1,0)),1,0)</f>
        <v>0</v>
      </c>
      <c r="DZ101" s="158">
        <f>IF(ISERROR(VLOOKUP(W101,Accueil!$W$17:$W$22,1,0)),1,0)</f>
        <v>0</v>
      </c>
      <c r="EA101" s="158">
        <f>IF(ISERROR(VLOOKUP(X101,Accueil!$W$17:$W$22,1,0)),1,0)</f>
        <v>0</v>
      </c>
      <c r="EB101" s="158">
        <f>IF(ISERROR(VLOOKUP(Y101,Accueil!$W$17:$W$22,1,0)),1,0)</f>
        <v>0</v>
      </c>
      <c r="EC101" s="158">
        <f>IF(ISERROR(VLOOKUP(Z101,Accueil!$W$17:$W$22,1,0)),1,0)</f>
        <v>0</v>
      </c>
      <c r="ED101" s="158">
        <f>IF(ISERROR(VLOOKUP(AA101,Accueil!$W$17:$W$22,1,0)),1,0)</f>
        <v>0</v>
      </c>
      <c r="EE101" s="158">
        <f>IF(ISERROR(VLOOKUP(AB101,Accueil!$W$17:$W$22,1,0)),1,0)</f>
        <v>0</v>
      </c>
      <c r="EF101" s="158">
        <f>IF(ISERROR(VLOOKUP(AC101,Accueil!$W$17:$W$22,1,0)),1,0)</f>
        <v>0</v>
      </c>
      <c r="EG101" s="158">
        <f>IF(ISERROR(VLOOKUP(AD101,Accueil!$W$17:$W$22,1,0)),1,0)</f>
        <v>0</v>
      </c>
      <c r="EH101" s="158">
        <f>IF(ISERROR(VLOOKUP(AE101,Accueil!$W$17:$W$22,1,0)),1,0)</f>
        <v>0</v>
      </c>
      <c r="EI101" s="158">
        <f>IF(ISERROR(VLOOKUP(AF101,Accueil!$W$17:$W$22,1,0)),1,0)</f>
        <v>0</v>
      </c>
      <c r="EJ101" s="158">
        <f>IF(ISERROR(VLOOKUP(AG101,Accueil!$W$17:$W$22,1,0)),1,0)</f>
        <v>0</v>
      </c>
      <c r="EK101" s="158">
        <f>IF(ISERROR(VLOOKUP(AH101,Accueil!$W$17:$W$22,1,0)),1,0)</f>
        <v>0</v>
      </c>
      <c r="EL101" s="158">
        <f>IF(ISERROR(VLOOKUP(AI101,Accueil!$W$17:$W$22,1,0)),1,0)</f>
        <v>0</v>
      </c>
      <c r="EM101" s="158">
        <f>IF(ISERROR(VLOOKUP(AJ101,Accueil!$W$17:$W$22,1,0)),1,0)</f>
        <v>0</v>
      </c>
      <c r="EN101" s="158">
        <f>IF(ISERROR(VLOOKUP(AK101,Accueil!$W$17:$W$22,1,0)),1,0)</f>
        <v>0</v>
      </c>
      <c r="EO101" s="158">
        <f>IF(ISERROR(VLOOKUP(AL101,Accueil!$W$17:$W$22,1,0)),1,0)</f>
        <v>0</v>
      </c>
      <c r="EP101" s="158">
        <f>IF(ISERROR(VLOOKUP(AM101,Accueil!$W$17:$W$22,1,0)),1,0)</f>
        <v>0</v>
      </c>
      <c r="EQ101" s="158">
        <f>IF(ISERROR(VLOOKUP(AN101,Accueil!$W$17:$W$22,1,0)),1,0)</f>
        <v>0</v>
      </c>
      <c r="ER101" s="158">
        <f>IF(ISERROR(VLOOKUP(AO101,Accueil!$W$17:$W$22,1,0)),1,0)</f>
        <v>0</v>
      </c>
      <c r="ES101" s="158">
        <f>IF(ISERROR(VLOOKUP(AP101,Accueil!$W$17:$W$22,1,0)),1,0)</f>
        <v>0</v>
      </c>
      <c r="ET101" s="158">
        <f>IF(ISERROR(VLOOKUP(AQ101,Accueil!$W$17:$W$22,1,0)),1,0)</f>
        <v>0</v>
      </c>
      <c r="EU101" s="158">
        <f>IF(ISERROR(VLOOKUP(AR101,Accueil!$W$17:$W$22,1,0)),1,0)</f>
        <v>0</v>
      </c>
      <c r="EV101" s="158">
        <f>IF(ISERROR(VLOOKUP(AS101,Accueil!$W$17:$W$22,1,0)),1,0)</f>
        <v>0</v>
      </c>
      <c r="EW101" s="158">
        <f>IF(ISERROR(VLOOKUP(AT101,Accueil!$W$17:$W$22,1,0)),1,0)</f>
        <v>0</v>
      </c>
      <c r="EX101" s="158">
        <f>IF(ISERROR(VLOOKUP(AU101,Accueil!$W$17:$W$22,1,0)),1,0)</f>
        <v>0</v>
      </c>
      <c r="EY101" s="158">
        <f>IF(ISERROR(VLOOKUP(AV101,Accueil!$W$17:$W$22,1,0)),1,0)</f>
        <v>0</v>
      </c>
      <c r="EZ101" s="158">
        <f>IF(ISERROR(VLOOKUP(AW101,Accueil!$W$17:$W$22,1,0)),1,0)</f>
        <v>0</v>
      </c>
      <c r="FA101" s="158">
        <f>IF(ISERROR(VLOOKUP(AX101,Accueil!$W$17:$W$22,1,0)),1,0)</f>
        <v>0</v>
      </c>
      <c r="FB101" s="158">
        <f>IF(ISERROR(VLOOKUP(AY101,Accueil!$W$17:$W$22,1,0)),1,0)</f>
        <v>0</v>
      </c>
      <c r="FC101" s="158">
        <f>IF(ISERROR(VLOOKUP(AZ101,Accueil!$W$17:$W$22,1,0)),1,0)</f>
        <v>0</v>
      </c>
      <c r="FD101" s="158">
        <f>IF(ISERROR(VLOOKUP(BA101,Accueil!$W$17:$W$22,1,0)),1,0)</f>
        <v>0</v>
      </c>
      <c r="FE101" s="158">
        <f>IF(ISERROR(VLOOKUP(BB101,Accueil!$W$17:$W$22,1,0)),1,0)</f>
        <v>0</v>
      </c>
      <c r="FF101" s="158">
        <f>IF(ISERROR(VLOOKUP(BC101,Accueil!$W$17:$W$22,1,0)),1,0)</f>
        <v>0</v>
      </c>
      <c r="FG101" s="158">
        <f>IF(ISERROR(VLOOKUP(BD101,Accueil!$W$17:$W$22,1,0)),1,0)</f>
        <v>0</v>
      </c>
      <c r="FH101" s="158">
        <f>IF(ISERROR(VLOOKUP(BE101,Accueil!$W$17:$W$22,1,0)),1,0)</f>
        <v>0</v>
      </c>
      <c r="FI101" s="158">
        <f>IF(ISERROR(VLOOKUP(BF101,Accueil!$W$17:$W$22,1,0)),1,0)</f>
        <v>0</v>
      </c>
      <c r="FJ101" s="158">
        <f>IF(ISERROR(VLOOKUP(BG101,Accueil!$W$17:$W$22,1,0)),1,0)</f>
        <v>0</v>
      </c>
      <c r="FK101" s="158">
        <f>IF(ISERROR(VLOOKUP(BH101,Accueil!$W$17:$W$22,1,0)),1,0)</f>
        <v>0</v>
      </c>
      <c r="FL101" s="158">
        <f>IF(ISERROR(VLOOKUP(BI101,Accueil!$W$17:$W$22,1,0)),1,0)</f>
        <v>0</v>
      </c>
      <c r="FM101" s="158">
        <f>IF(ISERROR(VLOOKUP(BJ101,Accueil!$W$17:$W$22,1,0)),1,0)</f>
        <v>0</v>
      </c>
      <c r="FN101" s="158">
        <f>IF(ISERROR(VLOOKUP(BK101,Accueil!$W$17:$W$22,1,0)),1,0)</f>
        <v>0</v>
      </c>
      <c r="FO101" s="158">
        <f>IF(ISERROR(VLOOKUP(BL101,Accueil!$W$17:$W$22,1,0)),1,0)</f>
        <v>0</v>
      </c>
      <c r="FP101" s="158">
        <f>IF(ISERROR(VLOOKUP(BM101,Accueil!$W$17:$W$22,1,0)),1,0)</f>
        <v>0</v>
      </c>
      <c r="FQ101" s="158">
        <f>IF(ISERROR(VLOOKUP(BN101,Accueil!$W$17:$W$22,1,0)),1,0)</f>
        <v>0</v>
      </c>
      <c r="FR101" s="158">
        <f>IF(ISERROR(VLOOKUP(BO101,Accueil!$W$17:$W$22,1,0)),1,0)</f>
        <v>0</v>
      </c>
      <c r="FS101" s="158">
        <f>IF(ISERROR(VLOOKUP(BP101,Accueil!$W$17:$W$22,1,0)),1,0)</f>
        <v>0</v>
      </c>
      <c r="FT101" s="158">
        <f>IF(ISERROR(VLOOKUP(BQ101,Accueil!$W$17:$W$22,1,0)),1,0)</f>
        <v>0</v>
      </c>
      <c r="FU101" s="158">
        <f>IF(ISERROR(VLOOKUP(BR101,Accueil!$W$17:$W$22,1,0)),1,0)</f>
        <v>0</v>
      </c>
      <c r="FV101" s="158">
        <f>IF(ISERROR(VLOOKUP(BS101,Accueil!$W$17:$W$22,1,0)),1,0)</f>
        <v>0</v>
      </c>
      <c r="FW101" s="158">
        <f>IF(ISERROR(VLOOKUP(BT101,Accueil!$W$17:$W$22,1,0)),1,0)</f>
        <v>0</v>
      </c>
      <c r="FX101" s="158">
        <f>IF(ISERROR(VLOOKUP(BU101,Accueil!$W$17:$W$22,1,0)),1,0)</f>
        <v>0</v>
      </c>
      <c r="FY101" s="158">
        <f>IF(ISERROR(VLOOKUP(BV101,Accueil!$W$17:$W$22,1,0)),1,0)</f>
        <v>0</v>
      </c>
      <c r="FZ101" s="158">
        <f>IF(ISERROR(VLOOKUP(BW101,Accueil!$W$17:$W$22,1,0)),1,0)</f>
        <v>0</v>
      </c>
      <c r="GA101" s="158">
        <f>IF(ISERROR(VLOOKUP(BX101,Accueil!$W$17:$W$22,1,0)),1,0)</f>
        <v>0</v>
      </c>
      <c r="GB101" s="158">
        <f>IF(ISERROR(VLOOKUP(BY101,Accueil!$W$17:$W$22,1,0)),1,0)</f>
        <v>0</v>
      </c>
      <c r="GC101" s="158">
        <f>IF(ISERROR(VLOOKUP(BZ101,Accueil!$W$17:$W$22,1,0)),1,0)</f>
        <v>0</v>
      </c>
      <c r="GD101" s="158">
        <f>IF(ISERROR(VLOOKUP(CA101,Accueil!$W$17:$W$22,1,0)),1,0)</f>
        <v>0</v>
      </c>
      <c r="GE101" s="158">
        <f>IF(ISERROR(VLOOKUP(CB101,Accueil!$W$17:$W$22,1,0)),1,0)</f>
        <v>0</v>
      </c>
      <c r="GF101" s="158">
        <f>IF(ISERROR(VLOOKUP(CC101,Accueil!$W$17:$W$22,1,0)),1,0)</f>
        <v>0</v>
      </c>
      <c r="GG101" s="158">
        <f>IF(ISERROR(VLOOKUP(CD101,Accueil!$W$17:$W$22,1,0)),1,0)</f>
        <v>0</v>
      </c>
      <c r="GH101" s="158">
        <f>IF(ISERROR(VLOOKUP(CE101,Accueil!$W$17:$W$22,1,0)),1,0)</f>
        <v>0</v>
      </c>
      <c r="GI101" s="158">
        <f>IF(ISERROR(VLOOKUP(CF101,Accueil!$W$17:$W$22,1,0)),1,0)</f>
        <v>0</v>
      </c>
      <c r="GJ101" s="158">
        <f>IF(ISERROR(VLOOKUP(CG101,Accueil!$W$17:$W$22,1,0)),1,0)</f>
        <v>0</v>
      </c>
      <c r="GK101" s="158">
        <f>IF(ISERROR(VLOOKUP(CH101,Accueil!$W$17:$W$22,1,0)),1,0)</f>
        <v>0</v>
      </c>
      <c r="GL101" s="158">
        <f>IF(ISERROR(VLOOKUP(CI101,Accueil!$W$17:$W$22,1,0)),1,0)</f>
        <v>0</v>
      </c>
      <c r="GM101" s="158">
        <f>IF(ISERROR(VLOOKUP(CJ101,Accueil!$W$17:$W$22,1,0)),1,0)</f>
        <v>0</v>
      </c>
      <c r="GN101" s="158">
        <f>IF(ISERROR(VLOOKUP(CK101,Accueil!$W$17:$W$22,1,0)),1,0)</f>
        <v>0</v>
      </c>
      <c r="GO101" s="158">
        <f>IF(ISERROR(VLOOKUP(CL101,Accueil!$W$17:$W$22,1,0)),1,0)</f>
        <v>0</v>
      </c>
      <c r="GP101" s="158">
        <f>IF(ISERROR(VLOOKUP(CM101,Accueil!$W$17:$W$22,1,0)),1,0)</f>
        <v>0</v>
      </c>
      <c r="GQ101" s="158">
        <f>IF(ISERROR(VLOOKUP(CN101,Accueil!$W$17:$W$22,1,0)),1,0)</f>
        <v>0</v>
      </c>
      <c r="GR101" s="158">
        <f>IF(ISERROR(VLOOKUP(CO101,Accueil!$W$17:$W$22,1,0)),1,0)</f>
        <v>0</v>
      </c>
      <c r="GS101" s="158">
        <f>IF(ISERROR(VLOOKUP(CP101,Accueil!$W$17:$W$22,1,0)),1,0)</f>
        <v>0</v>
      </c>
      <c r="GT101" s="158">
        <f>IF(ISERROR(VLOOKUP(CQ101,Accueil!$W$17:$W$22,1,0)),1,0)</f>
        <v>0</v>
      </c>
      <c r="GU101" s="158">
        <f>IF(ISERROR(VLOOKUP(CR101,Accueil!$W$17:$W$22,1,0)),1,0)</f>
        <v>0</v>
      </c>
      <c r="GV101" s="158">
        <f>IF(ISERROR(VLOOKUP(CS101,Accueil!$W$17:$W$22,1,0)),1,0)</f>
        <v>0</v>
      </c>
      <c r="GW101" s="158">
        <f>IF(ISERROR(VLOOKUP(CT101,Accueil!$W$17:$W$22,1,0)),1,0)</f>
        <v>0</v>
      </c>
      <c r="GX101" s="158">
        <f>IF(ISERROR(VLOOKUP(CU101,Accueil!$W$17:$W$22,1,0)),1,0)</f>
        <v>0</v>
      </c>
      <c r="GY101" s="158">
        <f>IF(ISERROR(VLOOKUP(CV101,Accueil!$W$17:$W$22,1,0)),1,0)</f>
        <v>0</v>
      </c>
      <c r="GZ101" s="158">
        <f>IF(ISERROR(VLOOKUP(CW101,Accueil!$W$17:$W$22,1,0)),1,0)</f>
        <v>0</v>
      </c>
      <c r="HA101" s="158">
        <f>IF(ISERROR(VLOOKUP(CX101,Accueil!$W$17:$W$22,1,0)),1,0)</f>
        <v>0</v>
      </c>
      <c r="HB101" s="158">
        <f>IF(ISERROR(VLOOKUP(CY101,Accueil!$W$17:$W$22,1,0)),1,0)</f>
        <v>0</v>
      </c>
      <c r="HC101" s="158">
        <f>IF(ISERROR(VLOOKUP(CZ101,Accueil!$W$17:$W$22,1,0)),1,0)</f>
        <v>0</v>
      </c>
      <c r="HD101" s="158">
        <f>IF(ISERROR(VLOOKUP(DA101,Accueil!$W$17:$W$22,1,0)),1,0)</f>
        <v>0</v>
      </c>
    </row>
    <row r="102" spans="1:212" ht="12.75" customHeight="1">
      <c r="A102" s="360"/>
      <c r="B102" s="12">
        <v>94</v>
      </c>
      <c r="C102" s="26" t="str">
        <f>IF(Accueil!E106="","",Accueil!E106)</f>
        <v/>
      </c>
      <c r="D102" s="27" t="str">
        <f>IF(Accueil!F106="","",Accueil!F106)</f>
        <v/>
      </c>
      <c r="E102" s="83" t="str">
        <f t="shared" si="6"/>
        <v/>
      </c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4"/>
      <c r="AY102" s="244"/>
      <c r="AZ102" s="244"/>
      <c r="BA102" s="244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12">
        <v>94</v>
      </c>
      <c r="DC102" s="11" t="str">
        <f>IF(D102="","",COUNTIF(F102:DA102,Accueil!$AB$28)&amp;" / "&amp;COUNTIF($F$8:$DA$8,"&gt;0")-(COUNTIF(F102:DA102,Accueil!$AG$26)))</f>
        <v/>
      </c>
      <c r="DD102" s="110" t="str">
        <f>IF(D102="","",COUNTIF(F102:DA102,Accueil!$AB$26))</f>
        <v/>
      </c>
      <c r="DE102" s="110" t="str">
        <f>IF(D102="","",IF(COUNTIF($F$8:$DA$8,"&gt;=0")-(COUNTIF(G102:DB102,Accueil!$AG$26))&lt;0,0,COUNTIF($F$8:$DA$8,"&gt;=0")-(COUNTIF(G102:DB102,Accueil!$AG$26))))</f>
        <v/>
      </c>
      <c r="DF102" s="11" t="str">
        <f t="shared" si="7"/>
        <v/>
      </c>
      <c r="DG102" s="29" t="str">
        <f t="shared" si="8"/>
        <v/>
      </c>
      <c r="DH102" s="158">
        <f t="shared" si="9"/>
        <v>0</v>
      </c>
      <c r="DI102" s="158">
        <f>IF(ISERROR(VLOOKUP(F102,Accueil!$W$17:$W$22,1,0)),1,0)</f>
        <v>0</v>
      </c>
      <c r="DJ102" s="158">
        <f>IF(ISERROR(VLOOKUP(G102,Accueil!$W$17:$W$22,1,0)),1,0)</f>
        <v>0</v>
      </c>
      <c r="DK102" s="158">
        <f>IF(ISERROR(VLOOKUP(H102,Accueil!$W$17:$W$22,1,0)),1,0)</f>
        <v>0</v>
      </c>
      <c r="DL102" s="158">
        <f>IF(ISERROR(VLOOKUP(I102,Accueil!$W$17:$W$22,1,0)),1,0)</f>
        <v>0</v>
      </c>
      <c r="DM102" s="158">
        <f>IF(ISERROR(VLOOKUP(J102,Accueil!$W$17:$W$22,1,0)),1,0)</f>
        <v>0</v>
      </c>
      <c r="DN102" s="158">
        <f>IF(ISERROR(VLOOKUP(K102,Accueil!$W$17:$W$22,1,0)),1,0)</f>
        <v>0</v>
      </c>
      <c r="DO102" s="158">
        <f>IF(ISERROR(VLOOKUP(L102,Accueil!$W$17:$W$22,1,0)),1,0)</f>
        <v>0</v>
      </c>
      <c r="DP102" s="158">
        <f>IF(ISERROR(VLOOKUP(M102,Accueil!$W$17:$W$22,1,0)),1,0)</f>
        <v>0</v>
      </c>
      <c r="DQ102" s="158">
        <f>IF(ISERROR(VLOOKUP(N102,Accueil!$W$17:$W$22,1,0)),1,0)</f>
        <v>0</v>
      </c>
      <c r="DR102" s="158">
        <f>IF(ISERROR(VLOOKUP(O102,Accueil!$W$17:$W$22,1,0)),1,0)</f>
        <v>0</v>
      </c>
      <c r="DS102" s="158">
        <f>IF(ISERROR(VLOOKUP(P102,Accueil!$W$17:$W$22,1,0)),1,0)</f>
        <v>0</v>
      </c>
      <c r="DT102" s="158">
        <f>IF(ISERROR(VLOOKUP(Q102,Accueil!$W$17:$W$22,1,0)),1,0)</f>
        <v>0</v>
      </c>
      <c r="DU102" s="158">
        <f>IF(ISERROR(VLOOKUP(R102,Accueil!$W$17:$W$22,1,0)),1,0)</f>
        <v>0</v>
      </c>
      <c r="DV102" s="158">
        <f>IF(ISERROR(VLOOKUP(S102,Accueil!$W$17:$W$22,1,0)),1,0)</f>
        <v>0</v>
      </c>
      <c r="DW102" s="158">
        <f>IF(ISERROR(VLOOKUP(T102,Accueil!$W$17:$W$22,1,0)),1,0)</f>
        <v>0</v>
      </c>
      <c r="DX102" s="158">
        <f>IF(ISERROR(VLOOKUP(U102,Accueil!$W$17:$W$22,1,0)),1,0)</f>
        <v>0</v>
      </c>
      <c r="DY102" s="158">
        <f>IF(ISERROR(VLOOKUP(V102,Accueil!$W$17:$W$22,1,0)),1,0)</f>
        <v>0</v>
      </c>
      <c r="DZ102" s="158">
        <f>IF(ISERROR(VLOOKUP(W102,Accueil!$W$17:$W$22,1,0)),1,0)</f>
        <v>0</v>
      </c>
      <c r="EA102" s="158">
        <f>IF(ISERROR(VLOOKUP(X102,Accueil!$W$17:$W$22,1,0)),1,0)</f>
        <v>0</v>
      </c>
      <c r="EB102" s="158">
        <f>IF(ISERROR(VLOOKUP(Y102,Accueil!$W$17:$W$22,1,0)),1,0)</f>
        <v>0</v>
      </c>
      <c r="EC102" s="158">
        <f>IF(ISERROR(VLOOKUP(Z102,Accueil!$W$17:$W$22,1,0)),1,0)</f>
        <v>0</v>
      </c>
      <c r="ED102" s="158">
        <f>IF(ISERROR(VLOOKUP(AA102,Accueil!$W$17:$W$22,1,0)),1,0)</f>
        <v>0</v>
      </c>
      <c r="EE102" s="158">
        <f>IF(ISERROR(VLOOKUP(AB102,Accueil!$W$17:$W$22,1,0)),1,0)</f>
        <v>0</v>
      </c>
      <c r="EF102" s="158">
        <f>IF(ISERROR(VLOOKUP(AC102,Accueil!$W$17:$W$22,1,0)),1,0)</f>
        <v>0</v>
      </c>
      <c r="EG102" s="158">
        <f>IF(ISERROR(VLOOKUP(AD102,Accueil!$W$17:$W$22,1,0)),1,0)</f>
        <v>0</v>
      </c>
      <c r="EH102" s="158">
        <f>IF(ISERROR(VLOOKUP(AE102,Accueil!$W$17:$W$22,1,0)),1,0)</f>
        <v>0</v>
      </c>
      <c r="EI102" s="158">
        <f>IF(ISERROR(VLOOKUP(AF102,Accueil!$W$17:$W$22,1,0)),1,0)</f>
        <v>0</v>
      </c>
      <c r="EJ102" s="158">
        <f>IF(ISERROR(VLOOKUP(AG102,Accueil!$W$17:$W$22,1,0)),1,0)</f>
        <v>0</v>
      </c>
      <c r="EK102" s="158">
        <f>IF(ISERROR(VLOOKUP(AH102,Accueil!$W$17:$W$22,1,0)),1,0)</f>
        <v>0</v>
      </c>
      <c r="EL102" s="158">
        <f>IF(ISERROR(VLOOKUP(AI102,Accueil!$W$17:$W$22,1,0)),1,0)</f>
        <v>0</v>
      </c>
      <c r="EM102" s="158">
        <f>IF(ISERROR(VLOOKUP(AJ102,Accueil!$W$17:$W$22,1,0)),1,0)</f>
        <v>0</v>
      </c>
      <c r="EN102" s="158">
        <f>IF(ISERROR(VLOOKUP(AK102,Accueil!$W$17:$W$22,1,0)),1,0)</f>
        <v>0</v>
      </c>
      <c r="EO102" s="158">
        <f>IF(ISERROR(VLOOKUP(AL102,Accueil!$W$17:$W$22,1,0)),1,0)</f>
        <v>0</v>
      </c>
      <c r="EP102" s="158">
        <f>IF(ISERROR(VLOOKUP(AM102,Accueil!$W$17:$W$22,1,0)),1,0)</f>
        <v>0</v>
      </c>
      <c r="EQ102" s="158">
        <f>IF(ISERROR(VLOOKUP(AN102,Accueil!$W$17:$W$22,1,0)),1,0)</f>
        <v>0</v>
      </c>
      <c r="ER102" s="158">
        <f>IF(ISERROR(VLOOKUP(AO102,Accueil!$W$17:$W$22,1,0)),1,0)</f>
        <v>0</v>
      </c>
      <c r="ES102" s="158">
        <f>IF(ISERROR(VLOOKUP(AP102,Accueil!$W$17:$W$22,1,0)),1,0)</f>
        <v>0</v>
      </c>
      <c r="ET102" s="158">
        <f>IF(ISERROR(VLOOKUP(AQ102,Accueil!$W$17:$W$22,1,0)),1,0)</f>
        <v>0</v>
      </c>
      <c r="EU102" s="158">
        <f>IF(ISERROR(VLOOKUP(AR102,Accueil!$W$17:$W$22,1,0)),1,0)</f>
        <v>0</v>
      </c>
      <c r="EV102" s="158">
        <f>IF(ISERROR(VLOOKUP(AS102,Accueil!$W$17:$W$22,1,0)),1,0)</f>
        <v>0</v>
      </c>
      <c r="EW102" s="158">
        <f>IF(ISERROR(VLOOKUP(AT102,Accueil!$W$17:$W$22,1,0)),1,0)</f>
        <v>0</v>
      </c>
      <c r="EX102" s="158">
        <f>IF(ISERROR(VLOOKUP(AU102,Accueil!$W$17:$W$22,1,0)),1,0)</f>
        <v>0</v>
      </c>
      <c r="EY102" s="158">
        <f>IF(ISERROR(VLOOKUP(AV102,Accueil!$W$17:$W$22,1,0)),1,0)</f>
        <v>0</v>
      </c>
      <c r="EZ102" s="158">
        <f>IF(ISERROR(VLOOKUP(AW102,Accueil!$W$17:$W$22,1,0)),1,0)</f>
        <v>0</v>
      </c>
      <c r="FA102" s="158">
        <f>IF(ISERROR(VLOOKUP(AX102,Accueil!$W$17:$W$22,1,0)),1,0)</f>
        <v>0</v>
      </c>
      <c r="FB102" s="158">
        <f>IF(ISERROR(VLOOKUP(AY102,Accueil!$W$17:$W$22,1,0)),1,0)</f>
        <v>0</v>
      </c>
      <c r="FC102" s="158">
        <f>IF(ISERROR(VLOOKUP(AZ102,Accueil!$W$17:$W$22,1,0)),1,0)</f>
        <v>0</v>
      </c>
      <c r="FD102" s="158">
        <f>IF(ISERROR(VLOOKUP(BA102,Accueil!$W$17:$W$22,1,0)),1,0)</f>
        <v>0</v>
      </c>
      <c r="FE102" s="158">
        <f>IF(ISERROR(VLOOKUP(BB102,Accueil!$W$17:$W$22,1,0)),1,0)</f>
        <v>0</v>
      </c>
      <c r="FF102" s="158">
        <f>IF(ISERROR(VLOOKUP(BC102,Accueil!$W$17:$W$22,1,0)),1,0)</f>
        <v>0</v>
      </c>
      <c r="FG102" s="158">
        <f>IF(ISERROR(VLOOKUP(BD102,Accueil!$W$17:$W$22,1,0)),1,0)</f>
        <v>0</v>
      </c>
      <c r="FH102" s="158">
        <f>IF(ISERROR(VLOOKUP(BE102,Accueil!$W$17:$W$22,1,0)),1,0)</f>
        <v>0</v>
      </c>
      <c r="FI102" s="158">
        <f>IF(ISERROR(VLOOKUP(BF102,Accueil!$W$17:$W$22,1,0)),1,0)</f>
        <v>0</v>
      </c>
      <c r="FJ102" s="158">
        <f>IF(ISERROR(VLOOKUP(BG102,Accueil!$W$17:$W$22,1,0)),1,0)</f>
        <v>0</v>
      </c>
      <c r="FK102" s="158">
        <f>IF(ISERROR(VLOOKUP(BH102,Accueil!$W$17:$W$22,1,0)),1,0)</f>
        <v>0</v>
      </c>
      <c r="FL102" s="158">
        <f>IF(ISERROR(VLOOKUP(BI102,Accueil!$W$17:$W$22,1,0)),1,0)</f>
        <v>0</v>
      </c>
      <c r="FM102" s="158">
        <f>IF(ISERROR(VLOOKUP(BJ102,Accueil!$W$17:$W$22,1,0)),1,0)</f>
        <v>0</v>
      </c>
      <c r="FN102" s="158">
        <f>IF(ISERROR(VLOOKUP(BK102,Accueil!$W$17:$W$22,1,0)),1,0)</f>
        <v>0</v>
      </c>
      <c r="FO102" s="158">
        <f>IF(ISERROR(VLOOKUP(BL102,Accueil!$W$17:$W$22,1,0)),1,0)</f>
        <v>0</v>
      </c>
      <c r="FP102" s="158">
        <f>IF(ISERROR(VLOOKUP(BM102,Accueil!$W$17:$W$22,1,0)),1,0)</f>
        <v>0</v>
      </c>
      <c r="FQ102" s="158">
        <f>IF(ISERROR(VLOOKUP(BN102,Accueil!$W$17:$W$22,1,0)),1,0)</f>
        <v>0</v>
      </c>
      <c r="FR102" s="158">
        <f>IF(ISERROR(VLOOKUP(BO102,Accueil!$W$17:$W$22,1,0)),1,0)</f>
        <v>0</v>
      </c>
      <c r="FS102" s="158">
        <f>IF(ISERROR(VLOOKUP(BP102,Accueil!$W$17:$W$22,1,0)),1,0)</f>
        <v>0</v>
      </c>
      <c r="FT102" s="158">
        <f>IF(ISERROR(VLOOKUP(BQ102,Accueil!$W$17:$W$22,1,0)),1,0)</f>
        <v>0</v>
      </c>
      <c r="FU102" s="158">
        <f>IF(ISERROR(VLOOKUP(BR102,Accueil!$W$17:$W$22,1,0)),1,0)</f>
        <v>0</v>
      </c>
      <c r="FV102" s="158">
        <f>IF(ISERROR(VLOOKUP(BS102,Accueil!$W$17:$W$22,1,0)),1,0)</f>
        <v>0</v>
      </c>
      <c r="FW102" s="158">
        <f>IF(ISERROR(VLOOKUP(BT102,Accueil!$W$17:$W$22,1,0)),1,0)</f>
        <v>0</v>
      </c>
      <c r="FX102" s="158">
        <f>IF(ISERROR(VLOOKUP(BU102,Accueil!$W$17:$W$22,1,0)),1,0)</f>
        <v>0</v>
      </c>
      <c r="FY102" s="158">
        <f>IF(ISERROR(VLOOKUP(BV102,Accueil!$W$17:$W$22,1,0)),1,0)</f>
        <v>0</v>
      </c>
      <c r="FZ102" s="158">
        <f>IF(ISERROR(VLOOKUP(BW102,Accueil!$W$17:$W$22,1,0)),1,0)</f>
        <v>0</v>
      </c>
      <c r="GA102" s="158">
        <f>IF(ISERROR(VLOOKUP(BX102,Accueil!$W$17:$W$22,1,0)),1,0)</f>
        <v>0</v>
      </c>
      <c r="GB102" s="158">
        <f>IF(ISERROR(VLOOKUP(BY102,Accueil!$W$17:$W$22,1,0)),1,0)</f>
        <v>0</v>
      </c>
      <c r="GC102" s="158">
        <f>IF(ISERROR(VLOOKUP(BZ102,Accueil!$W$17:$W$22,1,0)),1,0)</f>
        <v>0</v>
      </c>
      <c r="GD102" s="158">
        <f>IF(ISERROR(VLOOKUP(CA102,Accueil!$W$17:$W$22,1,0)),1,0)</f>
        <v>0</v>
      </c>
      <c r="GE102" s="158">
        <f>IF(ISERROR(VLOOKUP(CB102,Accueil!$W$17:$W$22,1,0)),1,0)</f>
        <v>0</v>
      </c>
      <c r="GF102" s="158">
        <f>IF(ISERROR(VLOOKUP(CC102,Accueil!$W$17:$W$22,1,0)),1,0)</f>
        <v>0</v>
      </c>
      <c r="GG102" s="158">
        <f>IF(ISERROR(VLOOKUP(CD102,Accueil!$W$17:$W$22,1,0)),1,0)</f>
        <v>0</v>
      </c>
      <c r="GH102" s="158">
        <f>IF(ISERROR(VLOOKUP(CE102,Accueil!$W$17:$W$22,1,0)),1,0)</f>
        <v>0</v>
      </c>
      <c r="GI102" s="158">
        <f>IF(ISERROR(VLOOKUP(CF102,Accueil!$W$17:$W$22,1,0)),1,0)</f>
        <v>0</v>
      </c>
      <c r="GJ102" s="158">
        <f>IF(ISERROR(VLOOKUP(CG102,Accueil!$W$17:$W$22,1,0)),1,0)</f>
        <v>0</v>
      </c>
      <c r="GK102" s="158">
        <f>IF(ISERROR(VLOOKUP(CH102,Accueil!$W$17:$W$22,1,0)),1,0)</f>
        <v>0</v>
      </c>
      <c r="GL102" s="158">
        <f>IF(ISERROR(VLOOKUP(CI102,Accueil!$W$17:$W$22,1,0)),1,0)</f>
        <v>0</v>
      </c>
      <c r="GM102" s="158">
        <f>IF(ISERROR(VLOOKUP(CJ102,Accueil!$W$17:$W$22,1,0)),1,0)</f>
        <v>0</v>
      </c>
      <c r="GN102" s="158">
        <f>IF(ISERROR(VLOOKUP(CK102,Accueil!$W$17:$W$22,1,0)),1,0)</f>
        <v>0</v>
      </c>
      <c r="GO102" s="158">
        <f>IF(ISERROR(VLOOKUP(CL102,Accueil!$W$17:$W$22,1,0)),1,0)</f>
        <v>0</v>
      </c>
      <c r="GP102" s="158">
        <f>IF(ISERROR(VLOOKUP(CM102,Accueil!$W$17:$W$22,1,0)),1,0)</f>
        <v>0</v>
      </c>
      <c r="GQ102" s="158">
        <f>IF(ISERROR(VLOOKUP(CN102,Accueil!$W$17:$W$22,1,0)),1,0)</f>
        <v>0</v>
      </c>
      <c r="GR102" s="158">
        <f>IF(ISERROR(VLOOKUP(CO102,Accueil!$W$17:$W$22,1,0)),1,0)</f>
        <v>0</v>
      </c>
      <c r="GS102" s="158">
        <f>IF(ISERROR(VLOOKUP(CP102,Accueil!$W$17:$W$22,1,0)),1,0)</f>
        <v>0</v>
      </c>
      <c r="GT102" s="158">
        <f>IF(ISERROR(VLOOKUP(CQ102,Accueil!$W$17:$W$22,1,0)),1,0)</f>
        <v>0</v>
      </c>
      <c r="GU102" s="158">
        <f>IF(ISERROR(VLOOKUP(CR102,Accueil!$W$17:$W$22,1,0)),1,0)</f>
        <v>0</v>
      </c>
      <c r="GV102" s="158">
        <f>IF(ISERROR(VLOOKUP(CS102,Accueil!$W$17:$W$22,1,0)),1,0)</f>
        <v>0</v>
      </c>
      <c r="GW102" s="158">
        <f>IF(ISERROR(VLOOKUP(CT102,Accueil!$W$17:$W$22,1,0)),1,0)</f>
        <v>0</v>
      </c>
      <c r="GX102" s="158">
        <f>IF(ISERROR(VLOOKUP(CU102,Accueil!$W$17:$W$22,1,0)),1,0)</f>
        <v>0</v>
      </c>
      <c r="GY102" s="158">
        <f>IF(ISERROR(VLOOKUP(CV102,Accueil!$W$17:$W$22,1,0)),1,0)</f>
        <v>0</v>
      </c>
      <c r="GZ102" s="158">
        <f>IF(ISERROR(VLOOKUP(CW102,Accueil!$W$17:$W$22,1,0)),1,0)</f>
        <v>0</v>
      </c>
      <c r="HA102" s="158">
        <f>IF(ISERROR(VLOOKUP(CX102,Accueil!$W$17:$W$22,1,0)),1,0)</f>
        <v>0</v>
      </c>
      <c r="HB102" s="158">
        <f>IF(ISERROR(VLOOKUP(CY102,Accueil!$W$17:$W$22,1,0)),1,0)</f>
        <v>0</v>
      </c>
      <c r="HC102" s="158">
        <f>IF(ISERROR(VLOOKUP(CZ102,Accueil!$W$17:$W$22,1,0)),1,0)</f>
        <v>0</v>
      </c>
      <c r="HD102" s="158">
        <f>IF(ISERROR(VLOOKUP(DA102,Accueil!$W$17:$W$22,1,0)),1,0)</f>
        <v>0</v>
      </c>
    </row>
    <row r="103" spans="1:212" ht="12.75" customHeight="1">
      <c r="A103" s="360"/>
      <c r="B103" s="12">
        <v>95</v>
      </c>
      <c r="C103" s="26" t="str">
        <f>IF(Accueil!E107="","",Accueil!E107)</f>
        <v/>
      </c>
      <c r="D103" s="27" t="str">
        <f>IF(Accueil!F107="","",Accueil!F107)</f>
        <v/>
      </c>
      <c r="E103" s="83" t="str">
        <f t="shared" si="6"/>
        <v/>
      </c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  <c r="AV103" s="244"/>
      <c r="AW103" s="244"/>
      <c r="AX103" s="244"/>
      <c r="AY103" s="244"/>
      <c r="AZ103" s="244"/>
      <c r="BA103" s="244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12">
        <v>95</v>
      </c>
      <c r="DC103" s="11" t="str">
        <f>IF(D103="","",COUNTIF(F103:DA103,Accueil!$AB$28)&amp;" / "&amp;COUNTIF($F$8:$DA$8,"&gt;0")-(COUNTIF(F103:DA103,Accueil!$AG$26)))</f>
        <v/>
      </c>
      <c r="DD103" s="110" t="str">
        <f>IF(D103="","",COUNTIF(F103:DA103,Accueil!$AB$26))</f>
        <v/>
      </c>
      <c r="DE103" s="110" t="str">
        <f>IF(D103="","",IF(COUNTIF($F$8:$DA$8,"&gt;=0")-(COUNTIF(G103:DB103,Accueil!$AG$26))&lt;0,0,COUNTIF($F$8:$DA$8,"&gt;=0")-(COUNTIF(G103:DB103,Accueil!$AG$26))))</f>
        <v/>
      </c>
      <c r="DF103" s="11" t="str">
        <f t="shared" si="7"/>
        <v/>
      </c>
      <c r="DG103" s="29" t="str">
        <f t="shared" si="8"/>
        <v/>
      </c>
      <c r="DH103" s="158">
        <f t="shared" si="9"/>
        <v>0</v>
      </c>
      <c r="DI103" s="158">
        <f>IF(ISERROR(VLOOKUP(F103,Accueil!$W$17:$W$22,1,0)),1,0)</f>
        <v>0</v>
      </c>
      <c r="DJ103" s="158">
        <f>IF(ISERROR(VLOOKUP(G103,Accueil!$W$17:$W$22,1,0)),1,0)</f>
        <v>0</v>
      </c>
      <c r="DK103" s="158">
        <f>IF(ISERROR(VLOOKUP(H103,Accueil!$W$17:$W$22,1,0)),1,0)</f>
        <v>0</v>
      </c>
      <c r="DL103" s="158">
        <f>IF(ISERROR(VLOOKUP(I103,Accueil!$W$17:$W$22,1,0)),1,0)</f>
        <v>0</v>
      </c>
      <c r="DM103" s="158">
        <f>IF(ISERROR(VLOOKUP(J103,Accueil!$W$17:$W$22,1,0)),1,0)</f>
        <v>0</v>
      </c>
      <c r="DN103" s="158">
        <f>IF(ISERROR(VLOOKUP(K103,Accueil!$W$17:$W$22,1,0)),1,0)</f>
        <v>0</v>
      </c>
      <c r="DO103" s="158">
        <f>IF(ISERROR(VLOOKUP(L103,Accueil!$W$17:$W$22,1,0)),1,0)</f>
        <v>0</v>
      </c>
      <c r="DP103" s="158">
        <f>IF(ISERROR(VLOOKUP(M103,Accueil!$W$17:$W$22,1,0)),1,0)</f>
        <v>0</v>
      </c>
      <c r="DQ103" s="158">
        <f>IF(ISERROR(VLOOKUP(N103,Accueil!$W$17:$W$22,1,0)),1,0)</f>
        <v>0</v>
      </c>
      <c r="DR103" s="158">
        <f>IF(ISERROR(VLOOKUP(O103,Accueil!$W$17:$W$22,1,0)),1,0)</f>
        <v>0</v>
      </c>
      <c r="DS103" s="158">
        <f>IF(ISERROR(VLOOKUP(P103,Accueil!$W$17:$W$22,1,0)),1,0)</f>
        <v>0</v>
      </c>
      <c r="DT103" s="158">
        <f>IF(ISERROR(VLOOKUP(Q103,Accueil!$W$17:$W$22,1,0)),1,0)</f>
        <v>0</v>
      </c>
      <c r="DU103" s="158">
        <f>IF(ISERROR(VLOOKUP(R103,Accueil!$W$17:$W$22,1,0)),1,0)</f>
        <v>0</v>
      </c>
      <c r="DV103" s="158">
        <f>IF(ISERROR(VLOOKUP(S103,Accueil!$W$17:$W$22,1,0)),1,0)</f>
        <v>0</v>
      </c>
      <c r="DW103" s="158">
        <f>IF(ISERROR(VLOOKUP(T103,Accueil!$W$17:$W$22,1,0)),1,0)</f>
        <v>0</v>
      </c>
      <c r="DX103" s="158">
        <f>IF(ISERROR(VLOOKUP(U103,Accueil!$W$17:$W$22,1,0)),1,0)</f>
        <v>0</v>
      </c>
      <c r="DY103" s="158">
        <f>IF(ISERROR(VLOOKUP(V103,Accueil!$W$17:$W$22,1,0)),1,0)</f>
        <v>0</v>
      </c>
      <c r="DZ103" s="158">
        <f>IF(ISERROR(VLOOKUP(W103,Accueil!$W$17:$W$22,1,0)),1,0)</f>
        <v>0</v>
      </c>
      <c r="EA103" s="158">
        <f>IF(ISERROR(VLOOKUP(X103,Accueil!$W$17:$W$22,1,0)),1,0)</f>
        <v>0</v>
      </c>
      <c r="EB103" s="158">
        <f>IF(ISERROR(VLOOKUP(Y103,Accueil!$W$17:$W$22,1,0)),1,0)</f>
        <v>0</v>
      </c>
      <c r="EC103" s="158">
        <f>IF(ISERROR(VLOOKUP(Z103,Accueil!$W$17:$W$22,1,0)),1,0)</f>
        <v>0</v>
      </c>
      <c r="ED103" s="158">
        <f>IF(ISERROR(VLOOKUP(AA103,Accueil!$W$17:$W$22,1,0)),1,0)</f>
        <v>0</v>
      </c>
      <c r="EE103" s="158">
        <f>IF(ISERROR(VLOOKUP(AB103,Accueil!$W$17:$W$22,1,0)),1,0)</f>
        <v>0</v>
      </c>
      <c r="EF103" s="158">
        <f>IF(ISERROR(VLOOKUP(AC103,Accueil!$W$17:$W$22,1,0)),1,0)</f>
        <v>0</v>
      </c>
      <c r="EG103" s="158">
        <f>IF(ISERROR(VLOOKUP(AD103,Accueil!$W$17:$W$22,1,0)),1,0)</f>
        <v>0</v>
      </c>
      <c r="EH103" s="158">
        <f>IF(ISERROR(VLOOKUP(AE103,Accueil!$W$17:$W$22,1,0)),1,0)</f>
        <v>0</v>
      </c>
      <c r="EI103" s="158">
        <f>IF(ISERROR(VLOOKUP(AF103,Accueil!$W$17:$W$22,1,0)),1,0)</f>
        <v>0</v>
      </c>
      <c r="EJ103" s="158">
        <f>IF(ISERROR(VLOOKUP(AG103,Accueil!$W$17:$W$22,1,0)),1,0)</f>
        <v>0</v>
      </c>
      <c r="EK103" s="158">
        <f>IF(ISERROR(VLOOKUP(AH103,Accueil!$W$17:$W$22,1,0)),1,0)</f>
        <v>0</v>
      </c>
      <c r="EL103" s="158">
        <f>IF(ISERROR(VLOOKUP(AI103,Accueil!$W$17:$W$22,1,0)),1,0)</f>
        <v>0</v>
      </c>
      <c r="EM103" s="158">
        <f>IF(ISERROR(VLOOKUP(AJ103,Accueil!$W$17:$W$22,1,0)),1,0)</f>
        <v>0</v>
      </c>
      <c r="EN103" s="158">
        <f>IF(ISERROR(VLOOKUP(AK103,Accueil!$W$17:$W$22,1,0)),1,0)</f>
        <v>0</v>
      </c>
      <c r="EO103" s="158">
        <f>IF(ISERROR(VLOOKUP(AL103,Accueil!$W$17:$W$22,1,0)),1,0)</f>
        <v>0</v>
      </c>
      <c r="EP103" s="158">
        <f>IF(ISERROR(VLOOKUP(AM103,Accueil!$W$17:$W$22,1,0)),1,0)</f>
        <v>0</v>
      </c>
      <c r="EQ103" s="158">
        <f>IF(ISERROR(VLOOKUP(AN103,Accueil!$W$17:$W$22,1,0)),1,0)</f>
        <v>0</v>
      </c>
      <c r="ER103" s="158">
        <f>IF(ISERROR(VLOOKUP(AO103,Accueil!$W$17:$W$22,1,0)),1,0)</f>
        <v>0</v>
      </c>
      <c r="ES103" s="158">
        <f>IF(ISERROR(VLOOKUP(AP103,Accueil!$W$17:$W$22,1,0)),1,0)</f>
        <v>0</v>
      </c>
      <c r="ET103" s="158">
        <f>IF(ISERROR(VLOOKUP(AQ103,Accueil!$W$17:$W$22,1,0)),1,0)</f>
        <v>0</v>
      </c>
      <c r="EU103" s="158">
        <f>IF(ISERROR(VLOOKUP(AR103,Accueil!$W$17:$W$22,1,0)),1,0)</f>
        <v>0</v>
      </c>
      <c r="EV103" s="158">
        <f>IF(ISERROR(VLOOKUP(AS103,Accueil!$W$17:$W$22,1,0)),1,0)</f>
        <v>0</v>
      </c>
      <c r="EW103" s="158">
        <f>IF(ISERROR(VLOOKUP(AT103,Accueil!$W$17:$W$22,1,0)),1,0)</f>
        <v>0</v>
      </c>
      <c r="EX103" s="158">
        <f>IF(ISERROR(VLOOKUP(AU103,Accueil!$W$17:$W$22,1,0)),1,0)</f>
        <v>0</v>
      </c>
      <c r="EY103" s="158">
        <f>IF(ISERROR(VLOOKUP(AV103,Accueil!$W$17:$W$22,1,0)),1,0)</f>
        <v>0</v>
      </c>
      <c r="EZ103" s="158">
        <f>IF(ISERROR(VLOOKUP(AW103,Accueil!$W$17:$W$22,1,0)),1,0)</f>
        <v>0</v>
      </c>
      <c r="FA103" s="158">
        <f>IF(ISERROR(VLOOKUP(AX103,Accueil!$W$17:$W$22,1,0)),1,0)</f>
        <v>0</v>
      </c>
      <c r="FB103" s="158">
        <f>IF(ISERROR(VLOOKUP(AY103,Accueil!$W$17:$W$22,1,0)),1,0)</f>
        <v>0</v>
      </c>
      <c r="FC103" s="158">
        <f>IF(ISERROR(VLOOKUP(AZ103,Accueil!$W$17:$W$22,1,0)),1,0)</f>
        <v>0</v>
      </c>
      <c r="FD103" s="158">
        <f>IF(ISERROR(VLOOKUP(BA103,Accueil!$W$17:$W$22,1,0)),1,0)</f>
        <v>0</v>
      </c>
      <c r="FE103" s="158">
        <f>IF(ISERROR(VLOOKUP(BB103,Accueil!$W$17:$W$22,1,0)),1,0)</f>
        <v>0</v>
      </c>
      <c r="FF103" s="158">
        <f>IF(ISERROR(VLOOKUP(BC103,Accueil!$W$17:$W$22,1,0)),1,0)</f>
        <v>0</v>
      </c>
      <c r="FG103" s="158">
        <f>IF(ISERROR(VLOOKUP(BD103,Accueil!$W$17:$W$22,1,0)),1,0)</f>
        <v>0</v>
      </c>
      <c r="FH103" s="158">
        <f>IF(ISERROR(VLOOKUP(BE103,Accueil!$W$17:$W$22,1,0)),1,0)</f>
        <v>0</v>
      </c>
      <c r="FI103" s="158">
        <f>IF(ISERROR(VLOOKUP(BF103,Accueil!$W$17:$W$22,1,0)),1,0)</f>
        <v>0</v>
      </c>
      <c r="FJ103" s="158">
        <f>IF(ISERROR(VLOOKUP(BG103,Accueil!$W$17:$W$22,1,0)),1,0)</f>
        <v>0</v>
      </c>
      <c r="FK103" s="158">
        <f>IF(ISERROR(VLOOKUP(BH103,Accueil!$W$17:$W$22,1,0)),1,0)</f>
        <v>0</v>
      </c>
      <c r="FL103" s="158">
        <f>IF(ISERROR(VLOOKUP(BI103,Accueil!$W$17:$W$22,1,0)),1,0)</f>
        <v>0</v>
      </c>
      <c r="FM103" s="158">
        <f>IF(ISERROR(VLOOKUP(BJ103,Accueil!$W$17:$W$22,1,0)),1,0)</f>
        <v>0</v>
      </c>
      <c r="FN103" s="158">
        <f>IF(ISERROR(VLOOKUP(BK103,Accueil!$W$17:$W$22,1,0)),1,0)</f>
        <v>0</v>
      </c>
      <c r="FO103" s="158">
        <f>IF(ISERROR(VLOOKUP(BL103,Accueil!$W$17:$W$22,1,0)),1,0)</f>
        <v>0</v>
      </c>
      <c r="FP103" s="158">
        <f>IF(ISERROR(VLOOKUP(BM103,Accueil!$W$17:$W$22,1,0)),1,0)</f>
        <v>0</v>
      </c>
      <c r="FQ103" s="158">
        <f>IF(ISERROR(VLOOKUP(BN103,Accueil!$W$17:$W$22,1,0)),1,0)</f>
        <v>0</v>
      </c>
      <c r="FR103" s="158">
        <f>IF(ISERROR(VLOOKUP(BO103,Accueil!$W$17:$W$22,1,0)),1,0)</f>
        <v>0</v>
      </c>
      <c r="FS103" s="158">
        <f>IF(ISERROR(VLOOKUP(BP103,Accueil!$W$17:$W$22,1,0)),1,0)</f>
        <v>0</v>
      </c>
      <c r="FT103" s="158">
        <f>IF(ISERROR(VLOOKUP(BQ103,Accueil!$W$17:$W$22,1,0)),1,0)</f>
        <v>0</v>
      </c>
      <c r="FU103" s="158">
        <f>IF(ISERROR(VLOOKUP(BR103,Accueil!$W$17:$W$22,1,0)),1,0)</f>
        <v>0</v>
      </c>
      <c r="FV103" s="158">
        <f>IF(ISERROR(VLOOKUP(BS103,Accueil!$W$17:$W$22,1,0)),1,0)</f>
        <v>0</v>
      </c>
      <c r="FW103" s="158">
        <f>IF(ISERROR(VLOOKUP(BT103,Accueil!$W$17:$W$22,1,0)),1,0)</f>
        <v>0</v>
      </c>
      <c r="FX103" s="158">
        <f>IF(ISERROR(VLOOKUP(BU103,Accueil!$W$17:$W$22,1,0)),1,0)</f>
        <v>0</v>
      </c>
      <c r="FY103" s="158">
        <f>IF(ISERROR(VLOOKUP(BV103,Accueil!$W$17:$W$22,1,0)),1,0)</f>
        <v>0</v>
      </c>
      <c r="FZ103" s="158">
        <f>IF(ISERROR(VLOOKUP(BW103,Accueil!$W$17:$W$22,1,0)),1,0)</f>
        <v>0</v>
      </c>
      <c r="GA103" s="158">
        <f>IF(ISERROR(VLOOKUP(BX103,Accueil!$W$17:$W$22,1,0)),1,0)</f>
        <v>0</v>
      </c>
      <c r="GB103" s="158">
        <f>IF(ISERROR(VLOOKUP(BY103,Accueil!$W$17:$W$22,1,0)),1,0)</f>
        <v>0</v>
      </c>
      <c r="GC103" s="158">
        <f>IF(ISERROR(VLOOKUP(BZ103,Accueil!$W$17:$W$22,1,0)),1,0)</f>
        <v>0</v>
      </c>
      <c r="GD103" s="158">
        <f>IF(ISERROR(VLOOKUP(CA103,Accueil!$W$17:$W$22,1,0)),1,0)</f>
        <v>0</v>
      </c>
      <c r="GE103" s="158">
        <f>IF(ISERROR(VLOOKUP(CB103,Accueil!$W$17:$W$22,1,0)),1,0)</f>
        <v>0</v>
      </c>
      <c r="GF103" s="158">
        <f>IF(ISERROR(VLOOKUP(CC103,Accueil!$W$17:$W$22,1,0)),1,0)</f>
        <v>0</v>
      </c>
      <c r="GG103" s="158">
        <f>IF(ISERROR(VLOOKUP(CD103,Accueil!$W$17:$W$22,1,0)),1,0)</f>
        <v>0</v>
      </c>
      <c r="GH103" s="158">
        <f>IF(ISERROR(VLOOKUP(CE103,Accueil!$W$17:$W$22,1,0)),1,0)</f>
        <v>0</v>
      </c>
      <c r="GI103" s="158">
        <f>IF(ISERROR(VLOOKUP(CF103,Accueil!$W$17:$W$22,1,0)),1,0)</f>
        <v>0</v>
      </c>
      <c r="GJ103" s="158">
        <f>IF(ISERROR(VLOOKUP(CG103,Accueil!$W$17:$W$22,1,0)),1,0)</f>
        <v>0</v>
      </c>
      <c r="GK103" s="158">
        <f>IF(ISERROR(VLOOKUP(CH103,Accueil!$W$17:$W$22,1,0)),1,0)</f>
        <v>0</v>
      </c>
      <c r="GL103" s="158">
        <f>IF(ISERROR(VLOOKUP(CI103,Accueil!$W$17:$W$22,1,0)),1,0)</f>
        <v>0</v>
      </c>
      <c r="GM103" s="158">
        <f>IF(ISERROR(VLOOKUP(CJ103,Accueil!$W$17:$W$22,1,0)),1,0)</f>
        <v>0</v>
      </c>
      <c r="GN103" s="158">
        <f>IF(ISERROR(VLOOKUP(CK103,Accueil!$W$17:$W$22,1,0)),1,0)</f>
        <v>0</v>
      </c>
      <c r="GO103" s="158">
        <f>IF(ISERROR(VLOOKUP(CL103,Accueil!$W$17:$W$22,1,0)),1,0)</f>
        <v>0</v>
      </c>
      <c r="GP103" s="158">
        <f>IF(ISERROR(VLOOKUP(CM103,Accueil!$W$17:$W$22,1,0)),1,0)</f>
        <v>0</v>
      </c>
      <c r="GQ103" s="158">
        <f>IF(ISERROR(VLOOKUP(CN103,Accueil!$W$17:$W$22,1,0)),1,0)</f>
        <v>0</v>
      </c>
      <c r="GR103" s="158">
        <f>IF(ISERROR(VLOOKUP(CO103,Accueil!$W$17:$W$22,1,0)),1,0)</f>
        <v>0</v>
      </c>
      <c r="GS103" s="158">
        <f>IF(ISERROR(VLOOKUP(CP103,Accueil!$W$17:$W$22,1,0)),1,0)</f>
        <v>0</v>
      </c>
      <c r="GT103" s="158">
        <f>IF(ISERROR(VLOOKUP(CQ103,Accueil!$W$17:$W$22,1,0)),1,0)</f>
        <v>0</v>
      </c>
      <c r="GU103" s="158">
        <f>IF(ISERROR(VLOOKUP(CR103,Accueil!$W$17:$W$22,1,0)),1,0)</f>
        <v>0</v>
      </c>
      <c r="GV103" s="158">
        <f>IF(ISERROR(VLOOKUP(CS103,Accueil!$W$17:$W$22,1,0)),1,0)</f>
        <v>0</v>
      </c>
      <c r="GW103" s="158">
        <f>IF(ISERROR(VLOOKUP(CT103,Accueil!$W$17:$W$22,1,0)),1,0)</f>
        <v>0</v>
      </c>
      <c r="GX103" s="158">
        <f>IF(ISERROR(VLOOKUP(CU103,Accueil!$W$17:$W$22,1,0)),1,0)</f>
        <v>0</v>
      </c>
      <c r="GY103" s="158">
        <f>IF(ISERROR(VLOOKUP(CV103,Accueil!$W$17:$W$22,1,0)),1,0)</f>
        <v>0</v>
      </c>
      <c r="GZ103" s="158">
        <f>IF(ISERROR(VLOOKUP(CW103,Accueil!$W$17:$W$22,1,0)),1,0)</f>
        <v>0</v>
      </c>
      <c r="HA103" s="158">
        <f>IF(ISERROR(VLOOKUP(CX103,Accueil!$W$17:$W$22,1,0)),1,0)</f>
        <v>0</v>
      </c>
      <c r="HB103" s="158">
        <f>IF(ISERROR(VLOOKUP(CY103,Accueil!$W$17:$W$22,1,0)),1,0)</f>
        <v>0</v>
      </c>
      <c r="HC103" s="158">
        <f>IF(ISERROR(VLOOKUP(CZ103,Accueil!$W$17:$W$22,1,0)),1,0)</f>
        <v>0</v>
      </c>
      <c r="HD103" s="158">
        <f>IF(ISERROR(VLOOKUP(DA103,Accueil!$W$17:$W$22,1,0)),1,0)</f>
        <v>0</v>
      </c>
    </row>
    <row r="104" spans="1:212" ht="12.75" customHeight="1">
      <c r="A104" s="360"/>
      <c r="B104" s="12">
        <v>96</v>
      </c>
      <c r="C104" s="26" t="str">
        <f>IF(Accueil!E108="","",Accueil!E108)</f>
        <v/>
      </c>
      <c r="D104" s="27" t="str">
        <f>IF(Accueil!F108="","",Accueil!F108)</f>
        <v/>
      </c>
      <c r="E104" s="83" t="str">
        <f t="shared" si="6"/>
        <v/>
      </c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244"/>
      <c r="AY104" s="244"/>
      <c r="AZ104" s="244"/>
      <c r="BA104" s="244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12">
        <v>96</v>
      </c>
      <c r="DC104" s="11" t="str">
        <f>IF(D104="","",COUNTIF(F104:DA104,Accueil!$AB$28)&amp;" / "&amp;COUNTIF($F$8:$DA$8,"&gt;0")-(COUNTIF(F104:DA104,Accueil!$AG$26)))</f>
        <v/>
      </c>
      <c r="DD104" s="110" t="str">
        <f>IF(D104="","",COUNTIF(F104:DA104,Accueil!$AB$26))</f>
        <v/>
      </c>
      <c r="DE104" s="110" t="str">
        <f>IF(D104="","",IF(COUNTIF($F$8:$DA$8,"&gt;=0")-(COUNTIF(G104:DB104,Accueil!$AG$26))&lt;0,0,COUNTIF($F$8:$DA$8,"&gt;=0")-(COUNTIF(G104:DB104,Accueil!$AG$26))))</f>
        <v/>
      </c>
      <c r="DF104" s="11" t="str">
        <f t="shared" si="7"/>
        <v/>
      </c>
      <c r="DG104" s="29" t="str">
        <f t="shared" si="8"/>
        <v/>
      </c>
      <c r="DH104" s="158">
        <f t="shared" si="9"/>
        <v>0</v>
      </c>
      <c r="DI104" s="158">
        <f>IF(ISERROR(VLOOKUP(F104,Accueil!$W$17:$W$22,1,0)),1,0)</f>
        <v>0</v>
      </c>
      <c r="DJ104" s="158">
        <f>IF(ISERROR(VLOOKUP(G104,Accueil!$W$17:$W$22,1,0)),1,0)</f>
        <v>0</v>
      </c>
      <c r="DK104" s="158">
        <f>IF(ISERROR(VLOOKUP(H104,Accueil!$W$17:$W$22,1,0)),1,0)</f>
        <v>0</v>
      </c>
      <c r="DL104" s="158">
        <f>IF(ISERROR(VLOOKUP(I104,Accueil!$W$17:$W$22,1,0)),1,0)</f>
        <v>0</v>
      </c>
      <c r="DM104" s="158">
        <f>IF(ISERROR(VLOOKUP(J104,Accueil!$W$17:$W$22,1,0)),1,0)</f>
        <v>0</v>
      </c>
      <c r="DN104" s="158">
        <f>IF(ISERROR(VLOOKUP(K104,Accueil!$W$17:$W$22,1,0)),1,0)</f>
        <v>0</v>
      </c>
      <c r="DO104" s="158">
        <f>IF(ISERROR(VLOOKUP(L104,Accueil!$W$17:$W$22,1,0)),1,0)</f>
        <v>0</v>
      </c>
      <c r="DP104" s="158">
        <f>IF(ISERROR(VLOOKUP(M104,Accueil!$W$17:$W$22,1,0)),1,0)</f>
        <v>0</v>
      </c>
      <c r="DQ104" s="158">
        <f>IF(ISERROR(VLOOKUP(N104,Accueil!$W$17:$W$22,1,0)),1,0)</f>
        <v>0</v>
      </c>
      <c r="DR104" s="158">
        <f>IF(ISERROR(VLOOKUP(O104,Accueil!$W$17:$W$22,1,0)),1,0)</f>
        <v>0</v>
      </c>
      <c r="DS104" s="158">
        <f>IF(ISERROR(VLOOKUP(P104,Accueil!$W$17:$W$22,1,0)),1,0)</f>
        <v>0</v>
      </c>
      <c r="DT104" s="158">
        <f>IF(ISERROR(VLOOKUP(Q104,Accueil!$W$17:$W$22,1,0)),1,0)</f>
        <v>0</v>
      </c>
      <c r="DU104" s="158">
        <f>IF(ISERROR(VLOOKUP(R104,Accueil!$W$17:$W$22,1,0)),1,0)</f>
        <v>0</v>
      </c>
      <c r="DV104" s="158">
        <f>IF(ISERROR(VLOOKUP(S104,Accueil!$W$17:$W$22,1,0)),1,0)</f>
        <v>0</v>
      </c>
      <c r="DW104" s="158">
        <f>IF(ISERROR(VLOOKUP(T104,Accueil!$W$17:$W$22,1,0)),1,0)</f>
        <v>0</v>
      </c>
      <c r="DX104" s="158">
        <f>IF(ISERROR(VLOOKUP(U104,Accueil!$W$17:$W$22,1,0)),1,0)</f>
        <v>0</v>
      </c>
      <c r="DY104" s="158">
        <f>IF(ISERROR(VLOOKUP(V104,Accueil!$W$17:$W$22,1,0)),1,0)</f>
        <v>0</v>
      </c>
      <c r="DZ104" s="158">
        <f>IF(ISERROR(VLOOKUP(W104,Accueil!$W$17:$W$22,1,0)),1,0)</f>
        <v>0</v>
      </c>
      <c r="EA104" s="158">
        <f>IF(ISERROR(VLOOKUP(X104,Accueil!$W$17:$W$22,1,0)),1,0)</f>
        <v>0</v>
      </c>
      <c r="EB104" s="158">
        <f>IF(ISERROR(VLOOKUP(Y104,Accueil!$W$17:$W$22,1,0)),1,0)</f>
        <v>0</v>
      </c>
      <c r="EC104" s="158">
        <f>IF(ISERROR(VLOOKUP(Z104,Accueil!$W$17:$W$22,1,0)),1,0)</f>
        <v>0</v>
      </c>
      <c r="ED104" s="158">
        <f>IF(ISERROR(VLOOKUP(AA104,Accueil!$W$17:$W$22,1,0)),1,0)</f>
        <v>0</v>
      </c>
      <c r="EE104" s="158">
        <f>IF(ISERROR(VLOOKUP(AB104,Accueil!$W$17:$W$22,1,0)),1,0)</f>
        <v>0</v>
      </c>
      <c r="EF104" s="158">
        <f>IF(ISERROR(VLOOKUP(AC104,Accueil!$W$17:$W$22,1,0)),1,0)</f>
        <v>0</v>
      </c>
      <c r="EG104" s="158">
        <f>IF(ISERROR(VLOOKUP(AD104,Accueil!$W$17:$W$22,1,0)),1,0)</f>
        <v>0</v>
      </c>
      <c r="EH104" s="158">
        <f>IF(ISERROR(VLOOKUP(AE104,Accueil!$W$17:$W$22,1,0)),1,0)</f>
        <v>0</v>
      </c>
      <c r="EI104" s="158">
        <f>IF(ISERROR(VLOOKUP(AF104,Accueil!$W$17:$W$22,1,0)),1,0)</f>
        <v>0</v>
      </c>
      <c r="EJ104" s="158">
        <f>IF(ISERROR(VLOOKUP(AG104,Accueil!$W$17:$W$22,1,0)),1,0)</f>
        <v>0</v>
      </c>
      <c r="EK104" s="158">
        <f>IF(ISERROR(VLOOKUP(AH104,Accueil!$W$17:$W$22,1,0)),1,0)</f>
        <v>0</v>
      </c>
      <c r="EL104" s="158">
        <f>IF(ISERROR(VLOOKUP(AI104,Accueil!$W$17:$W$22,1,0)),1,0)</f>
        <v>0</v>
      </c>
      <c r="EM104" s="158">
        <f>IF(ISERROR(VLOOKUP(AJ104,Accueil!$W$17:$W$22,1,0)),1,0)</f>
        <v>0</v>
      </c>
      <c r="EN104" s="158">
        <f>IF(ISERROR(VLOOKUP(AK104,Accueil!$W$17:$W$22,1,0)),1,0)</f>
        <v>0</v>
      </c>
      <c r="EO104" s="158">
        <f>IF(ISERROR(VLOOKUP(AL104,Accueil!$W$17:$W$22,1,0)),1,0)</f>
        <v>0</v>
      </c>
      <c r="EP104" s="158">
        <f>IF(ISERROR(VLOOKUP(AM104,Accueil!$W$17:$W$22,1,0)),1,0)</f>
        <v>0</v>
      </c>
      <c r="EQ104" s="158">
        <f>IF(ISERROR(VLOOKUP(AN104,Accueil!$W$17:$W$22,1,0)),1,0)</f>
        <v>0</v>
      </c>
      <c r="ER104" s="158">
        <f>IF(ISERROR(VLOOKUP(AO104,Accueil!$W$17:$W$22,1,0)),1,0)</f>
        <v>0</v>
      </c>
      <c r="ES104" s="158">
        <f>IF(ISERROR(VLOOKUP(AP104,Accueil!$W$17:$W$22,1,0)),1,0)</f>
        <v>0</v>
      </c>
      <c r="ET104" s="158">
        <f>IF(ISERROR(VLOOKUP(AQ104,Accueil!$W$17:$W$22,1,0)),1,0)</f>
        <v>0</v>
      </c>
      <c r="EU104" s="158">
        <f>IF(ISERROR(VLOOKUP(AR104,Accueil!$W$17:$W$22,1,0)),1,0)</f>
        <v>0</v>
      </c>
      <c r="EV104" s="158">
        <f>IF(ISERROR(VLOOKUP(AS104,Accueil!$W$17:$W$22,1,0)),1,0)</f>
        <v>0</v>
      </c>
      <c r="EW104" s="158">
        <f>IF(ISERROR(VLOOKUP(AT104,Accueil!$W$17:$W$22,1,0)),1,0)</f>
        <v>0</v>
      </c>
      <c r="EX104" s="158">
        <f>IF(ISERROR(VLOOKUP(AU104,Accueil!$W$17:$W$22,1,0)),1,0)</f>
        <v>0</v>
      </c>
      <c r="EY104" s="158">
        <f>IF(ISERROR(VLOOKUP(AV104,Accueil!$W$17:$W$22,1,0)),1,0)</f>
        <v>0</v>
      </c>
      <c r="EZ104" s="158">
        <f>IF(ISERROR(VLOOKUP(AW104,Accueil!$W$17:$W$22,1,0)),1,0)</f>
        <v>0</v>
      </c>
      <c r="FA104" s="158">
        <f>IF(ISERROR(VLOOKUP(AX104,Accueil!$W$17:$W$22,1,0)),1,0)</f>
        <v>0</v>
      </c>
      <c r="FB104" s="158">
        <f>IF(ISERROR(VLOOKUP(AY104,Accueil!$W$17:$W$22,1,0)),1,0)</f>
        <v>0</v>
      </c>
      <c r="FC104" s="158">
        <f>IF(ISERROR(VLOOKUP(AZ104,Accueil!$W$17:$W$22,1,0)),1,0)</f>
        <v>0</v>
      </c>
      <c r="FD104" s="158">
        <f>IF(ISERROR(VLOOKUP(BA104,Accueil!$W$17:$W$22,1,0)),1,0)</f>
        <v>0</v>
      </c>
      <c r="FE104" s="158">
        <f>IF(ISERROR(VLOOKUP(BB104,Accueil!$W$17:$W$22,1,0)),1,0)</f>
        <v>0</v>
      </c>
      <c r="FF104" s="158">
        <f>IF(ISERROR(VLOOKUP(BC104,Accueil!$W$17:$W$22,1,0)),1,0)</f>
        <v>0</v>
      </c>
      <c r="FG104" s="158">
        <f>IF(ISERROR(VLOOKUP(BD104,Accueil!$W$17:$W$22,1,0)),1,0)</f>
        <v>0</v>
      </c>
      <c r="FH104" s="158">
        <f>IF(ISERROR(VLOOKUP(BE104,Accueil!$W$17:$W$22,1,0)),1,0)</f>
        <v>0</v>
      </c>
      <c r="FI104" s="158">
        <f>IF(ISERROR(VLOOKUP(BF104,Accueil!$W$17:$W$22,1,0)),1,0)</f>
        <v>0</v>
      </c>
      <c r="FJ104" s="158">
        <f>IF(ISERROR(VLOOKUP(BG104,Accueil!$W$17:$W$22,1,0)),1,0)</f>
        <v>0</v>
      </c>
      <c r="FK104" s="158">
        <f>IF(ISERROR(VLOOKUP(BH104,Accueil!$W$17:$W$22,1,0)),1,0)</f>
        <v>0</v>
      </c>
      <c r="FL104" s="158">
        <f>IF(ISERROR(VLOOKUP(BI104,Accueil!$W$17:$W$22,1,0)),1,0)</f>
        <v>0</v>
      </c>
      <c r="FM104" s="158">
        <f>IF(ISERROR(VLOOKUP(BJ104,Accueil!$W$17:$W$22,1,0)),1,0)</f>
        <v>0</v>
      </c>
      <c r="FN104" s="158">
        <f>IF(ISERROR(VLOOKUP(BK104,Accueil!$W$17:$W$22,1,0)),1,0)</f>
        <v>0</v>
      </c>
      <c r="FO104" s="158">
        <f>IF(ISERROR(VLOOKUP(BL104,Accueil!$W$17:$W$22,1,0)),1,0)</f>
        <v>0</v>
      </c>
      <c r="FP104" s="158">
        <f>IF(ISERROR(VLOOKUP(BM104,Accueil!$W$17:$W$22,1,0)),1,0)</f>
        <v>0</v>
      </c>
      <c r="FQ104" s="158">
        <f>IF(ISERROR(VLOOKUP(BN104,Accueil!$W$17:$W$22,1,0)),1,0)</f>
        <v>0</v>
      </c>
      <c r="FR104" s="158">
        <f>IF(ISERROR(VLOOKUP(BO104,Accueil!$W$17:$W$22,1,0)),1,0)</f>
        <v>0</v>
      </c>
      <c r="FS104" s="158">
        <f>IF(ISERROR(VLOOKUP(BP104,Accueil!$W$17:$W$22,1,0)),1,0)</f>
        <v>0</v>
      </c>
      <c r="FT104" s="158">
        <f>IF(ISERROR(VLOOKUP(BQ104,Accueil!$W$17:$W$22,1,0)),1,0)</f>
        <v>0</v>
      </c>
      <c r="FU104" s="158">
        <f>IF(ISERROR(VLOOKUP(BR104,Accueil!$W$17:$W$22,1,0)),1,0)</f>
        <v>0</v>
      </c>
      <c r="FV104" s="158">
        <f>IF(ISERROR(VLOOKUP(BS104,Accueil!$W$17:$W$22,1,0)),1,0)</f>
        <v>0</v>
      </c>
      <c r="FW104" s="158">
        <f>IF(ISERROR(VLOOKUP(BT104,Accueil!$W$17:$W$22,1,0)),1,0)</f>
        <v>0</v>
      </c>
      <c r="FX104" s="158">
        <f>IF(ISERROR(VLOOKUP(BU104,Accueil!$W$17:$W$22,1,0)),1,0)</f>
        <v>0</v>
      </c>
      <c r="FY104" s="158">
        <f>IF(ISERROR(VLOOKUP(BV104,Accueil!$W$17:$W$22,1,0)),1,0)</f>
        <v>0</v>
      </c>
      <c r="FZ104" s="158">
        <f>IF(ISERROR(VLOOKUP(BW104,Accueil!$W$17:$W$22,1,0)),1,0)</f>
        <v>0</v>
      </c>
      <c r="GA104" s="158">
        <f>IF(ISERROR(VLOOKUP(BX104,Accueil!$W$17:$W$22,1,0)),1,0)</f>
        <v>0</v>
      </c>
      <c r="GB104" s="158">
        <f>IF(ISERROR(VLOOKUP(BY104,Accueil!$W$17:$W$22,1,0)),1,0)</f>
        <v>0</v>
      </c>
      <c r="GC104" s="158">
        <f>IF(ISERROR(VLOOKUP(BZ104,Accueil!$W$17:$W$22,1,0)),1,0)</f>
        <v>0</v>
      </c>
      <c r="GD104" s="158">
        <f>IF(ISERROR(VLOOKUP(CA104,Accueil!$W$17:$W$22,1,0)),1,0)</f>
        <v>0</v>
      </c>
      <c r="GE104" s="158">
        <f>IF(ISERROR(VLOOKUP(CB104,Accueil!$W$17:$W$22,1,0)),1,0)</f>
        <v>0</v>
      </c>
      <c r="GF104" s="158">
        <f>IF(ISERROR(VLOOKUP(CC104,Accueil!$W$17:$W$22,1,0)),1,0)</f>
        <v>0</v>
      </c>
      <c r="GG104" s="158">
        <f>IF(ISERROR(VLOOKUP(CD104,Accueil!$W$17:$W$22,1,0)),1,0)</f>
        <v>0</v>
      </c>
      <c r="GH104" s="158">
        <f>IF(ISERROR(VLOOKUP(CE104,Accueil!$W$17:$W$22,1,0)),1,0)</f>
        <v>0</v>
      </c>
      <c r="GI104" s="158">
        <f>IF(ISERROR(VLOOKUP(CF104,Accueil!$W$17:$W$22,1,0)),1,0)</f>
        <v>0</v>
      </c>
      <c r="GJ104" s="158">
        <f>IF(ISERROR(VLOOKUP(CG104,Accueil!$W$17:$W$22,1,0)),1,0)</f>
        <v>0</v>
      </c>
      <c r="GK104" s="158">
        <f>IF(ISERROR(VLOOKUP(CH104,Accueil!$W$17:$W$22,1,0)),1,0)</f>
        <v>0</v>
      </c>
      <c r="GL104" s="158">
        <f>IF(ISERROR(VLOOKUP(CI104,Accueil!$W$17:$W$22,1,0)),1,0)</f>
        <v>0</v>
      </c>
      <c r="GM104" s="158">
        <f>IF(ISERROR(VLOOKUP(CJ104,Accueil!$W$17:$W$22,1,0)),1,0)</f>
        <v>0</v>
      </c>
      <c r="GN104" s="158">
        <f>IF(ISERROR(VLOOKUP(CK104,Accueil!$W$17:$W$22,1,0)),1,0)</f>
        <v>0</v>
      </c>
      <c r="GO104" s="158">
        <f>IF(ISERROR(VLOOKUP(CL104,Accueil!$W$17:$W$22,1,0)),1,0)</f>
        <v>0</v>
      </c>
      <c r="GP104" s="158">
        <f>IF(ISERROR(VLOOKUP(CM104,Accueil!$W$17:$W$22,1,0)),1,0)</f>
        <v>0</v>
      </c>
      <c r="GQ104" s="158">
        <f>IF(ISERROR(VLOOKUP(CN104,Accueil!$W$17:$W$22,1,0)),1,0)</f>
        <v>0</v>
      </c>
      <c r="GR104" s="158">
        <f>IF(ISERROR(VLOOKUP(CO104,Accueil!$W$17:$W$22,1,0)),1,0)</f>
        <v>0</v>
      </c>
      <c r="GS104" s="158">
        <f>IF(ISERROR(VLOOKUP(CP104,Accueil!$W$17:$W$22,1,0)),1,0)</f>
        <v>0</v>
      </c>
      <c r="GT104" s="158">
        <f>IF(ISERROR(VLOOKUP(CQ104,Accueil!$W$17:$W$22,1,0)),1,0)</f>
        <v>0</v>
      </c>
      <c r="GU104" s="158">
        <f>IF(ISERROR(VLOOKUP(CR104,Accueil!$W$17:$W$22,1,0)),1,0)</f>
        <v>0</v>
      </c>
      <c r="GV104" s="158">
        <f>IF(ISERROR(VLOOKUP(CS104,Accueil!$W$17:$W$22,1,0)),1,0)</f>
        <v>0</v>
      </c>
      <c r="GW104" s="158">
        <f>IF(ISERROR(VLOOKUP(CT104,Accueil!$W$17:$W$22,1,0)),1,0)</f>
        <v>0</v>
      </c>
      <c r="GX104" s="158">
        <f>IF(ISERROR(VLOOKUP(CU104,Accueil!$W$17:$W$22,1,0)),1,0)</f>
        <v>0</v>
      </c>
      <c r="GY104" s="158">
        <f>IF(ISERROR(VLOOKUP(CV104,Accueil!$W$17:$W$22,1,0)),1,0)</f>
        <v>0</v>
      </c>
      <c r="GZ104" s="158">
        <f>IF(ISERROR(VLOOKUP(CW104,Accueil!$W$17:$W$22,1,0)),1,0)</f>
        <v>0</v>
      </c>
      <c r="HA104" s="158">
        <f>IF(ISERROR(VLOOKUP(CX104,Accueil!$W$17:$W$22,1,0)),1,0)</f>
        <v>0</v>
      </c>
      <c r="HB104" s="158">
        <f>IF(ISERROR(VLOOKUP(CY104,Accueil!$W$17:$W$22,1,0)),1,0)</f>
        <v>0</v>
      </c>
      <c r="HC104" s="158">
        <f>IF(ISERROR(VLOOKUP(CZ104,Accueil!$W$17:$W$22,1,0)),1,0)</f>
        <v>0</v>
      </c>
      <c r="HD104" s="158">
        <f>IF(ISERROR(VLOOKUP(DA104,Accueil!$W$17:$W$22,1,0)),1,0)</f>
        <v>0</v>
      </c>
    </row>
    <row r="105" spans="1:212" ht="12.75" customHeight="1">
      <c r="A105" s="360"/>
      <c r="B105" s="12">
        <v>97</v>
      </c>
      <c r="C105" s="26" t="str">
        <f>IF(Accueil!E109="","",Accueil!E109)</f>
        <v/>
      </c>
      <c r="D105" s="27" t="str">
        <f>IF(Accueil!F109="","",Accueil!F109)</f>
        <v/>
      </c>
      <c r="E105" s="83" t="str">
        <f t="shared" si="6"/>
        <v/>
      </c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  <c r="AV105" s="244"/>
      <c r="AW105" s="244"/>
      <c r="AX105" s="244"/>
      <c r="AY105" s="244"/>
      <c r="AZ105" s="244"/>
      <c r="BA105" s="244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12">
        <v>97</v>
      </c>
      <c r="DC105" s="11" t="str">
        <f>IF(D105="","",COUNTIF(F105:DA105,Accueil!$AB$28)&amp;" / "&amp;COUNTIF($F$8:$DA$8,"&gt;0")-(COUNTIF(F105:DA105,Accueil!$AG$26)))</f>
        <v/>
      </c>
      <c r="DD105" s="110" t="str">
        <f>IF(D105="","",COUNTIF(F105:DA105,Accueil!$AB$26))</f>
        <v/>
      </c>
      <c r="DE105" s="110" t="str">
        <f>IF(D105="","",IF(COUNTIF($F$8:$DA$8,"&gt;=0")-(COUNTIF(G105:DB105,Accueil!$AG$26))&lt;0,0,COUNTIF($F$8:$DA$8,"&gt;=0")-(COUNTIF(G105:DB105,Accueil!$AG$26))))</f>
        <v/>
      </c>
      <c r="DF105" s="11" t="str">
        <f t="shared" si="7"/>
        <v/>
      </c>
      <c r="DG105" s="29" t="str">
        <f t="shared" si="8"/>
        <v/>
      </c>
      <c r="DH105" s="158">
        <f t="shared" si="9"/>
        <v>0</v>
      </c>
      <c r="DI105" s="158">
        <f>IF(ISERROR(VLOOKUP(F105,Accueil!$W$17:$W$22,1,0)),1,0)</f>
        <v>0</v>
      </c>
      <c r="DJ105" s="158">
        <f>IF(ISERROR(VLOOKUP(G105,Accueil!$W$17:$W$22,1,0)),1,0)</f>
        <v>0</v>
      </c>
      <c r="DK105" s="158">
        <f>IF(ISERROR(VLOOKUP(H105,Accueil!$W$17:$W$22,1,0)),1,0)</f>
        <v>0</v>
      </c>
      <c r="DL105" s="158">
        <f>IF(ISERROR(VLOOKUP(I105,Accueil!$W$17:$W$22,1,0)),1,0)</f>
        <v>0</v>
      </c>
      <c r="DM105" s="158">
        <f>IF(ISERROR(VLOOKUP(J105,Accueil!$W$17:$W$22,1,0)),1,0)</f>
        <v>0</v>
      </c>
      <c r="DN105" s="158">
        <f>IF(ISERROR(VLOOKUP(K105,Accueil!$W$17:$W$22,1,0)),1,0)</f>
        <v>0</v>
      </c>
      <c r="DO105" s="158">
        <f>IF(ISERROR(VLOOKUP(L105,Accueil!$W$17:$W$22,1,0)),1,0)</f>
        <v>0</v>
      </c>
      <c r="DP105" s="158">
        <f>IF(ISERROR(VLOOKUP(M105,Accueil!$W$17:$W$22,1,0)),1,0)</f>
        <v>0</v>
      </c>
      <c r="DQ105" s="158">
        <f>IF(ISERROR(VLOOKUP(N105,Accueil!$W$17:$W$22,1,0)),1,0)</f>
        <v>0</v>
      </c>
      <c r="DR105" s="158">
        <f>IF(ISERROR(VLOOKUP(O105,Accueil!$W$17:$W$22,1,0)),1,0)</f>
        <v>0</v>
      </c>
      <c r="DS105" s="158">
        <f>IF(ISERROR(VLOOKUP(P105,Accueil!$W$17:$W$22,1,0)),1,0)</f>
        <v>0</v>
      </c>
      <c r="DT105" s="158">
        <f>IF(ISERROR(VLOOKUP(Q105,Accueil!$W$17:$W$22,1,0)),1,0)</f>
        <v>0</v>
      </c>
      <c r="DU105" s="158">
        <f>IF(ISERROR(VLOOKUP(R105,Accueil!$W$17:$W$22,1,0)),1,0)</f>
        <v>0</v>
      </c>
      <c r="DV105" s="158">
        <f>IF(ISERROR(VLOOKUP(S105,Accueil!$W$17:$W$22,1,0)),1,0)</f>
        <v>0</v>
      </c>
      <c r="DW105" s="158">
        <f>IF(ISERROR(VLOOKUP(T105,Accueil!$W$17:$W$22,1,0)),1,0)</f>
        <v>0</v>
      </c>
      <c r="DX105" s="158">
        <f>IF(ISERROR(VLOOKUP(U105,Accueil!$W$17:$W$22,1,0)),1,0)</f>
        <v>0</v>
      </c>
      <c r="DY105" s="158">
        <f>IF(ISERROR(VLOOKUP(V105,Accueil!$W$17:$W$22,1,0)),1,0)</f>
        <v>0</v>
      </c>
      <c r="DZ105" s="158">
        <f>IF(ISERROR(VLOOKUP(W105,Accueil!$W$17:$W$22,1,0)),1,0)</f>
        <v>0</v>
      </c>
      <c r="EA105" s="158">
        <f>IF(ISERROR(VLOOKUP(X105,Accueil!$W$17:$W$22,1,0)),1,0)</f>
        <v>0</v>
      </c>
      <c r="EB105" s="158">
        <f>IF(ISERROR(VLOOKUP(Y105,Accueil!$W$17:$W$22,1,0)),1,0)</f>
        <v>0</v>
      </c>
      <c r="EC105" s="158">
        <f>IF(ISERROR(VLOOKUP(Z105,Accueil!$W$17:$W$22,1,0)),1,0)</f>
        <v>0</v>
      </c>
      <c r="ED105" s="158">
        <f>IF(ISERROR(VLOOKUP(AA105,Accueil!$W$17:$W$22,1,0)),1,0)</f>
        <v>0</v>
      </c>
      <c r="EE105" s="158">
        <f>IF(ISERROR(VLOOKUP(AB105,Accueil!$W$17:$W$22,1,0)),1,0)</f>
        <v>0</v>
      </c>
      <c r="EF105" s="158">
        <f>IF(ISERROR(VLOOKUP(AC105,Accueil!$W$17:$W$22,1,0)),1,0)</f>
        <v>0</v>
      </c>
      <c r="EG105" s="158">
        <f>IF(ISERROR(VLOOKUP(AD105,Accueil!$W$17:$W$22,1,0)),1,0)</f>
        <v>0</v>
      </c>
      <c r="EH105" s="158">
        <f>IF(ISERROR(VLOOKUP(AE105,Accueil!$W$17:$W$22,1,0)),1,0)</f>
        <v>0</v>
      </c>
      <c r="EI105" s="158">
        <f>IF(ISERROR(VLOOKUP(AF105,Accueil!$W$17:$W$22,1,0)),1,0)</f>
        <v>0</v>
      </c>
      <c r="EJ105" s="158">
        <f>IF(ISERROR(VLOOKUP(AG105,Accueil!$W$17:$W$22,1,0)),1,0)</f>
        <v>0</v>
      </c>
      <c r="EK105" s="158">
        <f>IF(ISERROR(VLOOKUP(AH105,Accueil!$W$17:$W$22,1,0)),1,0)</f>
        <v>0</v>
      </c>
      <c r="EL105" s="158">
        <f>IF(ISERROR(VLOOKUP(AI105,Accueil!$W$17:$W$22,1,0)),1,0)</f>
        <v>0</v>
      </c>
      <c r="EM105" s="158">
        <f>IF(ISERROR(VLOOKUP(AJ105,Accueil!$W$17:$W$22,1,0)),1,0)</f>
        <v>0</v>
      </c>
      <c r="EN105" s="158">
        <f>IF(ISERROR(VLOOKUP(AK105,Accueil!$W$17:$W$22,1,0)),1,0)</f>
        <v>0</v>
      </c>
      <c r="EO105" s="158">
        <f>IF(ISERROR(VLOOKUP(AL105,Accueil!$W$17:$W$22,1,0)),1,0)</f>
        <v>0</v>
      </c>
      <c r="EP105" s="158">
        <f>IF(ISERROR(VLOOKUP(AM105,Accueil!$W$17:$W$22,1,0)),1,0)</f>
        <v>0</v>
      </c>
      <c r="EQ105" s="158">
        <f>IF(ISERROR(VLOOKUP(AN105,Accueil!$W$17:$W$22,1,0)),1,0)</f>
        <v>0</v>
      </c>
      <c r="ER105" s="158">
        <f>IF(ISERROR(VLOOKUP(AO105,Accueil!$W$17:$W$22,1,0)),1,0)</f>
        <v>0</v>
      </c>
      <c r="ES105" s="158">
        <f>IF(ISERROR(VLOOKUP(AP105,Accueil!$W$17:$W$22,1,0)),1,0)</f>
        <v>0</v>
      </c>
      <c r="ET105" s="158">
        <f>IF(ISERROR(VLOOKUP(AQ105,Accueil!$W$17:$W$22,1,0)),1,0)</f>
        <v>0</v>
      </c>
      <c r="EU105" s="158">
        <f>IF(ISERROR(VLOOKUP(AR105,Accueil!$W$17:$W$22,1,0)),1,0)</f>
        <v>0</v>
      </c>
      <c r="EV105" s="158">
        <f>IF(ISERROR(VLOOKUP(AS105,Accueil!$W$17:$W$22,1,0)),1,0)</f>
        <v>0</v>
      </c>
      <c r="EW105" s="158">
        <f>IF(ISERROR(VLOOKUP(AT105,Accueil!$W$17:$W$22,1,0)),1,0)</f>
        <v>0</v>
      </c>
      <c r="EX105" s="158">
        <f>IF(ISERROR(VLOOKUP(AU105,Accueil!$W$17:$W$22,1,0)),1,0)</f>
        <v>0</v>
      </c>
      <c r="EY105" s="158">
        <f>IF(ISERROR(VLOOKUP(AV105,Accueil!$W$17:$W$22,1,0)),1,0)</f>
        <v>0</v>
      </c>
      <c r="EZ105" s="158">
        <f>IF(ISERROR(VLOOKUP(AW105,Accueil!$W$17:$W$22,1,0)),1,0)</f>
        <v>0</v>
      </c>
      <c r="FA105" s="158">
        <f>IF(ISERROR(VLOOKUP(AX105,Accueil!$W$17:$W$22,1,0)),1,0)</f>
        <v>0</v>
      </c>
      <c r="FB105" s="158">
        <f>IF(ISERROR(VLOOKUP(AY105,Accueil!$W$17:$W$22,1,0)),1,0)</f>
        <v>0</v>
      </c>
      <c r="FC105" s="158">
        <f>IF(ISERROR(VLOOKUP(AZ105,Accueil!$W$17:$W$22,1,0)),1,0)</f>
        <v>0</v>
      </c>
      <c r="FD105" s="158">
        <f>IF(ISERROR(VLOOKUP(BA105,Accueil!$W$17:$W$22,1,0)),1,0)</f>
        <v>0</v>
      </c>
      <c r="FE105" s="158">
        <f>IF(ISERROR(VLOOKUP(BB105,Accueil!$W$17:$W$22,1,0)),1,0)</f>
        <v>0</v>
      </c>
      <c r="FF105" s="158">
        <f>IF(ISERROR(VLOOKUP(BC105,Accueil!$W$17:$W$22,1,0)),1,0)</f>
        <v>0</v>
      </c>
      <c r="FG105" s="158">
        <f>IF(ISERROR(VLOOKUP(BD105,Accueil!$W$17:$W$22,1,0)),1,0)</f>
        <v>0</v>
      </c>
      <c r="FH105" s="158">
        <f>IF(ISERROR(VLOOKUP(BE105,Accueil!$W$17:$W$22,1,0)),1,0)</f>
        <v>0</v>
      </c>
      <c r="FI105" s="158">
        <f>IF(ISERROR(VLOOKUP(BF105,Accueil!$W$17:$W$22,1,0)),1,0)</f>
        <v>0</v>
      </c>
      <c r="FJ105" s="158">
        <f>IF(ISERROR(VLOOKUP(BG105,Accueil!$W$17:$W$22,1,0)),1,0)</f>
        <v>0</v>
      </c>
      <c r="FK105" s="158">
        <f>IF(ISERROR(VLOOKUP(BH105,Accueil!$W$17:$W$22,1,0)),1,0)</f>
        <v>0</v>
      </c>
      <c r="FL105" s="158">
        <f>IF(ISERROR(VLOOKUP(BI105,Accueil!$W$17:$W$22,1,0)),1,0)</f>
        <v>0</v>
      </c>
      <c r="FM105" s="158">
        <f>IF(ISERROR(VLOOKUP(BJ105,Accueil!$W$17:$W$22,1,0)),1,0)</f>
        <v>0</v>
      </c>
      <c r="FN105" s="158">
        <f>IF(ISERROR(VLOOKUP(BK105,Accueil!$W$17:$W$22,1,0)),1,0)</f>
        <v>0</v>
      </c>
      <c r="FO105" s="158">
        <f>IF(ISERROR(VLOOKUP(BL105,Accueil!$W$17:$W$22,1,0)),1,0)</f>
        <v>0</v>
      </c>
      <c r="FP105" s="158">
        <f>IF(ISERROR(VLOOKUP(BM105,Accueil!$W$17:$W$22,1,0)),1,0)</f>
        <v>0</v>
      </c>
      <c r="FQ105" s="158">
        <f>IF(ISERROR(VLOOKUP(BN105,Accueil!$W$17:$W$22,1,0)),1,0)</f>
        <v>0</v>
      </c>
      <c r="FR105" s="158">
        <f>IF(ISERROR(VLOOKUP(BO105,Accueil!$W$17:$W$22,1,0)),1,0)</f>
        <v>0</v>
      </c>
      <c r="FS105" s="158">
        <f>IF(ISERROR(VLOOKUP(BP105,Accueil!$W$17:$W$22,1,0)),1,0)</f>
        <v>0</v>
      </c>
      <c r="FT105" s="158">
        <f>IF(ISERROR(VLOOKUP(BQ105,Accueil!$W$17:$W$22,1,0)),1,0)</f>
        <v>0</v>
      </c>
      <c r="FU105" s="158">
        <f>IF(ISERROR(VLOOKUP(BR105,Accueil!$W$17:$W$22,1,0)),1,0)</f>
        <v>0</v>
      </c>
      <c r="FV105" s="158">
        <f>IF(ISERROR(VLOOKUP(BS105,Accueil!$W$17:$W$22,1,0)),1,0)</f>
        <v>0</v>
      </c>
      <c r="FW105" s="158">
        <f>IF(ISERROR(VLOOKUP(BT105,Accueil!$W$17:$W$22,1,0)),1,0)</f>
        <v>0</v>
      </c>
      <c r="FX105" s="158">
        <f>IF(ISERROR(VLOOKUP(BU105,Accueil!$W$17:$W$22,1,0)),1,0)</f>
        <v>0</v>
      </c>
      <c r="FY105" s="158">
        <f>IF(ISERROR(VLOOKUP(BV105,Accueil!$W$17:$W$22,1,0)),1,0)</f>
        <v>0</v>
      </c>
      <c r="FZ105" s="158">
        <f>IF(ISERROR(VLOOKUP(BW105,Accueil!$W$17:$W$22,1,0)),1,0)</f>
        <v>0</v>
      </c>
      <c r="GA105" s="158">
        <f>IF(ISERROR(VLOOKUP(BX105,Accueil!$W$17:$W$22,1,0)),1,0)</f>
        <v>0</v>
      </c>
      <c r="GB105" s="158">
        <f>IF(ISERROR(VLOOKUP(BY105,Accueil!$W$17:$W$22,1,0)),1,0)</f>
        <v>0</v>
      </c>
      <c r="GC105" s="158">
        <f>IF(ISERROR(VLOOKUP(BZ105,Accueil!$W$17:$W$22,1,0)),1,0)</f>
        <v>0</v>
      </c>
      <c r="GD105" s="158">
        <f>IF(ISERROR(VLOOKUP(CA105,Accueil!$W$17:$W$22,1,0)),1,0)</f>
        <v>0</v>
      </c>
      <c r="GE105" s="158">
        <f>IF(ISERROR(VLOOKUP(CB105,Accueil!$W$17:$W$22,1,0)),1,0)</f>
        <v>0</v>
      </c>
      <c r="GF105" s="158">
        <f>IF(ISERROR(VLOOKUP(CC105,Accueil!$W$17:$W$22,1,0)),1,0)</f>
        <v>0</v>
      </c>
      <c r="GG105" s="158">
        <f>IF(ISERROR(VLOOKUP(CD105,Accueil!$W$17:$W$22,1,0)),1,0)</f>
        <v>0</v>
      </c>
      <c r="GH105" s="158">
        <f>IF(ISERROR(VLOOKUP(CE105,Accueil!$W$17:$W$22,1,0)),1,0)</f>
        <v>0</v>
      </c>
      <c r="GI105" s="158">
        <f>IF(ISERROR(VLOOKUP(CF105,Accueil!$W$17:$W$22,1,0)),1,0)</f>
        <v>0</v>
      </c>
      <c r="GJ105" s="158">
        <f>IF(ISERROR(VLOOKUP(CG105,Accueil!$W$17:$W$22,1,0)),1,0)</f>
        <v>0</v>
      </c>
      <c r="GK105" s="158">
        <f>IF(ISERROR(VLOOKUP(CH105,Accueil!$W$17:$W$22,1,0)),1,0)</f>
        <v>0</v>
      </c>
      <c r="GL105" s="158">
        <f>IF(ISERROR(VLOOKUP(CI105,Accueil!$W$17:$W$22,1,0)),1,0)</f>
        <v>0</v>
      </c>
      <c r="GM105" s="158">
        <f>IF(ISERROR(VLOOKUP(CJ105,Accueil!$W$17:$W$22,1,0)),1,0)</f>
        <v>0</v>
      </c>
      <c r="GN105" s="158">
        <f>IF(ISERROR(VLOOKUP(CK105,Accueil!$W$17:$W$22,1,0)),1,0)</f>
        <v>0</v>
      </c>
      <c r="GO105" s="158">
        <f>IF(ISERROR(VLOOKUP(CL105,Accueil!$W$17:$W$22,1,0)),1,0)</f>
        <v>0</v>
      </c>
      <c r="GP105" s="158">
        <f>IF(ISERROR(VLOOKUP(CM105,Accueil!$W$17:$W$22,1,0)),1,0)</f>
        <v>0</v>
      </c>
      <c r="GQ105" s="158">
        <f>IF(ISERROR(VLOOKUP(CN105,Accueil!$W$17:$W$22,1,0)),1,0)</f>
        <v>0</v>
      </c>
      <c r="GR105" s="158">
        <f>IF(ISERROR(VLOOKUP(CO105,Accueil!$W$17:$W$22,1,0)),1,0)</f>
        <v>0</v>
      </c>
      <c r="GS105" s="158">
        <f>IF(ISERROR(VLOOKUP(CP105,Accueil!$W$17:$W$22,1,0)),1,0)</f>
        <v>0</v>
      </c>
      <c r="GT105" s="158">
        <f>IF(ISERROR(VLOOKUP(CQ105,Accueil!$W$17:$W$22,1,0)),1,0)</f>
        <v>0</v>
      </c>
      <c r="GU105" s="158">
        <f>IF(ISERROR(VLOOKUP(CR105,Accueil!$W$17:$W$22,1,0)),1,0)</f>
        <v>0</v>
      </c>
      <c r="GV105" s="158">
        <f>IF(ISERROR(VLOOKUP(CS105,Accueil!$W$17:$W$22,1,0)),1,0)</f>
        <v>0</v>
      </c>
      <c r="GW105" s="158">
        <f>IF(ISERROR(VLOOKUP(CT105,Accueil!$W$17:$W$22,1,0)),1,0)</f>
        <v>0</v>
      </c>
      <c r="GX105" s="158">
        <f>IF(ISERROR(VLOOKUP(CU105,Accueil!$W$17:$W$22,1,0)),1,0)</f>
        <v>0</v>
      </c>
      <c r="GY105" s="158">
        <f>IF(ISERROR(VLOOKUP(CV105,Accueil!$W$17:$W$22,1,0)),1,0)</f>
        <v>0</v>
      </c>
      <c r="GZ105" s="158">
        <f>IF(ISERROR(VLOOKUP(CW105,Accueil!$W$17:$W$22,1,0)),1,0)</f>
        <v>0</v>
      </c>
      <c r="HA105" s="158">
        <f>IF(ISERROR(VLOOKUP(CX105,Accueil!$W$17:$W$22,1,0)),1,0)</f>
        <v>0</v>
      </c>
      <c r="HB105" s="158">
        <f>IF(ISERROR(VLOOKUP(CY105,Accueil!$W$17:$W$22,1,0)),1,0)</f>
        <v>0</v>
      </c>
      <c r="HC105" s="158">
        <f>IF(ISERROR(VLOOKUP(CZ105,Accueil!$W$17:$W$22,1,0)),1,0)</f>
        <v>0</v>
      </c>
      <c r="HD105" s="158">
        <f>IF(ISERROR(VLOOKUP(DA105,Accueil!$W$17:$W$22,1,0)),1,0)</f>
        <v>0</v>
      </c>
    </row>
    <row r="106" spans="1:212" ht="12.75" customHeight="1">
      <c r="A106" s="360"/>
      <c r="B106" s="12">
        <v>98</v>
      </c>
      <c r="C106" s="26" t="str">
        <f>IF(Accueil!E110="","",Accueil!E110)</f>
        <v/>
      </c>
      <c r="D106" s="27" t="str">
        <f>IF(Accueil!F110="","",Accueil!F110)</f>
        <v/>
      </c>
      <c r="E106" s="83" t="str">
        <f t="shared" si="6"/>
        <v/>
      </c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  <c r="AV106" s="244"/>
      <c r="AW106" s="244"/>
      <c r="AX106" s="244"/>
      <c r="AY106" s="244"/>
      <c r="AZ106" s="244"/>
      <c r="BA106" s="244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12">
        <v>98</v>
      </c>
      <c r="DC106" s="11" t="str">
        <f>IF(D106="","",COUNTIF(F106:DA106,Accueil!$AB$28)&amp;" / "&amp;COUNTIF($F$8:$DA$8,"&gt;0")-(COUNTIF(F106:DA106,Accueil!$AG$26)))</f>
        <v/>
      </c>
      <c r="DD106" s="110" t="str">
        <f>IF(D106="","",COUNTIF(F106:DA106,Accueil!$AB$26))</f>
        <v/>
      </c>
      <c r="DE106" s="110" t="str">
        <f>IF(D106="","",IF(COUNTIF($F$8:$DA$8,"&gt;=0")-(COUNTIF(G106:DB106,Accueil!$AG$26))&lt;0,0,COUNTIF($F$8:$DA$8,"&gt;=0")-(COUNTIF(G106:DB106,Accueil!$AG$26))))</f>
        <v/>
      </c>
      <c r="DF106" s="11" t="str">
        <f t="shared" si="7"/>
        <v/>
      </c>
      <c r="DG106" s="29" t="str">
        <f t="shared" si="8"/>
        <v/>
      </c>
      <c r="DH106" s="158">
        <f t="shared" si="9"/>
        <v>0</v>
      </c>
      <c r="DI106" s="158">
        <f>IF(ISERROR(VLOOKUP(F106,Accueil!$W$17:$W$22,1,0)),1,0)</f>
        <v>0</v>
      </c>
      <c r="DJ106" s="158">
        <f>IF(ISERROR(VLOOKUP(G106,Accueil!$W$17:$W$22,1,0)),1,0)</f>
        <v>0</v>
      </c>
      <c r="DK106" s="158">
        <f>IF(ISERROR(VLOOKUP(H106,Accueil!$W$17:$W$22,1,0)),1,0)</f>
        <v>0</v>
      </c>
      <c r="DL106" s="158">
        <f>IF(ISERROR(VLOOKUP(I106,Accueil!$W$17:$W$22,1,0)),1,0)</f>
        <v>0</v>
      </c>
      <c r="DM106" s="158">
        <f>IF(ISERROR(VLOOKUP(J106,Accueil!$W$17:$W$22,1,0)),1,0)</f>
        <v>0</v>
      </c>
      <c r="DN106" s="158">
        <f>IF(ISERROR(VLOOKUP(K106,Accueil!$W$17:$W$22,1,0)),1,0)</f>
        <v>0</v>
      </c>
      <c r="DO106" s="158">
        <f>IF(ISERROR(VLOOKUP(L106,Accueil!$W$17:$W$22,1,0)),1,0)</f>
        <v>0</v>
      </c>
      <c r="DP106" s="158">
        <f>IF(ISERROR(VLOOKUP(M106,Accueil!$W$17:$W$22,1,0)),1,0)</f>
        <v>0</v>
      </c>
      <c r="DQ106" s="158">
        <f>IF(ISERROR(VLOOKUP(N106,Accueil!$W$17:$W$22,1,0)),1,0)</f>
        <v>0</v>
      </c>
      <c r="DR106" s="158">
        <f>IF(ISERROR(VLOOKUP(O106,Accueil!$W$17:$W$22,1,0)),1,0)</f>
        <v>0</v>
      </c>
      <c r="DS106" s="158">
        <f>IF(ISERROR(VLOOKUP(P106,Accueil!$W$17:$W$22,1,0)),1,0)</f>
        <v>0</v>
      </c>
      <c r="DT106" s="158">
        <f>IF(ISERROR(VLOOKUP(Q106,Accueil!$W$17:$W$22,1,0)),1,0)</f>
        <v>0</v>
      </c>
      <c r="DU106" s="158">
        <f>IF(ISERROR(VLOOKUP(R106,Accueil!$W$17:$W$22,1,0)),1,0)</f>
        <v>0</v>
      </c>
      <c r="DV106" s="158">
        <f>IF(ISERROR(VLOOKUP(S106,Accueil!$W$17:$W$22,1,0)),1,0)</f>
        <v>0</v>
      </c>
      <c r="DW106" s="158">
        <f>IF(ISERROR(VLOOKUP(T106,Accueil!$W$17:$W$22,1,0)),1,0)</f>
        <v>0</v>
      </c>
      <c r="DX106" s="158">
        <f>IF(ISERROR(VLOOKUP(U106,Accueil!$W$17:$W$22,1,0)),1,0)</f>
        <v>0</v>
      </c>
      <c r="DY106" s="158">
        <f>IF(ISERROR(VLOOKUP(V106,Accueil!$W$17:$W$22,1,0)),1,0)</f>
        <v>0</v>
      </c>
      <c r="DZ106" s="158">
        <f>IF(ISERROR(VLOOKUP(W106,Accueil!$W$17:$W$22,1,0)),1,0)</f>
        <v>0</v>
      </c>
      <c r="EA106" s="158">
        <f>IF(ISERROR(VLOOKUP(X106,Accueil!$W$17:$W$22,1,0)),1,0)</f>
        <v>0</v>
      </c>
      <c r="EB106" s="158">
        <f>IF(ISERROR(VLOOKUP(Y106,Accueil!$W$17:$W$22,1,0)),1,0)</f>
        <v>0</v>
      </c>
      <c r="EC106" s="158">
        <f>IF(ISERROR(VLOOKUP(Z106,Accueil!$W$17:$W$22,1,0)),1,0)</f>
        <v>0</v>
      </c>
      <c r="ED106" s="158">
        <f>IF(ISERROR(VLOOKUP(AA106,Accueil!$W$17:$W$22,1,0)),1,0)</f>
        <v>0</v>
      </c>
      <c r="EE106" s="158">
        <f>IF(ISERROR(VLOOKUP(AB106,Accueil!$W$17:$W$22,1,0)),1,0)</f>
        <v>0</v>
      </c>
      <c r="EF106" s="158">
        <f>IF(ISERROR(VLOOKUP(AC106,Accueil!$W$17:$W$22,1,0)),1,0)</f>
        <v>0</v>
      </c>
      <c r="EG106" s="158">
        <f>IF(ISERROR(VLOOKUP(AD106,Accueil!$W$17:$W$22,1,0)),1,0)</f>
        <v>0</v>
      </c>
      <c r="EH106" s="158">
        <f>IF(ISERROR(VLOOKUP(AE106,Accueil!$W$17:$W$22,1,0)),1,0)</f>
        <v>0</v>
      </c>
      <c r="EI106" s="158">
        <f>IF(ISERROR(VLOOKUP(AF106,Accueil!$W$17:$W$22,1,0)),1,0)</f>
        <v>0</v>
      </c>
      <c r="EJ106" s="158">
        <f>IF(ISERROR(VLOOKUP(AG106,Accueil!$W$17:$W$22,1,0)),1,0)</f>
        <v>0</v>
      </c>
      <c r="EK106" s="158">
        <f>IF(ISERROR(VLOOKUP(AH106,Accueil!$W$17:$W$22,1,0)),1,0)</f>
        <v>0</v>
      </c>
      <c r="EL106" s="158">
        <f>IF(ISERROR(VLOOKUP(AI106,Accueil!$W$17:$W$22,1,0)),1,0)</f>
        <v>0</v>
      </c>
      <c r="EM106" s="158">
        <f>IF(ISERROR(VLOOKUP(AJ106,Accueil!$W$17:$W$22,1,0)),1,0)</f>
        <v>0</v>
      </c>
      <c r="EN106" s="158">
        <f>IF(ISERROR(VLOOKUP(AK106,Accueil!$W$17:$W$22,1,0)),1,0)</f>
        <v>0</v>
      </c>
      <c r="EO106" s="158">
        <f>IF(ISERROR(VLOOKUP(AL106,Accueil!$W$17:$W$22,1,0)),1,0)</f>
        <v>0</v>
      </c>
      <c r="EP106" s="158">
        <f>IF(ISERROR(VLOOKUP(AM106,Accueil!$W$17:$W$22,1,0)),1,0)</f>
        <v>0</v>
      </c>
      <c r="EQ106" s="158">
        <f>IF(ISERROR(VLOOKUP(AN106,Accueil!$W$17:$W$22,1,0)),1,0)</f>
        <v>0</v>
      </c>
      <c r="ER106" s="158">
        <f>IF(ISERROR(VLOOKUP(AO106,Accueil!$W$17:$W$22,1,0)),1,0)</f>
        <v>0</v>
      </c>
      <c r="ES106" s="158">
        <f>IF(ISERROR(VLOOKUP(AP106,Accueil!$W$17:$W$22,1,0)),1,0)</f>
        <v>0</v>
      </c>
      <c r="ET106" s="158">
        <f>IF(ISERROR(VLOOKUP(AQ106,Accueil!$W$17:$W$22,1,0)),1,0)</f>
        <v>0</v>
      </c>
      <c r="EU106" s="158">
        <f>IF(ISERROR(VLOOKUP(AR106,Accueil!$W$17:$W$22,1,0)),1,0)</f>
        <v>0</v>
      </c>
      <c r="EV106" s="158">
        <f>IF(ISERROR(VLOOKUP(AS106,Accueil!$W$17:$W$22,1,0)),1,0)</f>
        <v>0</v>
      </c>
      <c r="EW106" s="158">
        <f>IF(ISERROR(VLOOKUP(AT106,Accueil!$W$17:$W$22,1,0)),1,0)</f>
        <v>0</v>
      </c>
      <c r="EX106" s="158">
        <f>IF(ISERROR(VLOOKUP(AU106,Accueil!$W$17:$W$22,1,0)),1,0)</f>
        <v>0</v>
      </c>
      <c r="EY106" s="158">
        <f>IF(ISERROR(VLOOKUP(AV106,Accueil!$W$17:$W$22,1,0)),1,0)</f>
        <v>0</v>
      </c>
      <c r="EZ106" s="158">
        <f>IF(ISERROR(VLOOKUP(AW106,Accueil!$W$17:$W$22,1,0)),1,0)</f>
        <v>0</v>
      </c>
      <c r="FA106" s="158">
        <f>IF(ISERROR(VLOOKUP(AX106,Accueil!$W$17:$W$22,1,0)),1,0)</f>
        <v>0</v>
      </c>
      <c r="FB106" s="158">
        <f>IF(ISERROR(VLOOKUP(AY106,Accueil!$W$17:$W$22,1,0)),1,0)</f>
        <v>0</v>
      </c>
      <c r="FC106" s="158">
        <f>IF(ISERROR(VLOOKUP(AZ106,Accueil!$W$17:$W$22,1,0)),1,0)</f>
        <v>0</v>
      </c>
      <c r="FD106" s="158">
        <f>IF(ISERROR(VLOOKUP(BA106,Accueil!$W$17:$W$22,1,0)),1,0)</f>
        <v>0</v>
      </c>
      <c r="FE106" s="158">
        <f>IF(ISERROR(VLOOKUP(BB106,Accueil!$W$17:$W$22,1,0)),1,0)</f>
        <v>0</v>
      </c>
      <c r="FF106" s="158">
        <f>IF(ISERROR(VLOOKUP(BC106,Accueil!$W$17:$W$22,1,0)),1,0)</f>
        <v>0</v>
      </c>
      <c r="FG106" s="158">
        <f>IF(ISERROR(VLOOKUP(BD106,Accueil!$W$17:$W$22,1,0)),1,0)</f>
        <v>0</v>
      </c>
      <c r="FH106" s="158">
        <f>IF(ISERROR(VLOOKUP(BE106,Accueil!$W$17:$W$22,1,0)),1,0)</f>
        <v>0</v>
      </c>
      <c r="FI106" s="158">
        <f>IF(ISERROR(VLOOKUP(BF106,Accueil!$W$17:$W$22,1,0)),1,0)</f>
        <v>0</v>
      </c>
      <c r="FJ106" s="158">
        <f>IF(ISERROR(VLOOKUP(BG106,Accueil!$W$17:$W$22,1,0)),1,0)</f>
        <v>0</v>
      </c>
      <c r="FK106" s="158">
        <f>IF(ISERROR(VLOOKUP(BH106,Accueil!$W$17:$W$22,1,0)),1,0)</f>
        <v>0</v>
      </c>
      <c r="FL106" s="158">
        <f>IF(ISERROR(VLOOKUP(BI106,Accueil!$W$17:$W$22,1,0)),1,0)</f>
        <v>0</v>
      </c>
      <c r="FM106" s="158">
        <f>IF(ISERROR(VLOOKUP(BJ106,Accueil!$W$17:$W$22,1,0)),1,0)</f>
        <v>0</v>
      </c>
      <c r="FN106" s="158">
        <f>IF(ISERROR(VLOOKUP(BK106,Accueil!$W$17:$W$22,1,0)),1,0)</f>
        <v>0</v>
      </c>
      <c r="FO106" s="158">
        <f>IF(ISERROR(VLOOKUP(BL106,Accueil!$W$17:$W$22,1,0)),1,0)</f>
        <v>0</v>
      </c>
      <c r="FP106" s="158">
        <f>IF(ISERROR(VLOOKUP(BM106,Accueil!$W$17:$W$22,1,0)),1,0)</f>
        <v>0</v>
      </c>
      <c r="FQ106" s="158">
        <f>IF(ISERROR(VLOOKUP(BN106,Accueil!$W$17:$W$22,1,0)),1,0)</f>
        <v>0</v>
      </c>
      <c r="FR106" s="158">
        <f>IF(ISERROR(VLOOKUP(BO106,Accueil!$W$17:$W$22,1,0)),1,0)</f>
        <v>0</v>
      </c>
      <c r="FS106" s="158">
        <f>IF(ISERROR(VLOOKUP(BP106,Accueil!$W$17:$W$22,1,0)),1,0)</f>
        <v>0</v>
      </c>
      <c r="FT106" s="158">
        <f>IF(ISERROR(VLOOKUP(BQ106,Accueil!$W$17:$W$22,1,0)),1,0)</f>
        <v>0</v>
      </c>
      <c r="FU106" s="158">
        <f>IF(ISERROR(VLOOKUP(BR106,Accueil!$W$17:$W$22,1,0)),1,0)</f>
        <v>0</v>
      </c>
      <c r="FV106" s="158">
        <f>IF(ISERROR(VLOOKUP(BS106,Accueil!$W$17:$W$22,1,0)),1,0)</f>
        <v>0</v>
      </c>
      <c r="FW106" s="158">
        <f>IF(ISERROR(VLOOKUP(BT106,Accueil!$W$17:$W$22,1,0)),1,0)</f>
        <v>0</v>
      </c>
      <c r="FX106" s="158">
        <f>IF(ISERROR(VLOOKUP(BU106,Accueil!$W$17:$W$22,1,0)),1,0)</f>
        <v>0</v>
      </c>
      <c r="FY106" s="158">
        <f>IF(ISERROR(VLOOKUP(BV106,Accueil!$W$17:$W$22,1,0)),1,0)</f>
        <v>0</v>
      </c>
      <c r="FZ106" s="158">
        <f>IF(ISERROR(VLOOKUP(BW106,Accueil!$W$17:$W$22,1,0)),1,0)</f>
        <v>0</v>
      </c>
      <c r="GA106" s="158">
        <f>IF(ISERROR(VLOOKUP(BX106,Accueil!$W$17:$W$22,1,0)),1,0)</f>
        <v>0</v>
      </c>
      <c r="GB106" s="158">
        <f>IF(ISERROR(VLOOKUP(BY106,Accueil!$W$17:$W$22,1,0)),1,0)</f>
        <v>0</v>
      </c>
      <c r="GC106" s="158">
        <f>IF(ISERROR(VLOOKUP(BZ106,Accueil!$W$17:$W$22,1,0)),1,0)</f>
        <v>0</v>
      </c>
      <c r="GD106" s="158">
        <f>IF(ISERROR(VLOOKUP(CA106,Accueil!$W$17:$W$22,1,0)),1,0)</f>
        <v>0</v>
      </c>
      <c r="GE106" s="158">
        <f>IF(ISERROR(VLOOKUP(CB106,Accueil!$W$17:$W$22,1,0)),1,0)</f>
        <v>0</v>
      </c>
      <c r="GF106" s="158">
        <f>IF(ISERROR(VLOOKUP(CC106,Accueil!$W$17:$W$22,1,0)),1,0)</f>
        <v>0</v>
      </c>
      <c r="GG106" s="158">
        <f>IF(ISERROR(VLOOKUP(CD106,Accueil!$W$17:$W$22,1,0)),1,0)</f>
        <v>0</v>
      </c>
      <c r="GH106" s="158">
        <f>IF(ISERROR(VLOOKUP(CE106,Accueil!$W$17:$W$22,1,0)),1,0)</f>
        <v>0</v>
      </c>
      <c r="GI106" s="158">
        <f>IF(ISERROR(VLOOKUP(CF106,Accueil!$W$17:$W$22,1,0)),1,0)</f>
        <v>0</v>
      </c>
      <c r="GJ106" s="158">
        <f>IF(ISERROR(VLOOKUP(CG106,Accueil!$W$17:$W$22,1,0)),1,0)</f>
        <v>0</v>
      </c>
      <c r="GK106" s="158">
        <f>IF(ISERROR(VLOOKUP(CH106,Accueil!$W$17:$W$22,1,0)),1,0)</f>
        <v>0</v>
      </c>
      <c r="GL106" s="158">
        <f>IF(ISERROR(VLOOKUP(CI106,Accueil!$W$17:$W$22,1,0)),1,0)</f>
        <v>0</v>
      </c>
      <c r="GM106" s="158">
        <f>IF(ISERROR(VLOOKUP(CJ106,Accueil!$W$17:$W$22,1,0)),1,0)</f>
        <v>0</v>
      </c>
      <c r="GN106" s="158">
        <f>IF(ISERROR(VLOOKUP(CK106,Accueil!$W$17:$W$22,1,0)),1,0)</f>
        <v>0</v>
      </c>
      <c r="GO106" s="158">
        <f>IF(ISERROR(VLOOKUP(CL106,Accueil!$W$17:$W$22,1,0)),1,0)</f>
        <v>0</v>
      </c>
      <c r="GP106" s="158">
        <f>IF(ISERROR(VLOOKUP(CM106,Accueil!$W$17:$W$22,1,0)),1,0)</f>
        <v>0</v>
      </c>
      <c r="GQ106" s="158">
        <f>IF(ISERROR(VLOOKUP(CN106,Accueil!$W$17:$W$22,1,0)),1,0)</f>
        <v>0</v>
      </c>
      <c r="GR106" s="158">
        <f>IF(ISERROR(VLOOKUP(CO106,Accueil!$W$17:$W$22,1,0)),1,0)</f>
        <v>0</v>
      </c>
      <c r="GS106" s="158">
        <f>IF(ISERROR(VLOOKUP(CP106,Accueil!$W$17:$W$22,1,0)),1,0)</f>
        <v>0</v>
      </c>
      <c r="GT106" s="158">
        <f>IF(ISERROR(VLOOKUP(CQ106,Accueil!$W$17:$W$22,1,0)),1,0)</f>
        <v>0</v>
      </c>
      <c r="GU106" s="158">
        <f>IF(ISERROR(VLOOKUP(CR106,Accueil!$W$17:$W$22,1,0)),1,0)</f>
        <v>0</v>
      </c>
      <c r="GV106" s="158">
        <f>IF(ISERROR(VLOOKUP(CS106,Accueil!$W$17:$W$22,1,0)),1,0)</f>
        <v>0</v>
      </c>
      <c r="GW106" s="158">
        <f>IF(ISERROR(VLOOKUP(CT106,Accueil!$W$17:$W$22,1,0)),1,0)</f>
        <v>0</v>
      </c>
      <c r="GX106" s="158">
        <f>IF(ISERROR(VLOOKUP(CU106,Accueil!$W$17:$W$22,1,0)),1,0)</f>
        <v>0</v>
      </c>
      <c r="GY106" s="158">
        <f>IF(ISERROR(VLOOKUP(CV106,Accueil!$W$17:$W$22,1,0)),1,0)</f>
        <v>0</v>
      </c>
      <c r="GZ106" s="158">
        <f>IF(ISERROR(VLOOKUP(CW106,Accueil!$W$17:$W$22,1,0)),1,0)</f>
        <v>0</v>
      </c>
      <c r="HA106" s="158">
        <f>IF(ISERROR(VLOOKUP(CX106,Accueil!$W$17:$W$22,1,0)),1,0)</f>
        <v>0</v>
      </c>
      <c r="HB106" s="158">
        <f>IF(ISERROR(VLOOKUP(CY106,Accueil!$W$17:$W$22,1,0)),1,0)</f>
        <v>0</v>
      </c>
      <c r="HC106" s="158">
        <f>IF(ISERROR(VLOOKUP(CZ106,Accueil!$W$17:$W$22,1,0)),1,0)</f>
        <v>0</v>
      </c>
      <c r="HD106" s="158">
        <f>IF(ISERROR(VLOOKUP(DA106,Accueil!$W$17:$W$22,1,0)),1,0)</f>
        <v>0</v>
      </c>
    </row>
    <row r="107" spans="1:212" ht="12.75" customHeight="1">
      <c r="A107" s="360"/>
      <c r="B107" s="12">
        <v>99</v>
      </c>
      <c r="C107" s="26" t="str">
        <f>IF(Accueil!E111="","",Accueil!E111)</f>
        <v/>
      </c>
      <c r="D107" s="27" t="str">
        <f>IF(Accueil!F111="","",Accueil!F111)</f>
        <v/>
      </c>
      <c r="E107" s="83" t="str">
        <f t="shared" si="6"/>
        <v/>
      </c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  <c r="AY107" s="244"/>
      <c r="AZ107" s="244"/>
      <c r="BA107" s="244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12">
        <v>99</v>
      </c>
      <c r="DC107" s="11" t="str">
        <f>IF(D107="","",COUNTIF(F107:DA107,Accueil!$AB$28)&amp;" / "&amp;COUNTIF($F$8:$DA$8,"&gt;0")-(COUNTIF(F107:DA107,Accueil!$AG$26)))</f>
        <v/>
      </c>
      <c r="DD107" s="110" t="str">
        <f>IF(D107="","",COUNTIF(F107:DA107,Accueil!$AB$26))</f>
        <v/>
      </c>
      <c r="DE107" s="110" t="str">
        <f>IF(D107="","",IF(COUNTIF($F$8:$DA$8,"&gt;=0")-(COUNTIF(G107:DB107,Accueil!$AG$26))&lt;0,0,COUNTIF($F$8:$DA$8,"&gt;=0")-(COUNTIF(G107:DB107,Accueil!$AG$26))))</f>
        <v/>
      </c>
      <c r="DF107" s="11" t="str">
        <f t="shared" si="7"/>
        <v/>
      </c>
      <c r="DG107" s="29" t="str">
        <f t="shared" si="8"/>
        <v/>
      </c>
      <c r="DH107" s="158">
        <f t="shared" si="9"/>
        <v>0</v>
      </c>
      <c r="DI107" s="158">
        <f>IF(ISERROR(VLOOKUP(F107,Accueil!$W$17:$W$22,1,0)),1,0)</f>
        <v>0</v>
      </c>
      <c r="DJ107" s="158">
        <f>IF(ISERROR(VLOOKUP(G107,Accueil!$W$17:$W$22,1,0)),1,0)</f>
        <v>0</v>
      </c>
      <c r="DK107" s="158">
        <f>IF(ISERROR(VLOOKUP(H107,Accueil!$W$17:$W$22,1,0)),1,0)</f>
        <v>0</v>
      </c>
      <c r="DL107" s="158">
        <f>IF(ISERROR(VLOOKUP(I107,Accueil!$W$17:$W$22,1,0)),1,0)</f>
        <v>0</v>
      </c>
      <c r="DM107" s="158">
        <f>IF(ISERROR(VLOOKUP(J107,Accueil!$W$17:$W$22,1,0)),1,0)</f>
        <v>0</v>
      </c>
      <c r="DN107" s="158">
        <f>IF(ISERROR(VLOOKUP(K107,Accueil!$W$17:$W$22,1,0)),1,0)</f>
        <v>0</v>
      </c>
      <c r="DO107" s="158">
        <f>IF(ISERROR(VLOOKUP(L107,Accueil!$W$17:$W$22,1,0)),1,0)</f>
        <v>0</v>
      </c>
      <c r="DP107" s="158">
        <f>IF(ISERROR(VLOOKUP(M107,Accueil!$W$17:$W$22,1,0)),1,0)</f>
        <v>0</v>
      </c>
      <c r="DQ107" s="158">
        <f>IF(ISERROR(VLOOKUP(N107,Accueil!$W$17:$W$22,1,0)),1,0)</f>
        <v>0</v>
      </c>
      <c r="DR107" s="158">
        <f>IF(ISERROR(VLOOKUP(O107,Accueil!$W$17:$W$22,1,0)),1,0)</f>
        <v>0</v>
      </c>
      <c r="DS107" s="158">
        <f>IF(ISERROR(VLOOKUP(P107,Accueil!$W$17:$W$22,1,0)),1,0)</f>
        <v>0</v>
      </c>
      <c r="DT107" s="158">
        <f>IF(ISERROR(VLOOKUP(Q107,Accueil!$W$17:$W$22,1,0)),1,0)</f>
        <v>0</v>
      </c>
      <c r="DU107" s="158">
        <f>IF(ISERROR(VLOOKUP(R107,Accueil!$W$17:$W$22,1,0)),1,0)</f>
        <v>0</v>
      </c>
      <c r="DV107" s="158">
        <f>IF(ISERROR(VLOOKUP(S107,Accueil!$W$17:$W$22,1,0)),1,0)</f>
        <v>0</v>
      </c>
      <c r="DW107" s="158">
        <f>IF(ISERROR(VLOOKUP(T107,Accueil!$W$17:$W$22,1,0)),1,0)</f>
        <v>0</v>
      </c>
      <c r="DX107" s="158">
        <f>IF(ISERROR(VLOOKUP(U107,Accueil!$W$17:$W$22,1,0)),1,0)</f>
        <v>0</v>
      </c>
      <c r="DY107" s="158">
        <f>IF(ISERROR(VLOOKUP(V107,Accueil!$W$17:$W$22,1,0)),1,0)</f>
        <v>0</v>
      </c>
      <c r="DZ107" s="158">
        <f>IF(ISERROR(VLOOKUP(W107,Accueil!$W$17:$W$22,1,0)),1,0)</f>
        <v>0</v>
      </c>
      <c r="EA107" s="158">
        <f>IF(ISERROR(VLOOKUP(X107,Accueil!$W$17:$W$22,1,0)),1,0)</f>
        <v>0</v>
      </c>
      <c r="EB107" s="158">
        <f>IF(ISERROR(VLOOKUP(Y107,Accueil!$W$17:$W$22,1,0)),1,0)</f>
        <v>0</v>
      </c>
      <c r="EC107" s="158">
        <f>IF(ISERROR(VLOOKUP(Z107,Accueil!$W$17:$W$22,1,0)),1,0)</f>
        <v>0</v>
      </c>
      <c r="ED107" s="158">
        <f>IF(ISERROR(VLOOKUP(AA107,Accueil!$W$17:$W$22,1,0)),1,0)</f>
        <v>0</v>
      </c>
      <c r="EE107" s="158">
        <f>IF(ISERROR(VLOOKUP(AB107,Accueil!$W$17:$W$22,1,0)),1,0)</f>
        <v>0</v>
      </c>
      <c r="EF107" s="158">
        <f>IF(ISERROR(VLOOKUP(AC107,Accueil!$W$17:$W$22,1,0)),1,0)</f>
        <v>0</v>
      </c>
      <c r="EG107" s="158">
        <f>IF(ISERROR(VLOOKUP(AD107,Accueil!$W$17:$W$22,1,0)),1,0)</f>
        <v>0</v>
      </c>
      <c r="EH107" s="158">
        <f>IF(ISERROR(VLOOKUP(AE107,Accueil!$W$17:$W$22,1,0)),1,0)</f>
        <v>0</v>
      </c>
      <c r="EI107" s="158">
        <f>IF(ISERROR(VLOOKUP(AF107,Accueil!$W$17:$W$22,1,0)),1,0)</f>
        <v>0</v>
      </c>
      <c r="EJ107" s="158">
        <f>IF(ISERROR(VLOOKUP(AG107,Accueil!$W$17:$W$22,1,0)),1,0)</f>
        <v>0</v>
      </c>
      <c r="EK107" s="158">
        <f>IF(ISERROR(VLOOKUP(AH107,Accueil!$W$17:$W$22,1,0)),1,0)</f>
        <v>0</v>
      </c>
      <c r="EL107" s="158">
        <f>IF(ISERROR(VLOOKUP(AI107,Accueil!$W$17:$W$22,1,0)),1,0)</f>
        <v>0</v>
      </c>
      <c r="EM107" s="158">
        <f>IF(ISERROR(VLOOKUP(AJ107,Accueil!$W$17:$W$22,1,0)),1,0)</f>
        <v>0</v>
      </c>
      <c r="EN107" s="158">
        <f>IF(ISERROR(VLOOKUP(AK107,Accueil!$W$17:$W$22,1,0)),1,0)</f>
        <v>0</v>
      </c>
      <c r="EO107" s="158">
        <f>IF(ISERROR(VLOOKUP(AL107,Accueil!$W$17:$W$22,1,0)),1,0)</f>
        <v>0</v>
      </c>
      <c r="EP107" s="158">
        <f>IF(ISERROR(VLOOKUP(AM107,Accueil!$W$17:$W$22,1,0)),1,0)</f>
        <v>0</v>
      </c>
      <c r="EQ107" s="158">
        <f>IF(ISERROR(VLOOKUP(AN107,Accueil!$W$17:$W$22,1,0)),1,0)</f>
        <v>0</v>
      </c>
      <c r="ER107" s="158">
        <f>IF(ISERROR(VLOOKUP(AO107,Accueil!$W$17:$W$22,1,0)),1,0)</f>
        <v>0</v>
      </c>
      <c r="ES107" s="158">
        <f>IF(ISERROR(VLOOKUP(AP107,Accueil!$W$17:$W$22,1,0)),1,0)</f>
        <v>0</v>
      </c>
      <c r="ET107" s="158">
        <f>IF(ISERROR(VLOOKUP(AQ107,Accueil!$W$17:$W$22,1,0)),1,0)</f>
        <v>0</v>
      </c>
      <c r="EU107" s="158">
        <f>IF(ISERROR(VLOOKUP(AR107,Accueil!$W$17:$W$22,1,0)),1,0)</f>
        <v>0</v>
      </c>
      <c r="EV107" s="158">
        <f>IF(ISERROR(VLOOKUP(AS107,Accueil!$W$17:$W$22,1,0)),1,0)</f>
        <v>0</v>
      </c>
      <c r="EW107" s="158">
        <f>IF(ISERROR(VLOOKUP(AT107,Accueil!$W$17:$W$22,1,0)),1,0)</f>
        <v>0</v>
      </c>
      <c r="EX107" s="158">
        <f>IF(ISERROR(VLOOKUP(AU107,Accueil!$W$17:$W$22,1,0)),1,0)</f>
        <v>0</v>
      </c>
      <c r="EY107" s="158">
        <f>IF(ISERROR(VLOOKUP(AV107,Accueil!$W$17:$W$22,1,0)),1,0)</f>
        <v>0</v>
      </c>
      <c r="EZ107" s="158">
        <f>IF(ISERROR(VLOOKUP(AW107,Accueil!$W$17:$W$22,1,0)),1,0)</f>
        <v>0</v>
      </c>
      <c r="FA107" s="158">
        <f>IF(ISERROR(VLOOKUP(AX107,Accueil!$W$17:$W$22,1,0)),1,0)</f>
        <v>0</v>
      </c>
      <c r="FB107" s="158">
        <f>IF(ISERROR(VLOOKUP(AY107,Accueil!$W$17:$W$22,1,0)),1,0)</f>
        <v>0</v>
      </c>
      <c r="FC107" s="158">
        <f>IF(ISERROR(VLOOKUP(AZ107,Accueil!$W$17:$W$22,1,0)),1,0)</f>
        <v>0</v>
      </c>
      <c r="FD107" s="158">
        <f>IF(ISERROR(VLOOKUP(BA107,Accueil!$W$17:$W$22,1,0)),1,0)</f>
        <v>0</v>
      </c>
      <c r="FE107" s="158">
        <f>IF(ISERROR(VLOOKUP(BB107,Accueil!$W$17:$W$22,1,0)),1,0)</f>
        <v>0</v>
      </c>
      <c r="FF107" s="158">
        <f>IF(ISERROR(VLOOKUP(BC107,Accueil!$W$17:$W$22,1,0)),1,0)</f>
        <v>0</v>
      </c>
      <c r="FG107" s="158">
        <f>IF(ISERROR(VLOOKUP(BD107,Accueil!$W$17:$W$22,1,0)),1,0)</f>
        <v>0</v>
      </c>
      <c r="FH107" s="158">
        <f>IF(ISERROR(VLOOKUP(BE107,Accueil!$W$17:$W$22,1,0)),1,0)</f>
        <v>0</v>
      </c>
      <c r="FI107" s="158">
        <f>IF(ISERROR(VLOOKUP(BF107,Accueil!$W$17:$W$22,1,0)),1,0)</f>
        <v>0</v>
      </c>
      <c r="FJ107" s="158">
        <f>IF(ISERROR(VLOOKUP(BG107,Accueil!$W$17:$W$22,1,0)),1,0)</f>
        <v>0</v>
      </c>
      <c r="FK107" s="158">
        <f>IF(ISERROR(VLOOKUP(BH107,Accueil!$W$17:$W$22,1,0)),1,0)</f>
        <v>0</v>
      </c>
      <c r="FL107" s="158">
        <f>IF(ISERROR(VLOOKUP(BI107,Accueil!$W$17:$W$22,1,0)),1,0)</f>
        <v>0</v>
      </c>
      <c r="FM107" s="158">
        <f>IF(ISERROR(VLOOKUP(BJ107,Accueil!$W$17:$W$22,1,0)),1,0)</f>
        <v>0</v>
      </c>
      <c r="FN107" s="158">
        <f>IF(ISERROR(VLOOKUP(BK107,Accueil!$W$17:$W$22,1,0)),1,0)</f>
        <v>0</v>
      </c>
      <c r="FO107" s="158">
        <f>IF(ISERROR(VLOOKUP(BL107,Accueil!$W$17:$W$22,1,0)),1,0)</f>
        <v>0</v>
      </c>
      <c r="FP107" s="158">
        <f>IF(ISERROR(VLOOKUP(BM107,Accueil!$W$17:$W$22,1,0)),1,0)</f>
        <v>0</v>
      </c>
      <c r="FQ107" s="158">
        <f>IF(ISERROR(VLOOKUP(BN107,Accueil!$W$17:$W$22,1,0)),1,0)</f>
        <v>0</v>
      </c>
      <c r="FR107" s="158">
        <f>IF(ISERROR(VLOOKUP(BO107,Accueil!$W$17:$W$22,1,0)),1,0)</f>
        <v>0</v>
      </c>
      <c r="FS107" s="158">
        <f>IF(ISERROR(VLOOKUP(BP107,Accueil!$W$17:$W$22,1,0)),1,0)</f>
        <v>0</v>
      </c>
      <c r="FT107" s="158">
        <f>IF(ISERROR(VLOOKUP(BQ107,Accueil!$W$17:$W$22,1,0)),1,0)</f>
        <v>0</v>
      </c>
      <c r="FU107" s="158">
        <f>IF(ISERROR(VLOOKUP(BR107,Accueil!$W$17:$W$22,1,0)),1,0)</f>
        <v>0</v>
      </c>
      <c r="FV107" s="158">
        <f>IF(ISERROR(VLOOKUP(BS107,Accueil!$W$17:$W$22,1,0)),1,0)</f>
        <v>0</v>
      </c>
      <c r="FW107" s="158">
        <f>IF(ISERROR(VLOOKUP(BT107,Accueil!$W$17:$W$22,1,0)),1,0)</f>
        <v>0</v>
      </c>
      <c r="FX107" s="158">
        <f>IF(ISERROR(VLOOKUP(BU107,Accueil!$W$17:$W$22,1,0)),1,0)</f>
        <v>0</v>
      </c>
      <c r="FY107" s="158">
        <f>IF(ISERROR(VLOOKUP(BV107,Accueil!$W$17:$W$22,1,0)),1,0)</f>
        <v>0</v>
      </c>
      <c r="FZ107" s="158">
        <f>IF(ISERROR(VLOOKUP(BW107,Accueil!$W$17:$W$22,1,0)),1,0)</f>
        <v>0</v>
      </c>
      <c r="GA107" s="158">
        <f>IF(ISERROR(VLOOKUP(BX107,Accueil!$W$17:$W$22,1,0)),1,0)</f>
        <v>0</v>
      </c>
      <c r="GB107" s="158">
        <f>IF(ISERROR(VLOOKUP(BY107,Accueil!$W$17:$W$22,1,0)),1,0)</f>
        <v>0</v>
      </c>
      <c r="GC107" s="158">
        <f>IF(ISERROR(VLOOKUP(BZ107,Accueil!$W$17:$W$22,1,0)),1,0)</f>
        <v>0</v>
      </c>
      <c r="GD107" s="158">
        <f>IF(ISERROR(VLOOKUP(CA107,Accueil!$W$17:$W$22,1,0)),1,0)</f>
        <v>0</v>
      </c>
      <c r="GE107" s="158">
        <f>IF(ISERROR(VLOOKUP(CB107,Accueil!$W$17:$W$22,1,0)),1,0)</f>
        <v>0</v>
      </c>
      <c r="GF107" s="158">
        <f>IF(ISERROR(VLOOKUP(CC107,Accueil!$W$17:$W$22,1,0)),1,0)</f>
        <v>0</v>
      </c>
      <c r="GG107" s="158">
        <f>IF(ISERROR(VLOOKUP(CD107,Accueil!$W$17:$W$22,1,0)),1,0)</f>
        <v>0</v>
      </c>
      <c r="GH107" s="158">
        <f>IF(ISERROR(VLOOKUP(CE107,Accueil!$W$17:$W$22,1,0)),1,0)</f>
        <v>0</v>
      </c>
      <c r="GI107" s="158">
        <f>IF(ISERROR(VLOOKUP(CF107,Accueil!$W$17:$W$22,1,0)),1,0)</f>
        <v>0</v>
      </c>
      <c r="GJ107" s="158">
        <f>IF(ISERROR(VLOOKUP(CG107,Accueil!$W$17:$W$22,1,0)),1,0)</f>
        <v>0</v>
      </c>
      <c r="GK107" s="158">
        <f>IF(ISERROR(VLOOKUP(CH107,Accueil!$W$17:$W$22,1,0)),1,0)</f>
        <v>0</v>
      </c>
      <c r="GL107" s="158">
        <f>IF(ISERROR(VLOOKUP(CI107,Accueil!$W$17:$W$22,1,0)),1,0)</f>
        <v>0</v>
      </c>
      <c r="GM107" s="158">
        <f>IF(ISERROR(VLOOKUP(CJ107,Accueil!$W$17:$W$22,1,0)),1,0)</f>
        <v>0</v>
      </c>
      <c r="GN107" s="158">
        <f>IF(ISERROR(VLOOKUP(CK107,Accueil!$W$17:$W$22,1,0)),1,0)</f>
        <v>0</v>
      </c>
      <c r="GO107" s="158">
        <f>IF(ISERROR(VLOOKUP(CL107,Accueil!$W$17:$W$22,1,0)),1,0)</f>
        <v>0</v>
      </c>
      <c r="GP107" s="158">
        <f>IF(ISERROR(VLOOKUP(CM107,Accueil!$W$17:$W$22,1,0)),1,0)</f>
        <v>0</v>
      </c>
      <c r="GQ107" s="158">
        <f>IF(ISERROR(VLOOKUP(CN107,Accueil!$W$17:$W$22,1,0)),1,0)</f>
        <v>0</v>
      </c>
      <c r="GR107" s="158">
        <f>IF(ISERROR(VLOOKUP(CO107,Accueil!$W$17:$W$22,1,0)),1,0)</f>
        <v>0</v>
      </c>
      <c r="GS107" s="158">
        <f>IF(ISERROR(VLOOKUP(CP107,Accueil!$W$17:$W$22,1,0)),1,0)</f>
        <v>0</v>
      </c>
      <c r="GT107" s="158">
        <f>IF(ISERROR(VLOOKUP(CQ107,Accueil!$W$17:$W$22,1,0)),1,0)</f>
        <v>0</v>
      </c>
      <c r="GU107" s="158">
        <f>IF(ISERROR(VLOOKUP(CR107,Accueil!$W$17:$W$22,1,0)),1,0)</f>
        <v>0</v>
      </c>
      <c r="GV107" s="158">
        <f>IF(ISERROR(VLOOKUP(CS107,Accueil!$W$17:$W$22,1,0)),1,0)</f>
        <v>0</v>
      </c>
      <c r="GW107" s="158">
        <f>IF(ISERROR(VLOOKUP(CT107,Accueil!$W$17:$W$22,1,0)),1,0)</f>
        <v>0</v>
      </c>
      <c r="GX107" s="158">
        <f>IF(ISERROR(VLOOKUP(CU107,Accueil!$W$17:$W$22,1,0)),1,0)</f>
        <v>0</v>
      </c>
      <c r="GY107" s="158">
        <f>IF(ISERROR(VLOOKUP(CV107,Accueil!$W$17:$W$22,1,0)),1,0)</f>
        <v>0</v>
      </c>
      <c r="GZ107" s="158">
        <f>IF(ISERROR(VLOOKUP(CW107,Accueil!$W$17:$W$22,1,0)),1,0)</f>
        <v>0</v>
      </c>
      <c r="HA107" s="158">
        <f>IF(ISERROR(VLOOKUP(CX107,Accueil!$W$17:$W$22,1,0)),1,0)</f>
        <v>0</v>
      </c>
      <c r="HB107" s="158">
        <f>IF(ISERROR(VLOOKUP(CY107,Accueil!$W$17:$W$22,1,0)),1,0)</f>
        <v>0</v>
      </c>
      <c r="HC107" s="158">
        <f>IF(ISERROR(VLOOKUP(CZ107,Accueil!$W$17:$W$22,1,0)),1,0)</f>
        <v>0</v>
      </c>
      <c r="HD107" s="158">
        <f>IF(ISERROR(VLOOKUP(DA107,Accueil!$W$17:$W$22,1,0)),1,0)</f>
        <v>0</v>
      </c>
    </row>
    <row r="108" spans="1:212" ht="12.75" customHeight="1">
      <c r="A108" s="360"/>
      <c r="B108" s="12">
        <v>100</v>
      </c>
      <c r="C108" s="26" t="str">
        <f>IF(Accueil!E112="","",Accueil!E112)</f>
        <v/>
      </c>
      <c r="D108" s="27" t="str">
        <f>IF(Accueil!F112="","",Accueil!F112)</f>
        <v/>
      </c>
      <c r="E108" s="83" t="str">
        <f t="shared" si="6"/>
        <v/>
      </c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12">
        <v>100</v>
      </c>
      <c r="DC108" s="11" t="str">
        <f>IF(D108="","",COUNTIF(F108:DA108,Accueil!$AB$28)&amp;" / "&amp;COUNTIF($F$8:$DA$8,"&gt;0")-(COUNTIF(F108:DA108,Accueil!$AG$26)))</f>
        <v/>
      </c>
      <c r="DD108" s="110" t="str">
        <f>IF(D108="","",COUNTIF(F108:DA108,Accueil!$AB$26))</f>
        <v/>
      </c>
      <c r="DE108" s="110" t="str">
        <f>IF(D108="","",IF(COUNTIF($F$8:$DA$8,"&gt;=0")-(COUNTIF(G108:DB108,Accueil!$AG$26))&lt;0,0,COUNTIF($F$8:$DA$8,"&gt;=0")-(COUNTIF(G108:DB108,Accueil!$AG$26))))</f>
        <v/>
      </c>
      <c r="DF108" s="11" t="str">
        <f t="shared" si="7"/>
        <v/>
      </c>
      <c r="DG108" s="29" t="str">
        <f t="shared" si="8"/>
        <v/>
      </c>
      <c r="DH108" s="158">
        <f t="shared" si="9"/>
        <v>0</v>
      </c>
      <c r="DI108" s="158">
        <f>IF(ISERROR(VLOOKUP(F108,Accueil!$W$17:$W$22,1,0)),1,0)</f>
        <v>0</v>
      </c>
      <c r="DJ108" s="158">
        <f>IF(ISERROR(VLOOKUP(G108,Accueil!$W$17:$W$22,1,0)),1,0)</f>
        <v>0</v>
      </c>
      <c r="DK108" s="158">
        <f>IF(ISERROR(VLOOKUP(H108,Accueil!$W$17:$W$22,1,0)),1,0)</f>
        <v>0</v>
      </c>
      <c r="DL108" s="158">
        <f>IF(ISERROR(VLOOKUP(I108,Accueil!$W$17:$W$22,1,0)),1,0)</f>
        <v>0</v>
      </c>
      <c r="DM108" s="158">
        <f>IF(ISERROR(VLOOKUP(J108,Accueil!$W$17:$W$22,1,0)),1,0)</f>
        <v>0</v>
      </c>
      <c r="DN108" s="158">
        <f>IF(ISERROR(VLOOKUP(K108,Accueil!$W$17:$W$22,1,0)),1,0)</f>
        <v>0</v>
      </c>
      <c r="DO108" s="158">
        <f>IF(ISERROR(VLOOKUP(L108,Accueil!$W$17:$W$22,1,0)),1,0)</f>
        <v>0</v>
      </c>
      <c r="DP108" s="158">
        <f>IF(ISERROR(VLOOKUP(M108,Accueil!$W$17:$W$22,1,0)),1,0)</f>
        <v>0</v>
      </c>
      <c r="DQ108" s="158">
        <f>IF(ISERROR(VLOOKUP(N108,Accueil!$W$17:$W$22,1,0)),1,0)</f>
        <v>0</v>
      </c>
      <c r="DR108" s="158">
        <f>IF(ISERROR(VLOOKUP(O108,Accueil!$W$17:$W$22,1,0)),1,0)</f>
        <v>0</v>
      </c>
      <c r="DS108" s="158">
        <f>IF(ISERROR(VLOOKUP(P108,Accueil!$W$17:$W$22,1,0)),1,0)</f>
        <v>0</v>
      </c>
      <c r="DT108" s="158">
        <f>IF(ISERROR(VLOOKUP(Q108,Accueil!$W$17:$W$22,1,0)),1,0)</f>
        <v>0</v>
      </c>
      <c r="DU108" s="158">
        <f>IF(ISERROR(VLOOKUP(R108,Accueil!$W$17:$W$22,1,0)),1,0)</f>
        <v>0</v>
      </c>
      <c r="DV108" s="158">
        <f>IF(ISERROR(VLOOKUP(S108,Accueil!$W$17:$W$22,1,0)),1,0)</f>
        <v>0</v>
      </c>
      <c r="DW108" s="158">
        <f>IF(ISERROR(VLOOKUP(T108,Accueil!$W$17:$W$22,1,0)),1,0)</f>
        <v>0</v>
      </c>
      <c r="DX108" s="158">
        <f>IF(ISERROR(VLOOKUP(U108,Accueil!$W$17:$W$22,1,0)),1,0)</f>
        <v>0</v>
      </c>
      <c r="DY108" s="158">
        <f>IF(ISERROR(VLOOKUP(V108,Accueil!$W$17:$W$22,1,0)),1,0)</f>
        <v>0</v>
      </c>
      <c r="DZ108" s="158">
        <f>IF(ISERROR(VLOOKUP(W108,Accueil!$W$17:$W$22,1,0)),1,0)</f>
        <v>0</v>
      </c>
      <c r="EA108" s="158">
        <f>IF(ISERROR(VLOOKUP(X108,Accueil!$W$17:$W$22,1,0)),1,0)</f>
        <v>0</v>
      </c>
      <c r="EB108" s="158">
        <f>IF(ISERROR(VLOOKUP(Y108,Accueil!$W$17:$W$22,1,0)),1,0)</f>
        <v>0</v>
      </c>
      <c r="EC108" s="158">
        <f>IF(ISERROR(VLOOKUP(Z108,Accueil!$W$17:$W$22,1,0)),1,0)</f>
        <v>0</v>
      </c>
      <c r="ED108" s="158">
        <f>IF(ISERROR(VLOOKUP(AA108,Accueil!$W$17:$W$22,1,0)),1,0)</f>
        <v>0</v>
      </c>
      <c r="EE108" s="158">
        <f>IF(ISERROR(VLOOKUP(AB108,Accueil!$W$17:$W$22,1,0)),1,0)</f>
        <v>0</v>
      </c>
      <c r="EF108" s="158">
        <f>IF(ISERROR(VLOOKUP(AC108,Accueil!$W$17:$W$22,1,0)),1,0)</f>
        <v>0</v>
      </c>
      <c r="EG108" s="158">
        <f>IF(ISERROR(VLOOKUP(AD108,Accueil!$W$17:$W$22,1,0)),1,0)</f>
        <v>0</v>
      </c>
      <c r="EH108" s="158">
        <f>IF(ISERROR(VLOOKUP(AE108,Accueil!$W$17:$W$22,1,0)),1,0)</f>
        <v>0</v>
      </c>
      <c r="EI108" s="158">
        <f>IF(ISERROR(VLOOKUP(AF108,Accueil!$W$17:$W$22,1,0)),1,0)</f>
        <v>0</v>
      </c>
      <c r="EJ108" s="158">
        <f>IF(ISERROR(VLOOKUP(AG108,Accueil!$W$17:$W$22,1,0)),1,0)</f>
        <v>0</v>
      </c>
      <c r="EK108" s="158">
        <f>IF(ISERROR(VLOOKUP(AH108,Accueil!$W$17:$W$22,1,0)),1,0)</f>
        <v>0</v>
      </c>
      <c r="EL108" s="158">
        <f>IF(ISERROR(VLOOKUP(AI108,Accueil!$W$17:$W$22,1,0)),1,0)</f>
        <v>0</v>
      </c>
      <c r="EM108" s="158">
        <f>IF(ISERROR(VLOOKUP(AJ108,Accueil!$W$17:$W$22,1,0)),1,0)</f>
        <v>0</v>
      </c>
      <c r="EN108" s="158">
        <f>IF(ISERROR(VLOOKUP(AK108,Accueil!$W$17:$W$22,1,0)),1,0)</f>
        <v>0</v>
      </c>
      <c r="EO108" s="158">
        <f>IF(ISERROR(VLOOKUP(AL108,Accueil!$W$17:$W$22,1,0)),1,0)</f>
        <v>0</v>
      </c>
      <c r="EP108" s="158">
        <f>IF(ISERROR(VLOOKUP(AM108,Accueil!$W$17:$W$22,1,0)),1,0)</f>
        <v>0</v>
      </c>
      <c r="EQ108" s="158">
        <f>IF(ISERROR(VLOOKUP(AN108,Accueil!$W$17:$W$22,1,0)),1,0)</f>
        <v>0</v>
      </c>
      <c r="ER108" s="158">
        <f>IF(ISERROR(VLOOKUP(AO108,Accueil!$W$17:$W$22,1,0)),1,0)</f>
        <v>0</v>
      </c>
      <c r="ES108" s="158">
        <f>IF(ISERROR(VLOOKUP(AP108,Accueil!$W$17:$W$22,1,0)),1,0)</f>
        <v>0</v>
      </c>
      <c r="ET108" s="158">
        <f>IF(ISERROR(VLOOKUP(AQ108,Accueil!$W$17:$W$22,1,0)),1,0)</f>
        <v>0</v>
      </c>
      <c r="EU108" s="158">
        <f>IF(ISERROR(VLOOKUP(AR108,Accueil!$W$17:$W$22,1,0)),1,0)</f>
        <v>0</v>
      </c>
      <c r="EV108" s="158">
        <f>IF(ISERROR(VLOOKUP(AS108,Accueil!$W$17:$W$22,1,0)),1,0)</f>
        <v>0</v>
      </c>
      <c r="EW108" s="158">
        <f>IF(ISERROR(VLOOKUP(AT108,Accueil!$W$17:$W$22,1,0)),1,0)</f>
        <v>0</v>
      </c>
      <c r="EX108" s="158">
        <f>IF(ISERROR(VLOOKUP(AU108,Accueil!$W$17:$W$22,1,0)),1,0)</f>
        <v>0</v>
      </c>
      <c r="EY108" s="158">
        <f>IF(ISERROR(VLOOKUP(AV108,Accueil!$W$17:$W$22,1,0)),1,0)</f>
        <v>0</v>
      </c>
      <c r="EZ108" s="158">
        <f>IF(ISERROR(VLOOKUP(AW108,Accueil!$W$17:$W$22,1,0)),1,0)</f>
        <v>0</v>
      </c>
      <c r="FA108" s="158">
        <f>IF(ISERROR(VLOOKUP(AX108,Accueil!$W$17:$W$22,1,0)),1,0)</f>
        <v>0</v>
      </c>
      <c r="FB108" s="158">
        <f>IF(ISERROR(VLOOKUP(AY108,Accueil!$W$17:$W$22,1,0)),1,0)</f>
        <v>0</v>
      </c>
      <c r="FC108" s="158">
        <f>IF(ISERROR(VLOOKUP(AZ108,Accueil!$W$17:$W$22,1,0)),1,0)</f>
        <v>0</v>
      </c>
      <c r="FD108" s="158">
        <f>IF(ISERROR(VLOOKUP(BA108,Accueil!$W$17:$W$22,1,0)),1,0)</f>
        <v>0</v>
      </c>
      <c r="FE108" s="158">
        <f>IF(ISERROR(VLOOKUP(BB108,Accueil!$W$17:$W$22,1,0)),1,0)</f>
        <v>0</v>
      </c>
      <c r="FF108" s="158">
        <f>IF(ISERROR(VLOOKUP(BC108,Accueil!$W$17:$W$22,1,0)),1,0)</f>
        <v>0</v>
      </c>
      <c r="FG108" s="158">
        <f>IF(ISERROR(VLOOKUP(BD108,Accueil!$W$17:$W$22,1,0)),1,0)</f>
        <v>0</v>
      </c>
      <c r="FH108" s="158">
        <f>IF(ISERROR(VLOOKUP(BE108,Accueil!$W$17:$W$22,1,0)),1,0)</f>
        <v>0</v>
      </c>
      <c r="FI108" s="158">
        <f>IF(ISERROR(VLOOKUP(BF108,Accueil!$W$17:$W$22,1,0)),1,0)</f>
        <v>0</v>
      </c>
      <c r="FJ108" s="158">
        <f>IF(ISERROR(VLOOKUP(BG108,Accueil!$W$17:$W$22,1,0)),1,0)</f>
        <v>0</v>
      </c>
      <c r="FK108" s="158">
        <f>IF(ISERROR(VLOOKUP(BH108,Accueil!$W$17:$W$22,1,0)),1,0)</f>
        <v>0</v>
      </c>
      <c r="FL108" s="158">
        <f>IF(ISERROR(VLOOKUP(BI108,Accueil!$W$17:$W$22,1,0)),1,0)</f>
        <v>0</v>
      </c>
      <c r="FM108" s="158">
        <f>IF(ISERROR(VLOOKUP(BJ108,Accueil!$W$17:$W$22,1,0)),1,0)</f>
        <v>0</v>
      </c>
      <c r="FN108" s="158">
        <f>IF(ISERROR(VLOOKUP(BK108,Accueil!$W$17:$W$22,1,0)),1,0)</f>
        <v>0</v>
      </c>
      <c r="FO108" s="158">
        <f>IF(ISERROR(VLOOKUP(BL108,Accueil!$W$17:$W$22,1,0)),1,0)</f>
        <v>0</v>
      </c>
      <c r="FP108" s="158">
        <f>IF(ISERROR(VLOOKUP(BM108,Accueil!$W$17:$W$22,1,0)),1,0)</f>
        <v>0</v>
      </c>
      <c r="FQ108" s="158">
        <f>IF(ISERROR(VLOOKUP(BN108,Accueil!$W$17:$W$22,1,0)),1,0)</f>
        <v>0</v>
      </c>
      <c r="FR108" s="158">
        <f>IF(ISERROR(VLOOKUP(BO108,Accueil!$W$17:$W$22,1,0)),1,0)</f>
        <v>0</v>
      </c>
      <c r="FS108" s="158">
        <f>IF(ISERROR(VLOOKUP(BP108,Accueil!$W$17:$W$22,1,0)),1,0)</f>
        <v>0</v>
      </c>
      <c r="FT108" s="158">
        <f>IF(ISERROR(VLOOKUP(BQ108,Accueil!$W$17:$W$22,1,0)),1,0)</f>
        <v>0</v>
      </c>
      <c r="FU108" s="158">
        <f>IF(ISERROR(VLOOKUP(BR108,Accueil!$W$17:$W$22,1,0)),1,0)</f>
        <v>0</v>
      </c>
      <c r="FV108" s="158">
        <f>IF(ISERROR(VLOOKUP(BS108,Accueil!$W$17:$W$22,1,0)),1,0)</f>
        <v>0</v>
      </c>
      <c r="FW108" s="158">
        <f>IF(ISERROR(VLOOKUP(BT108,Accueil!$W$17:$W$22,1,0)),1,0)</f>
        <v>0</v>
      </c>
      <c r="FX108" s="158">
        <f>IF(ISERROR(VLOOKUP(BU108,Accueil!$W$17:$W$22,1,0)),1,0)</f>
        <v>0</v>
      </c>
      <c r="FY108" s="158">
        <f>IF(ISERROR(VLOOKUP(BV108,Accueil!$W$17:$W$22,1,0)),1,0)</f>
        <v>0</v>
      </c>
      <c r="FZ108" s="158">
        <f>IF(ISERROR(VLOOKUP(BW108,Accueil!$W$17:$W$22,1,0)),1,0)</f>
        <v>0</v>
      </c>
      <c r="GA108" s="158">
        <f>IF(ISERROR(VLOOKUP(BX108,Accueil!$W$17:$W$22,1,0)),1,0)</f>
        <v>0</v>
      </c>
      <c r="GB108" s="158">
        <f>IF(ISERROR(VLOOKUP(BY108,Accueil!$W$17:$W$22,1,0)),1,0)</f>
        <v>0</v>
      </c>
      <c r="GC108" s="158">
        <f>IF(ISERROR(VLOOKUP(BZ108,Accueil!$W$17:$W$22,1,0)),1,0)</f>
        <v>0</v>
      </c>
      <c r="GD108" s="158">
        <f>IF(ISERROR(VLOOKUP(CA108,Accueil!$W$17:$W$22,1,0)),1,0)</f>
        <v>0</v>
      </c>
      <c r="GE108" s="158">
        <f>IF(ISERROR(VLOOKUP(CB108,Accueil!$W$17:$W$22,1,0)),1,0)</f>
        <v>0</v>
      </c>
      <c r="GF108" s="158">
        <f>IF(ISERROR(VLOOKUP(CC108,Accueil!$W$17:$W$22,1,0)),1,0)</f>
        <v>0</v>
      </c>
      <c r="GG108" s="158">
        <f>IF(ISERROR(VLOOKUP(CD108,Accueil!$W$17:$W$22,1,0)),1,0)</f>
        <v>0</v>
      </c>
      <c r="GH108" s="158">
        <f>IF(ISERROR(VLOOKUP(CE108,Accueil!$W$17:$W$22,1,0)),1,0)</f>
        <v>0</v>
      </c>
      <c r="GI108" s="158">
        <f>IF(ISERROR(VLOOKUP(CF108,Accueil!$W$17:$W$22,1,0)),1,0)</f>
        <v>0</v>
      </c>
      <c r="GJ108" s="158">
        <f>IF(ISERROR(VLOOKUP(CG108,Accueil!$W$17:$W$22,1,0)),1,0)</f>
        <v>0</v>
      </c>
      <c r="GK108" s="158">
        <f>IF(ISERROR(VLOOKUP(CH108,Accueil!$W$17:$W$22,1,0)),1,0)</f>
        <v>0</v>
      </c>
      <c r="GL108" s="158">
        <f>IF(ISERROR(VLOOKUP(CI108,Accueil!$W$17:$W$22,1,0)),1,0)</f>
        <v>0</v>
      </c>
      <c r="GM108" s="158">
        <f>IF(ISERROR(VLOOKUP(CJ108,Accueil!$W$17:$W$22,1,0)),1,0)</f>
        <v>0</v>
      </c>
      <c r="GN108" s="158">
        <f>IF(ISERROR(VLOOKUP(CK108,Accueil!$W$17:$W$22,1,0)),1,0)</f>
        <v>0</v>
      </c>
      <c r="GO108" s="158">
        <f>IF(ISERROR(VLOOKUP(CL108,Accueil!$W$17:$W$22,1,0)),1,0)</f>
        <v>0</v>
      </c>
      <c r="GP108" s="158">
        <f>IF(ISERROR(VLOOKUP(CM108,Accueil!$W$17:$W$22,1,0)),1,0)</f>
        <v>0</v>
      </c>
      <c r="GQ108" s="158">
        <f>IF(ISERROR(VLOOKUP(CN108,Accueil!$W$17:$W$22,1,0)),1,0)</f>
        <v>0</v>
      </c>
      <c r="GR108" s="158">
        <f>IF(ISERROR(VLOOKUP(CO108,Accueil!$W$17:$W$22,1,0)),1,0)</f>
        <v>0</v>
      </c>
      <c r="GS108" s="158">
        <f>IF(ISERROR(VLOOKUP(CP108,Accueil!$W$17:$W$22,1,0)),1,0)</f>
        <v>0</v>
      </c>
      <c r="GT108" s="158">
        <f>IF(ISERROR(VLOOKUP(CQ108,Accueil!$W$17:$W$22,1,0)),1,0)</f>
        <v>0</v>
      </c>
      <c r="GU108" s="158">
        <f>IF(ISERROR(VLOOKUP(CR108,Accueil!$W$17:$W$22,1,0)),1,0)</f>
        <v>0</v>
      </c>
      <c r="GV108" s="158">
        <f>IF(ISERROR(VLOOKUP(CS108,Accueil!$W$17:$W$22,1,0)),1,0)</f>
        <v>0</v>
      </c>
      <c r="GW108" s="158">
        <f>IF(ISERROR(VLOOKUP(CT108,Accueil!$W$17:$W$22,1,0)),1,0)</f>
        <v>0</v>
      </c>
      <c r="GX108" s="158">
        <f>IF(ISERROR(VLOOKUP(CU108,Accueil!$W$17:$W$22,1,0)),1,0)</f>
        <v>0</v>
      </c>
      <c r="GY108" s="158">
        <f>IF(ISERROR(VLOOKUP(CV108,Accueil!$W$17:$W$22,1,0)),1,0)</f>
        <v>0</v>
      </c>
      <c r="GZ108" s="158">
        <f>IF(ISERROR(VLOOKUP(CW108,Accueil!$W$17:$W$22,1,0)),1,0)</f>
        <v>0</v>
      </c>
      <c r="HA108" s="158">
        <f>IF(ISERROR(VLOOKUP(CX108,Accueil!$W$17:$W$22,1,0)),1,0)</f>
        <v>0</v>
      </c>
      <c r="HB108" s="158">
        <f>IF(ISERROR(VLOOKUP(CY108,Accueil!$W$17:$W$22,1,0)),1,0)</f>
        <v>0</v>
      </c>
      <c r="HC108" s="158">
        <f>IF(ISERROR(VLOOKUP(CZ108,Accueil!$W$17:$W$22,1,0)),1,0)</f>
        <v>0</v>
      </c>
      <c r="HD108" s="158">
        <f>IF(ISERROR(VLOOKUP(DA108,Accueil!$W$17:$W$22,1,0)),1,0)</f>
        <v>0</v>
      </c>
    </row>
    <row r="109" spans="1:212" ht="12.75" customHeight="1">
      <c r="A109" s="360"/>
      <c r="B109" s="12">
        <v>101</v>
      </c>
      <c r="C109" s="26" t="str">
        <f>IF(Accueil!E113="","",Accueil!E113)</f>
        <v/>
      </c>
      <c r="D109" s="27" t="str">
        <f>IF(Accueil!F113="","",Accueil!F113)</f>
        <v/>
      </c>
      <c r="E109" s="83" t="str">
        <f t="shared" si="6"/>
        <v/>
      </c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244"/>
      <c r="AY109" s="244"/>
      <c r="AZ109" s="244"/>
      <c r="BA109" s="244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12">
        <v>101</v>
      </c>
      <c r="DC109" s="11" t="str">
        <f>IF(D109="","",COUNTIF(F109:DA109,Accueil!$AB$28)&amp;" / "&amp;COUNTIF($F$8:$DA$8,"&gt;0")-(COUNTIF(F109:DA109,Accueil!$AG$26)))</f>
        <v/>
      </c>
      <c r="DD109" s="110" t="str">
        <f>IF(D109="","",COUNTIF(F109:DA109,Accueil!$AB$26))</f>
        <v/>
      </c>
      <c r="DE109" s="110" t="str">
        <f>IF(D109="","",IF(COUNTIF($F$8:$DA$8,"&gt;=0")-(COUNTIF(G109:DB109,Accueil!$AG$26))&lt;0,0,COUNTIF($F$8:$DA$8,"&gt;=0")-(COUNTIF(G109:DB109,Accueil!$AG$26))))</f>
        <v/>
      </c>
      <c r="DF109" s="11" t="str">
        <f t="shared" si="7"/>
        <v/>
      </c>
      <c r="DG109" s="29" t="str">
        <f t="shared" si="8"/>
        <v/>
      </c>
      <c r="DH109" s="158">
        <f t="shared" si="9"/>
        <v>0</v>
      </c>
      <c r="DI109" s="158">
        <f>IF(ISERROR(VLOOKUP(F109,Accueil!$W$17:$W$22,1,0)),1,0)</f>
        <v>0</v>
      </c>
      <c r="DJ109" s="158">
        <f>IF(ISERROR(VLOOKUP(G109,Accueil!$W$17:$W$22,1,0)),1,0)</f>
        <v>0</v>
      </c>
      <c r="DK109" s="158">
        <f>IF(ISERROR(VLOOKUP(H109,Accueil!$W$17:$W$22,1,0)),1,0)</f>
        <v>0</v>
      </c>
      <c r="DL109" s="158">
        <f>IF(ISERROR(VLOOKUP(I109,Accueil!$W$17:$W$22,1,0)),1,0)</f>
        <v>0</v>
      </c>
      <c r="DM109" s="158">
        <f>IF(ISERROR(VLOOKUP(J109,Accueil!$W$17:$W$22,1,0)),1,0)</f>
        <v>0</v>
      </c>
      <c r="DN109" s="158">
        <f>IF(ISERROR(VLOOKUP(K109,Accueil!$W$17:$W$22,1,0)),1,0)</f>
        <v>0</v>
      </c>
      <c r="DO109" s="158">
        <f>IF(ISERROR(VLOOKUP(L109,Accueil!$W$17:$W$22,1,0)),1,0)</f>
        <v>0</v>
      </c>
      <c r="DP109" s="158">
        <f>IF(ISERROR(VLOOKUP(M109,Accueil!$W$17:$W$22,1,0)),1,0)</f>
        <v>0</v>
      </c>
      <c r="DQ109" s="158">
        <f>IF(ISERROR(VLOOKUP(N109,Accueil!$W$17:$W$22,1,0)),1,0)</f>
        <v>0</v>
      </c>
      <c r="DR109" s="158">
        <f>IF(ISERROR(VLOOKUP(O109,Accueil!$W$17:$W$22,1,0)),1,0)</f>
        <v>0</v>
      </c>
      <c r="DS109" s="158">
        <f>IF(ISERROR(VLOOKUP(P109,Accueil!$W$17:$W$22,1,0)),1,0)</f>
        <v>0</v>
      </c>
      <c r="DT109" s="158">
        <f>IF(ISERROR(VLOOKUP(Q109,Accueil!$W$17:$W$22,1,0)),1,0)</f>
        <v>0</v>
      </c>
      <c r="DU109" s="158">
        <f>IF(ISERROR(VLOOKUP(R109,Accueil!$W$17:$W$22,1,0)),1,0)</f>
        <v>0</v>
      </c>
      <c r="DV109" s="158">
        <f>IF(ISERROR(VLOOKUP(S109,Accueil!$W$17:$W$22,1,0)),1,0)</f>
        <v>0</v>
      </c>
      <c r="DW109" s="158">
        <f>IF(ISERROR(VLOOKUP(T109,Accueil!$W$17:$W$22,1,0)),1,0)</f>
        <v>0</v>
      </c>
      <c r="DX109" s="158">
        <f>IF(ISERROR(VLOOKUP(U109,Accueil!$W$17:$W$22,1,0)),1,0)</f>
        <v>0</v>
      </c>
      <c r="DY109" s="158">
        <f>IF(ISERROR(VLOOKUP(V109,Accueil!$W$17:$W$22,1,0)),1,0)</f>
        <v>0</v>
      </c>
      <c r="DZ109" s="158">
        <f>IF(ISERROR(VLOOKUP(W109,Accueil!$W$17:$W$22,1,0)),1,0)</f>
        <v>0</v>
      </c>
      <c r="EA109" s="158">
        <f>IF(ISERROR(VLOOKUP(X109,Accueil!$W$17:$W$22,1,0)),1,0)</f>
        <v>0</v>
      </c>
      <c r="EB109" s="158">
        <f>IF(ISERROR(VLOOKUP(Y109,Accueil!$W$17:$W$22,1,0)),1,0)</f>
        <v>0</v>
      </c>
      <c r="EC109" s="158">
        <f>IF(ISERROR(VLOOKUP(Z109,Accueil!$W$17:$W$22,1,0)),1,0)</f>
        <v>0</v>
      </c>
      <c r="ED109" s="158">
        <f>IF(ISERROR(VLOOKUP(AA109,Accueil!$W$17:$W$22,1,0)),1,0)</f>
        <v>0</v>
      </c>
      <c r="EE109" s="158">
        <f>IF(ISERROR(VLOOKUP(AB109,Accueil!$W$17:$W$22,1,0)),1,0)</f>
        <v>0</v>
      </c>
      <c r="EF109" s="158">
        <f>IF(ISERROR(VLOOKUP(AC109,Accueil!$W$17:$W$22,1,0)),1,0)</f>
        <v>0</v>
      </c>
      <c r="EG109" s="158">
        <f>IF(ISERROR(VLOOKUP(AD109,Accueil!$W$17:$W$22,1,0)),1,0)</f>
        <v>0</v>
      </c>
      <c r="EH109" s="158">
        <f>IF(ISERROR(VLOOKUP(AE109,Accueil!$W$17:$W$22,1,0)),1,0)</f>
        <v>0</v>
      </c>
      <c r="EI109" s="158">
        <f>IF(ISERROR(VLOOKUP(AF109,Accueil!$W$17:$W$22,1,0)),1,0)</f>
        <v>0</v>
      </c>
      <c r="EJ109" s="158">
        <f>IF(ISERROR(VLOOKUP(AG109,Accueil!$W$17:$W$22,1,0)),1,0)</f>
        <v>0</v>
      </c>
      <c r="EK109" s="158">
        <f>IF(ISERROR(VLOOKUP(AH109,Accueil!$W$17:$W$22,1,0)),1,0)</f>
        <v>0</v>
      </c>
      <c r="EL109" s="158">
        <f>IF(ISERROR(VLOOKUP(AI109,Accueil!$W$17:$W$22,1,0)),1,0)</f>
        <v>0</v>
      </c>
      <c r="EM109" s="158">
        <f>IF(ISERROR(VLOOKUP(AJ109,Accueil!$W$17:$W$22,1,0)),1,0)</f>
        <v>0</v>
      </c>
      <c r="EN109" s="158">
        <f>IF(ISERROR(VLOOKUP(AK109,Accueil!$W$17:$W$22,1,0)),1,0)</f>
        <v>0</v>
      </c>
      <c r="EO109" s="158">
        <f>IF(ISERROR(VLOOKUP(AL109,Accueil!$W$17:$W$22,1,0)),1,0)</f>
        <v>0</v>
      </c>
      <c r="EP109" s="158">
        <f>IF(ISERROR(VLOOKUP(AM109,Accueil!$W$17:$W$22,1,0)),1,0)</f>
        <v>0</v>
      </c>
      <c r="EQ109" s="158">
        <f>IF(ISERROR(VLOOKUP(AN109,Accueil!$W$17:$W$22,1,0)),1,0)</f>
        <v>0</v>
      </c>
      <c r="ER109" s="158">
        <f>IF(ISERROR(VLOOKUP(AO109,Accueil!$W$17:$W$22,1,0)),1,0)</f>
        <v>0</v>
      </c>
      <c r="ES109" s="158">
        <f>IF(ISERROR(VLOOKUP(AP109,Accueil!$W$17:$W$22,1,0)),1,0)</f>
        <v>0</v>
      </c>
      <c r="ET109" s="158">
        <f>IF(ISERROR(VLOOKUP(AQ109,Accueil!$W$17:$W$22,1,0)),1,0)</f>
        <v>0</v>
      </c>
      <c r="EU109" s="158">
        <f>IF(ISERROR(VLOOKUP(AR109,Accueil!$W$17:$W$22,1,0)),1,0)</f>
        <v>0</v>
      </c>
      <c r="EV109" s="158">
        <f>IF(ISERROR(VLOOKUP(AS109,Accueil!$W$17:$W$22,1,0)),1,0)</f>
        <v>0</v>
      </c>
      <c r="EW109" s="158">
        <f>IF(ISERROR(VLOOKUP(AT109,Accueil!$W$17:$W$22,1,0)),1,0)</f>
        <v>0</v>
      </c>
      <c r="EX109" s="158">
        <f>IF(ISERROR(VLOOKUP(AU109,Accueil!$W$17:$W$22,1,0)),1,0)</f>
        <v>0</v>
      </c>
      <c r="EY109" s="158">
        <f>IF(ISERROR(VLOOKUP(AV109,Accueil!$W$17:$W$22,1,0)),1,0)</f>
        <v>0</v>
      </c>
      <c r="EZ109" s="158">
        <f>IF(ISERROR(VLOOKUP(AW109,Accueil!$W$17:$W$22,1,0)),1,0)</f>
        <v>0</v>
      </c>
      <c r="FA109" s="158">
        <f>IF(ISERROR(VLOOKUP(AX109,Accueil!$W$17:$W$22,1,0)),1,0)</f>
        <v>0</v>
      </c>
      <c r="FB109" s="158">
        <f>IF(ISERROR(VLOOKUP(AY109,Accueil!$W$17:$W$22,1,0)),1,0)</f>
        <v>0</v>
      </c>
      <c r="FC109" s="158">
        <f>IF(ISERROR(VLOOKUP(AZ109,Accueil!$W$17:$W$22,1,0)),1,0)</f>
        <v>0</v>
      </c>
      <c r="FD109" s="158">
        <f>IF(ISERROR(VLOOKUP(BA109,Accueil!$W$17:$W$22,1,0)),1,0)</f>
        <v>0</v>
      </c>
      <c r="FE109" s="158">
        <f>IF(ISERROR(VLOOKUP(BB109,Accueil!$W$17:$W$22,1,0)),1,0)</f>
        <v>0</v>
      </c>
      <c r="FF109" s="158">
        <f>IF(ISERROR(VLOOKUP(BC109,Accueil!$W$17:$W$22,1,0)),1,0)</f>
        <v>0</v>
      </c>
      <c r="FG109" s="158">
        <f>IF(ISERROR(VLOOKUP(BD109,Accueil!$W$17:$W$22,1,0)),1,0)</f>
        <v>0</v>
      </c>
      <c r="FH109" s="158">
        <f>IF(ISERROR(VLOOKUP(BE109,Accueil!$W$17:$W$22,1,0)),1,0)</f>
        <v>0</v>
      </c>
      <c r="FI109" s="158">
        <f>IF(ISERROR(VLOOKUP(BF109,Accueil!$W$17:$W$22,1,0)),1,0)</f>
        <v>0</v>
      </c>
      <c r="FJ109" s="158">
        <f>IF(ISERROR(VLOOKUP(BG109,Accueil!$W$17:$W$22,1,0)),1,0)</f>
        <v>0</v>
      </c>
      <c r="FK109" s="158">
        <f>IF(ISERROR(VLOOKUP(BH109,Accueil!$W$17:$W$22,1,0)),1,0)</f>
        <v>0</v>
      </c>
      <c r="FL109" s="158">
        <f>IF(ISERROR(VLOOKUP(BI109,Accueil!$W$17:$W$22,1,0)),1,0)</f>
        <v>0</v>
      </c>
      <c r="FM109" s="158">
        <f>IF(ISERROR(VLOOKUP(BJ109,Accueil!$W$17:$W$22,1,0)),1,0)</f>
        <v>0</v>
      </c>
      <c r="FN109" s="158">
        <f>IF(ISERROR(VLOOKUP(BK109,Accueil!$W$17:$W$22,1,0)),1,0)</f>
        <v>0</v>
      </c>
      <c r="FO109" s="158">
        <f>IF(ISERROR(VLOOKUP(BL109,Accueil!$W$17:$W$22,1,0)),1,0)</f>
        <v>0</v>
      </c>
      <c r="FP109" s="158">
        <f>IF(ISERROR(VLOOKUP(BM109,Accueil!$W$17:$W$22,1,0)),1,0)</f>
        <v>0</v>
      </c>
      <c r="FQ109" s="158">
        <f>IF(ISERROR(VLOOKUP(BN109,Accueil!$W$17:$W$22,1,0)),1,0)</f>
        <v>0</v>
      </c>
      <c r="FR109" s="158">
        <f>IF(ISERROR(VLOOKUP(BO109,Accueil!$W$17:$W$22,1,0)),1,0)</f>
        <v>0</v>
      </c>
      <c r="FS109" s="158">
        <f>IF(ISERROR(VLOOKUP(BP109,Accueil!$W$17:$W$22,1,0)),1,0)</f>
        <v>0</v>
      </c>
      <c r="FT109" s="158">
        <f>IF(ISERROR(VLOOKUP(BQ109,Accueil!$W$17:$W$22,1,0)),1,0)</f>
        <v>0</v>
      </c>
      <c r="FU109" s="158">
        <f>IF(ISERROR(VLOOKUP(BR109,Accueil!$W$17:$W$22,1,0)),1,0)</f>
        <v>0</v>
      </c>
      <c r="FV109" s="158">
        <f>IF(ISERROR(VLOOKUP(BS109,Accueil!$W$17:$W$22,1,0)),1,0)</f>
        <v>0</v>
      </c>
      <c r="FW109" s="158">
        <f>IF(ISERROR(VLOOKUP(BT109,Accueil!$W$17:$W$22,1,0)),1,0)</f>
        <v>0</v>
      </c>
      <c r="FX109" s="158">
        <f>IF(ISERROR(VLOOKUP(BU109,Accueil!$W$17:$W$22,1,0)),1,0)</f>
        <v>0</v>
      </c>
      <c r="FY109" s="158">
        <f>IF(ISERROR(VLOOKUP(BV109,Accueil!$W$17:$W$22,1,0)),1,0)</f>
        <v>0</v>
      </c>
      <c r="FZ109" s="158">
        <f>IF(ISERROR(VLOOKUP(BW109,Accueil!$W$17:$W$22,1,0)),1,0)</f>
        <v>0</v>
      </c>
      <c r="GA109" s="158">
        <f>IF(ISERROR(VLOOKUP(BX109,Accueil!$W$17:$W$22,1,0)),1,0)</f>
        <v>0</v>
      </c>
      <c r="GB109" s="158">
        <f>IF(ISERROR(VLOOKUP(BY109,Accueil!$W$17:$W$22,1,0)),1,0)</f>
        <v>0</v>
      </c>
      <c r="GC109" s="158">
        <f>IF(ISERROR(VLOOKUP(BZ109,Accueil!$W$17:$W$22,1,0)),1,0)</f>
        <v>0</v>
      </c>
      <c r="GD109" s="158">
        <f>IF(ISERROR(VLOOKUP(CA109,Accueil!$W$17:$W$22,1,0)),1,0)</f>
        <v>0</v>
      </c>
      <c r="GE109" s="158">
        <f>IF(ISERROR(VLOOKUP(CB109,Accueil!$W$17:$W$22,1,0)),1,0)</f>
        <v>0</v>
      </c>
      <c r="GF109" s="158">
        <f>IF(ISERROR(VLOOKUP(CC109,Accueil!$W$17:$W$22,1,0)),1,0)</f>
        <v>0</v>
      </c>
      <c r="GG109" s="158">
        <f>IF(ISERROR(VLOOKUP(CD109,Accueil!$W$17:$W$22,1,0)),1,0)</f>
        <v>0</v>
      </c>
      <c r="GH109" s="158">
        <f>IF(ISERROR(VLOOKUP(CE109,Accueil!$W$17:$W$22,1,0)),1,0)</f>
        <v>0</v>
      </c>
      <c r="GI109" s="158">
        <f>IF(ISERROR(VLOOKUP(CF109,Accueil!$W$17:$W$22,1,0)),1,0)</f>
        <v>0</v>
      </c>
      <c r="GJ109" s="158">
        <f>IF(ISERROR(VLOOKUP(CG109,Accueil!$W$17:$W$22,1,0)),1,0)</f>
        <v>0</v>
      </c>
      <c r="GK109" s="158">
        <f>IF(ISERROR(VLOOKUP(CH109,Accueil!$W$17:$W$22,1,0)),1,0)</f>
        <v>0</v>
      </c>
      <c r="GL109" s="158">
        <f>IF(ISERROR(VLOOKUP(CI109,Accueil!$W$17:$W$22,1,0)),1,0)</f>
        <v>0</v>
      </c>
      <c r="GM109" s="158">
        <f>IF(ISERROR(VLOOKUP(CJ109,Accueil!$W$17:$W$22,1,0)),1,0)</f>
        <v>0</v>
      </c>
      <c r="GN109" s="158">
        <f>IF(ISERROR(VLOOKUP(CK109,Accueil!$W$17:$W$22,1,0)),1,0)</f>
        <v>0</v>
      </c>
      <c r="GO109" s="158">
        <f>IF(ISERROR(VLOOKUP(CL109,Accueil!$W$17:$W$22,1,0)),1,0)</f>
        <v>0</v>
      </c>
      <c r="GP109" s="158">
        <f>IF(ISERROR(VLOOKUP(CM109,Accueil!$W$17:$W$22,1,0)),1,0)</f>
        <v>0</v>
      </c>
      <c r="GQ109" s="158">
        <f>IF(ISERROR(VLOOKUP(CN109,Accueil!$W$17:$W$22,1,0)),1,0)</f>
        <v>0</v>
      </c>
      <c r="GR109" s="158">
        <f>IF(ISERROR(VLOOKUP(CO109,Accueil!$W$17:$W$22,1,0)),1,0)</f>
        <v>0</v>
      </c>
      <c r="GS109" s="158">
        <f>IF(ISERROR(VLOOKUP(CP109,Accueil!$W$17:$W$22,1,0)),1,0)</f>
        <v>0</v>
      </c>
      <c r="GT109" s="158">
        <f>IF(ISERROR(VLOOKUP(CQ109,Accueil!$W$17:$W$22,1,0)),1,0)</f>
        <v>0</v>
      </c>
      <c r="GU109" s="158">
        <f>IF(ISERROR(VLOOKUP(CR109,Accueil!$W$17:$W$22,1,0)),1,0)</f>
        <v>0</v>
      </c>
      <c r="GV109" s="158">
        <f>IF(ISERROR(VLOOKUP(CS109,Accueil!$W$17:$W$22,1,0)),1,0)</f>
        <v>0</v>
      </c>
      <c r="GW109" s="158">
        <f>IF(ISERROR(VLOOKUP(CT109,Accueil!$W$17:$W$22,1,0)),1,0)</f>
        <v>0</v>
      </c>
      <c r="GX109" s="158">
        <f>IF(ISERROR(VLOOKUP(CU109,Accueil!$W$17:$W$22,1,0)),1,0)</f>
        <v>0</v>
      </c>
      <c r="GY109" s="158">
        <f>IF(ISERROR(VLOOKUP(CV109,Accueil!$W$17:$W$22,1,0)),1,0)</f>
        <v>0</v>
      </c>
      <c r="GZ109" s="158">
        <f>IF(ISERROR(VLOOKUP(CW109,Accueil!$W$17:$W$22,1,0)),1,0)</f>
        <v>0</v>
      </c>
      <c r="HA109" s="158">
        <f>IF(ISERROR(VLOOKUP(CX109,Accueil!$W$17:$W$22,1,0)),1,0)</f>
        <v>0</v>
      </c>
      <c r="HB109" s="158">
        <f>IF(ISERROR(VLOOKUP(CY109,Accueil!$W$17:$W$22,1,0)),1,0)</f>
        <v>0</v>
      </c>
      <c r="HC109" s="158">
        <f>IF(ISERROR(VLOOKUP(CZ109,Accueil!$W$17:$W$22,1,0)),1,0)</f>
        <v>0</v>
      </c>
      <c r="HD109" s="158">
        <f>IF(ISERROR(VLOOKUP(DA109,Accueil!$W$17:$W$22,1,0)),1,0)</f>
        <v>0</v>
      </c>
    </row>
    <row r="110" spans="1:212" ht="12.75" customHeight="1">
      <c r="A110" s="360"/>
      <c r="B110" s="12">
        <v>102</v>
      </c>
      <c r="C110" s="26" t="str">
        <f>IF(Accueil!E114="","",Accueil!E114)</f>
        <v/>
      </c>
      <c r="D110" s="27" t="str">
        <f>IF(Accueil!F114="","",Accueil!F114)</f>
        <v/>
      </c>
      <c r="E110" s="83" t="str">
        <f t="shared" si="6"/>
        <v/>
      </c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12">
        <v>102</v>
      </c>
      <c r="DC110" s="11" t="str">
        <f>IF(D110="","",COUNTIF(F110:DA110,Accueil!$AB$28)&amp;" / "&amp;COUNTIF($F$8:$DA$8,"&gt;0")-(COUNTIF(F110:DA110,Accueil!$AG$26)))</f>
        <v/>
      </c>
      <c r="DD110" s="110" t="str">
        <f>IF(D110="","",COUNTIF(F110:DA110,Accueil!$AB$26))</f>
        <v/>
      </c>
      <c r="DE110" s="110" t="str">
        <f>IF(D110="","",IF(COUNTIF($F$8:$DA$8,"&gt;=0")-(COUNTIF(G110:DB110,Accueil!$AG$26))&lt;0,0,COUNTIF($F$8:$DA$8,"&gt;=0")-(COUNTIF(G110:DB110,Accueil!$AG$26))))</f>
        <v/>
      </c>
      <c r="DF110" s="11" t="str">
        <f t="shared" si="7"/>
        <v/>
      </c>
      <c r="DG110" s="29" t="str">
        <f t="shared" si="8"/>
        <v/>
      </c>
      <c r="DH110" s="158">
        <f t="shared" si="9"/>
        <v>0</v>
      </c>
      <c r="DI110" s="158">
        <f>IF(ISERROR(VLOOKUP(F110,Accueil!$W$17:$W$22,1,0)),1,0)</f>
        <v>0</v>
      </c>
      <c r="DJ110" s="158">
        <f>IF(ISERROR(VLOOKUP(G110,Accueil!$W$17:$W$22,1,0)),1,0)</f>
        <v>0</v>
      </c>
      <c r="DK110" s="158">
        <f>IF(ISERROR(VLOOKUP(H110,Accueil!$W$17:$W$22,1,0)),1,0)</f>
        <v>0</v>
      </c>
      <c r="DL110" s="158">
        <f>IF(ISERROR(VLOOKUP(I110,Accueil!$W$17:$W$22,1,0)),1,0)</f>
        <v>0</v>
      </c>
      <c r="DM110" s="158">
        <f>IF(ISERROR(VLOOKUP(J110,Accueil!$W$17:$W$22,1,0)),1,0)</f>
        <v>0</v>
      </c>
      <c r="DN110" s="158">
        <f>IF(ISERROR(VLOOKUP(K110,Accueil!$W$17:$W$22,1,0)),1,0)</f>
        <v>0</v>
      </c>
      <c r="DO110" s="158">
        <f>IF(ISERROR(VLOOKUP(L110,Accueil!$W$17:$W$22,1,0)),1,0)</f>
        <v>0</v>
      </c>
      <c r="DP110" s="158">
        <f>IF(ISERROR(VLOOKUP(M110,Accueil!$W$17:$W$22,1,0)),1,0)</f>
        <v>0</v>
      </c>
      <c r="DQ110" s="158">
        <f>IF(ISERROR(VLOOKUP(N110,Accueil!$W$17:$W$22,1,0)),1,0)</f>
        <v>0</v>
      </c>
      <c r="DR110" s="158">
        <f>IF(ISERROR(VLOOKUP(O110,Accueil!$W$17:$W$22,1,0)),1,0)</f>
        <v>0</v>
      </c>
      <c r="DS110" s="158">
        <f>IF(ISERROR(VLOOKUP(P110,Accueil!$W$17:$W$22,1,0)),1,0)</f>
        <v>0</v>
      </c>
      <c r="DT110" s="158">
        <f>IF(ISERROR(VLOOKUP(Q110,Accueil!$W$17:$W$22,1,0)),1,0)</f>
        <v>0</v>
      </c>
      <c r="DU110" s="158">
        <f>IF(ISERROR(VLOOKUP(R110,Accueil!$W$17:$W$22,1,0)),1,0)</f>
        <v>0</v>
      </c>
      <c r="DV110" s="158">
        <f>IF(ISERROR(VLOOKUP(S110,Accueil!$W$17:$W$22,1,0)),1,0)</f>
        <v>0</v>
      </c>
      <c r="DW110" s="158">
        <f>IF(ISERROR(VLOOKUP(T110,Accueil!$W$17:$W$22,1,0)),1,0)</f>
        <v>0</v>
      </c>
      <c r="DX110" s="158">
        <f>IF(ISERROR(VLOOKUP(U110,Accueil!$W$17:$W$22,1,0)),1,0)</f>
        <v>0</v>
      </c>
      <c r="DY110" s="158">
        <f>IF(ISERROR(VLOOKUP(V110,Accueil!$W$17:$W$22,1,0)),1,0)</f>
        <v>0</v>
      </c>
      <c r="DZ110" s="158">
        <f>IF(ISERROR(VLOOKUP(W110,Accueil!$W$17:$W$22,1,0)),1,0)</f>
        <v>0</v>
      </c>
      <c r="EA110" s="158">
        <f>IF(ISERROR(VLOOKUP(X110,Accueil!$W$17:$W$22,1,0)),1,0)</f>
        <v>0</v>
      </c>
      <c r="EB110" s="158">
        <f>IF(ISERROR(VLOOKUP(Y110,Accueil!$W$17:$W$22,1,0)),1,0)</f>
        <v>0</v>
      </c>
      <c r="EC110" s="158">
        <f>IF(ISERROR(VLOOKUP(Z110,Accueil!$W$17:$W$22,1,0)),1,0)</f>
        <v>0</v>
      </c>
      <c r="ED110" s="158">
        <f>IF(ISERROR(VLOOKUP(AA110,Accueil!$W$17:$W$22,1,0)),1,0)</f>
        <v>0</v>
      </c>
      <c r="EE110" s="158">
        <f>IF(ISERROR(VLOOKUP(AB110,Accueil!$W$17:$W$22,1,0)),1,0)</f>
        <v>0</v>
      </c>
      <c r="EF110" s="158">
        <f>IF(ISERROR(VLOOKUP(AC110,Accueil!$W$17:$W$22,1,0)),1,0)</f>
        <v>0</v>
      </c>
      <c r="EG110" s="158">
        <f>IF(ISERROR(VLOOKUP(AD110,Accueil!$W$17:$W$22,1,0)),1,0)</f>
        <v>0</v>
      </c>
      <c r="EH110" s="158">
        <f>IF(ISERROR(VLOOKUP(AE110,Accueil!$W$17:$W$22,1,0)),1,0)</f>
        <v>0</v>
      </c>
      <c r="EI110" s="158">
        <f>IF(ISERROR(VLOOKUP(AF110,Accueil!$W$17:$W$22,1,0)),1,0)</f>
        <v>0</v>
      </c>
      <c r="EJ110" s="158">
        <f>IF(ISERROR(VLOOKUP(AG110,Accueil!$W$17:$W$22,1,0)),1,0)</f>
        <v>0</v>
      </c>
      <c r="EK110" s="158">
        <f>IF(ISERROR(VLOOKUP(AH110,Accueil!$W$17:$W$22,1,0)),1,0)</f>
        <v>0</v>
      </c>
      <c r="EL110" s="158">
        <f>IF(ISERROR(VLOOKUP(AI110,Accueil!$W$17:$W$22,1,0)),1,0)</f>
        <v>0</v>
      </c>
      <c r="EM110" s="158">
        <f>IF(ISERROR(VLOOKUP(AJ110,Accueil!$W$17:$W$22,1,0)),1,0)</f>
        <v>0</v>
      </c>
      <c r="EN110" s="158">
        <f>IF(ISERROR(VLOOKUP(AK110,Accueil!$W$17:$W$22,1,0)),1,0)</f>
        <v>0</v>
      </c>
      <c r="EO110" s="158">
        <f>IF(ISERROR(VLOOKUP(AL110,Accueil!$W$17:$W$22,1,0)),1,0)</f>
        <v>0</v>
      </c>
      <c r="EP110" s="158">
        <f>IF(ISERROR(VLOOKUP(AM110,Accueil!$W$17:$W$22,1,0)),1,0)</f>
        <v>0</v>
      </c>
      <c r="EQ110" s="158">
        <f>IF(ISERROR(VLOOKUP(AN110,Accueil!$W$17:$W$22,1,0)),1,0)</f>
        <v>0</v>
      </c>
      <c r="ER110" s="158">
        <f>IF(ISERROR(VLOOKUP(AO110,Accueil!$W$17:$W$22,1,0)),1,0)</f>
        <v>0</v>
      </c>
      <c r="ES110" s="158">
        <f>IF(ISERROR(VLOOKUP(AP110,Accueil!$W$17:$W$22,1,0)),1,0)</f>
        <v>0</v>
      </c>
      <c r="ET110" s="158">
        <f>IF(ISERROR(VLOOKUP(AQ110,Accueil!$W$17:$W$22,1,0)),1,0)</f>
        <v>0</v>
      </c>
      <c r="EU110" s="158">
        <f>IF(ISERROR(VLOOKUP(AR110,Accueil!$W$17:$W$22,1,0)),1,0)</f>
        <v>0</v>
      </c>
      <c r="EV110" s="158">
        <f>IF(ISERROR(VLOOKUP(AS110,Accueil!$W$17:$W$22,1,0)),1,0)</f>
        <v>0</v>
      </c>
      <c r="EW110" s="158">
        <f>IF(ISERROR(VLOOKUP(AT110,Accueil!$W$17:$W$22,1,0)),1,0)</f>
        <v>0</v>
      </c>
      <c r="EX110" s="158">
        <f>IF(ISERROR(VLOOKUP(AU110,Accueil!$W$17:$W$22,1,0)),1,0)</f>
        <v>0</v>
      </c>
      <c r="EY110" s="158">
        <f>IF(ISERROR(VLOOKUP(AV110,Accueil!$W$17:$W$22,1,0)),1,0)</f>
        <v>0</v>
      </c>
      <c r="EZ110" s="158">
        <f>IF(ISERROR(VLOOKUP(AW110,Accueil!$W$17:$W$22,1,0)),1,0)</f>
        <v>0</v>
      </c>
      <c r="FA110" s="158">
        <f>IF(ISERROR(VLOOKUP(AX110,Accueil!$W$17:$W$22,1,0)),1,0)</f>
        <v>0</v>
      </c>
      <c r="FB110" s="158">
        <f>IF(ISERROR(VLOOKUP(AY110,Accueil!$W$17:$W$22,1,0)),1,0)</f>
        <v>0</v>
      </c>
      <c r="FC110" s="158">
        <f>IF(ISERROR(VLOOKUP(AZ110,Accueil!$W$17:$W$22,1,0)),1,0)</f>
        <v>0</v>
      </c>
      <c r="FD110" s="158">
        <f>IF(ISERROR(VLOOKUP(BA110,Accueil!$W$17:$W$22,1,0)),1,0)</f>
        <v>0</v>
      </c>
      <c r="FE110" s="158">
        <f>IF(ISERROR(VLOOKUP(BB110,Accueil!$W$17:$W$22,1,0)),1,0)</f>
        <v>0</v>
      </c>
      <c r="FF110" s="158">
        <f>IF(ISERROR(VLOOKUP(BC110,Accueil!$W$17:$W$22,1,0)),1,0)</f>
        <v>0</v>
      </c>
      <c r="FG110" s="158">
        <f>IF(ISERROR(VLOOKUP(BD110,Accueil!$W$17:$W$22,1,0)),1,0)</f>
        <v>0</v>
      </c>
      <c r="FH110" s="158">
        <f>IF(ISERROR(VLOOKUP(BE110,Accueil!$W$17:$W$22,1,0)),1,0)</f>
        <v>0</v>
      </c>
      <c r="FI110" s="158">
        <f>IF(ISERROR(VLOOKUP(BF110,Accueil!$W$17:$W$22,1,0)),1,0)</f>
        <v>0</v>
      </c>
      <c r="FJ110" s="158">
        <f>IF(ISERROR(VLOOKUP(BG110,Accueil!$W$17:$W$22,1,0)),1,0)</f>
        <v>0</v>
      </c>
      <c r="FK110" s="158">
        <f>IF(ISERROR(VLOOKUP(BH110,Accueil!$W$17:$W$22,1,0)),1,0)</f>
        <v>0</v>
      </c>
      <c r="FL110" s="158">
        <f>IF(ISERROR(VLOOKUP(BI110,Accueil!$W$17:$W$22,1,0)),1,0)</f>
        <v>0</v>
      </c>
      <c r="FM110" s="158">
        <f>IF(ISERROR(VLOOKUP(BJ110,Accueil!$W$17:$W$22,1,0)),1,0)</f>
        <v>0</v>
      </c>
      <c r="FN110" s="158">
        <f>IF(ISERROR(VLOOKUP(BK110,Accueil!$W$17:$W$22,1,0)),1,0)</f>
        <v>0</v>
      </c>
      <c r="FO110" s="158">
        <f>IF(ISERROR(VLOOKUP(BL110,Accueil!$W$17:$W$22,1,0)),1,0)</f>
        <v>0</v>
      </c>
      <c r="FP110" s="158">
        <f>IF(ISERROR(VLOOKUP(BM110,Accueil!$W$17:$W$22,1,0)),1,0)</f>
        <v>0</v>
      </c>
      <c r="FQ110" s="158">
        <f>IF(ISERROR(VLOOKUP(BN110,Accueil!$W$17:$W$22,1,0)),1,0)</f>
        <v>0</v>
      </c>
      <c r="FR110" s="158">
        <f>IF(ISERROR(VLOOKUP(BO110,Accueil!$W$17:$W$22,1,0)),1,0)</f>
        <v>0</v>
      </c>
      <c r="FS110" s="158">
        <f>IF(ISERROR(VLOOKUP(BP110,Accueil!$W$17:$W$22,1,0)),1,0)</f>
        <v>0</v>
      </c>
      <c r="FT110" s="158">
        <f>IF(ISERROR(VLOOKUP(BQ110,Accueil!$W$17:$W$22,1,0)),1,0)</f>
        <v>0</v>
      </c>
      <c r="FU110" s="158">
        <f>IF(ISERROR(VLOOKUP(BR110,Accueil!$W$17:$W$22,1,0)),1,0)</f>
        <v>0</v>
      </c>
      <c r="FV110" s="158">
        <f>IF(ISERROR(VLOOKUP(BS110,Accueil!$W$17:$W$22,1,0)),1,0)</f>
        <v>0</v>
      </c>
      <c r="FW110" s="158">
        <f>IF(ISERROR(VLOOKUP(BT110,Accueil!$W$17:$W$22,1,0)),1,0)</f>
        <v>0</v>
      </c>
      <c r="FX110" s="158">
        <f>IF(ISERROR(VLOOKUP(BU110,Accueil!$W$17:$W$22,1,0)),1,0)</f>
        <v>0</v>
      </c>
      <c r="FY110" s="158">
        <f>IF(ISERROR(VLOOKUP(BV110,Accueil!$W$17:$W$22,1,0)),1,0)</f>
        <v>0</v>
      </c>
      <c r="FZ110" s="158">
        <f>IF(ISERROR(VLOOKUP(BW110,Accueil!$W$17:$W$22,1,0)),1,0)</f>
        <v>0</v>
      </c>
      <c r="GA110" s="158">
        <f>IF(ISERROR(VLOOKUP(BX110,Accueil!$W$17:$W$22,1,0)),1,0)</f>
        <v>0</v>
      </c>
      <c r="GB110" s="158">
        <f>IF(ISERROR(VLOOKUP(BY110,Accueil!$W$17:$W$22,1,0)),1,0)</f>
        <v>0</v>
      </c>
      <c r="GC110" s="158">
        <f>IF(ISERROR(VLOOKUP(BZ110,Accueil!$W$17:$W$22,1,0)),1,0)</f>
        <v>0</v>
      </c>
      <c r="GD110" s="158">
        <f>IF(ISERROR(VLOOKUP(CA110,Accueil!$W$17:$W$22,1,0)),1,0)</f>
        <v>0</v>
      </c>
      <c r="GE110" s="158">
        <f>IF(ISERROR(VLOOKUP(CB110,Accueil!$W$17:$W$22,1,0)),1,0)</f>
        <v>0</v>
      </c>
      <c r="GF110" s="158">
        <f>IF(ISERROR(VLOOKUP(CC110,Accueil!$W$17:$W$22,1,0)),1,0)</f>
        <v>0</v>
      </c>
      <c r="GG110" s="158">
        <f>IF(ISERROR(VLOOKUP(CD110,Accueil!$W$17:$W$22,1,0)),1,0)</f>
        <v>0</v>
      </c>
      <c r="GH110" s="158">
        <f>IF(ISERROR(VLOOKUP(CE110,Accueil!$W$17:$W$22,1,0)),1,0)</f>
        <v>0</v>
      </c>
      <c r="GI110" s="158">
        <f>IF(ISERROR(VLOOKUP(CF110,Accueil!$W$17:$W$22,1,0)),1,0)</f>
        <v>0</v>
      </c>
      <c r="GJ110" s="158">
        <f>IF(ISERROR(VLOOKUP(CG110,Accueil!$W$17:$W$22,1,0)),1,0)</f>
        <v>0</v>
      </c>
      <c r="GK110" s="158">
        <f>IF(ISERROR(VLOOKUP(CH110,Accueil!$W$17:$W$22,1,0)),1,0)</f>
        <v>0</v>
      </c>
      <c r="GL110" s="158">
        <f>IF(ISERROR(VLOOKUP(CI110,Accueil!$W$17:$W$22,1,0)),1,0)</f>
        <v>0</v>
      </c>
      <c r="GM110" s="158">
        <f>IF(ISERROR(VLOOKUP(CJ110,Accueil!$W$17:$W$22,1,0)),1,0)</f>
        <v>0</v>
      </c>
      <c r="GN110" s="158">
        <f>IF(ISERROR(VLOOKUP(CK110,Accueil!$W$17:$W$22,1,0)),1,0)</f>
        <v>0</v>
      </c>
      <c r="GO110" s="158">
        <f>IF(ISERROR(VLOOKUP(CL110,Accueil!$W$17:$W$22,1,0)),1,0)</f>
        <v>0</v>
      </c>
      <c r="GP110" s="158">
        <f>IF(ISERROR(VLOOKUP(CM110,Accueil!$W$17:$W$22,1,0)),1,0)</f>
        <v>0</v>
      </c>
      <c r="GQ110" s="158">
        <f>IF(ISERROR(VLOOKUP(CN110,Accueil!$W$17:$W$22,1,0)),1,0)</f>
        <v>0</v>
      </c>
      <c r="GR110" s="158">
        <f>IF(ISERROR(VLOOKUP(CO110,Accueil!$W$17:$W$22,1,0)),1,0)</f>
        <v>0</v>
      </c>
      <c r="GS110" s="158">
        <f>IF(ISERROR(VLOOKUP(CP110,Accueil!$W$17:$W$22,1,0)),1,0)</f>
        <v>0</v>
      </c>
      <c r="GT110" s="158">
        <f>IF(ISERROR(VLOOKUP(CQ110,Accueil!$W$17:$W$22,1,0)),1,0)</f>
        <v>0</v>
      </c>
      <c r="GU110" s="158">
        <f>IF(ISERROR(VLOOKUP(CR110,Accueil!$W$17:$W$22,1,0)),1,0)</f>
        <v>0</v>
      </c>
      <c r="GV110" s="158">
        <f>IF(ISERROR(VLOOKUP(CS110,Accueil!$W$17:$W$22,1,0)),1,0)</f>
        <v>0</v>
      </c>
      <c r="GW110" s="158">
        <f>IF(ISERROR(VLOOKUP(CT110,Accueil!$W$17:$W$22,1,0)),1,0)</f>
        <v>0</v>
      </c>
      <c r="GX110" s="158">
        <f>IF(ISERROR(VLOOKUP(CU110,Accueil!$W$17:$W$22,1,0)),1,0)</f>
        <v>0</v>
      </c>
      <c r="GY110" s="158">
        <f>IF(ISERROR(VLOOKUP(CV110,Accueil!$W$17:$W$22,1,0)),1,0)</f>
        <v>0</v>
      </c>
      <c r="GZ110" s="158">
        <f>IF(ISERROR(VLOOKUP(CW110,Accueil!$W$17:$W$22,1,0)),1,0)</f>
        <v>0</v>
      </c>
      <c r="HA110" s="158">
        <f>IF(ISERROR(VLOOKUP(CX110,Accueil!$W$17:$W$22,1,0)),1,0)</f>
        <v>0</v>
      </c>
      <c r="HB110" s="158">
        <f>IF(ISERROR(VLOOKUP(CY110,Accueil!$W$17:$W$22,1,0)),1,0)</f>
        <v>0</v>
      </c>
      <c r="HC110" s="158">
        <f>IF(ISERROR(VLOOKUP(CZ110,Accueil!$W$17:$W$22,1,0)),1,0)</f>
        <v>0</v>
      </c>
      <c r="HD110" s="158">
        <f>IF(ISERROR(VLOOKUP(DA110,Accueil!$W$17:$W$22,1,0)),1,0)</f>
        <v>0</v>
      </c>
    </row>
    <row r="111" spans="1:212" ht="12.75" customHeight="1">
      <c r="A111" s="360"/>
      <c r="B111" s="12">
        <v>103</v>
      </c>
      <c r="C111" s="26" t="str">
        <f>IF(Accueil!E115="","",Accueil!E115)</f>
        <v/>
      </c>
      <c r="D111" s="27" t="str">
        <f>IF(Accueil!F115="","",Accueil!F115)</f>
        <v/>
      </c>
      <c r="E111" s="83" t="str">
        <f t="shared" ref="E111:E174" si="10">IF(D111="","",1)</f>
        <v/>
      </c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12">
        <v>103</v>
      </c>
      <c r="DC111" s="11" t="str">
        <f>IF(D111="","",COUNTIF(F111:DA111,Accueil!$AB$28)&amp;" / "&amp;COUNTIF($F$8:$DA$8,"&gt;0")-(COUNTIF(F111:DA111,Accueil!$AG$26)))</f>
        <v/>
      </c>
      <c r="DD111" s="110" t="str">
        <f>IF(D111="","",COUNTIF(F111:DA111,Accueil!$AB$26))</f>
        <v/>
      </c>
      <c r="DE111" s="110" t="str">
        <f>IF(D111="","",IF(COUNTIF($F$8:$DA$8,"&gt;=0")-(COUNTIF(G111:DB111,Accueil!$AG$26))&lt;0,0,COUNTIF($F$8:$DA$8,"&gt;=0")-(COUNTIF(G111:DB111,Accueil!$AG$26))))</f>
        <v/>
      </c>
      <c r="DF111" s="11" t="str">
        <f t="shared" ref="DF111:DF174" si="11">IF(D111="","",COUNTA(F111:DA111))</f>
        <v/>
      </c>
      <c r="DG111" s="29" t="str">
        <f t="shared" ref="DG111:DG174" si="12">IF(D111="","",IF(DH111&gt;0,"ERREUR",IF(OR(DF111&lt;COUNTIF($F$8:$DA$8,"&gt;0"),DF111&gt;COUNTIF($F$8:$DA$8,"&gt;0")),"NB ITEMS",IF(DE111&lt;COUNTIF($F$8:$DA$8,"&gt;0"),"ABSENT",ROUND(DD111/DE111,3)*100&amp;" %"))))</f>
        <v/>
      </c>
      <c r="DH111" s="158">
        <f t="shared" ref="DH111:DH174" si="13">SUM(DI111:HD111)</f>
        <v>0</v>
      </c>
      <c r="DI111" s="158">
        <f>IF(ISERROR(VLOOKUP(F111,Accueil!$W$17:$W$22,1,0)),1,0)</f>
        <v>0</v>
      </c>
      <c r="DJ111" s="158">
        <f>IF(ISERROR(VLOOKUP(G111,Accueil!$W$17:$W$22,1,0)),1,0)</f>
        <v>0</v>
      </c>
      <c r="DK111" s="158">
        <f>IF(ISERROR(VLOOKUP(H111,Accueil!$W$17:$W$22,1,0)),1,0)</f>
        <v>0</v>
      </c>
      <c r="DL111" s="158">
        <f>IF(ISERROR(VLOOKUP(I111,Accueil!$W$17:$W$22,1,0)),1,0)</f>
        <v>0</v>
      </c>
      <c r="DM111" s="158">
        <f>IF(ISERROR(VLOOKUP(J111,Accueil!$W$17:$W$22,1,0)),1,0)</f>
        <v>0</v>
      </c>
      <c r="DN111" s="158">
        <f>IF(ISERROR(VLOOKUP(K111,Accueil!$W$17:$W$22,1,0)),1,0)</f>
        <v>0</v>
      </c>
      <c r="DO111" s="158">
        <f>IF(ISERROR(VLOOKUP(L111,Accueil!$W$17:$W$22,1,0)),1,0)</f>
        <v>0</v>
      </c>
      <c r="DP111" s="158">
        <f>IF(ISERROR(VLOOKUP(M111,Accueil!$W$17:$W$22,1,0)),1,0)</f>
        <v>0</v>
      </c>
      <c r="DQ111" s="158">
        <f>IF(ISERROR(VLOOKUP(N111,Accueil!$W$17:$W$22,1,0)),1,0)</f>
        <v>0</v>
      </c>
      <c r="DR111" s="158">
        <f>IF(ISERROR(VLOOKUP(O111,Accueil!$W$17:$W$22,1,0)),1,0)</f>
        <v>0</v>
      </c>
      <c r="DS111" s="158">
        <f>IF(ISERROR(VLOOKUP(P111,Accueil!$W$17:$W$22,1,0)),1,0)</f>
        <v>0</v>
      </c>
      <c r="DT111" s="158">
        <f>IF(ISERROR(VLOOKUP(Q111,Accueil!$W$17:$W$22,1,0)),1,0)</f>
        <v>0</v>
      </c>
      <c r="DU111" s="158">
        <f>IF(ISERROR(VLOOKUP(R111,Accueil!$W$17:$W$22,1,0)),1,0)</f>
        <v>0</v>
      </c>
      <c r="DV111" s="158">
        <f>IF(ISERROR(VLOOKUP(S111,Accueil!$W$17:$W$22,1,0)),1,0)</f>
        <v>0</v>
      </c>
      <c r="DW111" s="158">
        <f>IF(ISERROR(VLOOKUP(T111,Accueil!$W$17:$W$22,1,0)),1,0)</f>
        <v>0</v>
      </c>
      <c r="DX111" s="158">
        <f>IF(ISERROR(VLOOKUP(U111,Accueil!$W$17:$W$22,1,0)),1,0)</f>
        <v>0</v>
      </c>
      <c r="DY111" s="158">
        <f>IF(ISERROR(VLOOKUP(V111,Accueil!$W$17:$W$22,1,0)),1,0)</f>
        <v>0</v>
      </c>
      <c r="DZ111" s="158">
        <f>IF(ISERROR(VLOOKUP(W111,Accueil!$W$17:$W$22,1,0)),1,0)</f>
        <v>0</v>
      </c>
      <c r="EA111" s="158">
        <f>IF(ISERROR(VLOOKUP(X111,Accueil!$W$17:$W$22,1,0)),1,0)</f>
        <v>0</v>
      </c>
      <c r="EB111" s="158">
        <f>IF(ISERROR(VLOOKUP(Y111,Accueil!$W$17:$W$22,1,0)),1,0)</f>
        <v>0</v>
      </c>
      <c r="EC111" s="158">
        <f>IF(ISERROR(VLOOKUP(Z111,Accueil!$W$17:$W$22,1,0)),1,0)</f>
        <v>0</v>
      </c>
      <c r="ED111" s="158">
        <f>IF(ISERROR(VLOOKUP(AA111,Accueil!$W$17:$W$22,1,0)),1,0)</f>
        <v>0</v>
      </c>
      <c r="EE111" s="158">
        <f>IF(ISERROR(VLOOKUP(AB111,Accueil!$W$17:$W$22,1,0)),1,0)</f>
        <v>0</v>
      </c>
      <c r="EF111" s="158">
        <f>IF(ISERROR(VLOOKUP(AC111,Accueil!$W$17:$W$22,1,0)),1,0)</f>
        <v>0</v>
      </c>
      <c r="EG111" s="158">
        <f>IF(ISERROR(VLOOKUP(AD111,Accueil!$W$17:$W$22,1,0)),1,0)</f>
        <v>0</v>
      </c>
      <c r="EH111" s="158">
        <f>IF(ISERROR(VLOOKUP(AE111,Accueil!$W$17:$W$22,1,0)),1,0)</f>
        <v>0</v>
      </c>
      <c r="EI111" s="158">
        <f>IF(ISERROR(VLOOKUP(AF111,Accueil!$W$17:$W$22,1,0)),1,0)</f>
        <v>0</v>
      </c>
      <c r="EJ111" s="158">
        <f>IF(ISERROR(VLOOKUP(AG111,Accueil!$W$17:$W$22,1,0)),1,0)</f>
        <v>0</v>
      </c>
      <c r="EK111" s="158">
        <f>IF(ISERROR(VLOOKUP(AH111,Accueil!$W$17:$W$22,1,0)),1,0)</f>
        <v>0</v>
      </c>
      <c r="EL111" s="158">
        <f>IF(ISERROR(VLOOKUP(AI111,Accueil!$W$17:$W$22,1,0)),1,0)</f>
        <v>0</v>
      </c>
      <c r="EM111" s="158">
        <f>IF(ISERROR(VLOOKUP(AJ111,Accueil!$W$17:$W$22,1,0)),1,0)</f>
        <v>0</v>
      </c>
      <c r="EN111" s="158">
        <f>IF(ISERROR(VLOOKUP(AK111,Accueil!$W$17:$W$22,1,0)),1,0)</f>
        <v>0</v>
      </c>
      <c r="EO111" s="158">
        <f>IF(ISERROR(VLOOKUP(AL111,Accueil!$W$17:$W$22,1,0)),1,0)</f>
        <v>0</v>
      </c>
      <c r="EP111" s="158">
        <f>IF(ISERROR(VLOOKUP(AM111,Accueil!$W$17:$W$22,1,0)),1,0)</f>
        <v>0</v>
      </c>
      <c r="EQ111" s="158">
        <f>IF(ISERROR(VLOOKUP(AN111,Accueil!$W$17:$W$22,1,0)),1,0)</f>
        <v>0</v>
      </c>
      <c r="ER111" s="158">
        <f>IF(ISERROR(VLOOKUP(AO111,Accueil!$W$17:$W$22,1,0)),1,0)</f>
        <v>0</v>
      </c>
      <c r="ES111" s="158">
        <f>IF(ISERROR(VLOOKUP(AP111,Accueil!$W$17:$W$22,1,0)),1,0)</f>
        <v>0</v>
      </c>
      <c r="ET111" s="158">
        <f>IF(ISERROR(VLOOKUP(AQ111,Accueil!$W$17:$W$22,1,0)),1,0)</f>
        <v>0</v>
      </c>
      <c r="EU111" s="158">
        <f>IF(ISERROR(VLOOKUP(AR111,Accueil!$W$17:$W$22,1,0)),1,0)</f>
        <v>0</v>
      </c>
      <c r="EV111" s="158">
        <f>IF(ISERROR(VLOOKUP(AS111,Accueil!$W$17:$W$22,1,0)),1,0)</f>
        <v>0</v>
      </c>
      <c r="EW111" s="158">
        <f>IF(ISERROR(VLOOKUP(AT111,Accueil!$W$17:$W$22,1,0)),1,0)</f>
        <v>0</v>
      </c>
      <c r="EX111" s="158">
        <f>IF(ISERROR(VLOOKUP(AU111,Accueil!$W$17:$W$22,1,0)),1,0)</f>
        <v>0</v>
      </c>
      <c r="EY111" s="158">
        <f>IF(ISERROR(VLOOKUP(AV111,Accueil!$W$17:$W$22,1,0)),1,0)</f>
        <v>0</v>
      </c>
      <c r="EZ111" s="158">
        <f>IF(ISERROR(VLOOKUP(AW111,Accueil!$W$17:$W$22,1,0)),1,0)</f>
        <v>0</v>
      </c>
      <c r="FA111" s="158">
        <f>IF(ISERROR(VLOOKUP(AX111,Accueil!$W$17:$W$22,1,0)),1,0)</f>
        <v>0</v>
      </c>
      <c r="FB111" s="158">
        <f>IF(ISERROR(VLOOKUP(AY111,Accueil!$W$17:$W$22,1,0)),1,0)</f>
        <v>0</v>
      </c>
      <c r="FC111" s="158">
        <f>IF(ISERROR(VLOOKUP(AZ111,Accueil!$W$17:$W$22,1,0)),1,0)</f>
        <v>0</v>
      </c>
      <c r="FD111" s="158">
        <f>IF(ISERROR(VLOOKUP(BA111,Accueil!$W$17:$W$22,1,0)),1,0)</f>
        <v>0</v>
      </c>
      <c r="FE111" s="158">
        <f>IF(ISERROR(VLOOKUP(BB111,Accueil!$W$17:$W$22,1,0)),1,0)</f>
        <v>0</v>
      </c>
      <c r="FF111" s="158">
        <f>IF(ISERROR(VLOOKUP(BC111,Accueil!$W$17:$W$22,1,0)),1,0)</f>
        <v>0</v>
      </c>
      <c r="FG111" s="158">
        <f>IF(ISERROR(VLOOKUP(BD111,Accueil!$W$17:$W$22,1,0)),1,0)</f>
        <v>0</v>
      </c>
      <c r="FH111" s="158">
        <f>IF(ISERROR(VLOOKUP(BE111,Accueil!$W$17:$W$22,1,0)),1,0)</f>
        <v>0</v>
      </c>
      <c r="FI111" s="158">
        <f>IF(ISERROR(VLOOKUP(BF111,Accueil!$W$17:$W$22,1,0)),1,0)</f>
        <v>0</v>
      </c>
      <c r="FJ111" s="158">
        <f>IF(ISERROR(VLOOKUP(BG111,Accueil!$W$17:$W$22,1,0)),1,0)</f>
        <v>0</v>
      </c>
      <c r="FK111" s="158">
        <f>IF(ISERROR(VLOOKUP(BH111,Accueil!$W$17:$W$22,1,0)),1,0)</f>
        <v>0</v>
      </c>
      <c r="FL111" s="158">
        <f>IF(ISERROR(VLOOKUP(BI111,Accueil!$W$17:$W$22,1,0)),1,0)</f>
        <v>0</v>
      </c>
      <c r="FM111" s="158">
        <f>IF(ISERROR(VLOOKUP(BJ111,Accueil!$W$17:$W$22,1,0)),1,0)</f>
        <v>0</v>
      </c>
      <c r="FN111" s="158">
        <f>IF(ISERROR(VLOOKUP(BK111,Accueil!$W$17:$W$22,1,0)),1,0)</f>
        <v>0</v>
      </c>
      <c r="FO111" s="158">
        <f>IF(ISERROR(VLOOKUP(BL111,Accueil!$W$17:$W$22,1,0)),1,0)</f>
        <v>0</v>
      </c>
      <c r="FP111" s="158">
        <f>IF(ISERROR(VLOOKUP(BM111,Accueil!$W$17:$W$22,1,0)),1,0)</f>
        <v>0</v>
      </c>
      <c r="FQ111" s="158">
        <f>IF(ISERROR(VLOOKUP(BN111,Accueil!$W$17:$W$22,1,0)),1,0)</f>
        <v>0</v>
      </c>
      <c r="FR111" s="158">
        <f>IF(ISERROR(VLOOKUP(BO111,Accueil!$W$17:$W$22,1,0)),1,0)</f>
        <v>0</v>
      </c>
      <c r="FS111" s="158">
        <f>IF(ISERROR(VLOOKUP(BP111,Accueil!$W$17:$W$22,1,0)),1,0)</f>
        <v>0</v>
      </c>
      <c r="FT111" s="158">
        <f>IF(ISERROR(VLOOKUP(BQ111,Accueil!$W$17:$W$22,1,0)),1,0)</f>
        <v>0</v>
      </c>
      <c r="FU111" s="158">
        <f>IF(ISERROR(VLOOKUP(BR111,Accueil!$W$17:$W$22,1,0)),1,0)</f>
        <v>0</v>
      </c>
      <c r="FV111" s="158">
        <f>IF(ISERROR(VLOOKUP(BS111,Accueil!$W$17:$W$22,1,0)),1,0)</f>
        <v>0</v>
      </c>
      <c r="FW111" s="158">
        <f>IF(ISERROR(VLOOKUP(BT111,Accueil!$W$17:$W$22,1,0)),1,0)</f>
        <v>0</v>
      </c>
      <c r="FX111" s="158">
        <f>IF(ISERROR(VLOOKUP(BU111,Accueil!$W$17:$W$22,1,0)),1,0)</f>
        <v>0</v>
      </c>
      <c r="FY111" s="158">
        <f>IF(ISERROR(VLOOKUP(BV111,Accueil!$W$17:$W$22,1,0)),1,0)</f>
        <v>0</v>
      </c>
      <c r="FZ111" s="158">
        <f>IF(ISERROR(VLOOKUP(BW111,Accueil!$W$17:$W$22,1,0)),1,0)</f>
        <v>0</v>
      </c>
      <c r="GA111" s="158">
        <f>IF(ISERROR(VLOOKUP(BX111,Accueil!$W$17:$W$22,1,0)),1,0)</f>
        <v>0</v>
      </c>
      <c r="GB111" s="158">
        <f>IF(ISERROR(VLOOKUP(BY111,Accueil!$W$17:$W$22,1,0)),1,0)</f>
        <v>0</v>
      </c>
      <c r="GC111" s="158">
        <f>IF(ISERROR(VLOOKUP(BZ111,Accueil!$W$17:$W$22,1,0)),1,0)</f>
        <v>0</v>
      </c>
      <c r="GD111" s="158">
        <f>IF(ISERROR(VLOOKUP(CA111,Accueil!$W$17:$W$22,1,0)),1,0)</f>
        <v>0</v>
      </c>
      <c r="GE111" s="158">
        <f>IF(ISERROR(VLOOKUP(CB111,Accueil!$W$17:$W$22,1,0)),1,0)</f>
        <v>0</v>
      </c>
      <c r="GF111" s="158">
        <f>IF(ISERROR(VLOOKUP(CC111,Accueil!$W$17:$W$22,1,0)),1,0)</f>
        <v>0</v>
      </c>
      <c r="GG111" s="158">
        <f>IF(ISERROR(VLOOKUP(CD111,Accueil!$W$17:$W$22,1,0)),1,0)</f>
        <v>0</v>
      </c>
      <c r="GH111" s="158">
        <f>IF(ISERROR(VLOOKUP(CE111,Accueil!$W$17:$W$22,1,0)),1,0)</f>
        <v>0</v>
      </c>
      <c r="GI111" s="158">
        <f>IF(ISERROR(VLOOKUP(CF111,Accueil!$W$17:$W$22,1,0)),1,0)</f>
        <v>0</v>
      </c>
      <c r="GJ111" s="158">
        <f>IF(ISERROR(VLOOKUP(CG111,Accueil!$W$17:$W$22,1,0)),1,0)</f>
        <v>0</v>
      </c>
      <c r="GK111" s="158">
        <f>IF(ISERROR(VLOOKUP(CH111,Accueil!$W$17:$W$22,1,0)),1,0)</f>
        <v>0</v>
      </c>
      <c r="GL111" s="158">
        <f>IF(ISERROR(VLOOKUP(CI111,Accueil!$W$17:$W$22,1,0)),1,0)</f>
        <v>0</v>
      </c>
      <c r="GM111" s="158">
        <f>IF(ISERROR(VLOOKUP(CJ111,Accueil!$W$17:$W$22,1,0)),1,0)</f>
        <v>0</v>
      </c>
      <c r="GN111" s="158">
        <f>IF(ISERROR(VLOOKUP(CK111,Accueil!$W$17:$W$22,1,0)),1,0)</f>
        <v>0</v>
      </c>
      <c r="GO111" s="158">
        <f>IF(ISERROR(VLOOKUP(CL111,Accueil!$W$17:$W$22,1,0)),1,0)</f>
        <v>0</v>
      </c>
      <c r="GP111" s="158">
        <f>IF(ISERROR(VLOOKUP(CM111,Accueil!$W$17:$W$22,1,0)),1,0)</f>
        <v>0</v>
      </c>
      <c r="GQ111" s="158">
        <f>IF(ISERROR(VLOOKUP(CN111,Accueil!$W$17:$W$22,1,0)),1,0)</f>
        <v>0</v>
      </c>
      <c r="GR111" s="158">
        <f>IF(ISERROR(VLOOKUP(CO111,Accueil!$W$17:$W$22,1,0)),1,0)</f>
        <v>0</v>
      </c>
      <c r="GS111" s="158">
        <f>IF(ISERROR(VLOOKUP(CP111,Accueil!$W$17:$W$22,1,0)),1,0)</f>
        <v>0</v>
      </c>
      <c r="GT111" s="158">
        <f>IF(ISERROR(VLOOKUP(CQ111,Accueil!$W$17:$W$22,1,0)),1,0)</f>
        <v>0</v>
      </c>
      <c r="GU111" s="158">
        <f>IF(ISERROR(VLOOKUP(CR111,Accueil!$W$17:$W$22,1,0)),1,0)</f>
        <v>0</v>
      </c>
      <c r="GV111" s="158">
        <f>IF(ISERROR(VLOOKUP(CS111,Accueil!$W$17:$W$22,1,0)),1,0)</f>
        <v>0</v>
      </c>
      <c r="GW111" s="158">
        <f>IF(ISERROR(VLOOKUP(CT111,Accueil!$W$17:$W$22,1,0)),1,0)</f>
        <v>0</v>
      </c>
      <c r="GX111" s="158">
        <f>IF(ISERROR(VLOOKUP(CU111,Accueil!$W$17:$W$22,1,0)),1,0)</f>
        <v>0</v>
      </c>
      <c r="GY111" s="158">
        <f>IF(ISERROR(VLOOKUP(CV111,Accueil!$W$17:$W$22,1,0)),1,0)</f>
        <v>0</v>
      </c>
      <c r="GZ111" s="158">
        <f>IF(ISERROR(VLOOKUP(CW111,Accueil!$W$17:$W$22,1,0)),1,0)</f>
        <v>0</v>
      </c>
      <c r="HA111" s="158">
        <f>IF(ISERROR(VLOOKUP(CX111,Accueil!$W$17:$W$22,1,0)),1,0)</f>
        <v>0</v>
      </c>
      <c r="HB111" s="158">
        <f>IF(ISERROR(VLOOKUP(CY111,Accueil!$W$17:$W$22,1,0)),1,0)</f>
        <v>0</v>
      </c>
      <c r="HC111" s="158">
        <f>IF(ISERROR(VLOOKUP(CZ111,Accueil!$W$17:$W$22,1,0)),1,0)</f>
        <v>0</v>
      </c>
      <c r="HD111" s="158">
        <f>IF(ISERROR(VLOOKUP(DA111,Accueil!$W$17:$W$22,1,0)),1,0)</f>
        <v>0</v>
      </c>
    </row>
    <row r="112" spans="1:212" ht="12.75" customHeight="1">
      <c r="A112" s="360"/>
      <c r="B112" s="12">
        <v>104</v>
      </c>
      <c r="C112" s="26" t="str">
        <f>IF(Accueil!E116="","",Accueil!E116)</f>
        <v/>
      </c>
      <c r="D112" s="27" t="str">
        <f>IF(Accueil!F116="","",Accueil!F116)</f>
        <v/>
      </c>
      <c r="E112" s="83" t="str">
        <f t="shared" si="10"/>
        <v/>
      </c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12">
        <v>104</v>
      </c>
      <c r="DC112" s="11" t="str">
        <f>IF(D112="","",COUNTIF(F112:DA112,Accueil!$AB$28)&amp;" / "&amp;COUNTIF($F$8:$DA$8,"&gt;0")-(COUNTIF(F112:DA112,Accueil!$AG$26)))</f>
        <v/>
      </c>
      <c r="DD112" s="110" t="str">
        <f>IF(D112="","",COUNTIF(F112:DA112,Accueil!$AB$26))</f>
        <v/>
      </c>
      <c r="DE112" s="110" t="str">
        <f>IF(D112="","",IF(COUNTIF($F$8:$DA$8,"&gt;=0")-(COUNTIF(G112:DB112,Accueil!$AG$26))&lt;0,0,COUNTIF($F$8:$DA$8,"&gt;=0")-(COUNTIF(G112:DB112,Accueil!$AG$26))))</f>
        <v/>
      </c>
      <c r="DF112" s="11" t="str">
        <f t="shared" si="11"/>
        <v/>
      </c>
      <c r="DG112" s="29" t="str">
        <f t="shared" si="12"/>
        <v/>
      </c>
      <c r="DH112" s="158">
        <f t="shared" si="13"/>
        <v>0</v>
      </c>
      <c r="DI112" s="158">
        <f>IF(ISERROR(VLOOKUP(F112,Accueil!$W$17:$W$22,1,0)),1,0)</f>
        <v>0</v>
      </c>
      <c r="DJ112" s="158">
        <f>IF(ISERROR(VLOOKUP(G112,Accueil!$W$17:$W$22,1,0)),1,0)</f>
        <v>0</v>
      </c>
      <c r="DK112" s="158">
        <f>IF(ISERROR(VLOOKUP(H112,Accueil!$W$17:$W$22,1,0)),1,0)</f>
        <v>0</v>
      </c>
      <c r="DL112" s="158">
        <f>IF(ISERROR(VLOOKUP(I112,Accueil!$W$17:$W$22,1,0)),1,0)</f>
        <v>0</v>
      </c>
      <c r="DM112" s="158">
        <f>IF(ISERROR(VLOOKUP(J112,Accueil!$W$17:$W$22,1,0)),1,0)</f>
        <v>0</v>
      </c>
      <c r="DN112" s="158">
        <f>IF(ISERROR(VLOOKUP(K112,Accueil!$W$17:$W$22,1,0)),1,0)</f>
        <v>0</v>
      </c>
      <c r="DO112" s="158">
        <f>IF(ISERROR(VLOOKUP(L112,Accueil!$W$17:$W$22,1,0)),1,0)</f>
        <v>0</v>
      </c>
      <c r="DP112" s="158">
        <f>IF(ISERROR(VLOOKUP(M112,Accueil!$W$17:$W$22,1,0)),1,0)</f>
        <v>0</v>
      </c>
      <c r="DQ112" s="158">
        <f>IF(ISERROR(VLOOKUP(N112,Accueil!$W$17:$W$22,1,0)),1,0)</f>
        <v>0</v>
      </c>
      <c r="DR112" s="158">
        <f>IF(ISERROR(VLOOKUP(O112,Accueil!$W$17:$W$22,1,0)),1,0)</f>
        <v>0</v>
      </c>
      <c r="DS112" s="158">
        <f>IF(ISERROR(VLOOKUP(P112,Accueil!$W$17:$W$22,1,0)),1,0)</f>
        <v>0</v>
      </c>
      <c r="DT112" s="158">
        <f>IF(ISERROR(VLOOKUP(Q112,Accueil!$W$17:$W$22,1,0)),1,0)</f>
        <v>0</v>
      </c>
      <c r="DU112" s="158">
        <f>IF(ISERROR(VLOOKUP(R112,Accueil!$W$17:$W$22,1,0)),1,0)</f>
        <v>0</v>
      </c>
      <c r="DV112" s="158">
        <f>IF(ISERROR(VLOOKUP(S112,Accueil!$W$17:$W$22,1,0)),1,0)</f>
        <v>0</v>
      </c>
      <c r="DW112" s="158">
        <f>IF(ISERROR(VLOOKUP(T112,Accueil!$W$17:$W$22,1,0)),1,0)</f>
        <v>0</v>
      </c>
      <c r="DX112" s="158">
        <f>IF(ISERROR(VLOOKUP(U112,Accueil!$W$17:$W$22,1,0)),1,0)</f>
        <v>0</v>
      </c>
      <c r="DY112" s="158">
        <f>IF(ISERROR(VLOOKUP(V112,Accueil!$W$17:$W$22,1,0)),1,0)</f>
        <v>0</v>
      </c>
      <c r="DZ112" s="158">
        <f>IF(ISERROR(VLOOKUP(W112,Accueil!$W$17:$W$22,1,0)),1,0)</f>
        <v>0</v>
      </c>
      <c r="EA112" s="158">
        <f>IF(ISERROR(VLOOKUP(X112,Accueil!$W$17:$W$22,1,0)),1,0)</f>
        <v>0</v>
      </c>
      <c r="EB112" s="158">
        <f>IF(ISERROR(VLOOKUP(Y112,Accueil!$W$17:$W$22,1,0)),1,0)</f>
        <v>0</v>
      </c>
      <c r="EC112" s="158">
        <f>IF(ISERROR(VLOOKUP(Z112,Accueil!$W$17:$W$22,1,0)),1,0)</f>
        <v>0</v>
      </c>
      <c r="ED112" s="158">
        <f>IF(ISERROR(VLOOKUP(AA112,Accueil!$W$17:$W$22,1,0)),1,0)</f>
        <v>0</v>
      </c>
      <c r="EE112" s="158">
        <f>IF(ISERROR(VLOOKUP(AB112,Accueil!$W$17:$W$22,1,0)),1,0)</f>
        <v>0</v>
      </c>
      <c r="EF112" s="158">
        <f>IF(ISERROR(VLOOKUP(AC112,Accueil!$W$17:$W$22,1,0)),1,0)</f>
        <v>0</v>
      </c>
      <c r="EG112" s="158">
        <f>IF(ISERROR(VLOOKUP(AD112,Accueil!$W$17:$W$22,1,0)),1,0)</f>
        <v>0</v>
      </c>
      <c r="EH112" s="158">
        <f>IF(ISERROR(VLOOKUP(AE112,Accueil!$W$17:$W$22,1,0)),1,0)</f>
        <v>0</v>
      </c>
      <c r="EI112" s="158">
        <f>IF(ISERROR(VLOOKUP(AF112,Accueil!$W$17:$W$22,1,0)),1,0)</f>
        <v>0</v>
      </c>
      <c r="EJ112" s="158">
        <f>IF(ISERROR(VLOOKUP(AG112,Accueil!$W$17:$W$22,1,0)),1,0)</f>
        <v>0</v>
      </c>
      <c r="EK112" s="158">
        <f>IF(ISERROR(VLOOKUP(AH112,Accueil!$W$17:$W$22,1,0)),1,0)</f>
        <v>0</v>
      </c>
      <c r="EL112" s="158">
        <f>IF(ISERROR(VLOOKUP(AI112,Accueil!$W$17:$W$22,1,0)),1,0)</f>
        <v>0</v>
      </c>
      <c r="EM112" s="158">
        <f>IF(ISERROR(VLOOKUP(AJ112,Accueil!$W$17:$W$22,1,0)),1,0)</f>
        <v>0</v>
      </c>
      <c r="EN112" s="158">
        <f>IF(ISERROR(VLOOKUP(AK112,Accueil!$W$17:$W$22,1,0)),1,0)</f>
        <v>0</v>
      </c>
      <c r="EO112" s="158">
        <f>IF(ISERROR(VLOOKUP(AL112,Accueil!$W$17:$W$22,1,0)),1,0)</f>
        <v>0</v>
      </c>
      <c r="EP112" s="158">
        <f>IF(ISERROR(VLOOKUP(AM112,Accueil!$W$17:$W$22,1,0)),1,0)</f>
        <v>0</v>
      </c>
      <c r="EQ112" s="158">
        <f>IF(ISERROR(VLOOKUP(AN112,Accueil!$W$17:$W$22,1,0)),1,0)</f>
        <v>0</v>
      </c>
      <c r="ER112" s="158">
        <f>IF(ISERROR(VLOOKUP(AO112,Accueil!$W$17:$W$22,1,0)),1,0)</f>
        <v>0</v>
      </c>
      <c r="ES112" s="158">
        <f>IF(ISERROR(VLOOKUP(AP112,Accueil!$W$17:$W$22,1,0)),1,0)</f>
        <v>0</v>
      </c>
      <c r="ET112" s="158">
        <f>IF(ISERROR(VLOOKUP(AQ112,Accueil!$W$17:$W$22,1,0)),1,0)</f>
        <v>0</v>
      </c>
      <c r="EU112" s="158">
        <f>IF(ISERROR(VLOOKUP(AR112,Accueil!$W$17:$W$22,1,0)),1,0)</f>
        <v>0</v>
      </c>
      <c r="EV112" s="158">
        <f>IF(ISERROR(VLOOKUP(AS112,Accueil!$W$17:$W$22,1,0)),1,0)</f>
        <v>0</v>
      </c>
      <c r="EW112" s="158">
        <f>IF(ISERROR(VLOOKUP(AT112,Accueil!$W$17:$W$22,1,0)),1,0)</f>
        <v>0</v>
      </c>
      <c r="EX112" s="158">
        <f>IF(ISERROR(VLOOKUP(AU112,Accueil!$W$17:$W$22,1,0)),1,0)</f>
        <v>0</v>
      </c>
      <c r="EY112" s="158">
        <f>IF(ISERROR(VLOOKUP(AV112,Accueil!$W$17:$W$22,1,0)),1,0)</f>
        <v>0</v>
      </c>
      <c r="EZ112" s="158">
        <f>IF(ISERROR(VLOOKUP(AW112,Accueil!$W$17:$W$22,1,0)),1,0)</f>
        <v>0</v>
      </c>
      <c r="FA112" s="158">
        <f>IF(ISERROR(VLOOKUP(AX112,Accueil!$W$17:$W$22,1,0)),1,0)</f>
        <v>0</v>
      </c>
      <c r="FB112" s="158">
        <f>IF(ISERROR(VLOOKUP(AY112,Accueil!$W$17:$W$22,1,0)),1,0)</f>
        <v>0</v>
      </c>
      <c r="FC112" s="158">
        <f>IF(ISERROR(VLOOKUP(AZ112,Accueil!$W$17:$W$22,1,0)),1,0)</f>
        <v>0</v>
      </c>
      <c r="FD112" s="158">
        <f>IF(ISERROR(VLOOKUP(BA112,Accueil!$W$17:$W$22,1,0)),1,0)</f>
        <v>0</v>
      </c>
      <c r="FE112" s="158">
        <f>IF(ISERROR(VLOOKUP(BB112,Accueil!$W$17:$W$22,1,0)),1,0)</f>
        <v>0</v>
      </c>
      <c r="FF112" s="158">
        <f>IF(ISERROR(VLOOKUP(BC112,Accueil!$W$17:$W$22,1,0)),1,0)</f>
        <v>0</v>
      </c>
      <c r="FG112" s="158">
        <f>IF(ISERROR(VLOOKUP(BD112,Accueil!$W$17:$W$22,1,0)),1,0)</f>
        <v>0</v>
      </c>
      <c r="FH112" s="158">
        <f>IF(ISERROR(VLOOKUP(BE112,Accueil!$W$17:$W$22,1,0)),1,0)</f>
        <v>0</v>
      </c>
      <c r="FI112" s="158">
        <f>IF(ISERROR(VLOOKUP(BF112,Accueil!$W$17:$W$22,1,0)),1,0)</f>
        <v>0</v>
      </c>
      <c r="FJ112" s="158">
        <f>IF(ISERROR(VLOOKUP(BG112,Accueil!$W$17:$W$22,1,0)),1,0)</f>
        <v>0</v>
      </c>
      <c r="FK112" s="158">
        <f>IF(ISERROR(VLOOKUP(BH112,Accueil!$W$17:$W$22,1,0)),1,0)</f>
        <v>0</v>
      </c>
      <c r="FL112" s="158">
        <f>IF(ISERROR(VLOOKUP(BI112,Accueil!$W$17:$W$22,1,0)),1,0)</f>
        <v>0</v>
      </c>
      <c r="FM112" s="158">
        <f>IF(ISERROR(VLOOKUP(BJ112,Accueil!$W$17:$W$22,1,0)),1,0)</f>
        <v>0</v>
      </c>
      <c r="FN112" s="158">
        <f>IF(ISERROR(VLOOKUP(BK112,Accueil!$W$17:$W$22,1,0)),1,0)</f>
        <v>0</v>
      </c>
      <c r="FO112" s="158">
        <f>IF(ISERROR(VLOOKUP(BL112,Accueil!$W$17:$W$22,1,0)),1,0)</f>
        <v>0</v>
      </c>
      <c r="FP112" s="158">
        <f>IF(ISERROR(VLOOKUP(BM112,Accueil!$W$17:$W$22,1,0)),1,0)</f>
        <v>0</v>
      </c>
      <c r="FQ112" s="158">
        <f>IF(ISERROR(VLOOKUP(BN112,Accueil!$W$17:$W$22,1,0)),1,0)</f>
        <v>0</v>
      </c>
      <c r="FR112" s="158">
        <f>IF(ISERROR(VLOOKUP(BO112,Accueil!$W$17:$W$22,1,0)),1,0)</f>
        <v>0</v>
      </c>
      <c r="FS112" s="158">
        <f>IF(ISERROR(VLOOKUP(BP112,Accueil!$W$17:$W$22,1,0)),1,0)</f>
        <v>0</v>
      </c>
      <c r="FT112" s="158">
        <f>IF(ISERROR(VLOOKUP(BQ112,Accueil!$W$17:$W$22,1,0)),1,0)</f>
        <v>0</v>
      </c>
      <c r="FU112" s="158">
        <f>IF(ISERROR(VLOOKUP(BR112,Accueil!$W$17:$W$22,1,0)),1,0)</f>
        <v>0</v>
      </c>
      <c r="FV112" s="158">
        <f>IF(ISERROR(VLOOKUP(BS112,Accueil!$W$17:$W$22,1,0)),1,0)</f>
        <v>0</v>
      </c>
      <c r="FW112" s="158">
        <f>IF(ISERROR(VLOOKUP(BT112,Accueil!$W$17:$W$22,1,0)),1,0)</f>
        <v>0</v>
      </c>
      <c r="FX112" s="158">
        <f>IF(ISERROR(VLOOKUP(BU112,Accueil!$W$17:$W$22,1,0)),1,0)</f>
        <v>0</v>
      </c>
      <c r="FY112" s="158">
        <f>IF(ISERROR(VLOOKUP(BV112,Accueil!$W$17:$W$22,1,0)),1,0)</f>
        <v>0</v>
      </c>
      <c r="FZ112" s="158">
        <f>IF(ISERROR(VLOOKUP(BW112,Accueil!$W$17:$W$22,1,0)),1,0)</f>
        <v>0</v>
      </c>
      <c r="GA112" s="158">
        <f>IF(ISERROR(VLOOKUP(BX112,Accueil!$W$17:$W$22,1,0)),1,0)</f>
        <v>0</v>
      </c>
      <c r="GB112" s="158">
        <f>IF(ISERROR(VLOOKUP(BY112,Accueil!$W$17:$W$22,1,0)),1,0)</f>
        <v>0</v>
      </c>
      <c r="GC112" s="158">
        <f>IF(ISERROR(VLOOKUP(BZ112,Accueil!$W$17:$W$22,1,0)),1,0)</f>
        <v>0</v>
      </c>
      <c r="GD112" s="158">
        <f>IF(ISERROR(VLOOKUP(CA112,Accueil!$W$17:$W$22,1,0)),1,0)</f>
        <v>0</v>
      </c>
      <c r="GE112" s="158">
        <f>IF(ISERROR(VLOOKUP(CB112,Accueil!$W$17:$W$22,1,0)),1,0)</f>
        <v>0</v>
      </c>
      <c r="GF112" s="158">
        <f>IF(ISERROR(VLOOKUP(CC112,Accueil!$W$17:$W$22,1,0)),1,0)</f>
        <v>0</v>
      </c>
      <c r="GG112" s="158">
        <f>IF(ISERROR(VLOOKUP(CD112,Accueil!$W$17:$W$22,1,0)),1,0)</f>
        <v>0</v>
      </c>
      <c r="GH112" s="158">
        <f>IF(ISERROR(VLOOKUP(CE112,Accueil!$W$17:$W$22,1,0)),1,0)</f>
        <v>0</v>
      </c>
      <c r="GI112" s="158">
        <f>IF(ISERROR(VLOOKUP(CF112,Accueil!$W$17:$W$22,1,0)),1,0)</f>
        <v>0</v>
      </c>
      <c r="GJ112" s="158">
        <f>IF(ISERROR(VLOOKUP(CG112,Accueil!$W$17:$W$22,1,0)),1,0)</f>
        <v>0</v>
      </c>
      <c r="GK112" s="158">
        <f>IF(ISERROR(VLOOKUP(CH112,Accueil!$W$17:$W$22,1,0)),1,0)</f>
        <v>0</v>
      </c>
      <c r="GL112" s="158">
        <f>IF(ISERROR(VLOOKUP(CI112,Accueil!$W$17:$W$22,1,0)),1,0)</f>
        <v>0</v>
      </c>
      <c r="GM112" s="158">
        <f>IF(ISERROR(VLOOKUP(CJ112,Accueil!$W$17:$W$22,1,0)),1,0)</f>
        <v>0</v>
      </c>
      <c r="GN112" s="158">
        <f>IF(ISERROR(VLOOKUP(CK112,Accueil!$W$17:$W$22,1,0)),1,0)</f>
        <v>0</v>
      </c>
      <c r="GO112" s="158">
        <f>IF(ISERROR(VLOOKUP(CL112,Accueil!$W$17:$W$22,1,0)),1,0)</f>
        <v>0</v>
      </c>
      <c r="GP112" s="158">
        <f>IF(ISERROR(VLOOKUP(CM112,Accueil!$W$17:$W$22,1,0)),1,0)</f>
        <v>0</v>
      </c>
      <c r="GQ112" s="158">
        <f>IF(ISERROR(VLOOKUP(CN112,Accueil!$W$17:$W$22,1,0)),1,0)</f>
        <v>0</v>
      </c>
      <c r="GR112" s="158">
        <f>IF(ISERROR(VLOOKUP(CO112,Accueil!$W$17:$W$22,1,0)),1,0)</f>
        <v>0</v>
      </c>
      <c r="GS112" s="158">
        <f>IF(ISERROR(VLOOKUP(CP112,Accueil!$W$17:$W$22,1,0)),1,0)</f>
        <v>0</v>
      </c>
      <c r="GT112" s="158">
        <f>IF(ISERROR(VLOOKUP(CQ112,Accueil!$W$17:$W$22,1,0)),1,0)</f>
        <v>0</v>
      </c>
      <c r="GU112" s="158">
        <f>IF(ISERROR(VLOOKUP(CR112,Accueil!$W$17:$W$22,1,0)),1,0)</f>
        <v>0</v>
      </c>
      <c r="GV112" s="158">
        <f>IF(ISERROR(VLOOKUP(CS112,Accueil!$W$17:$W$22,1,0)),1,0)</f>
        <v>0</v>
      </c>
      <c r="GW112" s="158">
        <f>IF(ISERROR(VLOOKUP(CT112,Accueil!$W$17:$W$22,1,0)),1,0)</f>
        <v>0</v>
      </c>
      <c r="GX112" s="158">
        <f>IF(ISERROR(VLOOKUP(CU112,Accueil!$W$17:$W$22,1,0)),1,0)</f>
        <v>0</v>
      </c>
      <c r="GY112" s="158">
        <f>IF(ISERROR(VLOOKUP(CV112,Accueil!$W$17:$W$22,1,0)),1,0)</f>
        <v>0</v>
      </c>
      <c r="GZ112" s="158">
        <f>IF(ISERROR(VLOOKUP(CW112,Accueil!$W$17:$W$22,1,0)),1,0)</f>
        <v>0</v>
      </c>
      <c r="HA112" s="158">
        <f>IF(ISERROR(VLOOKUP(CX112,Accueil!$W$17:$W$22,1,0)),1,0)</f>
        <v>0</v>
      </c>
      <c r="HB112" s="158">
        <f>IF(ISERROR(VLOOKUP(CY112,Accueil!$W$17:$W$22,1,0)),1,0)</f>
        <v>0</v>
      </c>
      <c r="HC112" s="158">
        <f>IF(ISERROR(VLOOKUP(CZ112,Accueil!$W$17:$W$22,1,0)),1,0)</f>
        <v>0</v>
      </c>
      <c r="HD112" s="158">
        <f>IF(ISERROR(VLOOKUP(DA112,Accueil!$W$17:$W$22,1,0)),1,0)</f>
        <v>0</v>
      </c>
    </row>
    <row r="113" spans="1:212" ht="12.75" customHeight="1">
      <c r="A113" s="360"/>
      <c r="B113" s="12">
        <v>105</v>
      </c>
      <c r="C113" s="26" t="str">
        <f>IF(Accueil!E117="","",Accueil!E117)</f>
        <v/>
      </c>
      <c r="D113" s="27" t="str">
        <f>IF(Accueil!F117="","",Accueil!F117)</f>
        <v/>
      </c>
      <c r="E113" s="83" t="str">
        <f t="shared" si="10"/>
        <v/>
      </c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12">
        <v>105</v>
      </c>
      <c r="DC113" s="11" t="str">
        <f>IF(D113="","",COUNTIF(F113:DA113,Accueil!$AB$28)&amp;" / "&amp;COUNTIF($F$8:$DA$8,"&gt;0")-(COUNTIF(F113:DA113,Accueil!$AG$26)))</f>
        <v/>
      </c>
      <c r="DD113" s="110" t="str">
        <f>IF(D113="","",COUNTIF(F113:DA113,Accueil!$AB$26))</f>
        <v/>
      </c>
      <c r="DE113" s="110" t="str">
        <f>IF(D113="","",IF(COUNTIF($F$8:$DA$8,"&gt;=0")-(COUNTIF(G113:DB113,Accueil!$AG$26))&lt;0,0,COUNTIF($F$8:$DA$8,"&gt;=0")-(COUNTIF(G113:DB113,Accueil!$AG$26))))</f>
        <v/>
      </c>
      <c r="DF113" s="11" t="str">
        <f t="shared" si="11"/>
        <v/>
      </c>
      <c r="DG113" s="29" t="str">
        <f t="shared" si="12"/>
        <v/>
      </c>
      <c r="DH113" s="158">
        <f t="shared" si="13"/>
        <v>0</v>
      </c>
      <c r="DI113" s="158">
        <f>IF(ISERROR(VLOOKUP(F113,Accueil!$W$17:$W$22,1,0)),1,0)</f>
        <v>0</v>
      </c>
      <c r="DJ113" s="158">
        <f>IF(ISERROR(VLOOKUP(G113,Accueil!$W$17:$W$22,1,0)),1,0)</f>
        <v>0</v>
      </c>
      <c r="DK113" s="158">
        <f>IF(ISERROR(VLOOKUP(H113,Accueil!$W$17:$W$22,1,0)),1,0)</f>
        <v>0</v>
      </c>
      <c r="DL113" s="158">
        <f>IF(ISERROR(VLOOKUP(I113,Accueil!$W$17:$W$22,1,0)),1,0)</f>
        <v>0</v>
      </c>
      <c r="DM113" s="158">
        <f>IF(ISERROR(VLOOKUP(J113,Accueil!$W$17:$W$22,1,0)),1,0)</f>
        <v>0</v>
      </c>
      <c r="DN113" s="158">
        <f>IF(ISERROR(VLOOKUP(K113,Accueil!$W$17:$W$22,1,0)),1,0)</f>
        <v>0</v>
      </c>
      <c r="DO113" s="158">
        <f>IF(ISERROR(VLOOKUP(L113,Accueil!$W$17:$W$22,1,0)),1,0)</f>
        <v>0</v>
      </c>
      <c r="DP113" s="158">
        <f>IF(ISERROR(VLOOKUP(M113,Accueil!$W$17:$W$22,1,0)),1,0)</f>
        <v>0</v>
      </c>
      <c r="DQ113" s="158">
        <f>IF(ISERROR(VLOOKUP(N113,Accueil!$W$17:$W$22,1,0)),1,0)</f>
        <v>0</v>
      </c>
      <c r="DR113" s="158">
        <f>IF(ISERROR(VLOOKUP(O113,Accueil!$W$17:$W$22,1,0)),1,0)</f>
        <v>0</v>
      </c>
      <c r="DS113" s="158">
        <f>IF(ISERROR(VLOOKUP(P113,Accueil!$W$17:$W$22,1,0)),1,0)</f>
        <v>0</v>
      </c>
      <c r="DT113" s="158">
        <f>IF(ISERROR(VLOOKUP(Q113,Accueil!$W$17:$W$22,1,0)),1,0)</f>
        <v>0</v>
      </c>
      <c r="DU113" s="158">
        <f>IF(ISERROR(VLOOKUP(R113,Accueil!$W$17:$W$22,1,0)),1,0)</f>
        <v>0</v>
      </c>
      <c r="DV113" s="158">
        <f>IF(ISERROR(VLOOKUP(S113,Accueil!$W$17:$W$22,1,0)),1,0)</f>
        <v>0</v>
      </c>
      <c r="DW113" s="158">
        <f>IF(ISERROR(VLOOKUP(T113,Accueil!$W$17:$W$22,1,0)),1,0)</f>
        <v>0</v>
      </c>
      <c r="DX113" s="158">
        <f>IF(ISERROR(VLOOKUP(U113,Accueil!$W$17:$W$22,1,0)),1,0)</f>
        <v>0</v>
      </c>
      <c r="DY113" s="158">
        <f>IF(ISERROR(VLOOKUP(V113,Accueil!$W$17:$W$22,1,0)),1,0)</f>
        <v>0</v>
      </c>
      <c r="DZ113" s="158">
        <f>IF(ISERROR(VLOOKUP(W113,Accueil!$W$17:$W$22,1,0)),1,0)</f>
        <v>0</v>
      </c>
      <c r="EA113" s="158">
        <f>IF(ISERROR(VLOOKUP(X113,Accueil!$W$17:$W$22,1,0)),1,0)</f>
        <v>0</v>
      </c>
      <c r="EB113" s="158">
        <f>IF(ISERROR(VLOOKUP(Y113,Accueil!$W$17:$W$22,1,0)),1,0)</f>
        <v>0</v>
      </c>
      <c r="EC113" s="158">
        <f>IF(ISERROR(VLOOKUP(Z113,Accueil!$W$17:$W$22,1,0)),1,0)</f>
        <v>0</v>
      </c>
      <c r="ED113" s="158">
        <f>IF(ISERROR(VLOOKUP(AA113,Accueil!$W$17:$W$22,1,0)),1,0)</f>
        <v>0</v>
      </c>
      <c r="EE113" s="158">
        <f>IF(ISERROR(VLOOKUP(AB113,Accueil!$W$17:$W$22,1,0)),1,0)</f>
        <v>0</v>
      </c>
      <c r="EF113" s="158">
        <f>IF(ISERROR(VLOOKUP(AC113,Accueil!$W$17:$W$22,1,0)),1,0)</f>
        <v>0</v>
      </c>
      <c r="EG113" s="158">
        <f>IF(ISERROR(VLOOKUP(AD113,Accueil!$W$17:$W$22,1,0)),1,0)</f>
        <v>0</v>
      </c>
      <c r="EH113" s="158">
        <f>IF(ISERROR(VLOOKUP(AE113,Accueil!$W$17:$W$22,1,0)),1,0)</f>
        <v>0</v>
      </c>
      <c r="EI113" s="158">
        <f>IF(ISERROR(VLOOKUP(AF113,Accueil!$W$17:$W$22,1,0)),1,0)</f>
        <v>0</v>
      </c>
      <c r="EJ113" s="158">
        <f>IF(ISERROR(VLOOKUP(AG113,Accueil!$W$17:$W$22,1,0)),1,0)</f>
        <v>0</v>
      </c>
      <c r="EK113" s="158">
        <f>IF(ISERROR(VLOOKUP(AH113,Accueil!$W$17:$W$22,1,0)),1,0)</f>
        <v>0</v>
      </c>
      <c r="EL113" s="158">
        <f>IF(ISERROR(VLOOKUP(AI113,Accueil!$W$17:$W$22,1,0)),1,0)</f>
        <v>0</v>
      </c>
      <c r="EM113" s="158">
        <f>IF(ISERROR(VLOOKUP(AJ113,Accueil!$W$17:$W$22,1,0)),1,0)</f>
        <v>0</v>
      </c>
      <c r="EN113" s="158">
        <f>IF(ISERROR(VLOOKUP(AK113,Accueil!$W$17:$W$22,1,0)),1,0)</f>
        <v>0</v>
      </c>
      <c r="EO113" s="158">
        <f>IF(ISERROR(VLOOKUP(AL113,Accueil!$W$17:$W$22,1,0)),1,0)</f>
        <v>0</v>
      </c>
      <c r="EP113" s="158">
        <f>IF(ISERROR(VLOOKUP(AM113,Accueil!$W$17:$W$22,1,0)),1,0)</f>
        <v>0</v>
      </c>
      <c r="EQ113" s="158">
        <f>IF(ISERROR(VLOOKUP(AN113,Accueil!$W$17:$W$22,1,0)),1,0)</f>
        <v>0</v>
      </c>
      <c r="ER113" s="158">
        <f>IF(ISERROR(VLOOKUP(AO113,Accueil!$W$17:$W$22,1,0)),1,0)</f>
        <v>0</v>
      </c>
      <c r="ES113" s="158">
        <f>IF(ISERROR(VLOOKUP(AP113,Accueil!$W$17:$W$22,1,0)),1,0)</f>
        <v>0</v>
      </c>
      <c r="ET113" s="158">
        <f>IF(ISERROR(VLOOKUP(AQ113,Accueil!$W$17:$W$22,1,0)),1,0)</f>
        <v>0</v>
      </c>
      <c r="EU113" s="158">
        <f>IF(ISERROR(VLOOKUP(AR113,Accueil!$W$17:$W$22,1,0)),1,0)</f>
        <v>0</v>
      </c>
      <c r="EV113" s="158">
        <f>IF(ISERROR(VLOOKUP(AS113,Accueil!$W$17:$W$22,1,0)),1,0)</f>
        <v>0</v>
      </c>
      <c r="EW113" s="158">
        <f>IF(ISERROR(VLOOKUP(AT113,Accueil!$W$17:$W$22,1,0)),1,0)</f>
        <v>0</v>
      </c>
      <c r="EX113" s="158">
        <f>IF(ISERROR(VLOOKUP(AU113,Accueil!$W$17:$W$22,1,0)),1,0)</f>
        <v>0</v>
      </c>
      <c r="EY113" s="158">
        <f>IF(ISERROR(VLOOKUP(AV113,Accueil!$W$17:$W$22,1,0)),1,0)</f>
        <v>0</v>
      </c>
      <c r="EZ113" s="158">
        <f>IF(ISERROR(VLOOKUP(AW113,Accueil!$W$17:$W$22,1,0)),1,0)</f>
        <v>0</v>
      </c>
      <c r="FA113" s="158">
        <f>IF(ISERROR(VLOOKUP(AX113,Accueil!$W$17:$W$22,1,0)),1,0)</f>
        <v>0</v>
      </c>
      <c r="FB113" s="158">
        <f>IF(ISERROR(VLOOKUP(AY113,Accueil!$W$17:$W$22,1,0)),1,0)</f>
        <v>0</v>
      </c>
      <c r="FC113" s="158">
        <f>IF(ISERROR(VLOOKUP(AZ113,Accueil!$W$17:$W$22,1,0)),1,0)</f>
        <v>0</v>
      </c>
      <c r="FD113" s="158">
        <f>IF(ISERROR(VLOOKUP(BA113,Accueil!$W$17:$W$22,1,0)),1,0)</f>
        <v>0</v>
      </c>
      <c r="FE113" s="158">
        <f>IF(ISERROR(VLOOKUP(BB113,Accueil!$W$17:$W$22,1,0)),1,0)</f>
        <v>0</v>
      </c>
      <c r="FF113" s="158">
        <f>IF(ISERROR(VLOOKUP(BC113,Accueil!$W$17:$W$22,1,0)),1,0)</f>
        <v>0</v>
      </c>
      <c r="FG113" s="158">
        <f>IF(ISERROR(VLOOKUP(BD113,Accueil!$W$17:$W$22,1,0)),1,0)</f>
        <v>0</v>
      </c>
      <c r="FH113" s="158">
        <f>IF(ISERROR(VLOOKUP(BE113,Accueil!$W$17:$W$22,1,0)),1,0)</f>
        <v>0</v>
      </c>
      <c r="FI113" s="158">
        <f>IF(ISERROR(VLOOKUP(BF113,Accueil!$W$17:$W$22,1,0)),1,0)</f>
        <v>0</v>
      </c>
      <c r="FJ113" s="158">
        <f>IF(ISERROR(VLOOKUP(BG113,Accueil!$W$17:$W$22,1,0)),1,0)</f>
        <v>0</v>
      </c>
      <c r="FK113" s="158">
        <f>IF(ISERROR(VLOOKUP(BH113,Accueil!$W$17:$W$22,1,0)),1,0)</f>
        <v>0</v>
      </c>
      <c r="FL113" s="158">
        <f>IF(ISERROR(VLOOKUP(BI113,Accueil!$W$17:$W$22,1,0)),1,0)</f>
        <v>0</v>
      </c>
      <c r="FM113" s="158">
        <f>IF(ISERROR(VLOOKUP(BJ113,Accueil!$W$17:$W$22,1,0)),1,0)</f>
        <v>0</v>
      </c>
      <c r="FN113" s="158">
        <f>IF(ISERROR(VLOOKUP(BK113,Accueil!$W$17:$W$22,1,0)),1,0)</f>
        <v>0</v>
      </c>
      <c r="FO113" s="158">
        <f>IF(ISERROR(VLOOKUP(BL113,Accueil!$W$17:$W$22,1,0)),1,0)</f>
        <v>0</v>
      </c>
      <c r="FP113" s="158">
        <f>IF(ISERROR(VLOOKUP(BM113,Accueil!$W$17:$W$22,1,0)),1,0)</f>
        <v>0</v>
      </c>
      <c r="FQ113" s="158">
        <f>IF(ISERROR(VLOOKUP(BN113,Accueil!$W$17:$W$22,1,0)),1,0)</f>
        <v>0</v>
      </c>
      <c r="FR113" s="158">
        <f>IF(ISERROR(VLOOKUP(BO113,Accueil!$W$17:$W$22,1,0)),1,0)</f>
        <v>0</v>
      </c>
      <c r="FS113" s="158">
        <f>IF(ISERROR(VLOOKUP(BP113,Accueil!$W$17:$W$22,1,0)),1,0)</f>
        <v>0</v>
      </c>
      <c r="FT113" s="158">
        <f>IF(ISERROR(VLOOKUP(BQ113,Accueil!$W$17:$W$22,1,0)),1,0)</f>
        <v>0</v>
      </c>
      <c r="FU113" s="158">
        <f>IF(ISERROR(VLOOKUP(BR113,Accueil!$W$17:$W$22,1,0)),1,0)</f>
        <v>0</v>
      </c>
      <c r="FV113" s="158">
        <f>IF(ISERROR(VLOOKUP(BS113,Accueil!$W$17:$W$22,1,0)),1,0)</f>
        <v>0</v>
      </c>
      <c r="FW113" s="158">
        <f>IF(ISERROR(VLOOKUP(BT113,Accueil!$W$17:$W$22,1,0)),1,0)</f>
        <v>0</v>
      </c>
      <c r="FX113" s="158">
        <f>IF(ISERROR(VLOOKUP(BU113,Accueil!$W$17:$W$22,1,0)),1,0)</f>
        <v>0</v>
      </c>
      <c r="FY113" s="158">
        <f>IF(ISERROR(VLOOKUP(BV113,Accueil!$W$17:$W$22,1,0)),1,0)</f>
        <v>0</v>
      </c>
      <c r="FZ113" s="158">
        <f>IF(ISERROR(VLOOKUP(BW113,Accueil!$W$17:$W$22,1,0)),1,0)</f>
        <v>0</v>
      </c>
      <c r="GA113" s="158">
        <f>IF(ISERROR(VLOOKUP(BX113,Accueil!$W$17:$W$22,1,0)),1,0)</f>
        <v>0</v>
      </c>
      <c r="GB113" s="158">
        <f>IF(ISERROR(VLOOKUP(BY113,Accueil!$W$17:$W$22,1,0)),1,0)</f>
        <v>0</v>
      </c>
      <c r="GC113" s="158">
        <f>IF(ISERROR(VLOOKUP(BZ113,Accueil!$W$17:$W$22,1,0)),1,0)</f>
        <v>0</v>
      </c>
      <c r="GD113" s="158">
        <f>IF(ISERROR(VLOOKUP(CA113,Accueil!$W$17:$W$22,1,0)),1,0)</f>
        <v>0</v>
      </c>
      <c r="GE113" s="158">
        <f>IF(ISERROR(VLOOKUP(CB113,Accueil!$W$17:$W$22,1,0)),1,0)</f>
        <v>0</v>
      </c>
      <c r="GF113" s="158">
        <f>IF(ISERROR(VLOOKUP(CC113,Accueil!$W$17:$W$22,1,0)),1,0)</f>
        <v>0</v>
      </c>
      <c r="GG113" s="158">
        <f>IF(ISERROR(VLOOKUP(CD113,Accueil!$W$17:$W$22,1,0)),1,0)</f>
        <v>0</v>
      </c>
      <c r="GH113" s="158">
        <f>IF(ISERROR(VLOOKUP(CE113,Accueil!$W$17:$W$22,1,0)),1,0)</f>
        <v>0</v>
      </c>
      <c r="GI113" s="158">
        <f>IF(ISERROR(VLOOKUP(CF113,Accueil!$W$17:$W$22,1,0)),1,0)</f>
        <v>0</v>
      </c>
      <c r="GJ113" s="158">
        <f>IF(ISERROR(VLOOKUP(CG113,Accueil!$W$17:$W$22,1,0)),1,0)</f>
        <v>0</v>
      </c>
      <c r="GK113" s="158">
        <f>IF(ISERROR(VLOOKUP(CH113,Accueil!$W$17:$W$22,1,0)),1,0)</f>
        <v>0</v>
      </c>
      <c r="GL113" s="158">
        <f>IF(ISERROR(VLOOKUP(CI113,Accueil!$W$17:$W$22,1,0)),1,0)</f>
        <v>0</v>
      </c>
      <c r="GM113" s="158">
        <f>IF(ISERROR(VLOOKUP(CJ113,Accueil!$W$17:$W$22,1,0)),1,0)</f>
        <v>0</v>
      </c>
      <c r="GN113" s="158">
        <f>IF(ISERROR(VLOOKUP(CK113,Accueil!$W$17:$W$22,1,0)),1,0)</f>
        <v>0</v>
      </c>
      <c r="GO113" s="158">
        <f>IF(ISERROR(VLOOKUP(CL113,Accueil!$W$17:$W$22,1,0)),1,0)</f>
        <v>0</v>
      </c>
      <c r="GP113" s="158">
        <f>IF(ISERROR(VLOOKUP(CM113,Accueil!$W$17:$W$22,1,0)),1,0)</f>
        <v>0</v>
      </c>
      <c r="GQ113" s="158">
        <f>IF(ISERROR(VLOOKUP(CN113,Accueil!$W$17:$W$22,1,0)),1,0)</f>
        <v>0</v>
      </c>
      <c r="GR113" s="158">
        <f>IF(ISERROR(VLOOKUP(CO113,Accueil!$W$17:$W$22,1,0)),1,0)</f>
        <v>0</v>
      </c>
      <c r="GS113" s="158">
        <f>IF(ISERROR(VLOOKUP(CP113,Accueil!$W$17:$W$22,1,0)),1,0)</f>
        <v>0</v>
      </c>
      <c r="GT113" s="158">
        <f>IF(ISERROR(VLOOKUP(CQ113,Accueil!$W$17:$W$22,1,0)),1,0)</f>
        <v>0</v>
      </c>
      <c r="GU113" s="158">
        <f>IF(ISERROR(VLOOKUP(CR113,Accueil!$W$17:$W$22,1,0)),1,0)</f>
        <v>0</v>
      </c>
      <c r="GV113" s="158">
        <f>IF(ISERROR(VLOOKUP(CS113,Accueil!$W$17:$W$22,1,0)),1,0)</f>
        <v>0</v>
      </c>
      <c r="GW113" s="158">
        <f>IF(ISERROR(VLOOKUP(CT113,Accueil!$W$17:$W$22,1,0)),1,0)</f>
        <v>0</v>
      </c>
      <c r="GX113" s="158">
        <f>IF(ISERROR(VLOOKUP(CU113,Accueil!$W$17:$W$22,1,0)),1,0)</f>
        <v>0</v>
      </c>
      <c r="GY113" s="158">
        <f>IF(ISERROR(VLOOKUP(CV113,Accueil!$W$17:$W$22,1,0)),1,0)</f>
        <v>0</v>
      </c>
      <c r="GZ113" s="158">
        <f>IF(ISERROR(VLOOKUP(CW113,Accueil!$W$17:$W$22,1,0)),1,0)</f>
        <v>0</v>
      </c>
      <c r="HA113" s="158">
        <f>IF(ISERROR(VLOOKUP(CX113,Accueil!$W$17:$W$22,1,0)),1,0)</f>
        <v>0</v>
      </c>
      <c r="HB113" s="158">
        <f>IF(ISERROR(VLOOKUP(CY113,Accueil!$W$17:$W$22,1,0)),1,0)</f>
        <v>0</v>
      </c>
      <c r="HC113" s="158">
        <f>IF(ISERROR(VLOOKUP(CZ113,Accueil!$W$17:$W$22,1,0)),1,0)</f>
        <v>0</v>
      </c>
      <c r="HD113" s="158">
        <f>IF(ISERROR(VLOOKUP(DA113,Accueil!$W$17:$W$22,1,0)),1,0)</f>
        <v>0</v>
      </c>
    </row>
    <row r="114" spans="1:212" ht="12.75" customHeight="1">
      <c r="A114" s="360"/>
      <c r="B114" s="12">
        <v>106</v>
      </c>
      <c r="C114" s="26" t="str">
        <f>IF(Accueil!E118="","",Accueil!E118)</f>
        <v/>
      </c>
      <c r="D114" s="27" t="str">
        <f>IF(Accueil!F118="","",Accueil!F118)</f>
        <v/>
      </c>
      <c r="E114" s="83" t="str">
        <f t="shared" si="10"/>
        <v/>
      </c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12">
        <v>106</v>
      </c>
      <c r="DC114" s="11" t="str">
        <f>IF(D114="","",COUNTIF(F114:DA114,Accueil!$AB$28)&amp;" / "&amp;COUNTIF($F$8:$DA$8,"&gt;0")-(COUNTIF(F114:DA114,Accueil!$AG$26)))</f>
        <v/>
      </c>
      <c r="DD114" s="110" t="str">
        <f>IF(D114="","",COUNTIF(F114:DA114,Accueil!$AB$26))</f>
        <v/>
      </c>
      <c r="DE114" s="110" t="str">
        <f>IF(D114="","",IF(COUNTIF($F$8:$DA$8,"&gt;=0")-(COUNTIF(G114:DB114,Accueil!$AG$26))&lt;0,0,COUNTIF($F$8:$DA$8,"&gt;=0")-(COUNTIF(G114:DB114,Accueil!$AG$26))))</f>
        <v/>
      </c>
      <c r="DF114" s="11" t="str">
        <f t="shared" si="11"/>
        <v/>
      </c>
      <c r="DG114" s="29" t="str">
        <f t="shared" si="12"/>
        <v/>
      </c>
      <c r="DH114" s="158">
        <f t="shared" si="13"/>
        <v>0</v>
      </c>
      <c r="DI114" s="158">
        <f>IF(ISERROR(VLOOKUP(F114,Accueil!$W$17:$W$22,1,0)),1,0)</f>
        <v>0</v>
      </c>
      <c r="DJ114" s="158">
        <f>IF(ISERROR(VLOOKUP(G114,Accueil!$W$17:$W$22,1,0)),1,0)</f>
        <v>0</v>
      </c>
      <c r="DK114" s="158">
        <f>IF(ISERROR(VLOOKUP(H114,Accueil!$W$17:$W$22,1,0)),1,0)</f>
        <v>0</v>
      </c>
      <c r="DL114" s="158">
        <f>IF(ISERROR(VLOOKUP(I114,Accueil!$W$17:$W$22,1,0)),1,0)</f>
        <v>0</v>
      </c>
      <c r="DM114" s="158">
        <f>IF(ISERROR(VLOOKUP(J114,Accueil!$W$17:$W$22,1,0)),1,0)</f>
        <v>0</v>
      </c>
      <c r="DN114" s="158">
        <f>IF(ISERROR(VLOOKUP(K114,Accueil!$W$17:$W$22,1,0)),1,0)</f>
        <v>0</v>
      </c>
      <c r="DO114" s="158">
        <f>IF(ISERROR(VLOOKUP(L114,Accueil!$W$17:$W$22,1,0)),1,0)</f>
        <v>0</v>
      </c>
      <c r="DP114" s="158">
        <f>IF(ISERROR(VLOOKUP(M114,Accueil!$W$17:$W$22,1,0)),1,0)</f>
        <v>0</v>
      </c>
      <c r="DQ114" s="158">
        <f>IF(ISERROR(VLOOKUP(N114,Accueil!$W$17:$W$22,1,0)),1,0)</f>
        <v>0</v>
      </c>
      <c r="DR114" s="158">
        <f>IF(ISERROR(VLOOKUP(O114,Accueil!$W$17:$W$22,1,0)),1,0)</f>
        <v>0</v>
      </c>
      <c r="DS114" s="158">
        <f>IF(ISERROR(VLOOKUP(P114,Accueil!$W$17:$W$22,1,0)),1,0)</f>
        <v>0</v>
      </c>
      <c r="DT114" s="158">
        <f>IF(ISERROR(VLOOKUP(Q114,Accueil!$W$17:$W$22,1,0)),1,0)</f>
        <v>0</v>
      </c>
      <c r="DU114" s="158">
        <f>IF(ISERROR(VLOOKUP(R114,Accueil!$W$17:$W$22,1,0)),1,0)</f>
        <v>0</v>
      </c>
      <c r="DV114" s="158">
        <f>IF(ISERROR(VLOOKUP(S114,Accueil!$W$17:$W$22,1,0)),1,0)</f>
        <v>0</v>
      </c>
      <c r="DW114" s="158">
        <f>IF(ISERROR(VLOOKUP(T114,Accueil!$W$17:$W$22,1,0)),1,0)</f>
        <v>0</v>
      </c>
      <c r="DX114" s="158">
        <f>IF(ISERROR(VLOOKUP(U114,Accueil!$W$17:$W$22,1,0)),1,0)</f>
        <v>0</v>
      </c>
      <c r="DY114" s="158">
        <f>IF(ISERROR(VLOOKUP(V114,Accueil!$W$17:$W$22,1,0)),1,0)</f>
        <v>0</v>
      </c>
      <c r="DZ114" s="158">
        <f>IF(ISERROR(VLOOKUP(W114,Accueil!$W$17:$W$22,1,0)),1,0)</f>
        <v>0</v>
      </c>
      <c r="EA114" s="158">
        <f>IF(ISERROR(VLOOKUP(X114,Accueil!$W$17:$W$22,1,0)),1,0)</f>
        <v>0</v>
      </c>
      <c r="EB114" s="158">
        <f>IF(ISERROR(VLOOKUP(Y114,Accueil!$W$17:$W$22,1,0)),1,0)</f>
        <v>0</v>
      </c>
      <c r="EC114" s="158">
        <f>IF(ISERROR(VLOOKUP(Z114,Accueil!$W$17:$W$22,1,0)),1,0)</f>
        <v>0</v>
      </c>
      <c r="ED114" s="158">
        <f>IF(ISERROR(VLOOKUP(AA114,Accueil!$W$17:$W$22,1,0)),1,0)</f>
        <v>0</v>
      </c>
      <c r="EE114" s="158">
        <f>IF(ISERROR(VLOOKUP(AB114,Accueil!$W$17:$W$22,1,0)),1,0)</f>
        <v>0</v>
      </c>
      <c r="EF114" s="158">
        <f>IF(ISERROR(VLOOKUP(AC114,Accueil!$W$17:$W$22,1,0)),1,0)</f>
        <v>0</v>
      </c>
      <c r="EG114" s="158">
        <f>IF(ISERROR(VLOOKUP(AD114,Accueil!$W$17:$W$22,1,0)),1,0)</f>
        <v>0</v>
      </c>
      <c r="EH114" s="158">
        <f>IF(ISERROR(VLOOKUP(AE114,Accueil!$W$17:$W$22,1,0)),1,0)</f>
        <v>0</v>
      </c>
      <c r="EI114" s="158">
        <f>IF(ISERROR(VLOOKUP(AF114,Accueil!$W$17:$W$22,1,0)),1,0)</f>
        <v>0</v>
      </c>
      <c r="EJ114" s="158">
        <f>IF(ISERROR(VLOOKUP(AG114,Accueil!$W$17:$W$22,1,0)),1,0)</f>
        <v>0</v>
      </c>
      <c r="EK114" s="158">
        <f>IF(ISERROR(VLOOKUP(AH114,Accueil!$W$17:$W$22,1,0)),1,0)</f>
        <v>0</v>
      </c>
      <c r="EL114" s="158">
        <f>IF(ISERROR(VLOOKUP(AI114,Accueil!$W$17:$W$22,1,0)),1,0)</f>
        <v>0</v>
      </c>
      <c r="EM114" s="158">
        <f>IF(ISERROR(VLOOKUP(AJ114,Accueil!$W$17:$W$22,1,0)),1,0)</f>
        <v>0</v>
      </c>
      <c r="EN114" s="158">
        <f>IF(ISERROR(VLOOKUP(AK114,Accueil!$W$17:$W$22,1,0)),1,0)</f>
        <v>0</v>
      </c>
      <c r="EO114" s="158">
        <f>IF(ISERROR(VLOOKUP(AL114,Accueil!$W$17:$W$22,1,0)),1,0)</f>
        <v>0</v>
      </c>
      <c r="EP114" s="158">
        <f>IF(ISERROR(VLOOKUP(AM114,Accueil!$W$17:$W$22,1,0)),1,0)</f>
        <v>0</v>
      </c>
      <c r="EQ114" s="158">
        <f>IF(ISERROR(VLOOKUP(AN114,Accueil!$W$17:$W$22,1,0)),1,0)</f>
        <v>0</v>
      </c>
      <c r="ER114" s="158">
        <f>IF(ISERROR(VLOOKUP(AO114,Accueil!$W$17:$W$22,1,0)),1,0)</f>
        <v>0</v>
      </c>
      <c r="ES114" s="158">
        <f>IF(ISERROR(VLOOKUP(AP114,Accueil!$W$17:$W$22,1,0)),1,0)</f>
        <v>0</v>
      </c>
      <c r="ET114" s="158">
        <f>IF(ISERROR(VLOOKUP(AQ114,Accueil!$W$17:$W$22,1,0)),1,0)</f>
        <v>0</v>
      </c>
      <c r="EU114" s="158">
        <f>IF(ISERROR(VLOOKUP(AR114,Accueil!$W$17:$W$22,1,0)),1,0)</f>
        <v>0</v>
      </c>
      <c r="EV114" s="158">
        <f>IF(ISERROR(VLOOKUP(AS114,Accueil!$W$17:$W$22,1,0)),1,0)</f>
        <v>0</v>
      </c>
      <c r="EW114" s="158">
        <f>IF(ISERROR(VLOOKUP(AT114,Accueil!$W$17:$W$22,1,0)),1,0)</f>
        <v>0</v>
      </c>
      <c r="EX114" s="158">
        <f>IF(ISERROR(VLOOKUP(AU114,Accueil!$W$17:$W$22,1,0)),1,0)</f>
        <v>0</v>
      </c>
      <c r="EY114" s="158">
        <f>IF(ISERROR(VLOOKUP(AV114,Accueil!$W$17:$W$22,1,0)),1,0)</f>
        <v>0</v>
      </c>
      <c r="EZ114" s="158">
        <f>IF(ISERROR(VLOOKUP(AW114,Accueil!$W$17:$W$22,1,0)),1,0)</f>
        <v>0</v>
      </c>
      <c r="FA114" s="158">
        <f>IF(ISERROR(VLOOKUP(AX114,Accueil!$W$17:$W$22,1,0)),1,0)</f>
        <v>0</v>
      </c>
      <c r="FB114" s="158">
        <f>IF(ISERROR(VLOOKUP(AY114,Accueil!$W$17:$W$22,1,0)),1,0)</f>
        <v>0</v>
      </c>
      <c r="FC114" s="158">
        <f>IF(ISERROR(VLOOKUP(AZ114,Accueil!$W$17:$W$22,1,0)),1,0)</f>
        <v>0</v>
      </c>
      <c r="FD114" s="158">
        <f>IF(ISERROR(VLOOKUP(BA114,Accueil!$W$17:$W$22,1,0)),1,0)</f>
        <v>0</v>
      </c>
      <c r="FE114" s="158">
        <f>IF(ISERROR(VLOOKUP(BB114,Accueil!$W$17:$W$22,1,0)),1,0)</f>
        <v>0</v>
      </c>
      <c r="FF114" s="158">
        <f>IF(ISERROR(VLOOKUP(BC114,Accueil!$W$17:$W$22,1,0)),1,0)</f>
        <v>0</v>
      </c>
      <c r="FG114" s="158">
        <f>IF(ISERROR(VLOOKUP(BD114,Accueil!$W$17:$W$22,1,0)),1,0)</f>
        <v>0</v>
      </c>
      <c r="FH114" s="158">
        <f>IF(ISERROR(VLOOKUP(BE114,Accueil!$W$17:$W$22,1,0)),1,0)</f>
        <v>0</v>
      </c>
      <c r="FI114" s="158">
        <f>IF(ISERROR(VLOOKUP(BF114,Accueil!$W$17:$W$22,1,0)),1,0)</f>
        <v>0</v>
      </c>
      <c r="FJ114" s="158">
        <f>IF(ISERROR(VLOOKUP(BG114,Accueil!$W$17:$W$22,1,0)),1,0)</f>
        <v>0</v>
      </c>
      <c r="FK114" s="158">
        <f>IF(ISERROR(VLOOKUP(BH114,Accueil!$W$17:$W$22,1,0)),1,0)</f>
        <v>0</v>
      </c>
      <c r="FL114" s="158">
        <f>IF(ISERROR(VLOOKUP(BI114,Accueil!$W$17:$W$22,1,0)),1,0)</f>
        <v>0</v>
      </c>
      <c r="FM114" s="158">
        <f>IF(ISERROR(VLOOKUP(BJ114,Accueil!$W$17:$W$22,1,0)),1,0)</f>
        <v>0</v>
      </c>
      <c r="FN114" s="158">
        <f>IF(ISERROR(VLOOKUP(BK114,Accueil!$W$17:$W$22,1,0)),1,0)</f>
        <v>0</v>
      </c>
      <c r="FO114" s="158">
        <f>IF(ISERROR(VLOOKUP(BL114,Accueil!$W$17:$W$22,1,0)),1,0)</f>
        <v>0</v>
      </c>
      <c r="FP114" s="158">
        <f>IF(ISERROR(VLOOKUP(BM114,Accueil!$W$17:$W$22,1,0)),1,0)</f>
        <v>0</v>
      </c>
      <c r="FQ114" s="158">
        <f>IF(ISERROR(VLOOKUP(BN114,Accueil!$W$17:$W$22,1,0)),1,0)</f>
        <v>0</v>
      </c>
      <c r="FR114" s="158">
        <f>IF(ISERROR(VLOOKUP(BO114,Accueil!$W$17:$W$22,1,0)),1,0)</f>
        <v>0</v>
      </c>
      <c r="FS114" s="158">
        <f>IF(ISERROR(VLOOKUP(BP114,Accueil!$W$17:$W$22,1,0)),1,0)</f>
        <v>0</v>
      </c>
      <c r="FT114" s="158">
        <f>IF(ISERROR(VLOOKUP(BQ114,Accueil!$W$17:$W$22,1,0)),1,0)</f>
        <v>0</v>
      </c>
      <c r="FU114" s="158">
        <f>IF(ISERROR(VLOOKUP(BR114,Accueil!$W$17:$W$22,1,0)),1,0)</f>
        <v>0</v>
      </c>
      <c r="FV114" s="158">
        <f>IF(ISERROR(VLOOKUP(BS114,Accueil!$W$17:$W$22,1,0)),1,0)</f>
        <v>0</v>
      </c>
      <c r="FW114" s="158">
        <f>IF(ISERROR(VLOOKUP(BT114,Accueil!$W$17:$W$22,1,0)),1,0)</f>
        <v>0</v>
      </c>
      <c r="FX114" s="158">
        <f>IF(ISERROR(VLOOKUP(BU114,Accueil!$W$17:$W$22,1,0)),1,0)</f>
        <v>0</v>
      </c>
      <c r="FY114" s="158">
        <f>IF(ISERROR(VLOOKUP(BV114,Accueil!$W$17:$W$22,1,0)),1,0)</f>
        <v>0</v>
      </c>
      <c r="FZ114" s="158">
        <f>IF(ISERROR(VLOOKUP(BW114,Accueil!$W$17:$W$22,1,0)),1,0)</f>
        <v>0</v>
      </c>
      <c r="GA114" s="158">
        <f>IF(ISERROR(VLOOKUP(BX114,Accueil!$W$17:$W$22,1,0)),1,0)</f>
        <v>0</v>
      </c>
      <c r="GB114" s="158">
        <f>IF(ISERROR(VLOOKUP(BY114,Accueil!$W$17:$W$22,1,0)),1,0)</f>
        <v>0</v>
      </c>
      <c r="GC114" s="158">
        <f>IF(ISERROR(VLOOKUP(BZ114,Accueil!$W$17:$W$22,1,0)),1,0)</f>
        <v>0</v>
      </c>
      <c r="GD114" s="158">
        <f>IF(ISERROR(VLOOKUP(CA114,Accueil!$W$17:$W$22,1,0)),1,0)</f>
        <v>0</v>
      </c>
      <c r="GE114" s="158">
        <f>IF(ISERROR(VLOOKUP(CB114,Accueil!$W$17:$W$22,1,0)),1,0)</f>
        <v>0</v>
      </c>
      <c r="GF114" s="158">
        <f>IF(ISERROR(VLOOKUP(CC114,Accueil!$W$17:$W$22,1,0)),1,0)</f>
        <v>0</v>
      </c>
      <c r="GG114" s="158">
        <f>IF(ISERROR(VLOOKUP(CD114,Accueil!$W$17:$W$22,1,0)),1,0)</f>
        <v>0</v>
      </c>
      <c r="GH114" s="158">
        <f>IF(ISERROR(VLOOKUP(CE114,Accueil!$W$17:$W$22,1,0)),1,0)</f>
        <v>0</v>
      </c>
      <c r="GI114" s="158">
        <f>IF(ISERROR(VLOOKUP(CF114,Accueil!$W$17:$W$22,1,0)),1,0)</f>
        <v>0</v>
      </c>
      <c r="GJ114" s="158">
        <f>IF(ISERROR(VLOOKUP(CG114,Accueil!$W$17:$W$22,1,0)),1,0)</f>
        <v>0</v>
      </c>
      <c r="GK114" s="158">
        <f>IF(ISERROR(VLOOKUP(CH114,Accueil!$W$17:$W$22,1,0)),1,0)</f>
        <v>0</v>
      </c>
      <c r="GL114" s="158">
        <f>IF(ISERROR(VLOOKUP(CI114,Accueil!$W$17:$W$22,1,0)),1,0)</f>
        <v>0</v>
      </c>
      <c r="GM114" s="158">
        <f>IF(ISERROR(VLOOKUP(CJ114,Accueil!$W$17:$W$22,1,0)),1,0)</f>
        <v>0</v>
      </c>
      <c r="GN114" s="158">
        <f>IF(ISERROR(VLOOKUP(CK114,Accueil!$W$17:$W$22,1,0)),1,0)</f>
        <v>0</v>
      </c>
      <c r="GO114" s="158">
        <f>IF(ISERROR(VLOOKUP(CL114,Accueil!$W$17:$W$22,1,0)),1,0)</f>
        <v>0</v>
      </c>
      <c r="GP114" s="158">
        <f>IF(ISERROR(VLOOKUP(CM114,Accueil!$W$17:$W$22,1,0)),1,0)</f>
        <v>0</v>
      </c>
      <c r="GQ114" s="158">
        <f>IF(ISERROR(VLOOKUP(CN114,Accueil!$W$17:$W$22,1,0)),1,0)</f>
        <v>0</v>
      </c>
      <c r="GR114" s="158">
        <f>IF(ISERROR(VLOOKUP(CO114,Accueil!$W$17:$W$22,1,0)),1,0)</f>
        <v>0</v>
      </c>
      <c r="GS114" s="158">
        <f>IF(ISERROR(VLOOKUP(CP114,Accueil!$W$17:$W$22,1,0)),1,0)</f>
        <v>0</v>
      </c>
      <c r="GT114" s="158">
        <f>IF(ISERROR(VLOOKUP(CQ114,Accueil!$W$17:$W$22,1,0)),1,0)</f>
        <v>0</v>
      </c>
      <c r="GU114" s="158">
        <f>IF(ISERROR(VLOOKUP(CR114,Accueil!$W$17:$W$22,1,0)),1,0)</f>
        <v>0</v>
      </c>
      <c r="GV114" s="158">
        <f>IF(ISERROR(VLOOKUP(CS114,Accueil!$W$17:$W$22,1,0)),1,0)</f>
        <v>0</v>
      </c>
      <c r="GW114" s="158">
        <f>IF(ISERROR(VLOOKUP(CT114,Accueil!$W$17:$W$22,1,0)),1,0)</f>
        <v>0</v>
      </c>
      <c r="GX114" s="158">
        <f>IF(ISERROR(VLOOKUP(CU114,Accueil!$W$17:$W$22,1,0)),1,0)</f>
        <v>0</v>
      </c>
      <c r="GY114" s="158">
        <f>IF(ISERROR(VLOOKUP(CV114,Accueil!$W$17:$W$22,1,0)),1,0)</f>
        <v>0</v>
      </c>
      <c r="GZ114" s="158">
        <f>IF(ISERROR(VLOOKUP(CW114,Accueil!$W$17:$W$22,1,0)),1,0)</f>
        <v>0</v>
      </c>
      <c r="HA114" s="158">
        <f>IF(ISERROR(VLOOKUP(CX114,Accueil!$W$17:$W$22,1,0)),1,0)</f>
        <v>0</v>
      </c>
      <c r="HB114" s="158">
        <f>IF(ISERROR(VLOOKUP(CY114,Accueil!$W$17:$W$22,1,0)),1,0)</f>
        <v>0</v>
      </c>
      <c r="HC114" s="158">
        <f>IF(ISERROR(VLOOKUP(CZ114,Accueil!$W$17:$W$22,1,0)),1,0)</f>
        <v>0</v>
      </c>
      <c r="HD114" s="158">
        <f>IF(ISERROR(VLOOKUP(DA114,Accueil!$W$17:$W$22,1,0)),1,0)</f>
        <v>0</v>
      </c>
    </row>
    <row r="115" spans="1:212" ht="12.75" customHeight="1">
      <c r="A115" s="360"/>
      <c r="B115" s="12">
        <v>107</v>
      </c>
      <c r="C115" s="26" t="str">
        <f>IF(Accueil!E119="","",Accueil!E119)</f>
        <v/>
      </c>
      <c r="D115" s="27" t="str">
        <f>IF(Accueil!F119="","",Accueil!F119)</f>
        <v/>
      </c>
      <c r="E115" s="83" t="str">
        <f t="shared" si="10"/>
        <v/>
      </c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244"/>
      <c r="AM115" s="244"/>
      <c r="AN115" s="244"/>
      <c r="AO115" s="244"/>
      <c r="AP115" s="244"/>
      <c r="AQ115" s="244"/>
      <c r="AR115" s="244"/>
      <c r="AS115" s="244"/>
      <c r="AT115" s="244"/>
      <c r="AU115" s="244"/>
      <c r="AV115" s="244"/>
      <c r="AW115" s="244"/>
      <c r="AX115" s="244"/>
      <c r="AY115" s="244"/>
      <c r="AZ115" s="244"/>
      <c r="BA115" s="244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12">
        <v>107</v>
      </c>
      <c r="DC115" s="11" t="str">
        <f>IF(D115="","",COUNTIF(F115:DA115,Accueil!$AB$28)&amp;" / "&amp;COUNTIF($F$8:$DA$8,"&gt;0")-(COUNTIF(F115:DA115,Accueil!$AG$26)))</f>
        <v/>
      </c>
      <c r="DD115" s="110" t="str">
        <f>IF(D115="","",COUNTIF(F115:DA115,Accueil!$AB$26))</f>
        <v/>
      </c>
      <c r="DE115" s="110" t="str">
        <f>IF(D115="","",IF(COUNTIF($F$8:$DA$8,"&gt;=0")-(COUNTIF(G115:DB115,Accueil!$AG$26))&lt;0,0,COUNTIF($F$8:$DA$8,"&gt;=0")-(COUNTIF(G115:DB115,Accueil!$AG$26))))</f>
        <v/>
      </c>
      <c r="DF115" s="11" t="str">
        <f t="shared" si="11"/>
        <v/>
      </c>
      <c r="DG115" s="29" t="str">
        <f t="shared" si="12"/>
        <v/>
      </c>
      <c r="DH115" s="158">
        <f t="shared" si="13"/>
        <v>0</v>
      </c>
      <c r="DI115" s="158">
        <f>IF(ISERROR(VLOOKUP(F115,Accueil!$W$17:$W$22,1,0)),1,0)</f>
        <v>0</v>
      </c>
      <c r="DJ115" s="158">
        <f>IF(ISERROR(VLOOKUP(G115,Accueil!$W$17:$W$22,1,0)),1,0)</f>
        <v>0</v>
      </c>
      <c r="DK115" s="158">
        <f>IF(ISERROR(VLOOKUP(H115,Accueil!$W$17:$W$22,1,0)),1,0)</f>
        <v>0</v>
      </c>
      <c r="DL115" s="158">
        <f>IF(ISERROR(VLOOKUP(I115,Accueil!$W$17:$W$22,1,0)),1,0)</f>
        <v>0</v>
      </c>
      <c r="DM115" s="158">
        <f>IF(ISERROR(VLOOKUP(J115,Accueil!$W$17:$W$22,1,0)),1,0)</f>
        <v>0</v>
      </c>
      <c r="DN115" s="158">
        <f>IF(ISERROR(VLOOKUP(K115,Accueil!$W$17:$W$22,1,0)),1,0)</f>
        <v>0</v>
      </c>
      <c r="DO115" s="158">
        <f>IF(ISERROR(VLOOKUP(L115,Accueil!$W$17:$W$22,1,0)),1,0)</f>
        <v>0</v>
      </c>
      <c r="DP115" s="158">
        <f>IF(ISERROR(VLOOKUP(M115,Accueil!$W$17:$W$22,1,0)),1,0)</f>
        <v>0</v>
      </c>
      <c r="DQ115" s="158">
        <f>IF(ISERROR(VLOOKUP(N115,Accueil!$W$17:$W$22,1,0)),1,0)</f>
        <v>0</v>
      </c>
      <c r="DR115" s="158">
        <f>IF(ISERROR(VLOOKUP(O115,Accueil!$W$17:$W$22,1,0)),1,0)</f>
        <v>0</v>
      </c>
      <c r="DS115" s="158">
        <f>IF(ISERROR(VLOOKUP(P115,Accueil!$W$17:$W$22,1,0)),1,0)</f>
        <v>0</v>
      </c>
      <c r="DT115" s="158">
        <f>IF(ISERROR(VLOOKUP(Q115,Accueil!$W$17:$W$22,1,0)),1,0)</f>
        <v>0</v>
      </c>
      <c r="DU115" s="158">
        <f>IF(ISERROR(VLOOKUP(R115,Accueil!$W$17:$W$22,1,0)),1,0)</f>
        <v>0</v>
      </c>
      <c r="DV115" s="158">
        <f>IF(ISERROR(VLOOKUP(S115,Accueil!$W$17:$W$22,1,0)),1,0)</f>
        <v>0</v>
      </c>
      <c r="DW115" s="158">
        <f>IF(ISERROR(VLOOKUP(T115,Accueil!$W$17:$W$22,1,0)),1,0)</f>
        <v>0</v>
      </c>
      <c r="DX115" s="158">
        <f>IF(ISERROR(VLOOKUP(U115,Accueil!$W$17:$W$22,1,0)),1,0)</f>
        <v>0</v>
      </c>
      <c r="DY115" s="158">
        <f>IF(ISERROR(VLOOKUP(V115,Accueil!$W$17:$W$22,1,0)),1,0)</f>
        <v>0</v>
      </c>
      <c r="DZ115" s="158">
        <f>IF(ISERROR(VLOOKUP(W115,Accueil!$W$17:$W$22,1,0)),1,0)</f>
        <v>0</v>
      </c>
      <c r="EA115" s="158">
        <f>IF(ISERROR(VLOOKUP(X115,Accueil!$W$17:$W$22,1,0)),1,0)</f>
        <v>0</v>
      </c>
      <c r="EB115" s="158">
        <f>IF(ISERROR(VLOOKUP(Y115,Accueil!$W$17:$W$22,1,0)),1,0)</f>
        <v>0</v>
      </c>
      <c r="EC115" s="158">
        <f>IF(ISERROR(VLOOKUP(Z115,Accueil!$W$17:$W$22,1,0)),1,0)</f>
        <v>0</v>
      </c>
      <c r="ED115" s="158">
        <f>IF(ISERROR(VLOOKUP(AA115,Accueil!$W$17:$W$22,1,0)),1,0)</f>
        <v>0</v>
      </c>
      <c r="EE115" s="158">
        <f>IF(ISERROR(VLOOKUP(AB115,Accueil!$W$17:$W$22,1,0)),1,0)</f>
        <v>0</v>
      </c>
      <c r="EF115" s="158">
        <f>IF(ISERROR(VLOOKUP(AC115,Accueil!$W$17:$W$22,1,0)),1,0)</f>
        <v>0</v>
      </c>
      <c r="EG115" s="158">
        <f>IF(ISERROR(VLOOKUP(AD115,Accueil!$W$17:$W$22,1,0)),1,0)</f>
        <v>0</v>
      </c>
      <c r="EH115" s="158">
        <f>IF(ISERROR(VLOOKUP(AE115,Accueil!$W$17:$W$22,1,0)),1,0)</f>
        <v>0</v>
      </c>
      <c r="EI115" s="158">
        <f>IF(ISERROR(VLOOKUP(AF115,Accueil!$W$17:$W$22,1,0)),1,0)</f>
        <v>0</v>
      </c>
      <c r="EJ115" s="158">
        <f>IF(ISERROR(VLOOKUP(AG115,Accueil!$W$17:$W$22,1,0)),1,0)</f>
        <v>0</v>
      </c>
      <c r="EK115" s="158">
        <f>IF(ISERROR(VLOOKUP(AH115,Accueil!$W$17:$W$22,1,0)),1,0)</f>
        <v>0</v>
      </c>
      <c r="EL115" s="158">
        <f>IF(ISERROR(VLOOKUP(AI115,Accueil!$W$17:$W$22,1,0)),1,0)</f>
        <v>0</v>
      </c>
      <c r="EM115" s="158">
        <f>IF(ISERROR(VLOOKUP(AJ115,Accueil!$W$17:$W$22,1,0)),1,0)</f>
        <v>0</v>
      </c>
      <c r="EN115" s="158">
        <f>IF(ISERROR(VLOOKUP(AK115,Accueil!$W$17:$W$22,1,0)),1,0)</f>
        <v>0</v>
      </c>
      <c r="EO115" s="158">
        <f>IF(ISERROR(VLOOKUP(AL115,Accueil!$W$17:$W$22,1,0)),1,0)</f>
        <v>0</v>
      </c>
      <c r="EP115" s="158">
        <f>IF(ISERROR(VLOOKUP(AM115,Accueil!$W$17:$W$22,1,0)),1,0)</f>
        <v>0</v>
      </c>
      <c r="EQ115" s="158">
        <f>IF(ISERROR(VLOOKUP(AN115,Accueil!$W$17:$W$22,1,0)),1,0)</f>
        <v>0</v>
      </c>
      <c r="ER115" s="158">
        <f>IF(ISERROR(VLOOKUP(AO115,Accueil!$W$17:$W$22,1,0)),1,0)</f>
        <v>0</v>
      </c>
      <c r="ES115" s="158">
        <f>IF(ISERROR(VLOOKUP(AP115,Accueil!$W$17:$W$22,1,0)),1,0)</f>
        <v>0</v>
      </c>
      <c r="ET115" s="158">
        <f>IF(ISERROR(VLOOKUP(AQ115,Accueil!$W$17:$W$22,1,0)),1,0)</f>
        <v>0</v>
      </c>
      <c r="EU115" s="158">
        <f>IF(ISERROR(VLOOKUP(AR115,Accueil!$W$17:$W$22,1,0)),1,0)</f>
        <v>0</v>
      </c>
      <c r="EV115" s="158">
        <f>IF(ISERROR(VLOOKUP(AS115,Accueil!$W$17:$W$22,1,0)),1,0)</f>
        <v>0</v>
      </c>
      <c r="EW115" s="158">
        <f>IF(ISERROR(VLOOKUP(AT115,Accueil!$W$17:$W$22,1,0)),1,0)</f>
        <v>0</v>
      </c>
      <c r="EX115" s="158">
        <f>IF(ISERROR(VLOOKUP(AU115,Accueil!$W$17:$W$22,1,0)),1,0)</f>
        <v>0</v>
      </c>
      <c r="EY115" s="158">
        <f>IF(ISERROR(VLOOKUP(AV115,Accueil!$W$17:$W$22,1,0)),1,0)</f>
        <v>0</v>
      </c>
      <c r="EZ115" s="158">
        <f>IF(ISERROR(VLOOKUP(AW115,Accueil!$W$17:$W$22,1,0)),1,0)</f>
        <v>0</v>
      </c>
      <c r="FA115" s="158">
        <f>IF(ISERROR(VLOOKUP(AX115,Accueil!$W$17:$W$22,1,0)),1,0)</f>
        <v>0</v>
      </c>
      <c r="FB115" s="158">
        <f>IF(ISERROR(VLOOKUP(AY115,Accueil!$W$17:$W$22,1,0)),1,0)</f>
        <v>0</v>
      </c>
      <c r="FC115" s="158">
        <f>IF(ISERROR(VLOOKUP(AZ115,Accueil!$W$17:$W$22,1,0)),1,0)</f>
        <v>0</v>
      </c>
      <c r="FD115" s="158">
        <f>IF(ISERROR(VLOOKUP(BA115,Accueil!$W$17:$W$22,1,0)),1,0)</f>
        <v>0</v>
      </c>
      <c r="FE115" s="158">
        <f>IF(ISERROR(VLOOKUP(BB115,Accueil!$W$17:$W$22,1,0)),1,0)</f>
        <v>0</v>
      </c>
      <c r="FF115" s="158">
        <f>IF(ISERROR(VLOOKUP(BC115,Accueil!$W$17:$W$22,1,0)),1,0)</f>
        <v>0</v>
      </c>
      <c r="FG115" s="158">
        <f>IF(ISERROR(VLOOKUP(BD115,Accueil!$W$17:$W$22,1,0)),1,0)</f>
        <v>0</v>
      </c>
      <c r="FH115" s="158">
        <f>IF(ISERROR(VLOOKUP(BE115,Accueil!$W$17:$W$22,1,0)),1,0)</f>
        <v>0</v>
      </c>
      <c r="FI115" s="158">
        <f>IF(ISERROR(VLOOKUP(BF115,Accueil!$W$17:$W$22,1,0)),1,0)</f>
        <v>0</v>
      </c>
      <c r="FJ115" s="158">
        <f>IF(ISERROR(VLOOKUP(BG115,Accueil!$W$17:$W$22,1,0)),1,0)</f>
        <v>0</v>
      </c>
      <c r="FK115" s="158">
        <f>IF(ISERROR(VLOOKUP(BH115,Accueil!$W$17:$W$22,1,0)),1,0)</f>
        <v>0</v>
      </c>
      <c r="FL115" s="158">
        <f>IF(ISERROR(VLOOKUP(BI115,Accueil!$W$17:$W$22,1,0)),1,0)</f>
        <v>0</v>
      </c>
      <c r="FM115" s="158">
        <f>IF(ISERROR(VLOOKUP(BJ115,Accueil!$W$17:$W$22,1,0)),1,0)</f>
        <v>0</v>
      </c>
      <c r="FN115" s="158">
        <f>IF(ISERROR(VLOOKUP(BK115,Accueil!$W$17:$W$22,1,0)),1,0)</f>
        <v>0</v>
      </c>
      <c r="FO115" s="158">
        <f>IF(ISERROR(VLOOKUP(BL115,Accueil!$W$17:$W$22,1,0)),1,0)</f>
        <v>0</v>
      </c>
      <c r="FP115" s="158">
        <f>IF(ISERROR(VLOOKUP(BM115,Accueil!$W$17:$W$22,1,0)),1,0)</f>
        <v>0</v>
      </c>
      <c r="FQ115" s="158">
        <f>IF(ISERROR(VLOOKUP(BN115,Accueil!$W$17:$W$22,1,0)),1,0)</f>
        <v>0</v>
      </c>
      <c r="FR115" s="158">
        <f>IF(ISERROR(VLOOKUP(BO115,Accueil!$W$17:$W$22,1,0)),1,0)</f>
        <v>0</v>
      </c>
      <c r="FS115" s="158">
        <f>IF(ISERROR(VLOOKUP(BP115,Accueil!$W$17:$W$22,1,0)),1,0)</f>
        <v>0</v>
      </c>
      <c r="FT115" s="158">
        <f>IF(ISERROR(VLOOKUP(BQ115,Accueil!$W$17:$W$22,1,0)),1,0)</f>
        <v>0</v>
      </c>
      <c r="FU115" s="158">
        <f>IF(ISERROR(VLOOKUP(BR115,Accueil!$W$17:$W$22,1,0)),1,0)</f>
        <v>0</v>
      </c>
      <c r="FV115" s="158">
        <f>IF(ISERROR(VLOOKUP(BS115,Accueil!$W$17:$W$22,1,0)),1,0)</f>
        <v>0</v>
      </c>
      <c r="FW115" s="158">
        <f>IF(ISERROR(VLOOKUP(BT115,Accueil!$W$17:$W$22,1,0)),1,0)</f>
        <v>0</v>
      </c>
      <c r="FX115" s="158">
        <f>IF(ISERROR(VLOOKUP(BU115,Accueil!$W$17:$W$22,1,0)),1,0)</f>
        <v>0</v>
      </c>
      <c r="FY115" s="158">
        <f>IF(ISERROR(VLOOKUP(BV115,Accueil!$W$17:$W$22,1,0)),1,0)</f>
        <v>0</v>
      </c>
      <c r="FZ115" s="158">
        <f>IF(ISERROR(VLOOKUP(BW115,Accueil!$W$17:$W$22,1,0)),1,0)</f>
        <v>0</v>
      </c>
      <c r="GA115" s="158">
        <f>IF(ISERROR(VLOOKUP(BX115,Accueil!$W$17:$W$22,1,0)),1,0)</f>
        <v>0</v>
      </c>
      <c r="GB115" s="158">
        <f>IF(ISERROR(VLOOKUP(BY115,Accueil!$W$17:$W$22,1,0)),1,0)</f>
        <v>0</v>
      </c>
      <c r="GC115" s="158">
        <f>IF(ISERROR(VLOOKUP(BZ115,Accueil!$W$17:$W$22,1,0)),1,0)</f>
        <v>0</v>
      </c>
      <c r="GD115" s="158">
        <f>IF(ISERROR(VLOOKUP(CA115,Accueil!$W$17:$W$22,1,0)),1,0)</f>
        <v>0</v>
      </c>
      <c r="GE115" s="158">
        <f>IF(ISERROR(VLOOKUP(CB115,Accueil!$W$17:$W$22,1,0)),1,0)</f>
        <v>0</v>
      </c>
      <c r="GF115" s="158">
        <f>IF(ISERROR(VLOOKUP(CC115,Accueil!$W$17:$W$22,1,0)),1,0)</f>
        <v>0</v>
      </c>
      <c r="GG115" s="158">
        <f>IF(ISERROR(VLOOKUP(CD115,Accueil!$W$17:$W$22,1,0)),1,0)</f>
        <v>0</v>
      </c>
      <c r="GH115" s="158">
        <f>IF(ISERROR(VLOOKUP(CE115,Accueil!$W$17:$W$22,1,0)),1,0)</f>
        <v>0</v>
      </c>
      <c r="GI115" s="158">
        <f>IF(ISERROR(VLOOKUP(CF115,Accueil!$W$17:$W$22,1,0)),1,0)</f>
        <v>0</v>
      </c>
      <c r="GJ115" s="158">
        <f>IF(ISERROR(VLOOKUP(CG115,Accueil!$W$17:$W$22,1,0)),1,0)</f>
        <v>0</v>
      </c>
      <c r="GK115" s="158">
        <f>IF(ISERROR(VLOOKUP(CH115,Accueil!$W$17:$W$22,1,0)),1,0)</f>
        <v>0</v>
      </c>
      <c r="GL115" s="158">
        <f>IF(ISERROR(VLOOKUP(CI115,Accueil!$W$17:$W$22,1,0)),1,0)</f>
        <v>0</v>
      </c>
      <c r="GM115" s="158">
        <f>IF(ISERROR(VLOOKUP(CJ115,Accueil!$W$17:$W$22,1,0)),1,0)</f>
        <v>0</v>
      </c>
      <c r="GN115" s="158">
        <f>IF(ISERROR(VLOOKUP(CK115,Accueil!$W$17:$W$22,1,0)),1,0)</f>
        <v>0</v>
      </c>
      <c r="GO115" s="158">
        <f>IF(ISERROR(VLOOKUP(CL115,Accueil!$W$17:$W$22,1,0)),1,0)</f>
        <v>0</v>
      </c>
      <c r="GP115" s="158">
        <f>IF(ISERROR(VLOOKUP(CM115,Accueil!$W$17:$W$22,1,0)),1,0)</f>
        <v>0</v>
      </c>
      <c r="GQ115" s="158">
        <f>IF(ISERROR(VLOOKUP(CN115,Accueil!$W$17:$W$22,1,0)),1,0)</f>
        <v>0</v>
      </c>
      <c r="GR115" s="158">
        <f>IF(ISERROR(VLOOKUP(CO115,Accueil!$W$17:$W$22,1,0)),1,0)</f>
        <v>0</v>
      </c>
      <c r="GS115" s="158">
        <f>IF(ISERROR(VLOOKUP(CP115,Accueil!$W$17:$W$22,1,0)),1,0)</f>
        <v>0</v>
      </c>
      <c r="GT115" s="158">
        <f>IF(ISERROR(VLOOKUP(CQ115,Accueil!$W$17:$W$22,1,0)),1,0)</f>
        <v>0</v>
      </c>
      <c r="GU115" s="158">
        <f>IF(ISERROR(VLOOKUP(CR115,Accueil!$W$17:$W$22,1,0)),1,0)</f>
        <v>0</v>
      </c>
      <c r="GV115" s="158">
        <f>IF(ISERROR(VLOOKUP(CS115,Accueil!$W$17:$W$22,1,0)),1,0)</f>
        <v>0</v>
      </c>
      <c r="GW115" s="158">
        <f>IF(ISERROR(VLOOKUP(CT115,Accueil!$W$17:$W$22,1,0)),1,0)</f>
        <v>0</v>
      </c>
      <c r="GX115" s="158">
        <f>IF(ISERROR(VLOOKUP(CU115,Accueil!$W$17:$W$22,1,0)),1,0)</f>
        <v>0</v>
      </c>
      <c r="GY115" s="158">
        <f>IF(ISERROR(VLOOKUP(CV115,Accueil!$W$17:$W$22,1,0)),1,0)</f>
        <v>0</v>
      </c>
      <c r="GZ115" s="158">
        <f>IF(ISERROR(VLOOKUP(CW115,Accueil!$W$17:$W$22,1,0)),1,0)</f>
        <v>0</v>
      </c>
      <c r="HA115" s="158">
        <f>IF(ISERROR(VLOOKUP(CX115,Accueil!$W$17:$W$22,1,0)),1,0)</f>
        <v>0</v>
      </c>
      <c r="HB115" s="158">
        <f>IF(ISERROR(VLOOKUP(CY115,Accueil!$W$17:$W$22,1,0)),1,0)</f>
        <v>0</v>
      </c>
      <c r="HC115" s="158">
        <f>IF(ISERROR(VLOOKUP(CZ115,Accueil!$W$17:$W$22,1,0)),1,0)</f>
        <v>0</v>
      </c>
      <c r="HD115" s="158">
        <f>IF(ISERROR(VLOOKUP(DA115,Accueil!$W$17:$W$22,1,0)),1,0)</f>
        <v>0</v>
      </c>
    </row>
    <row r="116" spans="1:212" ht="12.75" customHeight="1">
      <c r="A116" s="360"/>
      <c r="B116" s="12">
        <v>108</v>
      </c>
      <c r="C116" s="26" t="str">
        <f>IF(Accueil!E120="","",Accueil!E120)</f>
        <v/>
      </c>
      <c r="D116" s="27" t="str">
        <f>IF(Accueil!F120="","",Accueil!F120)</f>
        <v/>
      </c>
      <c r="E116" s="83" t="str">
        <f t="shared" si="10"/>
        <v/>
      </c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4"/>
      <c r="AS116" s="244"/>
      <c r="AT116" s="244"/>
      <c r="AU116" s="244"/>
      <c r="AV116" s="244"/>
      <c r="AW116" s="244"/>
      <c r="AX116" s="244"/>
      <c r="AY116" s="244"/>
      <c r="AZ116" s="244"/>
      <c r="BA116" s="244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  <c r="CJ116" s="244"/>
      <c r="CK116" s="244"/>
      <c r="CL116" s="244"/>
      <c r="CM116" s="244"/>
      <c r="CN116" s="244"/>
      <c r="CO116" s="244"/>
      <c r="CP116" s="244"/>
      <c r="CQ116" s="244"/>
      <c r="CR116" s="244"/>
      <c r="CS116" s="244"/>
      <c r="CT116" s="244"/>
      <c r="CU116" s="244"/>
      <c r="CV116" s="244"/>
      <c r="CW116" s="244"/>
      <c r="CX116" s="244"/>
      <c r="CY116" s="244"/>
      <c r="CZ116" s="244"/>
      <c r="DA116" s="244"/>
      <c r="DB116" s="12">
        <v>108</v>
      </c>
      <c r="DC116" s="11" t="str">
        <f>IF(D116="","",COUNTIF(F116:DA116,Accueil!$AB$28)&amp;" / "&amp;COUNTIF($F$8:$DA$8,"&gt;0")-(COUNTIF(F116:DA116,Accueil!$AG$26)))</f>
        <v/>
      </c>
      <c r="DD116" s="110" t="str">
        <f>IF(D116="","",COUNTIF(F116:DA116,Accueil!$AB$26))</f>
        <v/>
      </c>
      <c r="DE116" s="110" t="str">
        <f>IF(D116="","",IF(COUNTIF($F$8:$DA$8,"&gt;=0")-(COUNTIF(G116:DB116,Accueil!$AG$26))&lt;0,0,COUNTIF($F$8:$DA$8,"&gt;=0")-(COUNTIF(G116:DB116,Accueil!$AG$26))))</f>
        <v/>
      </c>
      <c r="DF116" s="11" t="str">
        <f t="shared" si="11"/>
        <v/>
      </c>
      <c r="DG116" s="29" t="str">
        <f t="shared" si="12"/>
        <v/>
      </c>
      <c r="DH116" s="158">
        <f t="shared" si="13"/>
        <v>0</v>
      </c>
      <c r="DI116" s="158">
        <f>IF(ISERROR(VLOOKUP(F116,Accueil!$W$17:$W$22,1,0)),1,0)</f>
        <v>0</v>
      </c>
      <c r="DJ116" s="158">
        <f>IF(ISERROR(VLOOKUP(G116,Accueil!$W$17:$W$22,1,0)),1,0)</f>
        <v>0</v>
      </c>
      <c r="DK116" s="158">
        <f>IF(ISERROR(VLOOKUP(H116,Accueil!$W$17:$W$22,1,0)),1,0)</f>
        <v>0</v>
      </c>
      <c r="DL116" s="158">
        <f>IF(ISERROR(VLOOKUP(I116,Accueil!$W$17:$W$22,1,0)),1,0)</f>
        <v>0</v>
      </c>
      <c r="DM116" s="158">
        <f>IF(ISERROR(VLOOKUP(J116,Accueil!$W$17:$W$22,1,0)),1,0)</f>
        <v>0</v>
      </c>
      <c r="DN116" s="158">
        <f>IF(ISERROR(VLOOKUP(K116,Accueil!$W$17:$W$22,1,0)),1,0)</f>
        <v>0</v>
      </c>
      <c r="DO116" s="158">
        <f>IF(ISERROR(VLOOKUP(L116,Accueil!$W$17:$W$22,1,0)),1,0)</f>
        <v>0</v>
      </c>
      <c r="DP116" s="158">
        <f>IF(ISERROR(VLOOKUP(M116,Accueil!$W$17:$W$22,1,0)),1,0)</f>
        <v>0</v>
      </c>
      <c r="DQ116" s="158">
        <f>IF(ISERROR(VLOOKUP(N116,Accueil!$W$17:$W$22,1,0)),1,0)</f>
        <v>0</v>
      </c>
      <c r="DR116" s="158">
        <f>IF(ISERROR(VLOOKUP(O116,Accueil!$W$17:$W$22,1,0)),1,0)</f>
        <v>0</v>
      </c>
      <c r="DS116" s="158">
        <f>IF(ISERROR(VLOOKUP(P116,Accueil!$W$17:$W$22,1,0)),1,0)</f>
        <v>0</v>
      </c>
      <c r="DT116" s="158">
        <f>IF(ISERROR(VLOOKUP(Q116,Accueil!$W$17:$W$22,1,0)),1,0)</f>
        <v>0</v>
      </c>
      <c r="DU116" s="158">
        <f>IF(ISERROR(VLOOKUP(R116,Accueil!$W$17:$W$22,1,0)),1,0)</f>
        <v>0</v>
      </c>
      <c r="DV116" s="158">
        <f>IF(ISERROR(VLOOKUP(S116,Accueil!$W$17:$W$22,1,0)),1,0)</f>
        <v>0</v>
      </c>
      <c r="DW116" s="158">
        <f>IF(ISERROR(VLOOKUP(T116,Accueil!$W$17:$W$22,1,0)),1,0)</f>
        <v>0</v>
      </c>
      <c r="DX116" s="158">
        <f>IF(ISERROR(VLOOKUP(U116,Accueil!$W$17:$W$22,1,0)),1,0)</f>
        <v>0</v>
      </c>
      <c r="DY116" s="158">
        <f>IF(ISERROR(VLOOKUP(V116,Accueil!$W$17:$W$22,1,0)),1,0)</f>
        <v>0</v>
      </c>
      <c r="DZ116" s="158">
        <f>IF(ISERROR(VLOOKUP(W116,Accueil!$W$17:$W$22,1,0)),1,0)</f>
        <v>0</v>
      </c>
      <c r="EA116" s="158">
        <f>IF(ISERROR(VLOOKUP(X116,Accueil!$W$17:$W$22,1,0)),1,0)</f>
        <v>0</v>
      </c>
      <c r="EB116" s="158">
        <f>IF(ISERROR(VLOOKUP(Y116,Accueil!$W$17:$W$22,1,0)),1,0)</f>
        <v>0</v>
      </c>
      <c r="EC116" s="158">
        <f>IF(ISERROR(VLOOKUP(Z116,Accueil!$W$17:$W$22,1,0)),1,0)</f>
        <v>0</v>
      </c>
      <c r="ED116" s="158">
        <f>IF(ISERROR(VLOOKUP(AA116,Accueil!$W$17:$W$22,1,0)),1,0)</f>
        <v>0</v>
      </c>
      <c r="EE116" s="158">
        <f>IF(ISERROR(VLOOKUP(AB116,Accueil!$W$17:$W$22,1,0)),1,0)</f>
        <v>0</v>
      </c>
      <c r="EF116" s="158">
        <f>IF(ISERROR(VLOOKUP(AC116,Accueil!$W$17:$W$22,1,0)),1,0)</f>
        <v>0</v>
      </c>
      <c r="EG116" s="158">
        <f>IF(ISERROR(VLOOKUP(AD116,Accueil!$W$17:$W$22,1,0)),1,0)</f>
        <v>0</v>
      </c>
      <c r="EH116" s="158">
        <f>IF(ISERROR(VLOOKUP(AE116,Accueil!$W$17:$W$22,1,0)),1,0)</f>
        <v>0</v>
      </c>
      <c r="EI116" s="158">
        <f>IF(ISERROR(VLOOKUP(AF116,Accueil!$W$17:$W$22,1,0)),1,0)</f>
        <v>0</v>
      </c>
      <c r="EJ116" s="158">
        <f>IF(ISERROR(VLOOKUP(AG116,Accueil!$W$17:$W$22,1,0)),1,0)</f>
        <v>0</v>
      </c>
      <c r="EK116" s="158">
        <f>IF(ISERROR(VLOOKUP(AH116,Accueil!$W$17:$W$22,1,0)),1,0)</f>
        <v>0</v>
      </c>
      <c r="EL116" s="158">
        <f>IF(ISERROR(VLOOKUP(AI116,Accueil!$W$17:$W$22,1,0)),1,0)</f>
        <v>0</v>
      </c>
      <c r="EM116" s="158">
        <f>IF(ISERROR(VLOOKUP(AJ116,Accueil!$W$17:$W$22,1,0)),1,0)</f>
        <v>0</v>
      </c>
      <c r="EN116" s="158">
        <f>IF(ISERROR(VLOOKUP(AK116,Accueil!$W$17:$W$22,1,0)),1,0)</f>
        <v>0</v>
      </c>
      <c r="EO116" s="158">
        <f>IF(ISERROR(VLOOKUP(AL116,Accueil!$W$17:$W$22,1,0)),1,0)</f>
        <v>0</v>
      </c>
      <c r="EP116" s="158">
        <f>IF(ISERROR(VLOOKUP(AM116,Accueil!$W$17:$W$22,1,0)),1,0)</f>
        <v>0</v>
      </c>
      <c r="EQ116" s="158">
        <f>IF(ISERROR(VLOOKUP(AN116,Accueil!$W$17:$W$22,1,0)),1,0)</f>
        <v>0</v>
      </c>
      <c r="ER116" s="158">
        <f>IF(ISERROR(VLOOKUP(AO116,Accueil!$W$17:$W$22,1,0)),1,0)</f>
        <v>0</v>
      </c>
      <c r="ES116" s="158">
        <f>IF(ISERROR(VLOOKUP(AP116,Accueil!$W$17:$W$22,1,0)),1,0)</f>
        <v>0</v>
      </c>
      <c r="ET116" s="158">
        <f>IF(ISERROR(VLOOKUP(AQ116,Accueil!$W$17:$W$22,1,0)),1,0)</f>
        <v>0</v>
      </c>
      <c r="EU116" s="158">
        <f>IF(ISERROR(VLOOKUP(AR116,Accueil!$W$17:$W$22,1,0)),1,0)</f>
        <v>0</v>
      </c>
      <c r="EV116" s="158">
        <f>IF(ISERROR(VLOOKUP(AS116,Accueil!$W$17:$W$22,1,0)),1,0)</f>
        <v>0</v>
      </c>
      <c r="EW116" s="158">
        <f>IF(ISERROR(VLOOKUP(AT116,Accueil!$W$17:$W$22,1,0)),1,0)</f>
        <v>0</v>
      </c>
      <c r="EX116" s="158">
        <f>IF(ISERROR(VLOOKUP(AU116,Accueil!$W$17:$W$22,1,0)),1,0)</f>
        <v>0</v>
      </c>
      <c r="EY116" s="158">
        <f>IF(ISERROR(VLOOKUP(AV116,Accueil!$W$17:$W$22,1,0)),1,0)</f>
        <v>0</v>
      </c>
      <c r="EZ116" s="158">
        <f>IF(ISERROR(VLOOKUP(AW116,Accueil!$W$17:$W$22,1,0)),1,0)</f>
        <v>0</v>
      </c>
      <c r="FA116" s="158">
        <f>IF(ISERROR(VLOOKUP(AX116,Accueil!$W$17:$W$22,1,0)),1,0)</f>
        <v>0</v>
      </c>
      <c r="FB116" s="158">
        <f>IF(ISERROR(VLOOKUP(AY116,Accueil!$W$17:$W$22,1,0)),1,0)</f>
        <v>0</v>
      </c>
      <c r="FC116" s="158">
        <f>IF(ISERROR(VLOOKUP(AZ116,Accueil!$W$17:$W$22,1,0)),1,0)</f>
        <v>0</v>
      </c>
      <c r="FD116" s="158">
        <f>IF(ISERROR(VLOOKUP(BA116,Accueil!$W$17:$W$22,1,0)),1,0)</f>
        <v>0</v>
      </c>
      <c r="FE116" s="158">
        <f>IF(ISERROR(VLOOKUP(BB116,Accueil!$W$17:$W$22,1,0)),1,0)</f>
        <v>0</v>
      </c>
      <c r="FF116" s="158">
        <f>IF(ISERROR(VLOOKUP(BC116,Accueil!$W$17:$W$22,1,0)),1,0)</f>
        <v>0</v>
      </c>
      <c r="FG116" s="158">
        <f>IF(ISERROR(VLOOKUP(BD116,Accueil!$W$17:$W$22,1,0)),1,0)</f>
        <v>0</v>
      </c>
      <c r="FH116" s="158">
        <f>IF(ISERROR(VLOOKUP(BE116,Accueil!$W$17:$W$22,1,0)),1,0)</f>
        <v>0</v>
      </c>
      <c r="FI116" s="158">
        <f>IF(ISERROR(VLOOKUP(BF116,Accueil!$W$17:$W$22,1,0)),1,0)</f>
        <v>0</v>
      </c>
      <c r="FJ116" s="158">
        <f>IF(ISERROR(VLOOKUP(BG116,Accueil!$W$17:$W$22,1,0)),1,0)</f>
        <v>0</v>
      </c>
      <c r="FK116" s="158">
        <f>IF(ISERROR(VLOOKUP(BH116,Accueil!$W$17:$W$22,1,0)),1,0)</f>
        <v>0</v>
      </c>
      <c r="FL116" s="158">
        <f>IF(ISERROR(VLOOKUP(BI116,Accueil!$W$17:$W$22,1,0)),1,0)</f>
        <v>0</v>
      </c>
      <c r="FM116" s="158">
        <f>IF(ISERROR(VLOOKUP(BJ116,Accueil!$W$17:$W$22,1,0)),1,0)</f>
        <v>0</v>
      </c>
      <c r="FN116" s="158">
        <f>IF(ISERROR(VLOOKUP(BK116,Accueil!$W$17:$W$22,1,0)),1,0)</f>
        <v>0</v>
      </c>
      <c r="FO116" s="158">
        <f>IF(ISERROR(VLOOKUP(BL116,Accueil!$W$17:$W$22,1,0)),1,0)</f>
        <v>0</v>
      </c>
      <c r="FP116" s="158">
        <f>IF(ISERROR(VLOOKUP(BM116,Accueil!$W$17:$W$22,1,0)),1,0)</f>
        <v>0</v>
      </c>
      <c r="FQ116" s="158">
        <f>IF(ISERROR(VLOOKUP(BN116,Accueil!$W$17:$W$22,1,0)),1,0)</f>
        <v>0</v>
      </c>
      <c r="FR116" s="158">
        <f>IF(ISERROR(VLOOKUP(BO116,Accueil!$W$17:$W$22,1,0)),1,0)</f>
        <v>0</v>
      </c>
      <c r="FS116" s="158">
        <f>IF(ISERROR(VLOOKUP(BP116,Accueil!$W$17:$W$22,1,0)),1,0)</f>
        <v>0</v>
      </c>
      <c r="FT116" s="158">
        <f>IF(ISERROR(VLOOKUP(BQ116,Accueil!$W$17:$W$22,1,0)),1,0)</f>
        <v>0</v>
      </c>
      <c r="FU116" s="158">
        <f>IF(ISERROR(VLOOKUP(BR116,Accueil!$W$17:$W$22,1,0)),1,0)</f>
        <v>0</v>
      </c>
      <c r="FV116" s="158">
        <f>IF(ISERROR(VLOOKUP(BS116,Accueil!$W$17:$W$22,1,0)),1,0)</f>
        <v>0</v>
      </c>
      <c r="FW116" s="158">
        <f>IF(ISERROR(VLOOKUP(BT116,Accueil!$W$17:$W$22,1,0)),1,0)</f>
        <v>0</v>
      </c>
      <c r="FX116" s="158">
        <f>IF(ISERROR(VLOOKUP(BU116,Accueil!$W$17:$W$22,1,0)),1,0)</f>
        <v>0</v>
      </c>
      <c r="FY116" s="158">
        <f>IF(ISERROR(VLOOKUP(BV116,Accueil!$W$17:$W$22,1,0)),1,0)</f>
        <v>0</v>
      </c>
      <c r="FZ116" s="158">
        <f>IF(ISERROR(VLOOKUP(BW116,Accueil!$W$17:$W$22,1,0)),1,0)</f>
        <v>0</v>
      </c>
      <c r="GA116" s="158">
        <f>IF(ISERROR(VLOOKUP(BX116,Accueil!$W$17:$W$22,1,0)),1,0)</f>
        <v>0</v>
      </c>
      <c r="GB116" s="158">
        <f>IF(ISERROR(VLOOKUP(BY116,Accueil!$W$17:$W$22,1,0)),1,0)</f>
        <v>0</v>
      </c>
      <c r="GC116" s="158">
        <f>IF(ISERROR(VLOOKUP(BZ116,Accueil!$W$17:$W$22,1,0)),1,0)</f>
        <v>0</v>
      </c>
      <c r="GD116" s="158">
        <f>IF(ISERROR(VLOOKUP(CA116,Accueil!$W$17:$W$22,1,0)),1,0)</f>
        <v>0</v>
      </c>
      <c r="GE116" s="158">
        <f>IF(ISERROR(VLOOKUP(CB116,Accueil!$W$17:$W$22,1,0)),1,0)</f>
        <v>0</v>
      </c>
      <c r="GF116" s="158">
        <f>IF(ISERROR(VLOOKUP(CC116,Accueil!$W$17:$W$22,1,0)),1,0)</f>
        <v>0</v>
      </c>
      <c r="GG116" s="158">
        <f>IF(ISERROR(VLOOKUP(CD116,Accueil!$W$17:$W$22,1,0)),1,0)</f>
        <v>0</v>
      </c>
      <c r="GH116" s="158">
        <f>IF(ISERROR(VLOOKUP(CE116,Accueil!$W$17:$W$22,1,0)),1,0)</f>
        <v>0</v>
      </c>
      <c r="GI116" s="158">
        <f>IF(ISERROR(VLOOKUP(CF116,Accueil!$W$17:$W$22,1,0)),1,0)</f>
        <v>0</v>
      </c>
      <c r="GJ116" s="158">
        <f>IF(ISERROR(VLOOKUP(CG116,Accueil!$W$17:$W$22,1,0)),1,0)</f>
        <v>0</v>
      </c>
      <c r="GK116" s="158">
        <f>IF(ISERROR(VLOOKUP(CH116,Accueil!$W$17:$W$22,1,0)),1,0)</f>
        <v>0</v>
      </c>
      <c r="GL116" s="158">
        <f>IF(ISERROR(VLOOKUP(CI116,Accueil!$W$17:$W$22,1,0)),1,0)</f>
        <v>0</v>
      </c>
      <c r="GM116" s="158">
        <f>IF(ISERROR(VLOOKUP(CJ116,Accueil!$W$17:$W$22,1,0)),1,0)</f>
        <v>0</v>
      </c>
      <c r="GN116" s="158">
        <f>IF(ISERROR(VLOOKUP(CK116,Accueil!$W$17:$W$22,1,0)),1,0)</f>
        <v>0</v>
      </c>
      <c r="GO116" s="158">
        <f>IF(ISERROR(VLOOKUP(CL116,Accueil!$W$17:$W$22,1,0)),1,0)</f>
        <v>0</v>
      </c>
      <c r="GP116" s="158">
        <f>IF(ISERROR(VLOOKUP(CM116,Accueil!$W$17:$W$22,1,0)),1,0)</f>
        <v>0</v>
      </c>
      <c r="GQ116" s="158">
        <f>IF(ISERROR(VLOOKUP(CN116,Accueil!$W$17:$W$22,1,0)),1,0)</f>
        <v>0</v>
      </c>
      <c r="GR116" s="158">
        <f>IF(ISERROR(VLOOKUP(CO116,Accueil!$W$17:$W$22,1,0)),1,0)</f>
        <v>0</v>
      </c>
      <c r="GS116" s="158">
        <f>IF(ISERROR(VLOOKUP(CP116,Accueil!$W$17:$W$22,1,0)),1,0)</f>
        <v>0</v>
      </c>
      <c r="GT116" s="158">
        <f>IF(ISERROR(VLOOKUP(CQ116,Accueil!$W$17:$W$22,1,0)),1,0)</f>
        <v>0</v>
      </c>
      <c r="GU116" s="158">
        <f>IF(ISERROR(VLOOKUP(CR116,Accueil!$W$17:$W$22,1,0)),1,0)</f>
        <v>0</v>
      </c>
      <c r="GV116" s="158">
        <f>IF(ISERROR(VLOOKUP(CS116,Accueil!$W$17:$W$22,1,0)),1,0)</f>
        <v>0</v>
      </c>
      <c r="GW116" s="158">
        <f>IF(ISERROR(VLOOKUP(CT116,Accueil!$W$17:$W$22,1,0)),1,0)</f>
        <v>0</v>
      </c>
      <c r="GX116" s="158">
        <f>IF(ISERROR(VLOOKUP(CU116,Accueil!$W$17:$W$22,1,0)),1,0)</f>
        <v>0</v>
      </c>
      <c r="GY116" s="158">
        <f>IF(ISERROR(VLOOKUP(CV116,Accueil!$W$17:$W$22,1,0)),1,0)</f>
        <v>0</v>
      </c>
      <c r="GZ116" s="158">
        <f>IF(ISERROR(VLOOKUP(CW116,Accueil!$W$17:$W$22,1,0)),1,0)</f>
        <v>0</v>
      </c>
      <c r="HA116" s="158">
        <f>IF(ISERROR(VLOOKUP(CX116,Accueil!$W$17:$W$22,1,0)),1,0)</f>
        <v>0</v>
      </c>
      <c r="HB116" s="158">
        <f>IF(ISERROR(VLOOKUP(CY116,Accueil!$W$17:$W$22,1,0)),1,0)</f>
        <v>0</v>
      </c>
      <c r="HC116" s="158">
        <f>IF(ISERROR(VLOOKUP(CZ116,Accueil!$W$17:$W$22,1,0)),1,0)</f>
        <v>0</v>
      </c>
      <c r="HD116" s="158">
        <f>IF(ISERROR(VLOOKUP(DA116,Accueil!$W$17:$W$22,1,0)),1,0)</f>
        <v>0</v>
      </c>
    </row>
    <row r="117" spans="1:212" ht="12.75" customHeight="1">
      <c r="A117" s="360"/>
      <c r="B117" s="12">
        <v>109</v>
      </c>
      <c r="C117" s="26" t="str">
        <f>IF(Accueil!E121="","",Accueil!E121)</f>
        <v/>
      </c>
      <c r="D117" s="27" t="str">
        <f>IF(Accueil!F121="","",Accueil!F121)</f>
        <v/>
      </c>
      <c r="E117" s="83" t="str">
        <f t="shared" si="10"/>
        <v/>
      </c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  <c r="AV117" s="244"/>
      <c r="AW117" s="244"/>
      <c r="AX117" s="244"/>
      <c r="AY117" s="244"/>
      <c r="AZ117" s="244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12">
        <v>109</v>
      </c>
      <c r="DC117" s="11" t="str">
        <f>IF(D117="","",COUNTIF(F117:DA117,Accueil!$AB$28)&amp;" / "&amp;COUNTIF($F$8:$DA$8,"&gt;0")-(COUNTIF(F117:DA117,Accueil!$AG$26)))</f>
        <v/>
      </c>
      <c r="DD117" s="110" t="str">
        <f>IF(D117="","",COUNTIF(F117:DA117,Accueil!$AB$26))</f>
        <v/>
      </c>
      <c r="DE117" s="110" t="str">
        <f>IF(D117="","",IF(COUNTIF($F$8:$DA$8,"&gt;=0")-(COUNTIF(G117:DB117,Accueil!$AG$26))&lt;0,0,COUNTIF($F$8:$DA$8,"&gt;=0")-(COUNTIF(G117:DB117,Accueil!$AG$26))))</f>
        <v/>
      </c>
      <c r="DF117" s="11" t="str">
        <f t="shared" si="11"/>
        <v/>
      </c>
      <c r="DG117" s="29" t="str">
        <f t="shared" si="12"/>
        <v/>
      </c>
      <c r="DH117" s="158">
        <f t="shared" si="13"/>
        <v>0</v>
      </c>
      <c r="DI117" s="158">
        <f>IF(ISERROR(VLOOKUP(F117,Accueil!$W$17:$W$22,1,0)),1,0)</f>
        <v>0</v>
      </c>
      <c r="DJ117" s="158">
        <f>IF(ISERROR(VLOOKUP(G117,Accueil!$W$17:$W$22,1,0)),1,0)</f>
        <v>0</v>
      </c>
      <c r="DK117" s="158">
        <f>IF(ISERROR(VLOOKUP(H117,Accueil!$W$17:$W$22,1,0)),1,0)</f>
        <v>0</v>
      </c>
      <c r="DL117" s="158">
        <f>IF(ISERROR(VLOOKUP(I117,Accueil!$W$17:$W$22,1,0)),1,0)</f>
        <v>0</v>
      </c>
      <c r="DM117" s="158">
        <f>IF(ISERROR(VLOOKUP(J117,Accueil!$W$17:$W$22,1,0)),1,0)</f>
        <v>0</v>
      </c>
      <c r="DN117" s="158">
        <f>IF(ISERROR(VLOOKUP(K117,Accueil!$W$17:$W$22,1,0)),1,0)</f>
        <v>0</v>
      </c>
      <c r="DO117" s="158">
        <f>IF(ISERROR(VLOOKUP(L117,Accueil!$W$17:$W$22,1,0)),1,0)</f>
        <v>0</v>
      </c>
      <c r="DP117" s="158">
        <f>IF(ISERROR(VLOOKUP(M117,Accueil!$W$17:$W$22,1,0)),1,0)</f>
        <v>0</v>
      </c>
      <c r="DQ117" s="158">
        <f>IF(ISERROR(VLOOKUP(N117,Accueil!$W$17:$W$22,1,0)),1,0)</f>
        <v>0</v>
      </c>
      <c r="DR117" s="158">
        <f>IF(ISERROR(VLOOKUP(O117,Accueil!$W$17:$W$22,1,0)),1,0)</f>
        <v>0</v>
      </c>
      <c r="DS117" s="158">
        <f>IF(ISERROR(VLOOKUP(P117,Accueil!$W$17:$W$22,1,0)),1,0)</f>
        <v>0</v>
      </c>
      <c r="DT117" s="158">
        <f>IF(ISERROR(VLOOKUP(Q117,Accueil!$W$17:$W$22,1,0)),1,0)</f>
        <v>0</v>
      </c>
      <c r="DU117" s="158">
        <f>IF(ISERROR(VLOOKUP(R117,Accueil!$W$17:$W$22,1,0)),1,0)</f>
        <v>0</v>
      </c>
      <c r="DV117" s="158">
        <f>IF(ISERROR(VLOOKUP(S117,Accueil!$W$17:$W$22,1,0)),1,0)</f>
        <v>0</v>
      </c>
      <c r="DW117" s="158">
        <f>IF(ISERROR(VLOOKUP(T117,Accueil!$W$17:$W$22,1,0)),1,0)</f>
        <v>0</v>
      </c>
      <c r="DX117" s="158">
        <f>IF(ISERROR(VLOOKUP(U117,Accueil!$W$17:$W$22,1,0)),1,0)</f>
        <v>0</v>
      </c>
      <c r="DY117" s="158">
        <f>IF(ISERROR(VLOOKUP(V117,Accueil!$W$17:$W$22,1,0)),1,0)</f>
        <v>0</v>
      </c>
      <c r="DZ117" s="158">
        <f>IF(ISERROR(VLOOKUP(W117,Accueil!$W$17:$W$22,1,0)),1,0)</f>
        <v>0</v>
      </c>
      <c r="EA117" s="158">
        <f>IF(ISERROR(VLOOKUP(X117,Accueil!$W$17:$W$22,1,0)),1,0)</f>
        <v>0</v>
      </c>
      <c r="EB117" s="158">
        <f>IF(ISERROR(VLOOKUP(Y117,Accueil!$W$17:$W$22,1,0)),1,0)</f>
        <v>0</v>
      </c>
      <c r="EC117" s="158">
        <f>IF(ISERROR(VLOOKUP(Z117,Accueil!$W$17:$W$22,1,0)),1,0)</f>
        <v>0</v>
      </c>
      <c r="ED117" s="158">
        <f>IF(ISERROR(VLOOKUP(AA117,Accueil!$W$17:$W$22,1,0)),1,0)</f>
        <v>0</v>
      </c>
      <c r="EE117" s="158">
        <f>IF(ISERROR(VLOOKUP(AB117,Accueil!$W$17:$W$22,1,0)),1,0)</f>
        <v>0</v>
      </c>
      <c r="EF117" s="158">
        <f>IF(ISERROR(VLOOKUP(AC117,Accueil!$W$17:$W$22,1,0)),1,0)</f>
        <v>0</v>
      </c>
      <c r="EG117" s="158">
        <f>IF(ISERROR(VLOOKUP(AD117,Accueil!$W$17:$W$22,1,0)),1,0)</f>
        <v>0</v>
      </c>
      <c r="EH117" s="158">
        <f>IF(ISERROR(VLOOKUP(AE117,Accueil!$W$17:$W$22,1,0)),1,0)</f>
        <v>0</v>
      </c>
      <c r="EI117" s="158">
        <f>IF(ISERROR(VLOOKUP(AF117,Accueil!$W$17:$W$22,1,0)),1,0)</f>
        <v>0</v>
      </c>
      <c r="EJ117" s="158">
        <f>IF(ISERROR(VLOOKUP(AG117,Accueil!$W$17:$W$22,1,0)),1,0)</f>
        <v>0</v>
      </c>
      <c r="EK117" s="158">
        <f>IF(ISERROR(VLOOKUP(AH117,Accueil!$W$17:$W$22,1,0)),1,0)</f>
        <v>0</v>
      </c>
      <c r="EL117" s="158">
        <f>IF(ISERROR(VLOOKUP(AI117,Accueil!$W$17:$W$22,1,0)),1,0)</f>
        <v>0</v>
      </c>
      <c r="EM117" s="158">
        <f>IF(ISERROR(VLOOKUP(AJ117,Accueil!$W$17:$W$22,1,0)),1,0)</f>
        <v>0</v>
      </c>
      <c r="EN117" s="158">
        <f>IF(ISERROR(VLOOKUP(AK117,Accueil!$W$17:$W$22,1,0)),1,0)</f>
        <v>0</v>
      </c>
      <c r="EO117" s="158">
        <f>IF(ISERROR(VLOOKUP(AL117,Accueil!$W$17:$W$22,1,0)),1,0)</f>
        <v>0</v>
      </c>
      <c r="EP117" s="158">
        <f>IF(ISERROR(VLOOKUP(AM117,Accueil!$W$17:$W$22,1,0)),1,0)</f>
        <v>0</v>
      </c>
      <c r="EQ117" s="158">
        <f>IF(ISERROR(VLOOKUP(AN117,Accueil!$W$17:$W$22,1,0)),1,0)</f>
        <v>0</v>
      </c>
      <c r="ER117" s="158">
        <f>IF(ISERROR(VLOOKUP(AO117,Accueil!$W$17:$W$22,1,0)),1,0)</f>
        <v>0</v>
      </c>
      <c r="ES117" s="158">
        <f>IF(ISERROR(VLOOKUP(AP117,Accueil!$W$17:$W$22,1,0)),1,0)</f>
        <v>0</v>
      </c>
      <c r="ET117" s="158">
        <f>IF(ISERROR(VLOOKUP(AQ117,Accueil!$W$17:$W$22,1,0)),1,0)</f>
        <v>0</v>
      </c>
      <c r="EU117" s="158">
        <f>IF(ISERROR(VLOOKUP(AR117,Accueil!$W$17:$W$22,1,0)),1,0)</f>
        <v>0</v>
      </c>
      <c r="EV117" s="158">
        <f>IF(ISERROR(VLOOKUP(AS117,Accueil!$W$17:$W$22,1,0)),1,0)</f>
        <v>0</v>
      </c>
      <c r="EW117" s="158">
        <f>IF(ISERROR(VLOOKUP(AT117,Accueil!$W$17:$W$22,1,0)),1,0)</f>
        <v>0</v>
      </c>
      <c r="EX117" s="158">
        <f>IF(ISERROR(VLOOKUP(AU117,Accueil!$W$17:$W$22,1,0)),1,0)</f>
        <v>0</v>
      </c>
      <c r="EY117" s="158">
        <f>IF(ISERROR(VLOOKUP(AV117,Accueil!$W$17:$W$22,1,0)),1,0)</f>
        <v>0</v>
      </c>
      <c r="EZ117" s="158">
        <f>IF(ISERROR(VLOOKUP(AW117,Accueil!$W$17:$W$22,1,0)),1,0)</f>
        <v>0</v>
      </c>
      <c r="FA117" s="158">
        <f>IF(ISERROR(VLOOKUP(AX117,Accueil!$W$17:$W$22,1,0)),1,0)</f>
        <v>0</v>
      </c>
      <c r="FB117" s="158">
        <f>IF(ISERROR(VLOOKUP(AY117,Accueil!$W$17:$W$22,1,0)),1,0)</f>
        <v>0</v>
      </c>
      <c r="FC117" s="158">
        <f>IF(ISERROR(VLOOKUP(AZ117,Accueil!$W$17:$W$22,1,0)),1,0)</f>
        <v>0</v>
      </c>
      <c r="FD117" s="158">
        <f>IF(ISERROR(VLOOKUP(BA117,Accueil!$W$17:$W$22,1,0)),1,0)</f>
        <v>0</v>
      </c>
      <c r="FE117" s="158">
        <f>IF(ISERROR(VLOOKUP(BB117,Accueil!$W$17:$W$22,1,0)),1,0)</f>
        <v>0</v>
      </c>
      <c r="FF117" s="158">
        <f>IF(ISERROR(VLOOKUP(BC117,Accueil!$W$17:$W$22,1,0)),1,0)</f>
        <v>0</v>
      </c>
      <c r="FG117" s="158">
        <f>IF(ISERROR(VLOOKUP(BD117,Accueil!$W$17:$W$22,1,0)),1,0)</f>
        <v>0</v>
      </c>
      <c r="FH117" s="158">
        <f>IF(ISERROR(VLOOKUP(BE117,Accueil!$W$17:$W$22,1,0)),1,0)</f>
        <v>0</v>
      </c>
      <c r="FI117" s="158">
        <f>IF(ISERROR(VLOOKUP(BF117,Accueil!$W$17:$W$22,1,0)),1,0)</f>
        <v>0</v>
      </c>
      <c r="FJ117" s="158">
        <f>IF(ISERROR(VLOOKUP(BG117,Accueil!$W$17:$W$22,1,0)),1,0)</f>
        <v>0</v>
      </c>
      <c r="FK117" s="158">
        <f>IF(ISERROR(VLOOKUP(BH117,Accueil!$W$17:$W$22,1,0)),1,0)</f>
        <v>0</v>
      </c>
      <c r="FL117" s="158">
        <f>IF(ISERROR(VLOOKUP(BI117,Accueil!$W$17:$W$22,1,0)),1,0)</f>
        <v>0</v>
      </c>
      <c r="FM117" s="158">
        <f>IF(ISERROR(VLOOKUP(BJ117,Accueil!$W$17:$W$22,1,0)),1,0)</f>
        <v>0</v>
      </c>
      <c r="FN117" s="158">
        <f>IF(ISERROR(VLOOKUP(BK117,Accueil!$W$17:$W$22,1,0)),1,0)</f>
        <v>0</v>
      </c>
      <c r="FO117" s="158">
        <f>IF(ISERROR(VLOOKUP(BL117,Accueil!$W$17:$W$22,1,0)),1,0)</f>
        <v>0</v>
      </c>
      <c r="FP117" s="158">
        <f>IF(ISERROR(VLOOKUP(BM117,Accueil!$W$17:$W$22,1,0)),1,0)</f>
        <v>0</v>
      </c>
      <c r="FQ117" s="158">
        <f>IF(ISERROR(VLOOKUP(BN117,Accueil!$W$17:$W$22,1,0)),1,0)</f>
        <v>0</v>
      </c>
      <c r="FR117" s="158">
        <f>IF(ISERROR(VLOOKUP(BO117,Accueil!$W$17:$W$22,1,0)),1,0)</f>
        <v>0</v>
      </c>
      <c r="FS117" s="158">
        <f>IF(ISERROR(VLOOKUP(BP117,Accueil!$W$17:$W$22,1,0)),1,0)</f>
        <v>0</v>
      </c>
      <c r="FT117" s="158">
        <f>IF(ISERROR(VLOOKUP(BQ117,Accueil!$W$17:$W$22,1,0)),1,0)</f>
        <v>0</v>
      </c>
      <c r="FU117" s="158">
        <f>IF(ISERROR(VLOOKUP(BR117,Accueil!$W$17:$W$22,1,0)),1,0)</f>
        <v>0</v>
      </c>
      <c r="FV117" s="158">
        <f>IF(ISERROR(VLOOKUP(BS117,Accueil!$W$17:$W$22,1,0)),1,0)</f>
        <v>0</v>
      </c>
      <c r="FW117" s="158">
        <f>IF(ISERROR(VLOOKUP(BT117,Accueil!$W$17:$W$22,1,0)),1,0)</f>
        <v>0</v>
      </c>
      <c r="FX117" s="158">
        <f>IF(ISERROR(VLOOKUP(BU117,Accueil!$W$17:$W$22,1,0)),1,0)</f>
        <v>0</v>
      </c>
      <c r="FY117" s="158">
        <f>IF(ISERROR(VLOOKUP(BV117,Accueil!$W$17:$W$22,1,0)),1,0)</f>
        <v>0</v>
      </c>
      <c r="FZ117" s="158">
        <f>IF(ISERROR(VLOOKUP(BW117,Accueil!$W$17:$W$22,1,0)),1,0)</f>
        <v>0</v>
      </c>
      <c r="GA117" s="158">
        <f>IF(ISERROR(VLOOKUP(BX117,Accueil!$W$17:$W$22,1,0)),1,0)</f>
        <v>0</v>
      </c>
      <c r="GB117" s="158">
        <f>IF(ISERROR(VLOOKUP(BY117,Accueil!$W$17:$W$22,1,0)),1,0)</f>
        <v>0</v>
      </c>
      <c r="GC117" s="158">
        <f>IF(ISERROR(VLOOKUP(BZ117,Accueil!$W$17:$W$22,1,0)),1,0)</f>
        <v>0</v>
      </c>
      <c r="GD117" s="158">
        <f>IF(ISERROR(VLOOKUP(CA117,Accueil!$W$17:$W$22,1,0)),1,0)</f>
        <v>0</v>
      </c>
      <c r="GE117" s="158">
        <f>IF(ISERROR(VLOOKUP(CB117,Accueil!$W$17:$W$22,1,0)),1,0)</f>
        <v>0</v>
      </c>
      <c r="GF117" s="158">
        <f>IF(ISERROR(VLOOKUP(CC117,Accueil!$W$17:$W$22,1,0)),1,0)</f>
        <v>0</v>
      </c>
      <c r="GG117" s="158">
        <f>IF(ISERROR(VLOOKUP(CD117,Accueil!$W$17:$W$22,1,0)),1,0)</f>
        <v>0</v>
      </c>
      <c r="GH117" s="158">
        <f>IF(ISERROR(VLOOKUP(CE117,Accueil!$W$17:$W$22,1,0)),1,0)</f>
        <v>0</v>
      </c>
      <c r="GI117" s="158">
        <f>IF(ISERROR(VLOOKUP(CF117,Accueil!$W$17:$W$22,1,0)),1,0)</f>
        <v>0</v>
      </c>
      <c r="GJ117" s="158">
        <f>IF(ISERROR(VLOOKUP(CG117,Accueil!$W$17:$W$22,1,0)),1,0)</f>
        <v>0</v>
      </c>
      <c r="GK117" s="158">
        <f>IF(ISERROR(VLOOKUP(CH117,Accueil!$W$17:$W$22,1,0)),1,0)</f>
        <v>0</v>
      </c>
      <c r="GL117" s="158">
        <f>IF(ISERROR(VLOOKUP(CI117,Accueil!$W$17:$W$22,1,0)),1,0)</f>
        <v>0</v>
      </c>
      <c r="GM117" s="158">
        <f>IF(ISERROR(VLOOKUP(CJ117,Accueil!$W$17:$W$22,1,0)),1,0)</f>
        <v>0</v>
      </c>
      <c r="GN117" s="158">
        <f>IF(ISERROR(VLOOKUP(CK117,Accueil!$W$17:$W$22,1,0)),1,0)</f>
        <v>0</v>
      </c>
      <c r="GO117" s="158">
        <f>IF(ISERROR(VLOOKUP(CL117,Accueil!$W$17:$W$22,1,0)),1,0)</f>
        <v>0</v>
      </c>
      <c r="GP117" s="158">
        <f>IF(ISERROR(VLOOKUP(CM117,Accueil!$W$17:$W$22,1,0)),1,0)</f>
        <v>0</v>
      </c>
      <c r="GQ117" s="158">
        <f>IF(ISERROR(VLOOKUP(CN117,Accueil!$W$17:$W$22,1,0)),1,0)</f>
        <v>0</v>
      </c>
      <c r="GR117" s="158">
        <f>IF(ISERROR(VLOOKUP(CO117,Accueil!$W$17:$W$22,1,0)),1,0)</f>
        <v>0</v>
      </c>
      <c r="GS117" s="158">
        <f>IF(ISERROR(VLOOKUP(CP117,Accueil!$W$17:$W$22,1,0)),1,0)</f>
        <v>0</v>
      </c>
      <c r="GT117" s="158">
        <f>IF(ISERROR(VLOOKUP(CQ117,Accueil!$W$17:$W$22,1,0)),1,0)</f>
        <v>0</v>
      </c>
      <c r="GU117" s="158">
        <f>IF(ISERROR(VLOOKUP(CR117,Accueil!$W$17:$W$22,1,0)),1,0)</f>
        <v>0</v>
      </c>
      <c r="GV117" s="158">
        <f>IF(ISERROR(VLOOKUP(CS117,Accueil!$W$17:$W$22,1,0)),1,0)</f>
        <v>0</v>
      </c>
      <c r="GW117" s="158">
        <f>IF(ISERROR(VLOOKUP(CT117,Accueil!$W$17:$W$22,1,0)),1,0)</f>
        <v>0</v>
      </c>
      <c r="GX117" s="158">
        <f>IF(ISERROR(VLOOKUP(CU117,Accueil!$W$17:$W$22,1,0)),1,0)</f>
        <v>0</v>
      </c>
      <c r="GY117" s="158">
        <f>IF(ISERROR(VLOOKUP(CV117,Accueil!$W$17:$W$22,1,0)),1,0)</f>
        <v>0</v>
      </c>
      <c r="GZ117" s="158">
        <f>IF(ISERROR(VLOOKUP(CW117,Accueil!$W$17:$W$22,1,0)),1,0)</f>
        <v>0</v>
      </c>
      <c r="HA117" s="158">
        <f>IF(ISERROR(VLOOKUP(CX117,Accueil!$W$17:$W$22,1,0)),1,0)</f>
        <v>0</v>
      </c>
      <c r="HB117" s="158">
        <f>IF(ISERROR(VLOOKUP(CY117,Accueil!$W$17:$W$22,1,0)),1,0)</f>
        <v>0</v>
      </c>
      <c r="HC117" s="158">
        <f>IF(ISERROR(VLOOKUP(CZ117,Accueil!$W$17:$W$22,1,0)),1,0)</f>
        <v>0</v>
      </c>
      <c r="HD117" s="158">
        <f>IF(ISERROR(VLOOKUP(DA117,Accueil!$W$17:$W$22,1,0)),1,0)</f>
        <v>0</v>
      </c>
    </row>
    <row r="118" spans="1:212" ht="12.75" customHeight="1">
      <c r="A118" s="360"/>
      <c r="B118" s="12">
        <v>110</v>
      </c>
      <c r="C118" s="26" t="str">
        <f>IF(Accueil!E122="","",Accueil!E122)</f>
        <v/>
      </c>
      <c r="D118" s="27" t="str">
        <f>IF(Accueil!F122="","",Accueil!F122)</f>
        <v/>
      </c>
      <c r="E118" s="83" t="str">
        <f t="shared" si="10"/>
        <v/>
      </c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  <c r="AV118" s="244"/>
      <c r="AW118" s="244"/>
      <c r="AX118" s="244"/>
      <c r="AY118" s="244"/>
      <c r="AZ118" s="244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12">
        <v>110</v>
      </c>
      <c r="DC118" s="11" t="str">
        <f>IF(D118="","",COUNTIF(F118:DA118,Accueil!$AB$28)&amp;" / "&amp;COUNTIF($F$8:$DA$8,"&gt;0")-(COUNTIF(F118:DA118,Accueil!$AG$26)))</f>
        <v/>
      </c>
      <c r="DD118" s="110" t="str">
        <f>IF(D118="","",COUNTIF(F118:DA118,Accueil!$AB$26))</f>
        <v/>
      </c>
      <c r="DE118" s="110" t="str">
        <f>IF(D118="","",IF(COUNTIF($F$8:$DA$8,"&gt;=0")-(COUNTIF(G118:DB118,Accueil!$AG$26))&lt;0,0,COUNTIF($F$8:$DA$8,"&gt;=0")-(COUNTIF(G118:DB118,Accueil!$AG$26))))</f>
        <v/>
      </c>
      <c r="DF118" s="11" t="str">
        <f t="shared" si="11"/>
        <v/>
      </c>
      <c r="DG118" s="29" t="str">
        <f t="shared" si="12"/>
        <v/>
      </c>
      <c r="DH118" s="158">
        <f t="shared" si="13"/>
        <v>0</v>
      </c>
      <c r="DI118" s="158">
        <f>IF(ISERROR(VLOOKUP(F118,Accueil!$W$17:$W$22,1,0)),1,0)</f>
        <v>0</v>
      </c>
      <c r="DJ118" s="158">
        <f>IF(ISERROR(VLOOKUP(G118,Accueil!$W$17:$W$22,1,0)),1,0)</f>
        <v>0</v>
      </c>
      <c r="DK118" s="158">
        <f>IF(ISERROR(VLOOKUP(H118,Accueil!$W$17:$W$22,1,0)),1,0)</f>
        <v>0</v>
      </c>
      <c r="DL118" s="158">
        <f>IF(ISERROR(VLOOKUP(I118,Accueil!$W$17:$W$22,1,0)),1,0)</f>
        <v>0</v>
      </c>
      <c r="DM118" s="158">
        <f>IF(ISERROR(VLOOKUP(J118,Accueil!$W$17:$W$22,1,0)),1,0)</f>
        <v>0</v>
      </c>
      <c r="DN118" s="158">
        <f>IF(ISERROR(VLOOKUP(K118,Accueil!$W$17:$W$22,1,0)),1,0)</f>
        <v>0</v>
      </c>
      <c r="DO118" s="158">
        <f>IF(ISERROR(VLOOKUP(L118,Accueil!$W$17:$W$22,1,0)),1,0)</f>
        <v>0</v>
      </c>
      <c r="DP118" s="158">
        <f>IF(ISERROR(VLOOKUP(M118,Accueil!$W$17:$W$22,1,0)),1,0)</f>
        <v>0</v>
      </c>
      <c r="DQ118" s="158">
        <f>IF(ISERROR(VLOOKUP(N118,Accueil!$W$17:$W$22,1,0)),1,0)</f>
        <v>0</v>
      </c>
      <c r="DR118" s="158">
        <f>IF(ISERROR(VLOOKUP(O118,Accueil!$W$17:$W$22,1,0)),1,0)</f>
        <v>0</v>
      </c>
      <c r="DS118" s="158">
        <f>IF(ISERROR(VLOOKUP(P118,Accueil!$W$17:$W$22,1,0)),1,0)</f>
        <v>0</v>
      </c>
      <c r="DT118" s="158">
        <f>IF(ISERROR(VLOOKUP(Q118,Accueil!$W$17:$W$22,1,0)),1,0)</f>
        <v>0</v>
      </c>
      <c r="DU118" s="158">
        <f>IF(ISERROR(VLOOKUP(R118,Accueil!$W$17:$W$22,1,0)),1,0)</f>
        <v>0</v>
      </c>
      <c r="DV118" s="158">
        <f>IF(ISERROR(VLOOKUP(S118,Accueil!$W$17:$W$22,1,0)),1,0)</f>
        <v>0</v>
      </c>
      <c r="DW118" s="158">
        <f>IF(ISERROR(VLOOKUP(T118,Accueil!$W$17:$W$22,1,0)),1,0)</f>
        <v>0</v>
      </c>
      <c r="DX118" s="158">
        <f>IF(ISERROR(VLOOKUP(U118,Accueil!$W$17:$W$22,1,0)),1,0)</f>
        <v>0</v>
      </c>
      <c r="DY118" s="158">
        <f>IF(ISERROR(VLOOKUP(V118,Accueil!$W$17:$W$22,1,0)),1,0)</f>
        <v>0</v>
      </c>
      <c r="DZ118" s="158">
        <f>IF(ISERROR(VLOOKUP(W118,Accueil!$W$17:$W$22,1,0)),1,0)</f>
        <v>0</v>
      </c>
      <c r="EA118" s="158">
        <f>IF(ISERROR(VLOOKUP(X118,Accueil!$W$17:$W$22,1,0)),1,0)</f>
        <v>0</v>
      </c>
      <c r="EB118" s="158">
        <f>IF(ISERROR(VLOOKUP(Y118,Accueil!$W$17:$W$22,1,0)),1,0)</f>
        <v>0</v>
      </c>
      <c r="EC118" s="158">
        <f>IF(ISERROR(VLOOKUP(Z118,Accueil!$W$17:$W$22,1,0)),1,0)</f>
        <v>0</v>
      </c>
      <c r="ED118" s="158">
        <f>IF(ISERROR(VLOOKUP(AA118,Accueil!$W$17:$W$22,1,0)),1,0)</f>
        <v>0</v>
      </c>
      <c r="EE118" s="158">
        <f>IF(ISERROR(VLOOKUP(AB118,Accueil!$W$17:$W$22,1,0)),1,0)</f>
        <v>0</v>
      </c>
      <c r="EF118" s="158">
        <f>IF(ISERROR(VLOOKUP(AC118,Accueil!$W$17:$W$22,1,0)),1,0)</f>
        <v>0</v>
      </c>
      <c r="EG118" s="158">
        <f>IF(ISERROR(VLOOKUP(AD118,Accueil!$W$17:$W$22,1,0)),1,0)</f>
        <v>0</v>
      </c>
      <c r="EH118" s="158">
        <f>IF(ISERROR(VLOOKUP(AE118,Accueil!$W$17:$W$22,1,0)),1,0)</f>
        <v>0</v>
      </c>
      <c r="EI118" s="158">
        <f>IF(ISERROR(VLOOKUP(AF118,Accueil!$W$17:$W$22,1,0)),1,0)</f>
        <v>0</v>
      </c>
      <c r="EJ118" s="158">
        <f>IF(ISERROR(VLOOKUP(AG118,Accueil!$W$17:$W$22,1,0)),1,0)</f>
        <v>0</v>
      </c>
      <c r="EK118" s="158">
        <f>IF(ISERROR(VLOOKUP(AH118,Accueil!$W$17:$W$22,1,0)),1,0)</f>
        <v>0</v>
      </c>
      <c r="EL118" s="158">
        <f>IF(ISERROR(VLOOKUP(AI118,Accueil!$W$17:$W$22,1,0)),1,0)</f>
        <v>0</v>
      </c>
      <c r="EM118" s="158">
        <f>IF(ISERROR(VLOOKUP(AJ118,Accueil!$W$17:$W$22,1,0)),1,0)</f>
        <v>0</v>
      </c>
      <c r="EN118" s="158">
        <f>IF(ISERROR(VLOOKUP(AK118,Accueil!$W$17:$W$22,1,0)),1,0)</f>
        <v>0</v>
      </c>
      <c r="EO118" s="158">
        <f>IF(ISERROR(VLOOKUP(AL118,Accueil!$W$17:$W$22,1,0)),1,0)</f>
        <v>0</v>
      </c>
      <c r="EP118" s="158">
        <f>IF(ISERROR(VLOOKUP(AM118,Accueil!$W$17:$W$22,1,0)),1,0)</f>
        <v>0</v>
      </c>
      <c r="EQ118" s="158">
        <f>IF(ISERROR(VLOOKUP(AN118,Accueil!$W$17:$W$22,1,0)),1,0)</f>
        <v>0</v>
      </c>
      <c r="ER118" s="158">
        <f>IF(ISERROR(VLOOKUP(AO118,Accueil!$W$17:$W$22,1,0)),1,0)</f>
        <v>0</v>
      </c>
      <c r="ES118" s="158">
        <f>IF(ISERROR(VLOOKUP(AP118,Accueil!$W$17:$W$22,1,0)),1,0)</f>
        <v>0</v>
      </c>
      <c r="ET118" s="158">
        <f>IF(ISERROR(VLOOKUP(AQ118,Accueil!$W$17:$W$22,1,0)),1,0)</f>
        <v>0</v>
      </c>
      <c r="EU118" s="158">
        <f>IF(ISERROR(VLOOKUP(AR118,Accueil!$W$17:$W$22,1,0)),1,0)</f>
        <v>0</v>
      </c>
      <c r="EV118" s="158">
        <f>IF(ISERROR(VLOOKUP(AS118,Accueil!$W$17:$W$22,1,0)),1,0)</f>
        <v>0</v>
      </c>
      <c r="EW118" s="158">
        <f>IF(ISERROR(VLOOKUP(AT118,Accueil!$W$17:$W$22,1,0)),1,0)</f>
        <v>0</v>
      </c>
      <c r="EX118" s="158">
        <f>IF(ISERROR(VLOOKUP(AU118,Accueil!$W$17:$W$22,1,0)),1,0)</f>
        <v>0</v>
      </c>
      <c r="EY118" s="158">
        <f>IF(ISERROR(VLOOKUP(AV118,Accueil!$W$17:$W$22,1,0)),1,0)</f>
        <v>0</v>
      </c>
      <c r="EZ118" s="158">
        <f>IF(ISERROR(VLOOKUP(AW118,Accueil!$W$17:$W$22,1,0)),1,0)</f>
        <v>0</v>
      </c>
      <c r="FA118" s="158">
        <f>IF(ISERROR(VLOOKUP(AX118,Accueil!$W$17:$W$22,1,0)),1,0)</f>
        <v>0</v>
      </c>
      <c r="FB118" s="158">
        <f>IF(ISERROR(VLOOKUP(AY118,Accueil!$W$17:$W$22,1,0)),1,0)</f>
        <v>0</v>
      </c>
      <c r="FC118" s="158">
        <f>IF(ISERROR(VLOOKUP(AZ118,Accueil!$W$17:$W$22,1,0)),1,0)</f>
        <v>0</v>
      </c>
      <c r="FD118" s="158">
        <f>IF(ISERROR(VLOOKUP(BA118,Accueil!$W$17:$W$22,1,0)),1,0)</f>
        <v>0</v>
      </c>
      <c r="FE118" s="158">
        <f>IF(ISERROR(VLOOKUP(BB118,Accueil!$W$17:$W$22,1,0)),1,0)</f>
        <v>0</v>
      </c>
      <c r="FF118" s="158">
        <f>IF(ISERROR(VLOOKUP(BC118,Accueil!$W$17:$W$22,1,0)),1,0)</f>
        <v>0</v>
      </c>
      <c r="FG118" s="158">
        <f>IF(ISERROR(VLOOKUP(BD118,Accueil!$W$17:$W$22,1,0)),1,0)</f>
        <v>0</v>
      </c>
      <c r="FH118" s="158">
        <f>IF(ISERROR(VLOOKUP(BE118,Accueil!$W$17:$W$22,1,0)),1,0)</f>
        <v>0</v>
      </c>
      <c r="FI118" s="158">
        <f>IF(ISERROR(VLOOKUP(BF118,Accueil!$W$17:$W$22,1,0)),1,0)</f>
        <v>0</v>
      </c>
      <c r="FJ118" s="158">
        <f>IF(ISERROR(VLOOKUP(BG118,Accueil!$W$17:$W$22,1,0)),1,0)</f>
        <v>0</v>
      </c>
      <c r="FK118" s="158">
        <f>IF(ISERROR(VLOOKUP(BH118,Accueil!$W$17:$W$22,1,0)),1,0)</f>
        <v>0</v>
      </c>
      <c r="FL118" s="158">
        <f>IF(ISERROR(VLOOKUP(BI118,Accueil!$W$17:$W$22,1,0)),1,0)</f>
        <v>0</v>
      </c>
      <c r="FM118" s="158">
        <f>IF(ISERROR(VLOOKUP(BJ118,Accueil!$W$17:$W$22,1,0)),1,0)</f>
        <v>0</v>
      </c>
      <c r="FN118" s="158">
        <f>IF(ISERROR(VLOOKUP(BK118,Accueil!$W$17:$W$22,1,0)),1,0)</f>
        <v>0</v>
      </c>
      <c r="FO118" s="158">
        <f>IF(ISERROR(VLOOKUP(BL118,Accueil!$W$17:$W$22,1,0)),1,0)</f>
        <v>0</v>
      </c>
      <c r="FP118" s="158">
        <f>IF(ISERROR(VLOOKUP(BM118,Accueil!$W$17:$W$22,1,0)),1,0)</f>
        <v>0</v>
      </c>
      <c r="FQ118" s="158">
        <f>IF(ISERROR(VLOOKUP(BN118,Accueil!$W$17:$W$22,1,0)),1,0)</f>
        <v>0</v>
      </c>
      <c r="FR118" s="158">
        <f>IF(ISERROR(VLOOKUP(BO118,Accueil!$W$17:$W$22,1,0)),1,0)</f>
        <v>0</v>
      </c>
      <c r="FS118" s="158">
        <f>IF(ISERROR(VLOOKUP(BP118,Accueil!$W$17:$W$22,1,0)),1,0)</f>
        <v>0</v>
      </c>
      <c r="FT118" s="158">
        <f>IF(ISERROR(VLOOKUP(BQ118,Accueil!$W$17:$W$22,1,0)),1,0)</f>
        <v>0</v>
      </c>
      <c r="FU118" s="158">
        <f>IF(ISERROR(VLOOKUP(BR118,Accueil!$W$17:$W$22,1,0)),1,0)</f>
        <v>0</v>
      </c>
      <c r="FV118" s="158">
        <f>IF(ISERROR(VLOOKUP(BS118,Accueil!$W$17:$W$22,1,0)),1,0)</f>
        <v>0</v>
      </c>
      <c r="FW118" s="158">
        <f>IF(ISERROR(VLOOKUP(BT118,Accueil!$W$17:$W$22,1,0)),1,0)</f>
        <v>0</v>
      </c>
      <c r="FX118" s="158">
        <f>IF(ISERROR(VLOOKUP(BU118,Accueil!$W$17:$W$22,1,0)),1,0)</f>
        <v>0</v>
      </c>
      <c r="FY118" s="158">
        <f>IF(ISERROR(VLOOKUP(BV118,Accueil!$W$17:$W$22,1,0)),1,0)</f>
        <v>0</v>
      </c>
      <c r="FZ118" s="158">
        <f>IF(ISERROR(VLOOKUP(BW118,Accueil!$W$17:$W$22,1,0)),1,0)</f>
        <v>0</v>
      </c>
      <c r="GA118" s="158">
        <f>IF(ISERROR(VLOOKUP(BX118,Accueil!$W$17:$W$22,1,0)),1,0)</f>
        <v>0</v>
      </c>
      <c r="GB118" s="158">
        <f>IF(ISERROR(VLOOKUP(BY118,Accueil!$W$17:$W$22,1,0)),1,0)</f>
        <v>0</v>
      </c>
      <c r="GC118" s="158">
        <f>IF(ISERROR(VLOOKUP(BZ118,Accueil!$W$17:$W$22,1,0)),1,0)</f>
        <v>0</v>
      </c>
      <c r="GD118" s="158">
        <f>IF(ISERROR(VLOOKUP(CA118,Accueil!$W$17:$W$22,1,0)),1,0)</f>
        <v>0</v>
      </c>
      <c r="GE118" s="158">
        <f>IF(ISERROR(VLOOKUP(CB118,Accueil!$W$17:$W$22,1,0)),1,0)</f>
        <v>0</v>
      </c>
      <c r="GF118" s="158">
        <f>IF(ISERROR(VLOOKUP(CC118,Accueil!$W$17:$W$22,1,0)),1,0)</f>
        <v>0</v>
      </c>
      <c r="GG118" s="158">
        <f>IF(ISERROR(VLOOKUP(CD118,Accueil!$W$17:$W$22,1,0)),1,0)</f>
        <v>0</v>
      </c>
      <c r="GH118" s="158">
        <f>IF(ISERROR(VLOOKUP(CE118,Accueil!$W$17:$W$22,1,0)),1,0)</f>
        <v>0</v>
      </c>
      <c r="GI118" s="158">
        <f>IF(ISERROR(VLOOKUP(CF118,Accueil!$W$17:$W$22,1,0)),1,0)</f>
        <v>0</v>
      </c>
      <c r="GJ118" s="158">
        <f>IF(ISERROR(VLOOKUP(CG118,Accueil!$W$17:$W$22,1,0)),1,0)</f>
        <v>0</v>
      </c>
      <c r="GK118" s="158">
        <f>IF(ISERROR(VLOOKUP(CH118,Accueil!$W$17:$W$22,1,0)),1,0)</f>
        <v>0</v>
      </c>
      <c r="GL118" s="158">
        <f>IF(ISERROR(VLOOKUP(CI118,Accueil!$W$17:$W$22,1,0)),1,0)</f>
        <v>0</v>
      </c>
      <c r="GM118" s="158">
        <f>IF(ISERROR(VLOOKUP(CJ118,Accueil!$W$17:$W$22,1,0)),1,0)</f>
        <v>0</v>
      </c>
      <c r="GN118" s="158">
        <f>IF(ISERROR(VLOOKUP(CK118,Accueil!$W$17:$W$22,1,0)),1,0)</f>
        <v>0</v>
      </c>
      <c r="GO118" s="158">
        <f>IF(ISERROR(VLOOKUP(CL118,Accueil!$W$17:$W$22,1,0)),1,0)</f>
        <v>0</v>
      </c>
      <c r="GP118" s="158">
        <f>IF(ISERROR(VLOOKUP(CM118,Accueil!$W$17:$W$22,1,0)),1,0)</f>
        <v>0</v>
      </c>
      <c r="GQ118" s="158">
        <f>IF(ISERROR(VLOOKUP(CN118,Accueil!$W$17:$W$22,1,0)),1,0)</f>
        <v>0</v>
      </c>
      <c r="GR118" s="158">
        <f>IF(ISERROR(VLOOKUP(CO118,Accueil!$W$17:$W$22,1,0)),1,0)</f>
        <v>0</v>
      </c>
      <c r="GS118" s="158">
        <f>IF(ISERROR(VLOOKUP(CP118,Accueil!$W$17:$W$22,1,0)),1,0)</f>
        <v>0</v>
      </c>
      <c r="GT118" s="158">
        <f>IF(ISERROR(VLOOKUP(CQ118,Accueil!$W$17:$W$22,1,0)),1,0)</f>
        <v>0</v>
      </c>
      <c r="GU118" s="158">
        <f>IF(ISERROR(VLOOKUP(CR118,Accueil!$W$17:$W$22,1,0)),1,0)</f>
        <v>0</v>
      </c>
      <c r="GV118" s="158">
        <f>IF(ISERROR(VLOOKUP(CS118,Accueil!$W$17:$W$22,1,0)),1,0)</f>
        <v>0</v>
      </c>
      <c r="GW118" s="158">
        <f>IF(ISERROR(VLOOKUP(CT118,Accueil!$W$17:$W$22,1,0)),1,0)</f>
        <v>0</v>
      </c>
      <c r="GX118" s="158">
        <f>IF(ISERROR(VLOOKUP(CU118,Accueil!$W$17:$W$22,1,0)),1,0)</f>
        <v>0</v>
      </c>
      <c r="GY118" s="158">
        <f>IF(ISERROR(VLOOKUP(CV118,Accueil!$W$17:$W$22,1,0)),1,0)</f>
        <v>0</v>
      </c>
      <c r="GZ118" s="158">
        <f>IF(ISERROR(VLOOKUP(CW118,Accueil!$W$17:$W$22,1,0)),1,0)</f>
        <v>0</v>
      </c>
      <c r="HA118" s="158">
        <f>IF(ISERROR(VLOOKUP(CX118,Accueil!$W$17:$W$22,1,0)),1,0)</f>
        <v>0</v>
      </c>
      <c r="HB118" s="158">
        <f>IF(ISERROR(VLOOKUP(CY118,Accueil!$W$17:$W$22,1,0)),1,0)</f>
        <v>0</v>
      </c>
      <c r="HC118" s="158">
        <f>IF(ISERROR(VLOOKUP(CZ118,Accueil!$W$17:$W$22,1,0)),1,0)</f>
        <v>0</v>
      </c>
      <c r="HD118" s="158">
        <f>IF(ISERROR(VLOOKUP(DA118,Accueil!$W$17:$W$22,1,0)),1,0)</f>
        <v>0</v>
      </c>
    </row>
    <row r="119" spans="1:212" ht="12.75" customHeight="1">
      <c r="A119" s="360"/>
      <c r="B119" s="12">
        <v>111</v>
      </c>
      <c r="C119" s="26" t="str">
        <f>IF(Accueil!E123="","",Accueil!E123)</f>
        <v/>
      </c>
      <c r="D119" s="27" t="str">
        <f>IF(Accueil!F123="","",Accueil!F123)</f>
        <v/>
      </c>
      <c r="E119" s="83" t="str">
        <f t="shared" si="10"/>
        <v/>
      </c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4"/>
      <c r="AR119" s="244"/>
      <c r="AS119" s="244"/>
      <c r="AT119" s="244"/>
      <c r="AU119" s="244"/>
      <c r="AV119" s="244"/>
      <c r="AW119" s="244"/>
      <c r="AX119" s="244"/>
      <c r="AY119" s="244"/>
      <c r="AZ119" s="244"/>
      <c r="BA119" s="244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12">
        <v>111</v>
      </c>
      <c r="DC119" s="11" t="str">
        <f>IF(D119="","",COUNTIF(F119:DA119,Accueil!$AB$28)&amp;" / "&amp;COUNTIF($F$8:$DA$8,"&gt;0")-(COUNTIF(F119:DA119,Accueil!$AG$26)))</f>
        <v/>
      </c>
      <c r="DD119" s="110" t="str">
        <f>IF(D119="","",COUNTIF(F119:DA119,Accueil!$AB$26))</f>
        <v/>
      </c>
      <c r="DE119" s="110" t="str">
        <f>IF(D119="","",IF(COUNTIF($F$8:$DA$8,"&gt;=0")-(COUNTIF(G119:DB119,Accueil!$AG$26))&lt;0,0,COUNTIF($F$8:$DA$8,"&gt;=0")-(COUNTIF(G119:DB119,Accueil!$AG$26))))</f>
        <v/>
      </c>
      <c r="DF119" s="11" t="str">
        <f t="shared" si="11"/>
        <v/>
      </c>
      <c r="DG119" s="29" t="str">
        <f t="shared" si="12"/>
        <v/>
      </c>
      <c r="DH119" s="158">
        <f t="shared" si="13"/>
        <v>0</v>
      </c>
      <c r="DI119" s="158">
        <f>IF(ISERROR(VLOOKUP(F119,Accueil!$W$17:$W$22,1,0)),1,0)</f>
        <v>0</v>
      </c>
      <c r="DJ119" s="158">
        <f>IF(ISERROR(VLOOKUP(G119,Accueil!$W$17:$W$22,1,0)),1,0)</f>
        <v>0</v>
      </c>
      <c r="DK119" s="158">
        <f>IF(ISERROR(VLOOKUP(H119,Accueil!$W$17:$W$22,1,0)),1,0)</f>
        <v>0</v>
      </c>
      <c r="DL119" s="158">
        <f>IF(ISERROR(VLOOKUP(I119,Accueil!$W$17:$W$22,1,0)),1,0)</f>
        <v>0</v>
      </c>
      <c r="DM119" s="158">
        <f>IF(ISERROR(VLOOKUP(J119,Accueil!$W$17:$W$22,1,0)),1,0)</f>
        <v>0</v>
      </c>
      <c r="DN119" s="158">
        <f>IF(ISERROR(VLOOKUP(K119,Accueil!$W$17:$W$22,1,0)),1,0)</f>
        <v>0</v>
      </c>
      <c r="DO119" s="158">
        <f>IF(ISERROR(VLOOKUP(L119,Accueil!$W$17:$W$22,1,0)),1,0)</f>
        <v>0</v>
      </c>
      <c r="DP119" s="158">
        <f>IF(ISERROR(VLOOKUP(M119,Accueil!$W$17:$W$22,1,0)),1,0)</f>
        <v>0</v>
      </c>
      <c r="DQ119" s="158">
        <f>IF(ISERROR(VLOOKUP(N119,Accueil!$W$17:$W$22,1,0)),1,0)</f>
        <v>0</v>
      </c>
      <c r="DR119" s="158">
        <f>IF(ISERROR(VLOOKUP(O119,Accueil!$W$17:$W$22,1,0)),1,0)</f>
        <v>0</v>
      </c>
      <c r="DS119" s="158">
        <f>IF(ISERROR(VLOOKUP(P119,Accueil!$W$17:$W$22,1,0)),1,0)</f>
        <v>0</v>
      </c>
      <c r="DT119" s="158">
        <f>IF(ISERROR(VLOOKUP(Q119,Accueil!$W$17:$W$22,1,0)),1,0)</f>
        <v>0</v>
      </c>
      <c r="DU119" s="158">
        <f>IF(ISERROR(VLOOKUP(R119,Accueil!$W$17:$W$22,1,0)),1,0)</f>
        <v>0</v>
      </c>
      <c r="DV119" s="158">
        <f>IF(ISERROR(VLOOKUP(S119,Accueil!$W$17:$W$22,1,0)),1,0)</f>
        <v>0</v>
      </c>
      <c r="DW119" s="158">
        <f>IF(ISERROR(VLOOKUP(T119,Accueil!$W$17:$W$22,1,0)),1,0)</f>
        <v>0</v>
      </c>
      <c r="DX119" s="158">
        <f>IF(ISERROR(VLOOKUP(U119,Accueil!$W$17:$W$22,1,0)),1,0)</f>
        <v>0</v>
      </c>
      <c r="DY119" s="158">
        <f>IF(ISERROR(VLOOKUP(V119,Accueil!$W$17:$W$22,1,0)),1,0)</f>
        <v>0</v>
      </c>
      <c r="DZ119" s="158">
        <f>IF(ISERROR(VLOOKUP(W119,Accueil!$W$17:$W$22,1,0)),1,0)</f>
        <v>0</v>
      </c>
      <c r="EA119" s="158">
        <f>IF(ISERROR(VLOOKUP(X119,Accueil!$W$17:$W$22,1,0)),1,0)</f>
        <v>0</v>
      </c>
      <c r="EB119" s="158">
        <f>IF(ISERROR(VLOOKUP(Y119,Accueil!$W$17:$W$22,1,0)),1,0)</f>
        <v>0</v>
      </c>
      <c r="EC119" s="158">
        <f>IF(ISERROR(VLOOKUP(Z119,Accueil!$W$17:$W$22,1,0)),1,0)</f>
        <v>0</v>
      </c>
      <c r="ED119" s="158">
        <f>IF(ISERROR(VLOOKUP(AA119,Accueil!$W$17:$W$22,1,0)),1,0)</f>
        <v>0</v>
      </c>
      <c r="EE119" s="158">
        <f>IF(ISERROR(VLOOKUP(AB119,Accueil!$W$17:$W$22,1,0)),1,0)</f>
        <v>0</v>
      </c>
      <c r="EF119" s="158">
        <f>IF(ISERROR(VLOOKUP(AC119,Accueil!$W$17:$W$22,1,0)),1,0)</f>
        <v>0</v>
      </c>
      <c r="EG119" s="158">
        <f>IF(ISERROR(VLOOKUP(AD119,Accueil!$W$17:$W$22,1,0)),1,0)</f>
        <v>0</v>
      </c>
      <c r="EH119" s="158">
        <f>IF(ISERROR(VLOOKUP(AE119,Accueil!$W$17:$W$22,1,0)),1,0)</f>
        <v>0</v>
      </c>
      <c r="EI119" s="158">
        <f>IF(ISERROR(VLOOKUP(AF119,Accueil!$W$17:$W$22,1,0)),1,0)</f>
        <v>0</v>
      </c>
      <c r="EJ119" s="158">
        <f>IF(ISERROR(VLOOKUP(AG119,Accueil!$W$17:$W$22,1,0)),1,0)</f>
        <v>0</v>
      </c>
      <c r="EK119" s="158">
        <f>IF(ISERROR(VLOOKUP(AH119,Accueil!$W$17:$W$22,1,0)),1,0)</f>
        <v>0</v>
      </c>
      <c r="EL119" s="158">
        <f>IF(ISERROR(VLOOKUP(AI119,Accueil!$W$17:$W$22,1,0)),1,0)</f>
        <v>0</v>
      </c>
      <c r="EM119" s="158">
        <f>IF(ISERROR(VLOOKUP(AJ119,Accueil!$W$17:$W$22,1,0)),1,0)</f>
        <v>0</v>
      </c>
      <c r="EN119" s="158">
        <f>IF(ISERROR(VLOOKUP(AK119,Accueil!$W$17:$W$22,1,0)),1,0)</f>
        <v>0</v>
      </c>
      <c r="EO119" s="158">
        <f>IF(ISERROR(VLOOKUP(AL119,Accueil!$W$17:$W$22,1,0)),1,0)</f>
        <v>0</v>
      </c>
      <c r="EP119" s="158">
        <f>IF(ISERROR(VLOOKUP(AM119,Accueil!$W$17:$W$22,1,0)),1,0)</f>
        <v>0</v>
      </c>
      <c r="EQ119" s="158">
        <f>IF(ISERROR(VLOOKUP(AN119,Accueil!$W$17:$W$22,1,0)),1,0)</f>
        <v>0</v>
      </c>
      <c r="ER119" s="158">
        <f>IF(ISERROR(VLOOKUP(AO119,Accueil!$W$17:$W$22,1,0)),1,0)</f>
        <v>0</v>
      </c>
      <c r="ES119" s="158">
        <f>IF(ISERROR(VLOOKUP(AP119,Accueil!$W$17:$W$22,1,0)),1,0)</f>
        <v>0</v>
      </c>
      <c r="ET119" s="158">
        <f>IF(ISERROR(VLOOKUP(AQ119,Accueil!$W$17:$W$22,1,0)),1,0)</f>
        <v>0</v>
      </c>
      <c r="EU119" s="158">
        <f>IF(ISERROR(VLOOKUP(AR119,Accueil!$W$17:$W$22,1,0)),1,0)</f>
        <v>0</v>
      </c>
      <c r="EV119" s="158">
        <f>IF(ISERROR(VLOOKUP(AS119,Accueil!$W$17:$W$22,1,0)),1,0)</f>
        <v>0</v>
      </c>
      <c r="EW119" s="158">
        <f>IF(ISERROR(VLOOKUP(AT119,Accueil!$W$17:$W$22,1,0)),1,0)</f>
        <v>0</v>
      </c>
      <c r="EX119" s="158">
        <f>IF(ISERROR(VLOOKUP(AU119,Accueil!$W$17:$W$22,1,0)),1,0)</f>
        <v>0</v>
      </c>
      <c r="EY119" s="158">
        <f>IF(ISERROR(VLOOKUP(AV119,Accueil!$W$17:$W$22,1,0)),1,0)</f>
        <v>0</v>
      </c>
      <c r="EZ119" s="158">
        <f>IF(ISERROR(VLOOKUP(AW119,Accueil!$W$17:$W$22,1,0)),1,0)</f>
        <v>0</v>
      </c>
      <c r="FA119" s="158">
        <f>IF(ISERROR(VLOOKUP(AX119,Accueil!$W$17:$W$22,1,0)),1,0)</f>
        <v>0</v>
      </c>
      <c r="FB119" s="158">
        <f>IF(ISERROR(VLOOKUP(AY119,Accueil!$W$17:$W$22,1,0)),1,0)</f>
        <v>0</v>
      </c>
      <c r="FC119" s="158">
        <f>IF(ISERROR(VLOOKUP(AZ119,Accueil!$W$17:$W$22,1,0)),1,0)</f>
        <v>0</v>
      </c>
      <c r="FD119" s="158">
        <f>IF(ISERROR(VLOOKUP(BA119,Accueil!$W$17:$W$22,1,0)),1,0)</f>
        <v>0</v>
      </c>
      <c r="FE119" s="158">
        <f>IF(ISERROR(VLOOKUP(BB119,Accueil!$W$17:$W$22,1,0)),1,0)</f>
        <v>0</v>
      </c>
      <c r="FF119" s="158">
        <f>IF(ISERROR(VLOOKUP(BC119,Accueil!$W$17:$W$22,1,0)),1,0)</f>
        <v>0</v>
      </c>
      <c r="FG119" s="158">
        <f>IF(ISERROR(VLOOKUP(BD119,Accueil!$W$17:$W$22,1,0)),1,0)</f>
        <v>0</v>
      </c>
      <c r="FH119" s="158">
        <f>IF(ISERROR(VLOOKUP(BE119,Accueil!$W$17:$W$22,1,0)),1,0)</f>
        <v>0</v>
      </c>
      <c r="FI119" s="158">
        <f>IF(ISERROR(VLOOKUP(BF119,Accueil!$W$17:$W$22,1,0)),1,0)</f>
        <v>0</v>
      </c>
      <c r="FJ119" s="158">
        <f>IF(ISERROR(VLOOKUP(BG119,Accueil!$W$17:$W$22,1,0)),1,0)</f>
        <v>0</v>
      </c>
      <c r="FK119" s="158">
        <f>IF(ISERROR(VLOOKUP(BH119,Accueil!$W$17:$W$22,1,0)),1,0)</f>
        <v>0</v>
      </c>
      <c r="FL119" s="158">
        <f>IF(ISERROR(VLOOKUP(BI119,Accueil!$W$17:$W$22,1,0)),1,0)</f>
        <v>0</v>
      </c>
      <c r="FM119" s="158">
        <f>IF(ISERROR(VLOOKUP(BJ119,Accueil!$W$17:$W$22,1,0)),1,0)</f>
        <v>0</v>
      </c>
      <c r="FN119" s="158">
        <f>IF(ISERROR(VLOOKUP(BK119,Accueil!$W$17:$W$22,1,0)),1,0)</f>
        <v>0</v>
      </c>
      <c r="FO119" s="158">
        <f>IF(ISERROR(VLOOKUP(BL119,Accueil!$W$17:$W$22,1,0)),1,0)</f>
        <v>0</v>
      </c>
      <c r="FP119" s="158">
        <f>IF(ISERROR(VLOOKUP(BM119,Accueil!$W$17:$W$22,1,0)),1,0)</f>
        <v>0</v>
      </c>
      <c r="FQ119" s="158">
        <f>IF(ISERROR(VLOOKUP(BN119,Accueil!$W$17:$W$22,1,0)),1,0)</f>
        <v>0</v>
      </c>
      <c r="FR119" s="158">
        <f>IF(ISERROR(VLOOKUP(BO119,Accueil!$W$17:$W$22,1,0)),1,0)</f>
        <v>0</v>
      </c>
      <c r="FS119" s="158">
        <f>IF(ISERROR(VLOOKUP(BP119,Accueil!$W$17:$W$22,1,0)),1,0)</f>
        <v>0</v>
      </c>
      <c r="FT119" s="158">
        <f>IF(ISERROR(VLOOKUP(BQ119,Accueil!$W$17:$W$22,1,0)),1,0)</f>
        <v>0</v>
      </c>
      <c r="FU119" s="158">
        <f>IF(ISERROR(VLOOKUP(BR119,Accueil!$W$17:$W$22,1,0)),1,0)</f>
        <v>0</v>
      </c>
      <c r="FV119" s="158">
        <f>IF(ISERROR(VLOOKUP(BS119,Accueil!$W$17:$W$22,1,0)),1,0)</f>
        <v>0</v>
      </c>
      <c r="FW119" s="158">
        <f>IF(ISERROR(VLOOKUP(BT119,Accueil!$W$17:$W$22,1,0)),1,0)</f>
        <v>0</v>
      </c>
      <c r="FX119" s="158">
        <f>IF(ISERROR(VLOOKUP(BU119,Accueil!$W$17:$W$22,1,0)),1,0)</f>
        <v>0</v>
      </c>
      <c r="FY119" s="158">
        <f>IF(ISERROR(VLOOKUP(BV119,Accueil!$W$17:$W$22,1,0)),1,0)</f>
        <v>0</v>
      </c>
      <c r="FZ119" s="158">
        <f>IF(ISERROR(VLOOKUP(BW119,Accueil!$W$17:$W$22,1,0)),1,0)</f>
        <v>0</v>
      </c>
      <c r="GA119" s="158">
        <f>IF(ISERROR(VLOOKUP(BX119,Accueil!$W$17:$W$22,1,0)),1,0)</f>
        <v>0</v>
      </c>
      <c r="GB119" s="158">
        <f>IF(ISERROR(VLOOKUP(BY119,Accueil!$W$17:$W$22,1,0)),1,0)</f>
        <v>0</v>
      </c>
      <c r="GC119" s="158">
        <f>IF(ISERROR(VLOOKUP(BZ119,Accueil!$W$17:$W$22,1,0)),1,0)</f>
        <v>0</v>
      </c>
      <c r="GD119" s="158">
        <f>IF(ISERROR(VLOOKUP(CA119,Accueil!$W$17:$W$22,1,0)),1,0)</f>
        <v>0</v>
      </c>
      <c r="GE119" s="158">
        <f>IF(ISERROR(VLOOKUP(CB119,Accueil!$W$17:$W$22,1,0)),1,0)</f>
        <v>0</v>
      </c>
      <c r="GF119" s="158">
        <f>IF(ISERROR(VLOOKUP(CC119,Accueil!$W$17:$W$22,1,0)),1,0)</f>
        <v>0</v>
      </c>
      <c r="GG119" s="158">
        <f>IF(ISERROR(VLOOKUP(CD119,Accueil!$W$17:$W$22,1,0)),1,0)</f>
        <v>0</v>
      </c>
      <c r="GH119" s="158">
        <f>IF(ISERROR(VLOOKUP(CE119,Accueil!$W$17:$W$22,1,0)),1,0)</f>
        <v>0</v>
      </c>
      <c r="GI119" s="158">
        <f>IF(ISERROR(VLOOKUP(CF119,Accueil!$W$17:$W$22,1,0)),1,0)</f>
        <v>0</v>
      </c>
      <c r="GJ119" s="158">
        <f>IF(ISERROR(VLOOKUP(CG119,Accueil!$W$17:$W$22,1,0)),1,0)</f>
        <v>0</v>
      </c>
      <c r="GK119" s="158">
        <f>IF(ISERROR(VLOOKUP(CH119,Accueil!$W$17:$W$22,1,0)),1,0)</f>
        <v>0</v>
      </c>
      <c r="GL119" s="158">
        <f>IF(ISERROR(VLOOKUP(CI119,Accueil!$W$17:$W$22,1,0)),1,0)</f>
        <v>0</v>
      </c>
      <c r="GM119" s="158">
        <f>IF(ISERROR(VLOOKUP(CJ119,Accueil!$W$17:$W$22,1,0)),1,0)</f>
        <v>0</v>
      </c>
      <c r="GN119" s="158">
        <f>IF(ISERROR(VLOOKUP(CK119,Accueil!$W$17:$W$22,1,0)),1,0)</f>
        <v>0</v>
      </c>
      <c r="GO119" s="158">
        <f>IF(ISERROR(VLOOKUP(CL119,Accueil!$W$17:$W$22,1,0)),1,0)</f>
        <v>0</v>
      </c>
      <c r="GP119" s="158">
        <f>IF(ISERROR(VLOOKUP(CM119,Accueil!$W$17:$W$22,1,0)),1,0)</f>
        <v>0</v>
      </c>
      <c r="GQ119" s="158">
        <f>IF(ISERROR(VLOOKUP(CN119,Accueil!$W$17:$W$22,1,0)),1,0)</f>
        <v>0</v>
      </c>
      <c r="GR119" s="158">
        <f>IF(ISERROR(VLOOKUP(CO119,Accueil!$W$17:$W$22,1,0)),1,0)</f>
        <v>0</v>
      </c>
      <c r="GS119" s="158">
        <f>IF(ISERROR(VLOOKUP(CP119,Accueil!$W$17:$W$22,1,0)),1,0)</f>
        <v>0</v>
      </c>
      <c r="GT119" s="158">
        <f>IF(ISERROR(VLOOKUP(CQ119,Accueil!$W$17:$W$22,1,0)),1,0)</f>
        <v>0</v>
      </c>
      <c r="GU119" s="158">
        <f>IF(ISERROR(VLOOKUP(CR119,Accueil!$W$17:$W$22,1,0)),1,0)</f>
        <v>0</v>
      </c>
      <c r="GV119" s="158">
        <f>IF(ISERROR(VLOOKUP(CS119,Accueil!$W$17:$W$22,1,0)),1,0)</f>
        <v>0</v>
      </c>
      <c r="GW119" s="158">
        <f>IF(ISERROR(VLOOKUP(CT119,Accueil!$W$17:$W$22,1,0)),1,0)</f>
        <v>0</v>
      </c>
      <c r="GX119" s="158">
        <f>IF(ISERROR(VLOOKUP(CU119,Accueil!$W$17:$W$22,1,0)),1,0)</f>
        <v>0</v>
      </c>
      <c r="GY119" s="158">
        <f>IF(ISERROR(VLOOKUP(CV119,Accueil!$W$17:$W$22,1,0)),1,0)</f>
        <v>0</v>
      </c>
      <c r="GZ119" s="158">
        <f>IF(ISERROR(VLOOKUP(CW119,Accueil!$W$17:$W$22,1,0)),1,0)</f>
        <v>0</v>
      </c>
      <c r="HA119" s="158">
        <f>IF(ISERROR(VLOOKUP(CX119,Accueil!$W$17:$W$22,1,0)),1,0)</f>
        <v>0</v>
      </c>
      <c r="HB119" s="158">
        <f>IF(ISERROR(VLOOKUP(CY119,Accueil!$W$17:$W$22,1,0)),1,0)</f>
        <v>0</v>
      </c>
      <c r="HC119" s="158">
        <f>IF(ISERROR(VLOOKUP(CZ119,Accueil!$W$17:$W$22,1,0)),1,0)</f>
        <v>0</v>
      </c>
      <c r="HD119" s="158">
        <f>IF(ISERROR(VLOOKUP(DA119,Accueil!$W$17:$W$22,1,0)),1,0)</f>
        <v>0</v>
      </c>
    </row>
    <row r="120" spans="1:212" ht="12.75" customHeight="1">
      <c r="A120" s="360"/>
      <c r="B120" s="12">
        <v>112</v>
      </c>
      <c r="C120" s="26" t="str">
        <f>IF(Accueil!E124="","",Accueil!E124)</f>
        <v/>
      </c>
      <c r="D120" s="27" t="str">
        <f>IF(Accueil!F124="","",Accueil!F124)</f>
        <v/>
      </c>
      <c r="E120" s="83" t="str">
        <f t="shared" si="10"/>
        <v/>
      </c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  <c r="AV120" s="244"/>
      <c r="AW120" s="244"/>
      <c r="AX120" s="244"/>
      <c r="AY120" s="244"/>
      <c r="AZ120" s="244"/>
      <c r="BA120" s="244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12">
        <v>112</v>
      </c>
      <c r="DC120" s="11" t="str">
        <f>IF(D120="","",COUNTIF(F120:DA120,Accueil!$AB$28)&amp;" / "&amp;COUNTIF($F$8:$DA$8,"&gt;0")-(COUNTIF(F120:DA120,Accueil!$AG$26)))</f>
        <v/>
      </c>
      <c r="DD120" s="110" t="str">
        <f>IF(D120="","",COUNTIF(F120:DA120,Accueil!$AB$26))</f>
        <v/>
      </c>
      <c r="DE120" s="110" t="str">
        <f>IF(D120="","",IF(COUNTIF($F$8:$DA$8,"&gt;=0")-(COUNTIF(G120:DB120,Accueil!$AG$26))&lt;0,0,COUNTIF($F$8:$DA$8,"&gt;=0")-(COUNTIF(G120:DB120,Accueil!$AG$26))))</f>
        <v/>
      </c>
      <c r="DF120" s="11" t="str">
        <f t="shared" si="11"/>
        <v/>
      </c>
      <c r="DG120" s="29" t="str">
        <f t="shared" si="12"/>
        <v/>
      </c>
      <c r="DH120" s="158">
        <f t="shared" si="13"/>
        <v>0</v>
      </c>
      <c r="DI120" s="158">
        <f>IF(ISERROR(VLOOKUP(F120,Accueil!$W$17:$W$22,1,0)),1,0)</f>
        <v>0</v>
      </c>
      <c r="DJ120" s="158">
        <f>IF(ISERROR(VLOOKUP(G120,Accueil!$W$17:$W$22,1,0)),1,0)</f>
        <v>0</v>
      </c>
      <c r="DK120" s="158">
        <f>IF(ISERROR(VLOOKUP(H120,Accueil!$W$17:$W$22,1,0)),1,0)</f>
        <v>0</v>
      </c>
      <c r="DL120" s="158">
        <f>IF(ISERROR(VLOOKUP(I120,Accueil!$W$17:$W$22,1,0)),1,0)</f>
        <v>0</v>
      </c>
      <c r="DM120" s="158">
        <f>IF(ISERROR(VLOOKUP(J120,Accueil!$W$17:$W$22,1,0)),1,0)</f>
        <v>0</v>
      </c>
      <c r="DN120" s="158">
        <f>IF(ISERROR(VLOOKUP(K120,Accueil!$W$17:$W$22,1,0)),1,0)</f>
        <v>0</v>
      </c>
      <c r="DO120" s="158">
        <f>IF(ISERROR(VLOOKUP(L120,Accueil!$W$17:$W$22,1,0)),1,0)</f>
        <v>0</v>
      </c>
      <c r="DP120" s="158">
        <f>IF(ISERROR(VLOOKUP(M120,Accueil!$W$17:$W$22,1,0)),1,0)</f>
        <v>0</v>
      </c>
      <c r="DQ120" s="158">
        <f>IF(ISERROR(VLOOKUP(N120,Accueil!$W$17:$W$22,1,0)),1,0)</f>
        <v>0</v>
      </c>
      <c r="DR120" s="158">
        <f>IF(ISERROR(VLOOKUP(O120,Accueil!$W$17:$W$22,1,0)),1,0)</f>
        <v>0</v>
      </c>
      <c r="DS120" s="158">
        <f>IF(ISERROR(VLOOKUP(P120,Accueil!$W$17:$W$22,1,0)),1,0)</f>
        <v>0</v>
      </c>
      <c r="DT120" s="158">
        <f>IF(ISERROR(VLOOKUP(Q120,Accueil!$W$17:$W$22,1,0)),1,0)</f>
        <v>0</v>
      </c>
      <c r="DU120" s="158">
        <f>IF(ISERROR(VLOOKUP(R120,Accueil!$W$17:$W$22,1,0)),1,0)</f>
        <v>0</v>
      </c>
      <c r="DV120" s="158">
        <f>IF(ISERROR(VLOOKUP(S120,Accueil!$W$17:$W$22,1,0)),1,0)</f>
        <v>0</v>
      </c>
      <c r="DW120" s="158">
        <f>IF(ISERROR(VLOOKUP(T120,Accueil!$W$17:$W$22,1,0)),1,0)</f>
        <v>0</v>
      </c>
      <c r="DX120" s="158">
        <f>IF(ISERROR(VLOOKUP(U120,Accueil!$W$17:$W$22,1,0)),1,0)</f>
        <v>0</v>
      </c>
      <c r="DY120" s="158">
        <f>IF(ISERROR(VLOOKUP(V120,Accueil!$W$17:$W$22,1,0)),1,0)</f>
        <v>0</v>
      </c>
      <c r="DZ120" s="158">
        <f>IF(ISERROR(VLOOKUP(W120,Accueil!$W$17:$W$22,1,0)),1,0)</f>
        <v>0</v>
      </c>
      <c r="EA120" s="158">
        <f>IF(ISERROR(VLOOKUP(X120,Accueil!$W$17:$W$22,1,0)),1,0)</f>
        <v>0</v>
      </c>
      <c r="EB120" s="158">
        <f>IF(ISERROR(VLOOKUP(Y120,Accueil!$W$17:$W$22,1,0)),1,0)</f>
        <v>0</v>
      </c>
      <c r="EC120" s="158">
        <f>IF(ISERROR(VLOOKUP(Z120,Accueil!$W$17:$W$22,1,0)),1,0)</f>
        <v>0</v>
      </c>
      <c r="ED120" s="158">
        <f>IF(ISERROR(VLOOKUP(AA120,Accueil!$W$17:$W$22,1,0)),1,0)</f>
        <v>0</v>
      </c>
      <c r="EE120" s="158">
        <f>IF(ISERROR(VLOOKUP(AB120,Accueil!$W$17:$W$22,1,0)),1,0)</f>
        <v>0</v>
      </c>
      <c r="EF120" s="158">
        <f>IF(ISERROR(VLOOKUP(AC120,Accueil!$W$17:$W$22,1,0)),1,0)</f>
        <v>0</v>
      </c>
      <c r="EG120" s="158">
        <f>IF(ISERROR(VLOOKUP(AD120,Accueil!$W$17:$W$22,1,0)),1,0)</f>
        <v>0</v>
      </c>
      <c r="EH120" s="158">
        <f>IF(ISERROR(VLOOKUP(AE120,Accueil!$W$17:$W$22,1,0)),1,0)</f>
        <v>0</v>
      </c>
      <c r="EI120" s="158">
        <f>IF(ISERROR(VLOOKUP(AF120,Accueil!$W$17:$W$22,1,0)),1,0)</f>
        <v>0</v>
      </c>
      <c r="EJ120" s="158">
        <f>IF(ISERROR(VLOOKUP(AG120,Accueil!$W$17:$W$22,1,0)),1,0)</f>
        <v>0</v>
      </c>
      <c r="EK120" s="158">
        <f>IF(ISERROR(VLOOKUP(AH120,Accueil!$W$17:$W$22,1,0)),1,0)</f>
        <v>0</v>
      </c>
      <c r="EL120" s="158">
        <f>IF(ISERROR(VLOOKUP(AI120,Accueil!$W$17:$W$22,1,0)),1,0)</f>
        <v>0</v>
      </c>
      <c r="EM120" s="158">
        <f>IF(ISERROR(VLOOKUP(AJ120,Accueil!$W$17:$W$22,1,0)),1,0)</f>
        <v>0</v>
      </c>
      <c r="EN120" s="158">
        <f>IF(ISERROR(VLOOKUP(AK120,Accueil!$W$17:$W$22,1,0)),1,0)</f>
        <v>0</v>
      </c>
      <c r="EO120" s="158">
        <f>IF(ISERROR(VLOOKUP(AL120,Accueil!$W$17:$W$22,1,0)),1,0)</f>
        <v>0</v>
      </c>
      <c r="EP120" s="158">
        <f>IF(ISERROR(VLOOKUP(AM120,Accueil!$W$17:$W$22,1,0)),1,0)</f>
        <v>0</v>
      </c>
      <c r="EQ120" s="158">
        <f>IF(ISERROR(VLOOKUP(AN120,Accueil!$W$17:$W$22,1,0)),1,0)</f>
        <v>0</v>
      </c>
      <c r="ER120" s="158">
        <f>IF(ISERROR(VLOOKUP(AO120,Accueil!$W$17:$W$22,1,0)),1,0)</f>
        <v>0</v>
      </c>
      <c r="ES120" s="158">
        <f>IF(ISERROR(VLOOKUP(AP120,Accueil!$W$17:$W$22,1,0)),1,0)</f>
        <v>0</v>
      </c>
      <c r="ET120" s="158">
        <f>IF(ISERROR(VLOOKUP(AQ120,Accueil!$W$17:$W$22,1,0)),1,0)</f>
        <v>0</v>
      </c>
      <c r="EU120" s="158">
        <f>IF(ISERROR(VLOOKUP(AR120,Accueil!$W$17:$W$22,1,0)),1,0)</f>
        <v>0</v>
      </c>
      <c r="EV120" s="158">
        <f>IF(ISERROR(VLOOKUP(AS120,Accueil!$W$17:$W$22,1,0)),1,0)</f>
        <v>0</v>
      </c>
      <c r="EW120" s="158">
        <f>IF(ISERROR(VLOOKUP(AT120,Accueil!$W$17:$W$22,1,0)),1,0)</f>
        <v>0</v>
      </c>
      <c r="EX120" s="158">
        <f>IF(ISERROR(VLOOKUP(AU120,Accueil!$W$17:$W$22,1,0)),1,0)</f>
        <v>0</v>
      </c>
      <c r="EY120" s="158">
        <f>IF(ISERROR(VLOOKUP(AV120,Accueil!$W$17:$W$22,1,0)),1,0)</f>
        <v>0</v>
      </c>
      <c r="EZ120" s="158">
        <f>IF(ISERROR(VLOOKUP(AW120,Accueil!$W$17:$W$22,1,0)),1,0)</f>
        <v>0</v>
      </c>
      <c r="FA120" s="158">
        <f>IF(ISERROR(VLOOKUP(AX120,Accueil!$W$17:$W$22,1,0)),1,0)</f>
        <v>0</v>
      </c>
      <c r="FB120" s="158">
        <f>IF(ISERROR(VLOOKUP(AY120,Accueil!$W$17:$W$22,1,0)),1,0)</f>
        <v>0</v>
      </c>
      <c r="FC120" s="158">
        <f>IF(ISERROR(VLOOKUP(AZ120,Accueil!$W$17:$W$22,1,0)),1,0)</f>
        <v>0</v>
      </c>
      <c r="FD120" s="158">
        <f>IF(ISERROR(VLOOKUP(BA120,Accueil!$W$17:$W$22,1,0)),1,0)</f>
        <v>0</v>
      </c>
      <c r="FE120" s="158">
        <f>IF(ISERROR(VLOOKUP(BB120,Accueil!$W$17:$W$22,1,0)),1,0)</f>
        <v>0</v>
      </c>
      <c r="FF120" s="158">
        <f>IF(ISERROR(VLOOKUP(BC120,Accueil!$W$17:$W$22,1,0)),1,0)</f>
        <v>0</v>
      </c>
      <c r="FG120" s="158">
        <f>IF(ISERROR(VLOOKUP(BD120,Accueil!$W$17:$W$22,1,0)),1,0)</f>
        <v>0</v>
      </c>
      <c r="FH120" s="158">
        <f>IF(ISERROR(VLOOKUP(BE120,Accueil!$W$17:$W$22,1,0)),1,0)</f>
        <v>0</v>
      </c>
      <c r="FI120" s="158">
        <f>IF(ISERROR(VLOOKUP(BF120,Accueil!$W$17:$W$22,1,0)),1,0)</f>
        <v>0</v>
      </c>
      <c r="FJ120" s="158">
        <f>IF(ISERROR(VLOOKUP(BG120,Accueil!$W$17:$W$22,1,0)),1,0)</f>
        <v>0</v>
      </c>
      <c r="FK120" s="158">
        <f>IF(ISERROR(VLOOKUP(BH120,Accueil!$W$17:$W$22,1,0)),1,0)</f>
        <v>0</v>
      </c>
      <c r="FL120" s="158">
        <f>IF(ISERROR(VLOOKUP(BI120,Accueil!$W$17:$W$22,1,0)),1,0)</f>
        <v>0</v>
      </c>
      <c r="FM120" s="158">
        <f>IF(ISERROR(VLOOKUP(BJ120,Accueil!$W$17:$W$22,1,0)),1,0)</f>
        <v>0</v>
      </c>
      <c r="FN120" s="158">
        <f>IF(ISERROR(VLOOKUP(BK120,Accueil!$W$17:$W$22,1,0)),1,0)</f>
        <v>0</v>
      </c>
      <c r="FO120" s="158">
        <f>IF(ISERROR(VLOOKUP(BL120,Accueil!$W$17:$W$22,1,0)),1,0)</f>
        <v>0</v>
      </c>
      <c r="FP120" s="158">
        <f>IF(ISERROR(VLOOKUP(BM120,Accueil!$W$17:$W$22,1,0)),1,0)</f>
        <v>0</v>
      </c>
      <c r="FQ120" s="158">
        <f>IF(ISERROR(VLOOKUP(BN120,Accueil!$W$17:$W$22,1,0)),1,0)</f>
        <v>0</v>
      </c>
      <c r="FR120" s="158">
        <f>IF(ISERROR(VLOOKUP(BO120,Accueil!$W$17:$W$22,1,0)),1,0)</f>
        <v>0</v>
      </c>
      <c r="FS120" s="158">
        <f>IF(ISERROR(VLOOKUP(BP120,Accueil!$W$17:$W$22,1,0)),1,0)</f>
        <v>0</v>
      </c>
      <c r="FT120" s="158">
        <f>IF(ISERROR(VLOOKUP(BQ120,Accueil!$W$17:$W$22,1,0)),1,0)</f>
        <v>0</v>
      </c>
      <c r="FU120" s="158">
        <f>IF(ISERROR(VLOOKUP(BR120,Accueil!$W$17:$W$22,1,0)),1,0)</f>
        <v>0</v>
      </c>
      <c r="FV120" s="158">
        <f>IF(ISERROR(VLOOKUP(BS120,Accueil!$W$17:$W$22,1,0)),1,0)</f>
        <v>0</v>
      </c>
      <c r="FW120" s="158">
        <f>IF(ISERROR(VLOOKUP(BT120,Accueil!$W$17:$W$22,1,0)),1,0)</f>
        <v>0</v>
      </c>
      <c r="FX120" s="158">
        <f>IF(ISERROR(VLOOKUP(BU120,Accueil!$W$17:$W$22,1,0)),1,0)</f>
        <v>0</v>
      </c>
      <c r="FY120" s="158">
        <f>IF(ISERROR(VLOOKUP(BV120,Accueil!$W$17:$W$22,1,0)),1,0)</f>
        <v>0</v>
      </c>
      <c r="FZ120" s="158">
        <f>IF(ISERROR(VLOOKUP(BW120,Accueil!$W$17:$W$22,1,0)),1,0)</f>
        <v>0</v>
      </c>
      <c r="GA120" s="158">
        <f>IF(ISERROR(VLOOKUP(BX120,Accueil!$W$17:$W$22,1,0)),1,0)</f>
        <v>0</v>
      </c>
      <c r="GB120" s="158">
        <f>IF(ISERROR(VLOOKUP(BY120,Accueil!$W$17:$W$22,1,0)),1,0)</f>
        <v>0</v>
      </c>
      <c r="GC120" s="158">
        <f>IF(ISERROR(VLOOKUP(BZ120,Accueil!$W$17:$W$22,1,0)),1,0)</f>
        <v>0</v>
      </c>
      <c r="GD120" s="158">
        <f>IF(ISERROR(VLOOKUP(CA120,Accueil!$W$17:$W$22,1,0)),1,0)</f>
        <v>0</v>
      </c>
      <c r="GE120" s="158">
        <f>IF(ISERROR(VLOOKUP(CB120,Accueil!$W$17:$W$22,1,0)),1,0)</f>
        <v>0</v>
      </c>
      <c r="GF120" s="158">
        <f>IF(ISERROR(VLOOKUP(CC120,Accueil!$W$17:$W$22,1,0)),1,0)</f>
        <v>0</v>
      </c>
      <c r="GG120" s="158">
        <f>IF(ISERROR(VLOOKUP(CD120,Accueil!$W$17:$W$22,1,0)),1,0)</f>
        <v>0</v>
      </c>
      <c r="GH120" s="158">
        <f>IF(ISERROR(VLOOKUP(CE120,Accueil!$W$17:$W$22,1,0)),1,0)</f>
        <v>0</v>
      </c>
      <c r="GI120" s="158">
        <f>IF(ISERROR(VLOOKUP(CF120,Accueil!$W$17:$W$22,1,0)),1,0)</f>
        <v>0</v>
      </c>
      <c r="GJ120" s="158">
        <f>IF(ISERROR(VLOOKUP(CG120,Accueil!$W$17:$W$22,1,0)),1,0)</f>
        <v>0</v>
      </c>
      <c r="GK120" s="158">
        <f>IF(ISERROR(VLOOKUP(CH120,Accueil!$W$17:$W$22,1,0)),1,0)</f>
        <v>0</v>
      </c>
      <c r="GL120" s="158">
        <f>IF(ISERROR(VLOOKUP(CI120,Accueil!$W$17:$W$22,1,0)),1,0)</f>
        <v>0</v>
      </c>
      <c r="GM120" s="158">
        <f>IF(ISERROR(VLOOKUP(CJ120,Accueil!$W$17:$W$22,1,0)),1,0)</f>
        <v>0</v>
      </c>
      <c r="GN120" s="158">
        <f>IF(ISERROR(VLOOKUP(CK120,Accueil!$W$17:$W$22,1,0)),1,0)</f>
        <v>0</v>
      </c>
      <c r="GO120" s="158">
        <f>IF(ISERROR(VLOOKUP(CL120,Accueil!$W$17:$W$22,1,0)),1,0)</f>
        <v>0</v>
      </c>
      <c r="GP120" s="158">
        <f>IF(ISERROR(VLOOKUP(CM120,Accueil!$W$17:$W$22,1,0)),1,0)</f>
        <v>0</v>
      </c>
      <c r="GQ120" s="158">
        <f>IF(ISERROR(VLOOKUP(CN120,Accueil!$W$17:$W$22,1,0)),1,0)</f>
        <v>0</v>
      </c>
      <c r="GR120" s="158">
        <f>IF(ISERROR(VLOOKUP(CO120,Accueil!$W$17:$W$22,1,0)),1,0)</f>
        <v>0</v>
      </c>
      <c r="GS120" s="158">
        <f>IF(ISERROR(VLOOKUP(CP120,Accueil!$W$17:$W$22,1,0)),1,0)</f>
        <v>0</v>
      </c>
      <c r="GT120" s="158">
        <f>IF(ISERROR(VLOOKUP(CQ120,Accueil!$W$17:$W$22,1,0)),1,0)</f>
        <v>0</v>
      </c>
      <c r="GU120" s="158">
        <f>IF(ISERROR(VLOOKUP(CR120,Accueil!$W$17:$W$22,1,0)),1,0)</f>
        <v>0</v>
      </c>
      <c r="GV120" s="158">
        <f>IF(ISERROR(VLOOKUP(CS120,Accueil!$W$17:$W$22,1,0)),1,0)</f>
        <v>0</v>
      </c>
      <c r="GW120" s="158">
        <f>IF(ISERROR(VLOOKUP(CT120,Accueil!$W$17:$W$22,1,0)),1,0)</f>
        <v>0</v>
      </c>
      <c r="GX120" s="158">
        <f>IF(ISERROR(VLOOKUP(CU120,Accueil!$W$17:$W$22,1,0)),1,0)</f>
        <v>0</v>
      </c>
      <c r="GY120" s="158">
        <f>IF(ISERROR(VLOOKUP(CV120,Accueil!$W$17:$W$22,1,0)),1,0)</f>
        <v>0</v>
      </c>
      <c r="GZ120" s="158">
        <f>IF(ISERROR(VLOOKUP(CW120,Accueil!$W$17:$W$22,1,0)),1,0)</f>
        <v>0</v>
      </c>
      <c r="HA120" s="158">
        <f>IF(ISERROR(VLOOKUP(CX120,Accueil!$W$17:$W$22,1,0)),1,0)</f>
        <v>0</v>
      </c>
      <c r="HB120" s="158">
        <f>IF(ISERROR(VLOOKUP(CY120,Accueil!$W$17:$W$22,1,0)),1,0)</f>
        <v>0</v>
      </c>
      <c r="HC120" s="158">
        <f>IF(ISERROR(VLOOKUP(CZ120,Accueil!$W$17:$W$22,1,0)),1,0)</f>
        <v>0</v>
      </c>
      <c r="HD120" s="158">
        <f>IF(ISERROR(VLOOKUP(DA120,Accueil!$W$17:$W$22,1,0)),1,0)</f>
        <v>0</v>
      </c>
    </row>
    <row r="121" spans="1:212" ht="12.75" customHeight="1">
      <c r="A121" s="360"/>
      <c r="B121" s="12">
        <v>113</v>
      </c>
      <c r="C121" s="26" t="str">
        <f>IF(Accueil!E125="","",Accueil!E125)</f>
        <v/>
      </c>
      <c r="D121" s="27" t="str">
        <f>IF(Accueil!F125="","",Accueil!F125)</f>
        <v/>
      </c>
      <c r="E121" s="83" t="str">
        <f t="shared" si="10"/>
        <v/>
      </c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  <c r="AV121" s="244"/>
      <c r="AW121" s="244"/>
      <c r="AX121" s="244"/>
      <c r="AY121" s="244"/>
      <c r="AZ121" s="244"/>
      <c r="BA121" s="244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12">
        <v>113</v>
      </c>
      <c r="DC121" s="11" t="str">
        <f>IF(D121="","",COUNTIF(F121:DA121,Accueil!$AB$28)&amp;" / "&amp;COUNTIF($F$8:$DA$8,"&gt;0")-(COUNTIF(F121:DA121,Accueil!$AG$26)))</f>
        <v/>
      </c>
      <c r="DD121" s="110" t="str">
        <f>IF(D121="","",COUNTIF(F121:DA121,Accueil!$AB$26))</f>
        <v/>
      </c>
      <c r="DE121" s="110" t="str">
        <f>IF(D121="","",IF(COUNTIF($F$8:$DA$8,"&gt;=0")-(COUNTIF(G121:DB121,Accueil!$AG$26))&lt;0,0,COUNTIF($F$8:$DA$8,"&gt;=0")-(COUNTIF(G121:DB121,Accueil!$AG$26))))</f>
        <v/>
      </c>
      <c r="DF121" s="11" t="str">
        <f t="shared" si="11"/>
        <v/>
      </c>
      <c r="DG121" s="29" t="str">
        <f t="shared" si="12"/>
        <v/>
      </c>
      <c r="DH121" s="158">
        <f t="shared" si="13"/>
        <v>0</v>
      </c>
      <c r="DI121" s="158">
        <f>IF(ISERROR(VLOOKUP(F121,Accueil!$W$17:$W$22,1,0)),1,0)</f>
        <v>0</v>
      </c>
      <c r="DJ121" s="158">
        <f>IF(ISERROR(VLOOKUP(G121,Accueil!$W$17:$W$22,1,0)),1,0)</f>
        <v>0</v>
      </c>
      <c r="DK121" s="158">
        <f>IF(ISERROR(VLOOKUP(H121,Accueil!$W$17:$W$22,1,0)),1,0)</f>
        <v>0</v>
      </c>
      <c r="DL121" s="158">
        <f>IF(ISERROR(VLOOKUP(I121,Accueil!$W$17:$W$22,1,0)),1,0)</f>
        <v>0</v>
      </c>
      <c r="DM121" s="158">
        <f>IF(ISERROR(VLOOKUP(J121,Accueil!$W$17:$W$22,1,0)),1,0)</f>
        <v>0</v>
      </c>
      <c r="DN121" s="158">
        <f>IF(ISERROR(VLOOKUP(K121,Accueil!$W$17:$W$22,1,0)),1,0)</f>
        <v>0</v>
      </c>
      <c r="DO121" s="158">
        <f>IF(ISERROR(VLOOKUP(L121,Accueil!$W$17:$W$22,1,0)),1,0)</f>
        <v>0</v>
      </c>
      <c r="DP121" s="158">
        <f>IF(ISERROR(VLOOKUP(M121,Accueil!$W$17:$W$22,1,0)),1,0)</f>
        <v>0</v>
      </c>
      <c r="DQ121" s="158">
        <f>IF(ISERROR(VLOOKUP(N121,Accueil!$W$17:$W$22,1,0)),1,0)</f>
        <v>0</v>
      </c>
      <c r="DR121" s="158">
        <f>IF(ISERROR(VLOOKUP(O121,Accueil!$W$17:$W$22,1,0)),1,0)</f>
        <v>0</v>
      </c>
      <c r="DS121" s="158">
        <f>IF(ISERROR(VLOOKUP(P121,Accueil!$W$17:$W$22,1,0)),1,0)</f>
        <v>0</v>
      </c>
      <c r="DT121" s="158">
        <f>IF(ISERROR(VLOOKUP(Q121,Accueil!$W$17:$W$22,1,0)),1,0)</f>
        <v>0</v>
      </c>
      <c r="DU121" s="158">
        <f>IF(ISERROR(VLOOKUP(R121,Accueil!$W$17:$W$22,1,0)),1,0)</f>
        <v>0</v>
      </c>
      <c r="DV121" s="158">
        <f>IF(ISERROR(VLOOKUP(S121,Accueil!$W$17:$W$22,1,0)),1,0)</f>
        <v>0</v>
      </c>
      <c r="DW121" s="158">
        <f>IF(ISERROR(VLOOKUP(T121,Accueil!$W$17:$W$22,1,0)),1,0)</f>
        <v>0</v>
      </c>
      <c r="DX121" s="158">
        <f>IF(ISERROR(VLOOKUP(U121,Accueil!$W$17:$W$22,1,0)),1,0)</f>
        <v>0</v>
      </c>
      <c r="DY121" s="158">
        <f>IF(ISERROR(VLOOKUP(V121,Accueil!$W$17:$W$22,1,0)),1,0)</f>
        <v>0</v>
      </c>
      <c r="DZ121" s="158">
        <f>IF(ISERROR(VLOOKUP(W121,Accueil!$W$17:$W$22,1,0)),1,0)</f>
        <v>0</v>
      </c>
      <c r="EA121" s="158">
        <f>IF(ISERROR(VLOOKUP(X121,Accueil!$W$17:$W$22,1,0)),1,0)</f>
        <v>0</v>
      </c>
      <c r="EB121" s="158">
        <f>IF(ISERROR(VLOOKUP(Y121,Accueil!$W$17:$W$22,1,0)),1,0)</f>
        <v>0</v>
      </c>
      <c r="EC121" s="158">
        <f>IF(ISERROR(VLOOKUP(Z121,Accueil!$W$17:$W$22,1,0)),1,0)</f>
        <v>0</v>
      </c>
      <c r="ED121" s="158">
        <f>IF(ISERROR(VLOOKUP(AA121,Accueil!$W$17:$W$22,1,0)),1,0)</f>
        <v>0</v>
      </c>
      <c r="EE121" s="158">
        <f>IF(ISERROR(VLOOKUP(AB121,Accueil!$W$17:$W$22,1,0)),1,0)</f>
        <v>0</v>
      </c>
      <c r="EF121" s="158">
        <f>IF(ISERROR(VLOOKUP(AC121,Accueil!$W$17:$W$22,1,0)),1,0)</f>
        <v>0</v>
      </c>
      <c r="EG121" s="158">
        <f>IF(ISERROR(VLOOKUP(AD121,Accueil!$W$17:$W$22,1,0)),1,0)</f>
        <v>0</v>
      </c>
      <c r="EH121" s="158">
        <f>IF(ISERROR(VLOOKUP(AE121,Accueil!$W$17:$W$22,1,0)),1,0)</f>
        <v>0</v>
      </c>
      <c r="EI121" s="158">
        <f>IF(ISERROR(VLOOKUP(AF121,Accueil!$W$17:$W$22,1,0)),1,0)</f>
        <v>0</v>
      </c>
      <c r="EJ121" s="158">
        <f>IF(ISERROR(VLOOKUP(AG121,Accueil!$W$17:$W$22,1,0)),1,0)</f>
        <v>0</v>
      </c>
      <c r="EK121" s="158">
        <f>IF(ISERROR(VLOOKUP(AH121,Accueil!$W$17:$W$22,1,0)),1,0)</f>
        <v>0</v>
      </c>
      <c r="EL121" s="158">
        <f>IF(ISERROR(VLOOKUP(AI121,Accueil!$W$17:$W$22,1,0)),1,0)</f>
        <v>0</v>
      </c>
      <c r="EM121" s="158">
        <f>IF(ISERROR(VLOOKUP(AJ121,Accueil!$W$17:$W$22,1,0)),1,0)</f>
        <v>0</v>
      </c>
      <c r="EN121" s="158">
        <f>IF(ISERROR(VLOOKUP(AK121,Accueil!$W$17:$W$22,1,0)),1,0)</f>
        <v>0</v>
      </c>
      <c r="EO121" s="158">
        <f>IF(ISERROR(VLOOKUP(AL121,Accueil!$W$17:$W$22,1,0)),1,0)</f>
        <v>0</v>
      </c>
      <c r="EP121" s="158">
        <f>IF(ISERROR(VLOOKUP(AM121,Accueil!$W$17:$W$22,1,0)),1,0)</f>
        <v>0</v>
      </c>
      <c r="EQ121" s="158">
        <f>IF(ISERROR(VLOOKUP(AN121,Accueil!$W$17:$W$22,1,0)),1,0)</f>
        <v>0</v>
      </c>
      <c r="ER121" s="158">
        <f>IF(ISERROR(VLOOKUP(AO121,Accueil!$W$17:$W$22,1,0)),1,0)</f>
        <v>0</v>
      </c>
      <c r="ES121" s="158">
        <f>IF(ISERROR(VLOOKUP(AP121,Accueil!$W$17:$W$22,1,0)),1,0)</f>
        <v>0</v>
      </c>
      <c r="ET121" s="158">
        <f>IF(ISERROR(VLOOKUP(AQ121,Accueil!$W$17:$W$22,1,0)),1,0)</f>
        <v>0</v>
      </c>
      <c r="EU121" s="158">
        <f>IF(ISERROR(VLOOKUP(AR121,Accueil!$W$17:$W$22,1,0)),1,0)</f>
        <v>0</v>
      </c>
      <c r="EV121" s="158">
        <f>IF(ISERROR(VLOOKUP(AS121,Accueil!$W$17:$W$22,1,0)),1,0)</f>
        <v>0</v>
      </c>
      <c r="EW121" s="158">
        <f>IF(ISERROR(VLOOKUP(AT121,Accueil!$W$17:$W$22,1,0)),1,0)</f>
        <v>0</v>
      </c>
      <c r="EX121" s="158">
        <f>IF(ISERROR(VLOOKUP(AU121,Accueil!$W$17:$W$22,1,0)),1,0)</f>
        <v>0</v>
      </c>
      <c r="EY121" s="158">
        <f>IF(ISERROR(VLOOKUP(AV121,Accueil!$W$17:$W$22,1,0)),1,0)</f>
        <v>0</v>
      </c>
      <c r="EZ121" s="158">
        <f>IF(ISERROR(VLOOKUP(AW121,Accueil!$W$17:$W$22,1,0)),1,0)</f>
        <v>0</v>
      </c>
      <c r="FA121" s="158">
        <f>IF(ISERROR(VLOOKUP(AX121,Accueil!$W$17:$W$22,1,0)),1,0)</f>
        <v>0</v>
      </c>
      <c r="FB121" s="158">
        <f>IF(ISERROR(VLOOKUP(AY121,Accueil!$W$17:$W$22,1,0)),1,0)</f>
        <v>0</v>
      </c>
      <c r="FC121" s="158">
        <f>IF(ISERROR(VLOOKUP(AZ121,Accueil!$W$17:$W$22,1,0)),1,0)</f>
        <v>0</v>
      </c>
      <c r="FD121" s="158">
        <f>IF(ISERROR(VLOOKUP(BA121,Accueil!$W$17:$W$22,1,0)),1,0)</f>
        <v>0</v>
      </c>
      <c r="FE121" s="158">
        <f>IF(ISERROR(VLOOKUP(BB121,Accueil!$W$17:$W$22,1,0)),1,0)</f>
        <v>0</v>
      </c>
      <c r="FF121" s="158">
        <f>IF(ISERROR(VLOOKUP(BC121,Accueil!$W$17:$W$22,1,0)),1,0)</f>
        <v>0</v>
      </c>
      <c r="FG121" s="158">
        <f>IF(ISERROR(VLOOKUP(BD121,Accueil!$W$17:$W$22,1,0)),1,0)</f>
        <v>0</v>
      </c>
      <c r="FH121" s="158">
        <f>IF(ISERROR(VLOOKUP(BE121,Accueil!$W$17:$W$22,1,0)),1,0)</f>
        <v>0</v>
      </c>
      <c r="FI121" s="158">
        <f>IF(ISERROR(VLOOKUP(BF121,Accueil!$W$17:$W$22,1,0)),1,0)</f>
        <v>0</v>
      </c>
      <c r="FJ121" s="158">
        <f>IF(ISERROR(VLOOKUP(BG121,Accueil!$W$17:$W$22,1,0)),1,0)</f>
        <v>0</v>
      </c>
      <c r="FK121" s="158">
        <f>IF(ISERROR(VLOOKUP(BH121,Accueil!$W$17:$W$22,1,0)),1,0)</f>
        <v>0</v>
      </c>
      <c r="FL121" s="158">
        <f>IF(ISERROR(VLOOKUP(BI121,Accueil!$W$17:$W$22,1,0)),1,0)</f>
        <v>0</v>
      </c>
      <c r="FM121" s="158">
        <f>IF(ISERROR(VLOOKUP(BJ121,Accueil!$W$17:$W$22,1,0)),1,0)</f>
        <v>0</v>
      </c>
      <c r="FN121" s="158">
        <f>IF(ISERROR(VLOOKUP(BK121,Accueil!$W$17:$W$22,1,0)),1,0)</f>
        <v>0</v>
      </c>
      <c r="FO121" s="158">
        <f>IF(ISERROR(VLOOKUP(BL121,Accueil!$W$17:$W$22,1,0)),1,0)</f>
        <v>0</v>
      </c>
      <c r="FP121" s="158">
        <f>IF(ISERROR(VLOOKUP(BM121,Accueil!$W$17:$W$22,1,0)),1,0)</f>
        <v>0</v>
      </c>
      <c r="FQ121" s="158">
        <f>IF(ISERROR(VLOOKUP(BN121,Accueil!$W$17:$W$22,1,0)),1,0)</f>
        <v>0</v>
      </c>
      <c r="FR121" s="158">
        <f>IF(ISERROR(VLOOKUP(BO121,Accueil!$W$17:$W$22,1,0)),1,0)</f>
        <v>0</v>
      </c>
      <c r="FS121" s="158">
        <f>IF(ISERROR(VLOOKUP(BP121,Accueil!$W$17:$W$22,1,0)),1,0)</f>
        <v>0</v>
      </c>
      <c r="FT121" s="158">
        <f>IF(ISERROR(VLOOKUP(BQ121,Accueil!$W$17:$W$22,1,0)),1,0)</f>
        <v>0</v>
      </c>
      <c r="FU121" s="158">
        <f>IF(ISERROR(VLOOKUP(BR121,Accueil!$W$17:$W$22,1,0)),1,0)</f>
        <v>0</v>
      </c>
      <c r="FV121" s="158">
        <f>IF(ISERROR(VLOOKUP(BS121,Accueil!$W$17:$W$22,1,0)),1,0)</f>
        <v>0</v>
      </c>
      <c r="FW121" s="158">
        <f>IF(ISERROR(VLOOKUP(BT121,Accueil!$W$17:$W$22,1,0)),1,0)</f>
        <v>0</v>
      </c>
      <c r="FX121" s="158">
        <f>IF(ISERROR(VLOOKUP(BU121,Accueil!$W$17:$W$22,1,0)),1,0)</f>
        <v>0</v>
      </c>
      <c r="FY121" s="158">
        <f>IF(ISERROR(VLOOKUP(BV121,Accueil!$W$17:$W$22,1,0)),1,0)</f>
        <v>0</v>
      </c>
      <c r="FZ121" s="158">
        <f>IF(ISERROR(VLOOKUP(BW121,Accueil!$W$17:$W$22,1,0)),1,0)</f>
        <v>0</v>
      </c>
      <c r="GA121" s="158">
        <f>IF(ISERROR(VLOOKUP(BX121,Accueil!$W$17:$W$22,1,0)),1,0)</f>
        <v>0</v>
      </c>
      <c r="GB121" s="158">
        <f>IF(ISERROR(VLOOKUP(BY121,Accueil!$W$17:$W$22,1,0)),1,0)</f>
        <v>0</v>
      </c>
      <c r="GC121" s="158">
        <f>IF(ISERROR(VLOOKUP(BZ121,Accueil!$W$17:$W$22,1,0)),1,0)</f>
        <v>0</v>
      </c>
      <c r="GD121" s="158">
        <f>IF(ISERROR(VLOOKUP(CA121,Accueil!$W$17:$W$22,1,0)),1,0)</f>
        <v>0</v>
      </c>
      <c r="GE121" s="158">
        <f>IF(ISERROR(VLOOKUP(CB121,Accueil!$W$17:$W$22,1,0)),1,0)</f>
        <v>0</v>
      </c>
      <c r="GF121" s="158">
        <f>IF(ISERROR(VLOOKUP(CC121,Accueil!$W$17:$W$22,1,0)),1,0)</f>
        <v>0</v>
      </c>
      <c r="GG121" s="158">
        <f>IF(ISERROR(VLOOKUP(CD121,Accueil!$W$17:$W$22,1,0)),1,0)</f>
        <v>0</v>
      </c>
      <c r="GH121" s="158">
        <f>IF(ISERROR(VLOOKUP(CE121,Accueil!$W$17:$W$22,1,0)),1,0)</f>
        <v>0</v>
      </c>
      <c r="GI121" s="158">
        <f>IF(ISERROR(VLOOKUP(CF121,Accueil!$W$17:$W$22,1,0)),1,0)</f>
        <v>0</v>
      </c>
      <c r="GJ121" s="158">
        <f>IF(ISERROR(VLOOKUP(CG121,Accueil!$W$17:$W$22,1,0)),1,0)</f>
        <v>0</v>
      </c>
      <c r="GK121" s="158">
        <f>IF(ISERROR(VLOOKUP(CH121,Accueil!$W$17:$W$22,1,0)),1,0)</f>
        <v>0</v>
      </c>
      <c r="GL121" s="158">
        <f>IF(ISERROR(VLOOKUP(CI121,Accueil!$W$17:$W$22,1,0)),1,0)</f>
        <v>0</v>
      </c>
      <c r="GM121" s="158">
        <f>IF(ISERROR(VLOOKUP(CJ121,Accueil!$W$17:$W$22,1,0)),1,0)</f>
        <v>0</v>
      </c>
      <c r="GN121" s="158">
        <f>IF(ISERROR(VLOOKUP(CK121,Accueil!$W$17:$W$22,1,0)),1,0)</f>
        <v>0</v>
      </c>
      <c r="GO121" s="158">
        <f>IF(ISERROR(VLOOKUP(CL121,Accueil!$W$17:$W$22,1,0)),1,0)</f>
        <v>0</v>
      </c>
      <c r="GP121" s="158">
        <f>IF(ISERROR(VLOOKUP(CM121,Accueil!$W$17:$W$22,1,0)),1,0)</f>
        <v>0</v>
      </c>
      <c r="GQ121" s="158">
        <f>IF(ISERROR(VLOOKUP(CN121,Accueil!$W$17:$W$22,1,0)),1,0)</f>
        <v>0</v>
      </c>
      <c r="GR121" s="158">
        <f>IF(ISERROR(VLOOKUP(CO121,Accueil!$W$17:$W$22,1,0)),1,0)</f>
        <v>0</v>
      </c>
      <c r="GS121" s="158">
        <f>IF(ISERROR(VLOOKUP(CP121,Accueil!$W$17:$W$22,1,0)),1,0)</f>
        <v>0</v>
      </c>
      <c r="GT121" s="158">
        <f>IF(ISERROR(VLOOKUP(CQ121,Accueil!$W$17:$W$22,1,0)),1,0)</f>
        <v>0</v>
      </c>
      <c r="GU121" s="158">
        <f>IF(ISERROR(VLOOKUP(CR121,Accueil!$W$17:$W$22,1,0)),1,0)</f>
        <v>0</v>
      </c>
      <c r="GV121" s="158">
        <f>IF(ISERROR(VLOOKUP(CS121,Accueil!$W$17:$W$22,1,0)),1,0)</f>
        <v>0</v>
      </c>
      <c r="GW121" s="158">
        <f>IF(ISERROR(VLOOKUP(CT121,Accueil!$W$17:$W$22,1,0)),1,0)</f>
        <v>0</v>
      </c>
      <c r="GX121" s="158">
        <f>IF(ISERROR(VLOOKUP(CU121,Accueil!$W$17:$W$22,1,0)),1,0)</f>
        <v>0</v>
      </c>
      <c r="GY121" s="158">
        <f>IF(ISERROR(VLOOKUP(CV121,Accueil!$W$17:$W$22,1,0)),1,0)</f>
        <v>0</v>
      </c>
      <c r="GZ121" s="158">
        <f>IF(ISERROR(VLOOKUP(CW121,Accueil!$W$17:$W$22,1,0)),1,0)</f>
        <v>0</v>
      </c>
      <c r="HA121" s="158">
        <f>IF(ISERROR(VLOOKUP(CX121,Accueil!$W$17:$W$22,1,0)),1,0)</f>
        <v>0</v>
      </c>
      <c r="HB121" s="158">
        <f>IF(ISERROR(VLOOKUP(CY121,Accueil!$W$17:$W$22,1,0)),1,0)</f>
        <v>0</v>
      </c>
      <c r="HC121" s="158">
        <f>IF(ISERROR(VLOOKUP(CZ121,Accueil!$W$17:$W$22,1,0)),1,0)</f>
        <v>0</v>
      </c>
      <c r="HD121" s="158">
        <f>IF(ISERROR(VLOOKUP(DA121,Accueil!$W$17:$W$22,1,0)),1,0)</f>
        <v>0</v>
      </c>
    </row>
    <row r="122" spans="1:212" ht="12.75" customHeight="1">
      <c r="A122" s="360"/>
      <c r="B122" s="12">
        <v>114</v>
      </c>
      <c r="C122" s="26" t="str">
        <f>IF(Accueil!E126="","",Accueil!E126)</f>
        <v/>
      </c>
      <c r="D122" s="27" t="str">
        <f>IF(Accueil!F126="","",Accueil!F126)</f>
        <v/>
      </c>
      <c r="E122" s="83" t="str">
        <f t="shared" si="10"/>
        <v/>
      </c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  <c r="AO122" s="244"/>
      <c r="AP122" s="244"/>
      <c r="AQ122" s="244"/>
      <c r="AR122" s="244"/>
      <c r="AS122" s="244"/>
      <c r="AT122" s="244"/>
      <c r="AU122" s="244"/>
      <c r="AV122" s="244"/>
      <c r="AW122" s="244"/>
      <c r="AX122" s="244"/>
      <c r="AY122" s="244"/>
      <c r="AZ122" s="244"/>
      <c r="BA122" s="244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12">
        <v>114</v>
      </c>
      <c r="DC122" s="11" t="str">
        <f>IF(D122="","",COUNTIF(F122:DA122,Accueil!$AB$28)&amp;" / "&amp;COUNTIF($F$8:$DA$8,"&gt;0")-(COUNTIF(F122:DA122,Accueil!$AG$26)))</f>
        <v/>
      </c>
      <c r="DD122" s="110" t="str">
        <f>IF(D122="","",COUNTIF(F122:DA122,Accueil!$AB$26))</f>
        <v/>
      </c>
      <c r="DE122" s="110" t="str">
        <f>IF(D122="","",IF(COUNTIF($F$8:$DA$8,"&gt;=0")-(COUNTIF(G122:DB122,Accueil!$AG$26))&lt;0,0,COUNTIF($F$8:$DA$8,"&gt;=0")-(COUNTIF(G122:DB122,Accueil!$AG$26))))</f>
        <v/>
      </c>
      <c r="DF122" s="11" t="str">
        <f t="shared" si="11"/>
        <v/>
      </c>
      <c r="DG122" s="29" t="str">
        <f t="shared" si="12"/>
        <v/>
      </c>
      <c r="DH122" s="158">
        <f t="shared" si="13"/>
        <v>0</v>
      </c>
      <c r="DI122" s="158">
        <f>IF(ISERROR(VLOOKUP(F122,Accueil!$W$17:$W$22,1,0)),1,0)</f>
        <v>0</v>
      </c>
      <c r="DJ122" s="158">
        <f>IF(ISERROR(VLOOKUP(G122,Accueil!$W$17:$W$22,1,0)),1,0)</f>
        <v>0</v>
      </c>
      <c r="DK122" s="158">
        <f>IF(ISERROR(VLOOKUP(H122,Accueil!$W$17:$W$22,1,0)),1,0)</f>
        <v>0</v>
      </c>
      <c r="DL122" s="158">
        <f>IF(ISERROR(VLOOKUP(I122,Accueil!$W$17:$W$22,1,0)),1,0)</f>
        <v>0</v>
      </c>
      <c r="DM122" s="158">
        <f>IF(ISERROR(VLOOKUP(J122,Accueil!$W$17:$W$22,1,0)),1,0)</f>
        <v>0</v>
      </c>
      <c r="DN122" s="158">
        <f>IF(ISERROR(VLOOKUP(K122,Accueil!$W$17:$W$22,1,0)),1,0)</f>
        <v>0</v>
      </c>
      <c r="DO122" s="158">
        <f>IF(ISERROR(VLOOKUP(L122,Accueil!$W$17:$W$22,1,0)),1,0)</f>
        <v>0</v>
      </c>
      <c r="DP122" s="158">
        <f>IF(ISERROR(VLOOKUP(M122,Accueil!$W$17:$W$22,1,0)),1,0)</f>
        <v>0</v>
      </c>
      <c r="DQ122" s="158">
        <f>IF(ISERROR(VLOOKUP(N122,Accueil!$W$17:$W$22,1,0)),1,0)</f>
        <v>0</v>
      </c>
      <c r="DR122" s="158">
        <f>IF(ISERROR(VLOOKUP(O122,Accueil!$W$17:$W$22,1,0)),1,0)</f>
        <v>0</v>
      </c>
      <c r="DS122" s="158">
        <f>IF(ISERROR(VLOOKUP(P122,Accueil!$W$17:$W$22,1,0)),1,0)</f>
        <v>0</v>
      </c>
      <c r="DT122" s="158">
        <f>IF(ISERROR(VLOOKUP(Q122,Accueil!$W$17:$W$22,1,0)),1,0)</f>
        <v>0</v>
      </c>
      <c r="DU122" s="158">
        <f>IF(ISERROR(VLOOKUP(R122,Accueil!$W$17:$W$22,1,0)),1,0)</f>
        <v>0</v>
      </c>
      <c r="DV122" s="158">
        <f>IF(ISERROR(VLOOKUP(S122,Accueil!$W$17:$W$22,1,0)),1,0)</f>
        <v>0</v>
      </c>
      <c r="DW122" s="158">
        <f>IF(ISERROR(VLOOKUP(T122,Accueil!$W$17:$W$22,1,0)),1,0)</f>
        <v>0</v>
      </c>
      <c r="DX122" s="158">
        <f>IF(ISERROR(VLOOKUP(U122,Accueil!$W$17:$W$22,1,0)),1,0)</f>
        <v>0</v>
      </c>
      <c r="DY122" s="158">
        <f>IF(ISERROR(VLOOKUP(V122,Accueil!$W$17:$W$22,1,0)),1,0)</f>
        <v>0</v>
      </c>
      <c r="DZ122" s="158">
        <f>IF(ISERROR(VLOOKUP(W122,Accueil!$W$17:$W$22,1,0)),1,0)</f>
        <v>0</v>
      </c>
      <c r="EA122" s="158">
        <f>IF(ISERROR(VLOOKUP(X122,Accueil!$W$17:$W$22,1,0)),1,0)</f>
        <v>0</v>
      </c>
      <c r="EB122" s="158">
        <f>IF(ISERROR(VLOOKUP(Y122,Accueil!$W$17:$W$22,1,0)),1,0)</f>
        <v>0</v>
      </c>
      <c r="EC122" s="158">
        <f>IF(ISERROR(VLOOKUP(Z122,Accueil!$W$17:$W$22,1,0)),1,0)</f>
        <v>0</v>
      </c>
      <c r="ED122" s="158">
        <f>IF(ISERROR(VLOOKUP(AA122,Accueil!$W$17:$W$22,1,0)),1,0)</f>
        <v>0</v>
      </c>
      <c r="EE122" s="158">
        <f>IF(ISERROR(VLOOKUP(AB122,Accueil!$W$17:$W$22,1,0)),1,0)</f>
        <v>0</v>
      </c>
      <c r="EF122" s="158">
        <f>IF(ISERROR(VLOOKUP(AC122,Accueil!$W$17:$W$22,1,0)),1,0)</f>
        <v>0</v>
      </c>
      <c r="EG122" s="158">
        <f>IF(ISERROR(VLOOKUP(AD122,Accueil!$W$17:$W$22,1,0)),1,0)</f>
        <v>0</v>
      </c>
      <c r="EH122" s="158">
        <f>IF(ISERROR(VLOOKUP(AE122,Accueil!$W$17:$W$22,1,0)),1,0)</f>
        <v>0</v>
      </c>
      <c r="EI122" s="158">
        <f>IF(ISERROR(VLOOKUP(AF122,Accueil!$W$17:$W$22,1,0)),1,0)</f>
        <v>0</v>
      </c>
      <c r="EJ122" s="158">
        <f>IF(ISERROR(VLOOKUP(AG122,Accueil!$W$17:$W$22,1,0)),1,0)</f>
        <v>0</v>
      </c>
      <c r="EK122" s="158">
        <f>IF(ISERROR(VLOOKUP(AH122,Accueil!$W$17:$W$22,1,0)),1,0)</f>
        <v>0</v>
      </c>
      <c r="EL122" s="158">
        <f>IF(ISERROR(VLOOKUP(AI122,Accueil!$W$17:$W$22,1,0)),1,0)</f>
        <v>0</v>
      </c>
      <c r="EM122" s="158">
        <f>IF(ISERROR(VLOOKUP(AJ122,Accueil!$W$17:$W$22,1,0)),1,0)</f>
        <v>0</v>
      </c>
      <c r="EN122" s="158">
        <f>IF(ISERROR(VLOOKUP(AK122,Accueil!$W$17:$W$22,1,0)),1,0)</f>
        <v>0</v>
      </c>
      <c r="EO122" s="158">
        <f>IF(ISERROR(VLOOKUP(AL122,Accueil!$W$17:$W$22,1,0)),1,0)</f>
        <v>0</v>
      </c>
      <c r="EP122" s="158">
        <f>IF(ISERROR(VLOOKUP(AM122,Accueil!$W$17:$W$22,1,0)),1,0)</f>
        <v>0</v>
      </c>
      <c r="EQ122" s="158">
        <f>IF(ISERROR(VLOOKUP(AN122,Accueil!$W$17:$W$22,1,0)),1,0)</f>
        <v>0</v>
      </c>
      <c r="ER122" s="158">
        <f>IF(ISERROR(VLOOKUP(AO122,Accueil!$W$17:$W$22,1,0)),1,0)</f>
        <v>0</v>
      </c>
      <c r="ES122" s="158">
        <f>IF(ISERROR(VLOOKUP(AP122,Accueil!$W$17:$W$22,1,0)),1,0)</f>
        <v>0</v>
      </c>
      <c r="ET122" s="158">
        <f>IF(ISERROR(VLOOKUP(AQ122,Accueil!$W$17:$W$22,1,0)),1,0)</f>
        <v>0</v>
      </c>
      <c r="EU122" s="158">
        <f>IF(ISERROR(VLOOKUP(AR122,Accueil!$W$17:$W$22,1,0)),1,0)</f>
        <v>0</v>
      </c>
      <c r="EV122" s="158">
        <f>IF(ISERROR(VLOOKUP(AS122,Accueil!$W$17:$W$22,1,0)),1,0)</f>
        <v>0</v>
      </c>
      <c r="EW122" s="158">
        <f>IF(ISERROR(VLOOKUP(AT122,Accueil!$W$17:$W$22,1,0)),1,0)</f>
        <v>0</v>
      </c>
      <c r="EX122" s="158">
        <f>IF(ISERROR(VLOOKUP(AU122,Accueil!$W$17:$W$22,1,0)),1,0)</f>
        <v>0</v>
      </c>
      <c r="EY122" s="158">
        <f>IF(ISERROR(VLOOKUP(AV122,Accueil!$W$17:$W$22,1,0)),1,0)</f>
        <v>0</v>
      </c>
      <c r="EZ122" s="158">
        <f>IF(ISERROR(VLOOKUP(AW122,Accueil!$W$17:$W$22,1,0)),1,0)</f>
        <v>0</v>
      </c>
      <c r="FA122" s="158">
        <f>IF(ISERROR(VLOOKUP(AX122,Accueil!$W$17:$W$22,1,0)),1,0)</f>
        <v>0</v>
      </c>
      <c r="FB122" s="158">
        <f>IF(ISERROR(VLOOKUP(AY122,Accueil!$W$17:$W$22,1,0)),1,0)</f>
        <v>0</v>
      </c>
      <c r="FC122" s="158">
        <f>IF(ISERROR(VLOOKUP(AZ122,Accueil!$W$17:$W$22,1,0)),1,0)</f>
        <v>0</v>
      </c>
      <c r="FD122" s="158">
        <f>IF(ISERROR(VLOOKUP(BA122,Accueil!$W$17:$W$22,1,0)),1,0)</f>
        <v>0</v>
      </c>
      <c r="FE122" s="158">
        <f>IF(ISERROR(VLOOKUP(BB122,Accueil!$W$17:$W$22,1,0)),1,0)</f>
        <v>0</v>
      </c>
      <c r="FF122" s="158">
        <f>IF(ISERROR(VLOOKUP(BC122,Accueil!$W$17:$W$22,1,0)),1,0)</f>
        <v>0</v>
      </c>
      <c r="FG122" s="158">
        <f>IF(ISERROR(VLOOKUP(BD122,Accueil!$W$17:$W$22,1,0)),1,0)</f>
        <v>0</v>
      </c>
      <c r="FH122" s="158">
        <f>IF(ISERROR(VLOOKUP(BE122,Accueil!$W$17:$W$22,1,0)),1,0)</f>
        <v>0</v>
      </c>
      <c r="FI122" s="158">
        <f>IF(ISERROR(VLOOKUP(BF122,Accueil!$W$17:$W$22,1,0)),1,0)</f>
        <v>0</v>
      </c>
      <c r="FJ122" s="158">
        <f>IF(ISERROR(VLOOKUP(BG122,Accueil!$W$17:$W$22,1,0)),1,0)</f>
        <v>0</v>
      </c>
      <c r="FK122" s="158">
        <f>IF(ISERROR(VLOOKUP(BH122,Accueil!$W$17:$W$22,1,0)),1,0)</f>
        <v>0</v>
      </c>
      <c r="FL122" s="158">
        <f>IF(ISERROR(VLOOKUP(BI122,Accueil!$W$17:$W$22,1,0)),1,0)</f>
        <v>0</v>
      </c>
      <c r="FM122" s="158">
        <f>IF(ISERROR(VLOOKUP(BJ122,Accueil!$W$17:$W$22,1,0)),1,0)</f>
        <v>0</v>
      </c>
      <c r="FN122" s="158">
        <f>IF(ISERROR(VLOOKUP(BK122,Accueil!$W$17:$W$22,1,0)),1,0)</f>
        <v>0</v>
      </c>
      <c r="FO122" s="158">
        <f>IF(ISERROR(VLOOKUP(BL122,Accueil!$W$17:$W$22,1,0)),1,0)</f>
        <v>0</v>
      </c>
      <c r="FP122" s="158">
        <f>IF(ISERROR(VLOOKUP(BM122,Accueil!$W$17:$W$22,1,0)),1,0)</f>
        <v>0</v>
      </c>
      <c r="FQ122" s="158">
        <f>IF(ISERROR(VLOOKUP(BN122,Accueil!$W$17:$W$22,1,0)),1,0)</f>
        <v>0</v>
      </c>
      <c r="FR122" s="158">
        <f>IF(ISERROR(VLOOKUP(BO122,Accueil!$W$17:$W$22,1,0)),1,0)</f>
        <v>0</v>
      </c>
      <c r="FS122" s="158">
        <f>IF(ISERROR(VLOOKUP(BP122,Accueil!$W$17:$W$22,1,0)),1,0)</f>
        <v>0</v>
      </c>
      <c r="FT122" s="158">
        <f>IF(ISERROR(VLOOKUP(BQ122,Accueil!$W$17:$W$22,1,0)),1,0)</f>
        <v>0</v>
      </c>
      <c r="FU122" s="158">
        <f>IF(ISERROR(VLOOKUP(BR122,Accueil!$W$17:$W$22,1,0)),1,0)</f>
        <v>0</v>
      </c>
      <c r="FV122" s="158">
        <f>IF(ISERROR(VLOOKUP(BS122,Accueil!$W$17:$W$22,1,0)),1,0)</f>
        <v>0</v>
      </c>
      <c r="FW122" s="158">
        <f>IF(ISERROR(VLOOKUP(BT122,Accueil!$W$17:$W$22,1,0)),1,0)</f>
        <v>0</v>
      </c>
      <c r="FX122" s="158">
        <f>IF(ISERROR(VLOOKUP(BU122,Accueil!$W$17:$W$22,1,0)),1,0)</f>
        <v>0</v>
      </c>
      <c r="FY122" s="158">
        <f>IF(ISERROR(VLOOKUP(BV122,Accueil!$W$17:$W$22,1,0)),1,0)</f>
        <v>0</v>
      </c>
      <c r="FZ122" s="158">
        <f>IF(ISERROR(VLOOKUP(BW122,Accueil!$W$17:$W$22,1,0)),1,0)</f>
        <v>0</v>
      </c>
      <c r="GA122" s="158">
        <f>IF(ISERROR(VLOOKUP(BX122,Accueil!$W$17:$W$22,1,0)),1,0)</f>
        <v>0</v>
      </c>
      <c r="GB122" s="158">
        <f>IF(ISERROR(VLOOKUP(BY122,Accueil!$W$17:$W$22,1,0)),1,0)</f>
        <v>0</v>
      </c>
      <c r="GC122" s="158">
        <f>IF(ISERROR(VLOOKUP(BZ122,Accueil!$W$17:$W$22,1,0)),1,0)</f>
        <v>0</v>
      </c>
      <c r="GD122" s="158">
        <f>IF(ISERROR(VLOOKUP(CA122,Accueil!$W$17:$W$22,1,0)),1,0)</f>
        <v>0</v>
      </c>
      <c r="GE122" s="158">
        <f>IF(ISERROR(VLOOKUP(CB122,Accueil!$W$17:$W$22,1,0)),1,0)</f>
        <v>0</v>
      </c>
      <c r="GF122" s="158">
        <f>IF(ISERROR(VLOOKUP(CC122,Accueil!$W$17:$W$22,1,0)),1,0)</f>
        <v>0</v>
      </c>
      <c r="GG122" s="158">
        <f>IF(ISERROR(VLOOKUP(CD122,Accueil!$W$17:$W$22,1,0)),1,0)</f>
        <v>0</v>
      </c>
      <c r="GH122" s="158">
        <f>IF(ISERROR(VLOOKUP(CE122,Accueil!$W$17:$W$22,1,0)),1,0)</f>
        <v>0</v>
      </c>
      <c r="GI122" s="158">
        <f>IF(ISERROR(VLOOKUP(CF122,Accueil!$W$17:$W$22,1,0)),1,0)</f>
        <v>0</v>
      </c>
      <c r="GJ122" s="158">
        <f>IF(ISERROR(VLOOKUP(CG122,Accueil!$W$17:$W$22,1,0)),1,0)</f>
        <v>0</v>
      </c>
      <c r="GK122" s="158">
        <f>IF(ISERROR(VLOOKUP(CH122,Accueil!$W$17:$W$22,1,0)),1,0)</f>
        <v>0</v>
      </c>
      <c r="GL122" s="158">
        <f>IF(ISERROR(VLOOKUP(CI122,Accueil!$W$17:$W$22,1,0)),1,0)</f>
        <v>0</v>
      </c>
      <c r="GM122" s="158">
        <f>IF(ISERROR(VLOOKUP(CJ122,Accueil!$W$17:$W$22,1,0)),1,0)</f>
        <v>0</v>
      </c>
      <c r="GN122" s="158">
        <f>IF(ISERROR(VLOOKUP(CK122,Accueil!$W$17:$W$22,1,0)),1,0)</f>
        <v>0</v>
      </c>
      <c r="GO122" s="158">
        <f>IF(ISERROR(VLOOKUP(CL122,Accueil!$W$17:$W$22,1,0)),1,0)</f>
        <v>0</v>
      </c>
      <c r="GP122" s="158">
        <f>IF(ISERROR(VLOOKUP(CM122,Accueil!$W$17:$W$22,1,0)),1,0)</f>
        <v>0</v>
      </c>
      <c r="GQ122" s="158">
        <f>IF(ISERROR(VLOOKUP(CN122,Accueil!$W$17:$W$22,1,0)),1,0)</f>
        <v>0</v>
      </c>
      <c r="GR122" s="158">
        <f>IF(ISERROR(VLOOKUP(CO122,Accueil!$W$17:$W$22,1,0)),1,0)</f>
        <v>0</v>
      </c>
      <c r="GS122" s="158">
        <f>IF(ISERROR(VLOOKUP(CP122,Accueil!$W$17:$W$22,1,0)),1,0)</f>
        <v>0</v>
      </c>
      <c r="GT122" s="158">
        <f>IF(ISERROR(VLOOKUP(CQ122,Accueil!$W$17:$W$22,1,0)),1,0)</f>
        <v>0</v>
      </c>
      <c r="GU122" s="158">
        <f>IF(ISERROR(VLOOKUP(CR122,Accueil!$W$17:$W$22,1,0)),1,0)</f>
        <v>0</v>
      </c>
      <c r="GV122" s="158">
        <f>IF(ISERROR(VLOOKUP(CS122,Accueil!$W$17:$W$22,1,0)),1,0)</f>
        <v>0</v>
      </c>
      <c r="GW122" s="158">
        <f>IF(ISERROR(VLOOKUP(CT122,Accueil!$W$17:$W$22,1,0)),1,0)</f>
        <v>0</v>
      </c>
      <c r="GX122" s="158">
        <f>IF(ISERROR(VLOOKUP(CU122,Accueil!$W$17:$W$22,1,0)),1,0)</f>
        <v>0</v>
      </c>
      <c r="GY122" s="158">
        <f>IF(ISERROR(VLOOKUP(CV122,Accueil!$W$17:$W$22,1,0)),1,0)</f>
        <v>0</v>
      </c>
      <c r="GZ122" s="158">
        <f>IF(ISERROR(VLOOKUP(CW122,Accueil!$W$17:$W$22,1,0)),1,0)</f>
        <v>0</v>
      </c>
      <c r="HA122" s="158">
        <f>IF(ISERROR(VLOOKUP(CX122,Accueil!$W$17:$W$22,1,0)),1,0)</f>
        <v>0</v>
      </c>
      <c r="HB122" s="158">
        <f>IF(ISERROR(VLOOKUP(CY122,Accueil!$W$17:$W$22,1,0)),1,0)</f>
        <v>0</v>
      </c>
      <c r="HC122" s="158">
        <f>IF(ISERROR(VLOOKUP(CZ122,Accueil!$W$17:$W$22,1,0)),1,0)</f>
        <v>0</v>
      </c>
      <c r="HD122" s="158">
        <f>IF(ISERROR(VLOOKUP(DA122,Accueil!$W$17:$W$22,1,0)),1,0)</f>
        <v>0</v>
      </c>
    </row>
    <row r="123" spans="1:212" ht="12.75" customHeight="1">
      <c r="A123" s="360"/>
      <c r="B123" s="12">
        <v>115</v>
      </c>
      <c r="C123" s="26" t="str">
        <f>IF(Accueil!E127="","",Accueil!E127)</f>
        <v/>
      </c>
      <c r="D123" s="27" t="str">
        <f>IF(Accueil!F127="","",Accueil!F127)</f>
        <v/>
      </c>
      <c r="E123" s="83" t="str">
        <f t="shared" si="10"/>
        <v/>
      </c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  <c r="AV123" s="244"/>
      <c r="AW123" s="244"/>
      <c r="AX123" s="244"/>
      <c r="AY123" s="244"/>
      <c r="AZ123" s="244"/>
      <c r="BA123" s="244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12">
        <v>115</v>
      </c>
      <c r="DC123" s="11" t="str">
        <f>IF(D123="","",COUNTIF(F123:DA123,Accueil!$AB$28)&amp;" / "&amp;COUNTIF($F$8:$DA$8,"&gt;0")-(COUNTIF(F123:DA123,Accueil!$AG$26)))</f>
        <v/>
      </c>
      <c r="DD123" s="110" t="str">
        <f>IF(D123="","",COUNTIF(F123:DA123,Accueil!$AB$26))</f>
        <v/>
      </c>
      <c r="DE123" s="110" t="str">
        <f>IF(D123="","",IF(COUNTIF($F$8:$DA$8,"&gt;=0")-(COUNTIF(G123:DB123,Accueil!$AG$26))&lt;0,0,COUNTIF($F$8:$DA$8,"&gt;=0")-(COUNTIF(G123:DB123,Accueil!$AG$26))))</f>
        <v/>
      </c>
      <c r="DF123" s="11" t="str">
        <f t="shared" si="11"/>
        <v/>
      </c>
      <c r="DG123" s="29" t="str">
        <f t="shared" si="12"/>
        <v/>
      </c>
      <c r="DH123" s="158">
        <f t="shared" si="13"/>
        <v>0</v>
      </c>
      <c r="DI123" s="158">
        <f>IF(ISERROR(VLOOKUP(F123,Accueil!$W$17:$W$22,1,0)),1,0)</f>
        <v>0</v>
      </c>
      <c r="DJ123" s="158">
        <f>IF(ISERROR(VLOOKUP(G123,Accueil!$W$17:$W$22,1,0)),1,0)</f>
        <v>0</v>
      </c>
      <c r="DK123" s="158">
        <f>IF(ISERROR(VLOOKUP(H123,Accueil!$W$17:$W$22,1,0)),1,0)</f>
        <v>0</v>
      </c>
      <c r="DL123" s="158">
        <f>IF(ISERROR(VLOOKUP(I123,Accueil!$W$17:$W$22,1,0)),1,0)</f>
        <v>0</v>
      </c>
      <c r="DM123" s="158">
        <f>IF(ISERROR(VLOOKUP(J123,Accueil!$W$17:$W$22,1,0)),1,0)</f>
        <v>0</v>
      </c>
      <c r="DN123" s="158">
        <f>IF(ISERROR(VLOOKUP(K123,Accueil!$W$17:$W$22,1,0)),1,0)</f>
        <v>0</v>
      </c>
      <c r="DO123" s="158">
        <f>IF(ISERROR(VLOOKUP(L123,Accueil!$W$17:$W$22,1,0)),1,0)</f>
        <v>0</v>
      </c>
      <c r="DP123" s="158">
        <f>IF(ISERROR(VLOOKUP(M123,Accueil!$W$17:$W$22,1,0)),1,0)</f>
        <v>0</v>
      </c>
      <c r="DQ123" s="158">
        <f>IF(ISERROR(VLOOKUP(N123,Accueil!$W$17:$W$22,1,0)),1,0)</f>
        <v>0</v>
      </c>
      <c r="DR123" s="158">
        <f>IF(ISERROR(VLOOKUP(O123,Accueil!$W$17:$W$22,1,0)),1,0)</f>
        <v>0</v>
      </c>
      <c r="DS123" s="158">
        <f>IF(ISERROR(VLOOKUP(P123,Accueil!$W$17:$W$22,1,0)),1,0)</f>
        <v>0</v>
      </c>
      <c r="DT123" s="158">
        <f>IF(ISERROR(VLOOKUP(Q123,Accueil!$W$17:$W$22,1,0)),1,0)</f>
        <v>0</v>
      </c>
      <c r="DU123" s="158">
        <f>IF(ISERROR(VLOOKUP(R123,Accueil!$W$17:$W$22,1,0)),1,0)</f>
        <v>0</v>
      </c>
      <c r="DV123" s="158">
        <f>IF(ISERROR(VLOOKUP(S123,Accueil!$W$17:$W$22,1,0)),1,0)</f>
        <v>0</v>
      </c>
      <c r="DW123" s="158">
        <f>IF(ISERROR(VLOOKUP(T123,Accueil!$W$17:$W$22,1,0)),1,0)</f>
        <v>0</v>
      </c>
      <c r="DX123" s="158">
        <f>IF(ISERROR(VLOOKUP(U123,Accueil!$W$17:$W$22,1,0)),1,0)</f>
        <v>0</v>
      </c>
      <c r="DY123" s="158">
        <f>IF(ISERROR(VLOOKUP(V123,Accueil!$W$17:$W$22,1,0)),1,0)</f>
        <v>0</v>
      </c>
      <c r="DZ123" s="158">
        <f>IF(ISERROR(VLOOKUP(W123,Accueil!$W$17:$W$22,1,0)),1,0)</f>
        <v>0</v>
      </c>
      <c r="EA123" s="158">
        <f>IF(ISERROR(VLOOKUP(X123,Accueil!$W$17:$W$22,1,0)),1,0)</f>
        <v>0</v>
      </c>
      <c r="EB123" s="158">
        <f>IF(ISERROR(VLOOKUP(Y123,Accueil!$W$17:$W$22,1,0)),1,0)</f>
        <v>0</v>
      </c>
      <c r="EC123" s="158">
        <f>IF(ISERROR(VLOOKUP(Z123,Accueil!$W$17:$W$22,1,0)),1,0)</f>
        <v>0</v>
      </c>
      <c r="ED123" s="158">
        <f>IF(ISERROR(VLOOKUP(AA123,Accueil!$W$17:$W$22,1,0)),1,0)</f>
        <v>0</v>
      </c>
      <c r="EE123" s="158">
        <f>IF(ISERROR(VLOOKUP(AB123,Accueil!$W$17:$W$22,1,0)),1,0)</f>
        <v>0</v>
      </c>
      <c r="EF123" s="158">
        <f>IF(ISERROR(VLOOKUP(AC123,Accueil!$W$17:$W$22,1,0)),1,0)</f>
        <v>0</v>
      </c>
      <c r="EG123" s="158">
        <f>IF(ISERROR(VLOOKUP(AD123,Accueil!$W$17:$W$22,1,0)),1,0)</f>
        <v>0</v>
      </c>
      <c r="EH123" s="158">
        <f>IF(ISERROR(VLOOKUP(AE123,Accueil!$W$17:$W$22,1,0)),1,0)</f>
        <v>0</v>
      </c>
      <c r="EI123" s="158">
        <f>IF(ISERROR(VLOOKUP(AF123,Accueil!$W$17:$W$22,1,0)),1,0)</f>
        <v>0</v>
      </c>
      <c r="EJ123" s="158">
        <f>IF(ISERROR(VLOOKUP(AG123,Accueil!$W$17:$W$22,1,0)),1,0)</f>
        <v>0</v>
      </c>
      <c r="EK123" s="158">
        <f>IF(ISERROR(VLOOKUP(AH123,Accueil!$W$17:$W$22,1,0)),1,0)</f>
        <v>0</v>
      </c>
      <c r="EL123" s="158">
        <f>IF(ISERROR(VLOOKUP(AI123,Accueil!$W$17:$W$22,1,0)),1,0)</f>
        <v>0</v>
      </c>
      <c r="EM123" s="158">
        <f>IF(ISERROR(VLOOKUP(AJ123,Accueil!$W$17:$W$22,1,0)),1,0)</f>
        <v>0</v>
      </c>
      <c r="EN123" s="158">
        <f>IF(ISERROR(VLOOKUP(AK123,Accueil!$W$17:$W$22,1,0)),1,0)</f>
        <v>0</v>
      </c>
      <c r="EO123" s="158">
        <f>IF(ISERROR(VLOOKUP(AL123,Accueil!$W$17:$W$22,1,0)),1,0)</f>
        <v>0</v>
      </c>
      <c r="EP123" s="158">
        <f>IF(ISERROR(VLOOKUP(AM123,Accueil!$W$17:$W$22,1,0)),1,0)</f>
        <v>0</v>
      </c>
      <c r="EQ123" s="158">
        <f>IF(ISERROR(VLOOKUP(AN123,Accueil!$W$17:$W$22,1,0)),1,0)</f>
        <v>0</v>
      </c>
      <c r="ER123" s="158">
        <f>IF(ISERROR(VLOOKUP(AO123,Accueil!$W$17:$W$22,1,0)),1,0)</f>
        <v>0</v>
      </c>
      <c r="ES123" s="158">
        <f>IF(ISERROR(VLOOKUP(AP123,Accueil!$W$17:$W$22,1,0)),1,0)</f>
        <v>0</v>
      </c>
      <c r="ET123" s="158">
        <f>IF(ISERROR(VLOOKUP(AQ123,Accueil!$W$17:$W$22,1,0)),1,0)</f>
        <v>0</v>
      </c>
      <c r="EU123" s="158">
        <f>IF(ISERROR(VLOOKUP(AR123,Accueil!$W$17:$W$22,1,0)),1,0)</f>
        <v>0</v>
      </c>
      <c r="EV123" s="158">
        <f>IF(ISERROR(VLOOKUP(AS123,Accueil!$W$17:$W$22,1,0)),1,0)</f>
        <v>0</v>
      </c>
      <c r="EW123" s="158">
        <f>IF(ISERROR(VLOOKUP(AT123,Accueil!$W$17:$W$22,1,0)),1,0)</f>
        <v>0</v>
      </c>
      <c r="EX123" s="158">
        <f>IF(ISERROR(VLOOKUP(AU123,Accueil!$W$17:$W$22,1,0)),1,0)</f>
        <v>0</v>
      </c>
      <c r="EY123" s="158">
        <f>IF(ISERROR(VLOOKUP(AV123,Accueil!$W$17:$W$22,1,0)),1,0)</f>
        <v>0</v>
      </c>
      <c r="EZ123" s="158">
        <f>IF(ISERROR(VLOOKUP(AW123,Accueil!$W$17:$W$22,1,0)),1,0)</f>
        <v>0</v>
      </c>
      <c r="FA123" s="158">
        <f>IF(ISERROR(VLOOKUP(AX123,Accueil!$W$17:$W$22,1,0)),1,0)</f>
        <v>0</v>
      </c>
      <c r="FB123" s="158">
        <f>IF(ISERROR(VLOOKUP(AY123,Accueil!$W$17:$W$22,1,0)),1,0)</f>
        <v>0</v>
      </c>
      <c r="FC123" s="158">
        <f>IF(ISERROR(VLOOKUP(AZ123,Accueil!$W$17:$W$22,1,0)),1,0)</f>
        <v>0</v>
      </c>
      <c r="FD123" s="158">
        <f>IF(ISERROR(VLOOKUP(BA123,Accueil!$W$17:$W$22,1,0)),1,0)</f>
        <v>0</v>
      </c>
      <c r="FE123" s="158">
        <f>IF(ISERROR(VLOOKUP(BB123,Accueil!$W$17:$W$22,1,0)),1,0)</f>
        <v>0</v>
      </c>
      <c r="FF123" s="158">
        <f>IF(ISERROR(VLOOKUP(BC123,Accueil!$W$17:$W$22,1,0)),1,0)</f>
        <v>0</v>
      </c>
      <c r="FG123" s="158">
        <f>IF(ISERROR(VLOOKUP(BD123,Accueil!$W$17:$W$22,1,0)),1,0)</f>
        <v>0</v>
      </c>
      <c r="FH123" s="158">
        <f>IF(ISERROR(VLOOKUP(BE123,Accueil!$W$17:$W$22,1,0)),1,0)</f>
        <v>0</v>
      </c>
      <c r="FI123" s="158">
        <f>IF(ISERROR(VLOOKUP(BF123,Accueil!$W$17:$W$22,1,0)),1,0)</f>
        <v>0</v>
      </c>
      <c r="FJ123" s="158">
        <f>IF(ISERROR(VLOOKUP(BG123,Accueil!$W$17:$W$22,1,0)),1,0)</f>
        <v>0</v>
      </c>
      <c r="FK123" s="158">
        <f>IF(ISERROR(VLOOKUP(BH123,Accueil!$W$17:$W$22,1,0)),1,0)</f>
        <v>0</v>
      </c>
      <c r="FL123" s="158">
        <f>IF(ISERROR(VLOOKUP(BI123,Accueil!$W$17:$W$22,1,0)),1,0)</f>
        <v>0</v>
      </c>
      <c r="FM123" s="158">
        <f>IF(ISERROR(VLOOKUP(BJ123,Accueil!$W$17:$W$22,1,0)),1,0)</f>
        <v>0</v>
      </c>
      <c r="FN123" s="158">
        <f>IF(ISERROR(VLOOKUP(BK123,Accueil!$W$17:$W$22,1,0)),1,0)</f>
        <v>0</v>
      </c>
      <c r="FO123" s="158">
        <f>IF(ISERROR(VLOOKUP(BL123,Accueil!$W$17:$W$22,1,0)),1,0)</f>
        <v>0</v>
      </c>
      <c r="FP123" s="158">
        <f>IF(ISERROR(VLOOKUP(BM123,Accueil!$W$17:$W$22,1,0)),1,0)</f>
        <v>0</v>
      </c>
      <c r="FQ123" s="158">
        <f>IF(ISERROR(VLOOKUP(BN123,Accueil!$W$17:$W$22,1,0)),1,0)</f>
        <v>0</v>
      </c>
      <c r="FR123" s="158">
        <f>IF(ISERROR(VLOOKUP(BO123,Accueil!$W$17:$W$22,1,0)),1,0)</f>
        <v>0</v>
      </c>
      <c r="FS123" s="158">
        <f>IF(ISERROR(VLOOKUP(BP123,Accueil!$W$17:$W$22,1,0)),1,0)</f>
        <v>0</v>
      </c>
      <c r="FT123" s="158">
        <f>IF(ISERROR(VLOOKUP(BQ123,Accueil!$W$17:$W$22,1,0)),1,0)</f>
        <v>0</v>
      </c>
      <c r="FU123" s="158">
        <f>IF(ISERROR(VLOOKUP(BR123,Accueil!$W$17:$W$22,1,0)),1,0)</f>
        <v>0</v>
      </c>
      <c r="FV123" s="158">
        <f>IF(ISERROR(VLOOKUP(BS123,Accueil!$W$17:$W$22,1,0)),1,0)</f>
        <v>0</v>
      </c>
      <c r="FW123" s="158">
        <f>IF(ISERROR(VLOOKUP(BT123,Accueil!$W$17:$W$22,1,0)),1,0)</f>
        <v>0</v>
      </c>
      <c r="FX123" s="158">
        <f>IF(ISERROR(VLOOKUP(BU123,Accueil!$W$17:$W$22,1,0)),1,0)</f>
        <v>0</v>
      </c>
      <c r="FY123" s="158">
        <f>IF(ISERROR(VLOOKUP(BV123,Accueil!$W$17:$W$22,1,0)),1,0)</f>
        <v>0</v>
      </c>
      <c r="FZ123" s="158">
        <f>IF(ISERROR(VLOOKUP(BW123,Accueil!$W$17:$W$22,1,0)),1,0)</f>
        <v>0</v>
      </c>
      <c r="GA123" s="158">
        <f>IF(ISERROR(VLOOKUP(BX123,Accueil!$W$17:$W$22,1,0)),1,0)</f>
        <v>0</v>
      </c>
      <c r="GB123" s="158">
        <f>IF(ISERROR(VLOOKUP(BY123,Accueil!$W$17:$W$22,1,0)),1,0)</f>
        <v>0</v>
      </c>
      <c r="GC123" s="158">
        <f>IF(ISERROR(VLOOKUP(BZ123,Accueil!$W$17:$W$22,1,0)),1,0)</f>
        <v>0</v>
      </c>
      <c r="GD123" s="158">
        <f>IF(ISERROR(VLOOKUP(CA123,Accueil!$W$17:$W$22,1,0)),1,0)</f>
        <v>0</v>
      </c>
      <c r="GE123" s="158">
        <f>IF(ISERROR(VLOOKUP(CB123,Accueil!$W$17:$W$22,1,0)),1,0)</f>
        <v>0</v>
      </c>
      <c r="GF123" s="158">
        <f>IF(ISERROR(VLOOKUP(CC123,Accueil!$W$17:$W$22,1,0)),1,0)</f>
        <v>0</v>
      </c>
      <c r="GG123" s="158">
        <f>IF(ISERROR(VLOOKUP(CD123,Accueil!$W$17:$W$22,1,0)),1,0)</f>
        <v>0</v>
      </c>
      <c r="GH123" s="158">
        <f>IF(ISERROR(VLOOKUP(CE123,Accueil!$W$17:$W$22,1,0)),1,0)</f>
        <v>0</v>
      </c>
      <c r="GI123" s="158">
        <f>IF(ISERROR(VLOOKUP(CF123,Accueil!$W$17:$W$22,1,0)),1,0)</f>
        <v>0</v>
      </c>
      <c r="GJ123" s="158">
        <f>IF(ISERROR(VLOOKUP(CG123,Accueil!$W$17:$W$22,1,0)),1,0)</f>
        <v>0</v>
      </c>
      <c r="GK123" s="158">
        <f>IF(ISERROR(VLOOKUP(CH123,Accueil!$W$17:$W$22,1,0)),1,0)</f>
        <v>0</v>
      </c>
      <c r="GL123" s="158">
        <f>IF(ISERROR(VLOOKUP(CI123,Accueil!$W$17:$W$22,1,0)),1,0)</f>
        <v>0</v>
      </c>
      <c r="GM123" s="158">
        <f>IF(ISERROR(VLOOKUP(CJ123,Accueil!$W$17:$W$22,1,0)),1,0)</f>
        <v>0</v>
      </c>
      <c r="GN123" s="158">
        <f>IF(ISERROR(VLOOKUP(CK123,Accueil!$W$17:$W$22,1,0)),1,0)</f>
        <v>0</v>
      </c>
      <c r="GO123" s="158">
        <f>IF(ISERROR(VLOOKUP(CL123,Accueil!$W$17:$W$22,1,0)),1,0)</f>
        <v>0</v>
      </c>
      <c r="GP123" s="158">
        <f>IF(ISERROR(VLOOKUP(CM123,Accueil!$W$17:$W$22,1,0)),1,0)</f>
        <v>0</v>
      </c>
      <c r="GQ123" s="158">
        <f>IF(ISERROR(VLOOKUP(CN123,Accueil!$W$17:$W$22,1,0)),1,0)</f>
        <v>0</v>
      </c>
      <c r="GR123" s="158">
        <f>IF(ISERROR(VLOOKUP(CO123,Accueil!$W$17:$W$22,1,0)),1,0)</f>
        <v>0</v>
      </c>
      <c r="GS123" s="158">
        <f>IF(ISERROR(VLOOKUP(CP123,Accueil!$W$17:$W$22,1,0)),1,0)</f>
        <v>0</v>
      </c>
      <c r="GT123" s="158">
        <f>IF(ISERROR(VLOOKUP(CQ123,Accueil!$W$17:$W$22,1,0)),1,0)</f>
        <v>0</v>
      </c>
      <c r="GU123" s="158">
        <f>IF(ISERROR(VLOOKUP(CR123,Accueil!$W$17:$W$22,1,0)),1,0)</f>
        <v>0</v>
      </c>
      <c r="GV123" s="158">
        <f>IF(ISERROR(VLOOKUP(CS123,Accueil!$W$17:$W$22,1,0)),1,0)</f>
        <v>0</v>
      </c>
      <c r="GW123" s="158">
        <f>IF(ISERROR(VLOOKUP(CT123,Accueil!$W$17:$W$22,1,0)),1,0)</f>
        <v>0</v>
      </c>
      <c r="GX123" s="158">
        <f>IF(ISERROR(VLOOKUP(CU123,Accueil!$W$17:$W$22,1,0)),1,0)</f>
        <v>0</v>
      </c>
      <c r="GY123" s="158">
        <f>IF(ISERROR(VLOOKUP(CV123,Accueil!$W$17:$W$22,1,0)),1,0)</f>
        <v>0</v>
      </c>
      <c r="GZ123" s="158">
        <f>IF(ISERROR(VLOOKUP(CW123,Accueil!$W$17:$W$22,1,0)),1,0)</f>
        <v>0</v>
      </c>
      <c r="HA123" s="158">
        <f>IF(ISERROR(VLOOKUP(CX123,Accueil!$W$17:$W$22,1,0)),1,0)</f>
        <v>0</v>
      </c>
      <c r="HB123" s="158">
        <f>IF(ISERROR(VLOOKUP(CY123,Accueil!$W$17:$W$22,1,0)),1,0)</f>
        <v>0</v>
      </c>
      <c r="HC123" s="158">
        <f>IF(ISERROR(VLOOKUP(CZ123,Accueil!$W$17:$W$22,1,0)),1,0)</f>
        <v>0</v>
      </c>
      <c r="HD123" s="158">
        <f>IF(ISERROR(VLOOKUP(DA123,Accueil!$W$17:$W$22,1,0)),1,0)</f>
        <v>0</v>
      </c>
    </row>
    <row r="124" spans="1:212" ht="12.75" customHeight="1">
      <c r="A124" s="360"/>
      <c r="B124" s="12">
        <v>116</v>
      </c>
      <c r="C124" s="26" t="str">
        <f>IF(Accueil!E128="","",Accueil!E128)</f>
        <v/>
      </c>
      <c r="D124" s="27" t="str">
        <f>IF(Accueil!F128="","",Accueil!F128)</f>
        <v/>
      </c>
      <c r="E124" s="83" t="str">
        <f t="shared" si="10"/>
        <v/>
      </c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244"/>
      <c r="AM124" s="244"/>
      <c r="AN124" s="244"/>
      <c r="AO124" s="244"/>
      <c r="AP124" s="244"/>
      <c r="AQ124" s="244"/>
      <c r="AR124" s="244"/>
      <c r="AS124" s="244"/>
      <c r="AT124" s="244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12">
        <v>116</v>
      </c>
      <c r="DC124" s="11" t="str">
        <f>IF(D124="","",COUNTIF(F124:DA124,Accueil!$AB$28)&amp;" / "&amp;COUNTIF($F$8:$DA$8,"&gt;0")-(COUNTIF(F124:DA124,Accueil!$AG$26)))</f>
        <v/>
      </c>
      <c r="DD124" s="110" t="str">
        <f>IF(D124="","",COUNTIF(F124:DA124,Accueil!$AB$26))</f>
        <v/>
      </c>
      <c r="DE124" s="110" t="str">
        <f>IF(D124="","",IF(COUNTIF($F$8:$DA$8,"&gt;=0")-(COUNTIF(G124:DB124,Accueil!$AG$26))&lt;0,0,COUNTIF($F$8:$DA$8,"&gt;=0")-(COUNTIF(G124:DB124,Accueil!$AG$26))))</f>
        <v/>
      </c>
      <c r="DF124" s="11" t="str">
        <f t="shared" si="11"/>
        <v/>
      </c>
      <c r="DG124" s="29" t="str">
        <f t="shared" si="12"/>
        <v/>
      </c>
      <c r="DH124" s="158">
        <f t="shared" si="13"/>
        <v>0</v>
      </c>
      <c r="DI124" s="158">
        <f>IF(ISERROR(VLOOKUP(F124,Accueil!$W$17:$W$22,1,0)),1,0)</f>
        <v>0</v>
      </c>
      <c r="DJ124" s="158">
        <f>IF(ISERROR(VLOOKUP(G124,Accueil!$W$17:$W$22,1,0)),1,0)</f>
        <v>0</v>
      </c>
      <c r="DK124" s="158">
        <f>IF(ISERROR(VLOOKUP(H124,Accueil!$W$17:$W$22,1,0)),1,0)</f>
        <v>0</v>
      </c>
      <c r="DL124" s="158">
        <f>IF(ISERROR(VLOOKUP(I124,Accueil!$W$17:$W$22,1,0)),1,0)</f>
        <v>0</v>
      </c>
      <c r="DM124" s="158">
        <f>IF(ISERROR(VLOOKUP(J124,Accueil!$W$17:$W$22,1,0)),1,0)</f>
        <v>0</v>
      </c>
      <c r="DN124" s="158">
        <f>IF(ISERROR(VLOOKUP(K124,Accueil!$W$17:$W$22,1,0)),1,0)</f>
        <v>0</v>
      </c>
      <c r="DO124" s="158">
        <f>IF(ISERROR(VLOOKUP(L124,Accueil!$W$17:$W$22,1,0)),1,0)</f>
        <v>0</v>
      </c>
      <c r="DP124" s="158">
        <f>IF(ISERROR(VLOOKUP(M124,Accueil!$W$17:$W$22,1,0)),1,0)</f>
        <v>0</v>
      </c>
      <c r="DQ124" s="158">
        <f>IF(ISERROR(VLOOKUP(N124,Accueil!$W$17:$W$22,1,0)),1,0)</f>
        <v>0</v>
      </c>
      <c r="DR124" s="158">
        <f>IF(ISERROR(VLOOKUP(O124,Accueil!$W$17:$W$22,1,0)),1,0)</f>
        <v>0</v>
      </c>
      <c r="DS124" s="158">
        <f>IF(ISERROR(VLOOKUP(P124,Accueil!$W$17:$W$22,1,0)),1,0)</f>
        <v>0</v>
      </c>
      <c r="DT124" s="158">
        <f>IF(ISERROR(VLOOKUP(Q124,Accueil!$W$17:$W$22,1,0)),1,0)</f>
        <v>0</v>
      </c>
      <c r="DU124" s="158">
        <f>IF(ISERROR(VLOOKUP(R124,Accueil!$W$17:$W$22,1,0)),1,0)</f>
        <v>0</v>
      </c>
      <c r="DV124" s="158">
        <f>IF(ISERROR(VLOOKUP(S124,Accueil!$W$17:$W$22,1,0)),1,0)</f>
        <v>0</v>
      </c>
      <c r="DW124" s="158">
        <f>IF(ISERROR(VLOOKUP(T124,Accueil!$W$17:$W$22,1,0)),1,0)</f>
        <v>0</v>
      </c>
      <c r="DX124" s="158">
        <f>IF(ISERROR(VLOOKUP(U124,Accueil!$W$17:$W$22,1,0)),1,0)</f>
        <v>0</v>
      </c>
      <c r="DY124" s="158">
        <f>IF(ISERROR(VLOOKUP(V124,Accueil!$W$17:$W$22,1,0)),1,0)</f>
        <v>0</v>
      </c>
      <c r="DZ124" s="158">
        <f>IF(ISERROR(VLOOKUP(W124,Accueil!$W$17:$W$22,1,0)),1,0)</f>
        <v>0</v>
      </c>
      <c r="EA124" s="158">
        <f>IF(ISERROR(VLOOKUP(X124,Accueil!$W$17:$W$22,1,0)),1,0)</f>
        <v>0</v>
      </c>
      <c r="EB124" s="158">
        <f>IF(ISERROR(VLOOKUP(Y124,Accueil!$W$17:$W$22,1,0)),1,0)</f>
        <v>0</v>
      </c>
      <c r="EC124" s="158">
        <f>IF(ISERROR(VLOOKUP(Z124,Accueil!$W$17:$W$22,1,0)),1,0)</f>
        <v>0</v>
      </c>
      <c r="ED124" s="158">
        <f>IF(ISERROR(VLOOKUP(AA124,Accueil!$W$17:$W$22,1,0)),1,0)</f>
        <v>0</v>
      </c>
      <c r="EE124" s="158">
        <f>IF(ISERROR(VLOOKUP(AB124,Accueil!$W$17:$W$22,1,0)),1,0)</f>
        <v>0</v>
      </c>
      <c r="EF124" s="158">
        <f>IF(ISERROR(VLOOKUP(AC124,Accueil!$W$17:$W$22,1,0)),1,0)</f>
        <v>0</v>
      </c>
      <c r="EG124" s="158">
        <f>IF(ISERROR(VLOOKUP(AD124,Accueil!$W$17:$W$22,1,0)),1,0)</f>
        <v>0</v>
      </c>
      <c r="EH124" s="158">
        <f>IF(ISERROR(VLOOKUP(AE124,Accueil!$W$17:$W$22,1,0)),1,0)</f>
        <v>0</v>
      </c>
      <c r="EI124" s="158">
        <f>IF(ISERROR(VLOOKUP(AF124,Accueil!$W$17:$W$22,1,0)),1,0)</f>
        <v>0</v>
      </c>
      <c r="EJ124" s="158">
        <f>IF(ISERROR(VLOOKUP(AG124,Accueil!$W$17:$W$22,1,0)),1,0)</f>
        <v>0</v>
      </c>
      <c r="EK124" s="158">
        <f>IF(ISERROR(VLOOKUP(AH124,Accueil!$W$17:$W$22,1,0)),1,0)</f>
        <v>0</v>
      </c>
      <c r="EL124" s="158">
        <f>IF(ISERROR(VLOOKUP(AI124,Accueil!$W$17:$W$22,1,0)),1,0)</f>
        <v>0</v>
      </c>
      <c r="EM124" s="158">
        <f>IF(ISERROR(VLOOKUP(AJ124,Accueil!$W$17:$W$22,1,0)),1,0)</f>
        <v>0</v>
      </c>
      <c r="EN124" s="158">
        <f>IF(ISERROR(VLOOKUP(AK124,Accueil!$W$17:$W$22,1,0)),1,0)</f>
        <v>0</v>
      </c>
      <c r="EO124" s="158">
        <f>IF(ISERROR(VLOOKUP(AL124,Accueil!$W$17:$W$22,1,0)),1,0)</f>
        <v>0</v>
      </c>
      <c r="EP124" s="158">
        <f>IF(ISERROR(VLOOKUP(AM124,Accueil!$W$17:$W$22,1,0)),1,0)</f>
        <v>0</v>
      </c>
      <c r="EQ124" s="158">
        <f>IF(ISERROR(VLOOKUP(AN124,Accueil!$W$17:$W$22,1,0)),1,0)</f>
        <v>0</v>
      </c>
      <c r="ER124" s="158">
        <f>IF(ISERROR(VLOOKUP(AO124,Accueil!$W$17:$W$22,1,0)),1,0)</f>
        <v>0</v>
      </c>
      <c r="ES124" s="158">
        <f>IF(ISERROR(VLOOKUP(AP124,Accueil!$W$17:$W$22,1,0)),1,0)</f>
        <v>0</v>
      </c>
      <c r="ET124" s="158">
        <f>IF(ISERROR(VLOOKUP(AQ124,Accueil!$W$17:$W$22,1,0)),1,0)</f>
        <v>0</v>
      </c>
      <c r="EU124" s="158">
        <f>IF(ISERROR(VLOOKUP(AR124,Accueil!$W$17:$W$22,1,0)),1,0)</f>
        <v>0</v>
      </c>
      <c r="EV124" s="158">
        <f>IF(ISERROR(VLOOKUP(AS124,Accueil!$W$17:$W$22,1,0)),1,0)</f>
        <v>0</v>
      </c>
      <c r="EW124" s="158">
        <f>IF(ISERROR(VLOOKUP(AT124,Accueil!$W$17:$W$22,1,0)),1,0)</f>
        <v>0</v>
      </c>
      <c r="EX124" s="158">
        <f>IF(ISERROR(VLOOKUP(AU124,Accueil!$W$17:$W$22,1,0)),1,0)</f>
        <v>0</v>
      </c>
      <c r="EY124" s="158">
        <f>IF(ISERROR(VLOOKUP(AV124,Accueil!$W$17:$W$22,1,0)),1,0)</f>
        <v>0</v>
      </c>
      <c r="EZ124" s="158">
        <f>IF(ISERROR(VLOOKUP(AW124,Accueil!$W$17:$W$22,1,0)),1,0)</f>
        <v>0</v>
      </c>
      <c r="FA124" s="158">
        <f>IF(ISERROR(VLOOKUP(AX124,Accueil!$W$17:$W$22,1,0)),1,0)</f>
        <v>0</v>
      </c>
      <c r="FB124" s="158">
        <f>IF(ISERROR(VLOOKUP(AY124,Accueil!$W$17:$W$22,1,0)),1,0)</f>
        <v>0</v>
      </c>
      <c r="FC124" s="158">
        <f>IF(ISERROR(VLOOKUP(AZ124,Accueil!$W$17:$W$22,1,0)),1,0)</f>
        <v>0</v>
      </c>
      <c r="FD124" s="158">
        <f>IF(ISERROR(VLOOKUP(BA124,Accueil!$W$17:$W$22,1,0)),1,0)</f>
        <v>0</v>
      </c>
      <c r="FE124" s="158">
        <f>IF(ISERROR(VLOOKUP(BB124,Accueil!$W$17:$W$22,1,0)),1,0)</f>
        <v>0</v>
      </c>
      <c r="FF124" s="158">
        <f>IF(ISERROR(VLOOKUP(BC124,Accueil!$W$17:$W$22,1,0)),1,0)</f>
        <v>0</v>
      </c>
      <c r="FG124" s="158">
        <f>IF(ISERROR(VLOOKUP(BD124,Accueil!$W$17:$W$22,1,0)),1,0)</f>
        <v>0</v>
      </c>
      <c r="FH124" s="158">
        <f>IF(ISERROR(VLOOKUP(BE124,Accueil!$W$17:$W$22,1,0)),1,0)</f>
        <v>0</v>
      </c>
      <c r="FI124" s="158">
        <f>IF(ISERROR(VLOOKUP(BF124,Accueil!$W$17:$W$22,1,0)),1,0)</f>
        <v>0</v>
      </c>
      <c r="FJ124" s="158">
        <f>IF(ISERROR(VLOOKUP(BG124,Accueil!$W$17:$W$22,1,0)),1,0)</f>
        <v>0</v>
      </c>
      <c r="FK124" s="158">
        <f>IF(ISERROR(VLOOKUP(BH124,Accueil!$W$17:$W$22,1,0)),1,0)</f>
        <v>0</v>
      </c>
      <c r="FL124" s="158">
        <f>IF(ISERROR(VLOOKUP(BI124,Accueil!$W$17:$W$22,1,0)),1,0)</f>
        <v>0</v>
      </c>
      <c r="FM124" s="158">
        <f>IF(ISERROR(VLOOKUP(BJ124,Accueil!$W$17:$W$22,1,0)),1,0)</f>
        <v>0</v>
      </c>
      <c r="FN124" s="158">
        <f>IF(ISERROR(VLOOKUP(BK124,Accueil!$W$17:$W$22,1,0)),1,0)</f>
        <v>0</v>
      </c>
      <c r="FO124" s="158">
        <f>IF(ISERROR(VLOOKUP(BL124,Accueil!$W$17:$W$22,1,0)),1,0)</f>
        <v>0</v>
      </c>
      <c r="FP124" s="158">
        <f>IF(ISERROR(VLOOKUP(BM124,Accueil!$W$17:$W$22,1,0)),1,0)</f>
        <v>0</v>
      </c>
      <c r="FQ124" s="158">
        <f>IF(ISERROR(VLOOKUP(BN124,Accueil!$W$17:$W$22,1,0)),1,0)</f>
        <v>0</v>
      </c>
      <c r="FR124" s="158">
        <f>IF(ISERROR(VLOOKUP(BO124,Accueil!$W$17:$W$22,1,0)),1,0)</f>
        <v>0</v>
      </c>
      <c r="FS124" s="158">
        <f>IF(ISERROR(VLOOKUP(BP124,Accueil!$W$17:$W$22,1,0)),1,0)</f>
        <v>0</v>
      </c>
      <c r="FT124" s="158">
        <f>IF(ISERROR(VLOOKUP(BQ124,Accueil!$W$17:$W$22,1,0)),1,0)</f>
        <v>0</v>
      </c>
      <c r="FU124" s="158">
        <f>IF(ISERROR(VLOOKUP(BR124,Accueil!$W$17:$W$22,1,0)),1,0)</f>
        <v>0</v>
      </c>
      <c r="FV124" s="158">
        <f>IF(ISERROR(VLOOKUP(BS124,Accueil!$W$17:$W$22,1,0)),1,0)</f>
        <v>0</v>
      </c>
      <c r="FW124" s="158">
        <f>IF(ISERROR(VLOOKUP(BT124,Accueil!$W$17:$W$22,1,0)),1,0)</f>
        <v>0</v>
      </c>
      <c r="FX124" s="158">
        <f>IF(ISERROR(VLOOKUP(BU124,Accueil!$W$17:$W$22,1,0)),1,0)</f>
        <v>0</v>
      </c>
      <c r="FY124" s="158">
        <f>IF(ISERROR(VLOOKUP(BV124,Accueil!$W$17:$W$22,1,0)),1,0)</f>
        <v>0</v>
      </c>
      <c r="FZ124" s="158">
        <f>IF(ISERROR(VLOOKUP(BW124,Accueil!$W$17:$W$22,1,0)),1,0)</f>
        <v>0</v>
      </c>
      <c r="GA124" s="158">
        <f>IF(ISERROR(VLOOKUP(BX124,Accueil!$W$17:$W$22,1,0)),1,0)</f>
        <v>0</v>
      </c>
      <c r="GB124" s="158">
        <f>IF(ISERROR(VLOOKUP(BY124,Accueil!$W$17:$W$22,1,0)),1,0)</f>
        <v>0</v>
      </c>
      <c r="GC124" s="158">
        <f>IF(ISERROR(VLOOKUP(BZ124,Accueil!$W$17:$W$22,1,0)),1,0)</f>
        <v>0</v>
      </c>
      <c r="GD124" s="158">
        <f>IF(ISERROR(VLOOKUP(CA124,Accueil!$W$17:$W$22,1,0)),1,0)</f>
        <v>0</v>
      </c>
      <c r="GE124" s="158">
        <f>IF(ISERROR(VLOOKUP(CB124,Accueil!$W$17:$W$22,1,0)),1,0)</f>
        <v>0</v>
      </c>
      <c r="GF124" s="158">
        <f>IF(ISERROR(VLOOKUP(CC124,Accueil!$W$17:$W$22,1,0)),1,0)</f>
        <v>0</v>
      </c>
      <c r="GG124" s="158">
        <f>IF(ISERROR(VLOOKUP(CD124,Accueil!$W$17:$W$22,1,0)),1,0)</f>
        <v>0</v>
      </c>
      <c r="GH124" s="158">
        <f>IF(ISERROR(VLOOKUP(CE124,Accueil!$W$17:$W$22,1,0)),1,0)</f>
        <v>0</v>
      </c>
      <c r="GI124" s="158">
        <f>IF(ISERROR(VLOOKUP(CF124,Accueil!$W$17:$W$22,1,0)),1,0)</f>
        <v>0</v>
      </c>
      <c r="GJ124" s="158">
        <f>IF(ISERROR(VLOOKUP(CG124,Accueil!$W$17:$W$22,1,0)),1,0)</f>
        <v>0</v>
      </c>
      <c r="GK124" s="158">
        <f>IF(ISERROR(VLOOKUP(CH124,Accueil!$W$17:$W$22,1,0)),1,0)</f>
        <v>0</v>
      </c>
      <c r="GL124" s="158">
        <f>IF(ISERROR(VLOOKUP(CI124,Accueil!$W$17:$W$22,1,0)),1,0)</f>
        <v>0</v>
      </c>
      <c r="GM124" s="158">
        <f>IF(ISERROR(VLOOKUP(CJ124,Accueil!$W$17:$W$22,1,0)),1,0)</f>
        <v>0</v>
      </c>
      <c r="GN124" s="158">
        <f>IF(ISERROR(VLOOKUP(CK124,Accueil!$W$17:$W$22,1,0)),1,0)</f>
        <v>0</v>
      </c>
      <c r="GO124" s="158">
        <f>IF(ISERROR(VLOOKUP(CL124,Accueil!$W$17:$W$22,1,0)),1,0)</f>
        <v>0</v>
      </c>
      <c r="GP124" s="158">
        <f>IF(ISERROR(VLOOKUP(CM124,Accueil!$W$17:$W$22,1,0)),1,0)</f>
        <v>0</v>
      </c>
      <c r="GQ124" s="158">
        <f>IF(ISERROR(VLOOKUP(CN124,Accueil!$W$17:$W$22,1,0)),1,0)</f>
        <v>0</v>
      </c>
      <c r="GR124" s="158">
        <f>IF(ISERROR(VLOOKUP(CO124,Accueil!$W$17:$W$22,1,0)),1,0)</f>
        <v>0</v>
      </c>
      <c r="GS124" s="158">
        <f>IF(ISERROR(VLOOKUP(CP124,Accueil!$W$17:$W$22,1,0)),1,0)</f>
        <v>0</v>
      </c>
      <c r="GT124" s="158">
        <f>IF(ISERROR(VLOOKUP(CQ124,Accueil!$W$17:$W$22,1,0)),1,0)</f>
        <v>0</v>
      </c>
      <c r="GU124" s="158">
        <f>IF(ISERROR(VLOOKUP(CR124,Accueil!$W$17:$W$22,1,0)),1,0)</f>
        <v>0</v>
      </c>
      <c r="GV124" s="158">
        <f>IF(ISERROR(VLOOKUP(CS124,Accueil!$W$17:$W$22,1,0)),1,0)</f>
        <v>0</v>
      </c>
      <c r="GW124" s="158">
        <f>IF(ISERROR(VLOOKUP(CT124,Accueil!$W$17:$W$22,1,0)),1,0)</f>
        <v>0</v>
      </c>
      <c r="GX124" s="158">
        <f>IF(ISERROR(VLOOKUP(CU124,Accueil!$W$17:$W$22,1,0)),1,0)</f>
        <v>0</v>
      </c>
      <c r="GY124" s="158">
        <f>IF(ISERROR(VLOOKUP(CV124,Accueil!$W$17:$W$22,1,0)),1,0)</f>
        <v>0</v>
      </c>
      <c r="GZ124" s="158">
        <f>IF(ISERROR(VLOOKUP(CW124,Accueil!$W$17:$W$22,1,0)),1,0)</f>
        <v>0</v>
      </c>
      <c r="HA124" s="158">
        <f>IF(ISERROR(VLOOKUP(CX124,Accueil!$W$17:$W$22,1,0)),1,0)</f>
        <v>0</v>
      </c>
      <c r="HB124" s="158">
        <f>IF(ISERROR(VLOOKUP(CY124,Accueil!$W$17:$W$22,1,0)),1,0)</f>
        <v>0</v>
      </c>
      <c r="HC124" s="158">
        <f>IF(ISERROR(VLOOKUP(CZ124,Accueil!$W$17:$W$22,1,0)),1,0)</f>
        <v>0</v>
      </c>
      <c r="HD124" s="158">
        <f>IF(ISERROR(VLOOKUP(DA124,Accueil!$W$17:$W$22,1,0)),1,0)</f>
        <v>0</v>
      </c>
    </row>
    <row r="125" spans="1:212" ht="12.75" customHeight="1">
      <c r="A125" s="360"/>
      <c r="B125" s="12">
        <v>117</v>
      </c>
      <c r="C125" s="26" t="str">
        <f>IF(Accueil!E129="","",Accueil!E129)</f>
        <v/>
      </c>
      <c r="D125" s="27" t="str">
        <f>IF(Accueil!F129="","",Accueil!F129)</f>
        <v/>
      </c>
      <c r="E125" s="83" t="str">
        <f t="shared" si="10"/>
        <v/>
      </c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/>
      <c r="AP125" s="244"/>
      <c r="AQ125" s="244"/>
      <c r="AR125" s="244"/>
      <c r="AS125" s="244"/>
      <c r="AT125" s="244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12">
        <v>117</v>
      </c>
      <c r="DC125" s="11" t="str">
        <f>IF(D125="","",COUNTIF(F125:DA125,Accueil!$AB$28)&amp;" / "&amp;COUNTIF($F$8:$DA$8,"&gt;0")-(COUNTIF(F125:DA125,Accueil!$AG$26)))</f>
        <v/>
      </c>
      <c r="DD125" s="110" t="str">
        <f>IF(D125="","",COUNTIF(F125:DA125,Accueil!$AB$26))</f>
        <v/>
      </c>
      <c r="DE125" s="110" t="str">
        <f>IF(D125="","",IF(COUNTIF($F$8:$DA$8,"&gt;=0")-(COUNTIF(G125:DB125,Accueil!$AG$26))&lt;0,0,COUNTIF($F$8:$DA$8,"&gt;=0")-(COUNTIF(G125:DB125,Accueil!$AG$26))))</f>
        <v/>
      </c>
      <c r="DF125" s="11" t="str">
        <f t="shared" si="11"/>
        <v/>
      </c>
      <c r="DG125" s="29" t="str">
        <f t="shared" si="12"/>
        <v/>
      </c>
      <c r="DH125" s="158">
        <f t="shared" si="13"/>
        <v>0</v>
      </c>
      <c r="DI125" s="158">
        <f>IF(ISERROR(VLOOKUP(F125,Accueil!$W$17:$W$22,1,0)),1,0)</f>
        <v>0</v>
      </c>
      <c r="DJ125" s="158">
        <f>IF(ISERROR(VLOOKUP(G125,Accueil!$W$17:$W$22,1,0)),1,0)</f>
        <v>0</v>
      </c>
      <c r="DK125" s="158">
        <f>IF(ISERROR(VLOOKUP(H125,Accueil!$W$17:$W$22,1,0)),1,0)</f>
        <v>0</v>
      </c>
      <c r="DL125" s="158">
        <f>IF(ISERROR(VLOOKUP(I125,Accueil!$W$17:$W$22,1,0)),1,0)</f>
        <v>0</v>
      </c>
      <c r="DM125" s="158">
        <f>IF(ISERROR(VLOOKUP(J125,Accueil!$W$17:$W$22,1,0)),1,0)</f>
        <v>0</v>
      </c>
      <c r="DN125" s="158">
        <f>IF(ISERROR(VLOOKUP(K125,Accueil!$W$17:$W$22,1,0)),1,0)</f>
        <v>0</v>
      </c>
      <c r="DO125" s="158">
        <f>IF(ISERROR(VLOOKUP(L125,Accueil!$W$17:$W$22,1,0)),1,0)</f>
        <v>0</v>
      </c>
      <c r="DP125" s="158">
        <f>IF(ISERROR(VLOOKUP(M125,Accueil!$W$17:$W$22,1,0)),1,0)</f>
        <v>0</v>
      </c>
      <c r="DQ125" s="158">
        <f>IF(ISERROR(VLOOKUP(N125,Accueil!$W$17:$W$22,1,0)),1,0)</f>
        <v>0</v>
      </c>
      <c r="DR125" s="158">
        <f>IF(ISERROR(VLOOKUP(O125,Accueil!$W$17:$W$22,1,0)),1,0)</f>
        <v>0</v>
      </c>
      <c r="DS125" s="158">
        <f>IF(ISERROR(VLOOKUP(P125,Accueil!$W$17:$W$22,1,0)),1,0)</f>
        <v>0</v>
      </c>
      <c r="DT125" s="158">
        <f>IF(ISERROR(VLOOKUP(Q125,Accueil!$W$17:$W$22,1,0)),1,0)</f>
        <v>0</v>
      </c>
      <c r="DU125" s="158">
        <f>IF(ISERROR(VLOOKUP(R125,Accueil!$W$17:$W$22,1,0)),1,0)</f>
        <v>0</v>
      </c>
      <c r="DV125" s="158">
        <f>IF(ISERROR(VLOOKUP(S125,Accueil!$W$17:$W$22,1,0)),1,0)</f>
        <v>0</v>
      </c>
      <c r="DW125" s="158">
        <f>IF(ISERROR(VLOOKUP(T125,Accueil!$W$17:$W$22,1,0)),1,0)</f>
        <v>0</v>
      </c>
      <c r="DX125" s="158">
        <f>IF(ISERROR(VLOOKUP(U125,Accueil!$W$17:$W$22,1,0)),1,0)</f>
        <v>0</v>
      </c>
      <c r="DY125" s="158">
        <f>IF(ISERROR(VLOOKUP(V125,Accueil!$W$17:$W$22,1,0)),1,0)</f>
        <v>0</v>
      </c>
      <c r="DZ125" s="158">
        <f>IF(ISERROR(VLOOKUP(W125,Accueil!$W$17:$W$22,1,0)),1,0)</f>
        <v>0</v>
      </c>
      <c r="EA125" s="158">
        <f>IF(ISERROR(VLOOKUP(X125,Accueil!$W$17:$W$22,1,0)),1,0)</f>
        <v>0</v>
      </c>
      <c r="EB125" s="158">
        <f>IF(ISERROR(VLOOKUP(Y125,Accueil!$W$17:$W$22,1,0)),1,0)</f>
        <v>0</v>
      </c>
      <c r="EC125" s="158">
        <f>IF(ISERROR(VLOOKUP(Z125,Accueil!$W$17:$W$22,1,0)),1,0)</f>
        <v>0</v>
      </c>
      <c r="ED125" s="158">
        <f>IF(ISERROR(VLOOKUP(AA125,Accueil!$W$17:$W$22,1,0)),1,0)</f>
        <v>0</v>
      </c>
      <c r="EE125" s="158">
        <f>IF(ISERROR(VLOOKUP(AB125,Accueil!$W$17:$W$22,1,0)),1,0)</f>
        <v>0</v>
      </c>
      <c r="EF125" s="158">
        <f>IF(ISERROR(VLOOKUP(AC125,Accueil!$W$17:$W$22,1,0)),1,0)</f>
        <v>0</v>
      </c>
      <c r="EG125" s="158">
        <f>IF(ISERROR(VLOOKUP(AD125,Accueil!$W$17:$W$22,1,0)),1,0)</f>
        <v>0</v>
      </c>
      <c r="EH125" s="158">
        <f>IF(ISERROR(VLOOKUP(AE125,Accueil!$W$17:$W$22,1,0)),1,0)</f>
        <v>0</v>
      </c>
      <c r="EI125" s="158">
        <f>IF(ISERROR(VLOOKUP(AF125,Accueil!$W$17:$W$22,1,0)),1,0)</f>
        <v>0</v>
      </c>
      <c r="EJ125" s="158">
        <f>IF(ISERROR(VLOOKUP(AG125,Accueil!$W$17:$W$22,1,0)),1,0)</f>
        <v>0</v>
      </c>
      <c r="EK125" s="158">
        <f>IF(ISERROR(VLOOKUP(AH125,Accueil!$W$17:$W$22,1,0)),1,0)</f>
        <v>0</v>
      </c>
      <c r="EL125" s="158">
        <f>IF(ISERROR(VLOOKUP(AI125,Accueil!$W$17:$W$22,1,0)),1,0)</f>
        <v>0</v>
      </c>
      <c r="EM125" s="158">
        <f>IF(ISERROR(VLOOKUP(AJ125,Accueil!$W$17:$W$22,1,0)),1,0)</f>
        <v>0</v>
      </c>
      <c r="EN125" s="158">
        <f>IF(ISERROR(VLOOKUP(AK125,Accueil!$W$17:$W$22,1,0)),1,0)</f>
        <v>0</v>
      </c>
      <c r="EO125" s="158">
        <f>IF(ISERROR(VLOOKUP(AL125,Accueil!$W$17:$W$22,1,0)),1,0)</f>
        <v>0</v>
      </c>
      <c r="EP125" s="158">
        <f>IF(ISERROR(VLOOKUP(AM125,Accueil!$W$17:$W$22,1,0)),1,0)</f>
        <v>0</v>
      </c>
      <c r="EQ125" s="158">
        <f>IF(ISERROR(VLOOKUP(AN125,Accueil!$W$17:$W$22,1,0)),1,0)</f>
        <v>0</v>
      </c>
      <c r="ER125" s="158">
        <f>IF(ISERROR(VLOOKUP(AO125,Accueil!$W$17:$W$22,1,0)),1,0)</f>
        <v>0</v>
      </c>
      <c r="ES125" s="158">
        <f>IF(ISERROR(VLOOKUP(AP125,Accueil!$W$17:$W$22,1,0)),1,0)</f>
        <v>0</v>
      </c>
      <c r="ET125" s="158">
        <f>IF(ISERROR(VLOOKUP(AQ125,Accueil!$W$17:$W$22,1,0)),1,0)</f>
        <v>0</v>
      </c>
      <c r="EU125" s="158">
        <f>IF(ISERROR(VLOOKUP(AR125,Accueil!$W$17:$W$22,1,0)),1,0)</f>
        <v>0</v>
      </c>
      <c r="EV125" s="158">
        <f>IF(ISERROR(VLOOKUP(AS125,Accueil!$W$17:$W$22,1,0)),1,0)</f>
        <v>0</v>
      </c>
      <c r="EW125" s="158">
        <f>IF(ISERROR(VLOOKUP(AT125,Accueil!$W$17:$W$22,1,0)),1,0)</f>
        <v>0</v>
      </c>
      <c r="EX125" s="158">
        <f>IF(ISERROR(VLOOKUP(AU125,Accueil!$W$17:$W$22,1,0)),1,0)</f>
        <v>0</v>
      </c>
      <c r="EY125" s="158">
        <f>IF(ISERROR(VLOOKUP(AV125,Accueil!$W$17:$W$22,1,0)),1,0)</f>
        <v>0</v>
      </c>
      <c r="EZ125" s="158">
        <f>IF(ISERROR(VLOOKUP(AW125,Accueil!$W$17:$W$22,1,0)),1,0)</f>
        <v>0</v>
      </c>
      <c r="FA125" s="158">
        <f>IF(ISERROR(VLOOKUP(AX125,Accueil!$W$17:$W$22,1,0)),1,0)</f>
        <v>0</v>
      </c>
      <c r="FB125" s="158">
        <f>IF(ISERROR(VLOOKUP(AY125,Accueil!$W$17:$W$22,1,0)),1,0)</f>
        <v>0</v>
      </c>
      <c r="FC125" s="158">
        <f>IF(ISERROR(VLOOKUP(AZ125,Accueil!$W$17:$W$22,1,0)),1,0)</f>
        <v>0</v>
      </c>
      <c r="FD125" s="158">
        <f>IF(ISERROR(VLOOKUP(BA125,Accueil!$W$17:$W$22,1,0)),1,0)</f>
        <v>0</v>
      </c>
      <c r="FE125" s="158">
        <f>IF(ISERROR(VLOOKUP(BB125,Accueil!$W$17:$W$22,1,0)),1,0)</f>
        <v>0</v>
      </c>
      <c r="FF125" s="158">
        <f>IF(ISERROR(VLOOKUP(BC125,Accueil!$W$17:$W$22,1,0)),1,0)</f>
        <v>0</v>
      </c>
      <c r="FG125" s="158">
        <f>IF(ISERROR(VLOOKUP(BD125,Accueil!$W$17:$W$22,1,0)),1,0)</f>
        <v>0</v>
      </c>
      <c r="FH125" s="158">
        <f>IF(ISERROR(VLOOKUP(BE125,Accueil!$W$17:$W$22,1,0)),1,0)</f>
        <v>0</v>
      </c>
      <c r="FI125" s="158">
        <f>IF(ISERROR(VLOOKUP(BF125,Accueil!$W$17:$W$22,1,0)),1,0)</f>
        <v>0</v>
      </c>
      <c r="FJ125" s="158">
        <f>IF(ISERROR(VLOOKUP(BG125,Accueil!$W$17:$W$22,1,0)),1,0)</f>
        <v>0</v>
      </c>
      <c r="FK125" s="158">
        <f>IF(ISERROR(VLOOKUP(BH125,Accueil!$W$17:$W$22,1,0)),1,0)</f>
        <v>0</v>
      </c>
      <c r="FL125" s="158">
        <f>IF(ISERROR(VLOOKUP(BI125,Accueil!$W$17:$W$22,1,0)),1,0)</f>
        <v>0</v>
      </c>
      <c r="FM125" s="158">
        <f>IF(ISERROR(VLOOKUP(BJ125,Accueil!$W$17:$W$22,1,0)),1,0)</f>
        <v>0</v>
      </c>
      <c r="FN125" s="158">
        <f>IF(ISERROR(VLOOKUP(BK125,Accueil!$W$17:$W$22,1,0)),1,0)</f>
        <v>0</v>
      </c>
      <c r="FO125" s="158">
        <f>IF(ISERROR(VLOOKUP(BL125,Accueil!$W$17:$W$22,1,0)),1,0)</f>
        <v>0</v>
      </c>
      <c r="FP125" s="158">
        <f>IF(ISERROR(VLOOKUP(BM125,Accueil!$W$17:$W$22,1,0)),1,0)</f>
        <v>0</v>
      </c>
      <c r="FQ125" s="158">
        <f>IF(ISERROR(VLOOKUP(BN125,Accueil!$W$17:$W$22,1,0)),1,0)</f>
        <v>0</v>
      </c>
      <c r="FR125" s="158">
        <f>IF(ISERROR(VLOOKUP(BO125,Accueil!$W$17:$W$22,1,0)),1,0)</f>
        <v>0</v>
      </c>
      <c r="FS125" s="158">
        <f>IF(ISERROR(VLOOKUP(BP125,Accueil!$W$17:$W$22,1,0)),1,0)</f>
        <v>0</v>
      </c>
      <c r="FT125" s="158">
        <f>IF(ISERROR(VLOOKUP(BQ125,Accueil!$W$17:$W$22,1,0)),1,0)</f>
        <v>0</v>
      </c>
      <c r="FU125" s="158">
        <f>IF(ISERROR(VLOOKUP(BR125,Accueil!$W$17:$W$22,1,0)),1,0)</f>
        <v>0</v>
      </c>
      <c r="FV125" s="158">
        <f>IF(ISERROR(VLOOKUP(BS125,Accueil!$W$17:$W$22,1,0)),1,0)</f>
        <v>0</v>
      </c>
      <c r="FW125" s="158">
        <f>IF(ISERROR(VLOOKUP(BT125,Accueil!$W$17:$W$22,1,0)),1,0)</f>
        <v>0</v>
      </c>
      <c r="FX125" s="158">
        <f>IF(ISERROR(VLOOKUP(BU125,Accueil!$W$17:$W$22,1,0)),1,0)</f>
        <v>0</v>
      </c>
      <c r="FY125" s="158">
        <f>IF(ISERROR(VLOOKUP(BV125,Accueil!$W$17:$W$22,1,0)),1,0)</f>
        <v>0</v>
      </c>
      <c r="FZ125" s="158">
        <f>IF(ISERROR(VLOOKUP(BW125,Accueil!$W$17:$W$22,1,0)),1,0)</f>
        <v>0</v>
      </c>
      <c r="GA125" s="158">
        <f>IF(ISERROR(VLOOKUP(BX125,Accueil!$W$17:$W$22,1,0)),1,0)</f>
        <v>0</v>
      </c>
      <c r="GB125" s="158">
        <f>IF(ISERROR(VLOOKUP(BY125,Accueil!$W$17:$W$22,1,0)),1,0)</f>
        <v>0</v>
      </c>
      <c r="GC125" s="158">
        <f>IF(ISERROR(VLOOKUP(BZ125,Accueil!$W$17:$W$22,1,0)),1,0)</f>
        <v>0</v>
      </c>
      <c r="GD125" s="158">
        <f>IF(ISERROR(VLOOKUP(CA125,Accueil!$W$17:$W$22,1,0)),1,0)</f>
        <v>0</v>
      </c>
      <c r="GE125" s="158">
        <f>IF(ISERROR(VLOOKUP(CB125,Accueil!$W$17:$W$22,1,0)),1,0)</f>
        <v>0</v>
      </c>
      <c r="GF125" s="158">
        <f>IF(ISERROR(VLOOKUP(CC125,Accueil!$W$17:$W$22,1,0)),1,0)</f>
        <v>0</v>
      </c>
      <c r="GG125" s="158">
        <f>IF(ISERROR(VLOOKUP(CD125,Accueil!$W$17:$W$22,1,0)),1,0)</f>
        <v>0</v>
      </c>
      <c r="GH125" s="158">
        <f>IF(ISERROR(VLOOKUP(CE125,Accueil!$W$17:$W$22,1,0)),1,0)</f>
        <v>0</v>
      </c>
      <c r="GI125" s="158">
        <f>IF(ISERROR(VLOOKUP(CF125,Accueil!$W$17:$W$22,1,0)),1,0)</f>
        <v>0</v>
      </c>
      <c r="GJ125" s="158">
        <f>IF(ISERROR(VLOOKUP(CG125,Accueil!$W$17:$W$22,1,0)),1,0)</f>
        <v>0</v>
      </c>
      <c r="GK125" s="158">
        <f>IF(ISERROR(VLOOKUP(CH125,Accueil!$W$17:$W$22,1,0)),1,0)</f>
        <v>0</v>
      </c>
      <c r="GL125" s="158">
        <f>IF(ISERROR(VLOOKUP(CI125,Accueil!$W$17:$W$22,1,0)),1,0)</f>
        <v>0</v>
      </c>
      <c r="GM125" s="158">
        <f>IF(ISERROR(VLOOKUP(CJ125,Accueil!$W$17:$W$22,1,0)),1,0)</f>
        <v>0</v>
      </c>
      <c r="GN125" s="158">
        <f>IF(ISERROR(VLOOKUP(CK125,Accueil!$W$17:$W$22,1,0)),1,0)</f>
        <v>0</v>
      </c>
      <c r="GO125" s="158">
        <f>IF(ISERROR(VLOOKUP(CL125,Accueil!$W$17:$W$22,1,0)),1,0)</f>
        <v>0</v>
      </c>
      <c r="GP125" s="158">
        <f>IF(ISERROR(VLOOKUP(CM125,Accueil!$W$17:$W$22,1,0)),1,0)</f>
        <v>0</v>
      </c>
      <c r="GQ125" s="158">
        <f>IF(ISERROR(VLOOKUP(CN125,Accueil!$W$17:$W$22,1,0)),1,0)</f>
        <v>0</v>
      </c>
      <c r="GR125" s="158">
        <f>IF(ISERROR(VLOOKUP(CO125,Accueil!$W$17:$W$22,1,0)),1,0)</f>
        <v>0</v>
      </c>
      <c r="GS125" s="158">
        <f>IF(ISERROR(VLOOKUP(CP125,Accueil!$W$17:$W$22,1,0)),1,0)</f>
        <v>0</v>
      </c>
      <c r="GT125" s="158">
        <f>IF(ISERROR(VLOOKUP(CQ125,Accueil!$W$17:$W$22,1,0)),1,0)</f>
        <v>0</v>
      </c>
      <c r="GU125" s="158">
        <f>IF(ISERROR(VLOOKUP(CR125,Accueil!$W$17:$W$22,1,0)),1,0)</f>
        <v>0</v>
      </c>
      <c r="GV125" s="158">
        <f>IF(ISERROR(VLOOKUP(CS125,Accueil!$W$17:$W$22,1,0)),1,0)</f>
        <v>0</v>
      </c>
      <c r="GW125" s="158">
        <f>IF(ISERROR(VLOOKUP(CT125,Accueil!$W$17:$W$22,1,0)),1,0)</f>
        <v>0</v>
      </c>
      <c r="GX125" s="158">
        <f>IF(ISERROR(VLOOKUP(CU125,Accueil!$W$17:$W$22,1,0)),1,0)</f>
        <v>0</v>
      </c>
      <c r="GY125" s="158">
        <f>IF(ISERROR(VLOOKUP(CV125,Accueil!$W$17:$W$22,1,0)),1,0)</f>
        <v>0</v>
      </c>
      <c r="GZ125" s="158">
        <f>IF(ISERROR(VLOOKUP(CW125,Accueil!$W$17:$W$22,1,0)),1,0)</f>
        <v>0</v>
      </c>
      <c r="HA125" s="158">
        <f>IF(ISERROR(VLOOKUP(CX125,Accueil!$W$17:$W$22,1,0)),1,0)</f>
        <v>0</v>
      </c>
      <c r="HB125" s="158">
        <f>IF(ISERROR(VLOOKUP(CY125,Accueil!$W$17:$W$22,1,0)),1,0)</f>
        <v>0</v>
      </c>
      <c r="HC125" s="158">
        <f>IF(ISERROR(VLOOKUP(CZ125,Accueil!$W$17:$W$22,1,0)),1,0)</f>
        <v>0</v>
      </c>
      <c r="HD125" s="158">
        <f>IF(ISERROR(VLOOKUP(DA125,Accueil!$W$17:$W$22,1,0)),1,0)</f>
        <v>0</v>
      </c>
    </row>
    <row r="126" spans="1:212" ht="12.75" customHeight="1">
      <c r="A126" s="360"/>
      <c r="B126" s="12">
        <v>118</v>
      </c>
      <c r="C126" s="26" t="str">
        <f>IF(Accueil!E130="","",Accueil!E130)</f>
        <v/>
      </c>
      <c r="D126" s="27" t="str">
        <f>IF(Accueil!F130="","",Accueil!F130)</f>
        <v/>
      </c>
      <c r="E126" s="83" t="str">
        <f t="shared" si="10"/>
        <v/>
      </c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12">
        <v>118</v>
      </c>
      <c r="DC126" s="11" t="str">
        <f>IF(D126="","",COUNTIF(F126:DA126,Accueil!$AB$28)&amp;" / "&amp;COUNTIF($F$8:$DA$8,"&gt;0")-(COUNTIF(F126:DA126,Accueil!$AG$26)))</f>
        <v/>
      </c>
      <c r="DD126" s="110" t="str">
        <f>IF(D126="","",COUNTIF(F126:DA126,Accueil!$AB$26))</f>
        <v/>
      </c>
      <c r="DE126" s="110" t="str">
        <f>IF(D126="","",IF(COUNTIF($F$8:$DA$8,"&gt;=0")-(COUNTIF(G126:DB126,Accueil!$AG$26))&lt;0,0,COUNTIF($F$8:$DA$8,"&gt;=0")-(COUNTIF(G126:DB126,Accueil!$AG$26))))</f>
        <v/>
      </c>
      <c r="DF126" s="11" t="str">
        <f t="shared" si="11"/>
        <v/>
      </c>
      <c r="DG126" s="29" t="str">
        <f t="shared" si="12"/>
        <v/>
      </c>
      <c r="DH126" s="158">
        <f t="shared" si="13"/>
        <v>0</v>
      </c>
      <c r="DI126" s="158">
        <f>IF(ISERROR(VLOOKUP(F126,Accueil!$W$17:$W$22,1,0)),1,0)</f>
        <v>0</v>
      </c>
      <c r="DJ126" s="158">
        <f>IF(ISERROR(VLOOKUP(G126,Accueil!$W$17:$W$22,1,0)),1,0)</f>
        <v>0</v>
      </c>
      <c r="DK126" s="158">
        <f>IF(ISERROR(VLOOKUP(H126,Accueil!$W$17:$W$22,1,0)),1,0)</f>
        <v>0</v>
      </c>
      <c r="DL126" s="158">
        <f>IF(ISERROR(VLOOKUP(I126,Accueil!$W$17:$W$22,1,0)),1,0)</f>
        <v>0</v>
      </c>
      <c r="DM126" s="158">
        <f>IF(ISERROR(VLOOKUP(J126,Accueil!$W$17:$W$22,1,0)),1,0)</f>
        <v>0</v>
      </c>
      <c r="DN126" s="158">
        <f>IF(ISERROR(VLOOKUP(K126,Accueil!$W$17:$W$22,1,0)),1,0)</f>
        <v>0</v>
      </c>
      <c r="DO126" s="158">
        <f>IF(ISERROR(VLOOKUP(L126,Accueil!$W$17:$W$22,1,0)),1,0)</f>
        <v>0</v>
      </c>
      <c r="DP126" s="158">
        <f>IF(ISERROR(VLOOKUP(M126,Accueil!$W$17:$W$22,1,0)),1,0)</f>
        <v>0</v>
      </c>
      <c r="DQ126" s="158">
        <f>IF(ISERROR(VLOOKUP(N126,Accueil!$W$17:$W$22,1,0)),1,0)</f>
        <v>0</v>
      </c>
      <c r="DR126" s="158">
        <f>IF(ISERROR(VLOOKUP(O126,Accueil!$W$17:$W$22,1,0)),1,0)</f>
        <v>0</v>
      </c>
      <c r="DS126" s="158">
        <f>IF(ISERROR(VLOOKUP(P126,Accueil!$W$17:$W$22,1,0)),1,0)</f>
        <v>0</v>
      </c>
      <c r="DT126" s="158">
        <f>IF(ISERROR(VLOOKUP(Q126,Accueil!$W$17:$W$22,1,0)),1,0)</f>
        <v>0</v>
      </c>
      <c r="DU126" s="158">
        <f>IF(ISERROR(VLOOKUP(R126,Accueil!$W$17:$W$22,1,0)),1,0)</f>
        <v>0</v>
      </c>
      <c r="DV126" s="158">
        <f>IF(ISERROR(VLOOKUP(S126,Accueil!$W$17:$W$22,1,0)),1,0)</f>
        <v>0</v>
      </c>
      <c r="DW126" s="158">
        <f>IF(ISERROR(VLOOKUP(T126,Accueil!$W$17:$W$22,1,0)),1,0)</f>
        <v>0</v>
      </c>
      <c r="DX126" s="158">
        <f>IF(ISERROR(VLOOKUP(U126,Accueil!$W$17:$W$22,1,0)),1,0)</f>
        <v>0</v>
      </c>
      <c r="DY126" s="158">
        <f>IF(ISERROR(VLOOKUP(V126,Accueil!$W$17:$W$22,1,0)),1,0)</f>
        <v>0</v>
      </c>
      <c r="DZ126" s="158">
        <f>IF(ISERROR(VLOOKUP(W126,Accueil!$W$17:$W$22,1,0)),1,0)</f>
        <v>0</v>
      </c>
      <c r="EA126" s="158">
        <f>IF(ISERROR(VLOOKUP(X126,Accueil!$W$17:$W$22,1,0)),1,0)</f>
        <v>0</v>
      </c>
      <c r="EB126" s="158">
        <f>IF(ISERROR(VLOOKUP(Y126,Accueil!$W$17:$W$22,1,0)),1,0)</f>
        <v>0</v>
      </c>
      <c r="EC126" s="158">
        <f>IF(ISERROR(VLOOKUP(Z126,Accueil!$W$17:$W$22,1,0)),1,0)</f>
        <v>0</v>
      </c>
      <c r="ED126" s="158">
        <f>IF(ISERROR(VLOOKUP(AA126,Accueil!$W$17:$W$22,1,0)),1,0)</f>
        <v>0</v>
      </c>
      <c r="EE126" s="158">
        <f>IF(ISERROR(VLOOKUP(AB126,Accueil!$W$17:$W$22,1,0)),1,0)</f>
        <v>0</v>
      </c>
      <c r="EF126" s="158">
        <f>IF(ISERROR(VLOOKUP(AC126,Accueil!$W$17:$W$22,1,0)),1,0)</f>
        <v>0</v>
      </c>
      <c r="EG126" s="158">
        <f>IF(ISERROR(VLOOKUP(AD126,Accueil!$W$17:$W$22,1,0)),1,0)</f>
        <v>0</v>
      </c>
      <c r="EH126" s="158">
        <f>IF(ISERROR(VLOOKUP(AE126,Accueil!$W$17:$W$22,1,0)),1,0)</f>
        <v>0</v>
      </c>
      <c r="EI126" s="158">
        <f>IF(ISERROR(VLOOKUP(AF126,Accueil!$W$17:$W$22,1,0)),1,0)</f>
        <v>0</v>
      </c>
      <c r="EJ126" s="158">
        <f>IF(ISERROR(VLOOKUP(AG126,Accueil!$W$17:$W$22,1,0)),1,0)</f>
        <v>0</v>
      </c>
      <c r="EK126" s="158">
        <f>IF(ISERROR(VLOOKUP(AH126,Accueil!$W$17:$W$22,1,0)),1,0)</f>
        <v>0</v>
      </c>
      <c r="EL126" s="158">
        <f>IF(ISERROR(VLOOKUP(AI126,Accueil!$W$17:$W$22,1,0)),1,0)</f>
        <v>0</v>
      </c>
      <c r="EM126" s="158">
        <f>IF(ISERROR(VLOOKUP(AJ126,Accueil!$W$17:$W$22,1,0)),1,0)</f>
        <v>0</v>
      </c>
      <c r="EN126" s="158">
        <f>IF(ISERROR(VLOOKUP(AK126,Accueil!$W$17:$W$22,1,0)),1,0)</f>
        <v>0</v>
      </c>
      <c r="EO126" s="158">
        <f>IF(ISERROR(VLOOKUP(AL126,Accueil!$W$17:$W$22,1,0)),1,0)</f>
        <v>0</v>
      </c>
      <c r="EP126" s="158">
        <f>IF(ISERROR(VLOOKUP(AM126,Accueil!$W$17:$W$22,1,0)),1,0)</f>
        <v>0</v>
      </c>
      <c r="EQ126" s="158">
        <f>IF(ISERROR(VLOOKUP(AN126,Accueil!$W$17:$W$22,1,0)),1,0)</f>
        <v>0</v>
      </c>
      <c r="ER126" s="158">
        <f>IF(ISERROR(VLOOKUP(AO126,Accueil!$W$17:$W$22,1,0)),1,0)</f>
        <v>0</v>
      </c>
      <c r="ES126" s="158">
        <f>IF(ISERROR(VLOOKUP(AP126,Accueil!$W$17:$W$22,1,0)),1,0)</f>
        <v>0</v>
      </c>
      <c r="ET126" s="158">
        <f>IF(ISERROR(VLOOKUP(AQ126,Accueil!$W$17:$W$22,1,0)),1,0)</f>
        <v>0</v>
      </c>
      <c r="EU126" s="158">
        <f>IF(ISERROR(VLOOKUP(AR126,Accueil!$W$17:$W$22,1,0)),1,0)</f>
        <v>0</v>
      </c>
      <c r="EV126" s="158">
        <f>IF(ISERROR(VLOOKUP(AS126,Accueil!$W$17:$W$22,1,0)),1,0)</f>
        <v>0</v>
      </c>
      <c r="EW126" s="158">
        <f>IF(ISERROR(VLOOKUP(AT126,Accueil!$W$17:$W$22,1,0)),1,0)</f>
        <v>0</v>
      </c>
      <c r="EX126" s="158">
        <f>IF(ISERROR(VLOOKUP(AU126,Accueil!$W$17:$W$22,1,0)),1,0)</f>
        <v>0</v>
      </c>
      <c r="EY126" s="158">
        <f>IF(ISERROR(VLOOKUP(AV126,Accueil!$W$17:$W$22,1,0)),1,0)</f>
        <v>0</v>
      </c>
      <c r="EZ126" s="158">
        <f>IF(ISERROR(VLOOKUP(AW126,Accueil!$W$17:$W$22,1,0)),1,0)</f>
        <v>0</v>
      </c>
      <c r="FA126" s="158">
        <f>IF(ISERROR(VLOOKUP(AX126,Accueil!$W$17:$W$22,1,0)),1,0)</f>
        <v>0</v>
      </c>
      <c r="FB126" s="158">
        <f>IF(ISERROR(VLOOKUP(AY126,Accueil!$W$17:$W$22,1,0)),1,0)</f>
        <v>0</v>
      </c>
      <c r="FC126" s="158">
        <f>IF(ISERROR(VLOOKUP(AZ126,Accueil!$W$17:$W$22,1,0)),1,0)</f>
        <v>0</v>
      </c>
      <c r="FD126" s="158">
        <f>IF(ISERROR(VLOOKUP(BA126,Accueil!$W$17:$W$22,1,0)),1,0)</f>
        <v>0</v>
      </c>
      <c r="FE126" s="158">
        <f>IF(ISERROR(VLOOKUP(BB126,Accueil!$W$17:$W$22,1,0)),1,0)</f>
        <v>0</v>
      </c>
      <c r="FF126" s="158">
        <f>IF(ISERROR(VLOOKUP(BC126,Accueil!$W$17:$W$22,1,0)),1,0)</f>
        <v>0</v>
      </c>
      <c r="FG126" s="158">
        <f>IF(ISERROR(VLOOKUP(BD126,Accueil!$W$17:$W$22,1,0)),1,0)</f>
        <v>0</v>
      </c>
      <c r="FH126" s="158">
        <f>IF(ISERROR(VLOOKUP(BE126,Accueil!$W$17:$W$22,1,0)),1,0)</f>
        <v>0</v>
      </c>
      <c r="FI126" s="158">
        <f>IF(ISERROR(VLOOKUP(BF126,Accueil!$W$17:$W$22,1,0)),1,0)</f>
        <v>0</v>
      </c>
      <c r="FJ126" s="158">
        <f>IF(ISERROR(VLOOKUP(BG126,Accueil!$W$17:$W$22,1,0)),1,0)</f>
        <v>0</v>
      </c>
      <c r="FK126" s="158">
        <f>IF(ISERROR(VLOOKUP(BH126,Accueil!$W$17:$W$22,1,0)),1,0)</f>
        <v>0</v>
      </c>
      <c r="FL126" s="158">
        <f>IF(ISERROR(VLOOKUP(BI126,Accueil!$W$17:$W$22,1,0)),1,0)</f>
        <v>0</v>
      </c>
      <c r="FM126" s="158">
        <f>IF(ISERROR(VLOOKUP(BJ126,Accueil!$W$17:$W$22,1,0)),1,0)</f>
        <v>0</v>
      </c>
      <c r="FN126" s="158">
        <f>IF(ISERROR(VLOOKUP(BK126,Accueil!$W$17:$W$22,1,0)),1,0)</f>
        <v>0</v>
      </c>
      <c r="FO126" s="158">
        <f>IF(ISERROR(VLOOKUP(BL126,Accueil!$W$17:$W$22,1,0)),1,0)</f>
        <v>0</v>
      </c>
      <c r="FP126" s="158">
        <f>IF(ISERROR(VLOOKUP(BM126,Accueil!$W$17:$W$22,1,0)),1,0)</f>
        <v>0</v>
      </c>
      <c r="FQ126" s="158">
        <f>IF(ISERROR(VLOOKUP(BN126,Accueil!$W$17:$W$22,1,0)),1,0)</f>
        <v>0</v>
      </c>
      <c r="FR126" s="158">
        <f>IF(ISERROR(VLOOKUP(BO126,Accueil!$W$17:$W$22,1,0)),1,0)</f>
        <v>0</v>
      </c>
      <c r="FS126" s="158">
        <f>IF(ISERROR(VLOOKUP(BP126,Accueil!$W$17:$W$22,1,0)),1,0)</f>
        <v>0</v>
      </c>
      <c r="FT126" s="158">
        <f>IF(ISERROR(VLOOKUP(BQ126,Accueil!$W$17:$W$22,1,0)),1,0)</f>
        <v>0</v>
      </c>
      <c r="FU126" s="158">
        <f>IF(ISERROR(VLOOKUP(BR126,Accueil!$W$17:$W$22,1,0)),1,0)</f>
        <v>0</v>
      </c>
      <c r="FV126" s="158">
        <f>IF(ISERROR(VLOOKUP(BS126,Accueil!$W$17:$W$22,1,0)),1,0)</f>
        <v>0</v>
      </c>
      <c r="FW126" s="158">
        <f>IF(ISERROR(VLOOKUP(BT126,Accueil!$W$17:$W$22,1,0)),1,0)</f>
        <v>0</v>
      </c>
      <c r="FX126" s="158">
        <f>IF(ISERROR(VLOOKUP(BU126,Accueil!$W$17:$W$22,1,0)),1,0)</f>
        <v>0</v>
      </c>
      <c r="FY126" s="158">
        <f>IF(ISERROR(VLOOKUP(BV126,Accueil!$W$17:$W$22,1,0)),1,0)</f>
        <v>0</v>
      </c>
      <c r="FZ126" s="158">
        <f>IF(ISERROR(VLOOKUP(BW126,Accueil!$W$17:$W$22,1,0)),1,0)</f>
        <v>0</v>
      </c>
      <c r="GA126" s="158">
        <f>IF(ISERROR(VLOOKUP(BX126,Accueil!$W$17:$W$22,1,0)),1,0)</f>
        <v>0</v>
      </c>
      <c r="GB126" s="158">
        <f>IF(ISERROR(VLOOKUP(BY126,Accueil!$W$17:$W$22,1,0)),1,0)</f>
        <v>0</v>
      </c>
      <c r="GC126" s="158">
        <f>IF(ISERROR(VLOOKUP(BZ126,Accueil!$W$17:$W$22,1,0)),1,0)</f>
        <v>0</v>
      </c>
      <c r="GD126" s="158">
        <f>IF(ISERROR(VLOOKUP(CA126,Accueil!$W$17:$W$22,1,0)),1,0)</f>
        <v>0</v>
      </c>
      <c r="GE126" s="158">
        <f>IF(ISERROR(VLOOKUP(CB126,Accueil!$W$17:$W$22,1,0)),1,0)</f>
        <v>0</v>
      </c>
      <c r="GF126" s="158">
        <f>IF(ISERROR(VLOOKUP(CC126,Accueil!$W$17:$W$22,1,0)),1,0)</f>
        <v>0</v>
      </c>
      <c r="GG126" s="158">
        <f>IF(ISERROR(VLOOKUP(CD126,Accueil!$W$17:$W$22,1,0)),1,0)</f>
        <v>0</v>
      </c>
      <c r="GH126" s="158">
        <f>IF(ISERROR(VLOOKUP(CE126,Accueil!$W$17:$W$22,1,0)),1,0)</f>
        <v>0</v>
      </c>
      <c r="GI126" s="158">
        <f>IF(ISERROR(VLOOKUP(CF126,Accueil!$W$17:$W$22,1,0)),1,0)</f>
        <v>0</v>
      </c>
      <c r="GJ126" s="158">
        <f>IF(ISERROR(VLOOKUP(CG126,Accueil!$W$17:$W$22,1,0)),1,0)</f>
        <v>0</v>
      </c>
      <c r="GK126" s="158">
        <f>IF(ISERROR(VLOOKUP(CH126,Accueil!$W$17:$W$22,1,0)),1,0)</f>
        <v>0</v>
      </c>
      <c r="GL126" s="158">
        <f>IF(ISERROR(VLOOKUP(CI126,Accueil!$W$17:$W$22,1,0)),1,0)</f>
        <v>0</v>
      </c>
      <c r="GM126" s="158">
        <f>IF(ISERROR(VLOOKUP(CJ126,Accueil!$W$17:$W$22,1,0)),1,0)</f>
        <v>0</v>
      </c>
      <c r="GN126" s="158">
        <f>IF(ISERROR(VLOOKUP(CK126,Accueil!$W$17:$W$22,1,0)),1,0)</f>
        <v>0</v>
      </c>
      <c r="GO126" s="158">
        <f>IF(ISERROR(VLOOKUP(CL126,Accueil!$W$17:$W$22,1,0)),1,0)</f>
        <v>0</v>
      </c>
      <c r="GP126" s="158">
        <f>IF(ISERROR(VLOOKUP(CM126,Accueil!$W$17:$W$22,1,0)),1,0)</f>
        <v>0</v>
      </c>
      <c r="GQ126" s="158">
        <f>IF(ISERROR(VLOOKUP(CN126,Accueil!$W$17:$W$22,1,0)),1,0)</f>
        <v>0</v>
      </c>
      <c r="GR126" s="158">
        <f>IF(ISERROR(VLOOKUP(CO126,Accueil!$W$17:$W$22,1,0)),1,0)</f>
        <v>0</v>
      </c>
      <c r="GS126" s="158">
        <f>IF(ISERROR(VLOOKUP(CP126,Accueil!$W$17:$W$22,1,0)),1,0)</f>
        <v>0</v>
      </c>
      <c r="GT126" s="158">
        <f>IF(ISERROR(VLOOKUP(CQ126,Accueil!$W$17:$W$22,1,0)),1,0)</f>
        <v>0</v>
      </c>
      <c r="GU126" s="158">
        <f>IF(ISERROR(VLOOKUP(CR126,Accueil!$W$17:$W$22,1,0)),1,0)</f>
        <v>0</v>
      </c>
      <c r="GV126" s="158">
        <f>IF(ISERROR(VLOOKUP(CS126,Accueil!$W$17:$W$22,1,0)),1,0)</f>
        <v>0</v>
      </c>
      <c r="GW126" s="158">
        <f>IF(ISERROR(VLOOKUP(CT126,Accueil!$W$17:$W$22,1,0)),1,0)</f>
        <v>0</v>
      </c>
      <c r="GX126" s="158">
        <f>IF(ISERROR(VLOOKUP(CU126,Accueil!$W$17:$W$22,1,0)),1,0)</f>
        <v>0</v>
      </c>
      <c r="GY126" s="158">
        <f>IF(ISERROR(VLOOKUP(CV126,Accueil!$W$17:$W$22,1,0)),1,0)</f>
        <v>0</v>
      </c>
      <c r="GZ126" s="158">
        <f>IF(ISERROR(VLOOKUP(CW126,Accueil!$W$17:$W$22,1,0)),1,0)</f>
        <v>0</v>
      </c>
      <c r="HA126" s="158">
        <f>IF(ISERROR(VLOOKUP(CX126,Accueil!$W$17:$W$22,1,0)),1,0)</f>
        <v>0</v>
      </c>
      <c r="HB126" s="158">
        <f>IF(ISERROR(VLOOKUP(CY126,Accueil!$W$17:$W$22,1,0)),1,0)</f>
        <v>0</v>
      </c>
      <c r="HC126" s="158">
        <f>IF(ISERROR(VLOOKUP(CZ126,Accueil!$W$17:$W$22,1,0)),1,0)</f>
        <v>0</v>
      </c>
      <c r="HD126" s="158">
        <f>IF(ISERROR(VLOOKUP(DA126,Accueil!$W$17:$W$22,1,0)),1,0)</f>
        <v>0</v>
      </c>
    </row>
    <row r="127" spans="1:212" ht="12.75" customHeight="1">
      <c r="A127" s="360"/>
      <c r="B127" s="12">
        <v>119</v>
      </c>
      <c r="C127" s="26" t="str">
        <f>IF(Accueil!E131="","",Accueil!E131)</f>
        <v/>
      </c>
      <c r="D127" s="27" t="str">
        <f>IF(Accueil!F131="","",Accueil!F131)</f>
        <v/>
      </c>
      <c r="E127" s="83" t="str">
        <f t="shared" si="10"/>
        <v/>
      </c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12">
        <v>119</v>
      </c>
      <c r="DC127" s="11" t="str">
        <f>IF(D127="","",COUNTIF(F127:DA127,Accueil!$AB$28)&amp;" / "&amp;COUNTIF($F$8:$DA$8,"&gt;0")-(COUNTIF(F127:DA127,Accueil!$AG$26)))</f>
        <v/>
      </c>
      <c r="DD127" s="110" t="str">
        <f>IF(D127="","",COUNTIF(F127:DA127,Accueil!$AB$26))</f>
        <v/>
      </c>
      <c r="DE127" s="110" t="str">
        <f>IF(D127="","",IF(COUNTIF($F$8:$DA$8,"&gt;=0")-(COUNTIF(G127:DB127,Accueil!$AG$26))&lt;0,0,COUNTIF($F$8:$DA$8,"&gt;=0")-(COUNTIF(G127:DB127,Accueil!$AG$26))))</f>
        <v/>
      </c>
      <c r="DF127" s="11" t="str">
        <f t="shared" si="11"/>
        <v/>
      </c>
      <c r="DG127" s="29" t="str">
        <f t="shared" si="12"/>
        <v/>
      </c>
      <c r="DH127" s="158">
        <f t="shared" si="13"/>
        <v>0</v>
      </c>
      <c r="DI127" s="158">
        <f>IF(ISERROR(VLOOKUP(F127,Accueil!$W$17:$W$22,1,0)),1,0)</f>
        <v>0</v>
      </c>
      <c r="DJ127" s="158">
        <f>IF(ISERROR(VLOOKUP(G127,Accueil!$W$17:$W$22,1,0)),1,0)</f>
        <v>0</v>
      </c>
      <c r="DK127" s="158">
        <f>IF(ISERROR(VLOOKUP(H127,Accueil!$W$17:$W$22,1,0)),1,0)</f>
        <v>0</v>
      </c>
      <c r="DL127" s="158">
        <f>IF(ISERROR(VLOOKUP(I127,Accueil!$W$17:$W$22,1,0)),1,0)</f>
        <v>0</v>
      </c>
      <c r="DM127" s="158">
        <f>IF(ISERROR(VLOOKUP(J127,Accueil!$W$17:$W$22,1,0)),1,0)</f>
        <v>0</v>
      </c>
      <c r="DN127" s="158">
        <f>IF(ISERROR(VLOOKUP(K127,Accueil!$W$17:$W$22,1,0)),1,0)</f>
        <v>0</v>
      </c>
      <c r="DO127" s="158">
        <f>IF(ISERROR(VLOOKUP(L127,Accueil!$W$17:$W$22,1,0)),1,0)</f>
        <v>0</v>
      </c>
      <c r="DP127" s="158">
        <f>IF(ISERROR(VLOOKUP(M127,Accueil!$W$17:$W$22,1,0)),1,0)</f>
        <v>0</v>
      </c>
      <c r="DQ127" s="158">
        <f>IF(ISERROR(VLOOKUP(N127,Accueil!$W$17:$W$22,1,0)),1,0)</f>
        <v>0</v>
      </c>
      <c r="DR127" s="158">
        <f>IF(ISERROR(VLOOKUP(O127,Accueil!$W$17:$W$22,1,0)),1,0)</f>
        <v>0</v>
      </c>
      <c r="DS127" s="158">
        <f>IF(ISERROR(VLOOKUP(P127,Accueil!$W$17:$W$22,1,0)),1,0)</f>
        <v>0</v>
      </c>
      <c r="DT127" s="158">
        <f>IF(ISERROR(VLOOKUP(Q127,Accueil!$W$17:$W$22,1,0)),1,0)</f>
        <v>0</v>
      </c>
      <c r="DU127" s="158">
        <f>IF(ISERROR(VLOOKUP(R127,Accueil!$W$17:$W$22,1,0)),1,0)</f>
        <v>0</v>
      </c>
      <c r="DV127" s="158">
        <f>IF(ISERROR(VLOOKUP(S127,Accueil!$W$17:$W$22,1,0)),1,0)</f>
        <v>0</v>
      </c>
      <c r="DW127" s="158">
        <f>IF(ISERROR(VLOOKUP(T127,Accueil!$W$17:$W$22,1,0)),1,0)</f>
        <v>0</v>
      </c>
      <c r="DX127" s="158">
        <f>IF(ISERROR(VLOOKUP(U127,Accueil!$W$17:$W$22,1,0)),1,0)</f>
        <v>0</v>
      </c>
      <c r="DY127" s="158">
        <f>IF(ISERROR(VLOOKUP(V127,Accueil!$W$17:$W$22,1,0)),1,0)</f>
        <v>0</v>
      </c>
      <c r="DZ127" s="158">
        <f>IF(ISERROR(VLOOKUP(W127,Accueil!$W$17:$W$22,1,0)),1,0)</f>
        <v>0</v>
      </c>
      <c r="EA127" s="158">
        <f>IF(ISERROR(VLOOKUP(X127,Accueil!$W$17:$W$22,1,0)),1,0)</f>
        <v>0</v>
      </c>
      <c r="EB127" s="158">
        <f>IF(ISERROR(VLOOKUP(Y127,Accueil!$W$17:$W$22,1,0)),1,0)</f>
        <v>0</v>
      </c>
      <c r="EC127" s="158">
        <f>IF(ISERROR(VLOOKUP(Z127,Accueil!$W$17:$W$22,1,0)),1,0)</f>
        <v>0</v>
      </c>
      <c r="ED127" s="158">
        <f>IF(ISERROR(VLOOKUP(AA127,Accueil!$W$17:$W$22,1,0)),1,0)</f>
        <v>0</v>
      </c>
      <c r="EE127" s="158">
        <f>IF(ISERROR(VLOOKUP(AB127,Accueil!$W$17:$W$22,1,0)),1,0)</f>
        <v>0</v>
      </c>
      <c r="EF127" s="158">
        <f>IF(ISERROR(VLOOKUP(AC127,Accueil!$W$17:$W$22,1,0)),1,0)</f>
        <v>0</v>
      </c>
      <c r="EG127" s="158">
        <f>IF(ISERROR(VLOOKUP(AD127,Accueil!$W$17:$W$22,1,0)),1,0)</f>
        <v>0</v>
      </c>
      <c r="EH127" s="158">
        <f>IF(ISERROR(VLOOKUP(AE127,Accueil!$W$17:$W$22,1,0)),1,0)</f>
        <v>0</v>
      </c>
      <c r="EI127" s="158">
        <f>IF(ISERROR(VLOOKUP(AF127,Accueil!$W$17:$W$22,1,0)),1,0)</f>
        <v>0</v>
      </c>
      <c r="EJ127" s="158">
        <f>IF(ISERROR(VLOOKUP(AG127,Accueil!$W$17:$W$22,1,0)),1,0)</f>
        <v>0</v>
      </c>
      <c r="EK127" s="158">
        <f>IF(ISERROR(VLOOKUP(AH127,Accueil!$W$17:$W$22,1,0)),1,0)</f>
        <v>0</v>
      </c>
      <c r="EL127" s="158">
        <f>IF(ISERROR(VLOOKUP(AI127,Accueil!$W$17:$W$22,1,0)),1,0)</f>
        <v>0</v>
      </c>
      <c r="EM127" s="158">
        <f>IF(ISERROR(VLOOKUP(AJ127,Accueil!$W$17:$W$22,1,0)),1,0)</f>
        <v>0</v>
      </c>
      <c r="EN127" s="158">
        <f>IF(ISERROR(VLOOKUP(AK127,Accueil!$W$17:$W$22,1,0)),1,0)</f>
        <v>0</v>
      </c>
      <c r="EO127" s="158">
        <f>IF(ISERROR(VLOOKUP(AL127,Accueil!$W$17:$W$22,1,0)),1,0)</f>
        <v>0</v>
      </c>
      <c r="EP127" s="158">
        <f>IF(ISERROR(VLOOKUP(AM127,Accueil!$W$17:$W$22,1,0)),1,0)</f>
        <v>0</v>
      </c>
      <c r="EQ127" s="158">
        <f>IF(ISERROR(VLOOKUP(AN127,Accueil!$W$17:$W$22,1,0)),1,0)</f>
        <v>0</v>
      </c>
      <c r="ER127" s="158">
        <f>IF(ISERROR(VLOOKUP(AO127,Accueil!$W$17:$W$22,1,0)),1,0)</f>
        <v>0</v>
      </c>
      <c r="ES127" s="158">
        <f>IF(ISERROR(VLOOKUP(AP127,Accueil!$W$17:$W$22,1,0)),1,0)</f>
        <v>0</v>
      </c>
      <c r="ET127" s="158">
        <f>IF(ISERROR(VLOOKUP(AQ127,Accueil!$W$17:$W$22,1,0)),1,0)</f>
        <v>0</v>
      </c>
      <c r="EU127" s="158">
        <f>IF(ISERROR(VLOOKUP(AR127,Accueil!$W$17:$W$22,1,0)),1,0)</f>
        <v>0</v>
      </c>
      <c r="EV127" s="158">
        <f>IF(ISERROR(VLOOKUP(AS127,Accueil!$W$17:$W$22,1,0)),1,0)</f>
        <v>0</v>
      </c>
      <c r="EW127" s="158">
        <f>IF(ISERROR(VLOOKUP(AT127,Accueil!$W$17:$W$22,1,0)),1,0)</f>
        <v>0</v>
      </c>
      <c r="EX127" s="158">
        <f>IF(ISERROR(VLOOKUP(AU127,Accueil!$W$17:$W$22,1,0)),1,0)</f>
        <v>0</v>
      </c>
      <c r="EY127" s="158">
        <f>IF(ISERROR(VLOOKUP(AV127,Accueil!$W$17:$W$22,1,0)),1,0)</f>
        <v>0</v>
      </c>
      <c r="EZ127" s="158">
        <f>IF(ISERROR(VLOOKUP(AW127,Accueil!$W$17:$W$22,1,0)),1,0)</f>
        <v>0</v>
      </c>
      <c r="FA127" s="158">
        <f>IF(ISERROR(VLOOKUP(AX127,Accueil!$W$17:$W$22,1,0)),1,0)</f>
        <v>0</v>
      </c>
      <c r="FB127" s="158">
        <f>IF(ISERROR(VLOOKUP(AY127,Accueil!$W$17:$W$22,1,0)),1,0)</f>
        <v>0</v>
      </c>
      <c r="FC127" s="158">
        <f>IF(ISERROR(VLOOKUP(AZ127,Accueil!$W$17:$W$22,1,0)),1,0)</f>
        <v>0</v>
      </c>
      <c r="FD127" s="158">
        <f>IF(ISERROR(VLOOKUP(BA127,Accueil!$W$17:$W$22,1,0)),1,0)</f>
        <v>0</v>
      </c>
      <c r="FE127" s="158">
        <f>IF(ISERROR(VLOOKUP(BB127,Accueil!$W$17:$W$22,1,0)),1,0)</f>
        <v>0</v>
      </c>
      <c r="FF127" s="158">
        <f>IF(ISERROR(VLOOKUP(BC127,Accueil!$W$17:$W$22,1,0)),1,0)</f>
        <v>0</v>
      </c>
      <c r="FG127" s="158">
        <f>IF(ISERROR(VLOOKUP(BD127,Accueil!$W$17:$W$22,1,0)),1,0)</f>
        <v>0</v>
      </c>
      <c r="FH127" s="158">
        <f>IF(ISERROR(VLOOKUP(BE127,Accueil!$W$17:$W$22,1,0)),1,0)</f>
        <v>0</v>
      </c>
      <c r="FI127" s="158">
        <f>IF(ISERROR(VLOOKUP(BF127,Accueil!$W$17:$W$22,1,0)),1,0)</f>
        <v>0</v>
      </c>
      <c r="FJ127" s="158">
        <f>IF(ISERROR(VLOOKUP(BG127,Accueil!$W$17:$W$22,1,0)),1,0)</f>
        <v>0</v>
      </c>
      <c r="FK127" s="158">
        <f>IF(ISERROR(VLOOKUP(BH127,Accueil!$W$17:$W$22,1,0)),1,0)</f>
        <v>0</v>
      </c>
      <c r="FL127" s="158">
        <f>IF(ISERROR(VLOOKUP(BI127,Accueil!$W$17:$W$22,1,0)),1,0)</f>
        <v>0</v>
      </c>
      <c r="FM127" s="158">
        <f>IF(ISERROR(VLOOKUP(BJ127,Accueil!$W$17:$W$22,1,0)),1,0)</f>
        <v>0</v>
      </c>
      <c r="FN127" s="158">
        <f>IF(ISERROR(VLOOKUP(BK127,Accueil!$W$17:$W$22,1,0)),1,0)</f>
        <v>0</v>
      </c>
      <c r="FO127" s="158">
        <f>IF(ISERROR(VLOOKUP(BL127,Accueil!$W$17:$W$22,1,0)),1,0)</f>
        <v>0</v>
      </c>
      <c r="FP127" s="158">
        <f>IF(ISERROR(VLOOKUP(BM127,Accueil!$W$17:$W$22,1,0)),1,0)</f>
        <v>0</v>
      </c>
      <c r="FQ127" s="158">
        <f>IF(ISERROR(VLOOKUP(BN127,Accueil!$W$17:$W$22,1,0)),1,0)</f>
        <v>0</v>
      </c>
      <c r="FR127" s="158">
        <f>IF(ISERROR(VLOOKUP(BO127,Accueil!$W$17:$W$22,1,0)),1,0)</f>
        <v>0</v>
      </c>
      <c r="FS127" s="158">
        <f>IF(ISERROR(VLOOKUP(BP127,Accueil!$W$17:$W$22,1,0)),1,0)</f>
        <v>0</v>
      </c>
      <c r="FT127" s="158">
        <f>IF(ISERROR(VLOOKUP(BQ127,Accueil!$W$17:$W$22,1,0)),1,0)</f>
        <v>0</v>
      </c>
      <c r="FU127" s="158">
        <f>IF(ISERROR(VLOOKUP(BR127,Accueil!$W$17:$W$22,1,0)),1,0)</f>
        <v>0</v>
      </c>
      <c r="FV127" s="158">
        <f>IF(ISERROR(VLOOKUP(BS127,Accueil!$W$17:$W$22,1,0)),1,0)</f>
        <v>0</v>
      </c>
      <c r="FW127" s="158">
        <f>IF(ISERROR(VLOOKUP(BT127,Accueil!$W$17:$W$22,1,0)),1,0)</f>
        <v>0</v>
      </c>
      <c r="FX127" s="158">
        <f>IF(ISERROR(VLOOKUP(BU127,Accueil!$W$17:$W$22,1,0)),1,0)</f>
        <v>0</v>
      </c>
      <c r="FY127" s="158">
        <f>IF(ISERROR(VLOOKUP(BV127,Accueil!$W$17:$W$22,1,0)),1,0)</f>
        <v>0</v>
      </c>
      <c r="FZ127" s="158">
        <f>IF(ISERROR(VLOOKUP(BW127,Accueil!$W$17:$W$22,1,0)),1,0)</f>
        <v>0</v>
      </c>
      <c r="GA127" s="158">
        <f>IF(ISERROR(VLOOKUP(BX127,Accueil!$W$17:$W$22,1,0)),1,0)</f>
        <v>0</v>
      </c>
      <c r="GB127" s="158">
        <f>IF(ISERROR(VLOOKUP(BY127,Accueil!$W$17:$W$22,1,0)),1,0)</f>
        <v>0</v>
      </c>
      <c r="GC127" s="158">
        <f>IF(ISERROR(VLOOKUP(BZ127,Accueil!$W$17:$W$22,1,0)),1,0)</f>
        <v>0</v>
      </c>
      <c r="GD127" s="158">
        <f>IF(ISERROR(VLOOKUP(CA127,Accueil!$W$17:$W$22,1,0)),1,0)</f>
        <v>0</v>
      </c>
      <c r="GE127" s="158">
        <f>IF(ISERROR(VLOOKUP(CB127,Accueil!$W$17:$W$22,1,0)),1,0)</f>
        <v>0</v>
      </c>
      <c r="GF127" s="158">
        <f>IF(ISERROR(VLOOKUP(CC127,Accueil!$W$17:$W$22,1,0)),1,0)</f>
        <v>0</v>
      </c>
      <c r="GG127" s="158">
        <f>IF(ISERROR(VLOOKUP(CD127,Accueil!$W$17:$W$22,1,0)),1,0)</f>
        <v>0</v>
      </c>
      <c r="GH127" s="158">
        <f>IF(ISERROR(VLOOKUP(CE127,Accueil!$W$17:$W$22,1,0)),1,0)</f>
        <v>0</v>
      </c>
      <c r="GI127" s="158">
        <f>IF(ISERROR(VLOOKUP(CF127,Accueil!$W$17:$W$22,1,0)),1,0)</f>
        <v>0</v>
      </c>
      <c r="GJ127" s="158">
        <f>IF(ISERROR(VLOOKUP(CG127,Accueil!$W$17:$W$22,1,0)),1,0)</f>
        <v>0</v>
      </c>
      <c r="GK127" s="158">
        <f>IF(ISERROR(VLOOKUP(CH127,Accueil!$W$17:$W$22,1,0)),1,0)</f>
        <v>0</v>
      </c>
      <c r="GL127" s="158">
        <f>IF(ISERROR(VLOOKUP(CI127,Accueil!$W$17:$W$22,1,0)),1,0)</f>
        <v>0</v>
      </c>
      <c r="GM127" s="158">
        <f>IF(ISERROR(VLOOKUP(CJ127,Accueil!$W$17:$W$22,1,0)),1,0)</f>
        <v>0</v>
      </c>
      <c r="GN127" s="158">
        <f>IF(ISERROR(VLOOKUP(CK127,Accueil!$W$17:$W$22,1,0)),1,0)</f>
        <v>0</v>
      </c>
      <c r="GO127" s="158">
        <f>IF(ISERROR(VLOOKUP(CL127,Accueil!$W$17:$W$22,1,0)),1,0)</f>
        <v>0</v>
      </c>
      <c r="GP127" s="158">
        <f>IF(ISERROR(VLOOKUP(CM127,Accueil!$W$17:$W$22,1,0)),1,0)</f>
        <v>0</v>
      </c>
      <c r="GQ127" s="158">
        <f>IF(ISERROR(VLOOKUP(CN127,Accueil!$W$17:$W$22,1,0)),1,0)</f>
        <v>0</v>
      </c>
      <c r="GR127" s="158">
        <f>IF(ISERROR(VLOOKUP(CO127,Accueil!$W$17:$W$22,1,0)),1,0)</f>
        <v>0</v>
      </c>
      <c r="GS127" s="158">
        <f>IF(ISERROR(VLOOKUP(CP127,Accueil!$W$17:$W$22,1,0)),1,0)</f>
        <v>0</v>
      </c>
      <c r="GT127" s="158">
        <f>IF(ISERROR(VLOOKUP(CQ127,Accueil!$W$17:$W$22,1,0)),1,0)</f>
        <v>0</v>
      </c>
      <c r="GU127" s="158">
        <f>IF(ISERROR(VLOOKUP(CR127,Accueil!$W$17:$W$22,1,0)),1,0)</f>
        <v>0</v>
      </c>
      <c r="GV127" s="158">
        <f>IF(ISERROR(VLOOKUP(CS127,Accueil!$W$17:$W$22,1,0)),1,0)</f>
        <v>0</v>
      </c>
      <c r="GW127" s="158">
        <f>IF(ISERROR(VLOOKUP(CT127,Accueil!$W$17:$W$22,1,0)),1,0)</f>
        <v>0</v>
      </c>
      <c r="GX127" s="158">
        <f>IF(ISERROR(VLOOKUP(CU127,Accueil!$W$17:$W$22,1,0)),1,0)</f>
        <v>0</v>
      </c>
      <c r="GY127" s="158">
        <f>IF(ISERROR(VLOOKUP(CV127,Accueil!$W$17:$W$22,1,0)),1,0)</f>
        <v>0</v>
      </c>
      <c r="GZ127" s="158">
        <f>IF(ISERROR(VLOOKUP(CW127,Accueil!$W$17:$W$22,1,0)),1,0)</f>
        <v>0</v>
      </c>
      <c r="HA127" s="158">
        <f>IF(ISERROR(VLOOKUP(CX127,Accueil!$W$17:$W$22,1,0)),1,0)</f>
        <v>0</v>
      </c>
      <c r="HB127" s="158">
        <f>IF(ISERROR(VLOOKUP(CY127,Accueil!$W$17:$W$22,1,0)),1,0)</f>
        <v>0</v>
      </c>
      <c r="HC127" s="158">
        <f>IF(ISERROR(VLOOKUP(CZ127,Accueil!$W$17:$W$22,1,0)),1,0)</f>
        <v>0</v>
      </c>
      <c r="HD127" s="158">
        <f>IF(ISERROR(VLOOKUP(DA127,Accueil!$W$17:$W$22,1,0)),1,0)</f>
        <v>0</v>
      </c>
    </row>
    <row r="128" spans="1:212" ht="12.75" customHeight="1">
      <c r="A128" s="361"/>
      <c r="B128" s="12">
        <v>120</v>
      </c>
      <c r="C128" s="26" t="str">
        <f>IF(Accueil!E132="","",Accueil!E132)</f>
        <v/>
      </c>
      <c r="D128" s="27" t="str">
        <f>IF(Accueil!F132="","",Accueil!F132)</f>
        <v/>
      </c>
      <c r="E128" s="83" t="str">
        <f t="shared" si="10"/>
        <v/>
      </c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12">
        <v>120</v>
      </c>
      <c r="DC128" s="11" t="str">
        <f>IF(D128="","",COUNTIF(F128:DA128,Accueil!$AB$28)&amp;" / "&amp;COUNTIF($F$8:$DA$8,"&gt;0")-(COUNTIF(F128:DA128,Accueil!$AG$26)))</f>
        <v/>
      </c>
      <c r="DD128" s="110" t="str">
        <f>IF(D128="","",COUNTIF(F128:DA128,Accueil!$AB$26))</f>
        <v/>
      </c>
      <c r="DE128" s="110" t="str">
        <f>IF(D128="","",IF(COUNTIF($F$8:$DA$8,"&gt;=0")-(COUNTIF(G128:DB128,Accueil!$AG$26))&lt;0,0,COUNTIF($F$8:$DA$8,"&gt;=0")-(COUNTIF(G128:DB128,Accueil!$AG$26))))</f>
        <v/>
      </c>
      <c r="DF128" s="11" t="str">
        <f t="shared" si="11"/>
        <v/>
      </c>
      <c r="DG128" s="29" t="str">
        <f t="shared" si="12"/>
        <v/>
      </c>
      <c r="DH128" s="158">
        <f t="shared" si="13"/>
        <v>0</v>
      </c>
      <c r="DI128" s="158">
        <f>IF(ISERROR(VLOOKUP(F128,Accueil!$W$17:$W$22,1,0)),1,0)</f>
        <v>0</v>
      </c>
      <c r="DJ128" s="158">
        <f>IF(ISERROR(VLOOKUP(G128,Accueil!$W$17:$W$22,1,0)),1,0)</f>
        <v>0</v>
      </c>
      <c r="DK128" s="158">
        <f>IF(ISERROR(VLOOKUP(H128,Accueil!$W$17:$W$22,1,0)),1,0)</f>
        <v>0</v>
      </c>
      <c r="DL128" s="158">
        <f>IF(ISERROR(VLOOKUP(I128,Accueil!$W$17:$W$22,1,0)),1,0)</f>
        <v>0</v>
      </c>
      <c r="DM128" s="158">
        <f>IF(ISERROR(VLOOKUP(J128,Accueil!$W$17:$W$22,1,0)),1,0)</f>
        <v>0</v>
      </c>
      <c r="DN128" s="158">
        <f>IF(ISERROR(VLOOKUP(K128,Accueil!$W$17:$W$22,1,0)),1,0)</f>
        <v>0</v>
      </c>
      <c r="DO128" s="158">
        <f>IF(ISERROR(VLOOKUP(L128,Accueil!$W$17:$W$22,1,0)),1,0)</f>
        <v>0</v>
      </c>
      <c r="DP128" s="158">
        <f>IF(ISERROR(VLOOKUP(M128,Accueil!$W$17:$W$22,1,0)),1,0)</f>
        <v>0</v>
      </c>
      <c r="DQ128" s="158">
        <f>IF(ISERROR(VLOOKUP(N128,Accueil!$W$17:$W$22,1,0)),1,0)</f>
        <v>0</v>
      </c>
      <c r="DR128" s="158">
        <f>IF(ISERROR(VLOOKUP(O128,Accueil!$W$17:$W$22,1,0)),1,0)</f>
        <v>0</v>
      </c>
      <c r="DS128" s="158">
        <f>IF(ISERROR(VLOOKUP(P128,Accueil!$W$17:$W$22,1,0)),1,0)</f>
        <v>0</v>
      </c>
      <c r="DT128" s="158">
        <f>IF(ISERROR(VLOOKUP(Q128,Accueil!$W$17:$W$22,1,0)),1,0)</f>
        <v>0</v>
      </c>
      <c r="DU128" s="158">
        <f>IF(ISERROR(VLOOKUP(R128,Accueil!$W$17:$W$22,1,0)),1,0)</f>
        <v>0</v>
      </c>
      <c r="DV128" s="158">
        <f>IF(ISERROR(VLOOKUP(S128,Accueil!$W$17:$W$22,1,0)),1,0)</f>
        <v>0</v>
      </c>
      <c r="DW128" s="158">
        <f>IF(ISERROR(VLOOKUP(T128,Accueil!$W$17:$W$22,1,0)),1,0)</f>
        <v>0</v>
      </c>
      <c r="DX128" s="158">
        <f>IF(ISERROR(VLOOKUP(U128,Accueil!$W$17:$W$22,1,0)),1,0)</f>
        <v>0</v>
      </c>
      <c r="DY128" s="158">
        <f>IF(ISERROR(VLOOKUP(V128,Accueil!$W$17:$W$22,1,0)),1,0)</f>
        <v>0</v>
      </c>
      <c r="DZ128" s="158">
        <f>IF(ISERROR(VLOOKUP(W128,Accueil!$W$17:$W$22,1,0)),1,0)</f>
        <v>0</v>
      </c>
      <c r="EA128" s="158">
        <f>IF(ISERROR(VLOOKUP(X128,Accueil!$W$17:$W$22,1,0)),1,0)</f>
        <v>0</v>
      </c>
      <c r="EB128" s="158">
        <f>IF(ISERROR(VLOOKUP(Y128,Accueil!$W$17:$W$22,1,0)),1,0)</f>
        <v>0</v>
      </c>
      <c r="EC128" s="158">
        <f>IF(ISERROR(VLOOKUP(Z128,Accueil!$W$17:$W$22,1,0)),1,0)</f>
        <v>0</v>
      </c>
      <c r="ED128" s="158">
        <f>IF(ISERROR(VLOOKUP(AA128,Accueil!$W$17:$W$22,1,0)),1,0)</f>
        <v>0</v>
      </c>
      <c r="EE128" s="158">
        <f>IF(ISERROR(VLOOKUP(AB128,Accueil!$W$17:$W$22,1,0)),1,0)</f>
        <v>0</v>
      </c>
      <c r="EF128" s="158">
        <f>IF(ISERROR(VLOOKUP(AC128,Accueil!$W$17:$W$22,1,0)),1,0)</f>
        <v>0</v>
      </c>
      <c r="EG128" s="158">
        <f>IF(ISERROR(VLOOKUP(AD128,Accueil!$W$17:$W$22,1,0)),1,0)</f>
        <v>0</v>
      </c>
      <c r="EH128" s="158">
        <f>IF(ISERROR(VLOOKUP(AE128,Accueil!$W$17:$W$22,1,0)),1,0)</f>
        <v>0</v>
      </c>
      <c r="EI128" s="158">
        <f>IF(ISERROR(VLOOKUP(AF128,Accueil!$W$17:$W$22,1,0)),1,0)</f>
        <v>0</v>
      </c>
      <c r="EJ128" s="158">
        <f>IF(ISERROR(VLOOKUP(AG128,Accueil!$W$17:$W$22,1,0)),1,0)</f>
        <v>0</v>
      </c>
      <c r="EK128" s="158">
        <f>IF(ISERROR(VLOOKUP(AH128,Accueil!$W$17:$W$22,1,0)),1,0)</f>
        <v>0</v>
      </c>
      <c r="EL128" s="158">
        <f>IF(ISERROR(VLOOKUP(AI128,Accueil!$W$17:$W$22,1,0)),1,0)</f>
        <v>0</v>
      </c>
      <c r="EM128" s="158">
        <f>IF(ISERROR(VLOOKUP(AJ128,Accueil!$W$17:$W$22,1,0)),1,0)</f>
        <v>0</v>
      </c>
      <c r="EN128" s="158">
        <f>IF(ISERROR(VLOOKUP(AK128,Accueil!$W$17:$W$22,1,0)),1,0)</f>
        <v>0</v>
      </c>
      <c r="EO128" s="158">
        <f>IF(ISERROR(VLOOKUP(AL128,Accueil!$W$17:$W$22,1,0)),1,0)</f>
        <v>0</v>
      </c>
      <c r="EP128" s="158">
        <f>IF(ISERROR(VLOOKUP(AM128,Accueil!$W$17:$W$22,1,0)),1,0)</f>
        <v>0</v>
      </c>
      <c r="EQ128" s="158">
        <f>IF(ISERROR(VLOOKUP(AN128,Accueil!$W$17:$W$22,1,0)),1,0)</f>
        <v>0</v>
      </c>
      <c r="ER128" s="158">
        <f>IF(ISERROR(VLOOKUP(AO128,Accueil!$W$17:$W$22,1,0)),1,0)</f>
        <v>0</v>
      </c>
      <c r="ES128" s="158">
        <f>IF(ISERROR(VLOOKUP(AP128,Accueil!$W$17:$W$22,1,0)),1,0)</f>
        <v>0</v>
      </c>
      <c r="ET128" s="158">
        <f>IF(ISERROR(VLOOKUP(AQ128,Accueil!$W$17:$W$22,1,0)),1,0)</f>
        <v>0</v>
      </c>
      <c r="EU128" s="158">
        <f>IF(ISERROR(VLOOKUP(AR128,Accueil!$W$17:$W$22,1,0)),1,0)</f>
        <v>0</v>
      </c>
      <c r="EV128" s="158">
        <f>IF(ISERROR(VLOOKUP(AS128,Accueil!$W$17:$W$22,1,0)),1,0)</f>
        <v>0</v>
      </c>
      <c r="EW128" s="158">
        <f>IF(ISERROR(VLOOKUP(AT128,Accueil!$W$17:$W$22,1,0)),1,0)</f>
        <v>0</v>
      </c>
      <c r="EX128" s="158">
        <f>IF(ISERROR(VLOOKUP(AU128,Accueil!$W$17:$W$22,1,0)),1,0)</f>
        <v>0</v>
      </c>
      <c r="EY128" s="158">
        <f>IF(ISERROR(VLOOKUP(AV128,Accueil!$W$17:$W$22,1,0)),1,0)</f>
        <v>0</v>
      </c>
      <c r="EZ128" s="158">
        <f>IF(ISERROR(VLOOKUP(AW128,Accueil!$W$17:$W$22,1,0)),1,0)</f>
        <v>0</v>
      </c>
      <c r="FA128" s="158">
        <f>IF(ISERROR(VLOOKUP(AX128,Accueil!$W$17:$W$22,1,0)),1,0)</f>
        <v>0</v>
      </c>
      <c r="FB128" s="158">
        <f>IF(ISERROR(VLOOKUP(AY128,Accueil!$W$17:$W$22,1,0)),1,0)</f>
        <v>0</v>
      </c>
      <c r="FC128" s="158">
        <f>IF(ISERROR(VLOOKUP(AZ128,Accueil!$W$17:$W$22,1,0)),1,0)</f>
        <v>0</v>
      </c>
      <c r="FD128" s="158">
        <f>IF(ISERROR(VLOOKUP(BA128,Accueil!$W$17:$W$22,1,0)),1,0)</f>
        <v>0</v>
      </c>
      <c r="FE128" s="158">
        <f>IF(ISERROR(VLOOKUP(BB128,Accueil!$W$17:$W$22,1,0)),1,0)</f>
        <v>0</v>
      </c>
      <c r="FF128" s="158">
        <f>IF(ISERROR(VLOOKUP(BC128,Accueil!$W$17:$W$22,1,0)),1,0)</f>
        <v>0</v>
      </c>
      <c r="FG128" s="158">
        <f>IF(ISERROR(VLOOKUP(BD128,Accueil!$W$17:$W$22,1,0)),1,0)</f>
        <v>0</v>
      </c>
      <c r="FH128" s="158">
        <f>IF(ISERROR(VLOOKUP(BE128,Accueil!$W$17:$W$22,1,0)),1,0)</f>
        <v>0</v>
      </c>
      <c r="FI128" s="158">
        <f>IF(ISERROR(VLOOKUP(BF128,Accueil!$W$17:$W$22,1,0)),1,0)</f>
        <v>0</v>
      </c>
      <c r="FJ128" s="158">
        <f>IF(ISERROR(VLOOKUP(BG128,Accueil!$W$17:$W$22,1,0)),1,0)</f>
        <v>0</v>
      </c>
      <c r="FK128" s="158">
        <f>IF(ISERROR(VLOOKUP(BH128,Accueil!$W$17:$W$22,1,0)),1,0)</f>
        <v>0</v>
      </c>
      <c r="FL128" s="158">
        <f>IF(ISERROR(VLOOKUP(BI128,Accueil!$W$17:$W$22,1,0)),1,0)</f>
        <v>0</v>
      </c>
      <c r="FM128" s="158">
        <f>IF(ISERROR(VLOOKUP(BJ128,Accueil!$W$17:$W$22,1,0)),1,0)</f>
        <v>0</v>
      </c>
      <c r="FN128" s="158">
        <f>IF(ISERROR(VLOOKUP(BK128,Accueil!$W$17:$W$22,1,0)),1,0)</f>
        <v>0</v>
      </c>
      <c r="FO128" s="158">
        <f>IF(ISERROR(VLOOKUP(BL128,Accueil!$W$17:$W$22,1,0)),1,0)</f>
        <v>0</v>
      </c>
      <c r="FP128" s="158">
        <f>IF(ISERROR(VLOOKUP(BM128,Accueil!$W$17:$W$22,1,0)),1,0)</f>
        <v>0</v>
      </c>
      <c r="FQ128" s="158">
        <f>IF(ISERROR(VLOOKUP(BN128,Accueil!$W$17:$W$22,1,0)),1,0)</f>
        <v>0</v>
      </c>
      <c r="FR128" s="158">
        <f>IF(ISERROR(VLOOKUP(BO128,Accueil!$W$17:$W$22,1,0)),1,0)</f>
        <v>0</v>
      </c>
      <c r="FS128" s="158">
        <f>IF(ISERROR(VLOOKUP(BP128,Accueil!$W$17:$W$22,1,0)),1,0)</f>
        <v>0</v>
      </c>
      <c r="FT128" s="158">
        <f>IF(ISERROR(VLOOKUP(BQ128,Accueil!$W$17:$W$22,1,0)),1,0)</f>
        <v>0</v>
      </c>
      <c r="FU128" s="158">
        <f>IF(ISERROR(VLOOKUP(BR128,Accueil!$W$17:$W$22,1,0)),1,0)</f>
        <v>0</v>
      </c>
      <c r="FV128" s="158">
        <f>IF(ISERROR(VLOOKUP(BS128,Accueil!$W$17:$W$22,1,0)),1,0)</f>
        <v>0</v>
      </c>
      <c r="FW128" s="158">
        <f>IF(ISERROR(VLOOKUP(BT128,Accueil!$W$17:$W$22,1,0)),1,0)</f>
        <v>0</v>
      </c>
      <c r="FX128" s="158">
        <f>IF(ISERROR(VLOOKUP(BU128,Accueil!$W$17:$W$22,1,0)),1,0)</f>
        <v>0</v>
      </c>
      <c r="FY128" s="158">
        <f>IF(ISERROR(VLOOKUP(BV128,Accueil!$W$17:$W$22,1,0)),1,0)</f>
        <v>0</v>
      </c>
      <c r="FZ128" s="158">
        <f>IF(ISERROR(VLOOKUP(BW128,Accueil!$W$17:$W$22,1,0)),1,0)</f>
        <v>0</v>
      </c>
      <c r="GA128" s="158">
        <f>IF(ISERROR(VLOOKUP(BX128,Accueil!$W$17:$W$22,1,0)),1,0)</f>
        <v>0</v>
      </c>
      <c r="GB128" s="158">
        <f>IF(ISERROR(VLOOKUP(BY128,Accueil!$W$17:$W$22,1,0)),1,0)</f>
        <v>0</v>
      </c>
      <c r="GC128" s="158">
        <f>IF(ISERROR(VLOOKUP(BZ128,Accueil!$W$17:$W$22,1,0)),1,0)</f>
        <v>0</v>
      </c>
      <c r="GD128" s="158">
        <f>IF(ISERROR(VLOOKUP(CA128,Accueil!$W$17:$W$22,1,0)),1,0)</f>
        <v>0</v>
      </c>
      <c r="GE128" s="158">
        <f>IF(ISERROR(VLOOKUP(CB128,Accueil!$W$17:$W$22,1,0)),1,0)</f>
        <v>0</v>
      </c>
      <c r="GF128" s="158">
        <f>IF(ISERROR(VLOOKUP(CC128,Accueil!$W$17:$W$22,1,0)),1,0)</f>
        <v>0</v>
      </c>
      <c r="GG128" s="158">
        <f>IF(ISERROR(VLOOKUP(CD128,Accueil!$W$17:$W$22,1,0)),1,0)</f>
        <v>0</v>
      </c>
      <c r="GH128" s="158">
        <f>IF(ISERROR(VLOOKUP(CE128,Accueil!$W$17:$W$22,1,0)),1,0)</f>
        <v>0</v>
      </c>
      <c r="GI128" s="158">
        <f>IF(ISERROR(VLOOKUP(CF128,Accueil!$W$17:$W$22,1,0)),1,0)</f>
        <v>0</v>
      </c>
      <c r="GJ128" s="158">
        <f>IF(ISERROR(VLOOKUP(CG128,Accueil!$W$17:$W$22,1,0)),1,0)</f>
        <v>0</v>
      </c>
      <c r="GK128" s="158">
        <f>IF(ISERROR(VLOOKUP(CH128,Accueil!$W$17:$W$22,1,0)),1,0)</f>
        <v>0</v>
      </c>
      <c r="GL128" s="158">
        <f>IF(ISERROR(VLOOKUP(CI128,Accueil!$W$17:$W$22,1,0)),1,0)</f>
        <v>0</v>
      </c>
      <c r="GM128" s="158">
        <f>IF(ISERROR(VLOOKUP(CJ128,Accueil!$W$17:$W$22,1,0)),1,0)</f>
        <v>0</v>
      </c>
      <c r="GN128" s="158">
        <f>IF(ISERROR(VLOOKUP(CK128,Accueil!$W$17:$W$22,1,0)),1,0)</f>
        <v>0</v>
      </c>
      <c r="GO128" s="158">
        <f>IF(ISERROR(VLOOKUP(CL128,Accueil!$W$17:$W$22,1,0)),1,0)</f>
        <v>0</v>
      </c>
      <c r="GP128" s="158">
        <f>IF(ISERROR(VLOOKUP(CM128,Accueil!$W$17:$W$22,1,0)),1,0)</f>
        <v>0</v>
      </c>
      <c r="GQ128" s="158">
        <f>IF(ISERROR(VLOOKUP(CN128,Accueil!$W$17:$W$22,1,0)),1,0)</f>
        <v>0</v>
      </c>
      <c r="GR128" s="158">
        <f>IF(ISERROR(VLOOKUP(CO128,Accueil!$W$17:$W$22,1,0)),1,0)</f>
        <v>0</v>
      </c>
      <c r="GS128" s="158">
        <f>IF(ISERROR(VLOOKUP(CP128,Accueil!$W$17:$W$22,1,0)),1,0)</f>
        <v>0</v>
      </c>
      <c r="GT128" s="158">
        <f>IF(ISERROR(VLOOKUP(CQ128,Accueil!$W$17:$W$22,1,0)),1,0)</f>
        <v>0</v>
      </c>
      <c r="GU128" s="158">
        <f>IF(ISERROR(VLOOKUP(CR128,Accueil!$W$17:$W$22,1,0)),1,0)</f>
        <v>0</v>
      </c>
      <c r="GV128" s="158">
        <f>IF(ISERROR(VLOOKUP(CS128,Accueil!$W$17:$W$22,1,0)),1,0)</f>
        <v>0</v>
      </c>
      <c r="GW128" s="158">
        <f>IF(ISERROR(VLOOKUP(CT128,Accueil!$W$17:$W$22,1,0)),1,0)</f>
        <v>0</v>
      </c>
      <c r="GX128" s="158">
        <f>IF(ISERROR(VLOOKUP(CU128,Accueil!$W$17:$W$22,1,0)),1,0)</f>
        <v>0</v>
      </c>
      <c r="GY128" s="158">
        <f>IF(ISERROR(VLOOKUP(CV128,Accueil!$W$17:$W$22,1,0)),1,0)</f>
        <v>0</v>
      </c>
      <c r="GZ128" s="158">
        <f>IF(ISERROR(VLOOKUP(CW128,Accueil!$W$17:$W$22,1,0)),1,0)</f>
        <v>0</v>
      </c>
      <c r="HA128" s="158">
        <f>IF(ISERROR(VLOOKUP(CX128,Accueil!$W$17:$W$22,1,0)),1,0)</f>
        <v>0</v>
      </c>
      <c r="HB128" s="158">
        <f>IF(ISERROR(VLOOKUP(CY128,Accueil!$W$17:$W$22,1,0)),1,0)</f>
        <v>0</v>
      </c>
      <c r="HC128" s="158">
        <f>IF(ISERROR(VLOOKUP(CZ128,Accueil!$W$17:$W$22,1,0)),1,0)</f>
        <v>0</v>
      </c>
      <c r="HD128" s="158">
        <f>IF(ISERROR(VLOOKUP(DA128,Accueil!$W$17:$W$22,1,0)),1,0)</f>
        <v>0</v>
      </c>
    </row>
    <row r="129" spans="1:212" ht="12.75" customHeight="1">
      <c r="A129" s="359" t="str">
        <f>IF(Nom_etab="","",Nom_etab)</f>
        <v/>
      </c>
      <c r="B129" s="12">
        <v>121</v>
      </c>
      <c r="C129" s="26" t="str">
        <f>IF(Accueil!E133="","",Accueil!E133)</f>
        <v/>
      </c>
      <c r="D129" s="27" t="str">
        <f>IF(Accueil!F133="","",Accueil!F133)</f>
        <v/>
      </c>
      <c r="E129" s="83" t="str">
        <f t="shared" si="10"/>
        <v/>
      </c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12">
        <v>121</v>
      </c>
      <c r="DC129" s="11" t="str">
        <f>IF(D129="","",COUNTIF(F129:DA129,Accueil!$AB$28)&amp;" / "&amp;COUNTIF($F$8:$DA$8,"&gt;0")-(COUNTIF(F129:DA129,Accueil!$AG$26)))</f>
        <v/>
      </c>
      <c r="DD129" s="110" t="str">
        <f>IF(D129="","",COUNTIF(F129:DA129,Accueil!$AB$26))</f>
        <v/>
      </c>
      <c r="DE129" s="110" t="str">
        <f>IF(D129="","",IF(COUNTIF($F$8:$DA$8,"&gt;=0")-(COUNTIF(G129:DB129,Accueil!$AG$26))&lt;0,0,COUNTIF($F$8:$DA$8,"&gt;=0")-(COUNTIF(G129:DB129,Accueil!$AG$26))))</f>
        <v/>
      </c>
      <c r="DF129" s="11" t="str">
        <f t="shared" si="11"/>
        <v/>
      </c>
      <c r="DG129" s="29" t="str">
        <f t="shared" si="12"/>
        <v/>
      </c>
      <c r="DH129" s="158">
        <f t="shared" si="13"/>
        <v>0</v>
      </c>
      <c r="DI129" s="158">
        <f>IF(ISERROR(VLOOKUP(F129,Accueil!$W$17:$W$22,1,0)),1,0)</f>
        <v>0</v>
      </c>
      <c r="DJ129" s="158">
        <f>IF(ISERROR(VLOOKUP(G129,Accueil!$W$17:$W$22,1,0)),1,0)</f>
        <v>0</v>
      </c>
      <c r="DK129" s="158">
        <f>IF(ISERROR(VLOOKUP(H129,Accueil!$W$17:$W$22,1,0)),1,0)</f>
        <v>0</v>
      </c>
      <c r="DL129" s="158">
        <f>IF(ISERROR(VLOOKUP(I129,Accueil!$W$17:$W$22,1,0)),1,0)</f>
        <v>0</v>
      </c>
      <c r="DM129" s="158">
        <f>IF(ISERROR(VLOOKUP(J129,Accueil!$W$17:$W$22,1,0)),1,0)</f>
        <v>0</v>
      </c>
      <c r="DN129" s="158">
        <f>IF(ISERROR(VLOOKUP(K129,Accueil!$W$17:$W$22,1,0)),1,0)</f>
        <v>0</v>
      </c>
      <c r="DO129" s="158">
        <f>IF(ISERROR(VLOOKUP(L129,Accueil!$W$17:$W$22,1,0)),1,0)</f>
        <v>0</v>
      </c>
      <c r="DP129" s="158">
        <f>IF(ISERROR(VLOOKUP(M129,Accueil!$W$17:$W$22,1,0)),1,0)</f>
        <v>0</v>
      </c>
      <c r="DQ129" s="158">
        <f>IF(ISERROR(VLOOKUP(N129,Accueil!$W$17:$W$22,1,0)),1,0)</f>
        <v>0</v>
      </c>
      <c r="DR129" s="158">
        <f>IF(ISERROR(VLOOKUP(O129,Accueil!$W$17:$W$22,1,0)),1,0)</f>
        <v>0</v>
      </c>
      <c r="DS129" s="158">
        <f>IF(ISERROR(VLOOKUP(P129,Accueil!$W$17:$W$22,1,0)),1,0)</f>
        <v>0</v>
      </c>
      <c r="DT129" s="158">
        <f>IF(ISERROR(VLOOKUP(Q129,Accueil!$W$17:$W$22,1,0)),1,0)</f>
        <v>0</v>
      </c>
      <c r="DU129" s="158">
        <f>IF(ISERROR(VLOOKUP(R129,Accueil!$W$17:$W$22,1,0)),1,0)</f>
        <v>0</v>
      </c>
      <c r="DV129" s="158">
        <f>IF(ISERROR(VLOOKUP(S129,Accueil!$W$17:$W$22,1,0)),1,0)</f>
        <v>0</v>
      </c>
      <c r="DW129" s="158">
        <f>IF(ISERROR(VLOOKUP(T129,Accueil!$W$17:$W$22,1,0)),1,0)</f>
        <v>0</v>
      </c>
      <c r="DX129" s="158">
        <f>IF(ISERROR(VLOOKUP(U129,Accueil!$W$17:$W$22,1,0)),1,0)</f>
        <v>0</v>
      </c>
      <c r="DY129" s="158">
        <f>IF(ISERROR(VLOOKUP(V129,Accueil!$W$17:$W$22,1,0)),1,0)</f>
        <v>0</v>
      </c>
      <c r="DZ129" s="158">
        <f>IF(ISERROR(VLOOKUP(W129,Accueil!$W$17:$W$22,1,0)),1,0)</f>
        <v>0</v>
      </c>
      <c r="EA129" s="158">
        <f>IF(ISERROR(VLOOKUP(X129,Accueil!$W$17:$W$22,1,0)),1,0)</f>
        <v>0</v>
      </c>
      <c r="EB129" s="158">
        <f>IF(ISERROR(VLOOKUP(Y129,Accueil!$W$17:$W$22,1,0)),1,0)</f>
        <v>0</v>
      </c>
      <c r="EC129" s="158">
        <f>IF(ISERROR(VLOOKUP(Z129,Accueil!$W$17:$W$22,1,0)),1,0)</f>
        <v>0</v>
      </c>
      <c r="ED129" s="158">
        <f>IF(ISERROR(VLOOKUP(AA129,Accueil!$W$17:$W$22,1,0)),1,0)</f>
        <v>0</v>
      </c>
      <c r="EE129" s="158">
        <f>IF(ISERROR(VLOOKUP(AB129,Accueil!$W$17:$W$22,1,0)),1,0)</f>
        <v>0</v>
      </c>
      <c r="EF129" s="158">
        <f>IF(ISERROR(VLOOKUP(AC129,Accueil!$W$17:$W$22,1,0)),1,0)</f>
        <v>0</v>
      </c>
      <c r="EG129" s="158">
        <f>IF(ISERROR(VLOOKUP(AD129,Accueil!$W$17:$W$22,1,0)),1,0)</f>
        <v>0</v>
      </c>
      <c r="EH129" s="158">
        <f>IF(ISERROR(VLOOKUP(AE129,Accueil!$W$17:$W$22,1,0)),1,0)</f>
        <v>0</v>
      </c>
      <c r="EI129" s="158">
        <f>IF(ISERROR(VLOOKUP(AF129,Accueil!$W$17:$W$22,1,0)),1,0)</f>
        <v>0</v>
      </c>
      <c r="EJ129" s="158">
        <f>IF(ISERROR(VLOOKUP(AG129,Accueil!$W$17:$W$22,1,0)),1,0)</f>
        <v>0</v>
      </c>
      <c r="EK129" s="158">
        <f>IF(ISERROR(VLOOKUP(AH129,Accueil!$W$17:$W$22,1,0)),1,0)</f>
        <v>0</v>
      </c>
      <c r="EL129" s="158">
        <f>IF(ISERROR(VLOOKUP(AI129,Accueil!$W$17:$W$22,1,0)),1,0)</f>
        <v>0</v>
      </c>
      <c r="EM129" s="158">
        <f>IF(ISERROR(VLOOKUP(AJ129,Accueil!$W$17:$W$22,1,0)),1,0)</f>
        <v>0</v>
      </c>
      <c r="EN129" s="158">
        <f>IF(ISERROR(VLOOKUP(AK129,Accueil!$W$17:$W$22,1,0)),1,0)</f>
        <v>0</v>
      </c>
      <c r="EO129" s="158">
        <f>IF(ISERROR(VLOOKUP(AL129,Accueil!$W$17:$W$22,1,0)),1,0)</f>
        <v>0</v>
      </c>
      <c r="EP129" s="158">
        <f>IF(ISERROR(VLOOKUP(AM129,Accueil!$W$17:$W$22,1,0)),1,0)</f>
        <v>0</v>
      </c>
      <c r="EQ129" s="158">
        <f>IF(ISERROR(VLOOKUP(AN129,Accueil!$W$17:$W$22,1,0)),1,0)</f>
        <v>0</v>
      </c>
      <c r="ER129" s="158">
        <f>IF(ISERROR(VLOOKUP(AO129,Accueil!$W$17:$W$22,1,0)),1,0)</f>
        <v>0</v>
      </c>
      <c r="ES129" s="158">
        <f>IF(ISERROR(VLOOKUP(AP129,Accueil!$W$17:$W$22,1,0)),1,0)</f>
        <v>0</v>
      </c>
      <c r="ET129" s="158">
        <f>IF(ISERROR(VLOOKUP(AQ129,Accueil!$W$17:$W$22,1,0)),1,0)</f>
        <v>0</v>
      </c>
      <c r="EU129" s="158">
        <f>IF(ISERROR(VLOOKUP(AR129,Accueil!$W$17:$W$22,1,0)),1,0)</f>
        <v>0</v>
      </c>
      <c r="EV129" s="158">
        <f>IF(ISERROR(VLOOKUP(AS129,Accueil!$W$17:$W$22,1,0)),1,0)</f>
        <v>0</v>
      </c>
      <c r="EW129" s="158">
        <f>IF(ISERROR(VLOOKUP(AT129,Accueil!$W$17:$W$22,1,0)),1,0)</f>
        <v>0</v>
      </c>
      <c r="EX129" s="158">
        <f>IF(ISERROR(VLOOKUP(AU129,Accueil!$W$17:$W$22,1,0)),1,0)</f>
        <v>0</v>
      </c>
      <c r="EY129" s="158">
        <f>IF(ISERROR(VLOOKUP(AV129,Accueil!$W$17:$W$22,1,0)),1,0)</f>
        <v>0</v>
      </c>
      <c r="EZ129" s="158">
        <f>IF(ISERROR(VLOOKUP(AW129,Accueil!$W$17:$W$22,1,0)),1,0)</f>
        <v>0</v>
      </c>
      <c r="FA129" s="158">
        <f>IF(ISERROR(VLOOKUP(AX129,Accueil!$W$17:$W$22,1,0)),1,0)</f>
        <v>0</v>
      </c>
      <c r="FB129" s="158">
        <f>IF(ISERROR(VLOOKUP(AY129,Accueil!$W$17:$W$22,1,0)),1,0)</f>
        <v>0</v>
      </c>
      <c r="FC129" s="158">
        <f>IF(ISERROR(VLOOKUP(AZ129,Accueil!$W$17:$W$22,1,0)),1,0)</f>
        <v>0</v>
      </c>
      <c r="FD129" s="158">
        <f>IF(ISERROR(VLOOKUP(BA129,Accueil!$W$17:$W$22,1,0)),1,0)</f>
        <v>0</v>
      </c>
      <c r="FE129" s="158">
        <f>IF(ISERROR(VLOOKUP(BB129,Accueil!$W$17:$W$22,1,0)),1,0)</f>
        <v>0</v>
      </c>
      <c r="FF129" s="158">
        <f>IF(ISERROR(VLOOKUP(BC129,Accueil!$W$17:$W$22,1,0)),1,0)</f>
        <v>0</v>
      </c>
      <c r="FG129" s="158">
        <f>IF(ISERROR(VLOOKUP(BD129,Accueil!$W$17:$W$22,1,0)),1,0)</f>
        <v>0</v>
      </c>
      <c r="FH129" s="158">
        <f>IF(ISERROR(VLOOKUP(BE129,Accueil!$W$17:$W$22,1,0)),1,0)</f>
        <v>0</v>
      </c>
      <c r="FI129" s="158">
        <f>IF(ISERROR(VLOOKUP(BF129,Accueil!$W$17:$W$22,1,0)),1,0)</f>
        <v>0</v>
      </c>
      <c r="FJ129" s="158">
        <f>IF(ISERROR(VLOOKUP(BG129,Accueil!$W$17:$W$22,1,0)),1,0)</f>
        <v>0</v>
      </c>
      <c r="FK129" s="158">
        <f>IF(ISERROR(VLOOKUP(BH129,Accueil!$W$17:$W$22,1,0)),1,0)</f>
        <v>0</v>
      </c>
      <c r="FL129" s="158">
        <f>IF(ISERROR(VLOOKUP(BI129,Accueil!$W$17:$W$22,1,0)),1,0)</f>
        <v>0</v>
      </c>
      <c r="FM129" s="158">
        <f>IF(ISERROR(VLOOKUP(BJ129,Accueil!$W$17:$W$22,1,0)),1,0)</f>
        <v>0</v>
      </c>
      <c r="FN129" s="158">
        <f>IF(ISERROR(VLOOKUP(BK129,Accueil!$W$17:$W$22,1,0)),1,0)</f>
        <v>0</v>
      </c>
      <c r="FO129" s="158">
        <f>IF(ISERROR(VLOOKUP(BL129,Accueil!$W$17:$W$22,1,0)),1,0)</f>
        <v>0</v>
      </c>
      <c r="FP129" s="158">
        <f>IF(ISERROR(VLOOKUP(BM129,Accueil!$W$17:$W$22,1,0)),1,0)</f>
        <v>0</v>
      </c>
      <c r="FQ129" s="158">
        <f>IF(ISERROR(VLOOKUP(BN129,Accueil!$W$17:$W$22,1,0)),1,0)</f>
        <v>0</v>
      </c>
      <c r="FR129" s="158">
        <f>IF(ISERROR(VLOOKUP(BO129,Accueil!$W$17:$W$22,1,0)),1,0)</f>
        <v>0</v>
      </c>
      <c r="FS129" s="158">
        <f>IF(ISERROR(VLOOKUP(BP129,Accueil!$W$17:$W$22,1,0)),1,0)</f>
        <v>0</v>
      </c>
      <c r="FT129" s="158">
        <f>IF(ISERROR(VLOOKUP(BQ129,Accueil!$W$17:$W$22,1,0)),1,0)</f>
        <v>0</v>
      </c>
      <c r="FU129" s="158">
        <f>IF(ISERROR(VLOOKUP(BR129,Accueil!$W$17:$W$22,1,0)),1,0)</f>
        <v>0</v>
      </c>
      <c r="FV129" s="158">
        <f>IF(ISERROR(VLOOKUP(BS129,Accueil!$W$17:$W$22,1,0)),1,0)</f>
        <v>0</v>
      </c>
      <c r="FW129" s="158">
        <f>IF(ISERROR(VLOOKUP(BT129,Accueil!$W$17:$W$22,1,0)),1,0)</f>
        <v>0</v>
      </c>
      <c r="FX129" s="158">
        <f>IF(ISERROR(VLOOKUP(BU129,Accueil!$W$17:$W$22,1,0)),1,0)</f>
        <v>0</v>
      </c>
      <c r="FY129" s="158">
        <f>IF(ISERROR(VLOOKUP(BV129,Accueil!$W$17:$W$22,1,0)),1,0)</f>
        <v>0</v>
      </c>
      <c r="FZ129" s="158">
        <f>IF(ISERROR(VLOOKUP(BW129,Accueil!$W$17:$W$22,1,0)),1,0)</f>
        <v>0</v>
      </c>
      <c r="GA129" s="158">
        <f>IF(ISERROR(VLOOKUP(BX129,Accueil!$W$17:$W$22,1,0)),1,0)</f>
        <v>0</v>
      </c>
      <c r="GB129" s="158">
        <f>IF(ISERROR(VLOOKUP(BY129,Accueil!$W$17:$W$22,1,0)),1,0)</f>
        <v>0</v>
      </c>
      <c r="GC129" s="158">
        <f>IF(ISERROR(VLOOKUP(BZ129,Accueil!$W$17:$W$22,1,0)),1,0)</f>
        <v>0</v>
      </c>
      <c r="GD129" s="158">
        <f>IF(ISERROR(VLOOKUP(CA129,Accueil!$W$17:$W$22,1,0)),1,0)</f>
        <v>0</v>
      </c>
      <c r="GE129" s="158">
        <f>IF(ISERROR(VLOOKUP(CB129,Accueil!$W$17:$W$22,1,0)),1,0)</f>
        <v>0</v>
      </c>
      <c r="GF129" s="158">
        <f>IF(ISERROR(VLOOKUP(CC129,Accueil!$W$17:$W$22,1,0)),1,0)</f>
        <v>0</v>
      </c>
      <c r="GG129" s="158">
        <f>IF(ISERROR(VLOOKUP(CD129,Accueil!$W$17:$W$22,1,0)),1,0)</f>
        <v>0</v>
      </c>
      <c r="GH129" s="158">
        <f>IF(ISERROR(VLOOKUP(CE129,Accueil!$W$17:$W$22,1,0)),1,0)</f>
        <v>0</v>
      </c>
      <c r="GI129" s="158">
        <f>IF(ISERROR(VLOOKUP(CF129,Accueil!$W$17:$W$22,1,0)),1,0)</f>
        <v>0</v>
      </c>
      <c r="GJ129" s="158">
        <f>IF(ISERROR(VLOOKUP(CG129,Accueil!$W$17:$W$22,1,0)),1,0)</f>
        <v>0</v>
      </c>
      <c r="GK129" s="158">
        <f>IF(ISERROR(VLOOKUP(CH129,Accueil!$W$17:$W$22,1,0)),1,0)</f>
        <v>0</v>
      </c>
      <c r="GL129" s="158">
        <f>IF(ISERROR(VLOOKUP(CI129,Accueil!$W$17:$W$22,1,0)),1,0)</f>
        <v>0</v>
      </c>
      <c r="GM129" s="158">
        <f>IF(ISERROR(VLOOKUP(CJ129,Accueil!$W$17:$W$22,1,0)),1,0)</f>
        <v>0</v>
      </c>
      <c r="GN129" s="158">
        <f>IF(ISERROR(VLOOKUP(CK129,Accueil!$W$17:$W$22,1,0)),1,0)</f>
        <v>0</v>
      </c>
      <c r="GO129" s="158">
        <f>IF(ISERROR(VLOOKUP(CL129,Accueil!$W$17:$W$22,1,0)),1,0)</f>
        <v>0</v>
      </c>
      <c r="GP129" s="158">
        <f>IF(ISERROR(VLOOKUP(CM129,Accueil!$W$17:$W$22,1,0)),1,0)</f>
        <v>0</v>
      </c>
      <c r="GQ129" s="158">
        <f>IF(ISERROR(VLOOKUP(CN129,Accueil!$W$17:$W$22,1,0)),1,0)</f>
        <v>0</v>
      </c>
      <c r="GR129" s="158">
        <f>IF(ISERROR(VLOOKUP(CO129,Accueil!$W$17:$W$22,1,0)),1,0)</f>
        <v>0</v>
      </c>
      <c r="GS129" s="158">
        <f>IF(ISERROR(VLOOKUP(CP129,Accueil!$W$17:$W$22,1,0)),1,0)</f>
        <v>0</v>
      </c>
      <c r="GT129" s="158">
        <f>IF(ISERROR(VLOOKUP(CQ129,Accueil!$W$17:$W$22,1,0)),1,0)</f>
        <v>0</v>
      </c>
      <c r="GU129" s="158">
        <f>IF(ISERROR(VLOOKUP(CR129,Accueil!$W$17:$W$22,1,0)),1,0)</f>
        <v>0</v>
      </c>
      <c r="GV129" s="158">
        <f>IF(ISERROR(VLOOKUP(CS129,Accueil!$W$17:$W$22,1,0)),1,0)</f>
        <v>0</v>
      </c>
      <c r="GW129" s="158">
        <f>IF(ISERROR(VLOOKUP(CT129,Accueil!$W$17:$W$22,1,0)),1,0)</f>
        <v>0</v>
      </c>
      <c r="GX129" s="158">
        <f>IF(ISERROR(VLOOKUP(CU129,Accueil!$W$17:$W$22,1,0)),1,0)</f>
        <v>0</v>
      </c>
      <c r="GY129" s="158">
        <f>IF(ISERROR(VLOOKUP(CV129,Accueil!$W$17:$W$22,1,0)),1,0)</f>
        <v>0</v>
      </c>
      <c r="GZ129" s="158">
        <f>IF(ISERROR(VLOOKUP(CW129,Accueil!$W$17:$W$22,1,0)),1,0)</f>
        <v>0</v>
      </c>
      <c r="HA129" s="158">
        <f>IF(ISERROR(VLOOKUP(CX129,Accueil!$W$17:$W$22,1,0)),1,0)</f>
        <v>0</v>
      </c>
      <c r="HB129" s="158">
        <f>IF(ISERROR(VLOOKUP(CY129,Accueil!$W$17:$W$22,1,0)),1,0)</f>
        <v>0</v>
      </c>
      <c r="HC129" s="158">
        <f>IF(ISERROR(VLOOKUP(CZ129,Accueil!$W$17:$W$22,1,0)),1,0)</f>
        <v>0</v>
      </c>
      <c r="HD129" s="158">
        <f>IF(ISERROR(VLOOKUP(DA129,Accueil!$W$17:$W$22,1,0)),1,0)</f>
        <v>0</v>
      </c>
    </row>
    <row r="130" spans="1:212" ht="12.75" customHeight="1">
      <c r="A130" s="360"/>
      <c r="B130" s="12">
        <v>122</v>
      </c>
      <c r="C130" s="26" t="str">
        <f>IF(Accueil!E134="","",Accueil!E134)</f>
        <v/>
      </c>
      <c r="D130" s="27" t="str">
        <f>IF(Accueil!F134="","",Accueil!F134)</f>
        <v/>
      </c>
      <c r="E130" s="83" t="str">
        <f t="shared" si="10"/>
        <v/>
      </c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12">
        <v>122</v>
      </c>
      <c r="DC130" s="11" t="str">
        <f>IF(D130="","",COUNTIF(F130:DA130,Accueil!$AB$28)&amp;" / "&amp;COUNTIF($F$8:$DA$8,"&gt;0")-(COUNTIF(F130:DA130,Accueil!$AG$26)))</f>
        <v/>
      </c>
      <c r="DD130" s="110" t="str">
        <f>IF(D130="","",COUNTIF(F130:DA130,Accueil!$AB$26))</f>
        <v/>
      </c>
      <c r="DE130" s="110" t="str">
        <f>IF(D130="","",IF(COUNTIF($F$8:$DA$8,"&gt;=0")-(COUNTIF(G130:DB130,Accueil!$AG$26))&lt;0,0,COUNTIF($F$8:$DA$8,"&gt;=0")-(COUNTIF(G130:DB130,Accueil!$AG$26))))</f>
        <v/>
      </c>
      <c r="DF130" s="11" t="str">
        <f t="shared" si="11"/>
        <v/>
      </c>
      <c r="DG130" s="29" t="str">
        <f t="shared" si="12"/>
        <v/>
      </c>
      <c r="DH130" s="158">
        <f t="shared" si="13"/>
        <v>0</v>
      </c>
      <c r="DI130" s="158">
        <f>IF(ISERROR(VLOOKUP(F130,Accueil!$W$17:$W$22,1,0)),1,0)</f>
        <v>0</v>
      </c>
      <c r="DJ130" s="158">
        <f>IF(ISERROR(VLOOKUP(G130,Accueil!$W$17:$W$22,1,0)),1,0)</f>
        <v>0</v>
      </c>
      <c r="DK130" s="158">
        <f>IF(ISERROR(VLOOKUP(H130,Accueil!$W$17:$W$22,1,0)),1,0)</f>
        <v>0</v>
      </c>
      <c r="DL130" s="158">
        <f>IF(ISERROR(VLOOKUP(I130,Accueil!$W$17:$W$22,1,0)),1,0)</f>
        <v>0</v>
      </c>
      <c r="DM130" s="158">
        <f>IF(ISERROR(VLOOKUP(J130,Accueil!$W$17:$W$22,1,0)),1,0)</f>
        <v>0</v>
      </c>
      <c r="DN130" s="158">
        <f>IF(ISERROR(VLOOKUP(K130,Accueil!$W$17:$W$22,1,0)),1,0)</f>
        <v>0</v>
      </c>
      <c r="DO130" s="158">
        <f>IF(ISERROR(VLOOKUP(L130,Accueil!$W$17:$W$22,1,0)),1,0)</f>
        <v>0</v>
      </c>
      <c r="DP130" s="158">
        <f>IF(ISERROR(VLOOKUP(M130,Accueil!$W$17:$W$22,1,0)),1,0)</f>
        <v>0</v>
      </c>
      <c r="DQ130" s="158">
        <f>IF(ISERROR(VLOOKUP(N130,Accueil!$W$17:$W$22,1,0)),1,0)</f>
        <v>0</v>
      </c>
      <c r="DR130" s="158">
        <f>IF(ISERROR(VLOOKUP(O130,Accueil!$W$17:$W$22,1,0)),1,0)</f>
        <v>0</v>
      </c>
      <c r="DS130" s="158">
        <f>IF(ISERROR(VLOOKUP(P130,Accueil!$W$17:$W$22,1,0)),1,0)</f>
        <v>0</v>
      </c>
      <c r="DT130" s="158">
        <f>IF(ISERROR(VLOOKUP(Q130,Accueil!$W$17:$W$22,1,0)),1,0)</f>
        <v>0</v>
      </c>
      <c r="DU130" s="158">
        <f>IF(ISERROR(VLOOKUP(R130,Accueil!$W$17:$W$22,1,0)),1,0)</f>
        <v>0</v>
      </c>
      <c r="DV130" s="158">
        <f>IF(ISERROR(VLOOKUP(S130,Accueil!$W$17:$W$22,1,0)),1,0)</f>
        <v>0</v>
      </c>
      <c r="DW130" s="158">
        <f>IF(ISERROR(VLOOKUP(T130,Accueil!$W$17:$W$22,1,0)),1,0)</f>
        <v>0</v>
      </c>
      <c r="DX130" s="158">
        <f>IF(ISERROR(VLOOKUP(U130,Accueil!$W$17:$W$22,1,0)),1,0)</f>
        <v>0</v>
      </c>
      <c r="DY130" s="158">
        <f>IF(ISERROR(VLOOKUP(V130,Accueil!$W$17:$W$22,1,0)),1,0)</f>
        <v>0</v>
      </c>
      <c r="DZ130" s="158">
        <f>IF(ISERROR(VLOOKUP(W130,Accueil!$W$17:$W$22,1,0)),1,0)</f>
        <v>0</v>
      </c>
      <c r="EA130" s="158">
        <f>IF(ISERROR(VLOOKUP(X130,Accueil!$W$17:$W$22,1,0)),1,0)</f>
        <v>0</v>
      </c>
      <c r="EB130" s="158">
        <f>IF(ISERROR(VLOOKUP(Y130,Accueil!$W$17:$W$22,1,0)),1,0)</f>
        <v>0</v>
      </c>
      <c r="EC130" s="158">
        <f>IF(ISERROR(VLOOKUP(Z130,Accueil!$W$17:$W$22,1,0)),1,0)</f>
        <v>0</v>
      </c>
      <c r="ED130" s="158">
        <f>IF(ISERROR(VLOOKUP(AA130,Accueil!$W$17:$W$22,1,0)),1,0)</f>
        <v>0</v>
      </c>
      <c r="EE130" s="158">
        <f>IF(ISERROR(VLOOKUP(AB130,Accueil!$W$17:$W$22,1,0)),1,0)</f>
        <v>0</v>
      </c>
      <c r="EF130" s="158">
        <f>IF(ISERROR(VLOOKUP(AC130,Accueil!$W$17:$W$22,1,0)),1,0)</f>
        <v>0</v>
      </c>
      <c r="EG130" s="158">
        <f>IF(ISERROR(VLOOKUP(AD130,Accueil!$W$17:$W$22,1,0)),1,0)</f>
        <v>0</v>
      </c>
      <c r="EH130" s="158">
        <f>IF(ISERROR(VLOOKUP(AE130,Accueil!$W$17:$W$22,1,0)),1,0)</f>
        <v>0</v>
      </c>
      <c r="EI130" s="158">
        <f>IF(ISERROR(VLOOKUP(AF130,Accueil!$W$17:$W$22,1,0)),1,0)</f>
        <v>0</v>
      </c>
      <c r="EJ130" s="158">
        <f>IF(ISERROR(VLOOKUP(AG130,Accueil!$W$17:$W$22,1,0)),1,0)</f>
        <v>0</v>
      </c>
      <c r="EK130" s="158">
        <f>IF(ISERROR(VLOOKUP(AH130,Accueil!$W$17:$W$22,1,0)),1,0)</f>
        <v>0</v>
      </c>
      <c r="EL130" s="158">
        <f>IF(ISERROR(VLOOKUP(AI130,Accueil!$W$17:$W$22,1,0)),1,0)</f>
        <v>0</v>
      </c>
      <c r="EM130" s="158">
        <f>IF(ISERROR(VLOOKUP(AJ130,Accueil!$W$17:$W$22,1,0)),1,0)</f>
        <v>0</v>
      </c>
      <c r="EN130" s="158">
        <f>IF(ISERROR(VLOOKUP(AK130,Accueil!$W$17:$W$22,1,0)),1,0)</f>
        <v>0</v>
      </c>
      <c r="EO130" s="158">
        <f>IF(ISERROR(VLOOKUP(AL130,Accueil!$W$17:$W$22,1,0)),1,0)</f>
        <v>0</v>
      </c>
      <c r="EP130" s="158">
        <f>IF(ISERROR(VLOOKUP(AM130,Accueil!$W$17:$W$22,1,0)),1,0)</f>
        <v>0</v>
      </c>
      <c r="EQ130" s="158">
        <f>IF(ISERROR(VLOOKUP(AN130,Accueil!$W$17:$W$22,1,0)),1,0)</f>
        <v>0</v>
      </c>
      <c r="ER130" s="158">
        <f>IF(ISERROR(VLOOKUP(AO130,Accueil!$W$17:$W$22,1,0)),1,0)</f>
        <v>0</v>
      </c>
      <c r="ES130" s="158">
        <f>IF(ISERROR(VLOOKUP(AP130,Accueil!$W$17:$W$22,1,0)),1,0)</f>
        <v>0</v>
      </c>
      <c r="ET130" s="158">
        <f>IF(ISERROR(VLOOKUP(AQ130,Accueil!$W$17:$W$22,1,0)),1,0)</f>
        <v>0</v>
      </c>
      <c r="EU130" s="158">
        <f>IF(ISERROR(VLOOKUP(AR130,Accueil!$W$17:$W$22,1,0)),1,0)</f>
        <v>0</v>
      </c>
      <c r="EV130" s="158">
        <f>IF(ISERROR(VLOOKUP(AS130,Accueil!$W$17:$W$22,1,0)),1,0)</f>
        <v>0</v>
      </c>
      <c r="EW130" s="158">
        <f>IF(ISERROR(VLOOKUP(AT130,Accueil!$W$17:$W$22,1,0)),1,0)</f>
        <v>0</v>
      </c>
      <c r="EX130" s="158">
        <f>IF(ISERROR(VLOOKUP(AU130,Accueil!$W$17:$W$22,1,0)),1,0)</f>
        <v>0</v>
      </c>
      <c r="EY130" s="158">
        <f>IF(ISERROR(VLOOKUP(AV130,Accueil!$W$17:$W$22,1,0)),1,0)</f>
        <v>0</v>
      </c>
      <c r="EZ130" s="158">
        <f>IF(ISERROR(VLOOKUP(AW130,Accueil!$W$17:$W$22,1,0)),1,0)</f>
        <v>0</v>
      </c>
      <c r="FA130" s="158">
        <f>IF(ISERROR(VLOOKUP(AX130,Accueil!$W$17:$W$22,1,0)),1,0)</f>
        <v>0</v>
      </c>
      <c r="FB130" s="158">
        <f>IF(ISERROR(VLOOKUP(AY130,Accueil!$W$17:$W$22,1,0)),1,0)</f>
        <v>0</v>
      </c>
      <c r="FC130" s="158">
        <f>IF(ISERROR(VLOOKUP(AZ130,Accueil!$W$17:$W$22,1,0)),1,0)</f>
        <v>0</v>
      </c>
      <c r="FD130" s="158">
        <f>IF(ISERROR(VLOOKUP(BA130,Accueil!$W$17:$W$22,1,0)),1,0)</f>
        <v>0</v>
      </c>
      <c r="FE130" s="158">
        <f>IF(ISERROR(VLOOKUP(BB130,Accueil!$W$17:$W$22,1,0)),1,0)</f>
        <v>0</v>
      </c>
      <c r="FF130" s="158">
        <f>IF(ISERROR(VLOOKUP(BC130,Accueil!$W$17:$W$22,1,0)),1,0)</f>
        <v>0</v>
      </c>
      <c r="FG130" s="158">
        <f>IF(ISERROR(VLOOKUP(BD130,Accueil!$W$17:$W$22,1,0)),1,0)</f>
        <v>0</v>
      </c>
      <c r="FH130" s="158">
        <f>IF(ISERROR(VLOOKUP(BE130,Accueil!$W$17:$W$22,1,0)),1,0)</f>
        <v>0</v>
      </c>
      <c r="FI130" s="158">
        <f>IF(ISERROR(VLOOKUP(BF130,Accueil!$W$17:$W$22,1,0)),1,0)</f>
        <v>0</v>
      </c>
      <c r="FJ130" s="158">
        <f>IF(ISERROR(VLOOKUP(BG130,Accueil!$W$17:$W$22,1,0)),1,0)</f>
        <v>0</v>
      </c>
      <c r="FK130" s="158">
        <f>IF(ISERROR(VLOOKUP(BH130,Accueil!$W$17:$W$22,1,0)),1,0)</f>
        <v>0</v>
      </c>
      <c r="FL130" s="158">
        <f>IF(ISERROR(VLOOKUP(BI130,Accueil!$W$17:$W$22,1,0)),1,0)</f>
        <v>0</v>
      </c>
      <c r="FM130" s="158">
        <f>IF(ISERROR(VLOOKUP(BJ130,Accueil!$W$17:$W$22,1,0)),1,0)</f>
        <v>0</v>
      </c>
      <c r="FN130" s="158">
        <f>IF(ISERROR(VLOOKUP(BK130,Accueil!$W$17:$W$22,1,0)),1,0)</f>
        <v>0</v>
      </c>
      <c r="FO130" s="158">
        <f>IF(ISERROR(VLOOKUP(BL130,Accueil!$W$17:$W$22,1,0)),1,0)</f>
        <v>0</v>
      </c>
      <c r="FP130" s="158">
        <f>IF(ISERROR(VLOOKUP(BM130,Accueil!$W$17:$W$22,1,0)),1,0)</f>
        <v>0</v>
      </c>
      <c r="FQ130" s="158">
        <f>IF(ISERROR(VLOOKUP(BN130,Accueil!$W$17:$W$22,1,0)),1,0)</f>
        <v>0</v>
      </c>
      <c r="FR130" s="158">
        <f>IF(ISERROR(VLOOKUP(BO130,Accueil!$W$17:$W$22,1,0)),1,0)</f>
        <v>0</v>
      </c>
      <c r="FS130" s="158">
        <f>IF(ISERROR(VLOOKUP(BP130,Accueil!$W$17:$W$22,1,0)),1,0)</f>
        <v>0</v>
      </c>
      <c r="FT130" s="158">
        <f>IF(ISERROR(VLOOKUP(BQ130,Accueil!$W$17:$W$22,1,0)),1,0)</f>
        <v>0</v>
      </c>
      <c r="FU130" s="158">
        <f>IF(ISERROR(VLOOKUP(BR130,Accueil!$W$17:$W$22,1,0)),1,0)</f>
        <v>0</v>
      </c>
      <c r="FV130" s="158">
        <f>IF(ISERROR(VLOOKUP(BS130,Accueil!$W$17:$W$22,1,0)),1,0)</f>
        <v>0</v>
      </c>
      <c r="FW130" s="158">
        <f>IF(ISERROR(VLOOKUP(BT130,Accueil!$W$17:$W$22,1,0)),1,0)</f>
        <v>0</v>
      </c>
      <c r="FX130" s="158">
        <f>IF(ISERROR(VLOOKUP(BU130,Accueil!$W$17:$W$22,1,0)),1,0)</f>
        <v>0</v>
      </c>
      <c r="FY130" s="158">
        <f>IF(ISERROR(VLOOKUP(BV130,Accueil!$W$17:$W$22,1,0)),1,0)</f>
        <v>0</v>
      </c>
      <c r="FZ130" s="158">
        <f>IF(ISERROR(VLOOKUP(BW130,Accueil!$W$17:$W$22,1,0)),1,0)</f>
        <v>0</v>
      </c>
      <c r="GA130" s="158">
        <f>IF(ISERROR(VLOOKUP(BX130,Accueil!$W$17:$W$22,1,0)),1,0)</f>
        <v>0</v>
      </c>
      <c r="GB130" s="158">
        <f>IF(ISERROR(VLOOKUP(BY130,Accueil!$W$17:$W$22,1,0)),1,0)</f>
        <v>0</v>
      </c>
      <c r="GC130" s="158">
        <f>IF(ISERROR(VLOOKUP(BZ130,Accueil!$W$17:$W$22,1,0)),1,0)</f>
        <v>0</v>
      </c>
      <c r="GD130" s="158">
        <f>IF(ISERROR(VLOOKUP(CA130,Accueil!$W$17:$W$22,1,0)),1,0)</f>
        <v>0</v>
      </c>
      <c r="GE130" s="158">
        <f>IF(ISERROR(VLOOKUP(CB130,Accueil!$W$17:$W$22,1,0)),1,0)</f>
        <v>0</v>
      </c>
      <c r="GF130" s="158">
        <f>IF(ISERROR(VLOOKUP(CC130,Accueil!$W$17:$W$22,1,0)),1,0)</f>
        <v>0</v>
      </c>
      <c r="GG130" s="158">
        <f>IF(ISERROR(VLOOKUP(CD130,Accueil!$W$17:$W$22,1,0)),1,0)</f>
        <v>0</v>
      </c>
      <c r="GH130" s="158">
        <f>IF(ISERROR(VLOOKUP(CE130,Accueil!$W$17:$W$22,1,0)),1,0)</f>
        <v>0</v>
      </c>
      <c r="GI130" s="158">
        <f>IF(ISERROR(VLOOKUP(CF130,Accueil!$W$17:$W$22,1,0)),1,0)</f>
        <v>0</v>
      </c>
      <c r="GJ130" s="158">
        <f>IF(ISERROR(VLOOKUP(CG130,Accueil!$W$17:$W$22,1,0)),1,0)</f>
        <v>0</v>
      </c>
      <c r="GK130" s="158">
        <f>IF(ISERROR(VLOOKUP(CH130,Accueil!$W$17:$W$22,1,0)),1,0)</f>
        <v>0</v>
      </c>
      <c r="GL130" s="158">
        <f>IF(ISERROR(VLOOKUP(CI130,Accueil!$W$17:$W$22,1,0)),1,0)</f>
        <v>0</v>
      </c>
      <c r="GM130" s="158">
        <f>IF(ISERROR(VLOOKUP(CJ130,Accueil!$W$17:$W$22,1,0)),1,0)</f>
        <v>0</v>
      </c>
      <c r="GN130" s="158">
        <f>IF(ISERROR(VLOOKUP(CK130,Accueil!$W$17:$W$22,1,0)),1,0)</f>
        <v>0</v>
      </c>
      <c r="GO130" s="158">
        <f>IF(ISERROR(VLOOKUP(CL130,Accueil!$W$17:$W$22,1,0)),1,0)</f>
        <v>0</v>
      </c>
      <c r="GP130" s="158">
        <f>IF(ISERROR(VLOOKUP(CM130,Accueil!$W$17:$W$22,1,0)),1,0)</f>
        <v>0</v>
      </c>
      <c r="GQ130" s="158">
        <f>IF(ISERROR(VLOOKUP(CN130,Accueil!$W$17:$W$22,1,0)),1,0)</f>
        <v>0</v>
      </c>
      <c r="GR130" s="158">
        <f>IF(ISERROR(VLOOKUP(CO130,Accueil!$W$17:$W$22,1,0)),1,0)</f>
        <v>0</v>
      </c>
      <c r="GS130" s="158">
        <f>IF(ISERROR(VLOOKUP(CP130,Accueil!$W$17:$W$22,1,0)),1,0)</f>
        <v>0</v>
      </c>
      <c r="GT130" s="158">
        <f>IF(ISERROR(VLOOKUP(CQ130,Accueil!$W$17:$W$22,1,0)),1,0)</f>
        <v>0</v>
      </c>
      <c r="GU130" s="158">
        <f>IF(ISERROR(VLOOKUP(CR130,Accueil!$W$17:$W$22,1,0)),1,0)</f>
        <v>0</v>
      </c>
      <c r="GV130" s="158">
        <f>IF(ISERROR(VLOOKUP(CS130,Accueil!$W$17:$W$22,1,0)),1,0)</f>
        <v>0</v>
      </c>
      <c r="GW130" s="158">
        <f>IF(ISERROR(VLOOKUP(CT130,Accueil!$W$17:$W$22,1,0)),1,0)</f>
        <v>0</v>
      </c>
      <c r="GX130" s="158">
        <f>IF(ISERROR(VLOOKUP(CU130,Accueil!$W$17:$W$22,1,0)),1,0)</f>
        <v>0</v>
      </c>
      <c r="GY130" s="158">
        <f>IF(ISERROR(VLOOKUP(CV130,Accueil!$W$17:$W$22,1,0)),1,0)</f>
        <v>0</v>
      </c>
      <c r="GZ130" s="158">
        <f>IF(ISERROR(VLOOKUP(CW130,Accueil!$W$17:$W$22,1,0)),1,0)</f>
        <v>0</v>
      </c>
      <c r="HA130" s="158">
        <f>IF(ISERROR(VLOOKUP(CX130,Accueil!$W$17:$W$22,1,0)),1,0)</f>
        <v>0</v>
      </c>
      <c r="HB130" s="158">
        <f>IF(ISERROR(VLOOKUP(CY130,Accueil!$W$17:$W$22,1,0)),1,0)</f>
        <v>0</v>
      </c>
      <c r="HC130" s="158">
        <f>IF(ISERROR(VLOOKUP(CZ130,Accueil!$W$17:$W$22,1,0)),1,0)</f>
        <v>0</v>
      </c>
      <c r="HD130" s="158">
        <f>IF(ISERROR(VLOOKUP(DA130,Accueil!$W$17:$W$22,1,0)),1,0)</f>
        <v>0</v>
      </c>
    </row>
    <row r="131" spans="1:212" ht="12.75" customHeight="1">
      <c r="A131" s="360"/>
      <c r="B131" s="12">
        <v>123</v>
      </c>
      <c r="C131" s="26" t="str">
        <f>IF(Accueil!E135="","",Accueil!E135)</f>
        <v/>
      </c>
      <c r="D131" s="27" t="str">
        <f>IF(Accueil!F135="","",Accueil!F135)</f>
        <v/>
      </c>
      <c r="E131" s="83" t="str">
        <f t="shared" si="10"/>
        <v/>
      </c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12">
        <v>123</v>
      </c>
      <c r="DC131" s="11" t="str">
        <f>IF(D131="","",COUNTIF(F131:DA131,Accueil!$AB$28)&amp;" / "&amp;COUNTIF($F$8:$DA$8,"&gt;0")-(COUNTIF(F131:DA131,Accueil!$AG$26)))</f>
        <v/>
      </c>
      <c r="DD131" s="110" t="str">
        <f>IF(D131="","",COUNTIF(F131:DA131,Accueil!$AB$26))</f>
        <v/>
      </c>
      <c r="DE131" s="110" t="str">
        <f>IF(D131="","",IF(COUNTIF($F$8:$DA$8,"&gt;=0")-(COUNTIF(G131:DB131,Accueil!$AG$26))&lt;0,0,COUNTIF($F$8:$DA$8,"&gt;=0")-(COUNTIF(G131:DB131,Accueil!$AG$26))))</f>
        <v/>
      </c>
      <c r="DF131" s="11" t="str">
        <f t="shared" si="11"/>
        <v/>
      </c>
      <c r="DG131" s="29" t="str">
        <f t="shared" si="12"/>
        <v/>
      </c>
      <c r="DH131" s="158">
        <f t="shared" si="13"/>
        <v>0</v>
      </c>
      <c r="DI131" s="158">
        <f>IF(ISERROR(VLOOKUP(F131,Accueil!$W$17:$W$22,1,0)),1,0)</f>
        <v>0</v>
      </c>
      <c r="DJ131" s="158">
        <f>IF(ISERROR(VLOOKUP(G131,Accueil!$W$17:$W$22,1,0)),1,0)</f>
        <v>0</v>
      </c>
      <c r="DK131" s="158">
        <f>IF(ISERROR(VLOOKUP(H131,Accueil!$W$17:$W$22,1,0)),1,0)</f>
        <v>0</v>
      </c>
      <c r="DL131" s="158">
        <f>IF(ISERROR(VLOOKUP(I131,Accueil!$W$17:$W$22,1,0)),1,0)</f>
        <v>0</v>
      </c>
      <c r="DM131" s="158">
        <f>IF(ISERROR(VLOOKUP(J131,Accueil!$W$17:$W$22,1,0)),1,0)</f>
        <v>0</v>
      </c>
      <c r="DN131" s="158">
        <f>IF(ISERROR(VLOOKUP(K131,Accueil!$W$17:$W$22,1,0)),1,0)</f>
        <v>0</v>
      </c>
      <c r="DO131" s="158">
        <f>IF(ISERROR(VLOOKUP(L131,Accueil!$W$17:$W$22,1,0)),1,0)</f>
        <v>0</v>
      </c>
      <c r="DP131" s="158">
        <f>IF(ISERROR(VLOOKUP(M131,Accueil!$W$17:$W$22,1,0)),1,0)</f>
        <v>0</v>
      </c>
      <c r="DQ131" s="158">
        <f>IF(ISERROR(VLOOKUP(N131,Accueil!$W$17:$W$22,1,0)),1,0)</f>
        <v>0</v>
      </c>
      <c r="DR131" s="158">
        <f>IF(ISERROR(VLOOKUP(O131,Accueil!$W$17:$W$22,1,0)),1,0)</f>
        <v>0</v>
      </c>
      <c r="DS131" s="158">
        <f>IF(ISERROR(VLOOKUP(P131,Accueil!$W$17:$W$22,1,0)),1,0)</f>
        <v>0</v>
      </c>
      <c r="DT131" s="158">
        <f>IF(ISERROR(VLOOKUP(Q131,Accueil!$W$17:$W$22,1,0)),1,0)</f>
        <v>0</v>
      </c>
      <c r="DU131" s="158">
        <f>IF(ISERROR(VLOOKUP(R131,Accueil!$W$17:$W$22,1,0)),1,0)</f>
        <v>0</v>
      </c>
      <c r="DV131" s="158">
        <f>IF(ISERROR(VLOOKUP(S131,Accueil!$W$17:$W$22,1,0)),1,0)</f>
        <v>0</v>
      </c>
      <c r="DW131" s="158">
        <f>IF(ISERROR(VLOOKUP(T131,Accueil!$W$17:$W$22,1,0)),1,0)</f>
        <v>0</v>
      </c>
      <c r="DX131" s="158">
        <f>IF(ISERROR(VLOOKUP(U131,Accueil!$W$17:$W$22,1,0)),1,0)</f>
        <v>0</v>
      </c>
      <c r="DY131" s="158">
        <f>IF(ISERROR(VLOOKUP(V131,Accueil!$W$17:$W$22,1,0)),1,0)</f>
        <v>0</v>
      </c>
      <c r="DZ131" s="158">
        <f>IF(ISERROR(VLOOKUP(W131,Accueil!$W$17:$W$22,1,0)),1,0)</f>
        <v>0</v>
      </c>
      <c r="EA131" s="158">
        <f>IF(ISERROR(VLOOKUP(X131,Accueil!$W$17:$W$22,1,0)),1,0)</f>
        <v>0</v>
      </c>
      <c r="EB131" s="158">
        <f>IF(ISERROR(VLOOKUP(Y131,Accueil!$W$17:$W$22,1,0)),1,0)</f>
        <v>0</v>
      </c>
      <c r="EC131" s="158">
        <f>IF(ISERROR(VLOOKUP(Z131,Accueil!$W$17:$W$22,1,0)),1,0)</f>
        <v>0</v>
      </c>
      <c r="ED131" s="158">
        <f>IF(ISERROR(VLOOKUP(AA131,Accueil!$W$17:$W$22,1,0)),1,0)</f>
        <v>0</v>
      </c>
      <c r="EE131" s="158">
        <f>IF(ISERROR(VLOOKUP(AB131,Accueil!$W$17:$W$22,1,0)),1,0)</f>
        <v>0</v>
      </c>
      <c r="EF131" s="158">
        <f>IF(ISERROR(VLOOKUP(AC131,Accueil!$W$17:$W$22,1,0)),1,0)</f>
        <v>0</v>
      </c>
      <c r="EG131" s="158">
        <f>IF(ISERROR(VLOOKUP(AD131,Accueil!$W$17:$W$22,1,0)),1,0)</f>
        <v>0</v>
      </c>
      <c r="EH131" s="158">
        <f>IF(ISERROR(VLOOKUP(AE131,Accueil!$W$17:$W$22,1,0)),1,0)</f>
        <v>0</v>
      </c>
      <c r="EI131" s="158">
        <f>IF(ISERROR(VLOOKUP(AF131,Accueil!$W$17:$W$22,1,0)),1,0)</f>
        <v>0</v>
      </c>
      <c r="EJ131" s="158">
        <f>IF(ISERROR(VLOOKUP(AG131,Accueil!$W$17:$W$22,1,0)),1,0)</f>
        <v>0</v>
      </c>
      <c r="EK131" s="158">
        <f>IF(ISERROR(VLOOKUP(AH131,Accueil!$W$17:$W$22,1,0)),1,0)</f>
        <v>0</v>
      </c>
      <c r="EL131" s="158">
        <f>IF(ISERROR(VLOOKUP(AI131,Accueil!$W$17:$W$22,1,0)),1,0)</f>
        <v>0</v>
      </c>
      <c r="EM131" s="158">
        <f>IF(ISERROR(VLOOKUP(AJ131,Accueil!$W$17:$W$22,1,0)),1,0)</f>
        <v>0</v>
      </c>
      <c r="EN131" s="158">
        <f>IF(ISERROR(VLOOKUP(AK131,Accueil!$W$17:$W$22,1,0)),1,0)</f>
        <v>0</v>
      </c>
      <c r="EO131" s="158">
        <f>IF(ISERROR(VLOOKUP(AL131,Accueil!$W$17:$W$22,1,0)),1,0)</f>
        <v>0</v>
      </c>
      <c r="EP131" s="158">
        <f>IF(ISERROR(VLOOKUP(AM131,Accueil!$W$17:$W$22,1,0)),1,0)</f>
        <v>0</v>
      </c>
      <c r="EQ131" s="158">
        <f>IF(ISERROR(VLOOKUP(AN131,Accueil!$W$17:$W$22,1,0)),1,0)</f>
        <v>0</v>
      </c>
      <c r="ER131" s="158">
        <f>IF(ISERROR(VLOOKUP(AO131,Accueil!$W$17:$W$22,1,0)),1,0)</f>
        <v>0</v>
      </c>
      <c r="ES131" s="158">
        <f>IF(ISERROR(VLOOKUP(AP131,Accueil!$W$17:$W$22,1,0)),1,0)</f>
        <v>0</v>
      </c>
      <c r="ET131" s="158">
        <f>IF(ISERROR(VLOOKUP(AQ131,Accueil!$W$17:$W$22,1,0)),1,0)</f>
        <v>0</v>
      </c>
      <c r="EU131" s="158">
        <f>IF(ISERROR(VLOOKUP(AR131,Accueil!$W$17:$W$22,1,0)),1,0)</f>
        <v>0</v>
      </c>
      <c r="EV131" s="158">
        <f>IF(ISERROR(VLOOKUP(AS131,Accueil!$W$17:$W$22,1,0)),1,0)</f>
        <v>0</v>
      </c>
      <c r="EW131" s="158">
        <f>IF(ISERROR(VLOOKUP(AT131,Accueil!$W$17:$W$22,1,0)),1,0)</f>
        <v>0</v>
      </c>
      <c r="EX131" s="158">
        <f>IF(ISERROR(VLOOKUP(AU131,Accueil!$W$17:$W$22,1,0)),1,0)</f>
        <v>0</v>
      </c>
      <c r="EY131" s="158">
        <f>IF(ISERROR(VLOOKUP(AV131,Accueil!$W$17:$W$22,1,0)),1,0)</f>
        <v>0</v>
      </c>
      <c r="EZ131" s="158">
        <f>IF(ISERROR(VLOOKUP(AW131,Accueil!$W$17:$W$22,1,0)),1,0)</f>
        <v>0</v>
      </c>
      <c r="FA131" s="158">
        <f>IF(ISERROR(VLOOKUP(AX131,Accueil!$W$17:$W$22,1,0)),1,0)</f>
        <v>0</v>
      </c>
      <c r="FB131" s="158">
        <f>IF(ISERROR(VLOOKUP(AY131,Accueil!$W$17:$W$22,1,0)),1,0)</f>
        <v>0</v>
      </c>
      <c r="FC131" s="158">
        <f>IF(ISERROR(VLOOKUP(AZ131,Accueil!$W$17:$W$22,1,0)),1,0)</f>
        <v>0</v>
      </c>
      <c r="FD131" s="158">
        <f>IF(ISERROR(VLOOKUP(BA131,Accueil!$W$17:$W$22,1,0)),1,0)</f>
        <v>0</v>
      </c>
      <c r="FE131" s="158">
        <f>IF(ISERROR(VLOOKUP(BB131,Accueil!$W$17:$W$22,1,0)),1,0)</f>
        <v>0</v>
      </c>
      <c r="FF131" s="158">
        <f>IF(ISERROR(VLOOKUP(BC131,Accueil!$W$17:$W$22,1,0)),1,0)</f>
        <v>0</v>
      </c>
      <c r="FG131" s="158">
        <f>IF(ISERROR(VLOOKUP(BD131,Accueil!$W$17:$W$22,1,0)),1,0)</f>
        <v>0</v>
      </c>
      <c r="FH131" s="158">
        <f>IF(ISERROR(VLOOKUP(BE131,Accueil!$W$17:$W$22,1,0)),1,0)</f>
        <v>0</v>
      </c>
      <c r="FI131" s="158">
        <f>IF(ISERROR(VLOOKUP(BF131,Accueil!$W$17:$W$22,1,0)),1,0)</f>
        <v>0</v>
      </c>
      <c r="FJ131" s="158">
        <f>IF(ISERROR(VLOOKUP(BG131,Accueil!$W$17:$W$22,1,0)),1,0)</f>
        <v>0</v>
      </c>
      <c r="FK131" s="158">
        <f>IF(ISERROR(VLOOKUP(BH131,Accueil!$W$17:$W$22,1,0)),1,0)</f>
        <v>0</v>
      </c>
      <c r="FL131" s="158">
        <f>IF(ISERROR(VLOOKUP(BI131,Accueil!$W$17:$W$22,1,0)),1,0)</f>
        <v>0</v>
      </c>
      <c r="FM131" s="158">
        <f>IF(ISERROR(VLOOKUP(BJ131,Accueil!$W$17:$W$22,1,0)),1,0)</f>
        <v>0</v>
      </c>
      <c r="FN131" s="158">
        <f>IF(ISERROR(VLOOKUP(BK131,Accueil!$W$17:$W$22,1,0)),1,0)</f>
        <v>0</v>
      </c>
      <c r="FO131" s="158">
        <f>IF(ISERROR(VLOOKUP(BL131,Accueil!$W$17:$W$22,1,0)),1,0)</f>
        <v>0</v>
      </c>
      <c r="FP131" s="158">
        <f>IF(ISERROR(VLOOKUP(BM131,Accueil!$W$17:$W$22,1,0)),1,0)</f>
        <v>0</v>
      </c>
      <c r="FQ131" s="158">
        <f>IF(ISERROR(VLOOKUP(BN131,Accueil!$W$17:$W$22,1,0)),1,0)</f>
        <v>0</v>
      </c>
      <c r="FR131" s="158">
        <f>IF(ISERROR(VLOOKUP(BO131,Accueil!$W$17:$W$22,1,0)),1,0)</f>
        <v>0</v>
      </c>
      <c r="FS131" s="158">
        <f>IF(ISERROR(VLOOKUP(BP131,Accueil!$W$17:$W$22,1,0)),1,0)</f>
        <v>0</v>
      </c>
      <c r="FT131" s="158">
        <f>IF(ISERROR(VLOOKUP(BQ131,Accueil!$W$17:$W$22,1,0)),1,0)</f>
        <v>0</v>
      </c>
      <c r="FU131" s="158">
        <f>IF(ISERROR(VLOOKUP(BR131,Accueil!$W$17:$W$22,1,0)),1,0)</f>
        <v>0</v>
      </c>
      <c r="FV131" s="158">
        <f>IF(ISERROR(VLOOKUP(BS131,Accueil!$W$17:$W$22,1,0)),1,0)</f>
        <v>0</v>
      </c>
      <c r="FW131" s="158">
        <f>IF(ISERROR(VLOOKUP(BT131,Accueil!$W$17:$W$22,1,0)),1,0)</f>
        <v>0</v>
      </c>
      <c r="FX131" s="158">
        <f>IF(ISERROR(VLOOKUP(BU131,Accueil!$W$17:$W$22,1,0)),1,0)</f>
        <v>0</v>
      </c>
      <c r="FY131" s="158">
        <f>IF(ISERROR(VLOOKUP(BV131,Accueil!$W$17:$W$22,1,0)),1,0)</f>
        <v>0</v>
      </c>
      <c r="FZ131" s="158">
        <f>IF(ISERROR(VLOOKUP(BW131,Accueil!$W$17:$W$22,1,0)),1,0)</f>
        <v>0</v>
      </c>
      <c r="GA131" s="158">
        <f>IF(ISERROR(VLOOKUP(BX131,Accueil!$W$17:$W$22,1,0)),1,0)</f>
        <v>0</v>
      </c>
      <c r="GB131" s="158">
        <f>IF(ISERROR(VLOOKUP(BY131,Accueil!$W$17:$W$22,1,0)),1,0)</f>
        <v>0</v>
      </c>
      <c r="GC131" s="158">
        <f>IF(ISERROR(VLOOKUP(BZ131,Accueil!$W$17:$W$22,1,0)),1,0)</f>
        <v>0</v>
      </c>
      <c r="GD131" s="158">
        <f>IF(ISERROR(VLOOKUP(CA131,Accueil!$W$17:$W$22,1,0)),1,0)</f>
        <v>0</v>
      </c>
      <c r="GE131" s="158">
        <f>IF(ISERROR(VLOOKUP(CB131,Accueil!$W$17:$W$22,1,0)),1,0)</f>
        <v>0</v>
      </c>
      <c r="GF131" s="158">
        <f>IF(ISERROR(VLOOKUP(CC131,Accueil!$W$17:$W$22,1,0)),1,0)</f>
        <v>0</v>
      </c>
      <c r="GG131" s="158">
        <f>IF(ISERROR(VLOOKUP(CD131,Accueil!$W$17:$W$22,1,0)),1,0)</f>
        <v>0</v>
      </c>
      <c r="GH131" s="158">
        <f>IF(ISERROR(VLOOKUP(CE131,Accueil!$W$17:$W$22,1,0)),1,0)</f>
        <v>0</v>
      </c>
      <c r="GI131" s="158">
        <f>IF(ISERROR(VLOOKUP(CF131,Accueil!$W$17:$W$22,1,0)),1,0)</f>
        <v>0</v>
      </c>
      <c r="GJ131" s="158">
        <f>IF(ISERROR(VLOOKUP(CG131,Accueil!$W$17:$W$22,1,0)),1,0)</f>
        <v>0</v>
      </c>
      <c r="GK131" s="158">
        <f>IF(ISERROR(VLOOKUP(CH131,Accueil!$W$17:$W$22,1,0)),1,0)</f>
        <v>0</v>
      </c>
      <c r="GL131" s="158">
        <f>IF(ISERROR(VLOOKUP(CI131,Accueil!$W$17:$W$22,1,0)),1,0)</f>
        <v>0</v>
      </c>
      <c r="GM131" s="158">
        <f>IF(ISERROR(VLOOKUP(CJ131,Accueil!$W$17:$W$22,1,0)),1,0)</f>
        <v>0</v>
      </c>
      <c r="GN131" s="158">
        <f>IF(ISERROR(VLOOKUP(CK131,Accueil!$W$17:$W$22,1,0)),1,0)</f>
        <v>0</v>
      </c>
      <c r="GO131" s="158">
        <f>IF(ISERROR(VLOOKUP(CL131,Accueil!$W$17:$W$22,1,0)),1,0)</f>
        <v>0</v>
      </c>
      <c r="GP131" s="158">
        <f>IF(ISERROR(VLOOKUP(CM131,Accueil!$W$17:$W$22,1,0)),1,0)</f>
        <v>0</v>
      </c>
      <c r="GQ131" s="158">
        <f>IF(ISERROR(VLOOKUP(CN131,Accueil!$W$17:$W$22,1,0)),1,0)</f>
        <v>0</v>
      </c>
      <c r="GR131" s="158">
        <f>IF(ISERROR(VLOOKUP(CO131,Accueil!$W$17:$W$22,1,0)),1,0)</f>
        <v>0</v>
      </c>
      <c r="GS131" s="158">
        <f>IF(ISERROR(VLOOKUP(CP131,Accueil!$W$17:$W$22,1,0)),1,0)</f>
        <v>0</v>
      </c>
      <c r="GT131" s="158">
        <f>IF(ISERROR(VLOOKUP(CQ131,Accueil!$W$17:$W$22,1,0)),1,0)</f>
        <v>0</v>
      </c>
      <c r="GU131" s="158">
        <f>IF(ISERROR(VLOOKUP(CR131,Accueil!$W$17:$W$22,1,0)),1,0)</f>
        <v>0</v>
      </c>
      <c r="GV131" s="158">
        <f>IF(ISERROR(VLOOKUP(CS131,Accueil!$W$17:$W$22,1,0)),1,0)</f>
        <v>0</v>
      </c>
      <c r="GW131" s="158">
        <f>IF(ISERROR(VLOOKUP(CT131,Accueil!$W$17:$W$22,1,0)),1,0)</f>
        <v>0</v>
      </c>
      <c r="GX131" s="158">
        <f>IF(ISERROR(VLOOKUP(CU131,Accueil!$W$17:$W$22,1,0)),1,0)</f>
        <v>0</v>
      </c>
      <c r="GY131" s="158">
        <f>IF(ISERROR(VLOOKUP(CV131,Accueil!$W$17:$W$22,1,0)),1,0)</f>
        <v>0</v>
      </c>
      <c r="GZ131" s="158">
        <f>IF(ISERROR(VLOOKUP(CW131,Accueil!$W$17:$W$22,1,0)),1,0)</f>
        <v>0</v>
      </c>
      <c r="HA131" s="158">
        <f>IF(ISERROR(VLOOKUP(CX131,Accueil!$W$17:$W$22,1,0)),1,0)</f>
        <v>0</v>
      </c>
      <c r="HB131" s="158">
        <f>IF(ISERROR(VLOOKUP(CY131,Accueil!$W$17:$W$22,1,0)),1,0)</f>
        <v>0</v>
      </c>
      <c r="HC131" s="158">
        <f>IF(ISERROR(VLOOKUP(CZ131,Accueil!$W$17:$W$22,1,0)),1,0)</f>
        <v>0</v>
      </c>
      <c r="HD131" s="158">
        <f>IF(ISERROR(VLOOKUP(DA131,Accueil!$W$17:$W$22,1,0)),1,0)</f>
        <v>0</v>
      </c>
    </row>
    <row r="132" spans="1:212" ht="12.75" customHeight="1">
      <c r="A132" s="360"/>
      <c r="B132" s="12">
        <v>124</v>
      </c>
      <c r="C132" s="26" t="str">
        <f>IF(Accueil!E136="","",Accueil!E136)</f>
        <v/>
      </c>
      <c r="D132" s="27" t="str">
        <f>IF(Accueil!F136="","",Accueil!F136)</f>
        <v/>
      </c>
      <c r="E132" s="83" t="str">
        <f t="shared" si="10"/>
        <v/>
      </c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12">
        <v>124</v>
      </c>
      <c r="DC132" s="11" t="str">
        <f>IF(D132="","",COUNTIF(F132:DA132,Accueil!$AB$28)&amp;" / "&amp;COUNTIF($F$8:$DA$8,"&gt;0")-(COUNTIF(F132:DA132,Accueil!$AG$26)))</f>
        <v/>
      </c>
      <c r="DD132" s="110" t="str">
        <f>IF(D132="","",COUNTIF(F132:DA132,Accueil!$AB$26))</f>
        <v/>
      </c>
      <c r="DE132" s="110" t="str">
        <f>IF(D132="","",IF(COUNTIF($F$8:$DA$8,"&gt;=0")-(COUNTIF(G132:DB132,Accueil!$AG$26))&lt;0,0,COUNTIF($F$8:$DA$8,"&gt;=0")-(COUNTIF(G132:DB132,Accueil!$AG$26))))</f>
        <v/>
      </c>
      <c r="DF132" s="11" t="str">
        <f t="shared" si="11"/>
        <v/>
      </c>
      <c r="DG132" s="29" t="str">
        <f t="shared" si="12"/>
        <v/>
      </c>
      <c r="DH132" s="158">
        <f t="shared" si="13"/>
        <v>0</v>
      </c>
      <c r="DI132" s="158">
        <f>IF(ISERROR(VLOOKUP(F132,Accueil!$W$17:$W$22,1,0)),1,0)</f>
        <v>0</v>
      </c>
      <c r="DJ132" s="158">
        <f>IF(ISERROR(VLOOKUP(G132,Accueil!$W$17:$W$22,1,0)),1,0)</f>
        <v>0</v>
      </c>
      <c r="DK132" s="158">
        <f>IF(ISERROR(VLOOKUP(H132,Accueil!$W$17:$W$22,1,0)),1,0)</f>
        <v>0</v>
      </c>
      <c r="DL132" s="158">
        <f>IF(ISERROR(VLOOKUP(I132,Accueil!$W$17:$W$22,1,0)),1,0)</f>
        <v>0</v>
      </c>
      <c r="DM132" s="158">
        <f>IF(ISERROR(VLOOKUP(J132,Accueil!$W$17:$W$22,1,0)),1,0)</f>
        <v>0</v>
      </c>
      <c r="DN132" s="158">
        <f>IF(ISERROR(VLOOKUP(K132,Accueil!$W$17:$W$22,1,0)),1,0)</f>
        <v>0</v>
      </c>
      <c r="DO132" s="158">
        <f>IF(ISERROR(VLOOKUP(L132,Accueil!$W$17:$W$22,1,0)),1,0)</f>
        <v>0</v>
      </c>
      <c r="DP132" s="158">
        <f>IF(ISERROR(VLOOKUP(M132,Accueil!$W$17:$W$22,1,0)),1,0)</f>
        <v>0</v>
      </c>
      <c r="DQ132" s="158">
        <f>IF(ISERROR(VLOOKUP(N132,Accueil!$W$17:$W$22,1,0)),1,0)</f>
        <v>0</v>
      </c>
      <c r="DR132" s="158">
        <f>IF(ISERROR(VLOOKUP(O132,Accueil!$W$17:$W$22,1,0)),1,0)</f>
        <v>0</v>
      </c>
      <c r="DS132" s="158">
        <f>IF(ISERROR(VLOOKUP(P132,Accueil!$W$17:$W$22,1,0)),1,0)</f>
        <v>0</v>
      </c>
      <c r="DT132" s="158">
        <f>IF(ISERROR(VLOOKUP(Q132,Accueil!$W$17:$W$22,1,0)),1,0)</f>
        <v>0</v>
      </c>
      <c r="DU132" s="158">
        <f>IF(ISERROR(VLOOKUP(R132,Accueil!$W$17:$W$22,1,0)),1,0)</f>
        <v>0</v>
      </c>
      <c r="DV132" s="158">
        <f>IF(ISERROR(VLOOKUP(S132,Accueil!$W$17:$W$22,1,0)),1,0)</f>
        <v>0</v>
      </c>
      <c r="DW132" s="158">
        <f>IF(ISERROR(VLOOKUP(T132,Accueil!$W$17:$W$22,1,0)),1,0)</f>
        <v>0</v>
      </c>
      <c r="DX132" s="158">
        <f>IF(ISERROR(VLOOKUP(U132,Accueil!$W$17:$W$22,1,0)),1,0)</f>
        <v>0</v>
      </c>
      <c r="DY132" s="158">
        <f>IF(ISERROR(VLOOKUP(V132,Accueil!$W$17:$W$22,1,0)),1,0)</f>
        <v>0</v>
      </c>
      <c r="DZ132" s="158">
        <f>IF(ISERROR(VLOOKUP(W132,Accueil!$W$17:$W$22,1,0)),1,0)</f>
        <v>0</v>
      </c>
      <c r="EA132" s="158">
        <f>IF(ISERROR(VLOOKUP(X132,Accueil!$W$17:$W$22,1,0)),1,0)</f>
        <v>0</v>
      </c>
      <c r="EB132" s="158">
        <f>IF(ISERROR(VLOOKUP(Y132,Accueil!$W$17:$W$22,1,0)),1,0)</f>
        <v>0</v>
      </c>
      <c r="EC132" s="158">
        <f>IF(ISERROR(VLOOKUP(Z132,Accueil!$W$17:$W$22,1,0)),1,0)</f>
        <v>0</v>
      </c>
      <c r="ED132" s="158">
        <f>IF(ISERROR(VLOOKUP(AA132,Accueil!$W$17:$W$22,1,0)),1,0)</f>
        <v>0</v>
      </c>
      <c r="EE132" s="158">
        <f>IF(ISERROR(VLOOKUP(AB132,Accueil!$W$17:$W$22,1,0)),1,0)</f>
        <v>0</v>
      </c>
      <c r="EF132" s="158">
        <f>IF(ISERROR(VLOOKUP(AC132,Accueil!$W$17:$W$22,1,0)),1,0)</f>
        <v>0</v>
      </c>
      <c r="EG132" s="158">
        <f>IF(ISERROR(VLOOKUP(AD132,Accueil!$W$17:$W$22,1,0)),1,0)</f>
        <v>0</v>
      </c>
      <c r="EH132" s="158">
        <f>IF(ISERROR(VLOOKUP(AE132,Accueil!$W$17:$W$22,1,0)),1,0)</f>
        <v>0</v>
      </c>
      <c r="EI132" s="158">
        <f>IF(ISERROR(VLOOKUP(AF132,Accueil!$W$17:$W$22,1,0)),1,0)</f>
        <v>0</v>
      </c>
      <c r="EJ132" s="158">
        <f>IF(ISERROR(VLOOKUP(AG132,Accueil!$W$17:$W$22,1,0)),1,0)</f>
        <v>0</v>
      </c>
      <c r="EK132" s="158">
        <f>IF(ISERROR(VLOOKUP(AH132,Accueil!$W$17:$W$22,1,0)),1,0)</f>
        <v>0</v>
      </c>
      <c r="EL132" s="158">
        <f>IF(ISERROR(VLOOKUP(AI132,Accueil!$W$17:$W$22,1,0)),1,0)</f>
        <v>0</v>
      </c>
      <c r="EM132" s="158">
        <f>IF(ISERROR(VLOOKUP(AJ132,Accueil!$W$17:$W$22,1,0)),1,0)</f>
        <v>0</v>
      </c>
      <c r="EN132" s="158">
        <f>IF(ISERROR(VLOOKUP(AK132,Accueil!$W$17:$W$22,1,0)),1,0)</f>
        <v>0</v>
      </c>
      <c r="EO132" s="158">
        <f>IF(ISERROR(VLOOKUP(AL132,Accueil!$W$17:$W$22,1,0)),1,0)</f>
        <v>0</v>
      </c>
      <c r="EP132" s="158">
        <f>IF(ISERROR(VLOOKUP(AM132,Accueil!$W$17:$W$22,1,0)),1,0)</f>
        <v>0</v>
      </c>
      <c r="EQ132" s="158">
        <f>IF(ISERROR(VLOOKUP(AN132,Accueil!$W$17:$W$22,1,0)),1,0)</f>
        <v>0</v>
      </c>
      <c r="ER132" s="158">
        <f>IF(ISERROR(VLOOKUP(AO132,Accueil!$W$17:$W$22,1,0)),1,0)</f>
        <v>0</v>
      </c>
      <c r="ES132" s="158">
        <f>IF(ISERROR(VLOOKUP(AP132,Accueil!$W$17:$W$22,1,0)),1,0)</f>
        <v>0</v>
      </c>
      <c r="ET132" s="158">
        <f>IF(ISERROR(VLOOKUP(AQ132,Accueil!$W$17:$W$22,1,0)),1,0)</f>
        <v>0</v>
      </c>
      <c r="EU132" s="158">
        <f>IF(ISERROR(VLOOKUP(AR132,Accueil!$W$17:$W$22,1,0)),1,0)</f>
        <v>0</v>
      </c>
      <c r="EV132" s="158">
        <f>IF(ISERROR(VLOOKUP(AS132,Accueil!$W$17:$W$22,1,0)),1,0)</f>
        <v>0</v>
      </c>
      <c r="EW132" s="158">
        <f>IF(ISERROR(VLOOKUP(AT132,Accueil!$W$17:$W$22,1,0)),1,0)</f>
        <v>0</v>
      </c>
      <c r="EX132" s="158">
        <f>IF(ISERROR(VLOOKUP(AU132,Accueil!$W$17:$W$22,1,0)),1,0)</f>
        <v>0</v>
      </c>
      <c r="EY132" s="158">
        <f>IF(ISERROR(VLOOKUP(AV132,Accueil!$W$17:$W$22,1,0)),1,0)</f>
        <v>0</v>
      </c>
      <c r="EZ132" s="158">
        <f>IF(ISERROR(VLOOKUP(AW132,Accueil!$W$17:$W$22,1,0)),1,0)</f>
        <v>0</v>
      </c>
      <c r="FA132" s="158">
        <f>IF(ISERROR(VLOOKUP(AX132,Accueil!$W$17:$W$22,1,0)),1,0)</f>
        <v>0</v>
      </c>
      <c r="FB132" s="158">
        <f>IF(ISERROR(VLOOKUP(AY132,Accueil!$W$17:$W$22,1,0)),1,0)</f>
        <v>0</v>
      </c>
      <c r="FC132" s="158">
        <f>IF(ISERROR(VLOOKUP(AZ132,Accueil!$W$17:$W$22,1,0)),1,0)</f>
        <v>0</v>
      </c>
      <c r="FD132" s="158">
        <f>IF(ISERROR(VLOOKUP(BA132,Accueil!$W$17:$W$22,1,0)),1,0)</f>
        <v>0</v>
      </c>
      <c r="FE132" s="158">
        <f>IF(ISERROR(VLOOKUP(BB132,Accueil!$W$17:$W$22,1,0)),1,0)</f>
        <v>0</v>
      </c>
      <c r="FF132" s="158">
        <f>IF(ISERROR(VLOOKUP(BC132,Accueil!$W$17:$W$22,1,0)),1,0)</f>
        <v>0</v>
      </c>
      <c r="FG132" s="158">
        <f>IF(ISERROR(VLOOKUP(BD132,Accueil!$W$17:$W$22,1,0)),1,0)</f>
        <v>0</v>
      </c>
      <c r="FH132" s="158">
        <f>IF(ISERROR(VLOOKUP(BE132,Accueil!$W$17:$W$22,1,0)),1,0)</f>
        <v>0</v>
      </c>
      <c r="FI132" s="158">
        <f>IF(ISERROR(VLOOKUP(BF132,Accueil!$W$17:$W$22,1,0)),1,0)</f>
        <v>0</v>
      </c>
      <c r="FJ132" s="158">
        <f>IF(ISERROR(VLOOKUP(BG132,Accueil!$W$17:$W$22,1,0)),1,0)</f>
        <v>0</v>
      </c>
      <c r="FK132" s="158">
        <f>IF(ISERROR(VLOOKUP(BH132,Accueil!$W$17:$W$22,1,0)),1,0)</f>
        <v>0</v>
      </c>
      <c r="FL132" s="158">
        <f>IF(ISERROR(VLOOKUP(BI132,Accueil!$W$17:$W$22,1,0)),1,0)</f>
        <v>0</v>
      </c>
      <c r="FM132" s="158">
        <f>IF(ISERROR(VLOOKUP(BJ132,Accueil!$W$17:$W$22,1,0)),1,0)</f>
        <v>0</v>
      </c>
      <c r="FN132" s="158">
        <f>IF(ISERROR(VLOOKUP(BK132,Accueil!$W$17:$W$22,1,0)),1,0)</f>
        <v>0</v>
      </c>
      <c r="FO132" s="158">
        <f>IF(ISERROR(VLOOKUP(BL132,Accueil!$W$17:$W$22,1,0)),1,0)</f>
        <v>0</v>
      </c>
      <c r="FP132" s="158">
        <f>IF(ISERROR(VLOOKUP(BM132,Accueil!$W$17:$W$22,1,0)),1,0)</f>
        <v>0</v>
      </c>
      <c r="FQ132" s="158">
        <f>IF(ISERROR(VLOOKUP(BN132,Accueil!$W$17:$W$22,1,0)),1,0)</f>
        <v>0</v>
      </c>
      <c r="FR132" s="158">
        <f>IF(ISERROR(VLOOKUP(BO132,Accueil!$W$17:$W$22,1,0)),1,0)</f>
        <v>0</v>
      </c>
      <c r="FS132" s="158">
        <f>IF(ISERROR(VLOOKUP(BP132,Accueil!$W$17:$W$22,1,0)),1,0)</f>
        <v>0</v>
      </c>
      <c r="FT132" s="158">
        <f>IF(ISERROR(VLOOKUP(BQ132,Accueil!$W$17:$W$22,1,0)),1,0)</f>
        <v>0</v>
      </c>
      <c r="FU132" s="158">
        <f>IF(ISERROR(VLOOKUP(BR132,Accueil!$W$17:$W$22,1,0)),1,0)</f>
        <v>0</v>
      </c>
      <c r="FV132" s="158">
        <f>IF(ISERROR(VLOOKUP(BS132,Accueil!$W$17:$W$22,1,0)),1,0)</f>
        <v>0</v>
      </c>
      <c r="FW132" s="158">
        <f>IF(ISERROR(VLOOKUP(BT132,Accueil!$W$17:$W$22,1,0)),1,0)</f>
        <v>0</v>
      </c>
      <c r="FX132" s="158">
        <f>IF(ISERROR(VLOOKUP(BU132,Accueil!$W$17:$W$22,1,0)),1,0)</f>
        <v>0</v>
      </c>
      <c r="FY132" s="158">
        <f>IF(ISERROR(VLOOKUP(BV132,Accueil!$W$17:$W$22,1,0)),1,0)</f>
        <v>0</v>
      </c>
      <c r="FZ132" s="158">
        <f>IF(ISERROR(VLOOKUP(BW132,Accueil!$W$17:$W$22,1,0)),1,0)</f>
        <v>0</v>
      </c>
      <c r="GA132" s="158">
        <f>IF(ISERROR(VLOOKUP(BX132,Accueil!$W$17:$W$22,1,0)),1,0)</f>
        <v>0</v>
      </c>
      <c r="GB132" s="158">
        <f>IF(ISERROR(VLOOKUP(BY132,Accueil!$W$17:$W$22,1,0)),1,0)</f>
        <v>0</v>
      </c>
      <c r="GC132" s="158">
        <f>IF(ISERROR(VLOOKUP(BZ132,Accueil!$W$17:$W$22,1,0)),1,0)</f>
        <v>0</v>
      </c>
      <c r="GD132" s="158">
        <f>IF(ISERROR(VLOOKUP(CA132,Accueil!$W$17:$W$22,1,0)),1,0)</f>
        <v>0</v>
      </c>
      <c r="GE132" s="158">
        <f>IF(ISERROR(VLOOKUP(CB132,Accueil!$W$17:$W$22,1,0)),1,0)</f>
        <v>0</v>
      </c>
      <c r="GF132" s="158">
        <f>IF(ISERROR(VLOOKUP(CC132,Accueil!$W$17:$W$22,1,0)),1,0)</f>
        <v>0</v>
      </c>
      <c r="GG132" s="158">
        <f>IF(ISERROR(VLOOKUP(CD132,Accueil!$W$17:$W$22,1,0)),1,0)</f>
        <v>0</v>
      </c>
      <c r="GH132" s="158">
        <f>IF(ISERROR(VLOOKUP(CE132,Accueil!$W$17:$W$22,1,0)),1,0)</f>
        <v>0</v>
      </c>
      <c r="GI132" s="158">
        <f>IF(ISERROR(VLOOKUP(CF132,Accueil!$W$17:$W$22,1,0)),1,0)</f>
        <v>0</v>
      </c>
      <c r="GJ132" s="158">
        <f>IF(ISERROR(VLOOKUP(CG132,Accueil!$W$17:$W$22,1,0)),1,0)</f>
        <v>0</v>
      </c>
      <c r="GK132" s="158">
        <f>IF(ISERROR(VLOOKUP(CH132,Accueil!$W$17:$W$22,1,0)),1,0)</f>
        <v>0</v>
      </c>
      <c r="GL132" s="158">
        <f>IF(ISERROR(VLOOKUP(CI132,Accueil!$W$17:$W$22,1,0)),1,0)</f>
        <v>0</v>
      </c>
      <c r="GM132" s="158">
        <f>IF(ISERROR(VLOOKUP(CJ132,Accueil!$W$17:$W$22,1,0)),1,0)</f>
        <v>0</v>
      </c>
      <c r="GN132" s="158">
        <f>IF(ISERROR(VLOOKUP(CK132,Accueil!$W$17:$W$22,1,0)),1,0)</f>
        <v>0</v>
      </c>
      <c r="GO132" s="158">
        <f>IF(ISERROR(VLOOKUP(CL132,Accueil!$W$17:$W$22,1,0)),1,0)</f>
        <v>0</v>
      </c>
      <c r="GP132" s="158">
        <f>IF(ISERROR(VLOOKUP(CM132,Accueil!$W$17:$W$22,1,0)),1,0)</f>
        <v>0</v>
      </c>
      <c r="GQ132" s="158">
        <f>IF(ISERROR(VLOOKUP(CN132,Accueil!$W$17:$W$22,1,0)),1,0)</f>
        <v>0</v>
      </c>
      <c r="GR132" s="158">
        <f>IF(ISERROR(VLOOKUP(CO132,Accueil!$W$17:$W$22,1,0)),1,0)</f>
        <v>0</v>
      </c>
      <c r="GS132" s="158">
        <f>IF(ISERROR(VLOOKUP(CP132,Accueil!$W$17:$W$22,1,0)),1,0)</f>
        <v>0</v>
      </c>
      <c r="GT132" s="158">
        <f>IF(ISERROR(VLOOKUP(CQ132,Accueil!$W$17:$W$22,1,0)),1,0)</f>
        <v>0</v>
      </c>
      <c r="GU132" s="158">
        <f>IF(ISERROR(VLOOKUP(CR132,Accueil!$W$17:$W$22,1,0)),1,0)</f>
        <v>0</v>
      </c>
      <c r="GV132" s="158">
        <f>IF(ISERROR(VLOOKUP(CS132,Accueil!$W$17:$W$22,1,0)),1,0)</f>
        <v>0</v>
      </c>
      <c r="GW132" s="158">
        <f>IF(ISERROR(VLOOKUP(CT132,Accueil!$W$17:$W$22,1,0)),1,0)</f>
        <v>0</v>
      </c>
      <c r="GX132" s="158">
        <f>IF(ISERROR(VLOOKUP(CU132,Accueil!$W$17:$W$22,1,0)),1,0)</f>
        <v>0</v>
      </c>
      <c r="GY132" s="158">
        <f>IF(ISERROR(VLOOKUP(CV132,Accueil!$W$17:$W$22,1,0)),1,0)</f>
        <v>0</v>
      </c>
      <c r="GZ132" s="158">
        <f>IF(ISERROR(VLOOKUP(CW132,Accueil!$W$17:$W$22,1,0)),1,0)</f>
        <v>0</v>
      </c>
      <c r="HA132" s="158">
        <f>IF(ISERROR(VLOOKUP(CX132,Accueil!$W$17:$W$22,1,0)),1,0)</f>
        <v>0</v>
      </c>
      <c r="HB132" s="158">
        <f>IF(ISERROR(VLOOKUP(CY132,Accueil!$W$17:$W$22,1,0)),1,0)</f>
        <v>0</v>
      </c>
      <c r="HC132" s="158">
        <f>IF(ISERROR(VLOOKUP(CZ132,Accueil!$W$17:$W$22,1,0)),1,0)</f>
        <v>0</v>
      </c>
      <c r="HD132" s="158">
        <f>IF(ISERROR(VLOOKUP(DA132,Accueil!$W$17:$W$22,1,0)),1,0)</f>
        <v>0</v>
      </c>
    </row>
    <row r="133" spans="1:212" ht="12.75" customHeight="1">
      <c r="A133" s="360"/>
      <c r="B133" s="12">
        <v>125</v>
      </c>
      <c r="C133" s="26" t="str">
        <f>IF(Accueil!E137="","",Accueil!E137)</f>
        <v/>
      </c>
      <c r="D133" s="27" t="str">
        <f>IF(Accueil!F137="","",Accueil!F137)</f>
        <v/>
      </c>
      <c r="E133" s="83" t="str">
        <f t="shared" si="10"/>
        <v/>
      </c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12">
        <v>125</v>
      </c>
      <c r="DC133" s="11" t="str">
        <f>IF(D133="","",COUNTIF(F133:DA133,Accueil!$AB$28)&amp;" / "&amp;COUNTIF($F$8:$DA$8,"&gt;0")-(COUNTIF(F133:DA133,Accueil!$AG$26)))</f>
        <v/>
      </c>
      <c r="DD133" s="110" t="str">
        <f>IF(D133="","",COUNTIF(F133:DA133,Accueil!$AB$26))</f>
        <v/>
      </c>
      <c r="DE133" s="110" t="str">
        <f>IF(D133="","",IF(COUNTIF($F$8:$DA$8,"&gt;=0")-(COUNTIF(G133:DB133,Accueil!$AG$26))&lt;0,0,COUNTIF($F$8:$DA$8,"&gt;=0")-(COUNTIF(G133:DB133,Accueil!$AG$26))))</f>
        <v/>
      </c>
      <c r="DF133" s="11" t="str">
        <f t="shared" si="11"/>
        <v/>
      </c>
      <c r="DG133" s="29" t="str">
        <f t="shared" si="12"/>
        <v/>
      </c>
      <c r="DH133" s="158">
        <f t="shared" si="13"/>
        <v>0</v>
      </c>
      <c r="DI133" s="158">
        <f>IF(ISERROR(VLOOKUP(F133,Accueil!$W$17:$W$22,1,0)),1,0)</f>
        <v>0</v>
      </c>
      <c r="DJ133" s="158">
        <f>IF(ISERROR(VLOOKUP(G133,Accueil!$W$17:$W$22,1,0)),1,0)</f>
        <v>0</v>
      </c>
      <c r="DK133" s="158">
        <f>IF(ISERROR(VLOOKUP(H133,Accueil!$W$17:$W$22,1,0)),1,0)</f>
        <v>0</v>
      </c>
      <c r="DL133" s="158">
        <f>IF(ISERROR(VLOOKUP(I133,Accueil!$W$17:$W$22,1,0)),1,0)</f>
        <v>0</v>
      </c>
      <c r="DM133" s="158">
        <f>IF(ISERROR(VLOOKUP(J133,Accueil!$W$17:$W$22,1,0)),1,0)</f>
        <v>0</v>
      </c>
      <c r="DN133" s="158">
        <f>IF(ISERROR(VLOOKUP(K133,Accueil!$W$17:$W$22,1,0)),1,0)</f>
        <v>0</v>
      </c>
      <c r="DO133" s="158">
        <f>IF(ISERROR(VLOOKUP(L133,Accueil!$W$17:$W$22,1,0)),1,0)</f>
        <v>0</v>
      </c>
      <c r="DP133" s="158">
        <f>IF(ISERROR(VLOOKUP(M133,Accueil!$W$17:$W$22,1,0)),1,0)</f>
        <v>0</v>
      </c>
      <c r="DQ133" s="158">
        <f>IF(ISERROR(VLOOKUP(N133,Accueil!$W$17:$W$22,1,0)),1,0)</f>
        <v>0</v>
      </c>
      <c r="DR133" s="158">
        <f>IF(ISERROR(VLOOKUP(O133,Accueil!$W$17:$W$22,1,0)),1,0)</f>
        <v>0</v>
      </c>
      <c r="DS133" s="158">
        <f>IF(ISERROR(VLOOKUP(P133,Accueil!$W$17:$W$22,1,0)),1,0)</f>
        <v>0</v>
      </c>
      <c r="DT133" s="158">
        <f>IF(ISERROR(VLOOKUP(Q133,Accueil!$W$17:$W$22,1,0)),1,0)</f>
        <v>0</v>
      </c>
      <c r="DU133" s="158">
        <f>IF(ISERROR(VLOOKUP(R133,Accueil!$W$17:$W$22,1,0)),1,0)</f>
        <v>0</v>
      </c>
      <c r="DV133" s="158">
        <f>IF(ISERROR(VLOOKUP(S133,Accueil!$W$17:$W$22,1,0)),1,0)</f>
        <v>0</v>
      </c>
      <c r="DW133" s="158">
        <f>IF(ISERROR(VLOOKUP(T133,Accueil!$W$17:$W$22,1,0)),1,0)</f>
        <v>0</v>
      </c>
      <c r="DX133" s="158">
        <f>IF(ISERROR(VLOOKUP(U133,Accueil!$W$17:$W$22,1,0)),1,0)</f>
        <v>0</v>
      </c>
      <c r="DY133" s="158">
        <f>IF(ISERROR(VLOOKUP(V133,Accueil!$W$17:$W$22,1,0)),1,0)</f>
        <v>0</v>
      </c>
      <c r="DZ133" s="158">
        <f>IF(ISERROR(VLOOKUP(W133,Accueil!$W$17:$W$22,1,0)),1,0)</f>
        <v>0</v>
      </c>
      <c r="EA133" s="158">
        <f>IF(ISERROR(VLOOKUP(X133,Accueil!$W$17:$W$22,1,0)),1,0)</f>
        <v>0</v>
      </c>
      <c r="EB133" s="158">
        <f>IF(ISERROR(VLOOKUP(Y133,Accueil!$W$17:$W$22,1,0)),1,0)</f>
        <v>0</v>
      </c>
      <c r="EC133" s="158">
        <f>IF(ISERROR(VLOOKUP(Z133,Accueil!$W$17:$W$22,1,0)),1,0)</f>
        <v>0</v>
      </c>
      <c r="ED133" s="158">
        <f>IF(ISERROR(VLOOKUP(AA133,Accueil!$W$17:$W$22,1,0)),1,0)</f>
        <v>0</v>
      </c>
      <c r="EE133" s="158">
        <f>IF(ISERROR(VLOOKUP(AB133,Accueil!$W$17:$W$22,1,0)),1,0)</f>
        <v>0</v>
      </c>
      <c r="EF133" s="158">
        <f>IF(ISERROR(VLOOKUP(AC133,Accueil!$W$17:$W$22,1,0)),1,0)</f>
        <v>0</v>
      </c>
      <c r="EG133" s="158">
        <f>IF(ISERROR(VLOOKUP(AD133,Accueil!$W$17:$W$22,1,0)),1,0)</f>
        <v>0</v>
      </c>
      <c r="EH133" s="158">
        <f>IF(ISERROR(VLOOKUP(AE133,Accueil!$W$17:$W$22,1,0)),1,0)</f>
        <v>0</v>
      </c>
      <c r="EI133" s="158">
        <f>IF(ISERROR(VLOOKUP(AF133,Accueil!$W$17:$W$22,1,0)),1,0)</f>
        <v>0</v>
      </c>
      <c r="EJ133" s="158">
        <f>IF(ISERROR(VLOOKUP(AG133,Accueil!$W$17:$W$22,1,0)),1,0)</f>
        <v>0</v>
      </c>
      <c r="EK133" s="158">
        <f>IF(ISERROR(VLOOKUP(AH133,Accueil!$W$17:$W$22,1,0)),1,0)</f>
        <v>0</v>
      </c>
      <c r="EL133" s="158">
        <f>IF(ISERROR(VLOOKUP(AI133,Accueil!$W$17:$W$22,1,0)),1,0)</f>
        <v>0</v>
      </c>
      <c r="EM133" s="158">
        <f>IF(ISERROR(VLOOKUP(AJ133,Accueil!$W$17:$W$22,1,0)),1,0)</f>
        <v>0</v>
      </c>
      <c r="EN133" s="158">
        <f>IF(ISERROR(VLOOKUP(AK133,Accueil!$W$17:$W$22,1,0)),1,0)</f>
        <v>0</v>
      </c>
      <c r="EO133" s="158">
        <f>IF(ISERROR(VLOOKUP(AL133,Accueil!$W$17:$W$22,1,0)),1,0)</f>
        <v>0</v>
      </c>
      <c r="EP133" s="158">
        <f>IF(ISERROR(VLOOKUP(AM133,Accueil!$W$17:$W$22,1,0)),1,0)</f>
        <v>0</v>
      </c>
      <c r="EQ133" s="158">
        <f>IF(ISERROR(VLOOKUP(AN133,Accueil!$W$17:$W$22,1,0)),1,0)</f>
        <v>0</v>
      </c>
      <c r="ER133" s="158">
        <f>IF(ISERROR(VLOOKUP(AO133,Accueil!$W$17:$W$22,1,0)),1,0)</f>
        <v>0</v>
      </c>
      <c r="ES133" s="158">
        <f>IF(ISERROR(VLOOKUP(AP133,Accueil!$W$17:$W$22,1,0)),1,0)</f>
        <v>0</v>
      </c>
      <c r="ET133" s="158">
        <f>IF(ISERROR(VLOOKUP(AQ133,Accueil!$W$17:$W$22,1,0)),1,0)</f>
        <v>0</v>
      </c>
      <c r="EU133" s="158">
        <f>IF(ISERROR(VLOOKUP(AR133,Accueil!$W$17:$W$22,1,0)),1,0)</f>
        <v>0</v>
      </c>
      <c r="EV133" s="158">
        <f>IF(ISERROR(VLOOKUP(AS133,Accueil!$W$17:$W$22,1,0)),1,0)</f>
        <v>0</v>
      </c>
      <c r="EW133" s="158">
        <f>IF(ISERROR(VLOOKUP(AT133,Accueil!$W$17:$W$22,1,0)),1,0)</f>
        <v>0</v>
      </c>
      <c r="EX133" s="158">
        <f>IF(ISERROR(VLOOKUP(AU133,Accueil!$W$17:$W$22,1,0)),1,0)</f>
        <v>0</v>
      </c>
      <c r="EY133" s="158">
        <f>IF(ISERROR(VLOOKUP(AV133,Accueil!$W$17:$W$22,1,0)),1,0)</f>
        <v>0</v>
      </c>
      <c r="EZ133" s="158">
        <f>IF(ISERROR(VLOOKUP(AW133,Accueil!$W$17:$W$22,1,0)),1,0)</f>
        <v>0</v>
      </c>
      <c r="FA133" s="158">
        <f>IF(ISERROR(VLOOKUP(AX133,Accueil!$W$17:$W$22,1,0)),1,0)</f>
        <v>0</v>
      </c>
      <c r="FB133" s="158">
        <f>IF(ISERROR(VLOOKUP(AY133,Accueil!$W$17:$W$22,1,0)),1,0)</f>
        <v>0</v>
      </c>
      <c r="FC133" s="158">
        <f>IF(ISERROR(VLOOKUP(AZ133,Accueil!$W$17:$W$22,1,0)),1,0)</f>
        <v>0</v>
      </c>
      <c r="FD133" s="158">
        <f>IF(ISERROR(VLOOKUP(BA133,Accueil!$W$17:$W$22,1,0)),1,0)</f>
        <v>0</v>
      </c>
      <c r="FE133" s="158">
        <f>IF(ISERROR(VLOOKUP(BB133,Accueil!$W$17:$W$22,1,0)),1,0)</f>
        <v>0</v>
      </c>
      <c r="FF133" s="158">
        <f>IF(ISERROR(VLOOKUP(BC133,Accueil!$W$17:$W$22,1,0)),1,0)</f>
        <v>0</v>
      </c>
      <c r="FG133" s="158">
        <f>IF(ISERROR(VLOOKUP(BD133,Accueil!$W$17:$W$22,1,0)),1,0)</f>
        <v>0</v>
      </c>
      <c r="FH133" s="158">
        <f>IF(ISERROR(VLOOKUP(BE133,Accueil!$W$17:$W$22,1,0)),1,0)</f>
        <v>0</v>
      </c>
      <c r="FI133" s="158">
        <f>IF(ISERROR(VLOOKUP(BF133,Accueil!$W$17:$W$22,1,0)),1,0)</f>
        <v>0</v>
      </c>
      <c r="FJ133" s="158">
        <f>IF(ISERROR(VLOOKUP(BG133,Accueil!$W$17:$W$22,1,0)),1,0)</f>
        <v>0</v>
      </c>
      <c r="FK133" s="158">
        <f>IF(ISERROR(VLOOKUP(BH133,Accueil!$W$17:$W$22,1,0)),1,0)</f>
        <v>0</v>
      </c>
      <c r="FL133" s="158">
        <f>IF(ISERROR(VLOOKUP(BI133,Accueil!$W$17:$W$22,1,0)),1,0)</f>
        <v>0</v>
      </c>
      <c r="FM133" s="158">
        <f>IF(ISERROR(VLOOKUP(BJ133,Accueil!$W$17:$W$22,1,0)),1,0)</f>
        <v>0</v>
      </c>
      <c r="FN133" s="158">
        <f>IF(ISERROR(VLOOKUP(BK133,Accueil!$W$17:$W$22,1,0)),1,0)</f>
        <v>0</v>
      </c>
      <c r="FO133" s="158">
        <f>IF(ISERROR(VLOOKUP(BL133,Accueil!$W$17:$W$22,1,0)),1,0)</f>
        <v>0</v>
      </c>
      <c r="FP133" s="158">
        <f>IF(ISERROR(VLOOKUP(BM133,Accueil!$W$17:$W$22,1,0)),1,0)</f>
        <v>0</v>
      </c>
      <c r="FQ133" s="158">
        <f>IF(ISERROR(VLOOKUP(BN133,Accueil!$W$17:$W$22,1,0)),1,0)</f>
        <v>0</v>
      </c>
      <c r="FR133" s="158">
        <f>IF(ISERROR(VLOOKUP(BO133,Accueil!$W$17:$W$22,1,0)),1,0)</f>
        <v>0</v>
      </c>
      <c r="FS133" s="158">
        <f>IF(ISERROR(VLOOKUP(BP133,Accueil!$W$17:$W$22,1,0)),1,0)</f>
        <v>0</v>
      </c>
      <c r="FT133" s="158">
        <f>IF(ISERROR(VLOOKUP(BQ133,Accueil!$W$17:$W$22,1,0)),1,0)</f>
        <v>0</v>
      </c>
      <c r="FU133" s="158">
        <f>IF(ISERROR(VLOOKUP(BR133,Accueil!$W$17:$W$22,1,0)),1,0)</f>
        <v>0</v>
      </c>
      <c r="FV133" s="158">
        <f>IF(ISERROR(VLOOKUP(BS133,Accueil!$W$17:$W$22,1,0)),1,0)</f>
        <v>0</v>
      </c>
      <c r="FW133" s="158">
        <f>IF(ISERROR(VLOOKUP(BT133,Accueil!$W$17:$W$22,1,0)),1,0)</f>
        <v>0</v>
      </c>
      <c r="FX133" s="158">
        <f>IF(ISERROR(VLOOKUP(BU133,Accueil!$W$17:$W$22,1,0)),1,0)</f>
        <v>0</v>
      </c>
      <c r="FY133" s="158">
        <f>IF(ISERROR(VLOOKUP(BV133,Accueil!$W$17:$W$22,1,0)),1,0)</f>
        <v>0</v>
      </c>
      <c r="FZ133" s="158">
        <f>IF(ISERROR(VLOOKUP(BW133,Accueil!$W$17:$W$22,1,0)),1,0)</f>
        <v>0</v>
      </c>
      <c r="GA133" s="158">
        <f>IF(ISERROR(VLOOKUP(BX133,Accueil!$W$17:$W$22,1,0)),1,0)</f>
        <v>0</v>
      </c>
      <c r="GB133" s="158">
        <f>IF(ISERROR(VLOOKUP(BY133,Accueil!$W$17:$W$22,1,0)),1,0)</f>
        <v>0</v>
      </c>
      <c r="GC133" s="158">
        <f>IF(ISERROR(VLOOKUP(BZ133,Accueil!$W$17:$W$22,1,0)),1,0)</f>
        <v>0</v>
      </c>
      <c r="GD133" s="158">
        <f>IF(ISERROR(VLOOKUP(CA133,Accueil!$W$17:$W$22,1,0)),1,0)</f>
        <v>0</v>
      </c>
      <c r="GE133" s="158">
        <f>IF(ISERROR(VLOOKUP(CB133,Accueil!$W$17:$W$22,1,0)),1,0)</f>
        <v>0</v>
      </c>
      <c r="GF133" s="158">
        <f>IF(ISERROR(VLOOKUP(CC133,Accueil!$W$17:$W$22,1,0)),1,0)</f>
        <v>0</v>
      </c>
      <c r="GG133" s="158">
        <f>IF(ISERROR(VLOOKUP(CD133,Accueil!$W$17:$W$22,1,0)),1,0)</f>
        <v>0</v>
      </c>
      <c r="GH133" s="158">
        <f>IF(ISERROR(VLOOKUP(CE133,Accueil!$W$17:$W$22,1,0)),1,0)</f>
        <v>0</v>
      </c>
      <c r="GI133" s="158">
        <f>IF(ISERROR(VLOOKUP(CF133,Accueil!$W$17:$W$22,1,0)),1,0)</f>
        <v>0</v>
      </c>
      <c r="GJ133" s="158">
        <f>IF(ISERROR(VLOOKUP(CG133,Accueil!$W$17:$W$22,1,0)),1,0)</f>
        <v>0</v>
      </c>
      <c r="GK133" s="158">
        <f>IF(ISERROR(VLOOKUP(CH133,Accueil!$W$17:$W$22,1,0)),1,0)</f>
        <v>0</v>
      </c>
      <c r="GL133" s="158">
        <f>IF(ISERROR(VLOOKUP(CI133,Accueil!$W$17:$W$22,1,0)),1,0)</f>
        <v>0</v>
      </c>
      <c r="GM133" s="158">
        <f>IF(ISERROR(VLOOKUP(CJ133,Accueil!$W$17:$W$22,1,0)),1,0)</f>
        <v>0</v>
      </c>
      <c r="GN133" s="158">
        <f>IF(ISERROR(VLOOKUP(CK133,Accueil!$W$17:$W$22,1,0)),1,0)</f>
        <v>0</v>
      </c>
      <c r="GO133" s="158">
        <f>IF(ISERROR(VLOOKUP(CL133,Accueil!$W$17:$W$22,1,0)),1,0)</f>
        <v>0</v>
      </c>
      <c r="GP133" s="158">
        <f>IF(ISERROR(VLOOKUP(CM133,Accueil!$W$17:$W$22,1,0)),1,0)</f>
        <v>0</v>
      </c>
      <c r="GQ133" s="158">
        <f>IF(ISERROR(VLOOKUP(CN133,Accueil!$W$17:$W$22,1,0)),1,0)</f>
        <v>0</v>
      </c>
      <c r="GR133" s="158">
        <f>IF(ISERROR(VLOOKUP(CO133,Accueil!$W$17:$W$22,1,0)),1,0)</f>
        <v>0</v>
      </c>
      <c r="GS133" s="158">
        <f>IF(ISERROR(VLOOKUP(CP133,Accueil!$W$17:$W$22,1,0)),1,0)</f>
        <v>0</v>
      </c>
      <c r="GT133" s="158">
        <f>IF(ISERROR(VLOOKUP(CQ133,Accueil!$W$17:$W$22,1,0)),1,0)</f>
        <v>0</v>
      </c>
      <c r="GU133" s="158">
        <f>IF(ISERROR(VLOOKUP(CR133,Accueil!$W$17:$W$22,1,0)),1,0)</f>
        <v>0</v>
      </c>
      <c r="GV133" s="158">
        <f>IF(ISERROR(VLOOKUP(CS133,Accueil!$W$17:$W$22,1,0)),1,0)</f>
        <v>0</v>
      </c>
      <c r="GW133" s="158">
        <f>IF(ISERROR(VLOOKUP(CT133,Accueil!$W$17:$W$22,1,0)),1,0)</f>
        <v>0</v>
      </c>
      <c r="GX133" s="158">
        <f>IF(ISERROR(VLOOKUP(CU133,Accueil!$W$17:$W$22,1,0)),1,0)</f>
        <v>0</v>
      </c>
      <c r="GY133" s="158">
        <f>IF(ISERROR(VLOOKUP(CV133,Accueil!$W$17:$W$22,1,0)),1,0)</f>
        <v>0</v>
      </c>
      <c r="GZ133" s="158">
        <f>IF(ISERROR(VLOOKUP(CW133,Accueil!$W$17:$W$22,1,0)),1,0)</f>
        <v>0</v>
      </c>
      <c r="HA133" s="158">
        <f>IF(ISERROR(VLOOKUP(CX133,Accueil!$W$17:$W$22,1,0)),1,0)</f>
        <v>0</v>
      </c>
      <c r="HB133" s="158">
        <f>IF(ISERROR(VLOOKUP(CY133,Accueil!$W$17:$W$22,1,0)),1,0)</f>
        <v>0</v>
      </c>
      <c r="HC133" s="158">
        <f>IF(ISERROR(VLOOKUP(CZ133,Accueil!$W$17:$W$22,1,0)),1,0)</f>
        <v>0</v>
      </c>
      <c r="HD133" s="158">
        <f>IF(ISERROR(VLOOKUP(DA133,Accueil!$W$17:$W$22,1,0)),1,0)</f>
        <v>0</v>
      </c>
    </row>
    <row r="134" spans="1:212" ht="12.75" customHeight="1">
      <c r="A134" s="360"/>
      <c r="B134" s="12">
        <v>126</v>
      </c>
      <c r="C134" s="26" t="str">
        <f>IF(Accueil!E138="","",Accueil!E138)</f>
        <v/>
      </c>
      <c r="D134" s="27" t="str">
        <f>IF(Accueil!F138="","",Accueil!F138)</f>
        <v/>
      </c>
      <c r="E134" s="83" t="str">
        <f t="shared" si="10"/>
        <v/>
      </c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12">
        <v>126</v>
      </c>
      <c r="DC134" s="11" t="str">
        <f>IF(D134="","",COUNTIF(F134:DA134,Accueil!$AB$28)&amp;" / "&amp;COUNTIF($F$8:$DA$8,"&gt;0")-(COUNTIF(F134:DA134,Accueil!$AG$26)))</f>
        <v/>
      </c>
      <c r="DD134" s="110" t="str">
        <f>IF(D134="","",COUNTIF(F134:DA134,Accueil!$AB$26))</f>
        <v/>
      </c>
      <c r="DE134" s="110" t="str">
        <f>IF(D134="","",IF(COUNTIF($F$8:$DA$8,"&gt;=0")-(COUNTIF(G134:DB134,Accueil!$AG$26))&lt;0,0,COUNTIF($F$8:$DA$8,"&gt;=0")-(COUNTIF(G134:DB134,Accueil!$AG$26))))</f>
        <v/>
      </c>
      <c r="DF134" s="11" t="str">
        <f t="shared" si="11"/>
        <v/>
      </c>
      <c r="DG134" s="29" t="str">
        <f t="shared" si="12"/>
        <v/>
      </c>
      <c r="DH134" s="158">
        <f t="shared" si="13"/>
        <v>0</v>
      </c>
      <c r="DI134" s="158">
        <f>IF(ISERROR(VLOOKUP(F134,Accueil!$W$17:$W$22,1,0)),1,0)</f>
        <v>0</v>
      </c>
      <c r="DJ134" s="158">
        <f>IF(ISERROR(VLOOKUP(G134,Accueil!$W$17:$W$22,1,0)),1,0)</f>
        <v>0</v>
      </c>
      <c r="DK134" s="158">
        <f>IF(ISERROR(VLOOKUP(H134,Accueil!$W$17:$W$22,1,0)),1,0)</f>
        <v>0</v>
      </c>
      <c r="DL134" s="158">
        <f>IF(ISERROR(VLOOKUP(I134,Accueil!$W$17:$W$22,1,0)),1,0)</f>
        <v>0</v>
      </c>
      <c r="DM134" s="158">
        <f>IF(ISERROR(VLOOKUP(J134,Accueil!$W$17:$W$22,1,0)),1,0)</f>
        <v>0</v>
      </c>
      <c r="DN134" s="158">
        <f>IF(ISERROR(VLOOKUP(K134,Accueil!$W$17:$W$22,1,0)),1,0)</f>
        <v>0</v>
      </c>
      <c r="DO134" s="158">
        <f>IF(ISERROR(VLOOKUP(L134,Accueil!$W$17:$W$22,1,0)),1,0)</f>
        <v>0</v>
      </c>
      <c r="DP134" s="158">
        <f>IF(ISERROR(VLOOKUP(M134,Accueil!$W$17:$W$22,1,0)),1,0)</f>
        <v>0</v>
      </c>
      <c r="DQ134" s="158">
        <f>IF(ISERROR(VLOOKUP(N134,Accueil!$W$17:$W$22,1,0)),1,0)</f>
        <v>0</v>
      </c>
      <c r="DR134" s="158">
        <f>IF(ISERROR(VLOOKUP(O134,Accueil!$W$17:$W$22,1,0)),1,0)</f>
        <v>0</v>
      </c>
      <c r="DS134" s="158">
        <f>IF(ISERROR(VLOOKUP(P134,Accueil!$W$17:$W$22,1,0)),1,0)</f>
        <v>0</v>
      </c>
      <c r="DT134" s="158">
        <f>IF(ISERROR(VLOOKUP(Q134,Accueil!$W$17:$W$22,1,0)),1,0)</f>
        <v>0</v>
      </c>
      <c r="DU134" s="158">
        <f>IF(ISERROR(VLOOKUP(R134,Accueil!$W$17:$W$22,1,0)),1,0)</f>
        <v>0</v>
      </c>
      <c r="DV134" s="158">
        <f>IF(ISERROR(VLOOKUP(S134,Accueil!$W$17:$W$22,1,0)),1,0)</f>
        <v>0</v>
      </c>
      <c r="DW134" s="158">
        <f>IF(ISERROR(VLOOKUP(T134,Accueil!$W$17:$W$22,1,0)),1,0)</f>
        <v>0</v>
      </c>
      <c r="DX134" s="158">
        <f>IF(ISERROR(VLOOKUP(U134,Accueil!$W$17:$W$22,1,0)),1,0)</f>
        <v>0</v>
      </c>
      <c r="DY134" s="158">
        <f>IF(ISERROR(VLOOKUP(V134,Accueil!$W$17:$W$22,1,0)),1,0)</f>
        <v>0</v>
      </c>
      <c r="DZ134" s="158">
        <f>IF(ISERROR(VLOOKUP(W134,Accueil!$W$17:$W$22,1,0)),1,0)</f>
        <v>0</v>
      </c>
      <c r="EA134" s="158">
        <f>IF(ISERROR(VLOOKUP(X134,Accueil!$W$17:$W$22,1,0)),1,0)</f>
        <v>0</v>
      </c>
      <c r="EB134" s="158">
        <f>IF(ISERROR(VLOOKUP(Y134,Accueil!$W$17:$W$22,1,0)),1,0)</f>
        <v>0</v>
      </c>
      <c r="EC134" s="158">
        <f>IF(ISERROR(VLOOKUP(Z134,Accueil!$W$17:$W$22,1,0)),1,0)</f>
        <v>0</v>
      </c>
      <c r="ED134" s="158">
        <f>IF(ISERROR(VLOOKUP(AA134,Accueil!$W$17:$W$22,1,0)),1,0)</f>
        <v>0</v>
      </c>
      <c r="EE134" s="158">
        <f>IF(ISERROR(VLOOKUP(AB134,Accueil!$W$17:$W$22,1,0)),1,0)</f>
        <v>0</v>
      </c>
      <c r="EF134" s="158">
        <f>IF(ISERROR(VLOOKUP(AC134,Accueil!$W$17:$W$22,1,0)),1,0)</f>
        <v>0</v>
      </c>
      <c r="EG134" s="158">
        <f>IF(ISERROR(VLOOKUP(AD134,Accueil!$W$17:$W$22,1,0)),1,0)</f>
        <v>0</v>
      </c>
      <c r="EH134" s="158">
        <f>IF(ISERROR(VLOOKUP(AE134,Accueil!$W$17:$W$22,1,0)),1,0)</f>
        <v>0</v>
      </c>
      <c r="EI134" s="158">
        <f>IF(ISERROR(VLOOKUP(AF134,Accueil!$W$17:$W$22,1,0)),1,0)</f>
        <v>0</v>
      </c>
      <c r="EJ134" s="158">
        <f>IF(ISERROR(VLOOKUP(AG134,Accueil!$W$17:$W$22,1,0)),1,0)</f>
        <v>0</v>
      </c>
      <c r="EK134" s="158">
        <f>IF(ISERROR(VLOOKUP(AH134,Accueil!$W$17:$W$22,1,0)),1,0)</f>
        <v>0</v>
      </c>
      <c r="EL134" s="158">
        <f>IF(ISERROR(VLOOKUP(AI134,Accueil!$W$17:$W$22,1,0)),1,0)</f>
        <v>0</v>
      </c>
      <c r="EM134" s="158">
        <f>IF(ISERROR(VLOOKUP(AJ134,Accueil!$W$17:$W$22,1,0)),1,0)</f>
        <v>0</v>
      </c>
      <c r="EN134" s="158">
        <f>IF(ISERROR(VLOOKUP(AK134,Accueil!$W$17:$W$22,1,0)),1,0)</f>
        <v>0</v>
      </c>
      <c r="EO134" s="158">
        <f>IF(ISERROR(VLOOKUP(AL134,Accueil!$W$17:$W$22,1,0)),1,0)</f>
        <v>0</v>
      </c>
      <c r="EP134" s="158">
        <f>IF(ISERROR(VLOOKUP(AM134,Accueil!$W$17:$W$22,1,0)),1,0)</f>
        <v>0</v>
      </c>
      <c r="EQ134" s="158">
        <f>IF(ISERROR(VLOOKUP(AN134,Accueil!$W$17:$W$22,1,0)),1,0)</f>
        <v>0</v>
      </c>
      <c r="ER134" s="158">
        <f>IF(ISERROR(VLOOKUP(AO134,Accueil!$W$17:$W$22,1,0)),1,0)</f>
        <v>0</v>
      </c>
      <c r="ES134" s="158">
        <f>IF(ISERROR(VLOOKUP(AP134,Accueil!$W$17:$W$22,1,0)),1,0)</f>
        <v>0</v>
      </c>
      <c r="ET134" s="158">
        <f>IF(ISERROR(VLOOKUP(AQ134,Accueil!$W$17:$W$22,1,0)),1,0)</f>
        <v>0</v>
      </c>
      <c r="EU134" s="158">
        <f>IF(ISERROR(VLOOKUP(AR134,Accueil!$W$17:$W$22,1,0)),1,0)</f>
        <v>0</v>
      </c>
      <c r="EV134" s="158">
        <f>IF(ISERROR(VLOOKUP(AS134,Accueil!$W$17:$W$22,1,0)),1,0)</f>
        <v>0</v>
      </c>
      <c r="EW134" s="158">
        <f>IF(ISERROR(VLOOKUP(AT134,Accueil!$W$17:$W$22,1,0)),1,0)</f>
        <v>0</v>
      </c>
      <c r="EX134" s="158">
        <f>IF(ISERROR(VLOOKUP(AU134,Accueil!$W$17:$W$22,1,0)),1,0)</f>
        <v>0</v>
      </c>
      <c r="EY134" s="158">
        <f>IF(ISERROR(VLOOKUP(AV134,Accueil!$W$17:$W$22,1,0)),1,0)</f>
        <v>0</v>
      </c>
      <c r="EZ134" s="158">
        <f>IF(ISERROR(VLOOKUP(AW134,Accueil!$W$17:$W$22,1,0)),1,0)</f>
        <v>0</v>
      </c>
      <c r="FA134" s="158">
        <f>IF(ISERROR(VLOOKUP(AX134,Accueil!$W$17:$W$22,1,0)),1,0)</f>
        <v>0</v>
      </c>
      <c r="FB134" s="158">
        <f>IF(ISERROR(VLOOKUP(AY134,Accueil!$W$17:$W$22,1,0)),1,0)</f>
        <v>0</v>
      </c>
      <c r="FC134" s="158">
        <f>IF(ISERROR(VLOOKUP(AZ134,Accueil!$W$17:$W$22,1,0)),1,0)</f>
        <v>0</v>
      </c>
      <c r="FD134" s="158">
        <f>IF(ISERROR(VLOOKUP(BA134,Accueil!$W$17:$W$22,1,0)),1,0)</f>
        <v>0</v>
      </c>
      <c r="FE134" s="158">
        <f>IF(ISERROR(VLOOKUP(BB134,Accueil!$W$17:$W$22,1,0)),1,0)</f>
        <v>0</v>
      </c>
      <c r="FF134" s="158">
        <f>IF(ISERROR(VLOOKUP(BC134,Accueil!$W$17:$W$22,1,0)),1,0)</f>
        <v>0</v>
      </c>
      <c r="FG134" s="158">
        <f>IF(ISERROR(VLOOKUP(BD134,Accueil!$W$17:$W$22,1,0)),1,0)</f>
        <v>0</v>
      </c>
      <c r="FH134" s="158">
        <f>IF(ISERROR(VLOOKUP(BE134,Accueil!$W$17:$W$22,1,0)),1,0)</f>
        <v>0</v>
      </c>
      <c r="FI134" s="158">
        <f>IF(ISERROR(VLOOKUP(BF134,Accueil!$W$17:$W$22,1,0)),1,0)</f>
        <v>0</v>
      </c>
      <c r="FJ134" s="158">
        <f>IF(ISERROR(VLOOKUP(BG134,Accueil!$W$17:$W$22,1,0)),1,0)</f>
        <v>0</v>
      </c>
      <c r="FK134" s="158">
        <f>IF(ISERROR(VLOOKUP(BH134,Accueil!$W$17:$W$22,1,0)),1,0)</f>
        <v>0</v>
      </c>
      <c r="FL134" s="158">
        <f>IF(ISERROR(VLOOKUP(BI134,Accueil!$W$17:$W$22,1,0)),1,0)</f>
        <v>0</v>
      </c>
      <c r="FM134" s="158">
        <f>IF(ISERROR(VLOOKUP(BJ134,Accueil!$W$17:$W$22,1,0)),1,0)</f>
        <v>0</v>
      </c>
      <c r="FN134" s="158">
        <f>IF(ISERROR(VLOOKUP(BK134,Accueil!$W$17:$W$22,1,0)),1,0)</f>
        <v>0</v>
      </c>
      <c r="FO134" s="158">
        <f>IF(ISERROR(VLOOKUP(BL134,Accueil!$W$17:$W$22,1,0)),1,0)</f>
        <v>0</v>
      </c>
      <c r="FP134" s="158">
        <f>IF(ISERROR(VLOOKUP(BM134,Accueil!$W$17:$W$22,1,0)),1,0)</f>
        <v>0</v>
      </c>
      <c r="FQ134" s="158">
        <f>IF(ISERROR(VLOOKUP(BN134,Accueil!$W$17:$W$22,1,0)),1,0)</f>
        <v>0</v>
      </c>
      <c r="FR134" s="158">
        <f>IF(ISERROR(VLOOKUP(BO134,Accueil!$W$17:$W$22,1,0)),1,0)</f>
        <v>0</v>
      </c>
      <c r="FS134" s="158">
        <f>IF(ISERROR(VLOOKUP(BP134,Accueil!$W$17:$W$22,1,0)),1,0)</f>
        <v>0</v>
      </c>
      <c r="FT134" s="158">
        <f>IF(ISERROR(VLOOKUP(BQ134,Accueil!$W$17:$W$22,1,0)),1,0)</f>
        <v>0</v>
      </c>
      <c r="FU134" s="158">
        <f>IF(ISERROR(VLOOKUP(BR134,Accueil!$W$17:$W$22,1,0)),1,0)</f>
        <v>0</v>
      </c>
      <c r="FV134" s="158">
        <f>IF(ISERROR(VLOOKUP(BS134,Accueil!$W$17:$W$22,1,0)),1,0)</f>
        <v>0</v>
      </c>
      <c r="FW134" s="158">
        <f>IF(ISERROR(VLOOKUP(BT134,Accueil!$W$17:$W$22,1,0)),1,0)</f>
        <v>0</v>
      </c>
      <c r="FX134" s="158">
        <f>IF(ISERROR(VLOOKUP(BU134,Accueil!$W$17:$W$22,1,0)),1,0)</f>
        <v>0</v>
      </c>
      <c r="FY134" s="158">
        <f>IF(ISERROR(VLOOKUP(BV134,Accueil!$W$17:$W$22,1,0)),1,0)</f>
        <v>0</v>
      </c>
      <c r="FZ134" s="158">
        <f>IF(ISERROR(VLOOKUP(BW134,Accueil!$W$17:$W$22,1,0)),1,0)</f>
        <v>0</v>
      </c>
      <c r="GA134" s="158">
        <f>IF(ISERROR(VLOOKUP(BX134,Accueil!$W$17:$W$22,1,0)),1,0)</f>
        <v>0</v>
      </c>
      <c r="GB134" s="158">
        <f>IF(ISERROR(VLOOKUP(BY134,Accueil!$W$17:$W$22,1,0)),1,0)</f>
        <v>0</v>
      </c>
      <c r="GC134" s="158">
        <f>IF(ISERROR(VLOOKUP(BZ134,Accueil!$W$17:$W$22,1,0)),1,0)</f>
        <v>0</v>
      </c>
      <c r="GD134" s="158">
        <f>IF(ISERROR(VLOOKUP(CA134,Accueil!$W$17:$W$22,1,0)),1,0)</f>
        <v>0</v>
      </c>
      <c r="GE134" s="158">
        <f>IF(ISERROR(VLOOKUP(CB134,Accueil!$W$17:$W$22,1,0)),1,0)</f>
        <v>0</v>
      </c>
      <c r="GF134" s="158">
        <f>IF(ISERROR(VLOOKUP(CC134,Accueil!$W$17:$W$22,1,0)),1,0)</f>
        <v>0</v>
      </c>
      <c r="GG134" s="158">
        <f>IF(ISERROR(VLOOKUP(CD134,Accueil!$W$17:$W$22,1,0)),1,0)</f>
        <v>0</v>
      </c>
      <c r="GH134" s="158">
        <f>IF(ISERROR(VLOOKUP(CE134,Accueil!$W$17:$W$22,1,0)),1,0)</f>
        <v>0</v>
      </c>
      <c r="GI134" s="158">
        <f>IF(ISERROR(VLOOKUP(CF134,Accueil!$W$17:$W$22,1,0)),1,0)</f>
        <v>0</v>
      </c>
      <c r="GJ134" s="158">
        <f>IF(ISERROR(VLOOKUP(CG134,Accueil!$W$17:$W$22,1,0)),1,0)</f>
        <v>0</v>
      </c>
      <c r="GK134" s="158">
        <f>IF(ISERROR(VLOOKUP(CH134,Accueil!$W$17:$W$22,1,0)),1,0)</f>
        <v>0</v>
      </c>
      <c r="GL134" s="158">
        <f>IF(ISERROR(VLOOKUP(CI134,Accueil!$W$17:$W$22,1,0)),1,0)</f>
        <v>0</v>
      </c>
      <c r="GM134" s="158">
        <f>IF(ISERROR(VLOOKUP(CJ134,Accueil!$W$17:$W$22,1,0)),1,0)</f>
        <v>0</v>
      </c>
      <c r="GN134" s="158">
        <f>IF(ISERROR(VLOOKUP(CK134,Accueil!$W$17:$W$22,1,0)),1,0)</f>
        <v>0</v>
      </c>
      <c r="GO134" s="158">
        <f>IF(ISERROR(VLOOKUP(CL134,Accueil!$W$17:$W$22,1,0)),1,0)</f>
        <v>0</v>
      </c>
      <c r="GP134" s="158">
        <f>IF(ISERROR(VLOOKUP(CM134,Accueil!$W$17:$W$22,1,0)),1,0)</f>
        <v>0</v>
      </c>
      <c r="GQ134" s="158">
        <f>IF(ISERROR(VLOOKUP(CN134,Accueil!$W$17:$W$22,1,0)),1,0)</f>
        <v>0</v>
      </c>
      <c r="GR134" s="158">
        <f>IF(ISERROR(VLOOKUP(CO134,Accueil!$W$17:$W$22,1,0)),1,0)</f>
        <v>0</v>
      </c>
      <c r="GS134" s="158">
        <f>IF(ISERROR(VLOOKUP(CP134,Accueil!$W$17:$W$22,1,0)),1,0)</f>
        <v>0</v>
      </c>
      <c r="GT134" s="158">
        <f>IF(ISERROR(VLOOKUP(CQ134,Accueil!$W$17:$W$22,1,0)),1,0)</f>
        <v>0</v>
      </c>
      <c r="GU134" s="158">
        <f>IF(ISERROR(VLOOKUP(CR134,Accueil!$W$17:$W$22,1,0)),1,0)</f>
        <v>0</v>
      </c>
      <c r="GV134" s="158">
        <f>IF(ISERROR(VLOOKUP(CS134,Accueil!$W$17:$W$22,1,0)),1,0)</f>
        <v>0</v>
      </c>
      <c r="GW134" s="158">
        <f>IF(ISERROR(VLOOKUP(CT134,Accueil!$W$17:$W$22,1,0)),1,0)</f>
        <v>0</v>
      </c>
      <c r="GX134" s="158">
        <f>IF(ISERROR(VLOOKUP(CU134,Accueil!$W$17:$W$22,1,0)),1,0)</f>
        <v>0</v>
      </c>
      <c r="GY134" s="158">
        <f>IF(ISERROR(VLOOKUP(CV134,Accueil!$W$17:$W$22,1,0)),1,0)</f>
        <v>0</v>
      </c>
      <c r="GZ134" s="158">
        <f>IF(ISERROR(VLOOKUP(CW134,Accueil!$W$17:$W$22,1,0)),1,0)</f>
        <v>0</v>
      </c>
      <c r="HA134" s="158">
        <f>IF(ISERROR(VLOOKUP(CX134,Accueil!$W$17:$W$22,1,0)),1,0)</f>
        <v>0</v>
      </c>
      <c r="HB134" s="158">
        <f>IF(ISERROR(VLOOKUP(CY134,Accueil!$W$17:$W$22,1,0)),1,0)</f>
        <v>0</v>
      </c>
      <c r="HC134" s="158">
        <f>IF(ISERROR(VLOOKUP(CZ134,Accueil!$W$17:$W$22,1,0)),1,0)</f>
        <v>0</v>
      </c>
      <c r="HD134" s="158">
        <f>IF(ISERROR(VLOOKUP(DA134,Accueil!$W$17:$W$22,1,0)),1,0)</f>
        <v>0</v>
      </c>
    </row>
    <row r="135" spans="1:212" ht="12.75" customHeight="1">
      <c r="A135" s="360"/>
      <c r="B135" s="12">
        <v>127</v>
      </c>
      <c r="C135" s="26" t="str">
        <f>IF(Accueil!E139="","",Accueil!E139)</f>
        <v/>
      </c>
      <c r="D135" s="27" t="str">
        <f>IF(Accueil!F139="","",Accueil!F139)</f>
        <v/>
      </c>
      <c r="E135" s="83" t="str">
        <f t="shared" si="10"/>
        <v/>
      </c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12">
        <v>127</v>
      </c>
      <c r="DC135" s="11" t="str">
        <f>IF(D135="","",COUNTIF(F135:DA135,Accueil!$AB$28)&amp;" / "&amp;COUNTIF($F$8:$DA$8,"&gt;0")-(COUNTIF(F135:DA135,Accueil!$AG$26)))</f>
        <v/>
      </c>
      <c r="DD135" s="110" t="str">
        <f>IF(D135="","",COUNTIF(F135:DA135,Accueil!$AB$26))</f>
        <v/>
      </c>
      <c r="DE135" s="110" t="str">
        <f>IF(D135="","",IF(COUNTIF($F$8:$DA$8,"&gt;=0")-(COUNTIF(G135:DB135,Accueil!$AG$26))&lt;0,0,COUNTIF($F$8:$DA$8,"&gt;=0")-(COUNTIF(G135:DB135,Accueil!$AG$26))))</f>
        <v/>
      </c>
      <c r="DF135" s="11" t="str">
        <f t="shared" si="11"/>
        <v/>
      </c>
      <c r="DG135" s="29" t="str">
        <f t="shared" si="12"/>
        <v/>
      </c>
      <c r="DH135" s="158">
        <f t="shared" si="13"/>
        <v>0</v>
      </c>
      <c r="DI135" s="158">
        <f>IF(ISERROR(VLOOKUP(F135,Accueil!$W$17:$W$22,1,0)),1,0)</f>
        <v>0</v>
      </c>
      <c r="DJ135" s="158">
        <f>IF(ISERROR(VLOOKUP(G135,Accueil!$W$17:$W$22,1,0)),1,0)</f>
        <v>0</v>
      </c>
      <c r="DK135" s="158">
        <f>IF(ISERROR(VLOOKUP(H135,Accueil!$W$17:$W$22,1,0)),1,0)</f>
        <v>0</v>
      </c>
      <c r="DL135" s="158">
        <f>IF(ISERROR(VLOOKUP(I135,Accueil!$W$17:$W$22,1,0)),1,0)</f>
        <v>0</v>
      </c>
      <c r="DM135" s="158">
        <f>IF(ISERROR(VLOOKUP(J135,Accueil!$W$17:$W$22,1,0)),1,0)</f>
        <v>0</v>
      </c>
      <c r="DN135" s="158">
        <f>IF(ISERROR(VLOOKUP(K135,Accueil!$W$17:$W$22,1,0)),1,0)</f>
        <v>0</v>
      </c>
      <c r="DO135" s="158">
        <f>IF(ISERROR(VLOOKUP(L135,Accueil!$W$17:$W$22,1,0)),1,0)</f>
        <v>0</v>
      </c>
      <c r="DP135" s="158">
        <f>IF(ISERROR(VLOOKUP(M135,Accueil!$W$17:$W$22,1,0)),1,0)</f>
        <v>0</v>
      </c>
      <c r="DQ135" s="158">
        <f>IF(ISERROR(VLOOKUP(N135,Accueil!$W$17:$W$22,1,0)),1,0)</f>
        <v>0</v>
      </c>
      <c r="DR135" s="158">
        <f>IF(ISERROR(VLOOKUP(O135,Accueil!$W$17:$W$22,1,0)),1,0)</f>
        <v>0</v>
      </c>
      <c r="DS135" s="158">
        <f>IF(ISERROR(VLOOKUP(P135,Accueil!$W$17:$W$22,1,0)),1,0)</f>
        <v>0</v>
      </c>
      <c r="DT135" s="158">
        <f>IF(ISERROR(VLOOKUP(Q135,Accueil!$W$17:$W$22,1,0)),1,0)</f>
        <v>0</v>
      </c>
      <c r="DU135" s="158">
        <f>IF(ISERROR(VLOOKUP(R135,Accueil!$W$17:$W$22,1,0)),1,0)</f>
        <v>0</v>
      </c>
      <c r="DV135" s="158">
        <f>IF(ISERROR(VLOOKUP(S135,Accueil!$W$17:$W$22,1,0)),1,0)</f>
        <v>0</v>
      </c>
      <c r="DW135" s="158">
        <f>IF(ISERROR(VLOOKUP(T135,Accueil!$W$17:$W$22,1,0)),1,0)</f>
        <v>0</v>
      </c>
      <c r="DX135" s="158">
        <f>IF(ISERROR(VLOOKUP(U135,Accueil!$W$17:$W$22,1,0)),1,0)</f>
        <v>0</v>
      </c>
      <c r="DY135" s="158">
        <f>IF(ISERROR(VLOOKUP(V135,Accueil!$W$17:$W$22,1,0)),1,0)</f>
        <v>0</v>
      </c>
      <c r="DZ135" s="158">
        <f>IF(ISERROR(VLOOKUP(W135,Accueil!$W$17:$W$22,1,0)),1,0)</f>
        <v>0</v>
      </c>
      <c r="EA135" s="158">
        <f>IF(ISERROR(VLOOKUP(X135,Accueil!$W$17:$W$22,1,0)),1,0)</f>
        <v>0</v>
      </c>
      <c r="EB135" s="158">
        <f>IF(ISERROR(VLOOKUP(Y135,Accueil!$W$17:$W$22,1,0)),1,0)</f>
        <v>0</v>
      </c>
      <c r="EC135" s="158">
        <f>IF(ISERROR(VLOOKUP(Z135,Accueil!$W$17:$W$22,1,0)),1,0)</f>
        <v>0</v>
      </c>
      <c r="ED135" s="158">
        <f>IF(ISERROR(VLOOKUP(AA135,Accueil!$W$17:$W$22,1,0)),1,0)</f>
        <v>0</v>
      </c>
      <c r="EE135" s="158">
        <f>IF(ISERROR(VLOOKUP(AB135,Accueil!$W$17:$W$22,1,0)),1,0)</f>
        <v>0</v>
      </c>
      <c r="EF135" s="158">
        <f>IF(ISERROR(VLOOKUP(AC135,Accueil!$W$17:$W$22,1,0)),1,0)</f>
        <v>0</v>
      </c>
      <c r="EG135" s="158">
        <f>IF(ISERROR(VLOOKUP(AD135,Accueil!$W$17:$W$22,1,0)),1,0)</f>
        <v>0</v>
      </c>
      <c r="EH135" s="158">
        <f>IF(ISERROR(VLOOKUP(AE135,Accueil!$W$17:$W$22,1,0)),1,0)</f>
        <v>0</v>
      </c>
      <c r="EI135" s="158">
        <f>IF(ISERROR(VLOOKUP(AF135,Accueil!$W$17:$W$22,1,0)),1,0)</f>
        <v>0</v>
      </c>
      <c r="EJ135" s="158">
        <f>IF(ISERROR(VLOOKUP(AG135,Accueil!$W$17:$W$22,1,0)),1,0)</f>
        <v>0</v>
      </c>
      <c r="EK135" s="158">
        <f>IF(ISERROR(VLOOKUP(AH135,Accueil!$W$17:$W$22,1,0)),1,0)</f>
        <v>0</v>
      </c>
      <c r="EL135" s="158">
        <f>IF(ISERROR(VLOOKUP(AI135,Accueil!$W$17:$W$22,1,0)),1,0)</f>
        <v>0</v>
      </c>
      <c r="EM135" s="158">
        <f>IF(ISERROR(VLOOKUP(AJ135,Accueil!$W$17:$W$22,1,0)),1,0)</f>
        <v>0</v>
      </c>
      <c r="EN135" s="158">
        <f>IF(ISERROR(VLOOKUP(AK135,Accueil!$W$17:$W$22,1,0)),1,0)</f>
        <v>0</v>
      </c>
      <c r="EO135" s="158">
        <f>IF(ISERROR(VLOOKUP(AL135,Accueil!$W$17:$W$22,1,0)),1,0)</f>
        <v>0</v>
      </c>
      <c r="EP135" s="158">
        <f>IF(ISERROR(VLOOKUP(AM135,Accueil!$W$17:$W$22,1,0)),1,0)</f>
        <v>0</v>
      </c>
      <c r="EQ135" s="158">
        <f>IF(ISERROR(VLOOKUP(AN135,Accueil!$W$17:$W$22,1,0)),1,0)</f>
        <v>0</v>
      </c>
      <c r="ER135" s="158">
        <f>IF(ISERROR(VLOOKUP(AO135,Accueil!$W$17:$W$22,1,0)),1,0)</f>
        <v>0</v>
      </c>
      <c r="ES135" s="158">
        <f>IF(ISERROR(VLOOKUP(AP135,Accueil!$W$17:$W$22,1,0)),1,0)</f>
        <v>0</v>
      </c>
      <c r="ET135" s="158">
        <f>IF(ISERROR(VLOOKUP(AQ135,Accueil!$W$17:$W$22,1,0)),1,0)</f>
        <v>0</v>
      </c>
      <c r="EU135" s="158">
        <f>IF(ISERROR(VLOOKUP(AR135,Accueil!$W$17:$W$22,1,0)),1,0)</f>
        <v>0</v>
      </c>
      <c r="EV135" s="158">
        <f>IF(ISERROR(VLOOKUP(AS135,Accueil!$W$17:$W$22,1,0)),1,0)</f>
        <v>0</v>
      </c>
      <c r="EW135" s="158">
        <f>IF(ISERROR(VLOOKUP(AT135,Accueil!$W$17:$W$22,1,0)),1,0)</f>
        <v>0</v>
      </c>
      <c r="EX135" s="158">
        <f>IF(ISERROR(VLOOKUP(AU135,Accueil!$W$17:$W$22,1,0)),1,0)</f>
        <v>0</v>
      </c>
      <c r="EY135" s="158">
        <f>IF(ISERROR(VLOOKUP(AV135,Accueil!$W$17:$W$22,1,0)),1,0)</f>
        <v>0</v>
      </c>
      <c r="EZ135" s="158">
        <f>IF(ISERROR(VLOOKUP(AW135,Accueil!$W$17:$W$22,1,0)),1,0)</f>
        <v>0</v>
      </c>
      <c r="FA135" s="158">
        <f>IF(ISERROR(VLOOKUP(AX135,Accueil!$W$17:$W$22,1,0)),1,0)</f>
        <v>0</v>
      </c>
      <c r="FB135" s="158">
        <f>IF(ISERROR(VLOOKUP(AY135,Accueil!$W$17:$W$22,1,0)),1,0)</f>
        <v>0</v>
      </c>
      <c r="FC135" s="158">
        <f>IF(ISERROR(VLOOKUP(AZ135,Accueil!$W$17:$W$22,1,0)),1,0)</f>
        <v>0</v>
      </c>
      <c r="FD135" s="158">
        <f>IF(ISERROR(VLOOKUP(BA135,Accueil!$W$17:$W$22,1,0)),1,0)</f>
        <v>0</v>
      </c>
      <c r="FE135" s="158">
        <f>IF(ISERROR(VLOOKUP(BB135,Accueil!$W$17:$W$22,1,0)),1,0)</f>
        <v>0</v>
      </c>
      <c r="FF135" s="158">
        <f>IF(ISERROR(VLOOKUP(BC135,Accueil!$W$17:$W$22,1,0)),1,0)</f>
        <v>0</v>
      </c>
      <c r="FG135" s="158">
        <f>IF(ISERROR(VLOOKUP(BD135,Accueil!$W$17:$W$22,1,0)),1,0)</f>
        <v>0</v>
      </c>
      <c r="FH135" s="158">
        <f>IF(ISERROR(VLOOKUP(BE135,Accueil!$W$17:$W$22,1,0)),1,0)</f>
        <v>0</v>
      </c>
      <c r="FI135" s="158">
        <f>IF(ISERROR(VLOOKUP(BF135,Accueil!$W$17:$W$22,1,0)),1,0)</f>
        <v>0</v>
      </c>
      <c r="FJ135" s="158">
        <f>IF(ISERROR(VLOOKUP(BG135,Accueil!$W$17:$W$22,1,0)),1,0)</f>
        <v>0</v>
      </c>
      <c r="FK135" s="158">
        <f>IF(ISERROR(VLOOKUP(BH135,Accueil!$W$17:$W$22,1,0)),1,0)</f>
        <v>0</v>
      </c>
      <c r="FL135" s="158">
        <f>IF(ISERROR(VLOOKUP(BI135,Accueil!$W$17:$W$22,1,0)),1,0)</f>
        <v>0</v>
      </c>
      <c r="FM135" s="158">
        <f>IF(ISERROR(VLOOKUP(BJ135,Accueil!$W$17:$W$22,1,0)),1,0)</f>
        <v>0</v>
      </c>
      <c r="FN135" s="158">
        <f>IF(ISERROR(VLOOKUP(BK135,Accueil!$W$17:$W$22,1,0)),1,0)</f>
        <v>0</v>
      </c>
      <c r="FO135" s="158">
        <f>IF(ISERROR(VLOOKUP(BL135,Accueil!$W$17:$W$22,1,0)),1,0)</f>
        <v>0</v>
      </c>
      <c r="FP135" s="158">
        <f>IF(ISERROR(VLOOKUP(BM135,Accueil!$W$17:$W$22,1,0)),1,0)</f>
        <v>0</v>
      </c>
      <c r="FQ135" s="158">
        <f>IF(ISERROR(VLOOKUP(BN135,Accueil!$W$17:$W$22,1,0)),1,0)</f>
        <v>0</v>
      </c>
      <c r="FR135" s="158">
        <f>IF(ISERROR(VLOOKUP(BO135,Accueil!$W$17:$W$22,1,0)),1,0)</f>
        <v>0</v>
      </c>
      <c r="FS135" s="158">
        <f>IF(ISERROR(VLOOKUP(BP135,Accueil!$W$17:$W$22,1,0)),1,0)</f>
        <v>0</v>
      </c>
      <c r="FT135" s="158">
        <f>IF(ISERROR(VLOOKUP(BQ135,Accueil!$W$17:$W$22,1,0)),1,0)</f>
        <v>0</v>
      </c>
      <c r="FU135" s="158">
        <f>IF(ISERROR(VLOOKUP(BR135,Accueil!$W$17:$W$22,1,0)),1,0)</f>
        <v>0</v>
      </c>
      <c r="FV135" s="158">
        <f>IF(ISERROR(VLOOKUP(BS135,Accueil!$W$17:$W$22,1,0)),1,0)</f>
        <v>0</v>
      </c>
      <c r="FW135" s="158">
        <f>IF(ISERROR(VLOOKUP(BT135,Accueil!$W$17:$W$22,1,0)),1,0)</f>
        <v>0</v>
      </c>
      <c r="FX135" s="158">
        <f>IF(ISERROR(VLOOKUP(BU135,Accueil!$W$17:$W$22,1,0)),1,0)</f>
        <v>0</v>
      </c>
      <c r="FY135" s="158">
        <f>IF(ISERROR(VLOOKUP(BV135,Accueil!$W$17:$W$22,1,0)),1,0)</f>
        <v>0</v>
      </c>
      <c r="FZ135" s="158">
        <f>IF(ISERROR(VLOOKUP(BW135,Accueil!$W$17:$W$22,1,0)),1,0)</f>
        <v>0</v>
      </c>
      <c r="GA135" s="158">
        <f>IF(ISERROR(VLOOKUP(BX135,Accueil!$W$17:$W$22,1,0)),1,0)</f>
        <v>0</v>
      </c>
      <c r="GB135" s="158">
        <f>IF(ISERROR(VLOOKUP(BY135,Accueil!$W$17:$W$22,1,0)),1,0)</f>
        <v>0</v>
      </c>
      <c r="GC135" s="158">
        <f>IF(ISERROR(VLOOKUP(BZ135,Accueil!$W$17:$W$22,1,0)),1,0)</f>
        <v>0</v>
      </c>
      <c r="GD135" s="158">
        <f>IF(ISERROR(VLOOKUP(CA135,Accueil!$W$17:$W$22,1,0)),1,0)</f>
        <v>0</v>
      </c>
      <c r="GE135" s="158">
        <f>IF(ISERROR(VLOOKUP(CB135,Accueil!$W$17:$W$22,1,0)),1,0)</f>
        <v>0</v>
      </c>
      <c r="GF135" s="158">
        <f>IF(ISERROR(VLOOKUP(CC135,Accueil!$W$17:$W$22,1,0)),1,0)</f>
        <v>0</v>
      </c>
      <c r="GG135" s="158">
        <f>IF(ISERROR(VLOOKUP(CD135,Accueil!$W$17:$W$22,1,0)),1,0)</f>
        <v>0</v>
      </c>
      <c r="GH135" s="158">
        <f>IF(ISERROR(VLOOKUP(CE135,Accueil!$W$17:$W$22,1,0)),1,0)</f>
        <v>0</v>
      </c>
      <c r="GI135" s="158">
        <f>IF(ISERROR(VLOOKUP(CF135,Accueil!$W$17:$W$22,1,0)),1,0)</f>
        <v>0</v>
      </c>
      <c r="GJ135" s="158">
        <f>IF(ISERROR(VLOOKUP(CG135,Accueil!$W$17:$W$22,1,0)),1,0)</f>
        <v>0</v>
      </c>
      <c r="GK135" s="158">
        <f>IF(ISERROR(VLOOKUP(CH135,Accueil!$W$17:$W$22,1,0)),1,0)</f>
        <v>0</v>
      </c>
      <c r="GL135" s="158">
        <f>IF(ISERROR(VLOOKUP(CI135,Accueil!$W$17:$W$22,1,0)),1,0)</f>
        <v>0</v>
      </c>
      <c r="GM135" s="158">
        <f>IF(ISERROR(VLOOKUP(CJ135,Accueil!$W$17:$W$22,1,0)),1,0)</f>
        <v>0</v>
      </c>
      <c r="GN135" s="158">
        <f>IF(ISERROR(VLOOKUP(CK135,Accueil!$W$17:$W$22,1,0)),1,0)</f>
        <v>0</v>
      </c>
      <c r="GO135" s="158">
        <f>IF(ISERROR(VLOOKUP(CL135,Accueil!$W$17:$W$22,1,0)),1,0)</f>
        <v>0</v>
      </c>
      <c r="GP135" s="158">
        <f>IF(ISERROR(VLOOKUP(CM135,Accueil!$W$17:$W$22,1,0)),1,0)</f>
        <v>0</v>
      </c>
      <c r="GQ135" s="158">
        <f>IF(ISERROR(VLOOKUP(CN135,Accueil!$W$17:$W$22,1,0)),1,0)</f>
        <v>0</v>
      </c>
      <c r="GR135" s="158">
        <f>IF(ISERROR(VLOOKUP(CO135,Accueil!$W$17:$W$22,1,0)),1,0)</f>
        <v>0</v>
      </c>
      <c r="GS135" s="158">
        <f>IF(ISERROR(VLOOKUP(CP135,Accueil!$W$17:$W$22,1,0)),1,0)</f>
        <v>0</v>
      </c>
      <c r="GT135" s="158">
        <f>IF(ISERROR(VLOOKUP(CQ135,Accueil!$W$17:$W$22,1,0)),1,0)</f>
        <v>0</v>
      </c>
      <c r="GU135" s="158">
        <f>IF(ISERROR(VLOOKUP(CR135,Accueil!$W$17:$W$22,1,0)),1,0)</f>
        <v>0</v>
      </c>
      <c r="GV135" s="158">
        <f>IF(ISERROR(VLOOKUP(CS135,Accueil!$W$17:$W$22,1,0)),1,0)</f>
        <v>0</v>
      </c>
      <c r="GW135" s="158">
        <f>IF(ISERROR(VLOOKUP(CT135,Accueil!$W$17:$W$22,1,0)),1,0)</f>
        <v>0</v>
      </c>
      <c r="GX135" s="158">
        <f>IF(ISERROR(VLOOKUP(CU135,Accueil!$W$17:$W$22,1,0)),1,0)</f>
        <v>0</v>
      </c>
      <c r="GY135" s="158">
        <f>IF(ISERROR(VLOOKUP(CV135,Accueil!$W$17:$W$22,1,0)),1,0)</f>
        <v>0</v>
      </c>
      <c r="GZ135" s="158">
        <f>IF(ISERROR(VLOOKUP(CW135,Accueil!$W$17:$W$22,1,0)),1,0)</f>
        <v>0</v>
      </c>
      <c r="HA135" s="158">
        <f>IF(ISERROR(VLOOKUP(CX135,Accueil!$W$17:$W$22,1,0)),1,0)</f>
        <v>0</v>
      </c>
      <c r="HB135" s="158">
        <f>IF(ISERROR(VLOOKUP(CY135,Accueil!$W$17:$W$22,1,0)),1,0)</f>
        <v>0</v>
      </c>
      <c r="HC135" s="158">
        <f>IF(ISERROR(VLOOKUP(CZ135,Accueil!$W$17:$W$22,1,0)),1,0)</f>
        <v>0</v>
      </c>
      <c r="HD135" s="158">
        <f>IF(ISERROR(VLOOKUP(DA135,Accueil!$W$17:$W$22,1,0)),1,0)</f>
        <v>0</v>
      </c>
    </row>
    <row r="136" spans="1:212" ht="12.75" customHeight="1">
      <c r="A136" s="360"/>
      <c r="B136" s="12">
        <v>128</v>
      </c>
      <c r="C136" s="26" t="str">
        <f>IF(Accueil!E140="","",Accueil!E140)</f>
        <v/>
      </c>
      <c r="D136" s="27" t="str">
        <f>IF(Accueil!F140="","",Accueil!F140)</f>
        <v/>
      </c>
      <c r="E136" s="83" t="str">
        <f t="shared" si="10"/>
        <v/>
      </c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12">
        <v>128</v>
      </c>
      <c r="DC136" s="11" t="str">
        <f>IF(D136="","",COUNTIF(F136:DA136,Accueil!$AB$28)&amp;" / "&amp;COUNTIF($F$8:$DA$8,"&gt;0")-(COUNTIF(F136:DA136,Accueil!$AG$26)))</f>
        <v/>
      </c>
      <c r="DD136" s="110" t="str">
        <f>IF(D136="","",COUNTIF(F136:DA136,Accueil!$AB$26))</f>
        <v/>
      </c>
      <c r="DE136" s="110" t="str">
        <f>IF(D136="","",IF(COUNTIF($F$8:$DA$8,"&gt;=0")-(COUNTIF(G136:DB136,Accueil!$AG$26))&lt;0,0,COUNTIF($F$8:$DA$8,"&gt;=0")-(COUNTIF(G136:DB136,Accueil!$AG$26))))</f>
        <v/>
      </c>
      <c r="DF136" s="11" t="str">
        <f t="shared" si="11"/>
        <v/>
      </c>
      <c r="DG136" s="29" t="str">
        <f t="shared" si="12"/>
        <v/>
      </c>
      <c r="DH136" s="158">
        <f t="shared" si="13"/>
        <v>0</v>
      </c>
      <c r="DI136" s="158">
        <f>IF(ISERROR(VLOOKUP(F136,Accueil!$W$17:$W$22,1,0)),1,0)</f>
        <v>0</v>
      </c>
      <c r="DJ136" s="158">
        <f>IF(ISERROR(VLOOKUP(G136,Accueil!$W$17:$W$22,1,0)),1,0)</f>
        <v>0</v>
      </c>
      <c r="DK136" s="158">
        <f>IF(ISERROR(VLOOKUP(H136,Accueil!$W$17:$W$22,1,0)),1,0)</f>
        <v>0</v>
      </c>
      <c r="DL136" s="158">
        <f>IF(ISERROR(VLOOKUP(I136,Accueil!$W$17:$W$22,1,0)),1,0)</f>
        <v>0</v>
      </c>
      <c r="DM136" s="158">
        <f>IF(ISERROR(VLOOKUP(J136,Accueil!$W$17:$W$22,1,0)),1,0)</f>
        <v>0</v>
      </c>
      <c r="DN136" s="158">
        <f>IF(ISERROR(VLOOKUP(K136,Accueil!$W$17:$W$22,1,0)),1,0)</f>
        <v>0</v>
      </c>
      <c r="DO136" s="158">
        <f>IF(ISERROR(VLOOKUP(L136,Accueil!$W$17:$W$22,1,0)),1,0)</f>
        <v>0</v>
      </c>
      <c r="DP136" s="158">
        <f>IF(ISERROR(VLOOKUP(M136,Accueil!$W$17:$W$22,1,0)),1,0)</f>
        <v>0</v>
      </c>
      <c r="DQ136" s="158">
        <f>IF(ISERROR(VLOOKUP(N136,Accueil!$W$17:$W$22,1,0)),1,0)</f>
        <v>0</v>
      </c>
      <c r="DR136" s="158">
        <f>IF(ISERROR(VLOOKUP(O136,Accueil!$W$17:$W$22,1,0)),1,0)</f>
        <v>0</v>
      </c>
      <c r="DS136" s="158">
        <f>IF(ISERROR(VLOOKUP(P136,Accueil!$W$17:$W$22,1,0)),1,0)</f>
        <v>0</v>
      </c>
      <c r="DT136" s="158">
        <f>IF(ISERROR(VLOOKUP(Q136,Accueil!$W$17:$W$22,1,0)),1,0)</f>
        <v>0</v>
      </c>
      <c r="DU136" s="158">
        <f>IF(ISERROR(VLOOKUP(R136,Accueil!$W$17:$W$22,1,0)),1,0)</f>
        <v>0</v>
      </c>
      <c r="DV136" s="158">
        <f>IF(ISERROR(VLOOKUP(S136,Accueil!$W$17:$W$22,1,0)),1,0)</f>
        <v>0</v>
      </c>
      <c r="DW136" s="158">
        <f>IF(ISERROR(VLOOKUP(T136,Accueil!$W$17:$W$22,1,0)),1,0)</f>
        <v>0</v>
      </c>
      <c r="DX136" s="158">
        <f>IF(ISERROR(VLOOKUP(U136,Accueil!$W$17:$W$22,1,0)),1,0)</f>
        <v>0</v>
      </c>
      <c r="DY136" s="158">
        <f>IF(ISERROR(VLOOKUP(V136,Accueil!$W$17:$W$22,1,0)),1,0)</f>
        <v>0</v>
      </c>
      <c r="DZ136" s="158">
        <f>IF(ISERROR(VLOOKUP(W136,Accueil!$W$17:$W$22,1,0)),1,0)</f>
        <v>0</v>
      </c>
      <c r="EA136" s="158">
        <f>IF(ISERROR(VLOOKUP(X136,Accueil!$W$17:$W$22,1,0)),1,0)</f>
        <v>0</v>
      </c>
      <c r="EB136" s="158">
        <f>IF(ISERROR(VLOOKUP(Y136,Accueil!$W$17:$W$22,1,0)),1,0)</f>
        <v>0</v>
      </c>
      <c r="EC136" s="158">
        <f>IF(ISERROR(VLOOKUP(Z136,Accueil!$W$17:$W$22,1,0)),1,0)</f>
        <v>0</v>
      </c>
      <c r="ED136" s="158">
        <f>IF(ISERROR(VLOOKUP(AA136,Accueil!$W$17:$W$22,1,0)),1,0)</f>
        <v>0</v>
      </c>
      <c r="EE136" s="158">
        <f>IF(ISERROR(VLOOKUP(AB136,Accueil!$W$17:$W$22,1,0)),1,0)</f>
        <v>0</v>
      </c>
      <c r="EF136" s="158">
        <f>IF(ISERROR(VLOOKUP(AC136,Accueil!$W$17:$W$22,1,0)),1,0)</f>
        <v>0</v>
      </c>
      <c r="EG136" s="158">
        <f>IF(ISERROR(VLOOKUP(AD136,Accueil!$W$17:$W$22,1,0)),1,0)</f>
        <v>0</v>
      </c>
      <c r="EH136" s="158">
        <f>IF(ISERROR(VLOOKUP(AE136,Accueil!$W$17:$W$22,1,0)),1,0)</f>
        <v>0</v>
      </c>
      <c r="EI136" s="158">
        <f>IF(ISERROR(VLOOKUP(AF136,Accueil!$W$17:$W$22,1,0)),1,0)</f>
        <v>0</v>
      </c>
      <c r="EJ136" s="158">
        <f>IF(ISERROR(VLOOKUP(AG136,Accueil!$W$17:$W$22,1,0)),1,0)</f>
        <v>0</v>
      </c>
      <c r="EK136" s="158">
        <f>IF(ISERROR(VLOOKUP(AH136,Accueil!$W$17:$W$22,1,0)),1,0)</f>
        <v>0</v>
      </c>
      <c r="EL136" s="158">
        <f>IF(ISERROR(VLOOKUP(AI136,Accueil!$W$17:$W$22,1,0)),1,0)</f>
        <v>0</v>
      </c>
      <c r="EM136" s="158">
        <f>IF(ISERROR(VLOOKUP(AJ136,Accueil!$W$17:$W$22,1,0)),1,0)</f>
        <v>0</v>
      </c>
      <c r="EN136" s="158">
        <f>IF(ISERROR(VLOOKUP(AK136,Accueil!$W$17:$W$22,1,0)),1,0)</f>
        <v>0</v>
      </c>
      <c r="EO136" s="158">
        <f>IF(ISERROR(VLOOKUP(AL136,Accueil!$W$17:$W$22,1,0)),1,0)</f>
        <v>0</v>
      </c>
      <c r="EP136" s="158">
        <f>IF(ISERROR(VLOOKUP(AM136,Accueil!$W$17:$W$22,1,0)),1,0)</f>
        <v>0</v>
      </c>
      <c r="EQ136" s="158">
        <f>IF(ISERROR(VLOOKUP(AN136,Accueil!$W$17:$W$22,1,0)),1,0)</f>
        <v>0</v>
      </c>
      <c r="ER136" s="158">
        <f>IF(ISERROR(VLOOKUP(AO136,Accueil!$W$17:$W$22,1,0)),1,0)</f>
        <v>0</v>
      </c>
      <c r="ES136" s="158">
        <f>IF(ISERROR(VLOOKUP(AP136,Accueil!$W$17:$W$22,1,0)),1,0)</f>
        <v>0</v>
      </c>
      <c r="ET136" s="158">
        <f>IF(ISERROR(VLOOKUP(AQ136,Accueil!$W$17:$W$22,1,0)),1,0)</f>
        <v>0</v>
      </c>
      <c r="EU136" s="158">
        <f>IF(ISERROR(VLOOKUP(AR136,Accueil!$W$17:$W$22,1,0)),1,0)</f>
        <v>0</v>
      </c>
      <c r="EV136" s="158">
        <f>IF(ISERROR(VLOOKUP(AS136,Accueil!$W$17:$W$22,1,0)),1,0)</f>
        <v>0</v>
      </c>
      <c r="EW136" s="158">
        <f>IF(ISERROR(VLOOKUP(AT136,Accueil!$W$17:$W$22,1,0)),1,0)</f>
        <v>0</v>
      </c>
      <c r="EX136" s="158">
        <f>IF(ISERROR(VLOOKUP(AU136,Accueil!$W$17:$W$22,1,0)),1,0)</f>
        <v>0</v>
      </c>
      <c r="EY136" s="158">
        <f>IF(ISERROR(VLOOKUP(AV136,Accueil!$W$17:$W$22,1,0)),1,0)</f>
        <v>0</v>
      </c>
      <c r="EZ136" s="158">
        <f>IF(ISERROR(VLOOKUP(AW136,Accueil!$W$17:$W$22,1,0)),1,0)</f>
        <v>0</v>
      </c>
      <c r="FA136" s="158">
        <f>IF(ISERROR(VLOOKUP(AX136,Accueil!$W$17:$W$22,1,0)),1,0)</f>
        <v>0</v>
      </c>
      <c r="FB136" s="158">
        <f>IF(ISERROR(VLOOKUP(AY136,Accueil!$W$17:$W$22,1,0)),1,0)</f>
        <v>0</v>
      </c>
      <c r="FC136" s="158">
        <f>IF(ISERROR(VLOOKUP(AZ136,Accueil!$W$17:$W$22,1,0)),1,0)</f>
        <v>0</v>
      </c>
      <c r="FD136" s="158">
        <f>IF(ISERROR(VLOOKUP(BA136,Accueil!$W$17:$W$22,1,0)),1,0)</f>
        <v>0</v>
      </c>
      <c r="FE136" s="158">
        <f>IF(ISERROR(VLOOKUP(BB136,Accueil!$W$17:$W$22,1,0)),1,0)</f>
        <v>0</v>
      </c>
      <c r="FF136" s="158">
        <f>IF(ISERROR(VLOOKUP(BC136,Accueil!$W$17:$W$22,1,0)),1,0)</f>
        <v>0</v>
      </c>
      <c r="FG136" s="158">
        <f>IF(ISERROR(VLOOKUP(BD136,Accueil!$W$17:$W$22,1,0)),1,0)</f>
        <v>0</v>
      </c>
      <c r="FH136" s="158">
        <f>IF(ISERROR(VLOOKUP(BE136,Accueil!$W$17:$W$22,1,0)),1,0)</f>
        <v>0</v>
      </c>
      <c r="FI136" s="158">
        <f>IF(ISERROR(VLOOKUP(BF136,Accueil!$W$17:$W$22,1,0)),1,0)</f>
        <v>0</v>
      </c>
      <c r="FJ136" s="158">
        <f>IF(ISERROR(VLOOKUP(BG136,Accueil!$W$17:$W$22,1,0)),1,0)</f>
        <v>0</v>
      </c>
      <c r="FK136" s="158">
        <f>IF(ISERROR(VLOOKUP(BH136,Accueil!$W$17:$W$22,1,0)),1,0)</f>
        <v>0</v>
      </c>
      <c r="FL136" s="158">
        <f>IF(ISERROR(VLOOKUP(BI136,Accueil!$W$17:$W$22,1,0)),1,0)</f>
        <v>0</v>
      </c>
      <c r="FM136" s="158">
        <f>IF(ISERROR(VLOOKUP(BJ136,Accueil!$W$17:$W$22,1,0)),1,0)</f>
        <v>0</v>
      </c>
      <c r="FN136" s="158">
        <f>IF(ISERROR(VLOOKUP(BK136,Accueil!$W$17:$W$22,1,0)),1,0)</f>
        <v>0</v>
      </c>
      <c r="FO136" s="158">
        <f>IF(ISERROR(VLOOKUP(BL136,Accueil!$W$17:$W$22,1,0)),1,0)</f>
        <v>0</v>
      </c>
      <c r="FP136" s="158">
        <f>IF(ISERROR(VLOOKUP(BM136,Accueil!$W$17:$W$22,1,0)),1,0)</f>
        <v>0</v>
      </c>
      <c r="FQ136" s="158">
        <f>IF(ISERROR(VLOOKUP(BN136,Accueil!$W$17:$W$22,1,0)),1,0)</f>
        <v>0</v>
      </c>
      <c r="FR136" s="158">
        <f>IF(ISERROR(VLOOKUP(BO136,Accueil!$W$17:$W$22,1,0)),1,0)</f>
        <v>0</v>
      </c>
      <c r="FS136" s="158">
        <f>IF(ISERROR(VLOOKUP(BP136,Accueil!$W$17:$W$22,1,0)),1,0)</f>
        <v>0</v>
      </c>
      <c r="FT136" s="158">
        <f>IF(ISERROR(VLOOKUP(BQ136,Accueil!$W$17:$W$22,1,0)),1,0)</f>
        <v>0</v>
      </c>
      <c r="FU136" s="158">
        <f>IF(ISERROR(VLOOKUP(BR136,Accueil!$W$17:$W$22,1,0)),1,0)</f>
        <v>0</v>
      </c>
      <c r="FV136" s="158">
        <f>IF(ISERROR(VLOOKUP(BS136,Accueil!$W$17:$W$22,1,0)),1,0)</f>
        <v>0</v>
      </c>
      <c r="FW136" s="158">
        <f>IF(ISERROR(VLOOKUP(BT136,Accueil!$W$17:$W$22,1,0)),1,0)</f>
        <v>0</v>
      </c>
      <c r="FX136" s="158">
        <f>IF(ISERROR(VLOOKUP(BU136,Accueil!$W$17:$W$22,1,0)),1,0)</f>
        <v>0</v>
      </c>
      <c r="FY136" s="158">
        <f>IF(ISERROR(VLOOKUP(BV136,Accueil!$W$17:$W$22,1,0)),1,0)</f>
        <v>0</v>
      </c>
      <c r="FZ136" s="158">
        <f>IF(ISERROR(VLOOKUP(BW136,Accueil!$W$17:$W$22,1,0)),1,0)</f>
        <v>0</v>
      </c>
      <c r="GA136" s="158">
        <f>IF(ISERROR(VLOOKUP(BX136,Accueil!$W$17:$W$22,1,0)),1,0)</f>
        <v>0</v>
      </c>
      <c r="GB136" s="158">
        <f>IF(ISERROR(VLOOKUP(BY136,Accueil!$W$17:$W$22,1,0)),1,0)</f>
        <v>0</v>
      </c>
      <c r="GC136" s="158">
        <f>IF(ISERROR(VLOOKUP(BZ136,Accueil!$W$17:$W$22,1,0)),1,0)</f>
        <v>0</v>
      </c>
      <c r="GD136" s="158">
        <f>IF(ISERROR(VLOOKUP(CA136,Accueil!$W$17:$W$22,1,0)),1,0)</f>
        <v>0</v>
      </c>
      <c r="GE136" s="158">
        <f>IF(ISERROR(VLOOKUP(CB136,Accueil!$W$17:$W$22,1,0)),1,0)</f>
        <v>0</v>
      </c>
      <c r="GF136" s="158">
        <f>IF(ISERROR(VLOOKUP(CC136,Accueil!$W$17:$W$22,1,0)),1,0)</f>
        <v>0</v>
      </c>
      <c r="GG136" s="158">
        <f>IF(ISERROR(VLOOKUP(CD136,Accueil!$W$17:$W$22,1,0)),1,0)</f>
        <v>0</v>
      </c>
      <c r="GH136" s="158">
        <f>IF(ISERROR(VLOOKUP(CE136,Accueil!$W$17:$W$22,1,0)),1,0)</f>
        <v>0</v>
      </c>
      <c r="GI136" s="158">
        <f>IF(ISERROR(VLOOKUP(CF136,Accueil!$W$17:$W$22,1,0)),1,0)</f>
        <v>0</v>
      </c>
      <c r="GJ136" s="158">
        <f>IF(ISERROR(VLOOKUP(CG136,Accueil!$W$17:$W$22,1,0)),1,0)</f>
        <v>0</v>
      </c>
      <c r="GK136" s="158">
        <f>IF(ISERROR(VLOOKUP(CH136,Accueil!$W$17:$W$22,1,0)),1,0)</f>
        <v>0</v>
      </c>
      <c r="GL136" s="158">
        <f>IF(ISERROR(VLOOKUP(CI136,Accueil!$W$17:$W$22,1,0)),1,0)</f>
        <v>0</v>
      </c>
      <c r="GM136" s="158">
        <f>IF(ISERROR(VLOOKUP(CJ136,Accueil!$W$17:$W$22,1,0)),1,0)</f>
        <v>0</v>
      </c>
      <c r="GN136" s="158">
        <f>IF(ISERROR(VLOOKUP(CK136,Accueil!$W$17:$W$22,1,0)),1,0)</f>
        <v>0</v>
      </c>
      <c r="GO136" s="158">
        <f>IF(ISERROR(VLOOKUP(CL136,Accueil!$W$17:$W$22,1,0)),1,0)</f>
        <v>0</v>
      </c>
      <c r="GP136" s="158">
        <f>IF(ISERROR(VLOOKUP(CM136,Accueil!$W$17:$W$22,1,0)),1,0)</f>
        <v>0</v>
      </c>
      <c r="GQ136" s="158">
        <f>IF(ISERROR(VLOOKUP(CN136,Accueil!$W$17:$W$22,1,0)),1,0)</f>
        <v>0</v>
      </c>
      <c r="GR136" s="158">
        <f>IF(ISERROR(VLOOKUP(CO136,Accueil!$W$17:$W$22,1,0)),1,0)</f>
        <v>0</v>
      </c>
      <c r="GS136" s="158">
        <f>IF(ISERROR(VLOOKUP(CP136,Accueil!$W$17:$W$22,1,0)),1,0)</f>
        <v>0</v>
      </c>
      <c r="GT136" s="158">
        <f>IF(ISERROR(VLOOKUP(CQ136,Accueil!$W$17:$W$22,1,0)),1,0)</f>
        <v>0</v>
      </c>
      <c r="GU136" s="158">
        <f>IF(ISERROR(VLOOKUP(CR136,Accueil!$W$17:$W$22,1,0)),1,0)</f>
        <v>0</v>
      </c>
      <c r="GV136" s="158">
        <f>IF(ISERROR(VLOOKUP(CS136,Accueil!$W$17:$W$22,1,0)),1,0)</f>
        <v>0</v>
      </c>
      <c r="GW136" s="158">
        <f>IF(ISERROR(VLOOKUP(CT136,Accueil!$W$17:$W$22,1,0)),1,0)</f>
        <v>0</v>
      </c>
      <c r="GX136" s="158">
        <f>IF(ISERROR(VLOOKUP(CU136,Accueil!$W$17:$W$22,1,0)),1,0)</f>
        <v>0</v>
      </c>
      <c r="GY136" s="158">
        <f>IF(ISERROR(VLOOKUP(CV136,Accueil!$W$17:$W$22,1,0)),1,0)</f>
        <v>0</v>
      </c>
      <c r="GZ136" s="158">
        <f>IF(ISERROR(VLOOKUP(CW136,Accueil!$W$17:$W$22,1,0)),1,0)</f>
        <v>0</v>
      </c>
      <c r="HA136" s="158">
        <f>IF(ISERROR(VLOOKUP(CX136,Accueil!$W$17:$W$22,1,0)),1,0)</f>
        <v>0</v>
      </c>
      <c r="HB136" s="158">
        <f>IF(ISERROR(VLOOKUP(CY136,Accueil!$W$17:$W$22,1,0)),1,0)</f>
        <v>0</v>
      </c>
      <c r="HC136" s="158">
        <f>IF(ISERROR(VLOOKUP(CZ136,Accueil!$W$17:$W$22,1,0)),1,0)</f>
        <v>0</v>
      </c>
      <c r="HD136" s="158">
        <f>IF(ISERROR(VLOOKUP(DA136,Accueil!$W$17:$W$22,1,0)),1,0)</f>
        <v>0</v>
      </c>
    </row>
    <row r="137" spans="1:212" ht="12.75" customHeight="1">
      <c r="A137" s="360"/>
      <c r="B137" s="12">
        <v>129</v>
      </c>
      <c r="C137" s="26" t="str">
        <f>IF(Accueil!E141="","",Accueil!E141)</f>
        <v/>
      </c>
      <c r="D137" s="27" t="str">
        <f>IF(Accueil!F141="","",Accueil!F141)</f>
        <v/>
      </c>
      <c r="E137" s="83" t="str">
        <f t="shared" si="10"/>
        <v/>
      </c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  <c r="AD137" s="244"/>
      <c r="AE137" s="244"/>
      <c r="AF137" s="244"/>
      <c r="AG137" s="244"/>
      <c r="AH137" s="244"/>
      <c r="AI137" s="244"/>
      <c r="AJ137" s="244"/>
      <c r="AK137" s="244"/>
      <c r="AL137" s="244"/>
      <c r="AM137" s="244"/>
      <c r="AN137" s="244"/>
      <c r="AO137" s="244"/>
      <c r="AP137" s="244"/>
      <c r="AQ137" s="244"/>
      <c r="AR137" s="244"/>
      <c r="AS137" s="244"/>
      <c r="AT137" s="244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12">
        <v>129</v>
      </c>
      <c r="DC137" s="11" t="str">
        <f>IF(D137="","",COUNTIF(F137:DA137,Accueil!$AB$28)&amp;" / "&amp;COUNTIF($F$8:$DA$8,"&gt;0")-(COUNTIF(F137:DA137,Accueil!$AG$26)))</f>
        <v/>
      </c>
      <c r="DD137" s="110" t="str">
        <f>IF(D137="","",COUNTIF(F137:DA137,Accueil!$AB$26))</f>
        <v/>
      </c>
      <c r="DE137" s="110" t="str">
        <f>IF(D137="","",IF(COUNTIF($F$8:$DA$8,"&gt;=0")-(COUNTIF(G137:DB137,Accueil!$AG$26))&lt;0,0,COUNTIF($F$8:$DA$8,"&gt;=0")-(COUNTIF(G137:DB137,Accueil!$AG$26))))</f>
        <v/>
      </c>
      <c r="DF137" s="11" t="str">
        <f t="shared" si="11"/>
        <v/>
      </c>
      <c r="DG137" s="29" t="str">
        <f t="shared" si="12"/>
        <v/>
      </c>
      <c r="DH137" s="158">
        <f t="shared" si="13"/>
        <v>0</v>
      </c>
      <c r="DI137" s="158">
        <f>IF(ISERROR(VLOOKUP(F137,Accueil!$W$17:$W$22,1,0)),1,0)</f>
        <v>0</v>
      </c>
      <c r="DJ137" s="158">
        <f>IF(ISERROR(VLOOKUP(G137,Accueil!$W$17:$W$22,1,0)),1,0)</f>
        <v>0</v>
      </c>
      <c r="DK137" s="158">
        <f>IF(ISERROR(VLOOKUP(H137,Accueil!$W$17:$W$22,1,0)),1,0)</f>
        <v>0</v>
      </c>
      <c r="DL137" s="158">
        <f>IF(ISERROR(VLOOKUP(I137,Accueil!$W$17:$W$22,1,0)),1,0)</f>
        <v>0</v>
      </c>
      <c r="DM137" s="158">
        <f>IF(ISERROR(VLOOKUP(J137,Accueil!$W$17:$W$22,1,0)),1,0)</f>
        <v>0</v>
      </c>
      <c r="DN137" s="158">
        <f>IF(ISERROR(VLOOKUP(K137,Accueil!$W$17:$W$22,1,0)),1,0)</f>
        <v>0</v>
      </c>
      <c r="DO137" s="158">
        <f>IF(ISERROR(VLOOKUP(L137,Accueil!$W$17:$W$22,1,0)),1,0)</f>
        <v>0</v>
      </c>
      <c r="DP137" s="158">
        <f>IF(ISERROR(VLOOKUP(M137,Accueil!$W$17:$W$22,1,0)),1,0)</f>
        <v>0</v>
      </c>
      <c r="DQ137" s="158">
        <f>IF(ISERROR(VLOOKUP(N137,Accueil!$W$17:$W$22,1,0)),1,0)</f>
        <v>0</v>
      </c>
      <c r="DR137" s="158">
        <f>IF(ISERROR(VLOOKUP(O137,Accueil!$W$17:$W$22,1,0)),1,0)</f>
        <v>0</v>
      </c>
      <c r="DS137" s="158">
        <f>IF(ISERROR(VLOOKUP(P137,Accueil!$W$17:$W$22,1,0)),1,0)</f>
        <v>0</v>
      </c>
      <c r="DT137" s="158">
        <f>IF(ISERROR(VLOOKUP(Q137,Accueil!$W$17:$W$22,1,0)),1,0)</f>
        <v>0</v>
      </c>
      <c r="DU137" s="158">
        <f>IF(ISERROR(VLOOKUP(R137,Accueil!$W$17:$W$22,1,0)),1,0)</f>
        <v>0</v>
      </c>
      <c r="DV137" s="158">
        <f>IF(ISERROR(VLOOKUP(S137,Accueil!$W$17:$W$22,1,0)),1,0)</f>
        <v>0</v>
      </c>
      <c r="DW137" s="158">
        <f>IF(ISERROR(VLOOKUP(T137,Accueil!$W$17:$W$22,1,0)),1,0)</f>
        <v>0</v>
      </c>
      <c r="DX137" s="158">
        <f>IF(ISERROR(VLOOKUP(U137,Accueil!$W$17:$W$22,1,0)),1,0)</f>
        <v>0</v>
      </c>
      <c r="DY137" s="158">
        <f>IF(ISERROR(VLOOKUP(V137,Accueil!$W$17:$W$22,1,0)),1,0)</f>
        <v>0</v>
      </c>
      <c r="DZ137" s="158">
        <f>IF(ISERROR(VLOOKUP(W137,Accueil!$W$17:$W$22,1,0)),1,0)</f>
        <v>0</v>
      </c>
      <c r="EA137" s="158">
        <f>IF(ISERROR(VLOOKUP(X137,Accueil!$W$17:$W$22,1,0)),1,0)</f>
        <v>0</v>
      </c>
      <c r="EB137" s="158">
        <f>IF(ISERROR(VLOOKUP(Y137,Accueil!$W$17:$W$22,1,0)),1,0)</f>
        <v>0</v>
      </c>
      <c r="EC137" s="158">
        <f>IF(ISERROR(VLOOKUP(Z137,Accueil!$W$17:$W$22,1,0)),1,0)</f>
        <v>0</v>
      </c>
      <c r="ED137" s="158">
        <f>IF(ISERROR(VLOOKUP(AA137,Accueil!$W$17:$W$22,1,0)),1,0)</f>
        <v>0</v>
      </c>
      <c r="EE137" s="158">
        <f>IF(ISERROR(VLOOKUP(AB137,Accueil!$W$17:$W$22,1,0)),1,0)</f>
        <v>0</v>
      </c>
      <c r="EF137" s="158">
        <f>IF(ISERROR(VLOOKUP(AC137,Accueil!$W$17:$W$22,1,0)),1,0)</f>
        <v>0</v>
      </c>
      <c r="EG137" s="158">
        <f>IF(ISERROR(VLOOKUP(AD137,Accueil!$W$17:$W$22,1,0)),1,0)</f>
        <v>0</v>
      </c>
      <c r="EH137" s="158">
        <f>IF(ISERROR(VLOOKUP(AE137,Accueil!$W$17:$W$22,1,0)),1,0)</f>
        <v>0</v>
      </c>
      <c r="EI137" s="158">
        <f>IF(ISERROR(VLOOKUP(AF137,Accueil!$W$17:$W$22,1,0)),1,0)</f>
        <v>0</v>
      </c>
      <c r="EJ137" s="158">
        <f>IF(ISERROR(VLOOKUP(AG137,Accueil!$W$17:$W$22,1,0)),1,0)</f>
        <v>0</v>
      </c>
      <c r="EK137" s="158">
        <f>IF(ISERROR(VLOOKUP(AH137,Accueil!$W$17:$W$22,1,0)),1,0)</f>
        <v>0</v>
      </c>
      <c r="EL137" s="158">
        <f>IF(ISERROR(VLOOKUP(AI137,Accueil!$W$17:$W$22,1,0)),1,0)</f>
        <v>0</v>
      </c>
      <c r="EM137" s="158">
        <f>IF(ISERROR(VLOOKUP(AJ137,Accueil!$W$17:$W$22,1,0)),1,0)</f>
        <v>0</v>
      </c>
      <c r="EN137" s="158">
        <f>IF(ISERROR(VLOOKUP(AK137,Accueil!$W$17:$W$22,1,0)),1,0)</f>
        <v>0</v>
      </c>
      <c r="EO137" s="158">
        <f>IF(ISERROR(VLOOKUP(AL137,Accueil!$W$17:$W$22,1,0)),1,0)</f>
        <v>0</v>
      </c>
      <c r="EP137" s="158">
        <f>IF(ISERROR(VLOOKUP(AM137,Accueil!$W$17:$W$22,1,0)),1,0)</f>
        <v>0</v>
      </c>
      <c r="EQ137" s="158">
        <f>IF(ISERROR(VLOOKUP(AN137,Accueil!$W$17:$W$22,1,0)),1,0)</f>
        <v>0</v>
      </c>
      <c r="ER137" s="158">
        <f>IF(ISERROR(VLOOKUP(AO137,Accueil!$W$17:$W$22,1,0)),1,0)</f>
        <v>0</v>
      </c>
      <c r="ES137" s="158">
        <f>IF(ISERROR(VLOOKUP(AP137,Accueil!$W$17:$W$22,1,0)),1,0)</f>
        <v>0</v>
      </c>
      <c r="ET137" s="158">
        <f>IF(ISERROR(VLOOKUP(AQ137,Accueil!$W$17:$W$22,1,0)),1,0)</f>
        <v>0</v>
      </c>
      <c r="EU137" s="158">
        <f>IF(ISERROR(VLOOKUP(AR137,Accueil!$W$17:$W$22,1,0)),1,0)</f>
        <v>0</v>
      </c>
      <c r="EV137" s="158">
        <f>IF(ISERROR(VLOOKUP(AS137,Accueil!$W$17:$W$22,1,0)),1,0)</f>
        <v>0</v>
      </c>
      <c r="EW137" s="158">
        <f>IF(ISERROR(VLOOKUP(AT137,Accueil!$W$17:$W$22,1,0)),1,0)</f>
        <v>0</v>
      </c>
      <c r="EX137" s="158">
        <f>IF(ISERROR(VLOOKUP(AU137,Accueil!$W$17:$W$22,1,0)),1,0)</f>
        <v>0</v>
      </c>
      <c r="EY137" s="158">
        <f>IF(ISERROR(VLOOKUP(AV137,Accueil!$W$17:$W$22,1,0)),1,0)</f>
        <v>0</v>
      </c>
      <c r="EZ137" s="158">
        <f>IF(ISERROR(VLOOKUP(AW137,Accueil!$W$17:$W$22,1,0)),1,0)</f>
        <v>0</v>
      </c>
      <c r="FA137" s="158">
        <f>IF(ISERROR(VLOOKUP(AX137,Accueil!$W$17:$W$22,1,0)),1,0)</f>
        <v>0</v>
      </c>
      <c r="FB137" s="158">
        <f>IF(ISERROR(VLOOKUP(AY137,Accueil!$W$17:$W$22,1,0)),1,0)</f>
        <v>0</v>
      </c>
      <c r="FC137" s="158">
        <f>IF(ISERROR(VLOOKUP(AZ137,Accueil!$W$17:$W$22,1,0)),1,0)</f>
        <v>0</v>
      </c>
      <c r="FD137" s="158">
        <f>IF(ISERROR(VLOOKUP(BA137,Accueil!$W$17:$W$22,1,0)),1,0)</f>
        <v>0</v>
      </c>
      <c r="FE137" s="158">
        <f>IF(ISERROR(VLOOKUP(BB137,Accueil!$W$17:$W$22,1,0)),1,0)</f>
        <v>0</v>
      </c>
      <c r="FF137" s="158">
        <f>IF(ISERROR(VLOOKUP(BC137,Accueil!$W$17:$W$22,1,0)),1,0)</f>
        <v>0</v>
      </c>
      <c r="FG137" s="158">
        <f>IF(ISERROR(VLOOKUP(BD137,Accueil!$W$17:$W$22,1,0)),1,0)</f>
        <v>0</v>
      </c>
      <c r="FH137" s="158">
        <f>IF(ISERROR(VLOOKUP(BE137,Accueil!$W$17:$W$22,1,0)),1,0)</f>
        <v>0</v>
      </c>
      <c r="FI137" s="158">
        <f>IF(ISERROR(VLOOKUP(BF137,Accueil!$W$17:$W$22,1,0)),1,0)</f>
        <v>0</v>
      </c>
      <c r="FJ137" s="158">
        <f>IF(ISERROR(VLOOKUP(BG137,Accueil!$W$17:$W$22,1,0)),1,0)</f>
        <v>0</v>
      </c>
      <c r="FK137" s="158">
        <f>IF(ISERROR(VLOOKUP(BH137,Accueil!$W$17:$W$22,1,0)),1,0)</f>
        <v>0</v>
      </c>
      <c r="FL137" s="158">
        <f>IF(ISERROR(VLOOKUP(BI137,Accueil!$W$17:$W$22,1,0)),1,0)</f>
        <v>0</v>
      </c>
      <c r="FM137" s="158">
        <f>IF(ISERROR(VLOOKUP(BJ137,Accueil!$W$17:$W$22,1,0)),1,0)</f>
        <v>0</v>
      </c>
      <c r="FN137" s="158">
        <f>IF(ISERROR(VLOOKUP(BK137,Accueil!$W$17:$W$22,1,0)),1,0)</f>
        <v>0</v>
      </c>
      <c r="FO137" s="158">
        <f>IF(ISERROR(VLOOKUP(BL137,Accueil!$W$17:$W$22,1,0)),1,0)</f>
        <v>0</v>
      </c>
      <c r="FP137" s="158">
        <f>IF(ISERROR(VLOOKUP(BM137,Accueil!$W$17:$W$22,1,0)),1,0)</f>
        <v>0</v>
      </c>
      <c r="FQ137" s="158">
        <f>IF(ISERROR(VLOOKUP(BN137,Accueil!$W$17:$W$22,1,0)),1,0)</f>
        <v>0</v>
      </c>
      <c r="FR137" s="158">
        <f>IF(ISERROR(VLOOKUP(BO137,Accueil!$W$17:$W$22,1,0)),1,0)</f>
        <v>0</v>
      </c>
      <c r="FS137" s="158">
        <f>IF(ISERROR(VLOOKUP(BP137,Accueil!$W$17:$W$22,1,0)),1,0)</f>
        <v>0</v>
      </c>
      <c r="FT137" s="158">
        <f>IF(ISERROR(VLOOKUP(BQ137,Accueil!$W$17:$W$22,1,0)),1,0)</f>
        <v>0</v>
      </c>
      <c r="FU137" s="158">
        <f>IF(ISERROR(VLOOKUP(BR137,Accueil!$W$17:$W$22,1,0)),1,0)</f>
        <v>0</v>
      </c>
      <c r="FV137" s="158">
        <f>IF(ISERROR(VLOOKUP(BS137,Accueil!$W$17:$W$22,1,0)),1,0)</f>
        <v>0</v>
      </c>
      <c r="FW137" s="158">
        <f>IF(ISERROR(VLOOKUP(BT137,Accueil!$W$17:$W$22,1,0)),1,0)</f>
        <v>0</v>
      </c>
      <c r="FX137" s="158">
        <f>IF(ISERROR(VLOOKUP(BU137,Accueil!$W$17:$W$22,1,0)),1,0)</f>
        <v>0</v>
      </c>
      <c r="FY137" s="158">
        <f>IF(ISERROR(VLOOKUP(BV137,Accueil!$W$17:$W$22,1,0)),1,0)</f>
        <v>0</v>
      </c>
      <c r="FZ137" s="158">
        <f>IF(ISERROR(VLOOKUP(BW137,Accueil!$W$17:$W$22,1,0)),1,0)</f>
        <v>0</v>
      </c>
      <c r="GA137" s="158">
        <f>IF(ISERROR(VLOOKUP(BX137,Accueil!$W$17:$W$22,1,0)),1,0)</f>
        <v>0</v>
      </c>
      <c r="GB137" s="158">
        <f>IF(ISERROR(VLOOKUP(BY137,Accueil!$W$17:$W$22,1,0)),1,0)</f>
        <v>0</v>
      </c>
      <c r="GC137" s="158">
        <f>IF(ISERROR(VLOOKUP(BZ137,Accueil!$W$17:$W$22,1,0)),1,0)</f>
        <v>0</v>
      </c>
      <c r="GD137" s="158">
        <f>IF(ISERROR(VLOOKUP(CA137,Accueil!$W$17:$W$22,1,0)),1,0)</f>
        <v>0</v>
      </c>
      <c r="GE137" s="158">
        <f>IF(ISERROR(VLOOKUP(CB137,Accueil!$W$17:$W$22,1,0)),1,0)</f>
        <v>0</v>
      </c>
      <c r="GF137" s="158">
        <f>IF(ISERROR(VLOOKUP(CC137,Accueil!$W$17:$W$22,1,0)),1,0)</f>
        <v>0</v>
      </c>
      <c r="GG137" s="158">
        <f>IF(ISERROR(VLOOKUP(CD137,Accueil!$W$17:$W$22,1,0)),1,0)</f>
        <v>0</v>
      </c>
      <c r="GH137" s="158">
        <f>IF(ISERROR(VLOOKUP(CE137,Accueil!$W$17:$W$22,1,0)),1,0)</f>
        <v>0</v>
      </c>
      <c r="GI137" s="158">
        <f>IF(ISERROR(VLOOKUP(CF137,Accueil!$W$17:$W$22,1,0)),1,0)</f>
        <v>0</v>
      </c>
      <c r="GJ137" s="158">
        <f>IF(ISERROR(VLOOKUP(CG137,Accueil!$W$17:$W$22,1,0)),1,0)</f>
        <v>0</v>
      </c>
      <c r="GK137" s="158">
        <f>IF(ISERROR(VLOOKUP(CH137,Accueil!$W$17:$W$22,1,0)),1,0)</f>
        <v>0</v>
      </c>
      <c r="GL137" s="158">
        <f>IF(ISERROR(VLOOKUP(CI137,Accueil!$W$17:$W$22,1,0)),1,0)</f>
        <v>0</v>
      </c>
      <c r="GM137" s="158">
        <f>IF(ISERROR(VLOOKUP(CJ137,Accueil!$W$17:$W$22,1,0)),1,0)</f>
        <v>0</v>
      </c>
      <c r="GN137" s="158">
        <f>IF(ISERROR(VLOOKUP(CK137,Accueil!$W$17:$W$22,1,0)),1,0)</f>
        <v>0</v>
      </c>
      <c r="GO137" s="158">
        <f>IF(ISERROR(VLOOKUP(CL137,Accueil!$W$17:$W$22,1,0)),1,0)</f>
        <v>0</v>
      </c>
      <c r="GP137" s="158">
        <f>IF(ISERROR(VLOOKUP(CM137,Accueil!$W$17:$W$22,1,0)),1,0)</f>
        <v>0</v>
      </c>
      <c r="GQ137" s="158">
        <f>IF(ISERROR(VLOOKUP(CN137,Accueil!$W$17:$W$22,1,0)),1,0)</f>
        <v>0</v>
      </c>
      <c r="GR137" s="158">
        <f>IF(ISERROR(VLOOKUP(CO137,Accueil!$W$17:$W$22,1,0)),1,0)</f>
        <v>0</v>
      </c>
      <c r="GS137" s="158">
        <f>IF(ISERROR(VLOOKUP(CP137,Accueil!$W$17:$W$22,1,0)),1,0)</f>
        <v>0</v>
      </c>
      <c r="GT137" s="158">
        <f>IF(ISERROR(VLOOKUP(CQ137,Accueil!$W$17:$W$22,1,0)),1,0)</f>
        <v>0</v>
      </c>
      <c r="GU137" s="158">
        <f>IF(ISERROR(VLOOKUP(CR137,Accueil!$W$17:$W$22,1,0)),1,0)</f>
        <v>0</v>
      </c>
      <c r="GV137" s="158">
        <f>IF(ISERROR(VLOOKUP(CS137,Accueil!$W$17:$W$22,1,0)),1,0)</f>
        <v>0</v>
      </c>
      <c r="GW137" s="158">
        <f>IF(ISERROR(VLOOKUP(CT137,Accueil!$W$17:$W$22,1,0)),1,0)</f>
        <v>0</v>
      </c>
      <c r="GX137" s="158">
        <f>IF(ISERROR(VLOOKUP(CU137,Accueil!$W$17:$W$22,1,0)),1,0)</f>
        <v>0</v>
      </c>
      <c r="GY137" s="158">
        <f>IF(ISERROR(VLOOKUP(CV137,Accueil!$W$17:$W$22,1,0)),1,0)</f>
        <v>0</v>
      </c>
      <c r="GZ137" s="158">
        <f>IF(ISERROR(VLOOKUP(CW137,Accueil!$W$17:$W$22,1,0)),1,0)</f>
        <v>0</v>
      </c>
      <c r="HA137" s="158">
        <f>IF(ISERROR(VLOOKUP(CX137,Accueil!$W$17:$W$22,1,0)),1,0)</f>
        <v>0</v>
      </c>
      <c r="HB137" s="158">
        <f>IF(ISERROR(VLOOKUP(CY137,Accueil!$W$17:$W$22,1,0)),1,0)</f>
        <v>0</v>
      </c>
      <c r="HC137" s="158">
        <f>IF(ISERROR(VLOOKUP(CZ137,Accueil!$W$17:$W$22,1,0)),1,0)</f>
        <v>0</v>
      </c>
      <c r="HD137" s="158">
        <f>IF(ISERROR(VLOOKUP(DA137,Accueil!$W$17:$W$22,1,0)),1,0)</f>
        <v>0</v>
      </c>
    </row>
    <row r="138" spans="1:212" ht="12.75" customHeight="1">
      <c r="A138" s="360"/>
      <c r="B138" s="12">
        <v>130</v>
      </c>
      <c r="C138" s="26" t="str">
        <f>IF(Accueil!E142="","",Accueil!E142)</f>
        <v/>
      </c>
      <c r="D138" s="27" t="str">
        <f>IF(Accueil!F142="","",Accueil!F142)</f>
        <v/>
      </c>
      <c r="E138" s="83" t="str">
        <f t="shared" si="10"/>
        <v/>
      </c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12">
        <v>130</v>
      </c>
      <c r="DC138" s="11" t="str">
        <f>IF(D138="","",COUNTIF(F138:DA138,Accueil!$AB$28)&amp;" / "&amp;COUNTIF($F$8:$DA$8,"&gt;0")-(COUNTIF(F138:DA138,Accueil!$AG$26)))</f>
        <v/>
      </c>
      <c r="DD138" s="110" t="str">
        <f>IF(D138="","",COUNTIF(F138:DA138,Accueil!$AB$26))</f>
        <v/>
      </c>
      <c r="DE138" s="110" t="str">
        <f>IF(D138="","",IF(COUNTIF($F$8:$DA$8,"&gt;=0")-(COUNTIF(G138:DB138,Accueil!$AG$26))&lt;0,0,COUNTIF($F$8:$DA$8,"&gt;=0")-(COUNTIF(G138:DB138,Accueil!$AG$26))))</f>
        <v/>
      </c>
      <c r="DF138" s="11" t="str">
        <f t="shared" si="11"/>
        <v/>
      </c>
      <c r="DG138" s="29" t="str">
        <f t="shared" si="12"/>
        <v/>
      </c>
      <c r="DH138" s="158">
        <f t="shared" si="13"/>
        <v>0</v>
      </c>
      <c r="DI138" s="158">
        <f>IF(ISERROR(VLOOKUP(F138,Accueil!$W$17:$W$22,1,0)),1,0)</f>
        <v>0</v>
      </c>
      <c r="DJ138" s="158">
        <f>IF(ISERROR(VLOOKUP(G138,Accueil!$W$17:$W$22,1,0)),1,0)</f>
        <v>0</v>
      </c>
      <c r="DK138" s="158">
        <f>IF(ISERROR(VLOOKUP(H138,Accueil!$W$17:$W$22,1,0)),1,0)</f>
        <v>0</v>
      </c>
      <c r="DL138" s="158">
        <f>IF(ISERROR(VLOOKUP(I138,Accueil!$W$17:$W$22,1,0)),1,0)</f>
        <v>0</v>
      </c>
      <c r="DM138" s="158">
        <f>IF(ISERROR(VLOOKUP(J138,Accueil!$W$17:$W$22,1,0)),1,0)</f>
        <v>0</v>
      </c>
      <c r="DN138" s="158">
        <f>IF(ISERROR(VLOOKUP(K138,Accueil!$W$17:$W$22,1,0)),1,0)</f>
        <v>0</v>
      </c>
      <c r="DO138" s="158">
        <f>IF(ISERROR(VLOOKUP(L138,Accueil!$W$17:$W$22,1,0)),1,0)</f>
        <v>0</v>
      </c>
      <c r="DP138" s="158">
        <f>IF(ISERROR(VLOOKUP(M138,Accueil!$W$17:$W$22,1,0)),1,0)</f>
        <v>0</v>
      </c>
      <c r="DQ138" s="158">
        <f>IF(ISERROR(VLOOKUP(N138,Accueil!$W$17:$W$22,1,0)),1,0)</f>
        <v>0</v>
      </c>
      <c r="DR138" s="158">
        <f>IF(ISERROR(VLOOKUP(O138,Accueil!$W$17:$W$22,1,0)),1,0)</f>
        <v>0</v>
      </c>
      <c r="DS138" s="158">
        <f>IF(ISERROR(VLOOKUP(P138,Accueil!$W$17:$W$22,1,0)),1,0)</f>
        <v>0</v>
      </c>
      <c r="DT138" s="158">
        <f>IF(ISERROR(VLOOKUP(Q138,Accueil!$W$17:$W$22,1,0)),1,0)</f>
        <v>0</v>
      </c>
      <c r="DU138" s="158">
        <f>IF(ISERROR(VLOOKUP(R138,Accueil!$W$17:$W$22,1,0)),1,0)</f>
        <v>0</v>
      </c>
      <c r="DV138" s="158">
        <f>IF(ISERROR(VLOOKUP(S138,Accueil!$W$17:$W$22,1,0)),1,0)</f>
        <v>0</v>
      </c>
      <c r="DW138" s="158">
        <f>IF(ISERROR(VLOOKUP(T138,Accueil!$W$17:$W$22,1,0)),1,0)</f>
        <v>0</v>
      </c>
      <c r="DX138" s="158">
        <f>IF(ISERROR(VLOOKUP(U138,Accueil!$W$17:$W$22,1,0)),1,0)</f>
        <v>0</v>
      </c>
      <c r="DY138" s="158">
        <f>IF(ISERROR(VLOOKUP(V138,Accueil!$W$17:$W$22,1,0)),1,0)</f>
        <v>0</v>
      </c>
      <c r="DZ138" s="158">
        <f>IF(ISERROR(VLOOKUP(W138,Accueil!$W$17:$W$22,1,0)),1,0)</f>
        <v>0</v>
      </c>
      <c r="EA138" s="158">
        <f>IF(ISERROR(VLOOKUP(X138,Accueil!$W$17:$W$22,1,0)),1,0)</f>
        <v>0</v>
      </c>
      <c r="EB138" s="158">
        <f>IF(ISERROR(VLOOKUP(Y138,Accueil!$W$17:$W$22,1,0)),1,0)</f>
        <v>0</v>
      </c>
      <c r="EC138" s="158">
        <f>IF(ISERROR(VLOOKUP(Z138,Accueil!$W$17:$W$22,1,0)),1,0)</f>
        <v>0</v>
      </c>
      <c r="ED138" s="158">
        <f>IF(ISERROR(VLOOKUP(AA138,Accueil!$W$17:$W$22,1,0)),1,0)</f>
        <v>0</v>
      </c>
      <c r="EE138" s="158">
        <f>IF(ISERROR(VLOOKUP(AB138,Accueil!$W$17:$W$22,1,0)),1,0)</f>
        <v>0</v>
      </c>
      <c r="EF138" s="158">
        <f>IF(ISERROR(VLOOKUP(AC138,Accueil!$W$17:$W$22,1,0)),1,0)</f>
        <v>0</v>
      </c>
      <c r="EG138" s="158">
        <f>IF(ISERROR(VLOOKUP(AD138,Accueil!$W$17:$W$22,1,0)),1,0)</f>
        <v>0</v>
      </c>
      <c r="EH138" s="158">
        <f>IF(ISERROR(VLOOKUP(AE138,Accueil!$W$17:$W$22,1,0)),1,0)</f>
        <v>0</v>
      </c>
      <c r="EI138" s="158">
        <f>IF(ISERROR(VLOOKUP(AF138,Accueil!$W$17:$W$22,1,0)),1,0)</f>
        <v>0</v>
      </c>
      <c r="EJ138" s="158">
        <f>IF(ISERROR(VLOOKUP(AG138,Accueil!$W$17:$W$22,1,0)),1,0)</f>
        <v>0</v>
      </c>
      <c r="EK138" s="158">
        <f>IF(ISERROR(VLOOKUP(AH138,Accueil!$W$17:$W$22,1,0)),1,0)</f>
        <v>0</v>
      </c>
      <c r="EL138" s="158">
        <f>IF(ISERROR(VLOOKUP(AI138,Accueil!$W$17:$W$22,1,0)),1,0)</f>
        <v>0</v>
      </c>
      <c r="EM138" s="158">
        <f>IF(ISERROR(VLOOKUP(AJ138,Accueil!$W$17:$W$22,1,0)),1,0)</f>
        <v>0</v>
      </c>
      <c r="EN138" s="158">
        <f>IF(ISERROR(VLOOKUP(AK138,Accueil!$W$17:$W$22,1,0)),1,0)</f>
        <v>0</v>
      </c>
      <c r="EO138" s="158">
        <f>IF(ISERROR(VLOOKUP(AL138,Accueil!$W$17:$W$22,1,0)),1,0)</f>
        <v>0</v>
      </c>
      <c r="EP138" s="158">
        <f>IF(ISERROR(VLOOKUP(AM138,Accueil!$W$17:$W$22,1,0)),1,0)</f>
        <v>0</v>
      </c>
      <c r="EQ138" s="158">
        <f>IF(ISERROR(VLOOKUP(AN138,Accueil!$W$17:$W$22,1,0)),1,0)</f>
        <v>0</v>
      </c>
      <c r="ER138" s="158">
        <f>IF(ISERROR(VLOOKUP(AO138,Accueil!$W$17:$W$22,1,0)),1,0)</f>
        <v>0</v>
      </c>
      <c r="ES138" s="158">
        <f>IF(ISERROR(VLOOKUP(AP138,Accueil!$W$17:$W$22,1,0)),1,0)</f>
        <v>0</v>
      </c>
      <c r="ET138" s="158">
        <f>IF(ISERROR(VLOOKUP(AQ138,Accueil!$W$17:$W$22,1,0)),1,0)</f>
        <v>0</v>
      </c>
      <c r="EU138" s="158">
        <f>IF(ISERROR(VLOOKUP(AR138,Accueil!$W$17:$W$22,1,0)),1,0)</f>
        <v>0</v>
      </c>
      <c r="EV138" s="158">
        <f>IF(ISERROR(VLOOKUP(AS138,Accueil!$W$17:$W$22,1,0)),1,0)</f>
        <v>0</v>
      </c>
      <c r="EW138" s="158">
        <f>IF(ISERROR(VLOOKUP(AT138,Accueil!$W$17:$W$22,1,0)),1,0)</f>
        <v>0</v>
      </c>
      <c r="EX138" s="158">
        <f>IF(ISERROR(VLOOKUP(AU138,Accueil!$W$17:$W$22,1,0)),1,0)</f>
        <v>0</v>
      </c>
      <c r="EY138" s="158">
        <f>IF(ISERROR(VLOOKUP(AV138,Accueil!$W$17:$W$22,1,0)),1,0)</f>
        <v>0</v>
      </c>
      <c r="EZ138" s="158">
        <f>IF(ISERROR(VLOOKUP(AW138,Accueil!$W$17:$W$22,1,0)),1,0)</f>
        <v>0</v>
      </c>
      <c r="FA138" s="158">
        <f>IF(ISERROR(VLOOKUP(AX138,Accueil!$W$17:$W$22,1,0)),1,0)</f>
        <v>0</v>
      </c>
      <c r="FB138" s="158">
        <f>IF(ISERROR(VLOOKUP(AY138,Accueil!$W$17:$W$22,1,0)),1,0)</f>
        <v>0</v>
      </c>
      <c r="FC138" s="158">
        <f>IF(ISERROR(VLOOKUP(AZ138,Accueil!$W$17:$W$22,1,0)),1,0)</f>
        <v>0</v>
      </c>
      <c r="FD138" s="158">
        <f>IF(ISERROR(VLOOKUP(BA138,Accueil!$W$17:$W$22,1,0)),1,0)</f>
        <v>0</v>
      </c>
      <c r="FE138" s="158">
        <f>IF(ISERROR(VLOOKUP(BB138,Accueil!$W$17:$W$22,1,0)),1,0)</f>
        <v>0</v>
      </c>
      <c r="FF138" s="158">
        <f>IF(ISERROR(VLOOKUP(BC138,Accueil!$W$17:$W$22,1,0)),1,0)</f>
        <v>0</v>
      </c>
      <c r="FG138" s="158">
        <f>IF(ISERROR(VLOOKUP(BD138,Accueil!$W$17:$W$22,1,0)),1,0)</f>
        <v>0</v>
      </c>
      <c r="FH138" s="158">
        <f>IF(ISERROR(VLOOKUP(BE138,Accueil!$W$17:$W$22,1,0)),1,0)</f>
        <v>0</v>
      </c>
      <c r="FI138" s="158">
        <f>IF(ISERROR(VLOOKUP(BF138,Accueil!$W$17:$W$22,1,0)),1,0)</f>
        <v>0</v>
      </c>
      <c r="FJ138" s="158">
        <f>IF(ISERROR(VLOOKUP(BG138,Accueil!$W$17:$W$22,1,0)),1,0)</f>
        <v>0</v>
      </c>
      <c r="FK138" s="158">
        <f>IF(ISERROR(VLOOKUP(BH138,Accueil!$W$17:$W$22,1,0)),1,0)</f>
        <v>0</v>
      </c>
      <c r="FL138" s="158">
        <f>IF(ISERROR(VLOOKUP(BI138,Accueil!$W$17:$W$22,1,0)),1,0)</f>
        <v>0</v>
      </c>
      <c r="FM138" s="158">
        <f>IF(ISERROR(VLOOKUP(BJ138,Accueil!$W$17:$W$22,1,0)),1,0)</f>
        <v>0</v>
      </c>
      <c r="FN138" s="158">
        <f>IF(ISERROR(VLOOKUP(BK138,Accueil!$W$17:$W$22,1,0)),1,0)</f>
        <v>0</v>
      </c>
      <c r="FO138" s="158">
        <f>IF(ISERROR(VLOOKUP(BL138,Accueil!$W$17:$W$22,1,0)),1,0)</f>
        <v>0</v>
      </c>
      <c r="FP138" s="158">
        <f>IF(ISERROR(VLOOKUP(BM138,Accueil!$W$17:$W$22,1,0)),1,0)</f>
        <v>0</v>
      </c>
      <c r="FQ138" s="158">
        <f>IF(ISERROR(VLOOKUP(BN138,Accueil!$W$17:$W$22,1,0)),1,0)</f>
        <v>0</v>
      </c>
      <c r="FR138" s="158">
        <f>IF(ISERROR(VLOOKUP(BO138,Accueil!$W$17:$W$22,1,0)),1,0)</f>
        <v>0</v>
      </c>
      <c r="FS138" s="158">
        <f>IF(ISERROR(VLOOKUP(BP138,Accueil!$W$17:$W$22,1,0)),1,0)</f>
        <v>0</v>
      </c>
      <c r="FT138" s="158">
        <f>IF(ISERROR(VLOOKUP(BQ138,Accueil!$W$17:$W$22,1,0)),1,0)</f>
        <v>0</v>
      </c>
      <c r="FU138" s="158">
        <f>IF(ISERROR(VLOOKUP(BR138,Accueil!$W$17:$W$22,1,0)),1,0)</f>
        <v>0</v>
      </c>
      <c r="FV138" s="158">
        <f>IF(ISERROR(VLOOKUP(BS138,Accueil!$W$17:$W$22,1,0)),1,0)</f>
        <v>0</v>
      </c>
      <c r="FW138" s="158">
        <f>IF(ISERROR(VLOOKUP(BT138,Accueil!$W$17:$W$22,1,0)),1,0)</f>
        <v>0</v>
      </c>
      <c r="FX138" s="158">
        <f>IF(ISERROR(VLOOKUP(BU138,Accueil!$W$17:$W$22,1,0)),1,0)</f>
        <v>0</v>
      </c>
      <c r="FY138" s="158">
        <f>IF(ISERROR(VLOOKUP(BV138,Accueil!$W$17:$W$22,1,0)),1,0)</f>
        <v>0</v>
      </c>
      <c r="FZ138" s="158">
        <f>IF(ISERROR(VLOOKUP(BW138,Accueil!$W$17:$W$22,1,0)),1,0)</f>
        <v>0</v>
      </c>
      <c r="GA138" s="158">
        <f>IF(ISERROR(VLOOKUP(BX138,Accueil!$W$17:$W$22,1,0)),1,0)</f>
        <v>0</v>
      </c>
      <c r="GB138" s="158">
        <f>IF(ISERROR(VLOOKUP(BY138,Accueil!$W$17:$W$22,1,0)),1,0)</f>
        <v>0</v>
      </c>
      <c r="GC138" s="158">
        <f>IF(ISERROR(VLOOKUP(BZ138,Accueil!$W$17:$W$22,1,0)),1,0)</f>
        <v>0</v>
      </c>
      <c r="GD138" s="158">
        <f>IF(ISERROR(VLOOKUP(CA138,Accueil!$W$17:$W$22,1,0)),1,0)</f>
        <v>0</v>
      </c>
      <c r="GE138" s="158">
        <f>IF(ISERROR(VLOOKUP(CB138,Accueil!$W$17:$W$22,1,0)),1,0)</f>
        <v>0</v>
      </c>
      <c r="GF138" s="158">
        <f>IF(ISERROR(VLOOKUP(CC138,Accueil!$W$17:$W$22,1,0)),1,0)</f>
        <v>0</v>
      </c>
      <c r="GG138" s="158">
        <f>IF(ISERROR(VLOOKUP(CD138,Accueil!$W$17:$W$22,1,0)),1,0)</f>
        <v>0</v>
      </c>
      <c r="GH138" s="158">
        <f>IF(ISERROR(VLOOKUP(CE138,Accueil!$W$17:$W$22,1,0)),1,0)</f>
        <v>0</v>
      </c>
      <c r="GI138" s="158">
        <f>IF(ISERROR(VLOOKUP(CF138,Accueil!$W$17:$W$22,1,0)),1,0)</f>
        <v>0</v>
      </c>
      <c r="GJ138" s="158">
        <f>IF(ISERROR(VLOOKUP(CG138,Accueil!$W$17:$W$22,1,0)),1,0)</f>
        <v>0</v>
      </c>
      <c r="GK138" s="158">
        <f>IF(ISERROR(VLOOKUP(CH138,Accueil!$W$17:$W$22,1,0)),1,0)</f>
        <v>0</v>
      </c>
      <c r="GL138" s="158">
        <f>IF(ISERROR(VLOOKUP(CI138,Accueil!$W$17:$W$22,1,0)),1,0)</f>
        <v>0</v>
      </c>
      <c r="GM138" s="158">
        <f>IF(ISERROR(VLOOKUP(CJ138,Accueil!$W$17:$W$22,1,0)),1,0)</f>
        <v>0</v>
      </c>
      <c r="GN138" s="158">
        <f>IF(ISERROR(VLOOKUP(CK138,Accueil!$W$17:$W$22,1,0)),1,0)</f>
        <v>0</v>
      </c>
      <c r="GO138" s="158">
        <f>IF(ISERROR(VLOOKUP(CL138,Accueil!$W$17:$W$22,1,0)),1,0)</f>
        <v>0</v>
      </c>
      <c r="GP138" s="158">
        <f>IF(ISERROR(VLOOKUP(CM138,Accueil!$W$17:$W$22,1,0)),1,0)</f>
        <v>0</v>
      </c>
      <c r="GQ138" s="158">
        <f>IF(ISERROR(VLOOKUP(CN138,Accueil!$W$17:$W$22,1,0)),1,0)</f>
        <v>0</v>
      </c>
      <c r="GR138" s="158">
        <f>IF(ISERROR(VLOOKUP(CO138,Accueil!$W$17:$W$22,1,0)),1,0)</f>
        <v>0</v>
      </c>
      <c r="GS138" s="158">
        <f>IF(ISERROR(VLOOKUP(CP138,Accueil!$W$17:$W$22,1,0)),1,0)</f>
        <v>0</v>
      </c>
      <c r="GT138" s="158">
        <f>IF(ISERROR(VLOOKUP(CQ138,Accueil!$W$17:$W$22,1,0)),1,0)</f>
        <v>0</v>
      </c>
      <c r="GU138" s="158">
        <f>IF(ISERROR(VLOOKUP(CR138,Accueil!$W$17:$W$22,1,0)),1,0)</f>
        <v>0</v>
      </c>
      <c r="GV138" s="158">
        <f>IF(ISERROR(VLOOKUP(CS138,Accueil!$W$17:$W$22,1,0)),1,0)</f>
        <v>0</v>
      </c>
      <c r="GW138" s="158">
        <f>IF(ISERROR(VLOOKUP(CT138,Accueil!$W$17:$W$22,1,0)),1,0)</f>
        <v>0</v>
      </c>
      <c r="GX138" s="158">
        <f>IF(ISERROR(VLOOKUP(CU138,Accueil!$W$17:$W$22,1,0)),1,0)</f>
        <v>0</v>
      </c>
      <c r="GY138" s="158">
        <f>IF(ISERROR(VLOOKUP(CV138,Accueil!$W$17:$W$22,1,0)),1,0)</f>
        <v>0</v>
      </c>
      <c r="GZ138" s="158">
        <f>IF(ISERROR(VLOOKUP(CW138,Accueil!$W$17:$W$22,1,0)),1,0)</f>
        <v>0</v>
      </c>
      <c r="HA138" s="158">
        <f>IF(ISERROR(VLOOKUP(CX138,Accueil!$W$17:$W$22,1,0)),1,0)</f>
        <v>0</v>
      </c>
      <c r="HB138" s="158">
        <f>IF(ISERROR(VLOOKUP(CY138,Accueil!$W$17:$W$22,1,0)),1,0)</f>
        <v>0</v>
      </c>
      <c r="HC138" s="158">
        <f>IF(ISERROR(VLOOKUP(CZ138,Accueil!$W$17:$W$22,1,0)),1,0)</f>
        <v>0</v>
      </c>
      <c r="HD138" s="158">
        <f>IF(ISERROR(VLOOKUP(DA138,Accueil!$W$17:$W$22,1,0)),1,0)</f>
        <v>0</v>
      </c>
    </row>
    <row r="139" spans="1:212" ht="12.75" customHeight="1">
      <c r="A139" s="360"/>
      <c r="B139" s="12">
        <v>131</v>
      </c>
      <c r="C139" s="26" t="str">
        <f>IF(Accueil!E143="","",Accueil!E143)</f>
        <v/>
      </c>
      <c r="D139" s="27" t="str">
        <f>IF(Accueil!F143="","",Accueil!F143)</f>
        <v/>
      </c>
      <c r="E139" s="83" t="str">
        <f t="shared" si="10"/>
        <v/>
      </c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244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12">
        <v>131</v>
      </c>
      <c r="DC139" s="11" t="str">
        <f>IF(D139="","",COUNTIF(F139:DA139,Accueil!$AB$28)&amp;" / "&amp;COUNTIF($F$8:$DA$8,"&gt;0")-(COUNTIF(F139:DA139,Accueil!$AG$26)))</f>
        <v/>
      </c>
      <c r="DD139" s="110" t="str">
        <f>IF(D139="","",COUNTIF(F139:DA139,Accueil!$AB$26))</f>
        <v/>
      </c>
      <c r="DE139" s="110" t="str">
        <f>IF(D139="","",IF(COUNTIF($F$8:$DA$8,"&gt;=0")-(COUNTIF(G139:DB139,Accueil!$AG$26))&lt;0,0,COUNTIF($F$8:$DA$8,"&gt;=0")-(COUNTIF(G139:DB139,Accueil!$AG$26))))</f>
        <v/>
      </c>
      <c r="DF139" s="11" t="str">
        <f t="shared" si="11"/>
        <v/>
      </c>
      <c r="DG139" s="29" t="str">
        <f t="shared" si="12"/>
        <v/>
      </c>
      <c r="DH139" s="158">
        <f t="shared" si="13"/>
        <v>0</v>
      </c>
      <c r="DI139" s="158">
        <f>IF(ISERROR(VLOOKUP(F139,Accueil!$W$17:$W$22,1,0)),1,0)</f>
        <v>0</v>
      </c>
      <c r="DJ139" s="158">
        <f>IF(ISERROR(VLOOKUP(G139,Accueil!$W$17:$W$22,1,0)),1,0)</f>
        <v>0</v>
      </c>
      <c r="DK139" s="158">
        <f>IF(ISERROR(VLOOKUP(H139,Accueil!$W$17:$W$22,1,0)),1,0)</f>
        <v>0</v>
      </c>
      <c r="DL139" s="158">
        <f>IF(ISERROR(VLOOKUP(I139,Accueil!$W$17:$W$22,1,0)),1,0)</f>
        <v>0</v>
      </c>
      <c r="DM139" s="158">
        <f>IF(ISERROR(VLOOKUP(J139,Accueil!$W$17:$W$22,1,0)),1,0)</f>
        <v>0</v>
      </c>
      <c r="DN139" s="158">
        <f>IF(ISERROR(VLOOKUP(K139,Accueil!$W$17:$W$22,1,0)),1,0)</f>
        <v>0</v>
      </c>
      <c r="DO139" s="158">
        <f>IF(ISERROR(VLOOKUP(L139,Accueil!$W$17:$W$22,1,0)),1,0)</f>
        <v>0</v>
      </c>
      <c r="DP139" s="158">
        <f>IF(ISERROR(VLOOKUP(M139,Accueil!$W$17:$W$22,1,0)),1,0)</f>
        <v>0</v>
      </c>
      <c r="DQ139" s="158">
        <f>IF(ISERROR(VLOOKUP(N139,Accueil!$W$17:$W$22,1,0)),1,0)</f>
        <v>0</v>
      </c>
      <c r="DR139" s="158">
        <f>IF(ISERROR(VLOOKUP(O139,Accueil!$W$17:$W$22,1,0)),1,0)</f>
        <v>0</v>
      </c>
      <c r="DS139" s="158">
        <f>IF(ISERROR(VLOOKUP(P139,Accueil!$W$17:$W$22,1,0)),1,0)</f>
        <v>0</v>
      </c>
      <c r="DT139" s="158">
        <f>IF(ISERROR(VLOOKUP(Q139,Accueil!$W$17:$W$22,1,0)),1,0)</f>
        <v>0</v>
      </c>
      <c r="DU139" s="158">
        <f>IF(ISERROR(VLOOKUP(R139,Accueil!$W$17:$W$22,1,0)),1,0)</f>
        <v>0</v>
      </c>
      <c r="DV139" s="158">
        <f>IF(ISERROR(VLOOKUP(S139,Accueil!$W$17:$W$22,1,0)),1,0)</f>
        <v>0</v>
      </c>
      <c r="DW139" s="158">
        <f>IF(ISERROR(VLOOKUP(T139,Accueil!$W$17:$W$22,1,0)),1,0)</f>
        <v>0</v>
      </c>
      <c r="DX139" s="158">
        <f>IF(ISERROR(VLOOKUP(U139,Accueil!$W$17:$W$22,1,0)),1,0)</f>
        <v>0</v>
      </c>
      <c r="DY139" s="158">
        <f>IF(ISERROR(VLOOKUP(V139,Accueil!$W$17:$W$22,1,0)),1,0)</f>
        <v>0</v>
      </c>
      <c r="DZ139" s="158">
        <f>IF(ISERROR(VLOOKUP(W139,Accueil!$W$17:$W$22,1,0)),1,0)</f>
        <v>0</v>
      </c>
      <c r="EA139" s="158">
        <f>IF(ISERROR(VLOOKUP(X139,Accueil!$W$17:$W$22,1,0)),1,0)</f>
        <v>0</v>
      </c>
      <c r="EB139" s="158">
        <f>IF(ISERROR(VLOOKUP(Y139,Accueil!$W$17:$W$22,1,0)),1,0)</f>
        <v>0</v>
      </c>
      <c r="EC139" s="158">
        <f>IF(ISERROR(VLOOKUP(Z139,Accueil!$W$17:$W$22,1,0)),1,0)</f>
        <v>0</v>
      </c>
      <c r="ED139" s="158">
        <f>IF(ISERROR(VLOOKUP(AA139,Accueil!$W$17:$W$22,1,0)),1,0)</f>
        <v>0</v>
      </c>
      <c r="EE139" s="158">
        <f>IF(ISERROR(VLOOKUP(AB139,Accueil!$W$17:$W$22,1,0)),1,0)</f>
        <v>0</v>
      </c>
      <c r="EF139" s="158">
        <f>IF(ISERROR(VLOOKUP(AC139,Accueil!$W$17:$W$22,1,0)),1,0)</f>
        <v>0</v>
      </c>
      <c r="EG139" s="158">
        <f>IF(ISERROR(VLOOKUP(AD139,Accueil!$W$17:$W$22,1,0)),1,0)</f>
        <v>0</v>
      </c>
      <c r="EH139" s="158">
        <f>IF(ISERROR(VLOOKUP(AE139,Accueil!$W$17:$W$22,1,0)),1,0)</f>
        <v>0</v>
      </c>
      <c r="EI139" s="158">
        <f>IF(ISERROR(VLOOKUP(AF139,Accueil!$W$17:$W$22,1,0)),1,0)</f>
        <v>0</v>
      </c>
      <c r="EJ139" s="158">
        <f>IF(ISERROR(VLOOKUP(AG139,Accueil!$W$17:$W$22,1,0)),1,0)</f>
        <v>0</v>
      </c>
      <c r="EK139" s="158">
        <f>IF(ISERROR(VLOOKUP(AH139,Accueil!$W$17:$W$22,1,0)),1,0)</f>
        <v>0</v>
      </c>
      <c r="EL139" s="158">
        <f>IF(ISERROR(VLOOKUP(AI139,Accueil!$W$17:$W$22,1,0)),1,0)</f>
        <v>0</v>
      </c>
      <c r="EM139" s="158">
        <f>IF(ISERROR(VLOOKUP(AJ139,Accueil!$W$17:$W$22,1,0)),1,0)</f>
        <v>0</v>
      </c>
      <c r="EN139" s="158">
        <f>IF(ISERROR(VLOOKUP(AK139,Accueil!$W$17:$W$22,1,0)),1,0)</f>
        <v>0</v>
      </c>
      <c r="EO139" s="158">
        <f>IF(ISERROR(VLOOKUP(AL139,Accueil!$W$17:$W$22,1,0)),1,0)</f>
        <v>0</v>
      </c>
      <c r="EP139" s="158">
        <f>IF(ISERROR(VLOOKUP(AM139,Accueil!$W$17:$W$22,1,0)),1,0)</f>
        <v>0</v>
      </c>
      <c r="EQ139" s="158">
        <f>IF(ISERROR(VLOOKUP(AN139,Accueil!$W$17:$W$22,1,0)),1,0)</f>
        <v>0</v>
      </c>
      <c r="ER139" s="158">
        <f>IF(ISERROR(VLOOKUP(AO139,Accueil!$W$17:$W$22,1,0)),1,0)</f>
        <v>0</v>
      </c>
      <c r="ES139" s="158">
        <f>IF(ISERROR(VLOOKUP(AP139,Accueil!$W$17:$W$22,1,0)),1,0)</f>
        <v>0</v>
      </c>
      <c r="ET139" s="158">
        <f>IF(ISERROR(VLOOKUP(AQ139,Accueil!$W$17:$W$22,1,0)),1,0)</f>
        <v>0</v>
      </c>
      <c r="EU139" s="158">
        <f>IF(ISERROR(VLOOKUP(AR139,Accueil!$W$17:$W$22,1,0)),1,0)</f>
        <v>0</v>
      </c>
      <c r="EV139" s="158">
        <f>IF(ISERROR(VLOOKUP(AS139,Accueil!$W$17:$W$22,1,0)),1,0)</f>
        <v>0</v>
      </c>
      <c r="EW139" s="158">
        <f>IF(ISERROR(VLOOKUP(AT139,Accueil!$W$17:$W$22,1,0)),1,0)</f>
        <v>0</v>
      </c>
      <c r="EX139" s="158">
        <f>IF(ISERROR(VLOOKUP(AU139,Accueil!$W$17:$W$22,1,0)),1,0)</f>
        <v>0</v>
      </c>
      <c r="EY139" s="158">
        <f>IF(ISERROR(VLOOKUP(AV139,Accueil!$W$17:$W$22,1,0)),1,0)</f>
        <v>0</v>
      </c>
      <c r="EZ139" s="158">
        <f>IF(ISERROR(VLOOKUP(AW139,Accueil!$W$17:$W$22,1,0)),1,0)</f>
        <v>0</v>
      </c>
      <c r="FA139" s="158">
        <f>IF(ISERROR(VLOOKUP(AX139,Accueil!$W$17:$W$22,1,0)),1,0)</f>
        <v>0</v>
      </c>
      <c r="FB139" s="158">
        <f>IF(ISERROR(VLOOKUP(AY139,Accueil!$W$17:$W$22,1,0)),1,0)</f>
        <v>0</v>
      </c>
      <c r="FC139" s="158">
        <f>IF(ISERROR(VLOOKUP(AZ139,Accueil!$W$17:$W$22,1,0)),1,0)</f>
        <v>0</v>
      </c>
      <c r="FD139" s="158">
        <f>IF(ISERROR(VLOOKUP(BA139,Accueil!$W$17:$W$22,1,0)),1,0)</f>
        <v>0</v>
      </c>
      <c r="FE139" s="158">
        <f>IF(ISERROR(VLOOKUP(BB139,Accueil!$W$17:$W$22,1,0)),1,0)</f>
        <v>0</v>
      </c>
      <c r="FF139" s="158">
        <f>IF(ISERROR(VLOOKUP(BC139,Accueil!$W$17:$W$22,1,0)),1,0)</f>
        <v>0</v>
      </c>
      <c r="FG139" s="158">
        <f>IF(ISERROR(VLOOKUP(BD139,Accueil!$W$17:$W$22,1,0)),1,0)</f>
        <v>0</v>
      </c>
      <c r="FH139" s="158">
        <f>IF(ISERROR(VLOOKUP(BE139,Accueil!$W$17:$W$22,1,0)),1,0)</f>
        <v>0</v>
      </c>
      <c r="FI139" s="158">
        <f>IF(ISERROR(VLOOKUP(BF139,Accueil!$W$17:$W$22,1,0)),1,0)</f>
        <v>0</v>
      </c>
      <c r="FJ139" s="158">
        <f>IF(ISERROR(VLOOKUP(BG139,Accueil!$W$17:$W$22,1,0)),1,0)</f>
        <v>0</v>
      </c>
      <c r="FK139" s="158">
        <f>IF(ISERROR(VLOOKUP(BH139,Accueil!$W$17:$W$22,1,0)),1,0)</f>
        <v>0</v>
      </c>
      <c r="FL139" s="158">
        <f>IF(ISERROR(VLOOKUP(BI139,Accueil!$W$17:$W$22,1,0)),1,0)</f>
        <v>0</v>
      </c>
      <c r="FM139" s="158">
        <f>IF(ISERROR(VLOOKUP(BJ139,Accueil!$W$17:$W$22,1,0)),1,0)</f>
        <v>0</v>
      </c>
      <c r="FN139" s="158">
        <f>IF(ISERROR(VLOOKUP(BK139,Accueil!$W$17:$W$22,1,0)),1,0)</f>
        <v>0</v>
      </c>
      <c r="FO139" s="158">
        <f>IF(ISERROR(VLOOKUP(BL139,Accueil!$W$17:$W$22,1,0)),1,0)</f>
        <v>0</v>
      </c>
      <c r="FP139" s="158">
        <f>IF(ISERROR(VLOOKUP(BM139,Accueil!$W$17:$W$22,1,0)),1,0)</f>
        <v>0</v>
      </c>
      <c r="FQ139" s="158">
        <f>IF(ISERROR(VLOOKUP(BN139,Accueil!$W$17:$W$22,1,0)),1,0)</f>
        <v>0</v>
      </c>
      <c r="FR139" s="158">
        <f>IF(ISERROR(VLOOKUP(BO139,Accueil!$W$17:$W$22,1,0)),1,0)</f>
        <v>0</v>
      </c>
      <c r="FS139" s="158">
        <f>IF(ISERROR(VLOOKUP(BP139,Accueil!$W$17:$W$22,1,0)),1,0)</f>
        <v>0</v>
      </c>
      <c r="FT139" s="158">
        <f>IF(ISERROR(VLOOKUP(BQ139,Accueil!$W$17:$W$22,1,0)),1,0)</f>
        <v>0</v>
      </c>
      <c r="FU139" s="158">
        <f>IF(ISERROR(VLOOKUP(BR139,Accueil!$W$17:$W$22,1,0)),1,0)</f>
        <v>0</v>
      </c>
      <c r="FV139" s="158">
        <f>IF(ISERROR(VLOOKUP(BS139,Accueil!$W$17:$W$22,1,0)),1,0)</f>
        <v>0</v>
      </c>
      <c r="FW139" s="158">
        <f>IF(ISERROR(VLOOKUP(BT139,Accueil!$W$17:$W$22,1,0)),1,0)</f>
        <v>0</v>
      </c>
      <c r="FX139" s="158">
        <f>IF(ISERROR(VLOOKUP(BU139,Accueil!$W$17:$W$22,1,0)),1,0)</f>
        <v>0</v>
      </c>
      <c r="FY139" s="158">
        <f>IF(ISERROR(VLOOKUP(BV139,Accueil!$W$17:$W$22,1,0)),1,0)</f>
        <v>0</v>
      </c>
      <c r="FZ139" s="158">
        <f>IF(ISERROR(VLOOKUP(BW139,Accueil!$W$17:$W$22,1,0)),1,0)</f>
        <v>0</v>
      </c>
      <c r="GA139" s="158">
        <f>IF(ISERROR(VLOOKUP(BX139,Accueil!$W$17:$W$22,1,0)),1,0)</f>
        <v>0</v>
      </c>
      <c r="GB139" s="158">
        <f>IF(ISERROR(VLOOKUP(BY139,Accueil!$W$17:$W$22,1,0)),1,0)</f>
        <v>0</v>
      </c>
      <c r="GC139" s="158">
        <f>IF(ISERROR(VLOOKUP(BZ139,Accueil!$W$17:$W$22,1,0)),1,0)</f>
        <v>0</v>
      </c>
      <c r="GD139" s="158">
        <f>IF(ISERROR(VLOOKUP(CA139,Accueil!$W$17:$W$22,1,0)),1,0)</f>
        <v>0</v>
      </c>
      <c r="GE139" s="158">
        <f>IF(ISERROR(VLOOKUP(CB139,Accueil!$W$17:$W$22,1,0)),1,0)</f>
        <v>0</v>
      </c>
      <c r="GF139" s="158">
        <f>IF(ISERROR(VLOOKUP(CC139,Accueil!$W$17:$W$22,1,0)),1,0)</f>
        <v>0</v>
      </c>
      <c r="GG139" s="158">
        <f>IF(ISERROR(VLOOKUP(CD139,Accueil!$W$17:$W$22,1,0)),1,0)</f>
        <v>0</v>
      </c>
      <c r="GH139" s="158">
        <f>IF(ISERROR(VLOOKUP(CE139,Accueil!$W$17:$W$22,1,0)),1,0)</f>
        <v>0</v>
      </c>
      <c r="GI139" s="158">
        <f>IF(ISERROR(VLOOKUP(CF139,Accueil!$W$17:$W$22,1,0)),1,0)</f>
        <v>0</v>
      </c>
      <c r="GJ139" s="158">
        <f>IF(ISERROR(VLOOKUP(CG139,Accueil!$W$17:$W$22,1,0)),1,0)</f>
        <v>0</v>
      </c>
      <c r="GK139" s="158">
        <f>IF(ISERROR(VLOOKUP(CH139,Accueil!$W$17:$W$22,1,0)),1,0)</f>
        <v>0</v>
      </c>
      <c r="GL139" s="158">
        <f>IF(ISERROR(VLOOKUP(CI139,Accueil!$W$17:$W$22,1,0)),1,0)</f>
        <v>0</v>
      </c>
      <c r="GM139" s="158">
        <f>IF(ISERROR(VLOOKUP(CJ139,Accueil!$W$17:$W$22,1,0)),1,0)</f>
        <v>0</v>
      </c>
      <c r="GN139" s="158">
        <f>IF(ISERROR(VLOOKUP(CK139,Accueil!$W$17:$W$22,1,0)),1,0)</f>
        <v>0</v>
      </c>
      <c r="GO139" s="158">
        <f>IF(ISERROR(VLOOKUP(CL139,Accueil!$W$17:$W$22,1,0)),1,0)</f>
        <v>0</v>
      </c>
      <c r="GP139" s="158">
        <f>IF(ISERROR(VLOOKUP(CM139,Accueil!$W$17:$W$22,1,0)),1,0)</f>
        <v>0</v>
      </c>
      <c r="GQ139" s="158">
        <f>IF(ISERROR(VLOOKUP(CN139,Accueil!$W$17:$W$22,1,0)),1,0)</f>
        <v>0</v>
      </c>
      <c r="GR139" s="158">
        <f>IF(ISERROR(VLOOKUP(CO139,Accueil!$W$17:$W$22,1,0)),1,0)</f>
        <v>0</v>
      </c>
      <c r="GS139" s="158">
        <f>IF(ISERROR(VLOOKUP(CP139,Accueil!$W$17:$W$22,1,0)),1,0)</f>
        <v>0</v>
      </c>
      <c r="GT139" s="158">
        <f>IF(ISERROR(VLOOKUP(CQ139,Accueil!$W$17:$W$22,1,0)),1,0)</f>
        <v>0</v>
      </c>
      <c r="GU139" s="158">
        <f>IF(ISERROR(VLOOKUP(CR139,Accueil!$W$17:$W$22,1,0)),1,0)</f>
        <v>0</v>
      </c>
      <c r="GV139" s="158">
        <f>IF(ISERROR(VLOOKUP(CS139,Accueil!$W$17:$W$22,1,0)),1,0)</f>
        <v>0</v>
      </c>
      <c r="GW139" s="158">
        <f>IF(ISERROR(VLOOKUP(CT139,Accueil!$W$17:$W$22,1,0)),1,0)</f>
        <v>0</v>
      </c>
      <c r="GX139" s="158">
        <f>IF(ISERROR(VLOOKUP(CU139,Accueil!$W$17:$W$22,1,0)),1,0)</f>
        <v>0</v>
      </c>
      <c r="GY139" s="158">
        <f>IF(ISERROR(VLOOKUP(CV139,Accueil!$W$17:$W$22,1,0)),1,0)</f>
        <v>0</v>
      </c>
      <c r="GZ139" s="158">
        <f>IF(ISERROR(VLOOKUP(CW139,Accueil!$W$17:$W$22,1,0)),1,0)</f>
        <v>0</v>
      </c>
      <c r="HA139" s="158">
        <f>IF(ISERROR(VLOOKUP(CX139,Accueil!$W$17:$W$22,1,0)),1,0)</f>
        <v>0</v>
      </c>
      <c r="HB139" s="158">
        <f>IF(ISERROR(VLOOKUP(CY139,Accueil!$W$17:$W$22,1,0)),1,0)</f>
        <v>0</v>
      </c>
      <c r="HC139" s="158">
        <f>IF(ISERROR(VLOOKUP(CZ139,Accueil!$W$17:$W$22,1,0)),1,0)</f>
        <v>0</v>
      </c>
      <c r="HD139" s="158">
        <f>IF(ISERROR(VLOOKUP(DA139,Accueil!$W$17:$W$22,1,0)),1,0)</f>
        <v>0</v>
      </c>
    </row>
    <row r="140" spans="1:212" ht="12.75" customHeight="1">
      <c r="A140" s="360"/>
      <c r="B140" s="12">
        <v>132</v>
      </c>
      <c r="C140" s="26" t="str">
        <f>IF(Accueil!E144="","",Accueil!E144)</f>
        <v/>
      </c>
      <c r="D140" s="27" t="str">
        <f>IF(Accueil!F144="","",Accueil!F144)</f>
        <v/>
      </c>
      <c r="E140" s="83" t="str">
        <f t="shared" si="10"/>
        <v/>
      </c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  <c r="AD140" s="244"/>
      <c r="AE140" s="244"/>
      <c r="AF140" s="244"/>
      <c r="AG140" s="244"/>
      <c r="AH140" s="244"/>
      <c r="AI140" s="244"/>
      <c r="AJ140" s="244"/>
      <c r="AK140" s="244"/>
      <c r="AL140" s="244"/>
      <c r="AM140" s="244"/>
      <c r="AN140" s="244"/>
      <c r="AO140" s="244"/>
      <c r="AP140" s="244"/>
      <c r="AQ140" s="244"/>
      <c r="AR140" s="244"/>
      <c r="AS140" s="244"/>
      <c r="AT140" s="244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12">
        <v>132</v>
      </c>
      <c r="DC140" s="11" t="str">
        <f>IF(D140="","",COUNTIF(F140:DA140,Accueil!$AB$28)&amp;" / "&amp;COUNTIF($F$8:$DA$8,"&gt;0")-(COUNTIF(F140:DA140,Accueil!$AG$26)))</f>
        <v/>
      </c>
      <c r="DD140" s="110" t="str">
        <f>IF(D140="","",COUNTIF(F140:DA140,Accueil!$AB$26))</f>
        <v/>
      </c>
      <c r="DE140" s="110" t="str">
        <f>IF(D140="","",IF(COUNTIF($F$8:$DA$8,"&gt;=0")-(COUNTIF(G140:DB140,Accueil!$AG$26))&lt;0,0,COUNTIF($F$8:$DA$8,"&gt;=0")-(COUNTIF(G140:DB140,Accueil!$AG$26))))</f>
        <v/>
      </c>
      <c r="DF140" s="11" t="str">
        <f t="shared" si="11"/>
        <v/>
      </c>
      <c r="DG140" s="29" t="str">
        <f t="shared" si="12"/>
        <v/>
      </c>
      <c r="DH140" s="158">
        <f t="shared" si="13"/>
        <v>0</v>
      </c>
      <c r="DI140" s="158">
        <f>IF(ISERROR(VLOOKUP(F140,Accueil!$W$17:$W$22,1,0)),1,0)</f>
        <v>0</v>
      </c>
      <c r="DJ140" s="158">
        <f>IF(ISERROR(VLOOKUP(G140,Accueil!$W$17:$W$22,1,0)),1,0)</f>
        <v>0</v>
      </c>
      <c r="DK140" s="158">
        <f>IF(ISERROR(VLOOKUP(H140,Accueil!$W$17:$W$22,1,0)),1,0)</f>
        <v>0</v>
      </c>
      <c r="DL140" s="158">
        <f>IF(ISERROR(VLOOKUP(I140,Accueil!$W$17:$W$22,1,0)),1,0)</f>
        <v>0</v>
      </c>
      <c r="DM140" s="158">
        <f>IF(ISERROR(VLOOKUP(J140,Accueil!$W$17:$W$22,1,0)),1,0)</f>
        <v>0</v>
      </c>
      <c r="DN140" s="158">
        <f>IF(ISERROR(VLOOKUP(K140,Accueil!$W$17:$W$22,1,0)),1,0)</f>
        <v>0</v>
      </c>
      <c r="DO140" s="158">
        <f>IF(ISERROR(VLOOKUP(L140,Accueil!$W$17:$W$22,1,0)),1,0)</f>
        <v>0</v>
      </c>
      <c r="DP140" s="158">
        <f>IF(ISERROR(VLOOKUP(M140,Accueil!$W$17:$W$22,1,0)),1,0)</f>
        <v>0</v>
      </c>
      <c r="DQ140" s="158">
        <f>IF(ISERROR(VLOOKUP(N140,Accueil!$W$17:$W$22,1,0)),1,0)</f>
        <v>0</v>
      </c>
      <c r="DR140" s="158">
        <f>IF(ISERROR(VLOOKUP(O140,Accueil!$W$17:$W$22,1,0)),1,0)</f>
        <v>0</v>
      </c>
      <c r="DS140" s="158">
        <f>IF(ISERROR(VLOOKUP(P140,Accueil!$W$17:$W$22,1,0)),1,0)</f>
        <v>0</v>
      </c>
      <c r="DT140" s="158">
        <f>IF(ISERROR(VLOOKUP(Q140,Accueil!$W$17:$W$22,1,0)),1,0)</f>
        <v>0</v>
      </c>
      <c r="DU140" s="158">
        <f>IF(ISERROR(VLOOKUP(R140,Accueil!$W$17:$W$22,1,0)),1,0)</f>
        <v>0</v>
      </c>
      <c r="DV140" s="158">
        <f>IF(ISERROR(VLOOKUP(S140,Accueil!$W$17:$W$22,1,0)),1,0)</f>
        <v>0</v>
      </c>
      <c r="DW140" s="158">
        <f>IF(ISERROR(VLOOKUP(T140,Accueil!$W$17:$W$22,1,0)),1,0)</f>
        <v>0</v>
      </c>
      <c r="DX140" s="158">
        <f>IF(ISERROR(VLOOKUP(U140,Accueil!$W$17:$W$22,1,0)),1,0)</f>
        <v>0</v>
      </c>
      <c r="DY140" s="158">
        <f>IF(ISERROR(VLOOKUP(V140,Accueil!$W$17:$W$22,1,0)),1,0)</f>
        <v>0</v>
      </c>
      <c r="DZ140" s="158">
        <f>IF(ISERROR(VLOOKUP(W140,Accueil!$W$17:$W$22,1,0)),1,0)</f>
        <v>0</v>
      </c>
      <c r="EA140" s="158">
        <f>IF(ISERROR(VLOOKUP(X140,Accueil!$W$17:$W$22,1,0)),1,0)</f>
        <v>0</v>
      </c>
      <c r="EB140" s="158">
        <f>IF(ISERROR(VLOOKUP(Y140,Accueil!$W$17:$W$22,1,0)),1,0)</f>
        <v>0</v>
      </c>
      <c r="EC140" s="158">
        <f>IF(ISERROR(VLOOKUP(Z140,Accueil!$W$17:$W$22,1,0)),1,0)</f>
        <v>0</v>
      </c>
      <c r="ED140" s="158">
        <f>IF(ISERROR(VLOOKUP(AA140,Accueil!$W$17:$W$22,1,0)),1,0)</f>
        <v>0</v>
      </c>
      <c r="EE140" s="158">
        <f>IF(ISERROR(VLOOKUP(AB140,Accueil!$W$17:$W$22,1,0)),1,0)</f>
        <v>0</v>
      </c>
      <c r="EF140" s="158">
        <f>IF(ISERROR(VLOOKUP(AC140,Accueil!$W$17:$W$22,1,0)),1,0)</f>
        <v>0</v>
      </c>
      <c r="EG140" s="158">
        <f>IF(ISERROR(VLOOKUP(AD140,Accueil!$W$17:$W$22,1,0)),1,0)</f>
        <v>0</v>
      </c>
      <c r="EH140" s="158">
        <f>IF(ISERROR(VLOOKUP(AE140,Accueil!$W$17:$W$22,1,0)),1,0)</f>
        <v>0</v>
      </c>
      <c r="EI140" s="158">
        <f>IF(ISERROR(VLOOKUP(AF140,Accueil!$W$17:$W$22,1,0)),1,0)</f>
        <v>0</v>
      </c>
      <c r="EJ140" s="158">
        <f>IF(ISERROR(VLOOKUP(AG140,Accueil!$W$17:$W$22,1,0)),1,0)</f>
        <v>0</v>
      </c>
      <c r="EK140" s="158">
        <f>IF(ISERROR(VLOOKUP(AH140,Accueil!$W$17:$W$22,1,0)),1,0)</f>
        <v>0</v>
      </c>
      <c r="EL140" s="158">
        <f>IF(ISERROR(VLOOKUP(AI140,Accueil!$W$17:$W$22,1,0)),1,0)</f>
        <v>0</v>
      </c>
      <c r="EM140" s="158">
        <f>IF(ISERROR(VLOOKUP(AJ140,Accueil!$W$17:$W$22,1,0)),1,0)</f>
        <v>0</v>
      </c>
      <c r="EN140" s="158">
        <f>IF(ISERROR(VLOOKUP(AK140,Accueil!$W$17:$W$22,1,0)),1,0)</f>
        <v>0</v>
      </c>
      <c r="EO140" s="158">
        <f>IF(ISERROR(VLOOKUP(AL140,Accueil!$W$17:$W$22,1,0)),1,0)</f>
        <v>0</v>
      </c>
      <c r="EP140" s="158">
        <f>IF(ISERROR(VLOOKUP(AM140,Accueil!$W$17:$W$22,1,0)),1,0)</f>
        <v>0</v>
      </c>
      <c r="EQ140" s="158">
        <f>IF(ISERROR(VLOOKUP(AN140,Accueil!$W$17:$W$22,1,0)),1,0)</f>
        <v>0</v>
      </c>
      <c r="ER140" s="158">
        <f>IF(ISERROR(VLOOKUP(AO140,Accueil!$W$17:$W$22,1,0)),1,0)</f>
        <v>0</v>
      </c>
      <c r="ES140" s="158">
        <f>IF(ISERROR(VLOOKUP(AP140,Accueil!$W$17:$W$22,1,0)),1,0)</f>
        <v>0</v>
      </c>
      <c r="ET140" s="158">
        <f>IF(ISERROR(VLOOKUP(AQ140,Accueil!$W$17:$W$22,1,0)),1,0)</f>
        <v>0</v>
      </c>
      <c r="EU140" s="158">
        <f>IF(ISERROR(VLOOKUP(AR140,Accueil!$W$17:$W$22,1,0)),1,0)</f>
        <v>0</v>
      </c>
      <c r="EV140" s="158">
        <f>IF(ISERROR(VLOOKUP(AS140,Accueil!$W$17:$W$22,1,0)),1,0)</f>
        <v>0</v>
      </c>
      <c r="EW140" s="158">
        <f>IF(ISERROR(VLOOKUP(AT140,Accueil!$W$17:$W$22,1,0)),1,0)</f>
        <v>0</v>
      </c>
      <c r="EX140" s="158">
        <f>IF(ISERROR(VLOOKUP(AU140,Accueil!$W$17:$W$22,1,0)),1,0)</f>
        <v>0</v>
      </c>
      <c r="EY140" s="158">
        <f>IF(ISERROR(VLOOKUP(AV140,Accueil!$W$17:$W$22,1,0)),1,0)</f>
        <v>0</v>
      </c>
      <c r="EZ140" s="158">
        <f>IF(ISERROR(VLOOKUP(AW140,Accueil!$W$17:$W$22,1,0)),1,0)</f>
        <v>0</v>
      </c>
      <c r="FA140" s="158">
        <f>IF(ISERROR(VLOOKUP(AX140,Accueil!$W$17:$W$22,1,0)),1,0)</f>
        <v>0</v>
      </c>
      <c r="FB140" s="158">
        <f>IF(ISERROR(VLOOKUP(AY140,Accueil!$W$17:$W$22,1,0)),1,0)</f>
        <v>0</v>
      </c>
      <c r="FC140" s="158">
        <f>IF(ISERROR(VLOOKUP(AZ140,Accueil!$W$17:$W$22,1,0)),1,0)</f>
        <v>0</v>
      </c>
      <c r="FD140" s="158">
        <f>IF(ISERROR(VLOOKUP(BA140,Accueil!$W$17:$W$22,1,0)),1,0)</f>
        <v>0</v>
      </c>
      <c r="FE140" s="158">
        <f>IF(ISERROR(VLOOKUP(BB140,Accueil!$W$17:$W$22,1,0)),1,0)</f>
        <v>0</v>
      </c>
      <c r="FF140" s="158">
        <f>IF(ISERROR(VLOOKUP(BC140,Accueil!$W$17:$W$22,1,0)),1,0)</f>
        <v>0</v>
      </c>
      <c r="FG140" s="158">
        <f>IF(ISERROR(VLOOKUP(BD140,Accueil!$W$17:$W$22,1,0)),1,0)</f>
        <v>0</v>
      </c>
      <c r="FH140" s="158">
        <f>IF(ISERROR(VLOOKUP(BE140,Accueil!$W$17:$W$22,1,0)),1,0)</f>
        <v>0</v>
      </c>
      <c r="FI140" s="158">
        <f>IF(ISERROR(VLOOKUP(BF140,Accueil!$W$17:$W$22,1,0)),1,0)</f>
        <v>0</v>
      </c>
      <c r="FJ140" s="158">
        <f>IF(ISERROR(VLOOKUP(BG140,Accueil!$W$17:$W$22,1,0)),1,0)</f>
        <v>0</v>
      </c>
      <c r="FK140" s="158">
        <f>IF(ISERROR(VLOOKUP(BH140,Accueil!$W$17:$W$22,1,0)),1,0)</f>
        <v>0</v>
      </c>
      <c r="FL140" s="158">
        <f>IF(ISERROR(VLOOKUP(BI140,Accueil!$W$17:$W$22,1,0)),1,0)</f>
        <v>0</v>
      </c>
      <c r="FM140" s="158">
        <f>IF(ISERROR(VLOOKUP(BJ140,Accueil!$W$17:$W$22,1,0)),1,0)</f>
        <v>0</v>
      </c>
      <c r="FN140" s="158">
        <f>IF(ISERROR(VLOOKUP(BK140,Accueil!$W$17:$W$22,1,0)),1,0)</f>
        <v>0</v>
      </c>
      <c r="FO140" s="158">
        <f>IF(ISERROR(VLOOKUP(BL140,Accueil!$W$17:$W$22,1,0)),1,0)</f>
        <v>0</v>
      </c>
      <c r="FP140" s="158">
        <f>IF(ISERROR(VLOOKUP(BM140,Accueil!$W$17:$W$22,1,0)),1,0)</f>
        <v>0</v>
      </c>
      <c r="FQ140" s="158">
        <f>IF(ISERROR(VLOOKUP(BN140,Accueil!$W$17:$W$22,1,0)),1,0)</f>
        <v>0</v>
      </c>
      <c r="FR140" s="158">
        <f>IF(ISERROR(VLOOKUP(BO140,Accueil!$W$17:$W$22,1,0)),1,0)</f>
        <v>0</v>
      </c>
      <c r="FS140" s="158">
        <f>IF(ISERROR(VLOOKUP(BP140,Accueil!$W$17:$W$22,1,0)),1,0)</f>
        <v>0</v>
      </c>
      <c r="FT140" s="158">
        <f>IF(ISERROR(VLOOKUP(BQ140,Accueil!$W$17:$W$22,1,0)),1,0)</f>
        <v>0</v>
      </c>
      <c r="FU140" s="158">
        <f>IF(ISERROR(VLOOKUP(BR140,Accueil!$W$17:$W$22,1,0)),1,0)</f>
        <v>0</v>
      </c>
      <c r="FV140" s="158">
        <f>IF(ISERROR(VLOOKUP(BS140,Accueil!$W$17:$W$22,1,0)),1,0)</f>
        <v>0</v>
      </c>
      <c r="FW140" s="158">
        <f>IF(ISERROR(VLOOKUP(BT140,Accueil!$W$17:$W$22,1,0)),1,0)</f>
        <v>0</v>
      </c>
      <c r="FX140" s="158">
        <f>IF(ISERROR(VLOOKUP(BU140,Accueil!$W$17:$W$22,1,0)),1,0)</f>
        <v>0</v>
      </c>
      <c r="FY140" s="158">
        <f>IF(ISERROR(VLOOKUP(BV140,Accueil!$W$17:$W$22,1,0)),1,0)</f>
        <v>0</v>
      </c>
      <c r="FZ140" s="158">
        <f>IF(ISERROR(VLOOKUP(BW140,Accueil!$W$17:$W$22,1,0)),1,0)</f>
        <v>0</v>
      </c>
      <c r="GA140" s="158">
        <f>IF(ISERROR(VLOOKUP(BX140,Accueil!$W$17:$W$22,1,0)),1,0)</f>
        <v>0</v>
      </c>
      <c r="GB140" s="158">
        <f>IF(ISERROR(VLOOKUP(BY140,Accueil!$W$17:$W$22,1,0)),1,0)</f>
        <v>0</v>
      </c>
      <c r="GC140" s="158">
        <f>IF(ISERROR(VLOOKUP(BZ140,Accueil!$W$17:$W$22,1,0)),1,0)</f>
        <v>0</v>
      </c>
      <c r="GD140" s="158">
        <f>IF(ISERROR(VLOOKUP(CA140,Accueil!$W$17:$W$22,1,0)),1,0)</f>
        <v>0</v>
      </c>
      <c r="GE140" s="158">
        <f>IF(ISERROR(VLOOKUP(CB140,Accueil!$W$17:$W$22,1,0)),1,0)</f>
        <v>0</v>
      </c>
      <c r="GF140" s="158">
        <f>IF(ISERROR(VLOOKUP(CC140,Accueil!$W$17:$W$22,1,0)),1,0)</f>
        <v>0</v>
      </c>
      <c r="GG140" s="158">
        <f>IF(ISERROR(VLOOKUP(CD140,Accueil!$W$17:$W$22,1,0)),1,0)</f>
        <v>0</v>
      </c>
      <c r="GH140" s="158">
        <f>IF(ISERROR(VLOOKUP(CE140,Accueil!$W$17:$W$22,1,0)),1,0)</f>
        <v>0</v>
      </c>
      <c r="GI140" s="158">
        <f>IF(ISERROR(VLOOKUP(CF140,Accueil!$W$17:$W$22,1,0)),1,0)</f>
        <v>0</v>
      </c>
      <c r="GJ140" s="158">
        <f>IF(ISERROR(VLOOKUP(CG140,Accueil!$W$17:$W$22,1,0)),1,0)</f>
        <v>0</v>
      </c>
      <c r="GK140" s="158">
        <f>IF(ISERROR(VLOOKUP(CH140,Accueil!$W$17:$W$22,1,0)),1,0)</f>
        <v>0</v>
      </c>
      <c r="GL140" s="158">
        <f>IF(ISERROR(VLOOKUP(CI140,Accueil!$W$17:$W$22,1,0)),1,0)</f>
        <v>0</v>
      </c>
      <c r="GM140" s="158">
        <f>IF(ISERROR(VLOOKUP(CJ140,Accueil!$W$17:$W$22,1,0)),1,0)</f>
        <v>0</v>
      </c>
      <c r="GN140" s="158">
        <f>IF(ISERROR(VLOOKUP(CK140,Accueil!$W$17:$W$22,1,0)),1,0)</f>
        <v>0</v>
      </c>
      <c r="GO140" s="158">
        <f>IF(ISERROR(VLOOKUP(CL140,Accueil!$W$17:$W$22,1,0)),1,0)</f>
        <v>0</v>
      </c>
      <c r="GP140" s="158">
        <f>IF(ISERROR(VLOOKUP(CM140,Accueil!$W$17:$W$22,1,0)),1,0)</f>
        <v>0</v>
      </c>
      <c r="GQ140" s="158">
        <f>IF(ISERROR(VLOOKUP(CN140,Accueil!$W$17:$W$22,1,0)),1,0)</f>
        <v>0</v>
      </c>
      <c r="GR140" s="158">
        <f>IF(ISERROR(VLOOKUP(CO140,Accueil!$W$17:$W$22,1,0)),1,0)</f>
        <v>0</v>
      </c>
      <c r="GS140" s="158">
        <f>IF(ISERROR(VLOOKUP(CP140,Accueil!$W$17:$W$22,1,0)),1,0)</f>
        <v>0</v>
      </c>
      <c r="GT140" s="158">
        <f>IF(ISERROR(VLOOKUP(CQ140,Accueil!$W$17:$W$22,1,0)),1,0)</f>
        <v>0</v>
      </c>
      <c r="GU140" s="158">
        <f>IF(ISERROR(VLOOKUP(CR140,Accueil!$W$17:$W$22,1,0)),1,0)</f>
        <v>0</v>
      </c>
      <c r="GV140" s="158">
        <f>IF(ISERROR(VLOOKUP(CS140,Accueil!$W$17:$W$22,1,0)),1,0)</f>
        <v>0</v>
      </c>
      <c r="GW140" s="158">
        <f>IF(ISERROR(VLOOKUP(CT140,Accueil!$W$17:$W$22,1,0)),1,0)</f>
        <v>0</v>
      </c>
      <c r="GX140" s="158">
        <f>IF(ISERROR(VLOOKUP(CU140,Accueil!$W$17:$W$22,1,0)),1,0)</f>
        <v>0</v>
      </c>
      <c r="GY140" s="158">
        <f>IF(ISERROR(VLOOKUP(CV140,Accueil!$W$17:$W$22,1,0)),1,0)</f>
        <v>0</v>
      </c>
      <c r="GZ140" s="158">
        <f>IF(ISERROR(VLOOKUP(CW140,Accueil!$W$17:$W$22,1,0)),1,0)</f>
        <v>0</v>
      </c>
      <c r="HA140" s="158">
        <f>IF(ISERROR(VLOOKUP(CX140,Accueil!$W$17:$W$22,1,0)),1,0)</f>
        <v>0</v>
      </c>
      <c r="HB140" s="158">
        <f>IF(ISERROR(VLOOKUP(CY140,Accueil!$W$17:$W$22,1,0)),1,0)</f>
        <v>0</v>
      </c>
      <c r="HC140" s="158">
        <f>IF(ISERROR(VLOOKUP(CZ140,Accueil!$W$17:$W$22,1,0)),1,0)</f>
        <v>0</v>
      </c>
      <c r="HD140" s="158">
        <f>IF(ISERROR(VLOOKUP(DA140,Accueil!$W$17:$W$22,1,0)),1,0)</f>
        <v>0</v>
      </c>
    </row>
    <row r="141" spans="1:212" ht="12.75" customHeight="1">
      <c r="A141" s="360"/>
      <c r="B141" s="12">
        <v>133</v>
      </c>
      <c r="C141" s="26" t="str">
        <f>IF(Accueil!E145="","",Accueil!E145)</f>
        <v/>
      </c>
      <c r="D141" s="27" t="str">
        <f>IF(Accueil!F145="","",Accueil!F145)</f>
        <v/>
      </c>
      <c r="E141" s="83" t="str">
        <f t="shared" si="10"/>
        <v/>
      </c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4"/>
      <c r="AS141" s="244"/>
      <c r="AT141" s="244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12">
        <v>133</v>
      </c>
      <c r="DC141" s="11" t="str">
        <f>IF(D141="","",COUNTIF(F141:DA141,Accueil!$AB$28)&amp;" / "&amp;COUNTIF($F$8:$DA$8,"&gt;0")-(COUNTIF(F141:DA141,Accueil!$AG$26)))</f>
        <v/>
      </c>
      <c r="DD141" s="110" t="str">
        <f>IF(D141="","",COUNTIF(F141:DA141,Accueil!$AB$26))</f>
        <v/>
      </c>
      <c r="DE141" s="110" t="str">
        <f>IF(D141="","",IF(COUNTIF($F$8:$DA$8,"&gt;=0")-(COUNTIF(G141:DB141,Accueil!$AG$26))&lt;0,0,COUNTIF($F$8:$DA$8,"&gt;=0")-(COUNTIF(G141:DB141,Accueil!$AG$26))))</f>
        <v/>
      </c>
      <c r="DF141" s="11" t="str">
        <f t="shared" si="11"/>
        <v/>
      </c>
      <c r="DG141" s="29" t="str">
        <f t="shared" si="12"/>
        <v/>
      </c>
      <c r="DH141" s="158">
        <f t="shared" si="13"/>
        <v>0</v>
      </c>
      <c r="DI141" s="158">
        <f>IF(ISERROR(VLOOKUP(F141,Accueil!$W$17:$W$22,1,0)),1,0)</f>
        <v>0</v>
      </c>
      <c r="DJ141" s="158">
        <f>IF(ISERROR(VLOOKUP(G141,Accueil!$W$17:$W$22,1,0)),1,0)</f>
        <v>0</v>
      </c>
      <c r="DK141" s="158">
        <f>IF(ISERROR(VLOOKUP(H141,Accueil!$W$17:$W$22,1,0)),1,0)</f>
        <v>0</v>
      </c>
      <c r="DL141" s="158">
        <f>IF(ISERROR(VLOOKUP(I141,Accueil!$W$17:$W$22,1,0)),1,0)</f>
        <v>0</v>
      </c>
      <c r="DM141" s="158">
        <f>IF(ISERROR(VLOOKUP(J141,Accueil!$W$17:$W$22,1,0)),1,0)</f>
        <v>0</v>
      </c>
      <c r="DN141" s="158">
        <f>IF(ISERROR(VLOOKUP(K141,Accueil!$W$17:$W$22,1,0)),1,0)</f>
        <v>0</v>
      </c>
      <c r="DO141" s="158">
        <f>IF(ISERROR(VLOOKUP(L141,Accueil!$W$17:$W$22,1,0)),1,0)</f>
        <v>0</v>
      </c>
      <c r="DP141" s="158">
        <f>IF(ISERROR(VLOOKUP(M141,Accueil!$W$17:$W$22,1,0)),1,0)</f>
        <v>0</v>
      </c>
      <c r="DQ141" s="158">
        <f>IF(ISERROR(VLOOKUP(N141,Accueil!$W$17:$W$22,1,0)),1,0)</f>
        <v>0</v>
      </c>
      <c r="DR141" s="158">
        <f>IF(ISERROR(VLOOKUP(O141,Accueil!$W$17:$W$22,1,0)),1,0)</f>
        <v>0</v>
      </c>
      <c r="DS141" s="158">
        <f>IF(ISERROR(VLOOKUP(P141,Accueil!$W$17:$W$22,1,0)),1,0)</f>
        <v>0</v>
      </c>
      <c r="DT141" s="158">
        <f>IF(ISERROR(VLOOKUP(Q141,Accueil!$W$17:$W$22,1,0)),1,0)</f>
        <v>0</v>
      </c>
      <c r="DU141" s="158">
        <f>IF(ISERROR(VLOOKUP(R141,Accueil!$W$17:$W$22,1,0)),1,0)</f>
        <v>0</v>
      </c>
      <c r="DV141" s="158">
        <f>IF(ISERROR(VLOOKUP(S141,Accueil!$W$17:$W$22,1,0)),1,0)</f>
        <v>0</v>
      </c>
      <c r="DW141" s="158">
        <f>IF(ISERROR(VLOOKUP(T141,Accueil!$W$17:$W$22,1,0)),1,0)</f>
        <v>0</v>
      </c>
      <c r="DX141" s="158">
        <f>IF(ISERROR(VLOOKUP(U141,Accueil!$W$17:$W$22,1,0)),1,0)</f>
        <v>0</v>
      </c>
      <c r="DY141" s="158">
        <f>IF(ISERROR(VLOOKUP(V141,Accueil!$W$17:$W$22,1,0)),1,0)</f>
        <v>0</v>
      </c>
      <c r="DZ141" s="158">
        <f>IF(ISERROR(VLOOKUP(W141,Accueil!$W$17:$W$22,1,0)),1,0)</f>
        <v>0</v>
      </c>
      <c r="EA141" s="158">
        <f>IF(ISERROR(VLOOKUP(X141,Accueil!$W$17:$W$22,1,0)),1,0)</f>
        <v>0</v>
      </c>
      <c r="EB141" s="158">
        <f>IF(ISERROR(VLOOKUP(Y141,Accueil!$W$17:$W$22,1,0)),1,0)</f>
        <v>0</v>
      </c>
      <c r="EC141" s="158">
        <f>IF(ISERROR(VLOOKUP(Z141,Accueil!$W$17:$W$22,1,0)),1,0)</f>
        <v>0</v>
      </c>
      <c r="ED141" s="158">
        <f>IF(ISERROR(VLOOKUP(AA141,Accueil!$W$17:$W$22,1,0)),1,0)</f>
        <v>0</v>
      </c>
      <c r="EE141" s="158">
        <f>IF(ISERROR(VLOOKUP(AB141,Accueil!$W$17:$W$22,1,0)),1,0)</f>
        <v>0</v>
      </c>
      <c r="EF141" s="158">
        <f>IF(ISERROR(VLOOKUP(AC141,Accueil!$W$17:$W$22,1,0)),1,0)</f>
        <v>0</v>
      </c>
      <c r="EG141" s="158">
        <f>IF(ISERROR(VLOOKUP(AD141,Accueil!$W$17:$W$22,1,0)),1,0)</f>
        <v>0</v>
      </c>
      <c r="EH141" s="158">
        <f>IF(ISERROR(VLOOKUP(AE141,Accueil!$W$17:$W$22,1,0)),1,0)</f>
        <v>0</v>
      </c>
      <c r="EI141" s="158">
        <f>IF(ISERROR(VLOOKUP(AF141,Accueil!$W$17:$W$22,1,0)),1,0)</f>
        <v>0</v>
      </c>
      <c r="EJ141" s="158">
        <f>IF(ISERROR(VLOOKUP(AG141,Accueil!$W$17:$W$22,1,0)),1,0)</f>
        <v>0</v>
      </c>
      <c r="EK141" s="158">
        <f>IF(ISERROR(VLOOKUP(AH141,Accueil!$W$17:$W$22,1,0)),1,0)</f>
        <v>0</v>
      </c>
      <c r="EL141" s="158">
        <f>IF(ISERROR(VLOOKUP(AI141,Accueil!$W$17:$W$22,1,0)),1,0)</f>
        <v>0</v>
      </c>
      <c r="EM141" s="158">
        <f>IF(ISERROR(VLOOKUP(AJ141,Accueil!$W$17:$W$22,1,0)),1,0)</f>
        <v>0</v>
      </c>
      <c r="EN141" s="158">
        <f>IF(ISERROR(VLOOKUP(AK141,Accueil!$W$17:$W$22,1,0)),1,0)</f>
        <v>0</v>
      </c>
      <c r="EO141" s="158">
        <f>IF(ISERROR(VLOOKUP(AL141,Accueil!$W$17:$W$22,1,0)),1,0)</f>
        <v>0</v>
      </c>
      <c r="EP141" s="158">
        <f>IF(ISERROR(VLOOKUP(AM141,Accueil!$W$17:$W$22,1,0)),1,0)</f>
        <v>0</v>
      </c>
      <c r="EQ141" s="158">
        <f>IF(ISERROR(VLOOKUP(AN141,Accueil!$W$17:$W$22,1,0)),1,0)</f>
        <v>0</v>
      </c>
      <c r="ER141" s="158">
        <f>IF(ISERROR(VLOOKUP(AO141,Accueil!$W$17:$W$22,1,0)),1,0)</f>
        <v>0</v>
      </c>
      <c r="ES141" s="158">
        <f>IF(ISERROR(VLOOKUP(AP141,Accueil!$W$17:$W$22,1,0)),1,0)</f>
        <v>0</v>
      </c>
      <c r="ET141" s="158">
        <f>IF(ISERROR(VLOOKUP(AQ141,Accueil!$W$17:$W$22,1,0)),1,0)</f>
        <v>0</v>
      </c>
      <c r="EU141" s="158">
        <f>IF(ISERROR(VLOOKUP(AR141,Accueil!$W$17:$W$22,1,0)),1,0)</f>
        <v>0</v>
      </c>
      <c r="EV141" s="158">
        <f>IF(ISERROR(VLOOKUP(AS141,Accueil!$W$17:$W$22,1,0)),1,0)</f>
        <v>0</v>
      </c>
      <c r="EW141" s="158">
        <f>IF(ISERROR(VLOOKUP(AT141,Accueil!$W$17:$W$22,1,0)),1,0)</f>
        <v>0</v>
      </c>
      <c r="EX141" s="158">
        <f>IF(ISERROR(VLOOKUP(AU141,Accueil!$W$17:$W$22,1,0)),1,0)</f>
        <v>0</v>
      </c>
      <c r="EY141" s="158">
        <f>IF(ISERROR(VLOOKUP(AV141,Accueil!$W$17:$W$22,1,0)),1,0)</f>
        <v>0</v>
      </c>
      <c r="EZ141" s="158">
        <f>IF(ISERROR(VLOOKUP(AW141,Accueil!$W$17:$W$22,1,0)),1,0)</f>
        <v>0</v>
      </c>
      <c r="FA141" s="158">
        <f>IF(ISERROR(VLOOKUP(AX141,Accueil!$W$17:$W$22,1,0)),1,0)</f>
        <v>0</v>
      </c>
      <c r="FB141" s="158">
        <f>IF(ISERROR(VLOOKUP(AY141,Accueil!$W$17:$W$22,1,0)),1,0)</f>
        <v>0</v>
      </c>
      <c r="FC141" s="158">
        <f>IF(ISERROR(VLOOKUP(AZ141,Accueil!$W$17:$W$22,1,0)),1,0)</f>
        <v>0</v>
      </c>
      <c r="FD141" s="158">
        <f>IF(ISERROR(VLOOKUP(BA141,Accueil!$W$17:$W$22,1,0)),1,0)</f>
        <v>0</v>
      </c>
      <c r="FE141" s="158">
        <f>IF(ISERROR(VLOOKUP(BB141,Accueil!$W$17:$W$22,1,0)),1,0)</f>
        <v>0</v>
      </c>
      <c r="FF141" s="158">
        <f>IF(ISERROR(VLOOKUP(BC141,Accueil!$W$17:$W$22,1,0)),1,0)</f>
        <v>0</v>
      </c>
      <c r="FG141" s="158">
        <f>IF(ISERROR(VLOOKUP(BD141,Accueil!$W$17:$W$22,1,0)),1,0)</f>
        <v>0</v>
      </c>
      <c r="FH141" s="158">
        <f>IF(ISERROR(VLOOKUP(BE141,Accueil!$W$17:$W$22,1,0)),1,0)</f>
        <v>0</v>
      </c>
      <c r="FI141" s="158">
        <f>IF(ISERROR(VLOOKUP(BF141,Accueil!$W$17:$W$22,1,0)),1,0)</f>
        <v>0</v>
      </c>
      <c r="FJ141" s="158">
        <f>IF(ISERROR(VLOOKUP(BG141,Accueil!$W$17:$W$22,1,0)),1,0)</f>
        <v>0</v>
      </c>
      <c r="FK141" s="158">
        <f>IF(ISERROR(VLOOKUP(BH141,Accueil!$W$17:$W$22,1,0)),1,0)</f>
        <v>0</v>
      </c>
      <c r="FL141" s="158">
        <f>IF(ISERROR(VLOOKUP(BI141,Accueil!$W$17:$W$22,1,0)),1,0)</f>
        <v>0</v>
      </c>
      <c r="FM141" s="158">
        <f>IF(ISERROR(VLOOKUP(BJ141,Accueil!$W$17:$W$22,1,0)),1,0)</f>
        <v>0</v>
      </c>
      <c r="FN141" s="158">
        <f>IF(ISERROR(VLOOKUP(BK141,Accueil!$W$17:$W$22,1,0)),1,0)</f>
        <v>0</v>
      </c>
      <c r="FO141" s="158">
        <f>IF(ISERROR(VLOOKUP(BL141,Accueil!$W$17:$W$22,1,0)),1,0)</f>
        <v>0</v>
      </c>
      <c r="FP141" s="158">
        <f>IF(ISERROR(VLOOKUP(BM141,Accueil!$W$17:$W$22,1,0)),1,0)</f>
        <v>0</v>
      </c>
      <c r="FQ141" s="158">
        <f>IF(ISERROR(VLOOKUP(BN141,Accueil!$W$17:$W$22,1,0)),1,0)</f>
        <v>0</v>
      </c>
      <c r="FR141" s="158">
        <f>IF(ISERROR(VLOOKUP(BO141,Accueil!$W$17:$W$22,1,0)),1,0)</f>
        <v>0</v>
      </c>
      <c r="FS141" s="158">
        <f>IF(ISERROR(VLOOKUP(BP141,Accueil!$W$17:$W$22,1,0)),1,0)</f>
        <v>0</v>
      </c>
      <c r="FT141" s="158">
        <f>IF(ISERROR(VLOOKUP(BQ141,Accueil!$W$17:$W$22,1,0)),1,0)</f>
        <v>0</v>
      </c>
      <c r="FU141" s="158">
        <f>IF(ISERROR(VLOOKUP(BR141,Accueil!$W$17:$W$22,1,0)),1,0)</f>
        <v>0</v>
      </c>
      <c r="FV141" s="158">
        <f>IF(ISERROR(VLOOKUP(BS141,Accueil!$W$17:$W$22,1,0)),1,0)</f>
        <v>0</v>
      </c>
      <c r="FW141" s="158">
        <f>IF(ISERROR(VLOOKUP(BT141,Accueil!$W$17:$W$22,1,0)),1,0)</f>
        <v>0</v>
      </c>
      <c r="FX141" s="158">
        <f>IF(ISERROR(VLOOKUP(BU141,Accueil!$W$17:$W$22,1,0)),1,0)</f>
        <v>0</v>
      </c>
      <c r="FY141" s="158">
        <f>IF(ISERROR(VLOOKUP(BV141,Accueil!$W$17:$W$22,1,0)),1,0)</f>
        <v>0</v>
      </c>
      <c r="FZ141" s="158">
        <f>IF(ISERROR(VLOOKUP(BW141,Accueil!$W$17:$W$22,1,0)),1,0)</f>
        <v>0</v>
      </c>
      <c r="GA141" s="158">
        <f>IF(ISERROR(VLOOKUP(BX141,Accueil!$W$17:$W$22,1,0)),1,0)</f>
        <v>0</v>
      </c>
      <c r="GB141" s="158">
        <f>IF(ISERROR(VLOOKUP(BY141,Accueil!$W$17:$W$22,1,0)),1,0)</f>
        <v>0</v>
      </c>
      <c r="GC141" s="158">
        <f>IF(ISERROR(VLOOKUP(BZ141,Accueil!$W$17:$W$22,1,0)),1,0)</f>
        <v>0</v>
      </c>
      <c r="GD141" s="158">
        <f>IF(ISERROR(VLOOKUP(CA141,Accueil!$W$17:$W$22,1,0)),1,0)</f>
        <v>0</v>
      </c>
      <c r="GE141" s="158">
        <f>IF(ISERROR(VLOOKUP(CB141,Accueil!$W$17:$W$22,1,0)),1,0)</f>
        <v>0</v>
      </c>
      <c r="GF141" s="158">
        <f>IF(ISERROR(VLOOKUP(CC141,Accueil!$W$17:$W$22,1,0)),1,0)</f>
        <v>0</v>
      </c>
      <c r="GG141" s="158">
        <f>IF(ISERROR(VLOOKUP(CD141,Accueil!$W$17:$W$22,1,0)),1,0)</f>
        <v>0</v>
      </c>
      <c r="GH141" s="158">
        <f>IF(ISERROR(VLOOKUP(CE141,Accueil!$W$17:$W$22,1,0)),1,0)</f>
        <v>0</v>
      </c>
      <c r="GI141" s="158">
        <f>IF(ISERROR(VLOOKUP(CF141,Accueil!$W$17:$W$22,1,0)),1,0)</f>
        <v>0</v>
      </c>
      <c r="GJ141" s="158">
        <f>IF(ISERROR(VLOOKUP(CG141,Accueil!$W$17:$W$22,1,0)),1,0)</f>
        <v>0</v>
      </c>
      <c r="GK141" s="158">
        <f>IF(ISERROR(VLOOKUP(CH141,Accueil!$W$17:$W$22,1,0)),1,0)</f>
        <v>0</v>
      </c>
      <c r="GL141" s="158">
        <f>IF(ISERROR(VLOOKUP(CI141,Accueil!$W$17:$W$22,1,0)),1,0)</f>
        <v>0</v>
      </c>
      <c r="GM141" s="158">
        <f>IF(ISERROR(VLOOKUP(CJ141,Accueil!$W$17:$W$22,1,0)),1,0)</f>
        <v>0</v>
      </c>
      <c r="GN141" s="158">
        <f>IF(ISERROR(VLOOKUP(CK141,Accueil!$W$17:$W$22,1,0)),1,0)</f>
        <v>0</v>
      </c>
      <c r="GO141" s="158">
        <f>IF(ISERROR(VLOOKUP(CL141,Accueil!$W$17:$W$22,1,0)),1,0)</f>
        <v>0</v>
      </c>
      <c r="GP141" s="158">
        <f>IF(ISERROR(VLOOKUP(CM141,Accueil!$W$17:$W$22,1,0)),1,0)</f>
        <v>0</v>
      </c>
      <c r="GQ141" s="158">
        <f>IF(ISERROR(VLOOKUP(CN141,Accueil!$W$17:$W$22,1,0)),1,0)</f>
        <v>0</v>
      </c>
      <c r="GR141" s="158">
        <f>IF(ISERROR(VLOOKUP(CO141,Accueil!$W$17:$W$22,1,0)),1,0)</f>
        <v>0</v>
      </c>
      <c r="GS141" s="158">
        <f>IF(ISERROR(VLOOKUP(CP141,Accueil!$W$17:$W$22,1,0)),1,0)</f>
        <v>0</v>
      </c>
      <c r="GT141" s="158">
        <f>IF(ISERROR(VLOOKUP(CQ141,Accueil!$W$17:$W$22,1,0)),1,0)</f>
        <v>0</v>
      </c>
      <c r="GU141" s="158">
        <f>IF(ISERROR(VLOOKUP(CR141,Accueil!$W$17:$W$22,1,0)),1,0)</f>
        <v>0</v>
      </c>
      <c r="GV141" s="158">
        <f>IF(ISERROR(VLOOKUP(CS141,Accueil!$W$17:$W$22,1,0)),1,0)</f>
        <v>0</v>
      </c>
      <c r="GW141" s="158">
        <f>IF(ISERROR(VLOOKUP(CT141,Accueil!$W$17:$W$22,1,0)),1,0)</f>
        <v>0</v>
      </c>
      <c r="GX141" s="158">
        <f>IF(ISERROR(VLOOKUP(CU141,Accueil!$W$17:$W$22,1,0)),1,0)</f>
        <v>0</v>
      </c>
      <c r="GY141" s="158">
        <f>IF(ISERROR(VLOOKUP(CV141,Accueil!$W$17:$W$22,1,0)),1,0)</f>
        <v>0</v>
      </c>
      <c r="GZ141" s="158">
        <f>IF(ISERROR(VLOOKUP(CW141,Accueil!$W$17:$W$22,1,0)),1,0)</f>
        <v>0</v>
      </c>
      <c r="HA141" s="158">
        <f>IF(ISERROR(VLOOKUP(CX141,Accueil!$W$17:$W$22,1,0)),1,0)</f>
        <v>0</v>
      </c>
      <c r="HB141" s="158">
        <f>IF(ISERROR(VLOOKUP(CY141,Accueil!$W$17:$W$22,1,0)),1,0)</f>
        <v>0</v>
      </c>
      <c r="HC141" s="158">
        <f>IF(ISERROR(VLOOKUP(CZ141,Accueil!$W$17:$W$22,1,0)),1,0)</f>
        <v>0</v>
      </c>
      <c r="HD141" s="158">
        <f>IF(ISERROR(VLOOKUP(DA141,Accueil!$W$17:$W$22,1,0)),1,0)</f>
        <v>0</v>
      </c>
    </row>
    <row r="142" spans="1:212" ht="12.75" customHeight="1">
      <c r="A142" s="360"/>
      <c r="B142" s="12">
        <v>134</v>
      </c>
      <c r="C142" s="26" t="str">
        <f>IF(Accueil!E146="","",Accueil!E146)</f>
        <v/>
      </c>
      <c r="D142" s="27" t="str">
        <f>IF(Accueil!F146="","",Accueil!F146)</f>
        <v/>
      </c>
      <c r="E142" s="83" t="str">
        <f t="shared" si="10"/>
        <v/>
      </c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12">
        <v>134</v>
      </c>
      <c r="DC142" s="11" t="str">
        <f>IF(D142="","",COUNTIF(F142:DA142,Accueil!$AB$28)&amp;" / "&amp;COUNTIF($F$8:$DA$8,"&gt;0")-(COUNTIF(F142:DA142,Accueil!$AG$26)))</f>
        <v/>
      </c>
      <c r="DD142" s="110" t="str">
        <f>IF(D142="","",COUNTIF(F142:DA142,Accueil!$AB$26))</f>
        <v/>
      </c>
      <c r="DE142" s="110" t="str">
        <f>IF(D142="","",IF(COUNTIF($F$8:$DA$8,"&gt;=0")-(COUNTIF(G142:DB142,Accueil!$AG$26))&lt;0,0,COUNTIF($F$8:$DA$8,"&gt;=0")-(COUNTIF(G142:DB142,Accueil!$AG$26))))</f>
        <v/>
      </c>
      <c r="DF142" s="11" t="str">
        <f t="shared" si="11"/>
        <v/>
      </c>
      <c r="DG142" s="29" t="str">
        <f t="shared" si="12"/>
        <v/>
      </c>
      <c r="DH142" s="158">
        <f t="shared" si="13"/>
        <v>0</v>
      </c>
      <c r="DI142" s="158">
        <f>IF(ISERROR(VLOOKUP(F142,Accueil!$W$17:$W$22,1,0)),1,0)</f>
        <v>0</v>
      </c>
      <c r="DJ142" s="158">
        <f>IF(ISERROR(VLOOKUP(G142,Accueil!$W$17:$W$22,1,0)),1,0)</f>
        <v>0</v>
      </c>
      <c r="DK142" s="158">
        <f>IF(ISERROR(VLOOKUP(H142,Accueil!$W$17:$W$22,1,0)),1,0)</f>
        <v>0</v>
      </c>
      <c r="DL142" s="158">
        <f>IF(ISERROR(VLOOKUP(I142,Accueil!$W$17:$W$22,1,0)),1,0)</f>
        <v>0</v>
      </c>
      <c r="DM142" s="158">
        <f>IF(ISERROR(VLOOKUP(J142,Accueil!$W$17:$W$22,1,0)),1,0)</f>
        <v>0</v>
      </c>
      <c r="DN142" s="158">
        <f>IF(ISERROR(VLOOKUP(K142,Accueil!$W$17:$W$22,1,0)),1,0)</f>
        <v>0</v>
      </c>
      <c r="DO142" s="158">
        <f>IF(ISERROR(VLOOKUP(L142,Accueil!$W$17:$W$22,1,0)),1,0)</f>
        <v>0</v>
      </c>
      <c r="DP142" s="158">
        <f>IF(ISERROR(VLOOKUP(M142,Accueil!$W$17:$W$22,1,0)),1,0)</f>
        <v>0</v>
      </c>
      <c r="DQ142" s="158">
        <f>IF(ISERROR(VLOOKUP(N142,Accueil!$W$17:$W$22,1,0)),1,0)</f>
        <v>0</v>
      </c>
      <c r="DR142" s="158">
        <f>IF(ISERROR(VLOOKUP(O142,Accueil!$W$17:$W$22,1,0)),1,0)</f>
        <v>0</v>
      </c>
      <c r="DS142" s="158">
        <f>IF(ISERROR(VLOOKUP(P142,Accueil!$W$17:$W$22,1,0)),1,0)</f>
        <v>0</v>
      </c>
      <c r="DT142" s="158">
        <f>IF(ISERROR(VLOOKUP(Q142,Accueil!$W$17:$W$22,1,0)),1,0)</f>
        <v>0</v>
      </c>
      <c r="DU142" s="158">
        <f>IF(ISERROR(VLOOKUP(R142,Accueil!$W$17:$W$22,1,0)),1,0)</f>
        <v>0</v>
      </c>
      <c r="DV142" s="158">
        <f>IF(ISERROR(VLOOKUP(S142,Accueil!$W$17:$W$22,1,0)),1,0)</f>
        <v>0</v>
      </c>
      <c r="DW142" s="158">
        <f>IF(ISERROR(VLOOKUP(T142,Accueil!$W$17:$W$22,1,0)),1,0)</f>
        <v>0</v>
      </c>
      <c r="DX142" s="158">
        <f>IF(ISERROR(VLOOKUP(U142,Accueil!$W$17:$W$22,1,0)),1,0)</f>
        <v>0</v>
      </c>
      <c r="DY142" s="158">
        <f>IF(ISERROR(VLOOKUP(V142,Accueil!$W$17:$W$22,1,0)),1,0)</f>
        <v>0</v>
      </c>
      <c r="DZ142" s="158">
        <f>IF(ISERROR(VLOOKUP(W142,Accueil!$W$17:$W$22,1,0)),1,0)</f>
        <v>0</v>
      </c>
      <c r="EA142" s="158">
        <f>IF(ISERROR(VLOOKUP(X142,Accueil!$W$17:$W$22,1,0)),1,0)</f>
        <v>0</v>
      </c>
      <c r="EB142" s="158">
        <f>IF(ISERROR(VLOOKUP(Y142,Accueil!$W$17:$W$22,1,0)),1,0)</f>
        <v>0</v>
      </c>
      <c r="EC142" s="158">
        <f>IF(ISERROR(VLOOKUP(Z142,Accueil!$W$17:$W$22,1,0)),1,0)</f>
        <v>0</v>
      </c>
      <c r="ED142" s="158">
        <f>IF(ISERROR(VLOOKUP(AA142,Accueil!$W$17:$W$22,1,0)),1,0)</f>
        <v>0</v>
      </c>
      <c r="EE142" s="158">
        <f>IF(ISERROR(VLOOKUP(AB142,Accueil!$W$17:$W$22,1,0)),1,0)</f>
        <v>0</v>
      </c>
      <c r="EF142" s="158">
        <f>IF(ISERROR(VLOOKUP(AC142,Accueil!$W$17:$W$22,1,0)),1,0)</f>
        <v>0</v>
      </c>
      <c r="EG142" s="158">
        <f>IF(ISERROR(VLOOKUP(AD142,Accueil!$W$17:$W$22,1,0)),1,0)</f>
        <v>0</v>
      </c>
      <c r="EH142" s="158">
        <f>IF(ISERROR(VLOOKUP(AE142,Accueil!$W$17:$W$22,1,0)),1,0)</f>
        <v>0</v>
      </c>
      <c r="EI142" s="158">
        <f>IF(ISERROR(VLOOKUP(AF142,Accueil!$W$17:$W$22,1,0)),1,0)</f>
        <v>0</v>
      </c>
      <c r="EJ142" s="158">
        <f>IF(ISERROR(VLOOKUP(AG142,Accueil!$W$17:$W$22,1,0)),1,0)</f>
        <v>0</v>
      </c>
      <c r="EK142" s="158">
        <f>IF(ISERROR(VLOOKUP(AH142,Accueil!$W$17:$W$22,1,0)),1,0)</f>
        <v>0</v>
      </c>
      <c r="EL142" s="158">
        <f>IF(ISERROR(VLOOKUP(AI142,Accueil!$W$17:$W$22,1,0)),1,0)</f>
        <v>0</v>
      </c>
      <c r="EM142" s="158">
        <f>IF(ISERROR(VLOOKUP(AJ142,Accueil!$W$17:$W$22,1,0)),1,0)</f>
        <v>0</v>
      </c>
      <c r="EN142" s="158">
        <f>IF(ISERROR(VLOOKUP(AK142,Accueil!$W$17:$W$22,1,0)),1,0)</f>
        <v>0</v>
      </c>
      <c r="EO142" s="158">
        <f>IF(ISERROR(VLOOKUP(AL142,Accueil!$W$17:$W$22,1,0)),1,0)</f>
        <v>0</v>
      </c>
      <c r="EP142" s="158">
        <f>IF(ISERROR(VLOOKUP(AM142,Accueil!$W$17:$W$22,1,0)),1,0)</f>
        <v>0</v>
      </c>
      <c r="EQ142" s="158">
        <f>IF(ISERROR(VLOOKUP(AN142,Accueil!$W$17:$W$22,1,0)),1,0)</f>
        <v>0</v>
      </c>
      <c r="ER142" s="158">
        <f>IF(ISERROR(VLOOKUP(AO142,Accueil!$W$17:$W$22,1,0)),1,0)</f>
        <v>0</v>
      </c>
      <c r="ES142" s="158">
        <f>IF(ISERROR(VLOOKUP(AP142,Accueil!$W$17:$W$22,1,0)),1,0)</f>
        <v>0</v>
      </c>
      <c r="ET142" s="158">
        <f>IF(ISERROR(VLOOKUP(AQ142,Accueil!$W$17:$W$22,1,0)),1,0)</f>
        <v>0</v>
      </c>
      <c r="EU142" s="158">
        <f>IF(ISERROR(VLOOKUP(AR142,Accueil!$W$17:$W$22,1,0)),1,0)</f>
        <v>0</v>
      </c>
      <c r="EV142" s="158">
        <f>IF(ISERROR(VLOOKUP(AS142,Accueil!$W$17:$W$22,1,0)),1,0)</f>
        <v>0</v>
      </c>
      <c r="EW142" s="158">
        <f>IF(ISERROR(VLOOKUP(AT142,Accueil!$W$17:$W$22,1,0)),1,0)</f>
        <v>0</v>
      </c>
      <c r="EX142" s="158">
        <f>IF(ISERROR(VLOOKUP(AU142,Accueil!$W$17:$W$22,1,0)),1,0)</f>
        <v>0</v>
      </c>
      <c r="EY142" s="158">
        <f>IF(ISERROR(VLOOKUP(AV142,Accueil!$W$17:$W$22,1,0)),1,0)</f>
        <v>0</v>
      </c>
      <c r="EZ142" s="158">
        <f>IF(ISERROR(VLOOKUP(AW142,Accueil!$W$17:$W$22,1,0)),1,0)</f>
        <v>0</v>
      </c>
      <c r="FA142" s="158">
        <f>IF(ISERROR(VLOOKUP(AX142,Accueil!$W$17:$W$22,1,0)),1,0)</f>
        <v>0</v>
      </c>
      <c r="FB142" s="158">
        <f>IF(ISERROR(VLOOKUP(AY142,Accueil!$W$17:$W$22,1,0)),1,0)</f>
        <v>0</v>
      </c>
      <c r="FC142" s="158">
        <f>IF(ISERROR(VLOOKUP(AZ142,Accueil!$W$17:$W$22,1,0)),1,0)</f>
        <v>0</v>
      </c>
      <c r="FD142" s="158">
        <f>IF(ISERROR(VLOOKUP(BA142,Accueil!$W$17:$W$22,1,0)),1,0)</f>
        <v>0</v>
      </c>
      <c r="FE142" s="158">
        <f>IF(ISERROR(VLOOKUP(BB142,Accueil!$W$17:$W$22,1,0)),1,0)</f>
        <v>0</v>
      </c>
      <c r="FF142" s="158">
        <f>IF(ISERROR(VLOOKUP(BC142,Accueil!$W$17:$W$22,1,0)),1,0)</f>
        <v>0</v>
      </c>
      <c r="FG142" s="158">
        <f>IF(ISERROR(VLOOKUP(BD142,Accueil!$W$17:$W$22,1,0)),1,0)</f>
        <v>0</v>
      </c>
      <c r="FH142" s="158">
        <f>IF(ISERROR(VLOOKUP(BE142,Accueil!$W$17:$W$22,1,0)),1,0)</f>
        <v>0</v>
      </c>
      <c r="FI142" s="158">
        <f>IF(ISERROR(VLOOKUP(BF142,Accueil!$W$17:$W$22,1,0)),1,0)</f>
        <v>0</v>
      </c>
      <c r="FJ142" s="158">
        <f>IF(ISERROR(VLOOKUP(BG142,Accueil!$W$17:$W$22,1,0)),1,0)</f>
        <v>0</v>
      </c>
      <c r="FK142" s="158">
        <f>IF(ISERROR(VLOOKUP(BH142,Accueil!$W$17:$W$22,1,0)),1,0)</f>
        <v>0</v>
      </c>
      <c r="FL142" s="158">
        <f>IF(ISERROR(VLOOKUP(BI142,Accueil!$W$17:$W$22,1,0)),1,0)</f>
        <v>0</v>
      </c>
      <c r="FM142" s="158">
        <f>IF(ISERROR(VLOOKUP(BJ142,Accueil!$W$17:$W$22,1,0)),1,0)</f>
        <v>0</v>
      </c>
      <c r="FN142" s="158">
        <f>IF(ISERROR(VLOOKUP(BK142,Accueil!$W$17:$W$22,1,0)),1,0)</f>
        <v>0</v>
      </c>
      <c r="FO142" s="158">
        <f>IF(ISERROR(VLOOKUP(BL142,Accueil!$W$17:$W$22,1,0)),1,0)</f>
        <v>0</v>
      </c>
      <c r="FP142" s="158">
        <f>IF(ISERROR(VLOOKUP(BM142,Accueil!$W$17:$W$22,1,0)),1,0)</f>
        <v>0</v>
      </c>
      <c r="FQ142" s="158">
        <f>IF(ISERROR(VLOOKUP(BN142,Accueil!$W$17:$W$22,1,0)),1,0)</f>
        <v>0</v>
      </c>
      <c r="FR142" s="158">
        <f>IF(ISERROR(VLOOKUP(BO142,Accueil!$W$17:$W$22,1,0)),1,0)</f>
        <v>0</v>
      </c>
      <c r="FS142" s="158">
        <f>IF(ISERROR(VLOOKUP(BP142,Accueil!$W$17:$W$22,1,0)),1,0)</f>
        <v>0</v>
      </c>
      <c r="FT142" s="158">
        <f>IF(ISERROR(VLOOKUP(BQ142,Accueil!$W$17:$W$22,1,0)),1,0)</f>
        <v>0</v>
      </c>
      <c r="FU142" s="158">
        <f>IF(ISERROR(VLOOKUP(BR142,Accueil!$W$17:$W$22,1,0)),1,0)</f>
        <v>0</v>
      </c>
      <c r="FV142" s="158">
        <f>IF(ISERROR(VLOOKUP(BS142,Accueil!$W$17:$W$22,1,0)),1,0)</f>
        <v>0</v>
      </c>
      <c r="FW142" s="158">
        <f>IF(ISERROR(VLOOKUP(BT142,Accueil!$W$17:$W$22,1,0)),1,0)</f>
        <v>0</v>
      </c>
      <c r="FX142" s="158">
        <f>IF(ISERROR(VLOOKUP(BU142,Accueil!$W$17:$W$22,1,0)),1,0)</f>
        <v>0</v>
      </c>
      <c r="FY142" s="158">
        <f>IF(ISERROR(VLOOKUP(BV142,Accueil!$W$17:$W$22,1,0)),1,0)</f>
        <v>0</v>
      </c>
      <c r="FZ142" s="158">
        <f>IF(ISERROR(VLOOKUP(BW142,Accueil!$W$17:$W$22,1,0)),1,0)</f>
        <v>0</v>
      </c>
      <c r="GA142" s="158">
        <f>IF(ISERROR(VLOOKUP(BX142,Accueil!$W$17:$W$22,1,0)),1,0)</f>
        <v>0</v>
      </c>
      <c r="GB142" s="158">
        <f>IF(ISERROR(VLOOKUP(BY142,Accueil!$W$17:$W$22,1,0)),1,0)</f>
        <v>0</v>
      </c>
      <c r="GC142" s="158">
        <f>IF(ISERROR(VLOOKUP(BZ142,Accueil!$W$17:$W$22,1,0)),1,0)</f>
        <v>0</v>
      </c>
      <c r="GD142" s="158">
        <f>IF(ISERROR(VLOOKUP(CA142,Accueil!$W$17:$W$22,1,0)),1,0)</f>
        <v>0</v>
      </c>
      <c r="GE142" s="158">
        <f>IF(ISERROR(VLOOKUP(CB142,Accueil!$W$17:$W$22,1,0)),1,0)</f>
        <v>0</v>
      </c>
      <c r="GF142" s="158">
        <f>IF(ISERROR(VLOOKUP(CC142,Accueil!$W$17:$W$22,1,0)),1,0)</f>
        <v>0</v>
      </c>
      <c r="GG142" s="158">
        <f>IF(ISERROR(VLOOKUP(CD142,Accueil!$W$17:$W$22,1,0)),1,0)</f>
        <v>0</v>
      </c>
      <c r="GH142" s="158">
        <f>IF(ISERROR(VLOOKUP(CE142,Accueil!$W$17:$W$22,1,0)),1,0)</f>
        <v>0</v>
      </c>
      <c r="GI142" s="158">
        <f>IF(ISERROR(VLOOKUP(CF142,Accueil!$W$17:$W$22,1,0)),1,0)</f>
        <v>0</v>
      </c>
      <c r="GJ142" s="158">
        <f>IF(ISERROR(VLOOKUP(CG142,Accueil!$W$17:$W$22,1,0)),1,0)</f>
        <v>0</v>
      </c>
      <c r="GK142" s="158">
        <f>IF(ISERROR(VLOOKUP(CH142,Accueil!$W$17:$W$22,1,0)),1,0)</f>
        <v>0</v>
      </c>
      <c r="GL142" s="158">
        <f>IF(ISERROR(VLOOKUP(CI142,Accueil!$W$17:$W$22,1,0)),1,0)</f>
        <v>0</v>
      </c>
      <c r="GM142" s="158">
        <f>IF(ISERROR(VLOOKUP(CJ142,Accueil!$W$17:$W$22,1,0)),1,0)</f>
        <v>0</v>
      </c>
      <c r="GN142" s="158">
        <f>IF(ISERROR(VLOOKUP(CK142,Accueil!$W$17:$W$22,1,0)),1,0)</f>
        <v>0</v>
      </c>
      <c r="GO142" s="158">
        <f>IF(ISERROR(VLOOKUP(CL142,Accueil!$W$17:$W$22,1,0)),1,0)</f>
        <v>0</v>
      </c>
      <c r="GP142" s="158">
        <f>IF(ISERROR(VLOOKUP(CM142,Accueil!$W$17:$W$22,1,0)),1,0)</f>
        <v>0</v>
      </c>
      <c r="GQ142" s="158">
        <f>IF(ISERROR(VLOOKUP(CN142,Accueil!$W$17:$W$22,1,0)),1,0)</f>
        <v>0</v>
      </c>
      <c r="GR142" s="158">
        <f>IF(ISERROR(VLOOKUP(CO142,Accueil!$W$17:$W$22,1,0)),1,0)</f>
        <v>0</v>
      </c>
      <c r="GS142" s="158">
        <f>IF(ISERROR(VLOOKUP(CP142,Accueil!$W$17:$W$22,1,0)),1,0)</f>
        <v>0</v>
      </c>
      <c r="GT142" s="158">
        <f>IF(ISERROR(VLOOKUP(CQ142,Accueil!$W$17:$W$22,1,0)),1,0)</f>
        <v>0</v>
      </c>
      <c r="GU142" s="158">
        <f>IF(ISERROR(VLOOKUP(CR142,Accueil!$W$17:$W$22,1,0)),1,0)</f>
        <v>0</v>
      </c>
      <c r="GV142" s="158">
        <f>IF(ISERROR(VLOOKUP(CS142,Accueil!$W$17:$W$22,1,0)),1,0)</f>
        <v>0</v>
      </c>
      <c r="GW142" s="158">
        <f>IF(ISERROR(VLOOKUP(CT142,Accueil!$W$17:$W$22,1,0)),1,0)</f>
        <v>0</v>
      </c>
      <c r="GX142" s="158">
        <f>IF(ISERROR(VLOOKUP(CU142,Accueil!$W$17:$W$22,1,0)),1,0)</f>
        <v>0</v>
      </c>
      <c r="GY142" s="158">
        <f>IF(ISERROR(VLOOKUP(CV142,Accueil!$W$17:$W$22,1,0)),1,0)</f>
        <v>0</v>
      </c>
      <c r="GZ142" s="158">
        <f>IF(ISERROR(VLOOKUP(CW142,Accueil!$W$17:$W$22,1,0)),1,0)</f>
        <v>0</v>
      </c>
      <c r="HA142" s="158">
        <f>IF(ISERROR(VLOOKUP(CX142,Accueil!$W$17:$W$22,1,0)),1,0)</f>
        <v>0</v>
      </c>
      <c r="HB142" s="158">
        <f>IF(ISERROR(VLOOKUP(CY142,Accueil!$W$17:$W$22,1,0)),1,0)</f>
        <v>0</v>
      </c>
      <c r="HC142" s="158">
        <f>IF(ISERROR(VLOOKUP(CZ142,Accueil!$W$17:$W$22,1,0)),1,0)</f>
        <v>0</v>
      </c>
      <c r="HD142" s="158">
        <f>IF(ISERROR(VLOOKUP(DA142,Accueil!$W$17:$W$22,1,0)),1,0)</f>
        <v>0</v>
      </c>
    </row>
    <row r="143" spans="1:212" ht="12.75" customHeight="1">
      <c r="A143" s="360"/>
      <c r="B143" s="12">
        <v>135</v>
      </c>
      <c r="C143" s="26" t="str">
        <f>IF(Accueil!E147="","",Accueil!E147)</f>
        <v/>
      </c>
      <c r="D143" s="27" t="str">
        <f>IF(Accueil!F147="","",Accueil!F147)</f>
        <v/>
      </c>
      <c r="E143" s="83" t="str">
        <f t="shared" si="10"/>
        <v/>
      </c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4"/>
      <c r="AS143" s="244"/>
      <c r="AT143" s="244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12">
        <v>135</v>
      </c>
      <c r="DC143" s="11" t="str">
        <f>IF(D143="","",COUNTIF(F143:DA143,Accueil!$AB$28)&amp;" / "&amp;COUNTIF($F$8:$DA$8,"&gt;0")-(COUNTIF(F143:DA143,Accueil!$AG$26)))</f>
        <v/>
      </c>
      <c r="DD143" s="110" t="str">
        <f>IF(D143="","",COUNTIF(F143:DA143,Accueil!$AB$26))</f>
        <v/>
      </c>
      <c r="DE143" s="110" t="str">
        <f>IF(D143="","",IF(COUNTIF($F$8:$DA$8,"&gt;=0")-(COUNTIF(G143:DB143,Accueil!$AG$26))&lt;0,0,COUNTIF($F$8:$DA$8,"&gt;=0")-(COUNTIF(G143:DB143,Accueil!$AG$26))))</f>
        <v/>
      </c>
      <c r="DF143" s="11" t="str">
        <f t="shared" si="11"/>
        <v/>
      </c>
      <c r="DG143" s="29" t="str">
        <f t="shared" si="12"/>
        <v/>
      </c>
      <c r="DH143" s="158">
        <f t="shared" si="13"/>
        <v>0</v>
      </c>
      <c r="DI143" s="158">
        <f>IF(ISERROR(VLOOKUP(F143,Accueil!$W$17:$W$22,1,0)),1,0)</f>
        <v>0</v>
      </c>
      <c r="DJ143" s="158">
        <f>IF(ISERROR(VLOOKUP(G143,Accueil!$W$17:$W$22,1,0)),1,0)</f>
        <v>0</v>
      </c>
      <c r="DK143" s="158">
        <f>IF(ISERROR(VLOOKUP(H143,Accueil!$W$17:$W$22,1,0)),1,0)</f>
        <v>0</v>
      </c>
      <c r="DL143" s="158">
        <f>IF(ISERROR(VLOOKUP(I143,Accueil!$W$17:$W$22,1,0)),1,0)</f>
        <v>0</v>
      </c>
      <c r="DM143" s="158">
        <f>IF(ISERROR(VLOOKUP(J143,Accueil!$W$17:$W$22,1,0)),1,0)</f>
        <v>0</v>
      </c>
      <c r="DN143" s="158">
        <f>IF(ISERROR(VLOOKUP(K143,Accueil!$W$17:$W$22,1,0)),1,0)</f>
        <v>0</v>
      </c>
      <c r="DO143" s="158">
        <f>IF(ISERROR(VLOOKUP(L143,Accueil!$W$17:$W$22,1,0)),1,0)</f>
        <v>0</v>
      </c>
      <c r="DP143" s="158">
        <f>IF(ISERROR(VLOOKUP(M143,Accueil!$W$17:$W$22,1,0)),1,0)</f>
        <v>0</v>
      </c>
      <c r="DQ143" s="158">
        <f>IF(ISERROR(VLOOKUP(N143,Accueil!$W$17:$W$22,1,0)),1,0)</f>
        <v>0</v>
      </c>
      <c r="DR143" s="158">
        <f>IF(ISERROR(VLOOKUP(O143,Accueil!$W$17:$W$22,1,0)),1,0)</f>
        <v>0</v>
      </c>
      <c r="DS143" s="158">
        <f>IF(ISERROR(VLOOKUP(P143,Accueil!$W$17:$W$22,1,0)),1,0)</f>
        <v>0</v>
      </c>
      <c r="DT143" s="158">
        <f>IF(ISERROR(VLOOKUP(Q143,Accueil!$W$17:$W$22,1,0)),1,0)</f>
        <v>0</v>
      </c>
      <c r="DU143" s="158">
        <f>IF(ISERROR(VLOOKUP(R143,Accueil!$W$17:$W$22,1,0)),1,0)</f>
        <v>0</v>
      </c>
      <c r="DV143" s="158">
        <f>IF(ISERROR(VLOOKUP(S143,Accueil!$W$17:$W$22,1,0)),1,0)</f>
        <v>0</v>
      </c>
      <c r="DW143" s="158">
        <f>IF(ISERROR(VLOOKUP(T143,Accueil!$W$17:$W$22,1,0)),1,0)</f>
        <v>0</v>
      </c>
      <c r="DX143" s="158">
        <f>IF(ISERROR(VLOOKUP(U143,Accueil!$W$17:$W$22,1,0)),1,0)</f>
        <v>0</v>
      </c>
      <c r="DY143" s="158">
        <f>IF(ISERROR(VLOOKUP(V143,Accueil!$W$17:$W$22,1,0)),1,0)</f>
        <v>0</v>
      </c>
      <c r="DZ143" s="158">
        <f>IF(ISERROR(VLOOKUP(W143,Accueil!$W$17:$W$22,1,0)),1,0)</f>
        <v>0</v>
      </c>
      <c r="EA143" s="158">
        <f>IF(ISERROR(VLOOKUP(X143,Accueil!$W$17:$W$22,1,0)),1,0)</f>
        <v>0</v>
      </c>
      <c r="EB143" s="158">
        <f>IF(ISERROR(VLOOKUP(Y143,Accueil!$W$17:$W$22,1,0)),1,0)</f>
        <v>0</v>
      </c>
      <c r="EC143" s="158">
        <f>IF(ISERROR(VLOOKUP(Z143,Accueil!$W$17:$W$22,1,0)),1,0)</f>
        <v>0</v>
      </c>
      <c r="ED143" s="158">
        <f>IF(ISERROR(VLOOKUP(AA143,Accueil!$W$17:$W$22,1,0)),1,0)</f>
        <v>0</v>
      </c>
      <c r="EE143" s="158">
        <f>IF(ISERROR(VLOOKUP(AB143,Accueil!$W$17:$W$22,1,0)),1,0)</f>
        <v>0</v>
      </c>
      <c r="EF143" s="158">
        <f>IF(ISERROR(VLOOKUP(AC143,Accueil!$W$17:$W$22,1,0)),1,0)</f>
        <v>0</v>
      </c>
      <c r="EG143" s="158">
        <f>IF(ISERROR(VLOOKUP(AD143,Accueil!$W$17:$W$22,1,0)),1,0)</f>
        <v>0</v>
      </c>
      <c r="EH143" s="158">
        <f>IF(ISERROR(VLOOKUP(AE143,Accueil!$W$17:$W$22,1,0)),1,0)</f>
        <v>0</v>
      </c>
      <c r="EI143" s="158">
        <f>IF(ISERROR(VLOOKUP(AF143,Accueil!$W$17:$W$22,1,0)),1,0)</f>
        <v>0</v>
      </c>
      <c r="EJ143" s="158">
        <f>IF(ISERROR(VLOOKUP(AG143,Accueil!$W$17:$W$22,1,0)),1,0)</f>
        <v>0</v>
      </c>
      <c r="EK143" s="158">
        <f>IF(ISERROR(VLOOKUP(AH143,Accueil!$W$17:$W$22,1,0)),1,0)</f>
        <v>0</v>
      </c>
      <c r="EL143" s="158">
        <f>IF(ISERROR(VLOOKUP(AI143,Accueil!$W$17:$W$22,1,0)),1,0)</f>
        <v>0</v>
      </c>
      <c r="EM143" s="158">
        <f>IF(ISERROR(VLOOKUP(AJ143,Accueil!$W$17:$W$22,1,0)),1,0)</f>
        <v>0</v>
      </c>
      <c r="EN143" s="158">
        <f>IF(ISERROR(VLOOKUP(AK143,Accueil!$W$17:$W$22,1,0)),1,0)</f>
        <v>0</v>
      </c>
      <c r="EO143" s="158">
        <f>IF(ISERROR(VLOOKUP(AL143,Accueil!$W$17:$W$22,1,0)),1,0)</f>
        <v>0</v>
      </c>
      <c r="EP143" s="158">
        <f>IF(ISERROR(VLOOKUP(AM143,Accueil!$W$17:$W$22,1,0)),1,0)</f>
        <v>0</v>
      </c>
      <c r="EQ143" s="158">
        <f>IF(ISERROR(VLOOKUP(AN143,Accueil!$W$17:$W$22,1,0)),1,0)</f>
        <v>0</v>
      </c>
      <c r="ER143" s="158">
        <f>IF(ISERROR(VLOOKUP(AO143,Accueil!$W$17:$W$22,1,0)),1,0)</f>
        <v>0</v>
      </c>
      <c r="ES143" s="158">
        <f>IF(ISERROR(VLOOKUP(AP143,Accueil!$W$17:$W$22,1,0)),1,0)</f>
        <v>0</v>
      </c>
      <c r="ET143" s="158">
        <f>IF(ISERROR(VLOOKUP(AQ143,Accueil!$W$17:$W$22,1,0)),1,0)</f>
        <v>0</v>
      </c>
      <c r="EU143" s="158">
        <f>IF(ISERROR(VLOOKUP(AR143,Accueil!$W$17:$W$22,1,0)),1,0)</f>
        <v>0</v>
      </c>
      <c r="EV143" s="158">
        <f>IF(ISERROR(VLOOKUP(AS143,Accueil!$W$17:$W$22,1,0)),1,0)</f>
        <v>0</v>
      </c>
      <c r="EW143" s="158">
        <f>IF(ISERROR(VLOOKUP(AT143,Accueil!$W$17:$W$22,1,0)),1,0)</f>
        <v>0</v>
      </c>
      <c r="EX143" s="158">
        <f>IF(ISERROR(VLOOKUP(AU143,Accueil!$W$17:$W$22,1,0)),1,0)</f>
        <v>0</v>
      </c>
      <c r="EY143" s="158">
        <f>IF(ISERROR(VLOOKUP(AV143,Accueil!$W$17:$W$22,1,0)),1,0)</f>
        <v>0</v>
      </c>
      <c r="EZ143" s="158">
        <f>IF(ISERROR(VLOOKUP(AW143,Accueil!$W$17:$W$22,1,0)),1,0)</f>
        <v>0</v>
      </c>
      <c r="FA143" s="158">
        <f>IF(ISERROR(VLOOKUP(AX143,Accueil!$W$17:$W$22,1,0)),1,0)</f>
        <v>0</v>
      </c>
      <c r="FB143" s="158">
        <f>IF(ISERROR(VLOOKUP(AY143,Accueil!$W$17:$W$22,1,0)),1,0)</f>
        <v>0</v>
      </c>
      <c r="FC143" s="158">
        <f>IF(ISERROR(VLOOKUP(AZ143,Accueil!$W$17:$W$22,1,0)),1,0)</f>
        <v>0</v>
      </c>
      <c r="FD143" s="158">
        <f>IF(ISERROR(VLOOKUP(BA143,Accueil!$W$17:$W$22,1,0)),1,0)</f>
        <v>0</v>
      </c>
      <c r="FE143" s="158">
        <f>IF(ISERROR(VLOOKUP(BB143,Accueil!$W$17:$W$22,1,0)),1,0)</f>
        <v>0</v>
      </c>
      <c r="FF143" s="158">
        <f>IF(ISERROR(VLOOKUP(BC143,Accueil!$W$17:$W$22,1,0)),1,0)</f>
        <v>0</v>
      </c>
      <c r="FG143" s="158">
        <f>IF(ISERROR(VLOOKUP(BD143,Accueil!$W$17:$W$22,1,0)),1,0)</f>
        <v>0</v>
      </c>
      <c r="FH143" s="158">
        <f>IF(ISERROR(VLOOKUP(BE143,Accueil!$W$17:$W$22,1,0)),1,0)</f>
        <v>0</v>
      </c>
      <c r="FI143" s="158">
        <f>IF(ISERROR(VLOOKUP(BF143,Accueil!$W$17:$W$22,1,0)),1,0)</f>
        <v>0</v>
      </c>
      <c r="FJ143" s="158">
        <f>IF(ISERROR(VLOOKUP(BG143,Accueil!$W$17:$W$22,1,0)),1,0)</f>
        <v>0</v>
      </c>
      <c r="FK143" s="158">
        <f>IF(ISERROR(VLOOKUP(BH143,Accueil!$W$17:$W$22,1,0)),1,0)</f>
        <v>0</v>
      </c>
      <c r="FL143" s="158">
        <f>IF(ISERROR(VLOOKUP(BI143,Accueil!$W$17:$W$22,1,0)),1,0)</f>
        <v>0</v>
      </c>
      <c r="FM143" s="158">
        <f>IF(ISERROR(VLOOKUP(BJ143,Accueil!$W$17:$W$22,1,0)),1,0)</f>
        <v>0</v>
      </c>
      <c r="FN143" s="158">
        <f>IF(ISERROR(VLOOKUP(BK143,Accueil!$W$17:$W$22,1,0)),1,0)</f>
        <v>0</v>
      </c>
      <c r="FO143" s="158">
        <f>IF(ISERROR(VLOOKUP(BL143,Accueil!$W$17:$W$22,1,0)),1,0)</f>
        <v>0</v>
      </c>
      <c r="FP143" s="158">
        <f>IF(ISERROR(VLOOKUP(BM143,Accueil!$W$17:$W$22,1,0)),1,0)</f>
        <v>0</v>
      </c>
      <c r="FQ143" s="158">
        <f>IF(ISERROR(VLOOKUP(BN143,Accueil!$W$17:$W$22,1,0)),1,0)</f>
        <v>0</v>
      </c>
      <c r="FR143" s="158">
        <f>IF(ISERROR(VLOOKUP(BO143,Accueil!$W$17:$W$22,1,0)),1,0)</f>
        <v>0</v>
      </c>
      <c r="FS143" s="158">
        <f>IF(ISERROR(VLOOKUP(BP143,Accueil!$W$17:$W$22,1,0)),1,0)</f>
        <v>0</v>
      </c>
      <c r="FT143" s="158">
        <f>IF(ISERROR(VLOOKUP(BQ143,Accueil!$W$17:$W$22,1,0)),1,0)</f>
        <v>0</v>
      </c>
      <c r="FU143" s="158">
        <f>IF(ISERROR(VLOOKUP(BR143,Accueil!$W$17:$W$22,1,0)),1,0)</f>
        <v>0</v>
      </c>
      <c r="FV143" s="158">
        <f>IF(ISERROR(VLOOKUP(BS143,Accueil!$W$17:$W$22,1,0)),1,0)</f>
        <v>0</v>
      </c>
      <c r="FW143" s="158">
        <f>IF(ISERROR(VLOOKUP(BT143,Accueil!$W$17:$W$22,1,0)),1,0)</f>
        <v>0</v>
      </c>
      <c r="FX143" s="158">
        <f>IF(ISERROR(VLOOKUP(BU143,Accueil!$W$17:$W$22,1,0)),1,0)</f>
        <v>0</v>
      </c>
      <c r="FY143" s="158">
        <f>IF(ISERROR(VLOOKUP(BV143,Accueil!$W$17:$W$22,1,0)),1,0)</f>
        <v>0</v>
      </c>
      <c r="FZ143" s="158">
        <f>IF(ISERROR(VLOOKUP(BW143,Accueil!$W$17:$W$22,1,0)),1,0)</f>
        <v>0</v>
      </c>
      <c r="GA143" s="158">
        <f>IF(ISERROR(VLOOKUP(BX143,Accueil!$W$17:$W$22,1,0)),1,0)</f>
        <v>0</v>
      </c>
      <c r="GB143" s="158">
        <f>IF(ISERROR(VLOOKUP(BY143,Accueil!$W$17:$W$22,1,0)),1,0)</f>
        <v>0</v>
      </c>
      <c r="GC143" s="158">
        <f>IF(ISERROR(VLOOKUP(BZ143,Accueil!$W$17:$W$22,1,0)),1,0)</f>
        <v>0</v>
      </c>
      <c r="GD143" s="158">
        <f>IF(ISERROR(VLOOKUP(CA143,Accueil!$W$17:$W$22,1,0)),1,0)</f>
        <v>0</v>
      </c>
      <c r="GE143" s="158">
        <f>IF(ISERROR(VLOOKUP(CB143,Accueil!$W$17:$W$22,1,0)),1,0)</f>
        <v>0</v>
      </c>
      <c r="GF143" s="158">
        <f>IF(ISERROR(VLOOKUP(CC143,Accueil!$W$17:$W$22,1,0)),1,0)</f>
        <v>0</v>
      </c>
      <c r="GG143" s="158">
        <f>IF(ISERROR(VLOOKUP(CD143,Accueil!$W$17:$W$22,1,0)),1,0)</f>
        <v>0</v>
      </c>
      <c r="GH143" s="158">
        <f>IF(ISERROR(VLOOKUP(CE143,Accueil!$W$17:$W$22,1,0)),1,0)</f>
        <v>0</v>
      </c>
      <c r="GI143" s="158">
        <f>IF(ISERROR(VLOOKUP(CF143,Accueil!$W$17:$W$22,1,0)),1,0)</f>
        <v>0</v>
      </c>
      <c r="GJ143" s="158">
        <f>IF(ISERROR(VLOOKUP(CG143,Accueil!$W$17:$W$22,1,0)),1,0)</f>
        <v>0</v>
      </c>
      <c r="GK143" s="158">
        <f>IF(ISERROR(VLOOKUP(CH143,Accueil!$W$17:$W$22,1,0)),1,0)</f>
        <v>0</v>
      </c>
      <c r="GL143" s="158">
        <f>IF(ISERROR(VLOOKUP(CI143,Accueil!$W$17:$W$22,1,0)),1,0)</f>
        <v>0</v>
      </c>
      <c r="GM143" s="158">
        <f>IF(ISERROR(VLOOKUP(CJ143,Accueil!$W$17:$W$22,1,0)),1,0)</f>
        <v>0</v>
      </c>
      <c r="GN143" s="158">
        <f>IF(ISERROR(VLOOKUP(CK143,Accueil!$W$17:$W$22,1,0)),1,0)</f>
        <v>0</v>
      </c>
      <c r="GO143" s="158">
        <f>IF(ISERROR(VLOOKUP(CL143,Accueil!$W$17:$W$22,1,0)),1,0)</f>
        <v>0</v>
      </c>
      <c r="GP143" s="158">
        <f>IF(ISERROR(VLOOKUP(CM143,Accueil!$W$17:$W$22,1,0)),1,0)</f>
        <v>0</v>
      </c>
      <c r="GQ143" s="158">
        <f>IF(ISERROR(VLOOKUP(CN143,Accueil!$W$17:$W$22,1,0)),1,0)</f>
        <v>0</v>
      </c>
      <c r="GR143" s="158">
        <f>IF(ISERROR(VLOOKUP(CO143,Accueil!$W$17:$W$22,1,0)),1,0)</f>
        <v>0</v>
      </c>
      <c r="GS143" s="158">
        <f>IF(ISERROR(VLOOKUP(CP143,Accueil!$W$17:$W$22,1,0)),1,0)</f>
        <v>0</v>
      </c>
      <c r="GT143" s="158">
        <f>IF(ISERROR(VLOOKUP(CQ143,Accueil!$W$17:$W$22,1,0)),1,0)</f>
        <v>0</v>
      </c>
      <c r="GU143" s="158">
        <f>IF(ISERROR(VLOOKUP(CR143,Accueil!$W$17:$W$22,1,0)),1,0)</f>
        <v>0</v>
      </c>
      <c r="GV143" s="158">
        <f>IF(ISERROR(VLOOKUP(CS143,Accueil!$W$17:$W$22,1,0)),1,0)</f>
        <v>0</v>
      </c>
      <c r="GW143" s="158">
        <f>IF(ISERROR(VLOOKUP(CT143,Accueil!$W$17:$W$22,1,0)),1,0)</f>
        <v>0</v>
      </c>
      <c r="GX143" s="158">
        <f>IF(ISERROR(VLOOKUP(CU143,Accueil!$W$17:$W$22,1,0)),1,0)</f>
        <v>0</v>
      </c>
      <c r="GY143" s="158">
        <f>IF(ISERROR(VLOOKUP(CV143,Accueil!$W$17:$W$22,1,0)),1,0)</f>
        <v>0</v>
      </c>
      <c r="GZ143" s="158">
        <f>IF(ISERROR(VLOOKUP(CW143,Accueil!$W$17:$W$22,1,0)),1,0)</f>
        <v>0</v>
      </c>
      <c r="HA143" s="158">
        <f>IF(ISERROR(VLOOKUP(CX143,Accueil!$W$17:$W$22,1,0)),1,0)</f>
        <v>0</v>
      </c>
      <c r="HB143" s="158">
        <f>IF(ISERROR(VLOOKUP(CY143,Accueil!$W$17:$W$22,1,0)),1,0)</f>
        <v>0</v>
      </c>
      <c r="HC143" s="158">
        <f>IF(ISERROR(VLOOKUP(CZ143,Accueil!$W$17:$W$22,1,0)),1,0)</f>
        <v>0</v>
      </c>
      <c r="HD143" s="158">
        <f>IF(ISERROR(VLOOKUP(DA143,Accueil!$W$17:$W$22,1,0)),1,0)</f>
        <v>0</v>
      </c>
    </row>
    <row r="144" spans="1:212" ht="12.75" customHeight="1">
      <c r="A144" s="360"/>
      <c r="B144" s="12">
        <v>136</v>
      </c>
      <c r="C144" s="26" t="str">
        <f>IF(Accueil!E148="","",Accueil!E148)</f>
        <v/>
      </c>
      <c r="D144" s="27" t="str">
        <f>IF(Accueil!F148="","",Accueil!F148)</f>
        <v/>
      </c>
      <c r="E144" s="83" t="str">
        <f t="shared" si="10"/>
        <v/>
      </c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4"/>
      <c r="AS144" s="244"/>
      <c r="AT144" s="244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12">
        <v>136</v>
      </c>
      <c r="DC144" s="11" t="str">
        <f>IF(D144="","",COUNTIF(F144:DA144,Accueil!$AB$28)&amp;" / "&amp;COUNTIF($F$8:$DA$8,"&gt;0")-(COUNTIF(F144:DA144,Accueil!$AG$26)))</f>
        <v/>
      </c>
      <c r="DD144" s="110" t="str">
        <f>IF(D144="","",COUNTIF(F144:DA144,Accueil!$AB$26))</f>
        <v/>
      </c>
      <c r="DE144" s="110" t="str">
        <f>IF(D144="","",IF(COUNTIF($F$8:$DA$8,"&gt;=0")-(COUNTIF(G144:DB144,Accueil!$AG$26))&lt;0,0,COUNTIF($F$8:$DA$8,"&gt;=0")-(COUNTIF(G144:DB144,Accueil!$AG$26))))</f>
        <v/>
      </c>
      <c r="DF144" s="11" t="str">
        <f t="shared" si="11"/>
        <v/>
      </c>
      <c r="DG144" s="29" t="str">
        <f t="shared" si="12"/>
        <v/>
      </c>
      <c r="DH144" s="158">
        <f t="shared" si="13"/>
        <v>0</v>
      </c>
      <c r="DI144" s="158">
        <f>IF(ISERROR(VLOOKUP(F144,Accueil!$W$17:$W$22,1,0)),1,0)</f>
        <v>0</v>
      </c>
      <c r="DJ144" s="158">
        <f>IF(ISERROR(VLOOKUP(G144,Accueil!$W$17:$W$22,1,0)),1,0)</f>
        <v>0</v>
      </c>
      <c r="DK144" s="158">
        <f>IF(ISERROR(VLOOKUP(H144,Accueil!$W$17:$W$22,1,0)),1,0)</f>
        <v>0</v>
      </c>
      <c r="DL144" s="158">
        <f>IF(ISERROR(VLOOKUP(I144,Accueil!$W$17:$W$22,1,0)),1,0)</f>
        <v>0</v>
      </c>
      <c r="DM144" s="158">
        <f>IF(ISERROR(VLOOKUP(J144,Accueil!$W$17:$W$22,1,0)),1,0)</f>
        <v>0</v>
      </c>
      <c r="DN144" s="158">
        <f>IF(ISERROR(VLOOKUP(K144,Accueil!$W$17:$W$22,1,0)),1,0)</f>
        <v>0</v>
      </c>
      <c r="DO144" s="158">
        <f>IF(ISERROR(VLOOKUP(L144,Accueil!$W$17:$W$22,1,0)),1,0)</f>
        <v>0</v>
      </c>
      <c r="DP144" s="158">
        <f>IF(ISERROR(VLOOKUP(M144,Accueil!$W$17:$W$22,1,0)),1,0)</f>
        <v>0</v>
      </c>
      <c r="DQ144" s="158">
        <f>IF(ISERROR(VLOOKUP(N144,Accueil!$W$17:$W$22,1,0)),1,0)</f>
        <v>0</v>
      </c>
      <c r="DR144" s="158">
        <f>IF(ISERROR(VLOOKUP(O144,Accueil!$W$17:$W$22,1,0)),1,0)</f>
        <v>0</v>
      </c>
      <c r="DS144" s="158">
        <f>IF(ISERROR(VLOOKUP(P144,Accueil!$W$17:$W$22,1,0)),1,0)</f>
        <v>0</v>
      </c>
      <c r="DT144" s="158">
        <f>IF(ISERROR(VLOOKUP(Q144,Accueil!$W$17:$W$22,1,0)),1,0)</f>
        <v>0</v>
      </c>
      <c r="DU144" s="158">
        <f>IF(ISERROR(VLOOKUP(R144,Accueil!$W$17:$W$22,1,0)),1,0)</f>
        <v>0</v>
      </c>
      <c r="DV144" s="158">
        <f>IF(ISERROR(VLOOKUP(S144,Accueil!$W$17:$W$22,1,0)),1,0)</f>
        <v>0</v>
      </c>
      <c r="DW144" s="158">
        <f>IF(ISERROR(VLOOKUP(T144,Accueil!$W$17:$W$22,1,0)),1,0)</f>
        <v>0</v>
      </c>
      <c r="DX144" s="158">
        <f>IF(ISERROR(VLOOKUP(U144,Accueil!$W$17:$W$22,1,0)),1,0)</f>
        <v>0</v>
      </c>
      <c r="DY144" s="158">
        <f>IF(ISERROR(VLOOKUP(V144,Accueil!$W$17:$W$22,1,0)),1,0)</f>
        <v>0</v>
      </c>
      <c r="DZ144" s="158">
        <f>IF(ISERROR(VLOOKUP(W144,Accueil!$W$17:$W$22,1,0)),1,0)</f>
        <v>0</v>
      </c>
      <c r="EA144" s="158">
        <f>IF(ISERROR(VLOOKUP(X144,Accueil!$W$17:$W$22,1,0)),1,0)</f>
        <v>0</v>
      </c>
      <c r="EB144" s="158">
        <f>IF(ISERROR(VLOOKUP(Y144,Accueil!$W$17:$W$22,1,0)),1,0)</f>
        <v>0</v>
      </c>
      <c r="EC144" s="158">
        <f>IF(ISERROR(VLOOKUP(Z144,Accueil!$W$17:$W$22,1,0)),1,0)</f>
        <v>0</v>
      </c>
      <c r="ED144" s="158">
        <f>IF(ISERROR(VLOOKUP(AA144,Accueil!$W$17:$W$22,1,0)),1,0)</f>
        <v>0</v>
      </c>
      <c r="EE144" s="158">
        <f>IF(ISERROR(VLOOKUP(AB144,Accueil!$W$17:$W$22,1,0)),1,0)</f>
        <v>0</v>
      </c>
      <c r="EF144" s="158">
        <f>IF(ISERROR(VLOOKUP(AC144,Accueil!$W$17:$W$22,1,0)),1,0)</f>
        <v>0</v>
      </c>
      <c r="EG144" s="158">
        <f>IF(ISERROR(VLOOKUP(AD144,Accueil!$W$17:$W$22,1,0)),1,0)</f>
        <v>0</v>
      </c>
      <c r="EH144" s="158">
        <f>IF(ISERROR(VLOOKUP(AE144,Accueil!$W$17:$W$22,1,0)),1,0)</f>
        <v>0</v>
      </c>
      <c r="EI144" s="158">
        <f>IF(ISERROR(VLOOKUP(AF144,Accueil!$W$17:$W$22,1,0)),1,0)</f>
        <v>0</v>
      </c>
      <c r="EJ144" s="158">
        <f>IF(ISERROR(VLOOKUP(AG144,Accueil!$W$17:$W$22,1,0)),1,0)</f>
        <v>0</v>
      </c>
      <c r="EK144" s="158">
        <f>IF(ISERROR(VLOOKUP(AH144,Accueil!$W$17:$W$22,1,0)),1,0)</f>
        <v>0</v>
      </c>
      <c r="EL144" s="158">
        <f>IF(ISERROR(VLOOKUP(AI144,Accueil!$W$17:$W$22,1,0)),1,0)</f>
        <v>0</v>
      </c>
      <c r="EM144" s="158">
        <f>IF(ISERROR(VLOOKUP(AJ144,Accueil!$W$17:$W$22,1,0)),1,0)</f>
        <v>0</v>
      </c>
      <c r="EN144" s="158">
        <f>IF(ISERROR(VLOOKUP(AK144,Accueil!$W$17:$W$22,1,0)),1,0)</f>
        <v>0</v>
      </c>
      <c r="EO144" s="158">
        <f>IF(ISERROR(VLOOKUP(AL144,Accueil!$W$17:$W$22,1,0)),1,0)</f>
        <v>0</v>
      </c>
      <c r="EP144" s="158">
        <f>IF(ISERROR(VLOOKUP(AM144,Accueil!$W$17:$W$22,1,0)),1,0)</f>
        <v>0</v>
      </c>
      <c r="EQ144" s="158">
        <f>IF(ISERROR(VLOOKUP(AN144,Accueil!$W$17:$W$22,1,0)),1,0)</f>
        <v>0</v>
      </c>
      <c r="ER144" s="158">
        <f>IF(ISERROR(VLOOKUP(AO144,Accueil!$W$17:$W$22,1,0)),1,0)</f>
        <v>0</v>
      </c>
      <c r="ES144" s="158">
        <f>IF(ISERROR(VLOOKUP(AP144,Accueil!$W$17:$W$22,1,0)),1,0)</f>
        <v>0</v>
      </c>
      <c r="ET144" s="158">
        <f>IF(ISERROR(VLOOKUP(AQ144,Accueil!$W$17:$W$22,1,0)),1,0)</f>
        <v>0</v>
      </c>
      <c r="EU144" s="158">
        <f>IF(ISERROR(VLOOKUP(AR144,Accueil!$W$17:$W$22,1,0)),1,0)</f>
        <v>0</v>
      </c>
      <c r="EV144" s="158">
        <f>IF(ISERROR(VLOOKUP(AS144,Accueil!$W$17:$W$22,1,0)),1,0)</f>
        <v>0</v>
      </c>
      <c r="EW144" s="158">
        <f>IF(ISERROR(VLOOKUP(AT144,Accueil!$W$17:$W$22,1,0)),1,0)</f>
        <v>0</v>
      </c>
      <c r="EX144" s="158">
        <f>IF(ISERROR(VLOOKUP(AU144,Accueil!$W$17:$W$22,1,0)),1,0)</f>
        <v>0</v>
      </c>
      <c r="EY144" s="158">
        <f>IF(ISERROR(VLOOKUP(AV144,Accueil!$W$17:$W$22,1,0)),1,0)</f>
        <v>0</v>
      </c>
      <c r="EZ144" s="158">
        <f>IF(ISERROR(VLOOKUP(AW144,Accueil!$W$17:$W$22,1,0)),1,0)</f>
        <v>0</v>
      </c>
      <c r="FA144" s="158">
        <f>IF(ISERROR(VLOOKUP(AX144,Accueil!$W$17:$W$22,1,0)),1,0)</f>
        <v>0</v>
      </c>
      <c r="FB144" s="158">
        <f>IF(ISERROR(VLOOKUP(AY144,Accueil!$W$17:$W$22,1,0)),1,0)</f>
        <v>0</v>
      </c>
      <c r="FC144" s="158">
        <f>IF(ISERROR(VLOOKUP(AZ144,Accueil!$W$17:$W$22,1,0)),1,0)</f>
        <v>0</v>
      </c>
      <c r="FD144" s="158">
        <f>IF(ISERROR(VLOOKUP(BA144,Accueil!$W$17:$W$22,1,0)),1,0)</f>
        <v>0</v>
      </c>
      <c r="FE144" s="158">
        <f>IF(ISERROR(VLOOKUP(BB144,Accueil!$W$17:$W$22,1,0)),1,0)</f>
        <v>0</v>
      </c>
      <c r="FF144" s="158">
        <f>IF(ISERROR(VLOOKUP(BC144,Accueil!$W$17:$W$22,1,0)),1,0)</f>
        <v>0</v>
      </c>
      <c r="FG144" s="158">
        <f>IF(ISERROR(VLOOKUP(BD144,Accueil!$W$17:$W$22,1,0)),1,0)</f>
        <v>0</v>
      </c>
      <c r="FH144" s="158">
        <f>IF(ISERROR(VLOOKUP(BE144,Accueil!$W$17:$W$22,1,0)),1,0)</f>
        <v>0</v>
      </c>
      <c r="FI144" s="158">
        <f>IF(ISERROR(VLOOKUP(BF144,Accueil!$W$17:$W$22,1,0)),1,0)</f>
        <v>0</v>
      </c>
      <c r="FJ144" s="158">
        <f>IF(ISERROR(VLOOKUP(BG144,Accueil!$W$17:$W$22,1,0)),1,0)</f>
        <v>0</v>
      </c>
      <c r="FK144" s="158">
        <f>IF(ISERROR(VLOOKUP(BH144,Accueil!$W$17:$W$22,1,0)),1,0)</f>
        <v>0</v>
      </c>
      <c r="FL144" s="158">
        <f>IF(ISERROR(VLOOKUP(BI144,Accueil!$W$17:$W$22,1,0)),1,0)</f>
        <v>0</v>
      </c>
      <c r="FM144" s="158">
        <f>IF(ISERROR(VLOOKUP(BJ144,Accueil!$W$17:$W$22,1,0)),1,0)</f>
        <v>0</v>
      </c>
      <c r="FN144" s="158">
        <f>IF(ISERROR(VLOOKUP(BK144,Accueil!$W$17:$W$22,1,0)),1,0)</f>
        <v>0</v>
      </c>
      <c r="FO144" s="158">
        <f>IF(ISERROR(VLOOKUP(BL144,Accueil!$W$17:$W$22,1,0)),1,0)</f>
        <v>0</v>
      </c>
      <c r="FP144" s="158">
        <f>IF(ISERROR(VLOOKUP(BM144,Accueil!$W$17:$W$22,1,0)),1,0)</f>
        <v>0</v>
      </c>
      <c r="FQ144" s="158">
        <f>IF(ISERROR(VLOOKUP(BN144,Accueil!$W$17:$W$22,1,0)),1,0)</f>
        <v>0</v>
      </c>
      <c r="FR144" s="158">
        <f>IF(ISERROR(VLOOKUP(BO144,Accueil!$W$17:$W$22,1,0)),1,0)</f>
        <v>0</v>
      </c>
      <c r="FS144" s="158">
        <f>IF(ISERROR(VLOOKUP(BP144,Accueil!$W$17:$W$22,1,0)),1,0)</f>
        <v>0</v>
      </c>
      <c r="FT144" s="158">
        <f>IF(ISERROR(VLOOKUP(BQ144,Accueil!$W$17:$W$22,1,0)),1,0)</f>
        <v>0</v>
      </c>
      <c r="FU144" s="158">
        <f>IF(ISERROR(VLOOKUP(BR144,Accueil!$W$17:$W$22,1,0)),1,0)</f>
        <v>0</v>
      </c>
      <c r="FV144" s="158">
        <f>IF(ISERROR(VLOOKUP(BS144,Accueil!$W$17:$W$22,1,0)),1,0)</f>
        <v>0</v>
      </c>
      <c r="FW144" s="158">
        <f>IF(ISERROR(VLOOKUP(BT144,Accueil!$W$17:$W$22,1,0)),1,0)</f>
        <v>0</v>
      </c>
      <c r="FX144" s="158">
        <f>IF(ISERROR(VLOOKUP(BU144,Accueil!$W$17:$W$22,1,0)),1,0)</f>
        <v>0</v>
      </c>
      <c r="FY144" s="158">
        <f>IF(ISERROR(VLOOKUP(BV144,Accueil!$W$17:$W$22,1,0)),1,0)</f>
        <v>0</v>
      </c>
      <c r="FZ144" s="158">
        <f>IF(ISERROR(VLOOKUP(BW144,Accueil!$W$17:$W$22,1,0)),1,0)</f>
        <v>0</v>
      </c>
      <c r="GA144" s="158">
        <f>IF(ISERROR(VLOOKUP(BX144,Accueil!$W$17:$W$22,1,0)),1,0)</f>
        <v>0</v>
      </c>
      <c r="GB144" s="158">
        <f>IF(ISERROR(VLOOKUP(BY144,Accueil!$W$17:$W$22,1,0)),1,0)</f>
        <v>0</v>
      </c>
      <c r="GC144" s="158">
        <f>IF(ISERROR(VLOOKUP(BZ144,Accueil!$W$17:$W$22,1,0)),1,0)</f>
        <v>0</v>
      </c>
      <c r="GD144" s="158">
        <f>IF(ISERROR(VLOOKUP(CA144,Accueil!$W$17:$W$22,1,0)),1,0)</f>
        <v>0</v>
      </c>
      <c r="GE144" s="158">
        <f>IF(ISERROR(VLOOKUP(CB144,Accueil!$W$17:$W$22,1,0)),1,0)</f>
        <v>0</v>
      </c>
      <c r="GF144" s="158">
        <f>IF(ISERROR(VLOOKUP(CC144,Accueil!$W$17:$W$22,1,0)),1,0)</f>
        <v>0</v>
      </c>
      <c r="GG144" s="158">
        <f>IF(ISERROR(VLOOKUP(CD144,Accueil!$W$17:$W$22,1,0)),1,0)</f>
        <v>0</v>
      </c>
      <c r="GH144" s="158">
        <f>IF(ISERROR(VLOOKUP(CE144,Accueil!$W$17:$W$22,1,0)),1,0)</f>
        <v>0</v>
      </c>
      <c r="GI144" s="158">
        <f>IF(ISERROR(VLOOKUP(CF144,Accueil!$W$17:$W$22,1,0)),1,0)</f>
        <v>0</v>
      </c>
      <c r="GJ144" s="158">
        <f>IF(ISERROR(VLOOKUP(CG144,Accueil!$W$17:$W$22,1,0)),1,0)</f>
        <v>0</v>
      </c>
      <c r="GK144" s="158">
        <f>IF(ISERROR(VLOOKUP(CH144,Accueil!$W$17:$W$22,1,0)),1,0)</f>
        <v>0</v>
      </c>
      <c r="GL144" s="158">
        <f>IF(ISERROR(VLOOKUP(CI144,Accueil!$W$17:$W$22,1,0)),1,0)</f>
        <v>0</v>
      </c>
      <c r="GM144" s="158">
        <f>IF(ISERROR(VLOOKUP(CJ144,Accueil!$W$17:$W$22,1,0)),1,0)</f>
        <v>0</v>
      </c>
      <c r="GN144" s="158">
        <f>IF(ISERROR(VLOOKUP(CK144,Accueil!$W$17:$W$22,1,0)),1,0)</f>
        <v>0</v>
      </c>
      <c r="GO144" s="158">
        <f>IF(ISERROR(VLOOKUP(CL144,Accueil!$W$17:$W$22,1,0)),1,0)</f>
        <v>0</v>
      </c>
      <c r="GP144" s="158">
        <f>IF(ISERROR(VLOOKUP(CM144,Accueil!$W$17:$W$22,1,0)),1,0)</f>
        <v>0</v>
      </c>
      <c r="GQ144" s="158">
        <f>IF(ISERROR(VLOOKUP(CN144,Accueil!$W$17:$W$22,1,0)),1,0)</f>
        <v>0</v>
      </c>
      <c r="GR144" s="158">
        <f>IF(ISERROR(VLOOKUP(CO144,Accueil!$W$17:$W$22,1,0)),1,0)</f>
        <v>0</v>
      </c>
      <c r="GS144" s="158">
        <f>IF(ISERROR(VLOOKUP(CP144,Accueil!$W$17:$W$22,1,0)),1,0)</f>
        <v>0</v>
      </c>
      <c r="GT144" s="158">
        <f>IF(ISERROR(VLOOKUP(CQ144,Accueil!$W$17:$W$22,1,0)),1,0)</f>
        <v>0</v>
      </c>
      <c r="GU144" s="158">
        <f>IF(ISERROR(VLOOKUP(CR144,Accueil!$W$17:$W$22,1,0)),1,0)</f>
        <v>0</v>
      </c>
      <c r="GV144" s="158">
        <f>IF(ISERROR(VLOOKUP(CS144,Accueil!$W$17:$W$22,1,0)),1,0)</f>
        <v>0</v>
      </c>
      <c r="GW144" s="158">
        <f>IF(ISERROR(VLOOKUP(CT144,Accueil!$W$17:$W$22,1,0)),1,0)</f>
        <v>0</v>
      </c>
      <c r="GX144" s="158">
        <f>IF(ISERROR(VLOOKUP(CU144,Accueil!$W$17:$W$22,1,0)),1,0)</f>
        <v>0</v>
      </c>
      <c r="GY144" s="158">
        <f>IF(ISERROR(VLOOKUP(CV144,Accueil!$W$17:$W$22,1,0)),1,0)</f>
        <v>0</v>
      </c>
      <c r="GZ144" s="158">
        <f>IF(ISERROR(VLOOKUP(CW144,Accueil!$W$17:$W$22,1,0)),1,0)</f>
        <v>0</v>
      </c>
      <c r="HA144" s="158">
        <f>IF(ISERROR(VLOOKUP(CX144,Accueil!$W$17:$W$22,1,0)),1,0)</f>
        <v>0</v>
      </c>
      <c r="HB144" s="158">
        <f>IF(ISERROR(VLOOKUP(CY144,Accueil!$W$17:$W$22,1,0)),1,0)</f>
        <v>0</v>
      </c>
      <c r="HC144" s="158">
        <f>IF(ISERROR(VLOOKUP(CZ144,Accueil!$W$17:$W$22,1,0)),1,0)</f>
        <v>0</v>
      </c>
      <c r="HD144" s="158">
        <f>IF(ISERROR(VLOOKUP(DA144,Accueil!$W$17:$W$22,1,0)),1,0)</f>
        <v>0</v>
      </c>
    </row>
    <row r="145" spans="1:212" ht="12.75" customHeight="1">
      <c r="A145" s="360"/>
      <c r="B145" s="12">
        <v>137</v>
      </c>
      <c r="C145" s="26" t="str">
        <f>IF(Accueil!E149="","",Accueil!E149)</f>
        <v/>
      </c>
      <c r="D145" s="27" t="str">
        <f>IF(Accueil!F149="","",Accueil!F149)</f>
        <v/>
      </c>
      <c r="E145" s="83" t="str">
        <f t="shared" si="10"/>
        <v/>
      </c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4"/>
      <c r="AS145" s="244"/>
      <c r="AT145" s="244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12">
        <v>137</v>
      </c>
      <c r="DC145" s="11" t="str">
        <f>IF(D145="","",COUNTIF(F145:DA145,Accueil!$AB$28)&amp;" / "&amp;COUNTIF($F$8:$DA$8,"&gt;0")-(COUNTIF(F145:DA145,Accueil!$AG$26)))</f>
        <v/>
      </c>
      <c r="DD145" s="110" t="str">
        <f>IF(D145="","",COUNTIF(F145:DA145,Accueil!$AB$26))</f>
        <v/>
      </c>
      <c r="DE145" s="110" t="str">
        <f>IF(D145="","",IF(COUNTIF($F$8:$DA$8,"&gt;=0")-(COUNTIF(G145:DB145,Accueil!$AG$26))&lt;0,0,COUNTIF($F$8:$DA$8,"&gt;=0")-(COUNTIF(G145:DB145,Accueil!$AG$26))))</f>
        <v/>
      </c>
      <c r="DF145" s="11" t="str">
        <f t="shared" si="11"/>
        <v/>
      </c>
      <c r="DG145" s="29" t="str">
        <f t="shared" si="12"/>
        <v/>
      </c>
      <c r="DH145" s="158">
        <f t="shared" si="13"/>
        <v>0</v>
      </c>
      <c r="DI145" s="158">
        <f>IF(ISERROR(VLOOKUP(F145,Accueil!$W$17:$W$22,1,0)),1,0)</f>
        <v>0</v>
      </c>
      <c r="DJ145" s="158">
        <f>IF(ISERROR(VLOOKUP(G145,Accueil!$W$17:$W$22,1,0)),1,0)</f>
        <v>0</v>
      </c>
      <c r="DK145" s="158">
        <f>IF(ISERROR(VLOOKUP(H145,Accueil!$W$17:$W$22,1,0)),1,0)</f>
        <v>0</v>
      </c>
      <c r="DL145" s="158">
        <f>IF(ISERROR(VLOOKUP(I145,Accueil!$W$17:$W$22,1,0)),1,0)</f>
        <v>0</v>
      </c>
      <c r="DM145" s="158">
        <f>IF(ISERROR(VLOOKUP(J145,Accueil!$W$17:$W$22,1,0)),1,0)</f>
        <v>0</v>
      </c>
      <c r="DN145" s="158">
        <f>IF(ISERROR(VLOOKUP(K145,Accueil!$W$17:$W$22,1,0)),1,0)</f>
        <v>0</v>
      </c>
      <c r="DO145" s="158">
        <f>IF(ISERROR(VLOOKUP(L145,Accueil!$W$17:$W$22,1,0)),1,0)</f>
        <v>0</v>
      </c>
      <c r="DP145" s="158">
        <f>IF(ISERROR(VLOOKUP(M145,Accueil!$W$17:$W$22,1,0)),1,0)</f>
        <v>0</v>
      </c>
      <c r="DQ145" s="158">
        <f>IF(ISERROR(VLOOKUP(N145,Accueil!$W$17:$W$22,1,0)),1,0)</f>
        <v>0</v>
      </c>
      <c r="DR145" s="158">
        <f>IF(ISERROR(VLOOKUP(O145,Accueil!$W$17:$W$22,1,0)),1,0)</f>
        <v>0</v>
      </c>
      <c r="DS145" s="158">
        <f>IF(ISERROR(VLOOKUP(P145,Accueil!$W$17:$W$22,1,0)),1,0)</f>
        <v>0</v>
      </c>
      <c r="DT145" s="158">
        <f>IF(ISERROR(VLOOKUP(Q145,Accueil!$W$17:$W$22,1,0)),1,0)</f>
        <v>0</v>
      </c>
      <c r="DU145" s="158">
        <f>IF(ISERROR(VLOOKUP(R145,Accueil!$W$17:$W$22,1,0)),1,0)</f>
        <v>0</v>
      </c>
      <c r="DV145" s="158">
        <f>IF(ISERROR(VLOOKUP(S145,Accueil!$W$17:$W$22,1,0)),1,0)</f>
        <v>0</v>
      </c>
      <c r="DW145" s="158">
        <f>IF(ISERROR(VLOOKUP(T145,Accueil!$W$17:$W$22,1,0)),1,0)</f>
        <v>0</v>
      </c>
      <c r="DX145" s="158">
        <f>IF(ISERROR(VLOOKUP(U145,Accueil!$W$17:$W$22,1,0)),1,0)</f>
        <v>0</v>
      </c>
      <c r="DY145" s="158">
        <f>IF(ISERROR(VLOOKUP(V145,Accueil!$W$17:$W$22,1,0)),1,0)</f>
        <v>0</v>
      </c>
      <c r="DZ145" s="158">
        <f>IF(ISERROR(VLOOKUP(W145,Accueil!$W$17:$W$22,1,0)),1,0)</f>
        <v>0</v>
      </c>
      <c r="EA145" s="158">
        <f>IF(ISERROR(VLOOKUP(X145,Accueil!$W$17:$W$22,1,0)),1,0)</f>
        <v>0</v>
      </c>
      <c r="EB145" s="158">
        <f>IF(ISERROR(VLOOKUP(Y145,Accueil!$W$17:$W$22,1,0)),1,0)</f>
        <v>0</v>
      </c>
      <c r="EC145" s="158">
        <f>IF(ISERROR(VLOOKUP(Z145,Accueil!$W$17:$W$22,1,0)),1,0)</f>
        <v>0</v>
      </c>
      <c r="ED145" s="158">
        <f>IF(ISERROR(VLOOKUP(AA145,Accueil!$W$17:$W$22,1,0)),1,0)</f>
        <v>0</v>
      </c>
      <c r="EE145" s="158">
        <f>IF(ISERROR(VLOOKUP(AB145,Accueil!$W$17:$W$22,1,0)),1,0)</f>
        <v>0</v>
      </c>
      <c r="EF145" s="158">
        <f>IF(ISERROR(VLOOKUP(AC145,Accueil!$W$17:$W$22,1,0)),1,0)</f>
        <v>0</v>
      </c>
      <c r="EG145" s="158">
        <f>IF(ISERROR(VLOOKUP(AD145,Accueil!$W$17:$W$22,1,0)),1,0)</f>
        <v>0</v>
      </c>
      <c r="EH145" s="158">
        <f>IF(ISERROR(VLOOKUP(AE145,Accueil!$W$17:$W$22,1,0)),1,0)</f>
        <v>0</v>
      </c>
      <c r="EI145" s="158">
        <f>IF(ISERROR(VLOOKUP(AF145,Accueil!$W$17:$W$22,1,0)),1,0)</f>
        <v>0</v>
      </c>
      <c r="EJ145" s="158">
        <f>IF(ISERROR(VLOOKUP(AG145,Accueil!$W$17:$W$22,1,0)),1,0)</f>
        <v>0</v>
      </c>
      <c r="EK145" s="158">
        <f>IF(ISERROR(VLOOKUP(AH145,Accueil!$W$17:$W$22,1,0)),1,0)</f>
        <v>0</v>
      </c>
      <c r="EL145" s="158">
        <f>IF(ISERROR(VLOOKUP(AI145,Accueil!$W$17:$W$22,1,0)),1,0)</f>
        <v>0</v>
      </c>
      <c r="EM145" s="158">
        <f>IF(ISERROR(VLOOKUP(AJ145,Accueil!$W$17:$W$22,1,0)),1,0)</f>
        <v>0</v>
      </c>
      <c r="EN145" s="158">
        <f>IF(ISERROR(VLOOKUP(AK145,Accueil!$W$17:$W$22,1,0)),1,0)</f>
        <v>0</v>
      </c>
      <c r="EO145" s="158">
        <f>IF(ISERROR(VLOOKUP(AL145,Accueil!$W$17:$W$22,1,0)),1,0)</f>
        <v>0</v>
      </c>
      <c r="EP145" s="158">
        <f>IF(ISERROR(VLOOKUP(AM145,Accueil!$W$17:$W$22,1,0)),1,0)</f>
        <v>0</v>
      </c>
      <c r="EQ145" s="158">
        <f>IF(ISERROR(VLOOKUP(AN145,Accueil!$W$17:$W$22,1,0)),1,0)</f>
        <v>0</v>
      </c>
      <c r="ER145" s="158">
        <f>IF(ISERROR(VLOOKUP(AO145,Accueil!$W$17:$W$22,1,0)),1,0)</f>
        <v>0</v>
      </c>
      <c r="ES145" s="158">
        <f>IF(ISERROR(VLOOKUP(AP145,Accueil!$W$17:$W$22,1,0)),1,0)</f>
        <v>0</v>
      </c>
      <c r="ET145" s="158">
        <f>IF(ISERROR(VLOOKUP(AQ145,Accueil!$W$17:$W$22,1,0)),1,0)</f>
        <v>0</v>
      </c>
      <c r="EU145" s="158">
        <f>IF(ISERROR(VLOOKUP(AR145,Accueil!$W$17:$W$22,1,0)),1,0)</f>
        <v>0</v>
      </c>
      <c r="EV145" s="158">
        <f>IF(ISERROR(VLOOKUP(AS145,Accueil!$W$17:$W$22,1,0)),1,0)</f>
        <v>0</v>
      </c>
      <c r="EW145" s="158">
        <f>IF(ISERROR(VLOOKUP(AT145,Accueil!$W$17:$W$22,1,0)),1,0)</f>
        <v>0</v>
      </c>
      <c r="EX145" s="158">
        <f>IF(ISERROR(VLOOKUP(AU145,Accueil!$W$17:$W$22,1,0)),1,0)</f>
        <v>0</v>
      </c>
      <c r="EY145" s="158">
        <f>IF(ISERROR(VLOOKUP(AV145,Accueil!$W$17:$W$22,1,0)),1,0)</f>
        <v>0</v>
      </c>
      <c r="EZ145" s="158">
        <f>IF(ISERROR(VLOOKUP(AW145,Accueil!$W$17:$W$22,1,0)),1,0)</f>
        <v>0</v>
      </c>
      <c r="FA145" s="158">
        <f>IF(ISERROR(VLOOKUP(AX145,Accueil!$W$17:$W$22,1,0)),1,0)</f>
        <v>0</v>
      </c>
      <c r="FB145" s="158">
        <f>IF(ISERROR(VLOOKUP(AY145,Accueil!$W$17:$W$22,1,0)),1,0)</f>
        <v>0</v>
      </c>
      <c r="FC145" s="158">
        <f>IF(ISERROR(VLOOKUP(AZ145,Accueil!$W$17:$W$22,1,0)),1,0)</f>
        <v>0</v>
      </c>
      <c r="FD145" s="158">
        <f>IF(ISERROR(VLOOKUP(BA145,Accueil!$W$17:$W$22,1,0)),1,0)</f>
        <v>0</v>
      </c>
      <c r="FE145" s="158">
        <f>IF(ISERROR(VLOOKUP(BB145,Accueil!$W$17:$W$22,1,0)),1,0)</f>
        <v>0</v>
      </c>
      <c r="FF145" s="158">
        <f>IF(ISERROR(VLOOKUP(BC145,Accueil!$W$17:$W$22,1,0)),1,0)</f>
        <v>0</v>
      </c>
      <c r="FG145" s="158">
        <f>IF(ISERROR(VLOOKUP(BD145,Accueil!$W$17:$W$22,1,0)),1,0)</f>
        <v>0</v>
      </c>
      <c r="FH145" s="158">
        <f>IF(ISERROR(VLOOKUP(BE145,Accueil!$W$17:$W$22,1,0)),1,0)</f>
        <v>0</v>
      </c>
      <c r="FI145" s="158">
        <f>IF(ISERROR(VLOOKUP(BF145,Accueil!$W$17:$W$22,1,0)),1,0)</f>
        <v>0</v>
      </c>
      <c r="FJ145" s="158">
        <f>IF(ISERROR(VLOOKUP(BG145,Accueil!$W$17:$W$22,1,0)),1,0)</f>
        <v>0</v>
      </c>
      <c r="FK145" s="158">
        <f>IF(ISERROR(VLOOKUP(BH145,Accueil!$W$17:$W$22,1,0)),1,0)</f>
        <v>0</v>
      </c>
      <c r="FL145" s="158">
        <f>IF(ISERROR(VLOOKUP(BI145,Accueil!$W$17:$W$22,1,0)),1,0)</f>
        <v>0</v>
      </c>
      <c r="FM145" s="158">
        <f>IF(ISERROR(VLOOKUP(BJ145,Accueil!$W$17:$W$22,1,0)),1,0)</f>
        <v>0</v>
      </c>
      <c r="FN145" s="158">
        <f>IF(ISERROR(VLOOKUP(BK145,Accueil!$W$17:$W$22,1,0)),1,0)</f>
        <v>0</v>
      </c>
      <c r="FO145" s="158">
        <f>IF(ISERROR(VLOOKUP(BL145,Accueil!$W$17:$W$22,1,0)),1,0)</f>
        <v>0</v>
      </c>
      <c r="FP145" s="158">
        <f>IF(ISERROR(VLOOKUP(BM145,Accueil!$W$17:$W$22,1,0)),1,0)</f>
        <v>0</v>
      </c>
      <c r="FQ145" s="158">
        <f>IF(ISERROR(VLOOKUP(BN145,Accueil!$W$17:$W$22,1,0)),1,0)</f>
        <v>0</v>
      </c>
      <c r="FR145" s="158">
        <f>IF(ISERROR(VLOOKUP(BO145,Accueil!$W$17:$W$22,1,0)),1,0)</f>
        <v>0</v>
      </c>
      <c r="FS145" s="158">
        <f>IF(ISERROR(VLOOKUP(BP145,Accueil!$W$17:$W$22,1,0)),1,0)</f>
        <v>0</v>
      </c>
      <c r="FT145" s="158">
        <f>IF(ISERROR(VLOOKUP(BQ145,Accueil!$W$17:$W$22,1,0)),1,0)</f>
        <v>0</v>
      </c>
      <c r="FU145" s="158">
        <f>IF(ISERROR(VLOOKUP(BR145,Accueil!$W$17:$W$22,1,0)),1,0)</f>
        <v>0</v>
      </c>
      <c r="FV145" s="158">
        <f>IF(ISERROR(VLOOKUP(BS145,Accueil!$W$17:$W$22,1,0)),1,0)</f>
        <v>0</v>
      </c>
      <c r="FW145" s="158">
        <f>IF(ISERROR(VLOOKUP(BT145,Accueil!$W$17:$W$22,1,0)),1,0)</f>
        <v>0</v>
      </c>
      <c r="FX145" s="158">
        <f>IF(ISERROR(VLOOKUP(BU145,Accueil!$W$17:$W$22,1,0)),1,0)</f>
        <v>0</v>
      </c>
      <c r="FY145" s="158">
        <f>IF(ISERROR(VLOOKUP(BV145,Accueil!$W$17:$W$22,1,0)),1,0)</f>
        <v>0</v>
      </c>
      <c r="FZ145" s="158">
        <f>IF(ISERROR(VLOOKUP(BW145,Accueil!$W$17:$W$22,1,0)),1,0)</f>
        <v>0</v>
      </c>
      <c r="GA145" s="158">
        <f>IF(ISERROR(VLOOKUP(BX145,Accueil!$W$17:$W$22,1,0)),1,0)</f>
        <v>0</v>
      </c>
      <c r="GB145" s="158">
        <f>IF(ISERROR(VLOOKUP(BY145,Accueil!$W$17:$W$22,1,0)),1,0)</f>
        <v>0</v>
      </c>
      <c r="GC145" s="158">
        <f>IF(ISERROR(VLOOKUP(BZ145,Accueil!$W$17:$W$22,1,0)),1,0)</f>
        <v>0</v>
      </c>
      <c r="GD145" s="158">
        <f>IF(ISERROR(VLOOKUP(CA145,Accueil!$W$17:$W$22,1,0)),1,0)</f>
        <v>0</v>
      </c>
      <c r="GE145" s="158">
        <f>IF(ISERROR(VLOOKUP(CB145,Accueil!$W$17:$W$22,1,0)),1,0)</f>
        <v>0</v>
      </c>
      <c r="GF145" s="158">
        <f>IF(ISERROR(VLOOKUP(CC145,Accueil!$W$17:$W$22,1,0)),1,0)</f>
        <v>0</v>
      </c>
      <c r="GG145" s="158">
        <f>IF(ISERROR(VLOOKUP(CD145,Accueil!$W$17:$W$22,1,0)),1,0)</f>
        <v>0</v>
      </c>
      <c r="GH145" s="158">
        <f>IF(ISERROR(VLOOKUP(CE145,Accueil!$W$17:$W$22,1,0)),1,0)</f>
        <v>0</v>
      </c>
      <c r="GI145" s="158">
        <f>IF(ISERROR(VLOOKUP(CF145,Accueil!$W$17:$W$22,1,0)),1,0)</f>
        <v>0</v>
      </c>
      <c r="GJ145" s="158">
        <f>IF(ISERROR(VLOOKUP(CG145,Accueil!$W$17:$W$22,1,0)),1,0)</f>
        <v>0</v>
      </c>
      <c r="GK145" s="158">
        <f>IF(ISERROR(VLOOKUP(CH145,Accueil!$W$17:$W$22,1,0)),1,0)</f>
        <v>0</v>
      </c>
      <c r="GL145" s="158">
        <f>IF(ISERROR(VLOOKUP(CI145,Accueil!$W$17:$W$22,1,0)),1,0)</f>
        <v>0</v>
      </c>
      <c r="GM145" s="158">
        <f>IF(ISERROR(VLOOKUP(CJ145,Accueil!$W$17:$W$22,1,0)),1,0)</f>
        <v>0</v>
      </c>
      <c r="GN145" s="158">
        <f>IF(ISERROR(VLOOKUP(CK145,Accueil!$W$17:$W$22,1,0)),1,0)</f>
        <v>0</v>
      </c>
      <c r="GO145" s="158">
        <f>IF(ISERROR(VLOOKUP(CL145,Accueil!$W$17:$W$22,1,0)),1,0)</f>
        <v>0</v>
      </c>
      <c r="GP145" s="158">
        <f>IF(ISERROR(VLOOKUP(CM145,Accueil!$W$17:$W$22,1,0)),1,0)</f>
        <v>0</v>
      </c>
      <c r="GQ145" s="158">
        <f>IF(ISERROR(VLOOKUP(CN145,Accueil!$W$17:$W$22,1,0)),1,0)</f>
        <v>0</v>
      </c>
      <c r="GR145" s="158">
        <f>IF(ISERROR(VLOOKUP(CO145,Accueil!$W$17:$W$22,1,0)),1,0)</f>
        <v>0</v>
      </c>
      <c r="GS145" s="158">
        <f>IF(ISERROR(VLOOKUP(CP145,Accueil!$W$17:$W$22,1,0)),1,0)</f>
        <v>0</v>
      </c>
      <c r="GT145" s="158">
        <f>IF(ISERROR(VLOOKUP(CQ145,Accueil!$W$17:$W$22,1,0)),1,0)</f>
        <v>0</v>
      </c>
      <c r="GU145" s="158">
        <f>IF(ISERROR(VLOOKUP(CR145,Accueil!$W$17:$W$22,1,0)),1,0)</f>
        <v>0</v>
      </c>
      <c r="GV145" s="158">
        <f>IF(ISERROR(VLOOKUP(CS145,Accueil!$W$17:$W$22,1,0)),1,0)</f>
        <v>0</v>
      </c>
      <c r="GW145" s="158">
        <f>IF(ISERROR(VLOOKUP(CT145,Accueil!$W$17:$W$22,1,0)),1,0)</f>
        <v>0</v>
      </c>
      <c r="GX145" s="158">
        <f>IF(ISERROR(VLOOKUP(CU145,Accueil!$W$17:$W$22,1,0)),1,0)</f>
        <v>0</v>
      </c>
      <c r="GY145" s="158">
        <f>IF(ISERROR(VLOOKUP(CV145,Accueil!$W$17:$W$22,1,0)),1,0)</f>
        <v>0</v>
      </c>
      <c r="GZ145" s="158">
        <f>IF(ISERROR(VLOOKUP(CW145,Accueil!$W$17:$W$22,1,0)),1,0)</f>
        <v>0</v>
      </c>
      <c r="HA145" s="158">
        <f>IF(ISERROR(VLOOKUP(CX145,Accueil!$W$17:$W$22,1,0)),1,0)</f>
        <v>0</v>
      </c>
      <c r="HB145" s="158">
        <f>IF(ISERROR(VLOOKUP(CY145,Accueil!$W$17:$W$22,1,0)),1,0)</f>
        <v>0</v>
      </c>
      <c r="HC145" s="158">
        <f>IF(ISERROR(VLOOKUP(CZ145,Accueil!$W$17:$W$22,1,0)),1,0)</f>
        <v>0</v>
      </c>
      <c r="HD145" s="158">
        <f>IF(ISERROR(VLOOKUP(DA145,Accueil!$W$17:$W$22,1,0)),1,0)</f>
        <v>0</v>
      </c>
    </row>
    <row r="146" spans="1:212" ht="12.75" customHeight="1">
      <c r="A146" s="360"/>
      <c r="B146" s="12">
        <v>138</v>
      </c>
      <c r="C146" s="26" t="str">
        <f>IF(Accueil!E150="","",Accueil!E150)</f>
        <v/>
      </c>
      <c r="D146" s="27" t="str">
        <f>IF(Accueil!F150="","",Accueil!F150)</f>
        <v/>
      </c>
      <c r="E146" s="83" t="str">
        <f t="shared" si="10"/>
        <v/>
      </c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4"/>
      <c r="AS146" s="244"/>
      <c r="AT146" s="244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12">
        <v>138</v>
      </c>
      <c r="DC146" s="11" t="str">
        <f>IF(D146="","",COUNTIF(F146:DA146,Accueil!$AB$28)&amp;" / "&amp;COUNTIF($F$8:$DA$8,"&gt;0")-(COUNTIF(F146:DA146,Accueil!$AG$26)))</f>
        <v/>
      </c>
      <c r="DD146" s="110" t="str">
        <f>IF(D146="","",COUNTIF(F146:DA146,Accueil!$AB$26))</f>
        <v/>
      </c>
      <c r="DE146" s="110" t="str">
        <f>IF(D146="","",IF(COUNTIF($F$8:$DA$8,"&gt;=0")-(COUNTIF(G146:DB146,Accueil!$AG$26))&lt;0,0,COUNTIF($F$8:$DA$8,"&gt;=0")-(COUNTIF(G146:DB146,Accueil!$AG$26))))</f>
        <v/>
      </c>
      <c r="DF146" s="11" t="str">
        <f t="shared" si="11"/>
        <v/>
      </c>
      <c r="DG146" s="29" t="str">
        <f t="shared" si="12"/>
        <v/>
      </c>
      <c r="DH146" s="158">
        <f t="shared" si="13"/>
        <v>0</v>
      </c>
      <c r="DI146" s="158">
        <f>IF(ISERROR(VLOOKUP(F146,Accueil!$W$17:$W$22,1,0)),1,0)</f>
        <v>0</v>
      </c>
      <c r="DJ146" s="158">
        <f>IF(ISERROR(VLOOKUP(G146,Accueil!$W$17:$W$22,1,0)),1,0)</f>
        <v>0</v>
      </c>
      <c r="DK146" s="158">
        <f>IF(ISERROR(VLOOKUP(H146,Accueil!$W$17:$W$22,1,0)),1,0)</f>
        <v>0</v>
      </c>
      <c r="DL146" s="158">
        <f>IF(ISERROR(VLOOKUP(I146,Accueil!$W$17:$W$22,1,0)),1,0)</f>
        <v>0</v>
      </c>
      <c r="DM146" s="158">
        <f>IF(ISERROR(VLOOKUP(J146,Accueil!$W$17:$W$22,1,0)),1,0)</f>
        <v>0</v>
      </c>
      <c r="DN146" s="158">
        <f>IF(ISERROR(VLOOKUP(K146,Accueil!$W$17:$W$22,1,0)),1,0)</f>
        <v>0</v>
      </c>
      <c r="DO146" s="158">
        <f>IF(ISERROR(VLOOKUP(L146,Accueil!$W$17:$W$22,1,0)),1,0)</f>
        <v>0</v>
      </c>
      <c r="DP146" s="158">
        <f>IF(ISERROR(VLOOKUP(M146,Accueil!$W$17:$W$22,1,0)),1,0)</f>
        <v>0</v>
      </c>
      <c r="DQ146" s="158">
        <f>IF(ISERROR(VLOOKUP(N146,Accueil!$W$17:$W$22,1,0)),1,0)</f>
        <v>0</v>
      </c>
      <c r="DR146" s="158">
        <f>IF(ISERROR(VLOOKUP(O146,Accueil!$W$17:$W$22,1,0)),1,0)</f>
        <v>0</v>
      </c>
      <c r="DS146" s="158">
        <f>IF(ISERROR(VLOOKUP(P146,Accueil!$W$17:$W$22,1,0)),1,0)</f>
        <v>0</v>
      </c>
      <c r="DT146" s="158">
        <f>IF(ISERROR(VLOOKUP(Q146,Accueil!$W$17:$W$22,1,0)),1,0)</f>
        <v>0</v>
      </c>
      <c r="DU146" s="158">
        <f>IF(ISERROR(VLOOKUP(R146,Accueil!$W$17:$W$22,1,0)),1,0)</f>
        <v>0</v>
      </c>
      <c r="DV146" s="158">
        <f>IF(ISERROR(VLOOKUP(S146,Accueil!$W$17:$W$22,1,0)),1,0)</f>
        <v>0</v>
      </c>
      <c r="DW146" s="158">
        <f>IF(ISERROR(VLOOKUP(T146,Accueil!$W$17:$W$22,1,0)),1,0)</f>
        <v>0</v>
      </c>
      <c r="DX146" s="158">
        <f>IF(ISERROR(VLOOKUP(U146,Accueil!$W$17:$W$22,1,0)),1,0)</f>
        <v>0</v>
      </c>
      <c r="DY146" s="158">
        <f>IF(ISERROR(VLOOKUP(V146,Accueil!$W$17:$W$22,1,0)),1,0)</f>
        <v>0</v>
      </c>
      <c r="DZ146" s="158">
        <f>IF(ISERROR(VLOOKUP(W146,Accueil!$W$17:$W$22,1,0)),1,0)</f>
        <v>0</v>
      </c>
      <c r="EA146" s="158">
        <f>IF(ISERROR(VLOOKUP(X146,Accueil!$W$17:$W$22,1,0)),1,0)</f>
        <v>0</v>
      </c>
      <c r="EB146" s="158">
        <f>IF(ISERROR(VLOOKUP(Y146,Accueil!$W$17:$W$22,1,0)),1,0)</f>
        <v>0</v>
      </c>
      <c r="EC146" s="158">
        <f>IF(ISERROR(VLOOKUP(Z146,Accueil!$W$17:$W$22,1,0)),1,0)</f>
        <v>0</v>
      </c>
      <c r="ED146" s="158">
        <f>IF(ISERROR(VLOOKUP(AA146,Accueil!$W$17:$W$22,1,0)),1,0)</f>
        <v>0</v>
      </c>
      <c r="EE146" s="158">
        <f>IF(ISERROR(VLOOKUP(AB146,Accueil!$W$17:$W$22,1,0)),1,0)</f>
        <v>0</v>
      </c>
      <c r="EF146" s="158">
        <f>IF(ISERROR(VLOOKUP(AC146,Accueil!$W$17:$W$22,1,0)),1,0)</f>
        <v>0</v>
      </c>
      <c r="EG146" s="158">
        <f>IF(ISERROR(VLOOKUP(AD146,Accueil!$W$17:$W$22,1,0)),1,0)</f>
        <v>0</v>
      </c>
      <c r="EH146" s="158">
        <f>IF(ISERROR(VLOOKUP(AE146,Accueil!$W$17:$W$22,1,0)),1,0)</f>
        <v>0</v>
      </c>
      <c r="EI146" s="158">
        <f>IF(ISERROR(VLOOKUP(AF146,Accueil!$W$17:$W$22,1,0)),1,0)</f>
        <v>0</v>
      </c>
      <c r="EJ146" s="158">
        <f>IF(ISERROR(VLOOKUP(AG146,Accueil!$W$17:$W$22,1,0)),1,0)</f>
        <v>0</v>
      </c>
      <c r="EK146" s="158">
        <f>IF(ISERROR(VLOOKUP(AH146,Accueil!$W$17:$W$22,1,0)),1,0)</f>
        <v>0</v>
      </c>
      <c r="EL146" s="158">
        <f>IF(ISERROR(VLOOKUP(AI146,Accueil!$W$17:$W$22,1,0)),1,0)</f>
        <v>0</v>
      </c>
      <c r="EM146" s="158">
        <f>IF(ISERROR(VLOOKUP(AJ146,Accueil!$W$17:$W$22,1,0)),1,0)</f>
        <v>0</v>
      </c>
      <c r="EN146" s="158">
        <f>IF(ISERROR(VLOOKUP(AK146,Accueil!$W$17:$W$22,1,0)),1,0)</f>
        <v>0</v>
      </c>
      <c r="EO146" s="158">
        <f>IF(ISERROR(VLOOKUP(AL146,Accueil!$W$17:$W$22,1,0)),1,0)</f>
        <v>0</v>
      </c>
      <c r="EP146" s="158">
        <f>IF(ISERROR(VLOOKUP(AM146,Accueil!$W$17:$W$22,1,0)),1,0)</f>
        <v>0</v>
      </c>
      <c r="EQ146" s="158">
        <f>IF(ISERROR(VLOOKUP(AN146,Accueil!$W$17:$W$22,1,0)),1,0)</f>
        <v>0</v>
      </c>
      <c r="ER146" s="158">
        <f>IF(ISERROR(VLOOKUP(AO146,Accueil!$W$17:$W$22,1,0)),1,0)</f>
        <v>0</v>
      </c>
      <c r="ES146" s="158">
        <f>IF(ISERROR(VLOOKUP(AP146,Accueil!$W$17:$W$22,1,0)),1,0)</f>
        <v>0</v>
      </c>
      <c r="ET146" s="158">
        <f>IF(ISERROR(VLOOKUP(AQ146,Accueil!$W$17:$W$22,1,0)),1,0)</f>
        <v>0</v>
      </c>
      <c r="EU146" s="158">
        <f>IF(ISERROR(VLOOKUP(AR146,Accueil!$W$17:$W$22,1,0)),1,0)</f>
        <v>0</v>
      </c>
      <c r="EV146" s="158">
        <f>IF(ISERROR(VLOOKUP(AS146,Accueil!$W$17:$W$22,1,0)),1,0)</f>
        <v>0</v>
      </c>
      <c r="EW146" s="158">
        <f>IF(ISERROR(VLOOKUP(AT146,Accueil!$W$17:$W$22,1,0)),1,0)</f>
        <v>0</v>
      </c>
      <c r="EX146" s="158">
        <f>IF(ISERROR(VLOOKUP(AU146,Accueil!$W$17:$W$22,1,0)),1,0)</f>
        <v>0</v>
      </c>
      <c r="EY146" s="158">
        <f>IF(ISERROR(VLOOKUP(AV146,Accueil!$W$17:$W$22,1,0)),1,0)</f>
        <v>0</v>
      </c>
      <c r="EZ146" s="158">
        <f>IF(ISERROR(VLOOKUP(AW146,Accueil!$W$17:$W$22,1,0)),1,0)</f>
        <v>0</v>
      </c>
      <c r="FA146" s="158">
        <f>IF(ISERROR(VLOOKUP(AX146,Accueil!$W$17:$W$22,1,0)),1,0)</f>
        <v>0</v>
      </c>
      <c r="FB146" s="158">
        <f>IF(ISERROR(VLOOKUP(AY146,Accueil!$W$17:$W$22,1,0)),1,0)</f>
        <v>0</v>
      </c>
      <c r="FC146" s="158">
        <f>IF(ISERROR(VLOOKUP(AZ146,Accueil!$W$17:$W$22,1,0)),1,0)</f>
        <v>0</v>
      </c>
      <c r="FD146" s="158">
        <f>IF(ISERROR(VLOOKUP(BA146,Accueil!$W$17:$W$22,1,0)),1,0)</f>
        <v>0</v>
      </c>
      <c r="FE146" s="158">
        <f>IF(ISERROR(VLOOKUP(BB146,Accueil!$W$17:$W$22,1,0)),1,0)</f>
        <v>0</v>
      </c>
      <c r="FF146" s="158">
        <f>IF(ISERROR(VLOOKUP(BC146,Accueil!$W$17:$W$22,1,0)),1,0)</f>
        <v>0</v>
      </c>
      <c r="FG146" s="158">
        <f>IF(ISERROR(VLOOKUP(BD146,Accueil!$W$17:$W$22,1,0)),1,0)</f>
        <v>0</v>
      </c>
      <c r="FH146" s="158">
        <f>IF(ISERROR(VLOOKUP(BE146,Accueil!$W$17:$W$22,1,0)),1,0)</f>
        <v>0</v>
      </c>
      <c r="FI146" s="158">
        <f>IF(ISERROR(VLOOKUP(BF146,Accueil!$W$17:$W$22,1,0)),1,0)</f>
        <v>0</v>
      </c>
      <c r="FJ146" s="158">
        <f>IF(ISERROR(VLOOKUP(BG146,Accueil!$W$17:$W$22,1,0)),1,0)</f>
        <v>0</v>
      </c>
      <c r="FK146" s="158">
        <f>IF(ISERROR(VLOOKUP(BH146,Accueil!$W$17:$W$22,1,0)),1,0)</f>
        <v>0</v>
      </c>
      <c r="FL146" s="158">
        <f>IF(ISERROR(VLOOKUP(BI146,Accueil!$W$17:$W$22,1,0)),1,0)</f>
        <v>0</v>
      </c>
      <c r="FM146" s="158">
        <f>IF(ISERROR(VLOOKUP(BJ146,Accueil!$W$17:$W$22,1,0)),1,0)</f>
        <v>0</v>
      </c>
      <c r="FN146" s="158">
        <f>IF(ISERROR(VLOOKUP(BK146,Accueil!$W$17:$W$22,1,0)),1,0)</f>
        <v>0</v>
      </c>
      <c r="FO146" s="158">
        <f>IF(ISERROR(VLOOKUP(BL146,Accueil!$W$17:$W$22,1,0)),1,0)</f>
        <v>0</v>
      </c>
      <c r="FP146" s="158">
        <f>IF(ISERROR(VLOOKUP(BM146,Accueil!$W$17:$W$22,1,0)),1,0)</f>
        <v>0</v>
      </c>
      <c r="FQ146" s="158">
        <f>IF(ISERROR(VLOOKUP(BN146,Accueil!$W$17:$W$22,1,0)),1,0)</f>
        <v>0</v>
      </c>
      <c r="FR146" s="158">
        <f>IF(ISERROR(VLOOKUP(BO146,Accueil!$W$17:$W$22,1,0)),1,0)</f>
        <v>0</v>
      </c>
      <c r="FS146" s="158">
        <f>IF(ISERROR(VLOOKUP(BP146,Accueil!$W$17:$W$22,1,0)),1,0)</f>
        <v>0</v>
      </c>
      <c r="FT146" s="158">
        <f>IF(ISERROR(VLOOKUP(BQ146,Accueil!$W$17:$W$22,1,0)),1,0)</f>
        <v>0</v>
      </c>
      <c r="FU146" s="158">
        <f>IF(ISERROR(VLOOKUP(BR146,Accueil!$W$17:$W$22,1,0)),1,0)</f>
        <v>0</v>
      </c>
      <c r="FV146" s="158">
        <f>IF(ISERROR(VLOOKUP(BS146,Accueil!$W$17:$W$22,1,0)),1,0)</f>
        <v>0</v>
      </c>
      <c r="FW146" s="158">
        <f>IF(ISERROR(VLOOKUP(BT146,Accueil!$W$17:$W$22,1,0)),1,0)</f>
        <v>0</v>
      </c>
      <c r="FX146" s="158">
        <f>IF(ISERROR(VLOOKUP(BU146,Accueil!$W$17:$W$22,1,0)),1,0)</f>
        <v>0</v>
      </c>
      <c r="FY146" s="158">
        <f>IF(ISERROR(VLOOKUP(BV146,Accueil!$W$17:$W$22,1,0)),1,0)</f>
        <v>0</v>
      </c>
      <c r="FZ146" s="158">
        <f>IF(ISERROR(VLOOKUP(BW146,Accueil!$W$17:$W$22,1,0)),1,0)</f>
        <v>0</v>
      </c>
      <c r="GA146" s="158">
        <f>IF(ISERROR(VLOOKUP(BX146,Accueil!$W$17:$W$22,1,0)),1,0)</f>
        <v>0</v>
      </c>
      <c r="GB146" s="158">
        <f>IF(ISERROR(VLOOKUP(BY146,Accueil!$W$17:$W$22,1,0)),1,0)</f>
        <v>0</v>
      </c>
      <c r="GC146" s="158">
        <f>IF(ISERROR(VLOOKUP(BZ146,Accueil!$W$17:$W$22,1,0)),1,0)</f>
        <v>0</v>
      </c>
      <c r="GD146" s="158">
        <f>IF(ISERROR(VLOOKUP(CA146,Accueil!$W$17:$W$22,1,0)),1,0)</f>
        <v>0</v>
      </c>
      <c r="GE146" s="158">
        <f>IF(ISERROR(VLOOKUP(CB146,Accueil!$W$17:$W$22,1,0)),1,0)</f>
        <v>0</v>
      </c>
      <c r="GF146" s="158">
        <f>IF(ISERROR(VLOOKUP(CC146,Accueil!$W$17:$W$22,1,0)),1,0)</f>
        <v>0</v>
      </c>
      <c r="GG146" s="158">
        <f>IF(ISERROR(VLOOKUP(CD146,Accueil!$W$17:$W$22,1,0)),1,0)</f>
        <v>0</v>
      </c>
      <c r="GH146" s="158">
        <f>IF(ISERROR(VLOOKUP(CE146,Accueil!$W$17:$W$22,1,0)),1,0)</f>
        <v>0</v>
      </c>
      <c r="GI146" s="158">
        <f>IF(ISERROR(VLOOKUP(CF146,Accueil!$W$17:$W$22,1,0)),1,0)</f>
        <v>0</v>
      </c>
      <c r="GJ146" s="158">
        <f>IF(ISERROR(VLOOKUP(CG146,Accueil!$W$17:$W$22,1,0)),1,0)</f>
        <v>0</v>
      </c>
      <c r="GK146" s="158">
        <f>IF(ISERROR(VLOOKUP(CH146,Accueil!$W$17:$W$22,1,0)),1,0)</f>
        <v>0</v>
      </c>
      <c r="GL146" s="158">
        <f>IF(ISERROR(VLOOKUP(CI146,Accueil!$W$17:$W$22,1,0)),1,0)</f>
        <v>0</v>
      </c>
      <c r="GM146" s="158">
        <f>IF(ISERROR(VLOOKUP(CJ146,Accueil!$W$17:$W$22,1,0)),1,0)</f>
        <v>0</v>
      </c>
      <c r="GN146" s="158">
        <f>IF(ISERROR(VLOOKUP(CK146,Accueil!$W$17:$W$22,1,0)),1,0)</f>
        <v>0</v>
      </c>
      <c r="GO146" s="158">
        <f>IF(ISERROR(VLOOKUP(CL146,Accueil!$W$17:$W$22,1,0)),1,0)</f>
        <v>0</v>
      </c>
      <c r="GP146" s="158">
        <f>IF(ISERROR(VLOOKUP(CM146,Accueil!$W$17:$W$22,1,0)),1,0)</f>
        <v>0</v>
      </c>
      <c r="GQ146" s="158">
        <f>IF(ISERROR(VLOOKUP(CN146,Accueil!$W$17:$W$22,1,0)),1,0)</f>
        <v>0</v>
      </c>
      <c r="GR146" s="158">
        <f>IF(ISERROR(VLOOKUP(CO146,Accueil!$W$17:$W$22,1,0)),1,0)</f>
        <v>0</v>
      </c>
      <c r="GS146" s="158">
        <f>IF(ISERROR(VLOOKUP(CP146,Accueil!$W$17:$W$22,1,0)),1,0)</f>
        <v>0</v>
      </c>
      <c r="GT146" s="158">
        <f>IF(ISERROR(VLOOKUP(CQ146,Accueil!$W$17:$W$22,1,0)),1,0)</f>
        <v>0</v>
      </c>
      <c r="GU146" s="158">
        <f>IF(ISERROR(VLOOKUP(CR146,Accueil!$W$17:$W$22,1,0)),1,0)</f>
        <v>0</v>
      </c>
      <c r="GV146" s="158">
        <f>IF(ISERROR(VLOOKUP(CS146,Accueil!$W$17:$W$22,1,0)),1,0)</f>
        <v>0</v>
      </c>
      <c r="GW146" s="158">
        <f>IF(ISERROR(VLOOKUP(CT146,Accueil!$W$17:$W$22,1,0)),1,0)</f>
        <v>0</v>
      </c>
      <c r="GX146" s="158">
        <f>IF(ISERROR(VLOOKUP(CU146,Accueil!$W$17:$W$22,1,0)),1,0)</f>
        <v>0</v>
      </c>
      <c r="GY146" s="158">
        <f>IF(ISERROR(VLOOKUP(CV146,Accueil!$W$17:$W$22,1,0)),1,0)</f>
        <v>0</v>
      </c>
      <c r="GZ146" s="158">
        <f>IF(ISERROR(VLOOKUP(CW146,Accueil!$W$17:$W$22,1,0)),1,0)</f>
        <v>0</v>
      </c>
      <c r="HA146" s="158">
        <f>IF(ISERROR(VLOOKUP(CX146,Accueil!$W$17:$W$22,1,0)),1,0)</f>
        <v>0</v>
      </c>
      <c r="HB146" s="158">
        <f>IF(ISERROR(VLOOKUP(CY146,Accueil!$W$17:$W$22,1,0)),1,0)</f>
        <v>0</v>
      </c>
      <c r="HC146" s="158">
        <f>IF(ISERROR(VLOOKUP(CZ146,Accueil!$W$17:$W$22,1,0)),1,0)</f>
        <v>0</v>
      </c>
      <c r="HD146" s="158">
        <f>IF(ISERROR(VLOOKUP(DA146,Accueil!$W$17:$W$22,1,0)),1,0)</f>
        <v>0</v>
      </c>
    </row>
    <row r="147" spans="1:212" ht="12.75" customHeight="1">
      <c r="A147" s="360"/>
      <c r="B147" s="12">
        <v>139</v>
      </c>
      <c r="C147" s="26" t="str">
        <f>IF(Accueil!E151="","",Accueil!E151)</f>
        <v/>
      </c>
      <c r="D147" s="27" t="str">
        <f>IF(Accueil!F151="","",Accueil!F151)</f>
        <v/>
      </c>
      <c r="E147" s="83" t="str">
        <f t="shared" si="10"/>
        <v/>
      </c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4"/>
      <c r="AM147" s="244"/>
      <c r="AN147" s="244"/>
      <c r="AO147" s="244"/>
      <c r="AP147" s="244"/>
      <c r="AQ147" s="244"/>
      <c r="AR147" s="244"/>
      <c r="AS147" s="244"/>
      <c r="AT147" s="244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12">
        <v>139</v>
      </c>
      <c r="DC147" s="11" t="str">
        <f>IF(D147="","",COUNTIF(F147:DA147,Accueil!$AB$28)&amp;" / "&amp;COUNTIF($F$8:$DA$8,"&gt;0")-(COUNTIF(F147:DA147,Accueil!$AG$26)))</f>
        <v/>
      </c>
      <c r="DD147" s="110" t="str">
        <f>IF(D147="","",COUNTIF(F147:DA147,Accueil!$AB$26))</f>
        <v/>
      </c>
      <c r="DE147" s="110" t="str">
        <f>IF(D147="","",IF(COUNTIF($F$8:$DA$8,"&gt;=0")-(COUNTIF(G147:DB147,Accueil!$AG$26))&lt;0,0,COUNTIF($F$8:$DA$8,"&gt;=0")-(COUNTIF(G147:DB147,Accueil!$AG$26))))</f>
        <v/>
      </c>
      <c r="DF147" s="11" t="str">
        <f t="shared" si="11"/>
        <v/>
      </c>
      <c r="DG147" s="29" t="str">
        <f t="shared" si="12"/>
        <v/>
      </c>
      <c r="DH147" s="158">
        <f t="shared" si="13"/>
        <v>0</v>
      </c>
      <c r="DI147" s="158">
        <f>IF(ISERROR(VLOOKUP(F147,Accueil!$W$17:$W$22,1,0)),1,0)</f>
        <v>0</v>
      </c>
      <c r="DJ147" s="158">
        <f>IF(ISERROR(VLOOKUP(G147,Accueil!$W$17:$W$22,1,0)),1,0)</f>
        <v>0</v>
      </c>
      <c r="DK147" s="158">
        <f>IF(ISERROR(VLOOKUP(H147,Accueil!$W$17:$W$22,1,0)),1,0)</f>
        <v>0</v>
      </c>
      <c r="DL147" s="158">
        <f>IF(ISERROR(VLOOKUP(I147,Accueil!$W$17:$W$22,1,0)),1,0)</f>
        <v>0</v>
      </c>
      <c r="DM147" s="158">
        <f>IF(ISERROR(VLOOKUP(J147,Accueil!$W$17:$W$22,1,0)),1,0)</f>
        <v>0</v>
      </c>
      <c r="DN147" s="158">
        <f>IF(ISERROR(VLOOKUP(K147,Accueil!$W$17:$W$22,1,0)),1,0)</f>
        <v>0</v>
      </c>
      <c r="DO147" s="158">
        <f>IF(ISERROR(VLOOKUP(L147,Accueil!$W$17:$W$22,1,0)),1,0)</f>
        <v>0</v>
      </c>
      <c r="DP147" s="158">
        <f>IF(ISERROR(VLOOKUP(M147,Accueil!$W$17:$W$22,1,0)),1,0)</f>
        <v>0</v>
      </c>
      <c r="DQ147" s="158">
        <f>IF(ISERROR(VLOOKUP(N147,Accueil!$W$17:$W$22,1,0)),1,0)</f>
        <v>0</v>
      </c>
      <c r="DR147" s="158">
        <f>IF(ISERROR(VLOOKUP(O147,Accueil!$W$17:$W$22,1,0)),1,0)</f>
        <v>0</v>
      </c>
      <c r="DS147" s="158">
        <f>IF(ISERROR(VLOOKUP(P147,Accueil!$W$17:$W$22,1,0)),1,0)</f>
        <v>0</v>
      </c>
      <c r="DT147" s="158">
        <f>IF(ISERROR(VLOOKUP(Q147,Accueil!$W$17:$W$22,1,0)),1,0)</f>
        <v>0</v>
      </c>
      <c r="DU147" s="158">
        <f>IF(ISERROR(VLOOKUP(R147,Accueil!$W$17:$W$22,1,0)),1,0)</f>
        <v>0</v>
      </c>
      <c r="DV147" s="158">
        <f>IF(ISERROR(VLOOKUP(S147,Accueil!$W$17:$W$22,1,0)),1,0)</f>
        <v>0</v>
      </c>
      <c r="DW147" s="158">
        <f>IF(ISERROR(VLOOKUP(T147,Accueil!$W$17:$W$22,1,0)),1,0)</f>
        <v>0</v>
      </c>
      <c r="DX147" s="158">
        <f>IF(ISERROR(VLOOKUP(U147,Accueil!$W$17:$W$22,1,0)),1,0)</f>
        <v>0</v>
      </c>
      <c r="DY147" s="158">
        <f>IF(ISERROR(VLOOKUP(V147,Accueil!$W$17:$W$22,1,0)),1,0)</f>
        <v>0</v>
      </c>
      <c r="DZ147" s="158">
        <f>IF(ISERROR(VLOOKUP(W147,Accueil!$W$17:$W$22,1,0)),1,0)</f>
        <v>0</v>
      </c>
      <c r="EA147" s="158">
        <f>IF(ISERROR(VLOOKUP(X147,Accueil!$W$17:$W$22,1,0)),1,0)</f>
        <v>0</v>
      </c>
      <c r="EB147" s="158">
        <f>IF(ISERROR(VLOOKUP(Y147,Accueil!$W$17:$W$22,1,0)),1,0)</f>
        <v>0</v>
      </c>
      <c r="EC147" s="158">
        <f>IF(ISERROR(VLOOKUP(Z147,Accueil!$W$17:$W$22,1,0)),1,0)</f>
        <v>0</v>
      </c>
      <c r="ED147" s="158">
        <f>IF(ISERROR(VLOOKUP(AA147,Accueil!$W$17:$W$22,1,0)),1,0)</f>
        <v>0</v>
      </c>
      <c r="EE147" s="158">
        <f>IF(ISERROR(VLOOKUP(AB147,Accueil!$W$17:$W$22,1,0)),1,0)</f>
        <v>0</v>
      </c>
      <c r="EF147" s="158">
        <f>IF(ISERROR(VLOOKUP(AC147,Accueil!$W$17:$W$22,1,0)),1,0)</f>
        <v>0</v>
      </c>
      <c r="EG147" s="158">
        <f>IF(ISERROR(VLOOKUP(AD147,Accueil!$W$17:$W$22,1,0)),1,0)</f>
        <v>0</v>
      </c>
      <c r="EH147" s="158">
        <f>IF(ISERROR(VLOOKUP(AE147,Accueil!$W$17:$W$22,1,0)),1,0)</f>
        <v>0</v>
      </c>
      <c r="EI147" s="158">
        <f>IF(ISERROR(VLOOKUP(AF147,Accueil!$W$17:$W$22,1,0)),1,0)</f>
        <v>0</v>
      </c>
      <c r="EJ147" s="158">
        <f>IF(ISERROR(VLOOKUP(AG147,Accueil!$W$17:$W$22,1,0)),1,0)</f>
        <v>0</v>
      </c>
      <c r="EK147" s="158">
        <f>IF(ISERROR(VLOOKUP(AH147,Accueil!$W$17:$W$22,1,0)),1,0)</f>
        <v>0</v>
      </c>
      <c r="EL147" s="158">
        <f>IF(ISERROR(VLOOKUP(AI147,Accueil!$W$17:$W$22,1,0)),1,0)</f>
        <v>0</v>
      </c>
      <c r="EM147" s="158">
        <f>IF(ISERROR(VLOOKUP(AJ147,Accueil!$W$17:$W$22,1,0)),1,0)</f>
        <v>0</v>
      </c>
      <c r="EN147" s="158">
        <f>IF(ISERROR(VLOOKUP(AK147,Accueil!$W$17:$W$22,1,0)),1,0)</f>
        <v>0</v>
      </c>
      <c r="EO147" s="158">
        <f>IF(ISERROR(VLOOKUP(AL147,Accueil!$W$17:$W$22,1,0)),1,0)</f>
        <v>0</v>
      </c>
      <c r="EP147" s="158">
        <f>IF(ISERROR(VLOOKUP(AM147,Accueil!$W$17:$W$22,1,0)),1,0)</f>
        <v>0</v>
      </c>
      <c r="EQ147" s="158">
        <f>IF(ISERROR(VLOOKUP(AN147,Accueil!$W$17:$W$22,1,0)),1,0)</f>
        <v>0</v>
      </c>
      <c r="ER147" s="158">
        <f>IF(ISERROR(VLOOKUP(AO147,Accueil!$W$17:$W$22,1,0)),1,0)</f>
        <v>0</v>
      </c>
      <c r="ES147" s="158">
        <f>IF(ISERROR(VLOOKUP(AP147,Accueil!$W$17:$W$22,1,0)),1,0)</f>
        <v>0</v>
      </c>
      <c r="ET147" s="158">
        <f>IF(ISERROR(VLOOKUP(AQ147,Accueil!$W$17:$W$22,1,0)),1,0)</f>
        <v>0</v>
      </c>
      <c r="EU147" s="158">
        <f>IF(ISERROR(VLOOKUP(AR147,Accueil!$W$17:$W$22,1,0)),1,0)</f>
        <v>0</v>
      </c>
      <c r="EV147" s="158">
        <f>IF(ISERROR(VLOOKUP(AS147,Accueil!$W$17:$W$22,1,0)),1,0)</f>
        <v>0</v>
      </c>
      <c r="EW147" s="158">
        <f>IF(ISERROR(VLOOKUP(AT147,Accueil!$W$17:$W$22,1,0)),1,0)</f>
        <v>0</v>
      </c>
      <c r="EX147" s="158">
        <f>IF(ISERROR(VLOOKUP(AU147,Accueil!$W$17:$W$22,1,0)),1,0)</f>
        <v>0</v>
      </c>
      <c r="EY147" s="158">
        <f>IF(ISERROR(VLOOKUP(AV147,Accueil!$W$17:$W$22,1,0)),1,0)</f>
        <v>0</v>
      </c>
      <c r="EZ147" s="158">
        <f>IF(ISERROR(VLOOKUP(AW147,Accueil!$W$17:$W$22,1,0)),1,0)</f>
        <v>0</v>
      </c>
      <c r="FA147" s="158">
        <f>IF(ISERROR(VLOOKUP(AX147,Accueil!$W$17:$W$22,1,0)),1,0)</f>
        <v>0</v>
      </c>
      <c r="FB147" s="158">
        <f>IF(ISERROR(VLOOKUP(AY147,Accueil!$W$17:$W$22,1,0)),1,0)</f>
        <v>0</v>
      </c>
      <c r="FC147" s="158">
        <f>IF(ISERROR(VLOOKUP(AZ147,Accueil!$W$17:$W$22,1,0)),1,0)</f>
        <v>0</v>
      </c>
      <c r="FD147" s="158">
        <f>IF(ISERROR(VLOOKUP(BA147,Accueil!$W$17:$W$22,1,0)),1,0)</f>
        <v>0</v>
      </c>
      <c r="FE147" s="158">
        <f>IF(ISERROR(VLOOKUP(BB147,Accueil!$W$17:$W$22,1,0)),1,0)</f>
        <v>0</v>
      </c>
      <c r="FF147" s="158">
        <f>IF(ISERROR(VLOOKUP(BC147,Accueil!$W$17:$W$22,1,0)),1,0)</f>
        <v>0</v>
      </c>
      <c r="FG147" s="158">
        <f>IF(ISERROR(VLOOKUP(BD147,Accueil!$W$17:$W$22,1,0)),1,0)</f>
        <v>0</v>
      </c>
      <c r="FH147" s="158">
        <f>IF(ISERROR(VLOOKUP(BE147,Accueil!$W$17:$W$22,1,0)),1,0)</f>
        <v>0</v>
      </c>
      <c r="FI147" s="158">
        <f>IF(ISERROR(VLOOKUP(BF147,Accueil!$W$17:$W$22,1,0)),1,0)</f>
        <v>0</v>
      </c>
      <c r="FJ147" s="158">
        <f>IF(ISERROR(VLOOKUP(BG147,Accueil!$W$17:$W$22,1,0)),1,0)</f>
        <v>0</v>
      </c>
      <c r="FK147" s="158">
        <f>IF(ISERROR(VLOOKUP(BH147,Accueil!$W$17:$W$22,1,0)),1,0)</f>
        <v>0</v>
      </c>
      <c r="FL147" s="158">
        <f>IF(ISERROR(VLOOKUP(BI147,Accueil!$W$17:$W$22,1,0)),1,0)</f>
        <v>0</v>
      </c>
      <c r="FM147" s="158">
        <f>IF(ISERROR(VLOOKUP(BJ147,Accueil!$W$17:$W$22,1,0)),1,0)</f>
        <v>0</v>
      </c>
      <c r="FN147" s="158">
        <f>IF(ISERROR(VLOOKUP(BK147,Accueil!$W$17:$W$22,1,0)),1,0)</f>
        <v>0</v>
      </c>
      <c r="FO147" s="158">
        <f>IF(ISERROR(VLOOKUP(BL147,Accueil!$W$17:$W$22,1,0)),1,0)</f>
        <v>0</v>
      </c>
      <c r="FP147" s="158">
        <f>IF(ISERROR(VLOOKUP(BM147,Accueil!$W$17:$W$22,1,0)),1,0)</f>
        <v>0</v>
      </c>
      <c r="FQ147" s="158">
        <f>IF(ISERROR(VLOOKUP(BN147,Accueil!$W$17:$W$22,1,0)),1,0)</f>
        <v>0</v>
      </c>
      <c r="FR147" s="158">
        <f>IF(ISERROR(VLOOKUP(BO147,Accueil!$W$17:$W$22,1,0)),1,0)</f>
        <v>0</v>
      </c>
      <c r="FS147" s="158">
        <f>IF(ISERROR(VLOOKUP(BP147,Accueil!$W$17:$W$22,1,0)),1,0)</f>
        <v>0</v>
      </c>
      <c r="FT147" s="158">
        <f>IF(ISERROR(VLOOKUP(BQ147,Accueil!$W$17:$W$22,1,0)),1,0)</f>
        <v>0</v>
      </c>
      <c r="FU147" s="158">
        <f>IF(ISERROR(VLOOKUP(BR147,Accueil!$W$17:$W$22,1,0)),1,0)</f>
        <v>0</v>
      </c>
      <c r="FV147" s="158">
        <f>IF(ISERROR(VLOOKUP(BS147,Accueil!$W$17:$W$22,1,0)),1,0)</f>
        <v>0</v>
      </c>
      <c r="FW147" s="158">
        <f>IF(ISERROR(VLOOKUP(BT147,Accueil!$W$17:$W$22,1,0)),1,0)</f>
        <v>0</v>
      </c>
      <c r="FX147" s="158">
        <f>IF(ISERROR(VLOOKUP(BU147,Accueil!$W$17:$W$22,1,0)),1,0)</f>
        <v>0</v>
      </c>
      <c r="FY147" s="158">
        <f>IF(ISERROR(VLOOKUP(BV147,Accueil!$W$17:$W$22,1,0)),1,0)</f>
        <v>0</v>
      </c>
      <c r="FZ147" s="158">
        <f>IF(ISERROR(VLOOKUP(BW147,Accueil!$W$17:$W$22,1,0)),1,0)</f>
        <v>0</v>
      </c>
      <c r="GA147" s="158">
        <f>IF(ISERROR(VLOOKUP(BX147,Accueil!$W$17:$W$22,1,0)),1,0)</f>
        <v>0</v>
      </c>
      <c r="GB147" s="158">
        <f>IF(ISERROR(VLOOKUP(BY147,Accueil!$W$17:$W$22,1,0)),1,0)</f>
        <v>0</v>
      </c>
      <c r="GC147" s="158">
        <f>IF(ISERROR(VLOOKUP(BZ147,Accueil!$W$17:$W$22,1,0)),1,0)</f>
        <v>0</v>
      </c>
      <c r="GD147" s="158">
        <f>IF(ISERROR(VLOOKUP(CA147,Accueil!$W$17:$W$22,1,0)),1,0)</f>
        <v>0</v>
      </c>
      <c r="GE147" s="158">
        <f>IF(ISERROR(VLOOKUP(CB147,Accueil!$W$17:$W$22,1,0)),1,0)</f>
        <v>0</v>
      </c>
      <c r="GF147" s="158">
        <f>IF(ISERROR(VLOOKUP(CC147,Accueil!$W$17:$W$22,1,0)),1,0)</f>
        <v>0</v>
      </c>
      <c r="GG147" s="158">
        <f>IF(ISERROR(VLOOKUP(CD147,Accueil!$W$17:$W$22,1,0)),1,0)</f>
        <v>0</v>
      </c>
      <c r="GH147" s="158">
        <f>IF(ISERROR(VLOOKUP(CE147,Accueil!$W$17:$W$22,1,0)),1,0)</f>
        <v>0</v>
      </c>
      <c r="GI147" s="158">
        <f>IF(ISERROR(VLOOKUP(CF147,Accueil!$W$17:$W$22,1,0)),1,0)</f>
        <v>0</v>
      </c>
      <c r="GJ147" s="158">
        <f>IF(ISERROR(VLOOKUP(CG147,Accueil!$W$17:$W$22,1,0)),1,0)</f>
        <v>0</v>
      </c>
      <c r="GK147" s="158">
        <f>IF(ISERROR(VLOOKUP(CH147,Accueil!$W$17:$W$22,1,0)),1,0)</f>
        <v>0</v>
      </c>
      <c r="GL147" s="158">
        <f>IF(ISERROR(VLOOKUP(CI147,Accueil!$W$17:$W$22,1,0)),1,0)</f>
        <v>0</v>
      </c>
      <c r="GM147" s="158">
        <f>IF(ISERROR(VLOOKUP(CJ147,Accueil!$W$17:$W$22,1,0)),1,0)</f>
        <v>0</v>
      </c>
      <c r="GN147" s="158">
        <f>IF(ISERROR(VLOOKUP(CK147,Accueil!$W$17:$W$22,1,0)),1,0)</f>
        <v>0</v>
      </c>
      <c r="GO147" s="158">
        <f>IF(ISERROR(VLOOKUP(CL147,Accueil!$W$17:$W$22,1,0)),1,0)</f>
        <v>0</v>
      </c>
      <c r="GP147" s="158">
        <f>IF(ISERROR(VLOOKUP(CM147,Accueil!$W$17:$W$22,1,0)),1,0)</f>
        <v>0</v>
      </c>
      <c r="GQ147" s="158">
        <f>IF(ISERROR(VLOOKUP(CN147,Accueil!$W$17:$W$22,1,0)),1,0)</f>
        <v>0</v>
      </c>
      <c r="GR147" s="158">
        <f>IF(ISERROR(VLOOKUP(CO147,Accueil!$W$17:$W$22,1,0)),1,0)</f>
        <v>0</v>
      </c>
      <c r="GS147" s="158">
        <f>IF(ISERROR(VLOOKUP(CP147,Accueil!$W$17:$W$22,1,0)),1,0)</f>
        <v>0</v>
      </c>
      <c r="GT147" s="158">
        <f>IF(ISERROR(VLOOKUP(CQ147,Accueil!$W$17:$W$22,1,0)),1,0)</f>
        <v>0</v>
      </c>
      <c r="GU147" s="158">
        <f>IF(ISERROR(VLOOKUP(CR147,Accueil!$W$17:$W$22,1,0)),1,0)</f>
        <v>0</v>
      </c>
      <c r="GV147" s="158">
        <f>IF(ISERROR(VLOOKUP(CS147,Accueil!$W$17:$W$22,1,0)),1,0)</f>
        <v>0</v>
      </c>
      <c r="GW147" s="158">
        <f>IF(ISERROR(VLOOKUP(CT147,Accueil!$W$17:$W$22,1,0)),1,0)</f>
        <v>0</v>
      </c>
      <c r="GX147" s="158">
        <f>IF(ISERROR(VLOOKUP(CU147,Accueil!$W$17:$W$22,1,0)),1,0)</f>
        <v>0</v>
      </c>
      <c r="GY147" s="158">
        <f>IF(ISERROR(VLOOKUP(CV147,Accueil!$W$17:$W$22,1,0)),1,0)</f>
        <v>0</v>
      </c>
      <c r="GZ147" s="158">
        <f>IF(ISERROR(VLOOKUP(CW147,Accueil!$W$17:$W$22,1,0)),1,0)</f>
        <v>0</v>
      </c>
      <c r="HA147" s="158">
        <f>IF(ISERROR(VLOOKUP(CX147,Accueil!$W$17:$W$22,1,0)),1,0)</f>
        <v>0</v>
      </c>
      <c r="HB147" s="158">
        <f>IF(ISERROR(VLOOKUP(CY147,Accueil!$W$17:$W$22,1,0)),1,0)</f>
        <v>0</v>
      </c>
      <c r="HC147" s="158">
        <f>IF(ISERROR(VLOOKUP(CZ147,Accueil!$W$17:$W$22,1,0)),1,0)</f>
        <v>0</v>
      </c>
      <c r="HD147" s="158">
        <f>IF(ISERROR(VLOOKUP(DA147,Accueil!$W$17:$W$22,1,0)),1,0)</f>
        <v>0</v>
      </c>
    </row>
    <row r="148" spans="1:212" ht="12.75" customHeight="1">
      <c r="A148" s="360"/>
      <c r="B148" s="12">
        <v>140</v>
      </c>
      <c r="C148" s="26" t="str">
        <f>IF(Accueil!E152="","",Accueil!E152)</f>
        <v/>
      </c>
      <c r="D148" s="27" t="str">
        <f>IF(Accueil!F152="","",Accueil!F152)</f>
        <v/>
      </c>
      <c r="E148" s="83" t="str">
        <f t="shared" si="10"/>
        <v/>
      </c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  <c r="AD148" s="244"/>
      <c r="AE148" s="244"/>
      <c r="AF148" s="244"/>
      <c r="AG148" s="244"/>
      <c r="AH148" s="244"/>
      <c r="AI148" s="244"/>
      <c r="AJ148" s="244"/>
      <c r="AK148" s="244"/>
      <c r="AL148" s="244"/>
      <c r="AM148" s="244"/>
      <c r="AN148" s="244"/>
      <c r="AO148" s="244"/>
      <c r="AP148" s="244"/>
      <c r="AQ148" s="244"/>
      <c r="AR148" s="244"/>
      <c r="AS148" s="244"/>
      <c r="AT148" s="244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12">
        <v>140</v>
      </c>
      <c r="DC148" s="11" t="str">
        <f>IF(D148="","",COUNTIF(F148:DA148,Accueil!$AB$28)&amp;" / "&amp;COUNTIF($F$8:$DA$8,"&gt;0")-(COUNTIF(F148:DA148,Accueil!$AG$26)))</f>
        <v/>
      </c>
      <c r="DD148" s="110" t="str">
        <f>IF(D148="","",COUNTIF(F148:DA148,Accueil!$AB$26))</f>
        <v/>
      </c>
      <c r="DE148" s="110" t="str">
        <f>IF(D148="","",IF(COUNTIF($F$8:$DA$8,"&gt;=0")-(COUNTIF(G148:DB148,Accueil!$AG$26))&lt;0,0,COUNTIF($F$8:$DA$8,"&gt;=0")-(COUNTIF(G148:DB148,Accueil!$AG$26))))</f>
        <v/>
      </c>
      <c r="DF148" s="11" t="str">
        <f t="shared" si="11"/>
        <v/>
      </c>
      <c r="DG148" s="29" t="str">
        <f t="shared" si="12"/>
        <v/>
      </c>
      <c r="DH148" s="158">
        <f t="shared" si="13"/>
        <v>0</v>
      </c>
      <c r="DI148" s="158">
        <f>IF(ISERROR(VLOOKUP(F148,Accueil!$W$17:$W$22,1,0)),1,0)</f>
        <v>0</v>
      </c>
      <c r="DJ148" s="158">
        <f>IF(ISERROR(VLOOKUP(G148,Accueil!$W$17:$W$22,1,0)),1,0)</f>
        <v>0</v>
      </c>
      <c r="DK148" s="158">
        <f>IF(ISERROR(VLOOKUP(H148,Accueil!$W$17:$W$22,1,0)),1,0)</f>
        <v>0</v>
      </c>
      <c r="DL148" s="158">
        <f>IF(ISERROR(VLOOKUP(I148,Accueil!$W$17:$W$22,1,0)),1,0)</f>
        <v>0</v>
      </c>
      <c r="DM148" s="158">
        <f>IF(ISERROR(VLOOKUP(J148,Accueil!$W$17:$W$22,1,0)),1,0)</f>
        <v>0</v>
      </c>
      <c r="DN148" s="158">
        <f>IF(ISERROR(VLOOKUP(K148,Accueil!$W$17:$W$22,1,0)),1,0)</f>
        <v>0</v>
      </c>
      <c r="DO148" s="158">
        <f>IF(ISERROR(VLOOKUP(L148,Accueil!$W$17:$W$22,1,0)),1,0)</f>
        <v>0</v>
      </c>
      <c r="DP148" s="158">
        <f>IF(ISERROR(VLOOKUP(M148,Accueil!$W$17:$W$22,1,0)),1,0)</f>
        <v>0</v>
      </c>
      <c r="DQ148" s="158">
        <f>IF(ISERROR(VLOOKUP(N148,Accueil!$W$17:$W$22,1,0)),1,0)</f>
        <v>0</v>
      </c>
      <c r="DR148" s="158">
        <f>IF(ISERROR(VLOOKUP(O148,Accueil!$W$17:$W$22,1,0)),1,0)</f>
        <v>0</v>
      </c>
      <c r="DS148" s="158">
        <f>IF(ISERROR(VLOOKUP(P148,Accueil!$W$17:$W$22,1,0)),1,0)</f>
        <v>0</v>
      </c>
      <c r="DT148" s="158">
        <f>IF(ISERROR(VLOOKUP(Q148,Accueil!$W$17:$W$22,1,0)),1,0)</f>
        <v>0</v>
      </c>
      <c r="DU148" s="158">
        <f>IF(ISERROR(VLOOKUP(R148,Accueil!$W$17:$W$22,1,0)),1,0)</f>
        <v>0</v>
      </c>
      <c r="DV148" s="158">
        <f>IF(ISERROR(VLOOKUP(S148,Accueil!$W$17:$W$22,1,0)),1,0)</f>
        <v>0</v>
      </c>
      <c r="DW148" s="158">
        <f>IF(ISERROR(VLOOKUP(T148,Accueil!$W$17:$W$22,1,0)),1,0)</f>
        <v>0</v>
      </c>
      <c r="DX148" s="158">
        <f>IF(ISERROR(VLOOKUP(U148,Accueil!$W$17:$W$22,1,0)),1,0)</f>
        <v>0</v>
      </c>
      <c r="DY148" s="158">
        <f>IF(ISERROR(VLOOKUP(V148,Accueil!$W$17:$W$22,1,0)),1,0)</f>
        <v>0</v>
      </c>
      <c r="DZ148" s="158">
        <f>IF(ISERROR(VLOOKUP(W148,Accueil!$W$17:$W$22,1,0)),1,0)</f>
        <v>0</v>
      </c>
      <c r="EA148" s="158">
        <f>IF(ISERROR(VLOOKUP(X148,Accueil!$W$17:$W$22,1,0)),1,0)</f>
        <v>0</v>
      </c>
      <c r="EB148" s="158">
        <f>IF(ISERROR(VLOOKUP(Y148,Accueil!$W$17:$W$22,1,0)),1,0)</f>
        <v>0</v>
      </c>
      <c r="EC148" s="158">
        <f>IF(ISERROR(VLOOKUP(Z148,Accueil!$W$17:$W$22,1,0)),1,0)</f>
        <v>0</v>
      </c>
      <c r="ED148" s="158">
        <f>IF(ISERROR(VLOOKUP(AA148,Accueil!$W$17:$W$22,1,0)),1,0)</f>
        <v>0</v>
      </c>
      <c r="EE148" s="158">
        <f>IF(ISERROR(VLOOKUP(AB148,Accueil!$W$17:$W$22,1,0)),1,0)</f>
        <v>0</v>
      </c>
      <c r="EF148" s="158">
        <f>IF(ISERROR(VLOOKUP(AC148,Accueil!$W$17:$W$22,1,0)),1,0)</f>
        <v>0</v>
      </c>
      <c r="EG148" s="158">
        <f>IF(ISERROR(VLOOKUP(AD148,Accueil!$W$17:$W$22,1,0)),1,0)</f>
        <v>0</v>
      </c>
      <c r="EH148" s="158">
        <f>IF(ISERROR(VLOOKUP(AE148,Accueil!$W$17:$W$22,1,0)),1,0)</f>
        <v>0</v>
      </c>
      <c r="EI148" s="158">
        <f>IF(ISERROR(VLOOKUP(AF148,Accueil!$W$17:$W$22,1,0)),1,0)</f>
        <v>0</v>
      </c>
      <c r="EJ148" s="158">
        <f>IF(ISERROR(VLOOKUP(AG148,Accueil!$W$17:$W$22,1,0)),1,0)</f>
        <v>0</v>
      </c>
      <c r="EK148" s="158">
        <f>IF(ISERROR(VLOOKUP(AH148,Accueil!$W$17:$W$22,1,0)),1,0)</f>
        <v>0</v>
      </c>
      <c r="EL148" s="158">
        <f>IF(ISERROR(VLOOKUP(AI148,Accueil!$W$17:$W$22,1,0)),1,0)</f>
        <v>0</v>
      </c>
      <c r="EM148" s="158">
        <f>IF(ISERROR(VLOOKUP(AJ148,Accueil!$W$17:$W$22,1,0)),1,0)</f>
        <v>0</v>
      </c>
      <c r="EN148" s="158">
        <f>IF(ISERROR(VLOOKUP(AK148,Accueil!$W$17:$W$22,1,0)),1,0)</f>
        <v>0</v>
      </c>
      <c r="EO148" s="158">
        <f>IF(ISERROR(VLOOKUP(AL148,Accueil!$W$17:$W$22,1,0)),1,0)</f>
        <v>0</v>
      </c>
      <c r="EP148" s="158">
        <f>IF(ISERROR(VLOOKUP(AM148,Accueil!$W$17:$W$22,1,0)),1,0)</f>
        <v>0</v>
      </c>
      <c r="EQ148" s="158">
        <f>IF(ISERROR(VLOOKUP(AN148,Accueil!$W$17:$W$22,1,0)),1,0)</f>
        <v>0</v>
      </c>
      <c r="ER148" s="158">
        <f>IF(ISERROR(VLOOKUP(AO148,Accueil!$W$17:$W$22,1,0)),1,0)</f>
        <v>0</v>
      </c>
      <c r="ES148" s="158">
        <f>IF(ISERROR(VLOOKUP(AP148,Accueil!$W$17:$W$22,1,0)),1,0)</f>
        <v>0</v>
      </c>
      <c r="ET148" s="158">
        <f>IF(ISERROR(VLOOKUP(AQ148,Accueil!$W$17:$W$22,1,0)),1,0)</f>
        <v>0</v>
      </c>
      <c r="EU148" s="158">
        <f>IF(ISERROR(VLOOKUP(AR148,Accueil!$W$17:$W$22,1,0)),1,0)</f>
        <v>0</v>
      </c>
      <c r="EV148" s="158">
        <f>IF(ISERROR(VLOOKUP(AS148,Accueil!$W$17:$W$22,1,0)),1,0)</f>
        <v>0</v>
      </c>
      <c r="EW148" s="158">
        <f>IF(ISERROR(VLOOKUP(AT148,Accueil!$W$17:$W$22,1,0)),1,0)</f>
        <v>0</v>
      </c>
      <c r="EX148" s="158">
        <f>IF(ISERROR(VLOOKUP(AU148,Accueil!$W$17:$W$22,1,0)),1,0)</f>
        <v>0</v>
      </c>
      <c r="EY148" s="158">
        <f>IF(ISERROR(VLOOKUP(AV148,Accueil!$W$17:$W$22,1,0)),1,0)</f>
        <v>0</v>
      </c>
      <c r="EZ148" s="158">
        <f>IF(ISERROR(VLOOKUP(AW148,Accueil!$W$17:$W$22,1,0)),1,0)</f>
        <v>0</v>
      </c>
      <c r="FA148" s="158">
        <f>IF(ISERROR(VLOOKUP(AX148,Accueil!$W$17:$W$22,1,0)),1,0)</f>
        <v>0</v>
      </c>
      <c r="FB148" s="158">
        <f>IF(ISERROR(VLOOKUP(AY148,Accueil!$W$17:$W$22,1,0)),1,0)</f>
        <v>0</v>
      </c>
      <c r="FC148" s="158">
        <f>IF(ISERROR(VLOOKUP(AZ148,Accueil!$W$17:$W$22,1,0)),1,0)</f>
        <v>0</v>
      </c>
      <c r="FD148" s="158">
        <f>IF(ISERROR(VLOOKUP(BA148,Accueil!$W$17:$W$22,1,0)),1,0)</f>
        <v>0</v>
      </c>
      <c r="FE148" s="158">
        <f>IF(ISERROR(VLOOKUP(BB148,Accueil!$W$17:$W$22,1,0)),1,0)</f>
        <v>0</v>
      </c>
      <c r="FF148" s="158">
        <f>IF(ISERROR(VLOOKUP(BC148,Accueil!$W$17:$W$22,1,0)),1,0)</f>
        <v>0</v>
      </c>
      <c r="FG148" s="158">
        <f>IF(ISERROR(VLOOKUP(BD148,Accueil!$W$17:$W$22,1,0)),1,0)</f>
        <v>0</v>
      </c>
      <c r="FH148" s="158">
        <f>IF(ISERROR(VLOOKUP(BE148,Accueil!$W$17:$W$22,1,0)),1,0)</f>
        <v>0</v>
      </c>
      <c r="FI148" s="158">
        <f>IF(ISERROR(VLOOKUP(BF148,Accueil!$W$17:$W$22,1,0)),1,0)</f>
        <v>0</v>
      </c>
      <c r="FJ148" s="158">
        <f>IF(ISERROR(VLOOKUP(BG148,Accueil!$W$17:$W$22,1,0)),1,0)</f>
        <v>0</v>
      </c>
      <c r="FK148" s="158">
        <f>IF(ISERROR(VLOOKUP(BH148,Accueil!$W$17:$W$22,1,0)),1,0)</f>
        <v>0</v>
      </c>
      <c r="FL148" s="158">
        <f>IF(ISERROR(VLOOKUP(BI148,Accueil!$W$17:$W$22,1,0)),1,0)</f>
        <v>0</v>
      </c>
      <c r="FM148" s="158">
        <f>IF(ISERROR(VLOOKUP(BJ148,Accueil!$W$17:$W$22,1,0)),1,0)</f>
        <v>0</v>
      </c>
      <c r="FN148" s="158">
        <f>IF(ISERROR(VLOOKUP(BK148,Accueil!$W$17:$W$22,1,0)),1,0)</f>
        <v>0</v>
      </c>
      <c r="FO148" s="158">
        <f>IF(ISERROR(VLOOKUP(BL148,Accueil!$W$17:$W$22,1,0)),1,0)</f>
        <v>0</v>
      </c>
      <c r="FP148" s="158">
        <f>IF(ISERROR(VLOOKUP(BM148,Accueil!$W$17:$W$22,1,0)),1,0)</f>
        <v>0</v>
      </c>
      <c r="FQ148" s="158">
        <f>IF(ISERROR(VLOOKUP(BN148,Accueil!$W$17:$W$22,1,0)),1,0)</f>
        <v>0</v>
      </c>
      <c r="FR148" s="158">
        <f>IF(ISERROR(VLOOKUP(BO148,Accueil!$W$17:$W$22,1,0)),1,0)</f>
        <v>0</v>
      </c>
      <c r="FS148" s="158">
        <f>IF(ISERROR(VLOOKUP(BP148,Accueil!$W$17:$W$22,1,0)),1,0)</f>
        <v>0</v>
      </c>
      <c r="FT148" s="158">
        <f>IF(ISERROR(VLOOKUP(BQ148,Accueil!$W$17:$W$22,1,0)),1,0)</f>
        <v>0</v>
      </c>
      <c r="FU148" s="158">
        <f>IF(ISERROR(VLOOKUP(BR148,Accueil!$W$17:$W$22,1,0)),1,0)</f>
        <v>0</v>
      </c>
      <c r="FV148" s="158">
        <f>IF(ISERROR(VLOOKUP(BS148,Accueil!$W$17:$W$22,1,0)),1,0)</f>
        <v>0</v>
      </c>
      <c r="FW148" s="158">
        <f>IF(ISERROR(VLOOKUP(BT148,Accueil!$W$17:$W$22,1,0)),1,0)</f>
        <v>0</v>
      </c>
      <c r="FX148" s="158">
        <f>IF(ISERROR(VLOOKUP(BU148,Accueil!$W$17:$W$22,1,0)),1,0)</f>
        <v>0</v>
      </c>
      <c r="FY148" s="158">
        <f>IF(ISERROR(VLOOKUP(BV148,Accueil!$W$17:$W$22,1,0)),1,0)</f>
        <v>0</v>
      </c>
      <c r="FZ148" s="158">
        <f>IF(ISERROR(VLOOKUP(BW148,Accueil!$W$17:$W$22,1,0)),1,0)</f>
        <v>0</v>
      </c>
      <c r="GA148" s="158">
        <f>IF(ISERROR(VLOOKUP(BX148,Accueil!$W$17:$W$22,1,0)),1,0)</f>
        <v>0</v>
      </c>
      <c r="GB148" s="158">
        <f>IF(ISERROR(VLOOKUP(BY148,Accueil!$W$17:$W$22,1,0)),1,0)</f>
        <v>0</v>
      </c>
      <c r="GC148" s="158">
        <f>IF(ISERROR(VLOOKUP(BZ148,Accueil!$W$17:$W$22,1,0)),1,0)</f>
        <v>0</v>
      </c>
      <c r="GD148" s="158">
        <f>IF(ISERROR(VLOOKUP(CA148,Accueil!$W$17:$W$22,1,0)),1,0)</f>
        <v>0</v>
      </c>
      <c r="GE148" s="158">
        <f>IF(ISERROR(VLOOKUP(CB148,Accueil!$W$17:$W$22,1,0)),1,0)</f>
        <v>0</v>
      </c>
      <c r="GF148" s="158">
        <f>IF(ISERROR(VLOOKUP(CC148,Accueil!$W$17:$W$22,1,0)),1,0)</f>
        <v>0</v>
      </c>
      <c r="GG148" s="158">
        <f>IF(ISERROR(VLOOKUP(CD148,Accueil!$W$17:$W$22,1,0)),1,0)</f>
        <v>0</v>
      </c>
      <c r="GH148" s="158">
        <f>IF(ISERROR(VLOOKUP(CE148,Accueil!$W$17:$W$22,1,0)),1,0)</f>
        <v>0</v>
      </c>
      <c r="GI148" s="158">
        <f>IF(ISERROR(VLOOKUP(CF148,Accueil!$W$17:$W$22,1,0)),1,0)</f>
        <v>0</v>
      </c>
      <c r="GJ148" s="158">
        <f>IF(ISERROR(VLOOKUP(CG148,Accueil!$W$17:$W$22,1,0)),1,0)</f>
        <v>0</v>
      </c>
      <c r="GK148" s="158">
        <f>IF(ISERROR(VLOOKUP(CH148,Accueil!$W$17:$W$22,1,0)),1,0)</f>
        <v>0</v>
      </c>
      <c r="GL148" s="158">
        <f>IF(ISERROR(VLOOKUP(CI148,Accueil!$W$17:$W$22,1,0)),1,0)</f>
        <v>0</v>
      </c>
      <c r="GM148" s="158">
        <f>IF(ISERROR(VLOOKUP(CJ148,Accueil!$W$17:$W$22,1,0)),1,0)</f>
        <v>0</v>
      </c>
      <c r="GN148" s="158">
        <f>IF(ISERROR(VLOOKUP(CK148,Accueil!$W$17:$W$22,1,0)),1,0)</f>
        <v>0</v>
      </c>
      <c r="GO148" s="158">
        <f>IF(ISERROR(VLOOKUP(CL148,Accueil!$W$17:$W$22,1,0)),1,0)</f>
        <v>0</v>
      </c>
      <c r="GP148" s="158">
        <f>IF(ISERROR(VLOOKUP(CM148,Accueil!$W$17:$W$22,1,0)),1,0)</f>
        <v>0</v>
      </c>
      <c r="GQ148" s="158">
        <f>IF(ISERROR(VLOOKUP(CN148,Accueil!$W$17:$W$22,1,0)),1,0)</f>
        <v>0</v>
      </c>
      <c r="GR148" s="158">
        <f>IF(ISERROR(VLOOKUP(CO148,Accueil!$W$17:$W$22,1,0)),1,0)</f>
        <v>0</v>
      </c>
      <c r="GS148" s="158">
        <f>IF(ISERROR(VLOOKUP(CP148,Accueil!$W$17:$W$22,1,0)),1,0)</f>
        <v>0</v>
      </c>
      <c r="GT148" s="158">
        <f>IF(ISERROR(VLOOKUP(CQ148,Accueil!$W$17:$W$22,1,0)),1,0)</f>
        <v>0</v>
      </c>
      <c r="GU148" s="158">
        <f>IF(ISERROR(VLOOKUP(CR148,Accueil!$W$17:$W$22,1,0)),1,0)</f>
        <v>0</v>
      </c>
      <c r="GV148" s="158">
        <f>IF(ISERROR(VLOOKUP(CS148,Accueil!$W$17:$W$22,1,0)),1,0)</f>
        <v>0</v>
      </c>
      <c r="GW148" s="158">
        <f>IF(ISERROR(VLOOKUP(CT148,Accueil!$W$17:$W$22,1,0)),1,0)</f>
        <v>0</v>
      </c>
      <c r="GX148" s="158">
        <f>IF(ISERROR(VLOOKUP(CU148,Accueil!$W$17:$W$22,1,0)),1,0)</f>
        <v>0</v>
      </c>
      <c r="GY148" s="158">
        <f>IF(ISERROR(VLOOKUP(CV148,Accueil!$W$17:$W$22,1,0)),1,0)</f>
        <v>0</v>
      </c>
      <c r="GZ148" s="158">
        <f>IF(ISERROR(VLOOKUP(CW148,Accueil!$W$17:$W$22,1,0)),1,0)</f>
        <v>0</v>
      </c>
      <c r="HA148" s="158">
        <f>IF(ISERROR(VLOOKUP(CX148,Accueil!$W$17:$W$22,1,0)),1,0)</f>
        <v>0</v>
      </c>
      <c r="HB148" s="158">
        <f>IF(ISERROR(VLOOKUP(CY148,Accueil!$W$17:$W$22,1,0)),1,0)</f>
        <v>0</v>
      </c>
      <c r="HC148" s="158">
        <f>IF(ISERROR(VLOOKUP(CZ148,Accueil!$W$17:$W$22,1,0)),1,0)</f>
        <v>0</v>
      </c>
      <c r="HD148" s="158">
        <f>IF(ISERROR(VLOOKUP(DA148,Accueil!$W$17:$W$22,1,0)),1,0)</f>
        <v>0</v>
      </c>
    </row>
    <row r="149" spans="1:212" ht="12.75" customHeight="1">
      <c r="A149" s="360"/>
      <c r="B149" s="12">
        <v>141</v>
      </c>
      <c r="C149" s="26" t="str">
        <f>IF(Accueil!E153="","",Accueil!E153)</f>
        <v/>
      </c>
      <c r="D149" s="27" t="str">
        <f>IF(Accueil!F153="","",Accueil!F153)</f>
        <v/>
      </c>
      <c r="E149" s="83" t="str">
        <f t="shared" si="10"/>
        <v/>
      </c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4"/>
      <c r="AM149" s="244"/>
      <c r="AN149" s="244"/>
      <c r="AO149" s="244"/>
      <c r="AP149" s="244"/>
      <c r="AQ149" s="244"/>
      <c r="AR149" s="244"/>
      <c r="AS149" s="244"/>
      <c r="AT149" s="244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12">
        <v>141</v>
      </c>
      <c r="DC149" s="11" t="str">
        <f>IF(D149="","",COUNTIF(F149:DA149,Accueil!$AB$28)&amp;" / "&amp;COUNTIF($F$8:$DA$8,"&gt;0")-(COUNTIF(F149:DA149,Accueil!$AG$26)))</f>
        <v/>
      </c>
      <c r="DD149" s="110" t="str">
        <f>IF(D149="","",COUNTIF(F149:DA149,Accueil!$AB$26))</f>
        <v/>
      </c>
      <c r="DE149" s="110" t="str">
        <f>IF(D149="","",IF(COUNTIF($F$8:$DA$8,"&gt;=0")-(COUNTIF(G149:DB149,Accueil!$AG$26))&lt;0,0,COUNTIF($F$8:$DA$8,"&gt;=0")-(COUNTIF(G149:DB149,Accueil!$AG$26))))</f>
        <v/>
      </c>
      <c r="DF149" s="11" t="str">
        <f t="shared" si="11"/>
        <v/>
      </c>
      <c r="DG149" s="29" t="str">
        <f t="shared" si="12"/>
        <v/>
      </c>
      <c r="DH149" s="158">
        <f t="shared" si="13"/>
        <v>0</v>
      </c>
      <c r="DI149" s="158">
        <f>IF(ISERROR(VLOOKUP(F149,Accueil!$W$17:$W$22,1,0)),1,0)</f>
        <v>0</v>
      </c>
      <c r="DJ149" s="158">
        <f>IF(ISERROR(VLOOKUP(G149,Accueil!$W$17:$W$22,1,0)),1,0)</f>
        <v>0</v>
      </c>
      <c r="DK149" s="158">
        <f>IF(ISERROR(VLOOKUP(H149,Accueil!$W$17:$W$22,1,0)),1,0)</f>
        <v>0</v>
      </c>
      <c r="DL149" s="158">
        <f>IF(ISERROR(VLOOKUP(I149,Accueil!$W$17:$W$22,1,0)),1,0)</f>
        <v>0</v>
      </c>
      <c r="DM149" s="158">
        <f>IF(ISERROR(VLOOKUP(J149,Accueil!$W$17:$W$22,1,0)),1,0)</f>
        <v>0</v>
      </c>
      <c r="DN149" s="158">
        <f>IF(ISERROR(VLOOKUP(K149,Accueil!$W$17:$W$22,1,0)),1,0)</f>
        <v>0</v>
      </c>
      <c r="DO149" s="158">
        <f>IF(ISERROR(VLOOKUP(L149,Accueil!$W$17:$W$22,1,0)),1,0)</f>
        <v>0</v>
      </c>
      <c r="DP149" s="158">
        <f>IF(ISERROR(VLOOKUP(M149,Accueil!$W$17:$W$22,1,0)),1,0)</f>
        <v>0</v>
      </c>
      <c r="DQ149" s="158">
        <f>IF(ISERROR(VLOOKUP(N149,Accueil!$W$17:$W$22,1,0)),1,0)</f>
        <v>0</v>
      </c>
      <c r="DR149" s="158">
        <f>IF(ISERROR(VLOOKUP(O149,Accueil!$W$17:$W$22,1,0)),1,0)</f>
        <v>0</v>
      </c>
      <c r="DS149" s="158">
        <f>IF(ISERROR(VLOOKUP(P149,Accueil!$W$17:$W$22,1,0)),1,0)</f>
        <v>0</v>
      </c>
      <c r="DT149" s="158">
        <f>IF(ISERROR(VLOOKUP(Q149,Accueil!$W$17:$W$22,1,0)),1,0)</f>
        <v>0</v>
      </c>
      <c r="DU149" s="158">
        <f>IF(ISERROR(VLOOKUP(R149,Accueil!$W$17:$W$22,1,0)),1,0)</f>
        <v>0</v>
      </c>
      <c r="DV149" s="158">
        <f>IF(ISERROR(VLOOKUP(S149,Accueil!$W$17:$W$22,1,0)),1,0)</f>
        <v>0</v>
      </c>
      <c r="DW149" s="158">
        <f>IF(ISERROR(VLOOKUP(T149,Accueil!$W$17:$W$22,1,0)),1,0)</f>
        <v>0</v>
      </c>
      <c r="DX149" s="158">
        <f>IF(ISERROR(VLOOKUP(U149,Accueil!$W$17:$W$22,1,0)),1,0)</f>
        <v>0</v>
      </c>
      <c r="DY149" s="158">
        <f>IF(ISERROR(VLOOKUP(V149,Accueil!$W$17:$W$22,1,0)),1,0)</f>
        <v>0</v>
      </c>
      <c r="DZ149" s="158">
        <f>IF(ISERROR(VLOOKUP(W149,Accueil!$W$17:$W$22,1,0)),1,0)</f>
        <v>0</v>
      </c>
      <c r="EA149" s="158">
        <f>IF(ISERROR(VLOOKUP(X149,Accueil!$W$17:$W$22,1,0)),1,0)</f>
        <v>0</v>
      </c>
      <c r="EB149" s="158">
        <f>IF(ISERROR(VLOOKUP(Y149,Accueil!$W$17:$W$22,1,0)),1,0)</f>
        <v>0</v>
      </c>
      <c r="EC149" s="158">
        <f>IF(ISERROR(VLOOKUP(Z149,Accueil!$W$17:$W$22,1,0)),1,0)</f>
        <v>0</v>
      </c>
      <c r="ED149" s="158">
        <f>IF(ISERROR(VLOOKUP(AA149,Accueil!$W$17:$W$22,1,0)),1,0)</f>
        <v>0</v>
      </c>
      <c r="EE149" s="158">
        <f>IF(ISERROR(VLOOKUP(AB149,Accueil!$W$17:$W$22,1,0)),1,0)</f>
        <v>0</v>
      </c>
      <c r="EF149" s="158">
        <f>IF(ISERROR(VLOOKUP(AC149,Accueil!$W$17:$W$22,1,0)),1,0)</f>
        <v>0</v>
      </c>
      <c r="EG149" s="158">
        <f>IF(ISERROR(VLOOKUP(AD149,Accueil!$W$17:$W$22,1,0)),1,0)</f>
        <v>0</v>
      </c>
      <c r="EH149" s="158">
        <f>IF(ISERROR(VLOOKUP(AE149,Accueil!$W$17:$W$22,1,0)),1,0)</f>
        <v>0</v>
      </c>
      <c r="EI149" s="158">
        <f>IF(ISERROR(VLOOKUP(AF149,Accueil!$W$17:$W$22,1,0)),1,0)</f>
        <v>0</v>
      </c>
      <c r="EJ149" s="158">
        <f>IF(ISERROR(VLOOKUP(AG149,Accueil!$W$17:$W$22,1,0)),1,0)</f>
        <v>0</v>
      </c>
      <c r="EK149" s="158">
        <f>IF(ISERROR(VLOOKUP(AH149,Accueil!$W$17:$W$22,1,0)),1,0)</f>
        <v>0</v>
      </c>
      <c r="EL149" s="158">
        <f>IF(ISERROR(VLOOKUP(AI149,Accueil!$W$17:$W$22,1,0)),1,0)</f>
        <v>0</v>
      </c>
      <c r="EM149" s="158">
        <f>IF(ISERROR(VLOOKUP(AJ149,Accueil!$W$17:$W$22,1,0)),1,0)</f>
        <v>0</v>
      </c>
      <c r="EN149" s="158">
        <f>IF(ISERROR(VLOOKUP(AK149,Accueil!$W$17:$W$22,1,0)),1,0)</f>
        <v>0</v>
      </c>
      <c r="EO149" s="158">
        <f>IF(ISERROR(VLOOKUP(AL149,Accueil!$W$17:$W$22,1,0)),1,0)</f>
        <v>0</v>
      </c>
      <c r="EP149" s="158">
        <f>IF(ISERROR(VLOOKUP(AM149,Accueil!$W$17:$W$22,1,0)),1,0)</f>
        <v>0</v>
      </c>
      <c r="EQ149" s="158">
        <f>IF(ISERROR(VLOOKUP(AN149,Accueil!$W$17:$W$22,1,0)),1,0)</f>
        <v>0</v>
      </c>
      <c r="ER149" s="158">
        <f>IF(ISERROR(VLOOKUP(AO149,Accueil!$W$17:$W$22,1,0)),1,0)</f>
        <v>0</v>
      </c>
      <c r="ES149" s="158">
        <f>IF(ISERROR(VLOOKUP(AP149,Accueil!$W$17:$W$22,1,0)),1,0)</f>
        <v>0</v>
      </c>
      <c r="ET149" s="158">
        <f>IF(ISERROR(VLOOKUP(AQ149,Accueil!$W$17:$W$22,1,0)),1,0)</f>
        <v>0</v>
      </c>
      <c r="EU149" s="158">
        <f>IF(ISERROR(VLOOKUP(AR149,Accueil!$W$17:$W$22,1,0)),1,0)</f>
        <v>0</v>
      </c>
      <c r="EV149" s="158">
        <f>IF(ISERROR(VLOOKUP(AS149,Accueil!$W$17:$W$22,1,0)),1,0)</f>
        <v>0</v>
      </c>
      <c r="EW149" s="158">
        <f>IF(ISERROR(VLOOKUP(AT149,Accueil!$W$17:$W$22,1,0)),1,0)</f>
        <v>0</v>
      </c>
      <c r="EX149" s="158">
        <f>IF(ISERROR(VLOOKUP(AU149,Accueil!$W$17:$W$22,1,0)),1,0)</f>
        <v>0</v>
      </c>
      <c r="EY149" s="158">
        <f>IF(ISERROR(VLOOKUP(AV149,Accueil!$W$17:$W$22,1,0)),1,0)</f>
        <v>0</v>
      </c>
      <c r="EZ149" s="158">
        <f>IF(ISERROR(VLOOKUP(AW149,Accueil!$W$17:$W$22,1,0)),1,0)</f>
        <v>0</v>
      </c>
      <c r="FA149" s="158">
        <f>IF(ISERROR(VLOOKUP(AX149,Accueil!$W$17:$W$22,1,0)),1,0)</f>
        <v>0</v>
      </c>
      <c r="FB149" s="158">
        <f>IF(ISERROR(VLOOKUP(AY149,Accueil!$W$17:$W$22,1,0)),1,0)</f>
        <v>0</v>
      </c>
      <c r="FC149" s="158">
        <f>IF(ISERROR(VLOOKUP(AZ149,Accueil!$W$17:$W$22,1,0)),1,0)</f>
        <v>0</v>
      </c>
      <c r="FD149" s="158">
        <f>IF(ISERROR(VLOOKUP(BA149,Accueil!$W$17:$W$22,1,0)),1,0)</f>
        <v>0</v>
      </c>
      <c r="FE149" s="158">
        <f>IF(ISERROR(VLOOKUP(BB149,Accueil!$W$17:$W$22,1,0)),1,0)</f>
        <v>0</v>
      </c>
      <c r="FF149" s="158">
        <f>IF(ISERROR(VLOOKUP(BC149,Accueil!$W$17:$W$22,1,0)),1,0)</f>
        <v>0</v>
      </c>
      <c r="FG149" s="158">
        <f>IF(ISERROR(VLOOKUP(BD149,Accueil!$W$17:$W$22,1,0)),1,0)</f>
        <v>0</v>
      </c>
      <c r="FH149" s="158">
        <f>IF(ISERROR(VLOOKUP(BE149,Accueil!$W$17:$W$22,1,0)),1,0)</f>
        <v>0</v>
      </c>
      <c r="FI149" s="158">
        <f>IF(ISERROR(VLOOKUP(BF149,Accueil!$W$17:$W$22,1,0)),1,0)</f>
        <v>0</v>
      </c>
      <c r="FJ149" s="158">
        <f>IF(ISERROR(VLOOKUP(BG149,Accueil!$W$17:$W$22,1,0)),1,0)</f>
        <v>0</v>
      </c>
      <c r="FK149" s="158">
        <f>IF(ISERROR(VLOOKUP(BH149,Accueil!$W$17:$W$22,1,0)),1,0)</f>
        <v>0</v>
      </c>
      <c r="FL149" s="158">
        <f>IF(ISERROR(VLOOKUP(BI149,Accueil!$W$17:$W$22,1,0)),1,0)</f>
        <v>0</v>
      </c>
      <c r="FM149" s="158">
        <f>IF(ISERROR(VLOOKUP(BJ149,Accueil!$W$17:$W$22,1,0)),1,0)</f>
        <v>0</v>
      </c>
      <c r="FN149" s="158">
        <f>IF(ISERROR(VLOOKUP(BK149,Accueil!$W$17:$W$22,1,0)),1,0)</f>
        <v>0</v>
      </c>
      <c r="FO149" s="158">
        <f>IF(ISERROR(VLOOKUP(BL149,Accueil!$W$17:$W$22,1,0)),1,0)</f>
        <v>0</v>
      </c>
      <c r="FP149" s="158">
        <f>IF(ISERROR(VLOOKUP(BM149,Accueil!$W$17:$W$22,1,0)),1,0)</f>
        <v>0</v>
      </c>
      <c r="FQ149" s="158">
        <f>IF(ISERROR(VLOOKUP(BN149,Accueil!$W$17:$W$22,1,0)),1,0)</f>
        <v>0</v>
      </c>
      <c r="FR149" s="158">
        <f>IF(ISERROR(VLOOKUP(BO149,Accueil!$W$17:$W$22,1,0)),1,0)</f>
        <v>0</v>
      </c>
      <c r="FS149" s="158">
        <f>IF(ISERROR(VLOOKUP(BP149,Accueil!$W$17:$W$22,1,0)),1,0)</f>
        <v>0</v>
      </c>
      <c r="FT149" s="158">
        <f>IF(ISERROR(VLOOKUP(BQ149,Accueil!$W$17:$W$22,1,0)),1,0)</f>
        <v>0</v>
      </c>
      <c r="FU149" s="158">
        <f>IF(ISERROR(VLOOKUP(BR149,Accueil!$W$17:$W$22,1,0)),1,0)</f>
        <v>0</v>
      </c>
      <c r="FV149" s="158">
        <f>IF(ISERROR(VLOOKUP(BS149,Accueil!$W$17:$W$22,1,0)),1,0)</f>
        <v>0</v>
      </c>
      <c r="FW149" s="158">
        <f>IF(ISERROR(VLOOKUP(BT149,Accueil!$W$17:$W$22,1,0)),1,0)</f>
        <v>0</v>
      </c>
      <c r="FX149" s="158">
        <f>IF(ISERROR(VLOOKUP(BU149,Accueil!$W$17:$W$22,1,0)),1,0)</f>
        <v>0</v>
      </c>
      <c r="FY149" s="158">
        <f>IF(ISERROR(VLOOKUP(BV149,Accueil!$W$17:$W$22,1,0)),1,0)</f>
        <v>0</v>
      </c>
      <c r="FZ149" s="158">
        <f>IF(ISERROR(VLOOKUP(BW149,Accueil!$W$17:$W$22,1,0)),1,0)</f>
        <v>0</v>
      </c>
      <c r="GA149" s="158">
        <f>IF(ISERROR(VLOOKUP(BX149,Accueil!$W$17:$W$22,1,0)),1,0)</f>
        <v>0</v>
      </c>
      <c r="GB149" s="158">
        <f>IF(ISERROR(VLOOKUP(BY149,Accueil!$W$17:$W$22,1,0)),1,0)</f>
        <v>0</v>
      </c>
      <c r="GC149" s="158">
        <f>IF(ISERROR(VLOOKUP(BZ149,Accueil!$W$17:$W$22,1,0)),1,0)</f>
        <v>0</v>
      </c>
      <c r="GD149" s="158">
        <f>IF(ISERROR(VLOOKUP(CA149,Accueil!$W$17:$W$22,1,0)),1,0)</f>
        <v>0</v>
      </c>
      <c r="GE149" s="158">
        <f>IF(ISERROR(VLOOKUP(CB149,Accueil!$W$17:$W$22,1,0)),1,0)</f>
        <v>0</v>
      </c>
      <c r="GF149" s="158">
        <f>IF(ISERROR(VLOOKUP(CC149,Accueil!$W$17:$W$22,1,0)),1,0)</f>
        <v>0</v>
      </c>
      <c r="GG149" s="158">
        <f>IF(ISERROR(VLOOKUP(CD149,Accueil!$W$17:$W$22,1,0)),1,0)</f>
        <v>0</v>
      </c>
      <c r="GH149" s="158">
        <f>IF(ISERROR(VLOOKUP(CE149,Accueil!$W$17:$W$22,1,0)),1,0)</f>
        <v>0</v>
      </c>
      <c r="GI149" s="158">
        <f>IF(ISERROR(VLOOKUP(CF149,Accueil!$W$17:$W$22,1,0)),1,0)</f>
        <v>0</v>
      </c>
      <c r="GJ149" s="158">
        <f>IF(ISERROR(VLOOKUP(CG149,Accueil!$W$17:$W$22,1,0)),1,0)</f>
        <v>0</v>
      </c>
      <c r="GK149" s="158">
        <f>IF(ISERROR(VLOOKUP(CH149,Accueil!$W$17:$W$22,1,0)),1,0)</f>
        <v>0</v>
      </c>
      <c r="GL149" s="158">
        <f>IF(ISERROR(VLOOKUP(CI149,Accueil!$W$17:$W$22,1,0)),1,0)</f>
        <v>0</v>
      </c>
      <c r="GM149" s="158">
        <f>IF(ISERROR(VLOOKUP(CJ149,Accueil!$W$17:$W$22,1,0)),1,0)</f>
        <v>0</v>
      </c>
      <c r="GN149" s="158">
        <f>IF(ISERROR(VLOOKUP(CK149,Accueil!$W$17:$W$22,1,0)),1,0)</f>
        <v>0</v>
      </c>
      <c r="GO149" s="158">
        <f>IF(ISERROR(VLOOKUP(CL149,Accueil!$W$17:$W$22,1,0)),1,0)</f>
        <v>0</v>
      </c>
      <c r="GP149" s="158">
        <f>IF(ISERROR(VLOOKUP(CM149,Accueil!$W$17:$W$22,1,0)),1,0)</f>
        <v>0</v>
      </c>
      <c r="GQ149" s="158">
        <f>IF(ISERROR(VLOOKUP(CN149,Accueil!$W$17:$W$22,1,0)),1,0)</f>
        <v>0</v>
      </c>
      <c r="GR149" s="158">
        <f>IF(ISERROR(VLOOKUP(CO149,Accueil!$W$17:$W$22,1,0)),1,0)</f>
        <v>0</v>
      </c>
      <c r="GS149" s="158">
        <f>IF(ISERROR(VLOOKUP(CP149,Accueil!$W$17:$W$22,1,0)),1,0)</f>
        <v>0</v>
      </c>
      <c r="GT149" s="158">
        <f>IF(ISERROR(VLOOKUP(CQ149,Accueil!$W$17:$W$22,1,0)),1,0)</f>
        <v>0</v>
      </c>
      <c r="GU149" s="158">
        <f>IF(ISERROR(VLOOKUP(CR149,Accueil!$W$17:$W$22,1,0)),1,0)</f>
        <v>0</v>
      </c>
      <c r="GV149" s="158">
        <f>IF(ISERROR(VLOOKUP(CS149,Accueil!$W$17:$W$22,1,0)),1,0)</f>
        <v>0</v>
      </c>
      <c r="GW149" s="158">
        <f>IF(ISERROR(VLOOKUP(CT149,Accueil!$W$17:$W$22,1,0)),1,0)</f>
        <v>0</v>
      </c>
      <c r="GX149" s="158">
        <f>IF(ISERROR(VLOOKUP(CU149,Accueil!$W$17:$W$22,1,0)),1,0)</f>
        <v>0</v>
      </c>
      <c r="GY149" s="158">
        <f>IF(ISERROR(VLOOKUP(CV149,Accueil!$W$17:$W$22,1,0)),1,0)</f>
        <v>0</v>
      </c>
      <c r="GZ149" s="158">
        <f>IF(ISERROR(VLOOKUP(CW149,Accueil!$W$17:$W$22,1,0)),1,0)</f>
        <v>0</v>
      </c>
      <c r="HA149" s="158">
        <f>IF(ISERROR(VLOOKUP(CX149,Accueil!$W$17:$W$22,1,0)),1,0)</f>
        <v>0</v>
      </c>
      <c r="HB149" s="158">
        <f>IF(ISERROR(VLOOKUP(CY149,Accueil!$W$17:$W$22,1,0)),1,0)</f>
        <v>0</v>
      </c>
      <c r="HC149" s="158">
        <f>IF(ISERROR(VLOOKUP(CZ149,Accueil!$W$17:$W$22,1,0)),1,0)</f>
        <v>0</v>
      </c>
      <c r="HD149" s="158">
        <f>IF(ISERROR(VLOOKUP(DA149,Accueil!$W$17:$W$22,1,0)),1,0)</f>
        <v>0</v>
      </c>
    </row>
    <row r="150" spans="1:212" ht="12.75" customHeight="1">
      <c r="A150" s="360"/>
      <c r="B150" s="12">
        <v>142</v>
      </c>
      <c r="C150" s="26" t="str">
        <f>IF(Accueil!E154="","",Accueil!E154)</f>
        <v/>
      </c>
      <c r="D150" s="27" t="str">
        <f>IF(Accueil!F154="","",Accueil!F154)</f>
        <v/>
      </c>
      <c r="E150" s="83" t="str">
        <f t="shared" si="10"/>
        <v/>
      </c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12">
        <v>142</v>
      </c>
      <c r="DC150" s="11" t="str">
        <f>IF(D150="","",COUNTIF(F150:DA150,Accueil!$AB$28)&amp;" / "&amp;COUNTIF($F$8:$DA$8,"&gt;0")-(COUNTIF(F150:DA150,Accueil!$AG$26)))</f>
        <v/>
      </c>
      <c r="DD150" s="110" t="str">
        <f>IF(D150="","",COUNTIF(F150:DA150,Accueil!$AB$26))</f>
        <v/>
      </c>
      <c r="DE150" s="110" t="str">
        <f>IF(D150="","",IF(COUNTIF($F$8:$DA$8,"&gt;=0")-(COUNTIF(G150:DB150,Accueil!$AG$26))&lt;0,0,COUNTIF($F$8:$DA$8,"&gt;=0")-(COUNTIF(G150:DB150,Accueil!$AG$26))))</f>
        <v/>
      </c>
      <c r="DF150" s="11" t="str">
        <f t="shared" si="11"/>
        <v/>
      </c>
      <c r="DG150" s="29" t="str">
        <f t="shared" si="12"/>
        <v/>
      </c>
      <c r="DH150" s="158">
        <f t="shared" si="13"/>
        <v>0</v>
      </c>
      <c r="DI150" s="158">
        <f>IF(ISERROR(VLOOKUP(F150,Accueil!$W$17:$W$22,1,0)),1,0)</f>
        <v>0</v>
      </c>
      <c r="DJ150" s="158">
        <f>IF(ISERROR(VLOOKUP(G150,Accueil!$W$17:$W$22,1,0)),1,0)</f>
        <v>0</v>
      </c>
      <c r="DK150" s="158">
        <f>IF(ISERROR(VLOOKUP(H150,Accueil!$W$17:$W$22,1,0)),1,0)</f>
        <v>0</v>
      </c>
      <c r="DL150" s="158">
        <f>IF(ISERROR(VLOOKUP(I150,Accueil!$W$17:$W$22,1,0)),1,0)</f>
        <v>0</v>
      </c>
      <c r="DM150" s="158">
        <f>IF(ISERROR(VLOOKUP(J150,Accueil!$W$17:$W$22,1,0)),1,0)</f>
        <v>0</v>
      </c>
      <c r="DN150" s="158">
        <f>IF(ISERROR(VLOOKUP(K150,Accueil!$W$17:$W$22,1,0)),1,0)</f>
        <v>0</v>
      </c>
      <c r="DO150" s="158">
        <f>IF(ISERROR(VLOOKUP(L150,Accueil!$W$17:$W$22,1,0)),1,0)</f>
        <v>0</v>
      </c>
      <c r="DP150" s="158">
        <f>IF(ISERROR(VLOOKUP(M150,Accueil!$W$17:$W$22,1,0)),1,0)</f>
        <v>0</v>
      </c>
      <c r="DQ150" s="158">
        <f>IF(ISERROR(VLOOKUP(N150,Accueil!$W$17:$W$22,1,0)),1,0)</f>
        <v>0</v>
      </c>
      <c r="DR150" s="158">
        <f>IF(ISERROR(VLOOKUP(O150,Accueil!$W$17:$W$22,1,0)),1,0)</f>
        <v>0</v>
      </c>
      <c r="DS150" s="158">
        <f>IF(ISERROR(VLOOKUP(P150,Accueil!$W$17:$W$22,1,0)),1,0)</f>
        <v>0</v>
      </c>
      <c r="DT150" s="158">
        <f>IF(ISERROR(VLOOKUP(Q150,Accueil!$W$17:$W$22,1,0)),1,0)</f>
        <v>0</v>
      </c>
      <c r="DU150" s="158">
        <f>IF(ISERROR(VLOOKUP(R150,Accueil!$W$17:$W$22,1,0)),1,0)</f>
        <v>0</v>
      </c>
      <c r="DV150" s="158">
        <f>IF(ISERROR(VLOOKUP(S150,Accueil!$W$17:$W$22,1,0)),1,0)</f>
        <v>0</v>
      </c>
      <c r="DW150" s="158">
        <f>IF(ISERROR(VLOOKUP(T150,Accueil!$W$17:$W$22,1,0)),1,0)</f>
        <v>0</v>
      </c>
      <c r="DX150" s="158">
        <f>IF(ISERROR(VLOOKUP(U150,Accueil!$W$17:$W$22,1,0)),1,0)</f>
        <v>0</v>
      </c>
      <c r="DY150" s="158">
        <f>IF(ISERROR(VLOOKUP(V150,Accueil!$W$17:$W$22,1,0)),1,0)</f>
        <v>0</v>
      </c>
      <c r="DZ150" s="158">
        <f>IF(ISERROR(VLOOKUP(W150,Accueil!$W$17:$W$22,1,0)),1,0)</f>
        <v>0</v>
      </c>
      <c r="EA150" s="158">
        <f>IF(ISERROR(VLOOKUP(X150,Accueil!$W$17:$W$22,1,0)),1,0)</f>
        <v>0</v>
      </c>
      <c r="EB150" s="158">
        <f>IF(ISERROR(VLOOKUP(Y150,Accueil!$W$17:$W$22,1,0)),1,0)</f>
        <v>0</v>
      </c>
      <c r="EC150" s="158">
        <f>IF(ISERROR(VLOOKUP(Z150,Accueil!$W$17:$W$22,1,0)),1,0)</f>
        <v>0</v>
      </c>
      <c r="ED150" s="158">
        <f>IF(ISERROR(VLOOKUP(AA150,Accueil!$W$17:$W$22,1,0)),1,0)</f>
        <v>0</v>
      </c>
      <c r="EE150" s="158">
        <f>IF(ISERROR(VLOOKUP(AB150,Accueil!$W$17:$W$22,1,0)),1,0)</f>
        <v>0</v>
      </c>
      <c r="EF150" s="158">
        <f>IF(ISERROR(VLOOKUP(AC150,Accueil!$W$17:$W$22,1,0)),1,0)</f>
        <v>0</v>
      </c>
      <c r="EG150" s="158">
        <f>IF(ISERROR(VLOOKUP(AD150,Accueil!$W$17:$W$22,1,0)),1,0)</f>
        <v>0</v>
      </c>
      <c r="EH150" s="158">
        <f>IF(ISERROR(VLOOKUP(AE150,Accueil!$W$17:$W$22,1,0)),1,0)</f>
        <v>0</v>
      </c>
      <c r="EI150" s="158">
        <f>IF(ISERROR(VLOOKUP(AF150,Accueil!$W$17:$W$22,1,0)),1,0)</f>
        <v>0</v>
      </c>
      <c r="EJ150" s="158">
        <f>IF(ISERROR(VLOOKUP(AG150,Accueil!$W$17:$W$22,1,0)),1,0)</f>
        <v>0</v>
      </c>
      <c r="EK150" s="158">
        <f>IF(ISERROR(VLOOKUP(AH150,Accueil!$W$17:$W$22,1,0)),1,0)</f>
        <v>0</v>
      </c>
      <c r="EL150" s="158">
        <f>IF(ISERROR(VLOOKUP(AI150,Accueil!$W$17:$W$22,1,0)),1,0)</f>
        <v>0</v>
      </c>
      <c r="EM150" s="158">
        <f>IF(ISERROR(VLOOKUP(AJ150,Accueil!$W$17:$W$22,1,0)),1,0)</f>
        <v>0</v>
      </c>
      <c r="EN150" s="158">
        <f>IF(ISERROR(VLOOKUP(AK150,Accueil!$W$17:$W$22,1,0)),1,0)</f>
        <v>0</v>
      </c>
      <c r="EO150" s="158">
        <f>IF(ISERROR(VLOOKUP(AL150,Accueil!$W$17:$W$22,1,0)),1,0)</f>
        <v>0</v>
      </c>
      <c r="EP150" s="158">
        <f>IF(ISERROR(VLOOKUP(AM150,Accueil!$W$17:$W$22,1,0)),1,0)</f>
        <v>0</v>
      </c>
      <c r="EQ150" s="158">
        <f>IF(ISERROR(VLOOKUP(AN150,Accueil!$W$17:$W$22,1,0)),1,0)</f>
        <v>0</v>
      </c>
      <c r="ER150" s="158">
        <f>IF(ISERROR(VLOOKUP(AO150,Accueil!$W$17:$W$22,1,0)),1,0)</f>
        <v>0</v>
      </c>
      <c r="ES150" s="158">
        <f>IF(ISERROR(VLOOKUP(AP150,Accueil!$W$17:$W$22,1,0)),1,0)</f>
        <v>0</v>
      </c>
      <c r="ET150" s="158">
        <f>IF(ISERROR(VLOOKUP(AQ150,Accueil!$W$17:$W$22,1,0)),1,0)</f>
        <v>0</v>
      </c>
      <c r="EU150" s="158">
        <f>IF(ISERROR(VLOOKUP(AR150,Accueil!$W$17:$W$22,1,0)),1,0)</f>
        <v>0</v>
      </c>
      <c r="EV150" s="158">
        <f>IF(ISERROR(VLOOKUP(AS150,Accueil!$W$17:$W$22,1,0)),1,0)</f>
        <v>0</v>
      </c>
      <c r="EW150" s="158">
        <f>IF(ISERROR(VLOOKUP(AT150,Accueil!$W$17:$W$22,1,0)),1,0)</f>
        <v>0</v>
      </c>
      <c r="EX150" s="158">
        <f>IF(ISERROR(VLOOKUP(AU150,Accueil!$W$17:$W$22,1,0)),1,0)</f>
        <v>0</v>
      </c>
      <c r="EY150" s="158">
        <f>IF(ISERROR(VLOOKUP(AV150,Accueil!$W$17:$W$22,1,0)),1,0)</f>
        <v>0</v>
      </c>
      <c r="EZ150" s="158">
        <f>IF(ISERROR(VLOOKUP(AW150,Accueil!$W$17:$W$22,1,0)),1,0)</f>
        <v>0</v>
      </c>
      <c r="FA150" s="158">
        <f>IF(ISERROR(VLOOKUP(AX150,Accueil!$W$17:$W$22,1,0)),1,0)</f>
        <v>0</v>
      </c>
      <c r="FB150" s="158">
        <f>IF(ISERROR(VLOOKUP(AY150,Accueil!$W$17:$W$22,1,0)),1,0)</f>
        <v>0</v>
      </c>
      <c r="FC150" s="158">
        <f>IF(ISERROR(VLOOKUP(AZ150,Accueil!$W$17:$W$22,1,0)),1,0)</f>
        <v>0</v>
      </c>
      <c r="FD150" s="158">
        <f>IF(ISERROR(VLOOKUP(BA150,Accueil!$W$17:$W$22,1,0)),1,0)</f>
        <v>0</v>
      </c>
      <c r="FE150" s="158">
        <f>IF(ISERROR(VLOOKUP(BB150,Accueil!$W$17:$W$22,1,0)),1,0)</f>
        <v>0</v>
      </c>
      <c r="FF150" s="158">
        <f>IF(ISERROR(VLOOKUP(BC150,Accueil!$W$17:$W$22,1,0)),1,0)</f>
        <v>0</v>
      </c>
      <c r="FG150" s="158">
        <f>IF(ISERROR(VLOOKUP(BD150,Accueil!$W$17:$W$22,1,0)),1,0)</f>
        <v>0</v>
      </c>
      <c r="FH150" s="158">
        <f>IF(ISERROR(VLOOKUP(BE150,Accueil!$W$17:$W$22,1,0)),1,0)</f>
        <v>0</v>
      </c>
      <c r="FI150" s="158">
        <f>IF(ISERROR(VLOOKUP(BF150,Accueil!$W$17:$W$22,1,0)),1,0)</f>
        <v>0</v>
      </c>
      <c r="FJ150" s="158">
        <f>IF(ISERROR(VLOOKUP(BG150,Accueil!$W$17:$W$22,1,0)),1,0)</f>
        <v>0</v>
      </c>
      <c r="FK150" s="158">
        <f>IF(ISERROR(VLOOKUP(BH150,Accueil!$W$17:$W$22,1,0)),1,0)</f>
        <v>0</v>
      </c>
      <c r="FL150" s="158">
        <f>IF(ISERROR(VLOOKUP(BI150,Accueil!$W$17:$W$22,1,0)),1,0)</f>
        <v>0</v>
      </c>
      <c r="FM150" s="158">
        <f>IF(ISERROR(VLOOKUP(BJ150,Accueil!$W$17:$W$22,1,0)),1,0)</f>
        <v>0</v>
      </c>
      <c r="FN150" s="158">
        <f>IF(ISERROR(VLOOKUP(BK150,Accueil!$W$17:$W$22,1,0)),1,0)</f>
        <v>0</v>
      </c>
      <c r="FO150" s="158">
        <f>IF(ISERROR(VLOOKUP(BL150,Accueil!$W$17:$W$22,1,0)),1,0)</f>
        <v>0</v>
      </c>
      <c r="FP150" s="158">
        <f>IF(ISERROR(VLOOKUP(BM150,Accueil!$W$17:$W$22,1,0)),1,0)</f>
        <v>0</v>
      </c>
      <c r="FQ150" s="158">
        <f>IF(ISERROR(VLOOKUP(BN150,Accueil!$W$17:$W$22,1,0)),1,0)</f>
        <v>0</v>
      </c>
      <c r="FR150" s="158">
        <f>IF(ISERROR(VLOOKUP(BO150,Accueil!$W$17:$W$22,1,0)),1,0)</f>
        <v>0</v>
      </c>
      <c r="FS150" s="158">
        <f>IF(ISERROR(VLOOKUP(BP150,Accueil!$W$17:$W$22,1,0)),1,0)</f>
        <v>0</v>
      </c>
      <c r="FT150" s="158">
        <f>IF(ISERROR(VLOOKUP(BQ150,Accueil!$W$17:$W$22,1,0)),1,0)</f>
        <v>0</v>
      </c>
      <c r="FU150" s="158">
        <f>IF(ISERROR(VLOOKUP(BR150,Accueil!$W$17:$W$22,1,0)),1,0)</f>
        <v>0</v>
      </c>
      <c r="FV150" s="158">
        <f>IF(ISERROR(VLOOKUP(BS150,Accueil!$W$17:$W$22,1,0)),1,0)</f>
        <v>0</v>
      </c>
      <c r="FW150" s="158">
        <f>IF(ISERROR(VLOOKUP(BT150,Accueil!$W$17:$W$22,1,0)),1,0)</f>
        <v>0</v>
      </c>
      <c r="FX150" s="158">
        <f>IF(ISERROR(VLOOKUP(BU150,Accueil!$W$17:$W$22,1,0)),1,0)</f>
        <v>0</v>
      </c>
      <c r="FY150" s="158">
        <f>IF(ISERROR(VLOOKUP(BV150,Accueil!$W$17:$W$22,1,0)),1,0)</f>
        <v>0</v>
      </c>
      <c r="FZ150" s="158">
        <f>IF(ISERROR(VLOOKUP(BW150,Accueil!$W$17:$W$22,1,0)),1,0)</f>
        <v>0</v>
      </c>
      <c r="GA150" s="158">
        <f>IF(ISERROR(VLOOKUP(BX150,Accueil!$W$17:$W$22,1,0)),1,0)</f>
        <v>0</v>
      </c>
      <c r="GB150" s="158">
        <f>IF(ISERROR(VLOOKUP(BY150,Accueil!$W$17:$W$22,1,0)),1,0)</f>
        <v>0</v>
      </c>
      <c r="GC150" s="158">
        <f>IF(ISERROR(VLOOKUP(BZ150,Accueil!$W$17:$W$22,1,0)),1,0)</f>
        <v>0</v>
      </c>
      <c r="GD150" s="158">
        <f>IF(ISERROR(VLOOKUP(CA150,Accueil!$W$17:$W$22,1,0)),1,0)</f>
        <v>0</v>
      </c>
      <c r="GE150" s="158">
        <f>IF(ISERROR(VLOOKUP(CB150,Accueil!$W$17:$W$22,1,0)),1,0)</f>
        <v>0</v>
      </c>
      <c r="GF150" s="158">
        <f>IF(ISERROR(VLOOKUP(CC150,Accueil!$W$17:$W$22,1,0)),1,0)</f>
        <v>0</v>
      </c>
      <c r="GG150" s="158">
        <f>IF(ISERROR(VLOOKUP(CD150,Accueil!$W$17:$W$22,1,0)),1,0)</f>
        <v>0</v>
      </c>
      <c r="GH150" s="158">
        <f>IF(ISERROR(VLOOKUP(CE150,Accueil!$W$17:$W$22,1,0)),1,0)</f>
        <v>0</v>
      </c>
      <c r="GI150" s="158">
        <f>IF(ISERROR(VLOOKUP(CF150,Accueil!$W$17:$W$22,1,0)),1,0)</f>
        <v>0</v>
      </c>
      <c r="GJ150" s="158">
        <f>IF(ISERROR(VLOOKUP(CG150,Accueil!$W$17:$W$22,1,0)),1,0)</f>
        <v>0</v>
      </c>
      <c r="GK150" s="158">
        <f>IF(ISERROR(VLOOKUP(CH150,Accueil!$W$17:$W$22,1,0)),1,0)</f>
        <v>0</v>
      </c>
      <c r="GL150" s="158">
        <f>IF(ISERROR(VLOOKUP(CI150,Accueil!$W$17:$W$22,1,0)),1,0)</f>
        <v>0</v>
      </c>
      <c r="GM150" s="158">
        <f>IF(ISERROR(VLOOKUP(CJ150,Accueil!$W$17:$W$22,1,0)),1,0)</f>
        <v>0</v>
      </c>
      <c r="GN150" s="158">
        <f>IF(ISERROR(VLOOKUP(CK150,Accueil!$W$17:$W$22,1,0)),1,0)</f>
        <v>0</v>
      </c>
      <c r="GO150" s="158">
        <f>IF(ISERROR(VLOOKUP(CL150,Accueil!$W$17:$W$22,1,0)),1,0)</f>
        <v>0</v>
      </c>
      <c r="GP150" s="158">
        <f>IF(ISERROR(VLOOKUP(CM150,Accueil!$W$17:$W$22,1,0)),1,0)</f>
        <v>0</v>
      </c>
      <c r="GQ150" s="158">
        <f>IF(ISERROR(VLOOKUP(CN150,Accueil!$W$17:$W$22,1,0)),1,0)</f>
        <v>0</v>
      </c>
      <c r="GR150" s="158">
        <f>IF(ISERROR(VLOOKUP(CO150,Accueil!$W$17:$W$22,1,0)),1,0)</f>
        <v>0</v>
      </c>
      <c r="GS150" s="158">
        <f>IF(ISERROR(VLOOKUP(CP150,Accueil!$W$17:$W$22,1,0)),1,0)</f>
        <v>0</v>
      </c>
      <c r="GT150" s="158">
        <f>IF(ISERROR(VLOOKUP(CQ150,Accueil!$W$17:$W$22,1,0)),1,0)</f>
        <v>0</v>
      </c>
      <c r="GU150" s="158">
        <f>IF(ISERROR(VLOOKUP(CR150,Accueil!$W$17:$W$22,1,0)),1,0)</f>
        <v>0</v>
      </c>
      <c r="GV150" s="158">
        <f>IF(ISERROR(VLOOKUP(CS150,Accueil!$W$17:$W$22,1,0)),1,0)</f>
        <v>0</v>
      </c>
      <c r="GW150" s="158">
        <f>IF(ISERROR(VLOOKUP(CT150,Accueil!$W$17:$W$22,1,0)),1,0)</f>
        <v>0</v>
      </c>
      <c r="GX150" s="158">
        <f>IF(ISERROR(VLOOKUP(CU150,Accueil!$W$17:$W$22,1,0)),1,0)</f>
        <v>0</v>
      </c>
      <c r="GY150" s="158">
        <f>IF(ISERROR(VLOOKUP(CV150,Accueil!$W$17:$W$22,1,0)),1,0)</f>
        <v>0</v>
      </c>
      <c r="GZ150" s="158">
        <f>IF(ISERROR(VLOOKUP(CW150,Accueil!$W$17:$W$22,1,0)),1,0)</f>
        <v>0</v>
      </c>
      <c r="HA150" s="158">
        <f>IF(ISERROR(VLOOKUP(CX150,Accueil!$W$17:$W$22,1,0)),1,0)</f>
        <v>0</v>
      </c>
      <c r="HB150" s="158">
        <f>IF(ISERROR(VLOOKUP(CY150,Accueil!$W$17:$W$22,1,0)),1,0)</f>
        <v>0</v>
      </c>
      <c r="HC150" s="158">
        <f>IF(ISERROR(VLOOKUP(CZ150,Accueil!$W$17:$W$22,1,0)),1,0)</f>
        <v>0</v>
      </c>
      <c r="HD150" s="158">
        <f>IF(ISERROR(VLOOKUP(DA150,Accueil!$W$17:$W$22,1,0)),1,0)</f>
        <v>0</v>
      </c>
    </row>
    <row r="151" spans="1:212" ht="12.75" customHeight="1">
      <c r="A151" s="360"/>
      <c r="B151" s="12">
        <v>143</v>
      </c>
      <c r="C151" s="26" t="str">
        <f>IF(Accueil!E155="","",Accueil!E155)</f>
        <v/>
      </c>
      <c r="D151" s="27" t="str">
        <f>IF(Accueil!F155="","",Accueil!F155)</f>
        <v/>
      </c>
      <c r="E151" s="83" t="str">
        <f t="shared" si="10"/>
        <v/>
      </c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12">
        <v>143</v>
      </c>
      <c r="DC151" s="11" t="str">
        <f>IF(D151="","",COUNTIF(F151:DA151,Accueil!$AB$28)&amp;" / "&amp;COUNTIF($F$8:$DA$8,"&gt;0")-(COUNTIF(F151:DA151,Accueil!$AG$26)))</f>
        <v/>
      </c>
      <c r="DD151" s="110" t="str">
        <f>IF(D151="","",COUNTIF(F151:DA151,Accueil!$AB$26))</f>
        <v/>
      </c>
      <c r="DE151" s="110" t="str">
        <f>IF(D151="","",IF(COUNTIF($F$8:$DA$8,"&gt;=0")-(COUNTIF(G151:DB151,Accueil!$AG$26))&lt;0,0,COUNTIF($F$8:$DA$8,"&gt;=0")-(COUNTIF(G151:DB151,Accueil!$AG$26))))</f>
        <v/>
      </c>
      <c r="DF151" s="11" t="str">
        <f t="shared" si="11"/>
        <v/>
      </c>
      <c r="DG151" s="29" t="str">
        <f t="shared" si="12"/>
        <v/>
      </c>
      <c r="DH151" s="158">
        <f t="shared" si="13"/>
        <v>0</v>
      </c>
      <c r="DI151" s="158">
        <f>IF(ISERROR(VLOOKUP(F151,Accueil!$W$17:$W$22,1,0)),1,0)</f>
        <v>0</v>
      </c>
      <c r="DJ151" s="158">
        <f>IF(ISERROR(VLOOKUP(G151,Accueil!$W$17:$W$22,1,0)),1,0)</f>
        <v>0</v>
      </c>
      <c r="DK151" s="158">
        <f>IF(ISERROR(VLOOKUP(H151,Accueil!$W$17:$W$22,1,0)),1,0)</f>
        <v>0</v>
      </c>
      <c r="DL151" s="158">
        <f>IF(ISERROR(VLOOKUP(I151,Accueil!$W$17:$W$22,1,0)),1,0)</f>
        <v>0</v>
      </c>
      <c r="DM151" s="158">
        <f>IF(ISERROR(VLOOKUP(J151,Accueil!$W$17:$W$22,1,0)),1,0)</f>
        <v>0</v>
      </c>
      <c r="DN151" s="158">
        <f>IF(ISERROR(VLOOKUP(K151,Accueil!$W$17:$W$22,1,0)),1,0)</f>
        <v>0</v>
      </c>
      <c r="DO151" s="158">
        <f>IF(ISERROR(VLOOKUP(L151,Accueil!$W$17:$W$22,1,0)),1,0)</f>
        <v>0</v>
      </c>
      <c r="DP151" s="158">
        <f>IF(ISERROR(VLOOKUP(M151,Accueil!$W$17:$W$22,1,0)),1,0)</f>
        <v>0</v>
      </c>
      <c r="DQ151" s="158">
        <f>IF(ISERROR(VLOOKUP(N151,Accueil!$W$17:$W$22,1,0)),1,0)</f>
        <v>0</v>
      </c>
      <c r="DR151" s="158">
        <f>IF(ISERROR(VLOOKUP(O151,Accueil!$W$17:$W$22,1,0)),1,0)</f>
        <v>0</v>
      </c>
      <c r="DS151" s="158">
        <f>IF(ISERROR(VLOOKUP(P151,Accueil!$W$17:$W$22,1,0)),1,0)</f>
        <v>0</v>
      </c>
      <c r="DT151" s="158">
        <f>IF(ISERROR(VLOOKUP(Q151,Accueil!$W$17:$W$22,1,0)),1,0)</f>
        <v>0</v>
      </c>
      <c r="DU151" s="158">
        <f>IF(ISERROR(VLOOKUP(R151,Accueil!$W$17:$W$22,1,0)),1,0)</f>
        <v>0</v>
      </c>
      <c r="DV151" s="158">
        <f>IF(ISERROR(VLOOKUP(S151,Accueil!$W$17:$W$22,1,0)),1,0)</f>
        <v>0</v>
      </c>
      <c r="DW151" s="158">
        <f>IF(ISERROR(VLOOKUP(T151,Accueil!$W$17:$W$22,1,0)),1,0)</f>
        <v>0</v>
      </c>
      <c r="DX151" s="158">
        <f>IF(ISERROR(VLOOKUP(U151,Accueil!$W$17:$W$22,1,0)),1,0)</f>
        <v>0</v>
      </c>
      <c r="DY151" s="158">
        <f>IF(ISERROR(VLOOKUP(V151,Accueil!$W$17:$W$22,1,0)),1,0)</f>
        <v>0</v>
      </c>
      <c r="DZ151" s="158">
        <f>IF(ISERROR(VLOOKUP(W151,Accueil!$W$17:$W$22,1,0)),1,0)</f>
        <v>0</v>
      </c>
      <c r="EA151" s="158">
        <f>IF(ISERROR(VLOOKUP(X151,Accueil!$W$17:$W$22,1,0)),1,0)</f>
        <v>0</v>
      </c>
      <c r="EB151" s="158">
        <f>IF(ISERROR(VLOOKUP(Y151,Accueil!$W$17:$W$22,1,0)),1,0)</f>
        <v>0</v>
      </c>
      <c r="EC151" s="158">
        <f>IF(ISERROR(VLOOKUP(Z151,Accueil!$W$17:$W$22,1,0)),1,0)</f>
        <v>0</v>
      </c>
      <c r="ED151" s="158">
        <f>IF(ISERROR(VLOOKUP(AA151,Accueil!$W$17:$W$22,1,0)),1,0)</f>
        <v>0</v>
      </c>
      <c r="EE151" s="158">
        <f>IF(ISERROR(VLOOKUP(AB151,Accueil!$W$17:$W$22,1,0)),1,0)</f>
        <v>0</v>
      </c>
      <c r="EF151" s="158">
        <f>IF(ISERROR(VLOOKUP(AC151,Accueil!$W$17:$W$22,1,0)),1,0)</f>
        <v>0</v>
      </c>
      <c r="EG151" s="158">
        <f>IF(ISERROR(VLOOKUP(AD151,Accueil!$W$17:$W$22,1,0)),1,0)</f>
        <v>0</v>
      </c>
      <c r="EH151" s="158">
        <f>IF(ISERROR(VLOOKUP(AE151,Accueil!$W$17:$W$22,1,0)),1,0)</f>
        <v>0</v>
      </c>
      <c r="EI151" s="158">
        <f>IF(ISERROR(VLOOKUP(AF151,Accueil!$W$17:$W$22,1,0)),1,0)</f>
        <v>0</v>
      </c>
      <c r="EJ151" s="158">
        <f>IF(ISERROR(VLOOKUP(AG151,Accueil!$W$17:$W$22,1,0)),1,0)</f>
        <v>0</v>
      </c>
      <c r="EK151" s="158">
        <f>IF(ISERROR(VLOOKUP(AH151,Accueil!$W$17:$W$22,1,0)),1,0)</f>
        <v>0</v>
      </c>
      <c r="EL151" s="158">
        <f>IF(ISERROR(VLOOKUP(AI151,Accueil!$W$17:$W$22,1,0)),1,0)</f>
        <v>0</v>
      </c>
      <c r="EM151" s="158">
        <f>IF(ISERROR(VLOOKUP(AJ151,Accueil!$W$17:$W$22,1,0)),1,0)</f>
        <v>0</v>
      </c>
      <c r="EN151" s="158">
        <f>IF(ISERROR(VLOOKUP(AK151,Accueil!$W$17:$W$22,1,0)),1,0)</f>
        <v>0</v>
      </c>
      <c r="EO151" s="158">
        <f>IF(ISERROR(VLOOKUP(AL151,Accueil!$W$17:$W$22,1,0)),1,0)</f>
        <v>0</v>
      </c>
      <c r="EP151" s="158">
        <f>IF(ISERROR(VLOOKUP(AM151,Accueil!$W$17:$W$22,1,0)),1,0)</f>
        <v>0</v>
      </c>
      <c r="EQ151" s="158">
        <f>IF(ISERROR(VLOOKUP(AN151,Accueil!$W$17:$W$22,1,0)),1,0)</f>
        <v>0</v>
      </c>
      <c r="ER151" s="158">
        <f>IF(ISERROR(VLOOKUP(AO151,Accueil!$W$17:$W$22,1,0)),1,0)</f>
        <v>0</v>
      </c>
      <c r="ES151" s="158">
        <f>IF(ISERROR(VLOOKUP(AP151,Accueil!$W$17:$W$22,1,0)),1,0)</f>
        <v>0</v>
      </c>
      <c r="ET151" s="158">
        <f>IF(ISERROR(VLOOKUP(AQ151,Accueil!$W$17:$W$22,1,0)),1,0)</f>
        <v>0</v>
      </c>
      <c r="EU151" s="158">
        <f>IF(ISERROR(VLOOKUP(AR151,Accueil!$W$17:$W$22,1,0)),1,0)</f>
        <v>0</v>
      </c>
      <c r="EV151" s="158">
        <f>IF(ISERROR(VLOOKUP(AS151,Accueil!$W$17:$W$22,1,0)),1,0)</f>
        <v>0</v>
      </c>
      <c r="EW151" s="158">
        <f>IF(ISERROR(VLOOKUP(AT151,Accueil!$W$17:$W$22,1,0)),1,0)</f>
        <v>0</v>
      </c>
      <c r="EX151" s="158">
        <f>IF(ISERROR(VLOOKUP(AU151,Accueil!$W$17:$W$22,1,0)),1,0)</f>
        <v>0</v>
      </c>
      <c r="EY151" s="158">
        <f>IF(ISERROR(VLOOKUP(AV151,Accueil!$W$17:$W$22,1,0)),1,0)</f>
        <v>0</v>
      </c>
      <c r="EZ151" s="158">
        <f>IF(ISERROR(VLOOKUP(AW151,Accueil!$W$17:$W$22,1,0)),1,0)</f>
        <v>0</v>
      </c>
      <c r="FA151" s="158">
        <f>IF(ISERROR(VLOOKUP(AX151,Accueil!$W$17:$W$22,1,0)),1,0)</f>
        <v>0</v>
      </c>
      <c r="FB151" s="158">
        <f>IF(ISERROR(VLOOKUP(AY151,Accueil!$W$17:$W$22,1,0)),1,0)</f>
        <v>0</v>
      </c>
      <c r="FC151" s="158">
        <f>IF(ISERROR(VLOOKUP(AZ151,Accueil!$W$17:$W$22,1,0)),1,0)</f>
        <v>0</v>
      </c>
      <c r="FD151" s="158">
        <f>IF(ISERROR(VLOOKUP(BA151,Accueil!$W$17:$W$22,1,0)),1,0)</f>
        <v>0</v>
      </c>
      <c r="FE151" s="158">
        <f>IF(ISERROR(VLOOKUP(BB151,Accueil!$W$17:$W$22,1,0)),1,0)</f>
        <v>0</v>
      </c>
      <c r="FF151" s="158">
        <f>IF(ISERROR(VLOOKUP(BC151,Accueil!$W$17:$W$22,1,0)),1,0)</f>
        <v>0</v>
      </c>
      <c r="FG151" s="158">
        <f>IF(ISERROR(VLOOKUP(BD151,Accueil!$W$17:$W$22,1,0)),1,0)</f>
        <v>0</v>
      </c>
      <c r="FH151" s="158">
        <f>IF(ISERROR(VLOOKUP(BE151,Accueil!$W$17:$W$22,1,0)),1,0)</f>
        <v>0</v>
      </c>
      <c r="FI151" s="158">
        <f>IF(ISERROR(VLOOKUP(BF151,Accueil!$W$17:$W$22,1,0)),1,0)</f>
        <v>0</v>
      </c>
      <c r="FJ151" s="158">
        <f>IF(ISERROR(VLOOKUP(BG151,Accueil!$W$17:$W$22,1,0)),1,0)</f>
        <v>0</v>
      </c>
      <c r="FK151" s="158">
        <f>IF(ISERROR(VLOOKUP(BH151,Accueil!$W$17:$W$22,1,0)),1,0)</f>
        <v>0</v>
      </c>
      <c r="FL151" s="158">
        <f>IF(ISERROR(VLOOKUP(BI151,Accueil!$W$17:$W$22,1,0)),1,0)</f>
        <v>0</v>
      </c>
      <c r="FM151" s="158">
        <f>IF(ISERROR(VLOOKUP(BJ151,Accueil!$W$17:$W$22,1,0)),1,0)</f>
        <v>0</v>
      </c>
      <c r="FN151" s="158">
        <f>IF(ISERROR(VLOOKUP(BK151,Accueil!$W$17:$W$22,1,0)),1,0)</f>
        <v>0</v>
      </c>
      <c r="FO151" s="158">
        <f>IF(ISERROR(VLOOKUP(BL151,Accueil!$W$17:$W$22,1,0)),1,0)</f>
        <v>0</v>
      </c>
      <c r="FP151" s="158">
        <f>IF(ISERROR(VLOOKUP(BM151,Accueil!$W$17:$W$22,1,0)),1,0)</f>
        <v>0</v>
      </c>
      <c r="FQ151" s="158">
        <f>IF(ISERROR(VLOOKUP(BN151,Accueil!$W$17:$W$22,1,0)),1,0)</f>
        <v>0</v>
      </c>
      <c r="FR151" s="158">
        <f>IF(ISERROR(VLOOKUP(BO151,Accueil!$W$17:$W$22,1,0)),1,0)</f>
        <v>0</v>
      </c>
      <c r="FS151" s="158">
        <f>IF(ISERROR(VLOOKUP(BP151,Accueil!$W$17:$W$22,1,0)),1,0)</f>
        <v>0</v>
      </c>
      <c r="FT151" s="158">
        <f>IF(ISERROR(VLOOKUP(BQ151,Accueil!$W$17:$W$22,1,0)),1,0)</f>
        <v>0</v>
      </c>
      <c r="FU151" s="158">
        <f>IF(ISERROR(VLOOKUP(BR151,Accueil!$W$17:$W$22,1,0)),1,0)</f>
        <v>0</v>
      </c>
      <c r="FV151" s="158">
        <f>IF(ISERROR(VLOOKUP(BS151,Accueil!$W$17:$W$22,1,0)),1,0)</f>
        <v>0</v>
      </c>
      <c r="FW151" s="158">
        <f>IF(ISERROR(VLOOKUP(BT151,Accueil!$W$17:$W$22,1,0)),1,0)</f>
        <v>0</v>
      </c>
      <c r="FX151" s="158">
        <f>IF(ISERROR(VLOOKUP(BU151,Accueil!$W$17:$W$22,1,0)),1,0)</f>
        <v>0</v>
      </c>
      <c r="FY151" s="158">
        <f>IF(ISERROR(VLOOKUP(BV151,Accueil!$W$17:$W$22,1,0)),1,0)</f>
        <v>0</v>
      </c>
      <c r="FZ151" s="158">
        <f>IF(ISERROR(VLOOKUP(BW151,Accueil!$W$17:$W$22,1,0)),1,0)</f>
        <v>0</v>
      </c>
      <c r="GA151" s="158">
        <f>IF(ISERROR(VLOOKUP(BX151,Accueil!$W$17:$W$22,1,0)),1,0)</f>
        <v>0</v>
      </c>
      <c r="GB151" s="158">
        <f>IF(ISERROR(VLOOKUP(BY151,Accueil!$W$17:$W$22,1,0)),1,0)</f>
        <v>0</v>
      </c>
      <c r="GC151" s="158">
        <f>IF(ISERROR(VLOOKUP(BZ151,Accueil!$W$17:$W$22,1,0)),1,0)</f>
        <v>0</v>
      </c>
      <c r="GD151" s="158">
        <f>IF(ISERROR(VLOOKUP(CA151,Accueil!$W$17:$W$22,1,0)),1,0)</f>
        <v>0</v>
      </c>
      <c r="GE151" s="158">
        <f>IF(ISERROR(VLOOKUP(CB151,Accueil!$W$17:$W$22,1,0)),1,0)</f>
        <v>0</v>
      </c>
      <c r="GF151" s="158">
        <f>IF(ISERROR(VLOOKUP(CC151,Accueil!$W$17:$W$22,1,0)),1,0)</f>
        <v>0</v>
      </c>
      <c r="GG151" s="158">
        <f>IF(ISERROR(VLOOKUP(CD151,Accueil!$W$17:$W$22,1,0)),1,0)</f>
        <v>0</v>
      </c>
      <c r="GH151" s="158">
        <f>IF(ISERROR(VLOOKUP(CE151,Accueil!$W$17:$W$22,1,0)),1,0)</f>
        <v>0</v>
      </c>
      <c r="GI151" s="158">
        <f>IF(ISERROR(VLOOKUP(CF151,Accueil!$W$17:$W$22,1,0)),1,0)</f>
        <v>0</v>
      </c>
      <c r="GJ151" s="158">
        <f>IF(ISERROR(VLOOKUP(CG151,Accueil!$W$17:$W$22,1,0)),1,0)</f>
        <v>0</v>
      </c>
      <c r="GK151" s="158">
        <f>IF(ISERROR(VLOOKUP(CH151,Accueil!$W$17:$W$22,1,0)),1,0)</f>
        <v>0</v>
      </c>
      <c r="GL151" s="158">
        <f>IF(ISERROR(VLOOKUP(CI151,Accueil!$W$17:$W$22,1,0)),1,0)</f>
        <v>0</v>
      </c>
      <c r="GM151" s="158">
        <f>IF(ISERROR(VLOOKUP(CJ151,Accueil!$W$17:$W$22,1,0)),1,0)</f>
        <v>0</v>
      </c>
      <c r="GN151" s="158">
        <f>IF(ISERROR(VLOOKUP(CK151,Accueil!$W$17:$W$22,1,0)),1,0)</f>
        <v>0</v>
      </c>
      <c r="GO151" s="158">
        <f>IF(ISERROR(VLOOKUP(CL151,Accueil!$W$17:$W$22,1,0)),1,0)</f>
        <v>0</v>
      </c>
      <c r="GP151" s="158">
        <f>IF(ISERROR(VLOOKUP(CM151,Accueil!$W$17:$W$22,1,0)),1,0)</f>
        <v>0</v>
      </c>
      <c r="GQ151" s="158">
        <f>IF(ISERROR(VLOOKUP(CN151,Accueil!$W$17:$W$22,1,0)),1,0)</f>
        <v>0</v>
      </c>
      <c r="GR151" s="158">
        <f>IF(ISERROR(VLOOKUP(CO151,Accueil!$W$17:$W$22,1,0)),1,0)</f>
        <v>0</v>
      </c>
      <c r="GS151" s="158">
        <f>IF(ISERROR(VLOOKUP(CP151,Accueil!$W$17:$W$22,1,0)),1,0)</f>
        <v>0</v>
      </c>
      <c r="GT151" s="158">
        <f>IF(ISERROR(VLOOKUP(CQ151,Accueil!$W$17:$W$22,1,0)),1,0)</f>
        <v>0</v>
      </c>
      <c r="GU151" s="158">
        <f>IF(ISERROR(VLOOKUP(CR151,Accueil!$W$17:$W$22,1,0)),1,0)</f>
        <v>0</v>
      </c>
      <c r="GV151" s="158">
        <f>IF(ISERROR(VLOOKUP(CS151,Accueil!$W$17:$W$22,1,0)),1,0)</f>
        <v>0</v>
      </c>
      <c r="GW151" s="158">
        <f>IF(ISERROR(VLOOKUP(CT151,Accueil!$W$17:$W$22,1,0)),1,0)</f>
        <v>0</v>
      </c>
      <c r="GX151" s="158">
        <f>IF(ISERROR(VLOOKUP(CU151,Accueil!$W$17:$W$22,1,0)),1,0)</f>
        <v>0</v>
      </c>
      <c r="GY151" s="158">
        <f>IF(ISERROR(VLOOKUP(CV151,Accueil!$W$17:$W$22,1,0)),1,0)</f>
        <v>0</v>
      </c>
      <c r="GZ151" s="158">
        <f>IF(ISERROR(VLOOKUP(CW151,Accueil!$W$17:$W$22,1,0)),1,0)</f>
        <v>0</v>
      </c>
      <c r="HA151" s="158">
        <f>IF(ISERROR(VLOOKUP(CX151,Accueil!$W$17:$W$22,1,0)),1,0)</f>
        <v>0</v>
      </c>
      <c r="HB151" s="158">
        <f>IF(ISERROR(VLOOKUP(CY151,Accueil!$W$17:$W$22,1,0)),1,0)</f>
        <v>0</v>
      </c>
      <c r="HC151" s="158">
        <f>IF(ISERROR(VLOOKUP(CZ151,Accueil!$W$17:$W$22,1,0)),1,0)</f>
        <v>0</v>
      </c>
      <c r="HD151" s="158">
        <f>IF(ISERROR(VLOOKUP(DA151,Accueil!$W$17:$W$22,1,0)),1,0)</f>
        <v>0</v>
      </c>
    </row>
    <row r="152" spans="1:212" ht="12.75" customHeight="1">
      <c r="A152" s="360"/>
      <c r="B152" s="12">
        <v>144</v>
      </c>
      <c r="C152" s="26" t="str">
        <f>IF(Accueil!E156="","",Accueil!E156)</f>
        <v/>
      </c>
      <c r="D152" s="27" t="str">
        <f>IF(Accueil!F156="","",Accueil!F156)</f>
        <v/>
      </c>
      <c r="E152" s="83" t="str">
        <f t="shared" si="10"/>
        <v/>
      </c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12">
        <v>144</v>
      </c>
      <c r="DC152" s="11" t="str">
        <f>IF(D152="","",COUNTIF(F152:DA152,Accueil!$AB$28)&amp;" / "&amp;COUNTIF($F$8:$DA$8,"&gt;0")-(COUNTIF(F152:DA152,Accueil!$AG$26)))</f>
        <v/>
      </c>
      <c r="DD152" s="110" t="str">
        <f>IF(D152="","",COUNTIF(F152:DA152,Accueil!$AB$26))</f>
        <v/>
      </c>
      <c r="DE152" s="110" t="str">
        <f>IF(D152="","",IF(COUNTIF($F$8:$DA$8,"&gt;=0")-(COUNTIF(G152:DB152,Accueil!$AG$26))&lt;0,0,COUNTIF($F$8:$DA$8,"&gt;=0")-(COUNTIF(G152:DB152,Accueil!$AG$26))))</f>
        <v/>
      </c>
      <c r="DF152" s="11" t="str">
        <f t="shared" si="11"/>
        <v/>
      </c>
      <c r="DG152" s="29" t="str">
        <f t="shared" si="12"/>
        <v/>
      </c>
      <c r="DH152" s="158">
        <f t="shared" si="13"/>
        <v>0</v>
      </c>
      <c r="DI152" s="158">
        <f>IF(ISERROR(VLOOKUP(F152,Accueil!$W$17:$W$22,1,0)),1,0)</f>
        <v>0</v>
      </c>
      <c r="DJ152" s="158">
        <f>IF(ISERROR(VLOOKUP(G152,Accueil!$W$17:$W$22,1,0)),1,0)</f>
        <v>0</v>
      </c>
      <c r="DK152" s="158">
        <f>IF(ISERROR(VLOOKUP(H152,Accueil!$W$17:$W$22,1,0)),1,0)</f>
        <v>0</v>
      </c>
      <c r="DL152" s="158">
        <f>IF(ISERROR(VLOOKUP(I152,Accueil!$W$17:$W$22,1,0)),1,0)</f>
        <v>0</v>
      </c>
      <c r="DM152" s="158">
        <f>IF(ISERROR(VLOOKUP(J152,Accueil!$W$17:$W$22,1,0)),1,0)</f>
        <v>0</v>
      </c>
      <c r="DN152" s="158">
        <f>IF(ISERROR(VLOOKUP(K152,Accueil!$W$17:$W$22,1,0)),1,0)</f>
        <v>0</v>
      </c>
      <c r="DO152" s="158">
        <f>IF(ISERROR(VLOOKUP(L152,Accueil!$W$17:$W$22,1,0)),1,0)</f>
        <v>0</v>
      </c>
      <c r="DP152" s="158">
        <f>IF(ISERROR(VLOOKUP(M152,Accueil!$W$17:$W$22,1,0)),1,0)</f>
        <v>0</v>
      </c>
      <c r="DQ152" s="158">
        <f>IF(ISERROR(VLOOKUP(N152,Accueil!$W$17:$W$22,1,0)),1,0)</f>
        <v>0</v>
      </c>
      <c r="DR152" s="158">
        <f>IF(ISERROR(VLOOKUP(O152,Accueil!$W$17:$W$22,1,0)),1,0)</f>
        <v>0</v>
      </c>
      <c r="DS152" s="158">
        <f>IF(ISERROR(VLOOKUP(P152,Accueil!$W$17:$W$22,1,0)),1,0)</f>
        <v>0</v>
      </c>
      <c r="DT152" s="158">
        <f>IF(ISERROR(VLOOKUP(Q152,Accueil!$W$17:$W$22,1,0)),1,0)</f>
        <v>0</v>
      </c>
      <c r="DU152" s="158">
        <f>IF(ISERROR(VLOOKUP(R152,Accueil!$W$17:$W$22,1,0)),1,0)</f>
        <v>0</v>
      </c>
      <c r="DV152" s="158">
        <f>IF(ISERROR(VLOOKUP(S152,Accueil!$W$17:$W$22,1,0)),1,0)</f>
        <v>0</v>
      </c>
      <c r="DW152" s="158">
        <f>IF(ISERROR(VLOOKUP(T152,Accueil!$W$17:$W$22,1,0)),1,0)</f>
        <v>0</v>
      </c>
      <c r="DX152" s="158">
        <f>IF(ISERROR(VLOOKUP(U152,Accueil!$W$17:$W$22,1,0)),1,0)</f>
        <v>0</v>
      </c>
      <c r="DY152" s="158">
        <f>IF(ISERROR(VLOOKUP(V152,Accueil!$W$17:$W$22,1,0)),1,0)</f>
        <v>0</v>
      </c>
      <c r="DZ152" s="158">
        <f>IF(ISERROR(VLOOKUP(W152,Accueil!$W$17:$W$22,1,0)),1,0)</f>
        <v>0</v>
      </c>
      <c r="EA152" s="158">
        <f>IF(ISERROR(VLOOKUP(X152,Accueil!$W$17:$W$22,1,0)),1,0)</f>
        <v>0</v>
      </c>
      <c r="EB152" s="158">
        <f>IF(ISERROR(VLOOKUP(Y152,Accueil!$W$17:$W$22,1,0)),1,0)</f>
        <v>0</v>
      </c>
      <c r="EC152" s="158">
        <f>IF(ISERROR(VLOOKUP(Z152,Accueil!$W$17:$W$22,1,0)),1,0)</f>
        <v>0</v>
      </c>
      <c r="ED152" s="158">
        <f>IF(ISERROR(VLOOKUP(AA152,Accueil!$W$17:$W$22,1,0)),1,0)</f>
        <v>0</v>
      </c>
      <c r="EE152" s="158">
        <f>IF(ISERROR(VLOOKUP(AB152,Accueil!$W$17:$W$22,1,0)),1,0)</f>
        <v>0</v>
      </c>
      <c r="EF152" s="158">
        <f>IF(ISERROR(VLOOKUP(AC152,Accueil!$W$17:$W$22,1,0)),1,0)</f>
        <v>0</v>
      </c>
      <c r="EG152" s="158">
        <f>IF(ISERROR(VLOOKUP(AD152,Accueil!$W$17:$W$22,1,0)),1,0)</f>
        <v>0</v>
      </c>
      <c r="EH152" s="158">
        <f>IF(ISERROR(VLOOKUP(AE152,Accueil!$W$17:$W$22,1,0)),1,0)</f>
        <v>0</v>
      </c>
      <c r="EI152" s="158">
        <f>IF(ISERROR(VLOOKUP(AF152,Accueil!$W$17:$W$22,1,0)),1,0)</f>
        <v>0</v>
      </c>
      <c r="EJ152" s="158">
        <f>IF(ISERROR(VLOOKUP(AG152,Accueil!$W$17:$W$22,1,0)),1,0)</f>
        <v>0</v>
      </c>
      <c r="EK152" s="158">
        <f>IF(ISERROR(VLOOKUP(AH152,Accueil!$W$17:$W$22,1,0)),1,0)</f>
        <v>0</v>
      </c>
      <c r="EL152" s="158">
        <f>IF(ISERROR(VLOOKUP(AI152,Accueil!$W$17:$W$22,1,0)),1,0)</f>
        <v>0</v>
      </c>
      <c r="EM152" s="158">
        <f>IF(ISERROR(VLOOKUP(AJ152,Accueil!$W$17:$W$22,1,0)),1,0)</f>
        <v>0</v>
      </c>
      <c r="EN152" s="158">
        <f>IF(ISERROR(VLOOKUP(AK152,Accueil!$W$17:$W$22,1,0)),1,0)</f>
        <v>0</v>
      </c>
      <c r="EO152" s="158">
        <f>IF(ISERROR(VLOOKUP(AL152,Accueil!$W$17:$W$22,1,0)),1,0)</f>
        <v>0</v>
      </c>
      <c r="EP152" s="158">
        <f>IF(ISERROR(VLOOKUP(AM152,Accueil!$W$17:$W$22,1,0)),1,0)</f>
        <v>0</v>
      </c>
      <c r="EQ152" s="158">
        <f>IF(ISERROR(VLOOKUP(AN152,Accueil!$W$17:$W$22,1,0)),1,0)</f>
        <v>0</v>
      </c>
      <c r="ER152" s="158">
        <f>IF(ISERROR(VLOOKUP(AO152,Accueil!$W$17:$W$22,1,0)),1,0)</f>
        <v>0</v>
      </c>
      <c r="ES152" s="158">
        <f>IF(ISERROR(VLOOKUP(AP152,Accueil!$W$17:$W$22,1,0)),1,0)</f>
        <v>0</v>
      </c>
      <c r="ET152" s="158">
        <f>IF(ISERROR(VLOOKUP(AQ152,Accueil!$W$17:$W$22,1,0)),1,0)</f>
        <v>0</v>
      </c>
      <c r="EU152" s="158">
        <f>IF(ISERROR(VLOOKUP(AR152,Accueil!$W$17:$W$22,1,0)),1,0)</f>
        <v>0</v>
      </c>
      <c r="EV152" s="158">
        <f>IF(ISERROR(VLOOKUP(AS152,Accueil!$W$17:$W$22,1,0)),1,0)</f>
        <v>0</v>
      </c>
      <c r="EW152" s="158">
        <f>IF(ISERROR(VLOOKUP(AT152,Accueil!$W$17:$W$22,1,0)),1,0)</f>
        <v>0</v>
      </c>
      <c r="EX152" s="158">
        <f>IF(ISERROR(VLOOKUP(AU152,Accueil!$W$17:$W$22,1,0)),1,0)</f>
        <v>0</v>
      </c>
      <c r="EY152" s="158">
        <f>IF(ISERROR(VLOOKUP(AV152,Accueil!$W$17:$W$22,1,0)),1,0)</f>
        <v>0</v>
      </c>
      <c r="EZ152" s="158">
        <f>IF(ISERROR(VLOOKUP(AW152,Accueil!$W$17:$W$22,1,0)),1,0)</f>
        <v>0</v>
      </c>
      <c r="FA152" s="158">
        <f>IF(ISERROR(VLOOKUP(AX152,Accueil!$W$17:$W$22,1,0)),1,0)</f>
        <v>0</v>
      </c>
      <c r="FB152" s="158">
        <f>IF(ISERROR(VLOOKUP(AY152,Accueil!$W$17:$W$22,1,0)),1,0)</f>
        <v>0</v>
      </c>
      <c r="FC152" s="158">
        <f>IF(ISERROR(VLOOKUP(AZ152,Accueil!$W$17:$W$22,1,0)),1,0)</f>
        <v>0</v>
      </c>
      <c r="FD152" s="158">
        <f>IF(ISERROR(VLOOKUP(BA152,Accueil!$W$17:$W$22,1,0)),1,0)</f>
        <v>0</v>
      </c>
      <c r="FE152" s="158">
        <f>IF(ISERROR(VLOOKUP(BB152,Accueil!$W$17:$W$22,1,0)),1,0)</f>
        <v>0</v>
      </c>
      <c r="FF152" s="158">
        <f>IF(ISERROR(VLOOKUP(BC152,Accueil!$W$17:$W$22,1,0)),1,0)</f>
        <v>0</v>
      </c>
      <c r="FG152" s="158">
        <f>IF(ISERROR(VLOOKUP(BD152,Accueil!$W$17:$W$22,1,0)),1,0)</f>
        <v>0</v>
      </c>
      <c r="FH152" s="158">
        <f>IF(ISERROR(VLOOKUP(BE152,Accueil!$W$17:$W$22,1,0)),1,0)</f>
        <v>0</v>
      </c>
      <c r="FI152" s="158">
        <f>IF(ISERROR(VLOOKUP(BF152,Accueil!$W$17:$W$22,1,0)),1,0)</f>
        <v>0</v>
      </c>
      <c r="FJ152" s="158">
        <f>IF(ISERROR(VLOOKUP(BG152,Accueil!$W$17:$W$22,1,0)),1,0)</f>
        <v>0</v>
      </c>
      <c r="FK152" s="158">
        <f>IF(ISERROR(VLOOKUP(BH152,Accueil!$W$17:$W$22,1,0)),1,0)</f>
        <v>0</v>
      </c>
      <c r="FL152" s="158">
        <f>IF(ISERROR(VLOOKUP(BI152,Accueil!$W$17:$W$22,1,0)),1,0)</f>
        <v>0</v>
      </c>
      <c r="FM152" s="158">
        <f>IF(ISERROR(VLOOKUP(BJ152,Accueil!$W$17:$W$22,1,0)),1,0)</f>
        <v>0</v>
      </c>
      <c r="FN152" s="158">
        <f>IF(ISERROR(VLOOKUP(BK152,Accueil!$W$17:$W$22,1,0)),1,0)</f>
        <v>0</v>
      </c>
      <c r="FO152" s="158">
        <f>IF(ISERROR(VLOOKUP(BL152,Accueil!$W$17:$W$22,1,0)),1,0)</f>
        <v>0</v>
      </c>
      <c r="FP152" s="158">
        <f>IF(ISERROR(VLOOKUP(BM152,Accueil!$W$17:$W$22,1,0)),1,0)</f>
        <v>0</v>
      </c>
      <c r="FQ152" s="158">
        <f>IF(ISERROR(VLOOKUP(BN152,Accueil!$W$17:$W$22,1,0)),1,0)</f>
        <v>0</v>
      </c>
      <c r="FR152" s="158">
        <f>IF(ISERROR(VLOOKUP(BO152,Accueil!$W$17:$W$22,1,0)),1,0)</f>
        <v>0</v>
      </c>
      <c r="FS152" s="158">
        <f>IF(ISERROR(VLOOKUP(BP152,Accueil!$W$17:$W$22,1,0)),1,0)</f>
        <v>0</v>
      </c>
      <c r="FT152" s="158">
        <f>IF(ISERROR(VLOOKUP(BQ152,Accueil!$W$17:$W$22,1,0)),1,0)</f>
        <v>0</v>
      </c>
      <c r="FU152" s="158">
        <f>IF(ISERROR(VLOOKUP(BR152,Accueil!$W$17:$W$22,1,0)),1,0)</f>
        <v>0</v>
      </c>
      <c r="FV152" s="158">
        <f>IF(ISERROR(VLOOKUP(BS152,Accueil!$W$17:$W$22,1,0)),1,0)</f>
        <v>0</v>
      </c>
      <c r="FW152" s="158">
        <f>IF(ISERROR(VLOOKUP(BT152,Accueil!$W$17:$W$22,1,0)),1,0)</f>
        <v>0</v>
      </c>
      <c r="FX152" s="158">
        <f>IF(ISERROR(VLOOKUP(BU152,Accueil!$W$17:$W$22,1,0)),1,0)</f>
        <v>0</v>
      </c>
      <c r="FY152" s="158">
        <f>IF(ISERROR(VLOOKUP(BV152,Accueil!$W$17:$W$22,1,0)),1,0)</f>
        <v>0</v>
      </c>
      <c r="FZ152" s="158">
        <f>IF(ISERROR(VLOOKUP(BW152,Accueil!$W$17:$W$22,1,0)),1,0)</f>
        <v>0</v>
      </c>
      <c r="GA152" s="158">
        <f>IF(ISERROR(VLOOKUP(BX152,Accueil!$W$17:$W$22,1,0)),1,0)</f>
        <v>0</v>
      </c>
      <c r="GB152" s="158">
        <f>IF(ISERROR(VLOOKUP(BY152,Accueil!$W$17:$W$22,1,0)),1,0)</f>
        <v>0</v>
      </c>
      <c r="GC152" s="158">
        <f>IF(ISERROR(VLOOKUP(BZ152,Accueil!$W$17:$W$22,1,0)),1,0)</f>
        <v>0</v>
      </c>
      <c r="GD152" s="158">
        <f>IF(ISERROR(VLOOKUP(CA152,Accueil!$W$17:$W$22,1,0)),1,0)</f>
        <v>0</v>
      </c>
      <c r="GE152" s="158">
        <f>IF(ISERROR(VLOOKUP(CB152,Accueil!$W$17:$W$22,1,0)),1,0)</f>
        <v>0</v>
      </c>
      <c r="GF152" s="158">
        <f>IF(ISERROR(VLOOKUP(CC152,Accueil!$W$17:$W$22,1,0)),1,0)</f>
        <v>0</v>
      </c>
      <c r="GG152" s="158">
        <f>IF(ISERROR(VLOOKUP(CD152,Accueil!$W$17:$W$22,1,0)),1,0)</f>
        <v>0</v>
      </c>
      <c r="GH152" s="158">
        <f>IF(ISERROR(VLOOKUP(CE152,Accueil!$W$17:$W$22,1,0)),1,0)</f>
        <v>0</v>
      </c>
      <c r="GI152" s="158">
        <f>IF(ISERROR(VLOOKUP(CF152,Accueil!$W$17:$W$22,1,0)),1,0)</f>
        <v>0</v>
      </c>
      <c r="GJ152" s="158">
        <f>IF(ISERROR(VLOOKUP(CG152,Accueil!$W$17:$W$22,1,0)),1,0)</f>
        <v>0</v>
      </c>
      <c r="GK152" s="158">
        <f>IF(ISERROR(VLOOKUP(CH152,Accueil!$W$17:$W$22,1,0)),1,0)</f>
        <v>0</v>
      </c>
      <c r="GL152" s="158">
        <f>IF(ISERROR(VLOOKUP(CI152,Accueil!$W$17:$W$22,1,0)),1,0)</f>
        <v>0</v>
      </c>
      <c r="GM152" s="158">
        <f>IF(ISERROR(VLOOKUP(CJ152,Accueil!$W$17:$W$22,1,0)),1,0)</f>
        <v>0</v>
      </c>
      <c r="GN152" s="158">
        <f>IF(ISERROR(VLOOKUP(CK152,Accueil!$W$17:$W$22,1,0)),1,0)</f>
        <v>0</v>
      </c>
      <c r="GO152" s="158">
        <f>IF(ISERROR(VLOOKUP(CL152,Accueil!$W$17:$W$22,1,0)),1,0)</f>
        <v>0</v>
      </c>
      <c r="GP152" s="158">
        <f>IF(ISERROR(VLOOKUP(CM152,Accueil!$W$17:$W$22,1,0)),1,0)</f>
        <v>0</v>
      </c>
      <c r="GQ152" s="158">
        <f>IF(ISERROR(VLOOKUP(CN152,Accueil!$W$17:$W$22,1,0)),1,0)</f>
        <v>0</v>
      </c>
      <c r="GR152" s="158">
        <f>IF(ISERROR(VLOOKUP(CO152,Accueil!$W$17:$W$22,1,0)),1,0)</f>
        <v>0</v>
      </c>
      <c r="GS152" s="158">
        <f>IF(ISERROR(VLOOKUP(CP152,Accueil!$W$17:$W$22,1,0)),1,0)</f>
        <v>0</v>
      </c>
      <c r="GT152" s="158">
        <f>IF(ISERROR(VLOOKUP(CQ152,Accueil!$W$17:$W$22,1,0)),1,0)</f>
        <v>0</v>
      </c>
      <c r="GU152" s="158">
        <f>IF(ISERROR(VLOOKUP(CR152,Accueil!$W$17:$W$22,1,0)),1,0)</f>
        <v>0</v>
      </c>
      <c r="GV152" s="158">
        <f>IF(ISERROR(VLOOKUP(CS152,Accueil!$W$17:$W$22,1,0)),1,0)</f>
        <v>0</v>
      </c>
      <c r="GW152" s="158">
        <f>IF(ISERROR(VLOOKUP(CT152,Accueil!$W$17:$W$22,1,0)),1,0)</f>
        <v>0</v>
      </c>
      <c r="GX152" s="158">
        <f>IF(ISERROR(VLOOKUP(CU152,Accueil!$W$17:$W$22,1,0)),1,0)</f>
        <v>0</v>
      </c>
      <c r="GY152" s="158">
        <f>IF(ISERROR(VLOOKUP(CV152,Accueil!$W$17:$W$22,1,0)),1,0)</f>
        <v>0</v>
      </c>
      <c r="GZ152" s="158">
        <f>IF(ISERROR(VLOOKUP(CW152,Accueil!$W$17:$W$22,1,0)),1,0)</f>
        <v>0</v>
      </c>
      <c r="HA152" s="158">
        <f>IF(ISERROR(VLOOKUP(CX152,Accueil!$W$17:$W$22,1,0)),1,0)</f>
        <v>0</v>
      </c>
      <c r="HB152" s="158">
        <f>IF(ISERROR(VLOOKUP(CY152,Accueil!$W$17:$W$22,1,0)),1,0)</f>
        <v>0</v>
      </c>
      <c r="HC152" s="158">
        <f>IF(ISERROR(VLOOKUP(CZ152,Accueil!$W$17:$W$22,1,0)),1,0)</f>
        <v>0</v>
      </c>
      <c r="HD152" s="158">
        <f>IF(ISERROR(VLOOKUP(DA152,Accueil!$W$17:$W$22,1,0)),1,0)</f>
        <v>0</v>
      </c>
    </row>
    <row r="153" spans="1:212" ht="12.75" customHeight="1">
      <c r="A153" s="360"/>
      <c r="B153" s="12">
        <v>145</v>
      </c>
      <c r="C153" s="26" t="str">
        <f>IF(Accueil!E157="","",Accueil!E157)</f>
        <v/>
      </c>
      <c r="D153" s="27" t="str">
        <f>IF(Accueil!F157="","",Accueil!F157)</f>
        <v/>
      </c>
      <c r="E153" s="83" t="str">
        <f t="shared" si="10"/>
        <v/>
      </c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244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12">
        <v>145</v>
      </c>
      <c r="DC153" s="11" t="str">
        <f>IF(D153="","",COUNTIF(F153:DA153,Accueil!$AB$28)&amp;" / "&amp;COUNTIF($F$8:$DA$8,"&gt;0")-(COUNTIF(F153:DA153,Accueil!$AG$26)))</f>
        <v/>
      </c>
      <c r="DD153" s="110" t="str">
        <f>IF(D153="","",COUNTIF(F153:DA153,Accueil!$AB$26))</f>
        <v/>
      </c>
      <c r="DE153" s="110" t="str">
        <f>IF(D153="","",IF(COUNTIF($F$8:$DA$8,"&gt;=0")-(COUNTIF(G153:DB153,Accueil!$AG$26))&lt;0,0,COUNTIF($F$8:$DA$8,"&gt;=0")-(COUNTIF(G153:DB153,Accueil!$AG$26))))</f>
        <v/>
      </c>
      <c r="DF153" s="11" t="str">
        <f t="shared" si="11"/>
        <v/>
      </c>
      <c r="DG153" s="29" t="str">
        <f t="shared" si="12"/>
        <v/>
      </c>
      <c r="DH153" s="158">
        <f t="shared" si="13"/>
        <v>0</v>
      </c>
      <c r="DI153" s="158">
        <f>IF(ISERROR(VLOOKUP(F153,Accueil!$W$17:$W$22,1,0)),1,0)</f>
        <v>0</v>
      </c>
      <c r="DJ153" s="158">
        <f>IF(ISERROR(VLOOKUP(G153,Accueil!$W$17:$W$22,1,0)),1,0)</f>
        <v>0</v>
      </c>
      <c r="DK153" s="158">
        <f>IF(ISERROR(VLOOKUP(H153,Accueil!$W$17:$W$22,1,0)),1,0)</f>
        <v>0</v>
      </c>
      <c r="DL153" s="158">
        <f>IF(ISERROR(VLOOKUP(I153,Accueil!$W$17:$W$22,1,0)),1,0)</f>
        <v>0</v>
      </c>
      <c r="DM153" s="158">
        <f>IF(ISERROR(VLOOKUP(J153,Accueil!$W$17:$W$22,1,0)),1,0)</f>
        <v>0</v>
      </c>
      <c r="DN153" s="158">
        <f>IF(ISERROR(VLOOKUP(K153,Accueil!$W$17:$W$22,1,0)),1,0)</f>
        <v>0</v>
      </c>
      <c r="DO153" s="158">
        <f>IF(ISERROR(VLOOKUP(L153,Accueil!$W$17:$W$22,1,0)),1,0)</f>
        <v>0</v>
      </c>
      <c r="DP153" s="158">
        <f>IF(ISERROR(VLOOKUP(M153,Accueil!$W$17:$W$22,1,0)),1,0)</f>
        <v>0</v>
      </c>
      <c r="DQ153" s="158">
        <f>IF(ISERROR(VLOOKUP(N153,Accueil!$W$17:$W$22,1,0)),1,0)</f>
        <v>0</v>
      </c>
      <c r="DR153" s="158">
        <f>IF(ISERROR(VLOOKUP(O153,Accueil!$W$17:$W$22,1,0)),1,0)</f>
        <v>0</v>
      </c>
      <c r="DS153" s="158">
        <f>IF(ISERROR(VLOOKUP(P153,Accueil!$W$17:$W$22,1,0)),1,0)</f>
        <v>0</v>
      </c>
      <c r="DT153" s="158">
        <f>IF(ISERROR(VLOOKUP(Q153,Accueil!$W$17:$W$22,1,0)),1,0)</f>
        <v>0</v>
      </c>
      <c r="DU153" s="158">
        <f>IF(ISERROR(VLOOKUP(R153,Accueil!$W$17:$W$22,1,0)),1,0)</f>
        <v>0</v>
      </c>
      <c r="DV153" s="158">
        <f>IF(ISERROR(VLOOKUP(S153,Accueil!$W$17:$W$22,1,0)),1,0)</f>
        <v>0</v>
      </c>
      <c r="DW153" s="158">
        <f>IF(ISERROR(VLOOKUP(T153,Accueil!$W$17:$W$22,1,0)),1,0)</f>
        <v>0</v>
      </c>
      <c r="DX153" s="158">
        <f>IF(ISERROR(VLOOKUP(U153,Accueil!$W$17:$W$22,1,0)),1,0)</f>
        <v>0</v>
      </c>
      <c r="DY153" s="158">
        <f>IF(ISERROR(VLOOKUP(V153,Accueil!$W$17:$W$22,1,0)),1,0)</f>
        <v>0</v>
      </c>
      <c r="DZ153" s="158">
        <f>IF(ISERROR(VLOOKUP(W153,Accueil!$W$17:$W$22,1,0)),1,0)</f>
        <v>0</v>
      </c>
      <c r="EA153" s="158">
        <f>IF(ISERROR(VLOOKUP(X153,Accueil!$W$17:$W$22,1,0)),1,0)</f>
        <v>0</v>
      </c>
      <c r="EB153" s="158">
        <f>IF(ISERROR(VLOOKUP(Y153,Accueil!$W$17:$W$22,1,0)),1,0)</f>
        <v>0</v>
      </c>
      <c r="EC153" s="158">
        <f>IF(ISERROR(VLOOKUP(Z153,Accueil!$W$17:$W$22,1,0)),1,0)</f>
        <v>0</v>
      </c>
      <c r="ED153" s="158">
        <f>IF(ISERROR(VLOOKUP(AA153,Accueil!$W$17:$W$22,1,0)),1,0)</f>
        <v>0</v>
      </c>
      <c r="EE153" s="158">
        <f>IF(ISERROR(VLOOKUP(AB153,Accueil!$W$17:$W$22,1,0)),1,0)</f>
        <v>0</v>
      </c>
      <c r="EF153" s="158">
        <f>IF(ISERROR(VLOOKUP(AC153,Accueil!$W$17:$W$22,1,0)),1,0)</f>
        <v>0</v>
      </c>
      <c r="EG153" s="158">
        <f>IF(ISERROR(VLOOKUP(AD153,Accueil!$W$17:$W$22,1,0)),1,0)</f>
        <v>0</v>
      </c>
      <c r="EH153" s="158">
        <f>IF(ISERROR(VLOOKUP(AE153,Accueil!$W$17:$W$22,1,0)),1,0)</f>
        <v>0</v>
      </c>
      <c r="EI153" s="158">
        <f>IF(ISERROR(VLOOKUP(AF153,Accueil!$W$17:$W$22,1,0)),1,0)</f>
        <v>0</v>
      </c>
      <c r="EJ153" s="158">
        <f>IF(ISERROR(VLOOKUP(AG153,Accueil!$W$17:$W$22,1,0)),1,0)</f>
        <v>0</v>
      </c>
      <c r="EK153" s="158">
        <f>IF(ISERROR(VLOOKUP(AH153,Accueil!$W$17:$W$22,1,0)),1,0)</f>
        <v>0</v>
      </c>
      <c r="EL153" s="158">
        <f>IF(ISERROR(VLOOKUP(AI153,Accueil!$W$17:$W$22,1,0)),1,0)</f>
        <v>0</v>
      </c>
      <c r="EM153" s="158">
        <f>IF(ISERROR(VLOOKUP(AJ153,Accueil!$W$17:$W$22,1,0)),1,0)</f>
        <v>0</v>
      </c>
      <c r="EN153" s="158">
        <f>IF(ISERROR(VLOOKUP(AK153,Accueil!$W$17:$W$22,1,0)),1,0)</f>
        <v>0</v>
      </c>
      <c r="EO153" s="158">
        <f>IF(ISERROR(VLOOKUP(AL153,Accueil!$W$17:$W$22,1,0)),1,0)</f>
        <v>0</v>
      </c>
      <c r="EP153" s="158">
        <f>IF(ISERROR(VLOOKUP(AM153,Accueil!$W$17:$W$22,1,0)),1,0)</f>
        <v>0</v>
      </c>
      <c r="EQ153" s="158">
        <f>IF(ISERROR(VLOOKUP(AN153,Accueil!$W$17:$W$22,1,0)),1,0)</f>
        <v>0</v>
      </c>
      <c r="ER153" s="158">
        <f>IF(ISERROR(VLOOKUP(AO153,Accueil!$W$17:$W$22,1,0)),1,0)</f>
        <v>0</v>
      </c>
      <c r="ES153" s="158">
        <f>IF(ISERROR(VLOOKUP(AP153,Accueil!$W$17:$W$22,1,0)),1,0)</f>
        <v>0</v>
      </c>
      <c r="ET153" s="158">
        <f>IF(ISERROR(VLOOKUP(AQ153,Accueil!$W$17:$W$22,1,0)),1,0)</f>
        <v>0</v>
      </c>
      <c r="EU153" s="158">
        <f>IF(ISERROR(VLOOKUP(AR153,Accueil!$W$17:$W$22,1,0)),1,0)</f>
        <v>0</v>
      </c>
      <c r="EV153" s="158">
        <f>IF(ISERROR(VLOOKUP(AS153,Accueil!$W$17:$W$22,1,0)),1,0)</f>
        <v>0</v>
      </c>
      <c r="EW153" s="158">
        <f>IF(ISERROR(VLOOKUP(AT153,Accueil!$W$17:$W$22,1,0)),1,0)</f>
        <v>0</v>
      </c>
      <c r="EX153" s="158">
        <f>IF(ISERROR(VLOOKUP(AU153,Accueil!$W$17:$W$22,1,0)),1,0)</f>
        <v>0</v>
      </c>
      <c r="EY153" s="158">
        <f>IF(ISERROR(VLOOKUP(AV153,Accueil!$W$17:$W$22,1,0)),1,0)</f>
        <v>0</v>
      </c>
      <c r="EZ153" s="158">
        <f>IF(ISERROR(VLOOKUP(AW153,Accueil!$W$17:$W$22,1,0)),1,0)</f>
        <v>0</v>
      </c>
      <c r="FA153" s="158">
        <f>IF(ISERROR(VLOOKUP(AX153,Accueil!$W$17:$W$22,1,0)),1,0)</f>
        <v>0</v>
      </c>
      <c r="FB153" s="158">
        <f>IF(ISERROR(VLOOKUP(AY153,Accueil!$W$17:$W$22,1,0)),1,0)</f>
        <v>0</v>
      </c>
      <c r="FC153" s="158">
        <f>IF(ISERROR(VLOOKUP(AZ153,Accueil!$W$17:$W$22,1,0)),1,0)</f>
        <v>0</v>
      </c>
      <c r="FD153" s="158">
        <f>IF(ISERROR(VLOOKUP(BA153,Accueil!$W$17:$W$22,1,0)),1,0)</f>
        <v>0</v>
      </c>
      <c r="FE153" s="158">
        <f>IF(ISERROR(VLOOKUP(BB153,Accueil!$W$17:$W$22,1,0)),1,0)</f>
        <v>0</v>
      </c>
      <c r="FF153" s="158">
        <f>IF(ISERROR(VLOOKUP(BC153,Accueil!$W$17:$W$22,1,0)),1,0)</f>
        <v>0</v>
      </c>
      <c r="FG153" s="158">
        <f>IF(ISERROR(VLOOKUP(BD153,Accueil!$W$17:$W$22,1,0)),1,0)</f>
        <v>0</v>
      </c>
      <c r="FH153" s="158">
        <f>IF(ISERROR(VLOOKUP(BE153,Accueil!$W$17:$W$22,1,0)),1,0)</f>
        <v>0</v>
      </c>
      <c r="FI153" s="158">
        <f>IF(ISERROR(VLOOKUP(BF153,Accueil!$W$17:$W$22,1,0)),1,0)</f>
        <v>0</v>
      </c>
      <c r="FJ153" s="158">
        <f>IF(ISERROR(VLOOKUP(BG153,Accueil!$W$17:$W$22,1,0)),1,0)</f>
        <v>0</v>
      </c>
      <c r="FK153" s="158">
        <f>IF(ISERROR(VLOOKUP(BH153,Accueil!$W$17:$W$22,1,0)),1,0)</f>
        <v>0</v>
      </c>
      <c r="FL153" s="158">
        <f>IF(ISERROR(VLOOKUP(BI153,Accueil!$W$17:$W$22,1,0)),1,0)</f>
        <v>0</v>
      </c>
      <c r="FM153" s="158">
        <f>IF(ISERROR(VLOOKUP(BJ153,Accueil!$W$17:$W$22,1,0)),1,0)</f>
        <v>0</v>
      </c>
      <c r="FN153" s="158">
        <f>IF(ISERROR(VLOOKUP(BK153,Accueil!$W$17:$W$22,1,0)),1,0)</f>
        <v>0</v>
      </c>
      <c r="FO153" s="158">
        <f>IF(ISERROR(VLOOKUP(BL153,Accueil!$W$17:$W$22,1,0)),1,0)</f>
        <v>0</v>
      </c>
      <c r="FP153" s="158">
        <f>IF(ISERROR(VLOOKUP(BM153,Accueil!$W$17:$W$22,1,0)),1,0)</f>
        <v>0</v>
      </c>
      <c r="FQ153" s="158">
        <f>IF(ISERROR(VLOOKUP(BN153,Accueil!$W$17:$W$22,1,0)),1,0)</f>
        <v>0</v>
      </c>
      <c r="FR153" s="158">
        <f>IF(ISERROR(VLOOKUP(BO153,Accueil!$W$17:$W$22,1,0)),1,0)</f>
        <v>0</v>
      </c>
      <c r="FS153" s="158">
        <f>IF(ISERROR(VLOOKUP(BP153,Accueil!$W$17:$W$22,1,0)),1,0)</f>
        <v>0</v>
      </c>
      <c r="FT153" s="158">
        <f>IF(ISERROR(VLOOKUP(BQ153,Accueil!$W$17:$W$22,1,0)),1,0)</f>
        <v>0</v>
      </c>
      <c r="FU153" s="158">
        <f>IF(ISERROR(VLOOKUP(BR153,Accueil!$W$17:$W$22,1,0)),1,0)</f>
        <v>0</v>
      </c>
      <c r="FV153" s="158">
        <f>IF(ISERROR(VLOOKUP(BS153,Accueil!$W$17:$W$22,1,0)),1,0)</f>
        <v>0</v>
      </c>
      <c r="FW153" s="158">
        <f>IF(ISERROR(VLOOKUP(BT153,Accueil!$W$17:$W$22,1,0)),1,0)</f>
        <v>0</v>
      </c>
      <c r="FX153" s="158">
        <f>IF(ISERROR(VLOOKUP(BU153,Accueil!$W$17:$W$22,1,0)),1,0)</f>
        <v>0</v>
      </c>
      <c r="FY153" s="158">
        <f>IF(ISERROR(VLOOKUP(BV153,Accueil!$W$17:$W$22,1,0)),1,0)</f>
        <v>0</v>
      </c>
      <c r="FZ153" s="158">
        <f>IF(ISERROR(VLOOKUP(BW153,Accueil!$W$17:$W$22,1,0)),1,0)</f>
        <v>0</v>
      </c>
      <c r="GA153" s="158">
        <f>IF(ISERROR(VLOOKUP(BX153,Accueil!$W$17:$W$22,1,0)),1,0)</f>
        <v>0</v>
      </c>
      <c r="GB153" s="158">
        <f>IF(ISERROR(VLOOKUP(BY153,Accueil!$W$17:$W$22,1,0)),1,0)</f>
        <v>0</v>
      </c>
      <c r="GC153" s="158">
        <f>IF(ISERROR(VLOOKUP(BZ153,Accueil!$W$17:$W$22,1,0)),1,0)</f>
        <v>0</v>
      </c>
      <c r="GD153" s="158">
        <f>IF(ISERROR(VLOOKUP(CA153,Accueil!$W$17:$W$22,1,0)),1,0)</f>
        <v>0</v>
      </c>
      <c r="GE153" s="158">
        <f>IF(ISERROR(VLOOKUP(CB153,Accueil!$W$17:$W$22,1,0)),1,0)</f>
        <v>0</v>
      </c>
      <c r="GF153" s="158">
        <f>IF(ISERROR(VLOOKUP(CC153,Accueil!$W$17:$W$22,1,0)),1,0)</f>
        <v>0</v>
      </c>
      <c r="GG153" s="158">
        <f>IF(ISERROR(VLOOKUP(CD153,Accueil!$W$17:$W$22,1,0)),1,0)</f>
        <v>0</v>
      </c>
      <c r="GH153" s="158">
        <f>IF(ISERROR(VLOOKUP(CE153,Accueil!$W$17:$W$22,1,0)),1,0)</f>
        <v>0</v>
      </c>
      <c r="GI153" s="158">
        <f>IF(ISERROR(VLOOKUP(CF153,Accueil!$W$17:$W$22,1,0)),1,0)</f>
        <v>0</v>
      </c>
      <c r="GJ153" s="158">
        <f>IF(ISERROR(VLOOKUP(CG153,Accueil!$W$17:$W$22,1,0)),1,0)</f>
        <v>0</v>
      </c>
      <c r="GK153" s="158">
        <f>IF(ISERROR(VLOOKUP(CH153,Accueil!$W$17:$W$22,1,0)),1,0)</f>
        <v>0</v>
      </c>
      <c r="GL153" s="158">
        <f>IF(ISERROR(VLOOKUP(CI153,Accueil!$W$17:$W$22,1,0)),1,0)</f>
        <v>0</v>
      </c>
      <c r="GM153" s="158">
        <f>IF(ISERROR(VLOOKUP(CJ153,Accueil!$W$17:$W$22,1,0)),1,0)</f>
        <v>0</v>
      </c>
      <c r="GN153" s="158">
        <f>IF(ISERROR(VLOOKUP(CK153,Accueil!$W$17:$W$22,1,0)),1,0)</f>
        <v>0</v>
      </c>
      <c r="GO153" s="158">
        <f>IF(ISERROR(VLOOKUP(CL153,Accueil!$W$17:$W$22,1,0)),1,0)</f>
        <v>0</v>
      </c>
      <c r="GP153" s="158">
        <f>IF(ISERROR(VLOOKUP(CM153,Accueil!$W$17:$W$22,1,0)),1,0)</f>
        <v>0</v>
      </c>
      <c r="GQ153" s="158">
        <f>IF(ISERROR(VLOOKUP(CN153,Accueil!$W$17:$W$22,1,0)),1,0)</f>
        <v>0</v>
      </c>
      <c r="GR153" s="158">
        <f>IF(ISERROR(VLOOKUP(CO153,Accueil!$W$17:$W$22,1,0)),1,0)</f>
        <v>0</v>
      </c>
      <c r="GS153" s="158">
        <f>IF(ISERROR(VLOOKUP(CP153,Accueil!$W$17:$W$22,1,0)),1,0)</f>
        <v>0</v>
      </c>
      <c r="GT153" s="158">
        <f>IF(ISERROR(VLOOKUP(CQ153,Accueil!$W$17:$W$22,1,0)),1,0)</f>
        <v>0</v>
      </c>
      <c r="GU153" s="158">
        <f>IF(ISERROR(VLOOKUP(CR153,Accueil!$W$17:$W$22,1,0)),1,0)</f>
        <v>0</v>
      </c>
      <c r="GV153" s="158">
        <f>IF(ISERROR(VLOOKUP(CS153,Accueil!$W$17:$W$22,1,0)),1,0)</f>
        <v>0</v>
      </c>
      <c r="GW153" s="158">
        <f>IF(ISERROR(VLOOKUP(CT153,Accueil!$W$17:$W$22,1,0)),1,0)</f>
        <v>0</v>
      </c>
      <c r="GX153" s="158">
        <f>IF(ISERROR(VLOOKUP(CU153,Accueil!$W$17:$W$22,1,0)),1,0)</f>
        <v>0</v>
      </c>
      <c r="GY153" s="158">
        <f>IF(ISERROR(VLOOKUP(CV153,Accueil!$W$17:$W$22,1,0)),1,0)</f>
        <v>0</v>
      </c>
      <c r="GZ153" s="158">
        <f>IF(ISERROR(VLOOKUP(CW153,Accueil!$W$17:$W$22,1,0)),1,0)</f>
        <v>0</v>
      </c>
      <c r="HA153" s="158">
        <f>IF(ISERROR(VLOOKUP(CX153,Accueil!$W$17:$W$22,1,0)),1,0)</f>
        <v>0</v>
      </c>
      <c r="HB153" s="158">
        <f>IF(ISERROR(VLOOKUP(CY153,Accueil!$W$17:$W$22,1,0)),1,0)</f>
        <v>0</v>
      </c>
      <c r="HC153" s="158">
        <f>IF(ISERROR(VLOOKUP(CZ153,Accueil!$W$17:$W$22,1,0)),1,0)</f>
        <v>0</v>
      </c>
      <c r="HD153" s="158">
        <f>IF(ISERROR(VLOOKUP(DA153,Accueil!$W$17:$W$22,1,0)),1,0)</f>
        <v>0</v>
      </c>
    </row>
    <row r="154" spans="1:212" ht="12.75" customHeight="1">
      <c r="A154" s="360"/>
      <c r="B154" s="12">
        <v>146</v>
      </c>
      <c r="C154" s="26" t="str">
        <f>IF(Accueil!E158="","",Accueil!E158)</f>
        <v/>
      </c>
      <c r="D154" s="27" t="str">
        <f>IF(Accueil!F158="","",Accueil!F158)</f>
        <v/>
      </c>
      <c r="E154" s="83" t="str">
        <f t="shared" si="10"/>
        <v/>
      </c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244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12">
        <v>146</v>
      </c>
      <c r="DC154" s="11" t="str">
        <f>IF(D154="","",COUNTIF(F154:DA154,Accueil!$AB$28)&amp;" / "&amp;COUNTIF($F$8:$DA$8,"&gt;0")-(COUNTIF(F154:DA154,Accueil!$AG$26)))</f>
        <v/>
      </c>
      <c r="DD154" s="110" t="str">
        <f>IF(D154="","",COUNTIF(F154:DA154,Accueil!$AB$26))</f>
        <v/>
      </c>
      <c r="DE154" s="110" t="str">
        <f>IF(D154="","",IF(COUNTIF($F$8:$DA$8,"&gt;=0")-(COUNTIF(G154:DB154,Accueil!$AG$26))&lt;0,0,COUNTIF($F$8:$DA$8,"&gt;=0")-(COUNTIF(G154:DB154,Accueil!$AG$26))))</f>
        <v/>
      </c>
      <c r="DF154" s="11" t="str">
        <f t="shared" si="11"/>
        <v/>
      </c>
      <c r="DG154" s="29" t="str">
        <f t="shared" si="12"/>
        <v/>
      </c>
      <c r="DH154" s="158">
        <f t="shared" si="13"/>
        <v>0</v>
      </c>
      <c r="DI154" s="158">
        <f>IF(ISERROR(VLOOKUP(F154,Accueil!$W$17:$W$22,1,0)),1,0)</f>
        <v>0</v>
      </c>
      <c r="DJ154" s="158">
        <f>IF(ISERROR(VLOOKUP(G154,Accueil!$W$17:$W$22,1,0)),1,0)</f>
        <v>0</v>
      </c>
      <c r="DK154" s="158">
        <f>IF(ISERROR(VLOOKUP(H154,Accueil!$W$17:$W$22,1,0)),1,0)</f>
        <v>0</v>
      </c>
      <c r="DL154" s="158">
        <f>IF(ISERROR(VLOOKUP(I154,Accueil!$W$17:$W$22,1,0)),1,0)</f>
        <v>0</v>
      </c>
      <c r="DM154" s="158">
        <f>IF(ISERROR(VLOOKUP(J154,Accueil!$W$17:$W$22,1,0)),1,0)</f>
        <v>0</v>
      </c>
      <c r="DN154" s="158">
        <f>IF(ISERROR(VLOOKUP(K154,Accueil!$W$17:$W$22,1,0)),1,0)</f>
        <v>0</v>
      </c>
      <c r="DO154" s="158">
        <f>IF(ISERROR(VLOOKUP(L154,Accueil!$W$17:$W$22,1,0)),1,0)</f>
        <v>0</v>
      </c>
      <c r="DP154" s="158">
        <f>IF(ISERROR(VLOOKUP(M154,Accueil!$W$17:$W$22,1,0)),1,0)</f>
        <v>0</v>
      </c>
      <c r="DQ154" s="158">
        <f>IF(ISERROR(VLOOKUP(N154,Accueil!$W$17:$W$22,1,0)),1,0)</f>
        <v>0</v>
      </c>
      <c r="DR154" s="158">
        <f>IF(ISERROR(VLOOKUP(O154,Accueil!$W$17:$W$22,1,0)),1,0)</f>
        <v>0</v>
      </c>
      <c r="DS154" s="158">
        <f>IF(ISERROR(VLOOKUP(P154,Accueil!$W$17:$W$22,1,0)),1,0)</f>
        <v>0</v>
      </c>
      <c r="DT154" s="158">
        <f>IF(ISERROR(VLOOKUP(Q154,Accueil!$W$17:$W$22,1,0)),1,0)</f>
        <v>0</v>
      </c>
      <c r="DU154" s="158">
        <f>IF(ISERROR(VLOOKUP(R154,Accueil!$W$17:$W$22,1,0)),1,0)</f>
        <v>0</v>
      </c>
      <c r="DV154" s="158">
        <f>IF(ISERROR(VLOOKUP(S154,Accueil!$W$17:$W$22,1,0)),1,0)</f>
        <v>0</v>
      </c>
      <c r="DW154" s="158">
        <f>IF(ISERROR(VLOOKUP(T154,Accueil!$W$17:$W$22,1,0)),1,0)</f>
        <v>0</v>
      </c>
      <c r="DX154" s="158">
        <f>IF(ISERROR(VLOOKUP(U154,Accueil!$W$17:$W$22,1,0)),1,0)</f>
        <v>0</v>
      </c>
      <c r="DY154" s="158">
        <f>IF(ISERROR(VLOOKUP(V154,Accueil!$W$17:$W$22,1,0)),1,0)</f>
        <v>0</v>
      </c>
      <c r="DZ154" s="158">
        <f>IF(ISERROR(VLOOKUP(W154,Accueil!$W$17:$W$22,1,0)),1,0)</f>
        <v>0</v>
      </c>
      <c r="EA154" s="158">
        <f>IF(ISERROR(VLOOKUP(X154,Accueil!$W$17:$W$22,1,0)),1,0)</f>
        <v>0</v>
      </c>
      <c r="EB154" s="158">
        <f>IF(ISERROR(VLOOKUP(Y154,Accueil!$W$17:$W$22,1,0)),1,0)</f>
        <v>0</v>
      </c>
      <c r="EC154" s="158">
        <f>IF(ISERROR(VLOOKUP(Z154,Accueil!$W$17:$W$22,1,0)),1,0)</f>
        <v>0</v>
      </c>
      <c r="ED154" s="158">
        <f>IF(ISERROR(VLOOKUP(AA154,Accueil!$W$17:$W$22,1,0)),1,0)</f>
        <v>0</v>
      </c>
      <c r="EE154" s="158">
        <f>IF(ISERROR(VLOOKUP(AB154,Accueil!$W$17:$W$22,1,0)),1,0)</f>
        <v>0</v>
      </c>
      <c r="EF154" s="158">
        <f>IF(ISERROR(VLOOKUP(AC154,Accueil!$W$17:$W$22,1,0)),1,0)</f>
        <v>0</v>
      </c>
      <c r="EG154" s="158">
        <f>IF(ISERROR(VLOOKUP(AD154,Accueil!$W$17:$W$22,1,0)),1,0)</f>
        <v>0</v>
      </c>
      <c r="EH154" s="158">
        <f>IF(ISERROR(VLOOKUP(AE154,Accueil!$W$17:$W$22,1,0)),1,0)</f>
        <v>0</v>
      </c>
      <c r="EI154" s="158">
        <f>IF(ISERROR(VLOOKUP(AF154,Accueil!$W$17:$W$22,1,0)),1,0)</f>
        <v>0</v>
      </c>
      <c r="EJ154" s="158">
        <f>IF(ISERROR(VLOOKUP(AG154,Accueil!$W$17:$W$22,1,0)),1,0)</f>
        <v>0</v>
      </c>
      <c r="EK154" s="158">
        <f>IF(ISERROR(VLOOKUP(AH154,Accueil!$W$17:$W$22,1,0)),1,0)</f>
        <v>0</v>
      </c>
      <c r="EL154" s="158">
        <f>IF(ISERROR(VLOOKUP(AI154,Accueil!$W$17:$W$22,1,0)),1,0)</f>
        <v>0</v>
      </c>
      <c r="EM154" s="158">
        <f>IF(ISERROR(VLOOKUP(AJ154,Accueil!$W$17:$W$22,1,0)),1,0)</f>
        <v>0</v>
      </c>
      <c r="EN154" s="158">
        <f>IF(ISERROR(VLOOKUP(AK154,Accueil!$W$17:$W$22,1,0)),1,0)</f>
        <v>0</v>
      </c>
      <c r="EO154" s="158">
        <f>IF(ISERROR(VLOOKUP(AL154,Accueil!$W$17:$W$22,1,0)),1,0)</f>
        <v>0</v>
      </c>
      <c r="EP154" s="158">
        <f>IF(ISERROR(VLOOKUP(AM154,Accueil!$W$17:$W$22,1,0)),1,0)</f>
        <v>0</v>
      </c>
      <c r="EQ154" s="158">
        <f>IF(ISERROR(VLOOKUP(AN154,Accueil!$W$17:$W$22,1,0)),1,0)</f>
        <v>0</v>
      </c>
      <c r="ER154" s="158">
        <f>IF(ISERROR(VLOOKUP(AO154,Accueil!$W$17:$W$22,1,0)),1,0)</f>
        <v>0</v>
      </c>
      <c r="ES154" s="158">
        <f>IF(ISERROR(VLOOKUP(AP154,Accueil!$W$17:$W$22,1,0)),1,0)</f>
        <v>0</v>
      </c>
      <c r="ET154" s="158">
        <f>IF(ISERROR(VLOOKUP(AQ154,Accueil!$W$17:$W$22,1,0)),1,0)</f>
        <v>0</v>
      </c>
      <c r="EU154" s="158">
        <f>IF(ISERROR(VLOOKUP(AR154,Accueil!$W$17:$W$22,1,0)),1,0)</f>
        <v>0</v>
      </c>
      <c r="EV154" s="158">
        <f>IF(ISERROR(VLOOKUP(AS154,Accueil!$W$17:$W$22,1,0)),1,0)</f>
        <v>0</v>
      </c>
      <c r="EW154" s="158">
        <f>IF(ISERROR(VLOOKUP(AT154,Accueil!$W$17:$W$22,1,0)),1,0)</f>
        <v>0</v>
      </c>
      <c r="EX154" s="158">
        <f>IF(ISERROR(VLOOKUP(AU154,Accueil!$W$17:$W$22,1,0)),1,0)</f>
        <v>0</v>
      </c>
      <c r="EY154" s="158">
        <f>IF(ISERROR(VLOOKUP(AV154,Accueil!$W$17:$W$22,1,0)),1,0)</f>
        <v>0</v>
      </c>
      <c r="EZ154" s="158">
        <f>IF(ISERROR(VLOOKUP(AW154,Accueil!$W$17:$W$22,1,0)),1,0)</f>
        <v>0</v>
      </c>
      <c r="FA154" s="158">
        <f>IF(ISERROR(VLOOKUP(AX154,Accueil!$W$17:$W$22,1,0)),1,0)</f>
        <v>0</v>
      </c>
      <c r="FB154" s="158">
        <f>IF(ISERROR(VLOOKUP(AY154,Accueil!$W$17:$W$22,1,0)),1,0)</f>
        <v>0</v>
      </c>
      <c r="FC154" s="158">
        <f>IF(ISERROR(VLOOKUP(AZ154,Accueil!$W$17:$W$22,1,0)),1,0)</f>
        <v>0</v>
      </c>
      <c r="FD154" s="158">
        <f>IF(ISERROR(VLOOKUP(BA154,Accueil!$W$17:$W$22,1,0)),1,0)</f>
        <v>0</v>
      </c>
      <c r="FE154" s="158">
        <f>IF(ISERROR(VLOOKUP(BB154,Accueil!$W$17:$W$22,1,0)),1,0)</f>
        <v>0</v>
      </c>
      <c r="FF154" s="158">
        <f>IF(ISERROR(VLOOKUP(BC154,Accueil!$W$17:$W$22,1,0)),1,0)</f>
        <v>0</v>
      </c>
      <c r="FG154" s="158">
        <f>IF(ISERROR(VLOOKUP(BD154,Accueil!$W$17:$W$22,1,0)),1,0)</f>
        <v>0</v>
      </c>
      <c r="FH154" s="158">
        <f>IF(ISERROR(VLOOKUP(BE154,Accueil!$W$17:$W$22,1,0)),1,0)</f>
        <v>0</v>
      </c>
      <c r="FI154" s="158">
        <f>IF(ISERROR(VLOOKUP(BF154,Accueil!$W$17:$W$22,1,0)),1,0)</f>
        <v>0</v>
      </c>
      <c r="FJ154" s="158">
        <f>IF(ISERROR(VLOOKUP(BG154,Accueil!$W$17:$W$22,1,0)),1,0)</f>
        <v>0</v>
      </c>
      <c r="FK154" s="158">
        <f>IF(ISERROR(VLOOKUP(BH154,Accueil!$W$17:$W$22,1,0)),1,0)</f>
        <v>0</v>
      </c>
      <c r="FL154" s="158">
        <f>IF(ISERROR(VLOOKUP(BI154,Accueil!$W$17:$W$22,1,0)),1,0)</f>
        <v>0</v>
      </c>
      <c r="FM154" s="158">
        <f>IF(ISERROR(VLOOKUP(BJ154,Accueil!$W$17:$W$22,1,0)),1,0)</f>
        <v>0</v>
      </c>
      <c r="FN154" s="158">
        <f>IF(ISERROR(VLOOKUP(BK154,Accueil!$W$17:$W$22,1,0)),1,0)</f>
        <v>0</v>
      </c>
      <c r="FO154" s="158">
        <f>IF(ISERROR(VLOOKUP(BL154,Accueil!$W$17:$W$22,1,0)),1,0)</f>
        <v>0</v>
      </c>
      <c r="FP154" s="158">
        <f>IF(ISERROR(VLOOKUP(BM154,Accueil!$W$17:$W$22,1,0)),1,0)</f>
        <v>0</v>
      </c>
      <c r="FQ154" s="158">
        <f>IF(ISERROR(VLOOKUP(BN154,Accueil!$W$17:$W$22,1,0)),1,0)</f>
        <v>0</v>
      </c>
      <c r="FR154" s="158">
        <f>IF(ISERROR(VLOOKUP(BO154,Accueil!$W$17:$W$22,1,0)),1,0)</f>
        <v>0</v>
      </c>
      <c r="FS154" s="158">
        <f>IF(ISERROR(VLOOKUP(BP154,Accueil!$W$17:$W$22,1,0)),1,0)</f>
        <v>0</v>
      </c>
      <c r="FT154" s="158">
        <f>IF(ISERROR(VLOOKUP(BQ154,Accueil!$W$17:$W$22,1,0)),1,0)</f>
        <v>0</v>
      </c>
      <c r="FU154" s="158">
        <f>IF(ISERROR(VLOOKUP(BR154,Accueil!$W$17:$W$22,1,0)),1,0)</f>
        <v>0</v>
      </c>
      <c r="FV154" s="158">
        <f>IF(ISERROR(VLOOKUP(BS154,Accueil!$W$17:$W$22,1,0)),1,0)</f>
        <v>0</v>
      </c>
      <c r="FW154" s="158">
        <f>IF(ISERROR(VLOOKUP(BT154,Accueil!$W$17:$W$22,1,0)),1,0)</f>
        <v>0</v>
      </c>
      <c r="FX154" s="158">
        <f>IF(ISERROR(VLOOKUP(BU154,Accueil!$W$17:$W$22,1,0)),1,0)</f>
        <v>0</v>
      </c>
      <c r="FY154" s="158">
        <f>IF(ISERROR(VLOOKUP(BV154,Accueil!$W$17:$W$22,1,0)),1,0)</f>
        <v>0</v>
      </c>
      <c r="FZ154" s="158">
        <f>IF(ISERROR(VLOOKUP(BW154,Accueil!$W$17:$W$22,1,0)),1,0)</f>
        <v>0</v>
      </c>
      <c r="GA154" s="158">
        <f>IF(ISERROR(VLOOKUP(BX154,Accueil!$W$17:$W$22,1,0)),1,0)</f>
        <v>0</v>
      </c>
      <c r="GB154" s="158">
        <f>IF(ISERROR(VLOOKUP(BY154,Accueil!$W$17:$W$22,1,0)),1,0)</f>
        <v>0</v>
      </c>
      <c r="GC154" s="158">
        <f>IF(ISERROR(VLOOKUP(BZ154,Accueil!$W$17:$W$22,1,0)),1,0)</f>
        <v>0</v>
      </c>
      <c r="GD154" s="158">
        <f>IF(ISERROR(VLOOKUP(CA154,Accueil!$W$17:$W$22,1,0)),1,0)</f>
        <v>0</v>
      </c>
      <c r="GE154" s="158">
        <f>IF(ISERROR(VLOOKUP(CB154,Accueil!$W$17:$W$22,1,0)),1,0)</f>
        <v>0</v>
      </c>
      <c r="GF154" s="158">
        <f>IF(ISERROR(VLOOKUP(CC154,Accueil!$W$17:$W$22,1,0)),1,0)</f>
        <v>0</v>
      </c>
      <c r="GG154" s="158">
        <f>IF(ISERROR(VLOOKUP(CD154,Accueil!$W$17:$W$22,1,0)),1,0)</f>
        <v>0</v>
      </c>
      <c r="GH154" s="158">
        <f>IF(ISERROR(VLOOKUP(CE154,Accueil!$W$17:$W$22,1,0)),1,0)</f>
        <v>0</v>
      </c>
      <c r="GI154" s="158">
        <f>IF(ISERROR(VLOOKUP(CF154,Accueil!$W$17:$W$22,1,0)),1,0)</f>
        <v>0</v>
      </c>
      <c r="GJ154" s="158">
        <f>IF(ISERROR(VLOOKUP(CG154,Accueil!$W$17:$W$22,1,0)),1,0)</f>
        <v>0</v>
      </c>
      <c r="GK154" s="158">
        <f>IF(ISERROR(VLOOKUP(CH154,Accueil!$W$17:$W$22,1,0)),1,0)</f>
        <v>0</v>
      </c>
      <c r="GL154" s="158">
        <f>IF(ISERROR(VLOOKUP(CI154,Accueil!$W$17:$W$22,1,0)),1,0)</f>
        <v>0</v>
      </c>
      <c r="GM154" s="158">
        <f>IF(ISERROR(VLOOKUP(CJ154,Accueil!$W$17:$W$22,1,0)),1,0)</f>
        <v>0</v>
      </c>
      <c r="GN154" s="158">
        <f>IF(ISERROR(VLOOKUP(CK154,Accueil!$W$17:$W$22,1,0)),1,0)</f>
        <v>0</v>
      </c>
      <c r="GO154" s="158">
        <f>IF(ISERROR(VLOOKUP(CL154,Accueil!$W$17:$W$22,1,0)),1,0)</f>
        <v>0</v>
      </c>
      <c r="GP154" s="158">
        <f>IF(ISERROR(VLOOKUP(CM154,Accueil!$W$17:$W$22,1,0)),1,0)</f>
        <v>0</v>
      </c>
      <c r="GQ154" s="158">
        <f>IF(ISERROR(VLOOKUP(CN154,Accueil!$W$17:$W$22,1,0)),1,0)</f>
        <v>0</v>
      </c>
      <c r="GR154" s="158">
        <f>IF(ISERROR(VLOOKUP(CO154,Accueil!$W$17:$W$22,1,0)),1,0)</f>
        <v>0</v>
      </c>
      <c r="GS154" s="158">
        <f>IF(ISERROR(VLOOKUP(CP154,Accueil!$W$17:$W$22,1,0)),1,0)</f>
        <v>0</v>
      </c>
      <c r="GT154" s="158">
        <f>IF(ISERROR(VLOOKUP(CQ154,Accueil!$W$17:$W$22,1,0)),1,0)</f>
        <v>0</v>
      </c>
      <c r="GU154" s="158">
        <f>IF(ISERROR(VLOOKUP(CR154,Accueil!$W$17:$W$22,1,0)),1,0)</f>
        <v>0</v>
      </c>
      <c r="GV154" s="158">
        <f>IF(ISERROR(VLOOKUP(CS154,Accueil!$W$17:$W$22,1,0)),1,0)</f>
        <v>0</v>
      </c>
      <c r="GW154" s="158">
        <f>IF(ISERROR(VLOOKUP(CT154,Accueil!$W$17:$W$22,1,0)),1,0)</f>
        <v>0</v>
      </c>
      <c r="GX154" s="158">
        <f>IF(ISERROR(VLOOKUP(CU154,Accueil!$W$17:$W$22,1,0)),1,0)</f>
        <v>0</v>
      </c>
      <c r="GY154" s="158">
        <f>IF(ISERROR(VLOOKUP(CV154,Accueil!$W$17:$W$22,1,0)),1,0)</f>
        <v>0</v>
      </c>
      <c r="GZ154" s="158">
        <f>IF(ISERROR(VLOOKUP(CW154,Accueil!$W$17:$W$22,1,0)),1,0)</f>
        <v>0</v>
      </c>
      <c r="HA154" s="158">
        <f>IF(ISERROR(VLOOKUP(CX154,Accueil!$W$17:$W$22,1,0)),1,0)</f>
        <v>0</v>
      </c>
      <c r="HB154" s="158">
        <f>IF(ISERROR(VLOOKUP(CY154,Accueil!$W$17:$W$22,1,0)),1,0)</f>
        <v>0</v>
      </c>
      <c r="HC154" s="158">
        <f>IF(ISERROR(VLOOKUP(CZ154,Accueil!$W$17:$W$22,1,0)),1,0)</f>
        <v>0</v>
      </c>
      <c r="HD154" s="158">
        <f>IF(ISERROR(VLOOKUP(DA154,Accueil!$W$17:$W$22,1,0)),1,0)</f>
        <v>0</v>
      </c>
    </row>
    <row r="155" spans="1:212" ht="12.75" customHeight="1">
      <c r="A155" s="360"/>
      <c r="B155" s="12">
        <v>147</v>
      </c>
      <c r="C155" s="26" t="str">
        <f>IF(Accueil!E159="","",Accueil!E159)</f>
        <v/>
      </c>
      <c r="D155" s="27" t="str">
        <f>IF(Accueil!F159="","",Accueil!F159)</f>
        <v/>
      </c>
      <c r="E155" s="83" t="str">
        <f t="shared" si="10"/>
        <v/>
      </c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12">
        <v>147</v>
      </c>
      <c r="DC155" s="11" t="str">
        <f>IF(D155="","",COUNTIF(F155:DA155,Accueil!$AB$28)&amp;" / "&amp;COUNTIF($F$8:$DA$8,"&gt;0")-(COUNTIF(F155:DA155,Accueil!$AG$26)))</f>
        <v/>
      </c>
      <c r="DD155" s="110" t="str">
        <f>IF(D155="","",COUNTIF(F155:DA155,Accueil!$AB$26))</f>
        <v/>
      </c>
      <c r="DE155" s="110" t="str">
        <f>IF(D155="","",IF(COUNTIF($F$8:$DA$8,"&gt;=0")-(COUNTIF(G155:DB155,Accueil!$AG$26))&lt;0,0,COUNTIF($F$8:$DA$8,"&gt;=0")-(COUNTIF(G155:DB155,Accueil!$AG$26))))</f>
        <v/>
      </c>
      <c r="DF155" s="11" t="str">
        <f t="shared" si="11"/>
        <v/>
      </c>
      <c r="DG155" s="29" t="str">
        <f t="shared" si="12"/>
        <v/>
      </c>
      <c r="DH155" s="158">
        <f t="shared" si="13"/>
        <v>0</v>
      </c>
      <c r="DI155" s="158">
        <f>IF(ISERROR(VLOOKUP(F155,Accueil!$W$17:$W$22,1,0)),1,0)</f>
        <v>0</v>
      </c>
      <c r="DJ155" s="158">
        <f>IF(ISERROR(VLOOKUP(G155,Accueil!$W$17:$W$22,1,0)),1,0)</f>
        <v>0</v>
      </c>
      <c r="DK155" s="158">
        <f>IF(ISERROR(VLOOKUP(H155,Accueil!$W$17:$W$22,1,0)),1,0)</f>
        <v>0</v>
      </c>
      <c r="DL155" s="158">
        <f>IF(ISERROR(VLOOKUP(I155,Accueil!$W$17:$W$22,1,0)),1,0)</f>
        <v>0</v>
      </c>
      <c r="DM155" s="158">
        <f>IF(ISERROR(VLOOKUP(J155,Accueil!$W$17:$W$22,1,0)),1,0)</f>
        <v>0</v>
      </c>
      <c r="DN155" s="158">
        <f>IF(ISERROR(VLOOKUP(K155,Accueil!$W$17:$W$22,1,0)),1,0)</f>
        <v>0</v>
      </c>
      <c r="DO155" s="158">
        <f>IF(ISERROR(VLOOKUP(L155,Accueil!$W$17:$W$22,1,0)),1,0)</f>
        <v>0</v>
      </c>
      <c r="DP155" s="158">
        <f>IF(ISERROR(VLOOKUP(M155,Accueil!$W$17:$W$22,1,0)),1,0)</f>
        <v>0</v>
      </c>
      <c r="DQ155" s="158">
        <f>IF(ISERROR(VLOOKUP(N155,Accueil!$W$17:$W$22,1,0)),1,0)</f>
        <v>0</v>
      </c>
      <c r="DR155" s="158">
        <f>IF(ISERROR(VLOOKUP(O155,Accueil!$W$17:$W$22,1,0)),1,0)</f>
        <v>0</v>
      </c>
      <c r="DS155" s="158">
        <f>IF(ISERROR(VLOOKUP(P155,Accueil!$W$17:$W$22,1,0)),1,0)</f>
        <v>0</v>
      </c>
      <c r="DT155" s="158">
        <f>IF(ISERROR(VLOOKUP(Q155,Accueil!$W$17:$W$22,1,0)),1,0)</f>
        <v>0</v>
      </c>
      <c r="DU155" s="158">
        <f>IF(ISERROR(VLOOKUP(R155,Accueil!$W$17:$W$22,1,0)),1,0)</f>
        <v>0</v>
      </c>
      <c r="DV155" s="158">
        <f>IF(ISERROR(VLOOKUP(S155,Accueil!$W$17:$W$22,1,0)),1,0)</f>
        <v>0</v>
      </c>
      <c r="DW155" s="158">
        <f>IF(ISERROR(VLOOKUP(T155,Accueil!$W$17:$W$22,1,0)),1,0)</f>
        <v>0</v>
      </c>
      <c r="DX155" s="158">
        <f>IF(ISERROR(VLOOKUP(U155,Accueil!$W$17:$W$22,1,0)),1,0)</f>
        <v>0</v>
      </c>
      <c r="DY155" s="158">
        <f>IF(ISERROR(VLOOKUP(V155,Accueil!$W$17:$W$22,1,0)),1,0)</f>
        <v>0</v>
      </c>
      <c r="DZ155" s="158">
        <f>IF(ISERROR(VLOOKUP(W155,Accueil!$W$17:$W$22,1,0)),1,0)</f>
        <v>0</v>
      </c>
      <c r="EA155" s="158">
        <f>IF(ISERROR(VLOOKUP(X155,Accueil!$W$17:$W$22,1,0)),1,0)</f>
        <v>0</v>
      </c>
      <c r="EB155" s="158">
        <f>IF(ISERROR(VLOOKUP(Y155,Accueil!$W$17:$W$22,1,0)),1,0)</f>
        <v>0</v>
      </c>
      <c r="EC155" s="158">
        <f>IF(ISERROR(VLOOKUP(Z155,Accueil!$W$17:$W$22,1,0)),1,0)</f>
        <v>0</v>
      </c>
      <c r="ED155" s="158">
        <f>IF(ISERROR(VLOOKUP(AA155,Accueil!$W$17:$W$22,1,0)),1,0)</f>
        <v>0</v>
      </c>
      <c r="EE155" s="158">
        <f>IF(ISERROR(VLOOKUP(AB155,Accueil!$W$17:$W$22,1,0)),1,0)</f>
        <v>0</v>
      </c>
      <c r="EF155" s="158">
        <f>IF(ISERROR(VLOOKUP(AC155,Accueil!$W$17:$W$22,1,0)),1,0)</f>
        <v>0</v>
      </c>
      <c r="EG155" s="158">
        <f>IF(ISERROR(VLOOKUP(AD155,Accueil!$W$17:$W$22,1,0)),1,0)</f>
        <v>0</v>
      </c>
      <c r="EH155" s="158">
        <f>IF(ISERROR(VLOOKUP(AE155,Accueil!$W$17:$W$22,1,0)),1,0)</f>
        <v>0</v>
      </c>
      <c r="EI155" s="158">
        <f>IF(ISERROR(VLOOKUP(AF155,Accueil!$W$17:$W$22,1,0)),1,0)</f>
        <v>0</v>
      </c>
      <c r="EJ155" s="158">
        <f>IF(ISERROR(VLOOKUP(AG155,Accueil!$W$17:$W$22,1,0)),1,0)</f>
        <v>0</v>
      </c>
      <c r="EK155" s="158">
        <f>IF(ISERROR(VLOOKUP(AH155,Accueil!$W$17:$W$22,1,0)),1,0)</f>
        <v>0</v>
      </c>
      <c r="EL155" s="158">
        <f>IF(ISERROR(VLOOKUP(AI155,Accueil!$W$17:$W$22,1,0)),1,0)</f>
        <v>0</v>
      </c>
      <c r="EM155" s="158">
        <f>IF(ISERROR(VLOOKUP(AJ155,Accueil!$W$17:$W$22,1,0)),1,0)</f>
        <v>0</v>
      </c>
      <c r="EN155" s="158">
        <f>IF(ISERROR(VLOOKUP(AK155,Accueil!$W$17:$W$22,1,0)),1,0)</f>
        <v>0</v>
      </c>
      <c r="EO155" s="158">
        <f>IF(ISERROR(VLOOKUP(AL155,Accueil!$W$17:$W$22,1,0)),1,0)</f>
        <v>0</v>
      </c>
      <c r="EP155" s="158">
        <f>IF(ISERROR(VLOOKUP(AM155,Accueil!$W$17:$W$22,1,0)),1,0)</f>
        <v>0</v>
      </c>
      <c r="EQ155" s="158">
        <f>IF(ISERROR(VLOOKUP(AN155,Accueil!$W$17:$W$22,1,0)),1,0)</f>
        <v>0</v>
      </c>
      <c r="ER155" s="158">
        <f>IF(ISERROR(VLOOKUP(AO155,Accueil!$W$17:$W$22,1,0)),1,0)</f>
        <v>0</v>
      </c>
      <c r="ES155" s="158">
        <f>IF(ISERROR(VLOOKUP(AP155,Accueil!$W$17:$W$22,1,0)),1,0)</f>
        <v>0</v>
      </c>
      <c r="ET155" s="158">
        <f>IF(ISERROR(VLOOKUP(AQ155,Accueil!$W$17:$W$22,1,0)),1,0)</f>
        <v>0</v>
      </c>
      <c r="EU155" s="158">
        <f>IF(ISERROR(VLOOKUP(AR155,Accueil!$W$17:$W$22,1,0)),1,0)</f>
        <v>0</v>
      </c>
      <c r="EV155" s="158">
        <f>IF(ISERROR(VLOOKUP(AS155,Accueil!$W$17:$W$22,1,0)),1,0)</f>
        <v>0</v>
      </c>
      <c r="EW155" s="158">
        <f>IF(ISERROR(VLOOKUP(AT155,Accueil!$W$17:$W$22,1,0)),1,0)</f>
        <v>0</v>
      </c>
      <c r="EX155" s="158">
        <f>IF(ISERROR(VLOOKUP(AU155,Accueil!$W$17:$W$22,1,0)),1,0)</f>
        <v>0</v>
      </c>
      <c r="EY155" s="158">
        <f>IF(ISERROR(VLOOKUP(AV155,Accueil!$W$17:$W$22,1,0)),1,0)</f>
        <v>0</v>
      </c>
      <c r="EZ155" s="158">
        <f>IF(ISERROR(VLOOKUP(AW155,Accueil!$W$17:$W$22,1,0)),1,0)</f>
        <v>0</v>
      </c>
      <c r="FA155" s="158">
        <f>IF(ISERROR(VLOOKUP(AX155,Accueil!$W$17:$W$22,1,0)),1,0)</f>
        <v>0</v>
      </c>
      <c r="FB155" s="158">
        <f>IF(ISERROR(VLOOKUP(AY155,Accueil!$W$17:$W$22,1,0)),1,0)</f>
        <v>0</v>
      </c>
      <c r="FC155" s="158">
        <f>IF(ISERROR(VLOOKUP(AZ155,Accueil!$W$17:$W$22,1,0)),1,0)</f>
        <v>0</v>
      </c>
      <c r="FD155" s="158">
        <f>IF(ISERROR(VLOOKUP(BA155,Accueil!$W$17:$W$22,1,0)),1,0)</f>
        <v>0</v>
      </c>
      <c r="FE155" s="158">
        <f>IF(ISERROR(VLOOKUP(BB155,Accueil!$W$17:$W$22,1,0)),1,0)</f>
        <v>0</v>
      </c>
      <c r="FF155" s="158">
        <f>IF(ISERROR(VLOOKUP(BC155,Accueil!$W$17:$W$22,1,0)),1,0)</f>
        <v>0</v>
      </c>
      <c r="FG155" s="158">
        <f>IF(ISERROR(VLOOKUP(BD155,Accueil!$W$17:$W$22,1,0)),1,0)</f>
        <v>0</v>
      </c>
      <c r="FH155" s="158">
        <f>IF(ISERROR(VLOOKUP(BE155,Accueil!$W$17:$W$22,1,0)),1,0)</f>
        <v>0</v>
      </c>
      <c r="FI155" s="158">
        <f>IF(ISERROR(VLOOKUP(BF155,Accueil!$W$17:$W$22,1,0)),1,0)</f>
        <v>0</v>
      </c>
      <c r="FJ155" s="158">
        <f>IF(ISERROR(VLOOKUP(BG155,Accueil!$W$17:$W$22,1,0)),1,0)</f>
        <v>0</v>
      </c>
      <c r="FK155" s="158">
        <f>IF(ISERROR(VLOOKUP(BH155,Accueil!$W$17:$W$22,1,0)),1,0)</f>
        <v>0</v>
      </c>
      <c r="FL155" s="158">
        <f>IF(ISERROR(VLOOKUP(BI155,Accueil!$W$17:$W$22,1,0)),1,0)</f>
        <v>0</v>
      </c>
      <c r="FM155" s="158">
        <f>IF(ISERROR(VLOOKUP(BJ155,Accueil!$W$17:$W$22,1,0)),1,0)</f>
        <v>0</v>
      </c>
      <c r="FN155" s="158">
        <f>IF(ISERROR(VLOOKUP(BK155,Accueil!$W$17:$W$22,1,0)),1,0)</f>
        <v>0</v>
      </c>
      <c r="FO155" s="158">
        <f>IF(ISERROR(VLOOKUP(BL155,Accueil!$W$17:$W$22,1,0)),1,0)</f>
        <v>0</v>
      </c>
      <c r="FP155" s="158">
        <f>IF(ISERROR(VLOOKUP(BM155,Accueil!$W$17:$W$22,1,0)),1,0)</f>
        <v>0</v>
      </c>
      <c r="FQ155" s="158">
        <f>IF(ISERROR(VLOOKUP(BN155,Accueil!$W$17:$W$22,1,0)),1,0)</f>
        <v>0</v>
      </c>
      <c r="FR155" s="158">
        <f>IF(ISERROR(VLOOKUP(BO155,Accueil!$W$17:$W$22,1,0)),1,0)</f>
        <v>0</v>
      </c>
      <c r="FS155" s="158">
        <f>IF(ISERROR(VLOOKUP(BP155,Accueil!$W$17:$W$22,1,0)),1,0)</f>
        <v>0</v>
      </c>
      <c r="FT155" s="158">
        <f>IF(ISERROR(VLOOKUP(BQ155,Accueil!$W$17:$W$22,1,0)),1,0)</f>
        <v>0</v>
      </c>
      <c r="FU155" s="158">
        <f>IF(ISERROR(VLOOKUP(BR155,Accueil!$W$17:$W$22,1,0)),1,0)</f>
        <v>0</v>
      </c>
      <c r="FV155" s="158">
        <f>IF(ISERROR(VLOOKUP(BS155,Accueil!$W$17:$W$22,1,0)),1,0)</f>
        <v>0</v>
      </c>
      <c r="FW155" s="158">
        <f>IF(ISERROR(VLOOKUP(BT155,Accueil!$W$17:$W$22,1,0)),1,0)</f>
        <v>0</v>
      </c>
      <c r="FX155" s="158">
        <f>IF(ISERROR(VLOOKUP(BU155,Accueil!$W$17:$W$22,1,0)),1,0)</f>
        <v>0</v>
      </c>
      <c r="FY155" s="158">
        <f>IF(ISERROR(VLOOKUP(BV155,Accueil!$W$17:$W$22,1,0)),1,0)</f>
        <v>0</v>
      </c>
      <c r="FZ155" s="158">
        <f>IF(ISERROR(VLOOKUP(BW155,Accueil!$W$17:$W$22,1,0)),1,0)</f>
        <v>0</v>
      </c>
      <c r="GA155" s="158">
        <f>IF(ISERROR(VLOOKUP(BX155,Accueil!$W$17:$W$22,1,0)),1,0)</f>
        <v>0</v>
      </c>
      <c r="GB155" s="158">
        <f>IF(ISERROR(VLOOKUP(BY155,Accueil!$W$17:$W$22,1,0)),1,0)</f>
        <v>0</v>
      </c>
      <c r="GC155" s="158">
        <f>IF(ISERROR(VLOOKUP(BZ155,Accueil!$W$17:$W$22,1,0)),1,0)</f>
        <v>0</v>
      </c>
      <c r="GD155" s="158">
        <f>IF(ISERROR(VLOOKUP(CA155,Accueil!$W$17:$W$22,1,0)),1,0)</f>
        <v>0</v>
      </c>
      <c r="GE155" s="158">
        <f>IF(ISERROR(VLOOKUP(CB155,Accueil!$W$17:$W$22,1,0)),1,0)</f>
        <v>0</v>
      </c>
      <c r="GF155" s="158">
        <f>IF(ISERROR(VLOOKUP(CC155,Accueil!$W$17:$W$22,1,0)),1,0)</f>
        <v>0</v>
      </c>
      <c r="GG155" s="158">
        <f>IF(ISERROR(VLOOKUP(CD155,Accueil!$W$17:$W$22,1,0)),1,0)</f>
        <v>0</v>
      </c>
      <c r="GH155" s="158">
        <f>IF(ISERROR(VLOOKUP(CE155,Accueil!$W$17:$W$22,1,0)),1,0)</f>
        <v>0</v>
      </c>
      <c r="GI155" s="158">
        <f>IF(ISERROR(VLOOKUP(CF155,Accueil!$W$17:$W$22,1,0)),1,0)</f>
        <v>0</v>
      </c>
      <c r="GJ155" s="158">
        <f>IF(ISERROR(VLOOKUP(CG155,Accueil!$W$17:$W$22,1,0)),1,0)</f>
        <v>0</v>
      </c>
      <c r="GK155" s="158">
        <f>IF(ISERROR(VLOOKUP(CH155,Accueil!$W$17:$W$22,1,0)),1,0)</f>
        <v>0</v>
      </c>
      <c r="GL155" s="158">
        <f>IF(ISERROR(VLOOKUP(CI155,Accueil!$W$17:$W$22,1,0)),1,0)</f>
        <v>0</v>
      </c>
      <c r="GM155" s="158">
        <f>IF(ISERROR(VLOOKUP(CJ155,Accueil!$W$17:$W$22,1,0)),1,0)</f>
        <v>0</v>
      </c>
      <c r="GN155" s="158">
        <f>IF(ISERROR(VLOOKUP(CK155,Accueil!$W$17:$W$22,1,0)),1,0)</f>
        <v>0</v>
      </c>
      <c r="GO155" s="158">
        <f>IF(ISERROR(VLOOKUP(CL155,Accueil!$W$17:$W$22,1,0)),1,0)</f>
        <v>0</v>
      </c>
      <c r="GP155" s="158">
        <f>IF(ISERROR(VLOOKUP(CM155,Accueil!$W$17:$W$22,1,0)),1,0)</f>
        <v>0</v>
      </c>
      <c r="GQ155" s="158">
        <f>IF(ISERROR(VLOOKUP(CN155,Accueil!$W$17:$W$22,1,0)),1,0)</f>
        <v>0</v>
      </c>
      <c r="GR155" s="158">
        <f>IF(ISERROR(VLOOKUP(CO155,Accueil!$W$17:$W$22,1,0)),1,0)</f>
        <v>0</v>
      </c>
      <c r="GS155" s="158">
        <f>IF(ISERROR(VLOOKUP(CP155,Accueil!$W$17:$W$22,1,0)),1,0)</f>
        <v>0</v>
      </c>
      <c r="GT155" s="158">
        <f>IF(ISERROR(VLOOKUP(CQ155,Accueil!$W$17:$W$22,1,0)),1,0)</f>
        <v>0</v>
      </c>
      <c r="GU155" s="158">
        <f>IF(ISERROR(VLOOKUP(CR155,Accueil!$W$17:$W$22,1,0)),1,0)</f>
        <v>0</v>
      </c>
      <c r="GV155" s="158">
        <f>IF(ISERROR(VLOOKUP(CS155,Accueil!$W$17:$W$22,1,0)),1,0)</f>
        <v>0</v>
      </c>
      <c r="GW155" s="158">
        <f>IF(ISERROR(VLOOKUP(CT155,Accueil!$W$17:$W$22,1,0)),1,0)</f>
        <v>0</v>
      </c>
      <c r="GX155" s="158">
        <f>IF(ISERROR(VLOOKUP(CU155,Accueil!$W$17:$W$22,1,0)),1,0)</f>
        <v>0</v>
      </c>
      <c r="GY155" s="158">
        <f>IF(ISERROR(VLOOKUP(CV155,Accueil!$W$17:$W$22,1,0)),1,0)</f>
        <v>0</v>
      </c>
      <c r="GZ155" s="158">
        <f>IF(ISERROR(VLOOKUP(CW155,Accueil!$W$17:$W$22,1,0)),1,0)</f>
        <v>0</v>
      </c>
      <c r="HA155" s="158">
        <f>IF(ISERROR(VLOOKUP(CX155,Accueil!$W$17:$W$22,1,0)),1,0)</f>
        <v>0</v>
      </c>
      <c r="HB155" s="158">
        <f>IF(ISERROR(VLOOKUP(CY155,Accueil!$W$17:$W$22,1,0)),1,0)</f>
        <v>0</v>
      </c>
      <c r="HC155" s="158">
        <f>IF(ISERROR(VLOOKUP(CZ155,Accueil!$W$17:$W$22,1,0)),1,0)</f>
        <v>0</v>
      </c>
      <c r="HD155" s="158">
        <f>IF(ISERROR(VLOOKUP(DA155,Accueil!$W$17:$W$22,1,0)),1,0)</f>
        <v>0</v>
      </c>
    </row>
    <row r="156" spans="1:212" ht="12.75" customHeight="1">
      <c r="A156" s="360"/>
      <c r="B156" s="12">
        <v>148</v>
      </c>
      <c r="C156" s="26" t="str">
        <f>IF(Accueil!E160="","",Accueil!E160)</f>
        <v/>
      </c>
      <c r="D156" s="27" t="str">
        <f>IF(Accueil!F160="","",Accueil!F160)</f>
        <v/>
      </c>
      <c r="E156" s="83" t="str">
        <f t="shared" si="10"/>
        <v/>
      </c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  <c r="AD156" s="244"/>
      <c r="AE156" s="244"/>
      <c r="AF156" s="244"/>
      <c r="AG156" s="244"/>
      <c r="AH156" s="244"/>
      <c r="AI156" s="244"/>
      <c r="AJ156" s="244"/>
      <c r="AK156" s="244"/>
      <c r="AL156" s="244"/>
      <c r="AM156" s="244"/>
      <c r="AN156" s="244"/>
      <c r="AO156" s="244"/>
      <c r="AP156" s="244"/>
      <c r="AQ156" s="244"/>
      <c r="AR156" s="244"/>
      <c r="AS156" s="244"/>
      <c r="AT156" s="244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12">
        <v>148</v>
      </c>
      <c r="DC156" s="11" t="str">
        <f>IF(D156="","",COUNTIF(F156:DA156,Accueil!$AB$28)&amp;" / "&amp;COUNTIF($F$8:$DA$8,"&gt;0")-(COUNTIF(F156:DA156,Accueil!$AG$26)))</f>
        <v/>
      </c>
      <c r="DD156" s="110" t="str">
        <f>IF(D156="","",COUNTIF(F156:DA156,Accueil!$AB$26))</f>
        <v/>
      </c>
      <c r="DE156" s="110" t="str">
        <f>IF(D156="","",IF(COUNTIF($F$8:$DA$8,"&gt;=0")-(COUNTIF(G156:DB156,Accueil!$AG$26))&lt;0,0,COUNTIF($F$8:$DA$8,"&gt;=0")-(COUNTIF(G156:DB156,Accueil!$AG$26))))</f>
        <v/>
      </c>
      <c r="DF156" s="11" t="str">
        <f t="shared" si="11"/>
        <v/>
      </c>
      <c r="DG156" s="29" t="str">
        <f t="shared" si="12"/>
        <v/>
      </c>
      <c r="DH156" s="158">
        <f t="shared" si="13"/>
        <v>0</v>
      </c>
      <c r="DI156" s="158">
        <f>IF(ISERROR(VLOOKUP(F156,Accueil!$W$17:$W$22,1,0)),1,0)</f>
        <v>0</v>
      </c>
      <c r="DJ156" s="158">
        <f>IF(ISERROR(VLOOKUP(G156,Accueil!$W$17:$W$22,1,0)),1,0)</f>
        <v>0</v>
      </c>
      <c r="DK156" s="158">
        <f>IF(ISERROR(VLOOKUP(H156,Accueil!$W$17:$W$22,1,0)),1,0)</f>
        <v>0</v>
      </c>
      <c r="DL156" s="158">
        <f>IF(ISERROR(VLOOKUP(I156,Accueil!$W$17:$W$22,1,0)),1,0)</f>
        <v>0</v>
      </c>
      <c r="DM156" s="158">
        <f>IF(ISERROR(VLOOKUP(J156,Accueil!$W$17:$W$22,1,0)),1,0)</f>
        <v>0</v>
      </c>
      <c r="DN156" s="158">
        <f>IF(ISERROR(VLOOKUP(K156,Accueil!$W$17:$W$22,1,0)),1,0)</f>
        <v>0</v>
      </c>
      <c r="DO156" s="158">
        <f>IF(ISERROR(VLOOKUP(L156,Accueil!$W$17:$W$22,1,0)),1,0)</f>
        <v>0</v>
      </c>
      <c r="DP156" s="158">
        <f>IF(ISERROR(VLOOKUP(M156,Accueil!$W$17:$W$22,1,0)),1,0)</f>
        <v>0</v>
      </c>
      <c r="DQ156" s="158">
        <f>IF(ISERROR(VLOOKUP(N156,Accueil!$W$17:$W$22,1,0)),1,0)</f>
        <v>0</v>
      </c>
      <c r="DR156" s="158">
        <f>IF(ISERROR(VLOOKUP(O156,Accueil!$W$17:$W$22,1,0)),1,0)</f>
        <v>0</v>
      </c>
      <c r="DS156" s="158">
        <f>IF(ISERROR(VLOOKUP(P156,Accueil!$W$17:$W$22,1,0)),1,0)</f>
        <v>0</v>
      </c>
      <c r="DT156" s="158">
        <f>IF(ISERROR(VLOOKUP(Q156,Accueil!$W$17:$W$22,1,0)),1,0)</f>
        <v>0</v>
      </c>
      <c r="DU156" s="158">
        <f>IF(ISERROR(VLOOKUP(R156,Accueil!$W$17:$W$22,1,0)),1,0)</f>
        <v>0</v>
      </c>
      <c r="DV156" s="158">
        <f>IF(ISERROR(VLOOKUP(S156,Accueil!$W$17:$W$22,1,0)),1,0)</f>
        <v>0</v>
      </c>
      <c r="DW156" s="158">
        <f>IF(ISERROR(VLOOKUP(T156,Accueil!$W$17:$W$22,1,0)),1,0)</f>
        <v>0</v>
      </c>
      <c r="DX156" s="158">
        <f>IF(ISERROR(VLOOKUP(U156,Accueil!$W$17:$W$22,1,0)),1,0)</f>
        <v>0</v>
      </c>
      <c r="DY156" s="158">
        <f>IF(ISERROR(VLOOKUP(V156,Accueil!$W$17:$W$22,1,0)),1,0)</f>
        <v>0</v>
      </c>
      <c r="DZ156" s="158">
        <f>IF(ISERROR(VLOOKUP(W156,Accueil!$W$17:$W$22,1,0)),1,0)</f>
        <v>0</v>
      </c>
      <c r="EA156" s="158">
        <f>IF(ISERROR(VLOOKUP(X156,Accueil!$W$17:$W$22,1,0)),1,0)</f>
        <v>0</v>
      </c>
      <c r="EB156" s="158">
        <f>IF(ISERROR(VLOOKUP(Y156,Accueil!$W$17:$W$22,1,0)),1,0)</f>
        <v>0</v>
      </c>
      <c r="EC156" s="158">
        <f>IF(ISERROR(VLOOKUP(Z156,Accueil!$W$17:$W$22,1,0)),1,0)</f>
        <v>0</v>
      </c>
      <c r="ED156" s="158">
        <f>IF(ISERROR(VLOOKUP(AA156,Accueil!$W$17:$W$22,1,0)),1,0)</f>
        <v>0</v>
      </c>
      <c r="EE156" s="158">
        <f>IF(ISERROR(VLOOKUP(AB156,Accueil!$W$17:$W$22,1,0)),1,0)</f>
        <v>0</v>
      </c>
      <c r="EF156" s="158">
        <f>IF(ISERROR(VLOOKUP(AC156,Accueil!$W$17:$W$22,1,0)),1,0)</f>
        <v>0</v>
      </c>
      <c r="EG156" s="158">
        <f>IF(ISERROR(VLOOKUP(AD156,Accueil!$W$17:$W$22,1,0)),1,0)</f>
        <v>0</v>
      </c>
      <c r="EH156" s="158">
        <f>IF(ISERROR(VLOOKUP(AE156,Accueil!$W$17:$W$22,1,0)),1,0)</f>
        <v>0</v>
      </c>
      <c r="EI156" s="158">
        <f>IF(ISERROR(VLOOKUP(AF156,Accueil!$W$17:$W$22,1,0)),1,0)</f>
        <v>0</v>
      </c>
      <c r="EJ156" s="158">
        <f>IF(ISERROR(VLOOKUP(AG156,Accueil!$W$17:$W$22,1,0)),1,0)</f>
        <v>0</v>
      </c>
      <c r="EK156" s="158">
        <f>IF(ISERROR(VLOOKUP(AH156,Accueil!$W$17:$W$22,1,0)),1,0)</f>
        <v>0</v>
      </c>
      <c r="EL156" s="158">
        <f>IF(ISERROR(VLOOKUP(AI156,Accueil!$W$17:$W$22,1,0)),1,0)</f>
        <v>0</v>
      </c>
      <c r="EM156" s="158">
        <f>IF(ISERROR(VLOOKUP(AJ156,Accueil!$W$17:$W$22,1,0)),1,0)</f>
        <v>0</v>
      </c>
      <c r="EN156" s="158">
        <f>IF(ISERROR(VLOOKUP(AK156,Accueil!$W$17:$W$22,1,0)),1,0)</f>
        <v>0</v>
      </c>
      <c r="EO156" s="158">
        <f>IF(ISERROR(VLOOKUP(AL156,Accueil!$W$17:$W$22,1,0)),1,0)</f>
        <v>0</v>
      </c>
      <c r="EP156" s="158">
        <f>IF(ISERROR(VLOOKUP(AM156,Accueil!$W$17:$W$22,1,0)),1,0)</f>
        <v>0</v>
      </c>
      <c r="EQ156" s="158">
        <f>IF(ISERROR(VLOOKUP(AN156,Accueil!$W$17:$W$22,1,0)),1,0)</f>
        <v>0</v>
      </c>
      <c r="ER156" s="158">
        <f>IF(ISERROR(VLOOKUP(AO156,Accueil!$W$17:$W$22,1,0)),1,0)</f>
        <v>0</v>
      </c>
      <c r="ES156" s="158">
        <f>IF(ISERROR(VLOOKUP(AP156,Accueil!$W$17:$W$22,1,0)),1,0)</f>
        <v>0</v>
      </c>
      <c r="ET156" s="158">
        <f>IF(ISERROR(VLOOKUP(AQ156,Accueil!$W$17:$W$22,1,0)),1,0)</f>
        <v>0</v>
      </c>
      <c r="EU156" s="158">
        <f>IF(ISERROR(VLOOKUP(AR156,Accueil!$W$17:$W$22,1,0)),1,0)</f>
        <v>0</v>
      </c>
      <c r="EV156" s="158">
        <f>IF(ISERROR(VLOOKUP(AS156,Accueil!$W$17:$W$22,1,0)),1,0)</f>
        <v>0</v>
      </c>
      <c r="EW156" s="158">
        <f>IF(ISERROR(VLOOKUP(AT156,Accueil!$W$17:$W$22,1,0)),1,0)</f>
        <v>0</v>
      </c>
      <c r="EX156" s="158">
        <f>IF(ISERROR(VLOOKUP(AU156,Accueil!$W$17:$W$22,1,0)),1,0)</f>
        <v>0</v>
      </c>
      <c r="EY156" s="158">
        <f>IF(ISERROR(VLOOKUP(AV156,Accueil!$W$17:$W$22,1,0)),1,0)</f>
        <v>0</v>
      </c>
      <c r="EZ156" s="158">
        <f>IF(ISERROR(VLOOKUP(AW156,Accueil!$W$17:$W$22,1,0)),1,0)</f>
        <v>0</v>
      </c>
      <c r="FA156" s="158">
        <f>IF(ISERROR(VLOOKUP(AX156,Accueil!$W$17:$W$22,1,0)),1,0)</f>
        <v>0</v>
      </c>
      <c r="FB156" s="158">
        <f>IF(ISERROR(VLOOKUP(AY156,Accueil!$W$17:$W$22,1,0)),1,0)</f>
        <v>0</v>
      </c>
      <c r="FC156" s="158">
        <f>IF(ISERROR(VLOOKUP(AZ156,Accueil!$W$17:$W$22,1,0)),1,0)</f>
        <v>0</v>
      </c>
      <c r="FD156" s="158">
        <f>IF(ISERROR(VLOOKUP(BA156,Accueil!$W$17:$W$22,1,0)),1,0)</f>
        <v>0</v>
      </c>
      <c r="FE156" s="158">
        <f>IF(ISERROR(VLOOKUP(BB156,Accueil!$W$17:$W$22,1,0)),1,0)</f>
        <v>0</v>
      </c>
      <c r="FF156" s="158">
        <f>IF(ISERROR(VLOOKUP(BC156,Accueil!$W$17:$W$22,1,0)),1,0)</f>
        <v>0</v>
      </c>
      <c r="FG156" s="158">
        <f>IF(ISERROR(VLOOKUP(BD156,Accueil!$W$17:$W$22,1,0)),1,0)</f>
        <v>0</v>
      </c>
      <c r="FH156" s="158">
        <f>IF(ISERROR(VLOOKUP(BE156,Accueil!$W$17:$W$22,1,0)),1,0)</f>
        <v>0</v>
      </c>
      <c r="FI156" s="158">
        <f>IF(ISERROR(VLOOKUP(BF156,Accueil!$W$17:$W$22,1,0)),1,0)</f>
        <v>0</v>
      </c>
      <c r="FJ156" s="158">
        <f>IF(ISERROR(VLOOKUP(BG156,Accueil!$W$17:$W$22,1,0)),1,0)</f>
        <v>0</v>
      </c>
      <c r="FK156" s="158">
        <f>IF(ISERROR(VLOOKUP(BH156,Accueil!$W$17:$W$22,1,0)),1,0)</f>
        <v>0</v>
      </c>
      <c r="FL156" s="158">
        <f>IF(ISERROR(VLOOKUP(BI156,Accueil!$W$17:$W$22,1,0)),1,0)</f>
        <v>0</v>
      </c>
      <c r="FM156" s="158">
        <f>IF(ISERROR(VLOOKUP(BJ156,Accueil!$W$17:$W$22,1,0)),1,0)</f>
        <v>0</v>
      </c>
      <c r="FN156" s="158">
        <f>IF(ISERROR(VLOOKUP(BK156,Accueil!$W$17:$W$22,1,0)),1,0)</f>
        <v>0</v>
      </c>
      <c r="FO156" s="158">
        <f>IF(ISERROR(VLOOKUP(BL156,Accueil!$W$17:$W$22,1,0)),1,0)</f>
        <v>0</v>
      </c>
      <c r="FP156" s="158">
        <f>IF(ISERROR(VLOOKUP(BM156,Accueil!$W$17:$W$22,1,0)),1,0)</f>
        <v>0</v>
      </c>
      <c r="FQ156" s="158">
        <f>IF(ISERROR(VLOOKUP(BN156,Accueil!$W$17:$W$22,1,0)),1,0)</f>
        <v>0</v>
      </c>
      <c r="FR156" s="158">
        <f>IF(ISERROR(VLOOKUP(BO156,Accueil!$W$17:$W$22,1,0)),1,0)</f>
        <v>0</v>
      </c>
      <c r="FS156" s="158">
        <f>IF(ISERROR(VLOOKUP(BP156,Accueil!$W$17:$W$22,1,0)),1,0)</f>
        <v>0</v>
      </c>
      <c r="FT156" s="158">
        <f>IF(ISERROR(VLOOKUP(BQ156,Accueil!$W$17:$W$22,1,0)),1,0)</f>
        <v>0</v>
      </c>
      <c r="FU156" s="158">
        <f>IF(ISERROR(VLOOKUP(BR156,Accueil!$W$17:$W$22,1,0)),1,0)</f>
        <v>0</v>
      </c>
      <c r="FV156" s="158">
        <f>IF(ISERROR(VLOOKUP(BS156,Accueil!$W$17:$W$22,1,0)),1,0)</f>
        <v>0</v>
      </c>
      <c r="FW156" s="158">
        <f>IF(ISERROR(VLOOKUP(BT156,Accueil!$W$17:$W$22,1,0)),1,0)</f>
        <v>0</v>
      </c>
      <c r="FX156" s="158">
        <f>IF(ISERROR(VLOOKUP(BU156,Accueil!$W$17:$W$22,1,0)),1,0)</f>
        <v>0</v>
      </c>
      <c r="FY156" s="158">
        <f>IF(ISERROR(VLOOKUP(BV156,Accueil!$W$17:$W$22,1,0)),1,0)</f>
        <v>0</v>
      </c>
      <c r="FZ156" s="158">
        <f>IF(ISERROR(VLOOKUP(BW156,Accueil!$W$17:$W$22,1,0)),1,0)</f>
        <v>0</v>
      </c>
      <c r="GA156" s="158">
        <f>IF(ISERROR(VLOOKUP(BX156,Accueil!$W$17:$W$22,1,0)),1,0)</f>
        <v>0</v>
      </c>
      <c r="GB156" s="158">
        <f>IF(ISERROR(VLOOKUP(BY156,Accueil!$W$17:$W$22,1,0)),1,0)</f>
        <v>0</v>
      </c>
      <c r="GC156" s="158">
        <f>IF(ISERROR(VLOOKUP(BZ156,Accueil!$W$17:$W$22,1,0)),1,0)</f>
        <v>0</v>
      </c>
      <c r="GD156" s="158">
        <f>IF(ISERROR(VLOOKUP(CA156,Accueil!$W$17:$W$22,1,0)),1,0)</f>
        <v>0</v>
      </c>
      <c r="GE156" s="158">
        <f>IF(ISERROR(VLOOKUP(CB156,Accueil!$W$17:$W$22,1,0)),1,0)</f>
        <v>0</v>
      </c>
      <c r="GF156" s="158">
        <f>IF(ISERROR(VLOOKUP(CC156,Accueil!$W$17:$W$22,1,0)),1,0)</f>
        <v>0</v>
      </c>
      <c r="GG156" s="158">
        <f>IF(ISERROR(VLOOKUP(CD156,Accueil!$W$17:$W$22,1,0)),1,0)</f>
        <v>0</v>
      </c>
      <c r="GH156" s="158">
        <f>IF(ISERROR(VLOOKUP(CE156,Accueil!$W$17:$W$22,1,0)),1,0)</f>
        <v>0</v>
      </c>
      <c r="GI156" s="158">
        <f>IF(ISERROR(VLOOKUP(CF156,Accueil!$W$17:$W$22,1,0)),1,0)</f>
        <v>0</v>
      </c>
      <c r="GJ156" s="158">
        <f>IF(ISERROR(VLOOKUP(CG156,Accueil!$W$17:$W$22,1,0)),1,0)</f>
        <v>0</v>
      </c>
      <c r="GK156" s="158">
        <f>IF(ISERROR(VLOOKUP(CH156,Accueil!$W$17:$W$22,1,0)),1,0)</f>
        <v>0</v>
      </c>
      <c r="GL156" s="158">
        <f>IF(ISERROR(VLOOKUP(CI156,Accueil!$W$17:$W$22,1,0)),1,0)</f>
        <v>0</v>
      </c>
      <c r="GM156" s="158">
        <f>IF(ISERROR(VLOOKUP(CJ156,Accueil!$W$17:$W$22,1,0)),1,0)</f>
        <v>0</v>
      </c>
      <c r="GN156" s="158">
        <f>IF(ISERROR(VLOOKUP(CK156,Accueil!$W$17:$W$22,1,0)),1,0)</f>
        <v>0</v>
      </c>
      <c r="GO156" s="158">
        <f>IF(ISERROR(VLOOKUP(CL156,Accueil!$W$17:$W$22,1,0)),1,0)</f>
        <v>0</v>
      </c>
      <c r="GP156" s="158">
        <f>IF(ISERROR(VLOOKUP(CM156,Accueil!$W$17:$W$22,1,0)),1,0)</f>
        <v>0</v>
      </c>
      <c r="GQ156" s="158">
        <f>IF(ISERROR(VLOOKUP(CN156,Accueil!$W$17:$W$22,1,0)),1,0)</f>
        <v>0</v>
      </c>
      <c r="GR156" s="158">
        <f>IF(ISERROR(VLOOKUP(CO156,Accueil!$W$17:$W$22,1,0)),1,0)</f>
        <v>0</v>
      </c>
      <c r="GS156" s="158">
        <f>IF(ISERROR(VLOOKUP(CP156,Accueil!$W$17:$W$22,1,0)),1,0)</f>
        <v>0</v>
      </c>
      <c r="GT156" s="158">
        <f>IF(ISERROR(VLOOKUP(CQ156,Accueil!$W$17:$W$22,1,0)),1,0)</f>
        <v>0</v>
      </c>
      <c r="GU156" s="158">
        <f>IF(ISERROR(VLOOKUP(CR156,Accueil!$W$17:$W$22,1,0)),1,0)</f>
        <v>0</v>
      </c>
      <c r="GV156" s="158">
        <f>IF(ISERROR(VLOOKUP(CS156,Accueil!$W$17:$W$22,1,0)),1,0)</f>
        <v>0</v>
      </c>
      <c r="GW156" s="158">
        <f>IF(ISERROR(VLOOKUP(CT156,Accueil!$W$17:$W$22,1,0)),1,0)</f>
        <v>0</v>
      </c>
      <c r="GX156" s="158">
        <f>IF(ISERROR(VLOOKUP(CU156,Accueil!$W$17:$W$22,1,0)),1,0)</f>
        <v>0</v>
      </c>
      <c r="GY156" s="158">
        <f>IF(ISERROR(VLOOKUP(CV156,Accueil!$W$17:$W$22,1,0)),1,0)</f>
        <v>0</v>
      </c>
      <c r="GZ156" s="158">
        <f>IF(ISERROR(VLOOKUP(CW156,Accueil!$W$17:$W$22,1,0)),1,0)</f>
        <v>0</v>
      </c>
      <c r="HA156" s="158">
        <f>IF(ISERROR(VLOOKUP(CX156,Accueil!$W$17:$W$22,1,0)),1,0)</f>
        <v>0</v>
      </c>
      <c r="HB156" s="158">
        <f>IF(ISERROR(VLOOKUP(CY156,Accueil!$W$17:$W$22,1,0)),1,0)</f>
        <v>0</v>
      </c>
      <c r="HC156" s="158">
        <f>IF(ISERROR(VLOOKUP(CZ156,Accueil!$W$17:$W$22,1,0)),1,0)</f>
        <v>0</v>
      </c>
      <c r="HD156" s="158">
        <f>IF(ISERROR(VLOOKUP(DA156,Accueil!$W$17:$W$22,1,0)),1,0)</f>
        <v>0</v>
      </c>
    </row>
    <row r="157" spans="1:212" ht="12.75" customHeight="1">
      <c r="A157" s="360"/>
      <c r="B157" s="12">
        <v>149</v>
      </c>
      <c r="C157" s="26" t="str">
        <f>IF(Accueil!E161="","",Accueil!E161)</f>
        <v/>
      </c>
      <c r="D157" s="27" t="str">
        <f>IF(Accueil!F161="","",Accueil!F161)</f>
        <v/>
      </c>
      <c r="E157" s="83" t="str">
        <f t="shared" si="10"/>
        <v/>
      </c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4"/>
      <c r="AM157" s="244"/>
      <c r="AN157" s="244"/>
      <c r="AO157" s="244"/>
      <c r="AP157" s="244"/>
      <c r="AQ157" s="244"/>
      <c r="AR157" s="244"/>
      <c r="AS157" s="244"/>
      <c r="AT157" s="244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12">
        <v>149</v>
      </c>
      <c r="DC157" s="11" t="str">
        <f>IF(D157="","",COUNTIF(F157:DA157,Accueil!$AB$28)&amp;" / "&amp;COUNTIF($F$8:$DA$8,"&gt;0")-(COUNTIF(F157:DA157,Accueil!$AG$26)))</f>
        <v/>
      </c>
      <c r="DD157" s="110" t="str">
        <f>IF(D157="","",COUNTIF(F157:DA157,Accueil!$AB$26))</f>
        <v/>
      </c>
      <c r="DE157" s="110" t="str">
        <f>IF(D157="","",IF(COUNTIF($F$8:$DA$8,"&gt;=0")-(COUNTIF(G157:DB157,Accueil!$AG$26))&lt;0,0,COUNTIF($F$8:$DA$8,"&gt;=0")-(COUNTIF(G157:DB157,Accueil!$AG$26))))</f>
        <v/>
      </c>
      <c r="DF157" s="11" t="str">
        <f t="shared" si="11"/>
        <v/>
      </c>
      <c r="DG157" s="29" t="str">
        <f t="shared" si="12"/>
        <v/>
      </c>
      <c r="DH157" s="158">
        <f t="shared" si="13"/>
        <v>0</v>
      </c>
      <c r="DI157" s="158">
        <f>IF(ISERROR(VLOOKUP(F157,Accueil!$W$17:$W$22,1,0)),1,0)</f>
        <v>0</v>
      </c>
      <c r="DJ157" s="158">
        <f>IF(ISERROR(VLOOKUP(G157,Accueil!$W$17:$W$22,1,0)),1,0)</f>
        <v>0</v>
      </c>
      <c r="DK157" s="158">
        <f>IF(ISERROR(VLOOKUP(H157,Accueil!$W$17:$W$22,1,0)),1,0)</f>
        <v>0</v>
      </c>
      <c r="DL157" s="158">
        <f>IF(ISERROR(VLOOKUP(I157,Accueil!$W$17:$W$22,1,0)),1,0)</f>
        <v>0</v>
      </c>
      <c r="DM157" s="158">
        <f>IF(ISERROR(VLOOKUP(J157,Accueil!$W$17:$W$22,1,0)),1,0)</f>
        <v>0</v>
      </c>
      <c r="DN157" s="158">
        <f>IF(ISERROR(VLOOKUP(K157,Accueil!$W$17:$W$22,1,0)),1,0)</f>
        <v>0</v>
      </c>
      <c r="DO157" s="158">
        <f>IF(ISERROR(VLOOKUP(L157,Accueil!$W$17:$W$22,1,0)),1,0)</f>
        <v>0</v>
      </c>
      <c r="DP157" s="158">
        <f>IF(ISERROR(VLOOKUP(M157,Accueil!$W$17:$W$22,1,0)),1,0)</f>
        <v>0</v>
      </c>
      <c r="DQ157" s="158">
        <f>IF(ISERROR(VLOOKUP(N157,Accueil!$W$17:$W$22,1,0)),1,0)</f>
        <v>0</v>
      </c>
      <c r="DR157" s="158">
        <f>IF(ISERROR(VLOOKUP(O157,Accueil!$W$17:$W$22,1,0)),1,0)</f>
        <v>0</v>
      </c>
      <c r="DS157" s="158">
        <f>IF(ISERROR(VLOOKUP(P157,Accueil!$W$17:$W$22,1,0)),1,0)</f>
        <v>0</v>
      </c>
      <c r="DT157" s="158">
        <f>IF(ISERROR(VLOOKUP(Q157,Accueil!$W$17:$W$22,1,0)),1,0)</f>
        <v>0</v>
      </c>
      <c r="DU157" s="158">
        <f>IF(ISERROR(VLOOKUP(R157,Accueil!$W$17:$W$22,1,0)),1,0)</f>
        <v>0</v>
      </c>
      <c r="DV157" s="158">
        <f>IF(ISERROR(VLOOKUP(S157,Accueil!$W$17:$W$22,1,0)),1,0)</f>
        <v>0</v>
      </c>
      <c r="DW157" s="158">
        <f>IF(ISERROR(VLOOKUP(T157,Accueil!$W$17:$W$22,1,0)),1,0)</f>
        <v>0</v>
      </c>
      <c r="DX157" s="158">
        <f>IF(ISERROR(VLOOKUP(U157,Accueil!$W$17:$W$22,1,0)),1,0)</f>
        <v>0</v>
      </c>
      <c r="DY157" s="158">
        <f>IF(ISERROR(VLOOKUP(V157,Accueil!$W$17:$W$22,1,0)),1,0)</f>
        <v>0</v>
      </c>
      <c r="DZ157" s="158">
        <f>IF(ISERROR(VLOOKUP(W157,Accueil!$W$17:$W$22,1,0)),1,0)</f>
        <v>0</v>
      </c>
      <c r="EA157" s="158">
        <f>IF(ISERROR(VLOOKUP(X157,Accueil!$W$17:$W$22,1,0)),1,0)</f>
        <v>0</v>
      </c>
      <c r="EB157" s="158">
        <f>IF(ISERROR(VLOOKUP(Y157,Accueil!$W$17:$W$22,1,0)),1,0)</f>
        <v>0</v>
      </c>
      <c r="EC157" s="158">
        <f>IF(ISERROR(VLOOKUP(Z157,Accueil!$W$17:$W$22,1,0)),1,0)</f>
        <v>0</v>
      </c>
      <c r="ED157" s="158">
        <f>IF(ISERROR(VLOOKUP(AA157,Accueil!$W$17:$W$22,1,0)),1,0)</f>
        <v>0</v>
      </c>
      <c r="EE157" s="158">
        <f>IF(ISERROR(VLOOKUP(AB157,Accueil!$W$17:$W$22,1,0)),1,0)</f>
        <v>0</v>
      </c>
      <c r="EF157" s="158">
        <f>IF(ISERROR(VLOOKUP(AC157,Accueil!$W$17:$W$22,1,0)),1,0)</f>
        <v>0</v>
      </c>
      <c r="EG157" s="158">
        <f>IF(ISERROR(VLOOKUP(AD157,Accueil!$W$17:$W$22,1,0)),1,0)</f>
        <v>0</v>
      </c>
      <c r="EH157" s="158">
        <f>IF(ISERROR(VLOOKUP(AE157,Accueil!$W$17:$W$22,1,0)),1,0)</f>
        <v>0</v>
      </c>
      <c r="EI157" s="158">
        <f>IF(ISERROR(VLOOKUP(AF157,Accueil!$W$17:$W$22,1,0)),1,0)</f>
        <v>0</v>
      </c>
      <c r="EJ157" s="158">
        <f>IF(ISERROR(VLOOKUP(AG157,Accueil!$W$17:$W$22,1,0)),1,0)</f>
        <v>0</v>
      </c>
      <c r="EK157" s="158">
        <f>IF(ISERROR(VLOOKUP(AH157,Accueil!$W$17:$W$22,1,0)),1,0)</f>
        <v>0</v>
      </c>
      <c r="EL157" s="158">
        <f>IF(ISERROR(VLOOKUP(AI157,Accueil!$W$17:$W$22,1,0)),1,0)</f>
        <v>0</v>
      </c>
      <c r="EM157" s="158">
        <f>IF(ISERROR(VLOOKUP(AJ157,Accueil!$W$17:$W$22,1,0)),1,0)</f>
        <v>0</v>
      </c>
      <c r="EN157" s="158">
        <f>IF(ISERROR(VLOOKUP(AK157,Accueil!$W$17:$W$22,1,0)),1,0)</f>
        <v>0</v>
      </c>
      <c r="EO157" s="158">
        <f>IF(ISERROR(VLOOKUP(AL157,Accueil!$W$17:$W$22,1,0)),1,0)</f>
        <v>0</v>
      </c>
      <c r="EP157" s="158">
        <f>IF(ISERROR(VLOOKUP(AM157,Accueil!$W$17:$W$22,1,0)),1,0)</f>
        <v>0</v>
      </c>
      <c r="EQ157" s="158">
        <f>IF(ISERROR(VLOOKUP(AN157,Accueil!$W$17:$W$22,1,0)),1,0)</f>
        <v>0</v>
      </c>
      <c r="ER157" s="158">
        <f>IF(ISERROR(VLOOKUP(AO157,Accueil!$W$17:$W$22,1,0)),1,0)</f>
        <v>0</v>
      </c>
      <c r="ES157" s="158">
        <f>IF(ISERROR(VLOOKUP(AP157,Accueil!$W$17:$W$22,1,0)),1,0)</f>
        <v>0</v>
      </c>
      <c r="ET157" s="158">
        <f>IF(ISERROR(VLOOKUP(AQ157,Accueil!$W$17:$W$22,1,0)),1,0)</f>
        <v>0</v>
      </c>
      <c r="EU157" s="158">
        <f>IF(ISERROR(VLOOKUP(AR157,Accueil!$W$17:$W$22,1,0)),1,0)</f>
        <v>0</v>
      </c>
      <c r="EV157" s="158">
        <f>IF(ISERROR(VLOOKUP(AS157,Accueil!$W$17:$W$22,1,0)),1,0)</f>
        <v>0</v>
      </c>
      <c r="EW157" s="158">
        <f>IF(ISERROR(VLOOKUP(AT157,Accueil!$W$17:$W$22,1,0)),1,0)</f>
        <v>0</v>
      </c>
      <c r="EX157" s="158">
        <f>IF(ISERROR(VLOOKUP(AU157,Accueil!$W$17:$W$22,1,0)),1,0)</f>
        <v>0</v>
      </c>
      <c r="EY157" s="158">
        <f>IF(ISERROR(VLOOKUP(AV157,Accueil!$W$17:$W$22,1,0)),1,0)</f>
        <v>0</v>
      </c>
      <c r="EZ157" s="158">
        <f>IF(ISERROR(VLOOKUP(AW157,Accueil!$W$17:$W$22,1,0)),1,0)</f>
        <v>0</v>
      </c>
      <c r="FA157" s="158">
        <f>IF(ISERROR(VLOOKUP(AX157,Accueil!$W$17:$W$22,1,0)),1,0)</f>
        <v>0</v>
      </c>
      <c r="FB157" s="158">
        <f>IF(ISERROR(VLOOKUP(AY157,Accueil!$W$17:$W$22,1,0)),1,0)</f>
        <v>0</v>
      </c>
      <c r="FC157" s="158">
        <f>IF(ISERROR(VLOOKUP(AZ157,Accueil!$W$17:$W$22,1,0)),1,0)</f>
        <v>0</v>
      </c>
      <c r="FD157" s="158">
        <f>IF(ISERROR(VLOOKUP(BA157,Accueil!$W$17:$W$22,1,0)),1,0)</f>
        <v>0</v>
      </c>
      <c r="FE157" s="158">
        <f>IF(ISERROR(VLOOKUP(BB157,Accueil!$W$17:$W$22,1,0)),1,0)</f>
        <v>0</v>
      </c>
      <c r="FF157" s="158">
        <f>IF(ISERROR(VLOOKUP(BC157,Accueil!$W$17:$W$22,1,0)),1,0)</f>
        <v>0</v>
      </c>
      <c r="FG157" s="158">
        <f>IF(ISERROR(VLOOKUP(BD157,Accueil!$W$17:$W$22,1,0)),1,0)</f>
        <v>0</v>
      </c>
      <c r="FH157" s="158">
        <f>IF(ISERROR(VLOOKUP(BE157,Accueil!$W$17:$W$22,1,0)),1,0)</f>
        <v>0</v>
      </c>
      <c r="FI157" s="158">
        <f>IF(ISERROR(VLOOKUP(BF157,Accueil!$W$17:$W$22,1,0)),1,0)</f>
        <v>0</v>
      </c>
      <c r="FJ157" s="158">
        <f>IF(ISERROR(VLOOKUP(BG157,Accueil!$W$17:$W$22,1,0)),1,0)</f>
        <v>0</v>
      </c>
      <c r="FK157" s="158">
        <f>IF(ISERROR(VLOOKUP(BH157,Accueil!$W$17:$W$22,1,0)),1,0)</f>
        <v>0</v>
      </c>
      <c r="FL157" s="158">
        <f>IF(ISERROR(VLOOKUP(BI157,Accueil!$W$17:$W$22,1,0)),1,0)</f>
        <v>0</v>
      </c>
      <c r="FM157" s="158">
        <f>IF(ISERROR(VLOOKUP(BJ157,Accueil!$W$17:$W$22,1,0)),1,0)</f>
        <v>0</v>
      </c>
      <c r="FN157" s="158">
        <f>IF(ISERROR(VLOOKUP(BK157,Accueil!$W$17:$W$22,1,0)),1,0)</f>
        <v>0</v>
      </c>
      <c r="FO157" s="158">
        <f>IF(ISERROR(VLOOKUP(BL157,Accueil!$W$17:$W$22,1,0)),1,0)</f>
        <v>0</v>
      </c>
      <c r="FP157" s="158">
        <f>IF(ISERROR(VLOOKUP(BM157,Accueil!$W$17:$W$22,1,0)),1,0)</f>
        <v>0</v>
      </c>
      <c r="FQ157" s="158">
        <f>IF(ISERROR(VLOOKUP(BN157,Accueil!$W$17:$W$22,1,0)),1,0)</f>
        <v>0</v>
      </c>
      <c r="FR157" s="158">
        <f>IF(ISERROR(VLOOKUP(BO157,Accueil!$W$17:$W$22,1,0)),1,0)</f>
        <v>0</v>
      </c>
      <c r="FS157" s="158">
        <f>IF(ISERROR(VLOOKUP(BP157,Accueil!$W$17:$W$22,1,0)),1,0)</f>
        <v>0</v>
      </c>
      <c r="FT157" s="158">
        <f>IF(ISERROR(VLOOKUP(BQ157,Accueil!$W$17:$W$22,1,0)),1,0)</f>
        <v>0</v>
      </c>
      <c r="FU157" s="158">
        <f>IF(ISERROR(VLOOKUP(BR157,Accueil!$W$17:$W$22,1,0)),1,0)</f>
        <v>0</v>
      </c>
      <c r="FV157" s="158">
        <f>IF(ISERROR(VLOOKUP(BS157,Accueil!$W$17:$W$22,1,0)),1,0)</f>
        <v>0</v>
      </c>
      <c r="FW157" s="158">
        <f>IF(ISERROR(VLOOKUP(BT157,Accueil!$W$17:$W$22,1,0)),1,0)</f>
        <v>0</v>
      </c>
      <c r="FX157" s="158">
        <f>IF(ISERROR(VLOOKUP(BU157,Accueil!$W$17:$W$22,1,0)),1,0)</f>
        <v>0</v>
      </c>
      <c r="FY157" s="158">
        <f>IF(ISERROR(VLOOKUP(BV157,Accueil!$W$17:$W$22,1,0)),1,0)</f>
        <v>0</v>
      </c>
      <c r="FZ157" s="158">
        <f>IF(ISERROR(VLOOKUP(BW157,Accueil!$W$17:$W$22,1,0)),1,0)</f>
        <v>0</v>
      </c>
      <c r="GA157" s="158">
        <f>IF(ISERROR(VLOOKUP(BX157,Accueil!$W$17:$W$22,1,0)),1,0)</f>
        <v>0</v>
      </c>
      <c r="GB157" s="158">
        <f>IF(ISERROR(VLOOKUP(BY157,Accueil!$W$17:$W$22,1,0)),1,0)</f>
        <v>0</v>
      </c>
      <c r="GC157" s="158">
        <f>IF(ISERROR(VLOOKUP(BZ157,Accueil!$W$17:$W$22,1,0)),1,0)</f>
        <v>0</v>
      </c>
      <c r="GD157" s="158">
        <f>IF(ISERROR(VLOOKUP(CA157,Accueil!$W$17:$W$22,1,0)),1,0)</f>
        <v>0</v>
      </c>
      <c r="GE157" s="158">
        <f>IF(ISERROR(VLOOKUP(CB157,Accueil!$W$17:$W$22,1,0)),1,0)</f>
        <v>0</v>
      </c>
      <c r="GF157" s="158">
        <f>IF(ISERROR(VLOOKUP(CC157,Accueil!$W$17:$W$22,1,0)),1,0)</f>
        <v>0</v>
      </c>
      <c r="GG157" s="158">
        <f>IF(ISERROR(VLOOKUP(CD157,Accueil!$W$17:$W$22,1,0)),1,0)</f>
        <v>0</v>
      </c>
      <c r="GH157" s="158">
        <f>IF(ISERROR(VLOOKUP(CE157,Accueil!$W$17:$W$22,1,0)),1,0)</f>
        <v>0</v>
      </c>
      <c r="GI157" s="158">
        <f>IF(ISERROR(VLOOKUP(CF157,Accueil!$W$17:$W$22,1,0)),1,0)</f>
        <v>0</v>
      </c>
      <c r="GJ157" s="158">
        <f>IF(ISERROR(VLOOKUP(CG157,Accueil!$W$17:$W$22,1,0)),1,0)</f>
        <v>0</v>
      </c>
      <c r="GK157" s="158">
        <f>IF(ISERROR(VLOOKUP(CH157,Accueil!$W$17:$W$22,1,0)),1,0)</f>
        <v>0</v>
      </c>
      <c r="GL157" s="158">
        <f>IF(ISERROR(VLOOKUP(CI157,Accueil!$W$17:$W$22,1,0)),1,0)</f>
        <v>0</v>
      </c>
      <c r="GM157" s="158">
        <f>IF(ISERROR(VLOOKUP(CJ157,Accueil!$W$17:$W$22,1,0)),1,0)</f>
        <v>0</v>
      </c>
      <c r="GN157" s="158">
        <f>IF(ISERROR(VLOOKUP(CK157,Accueil!$W$17:$W$22,1,0)),1,0)</f>
        <v>0</v>
      </c>
      <c r="GO157" s="158">
        <f>IF(ISERROR(VLOOKUP(CL157,Accueil!$W$17:$W$22,1,0)),1,0)</f>
        <v>0</v>
      </c>
      <c r="GP157" s="158">
        <f>IF(ISERROR(VLOOKUP(CM157,Accueil!$W$17:$W$22,1,0)),1,0)</f>
        <v>0</v>
      </c>
      <c r="GQ157" s="158">
        <f>IF(ISERROR(VLOOKUP(CN157,Accueil!$W$17:$W$22,1,0)),1,0)</f>
        <v>0</v>
      </c>
      <c r="GR157" s="158">
        <f>IF(ISERROR(VLOOKUP(CO157,Accueil!$W$17:$W$22,1,0)),1,0)</f>
        <v>0</v>
      </c>
      <c r="GS157" s="158">
        <f>IF(ISERROR(VLOOKUP(CP157,Accueil!$W$17:$W$22,1,0)),1,0)</f>
        <v>0</v>
      </c>
      <c r="GT157" s="158">
        <f>IF(ISERROR(VLOOKUP(CQ157,Accueil!$W$17:$W$22,1,0)),1,0)</f>
        <v>0</v>
      </c>
      <c r="GU157" s="158">
        <f>IF(ISERROR(VLOOKUP(CR157,Accueil!$W$17:$W$22,1,0)),1,0)</f>
        <v>0</v>
      </c>
      <c r="GV157" s="158">
        <f>IF(ISERROR(VLOOKUP(CS157,Accueil!$W$17:$W$22,1,0)),1,0)</f>
        <v>0</v>
      </c>
      <c r="GW157" s="158">
        <f>IF(ISERROR(VLOOKUP(CT157,Accueil!$W$17:$W$22,1,0)),1,0)</f>
        <v>0</v>
      </c>
      <c r="GX157" s="158">
        <f>IF(ISERROR(VLOOKUP(CU157,Accueil!$W$17:$W$22,1,0)),1,0)</f>
        <v>0</v>
      </c>
      <c r="GY157" s="158">
        <f>IF(ISERROR(VLOOKUP(CV157,Accueil!$W$17:$W$22,1,0)),1,0)</f>
        <v>0</v>
      </c>
      <c r="GZ157" s="158">
        <f>IF(ISERROR(VLOOKUP(CW157,Accueil!$W$17:$W$22,1,0)),1,0)</f>
        <v>0</v>
      </c>
      <c r="HA157" s="158">
        <f>IF(ISERROR(VLOOKUP(CX157,Accueil!$W$17:$W$22,1,0)),1,0)</f>
        <v>0</v>
      </c>
      <c r="HB157" s="158">
        <f>IF(ISERROR(VLOOKUP(CY157,Accueil!$W$17:$W$22,1,0)),1,0)</f>
        <v>0</v>
      </c>
      <c r="HC157" s="158">
        <f>IF(ISERROR(VLOOKUP(CZ157,Accueil!$W$17:$W$22,1,0)),1,0)</f>
        <v>0</v>
      </c>
      <c r="HD157" s="158">
        <f>IF(ISERROR(VLOOKUP(DA157,Accueil!$W$17:$W$22,1,0)),1,0)</f>
        <v>0</v>
      </c>
    </row>
    <row r="158" spans="1:212" ht="12.75" customHeight="1">
      <c r="A158" s="360"/>
      <c r="B158" s="12">
        <v>150</v>
      </c>
      <c r="C158" s="26" t="str">
        <f>IF(Accueil!E162="","",Accueil!E162)</f>
        <v/>
      </c>
      <c r="D158" s="27" t="str">
        <f>IF(Accueil!F162="","",Accueil!F162)</f>
        <v/>
      </c>
      <c r="E158" s="83" t="str">
        <f t="shared" si="10"/>
        <v/>
      </c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4"/>
      <c r="AE158" s="244"/>
      <c r="AF158" s="244"/>
      <c r="AG158" s="244"/>
      <c r="AH158" s="244"/>
      <c r="AI158" s="244"/>
      <c r="AJ158" s="244"/>
      <c r="AK158" s="244"/>
      <c r="AL158" s="244"/>
      <c r="AM158" s="244"/>
      <c r="AN158" s="244"/>
      <c r="AO158" s="244"/>
      <c r="AP158" s="244"/>
      <c r="AQ158" s="244"/>
      <c r="AR158" s="244"/>
      <c r="AS158" s="244"/>
      <c r="AT158" s="244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12">
        <v>150</v>
      </c>
      <c r="DC158" s="11" t="str">
        <f>IF(D158="","",COUNTIF(F158:DA158,Accueil!$AB$28)&amp;" / "&amp;COUNTIF($F$8:$DA$8,"&gt;0")-(COUNTIF(F158:DA158,Accueil!$AG$26)))</f>
        <v/>
      </c>
      <c r="DD158" s="110" t="str">
        <f>IF(D158="","",COUNTIF(F158:DA158,Accueil!$AB$26))</f>
        <v/>
      </c>
      <c r="DE158" s="110" t="str">
        <f>IF(D158="","",IF(COUNTIF($F$8:$DA$8,"&gt;=0")-(COUNTIF(G158:DB158,Accueil!$AG$26))&lt;0,0,COUNTIF($F$8:$DA$8,"&gt;=0")-(COUNTIF(G158:DB158,Accueil!$AG$26))))</f>
        <v/>
      </c>
      <c r="DF158" s="11" t="str">
        <f t="shared" si="11"/>
        <v/>
      </c>
      <c r="DG158" s="29" t="str">
        <f t="shared" si="12"/>
        <v/>
      </c>
      <c r="DH158" s="158">
        <f t="shared" si="13"/>
        <v>0</v>
      </c>
      <c r="DI158" s="158">
        <f>IF(ISERROR(VLOOKUP(F158,Accueil!$W$17:$W$22,1,0)),1,0)</f>
        <v>0</v>
      </c>
      <c r="DJ158" s="158">
        <f>IF(ISERROR(VLOOKUP(G158,Accueil!$W$17:$W$22,1,0)),1,0)</f>
        <v>0</v>
      </c>
      <c r="DK158" s="158">
        <f>IF(ISERROR(VLOOKUP(H158,Accueil!$W$17:$W$22,1,0)),1,0)</f>
        <v>0</v>
      </c>
      <c r="DL158" s="158">
        <f>IF(ISERROR(VLOOKUP(I158,Accueil!$W$17:$W$22,1,0)),1,0)</f>
        <v>0</v>
      </c>
      <c r="DM158" s="158">
        <f>IF(ISERROR(VLOOKUP(J158,Accueil!$W$17:$W$22,1,0)),1,0)</f>
        <v>0</v>
      </c>
      <c r="DN158" s="158">
        <f>IF(ISERROR(VLOOKUP(K158,Accueil!$W$17:$W$22,1,0)),1,0)</f>
        <v>0</v>
      </c>
      <c r="DO158" s="158">
        <f>IF(ISERROR(VLOOKUP(L158,Accueil!$W$17:$W$22,1,0)),1,0)</f>
        <v>0</v>
      </c>
      <c r="DP158" s="158">
        <f>IF(ISERROR(VLOOKUP(M158,Accueil!$W$17:$W$22,1,0)),1,0)</f>
        <v>0</v>
      </c>
      <c r="DQ158" s="158">
        <f>IF(ISERROR(VLOOKUP(N158,Accueil!$W$17:$W$22,1,0)),1,0)</f>
        <v>0</v>
      </c>
      <c r="DR158" s="158">
        <f>IF(ISERROR(VLOOKUP(O158,Accueil!$W$17:$W$22,1,0)),1,0)</f>
        <v>0</v>
      </c>
      <c r="DS158" s="158">
        <f>IF(ISERROR(VLOOKUP(P158,Accueil!$W$17:$W$22,1,0)),1,0)</f>
        <v>0</v>
      </c>
      <c r="DT158" s="158">
        <f>IF(ISERROR(VLOOKUP(Q158,Accueil!$W$17:$W$22,1,0)),1,0)</f>
        <v>0</v>
      </c>
      <c r="DU158" s="158">
        <f>IF(ISERROR(VLOOKUP(R158,Accueil!$W$17:$W$22,1,0)),1,0)</f>
        <v>0</v>
      </c>
      <c r="DV158" s="158">
        <f>IF(ISERROR(VLOOKUP(S158,Accueil!$W$17:$W$22,1,0)),1,0)</f>
        <v>0</v>
      </c>
      <c r="DW158" s="158">
        <f>IF(ISERROR(VLOOKUP(T158,Accueil!$W$17:$W$22,1,0)),1,0)</f>
        <v>0</v>
      </c>
      <c r="DX158" s="158">
        <f>IF(ISERROR(VLOOKUP(U158,Accueil!$W$17:$W$22,1,0)),1,0)</f>
        <v>0</v>
      </c>
      <c r="DY158" s="158">
        <f>IF(ISERROR(VLOOKUP(V158,Accueil!$W$17:$W$22,1,0)),1,0)</f>
        <v>0</v>
      </c>
      <c r="DZ158" s="158">
        <f>IF(ISERROR(VLOOKUP(W158,Accueil!$W$17:$W$22,1,0)),1,0)</f>
        <v>0</v>
      </c>
      <c r="EA158" s="158">
        <f>IF(ISERROR(VLOOKUP(X158,Accueil!$W$17:$W$22,1,0)),1,0)</f>
        <v>0</v>
      </c>
      <c r="EB158" s="158">
        <f>IF(ISERROR(VLOOKUP(Y158,Accueil!$W$17:$W$22,1,0)),1,0)</f>
        <v>0</v>
      </c>
      <c r="EC158" s="158">
        <f>IF(ISERROR(VLOOKUP(Z158,Accueil!$W$17:$W$22,1,0)),1,0)</f>
        <v>0</v>
      </c>
      <c r="ED158" s="158">
        <f>IF(ISERROR(VLOOKUP(AA158,Accueil!$W$17:$W$22,1,0)),1,0)</f>
        <v>0</v>
      </c>
      <c r="EE158" s="158">
        <f>IF(ISERROR(VLOOKUP(AB158,Accueil!$W$17:$W$22,1,0)),1,0)</f>
        <v>0</v>
      </c>
      <c r="EF158" s="158">
        <f>IF(ISERROR(VLOOKUP(AC158,Accueil!$W$17:$W$22,1,0)),1,0)</f>
        <v>0</v>
      </c>
      <c r="EG158" s="158">
        <f>IF(ISERROR(VLOOKUP(AD158,Accueil!$W$17:$W$22,1,0)),1,0)</f>
        <v>0</v>
      </c>
      <c r="EH158" s="158">
        <f>IF(ISERROR(VLOOKUP(AE158,Accueil!$W$17:$W$22,1,0)),1,0)</f>
        <v>0</v>
      </c>
      <c r="EI158" s="158">
        <f>IF(ISERROR(VLOOKUP(AF158,Accueil!$W$17:$W$22,1,0)),1,0)</f>
        <v>0</v>
      </c>
      <c r="EJ158" s="158">
        <f>IF(ISERROR(VLOOKUP(AG158,Accueil!$W$17:$W$22,1,0)),1,0)</f>
        <v>0</v>
      </c>
      <c r="EK158" s="158">
        <f>IF(ISERROR(VLOOKUP(AH158,Accueil!$W$17:$W$22,1,0)),1,0)</f>
        <v>0</v>
      </c>
      <c r="EL158" s="158">
        <f>IF(ISERROR(VLOOKUP(AI158,Accueil!$W$17:$W$22,1,0)),1,0)</f>
        <v>0</v>
      </c>
      <c r="EM158" s="158">
        <f>IF(ISERROR(VLOOKUP(AJ158,Accueil!$W$17:$W$22,1,0)),1,0)</f>
        <v>0</v>
      </c>
      <c r="EN158" s="158">
        <f>IF(ISERROR(VLOOKUP(AK158,Accueil!$W$17:$W$22,1,0)),1,0)</f>
        <v>0</v>
      </c>
      <c r="EO158" s="158">
        <f>IF(ISERROR(VLOOKUP(AL158,Accueil!$W$17:$W$22,1,0)),1,0)</f>
        <v>0</v>
      </c>
      <c r="EP158" s="158">
        <f>IF(ISERROR(VLOOKUP(AM158,Accueil!$W$17:$W$22,1,0)),1,0)</f>
        <v>0</v>
      </c>
      <c r="EQ158" s="158">
        <f>IF(ISERROR(VLOOKUP(AN158,Accueil!$W$17:$W$22,1,0)),1,0)</f>
        <v>0</v>
      </c>
      <c r="ER158" s="158">
        <f>IF(ISERROR(VLOOKUP(AO158,Accueil!$W$17:$W$22,1,0)),1,0)</f>
        <v>0</v>
      </c>
      <c r="ES158" s="158">
        <f>IF(ISERROR(VLOOKUP(AP158,Accueil!$W$17:$W$22,1,0)),1,0)</f>
        <v>0</v>
      </c>
      <c r="ET158" s="158">
        <f>IF(ISERROR(VLOOKUP(AQ158,Accueil!$W$17:$W$22,1,0)),1,0)</f>
        <v>0</v>
      </c>
      <c r="EU158" s="158">
        <f>IF(ISERROR(VLOOKUP(AR158,Accueil!$W$17:$W$22,1,0)),1,0)</f>
        <v>0</v>
      </c>
      <c r="EV158" s="158">
        <f>IF(ISERROR(VLOOKUP(AS158,Accueil!$W$17:$W$22,1,0)),1,0)</f>
        <v>0</v>
      </c>
      <c r="EW158" s="158">
        <f>IF(ISERROR(VLOOKUP(AT158,Accueil!$W$17:$W$22,1,0)),1,0)</f>
        <v>0</v>
      </c>
      <c r="EX158" s="158">
        <f>IF(ISERROR(VLOOKUP(AU158,Accueil!$W$17:$W$22,1,0)),1,0)</f>
        <v>0</v>
      </c>
      <c r="EY158" s="158">
        <f>IF(ISERROR(VLOOKUP(AV158,Accueil!$W$17:$W$22,1,0)),1,0)</f>
        <v>0</v>
      </c>
      <c r="EZ158" s="158">
        <f>IF(ISERROR(VLOOKUP(AW158,Accueil!$W$17:$W$22,1,0)),1,0)</f>
        <v>0</v>
      </c>
      <c r="FA158" s="158">
        <f>IF(ISERROR(VLOOKUP(AX158,Accueil!$W$17:$W$22,1,0)),1,0)</f>
        <v>0</v>
      </c>
      <c r="FB158" s="158">
        <f>IF(ISERROR(VLOOKUP(AY158,Accueil!$W$17:$W$22,1,0)),1,0)</f>
        <v>0</v>
      </c>
      <c r="FC158" s="158">
        <f>IF(ISERROR(VLOOKUP(AZ158,Accueil!$W$17:$W$22,1,0)),1,0)</f>
        <v>0</v>
      </c>
      <c r="FD158" s="158">
        <f>IF(ISERROR(VLOOKUP(BA158,Accueil!$W$17:$W$22,1,0)),1,0)</f>
        <v>0</v>
      </c>
      <c r="FE158" s="158">
        <f>IF(ISERROR(VLOOKUP(BB158,Accueil!$W$17:$W$22,1,0)),1,0)</f>
        <v>0</v>
      </c>
      <c r="FF158" s="158">
        <f>IF(ISERROR(VLOOKUP(BC158,Accueil!$W$17:$W$22,1,0)),1,0)</f>
        <v>0</v>
      </c>
      <c r="FG158" s="158">
        <f>IF(ISERROR(VLOOKUP(BD158,Accueil!$W$17:$W$22,1,0)),1,0)</f>
        <v>0</v>
      </c>
      <c r="FH158" s="158">
        <f>IF(ISERROR(VLOOKUP(BE158,Accueil!$W$17:$W$22,1,0)),1,0)</f>
        <v>0</v>
      </c>
      <c r="FI158" s="158">
        <f>IF(ISERROR(VLOOKUP(BF158,Accueil!$W$17:$W$22,1,0)),1,0)</f>
        <v>0</v>
      </c>
      <c r="FJ158" s="158">
        <f>IF(ISERROR(VLOOKUP(BG158,Accueil!$W$17:$W$22,1,0)),1,0)</f>
        <v>0</v>
      </c>
      <c r="FK158" s="158">
        <f>IF(ISERROR(VLOOKUP(BH158,Accueil!$W$17:$W$22,1,0)),1,0)</f>
        <v>0</v>
      </c>
      <c r="FL158" s="158">
        <f>IF(ISERROR(VLOOKUP(BI158,Accueil!$W$17:$W$22,1,0)),1,0)</f>
        <v>0</v>
      </c>
      <c r="FM158" s="158">
        <f>IF(ISERROR(VLOOKUP(BJ158,Accueil!$W$17:$W$22,1,0)),1,0)</f>
        <v>0</v>
      </c>
      <c r="FN158" s="158">
        <f>IF(ISERROR(VLOOKUP(BK158,Accueil!$W$17:$W$22,1,0)),1,0)</f>
        <v>0</v>
      </c>
      <c r="FO158" s="158">
        <f>IF(ISERROR(VLOOKUP(BL158,Accueil!$W$17:$W$22,1,0)),1,0)</f>
        <v>0</v>
      </c>
      <c r="FP158" s="158">
        <f>IF(ISERROR(VLOOKUP(BM158,Accueil!$W$17:$W$22,1,0)),1,0)</f>
        <v>0</v>
      </c>
      <c r="FQ158" s="158">
        <f>IF(ISERROR(VLOOKUP(BN158,Accueil!$W$17:$W$22,1,0)),1,0)</f>
        <v>0</v>
      </c>
      <c r="FR158" s="158">
        <f>IF(ISERROR(VLOOKUP(BO158,Accueil!$W$17:$W$22,1,0)),1,0)</f>
        <v>0</v>
      </c>
      <c r="FS158" s="158">
        <f>IF(ISERROR(VLOOKUP(BP158,Accueil!$W$17:$W$22,1,0)),1,0)</f>
        <v>0</v>
      </c>
      <c r="FT158" s="158">
        <f>IF(ISERROR(VLOOKUP(BQ158,Accueil!$W$17:$W$22,1,0)),1,0)</f>
        <v>0</v>
      </c>
      <c r="FU158" s="158">
        <f>IF(ISERROR(VLOOKUP(BR158,Accueil!$W$17:$W$22,1,0)),1,0)</f>
        <v>0</v>
      </c>
      <c r="FV158" s="158">
        <f>IF(ISERROR(VLOOKUP(BS158,Accueil!$W$17:$W$22,1,0)),1,0)</f>
        <v>0</v>
      </c>
      <c r="FW158" s="158">
        <f>IF(ISERROR(VLOOKUP(BT158,Accueil!$W$17:$W$22,1,0)),1,0)</f>
        <v>0</v>
      </c>
      <c r="FX158" s="158">
        <f>IF(ISERROR(VLOOKUP(BU158,Accueil!$W$17:$W$22,1,0)),1,0)</f>
        <v>0</v>
      </c>
      <c r="FY158" s="158">
        <f>IF(ISERROR(VLOOKUP(BV158,Accueil!$W$17:$W$22,1,0)),1,0)</f>
        <v>0</v>
      </c>
      <c r="FZ158" s="158">
        <f>IF(ISERROR(VLOOKUP(BW158,Accueil!$W$17:$W$22,1,0)),1,0)</f>
        <v>0</v>
      </c>
      <c r="GA158" s="158">
        <f>IF(ISERROR(VLOOKUP(BX158,Accueil!$W$17:$W$22,1,0)),1,0)</f>
        <v>0</v>
      </c>
      <c r="GB158" s="158">
        <f>IF(ISERROR(VLOOKUP(BY158,Accueil!$W$17:$W$22,1,0)),1,0)</f>
        <v>0</v>
      </c>
      <c r="GC158" s="158">
        <f>IF(ISERROR(VLOOKUP(BZ158,Accueil!$W$17:$W$22,1,0)),1,0)</f>
        <v>0</v>
      </c>
      <c r="GD158" s="158">
        <f>IF(ISERROR(VLOOKUP(CA158,Accueil!$W$17:$W$22,1,0)),1,0)</f>
        <v>0</v>
      </c>
      <c r="GE158" s="158">
        <f>IF(ISERROR(VLOOKUP(CB158,Accueil!$W$17:$W$22,1,0)),1,0)</f>
        <v>0</v>
      </c>
      <c r="GF158" s="158">
        <f>IF(ISERROR(VLOOKUP(CC158,Accueil!$W$17:$W$22,1,0)),1,0)</f>
        <v>0</v>
      </c>
      <c r="GG158" s="158">
        <f>IF(ISERROR(VLOOKUP(CD158,Accueil!$W$17:$W$22,1,0)),1,0)</f>
        <v>0</v>
      </c>
      <c r="GH158" s="158">
        <f>IF(ISERROR(VLOOKUP(CE158,Accueil!$W$17:$W$22,1,0)),1,0)</f>
        <v>0</v>
      </c>
      <c r="GI158" s="158">
        <f>IF(ISERROR(VLOOKUP(CF158,Accueil!$W$17:$W$22,1,0)),1,0)</f>
        <v>0</v>
      </c>
      <c r="GJ158" s="158">
        <f>IF(ISERROR(VLOOKUP(CG158,Accueil!$W$17:$W$22,1,0)),1,0)</f>
        <v>0</v>
      </c>
      <c r="GK158" s="158">
        <f>IF(ISERROR(VLOOKUP(CH158,Accueil!$W$17:$W$22,1,0)),1,0)</f>
        <v>0</v>
      </c>
      <c r="GL158" s="158">
        <f>IF(ISERROR(VLOOKUP(CI158,Accueil!$W$17:$W$22,1,0)),1,0)</f>
        <v>0</v>
      </c>
      <c r="GM158" s="158">
        <f>IF(ISERROR(VLOOKUP(CJ158,Accueil!$W$17:$W$22,1,0)),1,0)</f>
        <v>0</v>
      </c>
      <c r="GN158" s="158">
        <f>IF(ISERROR(VLOOKUP(CK158,Accueil!$W$17:$W$22,1,0)),1,0)</f>
        <v>0</v>
      </c>
      <c r="GO158" s="158">
        <f>IF(ISERROR(VLOOKUP(CL158,Accueil!$W$17:$W$22,1,0)),1,0)</f>
        <v>0</v>
      </c>
      <c r="GP158" s="158">
        <f>IF(ISERROR(VLOOKUP(CM158,Accueil!$W$17:$W$22,1,0)),1,0)</f>
        <v>0</v>
      </c>
      <c r="GQ158" s="158">
        <f>IF(ISERROR(VLOOKUP(CN158,Accueil!$W$17:$W$22,1,0)),1,0)</f>
        <v>0</v>
      </c>
      <c r="GR158" s="158">
        <f>IF(ISERROR(VLOOKUP(CO158,Accueil!$W$17:$W$22,1,0)),1,0)</f>
        <v>0</v>
      </c>
      <c r="GS158" s="158">
        <f>IF(ISERROR(VLOOKUP(CP158,Accueil!$W$17:$W$22,1,0)),1,0)</f>
        <v>0</v>
      </c>
      <c r="GT158" s="158">
        <f>IF(ISERROR(VLOOKUP(CQ158,Accueil!$W$17:$W$22,1,0)),1,0)</f>
        <v>0</v>
      </c>
      <c r="GU158" s="158">
        <f>IF(ISERROR(VLOOKUP(CR158,Accueil!$W$17:$W$22,1,0)),1,0)</f>
        <v>0</v>
      </c>
      <c r="GV158" s="158">
        <f>IF(ISERROR(VLOOKUP(CS158,Accueil!$W$17:$W$22,1,0)),1,0)</f>
        <v>0</v>
      </c>
      <c r="GW158" s="158">
        <f>IF(ISERROR(VLOOKUP(CT158,Accueil!$W$17:$W$22,1,0)),1,0)</f>
        <v>0</v>
      </c>
      <c r="GX158" s="158">
        <f>IF(ISERROR(VLOOKUP(CU158,Accueil!$W$17:$W$22,1,0)),1,0)</f>
        <v>0</v>
      </c>
      <c r="GY158" s="158">
        <f>IF(ISERROR(VLOOKUP(CV158,Accueil!$W$17:$W$22,1,0)),1,0)</f>
        <v>0</v>
      </c>
      <c r="GZ158" s="158">
        <f>IF(ISERROR(VLOOKUP(CW158,Accueil!$W$17:$W$22,1,0)),1,0)</f>
        <v>0</v>
      </c>
      <c r="HA158" s="158">
        <f>IF(ISERROR(VLOOKUP(CX158,Accueil!$W$17:$W$22,1,0)),1,0)</f>
        <v>0</v>
      </c>
      <c r="HB158" s="158">
        <f>IF(ISERROR(VLOOKUP(CY158,Accueil!$W$17:$W$22,1,0)),1,0)</f>
        <v>0</v>
      </c>
      <c r="HC158" s="158">
        <f>IF(ISERROR(VLOOKUP(CZ158,Accueil!$W$17:$W$22,1,0)),1,0)</f>
        <v>0</v>
      </c>
      <c r="HD158" s="158">
        <f>IF(ISERROR(VLOOKUP(DA158,Accueil!$W$17:$W$22,1,0)),1,0)</f>
        <v>0</v>
      </c>
    </row>
    <row r="159" spans="1:212" ht="12.75" customHeight="1">
      <c r="A159" s="360"/>
      <c r="B159" s="12">
        <v>151</v>
      </c>
      <c r="C159" s="26" t="str">
        <f>IF(Accueil!E163="","",Accueil!E163)</f>
        <v/>
      </c>
      <c r="D159" s="27" t="str">
        <f>IF(Accueil!F163="","",Accueil!F163)</f>
        <v/>
      </c>
      <c r="E159" s="83" t="str">
        <f t="shared" si="10"/>
        <v/>
      </c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4"/>
      <c r="AF159" s="244"/>
      <c r="AG159" s="244"/>
      <c r="AH159" s="244"/>
      <c r="AI159" s="244"/>
      <c r="AJ159" s="244"/>
      <c r="AK159" s="244"/>
      <c r="AL159" s="244"/>
      <c r="AM159" s="244"/>
      <c r="AN159" s="244"/>
      <c r="AO159" s="244"/>
      <c r="AP159" s="244"/>
      <c r="AQ159" s="244"/>
      <c r="AR159" s="244"/>
      <c r="AS159" s="244"/>
      <c r="AT159" s="244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12">
        <v>151</v>
      </c>
      <c r="DC159" s="11" t="str">
        <f>IF(D159="","",COUNTIF(F159:DA159,Accueil!$AB$28)&amp;" / "&amp;COUNTIF($F$8:$DA$8,"&gt;0")-(COUNTIF(F159:DA159,Accueil!$AG$26)))</f>
        <v/>
      </c>
      <c r="DD159" s="110" t="str">
        <f>IF(D159="","",COUNTIF(F159:DA159,Accueil!$AB$26))</f>
        <v/>
      </c>
      <c r="DE159" s="110" t="str">
        <f>IF(D159="","",IF(COUNTIF($F$8:$DA$8,"&gt;=0")-(COUNTIF(G159:DB159,Accueil!$AG$26))&lt;0,0,COUNTIF($F$8:$DA$8,"&gt;=0")-(COUNTIF(G159:DB159,Accueil!$AG$26))))</f>
        <v/>
      </c>
      <c r="DF159" s="11" t="str">
        <f t="shared" si="11"/>
        <v/>
      </c>
      <c r="DG159" s="29" t="str">
        <f t="shared" si="12"/>
        <v/>
      </c>
      <c r="DH159" s="158">
        <f t="shared" si="13"/>
        <v>0</v>
      </c>
      <c r="DI159" s="158">
        <f>IF(ISERROR(VLOOKUP(F159,Accueil!$W$17:$W$22,1,0)),1,0)</f>
        <v>0</v>
      </c>
      <c r="DJ159" s="158">
        <f>IF(ISERROR(VLOOKUP(G159,Accueil!$W$17:$W$22,1,0)),1,0)</f>
        <v>0</v>
      </c>
      <c r="DK159" s="158">
        <f>IF(ISERROR(VLOOKUP(H159,Accueil!$W$17:$W$22,1,0)),1,0)</f>
        <v>0</v>
      </c>
      <c r="DL159" s="158">
        <f>IF(ISERROR(VLOOKUP(I159,Accueil!$W$17:$W$22,1,0)),1,0)</f>
        <v>0</v>
      </c>
      <c r="DM159" s="158">
        <f>IF(ISERROR(VLOOKUP(J159,Accueil!$W$17:$W$22,1,0)),1,0)</f>
        <v>0</v>
      </c>
      <c r="DN159" s="158">
        <f>IF(ISERROR(VLOOKUP(K159,Accueil!$W$17:$W$22,1,0)),1,0)</f>
        <v>0</v>
      </c>
      <c r="DO159" s="158">
        <f>IF(ISERROR(VLOOKUP(L159,Accueil!$W$17:$W$22,1,0)),1,0)</f>
        <v>0</v>
      </c>
      <c r="DP159" s="158">
        <f>IF(ISERROR(VLOOKUP(M159,Accueil!$W$17:$W$22,1,0)),1,0)</f>
        <v>0</v>
      </c>
      <c r="DQ159" s="158">
        <f>IF(ISERROR(VLOOKUP(N159,Accueil!$W$17:$W$22,1,0)),1,0)</f>
        <v>0</v>
      </c>
      <c r="DR159" s="158">
        <f>IF(ISERROR(VLOOKUP(O159,Accueil!$W$17:$W$22,1,0)),1,0)</f>
        <v>0</v>
      </c>
      <c r="DS159" s="158">
        <f>IF(ISERROR(VLOOKUP(P159,Accueil!$W$17:$W$22,1,0)),1,0)</f>
        <v>0</v>
      </c>
      <c r="DT159" s="158">
        <f>IF(ISERROR(VLOOKUP(Q159,Accueil!$W$17:$W$22,1,0)),1,0)</f>
        <v>0</v>
      </c>
      <c r="DU159" s="158">
        <f>IF(ISERROR(VLOOKUP(R159,Accueil!$W$17:$W$22,1,0)),1,0)</f>
        <v>0</v>
      </c>
      <c r="DV159" s="158">
        <f>IF(ISERROR(VLOOKUP(S159,Accueil!$W$17:$W$22,1,0)),1,0)</f>
        <v>0</v>
      </c>
      <c r="DW159" s="158">
        <f>IF(ISERROR(VLOOKUP(T159,Accueil!$W$17:$W$22,1,0)),1,0)</f>
        <v>0</v>
      </c>
      <c r="DX159" s="158">
        <f>IF(ISERROR(VLOOKUP(U159,Accueil!$W$17:$W$22,1,0)),1,0)</f>
        <v>0</v>
      </c>
      <c r="DY159" s="158">
        <f>IF(ISERROR(VLOOKUP(V159,Accueil!$W$17:$W$22,1,0)),1,0)</f>
        <v>0</v>
      </c>
      <c r="DZ159" s="158">
        <f>IF(ISERROR(VLOOKUP(W159,Accueil!$W$17:$W$22,1,0)),1,0)</f>
        <v>0</v>
      </c>
      <c r="EA159" s="158">
        <f>IF(ISERROR(VLOOKUP(X159,Accueil!$W$17:$W$22,1,0)),1,0)</f>
        <v>0</v>
      </c>
      <c r="EB159" s="158">
        <f>IF(ISERROR(VLOOKUP(Y159,Accueil!$W$17:$W$22,1,0)),1,0)</f>
        <v>0</v>
      </c>
      <c r="EC159" s="158">
        <f>IF(ISERROR(VLOOKUP(Z159,Accueil!$W$17:$W$22,1,0)),1,0)</f>
        <v>0</v>
      </c>
      <c r="ED159" s="158">
        <f>IF(ISERROR(VLOOKUP(AA159,Accueil!$W$17:$W$22,1,0)),1,0)</f>
        <v>0</v>
      </c>
      <c r="EE159" s="158">
        <f>IF(ISERROR(VLOOKUP(AB159,Accueil!$W$17:$W$22,1,0)),1,0)</f>
        <v>0</v>
      </c>
      <c r="EF159" s="158">
        <f>IF(ISERROR(VLOOKUP(AC159,Accueil!$W$17:$W$22,1,0)),1,0)</f>
        <v>0</v>
      </c>
      <c r="EG159" s="158">
        <f>IF(ISERROR(VLOOKUP(AD159,Accueil!$W$17:$W$22,1,0)),1,0)</f>
        <v>0</v>
      </c>
      <c r="EH159" s="158">
        <f>IF(ISERROR(VLOOKUP(AE159,Accueil!$W$17:$W$22,1,0)),1,0)</f>
        <v>0</v>
      </c>
      <c r="EI159" s="158">
        <f>IF(ISERROR(VLOOKUP(AF159,Accueil!$W$17:$W$22,1,0)),1,0)</f>
        <v>0</v>
      </c>
      <c r="EJ159" s="158">
        <f>IF(ISERROR(VLOOKUP(AG159,Accueil!$W$17:$W$22,1,0)),1,0)</f>
        <v>0</v>
      </c>
      <c r="EK159" s="158">
        <f>IF(ISERROR(VLOOKUP(AH159,Accueil!$W$17:$W$22,1,0)),1,0)</f>
        <v>0</v>
      </c>
      <c r="EL159" s="158">
        <f>IF(ISERROR(VLOOKUP(AI159,Accueil!$W$17:$W$22,1,0)),1,0)</f>
        <v>0</v>
      </c>
      <c r="EM159" s="158">
        <f>IF(ISERROR(VLOOKUP(AJ159,Accueil!$W$17:$W$22,1,0)),1,0)</f>
        <v>0</v>
      </c>
      <c r="EN159" s="158">
        <f>IF(ISERROR(VLOOKUP(AK159,Accueil!$W$17:$W$22,1,0)),1,0)</f>
        <v>0</v>
      </c>
      <c r="EO159" s="158">
        <f>IF(ISERROR(VLOOKUP(AL159,Accueil!$W$17:$W$22,1,0)),1,0)</f>
        <v>0</v>
      </c>
      <c r="EP159" s="158">
        <f>IF(ISERROR(VLOOKUP(AM159,Accueil!$W$17:$W$22,1,0)),1,0)</f>
        <v>0</v>
      </c>
      <c r="EQ159" s="158">
        <f>IF(ISERROR(VLOOKUP(AN159,Accueil!$W$17:$W$22,1,0)),1,0)</f>
        <v>0</v>
      </c>
      <c r="ER159" s="158">
        <f>IF(ISERROR(VLOOKUP(AO159,Accueil!$W$17:$W$22,1,0)),1,0)</f>
        <v>0</v>
      </c>
      <c r="ES159" s="158">
        <f>IF(ISERROR(VLOOKUP(AP159,Accueil!$W$17:$W$22,1,0)),1,0)</f>
        <v>0</v>
      </c>
      <c r="ET159" s="158">
        <f>IF(ISERROR(VLOOKUP(AQ159,Accueil!$W$17:$W$22,1,0)),1,0)</f>
        <v>0</v>
      </c>
      <c r="EU159" s="158">
        <f>IF(ISERROR(VLOOKUP(AR159,Accueil!$W$17:$W$22,1,0)),1,0)</f>
        <v>0</v>
      </c>
      <c r="EV159" s="158">
        <f>IF(ISERROR(VLOOKUP(AS159,Accueil!$W$17:$W$22,1,0)),1,0)</f>
        <v>0</v>
      </c>
      <c r="EW159" s="158">
        <f>IF(ISERROR(VLOOKUP(AT159,Accueil!$W$17:$W$22,1,0)),1,0)</f>
        <v>0</v>
      </c>
      <c r="EX159" s="158">
        <f>IF(ISERROR(VLOOKUP(AU159,Accueil!$W$17:$W$22,1,0)),1,0)</f>
        <v>0</v>
      </c>
      <c r="EY159" s="158">
        <f>IF(ISERROR(VLOOKUP(AV159,Accueil!$W$17:$W$22,1,0)),1,0)</f>
        <v>0</v>
      </c>
      <c r="EZ159" s="158">
        <f>IF(ISERROR(VLOOKUP(AW159,Accueil!$W$17:$W$22,1,0)),1,0)</f>
        <v>0</v>
      </c>
      <c r="FA159" s="158">
        <f>IF(ISERROR(VLOOKUP(AX159,Accueil!$W$17:$W$22,1,0)),1,0)</f>
        <v>0</v>
      </c>
      <c r="FB159" s="158">
        <f>IF(ISERROR(VLOOKUP(AY159,Accueil!$W$17:$W$22,1,0)),1,0)</f>
        <v>0</v>
      </c>
      <c r="FC159" s="158">
        <f>IF(ISERROR(VLOOKUP(AZ159,Accueil!$W$17:$W$22,1,0)),1,0)</f>
        <v>0</v>
      </c>
      <c r="FD159" s="158">
        <f>IF(ISERROR(VLOOKUP(BA159,Accueil!$W$17:$W$22,1,0)),1,0)</f>
        <v>0</v>
      </c>
      <c r="FE159" s="158">
        <f>IF(ISERROR(VLOOKUP(BB159,Accueil!$W$17:$W$22,1,0)),1,0)</f>
        <v>0</v>
      </c>
      <c r="FF159" s="158">
        <f>IF(ISERROR(VLOOKUP(BC159,Accueil!$W$17:$W$22,1,0)),1,0)</f>
        <v>0</v>
      </c>
      <c r="FG159" s="158">
        <f>IF(ISERROR(VLOOKUP(BD159,Accueil!$W$17:$W$22,1,0)),1,0)</f>
        <v>0</v>
      </c>
      <c r="FH159" s="158">
        <f>IF(ISERROR(VLOOKUP(BE159,Accueil!$W$17:$W$22,1,0)),1,0)</f>
        <v>0</v>
      </c>
      <c r="FI159" s="158">
        <f>IF(ISERROR(VLOOKUP(BF159,Accueil!$W$17:$W$22,1,0)),1,0)</f>
        <v>0</v>
      </c>
      <c r="FJ159" s="158">
        <f>IF(ISERROR(VLOOKUP(BG159,Accueil!$W$17:$W$22,1,0)),1,0)</f>
        <v>0</v>
      </c>
      <c r="FK159" s="158">
        <f>IF(ISERROR(VLOOKUP(BH159,Accueil!$W$17:$W$22,1,0)),1,0)</f>
        <v>0</v>
      </c>
      <c r="FL159" s="158">
        <f>IF(ISERROR(VLOOKUP(BI159,Accueil!$W$17:$W$22,1,0)),1,0)</f>
        <v>0</v>
      </c>
      <c r="FM159" s="158">
        <f>IF(ISERROR(VLOOKUP(BJ159,Accueil!$W$17:$W$22,1,0)),1,0)</f>
        <v>0</v>
      </c>
      <c r="FN159" s="158">
        <f>IF(ISERROR(VLOOKUP(BK159,Accueil!$W$17:$W$22,1,0)),1,0)</f>
        <v>0</v>
      </c>
      <c r="FO159" s="158">
        <f>IF(ISERROR(VLOOKUP(BL159,Accueil!$W$17:$W$22,1,0)),1,0)</f>
        <v>0</v>
      </c>
      <c r="FP159" s="158">
        <f>IF(ISERROR(VLOOKUP(BM159,Accueil!$W$17:$W$22,1,0)),1,0)</f>
        <v>0</v>
      </c>
      <c r="FQ159" s="158">
        <f>IF(ISERROR(VLOOKUP(BN159,Accueil!$W$17:$W$22,1,0)),1,0)</f>
        <v>0</v>
      </c>
      <c r="FR159" s="158">
        <f>IF(ISERROR(VLOOKUP(BO159,Accueil!$W$17:$W$22,1,0)),1,0)</f>
        <v>0</v>
      </c>
      <c r="FS159" s="158">
        <f>IF(ISERROR(VLOOKUP(BP159,Accueil!$W$17:$W$22,1,0)),1,0)</f>
        <v>0</v>
      </c>
      <c r="FT159" s="158">
        <f>IF(ISERROR(VLOOKUP(BQ159,Accueil!$W$17:$W$22,1,0)),1,0)</f>
        <v>0</v>
      </c>
      <c r="FU159" s="158">
        <f>IF(ISERROR(VLOOKUP(BR159,Accueil!$W$17:$W$22,1,0)),1,0)</f>
        <v>0</v>
      </c>
      <c r="FV159" s="158">
        <f>IF(ISERROR(VLOOKUP(BS159,Accueil!$W$17:$W$22,1,0)),1,0)</f>
        <v>0</v>
      </c>
      <c r="FW159" s="158">
        <f>IF(ISERROR(VLOOKUP(BT159,Accueil!$W$17:$W$22,1,0)),1,0)</f>
        <v>0</v>
      </c>
      <c r="FX159" s="158">
        <f>IF(ISERROR(VLOOKUP(BU159,Accueil!$W$17:$W$22,1,0)),1,0)</f>
        <v>0</v>
      </c>
      <c r="FY159" s="158">
        <f>IF(ISERROR(VLOOKUP(BV159,Accueil!$W$17:$W$22,1,0)),1,0)</f>
        <v>0</v>
      </c>
      <c r="FZ159" s="158">
        <f>IF(ISERROR(VLOOKUP(BW159,Accueil!$W$17:$W$22,1,0)),1,0)</f>
        <v>0</v>
      </c>
      <c r="GA159" s="158">
        <f>IF(ISERROR(VLOOKUP(BX159,Accueil!$W$17:$W$22,1,0)),1,0)</f>
        <v>0</v>
      </c>
      <c r="GB159" s="158">
        <f>IF(ISERROR(VLOOKUP(BY159,Accueil!$W$17:$W$22,1,0)),1,0)</f>
        <v>0</v>
      </c>
      <c r="GC159" s="158">
        <f>IF(ISERROR(VLOOKUP(BZ159,Accueil!$W$17:$W$22,1,0)),1,0)</f>
        <v>0</v>
      </c>
      <c r="GD159" s="158">
        <f>IF(ISERROR(VLOOKUP(CA159,Accueil!$W$17:$W$22,1,0)),1,0)</f>
        <v>0</v>
      </c>
      <c r="GE159" s="158">
        <f>IF(ISERROR(VLOOKUP(CB159,Accueil!$W$17:$W$22,1,0)),1,0)</f>
        <v>0</v>
      </c>
      <c r="GF159" s="158">
        <f>IF(ISERROR(VLOOKUP(CC159,Accueil!$W$17:$W$22,1,0)),1,0)</f>
        <v>0</v>
      </c>
      <c r="GG159" s="158">
        <f>IF(ISERROR(VLOOKUP(CD159,Accueil!$W$17:$W$22,1,0)),1,0)</f>
        <v>0</v>
      </c>
      <c r="GH159" s="158">
        <f>IF(ISERROR(VLOOKUP(CE159,Accueil!$W$17:$W$22,1,0)),1,0)</f>
        <v>0</v>
      </c>
      <c r="GI159" s="158">
        <f>IF(ISERROR(VLOOKUP(CF159,Accueil!$W$17:$W$22,1,0)),1,0)</f>
        <v>0</v>
      </c>
      <c r="GJ159" s="158">
        <f>IF(ISERROR(VLOOKUP(CG159,Accueil!$W$17:$W$22,1,0)),1,0)</f>
        <v>0</v>
      </c>
      <c r="GK159" s="158">
        <f>IF(ISERROR(VLOOKUP(CH159,Accueil!$W$17:$W$22,1,0)),1,0)</f>
        <v>0</v>
      </c>
      <c r="GL159" s="158">
        <f>IF(ISERROR(VLOOKUP(CI159,Accueil!$W$17:$W$22,1,0)),1,0)</f>
        <v>0</v>
      </c>
      <c r="GM159" s="158">
        <f>IF(ISERROR(VLOOKUP(CJ159,Accueil!$W$17:$W$22,1,0)),1,0)</f>
        <v>0</v>
      </c>
      <c r="GN159" s="158">
        <f>IF(ISERROR(VLOOKUP(CK159,Accueil!$W$17:$W$22,1,0)),1,0)</f>
        <v>0</v>
      </c>
      <c r="GO159" s="158">
        <f>IF(ISERROR(VLOOKUP(CL159,Accueil!$W$17:$W$22,1,0)),1,0)</f>
        <v>0</v>
      </c>
      <c r="GP159" s="158">
        <f>IF(ISERROR(VLOOKUP(CM159,Accueil!$W$17:$W$22,1,0)),1,0)</f>
        <v>0</v>
      </c>
      <c r="GQ159" s="158">
        <f>IF(ISERROR(VLOOKUP(CN159,Accueil!$W$17:$W$22,1,0)),1,0)</f>
        <v>0</v>
      </c>
      <c r="GR159" s="158">
        <f>IF(ISERROR(VLOOKUP(CO159,Accueil!$W$17:$W$22,1,0)),1,0)</f>
        <v>0</v>
      </c>
      <c r="GS159" s="158">
        <f>IF(ISERROR(VLOOKUP(CP159,Accueil!$W$17:$W$22,1,0)),1,0)</f>
        <v>0</v>
      </c>
      <c r="GT159" s="158">
        <f>IF(ISERROR(VLOOKUP(CQ159,Accueil!$W$17:$W$22,1,0)),1,0)</f>
        <v>0</v>
      </c>
      <c r="GU159" s="158">
        <f>IF(ISERROR(VLOOKUP(CR159,Accueil!$W$17:$W$22,1,0)),1,0)</f>
        <v>0</v>
      </c>
      <c r="GV159" s="158">
        <f>IF(ISERROR(VLOOKUP(CS159,Accueil!$W$17:$W$22,1,0)),1,0)</f>
        <v>0</v>
      </c>
      <c r="GW159" s="158">
        <f>IF(ISERROR(VLOOKUP(CT159,Accueil!$W$17:$W$22,1,0)),1,0)</f>
        <v>0</v>
      </c>
      <c r="GX159" s="158">
        <f>IF(ISERROR(VLOOKUP(CU159,Accueil!$W$17:$W$22,1,0)),1,0)</f>
        <v>0</v>
      </c>
      <c r="GY159" s="158">
        <f>IF(ISERROR(VLOOKUP(CV159,Accueil!$W$17:$W$22,1,0)),1,0)</f>
        <v>0</v>
      </c>
      <c r="GZ159" s="158">
        <f>IF(ISERROR(VLOOKUP(CW159,Accueil!$W$17:$W$22,1,0)),1,0)</f>
        <v>0</v>
      </c>
      <c r="HA159" s="158">
        <f>IF(ISERROR(VLOOKUP(CX159,Accueil!$W$17:$W$22,1,0)),1,0)</f>
        <v>0</v>
      </c>
      <c r="HB159" s="158">
        <f>IF(ISERROR(VLOOKUP(CY159,Accueil!$W$17:$W$22,1,0)),1,0)</f>
        <v>0</v>
      </c>
      <c r="HC159" s="158">
        <f>IF(ISERROR(VLOOKUP(CZ159,Accueil!$W$17:$W$22,1,0)),1,0)</f>
        <v>0</v>
      </c>
      <c r="HD159" s="158">
        <f>IF(ISERROR(VLOOKUP(DA159,Accueil!$W$17:$W$22,1,0)),1,0)</f>
        <v>0</v>
      </c>
    </row>
    <row r="160" spans="1:212" ht="12.75" customHeight="1">
      <c r="A160" s="360"/>
      <c r="B160" s="12">
        <v>152</v>
      </c>
      <c r="C160" s="26" t="str">
        <f>IF(Accueil!E164="","",Accueil!E164)</f>
        <v/>
      </c>
      <c r="D160" s="27" t="str">
        <f>IF(Accueil!F164="","",Accueil!F164)</f>
        <v/>
      </c>
      <c r="E160" s="83" t="str">
        <f t="shared" si="10"/>
        <v/>
      </c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12">
        <v>152</v>
      </c>
      <c r="DC160" s="11" t="str">
        <f>IF(D160="","",COUNTIF(F160:DA160,Accueil!$AB$28)&amp;" / "&amp;COUNTIF($F$8:$DA$8,"&gt;0")-(COUNTIF(F160:DA160,Accueil!$AG$26)))</f>
        <v/>
      </c>
      <c r="DD160" s="110" t="str">
        <f>IF(D160="","",COUNTIF(F160:DA160,Accueil!$AB$26))</f>
        <v/>
      </c>
      <c r="DE160" s="110" t="str">
        <f>IF(D160="","",IF(COUNTIF($F$8:$DA$8,"&gt;=0")-(COUNTIF(G160:DB160,Accueil!$AG$26))&lt;0,0,COUNTIF($F$8:$DA$8,"&gt;=0")-(COUNTIF(G160:DB160,Accueil!$AG$26))))</f>
        <v/>
      </c>
      <c r="DF160" s="11" t="str">
        <f t="shared" si="11"/>
        <v/>
      </c>
      <c r="DG160" s="29" t="str">
        <f t="shared" si="12"/>
        <v/>
      </c>
      <c r="DH160" s="158">
        <f t="shared" si="13"/>
        <v>0</v>
      </c>
      <c r="DI160" s="158">
        <f>IF(ISERROR(VLOOKUP(F160,Accueil!$W$17:$W$22,1,0)),1,0)</f>
        <v>0</v>
      </c>
      <c r="DJ160" s="158">
        <f>IF(ISERROR(VLOOKUP(G160,Accueil!$W$17:$W$22,1,0)),1,0)</f>
        <v>0</v>
      </c>
      <c r="DK160" s="158">
        <f>IF(ISERROR(VLOOKUP(H160,Accueil!$W$17:$W$22,1,0)),1,0)</f>
        <v>0</v>
      </c>
      <c r="DL160" s="158">
        <f>IF(ISERROR(VLOOKUP(I160,Accueil!$W$17:$W$22,1,0)),1,0)</f>
        <v>0</v>
      </c>
      <c r="DM160" s="158">
        <f>IF(ISERROR(VLOOKUP(J160,Accueil!$W$17:$W$22,1,0)),1,0)</f>
        <v>0</v>
      </c>
      <c r="DN160" s="158">
        <f>IF(ISERROR(VLOOKUP(K160,Accueil!$W$17:$W$22,1,0)),1,0)</f>
        <v>0</v>
      </c>
      <c r="DO160" s="158">
        <f>IF(ISERROR(VLOOKUP(L160,Accueil!$W$17:$W$22,1,0)),1,0)</f>
        <v>0</v>
      </c>
      <c r="DP160" s="158">
        <f>IF(ISERROR(VLOOKUP(M160,Accueil!$W$17:$W$22,1,0)),1,0)</f>
        <v>0</v>
      </c>
      <c r="DQ160" s="158">
        <f>IF(ISERROR(VLOOKUP(N160,Accueil!$W$17:$W$22,1,0)),1,0)</f>
        <v>0</v>
      </c>
      <c r="DR160" s="158">
        <f>IF(ISERROR(VLOOKUP(O160,Accueil!$W$17:$W$22,1,0)),1,0)</f>
        <v>0</v>
      </c>
      <c r="DS160" s="158">
        <f>IF(ISERROR(VLOOKUP(P160,Accueil!$W$17:$W$22,1,0)),1,0)</f>
        <v>0</v>
      </c>
      <c r="DT160" s="158">
        <f>IF(ISERROR(VLOOKUP(Q160,Accueil!$W$17:$W$22,1,0)),1,0)</f>
        <v>0</v>
      </c>
      <c r="DU160" s="158">
        <f>IF(ISERROR(VLOOKUP(R160,Accueil!$W$17:$W$22,1,0)),1,0)</f>
        <v>0</v>
      </c>
      <c r="DV160" s="158">
        <f>IF(ISERROR(VLOOKUP(S160,Accueil!$W$17:$W$22,1,0)),1,0)</f>
        <v>0</v>
      </c>
      <c r="DW160" s="158">
        <f>IF(ISERROR(VLOOKUP(T160,Accueil!$W$17:$W$22,1,0)),1,0)</f>
        <v>0</v>
      </c>
      <c r="DX160" s="158">
        <f>IF(ISERROR(VLOOKUP(U160,Accueil!$W$17:$W$22,1,0)),1,0)</f>
        <v>0</v>
      </c>
      <c r="DY160" s="158">
        <f>IF(ISERROR(VLOOKUP(V160,Accueil!$W$17:$W$22,1,0)),1,0)</f>
        <v>0</v>
      </c>
      <c r="DZ160" s="158">
        <f>IF(ISERROR(VLOOKUP(W160,Accueil!$W$17:$W$22,1,0)),1,0)</f>
        <v>0</v>
      </c>
      <c r="EA160" s="158">
        <f>IF(ISERROR(VLOOKUP(X160,Accueil!$W$17:$W$22,1,0)),1,0)</f>
        <v>0</v>
      </c>
      <c r="EB160" s="158">
        <f>IF(ISERROR(VLOOKUP(Y160,Accueil!$W$17:$W$22,1,0)),1,0)</f>
        <v>0</v>
      </c>
      <c r="EC160" s="158">
        <f>IF(ISERROR(VLOOKUP(Z160,Accueil!$W$17:$W$22,1,0)),1,0)</f>
        <v>0</v>
      </c>
      <c r="ED160" s="158">
        <f>IF(ISERROR(VLOOKUP(AA160,Accueil!$W$17:$W$22,1,0)),1,0)</f>
        <v>0</v>
      </c>
      <c r="EE160" s="158">
        <f>IF(ISERROR(VLOOKUP(AB160,Accueil!$W$17:$W$22,1,0)),1,0)</f>
        <v>0</v>
      </c>
      <c r="EF160" s="158">
        <f>IF(ISERROR(VLOOKUP(AC160,Accueil!$W$17:$W$22,1,0)),1,0)</f>
        <v>0</v>
      </c>
      <c r="EG160" s="158">
        <f>IF(ISERROR(VLOOKUP(AD160,Accueil!$W$17:$W$22,1,0)),1,0)</f>
        <v>0</v>
      </c>
      <c r="EH160" s="158">
        <f>IF(ISERROR(VLOOKUP(AE160,Accueil!$W$17:$W$22,1,0)),1,0)</f>
        <v>0</v>
      </c>
      <c r="EI160" s="158">
        <f>IF(ISERROR(VLOOKUP(AF160,Accueil!$W$17:$W$22,1,0)),1,0)</f>
        <v>0</v>
      </c>
      <c r="EJ160" s="158">
        <f>IF(ISERROR(VLOOKUP(AG160,Accueil!$W$17:$W$22,1,0)),1,0)</f>
        <v>0</v>
      </c>
      <c r="EK160" s="158">
        <f>IF(ISERROR(VLOOKUP(AH160,Accueil!$W$17:$W$22,1,0)),1,0)</f>
        <v>0</v>
      </c>
      <c r="EL160" s="158">
        <f>IF(ISERROR(VLOOKUP(AI160,Accueil!$W$17:$W$22,1,0)),1,0)</f>
        <v>0</v>
      </c>
      <c r="EM160" s="158">
        <f>IF(ISERROR(VLOOKUP(AJ160,Accueil!$W$17:$W$22,1,0)),1,0)</f>
        <v>0</v>
      </c>
      <c r="EN160" s="158">
        <f>IF(ISERROR(VLOOKUP(AK160,Accueil!$W$17:$W$22,1,0)),1,0)</f>
        <v>0</v>
      </c>
      <c r="EO160" s="158">
        <f>IF(ISERROR(VLOOKUP(AL160,Accueil!$W$17:$W$22,1,0)),1,0)</f>
        <v>0</v>
      </c>
      <c r="EP160" s="158">
        <f>IF(ISERROR(VLOOKUP(AM160,Accueil!$W$17:$W$22,1,0)),1,0)</f>
        <v>0</v>
      </c>
      <c r="EQ160" s="158">
        <f>IF(ISERROR(VLOOKUP(AN160,Accueil!$W$17:$W$22,1,0)),1,0)</f>
        <v>0</v>
      </c>
      <c r="ER160" s="158">
        <f>IF(ISERROR(VLOOKUP(AO160,Accueil!$W$17:$W$22,1,0)),1,0)</f>
        <v>0</v>
      </c>
      <c r="ES160" s="158">
        <f>IF(ISERROR(VLOOKUP(AP160,Accueil!$W$17:$W$22,1,0)),1,0)</f>
        <v>0</v>
      </c>
      <c r="ET160" s="158">
        <f>IF(ISERROR(VLOOKUP(AQ160,Accueil!$W$17:$W$22,1,0)),1,0)</f>
        <v>0</v>
      </c>
      <c r="EU160" s="158">
        <f>IF(ISERROR(VLOOKUP(AR160,Accueil!$W$17:$W$22,1,0)),1,0)</f>
        <v>0</v>
      </c>
      <c r="EV160" s="158">
        <f>IF(ISERROR(VLOOKUP(AS160,Accueil!$W$17:$W$22,1,0)),1,0)</f>
        <v>0</v>
      </c>
      <c r="EW160" s="158">
        <f>IF(ISERROR(VLOOKUP(AT160,Accueil!$W$17:$W$22,1,0)),1,0)</f>
        <v>0</v>
      </c>
      <c r="EX160" s="158">
        <f>IF(ISERROR(VLOOKUP(AU160,Accueil!$W$17:$W$22,1,0)),1,0)</f>
        <v>0</v>
      </c>
      <c r="EY160" s="158">
        <f>IF(ISERROR(VLOOKUP(AV160,Accueil!$W$17:$W$22,1,0)),1,0)</f>
        <v>0</v>
      </c>
      <c r="EZ160" s="158">
        <f>IF(ISERROR(VLOOKUP(AW160,Accueil!$W$17:$W$22,1,0)),1,0)</f>
        <v>0</v>
      </c>
      <c r="FA160" s="158">
        <f>IF(ISERROR(VLOOKUP(AX160,Accueil!$W$17:$W$22,1,0)),1,0)</f>
        <v>0</v>
      </c>
      <c r="FB160" s="158">
        <f>IF(ISERROR(VLOOKUP(AY160,Accueil!$W$17:$W$22,1,0)),1,0)</f>
        <v>0</v>
      </c>
      <c r="FC160" s="158">
        <f>IF(ISERROR(VLOOKUP(AZ160,Accueil!$W$17:$W$22,1,0)),1,0)</f>
        <v>0</v>
      </c>
      <c r="FD160" s="158">
        <f>IF(ISERROR(VLOOKUP(BA160,Accueil!$W$17:$W$22,1,0)),1,0)</f>
        <v>0</v>
      </c>
      <c r="FE160" s="158">
        <f>IF(ISERROR(VLOOKUP(BB160,Accueil!$W$17:$W$22,1,0)),1,0)</f>
        <v>0</v>
      </c>
      <c r="FF160" s="158">
        <f>IF(ISERROR(VLOOKUP(BC160,Accueil!$W$17:$W$22,1,0)),1,0)</f>
        <v>0</v>
      </c>
      <c r="FG160" s="158">
        <f>IF(ISERROR(VLOOKUP(BD160,Accueil!$W$17:$W$22,1,0)),1,0)</f>
        <v>0</v>
      </c>
      <c r="FH160" s="158">
        <f>IF(ISERROR(VLOOKUP(BE160,Accueil!$W$17:$W$22,1,0)),1,0)</f>
        <v>0</v>
      </c>
      <c r="FI160" s="158">
        <f>IF(ISERROR(VLOOKUP(BF160,Accueil!$W$17:$W$22,1,0)),1,0)</f>
        <v>0</v>
      </c>
      <c r="FJ160" s="158">
        <f>IF(ISERROR(VLOOKUP(BG160,Accueil!$W$17:$W$22,1,0)),1,0)</f>
        <v>0</v>
      </c>
      <c r="FK160" s="158">
        <f>IF(ISERROR(VLOOKUP(BH160,Accueil!$W$17:$W$22,1,0)),1,0)</f>
        <v>0</v>
      </c>
      <c r="FL160" s="158">
        <f>IF(ISERROR(VLOOKUP(BI160,Accueil!$W$17:$W$22,1,0)),1,0)</f>
        <v>0</v>
      </c>
      <c r="FM160" s="158">
        <f>IF(ISERROR(VLOOKUP(BJ160,Accueil!$W$17:$W$22,1,0)),1,0)</f>
        <v>0</v>
      </c>
      <c r="FN160" s="158">
        <f>IF(ISERROR(VLOOKUP(BK160,Accueil!$W$17:$W$22,1,0)),1,0)</f>
        <v>0</v>
      </c>
      <c r="FO160" s="158">
        <f>IF(ISERROR(VLOOKUP(BL160,Accueil!$W$17:$W$22,1,0)),1,0)</f>
        <v>0</v>
      </c>
      <c r="FP160" s="158">
        <f>IF(ISERROR(VLOOKUP(BM160,Accueil!$W$17:$W$22,1,0)),1,0)</f>
        <v>0</v>
      </c>
      <c r="FQ160" s="158">
        <f>IF(ISERROR(VLOOKUP(BN160,Accueil!$W$17:$W$22,1,0)),1,0)</f>
        <v>0</v>
      </c>
      <c r="FR160" s="158">
        <f>IF(ISERROR(VLOOKUP(BO160,Accueil!$W$17:$W$22,1,0)),1,0)</f>
        <v>0</v>
      </c>
      <c r="FS160" s="158">
        <f>IF(ISERROR(VLOOKUP(BP160,Accueil!$W$17:$W$22,1,0)),1,0)</f>
        <v>0</v>
      </c>
      <c r="FT160" s="158">
        <f>IF(ISERROR(VLOOKUP(BQ160,Accueil!$W$17:$W$22,1,0)),1,0)</f>
        <v>0</v>
      </c>
      <c r="FU160" s="158">
        <f>IF(ISERROR(VLOOKUP(BR160,Accueil!$W$17:$W$22,1,0)),1,0)</f>
        <v>0</v>
      </c>
      <c r="FV160" s="158">
        <f>IF(ISERROR(VLOOKUP(BS160,Accueil!$W$17:$W$22,1,0)),1,0)</f>
        <v>0</v>
      </c>
      <c r="FW160" s="158">
        <f>IF(ISERROR(VLOOKUP(BT160,Accueil!$W$17:$W$22,1,0)),1,0)</f>
        <v>0</v>
      </c>
      <c r="FX160" s="158">
        <f>IF(ISERROR(VLOOKUP(BU160,Accueil!$W$17:$W$22,1,0)),1,0)</f>
        <v>0</v>
      </c>
      <c r="FY160" s="158">
        <f>IF(ISERROR(VLOOKUP(BV160,Accueil!$W$17:$W$22,1,0)),1,0)</f>
        <v>0</v>
      </c>
      <c r="FZ160" s="158">
        <f>IF(ISERROR(VLOOKUP(BW160,Accueil!$W$17:$W$22,1,0)),1,0)</f>
        <v>0</v>
      </c>
      <c r="GA160" s="158">
        <f>IF(ISERROR(VLOOKUP(BX160,Accueil!$W$17:$W$22,1,0)),1,0)</f>
        <v>0</v>
      </c>
      <c r="GB160" s="158">
        <f>IF(ISERROR(VLOOKUP(BY160,Accueil!$W$17:$W$22,1,0)),1,0)</f>
        <v>0</v>
      </c>
      <c r="GC160" s="158">
        <f>IF(ISERROR(VLOOKUP(BZ160,Accueil!$W$17:$W$22,1,0)),1,0)</f>
        <v>0</v>
      </c>
      <c r="GD160" s="158">
        <f>IF(ISERROR(VLOOKUP(CA160,Accueil!$W$17:$W$22,1,0)),1,0)</f>
        <v>0</v>
      </c>
      <c r="GE160" s="158">
        <f>IF(ISERROR(VLOOKUP(CB160,Accueil!$W$17:$W$22,1,0)),1,0)</f>
        <v>0</v>
      </c>
      <c r="GF160" s="158">
        <f>IF(ISERROR(VLOOKUP(CC160,Accueil!$W$17:$W$22,1,0)),1,0)</f>
        <v>0</v>
      </c>
      <c r="GG160" s="158">
        <f>IF(ISERROR(VLOOKUP(CD160,Accueil!$W$17:$W$22,1,0)),1,0)</f>
        <v>0</v>
      </c>
      <c r="GH160" s="158">
        <f>IF(ISERROR(VLOOKUP(CE160,Accueil!$W$17:$W$22,1,0)),1,0)</f>
        <v>0</v>
      </c>
      <c r="GI160" s="158">
        <f>IF(ISERROR(VLOOKUP(CF160,Accueil!$W$17:$W$22,1,0)),1,0)</f>
        <v>0</v>
      </c>
      <c r="GJ160" s="158">
        <f>IF(ISERROR(VLOOKUP(CG160,Accueil!$W$17:$W$22,1,0)),1,0)</f>
        <v>0</v>
      </c>
      <c r="GK160" s="158">
        <f>IF(ISERROR(VLOOKUP(CH160,Accueil!$W$17:$W$22,1,0)),1,0)</f>
        <v>0</v>
      </c>
      <c r="GL160" s="158">
        <f>IF(ISERROR(VLOOKUP(CI160,Accueil!$W$17:$W$22,1,0)),1,0)</f>
        <v>0</v>
      </c>
      <c r="GM160" s="158">
        <f>IF(ISERROR(VLOOKUP(CJ160,Accueil!$W$17:$W$22,1,0)),1,0)</f>
        <v>0</v>
      </c>
      <c r="GN160" s="158">
        <f>IF(ISERROR(VLOOKUP(CK160,Accueil!$W$17:$W$22,1,0)),1,0)</f>
        <v>0</v>
      </c>
      <c r="GO160" s="158">
        <f>IF(ISERROR(VLOOKUP(CL160,Accueil!$W$17:$W$22,1,0)),1,0)</f>
        <v>0</v>
      </c>
      <c r="GP160" s="158">
        <f>IF(ISERROR(VLOOKUP(CM160,Accueil!$W$17:$W$22,1,0)),1,0)</f>
        <v>0</v>
      </c>
      <c r="GQ160" s="158">
        <f>IF(ISERROR(VLOOKUP(CN160,Accueil!$W$17:$W$22,1,0)),1,0)</f>
        <v>0</v>
      </c>
      <c r="GR160" s="158">
        <f>IF(ISERROR(VLOOKUP(CO160,Accueil!$W$17:$W$22,1,0)),1,0)</f>
        <v>0</v>
      </c>
      <c r="GS160" s="158">
        <f>IF(ISERROR(VLOOKUP(CP160,Accueil!$W$17:$W$22,1,0)),1,0)</f>
        <v>0</v>
      </c>
      <c r="GT160" s="158">
        <f>IF(ISERROR(VLOOKUP(CQ160,Accueil!$W$17:$W$22,1,0)),1,0)</f>
        <v>0</v>
      </c>
      <c r="GU160" s="158">
        <f>IF(ISERROR(VLOOKUP(CR160,Accueil!$W$17:$W$22,1,0)),1,0)</f>
        <v>0</v>
      </c>
      <c r="GV160" s="158">
        <f>IF(ISERROR(VLOOKUP(CS160,Accueil!$W$17:$W$22,1,0)),1,0)</f>
        <v>0</v>
      </c>
      <c r="GW160" s="158">
        <f>IF(ISERROR(VLOOKUP(CT160,Accueil!$W$17:$W$22,1,0)),1,0)</f>
        <v>0</v>
      </c>
      <c r="GX160" s="158">
        <f>IF(ISERROR(VLOOKUP(CU160,Accueil!$W$17:$W$22,1,0)),1,0)</f>
        <v>0</v>
      </c>
      <c r="GY160" s="158">
        <f>IF(ISERROR(VLOOKUP(CV160,Accueil!$W$17:$W$22,1,0)),1,0)</f>
        <v>0</v>
      </c>
      <c r="GZ160" s="158">
        <f>IF(ISERROR(VLOOKUP(CW160,Accueil!$W$17:$W$22,1,0)),1,0)</f>
        <v>0</v>
      </c>
      <c r="HA160" s="158">
        <f>IF(ISERROR(VLOOKUP(CX160,Accueil!$W$17:$W$22,1,0)),1,0)</f>
        <v>0</v>
      </c>
      <c r="HB160" s="158">
        <f>IF(ISERROR(VLOOKUP(CY160,Accueil!$W$17:$W$22,1,0)),1,0)</f>
        <v>0</v>
      </c>
      <c r="HC160" s="158">
        <f>IF(ISERROR(VLOOKUP(CZ160,Accueil!$W$17:$W$22,1,0)),1,0)</f>
        <v>0</v>
      </c>
      <c r="HD160" s="158">
        <f>IF(ISERROR(VLOOKUP(DA160,Accueil!$W$17:$W$22,1,0)),1,0)</f>
        <v>0</v>
      </c>
    </row>
    <row r="161" spans="1:212" ht="12.75" customHeight="1">
      <c r="A161" s="360"/>
      <c r="B161" s="12">
        <v>153</v>
      </c>
      <c r="C161" s="26" t="str">
        <f>IF(Accueil!E165="","",Accueil!E165)</f>
        <v/>
      </c>
      <c r="D161" s="27" t="str">
        <f>IF(Accueil!F165="","",Accueil!F165)</f>
        <v/>
      </c>
      <c r="E161" s="83" t="str">
        <f t="shared" si="10"/>
        <v/>
      </c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4"/>
      <c r="AF161" s="244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244"/>
      <c r="AQ161" s="244"/>
      <c r="AR161" s="244"/>
      <c r="AS161" s="244"/>
      <c r="AT161" s="244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12">
        <v>153</v>
      </c>
      <c r="DC161" s="11" t="str">
        <f>IF(D161="","",COUNTIF(F161:DA161,Accueil!$AB$28)&amp;" / "&amp;COUNTIF($F$8:$DA$8,"&gt;0")-(COUNTIF(F161:DA161,Accueil!$AG$26)))</f>
        <v/>
      </c>
      <c r="DD161" s="110" t="str">
        <f>IF(D161="","",COUNTIF(F161:DA161,Accueil!$AB$26))</f>
        <v/>
      </c>
      <c r="DE161" s="110" t="str">
        <f>IF(D161="","",IF(COUNTIF($F$8:$DA$8,"&gt;=0")-(COUNTIF(G161:DB161,Accueil!$AG$26))&lt;0,0,COUNTIF($F$8:$DA$8,"&gt;=0")-(COUNTIF(G161:DB161,Accueil!$AG$26))))</f>
        <v/>
      </c>
      <c r="DF161" s="11" t="str">
        <f t="shared" si="11"/>
        <v/>
      </c>
      <c r="DG161" s="29" t="str">
        <f t="shared" si="12"/>
        <v/>
      </c>
      <c r="DH161" s="158">
        <f t="shared" si="13"/>
        <v>0</v>
      </c>
      <c r="DI161" s="158">
        <f>IF(ISERROR(VLOOKUP(F161,Accueil!$W$17:$W$22,1,0)),1,0)</f>
        <v>0</v>
      </c>
      <c r="DJ161" s="158">
        <f>IF(ISERROR(VLOOKUP(G161,Accueil!$W$17:$W$22,1,0)),1,0)</f>
        <v>0</v>
      </c>
      <c r="DK161" s="158">
        <f>IF(ISERROR(VLOOKUP(H161,Accueil!$W$17:$W$22,1,0)),1,0)</f>
        <v>0</v>
      </c>
      <c r="DL161" s="158">
        <f>IF(ISERROR(VLOOKUP(I161,Accueil!$W$17:$W$22,1,0)),1,0)</f>
        <v>0</v>
      </c>
      <c r="DM161" s="158">
        <f>IF(ISERROR(VLOOKUP(J161,Accueil!$W$17:$W$22,1,0)),1,0)</f>
        <v>0</v>
      </c>
      <c r="DN161" s="158">
        <f>IF(ISERROR(VLOOKUP(K161,Accueil!$W$17:$W$22,1,0)),1,0)</f>
        <v>0</v>
      </c>
      <c r="DO161" s="158">
        <f>IF(ISERROR(VLOOKUP(L161,Accueil!$W$17:$W$22,1,0)),1,0)</f>
        <v>0</v>
      </c>
      <c r="DP161" s="158">
        <f>IF(ISERROR(VLOOKUP(M161,Accueil!$W$17:$W$22,1,0)),1,0)</f>
        <v>0</v>
      </c>
      <c r="DQ161" s="158">
        <f>IF(ISERROR(VLOOKUP(N161,Accueil!$W$17:$W$22,1,0)),1,0)</f>
        <v>0</v>
      </c>
      <c r="DR161" s="158">
        <f>IF(ISERROR(VLOOKUP(O161,Accueil!$W$17:$W$22,1,0)),1,0)</f>
        <v>0</v>
      </c>
      <c r="DS161" s="158">
        <f>IF(ISERROR(VLOOKUP(P161,Accueil!$W$17:$W$22,1,0)),1,0)</f>
        <v>0</v>
      </c>
      <c r="DT161" s="158">
        <f>IF(ISERROR(VLOOKUP(Q161,Accueil!$W$17:$W$22,1,0)),1,0)</f>
        <v>0</v>
      </c>
      <c r="DU161" s="158">
        <f>IF(ISERROR(VLOOKUP(R161,Accueil!$W$17:$W$22,1,0)),1,0)</f>
        <v>0</v>
      </c>
      <c r="DV161" s="158">
        <f>IF(ISERROR(VLOOKUP(S161,Accueil!$W$17:$W$22,1,0)),1,0)</f>
        <v>0</v>
      </c>
      <c r="DW161" s="158">
        <f>IF(ISERROR(VLOOKUP(T161,Accueil!$W$17:$W$22,1,0)),1,0)</f>
        <v>0</v>
      </c>
      <c r="DX161" s="158">
        <f>IF(ISERROR(VLOOKUP(U161,Accueil!$W$17:$W$22,1,0)),1,0)</f>
        <v>0</v>
      </c>
      <c r="DY161" s="158">
        <f>IF(ISERROR(VLOOKUP(V161,Accueil!$W$17:$W$22,1,0)),1,0)</f>
        <v>0</v>
      </c>
      <c r="DZ161" s="158">
        <f>IF(ISERROR(VLOOKUP(W161,Accueil!$W$17:$W$22,1,0)),1,0)</f>
        <v>0</v>
      </c>
      <c r="EA161" s="158">
        <f>IF(ISERROR(VLOOKUP(X161,Accueil!$W$17:$W$22,1,0)),1,0)</f>
        <v>0</v>
      </c>
      <c r="EB161" s="158">
        <f>IF(ISERROR(VLOOKUP(Y161,Accueil!$W$17:$W$22,1,0)),1,0)</f>
        <v>0</v>
      </c>
      <c r="EC161" s="158">
        <f>IF(ISERROR(VLOOKUP(Z161,Accueil!$W$17:$W$22,1,0)),1,0)</f>
        <v>0</v>
      </c>
      <c r="ED161" s="158">
        <f>IF(ISERROR(VLOOKUP(AA161,Accueil!$W$17:$W$22,1,0)),1,0)</f>
        <v>0</v>
      </c>
      <c r="EE161" s="158">
        <f>IF(ISERROR(VLOOKUP(AB161,Accueil!$W$17:$W$22,1,0)),1,0)</f>
        <v>0</v>
      </c>
      <c r="EF161" s="158">
        <f>IF(ISERROR(VLOOKUP(AC161,Accueil!$W$17:$W$22,1,0)),1,0)</f>
        <v>0</v>
      </c>
      <c r="EG161" s="158">
        <f>IF(ISERROR(VLOOKUP(AD161,Accueil!$W$17:$W$22,1,0)),1,0)</f>
        <v>0</v>
      </c>
      <c r="EH161" s="158">
        <f>IF(ISERROR(VLOOKUP(AE161,Accueil!$W$17:$W$22,1,0)),1,0)</f>
        <v>0</v>
      </c>
      <c r="EI161" s="158">
        <f>IF(ISERROR(VLOOKUP(AF161,Accueil!$W$17:$W$22,1,0)),1,0)</f>
        <v>0</v>
      </c>
      <c r="EJ161" s="158">
        <f>IF(ISERROR(VLOOKUP(AG161,Accueil!$W$17:$W$22,1,0)),1,0)</f>
        <v>0</v>
      </c>
      <c r="EK161" s="158">
        <f>IF(ISERROR(VLOOKUP(AH161,Accueil!$W$17:$W$22,1,0)),1,0)</f>
        <v>0</v>
      </c>
      <c r="EL161" s="158">
        <f>IF(ISERROR(VLOOKUP(AI161,Accueil!$W$17:$W$22,1,0)),1,0)</f>
        <v>0</v>
      </c>
      <c r="EM161" s="158">
        <f>IF(ISERROR(VLOOKUP(AJ161,Accueil!$W$17:$W$22,1,0)),1,0)</f>
        <v>0</v>
      </c>
      <c r="EN161" s="158">
        <f>IF(ISERROR(VLOOKUP(AK161,Accueil!$W$17:$W$22,1,0)),1,0)</f>
        <v>0</v>
      </c>
      <c r="EO161" s="158">
        <f>IF(ISERROR(VLOOKUP(AL161,Accueil!$W$17:$W$22,1,0)),1,0)</f>
        <v>0</v>
      </c>
      <c r="EP161" s="158">
        <f>IF(ISERROR(VLOOKUP(AM161,Accueil!$W$17:$W$22,1,0)),1,0)</f>
        <v>0</v>
      </c>
      <c r="EQ161" s="158">
        <f>IF(ISERROR(VLOOKUP(AN161,Accueil!$W$17:$W$22,1,0)),1,0)</f>
        <v>0</v>
      </c>
      <c r="ER161" s="158">
        <f>IF(ISERROR(VLOOKUP(AO161,Accueil!$W$17:$W$22,1,0)),1,0)</f>
        <v>0</v>
      </c>
      <c r="ES161" s="158">
        <f>IF(ISERROR(VLOOKUP(AP161,Accueil!$W$17:$W$22,1,0)),1,0)</f>
        <v>0</v>
      </c>
      <c r="ET161" s="158">
        <f>IF(ISERROR(VLOOKUP(AQ161,Accueil!$W$17:$W$22,1,0)),1,0)</f>
        <v>0</v>
      </c>
      <c r="EU161" s="158">
        <f>IF(ISERROR(VLOOKUP(AR161,Accueil!$W$17:$W$22,1,0)),1,0)</f>
        <v>0</v>
      </c>
      <c r="EV161" s="158">
        <f>IF(ISERROR(VLOOKUP(AS161,Accueil!$W$17:$W$22,1,0)),1,0)</f>
        <v>0</v>
      </c>
      <c r="EW161" s="158">
        <f>IF(ISERROR(VLOOKUP(AT161,Accueil!$W$17:$W$22,1,0)),1,0)</f>
        <v>0</v>
      </c>
      <c r="EX161" s="158">
        <f>IF(ISERROR(VLOOKUP(AU161,Accueil!$W$17:$W$22,1,0)),1,0)</f>
        <v>0</v>
      </c>
      <c r="EY161" s="158">
        <f>IF(ISERROR(VLOOKUP(AV161,Accueil!$W$17:$W$22,1,0)),1,0)</f>
        <v>0</v>
      </c>
      <c r="EZ161" s="158">
        <f>IF(ISERROR(VLOOKUP(AW161,Accueil!$W$17:$W$22,1,0)),1,0)</f>
        <v>0</v>
      </c>
      <c r="FA161" s="158">
        <f>IF(ISERROR(VLOOKUP(AX161,Accueil!$W$17:$W$22,1,0)),1,0)</f>
        <v>0</v>
      </c>
      <c r="FB161" s="158">
        <f>IF(ISERROR(VLOOKUP(AY161,Accueil!$W$17:$W$22,1,0)),1,0)</f>
        <v>0</v>
      </c>
      <c r="FC161" s="158">
        <f>IF(ISERROR(VLOOKUP(AZ161,Accueil!$W$17:$W$22,1,0)),1,0)</f>
        <v>0</v>
      </c>
      <c r="FD161" s="158">
        <f>IF(ISERROR(VLOOKUP(BA161,Accueil!$W$17:$W$22,1,0)),1,0)</f>
        <v>0</v>
      </c>
      <c r="FE161" s="158">
        <f>IF(ISERROR(VLOOKUP(BB161,Accueil!$W$17:$W$22,1,0)),1,0)</f>
        <v>0</v>
      </c>
      <c r="FF161" s="158">
        <f>IF(ISERROR(VLOOKUP(BC161,Accueil!$W$17:$W$22,1,0)),1,0)</f>
        <v>0</v>
      </c>
      <c r="FG161" s="158">
        <f>IF(ISERROR(VLOOKUP(BD161,Accueil!$W$17:$W$22,1,0)),1,0)</f>
        <v>0</v>
      </c>
      <c r="FH161" s="158">
        <f>IF(ISERROR(VLOOKUP(BE161,Accueil!$W$17:$W$22,1,0)),1,0)</f>
        <v>0</v>
      </c>
      <c r="FI161" s="158">
        <f>IF(ISERROR(VLOOKUP(BF161,Accueil!$W$17:$W$22,1,0)),1,0)</f>
        <v>0</v>
      </c>
      <c r="FJ161" s="158">
        <f>IF(ISERROR(VLOOKUP(BG161,Accueil!$W$17:$W$22,1,0)),1,0)</f>
        <v>0</v>
      </c>
      <c r="FK161" s="158">
        <f>IF(ISERROR(VLOOKUP(BH161,Accueil!$W$17:$W$22,1,0)),1,0)</f>
        <v>0</v>
      </c>
      <c r="FL161" s="158">
        <f>IF(ISERROR(VLOOKUP(BI161,Accueil!$W$17:$W$22,1,0)),1,0)</f>
        <v>0</v>
      </c>
      <c r="FM161" s="158">
        <f>IF(ISERROR(VLOOKUP(BJ161,Accueil!$W$17:$W$22,1,0)),1,0)</f>
        <v>0</v>
      </c>
      <c r="FN161" s="158">
        <f>IF(ISERROR(VLOOKUP(BK161,Accueil!$W$17:$W$22,1,0)),1,0)</f>
        <v>0</v>
      </c>
      <c r="FO161" s="158">
        <f>IF(ISERROR(VLOOKUP(BL161,Accueil!$W$17:$W$22,1,0)),1,0)</f>
        <v>0</v>
      </c>
      <c r="FP161" s="158">
        <f>IF(ISERROR(VLOOKUP(BM161,Accueil!$W$17:$W$22,1,0)),1,0)</f>
        <v>0</v>
      </c>
      <c r="FQ161" s="158">
        <f>IF(ISERROR(VLOOKUP(BN161,Accueil!$W$17:$W$22,1,0)),1,0)</f>
        <v>0</v>
      </c>
      <c r="FR161" s="158">
        <f>IF(ISERROR(VLOOKUP(BO161,Accueil!$W$17:$W$22,1,0)),1,0)</f>
        <v>0</v>
      </c>
      <c r="FS161" s="158">
        <f>IF(ISERROR(VLOOKUP(BP161,Accueil!$W$17:$W$22,1,0)),1,0)</f>
        <v>0</v>
      </c>
      <c r="FT161" s="158">
        <f>IF(ISERROR(VLOOKUP(BQ161,Accueil!$W$17:$W$22,1,0)),1,0)</f>
        <v>0</v>
      </c>
      <c r="FU161" s="158">
        <f>IF(ISERROR(VLOOKUP(BR161,Accueil!$W$17:$W$22,1,0)),1,0)</f>
        <v>0</v>
      </c>
      <c r="FV161" s="158">
        <f>IF(ISERROR(VLOOKUP(BS161,Accueil!$W$17:$W$22,1,0)),1,0)</f>
        <v>0</v>
      </c>
      <c r="FW161" s="158">
        <f>IF(ISERROR(VLOOKUP(BT161,Accueil!$W$17:$W$22,1,0)),1,0)</f>
        <v>0</v>
      </c>
      <c r="FX161" s="158">
        <f>IF(ISERROR(VLOOKUP(BU161,Accueil!$W$17:$W$22,1,0)),1,0)</f>
        <v>0</v>
      </c>
      <c r="FY161" s="158">
        <f>IF(ISERROR(VLOOKUP(BV161,Accueil!$W$17:$W$22,1,0)),1,0)</f>
        <v>0</v>
      </c>
      <c r="FZ161" s="158">
        <f>IF(ISERROR(VLOOKUP(BW161,Accueil!$W$17:$W$22,1,0)),1,0)</f>
        <v>0</v>
      </c>
      <c r="GA161" s="158">
        <f>IF(ISERROR(VLOOKUP(BX161,Accueil!$W$17:$W$22,1,0)),1,0)</f>
        <v>0</v>
      </c>
      <c r="GB161" s="158">
        <f>IF(ISERROR(VLOOKUP(BY161,Accueil!$W$17:$W$22,1,0)),1,0)</f>
        <v>0</v>
      </c>
      <c r="GC161" s="158">
        <f>IF(ISERROR(VLOOKUP(BZ161,Accueil!$W$17:$W$22,1,0)),1,0)</f>
        <v>0</v>
      </c>
      <c r="GD161" s="158">
        <f>IF(ISERROR(VLOOKUP(CA161,Accueil!$W$17:$W$22,1,0)),1,0)</f>
        <v>0</v>
      </c>
      <c r="GE161" s="158">
        <f>IF(ISERROR(VLOOKUP(CB161,Accueil!$W$17:$W$22,1,0)),1,0)</f>
        <v>0</v>
      </c>
      <c r="GF161" s="158">
        <f>IF(ISERROR(VLOOKUP(CC161,Accueil!$W$17:$W$22,1,0)),1,0)</f>
        <v>0</v>
      </c>
      <c r="GG161" s="158">
        <f>IF(ISERROR(VLOOKUP(CD161,Accueil!$W$17:$W$22,1,0)),1,0)</f>
        <v>0</v>
      </c>
      <c r="GH161" s="158">
        <f>IF(ISERROR(VLOOKUP(CE161,Accueil!$W$17:$W$22,1,0)),1,0)</f>
        <v>0</v>
      </c>
      <c r="GI161" s="158">
        <f>IF(ISERROR(VLOOKUP(CF161,Accueil!$W$17:$W$22,1,0)),1,0)</f>
        <v>0</v>
      </c>
      <c r="GJ161" s="158">
        <f>IF(ISERROR(VLOOKUP(CG161,Accueil!$W$17:$W$22,1,0)),1,0)</f>
        <v>0</v>
      </c>
      <c r="GK161" s="158">
        <f>IF(ISERROR(VLOOKUP(CH161,Accueil!$W$17:$W$22,1,0)),1,0)</f>
        <v>0</v>
      </c>
      <c r="GL161" s="158">
        <f>IF(ISERROR(VLOOKUP(CI161,Accueil!$W$17:$W$22,1,0)),1,0)</f>
        <v>0</v>
      </c>
      <c r="GM161" s="158">
        <f>IF(ISERROR(VLOOKUP(CJ161,Accueil!$W$17:$W$22,1,0)),1,0)</f>
        <v>0</v>
      </c>
      <c r="GN161" s="158">
        <f>IF(ISERROR(VLOOKUP(CK161,Accueil!$W$17:$W$22,1,0)),1,0)</f>
        <v>0</v>
      </c>
      <c r="GO161" s="158">
        <f>IF(ISERROR(VLOOKUP(CL161,Accueil!$W$17:$W$22,1,0)),1,0)</f>
        <v>0</v>
      </c>
      <c r="GP161" s="158">
        <f>IF(ISERROR(VLOOKUP(CM161,Accueil!$W$17:$W$22,1,0)),1,0)</f>
        <v>0</v>
      </c>
      <c r="GQ161" s="158">
        <f>IF(ISERROR(VLOOKUP(CN161,Accueil!$W$17:$W$22,1,0)),1,0)</f>
        <v>0</v>
      </c>
      <c r="GR161" s="158">
        <f>IF(ISERROR(VLOOKUP(CO161,Accueil!$W$17:$W$22,1,0)),1,0)</f>
        <v>0</v>
      </c>
      <c r="GS161" s="158">
        <f>IF(ISERROR(VLOOKUP(CP161,Accueil!$W$17:$W$22,1,0)),1,0)</f>
        <v>0</v>
      </c>
      <c r="GT161" s="158">
        <f>IF(ISERROR(VLOOKUP(CQ161,Accueil!$W$17:$W$22,1,0)),1,0)</f>
        <v>0</v>
      </c>
      <c r="GU161" s="158">
        <f>IF(ISERROR(VLOOKUP(CR161,Accueil!$W$17:$W$22,1,0)),1,0)</f>
        <v>0</v>
      </c>
      <c r="GV161" s="158">
        <f>IF(ISERROR(VLOOKUP(CS161,Accueil!$W$17:$W$22,1,0)),1,0)</f>
        <v>0</v>
      </c>
      <c r="GW161" s="158">
        <f>IF(ISERROR(VLOOKUP(CT161,Accueil!$W$17:$W$22,1,0)),1,0)</f>
        <v>0</v>
      </c>
      <c r="GX161" s="158">
        <f>IF(ISERROR(VLOOKUP(CU161,Accueil!$W$17:$W$22,1,0)),1,0)</f>
        <v>0</v>
      </c>
      <c r="GY161" s="158">
        <f>IF(ISERROR(VLOOKUP(CV161,Accueil!$W$17:$W$22,1,0)),1,0)</f>
        <v>0</v>
      </c>
      <c r="GZ161" s="158">
        <f>IF(ISERROR(VLOOKUP(CW161,Accueil!$W$17:$W$22,1,0)),1,0)</f>
        <v>0</v>
      </c>
      <c r="HA161" s="158">
        <f>IF(ISERROR(VLOOKUP(CX161,Accueil!$W$17:$W$22,1,0)),1,0)</f>
        <v>0</v>
      </c>
      <c r="HB161" s="158">
        <f>IF(ISERROR(VLOOKUP(CY161,Accueil!$W$17:$W$22,1,0)),1,0)</f>
        <v>0</v>
      </c>
      <c r="HC161" s="158">
        <f>IF(ISERROR(VLOOKUP(CZ161,Accueil!$W$17:$W$22,1,0)),1,0)</f>
        <v>0</v>
      </c>
      <c r="HD161" s="158">
        <f>IF(ISERROR(VLOOKUP(DA161,Accueil!$W$17:$W$22,1,0)),1,0)</f>
        <v>0</v>
      </c>
    </row>
    <row r="162" spans="1:212" ht="12.75" customHeight="1">
      <c r="A162" s="360"/>
      <c r="B162" s="12">
        <v>154</v>
      </c>
      <c r="C162" s="26" t="str">
        <f>IF(Accueil!E166="","",Accueil!E166)</f>
        <v/>
      </c>
      <c r="D162" s="27" t="str">
        <f>IF(Accueil!F166="","",Accueil!F166)</f>
        <v/>
      </c>
      <c r="E162" s="83" t="str">
        <f t="shared" si="10"/>
        <v/>
      </c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12">
        <v>154</v>
      </c>
      <c r="DC162" s="11" t="str">
        <f>IF(D162="","",COUNTIF(F162:DA162,Accueil!$AB$28)&amp;" / "&amp;COUNTIF($F$8:$DA$8,"&gt;0")-(COUNTIF(F162:DA162,Accueil!$AG$26)))</f>
        <v/>
      </c>
      <c r="DD162" s="110" t="str">
        <f>IF(D162="","",COUNTIF(F162:DA162,Accueil!$AB$26))</f>
        <v/>
      </c>
      <c r="DE162" s="110" t="str">
        <f>IF(D162="","",IF(COUNTIF($F$8:$DA$8,"&gt;=0")-(COUNTIF(G162:DB162,Accueil!$AG$26))&lt;0,0,COUNTIF($F$8:$DA$8,"&gt;=0")-(COUNTIF(G162:DB162,Accueil!$AG$26))))</f>
        <v/>
      </c>
      <c r="DF162" s="11" t="str">
        <f t="shared" si="11"/>
        <v/>
      </c>
      <c r="DG162" s="29" t="str">
        <f t="shared" si="12"/>
        <v/>
      </c>
      <c r="DH162" s="158">
        <f t="shared" si="13"/>
        <v>0</v>
      </c>
      <c r="DI162" s="158">
        <f>IF(ISERROR(VLOOKUP(F162,Accueil!$W$17:$W$22,1,0)),1,0)</f>
        <v>0</v>
      </c>
      <c r="DJ162" s="158">
        <f>IF(ISERROR(VLOOKUP(G162,Accueil!$W$17:$W$22,1,0)),1,0)</f>
        <v>0</v>
      </c>
      <c r="DK162" s="158">
        <f>IF(ISERROR(VLOOKUP(H162,Accueil!$W$17:$W$22,1,0)),1,0)</f>
        <v>0</v>
      </c>
      <c r="DL162" s="158">
        <f>IF(ISERROR(VLOOKUP(I162,Accueil!$W$17:$W$22,1,0)),1,0)</f>
        <v>0</v>
      </c>
      <c r="DM162" s="158">
        <f>IF(ISERROR(VLOOKUP(J162,Accueil!$W$17:$W$22,1,0)),1,0)</f>
        <v>0</v>
      </c>
      <c r="DN162" s="158">
        <f>IF(ISERROR(VLOOKUP(K162,Accueil!$W$17:$W$22,1,0)),1,0)</f>
        <v>0</v>
      </c>
      <c r="DO162" s="158">
        <f>IF(ISERROR(VLOOKUP(L162,Accueil!$W$17:$W$22,1,0)),1,0)</f>
        <v>0</v>
      </c>
      <c r="DP162" s="158">
        <f>IF(ISERROR(VLOOKUP(M162,Accueil!$W$17:$W$22,1,0)),1,0)</f>
        <v>0</v>
      </c>
      <c r="DQ162" s="158">
        <f>IF(ISERROR(VLOOKUP(N162,Accueil!$W$17:$W$22,1,0)),1,0)</f>
        <v>0</v>
      </c>
      <c r="DR162" s="158">
        <f>IF(ISERROR(VLOOKUP(O162,Accueil!$W$17:$W$22,1,0)),1,0)</f>
        <v>0</v>
      </c>
      <c r="DS162" s="158">
        <f>IF(ISERROR(VLOOKUP(P162,Accueil!$W$17:$W$22,1,0)),1,0)</f>
        <v>0</v>
      </c>
      <c r="DT162" s="158">
        <f>IF(ISERROR(VLOOKUP(Q162,Accueil!$W$17:$W$22,1,0)),1,0)</f>
        <v>0</v>
      </c>
      <c r="DU162" s="158">
        <f>IF(ISERROR(VLOOKUP(R162,Accueil!$W$17:$W$22,1,0)),1,0)</f>
        <v>0</v>
      </c>
      <c r="DV162" s="158">
        <f>IF(ISERROR(VLOOKUP(S162,Accueil!$W$17:$W$22,1,0)),1,0)</f>
        <v>0</v>
      </c>
      <c r="DW162" s="158">
        <f>IF(ISERROR(VLOOKUP(T162,Accueil!$W$17:$W$22,1,0)),1,0)</f>
        <v>0</v>
      </c>
      <c r="DX162" s="158">
        <f>IF(ISERROR(VLOOKUP(U162,Accueil!$W$17:$W$22,1,0)),1,0)</f>
        <v>0</v>
      </c>
      <c r="DY162" s="158">
        <f>IF(ISERROR(VLOOKUP(V162,Accueil!$W$17:$W$22,1,0)),1,0)</f>
        <v>0</v>
      </c>
      <c r="DZ162" s="158">
        <f>IF(ISERROR(VLOOKUP(W162,Accueil!$W$17:$W$22,1,0)),1,0)</f>
        <v>0</v>
      </c>
      <c r="EA162" s="158">
        <f>IF(ISERROR(VLOOKUP(X162,Accueil!$W$17:$W$22,1,0)),1,0)</f>
        <v>0</v>
      </c>
      <c r="EB162" s="158">
        <f>IF(ISERROR(VLOOKUP(Y162,Accueil!$W$17:$W$22,1,0)),1,0)</f>
        <v>0</v>
      </c>
      <c r="EC162" s="158">
        <f>IF(ISERROR(VLOOKUP(Z162,Accueil!$W$17:$W$22,1,0)),1,0)</f>
        <v>0</v>
      </c>
      <c r="ED162" s="158">
        <f>IF(ISERROR(VLOOKUP(AA162,Accueil!$W$17:$W$22,1,0)),1,0)</f>
        <v>0</v>
      </c>
      <c r="EE162" s="158">
        <f>IF(ISERROR(VLOOKUP(AB162,Accueil!$W$17:$W$22,1,0)),1,0)</f>
        <v>0</v>
      </c>
      <c r="EF162" s="158">
        <f>IF(ISERROR(VLOOKUP(AC162,Accueil!$W$17:$W$22,1,0)),1,0)</f>
        <v>0</v>
      </c>
      <c r="EG162" s="158">
        <f>IF(ISERROR(VLOOKUP(AD162,Accueil!$W$17:$W$22,1,0)),1,0)</f>
        <v>0</v>
      </c>
      <c r="EH162" s="158">
        <f>IF(ISERROR(VLOOKUP(AE162,Accueil!$W$17:$W$22,1,0)),1,0)</f>
        <v>0</v>
      </c>
      <c r="EI162" s="158">
        <f>IF(ISERROR(VLOOKUP(AF162,Accueil!$W$17:$W$22,1,0)),1,0)</f>
        <v>0</v>
      </c>
      <c r="EJ162" s="158">
        <f>IF(ISERROR(VLOOKUP(AG162,Accueil!$W$17:$W$22,1,0)),1,0)</f>
        <v>0</v>
      </c>
      <c r="EK162" s="158">
        <f>IF(ISERROR(VLOOKUP(AH162,Accueil!$W$17:$W$22,1,0)),1,0)</f>
        <v>0</v>
      </c>
      <c r="EL162" s="158">
        <f>IF(ISERROR(VLOOKUP(AI162,Accueil!$W$17:$W$22,1,0)),1,0)</f>
        <v>0</v>
      </c>
      <c r="EM162" s="158">
        <f>IF(ISERROR(VLOOKUP(AJ162,Accueil!$W$17:$W$22,1,0)),1,0)</f>
        <v>0</v>
      </c>
      <c r="EN162" s="158">
        <f>IF(ISERROR(VLOOKUP(AK162,Accueil!$W$17:$W$22,1,0)),1,0)</f>
        <v>0</v>
      </c>
      <c r="EO162" s="158">
        <f>IF(ISERROR(VLOOKUP(AL162,Accueil!$W$17:$W$22,1,0)),1,0)</f>
        <v>0</v>
      </c>
      <c r="EP162" s="158">
        <f>IF(ISERROR(VLOOKUP(AM162,Accueil!$W$17:$W$22,1,0)),1,0)</f>
        <v>0</v>
      </c>
      <c r="EQ162" s="158">
        <f>IF(ISERROR(VLOOKUP(AN162,Accueil!$W$17:$W$22,1,0)),1,0)</f>
        <v>0</v>
      </c>
      <c r="ER162" s="158">
        <f>IF(ISERROR(VLOOKUP(AO162,Accueil!$W$17:$W$22,1,0)),1,0)</f>
        <v>0</v>
      </c>
      <c r="ES162" s="158">
        <f>IF(ISERROR(VLOOKUP(AP162,Accueil!$W$17:$W$22,1,0)),1,0)</f>
        <v>0</v>
      </c>
      <c r="ET162" s="158">
        <f>IF(ISERROR(VLOOKUP(AQ162,Accueil!$W$17:$W$22,1,0)),1,0)</f>
        <v>0</v>
      </c>
      <c r="EU162" s="158">
        <f>IF(ISERROR(VLOOKUP(AR162,Accueil!$W$17:$W$22,1,0)),1,0)</f>
        <v>0</v>
      </c>
      <c r="EV162" s="158">
        <f>IF(ISERROR(VLOOKUP(AS162,Accueil!$W$17:$W$22,1,0)),1,0)</f>
        <v>0</v>
      </c>
      <c r="EW162" s="158">
        <f>IF(ISERROR(VLOOKUP(AT162,Accueil!$W$17:$W$22,1,0)),1,0)</f>
        <v>0</v>
      </c>
      <c r="EX162" s="158">
        <f>IF(ISERROR(VLOOKUP(AU162,Accueil!$W$17:$W$22,1,0)),1,0)</f>
        <v>0</v>
      </c>
      <c r="EY162" s="158">
        <f>IF(ISERROR(VLOOKUP(AV162,Accueil!$W$17:$W$22,1,0)),1,0)</f>
        <v>0</v>
      </c>
      <c r="EZ162" s="158">
        <f>IF(ISERROR(VLOOKUP(AW162,Accueil!$W$17:$W$22,1,0)),1,0)</f>
        <v>0</v>
      </c>
      <c r="FA162" s="158">
        <f>IF(ISERROR(VLOOKUP(AX162,Accueil!$W$17:$W$22,1,0)),1,0)</f>
        <v>0</v>
      </c>
      <c r="FB162" s="158">
        <f>IF(ISERROR(VLOOKUP(AY162,Accueil!$W$17:$W$22,1,0)),1,0)</f>
        <v>0</v>
      </c>
      <c r="FC162" s="158">
        <f>IF(ISERROR(VLOOKUP(AZ162,Accueil!$W$17:$W$22,1,0)),1,0)</f>
        <v>0</v>
      </c>
      <c r="FD162" s="158">
        <f>IF(ISERROR(VLOOKUP(BA162,Accueil!$W$17:$W$22,1,0)),1,0)</f>
        <v>0</v>
      </c>
      <c r="FE162" s="158">
        <f>IF(ISERROR(VLOOKUP(BB162,Accueil!$W$17:$W$22,1,0)),1,0)</f>
        <v>0</v>
      </c>
      <c r="FF162" s="158">
        <f>IF(ISERROR(VLOOKUP(BC162,Accueil!$W$17:$W$22,1,0)),1,0)</f>
        <v>0</v>
      </c>
      <c r="FG162" s="158">
        <f>IF(ISERROR(VLOOKUP(BD162,Accueil!$W$17:$W$22,1,0)),1,0)</f>
        <v>0</v>
      </c>
      <c r="FH162" s="158">
        <f>IF(ISERROR(VLOOKUP(BE162,Accueil!$W$17:$W$22,1,0)),1,0)</f>
        <v>0</v>
      </c>
      <c r="FI162" s="158">
        <f>IF(ISERROR(VLOOKUP(BF162,Accueil!$W$17:$W$22,1,0)),1,0)</f>
        <v>0</v>
      </c>
      <c r="FJ162" s="158">
        <f>IF(ISERROR(VLOOKUP(BG162,Accueil!$W$17:$W$22,1,0)),1,0)</f>
        <v>0</v>
      </c>
      <c r="FK162" s="158">
        <f>IF(ISERROR(VLOOKUP(BH162,Accueil!$W$17:$W$22,1,0)),1,0)</f>
        <v>0</v>
      </c>
      <c r="FL162" s="158">
        <f>IF(ISERROR(VLOOKUP(BI162,Accueil!$W$17:$W$22,1,0)),1,0)</f>
        <v>0</v>
      </c>
      <c r="FM162" s="158">
        <f>IF(ISERROR(VLOOKUP(BJ162,Accueil!$W$17:$W$22,1,0)),1,0)</f>
        <v>0</v>
      </c>
      <c r="FN162" s="158">
        <f>IF(ISERROR(VLOOKUP(BK162,Accueil!$W$17:$W$22,1,0)),1,0)</f>
        <v>0</v>
      </c>
      <c r="FO162" s="158">
        <f>IF(ISERROR(VLOOKUP(BL162,Accueil!$W$17:$W$22,1,0)),1,0)</f>
        <v>0</v>
      </c>
      <c r="FP162" s="158">
        <f>IF(ISERROR(VLOOKUP(BM162,Accueil!$W$17:$W$22,1,0)),1,0)</f>
        <v>0</v>
      </c>
      <c r="FQ162" s="158">
        <f>IF(ISERROR(VLOOKUP(BN162,Accueil!$W$17:$W$22,1,0)),1,0)</f>
        <v>0</v>
      </c>
      <c r="FR162" s="158">
        <f>IF(ISERROR(VLOOKUP(BO162,Accueil!$W$17:$W$22,1,0)),1,0)</f>
        <v>0</v>
      </c>
      <c r="FS162" s="158">
        <f>IF(ISERROR(VLOOKUP(BP162,Accueil!$W$17:$W$22,1,0)),1,0)</f>
        <v>0</v>
      </c>
      <c r="FT162" s="158">
        <f>IF(ISERROR(VLOOKUP(BQ162,Accueil!$W$17:$W$22,1,0)),1,0)</f>
        <v>0</v>
      </c>
      <c r="FU162" s="158">
        <f>IF(ISERROR(VLOOKUP(BR162,Accueil!$W$17:$W$22,1,0)),1,0)</f>
        <v>0</v>
      </c>
      <c r="FV162" s="158">
        <f>IF(ISERROR(VLOOKUP(BS162,Accueil!$W$17:$W$22,1,0)),1,0)</f>
        <v>0</v>
      </c>
      <c r="FW162" s="158">
        <f>IF(ISERROR(VLOOKUP(BT162,Accueil!$W$17:$W$22,1,0)),1,0)</f>
        <v>0</v>
      </c>
      <c r="FX162" s="158">
        <f>IF(ISERROR(VLOOKUP(BU162,Accueil!$W$17:$W$22,1,0)),1,0)</f>
        <v>0</v>
      </c>
      <c r="FY162" s="158">
        <f>IF(ISERROR(VLOOKUP(BV162,Accueil!$W$17:$W$22,1,0)),1,0)</f>
        <v>0</v>
      </c>
      <c r="FZ162" s="158">
        <f>IF(ISERROR(VLOOKUP(BW162,Accueil!$W$17:$W$22,1,0)),1,0)</f>
        <v>0</v>
      </c>
      <c r="GA162" s="158">
        <f>IF(ISERROR(VLOOKUP(BX162,Accueil!$W$17:$W$22,1,0)),1,0)</f>
        <v>0</v>
      </c>
      <c r="GB162" s="158">
        <f>IF(ISERROR(VLOOKUP(BY162,Accueil!$W$17:$W$22,1,0)),1,0)</f>
        <v>0</v>
      </c>
      <c r="GC162" s="158">
        <f>IF(ISERROR(VLOOKUP(BZ162,Accueil!$W$17:$W$22,1,0)),1,0)</f>
        <v>0</v>
      </c>
      <c r="GD162" s="158">
        <f>IF(ISERROR(VLOOKUP(CA162,Accueil!$W$17:$W$22,1,0)),1,0)</f>
        <v>0</v>
      </c>
      <c r="GE162" s="158">
        <f>IF(ISERROR(VLOOKUP(CB162,Accueil!$W$17:$W$22,1,0)),1,0)</f>
        <v>0</v>
      </c>
      <c r="GF162" s="158">
        <f>IF(ISERROR(VLOOKUP(CC162,Accueil!$W$17:$W$22,1,0)),1,0)</f>
        <v>0</v>
      </c>
      <c r="GG162" s="158">
        <f>IF(ISERROR(VLOOKUP(CD162,Accueil!$W$17:$W$22,1,0)),1,0)</f>
        <v>0</v>
      </c>
      <c r="GH162" s="158">
        <f>IF(ISERROR(VLOOKUP(CE162,Accueil!$W$17:$W$22,1,0)),1,0)</f>
        <v>0</v>
      </c>
      <c r="GI162" s="158">
        <f>IF(ISERROR(VLOOKUP(CF162,Accueil!$W$17:$W$22,1,0)),1,0)</f>
        <v>0</v>
      </c>
      <c r="GJ162" s="158">
        <f>IF(ISERROR(VLOOKUP(CG162,Accueil!$W$17:$W$22,1,0)),1,0)</f>
        <v>0</v>
      </c>
      <c r="GK162" s="158">
        <f>IF(ISERROR(VLOOKUP(CH162,Accueil!$W$17:$W$22,1,0)),1,0)</f>
        <v>0</v>
      </c>
      <c r="GL162" s="158">
        <f>IF(ISERROR(VLOOKUP(CI162,Accueil!$W$17:$W$22,1,0)),1,0)</f>
        <v>0</v>
      </c>
      <c r="GM162" s="158">
        <f>IF(ISERROR(VLOOKUP(CJ162,Accueil!$W$17:$W$22,1,0)),1,0)</f>
        <v>0</v>
      </c>
      <c r="GN162" s="158">
        <f>IF(ISERROR(VLOOKUP(CK162,Accueil!$W$17:$W$22,1,0)),1,0)</f>
        <v>0</v>
      </c>
      <c r="GO162" s="158">
        <f>IF(ISERROR(VLOOKUP(CL162,Accueil!$W$17:$W$22,1,0)),1,0)</f>
        <v>0</v>
      </c>
      <c r="GP162" s="158">
        <f>IF(ISERROR(VLOOKUP(CM162,Accueil!$W$17:$W$22,1,0)),1,0)</f>
        <v>0</v>
      </c>
      <c r="GQ162" s="158">
        <f>IF(ISERROR(VLOOKUP(CN162,Accueil!$W$17:$W$22,1,0)),1,0)</f>
        <v>0</v>
      </c>
      <c r="GR162" s="158">
        <f>IF(ISERROR(VLOOKUP(CO162,Accueil!$W$17:$W$22,1,0)),1,0)</f>
        <v>0</v>
      </c>
      <c r="GS162" s="158">
        <f>IF(ISERROR(VLOOKUP(CP162,Accueil!$W$17:$W$22,1,0)),1,0)</f>
        <v>0</v>
      </c>
      <c r="GT162" s="158">
        <f>IF(ISERROR(VLOOKUP(CQ162,Accueil!$W$17:$W$22,1,0)),1,0)</f>
        <v>0</v>
      </c>
      <c r="GU162" s="158">
        <f>IF(ISERROR(VLOOKUP(CR162,Accueil!$W$17:$W$22,1,0)),1,0)</f>
        <v>0</v>
      </c>
      <c r="GV162" s="158">
        <f>IF(ISERROR(VLOOKUP(CS162,Accueil!$W$17:$W$22,1,0)),1,0)</f>
        <v>0</v>
      </c>
      <c r="GW162" s="158">
        <f>IF(ISERROR(VLOOKUP(CT162,Accueil!$W$17:$W$22,1,0)),1,0)</f>
        <v>0</v>
      </c>
      <c r="GX162" s="158">
        <f>IF(ISERROR(VLOOKUP(CU162,Accueil!$W$17:$W$22,1,0)),1,0)</f>
        <v>0</v>
      </c>
      <c r="GY162" s="158">
        <f>IF(ISERROR(VLOOKUP(CV162,Accueil!$W$17:$W$22,1,0)),1,0)</f>
        <v>0</v>
      </c>
      <c r="GZ162" s="158">
        <f>IF(ISERROR(VLOOKUP(CW162,Accueil!$W$17:$W$22,1,0)),1,0)</f>
        <v>0</v>
      </c>
      <c r="HA162" s="158">
        <f>IF(ISERROR(VLOOKUP(CX162,Accueil!$W$17:$W$22,1,0)),1,0)</f>
        <v>0</v>
      </c>
      <c r="HB162" s="158">
        <f>IF(ISERROR(VLOOKUP(CY162,Accueil!$W$17:$W$22,1,0)),1,0)</f>
        <v>0</v>
      </c>
      <c r="HC162" s="158">
        <f>IF(ISERROR(VLOOKUP(CZ162,Accueil!$W$17:$W$22,1,0)),1,0)</f>
        <v>0</v>
      </c>
      <c r="HD162" s="158">
        <f>IF(ISERROR(VLOOKUP(DA162,Accueil!$W$17:$W$22,1,0)),1,0)</f>
        <v>0</v>
      </c>
    </row>
    <row r="163" spans="1:212" ht="12.75" customHeight="1">
      <c r="A163" s="360"/>
      <c r="B163" s="12">
        <v>155</v>
      </c>
      <c r="C163" s="26" t="str">
        <f>IF(Accueil!E167="","",Accueil!E167)</f>
        <v/>
      </c>
      <c r="D163" s="27" t="str">
        <f>IF(Accueil!F167="","",Accueil!F167)</f>
        <v/>
      </c>
      <c r="E163" s="83" t="str">
        <f t="shared" si="10"/>
        <v/>
      </c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  <c r="AA163" s="244"/>
      <c r="AB163" s="244"/>
      <c r="AC163" s="244"/>
      <c r="AD163" s="244"/>
      <c r="AE163" s="244"/>
      <c r="AF163" s="244"/>
      <c r="AG163" s="244"/>
      <c r="AH163" s="244"/>
      <c r="AI163" s="244"/>
      <c r="AJ163" s="244"/>
      <c r="AK163" s="244"/>
      <c r="AL163" s="244"/>
      <c r="AM163" s="244"/>
      <c r="AN163" s="244"/>
      <c r="AO163" s="244"/>
      <c r="AP163" s="244"/>
      <c r="AQ163" s="244"/>
      <c r="AR163" s="244"/>
      <c r="AS163" s="244"/>
      <c r="AT163" s="244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12">
        <v>155</v>
      </c>
      <c r="DC163" s="11" t="str">
        <f>IF(D163="","",COUNTIF(F163:DA163,Accueil!$AB$28)&amp;" / "&amp;COUNTIF($F$8:$DA$8,"&gt;0")-(COUNTIF(F163:DA163,Accueil!$AG$26)))</f>
        <v/>
      </c>
      <c r="DD163" s="110" t="str">
        <f>IF(D163="","",COUNTIF(F163:DA163,Accueil!$AB$26))</f>
        <v/>
      </c>
      <c r="DE163" s="110" t="str">
        <f>IF(D163="","",IF(COUNTIF($F$8:$DA$8,"&gt;=0")-(COUNTIF(G163:DB163,Accueil!$AG$26))&lt;0,0,COUNTIF($F$8:$DA$8,"&gt;=0")-(COUNTIF(G163:DB163,Accueil!$AG$26))))</f>
        <v/>
      </c>
      <c r="DF163" s="11" t="str">
        <f t="shared" si="11"/>
        <v/>
      </c>
      <c r="DG163" s="29" t="str">
        <f t="shared" si="12"/>
        <v/>
      </c>
      <c r="DH163" s="158">
        <f t="shared" si="13"/>
        <v>0</v>
      </c>
      <c r="DI163" s="158">
        <f>IF(ISERROR(VLOOKUP(F163,Accueil!$W$17:$W$22,1,0)),1,0)</f>
        <v>0</v>
      </c>
      <c r="DJ163" s="158">
        <f>IF(ISERROR(VLOOKUP(G163,Accueil!$W$17:$W$22,1,0)),1,0)</f>
        <v>0</v>
      </c>
      <c r="DK163" s="158">
        <f>IF(ISERROR(VLOOKUP(H163,Accueil!$W$17:$W$22,1,0)),1,0)</f>
        <v>0</v>
      </c>
      <c r="DL163" s="158">
        <f>IF(ISERROR(VLOOKUP(I163,Accueil!$W$17:$W$22,1,0)),1,0)</f>
        <v>0</v>
      </c>
      <c r="DM163" s="158">
        <f>IF(ISERROR(VLOOKUP(J163,Accueil!$W$17:$W$22,1,0)),1,0)</f>
        <v>0</v>
      </c>
      <c r="DN163" s="158">
        <f>IF(ISERROR(VLOOKUP(K163,Accueil!$W$17:$W$22,1,0)),1,0)</f>
        <v>0</v>
      </c>
      <c r="DO163" s="158">
        <f>IF(ISERROR(VLOOKUP(L163,Accueil!$W$17:$W$22,1,0)),1,0)</f>
        <v>0</v>
      </c>
      <c r="DP163" s="158">
        <f>IF(ISERROR(VLOOKUP(M163,Accueil!$W$17:$W$22,1,0)),1,0)</f>
        <v>0</v>
      </c>
      <c r="DQ163" s="158">
        <f>IF(ISERROR(VLOOKUP(N163,Accueil!$W$17:$W$22,1,0)),1,0)</f>
        <v>0</v>
      </c>
      <c r="DR163" s="158">
        <f>IF(ISERROR(VLOOKUP(O163,Accueil!$W$17:$W$22,1,0)),1,0)</f>
        <v>0</v>
      </c>
      <c r="DS163" s="158">
        <f>IF(ISERROR(VLOOKUP(P163,Accueil!$W$17:$W$22,1,0)),1,0)</f>
        <v>0</v>
      </c>
      <c r="DT163" s="158">
        <f>IF(ISERROR(VLOOKUP(Q163,Accueil!$W$17:$W$22,1,0)),1,0)</f>
        <v>0</v>
      </c>
      <c r="DU163" s="158">
        <f>IF(ISERROR(VLOOKUP(R163,Accueil!$W$17:$W$22,1,0)),1,0)</f>
        <v>0</v>
      </c>
      <c r="DV163" s="158">
        <f>IF(ISERROR(VLOOKUP(S163,Accueil!$W$17:$W$22,1,0)),1,0)</f>
        <v>0</v>
      </c>
      <c r="DW163" s="158">
        <f>IF(ISERROR(VLOOKUP(T163,Accueil!$W$17:$W$22,1,0)),1,0)</f>
        <v>0</v>
      </c>
      <c r="DX163" s="158">
        <f>IF(ISERROR(VLOOKUP(U163,Accueil!$W$17:$W$22,1,0)),1,0)</f>
        <v>0</v>
      </c>
      <c r="DY163" s="158">
        <f>IF(ISERROR(VLOOKUP(V163,Accueil!$W$17:$W$22,1,0)),1,0)</f>
        <v>0</v>
      </c>
      <c r="DZ163" s="158">
        <f>IF(ISERROR(VLOOKUP(W163,Accueil!$W$17:$W$22,1,0)),1,0)</f>
        <v>0</v>
      </c>
      <c r="EA163" s="158">
        <f>IF(ISERROR(VLOOKUP(X163,Accueil!$W$17:$W$22,1,0)),1,0)</f>
        <v>0</v>
      </c>
      <c r="EB163" s="158">
        <f>IF(ISERROR(VLOOKUP(Y163,Accueil!$W$17:$W$22,1,0)),1,0)</f>
        <v>0</v>
      </c>
      <c r="EC163" s="158">
        <f>IF(ISERROR(VLOOKUP(Z163,Accueil!$W$17:$W$22,1,0)),1,0)</f>
        <v>0</v>
      </c>
      <c r="ED163" s="158">
        <f>IF(ISERROR(VLOOKUP(AA163,Accueil!$W$17:$W$22,1,0)),1,0)</f>
        <v>0</v>
      </c>
      <c r="EE163" s="158">
        <f>IF(ISERROR(VLOOKUP(AB163,Accueil!$W$17:$W$22,1,0)),1,0)</f>
        <v>0</v>
      </c>
      <c r="EF163" s="158">
        <f>IF(ISERROR(VLOOKUP(AC163,Accueil!$W$17:$W$22,1,0)),1,0)</f>
        <v>0</v>
      </c>
      <c r="EG163" s="158">
        <f>IF(ISERROR(VLOOKUP(AD163,Accueil!$W$17:$W$22,1,0)),1,0)</f>
        <v>0</v>
      </c>
      <c r="EH163" s="158">
        <f>IF(ISERROR(VLOOKUP(AE163,Accueil!$W$17:$W$22,1,0)),1,0)</f>
        <v>0</v>
      </c>
      <c r="EI163" s="158">
        <f>IF(ISERROR(VLOOKUP(AF163,Accueil!$W$17:$W$22,1,0)),1,0)</f>
        <v>0</v>
      </c>
      <c r="EJ163" s="158">
        <f>IF(ISERROR(VLOOKUP(AG163,Accueil!$W$17:$W$22,1,0)),1,0)</f>
        <v>0</v>
      </c>
      <c r="EK163" s="158">
        <f>IF(ISERROR(VLOOKUP(AH163,Accueil!$W$17:$W$22,1,0)),1,0)</f>
        <v>0</v>
      </c>
      <c r="EL163" s="158">
        <f>IF(ISERROR(VLOOKUP(AI163,Accueil!$W$17:$W$22,1,0)),1,0)</f>
        <v>0</v>
      </c>
      <c r="EM163" s="158">
        <f>IF(ISERROR(VLOOKUP(AJ163,Accueil!$W$17:$W$22,1,0)),1,0)</f>
        <v>0</v>
      </c>
      <c r="EN163" s="158">
        <f>IF(ISERROR(VLOOKUP(AK163,Accueil!$W$17:$W$22,1,0)),1,0)</f>
        <v>0</v>
      </c>
      <c r="EO163" s="158">
        <f>IF(ISERROR(VLOOKUP(AL163,Accueil!$W$17:$W$22,1,0)),1,0)</f>
        <v>0</v>
      </c>
      <c r="EP163" s="158">
        <f>IF(ISERROR(VLOOKUP(AM163,Accueil!$W$17:$W$22,1,0)),1,0)</f>
        <v>0</v>
      </c>
      <c r="EQ163" s="158">
        <f>IF(ISERROR(VLOOKUP(AN163,Accueil!$W$17:$W$22,1,0)),1,0)</f>
        <v>0</v>
      </c>
      <c r="ER163" s="158">
        <f>IF(ISERROR(VLOOKUP(AO163,Accueil!$W$17:$W$22,1,0)),1,0)</f>
        <v>0</v>
      </c>
      <c r="ES163" s="158">
        <f>IF(ISERROR(VLOOKUP(AP163,Accueil!$W$17:$W$22,1,0)),1,0)</f>
        <v>0</v>
      </c>
      <c r="ET163" s="158">
        <f>IF(ISERROR(VLOOKUP(AQ163,Accueil!$W$17:$W$22,1,0)),1,0)</f>
        <v>0</v>
      </c>
      <c r="EU163" s="158">
        <f>IF(ISERROR(VLOOKUP(AR163,Accueil!$W$17:$W$22,1,0)),1,0)</f>
        <v>0</v>
      </c>
      <c r="EV163" s="158">
        <f>IF(ISERROR(VLOOKUP(AS163,Accueil!$W$17:$W$22,1,0)),1,0)</f>
        <v>0</v>
      </c>
      <c r="EW163" s="158">
        <f>IF(ISERROR(VLOOKUP(AT163,Accueil!$W$17:$W$22,1,0)),1,0)</f>
        <v>0</v>
      </c>
      <c r="EX163" s="158">
        <f>IF(ISERROR(VLOOKUP(AU163,Accueil!$W$17:$W$22,1,0)),1,0)</f>
        <v>0</v>
      </c>
      <c r="EY163" s="158">
        <f>IF(ISERROR(VLOOKUP(AV163,Accueil!$W$17:$W$22,1,0)),1,0)</f>
        <v>0</v>
      </c>
      <c r="EZ163" s="158">
        <f>IF(ISERROR(VLOOKUP(AW163,Accueil!$W$17:$W$22,1,0)),1,0)</f>
        <v>0</v>
      </c>
      <c r="FA163" s="158">
        <f>IF(ISERROR(VLOOKUP(AX163,Accueil!$W$17:$W$22,1,0)),1,0)</f>
        <v>0</v>
      </c>
      <c r="FB163" s="158">
        <f>IF(ISERROR(VLOOKUP(AY163,Accueil!$W$17:$W$22,1,0)),1,0)</f>
        <v>0</v>
      </c>
      <c r="FC163" s="158">
        <f>IF(ISERROR(VLOOKUP(AZ163,Accueil!$W$17:$W$22,1,0)),1,0)</f>
        <v>0</v>
      </c>
      <c r="FD163" s="158">
        <f>IF(ISERROR(VLOOKUP(BA163,Accueil!$W$17:$W$22,1,0)),1,0)</f>
        <v>0</v>
      </c>
      <c r="FE163" s="158">
        <f>IF(ISERROR(VLOOKUP(BB163,Accueil!$W$17:$W$22,1,0)),1,0)</f>
        <v>0</v>
      </c>
      <c r="FF163" s="158">
        <f>IF(ISERROR(VLOOKUP(BC163,Accueil!$W$17:$W$22,1,0)),1,0)</f>
        <v>0</v>
      </c>
      <c r="FG163" s="158">
        <f>IF(ISERROR(VLOOKUP(BD163,Accueil!$W$17:$W$22,1,0)),1,0)</f>
        <v>0</v>
      </c>
      <c r="FH163" s="158">
        <f>IF(ISERROR(VLOOKUP(BE163,Accueil!$W$17:$W$22,1,0)),1,0)</f>
        <v>0</v>
      </c>
      <c r="FI163" s="158">
        <f>IF(ISERROR(VLOOKUP(BF163,Accueil!$W$17:$W$22,1,0)),1,0)</f>
        <v>0</v>
      </c>
      <c r="FJ163" s="158">
        <f>IF(ISERROR(VLOOKUP(BG163,Accueil!$W$17:$W$22,1,0)),1,0)</f>
        <v>0</v>
      </c>
      <c r="FK163" s="158">
        <f>IF(ISERROR(VLOOKUP(BH163,Accueil!$W$17:$W$22,1,0)),1,0)</f>
        <v>0</v>
      </c>
      <c r="FL163" s="158">
        <f>IF(ISERROR(VLOOKUP(BI163,Accueil!$W$17:$W$22,1,0)),1,0)</f>
        <v>0</v>
      </c>
      <c r="FM163" s="158">
        <f>IF(ISERROR(VLOOKUP(BJ163,Accueil!$W$17:$W$22,1,0)),1,0)</f>
        <v>0</v>
      </c>
      <c r="FN163" s="158">
        <f>IF(ISERROR(VLOOKUP(BK163,Accueil!$W$17:$W$22,1,0)),1,0)</f>
        <v>0</v>
      </c>
      <c r="FO163" s="158">
        <f>IF(ISERROR(VLOOKUP(BL163,Accueil!$W$17:$W$22,1,0)),1,0)</f>
        <v>0</v>
      </c>
      <c r="FP163" s="158">
        <f>IF(ISERROR(VLOOKUP(BM163,Accueil!$W$17:$W$22,1,0)),1,0)</f>
        <v>0</v>
      </c>
      <c r="FQ163" s="158">
        <f>IF(ISERROR(VLOOKUP(BN163,Accueil!$W$17:$W$22,1,0)),1,0)</f>
        <v>0</v>
      </c>
      <c r="FR163" s="158">
        <f>IF(ISERROR(VLOOKUP(BO163,Accueil!$W$17:$W$22,1,0)),1,0)</f>
        <v>0</v>
      </c>
      <c r="FS163" s="158">
        <f>IF(ISERROR(VLOOKUP(BP163,Accueil!$W$17:$W$22,1,0)),1,0)</f>
        <v>0</v>
      </c>
      <c r="FT163" s="158">
        <f>IF(ISERROR(VLOOKUP(BQ163,Accueil!$W$17:$W$22,1,0)),1,0)</f>
        <v>0</v>
      </c>
      <c r="FU163" s="158">
        <f>IF(ISERROR(VLOOKUP(BR163,Accueil!$W$17:$W$22,1,0)),1,0)</f>
        <v>0</v>
      </c>
      <c r="FV163" s="158">
        <f>IF(ISERROR(VLOOKUP(BS163,Accueil!$W$17:$W$22,1,0)),1,0)</f>
        <v>0</v>
      </c>
      <c r="FW163" s="158">
        <f>IF(ISERROR(VLOOKUP(BT163,Accueil!$W$17:$W$22,1,0)),1,0)</f>
        <v>0</v>
      </c>
      <c r="FX163" s="158">
        <f>IF(ISERROR(VLOOKUP(BU163,Accueil!$W$17:$W$22,1,0)),1,0)</f>
        <v>0</v>
      </c>
      <c r="FY163" s="158">
        <f>IF(ISERROR(VLOOKUP(BV163,Accueil!$W$17:$W$22,1,0)),1,0)</f>
        <v>0</v>
      </c>
      <c r="FZ163" s="158">
        <f>IF(ISERROR(VLOOKUP(BW163,Accueil!$W$17:$W$22,1,0)),1,0)</f>
        <v>0</v>
      </c>
      <c r="GA163" s="158">
        <f>IF(ISERROR(VLOOKUP(BX163,Accueil!$W$17:$W$22,1,0)),1,0)</f>
        <v>0</v>
      </c>
      <c r="GB163" s="158">
        <f>IF(ISERROR(VLOOKUP(BY163,Accueil!$W$17:$W$22,1,0)),1,0)</f>
        <v>0</v>
      </c>
      <c r="GC163" s="158">
        <f>IF(ISERROR(VLOOKUP(BZ163,Accueil!$W$17:$W$22,1,0)),1,0)</f>
        <v>0</v>
      </c>
      <c r="GD163" s="158">
        <f>IF(ISERROR(VLOOKUP(CA163,Accueil!$W$17:$W$22,1,0)),1,0)</f>
        <v>0</v>
      </c>
      <c r="GE163" s="158">
        <f>IF(ISERROR(VLOOKUP(CB163,Accueil!$W$17:$W$22,1,0)),1,0)</f>
        <v>0</v>
      </c>
      <c r="GF163" s="158">
        <f>IF(ISERROR(VLOOKUP(CC163,Accueil!$W$17:$W$22,1,0)),1,0)</f>
        <v>0</v>
      </c>
      <c r="GG163" s="158">
        <f>IF(ISERROR(VLOOKUP(CD163,Accueil!$W$17:$W$22,1,0)),1,0)</f>
        <v>0</v>
      </c>
      <c r="GH163" s="158">
        <f>IF(ISERROR(VLOOKUP(CE163,Accueil!$W$17:$W$22,1,0)),1,0)</f>
        <v>0</v>
      </c>
      <c r="GI163" s="158">
        <f>IF(ISERROR(VLOOKUP(CF163,Accueil!$W$17:$W$22,1,0)),1,0)</f>
        <v>0</v>
      </c>
      <c r="GJ163" s="158">
        <f>IF(ISERROR(VLOOKUP(CG163,Accueil!$W$17:$W$22,1,0)),1,0)</f>
        <v>0</v>
      </c>
      <c r="GK163" s="158">
        <f>IF(ISERROR(VLOOKUP(CH163,Accueil!$W$17:$W$22,1,0)),1,0)</f>
        <v>0</v>
      </c>
      <c r="GL163" s="158">
        <f>IF(ISERROR(VLOOKUP(CI163,Accueil!$W$17:$W$22,1,0)),1,0)</f>
        <v>0</v>
      </c>
      <c r="GM163" s="158">
        <f>IF(ISERROR(VLOOKUP(CJ163,Accueil!$W$17:$W$22,1,0)),1,0)</f>
        <v>0</v>
      </c>
      <c r="GN163" s="158">
        <f>IF(ISERROR(VLOOKUP(CK163,Accueil!$W$17:$W$22,1,0)),1,0)</f>
        <v>0</v>
      </c>
      <c r="GO163" s="158">
        <f>IF(ISERROR(VLOOKUP(CL163,Accueil!$W$17:$W$22,1,0)),1,0)</f>
        <v>0</v>
      </c>
      <c r="GP163" s="158">
        <f>IF(ISERROR(VLOOKUP(CM163,Accueil!$W$17:$W$22,1,0)),1,0)</f>
        <v>0</v>
      </c>
      <c r="GQ163" s="158">
        <f>IF(ISERROR(VLOOKUP(CN163,Accueil!$W$17:$W$22,1,0)),1,0)</f>
        <v>0</v>
      </c>
      <c r="GR163" s="158">
        <f>IF(ISERROR(VLOOKUP(CO163,Accueil!$W$17:$W$22,1,0)),1,0)</f>
        <v>0</v>
      </c>
      <c r="GS163" s="158">
        <f>IF(ISERROR(VLOOKUP(CP163,Accueil!$W$17:$W$22,1,0)),1,0)</f>
        <v>0</v>
      </c>
      <c r="GT163" s="158">
        <f>IF(ISERROR(VLOOKUP(CQ163,Accueil!$W$17:$W$22,1,0)),1,0)</f>
        <v>0</v>
      </c>
      <c r="GU163" s="158">
        <f>IF(ISERROR(VLOOKUP(CR163,Accueil!$W$17:$W$22,1,0)),1,0)</f>
        <v>0</v>
      </c>
      <c r="GV163" s="158">
        <f>IF(ISERROR(VLOOKUP(CS163,Accueil!$W$17:$W$22,1,0)),1,0)</f>
        <v>0</v>
      </c>
      <c r="GW163" s="158">
        <f>IF(ISERROR(VLOOKUP(CT163,Accueil!$W$17:$W$22,1,0)),1,0)</f>
        <v>0</v>
      </c>
      <c r="GX163" s="158">
        <f>IF(ISERROR(VLOOKUP(CU163,Accueil!$W$17:$W$22,1,0)),1,0)</f>
        <v>0</v>
      </c>
      <c r="GY163" s="158">
        <f>IF(ISERROR(VLOOKUP(CV163,Accueil!$W$17:$W$22,1,0)),1,0)</f>
        <v>0</v>
      </c>
      <c r="GZ163" s="158">
        <f>IF(ISERROR(VLOOKUP(CW163,Accueil!$W$17:$W$22,1,0)),1,0)</f>
        <v>0</v>
      </c>
      <c r="HA163" s="158">
        <f>IF(ISERROR(VLOOKUP(CX163,Accueil!$W$17:$W$22,1,0)),1,0)</f>
        <v>0</v>
      </c>
      <c r="HB163" s="158">
        <f>IF(ISERROR(VLOOKUP(CY163,Accueil!$W$17:$W$22,1,0)),1,0)</f>
        <v>0</v>
      </c>
      <c r="HC163" s="158">
        <f>IF(ISERROR(VLOOKUP(CZ163,Accueil!$W$17:$W$22,1,0)),1,0)</f>
        <v>0</v>
      </c>
      <c r="HD163" s="158">
        <f>IF(ISERROR(VLOOKUP(DA163,Accueil!$W$17:$W$22,1,0)),1,0)</f>
        <v>0</v>
      </c>
    </row>
    <row r="164" spans="1:212" ht="12.75" customHeight="1">
      <c r="A164" s="360"/>
      <c r="B164" s="12">
        <v>156</v>
      </c>
      <c r="C164" s="26" t="str">
        <f>IF(Accueil!E168="","",Accueil!E168)</f>
        <v/>
      </c>
      <c r="D164" s="27" t="str">
        <f>IF(Accueil!F168="","",Accueil!F168)</f>
        <v/>
      </c>
      <c r="E164" s="83" t="str">
        <f t="shared" si="10"/>
        <v/>
      </c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4"/>
      <c r="AM164" s="244"/>
      <c r="AN164" s="244"/>
      <c r="AO164" s="244"/>
      <c r="AP164" s="244"/>
      <c r="AQ164" s="244"/>
      <c r="AR164" s="244"/>
      <c r="AS164" s="244"/>
      <c r="AT164" s="244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12">
        <v>156</v>
      </c>
      <c r="DC164" s="11" t="str">
        <f>IF(D164="","",COUNTIF(F164:DA164,Accueil!$AB$28)&amp;" / "&amp;COUNTIF($F$8:$DA$8,"&gt;0")-(COUNTIF(F164:DA164,Accueil!$AG$26)))</f>
        <v/>
      </c>
      <c r="DD164" s="110" t="str">
        <f>IF(D164="","",COUNTIF(F164:DA164,Accueil!$AB$26))</f>
        <v/>
      </c>
      <c r="DE164" s="110" t="str">
        <f>IF(D164="","",IF(COUNTIF($F$8:$DA$8,"&gt;=0")-(COUNTIF(G164:DB164,Accueil!$AG$26))&lt;0,0,COUNTIF($F$8:$DA$8,"&gt;=0")-(COUNTIF(G164:DB164,Accueil!$AG$26))))</f>
        <v/>
      </c>
      <c r="DF164" s="11" t="str">
        <f t="shared" si="11"/>
        <v/>
      </c>
      <c r="DG164" s="29" t="str">
        <f t="shared" si="12"/>
        <v/>
      </c>
      <c r="DH164" s="158">
        <f t="shared" si="13"/>
        <v>0</v>
      </c>
      <c r="DI164" s="158">
        <f>IF(ISERROR(VLOOKUP(F164,Accueil!$W$17:$W$22,1,0)),1,0)</f>
        <v>0</v>
      </c>
      <c r="DJ164" s="158">
        <f>IF(ISERROR(VLOOKUP(G164,Accueil!$W$17:$W$22,1,0)),1,0)</f>
        <v>0</v>
      </c>
      <c r="DK164" s="158">
        <f>IF(ISERROR(VLOOKUP(H164,Accueil!$W$17:$W$22,1,0)),1,0)</f>
        <v>0</v>
      </c>
      <c r="DL164" s="158">
        <f>IF(ISERROR(VLOOKUP(I164,Accueil!$W$17:$W$22,1,0)),1,0)</f>
        <v>0</v>
      </c>
      <c r="DM164" s="158">
        <f>IF(ISERROR(VLOOKUP(J164,Accueil!$W$17:$W$22,1,0)),1,0)</f>
        <v>0</v>
      </c>
      <c r="DN164" s="158">
        <f>IF(ISERROR(VLOOKUP(K164,Accueil!$W$17:$W$22,1,0)),1,0)</f>
        <v>0</v>
      </c>
      <c r="DO164" s="158">
        <f>IF(ISERROR(VLOOKUP(L164,Accueil!$W$17:$W$22,1,0)),1,0)</f>
        <v>0</v>
      </c>
      <c r="DP164" s="158">
        <f>IF(ISERROR(VLOOKUP(M164,Accueil!$W$17:$W$22,1,0)),1,0)</f>
        <v>0</v>
      </c>
      <c r="DQ164" s="158">
        <f>IF(ISERROR(VLOOKUP(N164,Accueil!$W$17:$W$22,1,0)),1,0)</f>
        <v>0</v>
      </c>
      <c r="DR164" s="158">
        <f>IF(ISERROR(VLOOKUP(O164,Accueil!$W$17:$W$22,1,0)),1,0)</f>
        <v>0</v>
      </c>
      <c r="DS164" s="158">
        <f>IF(ISERROR(VLOOKUP(P164,Accueil!$W$17:$W$22,1,0)),1,0)</f>
        <v>0</v>
      </c>
      <c r="DT164" s="158">
        <f>IF(ISERROR(VLOOKUP(Q164,Accueil!$W$17:$W$22,1,0)),1,0)</f>
        <v>0</v>
      </c>
      <c r="DU164" s="158">
        <f>IF(ISERROR(VLOOKUP(R164,Accueil!$W$17:$W$22,1,0)),1,0)</f>
        <v>0</v>
      </c>
      <c r="DV164" s="158">
        <f>IF(ISERROR(VLOOKUP(S164,Accueil!$W$17:$W$22,1,0)),1,0)</f>
        <v>0</v>
      </c>
      <c r="DW164" s="158">
        <f>IF(ISERROR(VLOOKUP(T164,Accueil!$W$17:$W$22,1,0)),1,0)</f>
        <v>0</v>
      </c>
      <c r="DX164" s="158">
        <f>IF(ISERROR(VLOOKUP(U164,Accueil!$W$17:$W$22,1,0)),1,0)</f>
        <v>0</v>
      </c>
      <c r="DY164" s="158">
        <f>IF(ISERROR(VLOOKUP(V164,Accueil!$W$17:$W$22,1,0)),1,0)</f>
        <v>0</v>
      </c>
      <c r="DZ164" s="158">
        <f>IF(ISERROR(VLOOKUP(W164,Accueil!$W$17:$W$22,1,0)),1,0)</f>
        <v>0</v>
      </c>
      <c r="EA164" s="158">
        <f>IF(ISERROR(VLOOKUP(X164,Accueil!$W$17:$W$22,1,0)),1,0)</f>
        <v>0</v>
      </c>
      <c r="EB164" s="158">
        <f>IF(ISERROR(VLOOKUP(Y164,Accueil!$W$17:$W$22,1,0)),1,0)</f>
        <v>0</v>
      </c>
      <c r="EC164" s="158">
        <f>IF(ISERROR(VLOOKUP(Z164,Accueil!$W$17:$W$22,1,0)),1,0)</f>
        <v>0</v>
      </c>
      <c r="ED164" s="158">
        <f>IF(ISERROR(VLOOKUP(AA164,Accueil!$W$17:$W$22,1,0)),1,0)</f>
        <v>0</v>
      </c>
      <c r="EE164" s="158">
        <f>IF(ISERROR(VLOOKUP(AB164,Accueil!$W$17:$W$22,1,0)),1,0)</f>
        <v>0</v>
      </c>
      <c r="EF164" s="158">
        <f>IF(ISERROR(VLOOKUP(AC164,Accueil!$W$17:$W$22,1,0)),1,0)</f>
        <v>0</v>
      </c>
      <c r="EG164" s="158">
        <f>IF(ISERROR(VLOOKUP(AD164,Accueil!$W$17:$W$22,1,0)),1,0)</f>
        <v>0</v>
      </c>
      <c r="EH164" s="158">
        <f>IF(ISERROR(VLOOKUP(AE164,Accueil!$W$17:$W$22,1,0)),1,0)</f>
        <v>0</v>
      </c>
      <c r="EI164" s="158">
        <f>IF(ISERROR(VLOOKUP(AF164,Accueil!$W$17:$W$22,1,0)),1,0)</f>
        <v>0</v>
      </c>
      <c r="EJ164" s="158">
        <f>IF(ISERROR(VLOOKUP(AG164,Accueil!$W$17:$W$22,1,0)),1,0)</f>
        <v>0</v>
      </c>
      <c r="EK164" s="158">
        <f>IF(ISERROR(VLOOKUP(AH164,Accueil!$W$17:$W$22,1,0)),1,0)</f>
        <v>0</v>
      </c>
      <c r="EL164" s="158">
        <f>IF(ISERROR(VLOOKUP(AI164,Accueil!$W$17:$W$22,1,0)),1,0)</f>
        <v>0</v>
      </c>
      <c r="EM164" s="158">
        <f>IF(ISERROR(VLOOKUP(AJ164,Accueil!$W$17:$W$22,1,0)),1,0)</f>
        <v>0</v>
      </c>
      <c r="EN164" s="158">
        <f>IF(ISERROR(VLOOKUP(AK164,Accueil!$W$17:$W$22,1,0)),1,0)</f>
        <v>0</v>
      </c>
      <c r="EO164" s="158">
        <f>IF(ISERROR(VLOOKUP(AL164,Accueil!$W$17:$W$22,1,0)),1,0)</f>
        <v>0</v>
      </c>
      <c r="EP164" s="158">
        <f>IF(ISERROR(VLOOKUP(AM164,Accueil!$W$17:$W$22,1,0)),1,0)</f>
        <v>0</v>
      </c>
      <c r="EQ164" s="158">
        <f>IF(ISERROR(VLOOKUP(AN164,Accueil!$W$17:$W$22,1,0)),1,0)</f>
        <v>0</v>
      </c>
      <c r="ER164" s="158">
        <f>IF(ISERROR(VLOOKUP(AO164,Accueil!$W$17:$W$22,1,0)),1,0)</f>
        <v>0</v>
      </c>
      <c r="ES164" s="158">
        <f>IF(ISERROR(VLOOKUP(AP164,Accueil!$W$17:$W$22,1,0)),1,0)</f>
        <v>0</v>
      </c>
      <c r="ET164" s="158">
        <f>IF(ISERROR(VLOOKUP(AQ164,Accueil!$W$17:$W$22,1,0)),1,0)</f>
        <v>0</v>
      </c>
      <c r="EU164" s="158">
        <f>IF(ISERROR(VLOOKUP(AR164,Accueil!$W$17:$W$22,1,0)),1,0)</f>
        <v>0</v>
      </c>
      <c r="EV164" s="158">
        <f>IF(ISERROR(VLOOKUP(AS164,Accueil!$W$17:$W$22,1,0)),1,0)</f>
        <v>0</v>
      </c>
      <c r="EW164" s="158">
        <f>IF(ISERROR(VLOOKUP(AT164,Accueil!$W$17:$W$22,1,0)),1,0)</f>
        <v>0</v>
      </c>
      <c r="EX164" s="158">
        <f>IF(ISERROR(VLOOKUP(AU164,Accueil!$W$17:$W$22,1,0)),1,0)</f>
        <v>0</v>
      </c>
      <c r="EY164" s="158">
        <f>IF(ISERROR(VLOOKUP(AV164,Accueil!$W$17:$W$22,1,0)),1,0)</f>
        <v>0</v>
      </c>
      <c r="EZ164" s="158">
        <f>IF(ISERROR(VLOOKUP(AW164,Accueil!$W$17:$W$22,1,0)),1,0)</f>
        <v>0</v>
      </c>
      <c r="FA164" s="158">
        <f>IF(ISERROR(VLOOKUP(AX164,Accueil!$W$17:$W$22,1,0)),1,0)</f>
        <v>0</v>
      </c>
      <c r="FB164" s="158">
        <f>IF(ISERROR(VLOOKUP(AY164,Accueil!$W$17:$W$22,1,0)),1,0)</f>
        <v>0</v>
      </c>
      <c r="FC164" s="158">
        <f>IF(ISERROR(VLOOKUP(AZ164,Accueil!$W$17:$W$22,1,0)),1,0)</f>
        <v>0</v>
      </c>
      <c r="FD164" s="158">
        <f>IF(ISERROR(VLOOKUP(BA164,Accueil!$W$17:$W$22,1,0)),1,0)</f>
        <v>0</v>
      </c>
      <c r="FE164" s="158">
        <f>IF(ISERROR(VLOOKUP(BB164,Accueil!$W$17:$W$22,1,0)),1,0)</f>
        <v>0</v>
      </c>
      <c r="FF164" s="158">
        <f>IF(ISERROR(VLOOKUP(BC164,Accueil!$W$17:$W$22,1,0)),1,0)</f>
        <v>0</v>
      </c>
      <c r="FG164" s="158">
        <f>IF(ISERROR(VLOOKUP(BD164,Accueil!$W$17:$W$22,1,0)),1,0)</f>
        <v>0</v>
      </c>
      <c r="FH164" s="158">
        <f>IF(ISERROR(VLOOKUP(BE164,Accueil!$W$17:$W$22,1,0)),1,0)</f>
        <v>0</v>
      </c>
      <c r="FI164" s="158">
        <f>IF(ISERROR(VLOOKUP(BF164,Accueil!$W$17:$W$22,1,0)),1,0)</f>
        <v>0</v>
      </c>
      <c r="FJ164" s="158">
        <f>IF(ISERROR(VLOOKUP(BG164,Accueil!$W$17:$W$22,1,0)),1,0)</f>
        <v>0</v>
      </c>
      <c r="FK164" s="158">
        <f>IF(ISERROR(VLOOKUP(BH164,Accueil!$W$17:$W$22,1,0)),1,0)</f>
        <v>0</v>
      </c>
      <c r="FL164" s="158">
        <f>IF(ISERROR(VLOOKUP(BI164,Accueil!$W$17:$W$22,1,0)),1,0)</f>
        <v>0</v>
      </c>
      <c r="FM164" s="158">
        <f>IF(ISERROR(VLOOKUP(BJ164,Accueil!$W$17:$W$22,1,0)),1,0)</f>
        <v>0</v>
      </c>
      <c r="FN164" s="158">
        <f>IF(ISERROR(VLOOKUP(BK164,Accueil!$W$17:$W$22,1,0)),1,0)</f>
        <v>0</v>
      </c>
      <c r="FO164" s="158">
        <f>IF(ISERROR(VLOOKUP(BL164,Accueil!$W$17:$W$22,1,0)),1,0)</f>
        <v>0</v>
      </c>
      <c r="FP164" s="158">
        <f>IF(ISERROR(VLOOKUP(BM164,Accueil!$W$17:$W$22,1,0)),1,0)</f>
        <v>0</v>
      </c>
      <c r="FQ164" s="158">
        <f>IF(ISERROR(VLOOKUP(BN164,Accueil!$W$17:$W$22,1,0)),1,0)</f>
        <v>0</v>
      </c>
      <c r="FR164" s="158">
        <f>IF(ISERROR(VLOOKUP(BO164,Accueil!$W$17:$W$22,1,0)),1,0)</f>
        <v>0</v>
      </c>
      <c r="FS164" s="158">
        <f>IF(ISERROR(VLOOKUP(BP164,Accueil!$W$17:$W$22,1,0)),1,0)</f>
        <v>0</v>
      </c>
      <c r="FT164" s="158">
        <f>IF(ISERROR(VLOOKUP(BQ164,Accueil!$W$17:$W$22,1,0)),1,0)</f>
        <v>0</v>
      </c>
      <c r="FU164" s="158">
        <f>IF(ISERROR(VLOOKUP(BR164,Accueil!$W$17:$W$22,1,0)),1,0)</f>
        <v>0</v>
      </c>
      <c r="FV164" s="158">
        <f>IF(ISERROR(VLOOKUP(BS164,Accueil!$W$17:$W$22,1,0)),1,0)</f>
        <v>0</v>
      </c>
      <c r="FW164" s="158">
        <f>IF(ISERROR(VLOOKUP(BT164,Accueil!$W$17:$W$22,1,0)),1,0)</f>
        <v>0</v>
      </c>
      <c r="FX164" s="158">
        <f>IF(ISERROR(VLOOKUP(BU164,Accueil!$W$17:$W$22,1,0)),1,0)</f>
        <v>0</v>
      </c>
      <c r="FY164" s="158">
        <f>IF(ISERROR(VLOOKUP(BV164,Accueil!$W$17:$W$22,1,0)),1,0)</f>
        <v>0</v>
      </c>
      <c r="FZ164" s="158">
        <f>IF(ISERROR(VLOOKUP(BW164,Accueil!$W$17:$W$22,1,0)),1,0)</f>
        <v>0</v>
      </c>
      <c r="GA164" s="158">
        <f>IF(ISERROR(VLOOKUP(BX164,Accueil!$W$17:$W$22,1,0)),1,0)</f>
        <v>0</v>
      </c>
      <c r="GB164" s="158">
        <f>IF(ISERROR(VLOOKUP(BY164,Accueil!$W$17:$W$22,1,0)),1,0)</f>
        <v>0</v>
      </c>
      <c r="GC164" s="158">
        <f>IF(ISERROR(VLOOKUP(BZ164,Accueil!$W$17:$W$22,1,0)),1,0)</f>
        <v>0</v>
      </c>
      <c r="GD164" s="158">
        <f>IF(ISERROR(VLOOKUP(CA164,Accueil!$W$17:$W$22,1,0)),1,0)</f>
        <v>0</v>
      </c>
      <c r="GE164" s="158">
        <f>IF(ISERROR(VLOOKUP(CB164,Accueil!$W$17:$W$22,1,0)),1,0)</f>
        <v>0</v>
      </c>
      <c r="GF164" s="158">
        <f>IF(ISERROR(VLOOKUP(CC164,Accueil!$W$17:$W$22,1,0)),1,0)</f>
        <v>0</v>
      </c>
      <c r="GG164" s="158">
        <f>IF(ISERROR(VLOOKUP(CD164,Accueil!$W$17:$W$22,1,0)),1,0)</f>
        <v>0</v>
      </c>
      <c r="GH164" s="158">
        <f>IF(ISERROR(VLOOKUP(CE164,Accueil!$W$17:$W$22,1,0)),1,0)</f>
        <v>0</v>
      </c>
      <c r="GI164" s="158">
        <f>IF(ISERROR(VLOOKUP(CF164,Accueil!$W$17:$W$22,1,0)),1,0)</f>
        <v>0</v>
      </c>
      <c r="GJ164" s="158">
        <f>IF(ISERROR(VLOOKUP(CG164,Accueil!$W$17:$W$22,1,0)),1,0)</f>
        <v>0</v>
      </c>
      <c r="GK164" s="158">
        <f>IF(ISERROR(VLOOKUP(CH164,Accueil!$W$17:$W$22,1,0)),1,0)</f>
        <v>0</v>
      </c>
      <c r="GL164" s="158">
        <f>IF(ISERROR(VLOOKUP(CI164,Accueil!$W$17:$W$22,1,0)),1,0)</f>
        <v>0</v>
      </c>
      <c r="GM164" s="158">
        <f>IF(ISERROR(VLOOKUP(CJ164,Accueil!$W$17:$W$22,1,0)),1,0)</f>
        <v>0</v>
      </c>
      <c r="GN164" s="158">
        <f>IF(ISERROR(VLOOKUP(CK164,Accueil!$W$17:$W$22,1,0)),1,0)</f>
        <v>0</v>
      </c>
      <c r="GO164" s="158">
        <f>IF(ISERROR(VLOOKUP(CL164,Accueil!$W$17:$W$22,1,0)),1,0)</f>
        <v>0</v>
      </c>
      <c r="GP164" s="158">
        <f>IF(ISERROR(VLOOKUP(CM164,Accueil!$W$17:$W$22,1,0)),1,0)</f>
        <v>0</v>
      </c>
      <c r="GQ164" s="158">
        <f>IF(ISERROR(VLOOKUP(CN164,Accueil!$W$17:$W$22,1,0)),1,0)</f>
        <v>0</v>
      </c>
      <c r="GR164" s="158">
        <f>IF(ISERROR(VLOOKUP(CO164,Accueil!$W$17:$W$22,1,0)),1,0)</f>
        <v>0</v>
      </c>
      <c r="GS164" s="158">
        <f>IF(ISERROR(VLOOKUP(CP164,Accueil!$W$17:$W$22,1,0)),1,0)</f>
        <v>0</v>
      </c>
      <c r="GT164" s="158">
        <f>IF(ISERROR(VLOOKUP(CQ164,Accueil!$W$17:$W$22,1,0)),1,0)</f>
        <v>0</v>
      </c>
      <c r="GU164" s="158">
        <f>IF(ISERROR(VLOOKUP(CR164,Accueil!$W$17:$W$22,1,0)),1,0)</f>
        <v>0</v>
      </c>
      <c r="GV164" s="158">
        <f>IF(ISERROR(VLOOKUP(CS164,Accueil!$W$17:$W$22,1,0)),1,0)</f>
        <v>0</v>
      </c>
      <c r="GW164" s="158">
        <f>IF(ISERROR(VLOOKUP(CT164,Accueil!$W$17:$W$22,1,0)),1,0)</f>
        <v>0</v>
      </c>
      <c r="GX164" s="158">
        <f>IF(ISERROR(VLOOKUP(CU164,Accueil!$W$17:$W$22,1,0)),1,0)</f>
        <v>0</v>
      </c>
      <c r="GY164" s="158">
        <f>IF(ISERROR(VLOOKUP(CV164,Accueil!$W$17:$W$22,1,0)),1,0)</f>
        <v>0</v>
      </c>
      <c r="GZ164" s="158">
        <f>IF(ISERROR(VLOOKUP(CW164,Accueil!$W$17:$W$22,1,0)),1,0)</f>
        <v>0</v>
      </c>
      <c r="HA164" s="158">
        <f>IF(ISERROR(VLOOKUP(CX164,Accueil!$W$17:$W$22,1,0)),1,0)</f>
        <v>0</v>
      </c>
      <c r="HB164" s="158">
        <f>IF(ISERROR(VLOOKUP(CY164,Accueil!$W$17:$W$22,1,0)),1,0)</f>
        <v>0</v>
      </c>
      <c r="HC164" s="158">
        <f>IF(ISERROR(VLOOKUP(CZ164,Accueil!$W$17:$W$22,1,0)),1,0)</f>
        <v>0</v>
      </c>
      <c r="HD164" s="158">
        <f>IF(ISERROR(VLOOKUP(DA164,Accueil!$W$17:$W$22,1,0)),1,0)</f>
        <v>0</v>
      </c>
    </row>
    <row r="165" spans="1:212" ht="12.75" customHeight="1">
      <c r="A165" s="360"/>
      <c r="B165" s="12">
        <v>157</v>
      </c>
      <c r="C165" s="26" t="str">
        <f>IF(Accueil!E169="","",Accueil!E169)</f>
        <v/>
      </c>
      <c r="D165" s="27" t="str">
        <f>IF(Accueil!F169="","",Accueil!F169)</f>
        <v/>
      </c>
      <c r="E165" s="83" t="str">
        <f t="shared" si="10"/>
        <v/>
      </c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  <c r="AD165" s="244"/>
      <c r="AE165" s="244"/>
      <c r="AF165" s="244"/>
      <c r="AG165" s="244"/>
      <c r="AH165" s="244"/>
      <c r="AI165" s="244"/>
      <c r="AJ165" s="244"/>
      <c r="AK165" s="244"/>
      <c r="AL165" s="244"/>
      <c r="AM165" s="244"/>
      <c r="AN165" s="244"/>
      <c r="AO165" s="244"/>
      <c r="AP165" s="244"/>
      <c r="AQ165" s="244"/>
      <c r="AR165" s="244"/>
      <c r="AS165" s="244"/>
      <c r="AT165" s="244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12">
        <v>157</v>
      </c>
      <c r="DC165" s="11" t="str">
        <f>IF(D165="","",COUNTIF(F165:DA165,Accueil!$AB$28)&amp;" / "&amp;COUNTIF($F$8:$DA$8,"&gt;0")-(COUNTIF(F165:DA165,Accueil!$AG$26)))</f>
        <v/>
      </c>
      <c r="DD165" s="110" t="str">
        <f>IF(D165="","",COUNTIF(F165:DA165,Accueil!$AB$26))</f>
        <v/>
      </c>
      <c r="DE165" s="110" t="str">
        <f>IF(D165="","",IF(COUNTIF($F$8:$DA$8,"&gt;=0")-(COUNTIF(G165:DB165,Accueil!$AG$26))&lt;0,0,COUNTIF($F$8:$DA$8,"&gt;=0")-(COUNTIF(G165:DB165,Accueil!$AG$26))))</f>
        <v/>
      </c>
      <c r="DF165" s="11" t="str">
        <f t="shared" si="11"/>
        <v/>
      </c>
      <c r="DG165" s="29" t="str">
        <f t="shared" si="12"/>
        <v/>
      </c>
      <c r="DH165" s="158">
        <f t="shared" si="13"/>
        <v>0</v>
      </c>
      <c r="DI165" s="158">
        <f>IF(ISERROR(VLOOKUP(F165,Accueil!$W$17:$W$22,1,0)),1,0)</f>
        <v>0</v>
      </c>
      <c r="DJ165" s="158">
        <f>IF(ISERROR(VLOOKUP(G165,Accueil!$W$17:$W$22,1,0)),1,0)</f>
        <v>0</v>
      </c>
      <c r="DK165" s="158">
        <f>IF(ISERROR(VLOOKUP(H165,Accueil!$W$17:$W$22,1,0)),1,0)</f>
        <v>0</v>
      </c>
      <c r="DL165" s="158">
        <f>IF(ISERROR(VLOOKUP(I165,Accueil!$W$17:$W$22,1,0)),1,0)</f>
        <v>0</v>
      </c>
      <c r="DM165" s="158">
        <f>IF(ISERROR(VLOOKUP(J165,Accueil!$W$17:$W$22,1,0)),1,0)</f>
        <v>0</v>
      </c>
      <c r="DN165" s="158">
        <f>IF(ISERROR(VLOOKUP(K165,Accueil!$W$17:$W$22,1,0)),1,0)</f>
        <v>0</v>
      </c>
      <c r="DO165" s="158">
        <f>IF(ISERROR(VLOOKUP(L165,Accueil!$W$17:$W$22,1,0)),1,0)</f>
        <v>0</v>
      </c>
      <c r="DP165" s="158">
        <f>IF(ISERROR(VLOOKUP(M165,Accueil!$W$17:$W$22,1,0)),1,0)</f>
        <v>0</v>
      </c>
      <c r="DQ165" s="158">
        <f>IF(ISERROR(VLOOKUP(N165,Accueil!$W$17:$W$22,1,0)),1,0)</f>
        <v>0</v>
      </c>
      <c r="DR165" s="158">
        <f>IF(ISERROR(VLOOKUP(O165,Accueil!$W$17:$W$22,1,0)),1,0)</f>
        <v>0</v>
      </c>
      <c r="DS165" s="158">
        <f>IF(ISERROR(VLOOKUP(P165,Accueil!$W$17:$W$22,1,0)),1,0)</f>
        <v>0</v>
      </c>
      <c r="DT165" s="158">
        <f>IF(ISERROR(VLOOKUP(Q165,Accueil!$W$17:$W$22,1,0)),1,0)</f>
        <v>0</v>
      </c>
      <c r="DU165" s="158">
        <f>IF(ISERROR(VLOOKUP(R165,Accueil!$W$17:$W$22,1,0)),1,0)</f>
        <v>0</v>
      </c>
      <c r="DV165" s="158">
        <f>IF(ISERROR(VLOOKUP(S165,Accueil!$W$17:$W$22,1,0)),1,0)</f>
        <v>0</v>
      </c>
      <c r="DW165" s="158">
        <f>IF(ISERROR(VLOOKUP(T165,Accueil!$W$17:$W$22,1,0)),1,0)</f>
        <v>0</v>
      </c>
      <c r="DX165" s="158">
        <f>IF(ISERROR(VLOOKUP(U165,Accueil!$W$17:$W$22,1,0)),1,0)</f>
        <v>0</v>
      </c>
      <c r="DY165" s="158">
        <f>IF(ISERROR(VLOOKUP(V165,Accueil!$W$17:$W$22,1,0)),1,0)</f>
        <v>0</v>
      </c>
      <c r="DZ165" s="158">
        <f>IF(ISERROR(VLOOKUP(W165,Accueil!$W$17:$W$22,1,0)),1,0)</f>
        <v>0</v>
      </c>
      <c r="EA165" s="158">
        <f>IF(ISERROR(VLOOKUP(X165,Accueil!$W$17:$W$22,1,0)),1,0)</f>
        <v>0</v>
      </c>
      <c r="EB165" s="158">
        <f>IF(ISERROR(VLOOKUP(Y165,Accueil!$W$17:$W$22,1,0)),1,0)</f>
        <v>0</v>
      </c>
      <c r="EC165" s="158">
        <f>IF(ISERROR(VLOOKUP(Z165,Accueil!$W$17:$W$22,1,0)),1,0)</f>
        <v>0</v>
      </c>
      <c r="ED165" s="158">
        <f>IF(ISERROR(VLOOKUP(AA165,Accueil!$W$17:$W$22,1,0)),1,0)</f>
        <v>0</v>
      </c>
      <c r="EE165" s="158">
        <f>IF(ISERROR(VLOOKUP(AB165,Accueil!$W$17:$W$22,1,0)),1,0)</f>
        <v>0</v>
      </c>
      <c r="EF165" s="158">
        <f>IF(ISERROR(VLOOKUP(AC165,Accueil!$W$17:$W$22,1,0)),1,0)</f>
        <v>0</v>
      </c>
      <c r="EG165" s="158">
        <f>IF(ISERROR(VLOOKUP(AD165,Accueil!$W$17:$W$22,1,0)),1,0)</f>
        <v>0</v>
      </c>
      <c r="EH165" s="158">
        <f>IF(ISERROR(VLOOKUP(AE165,Accueil!$W$17:$W$22,1,0)),1,0)</f>
        <v>0</v>
      </c>
      <c r="EI165" s="158">
        <f>IF(ISERROR(VLOOKUP(AF165,Accueil!$W$17:$W$22,1,0)),1,0)</f>
        <v>0</v>
      </c>
      <c r="EJ165" s="158">
        <f>IF(ISERROR(VLOOKUP(AG165,Accueil!$W$17:$W$22,1,0)),1,0)</f>
        <v>0</v>
      </c>
      <c r="EK165" s="158">
        <f>IF(ISERROR(VLOOKUP(AH165,Accueil!$W$17:$W$22,1,0)),1,0)</f>
        <v>0</v>
      </c>
      <c r="EL165" s="158">
        <f>IF(ISERROR(VLOOKUP(AI165,Accueil!$W$17:$W$22,1,0)),1,0)</f>
        <v>0</v>
      </c>
      <c r="EM165" s="158">
        <f>IF(ISERROR(VLOOKUP(AJ165,Accueil!$W$17:$W$22,1,0)),1,0)</f>
        <v>0</v>
      </c>
      <c r="EN165" s="158">
        <f>IF(ISERROR(VLOOKUP(AK165,Accueil!$W$17:$W$22,1,0)),1,0)</f>
        <v>0</v>
      </c>
      <c r="EO165" s="158">
        <f>IF(ISERROR(VLOOKUP(AL165,Accueil!$W$17:$W$22,1,0)),1,0)</f>
        <v>0</v>
      </c>
      <c r="EP165" s="158">
        <f>IF(ISERROR(VLOOKUP(AM165,Accueil!$W$17:$W$22,1,0)),1,0)</f>
        <v>0</v>
      </c>
      <c r="EQ165" s="158">
        <f>IF(ISERROR(VLOOKUP(AN165,Accueil!$W$17:$W$22,1,0)),1,0)</f>
        <v>0</v>
      </c>
      <c r="ER165" s="158">
        <f>IF(ISERROR(VLOOKUP(AO165,Accueil!$W$17:$W$22,1,0)),1,0)</f>
        <v>0</v>
      </c>
      <c r="ES165" s="158">
        <f>IF(ISERROR(VLOOKUP(AP165,Accueil!$W$17:$W$22,1,0)),1,0)</f>
        <v>0</v>
      </c>
      <c r="ET165" s="158">
        <f>IF(ISERROR(VLOOKUP(AQ165,Accueil!$W$17:$W$22,1,0)),1,0)</f>
        <v>0</v>
      </c>
      <c r="EU165" s="158">
        <f>IF(ISERROR(VLOOKUP(AR165,Accueil!$W$17:$W$22,1,0)),1,0)</f>
        <v>0</v>
      </c>
      <c r="EV165" s="158">
        <f>IF(ISERROR(VLOOKUP(AS165,Accueil!$W$17:$W$22,1,0)),1,0)</f>
        <v>0</v>
      </c>
      <c r="EW165" s="158">
        <f>IF(ISERROR(VLOOKUP(AT165,Accueil!$W$17:$W$22,1,0)),1,0)</f>
        <v>0</v>
      </c>
      <c r="EX165" s="158">
        <f>IF(ISERROR(VLOOKUP(AU165,Accueil!$W$17:$W$22,1,0)),1,0)</f>
        <v>0</v>
      </c>
      <c r="EY165" s="158">
        <f>IF(ISERROR(VLOOKUP(AV165,Accueil!$W$17:$W$22,1,0)),1,0)</f>
        <v>0</v>
      </c>
      <c r="EZ165" s="158">
        <f>IF(ISERROR(VLOOKUP(AW165,Accueil!$W$17:$W$22,1,0)),1,0)</f>
        <v>0</v>
      </c>
      <c r="FA165" s="158">
        <f>IF(ISERROR(VLOOKUP(AX165,Accueil!$W$17:$W$22,1,0)),1,0)</f>
        <v>0</v>
      </c>
      <c r="FB165" s="158">
        <f>IF(ISERROR(VLOOKUP(AY165,Accueil!$W$17:$W$22,1,0)),1,0)</f>
        <v>0</v>
      </c>
      <c r="FC165" s="158">
        <f>IF(ISERROR(VLOOKUP(AZ165,Accueil!$W$17:$W$22,1,0)),1,0)</f>
        <v>0</v>
      </c>
      <c r="FD165" s="158">
        <f>IF(ISERROR(VLOOKUP(BA165,Accueil!$W$17:$W$22,1,0)),1,0)</f>
        <v>0</v>
      </c>
      <c r="FE165" s="158">
        <f>IF(ISERROR(VLOOKUP(BB165,Accueil!$W$17:$W$22,1,0)),1,0)</f>
        <v>0</v>
      </c>
      <c r="FF165" s="158">
        <f>IF(ISERROR(VLOOKUP(BC165,Accueil!$W$17:$W$22,1,0)),1,0)</f>
        <v>0</v>
      </c>
      <c r="FG165" s="158">
        <f>IF(ISERROR(VLOOKUP(BD165,Accueil!$W$17:$W$22,1,0)),1,0)</f>
        <v>0</v>
      </c>
      <c r="FH165" s="158">
        <f>IF(ISERROR(VLOOKUP(BE165,Accueil!$W$17:$W$22,1,0)),1,0)</f>
        <v>0</v>
      </c>
      <c r="FI165" s="158">
        <f>IF(ISERROR(VLOOKUP(BF165,Accueil!$W$17:$W$22,1,0)),1,0)</f>
        <v>0</v>
      </c>
      <c r="FJ165" s="158">
        <f>IF(ISERROR(VLOOKUP(BG165,Accueil!$W$17:$W$22,1,0)),1,0)</f>
        <v>0</v>
      </c>
      <c r="FK165" s="158">
        <f>IF(ISERROR(VLOOKUP(BH165,Accueil!$W$17:$W$22,1,0)),1,0)</f>
        <v>0</v>
      </c>
      <c r="FL165" s="158">
        <f>IF(ISERROR(VLOOKUP(BI165,Accueil!$W$17:$W$22,1,0)),1,0)</f>
        <v>0</v>
      </c>
      <c r="FM165" s="158">
        <f>IF(ISERROR(VLOOKUP(BJ165,Accueil!$W$17:$W$22,1,0)),1,0)</f>
        <v>0</v>
      </c>
      <c r="FN165" s="158">
        <f>IF(ISERROR(VLOOKUP(BK165,Accueil!$W$17:$W$22,1,0)),1,0)</f>
        <v>0</v>
      </c>
      <c r="FO165" s="158">
        <f>IF(ISERROR(VLOOKUP(BL165,Accueil!$W$17:$W$22,1,0)),1,0)</f>
        <v>0</v>
      </c>
      <c r="FP165" s="158">
        <f>IF(ISERROR(VLOOKUP(BM165,Accueil!$W$17:$W$22,1,0)),1,0)</f>
        <v>0</v>
      </c>
      <c r="FQ165" s="158">
        <f>IF(ISERROR(VLOOKUP(BN165,Accueil!$W$17:$W$22,1,0)),1,0)</f>
        <v>0</v>
      </c>
      <c r="FR165" s="158">
        <f>IF(ISERROR(VLOOKUP(BO165,Accueil!$W$17:$W$22,1,0)),1,0)</f>
        <v>0</v>
      </c>
      <c r="FS165" s="158">
        <f>IF(ISERROR(VLOOKUP(BP165,Accueil!$W$17:$W$22,1,0)),1,0)</f>
        <v>0</v>
      </c>
      <c r="FT165" s="158">
        <f>IF(ISERROR(VLOOKUP(BQ165,Accueil!$W$17:$W$22,1,0)),1,0)</f>
        <v>0</v>
      </c>
      <c r="FU165" s="158">
        <f>IF(ISERROR(VLOOKUP(BR165,Accueil!$W$17:$W$22,1,0)),1,0)</f>
        <v>0</v>
      </c>
      <c r="FV165" s="158">
        <f>IF(ISERROR(VLOOKUP(BS165,Accueil!$W$17:$W$22,1,0)),1,0)</f>
        <v>0</v>
      </c>
      <c r="FW165" s="158">
        <f>IF(ISERROR(VLOOKUP(BT165,Accueil!$W$17:$W$22,1,0)),1,0)</f>
        <v>0</v>
      </c>
      <c r="FX165" s="158">
        <f>IF(ISERROR(VLOOKUP(BU165,Accueil!$W$17:$W$22,1,0)),1,0)</f>
        <v>0</v>
      </c>
      <c r="FY165" s="158">
        <f>IF(ISERROR(VLOOKUP(BV165,Accueil!$W$17:$W$22,1,0)),1,0)</f>
        <v>0</v>
      </c>
      <c r="FZ165" s="158">
        <f>IF(ISERROR(VLOOKUP(BW165,Accueil!$W$17:$W$22,1,0)),1,0)</f>
        <v>0</v>
      </c>
      <c r="GA165" s="158">
        <f>IF(ISERROR(VLOOKUP(BX165,Accueil!$W$17:$W$22,1,0)),1,0)</f>
        <v>0</v>
      </c>
      <c r="GB165" s="158">
        <f>IF(ISERROR(VLOOKUP(BY165,Accueil!$W$17:$W$22,1,0)),1,0)</f>
        <v>0</v>
      </c>
      <c r="GC165" s="158">
        <f>IF(ISERROR(VLOOKUP(BZ165,Accueil!$W$17:$W$22,1,0)),1,0)</f>
        <v>0</v>
      </c>
      <c r="GD165" s="158">
        <f>IF(ISERROR(VLOOKUP(CA165,Accueil!$W$17:$W$22,1,0)),1,0)</f>
        <v>0</v>
      </c>
      <c r="GE165" s="158">
        <f>IF(ISERROR(VLOOKUP(CB165,Accueil!$W$17:$W$22,1,0)),1,0)</f>
        <v>0</v>
      </c>
      <c r="GF165" s="158">
        <f>IF(ISERROR(VLOOKUP(CC165,Accueil!$W$17:$W$22,1,0)),1,0)</f>
        <v>0</v>
      </c>
      <c r="GG165" s="158">
        <f>IF(ISERROR(VLOOKUP(CD165,Accueil!$W$17:$W$22,1,0)),1,0)</f>
        <v>0</v>
      </c>
      <c r="GH165" s="158">
        <f>IF(ISERROR(VLOOKUP(CE165,Accueil!$W$17:$W$22,1,0)),1,0)</f>
        <v>0</v>
      </c>
      <c r="GI165" s="158">
        <f>IF(ISERROR(VLOOKUP(CF165,Accueil!$W$17:$W$22,1,0)),1,0)</f>
        <v>0</v>
      </c>
      <c r="GJ165" s="158">
        <f>IF(ISERROR(VLOOKUP(CG165,Accueil!$W$17:$W$22,1,0)),1,0)</f>
        <v>0</v>
      </c>
      <c r="GK165" s="158">
        <f>IF(ISERROR(VLOOKUP(CH165,Accueil!$W$17:$W$22,1,0)),1,0)</f>
        <v>0</v>
      </c>
      <c r="GL165" s="158">
        <f>IF(ISERROR(VLOOKUP(CI165,Accueil!$W$17:$W$22,1,0)),1,0)</f>
        <v>0</v>
      </c>
      <c r="GM165" s="158">
        <f>IF(ISERROR(VLOOKUP(CJ165,Accueil!$W$17:$W$22,1,0)),1,0)</f>
        <v>0</v>
      </c>
      <c r="GN165" s="158">
        <f>IF(ISERROR(VLOOKUP(CK165,Accueil!$W$17:$W$22,1,0)),1,0)</f>
        <v>0</v>
      </c>
      <c r="GO165" s="158">
        <f>IF(ISERROR(VLOOKUP(CL165,Accueil!$W$17:$W$22,1,0)),1,0)</f>
        <v>0</v>
      </c>
      <c r="GP165" s="158">
        <f>IF(ISERROR(VLOOKUP(CM165,Accueil!$W$17:$W$22,1,0)),1,0)</f>
        <v>0</v>
      </c>
      <c r="GQ165" s="158">
        <f>IF(ISERROR(VLOOKUP(CN165,Accueil!$W$17:$W$22,1,0)),1,0)</f>
        <v>0</v>
      </c>
      <c r="GR165" s="158">
        <f>IF(ISERROR(VLOOKUP(CO165,Accueil!$W$17:$W$22,1,0)),1,0)</f>
        <v>0</v>
      </c>
      <c r="GS165" s="158">
        <f>IF(ISERROR(VLOOKUP(CP165,Accueil!$W$17:$W$22,1,0)),1,0)</f>
        <v>0</v>
      </c>
      <c r="GT165" s="158">
        <f>IF(ISERROR(VLOOKUP(CQ165,Accueil!$W$17:$W$22,1,0)),1,0)</f>
        <v>0</v>
      </c>
      <c r="GU165" s="158">
        <f>IF(ISERROR(VLOOKUP(CR165,Accueil!$W$17:$W$22,1,0)),1,0)</f>
        <v>0</v>
      </c>
      <c r="GV165" s="158">
        <f>IF(ISERROR(VLOOKUP(CS165,Accueil!$W$17:$W$22,1,0)),1,0)</f>
        <v>0</v>
      </c>
      <c r="GW165" s="158">
        <f>IF(ISERROR(VLOOKUP(CT165,Accueil!$W$17:$W$22,1,0)),1,0)</f>
        <v>0</v>
      </c>
      <c r="GX165" s="158">
        <f>IF(ISERROR(VLOOKUP(CU165,Accueil!$W$17:$W$22,1,0)),1,0)</f>
        <v>0</v>
      </c>
      <c r="GY165" s="158">
        <f>IF(ISERROR(VLOOKUP(CV165,Accueil!$W$17:$W$22,1,0)),1,0)</f>
        <v>0</v>
      </c>
      <c r="GZ165" s="158">
        <f>IF(ISERROR(VLOOKUP(CW165,Accueil!$W$17:$W$22,1,0)),1,0)</f>
        <v>0</v>
      </c>
      <c r="HA165" s="158">
        <f>IF(ISERROR(VLOOKUP(CX165,Accueil!$W$17:$W$22,1,0)),1,0)</f>
        <v>0</v>
      </c>
      <c r="HB165" s="158">
        <f>IF(ISERROR(VLOOKUP(CY165,Accueil!$W$17:$W$22,1,0)),1,0)</f>
        <v>0</v>
      </c>
      <c r="HC165" s="158">
        <f>IF(ISERROR(VLOOKUP(CZ165,Accueil!$W$17:$W$22,1,0)),1,0)</f>
        <v>0</v>
      </c>
      <c r="HD165" s="158">
        <f>IF(ISERROR(VLOOKUP(DA165,Accueil!$W$17:$W$22,1,0)),1,0)</f>
        <v>0</v>
      </c>
    </row>
    <row r="166" spans="1:212" ht="12.75" customHeight="1">
      <c r="A166" s="360"/>
      <c r="B166" s="12">
        <v>158</v>
      </c>
      <c r="C166" s="26" t="str">
        <f>IF(Accueil!E170="","",Accueil!E170)</f>
        <v/>
      </c>
      <c r="D166" s="27" t="str">
        <f>IF(Accueil!F170="","",Accueil!F170)</f>
        <v/>
      </c>
      <c r="E166" s="83" t="str">
        <f t="shared" si="10"/>
        <v/>
      </c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  <c r="AO166" s="244"/>
      <c r="AP166" s="244"/>
      <c r="AQ166" s="244"/>
      <c r="AR166" s="244"/>
      <c r="AS166" s="244"/>
      <c r="AT166" s="244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12">
        <v>158</v>
      </c>
      <c r="DC166" s="11" t="str">
        <f>IF(D166="","",COUNTIF(F166:DA166,Accueil!$AB$28)&amp;" / "&amp;COUNTIF($F$8:$DA$8,"&gt;0")-(COUNTIF(F166:DA166,Accueil!$AG$26)))</f>
        <v/>
      </c>
      <c r="DD166" s="110" t="str">
        <f>IF(D166="","",COUNTIF(F166:DA166,Accueil!$AB$26))</f>
        <v/>
      </c>
      <c r="DE166" s="110" t="str">
        <f>IF(D166="","",IF(COUNTIF($F$8:$DA$8,"&gt;=0")-(COUNTIF(G166:DB166,Accueil!$AG$26))&lt;0,0,COUNTIF($F$8:$DA$8,"&gt;=0")-(COUNTIF(G166:DB166,Accueil!$AG$26))))</f>
        <v/>
      </c>
      <c r="DF166" s="11" t="str">
        <f t="shared" si="11"/>
        <v/>
      </c>
      <c r="DG166" s="29" t="str">
        <f t="shared" si="12"/>
        <v/>
      </c>
      <c r="DH166" s="158">
        <f t="shared" si="13"/>
        <v>0</v>
      </c>
      <c r="DI166" s="158">
        <f>IF(ISERROR(VLOOKUP(F166,Accueil!$W$17:$W$22,1,0)),1,0)</f>
        <v>0</v>
      </c>
      <c r="DJ166" s="158">
        <f>IF(ISERROR(VLOOKUP(G166,Accueil!$W$17:$W$22,1,0)),1,0)</f>
        <v>0</v>
      </c>
      <c r="DK166" s="158">
        <f>IF(ISERROR(VLOOKUP(H166,Accueil!$W$17:$W$22,1,0)),1,0)</f>
        <v>0</v>
      </c>
      <c r="DL166" s="158">
        <f>IF(ISERROR(VLOOKUP(I166,Accueil!$W$17:$W$22,1,0)),1,0)</f>
        <v>0</v>
      </c>
      <c r="DM166" s="158">
        <f>IF(ISERROR(VLOOKUP(J166,Accueil!$W$17:$W$22,1,0)),1,0)</f>
        <v>0</v>
      </c>
      <c r="DN166" s="158">
        <f>IF(ISERROR(VLOOKUP(K166,Accueil!$W$17:$W$22,1,0)),1,0)</f>
        <v>0</v>
      </c>
      <c r="DO166" s="158">
        <f>IF(ISERROR(VLOOKUP(L166,Accueil!$W$17:$W$22,1,0)),1,0)</f>
        <v>0</v>
      </c>
      <c r="DP166" s="158">
        <f>IF(ISERROR(VLOOKUP(M166,Accueil!$W$17:$W$22,1,0)),1,0)</f>
        <v>0</v>
      </c>
      <c r="DQ166" s="158">
        <f>IF(ISERROR(VLOOKUP(N166,Accueil!$W$17:$W$22,1,0)),1,0)</f>
        <v>0</v>
      </c>
      <c r="DR166" s="158">
        <f>IF(ISERROR(VLOOKUP(O166,Accueil!$W$17:$W$22,1,0)),1,0)</f>
        <v>0</v>
      </c>
      <c r="DS166" s="158">
        <f>IF(ISERROR(VLOOKUP(P166,Accueil!$W$17:$W$22,1,0)),1,0)</f>
        <v>0</v>
      </c>
      <c r="DT166" s="158">
        <f>IF(ISERROR(VLOOKUP(Q166,Accueil!$W$17:$W$22,1,0)),1,0)</f>
        <v>0</v>
      </c>
      <c r="DU166" s="158">
        <f>IF(ISERROR(VLOOKUP(R166,Accueil!$W$17:$W$22,1,0)),1,0)</f>
        <v>0</v>
      </c>
      <c r="DV166" s="158">
        <f>IF(ISERROR(VLOOKUP(S166,Accueil!$W$17:$W$22,1,0)),1,0)</f>
        <v>0</v>
      </c>
      <c r="DW166" s="158">
        <f>IF(ISERROR(VLOOKUP(T166,Accueil!$W$17:$W$22,1,0)),1,0)</f>
        <v>0</v>
      </c>
      <c r="DX166" s="158">
        <f>IF(ISERROR(VLOOKUP(U166,Accueil!$W$17:$W$22,1,0)),1,0)</f>
        <v>0</v>
      </c>
      <c r="DY166" s="158">
        <f>IF(ISERROR(VLOOKUP(V166,Accueil!$W$17:$W$22,1,0)),1,0)</f>
        <v>0</v>
      </c>
      <c r="DZ166" s="158">
        <f>IF(ISERROR(VLOOKUP(W166,Accueil!$W$17:$W$22,1,0)),1,0)</f>
        <v>0</v>
      </c>
      <c r="EA166" s="158">
        <f>IF(ISERROR(VLOOKUP(X166,Accueil!$W$17:$W$22,1,0)),1,0)</f>
        <v>0</v>
      </c>
      <c r="EB166" s="158">
        <f>IF(ISERROR(VLOOKUP(Y166,Accueil!$W$17:$W$22,1,0)),1,0)</f>
        <v>0</v>
      </c>
      <c r="EC166" s="158">
        <f>IF(ISERROR(VLOOKUP(Z166,Accueil!$W$17:$W$22,1,0)),1,0)</f>
        <v>0</v>
      </c>
      <c r="ED166" s="158">
        <f>IF(ISERROR(VLOOKUP(AA166,Accueil!$W$17:$W$22,1,0)),1,0)</f>
        <v>0</v>
      </c>
      <c r="EE166" s="158">
        <f>IF(ISERROR(VLOOKUP(AB166,Accueil!$W$17:$W$22,1,0)),1,0)</f>
        <v>0</v>
      </c>
      <c r="EF166" s="158">
        <f>IF(ISERROR(VLOOKUP(AC166,Accueil!$W$17:$W$22,1,0)),1,0)</f>
        <v>0</v>
      </c>
      <c r="EG166" s="158">
        <f>IF(ISERROR(VLOOKUP(AD166,Accueil!$W$17:$W$22,1,0)),1,0)</f>
        <v>0</v>
      </c>
      <c r="EH166" s="158">
        <f>IF(ISERROR(VLOOKUP(AE166,Accueil!$W$17:$W$22,1,0)),1,0)</f>
        <v>0</v>
      </c>
      <c r="EI166" s="158">
        <f>IF(ISERROR(VLOOKUP(AF166,Accueil!$W$17:$W$22,1,0)),1,0)</f>
        <v>0</v>
      </c>
      <c r="EJ166" s="158">
        <f>IF(ISERROR(VLOOKUP(AG166,Accueil!$W$17:$W$22,1,0)),1,0)</f>
        <v>0</v>
      </c>
      <c r="EK166" s="158">
        <f>IF(ISERROR(VLOOKUP(AH166,Accueil!$W$17:$W$22,1,0)),1,0)</f>
        <v>0</v>
      </c>
      <c r="EL166" s="158">
        <f>IF(ISERROR(VLOOKUP(AI166,Accueil!$W$17:$W$22,1,0)),1,0)</f>
        <v>0</v>
      </c>
      <c r="EM166" s="158">
        <f>IF(ISERROR(VLOOKUP(AJ166,Accueil!$W$17:$W$22,1,0)),1,0)</f>
        <v>0</v>
      </c>
      <c r="EN166" s="158">
        <f>IF(ISERROR(VLOOKUP(AK166,Accueil!$W$17:$W$22,1,0)),1,0)</f>
        <v>0</v>
      </c>
      <c r="EO166" s="158">
        <f>IF(ISERROR(VLOOKUP(AL166,Accueil!$W$17:$W$22,1,0)),1,0)</f>
        <v>0</v>
      </c>
      <c r="EP166" s="158">
        <f>IF(ISERROR(VLOOKUP(AM166,Accueil!$W$17:$W$22,1,0)),1,0)</f>
        <v>0</v>
      </c>
      <c r="EQ166" s="158">
        <f>IF(ISERROR(VLOOKUP(AN166,Accueil!$W$17:$W$22,1,0)),1,0)</f>
        <v>0</v>
      </c>
      <c r="ER166" s="158">
        <f>IF(ISERROR(VLOOKUP(AO166,Accueil!$W$17:$W$22,1,0)),1,0)</f>
        <v>0</v>
      </c>
      <c r="ES166" s="158">
        <f>IF(ISERROR(VLOOKUP(AP166,Accueil!$W$17:$W$22,1,0)),1,0)</f>
        <v>0</v>
      </c>
      <c r="ET166" s="158">
        <f>IF(ISERROR(VLOOKUP(AQ166,Accueil!$W$17:$W$22,1,0)),1,0)</f>
        <v>0</v>
      </c>
      <c r="EU166" s="158">
        <f>IF(ISERROR(VLOOKUP(AR166,Accueil!$W$17:$W$22,1,0)),1,0)</f>
        <v>0</v>
      </c>
      <c r="EV166" s="158">
        <f>IF(ISERROR(VLOOKUP(AS166,Accueil!$W$17:$W$22,1,0)),1,0)</f>
        <v>0</v>
      </c>
      <c r="EW166" s="158">
        <f>IF(ISERROR(VLOOKUP(AT166,Accueil!$W$17:$W$22,1,0)),1,0)</f>
        <v>0</v>
      </c>
      <c r="EX166" s="158">
        <f>IF(ISERROR(VLOOKUP(AU166,Accueil!$W$17:$W$22,1,0)),1,0)</f>
        <v>0</v>
      </c>
      <c r="EY166" s="158">
        <f>IF(ISERROR(VLOOKUP(AV166,Accueil!$W$17:$W$22,1,0)),1,0)</f>
        <v>0</v>
      </c>
      <c r="EZ166" s="158">
        <f>IF(ISERROR(VLOOKUP(AW166,Accueil!$W$17:$W$22,1,0)),1,0)</f>
        <v>0</v>
      </c>
      <c r="FA166" s="158">
        <f>IF(ISERROR(VLOOKUP(AX166,Accueil!$W$17:$W$22,1,0)),1,0)</f>
        <v>0</v>
      </c>
      <c r="FB166" s="158">
        <f>IF(ISERROR(VLOOKUP(AY166,Accueil!$W$17:$W$22,1,0)),1,0)</f>
        <v>0</v>
      </c>
      <c r="FC166" s="158">
        <f>IF(ISERROR(VLOOKUP(AZ166,Accueil!$W$17:$W$22,1,0)),1,0)</f>
        <v>0</v>
      </c>
      <c r="FD166" s="158">
        <f>IF(ISERROR(VLOOKUP(BA166,Accueil!$W$17:$W$22,1,0)),1,0)</f>
        <v>0</v>
      </c>
      <c r="FE166" s="158">
        <f>IF(ISERROR(VLOOKUP(BB166,Accueil!$W$17:$W$22,1,0)),1,0)</f>
        <v>0</v>
      </c>
      <c r="FF166" s="158">
        <f>IF(ISERROR(VLOOKUP(BC166,Accueil!$W$17:$W$22,1,0)),1,0)</f>
        <v>0</v>
      </c>
      <c r="FG166" s="158">
        <f>IF(ISERROR(VLOOKUP(BD166,Accueil!$W$17:$W$22,1,0)),1,0)</f>
        <v>0</v>
      </c>
      <c r="FH166" s="158">
        <f>IF(ISERROR(VLOOKUP(BE166,Accueil!$W$17:$W$22,1,0)),1,0)</f>
        <v>0</v>
      </c>
      <c r="FI166" s="158">
        <f>IF(ISERROR(VLOOKUP(BF166,Accueil!$W$17:$W$22,1,0)),1,0)</f>
        <v>0</v>
      </c>
      <c r="FJ166" s="158">
        <f>IF(ISERROR(VLOOKUP(BG166,Accueil!$W$17:$W$22,1,0)),1,0)</f>
        <v>0</v>
      </c>
      <c r="FK166" s="158">
        <f>IF(ISERROR(VLOOKUP(BH166,Accueil!$W$17:$W$22,1,0)),1,0)</f>
        <v>0</v>
      </c>
      <c r="FL166" s="158">
        <f>IF(ISERROR(VLOOKUP(BI166,Accueil!$W$17:$W$22,1,0)),1,0)</f>
        <v>0</v>
      </c>
      <c r="FM166" s="158">
        <f>IF(ISERROR(VLOOKUP(BJ166,Accueil!$W$17:$W$22,1,0)),1,0)</f>
        <v>0</v>
      </c>
      <c r="FN166" s="158">
        <f>IF(ISERROR(VLOOKUP(BK166,Accueil!$W$17:$W$22,1,0)),1,0)</f>
        <v>0</v>
      </c>
      <c r="FO166" s="158">
        <f>IF(ISERROR(VLOOKUP(BL166,Accueil!$W$17:$W$22,1,0)),1,0)</f>
        <v>0</v>
      </c>
      <c r="FP166" s="158">
        <f>IF(ISERROR(VLOOKUP(BM166,Accueil!$W$17:$W$22,1,0)),1,0)</f>
        <v>0</v>
      </c>
      <c r="FQ166" s="158">
        <f>IF(ISERROR(VLOOKUP(BN166,Accueil!$W$17:$W$22,1,0)),1,0)</f>
        <v>0</v>
      </c>
      <c r="FR166" s="158">
        <f>IF(ISERROR(VLOOKUP(BO166,Accueil!$W$17:$W$22,1,0)),1,0)</f>
        <v>0</v>
      </c>
      <c r="FS166" s="158">
        <f>IF(ISERROR(VLOOKUP(BP166,Accueil!$W$17:$W$22,1,0)),1,0)</f>
        <v>0</v>
      </c>
      <c r="FT166" s="158">
        <f>IF(ISERROR(VLOOKUP(BQ166,Accueil!$W$17:$W$22,1,0)),1,0)</f>
        <v>0</v>
      </c>
      <c r="FU166" s="158">
        <f>IF(ISERROR(VLOOKUP(BR166,Accueil!$W$17:$W$22,1,0)),1,0)</f>
        <v>0</v>
      </c>
      <c r="FV166" s="158">
        <f>IF(ISERROR(VLOOKUP(BS166,Accueil!$W$17:$W$22,1,0)),1,0)</f>
        <v>0</v>
      </c>
      <c r="FW166" s="158">
        <f>IF(ISERROR(VLOOKUP(BT166,Accueil!$W$17:$W$22,1,0)),1,0)</f>
        <v>0</v>
      </c>
      <c r="FX166" s="158">
        <f>IF(ISERROR(VLOOKUP(BU166,Accueil!$W$17:$W$22,1,0)),1,0)</f>
        <v>0</v>
      </c>
      <c r="FY166" s="158">
        <f>IF(ISERROR(VLOOKUP(BV166,Accueil!$W$17:$W$22,1,0)),1,0)</f>
        <v>0</v>
      </c>
      <c r="FZ166" s="158">
        <f>IF(ISERROR(VLOOKUP(BW166,Accueil!$W$17:$W$22,1,0)),1,0)</f>
        <v>0</v>
      </c>
      <c r="GA166" s="158">
        <f>IF(ISERROR(VLOOKUP(BX166,Accueil!$W$17:$W$22,1,0)),1,0)</f>
        <v>0</v>
      </c>
      <c r="GB166" s="158">
        <f>IF(ISERROR(VLOOKUP(BY166,Accueil!$W$17:$W$22,1,0)),1,0)</f>
        <v>0</v>
      </c>
      <c r="GC166" s="158">
        <f>IF(ISERROR(VLOOKUP(BZ166,Accueil!$W$17:$W$22,1,0)),1,0)</f>
        <v>0</v>
      </c>
      <c r="GD166" s="158">
        <f>IF(ISERROR(VLOOKUP(CA166,Accueil!$W$17:$W$22,1,0)),1,0)</f>
        <v>0</v>
      </c>
      <c r="GE166" s="158">
        <f>IF(ISERROR(VLOOKUP(CB166,Accueil!$W$17:$W$22,1,0)),1,0)</f>
        <v>0</v>
      </c>
      <c r="GF166" s="158">
        <f>IF(ISERROR(VLOOKUP(CC166,Accueil!$W$17:$W$22,1,0)),1,0)</f>
        <v>0</v>
      </c>
      <c r="GG166" s="158">
        <f>IF(ISERROR(VLOOKUP(CD166,Accueil!$W$17:$W$22,1,0)),1,0)</f>
        <v>0</v>
      </c>
      <c r="GH166" s="158">
        <f>IF(ISERROR(VLOOKUP(CE166,Accueil!$W$17:$W$22,1,0)),1,0)</f>
        <v>0</v>
      </c>
      <c r="GI166" s="158">
        <f>IF(ISERROR(VLOOKUP(CF166,Accueil!$W$17:$W$22,1,0)),1,0)</f>
        <v>0</v>
      </c>
      <c r="GJ166" s="158">
        <f>IF(ISERROR(VLOOKUP(CG166,Accueil!$W$17:$W$22,1,0)),1,0)</f>
        <v>0</v>
      </c>
      <c r="GK166" s="158">
        <f>IF(ISERROR(VLOOKUP(CH166,Accueil!$W$17:$W$22,1,0)),1,0)</f>
        <v>0</v>
      </c>
      <c r="GL166" s="158">
        <f>IF(ISERROR(VLOOKUP(CI166,Accueil!$W$17:$W$22,1,0)),1,0)</f>
        <v>0</v>
      </c>
      <c r="GM166" s="158">
        <f>IF(ISERROR(VLOOKUP(CJ166,Accueil!$W$17:$W$22,1,0)),1,0)</f>
        <v>0</v>
      </c>
      <c r="GN166" s="158">
        <f>IF(ISERROR(VLOOKUP(CK166,Accueil!$W$17:$W$22,1,0)),1,0)</f>
        <v>0</v>
      </c>
      <c r="GO166" s="158">
        <f>IF(ISERROR(VLOOKUP(CL166,Accueil!$W$17:$W$22,1,0)),1,0)</f>
        <v>0</v>
      </c>
      <c r="GP166" s="158">
        <f>IF(ISERROR(VLOOKUP(CM166,Accueil!$W$17:$W$22,1,0)),1,0)</f>
        <v>0</v>
      </c>
      <c r="GQ166" s="158">
        <f>IF(ISERROR(VLOOKUP(CN166,Accueil!$W$17:$W$22,1,0)),1,0)</f>
        <v>0</v>
      </c>
      <c r="GR166" s="158">
        <f>IF(ISERROR(VLOOKUP(CO166,Accueil!$W$17:$W$22,1,0)),1,0)</f>
        <v>0</v>
      </c>
      <c r="GS166" s="158">
        <f>IF(ISERROR(VLOOKUP(CP166,Accueil!$W$17:$W$22,1,0)),1,0)</f>
        <v>0</v>
      </c>
      <c r="GT166" s="158">
        <f>IF(ISERROR(VLOOKUP(CQ166,Accueil!$W$17:$W$22,1,0)),1,0)</f>
        <v>0</v>
      </c>
      <c r="GU166" s="158">
        <f>IF(ISERROR(VLOOKUP(CR166,Accueil!$W$17:$W$22,1,0)),1,0)</f>
        <v>0</v>
      </c>
      <c r="GV166" s="158">
        <f>IF(ISERROR(VLOOKUP(CS166,Accueil!$W$17:$W$22,1,0)),1,0)</f>
        <v>0</v>
      </c>
      <c r="GW166" s="158">
        <f>IF(ISERROR(VLOOKUP(CT166,Accueil!$W$17:$W$22,1,0)),1,0)</f>
        <v>0</v>
      </c>
      <c r="GX166" s="158">
        <f>IF(ISERROR(VLOOKUP(CU166,Accueil!$W$17:$W$22,1,0)),1,0)</f>
        <v>0</v>
      </c>
      <c r="GY166" s="158">
        <f>IF(ISERROR(VLOOKUP(CV166,Accueil!$W$17:$W$22,1,0)),1,0)</f>
        <v>0</v>
      </c>
      <c r="GZ166" s="158">
        <f>IF(ISERROR(VLOOKUP(CW166,Accueil!$W$17:$W$22,1,0)),1,0)</f>
        <v>0</v>
      </c>
      <c r="HA166" s="158">
        <f>IF(ISERROR(VLOOKUP(CX166,Accueil!$W$17:$W$22,1,0)),1,0)</f>
        <v>0</v>
      </c>
      <c r="HB166" s="158">
        <f>IF(ISERROR(VLOOKUP(CY166,Accueil!$W$17:$W$22,1,0)),1,0)</f>
        <v>0</v>
      </c>
      <c r="HC166" s="158">
        <f>IF(ISERROR(VLOOKUP(CZ166,Accueil!$W$17:$W$22,1,0)),1,0)</f>
        <v>0</v>
      </c>
      <c r="HD166" s="158">
        <f>IF(ISERROR(VLOOKUP(DA166,Accueil!$W$17:$W$22,1,0)),1,0)</f>
        <v>0</v>
      </c>
    </row>
    <row r="167" spans="1:212" ht="12.75" customHeight="1">
      <c r="A167" s="360"/>
      <c r="B167" s="12">
        <v>159</v>
      </c>
      <c r="C167" s="26" t="str">
        <f>IF(Accueil!E171="","",Accueil!E171)</f>
        <v/>
      </c>
      <c r="D167" s="27" t="str">
        <f>IF(Accueil!F171="","",Accueil!F171)</f>
        <v/>
      </c>
      <c r="E167" s="83" t="str">
        <f t="shared" si="10"/>
        <v/>
      </c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4"/>
      <c r="AS167" s="244"/>
      <c r="AT167" s="244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12">
        <v>159</v>
      </c>
      <c r="DC167" s="11" t="str">
        <f>IF(D167="","",COUNTIF(F167:DA167,Accueil!$AB$28)&amp;" / "&amp;COUNTIF($F$8:$DA$8,"&gt;0")-(COUNTIF(F167:DA167,Accueil!$AG$26)))</f>
        <v/>
      </c>
      <c r="DD167" s="110" t="str">
        <f>IF(D167="","",COUNTIF(F167:DA167,Accueil!$AB$26))</f>
        <v/>
      </c>
      <c r="DE167" s="110" t="str">
        <f>IF(D167="","",IF(COUNTIF($F$8:$DA$8,"&gt;=0")-(COUNTIF(G167:DB167,Accueil!$AG$26))&lt;0,0,COUNTIF($F$8:$DA$8,"&gt;=0")-(COUNTIF(G167:DB167,Accueil!$AG$26))))</f>
        <v/>
      </c>
      <c r="DF167" s="11" t="str">
        <f t="shared" si="11"/>
        <v/>
      </c>
      <c r="DG167" s="29" t="str">
        <f t="shared" si="12"/>
        <v/>
      </c>
      <c r="DH167" s="158">
        <f t="shared" si="13"/>
        <v>0</v>
      </c>
      <c r="DI167" s="158">
        <f>IF(ISERROR(VLOOKUP(F167,Accueil!$W$17:$W$22,1,0)),1,0)</f>
        <v>0</v>
      </c>
      <c r="DJ167" s="158">
        <f>IF(ISERROR(VLOOKUP(G167,Accueil!$W$17:$W$22,1,0)),1,0)</f>
        <v>0</v>
      </c>
      <c r="DK167" s="158">
        <f>IF(ISERROR(VLOOKUP(H167,Accueil!$W$17:$W$22,1,0)),1,0)</f>
        <v>0</v>
      </c>
      <c r="DL167" s="158">
        <f>IF(ISERROR(VLOOKUP(I167,Accueil!$W$17:$W$22,1,0)),1,0)</f>
        <v>0</v>
      </c>
      <c r="DM167" s="158">
        <f>IF(ISERROR(VLOOKUP(J167,Accueil!$W$17:$W$22,1,0)),1,0)</f>
        <v>0</v>
      </c>
      <c r="DN167" s="158">
        <f>IF(ISERROR(VLOOKUP(K167,Accueil!$W$17:$W$22,1,0)),1,0)</f>
        <v>0</v>
      </c>
      <c r="DO167" s="158">
        <f>IF(ISERROR(VLOOKUP(L167,Accueil!$W$17:$W$22,1,0)),1,0)</f>
        <v>0</v>
      </c>
      <c r="DP167" s="158">
        <f>IF(ISERROR(VLOOKUP(M167,Accueil!$W$17:$W$22,1,0)),1,0)</f>
        <v>0</v>
      </c>
      <c r="DQ167" s="158">
        <f>IF(ISERROR(VLOOKUP(N167,Accueil!$W$17:$W$22,1,0)),1,0)</f>
        <v>0</v>
      </c>
      <c r="DR167" s="158">
        <f>IF(ISERROR(VLOOKUP(O167,Accueil!$W$17:$W$22,1,0)),1,0)</f>
        <v>0</v>
      </c>
      <c r="DS167" s="158">
        <f>IF(ISERROR(VLOOKUP(P167,Accueil!$W$17:$W$22,1,0)),1,0)</f>
        <v>0</v>
      </c>
      <c r="DT167" s="158">
        <f>IF(ISERROR(VLOOKUP(Q167,Accueil!$W$17:$W$22,1,0)),1,0)</f>
        <v>0</v>
      </c>
      <c r="DU167" s="158">
        <f>IF(ISERROR(VLOOKUP(R167,Accueil!$W$17:$W$22,1,0)),1,0)</f>
        <v>0</v>
      </c>
      <c r="DV167" s="158">
        <f>IF(ISERROR(VLOOKUP(S167,Accueil!$W$17:$W$22,1,0)),1,0)</f>
        <v>0</v>
      </c>
      <c r="DW167" s="158">
        <f>IF(ISERROR(VLOOKUP(T167,Accueil!$W$17:$W$22,1,0)),1,0)</f>
        <v>0</v>
      </c>
      <c r="DX167" s="158">
        <f>IF(ISERROR(VLOOKUP(U167,Accueil!$W$17:$W$22,1,0)),1,0)</f>
        <v>0</v>
      </c>
      <c r="DY167" s="158">
        <f>IF(ISERROR(VLOOKUP(V167,Accueil!$W$17:$W$22,1,0)),1,0)</f>
        <v>0</v>
      </c>
      <c r="DZ167" s="158">
        <f>IF(ISERROR(VLOOKUP(W167,Accueil!$W$17:$W$22,1,0)),1,0)</f>
        <v>0</v>
      </c>
      <c r="EA167" s="158">
        <f>IF(ISERROR(VLOOKUP(X167,Accueil!$W$17:$W$22,1,0)),1,0)</f>
        <v>0</v>
      </c>
      <c r="EB167" s="158">
        <f>IF(ISERROR(VLOOKUP(Y167,Accueil!$W$17:$W$22,1,0)),1,0)</f>
        <v>0</v>
      </c>
      <c r="EC167" s="158">
        <f>IF(ISERROR(VLOOKUP(Z167,Accueil!$W$17:$W$22,1,0)),1,0)</f>
        <v>0</v>
      </c>
      <c r="ED167" s="158">
        <f>IF(ISERROR(VLOOKUP(AA167,Accueil!$W$17:$W$22,1,0)),1,0)</f>
        <v>0</v>
      </c>
      <c r="EE167" s="158">
        <f>IF(ISERROR(VLOOKUP(AB167,Accueil!$W$17:$W$22,1,0)),1,0)</f>
        <v>0</v>
      </c>
      <c r="EF167" s="158">
        <f>IF(ISERROR(VLOOKUP(AC167,Accueil!$W$17:$W$22,1,0)),1,0)</f>
        <v>0</v>
      </c>
      <c r="EG167" s="158">
        <f>IF(ISERROR(VLOOKUP(AD167,Accueil!$W$17:$W$22,1,0)),1,0)</f>
        <v>0</v>
      </c>
      <c r="EH167" s="158">
        <f>IF(ISERROR(VLOOKUP(AE167,Accueil!$W$17:$W$22,1,0)),1,0)</f>
        <v>0</v>
      </c>
      <c r="EI167" s="158">
        <f>IF(ISERROR(VLOOKUP(AF167,Accueil!$W$17:$W$22,1,0)),1,0)</f>
        <v>0</v>
      </c>
      <c r="EJ167" s="158">
        <f>IF(ISERROR(VLOOKUP(AG167,Accueil!$W$17:$W$22,1,0)),1,0)</f>
        <v>0</v>
      </c>
      <c r="EK167" s="158">
        <f>IF(ISERROR(VLOOKUP(AH167,Accueil!$W$17:$W$22,1,0)),1,0)</f>
        <v>0</v>
      </c>
      <c r="EL167" s="158">
        <f>IF(ISERROR(VLOOKUP(AI167,Accueil!$W$17:$W$22,1,0)),1,0)</f>
        <v>0</v>
      </c>
      <c r="EM167" s="158">
        <f>IF(ISERROR(VLOOKUP(AJ167,Accueil!$W$17:$W$22,1,0)),1,0)</f>
        <v>0</v>
      </c>
      <c r="EN167" s="158">
        <f>IF(ISERROR(VLOOKUP(AK167,Accueil!$W$17:$W$22,1,0)),1,0)</f>
        <v>0</v>
      </c>
      <c r="EO167" s="158">
        <f>IF(ISERROR(VLOOKUP(AL167,Accueil!$W$17:$W$22,1,0)),1,0)</f>
        <v>0</v>
      </c>
      <c r="EP167" s="158">
        <f>IF(ISERROR(VLOOKUP(AM167,Accueil!$W$17:$W$22,1,0)),1,0)</f>
        <v>0</v>
      </c>
      <c r="EQ167" s="158">
        <f>IF(ISERROR(VLOOKUP(AN167,Accueil!$W$17:$W$22,1,0)),1,0)</f>
        <v>0</v>
      </c>
      <c r="ER167" s="158">
        <f>IF(ISERROR(VLOOKUP(AO167,Accueil!$W$17:$W$22,1,0)),1,0)</f>
        <v>0</v>
      </c>
      <c r="ES167" s="158">
        <f>IF(ISERROR(VLOOKUP(AP167,Accueil!$W$17:$W$22,1,0)),1,0)</f>
        <v>0</v>
      </c>
      <c r="ET167" s="158">
        <f>IF(ISERROR(VLOOKUP(AQ167,Accueil!$W$17:$W$22,1,0)),1,0)</f>
        <v>0</v>
      </c>
      <c r="EU167" s="158">
        <f>IF(ISERROR(VLOOKUP(AR167,Accueil!$W$17:$W$22,1,0)),1,0)</f>
        <v>0</v>
      </c>
      <c r="EV167" s="158">
        <f>IF(ISERROR(VLOOKUP(AS167,Accueil!$W$17:$W$22,1,0)),1,0)</f>
        <v>0</v>
      </c>
      <c r="EW167" s="158">
        <f>IF(ISERROR(VLOOKUP(AT167,Accueil!$W$17:$W$22,1,0)),1,0)</f>
        <v>0</v>
      </c>
      <c r="EX167" s="158">
        <f>IF(ISERROR(VLOOKUP(AU167,Accueil!$W$17:$W$22,1,0)),1,0)</f>
        <v>0</v>
      </c>
      <c r="EY167" s="158">
        <f>IF(ISERROR(VLOOKUP(AV167,Accueil!$W$17:$W$22,1,0)),1,0)</f>
        <v>0</v>
      </c>
      <c r="EZ167" s="158">
        <f>IF(ISERROR(VLOOKUP(AW167,Accueil!$W$17:$W$22,1,0)),1,0)</f>
        <v>0</v>
      </c>
      <c r="FA167" s="158">
        <f>IF(ISERROR(VLOOKUP(AX167,Accueil!$W$17:$W$22,1,0)),1,0)</f>
        <v>0</v>
      </c>
      <c r="FB167" s="158">
        <f>IF(ISERROR(VLOOKUP(AY167,Accueil!$W$17:$W$22,1,0)),1,0)</f>
        <v>0</v>
      </c>
      <c r="FC167" s="158">
        <f>IF(ISERROR(VLOOKUP(AZ167,Accueil!$W$17:$W$22,1,0)),1,0)</f>
        <v>0</v>
      </c>
      <c r="FD167" s="158">
        <f>IF(ISERROR(VLOOKUP(BA167,Accueil!$W$17:$W$22,1,0)),1,0)</f>
        <v>0</v>
      </c>
      <c r="FE167" s="158">
        <f>IF(ISERROR(VLOOKUP(BB167,Accueil!$W$17:$W$22,1,0)),1,0)</f>
        <v>0</v>
      </c>
      <c r="FF167" s="158">
        <f>IF(ISERROR(VLOOKUP(BC167,Accueil!$W$17:$W$22,1,0)),1,0)</f>
        <v>0</v>
      </c>
      <c r="FG167" s="158">
        <f>IF(ISERROR(VLOOKUP(BD167,Accueil!$W$17:$W$22,1,0)),1,0)</f>
        <v>0</v>
      </c>
      <c r="FH167" s="158">
        <f>IF(ISERROR(VLOOKUP(BE167,Accueil!$W$17:$W$22,1,0)),1,0)</f>
        <v>0</v>
      </c>
      <c r="FI167" s="158">
        <f>IF(ISERROR(VLOOKUP(BF167,Accueil!$W$17:$W$22,1,0)),1,0)</f>
        <v>0</v>
      </c>
      <c r="FJ167" s="158">
        <f>IF(ISERROR(VLOOKUP(BG167,Accueil!$W$17:$W$22,1,0)),1,0)</f>
        <v>0</v>
      </c>
      <c r="FK167" s="158">
        <f>IF(ISERROR(VLOOKUP(BH167,Accueil!$W$17:$W$22,1,0)),1,0)</f>
        <v>0</v>
      </c>
      <c r="FL167" s="158">
        <f>IF(ISERROR(VLOOKUP(BI167,Accueil!$W$17:$W$22,1,0)),1,0)</f>
        <v>0</v>
      </c>
      <c r="FM167" s="158">
        <f>IF(ISERROR(VLOOKUP(BJ167,Accueil!$W$17:$W$22,1,0)),1,0)</f>
        <v>0</v>
      </c>
      <c r="FN167" s="158">
        <f>IF(ISERROR(VLOOKUP(BK167,Accueil!$W$17:$W$22,1,0)),1,0)</f>
        <v>0</v>
      </c>
      <c r="FO167" s="158">
        <f>IF(ISERROR(VLOOKUP(BL167,Accueil!$W$17:$W$22,1,0)),1,0)</f>
        <v>0</v>
      </c>
      <c r="FP167" s="158">
        <f>IF(ISERROR(VLOOKUP(BM167,Accueil!$W$17:$W$22,1,0)),1,0)</f>
        <v>0</v>
      </c>
      <c r="FQ167" s="158">
        <f>IF(ISERROR(VLOOKUP(BN167,Accueil!$W$17:$W$22,1,0)),1,0)</f>
        <v>0</v>
      </c>
      <c r="FR167" s="158">
        <f>IF(ISERROR(VLOOKUP(BO167,Accueil!$W$17:$W$22,1,0)),1,0)</f>
        <v>0</v>
      </c>
      <c r="FS167" s="158">
        <f>IF(ISERROR(VLOOKUP(BP167,Accueil!$W$17:$W$22,1,0)),1,0)</f>
        <v>0</v>
      </c>
      <c r="FT167" s="158">
        <f>IF(ISERROR(VLOOKUP(BQ167,Accueil!$W$17:$W$22,1,0)),1,0)</f>
        <v>0</v>
      </c>
      <c r="FU167" s="158">
        <f>IF(ISERROR(VLOOKUP(BR167,Accueil!$W$17:$W$22,1,0)),1,0)</f>
        <v>0</v>
      </c>
      <c r="FV167" s="158">
        <f>IF(ISERROR(VLOOKUP(BS167,Accueil!$W$17:$W$22,1,0)),1,0)</f>
        <v>0</v>
      </c>
      <c r="FW167" s="158">
        <f>IF(ISERROR(VLOOKUP(BT167,Accueil!$W$17:$W$22,1,0)),1,0)</f>
        <v>0</v>
      </c>
      <c r="FX167" s="158">
        <f>IF(ISERROR(VLOOKUP(BU167,Accueil!$W$17:$W$22,1,0)),1,0)</f>
        <v>0</v>
      </c>
      <c r="FY167" s="158">
        <f>IF(ISERROR(VLOOKUP(BV167,Accueil!$W$17:$W$22,1,0)),1,0)</f>
        <v>0</v>
      </c>
      <c r="FZ167" s="158">
        <f>IF(ISERROR(VLOOKUP(BW167,Accueil!$W$17:$W$22,1,0)),1,0)</f>
        <v>0</v>
      </c>
      <c r="GA167" s="158">
        <f>IF(ISERROR(VLOOKUP(BX167,Accueil!$W$17:$W$22,1,0)),1,0)</f>
        <v>0</v>
      </c>
      <c r="GB167" s="158">
        <f>IF(ISERROR(VLOOKUP(BY167,Accueil!$W$17:$W$22,1,0)),1,0)</f>
        <v>0</v>
      </c>
      <c r="GC167" s="158">
        <f>IF(ISERROR(VLOOKUP(BZ167,Accueil!$W$17:$W$22,1,0)),1,0)</f>
        <v>0</v>
      </c>
      <c r="GD167" s="158">
        <f>IF(ISERROR(VLOOKUP(CA167,Accueil!$W$17:$W$22,1,0)),1,0)</f>
        <v>0</v>
      </c>
      <c r="GE167" s="158">
        <f>IF(ISERROR(VLOOKUP(CB167,Accueil!$W$17:$W$22,1,0)),1,0)</f>
        <v>0</v>
      </c>
      <c r="GF167" s="158">
        <f>IF(ISERROR(VLOOKUP(CC167,Accueil!$W$17:$W$22,1,0)),1,0)</f>
        <v>0</v>
      </c>
      <c r="GG167" s="158">
        <f>IF(ISERROR(VLOOKUP(CD167,Accueil!$W$17:$W$22,1,0)),1,0)</f>
        <v>0</v>
      </c>
      <c r="GH167" s="158">
        <f>IF(ISERROR(VLOOKUP(CE167,Accueil!$W$17:$W$22,1,0)),1,0)</f>
        <v>0</v>
      </c>
      <c r="GI167" s="158">
        <f>IF(ISERROR(VLOOKUP(CF167,Accueil!$W$17:$W$22,1,0)),1,0)</f>
        <v>0</v>
      </c>
      <c r="GJ167" s="158">
        <f>IF(ISERROR(VLOOKUP(CG167,Accueil!$W$17:$W$22,1,0)),1,0)</f>
        <v>0</v>
      </c>
      <c r="GK167" s="158">
        <f>IF(ISERROR(VLOOKUP(CH167,Accueil!$W$17:$W$22,1,0)),1,0)</f>
        <v>0</v>
      </c>
      <c r="GL167" s="158">
        <f>IF(ISERROR(VLOOKUP(CI167,Accueil!$W$17:$W$22,1,0)),1,0)</f>
        <v>0</v>
      </c>
      <c r="GM167" s="158">
        <f>IF(ISERROR(VLOOKUP(CJ167,Accueil!$W$17:$W$22,1,0)),1,0)</f>
        <v>0</v>
      </c>
      <c r="GN167" s="158">
        <f>IF(ISERROR(VLOOKUP(CK167,Accueil!$W$17:$W$22,1,0)),1,0)</f>
        <v>0</v>
      </c>
      <c r="GO167" s="158">
        <f>IF(ISERROR(VLOOKUP(CL167,Accueil!$W$17:$W$22,1,0)),1,0)</f>
        <v>0</v>
      </c>
      <c r="GP167" s="158">
        <f>IF(ISERROR(VLOOKUP(CM167,Accueil!$W$17:$W$22,1,0)),1,0)</f>
        <v>0</v>
      </c>
      <c r="GQ167" s="158">
        <f>IF(ISERROR(VLOOKUP(CN167,Accueil!$W$17:$W$22,1,0)),1,0)</f>
        <v>0</v>
      </c>
      <c r="GR167" s="158">
        <f>IF(ISERROR(VLOOKUP(CO167,Accueil!$W$17:$W$22,1,0)),1,0)</f>
        <v>0</v>
      </c>
      <c r="GS167" s="158">
        <f>IF(ISERROR(VLOOKUP(CP167,Accueil!$W$17:$W$22,1,0)),1,0)</f>
        <v>0</v>
      </c>
      <c r="GT167" s="158">
        <f>IF(ISERROR(VLOOKUP(CQ167,Accueil!$W$17:$W$22,1,0)),1,0)</f>
        <v>0</v>
      </c>
      <c r="GU167" s="158">
        <f>IF(ISERROR(VLOOKUP(CR167,Accueil!$W$17:$W$22,1,0)),1,0)</f>
        <v>0</v>
      </c>
      <c r="GV167" s="158">
        <f>IF(ISERROR(VLOOKUP(CS167,Accueil!$W$17:$W$22,1,0)),1,0)</f>
        <v>0</v>
      </c>
      <c r="GW167" s="158">
        <f>IF(ISERROR(VLOOKUP(CT167,Accueil!$W$17:$W$22,1,0)),1,0)</f>
        <v>0</v>
      </c>
      <c r="GX167" s="158">
        <f>IF(ISERROR(VLOOKUP(CU167,Accueil!$W$17:$W$22,1,0)),1,0)</f>
        <v>0</v>
      </c>
      <c r="GY167" s="158">
        <f>IF(ISERROR(VLOOKUP(CV167,Accueil!$W$17:$W$22,1,0)),1,0)</f>
        <v>0</v>
      </c>
      <c r="GZ167" s="158">
        <f>IF(ISERROR(VLOOKUP(CW167,Accueil!$W$17:$W$22,1,0)),1,0)</f>
        <v>0</v>
      </c>
      <c r="HA167" s="158">
        <f>IF(ISERROR(VLOOKUP(CX167,Accueil!$W$17:$W$22,1,0)),1,0)</f>
        <v>0</v>
      </c>
      <c r="HB167" s="158">
        <f>IF(ISERROR(VLOOKUP(CY167,Accueil!$W$17:$W$22,1,0)),1,0)</f>
        <v>0</v>
      </c>
      <c r="HC167" s="158">
        <f>IF(ISERROR(VLOOKUP(CZ167,Accueil!$W$17:$W$22,1,0)),1,0)</f>
        <v>0</v>
      </c>
      <c r="HD167" s="158">
        <f>IF(ISERROR(VLOOKUP(DA167,Accueil!$W$17:$W$22,1,0)),1,0)</f>
        <v>0</v>
      </c>
    </row>
    <row r="168" spans="1:212" ht="12.75" customHeight="1">
      <c r="A168" s="361"/>
      <c r="B168" s="12">
        <v>160</v>
      </c>
      <c r="C168" s="26" t="str">
        <f>IF(Accueil!E172="","",Accueil!E172)</f>
        <v/>
      </c>
      <c r="D168" s="27" t="str">
        <f>IF(Accueil!F172="","",Accueil!F172)</f>
        <v/>
      </c>
      <c r="E168" s="83" t="str">
        <f t="shared" si="10"/>
        <v/>
      </c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4"/>
      <c r="AS168" s="244"/>
      <c r="AT168" s="244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12">
        <v>160</v>
      </c>
      <c r="DC168" s="11" t="str">
        <f>IF(D168="","",COUNTIF(F168:DA168,Accueil!$AB$28)&amp;" / "&amp;COUNTIF($F$8:$DA$8,"&gt;0")-(COUNTIF(F168:DA168,Accueil!$AG$26)))</f>
        <v/>
      </c>
      <c r="DD168" s="110" t="str">
        <f>IF(D168="","",COUNTIF(F168:DA168,Accueil!$AB$26))</f>
        <v/>
      </c>
      <c r="DE168" s="110" t="str">
        <f>IF(D168="","",IF(COUNTIF($F$8:$DA$8,"&gt;=0")-(COUNTIF(G168:DB168,Accueil!$AG$26))&lt;0,0,COUNTIF($F$8:$DA$8,"&gt;=0")-(COUNTIF(G168:DB168,Accueil!$AG$26))))</f>
        <v/>
      </c>
      <c r="DF168" s="11" t="str">
        <f t="shared" si="11"/>
        <v/>
      </c>
      <c r="DG168" s="29" t="str">
        <f t="shared" si="12"/>
        <v/>
      </c>
      <c r="DH168" s="158">
        <f t="shared" si="13"/>
        <v>0</v>
      </c>
      <c r="DI168" s="158">
        <f>IF(ISERROR(VLOOKUP(F168,Accueil!$W$17:$W$22,1,0)),1,0)</f>
        <v>0</v>
      </c>
      <c r="DJ168" s="158">
        <f>IF(ISERROR(VLOOKUP(G168,Accueil!$W$17:$W$22,1,0)),1,0)</f>
        <v>0</v>
      </c>
      <c r="DK168" s="158">
        <f>IF(ISERROR(VLOOKUP(H168,Accueil!$W$17:$W$22,1,0)),1,0)</f>
        <v>0</v>
      </c>
      <c r="DL168" s="158">
        <f>IF(ISERROR(VLOOKUP(I168,Accueil!$W$17:$W$22,1,0)),1,0)</f>
        <v>0</v>
      </c>
      <c r="DM168" s="158">
        <f>IF(ISERROR(VLOOKUP(J168,Accueil!$W$17:$W$22,1,0)),1,0)</f>
        <v>0</v>
      </c>
      <c r="DN168" s="158">
        <f>IF(ISERROR(VLOOKUP(K168,Accueil!$W$17:$W$22,1,0)),1,0)</f>
        <v>0</v>
      </c>
      <c r="DO168" s="158">
        <f>IF(ISERROR(VLOOKUP(L168,Accueil!$W$17:$W$22,1,0)),1,0)</f>
        <v>0</v>
      </c>
      <c r="DP168" s="158">
        <f>IF(ISERROR(VLOOKUP(M168,Accueil!$W$17:$W$22,1,0)),1,0)</f>
        <v>0</v>
      </c>
      <c r="DQ168" s="158">
        <f>IF(ISERROR(VLOOKUP(N168,Accueil!$W$17:$W$22,1,0)),1,0)</f>
        <v>0</v>
      </c>
      <c r="DR168" s="158">
        <f>IF(ISERROR(VLOOKUP(O168,Accueil!$W$17:$W$22,1,0)),1,0)</f>
        <v>0</v>
      </c>
      <c r="DS168" s="158">
        <f>IF(ISERROR(VLOOKUP(P168,Accueil!$W$17:$W$22,1,0)),1,0)</f>
        <v>0</v>
      </c>
      <c r="DT168" s="158">
        <f>IF(ISERROR(VLOOKUP(Q168,Accueil!$W$17:$W$22,1,0)),1,0)</f>
        <v>0</v>
      </c>
      <c r="DU168" s="158">
        <f>IF(ISERROR(VLOOKUP(R168,Accueil!$W$17:$W$22,1,0)),1,0)</f>
        <v>0</v>
      </c>
      <c r="DV168" s="158">
        <f>IF(ISERROR(VLOOKUP(S168,Accueil!$W$17:$W$22,1,0)),1,0)</f>
        <v>0</v>
      </c>
      <c r="DW168" s="158">
        <f>IF(ISERROR(VLOOKUP(T168,Accueil!$W$17:$W$22,1,0)),1,0)</f>
        <v>0</v>
      </c>
      <c r="DX168" s="158">
        <f>IF(ISERROR(VLOOKUP(U168,Accueil!$W$17:$W$22,1,0)),1,0)</f>
        <v>0</v>
      </c>
      <c r="DY168" s="158">
        <f>IF(ISERROR(VLOOKUP(V168,Accueil!$W$17:$W$22,1,0)),1,0)</f>
        <v>0</v>
      </c>
      <c r="DZ168" s="158">
        <f>IF(ISERROR(VLOOKUP(W168,Accueil!$W$17:$W$22,1,0)),1,0)</f>
        <v>0</v>
      </c>
      <c r="EA168" s="158">
        <f>IF(ISERROR(VLOOKUP(X168,Accueil!$W$17:$W$22,1,0)),1,0)</f>
        <v>0</v>
      </c>
      <c r="EB168" s="158">
        <f>IF(ISERROR(VLOOKUP(Y168,Accueil!$W$17:$W$22,1,0)),1,0)</f>
        <v>0</v>
      </c>
      <c r="EC168" s="158">
        <f>IF(ISERROR(VLOOKUP(Z168,Accueil!$W$17:$W$22,1,0)),1,0)</f>
        <v>0</v>
      </c>
      <c r="ED168" s="158">
        <f>IF(ISERROR(VLOOKUP(AA168,Accueil!$W$17:$W$22,1,0)),1,0)</f>
        <v>0</v>
      </c>
      <c r="EE168" s="158">
        <f>IF(ISERROR(VLOOKUP(AB168,Accueil!$W$17:$W$22,1,0)),1,0)</f>
        <v>0</v>
      </c>
      <c r="EF168" s="158">
        <f>IF(ISERROR(VLOOKUP(AC168,Accueil!$W$17:$W$22,1,0)),1,0)</f>
        <v>0</v>
      </c>
      <c r="EG168" s="158">
        <f>IF(ISERROR(VLOOKUP(AD168,Accueil!$W$17:$W$22,1,0)),1,0)</f>
        <v>0</v>
      </c>
      <c r="EH168" s="158">
        <f>IF(ISERROR(VLOOKUP(AE168,Accueil!$W$17:$W$22,1,0)),1,0)</f>
        <v>0</v>
      </c>
      <c r="EI168" s="158">
        <f>IF(ISERROR(VLOOKUP(AF168,Accueil!$W$17:$W$22,1,0)),1,0)</f>
        <v>0</v>
      </c>
      <c r="EJ168" s="158">
        <f>IF(ISERROR(VLOOKUP(AG168,Accueil!$W$17:$W$22,1,0)),1,0)</f>
        <v>0</v>
      </c>
      <c r="EK168" s="158">
        <f>IF(ISERROR(VLOOKUP(AH168,Accueil!$W$17:$W$22,1,0)),1,0)</f>
        <v>0</v>
      </c>
      <c r="EL168" s="158">
        <f>IF(ISERROR(VLOOKUP(AI168,Accueil!$W$17:$W$22,1,0)),1,0)</f>
        <v>0</v>
      </c>
      <c r="EM168" s="158">
        <f>IF(ISERROR(VLOOKUP(AJ168,Accueil!$W$17:$W$22,1,0)),1,0)</f>
        <v>0</v>
      </c>
      <c r="EN168" s="158">
        <f>IF(ISERROR(VLOOKUP(AK168,Accueil!$W$17:$W$22,1,0)),1,0)</f>
        <v>0</v>
      </c>
      <c r="EO168" s="158">
        <f>IF(ISERROR(VLOOKUP(AL168,Accueil!$W$17:$W$22,1,0)),1,0)</f>
        <v>0</v>
      </c>
      <c r="EP168" s="158">
        <f>IF(ISERROR(VLOOKUP(AM168,Accueil!$W$17:$W$22,1,0)),1,0)</f>
        <v>0</v>
      </c>
      <c r="EQ168" s="158">
        <f>IF(ISERROR(VLOOKUP(AN168,Accueil!$W$17:$W$22,1,0)),1,0)</f>
        <v>0</v>
      </c>
      <c r="ER168" s="158">
        <f>IF(ISERROR(VLOOKUP(AO168,Accueil!$W$17:$W$22,1,0)),1,0)</f>
        <v>0</v>
      </c>
      <c r="ES168" s="158">
        <f>IF(ISERROR(VLOOKUP(AP168,Accueil!$W$17:$W$22,1,0)),1,0)</f>
        <v>0</v>
      </c>
      <c r="ET168" s="158">
        <f>IF(ISERROR(VLOOKUP(AQ168,Accueil!$W$17:$W$22,1,0)),1,0)</f>
        <v>0</v>
      </c>
      <c r="EU168" s="158">
        <f>IF(ISERROR(VLOOKUP(AR168,Accueil!$W$17:$W$22,1,0)),1,0)</f>
        <v>0</v>
      </c>
      <c r="EV168" s="158">
        <f>IF(ISERROR(VLOOKUP(AS168,Accueil!$W$17:$W$22,1,0)),1,0)</f>
        <v>0</v>
      </c>
      <c r="EW168" s="158">
        <f>IF(ISERROR(VLOOKUP(AT168,Accueil!$W$17:$W$22,1,0)),1,0)</f>
        <v>0</v>
      </c>
      <c r="EX168" s="158">
        <f>IF(ISERROR(VLOOKUP(AU168,Accueil!$W$17:$W$22,1,0)),1,0)</f>
        <v>0</v>
      </c>
      <c r="EY168" s="158">
        <f>IF(ISERROR(VLOOKUP(AV168,Accueil!$W$17:$W$22,1,0)),1,0)</f>
        <v>0</v>
      </c>
      <c r="EZ168" s="158">
        <f>IF(ISERROR(VLOOKUP(AW168,Accueil!$W$17:$W$22,1,0)),1,0)</f>
        <v>0</v>
      </c>
      <c r="FA168" s="158">
        <f>IF(ISERROR(VLOOKUP(AX168,Accueil!$W$17:$W$22,1,0)),1,0)</f>
        <v>0</v>
      </c>
      <c r="FB168" s="158">
        <f>IF(ISERROR(VLOOKUP(AY168,Accueil!$W$17:$W$22,1,0)),1,0)</f>
        <v>0</v>
      </c>
      <c r="FC168" s="158">
        <f>IF(ISERROR(VLOOKUP(AZ168,Accueil!$W$17:$W$22,1,0)),1,0)</f>
        <v>0</v>
      </c>
      <c r="FD168" s="158">
        <f>IF(ISERROR(VLOOKUP(BA168,Accueil!$W$17:$W$22,1,0)),1,0)</f>
        <v>0</v>
      </c>
      <c r="FE168" s="158">
        <f>IF(ISERROR(VLOOKUP(BB168,Accueil!$W$17:$W$22,1,0)),1,0)</f>
        <v>0</v>
      </c>
      <c r="FF168" s="158">
        <f>IF(ISERROR(VLOOKUP(BC168,Accueil!$W$17:$W$22,1,0)),1,0)</f>
        <v>0</v>
      </c>
      <c r="FG168" s="158">
        <f>IF(ISERROR(VLOOKUP(BD168,Accueil!$W$17:$W$22,1,0)),1,0)</f>
        <v>0</v>
      </c>
      <c r="FH168" s="158">
        <f>IF(ISERROR(VLOOKUP(BE168,Accueil!$W$17:$W$22,1,0)),1,0)</f>
        <v>0</v>
      </c>
      <c r="FI168" s="158">
        <f>IF(ISERROR(VLOOKUP(BF168,Accueil!$W$17:$W$22,1,0)),1,0)</f>
        <v>0</v>
      </c>
      <c r="FJ168" s="158">
        <f>IF(ISERROR(VLOOKUP(BG168,Accueil!$W$17:$W$22,1,0)),1,0)</f>
        <v>0</v>
      </c>
      <c r="FK168" s="158">
        <f>IF(ISERROR(VLOOKUP(BH168,Accueil!$W$17:$W$22,1,0)),1,0)</f>
        <v>0</v>
      </c>
      <c r="FL168" s="158">
        <f>IF(ISERROR(VLOOKUP(BI168,Accueil!$W$17:$W$22,1,0)),1,0)</f>
        <v>0</v>
      </c>
      <c r="FM168" s="158">
        <f>IF(ISERROR(VLOOKUP(BJ168,Accueil!$W$17:$W$22,1,0)),1,0)</f>
        <v>0</v>
      </c>
      <c r="FN168" s="158">
        <f>IF(ISERROR(VLOOKUP(BK168,Accueil!$W$17:$W$22,1,0)),1,0)</f>
        <v>0</v>
      </c>
      <c r="FO168" s="158">
        <f>IF(ISERROR(VLOOKUP(BL168,Accueil!$W$17:$W$22,1,0)),1,0)</f>
        <v>0</v>
      </c>
      <c r="FP168" s="158">
        <f>IF(ISERROR(VLOOKUP(BM168,Accueil!$W$17:$W$22,1,0)),1,0)</f>
        <v>0</v>
      </c>
      <c r="FQ168" s="158">
        <f>IF(ISERROR(VLOOKUP(BN168,Accueil!$W$17:$W$22,1,0)),1,0)</f>
        <v>0</v>
      </c>
      <c r="FR168" s="158">
        <f>IF(ISERROR(VLOOKUP(BO168,Accueil!$W$17:$W$22,1,0)),1,0)</f>
        <v>0</v>
      </c>
      <c r="FS168" s="158">
        <f>IF(ISERROR(VLOOKUP(BP168,Accueil!$W$17:$W$22,1,0)),1,0)</f>
        <v>0</v>
      </c>
      <c r="FT168" s="158">
        <f>IF(ISERROR(VLOOKUP(BQ168,Accueil!$W$17:$W$22,1,0)),1,0)</f>
        <v>0</v>
      </c>
      <c r="FU168" s="158">
        <f>IF(ISERROR(VLOOKUP(BR168,Accueil!$W$17:$W$22,1,0)),1,0)</f>
        <v>0</v>
      </c>
      <c r="FV168" s="158">
        <f>IF(ISERROR(VLOOKUP(BS168,Accueil!$W$17:$W$22,1,0)),1,0)</f>
        <v>0</v>
      </c>
      <c r="FW168" s="158">
        <f>IF(ISERROR(VLOOKUP(BT168,Accueil!$W$17:$W$22,1,0)),1,0)</f>
        <v>0</v>
      </c>
      <c r="FX168" s="158">
        <f>IF(ISERROR(VLOOKUP(BU168,Accueil!$W$17:$W$22,1,0)),1,0)</f>
        <v>0</v>
      </c>
      <c r="FY168" s="158">
        <f>IF(ISERROR(VLOOKUP(BV168,Accueil!$W$17:$W$22,1,0)),1,0)</f>
        <v>0</v>
      </c>
      <c r="FZ168" s="158">
        <f>IF(ISERROR(VLOOKUP(BW168,Accueil!$W$17:$W$22,1,0)),1,0)</f>
        <v>0</v>
      </c>
      <c r="GA168" s="158">
        <f>IF(ISERROR(VLOOKUP(BX168,Accueil!$W$17:$W$22,1,0)),1,0)</f>
        <v>0</v>
      </c>
      <c r="GB168" s="158">
        <f>IF(ISERROR(VLOOKUP(BY168,Accueil!$W$17:$W$22,1,0)),1,0)</f>
        <v>0</v>
      </c>
      <c r="GC168" s="158">
        <f>IF(ISERROR(VLOOKUP(BZ168,Accueil!$W$17:$W$22,1,0)),1,0)</f>
        <v>0</v>
      </c>
      <c r="GD168" s="158">
        <f>IF(ISERROR(VLOOKUP(CA168,Accueil!$W$17:$W$22,1,0)),1,0)</f>
        <v>0</v>
      </c>
      <c r="GE168" s="158">
        <f>IF(ISERROR(VLOOKUP(CB168,Accueil!$W$17:$W$22,1,0)),1,0)</f>
        <v>0</v>
      </c>
      <c r="GF168" s="158">
        <f>IF(ISERROR(VLOOKUP(CC168,Accueil!$W$17:$W$22,1,0)),1,0)</f>
        <v>0</v>
      </c>
      <c r="GG168" s="158">
        <f>IF(ISERROR(VLOOKUP(CD168,Accueil!$W$17:$W$22,1,0)),1,0)</f>
        <v>0</v>
      </c>
      <c r="GH168" s="158">
        <f>IF(ISERROR(VLOOKUP(CE168,Accueil!$W$17:$W$22,1,0)),1,0)</f>
        <v>0</v>
      </c>
      <c r="GI168" s="158">
        <f>IF(ISERROR(VLOOKUP(CF168,Accueil!$W$17:$W$22,1,0)),1,0)</f>
        <v>0</v>
      </c>
      <c r="GJ168" s="158">
        <f>IF(ISERROR(VLOOKUP(CG168,Accueil!$W$17:$W$22,1,0)),1,0)</f>
        <v>0</v>
      </c>
      <c r="GK168" s="158">
        <f>IF(ISERROR(VLOOKUP(CH168,Accueil!$W$17:$W$22,1,0)),1,0)</f>
        <v>0</v>
      </c>
      <c r="GL168" s="158">
        <f>IF(ISERROR(VLOOKUP(CI168,Accueil!$W$17:$W$22,1,0)),1,0)</f>
        <v>0</v>
      </c>
      <c r="GM168" s="158">
        <f>IF(ISERROR(VLOOKUP(CJ168,Accueil!$W$17:$W$22,1,0)),1,0)</f>
        <v>0</v>
      </c>
      <c r="GN168" s="158">
        <f>IF(ISERROR(VLOOKUP(CK168,Accueil!$W$17:$W$22,1,0)),1,0)</f>
        <v>0</v>
      </c>
      <c r="GO168" s="158">
        <f>IF(ISERROR(VLOOKUP(CL168,Accueil!$W$17:$W$22,1,0)),1,0)</f>
        <v>0</v>
      </c>
      <c r="GP168" s="158">
        <f>IF(ISERROR(VLOOKUP(CM168,Accueil!$W$17:$W$22,1,0)),1,0)</f>
        <v>0</v>
      </c>
      <c r="GQ168" s="158">
        <f>IF(ISERROR(VLOOKUP(CN168,Accueil!$W$17:$W$22,1,0)),1,0)</f>
        <v>0</v>
      </c>
      <c r="GR168" s="158">
        <f>IF(ISERROR(VLOOKUP(CO168,Accueil!$W$17:$W$22,1,0)),1,0)</f>
        <v>0</v>
      </c>
      <c r="GS168" s="158">
        <f>IF(ISERROR(VLOOKUP(CP168,Accueil!$W$17:$W$22,1,0)),1,0)</f>
        <v>0</v>
      </c>
      <c r="GT168" s="158">
        <f>IF(ISERROR(VLOOKUP(CQ168,Accueil!$W$17:$W$22,1,0)),1,0)</f>
        <v>0</v>
      </c>
      <c r="GU168" s="158">
        <f>IF(ISERROR(VLOOKUP(CR168,Accueil!$W$17:$W$22,1,0)),1,0)</f>
        <v>0</v>
      </c>
      <c r="GV168" s="158">
        <f>IF(ISERROR(VLOOKUP(CS168,Accueil!$W$17:$W$22,1,0)),1,0)</f>
        <v>0</v>
      </c>
      <c r="GW168" s="158">
        <f>IF(ISERROR(VLOOKUP(CT168,Accueil!$W$17:$W$22,1,0)),1,0)</f>
        <v>0</v>
      </c>
      <c r="GX168" s="158">
        <f>IF(ISERROR(VLOOKUP(CU168,Accueil!$W$17:$W$22,1,0)),1,0)</f>
        <v>0</v>
      </c>
      <c r="GY168" s="158">
        <f>IF(ISERROR(VLOOKUP(CV168,Accueil!$W$17:$W$22,1,0)),1,0)</f>
        <v>0</v>
      </c>
      <c r="GZ168" s="158">
        <f>IF(ISERROR(VLOOKUP(CW168,Accueil!$W$17:$W$22,1,0)),1,0)</f>
        <v>0</v>
      </c>
      <c r="HA168" s="158">
        <f>IF(ISERROR(VLOOKUP(CX168,Accueil!$W$17:$W$22,1,0)),1,0)</f>
        <v>0</v>
      </c>
      <c r="HB168" s="158">
        <f>IF(ISERROR(VLOOKUP(CY168,Accueil!$W$17:$W$22,1,0)),1,0)</f>
        <v>0</v>
      </c>
      <c r="HC168" s="158">
        <f>IF(ISERROR(VLOOKUP(CZ168,Accueil!$W$17:$W$22,1,0)),1,0)</f>
        <v>0</v>
      </c>
      <c r="HD168" s="158">
        <f>IF(ISERROR(VLOOKUP(DA168,Accueil!$W$17:$W$22,1,0)),1,0)</f>
        <v>0</v>
      </c>
    </row>
    <row r="169" spans="1:212" ht="12.75" customHeight="1">
      <c r="A169" s="359" t="str">
        <f>IF(Nom_etab="","",Nom_etab)</f>
        <v/>
      </c>
      <c r="B169" s="12">
        <v>161</v>
      </c>
      <c r="C169" s="26" t="str">
        <f>IF(Accueil!E173="","",Accueil!E173)</f>
        <v/>
      </c>
      <c r="D169" s="27" t="str">
        <f>IF(Accueil!F173="","",Accueil!F173)</f>
        <v/>
      </c>
      <c r="E169" s="83" t="str">
        <f t="shared" si="10"/>
        <v/>
      </c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4"/>
      <c r="AM169" s="244"/>
      <c r="AN169" s="244"/>
      <c r="AO169" s="244"/>
      <c r="AP169" s="244"/>
      <c r="AQ169" s="244"/>
      <c r="AR169" s="244"/>
      <c r="AS169" s="244"/>
      <c r="AT169" s="244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12">
        <v>161</v>
      </c>
      <c r="DC169" s="11" t="str">
        <f>IF(D169="","",COUNTIF(F169:DA169,Accueil!$AB$28)&amp;" / "&amp;COUNTIF($F$8:$DA$8,"&gt;0")-(COUNTIF(F169:DA169,Accueil!$AG$26)))</f>
        <v/>
      </c>
      <c r="DD169" s="110" t="str">
        <f>IF(D169="","",COUNTIF(F169:DA169,Accueil!$AB$26))</f>
        <v/>
      </c>
      <c r="DE169" s="110" t="str">
        <f>IF(D169="","",IF(COUNTIF($F$8:$DA$8,"&gt;=0")-(COUNTIF(G169:DB169,Accueil!$AG$26))&lt;0,0,COUNTIF($F$8:$DA$8,"&gt;=0")-(COUNTIF(G169:DB169,Accueil!$AG$26))))</f>
        <v/>
      </c>
      <c r="DF169" s="11" t="str">
        <f t="shared" si="11"/>
        <v/>
      </c>
      <c r="DG169" s="29" t="str">
        <f t="shared" si="12"/>
        <v/>
      </c>
      <c r="DH169" s="158">
        <f t="shared" si="13"/>
        <v>0</v>
      </c>
      <c r="DI169" s="158">
        <f>IF(ISERROR(VLOOKUP(F169,Accueil!$W$17:$W$22,1,0)),1,0)</f>
        <v>0</v>
      </c>
      <c r="DJ169" s="158">
        <f>IF(ISERROR(VLOOKUP(G169,Accueil!$W$17:$W$22,1,0)),1,0)</f>
        <v>0</v>
      </c>
      <c r="DK169" s="158">
        <f>IF(ISERROR(VLOOKUP(H169,Accueil!$W$17:$W$22,1,0)),1,0)</f>
        <v>0</v>
      </c>
      <c r="DL169" s="158">
        <f>IF(ISERROR(VLOOKUP(I169,Accueil!$W$17:$W$22,1,0)),1,0)</f>
        <v>0</v>
      </c>
      <c r="DM169" s="158">
        <f>IF(ISERROR(VLOOKUP(J169,Accueil!$W$17:$W$22,1,0)),1,0)</f>
        <v>0</v>
      </c>
      <c r="DN169" s="158">
        <f>IF(ISERROR(VLOOKUP(K169,Accueil!$W$17:$W$22,1,0)),1,0)</f>
        <v>0</v>
      </c>
      <c r="DO169" s="158">
        <f>IF(ISERROR(VLOOKUP(L169,Accueil!$W$17:$W$22,1,0)),1,0)</f>
        <v>0</v>
      </c>
      <c r="DP169" s="158">
        <f>IF(ISERROR(VLOOKUP(M169,Accueil!$W$17:$W$22,1,0)),1,0)</f>
        <v>0</v>
      </c>
      <c r="DQ169" s="158">
        <f>IF(ISERROR(VLOOKUP(N169,Accueil!$W$17:$W$22,1,0)),1,0)</f>
        <v>0</v>
      </c>
      <c r="DR169" s="158">
        <f>IF(ISERROR(VLOOKUP(O169,Accueil!$W$17:$W$22,1,0)),1,0)</f>
        <v>0</v>
      </c>
      <c r="DS169" s="158">
        <f>IF(ISERROR(VLOOKUP(P169,Accueil!$W$17:$W$22,1,0)),1,0)</f>
        <v>0</v>
      </c>
      <c r="DT169" s="158">
        <f>IF(ISERROR(VLOOKUP(Q169,Accueil!$W$17:$W$22,1,0)),1,0)</f>
        <v>0</v>
      </c>
      <c r="DU169" s="158">
        <f>IF(ISERROR(VLOOKUP(R169,Accueil!$W$17:$W$22,1,0)),1,0)</f>
        <v>0</v>
      </c>
      <c r="DV169" s="158">
        <f>IF(ISERROR(VLOOKUP(S169,Accueil!$W$17:$W$22,1,0)),1,0)</f>
        <v>0</v>
      </c>
      <c r="DW169" s="158">
        <f>IF(ISERROR(VLOOKUP(T169,Accueil!$W$17:$W$22,1,0)),1,0)</f>
        <v>0</v>
      </c>
      <c r="DX169" s="158">
        <f>IF(ISERROR(VLOOKUP(U169,Accueil!$W$17:$W$22,1,0)),1,0)</f>
        <v>0</v>
      </c>
      <c r="DY169" s="158">
        <f>IF(ISERROR(VLOOKUP(V169,Accueil!$W$17:$W$22,1,0)),1,0)</f>
        <v>0</v>
      </c>
      <c r="DZ169" s="158">
        <f>IF(ISERROR(VLOOKUP(W169,Accueil!$W$17:$W$22,1,0)),1,0)</f>
        <v>0</v>
      </c>
      <c r="EA169" s="158">
        <f>IF(ISERROR(VLOOKUP(X169,Accueil!$W$17:$W$22,1,0)),1,0)</f>
        <v>0</v>
      </c>
      <c r="EB169" s="158">
        <f>IF(ISERROR(VLOOKUP(Y169,Accueil!$W$17:$W$22,1,0)),1,0)</f>
        <v>0</v>
      </c>
      <c r="EC169" s="158">
        <f>IF(ISERROR(VLOOKUP(Z169,Accueil!$W$17:$W$22,1,0)),1,0)</f>
        <v>0</v>
      </c>
      <c r="ED169" s="158">
        <f>IF(ISERROR(VLOOKUP(AA169,Accueil!$W$17:$W$22,1,0)),1,0)</f>
        <v>0</v>
      </c>
      <c r="EE169" s="158">
        <f>IF(ISERROR(VLOOKUP(AB169,Accueil!$W$17:$W$22,1,0)),1,0)</f>
        <v>0</v>
      </c>
      <c r="EF169" s="158">
        <f>IF(ISERROR(VLOOKUP(AC169,Accueil!$W$17:$W$22,1,0)),1,0)</f>
        <v>0</v>
      </c>
      <c r="EG169" s="158">
        <f>IF(ISERROR(VLOOKUP(AD169,Accueil!$W$17:$W$22,1,0)),1,0)</f>
        <v>0</v>
      </c>
      <c r="EH169" s="158">
        <f>IF(ISERROR(VLOOKUP(AE169,Accueil!$W$17:$W$22,1,0)),1,0)</f>
        <v>0</v>
      </c>
      <c r="EI169" s="158">
        <f>IF(ISERROR(VLOOKUP(AF169,Accueil!$W$17:$W$22,1,0)),1,0)</f>
        <v>0</v>
      </c>
      <c r="EJ169" s="158">
        <f>IF(ISERROR(VLOOKUP(AG169,Accueil!$W$17:$W$22,1,0)),1,0)</f>
        <v>0</v>
      </c>
      <c r="EK169" s="158">
        <f>IF(ISERROR(VLOOKUP(AH169,Accueil!$W$17:$W$22,1,0)),1,0)</f>
        <v>0</v>
      </c>
      <c r="EL169" s="158">
        <f>IF(ISERROR(VLOOKUP(AI169,Accueil!$W$17:$W$22,1,0)),1,0)</f>
        <v>0</v>
      </c>
      <c r="EM169" s="158">
        <f>IF(ISERROR(VLOOKUP(AJ169,Accueil!$W$17:$W$22,1,0)),1,0)</f>
        <v>0</v>
      </c>
      <c r="EN169" s="158">
        <f>IF(ISERROR(VLOOKUP(AK169,Accueil!$W$17:$W$22,1,0)),1,0)</f>
        <v>0</v>
      </c>
      <c r="EO169" s="158">
        <f>IF(ISERROR(VLOOKUP(AL169,Accueil!$W$17:$W$22,1,0)),1,0)</f>
        <v>0</v>
      </c>
      <c r="EP169" s="158">
        <f>IF(ISERROR(VLOOKUP(AM169,Accueil!$W$17:$W$22,1,0)),1,0)</f>
        <v>0</v>
      </c>
      <c r="EQ169" s="158">
        <f>IF(ISERROR(VLOOKUP(AN169,Accueil!$W$17:$W$22,1,0)),1,0)</f>
        <v>0</v>
      </c>
      <c r="ER169" s="158">
        <f>IF(ISERROR(VLOOKUP(AO169,Accueil!$W$17:$W$22,1,0)),1,0)</f>
        <v>0</v>
      </c>
      <c r="ES169" s="158">
        <f>IF(ISERROR(VLOOKUP(AP169,Accueil!$W$17:$W$22,1,0)),1,0)</f>
        <v>0</v>
      </c>
      <c r="ET169" s="158">
        <f>IF(ISERROR(VLOOKUP(AQ169,Accueil!$W$17:$W$22,1,0)),1,0)</f>
        <v>0</v>
      </c>
      <c r="EU169" s="158">
        <f>IF(ISERROR(VLOOKUP(AR169,Accueil!$W$17:$W$22,1,0)),1,0)</f>
        <v>0</v>
      </c>
      <c r="EV169" s="158">
        <f>IF(ISERROR(VLOOKUP(AS169,Accueil!$W$17:$W$22,1,0)),1,0)</f>
        <v>0</v>
      </c>
      <c r="EW169" s="158">
        <f>IF(ISERROR(VLOOKUP(AT169,Accueil!$W$17:$W$22,1,0)),1,0)</f>
        <v>0</v>
      </c>
      <c r="EX169" s="158">
        <f>IF(ISERROR(VLOOKUP(AU169,Accueil!$W$17:$W$22,1,0)),1,0)</f>
        <v>0</v>
      </c>
      <c r="EY169" s="158">
        <f>IF(ISERROR(VLOOKUP(AV169,Accueil!$W$17:$W$22,1,0)),1,0)</f>
        <v>0</v>
      </c>
      <c r="EZ169" s="158">
        <f>IF(ISERROR(VLOOKUP(AW169,Accueil!$W$17:$W$22,1,0)),1,0)</f>
        <v>0</v>
      </c>
      <c r="FA169" s="158">
        <f>IF(ISERROR(VLOOKUP(AX169,Accueil!$W$17:$W$22,1,0)),1,0)</f>
        <v>0</v>
      </c>
      <c r="FB169" s="158">
        <f>IF(ISERROR(VLOOKUP(AY169,Accueil!$W$17:$W$22,1,0)),1,0)</f>
        <v>0</v>
      </c>
      <c r="FC169" s="158">
        <f>IF(ISERROR(VLOOKUP(AZ169,Accueil!$W$17:$W$22,1,0)),1,0)</f>
        <v>0</v>
      </c>
      <c r="FD169" s="158">
        <f>IF(ISERROR(VLOOKUP(BA169,Accueil!$W$17:$W$22,1,0)),1,0)</f>
        <v>0</v>
      </c>
      <c r="FE169" s="158">
        <f>IF(ISERROR(VLOOKUP(BB169,Accueil!$W$17:$W$22,1,0)),1,0)</f>
        <v>0</v>
      </c>
      <c r="FF169" s="158">
        <f>IF(ISERROR(VLOOKUP(BC169,Accueil!$W$17:$W$22,1,0)),1,0)</f>
        <v>0</v>
      </c>
      <c r="FG169" s="158">
        <f>IF(ISERROR(VLOOKUP(BD169,Accueil!$W$17:$W$22,1,0)),1,0)</f>
        <v>0</v>
      </c>
      <c r="FH169" s="158">
        <f>IF(ISERROR(VLOOKUP(BE169,Accueil!$W$17:$W$22,1,0)),1,0)</f>
        <v>0</v>
      </c>
      <c r="FI169" s="158">
        <f>IF(ISERROR(VLOOKUP(BF169,Accueil!$W$17:$W$22,1,0)),1,0)</f>
        <v>0</v>
      </c>
      <c r="FJ169" s="158">
        <f>IF(ISERROR(VLOOKUP(BG169,Accueil!$W$17:$W$22,1,0)),1,0)</f>
        <v>0</v>
      </c>
      <c r="FK169" s="158">
        <f>IF(ISERROR(VLOOKUP(BH169,Accueil!$W$17:$W$22,1,0)),1,0)</f>
        <v>0</v>
      </c>
      <c r="FL169" s="158">
        <f>IF(ISERROR(VLOOKUP(BI169,Accueil!$W$17:$W$22,1,0)),1,0)</f>
        <v>0</v>
      </c>
      <c r="FM169" s="158">
        <f>IF(ISERROR(VLOOKUP(BJ169,Accueil!$W$17:$W$22,1,0)),1,0)</f>
        <v>0</v>
      </c>
      <c r="FN169" s="158">
        <f>IF(ISERROR(VLOOKUP(BK169,Accueil!$W$17:$W$22,1,0)),1,0)</f>
        <v>0</v>
      </c>
      <c r="FO169" s="158">
        <f>IF(ISERROR(VLOOKUP(BL169,Accueil!$W$17:$W$22,1,0)),1,0)</f>
        <v>0</v>
      </c>
      <c r="FP169" s="158">
        <f>IF(ISERROR(VLOOKUP(BM169,Accueil!$W$17:$W$22,1,0)),1,0)</f>
        <v>0</v>
      </c>
      <c r="FQ169" s="158">
        <f>IF(ISERROR(VLOOKUP(BN169,Accueil!$W$17:$W$22,1,0)),1,0)</f>
        <v>0</v>
      </c>
      <c r="FR169" s="158">
        <f>IF(ISERROR(VLOOKUP(BO169,Accueil!$W$17:$W$22,1,0)),1,0)</f>
        <v>0</v>
      </c>
      <c r="FS169" s="158">
        <f>IF(ISERROR(VLOOKUP(BP169,Accueil!$W$17:$W$22,1,0)),1,0)</f>
        <v>0</v>
      </c>
      <c r="FT169" s="158">
        <f>IF(ISERROR(VLOOKUP(BQ169,Accueil!$W$17:$W$22,1,0)),1,0)</f>
        <v>0</v>
      </c>
      <c r="FU169" s="158">
        <f>IF(ISERROR(VLOOKUP(BR169,Accueil!$W$17:$W$22,1,0)),1,0)</f>
        <v>0</v>
      </c>
      <c r="FV169" s="158">
        <f>IF(ISERROR(VLOOKUP(BS169,Accueil!$W$17:$W$22,1,0)),1,0)</f>
        <v>0</v>
      </c>
      <c r="FW169" s="158">
        <f>IF(ISERROR(VLOOKUP(BT169,Accueil!$W$17:$W$22,1,0)),1,0)</f>
        <v>0</v>
      </c>
      <c r="FX169" s="158">
        <f>IF(ISERROR(VLOOKUP(BU169,Accueil!$W$17:$W$22,1,0)),1,0)</f>
        <v>0</v>
      </c>
      <c r="FY169" s="158">
        <f>IF(ISERROR(VLOOKUP(BV169,Accueil!$W$17:$W$22,1,0)),1,0)</f>
        <v>0</v>
      </c>
      <c r="FZ169" s="158">
        <f>IF(ISERROR(VLOOKUP(BW169,Accueil!$W$17:$W$22,1,0)),1,0)</f>
        <v>0</v>
      </c>
      <c r="GA169" s="158">
        <f>IF(ISERROR(VLOOKUP(BX169,Accueil!$W$17:$W$22,1,0)),1,0)</f>
        <v>0</v>
      </c>
      <c r="GB169" s="158">
        <f>IF(ISERROR(VLOOKUP(BY169,Accueil!$W$17:$W$22,1,0)),1,0)</f>
        <v>0</v>
      </c>
      <c r="GC169" s="158">
        <f>IF(ISERROR(VLOOKUP(BZ169,Accueil!$W$17:$W$22,1,0)),1,0)</f>
        <v>0</v>
      </c>
      <c r="GD169" s="158">
        <f>IF(ISERROR(VLOOKUP(CA169,Accueil!$W$17:$W$22,1,0)),1,0)</f>
        <v>0</v>
      </c>
      <c r="GE169" s="158">
        <f>IF(ISERROR(VLOOKUP(CB169,Accueil!$W$17:$W$22,1,0)),1,0)</f>
        <v>0</v>
      </c>
      <c r="GF169" s="158">
        <f>IF(ISERROR(VLOOKUP(CC169,Accueil!$W$17:$W$22,1,0)),1,0)</f>
        <v>0</v>
      </c>
      <c r="GG169" s="158">
        <f>IF(ISERROR(VLOOKUP(CD169,Accueil!$W$17:$W$22,1,0)),1,0)</f>
        <v>0</v>
      </c>
      <c r="GH169" s="158">
        <f>IF(ISERROR(VLOOKUP(CE169,Accueil!$W$17:$W$22,1,0)),1,0)</f>
        <v>0</v>
      </c>
      <c r="GI169" s="158">
        <f>IF(ISERROR(VLOOKUP(CF169,Accueil!$W$17:$W$22,1,0)),1,0)</f>
        <v>0</v>
      </c>
      <c r="GJ169" s="158">
        <f>IF(ISERROR(VLOOKUP(CG169,Accueil!$W$17:$W$22,1,0)),1,0)</f>
        <v>0</v>
      </c>
      <c r="GK169" s="158">
        <f>IF(ISERROR(VLOOKUP(CH169,Accueil!$W$17:$W$22,1,0)),1,0)</f>
        <v>0</v>
      </c>
      <c r="GL169" s="158">
        <f>IF(ISERROR(VLOOKUP(CI169,Accueil!$W$17:$W$22,1,0)),1,0)</f>
        <v>0</v>
      </c>
      <c r="GM169" s="158">
        <f>IF(ISERROR(VLOOKUP(CJ169,Accueil!$W$17:$W$22,1,0)),1,0)</f>
        <v>0</v>
      </c>
      <c r="GN169" s="158">
        <f>IF(ISERROR(VLOOKUP(CK169,Accueil!$W$17:$W$22,1,0)),1,0)</f>
        <v>0</v>
      </c>
      <c r="GO169" s="158">
        <f>IF(ISERROR(VLOOKUP(CL169,Accueil!$W$17:$W$22,1,0)),1,0)</f>
        <v>0</v>
      </c>
      <c r="GP169" s="158">
        <f>IF(ISERROR(VLOOKUP(CM169,Accueil!$W$17:$W$22,1,0)),1,0)</f>
        <v>0</v>
      </c>
      <c r="GQ169" s="158">
        <f>IF(ISERROR(VLOOKUP(CN169,Accueil!$W$17:$W$22,1,0)),1,0)</f>
        <v>0</v>
      </c>
      <c r="GR169" s="158">
        <f>IF(ISERROR(VLOOKUP(CO169,Accueil!$W$17:$W$22,1,0)),1,0)</f>
        <v>0</v>
      </c>
      <c r="GS169" s="158">
        <f>IF(ISERROR(VLOOKUP(CP169,Accueil!$W$17:$W$22,1,0)),1,0)</f>
        <v>0</v>
      </c>
      <c r="GT169" s="158">
        <f>IF(ISERROR(VLOOKUP(CQ169,Accueil!$W$17:$W$22,1,0)),1,0)</f>
        <v>0</v>
      </c>
      <c r="GU169" s="158">
        <f>IF(ISERROR(VLOOKUP(CR169,Accueil!$W$17:$W$22,1,0)),1,0)</f>
        <v>0</v>
      </c>
      <c r="GV169" s="158">
        <f>IF(ISERROR(VLOOKUP(CS169,Accueil!$W$17:$W$22,1,0)),1,0)</f>
        <v>0</v>
      </c>
      <c r="GW169" s="158">
        <f>IF(ISERROR(VLOOKUP(CT169,Accueil!$W$17:$W$22,1,0)),1,0)</f>
        <v>0</v>
      </c>
      <c r="GX169" s="158">
        <f>IF(ISERROR(VLOOKUP(CU169,Accueil!$W$17:$W$22,1,0)),1,0)</f>
        <v>0</v>
      </c>
      <c r="GY169" s="158">
        <f>IF(ISERROR(VLOOKUP(CV169,Accueil!$W$17:$W$22,1,0)),1,0)</f>
        <v>0</v>
      </c>
      <c r="GZ169" s="158">
        <f>IF(ISERROR(VLOOKUP(CW169,Accueil!$W$17:$W$22,1,0)),1,0)</f>
        <v>0</v>
      </c>
      <c r="HA169" s="158">
        <f>IF(ISERROR(VLOOKUP(CX169,Accueil!$W$17:$W$22,1,0)),1,0)</f>
        <v>0</v>
      </c>
      <c r="HB169" s="158">
        <f>IF(ISERROR(VLOOKUP(CY169,Accueil!$W$17:$W$22,1,0)),1,0)</f>
        <v>0</v>
      </c>
      <c r="HC169" s="158">
        <f>IF(ISERROR(VLOOKUP(CZ169,Accueil!$W$17:$W$22,1,0)),1,0)</f>
        <v>0</v>
      </c>
      <c r="HD169" s="158">
        <f>IF(ISERROR(VLOOKUP(DA169,Accueil!$W$17:$W$22,1,0)),1,0)</f>
        <v>0</v>
      </c>
    </row>
    <row r="170" spans="1:212" ht="12.75" customHeight="1">
      <c r="A170" s="360"/>
      <c r="B170" s="12">
        <v>162</v>
      </c>
      <c r="C170" s="26" t="str">
        <f>IF(Accueil!E174="","",Accueil!E174)</f>
        <v/>
      </c>
      <c r="D170" s="27" t="str">
        <f>IF(Accueil!F174="","",Accueil!F174)</f>
        <v/>
      </c>
      <c r="E170" s="83" t="str">
        <f t="shared" si="10"/>
        <v/>
      </c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4"/>
      <c r="AM170" s="244"/>
      <c r="AN170" s="244"/>
      <c r="AO170" s="244"/>
      <c r="AP170" s="244"/>
      <c r="AQ170" s="244"/>
      <c r="AR170" s="244"/>
      <c r="AS170" s="244"/>
      <c r="AT170" s="244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12">
        <v>162</v>
      </c>
      <c r="DC170" s="11" t="str">
        <f>IF(D170="","",COUNTIF(F170:DA170,Accueil!$AB$28)&amp;" / "&amp;COUNTIF($F$8:$DA$8,"&gt;0")-(COUNTIF(F170:DA170,Accueil!$AG$26)))</f>
        <v/>
      </c>
      <c r="DD170" s="110" t="str">
        <f>IF(D170="","",COUNTIF(F170:DA170,Accueil!$AB$26))</f>
        <v/>
      </c>
      <c r="DE170" s="110" t="str">
        <f>IF(D170="","",IF(COUNTIF($F$8:$DA$8,"&gt;=0")-(COUNTIF(G170:DB170,Accueil!$AG$26))&lt;0,0,COUNTIF($F$8:$DA$8,"&gt;=0")-(COUNTIF(G170:DB170,Accueil!$AG$26))))</f>
        <v/>
      </c>
      <c r="DF170" s="11" t="str">
        <f t="shared" si="11"/>
        <v/>
      </c>
      <c r="DG170" s="29" t="str">
        <f t="shared" si="12"/>
        <v/>
      </c>
      <c r="DH170" s="158">
        <f t="shared" si="13"/>
        <v>0</v>
      </c>
      <c r="DI170" s="158">
        <f>IF(ISERROR(VLOOKUP(F170,Accueil!$W$17:$W$22,1,0)),1,0)</f>
        <v>0</v>
      </c>
      <c r="DJ170" s="158">
        <f>IF(ISERROR(VLOOKUP(G170,Accueil!$W$17:$W$22,1,0)),1,0)</f>
        <v>0</v>
      </c>
      <c r="DK170" s="158">
        <f>IF(ISERROR(VLOOKUP(H170,Accueil!$W$17:$W$22,1,0)),1,0)</f>
        <v>0</v>
      </c>
      <c r="DL170" s="158">
        <f>IF(ISERROR(VLOOKUP(I170,Accueil!$W$17:$W$22,1,0)),1,0)</f>
        <v>0</v>
      </c>
      <c r="DM170" s="158">
        <f>IF(ISERROR(VLOOKUP(J170,Accueil!$W$17:$W$22,1,0)),1,0)</f>
        <v>0</v>
      </c>
      <c r="DN170" s="158">
        <f>IF(ISERROR(VLOOKUP(K170,Accueil!$W$17:$W$22,1,0)),1,0)</f>
        <v>0</v>
      </c>
      <c r="DO170" s="158">
        <f>IF(ISERROR(VLOOKUP(L170,Accueil!$W$17:$W$22,1,0)),1,0)</f>
        <v>0</v>
      </c>
      <c r="DP170" s="158">
        <f>IF(ISERROR(VLOOKUP(M170,Accueil!$W$17:$W$22,1,0)),1,0)</f>
        <v>0</v>
      </c>
      <c r="DQ170" s="158">
        <f>IF(ISERROR(VLOOKUP(N170,Accueil!$W$17:$W$22,1,0)),1,0)</f>
        <v>0</v>
      </c>
      <c r="DR170" s="158">
        <f>IF(ISERROR(VLOOKUP(O170,Accueil!$W$17:$W$22,1,0)),1,0)</f>
        <v>0</v>
      </c>
      <c r="DS170" s="158">
        <f>IF(ISERROR(VLOOKUP(P170,Accueil!$W$17:$W$22,1,0)),1,0)</f>
        <v>0</v>
      </c>
      <c r="DT170" s="158">
        <f>IF(ISERROR(VLOOKUP(Q170,Accueil!$W$17:$W$22,1,0)),1,0)</f>
        <v>0</v>
      </c>
      <c r="DU170" s="158">
        <f>IF(ISERROR(VLOOKUP(R170,Accueil!$W$17:$W$22,1,0)),1,0)</f>
        <v>0</v>
      </c>
      <c r="DV170" s="158">
        <f>IF(ISERROR(VLOOKUP(S170,Accueil!$W$17:$W$22,1,0)),1,0)</f>
        <v>0</v>
      </c>
      <c r="DW170" s="158">
        <f>IF(ISERROR(VLOOKUP(T170,Accueil!$W$17:$W$22,1,0)),1,0)</f>
        <v>0</v>
      </c>
      <c r="DX170" s="158">
        <f>IF(ISERROR(VLOOKUP(U170,Accueil!$W$17:$W$22,1,0)),1,0)</f>
        <v>0</v>
      </c>
      <c r="DY170" s="158">
        <f>IF(ISERROR(VLOOKUP(V170,Accueil!$W$17:$W$22,1,0)),1,0)</f>
        <v>0</v>
      </c>
      <c r="DZ170" s="158">
        <f>IF(ISERROR(VLOOKUP(W170,Accueil!$W$17:$W$22,1,0)),1,0)</f>
        <v>0</v>
      </c>
      <c r="EA170" s="158">
        <f>IF(ISERROR(VLOOKUP(X170,Accueil!$W$17:$W$22,1,0)),1,0)</f>
        <v>0</v>
      </c>
      <c r="EB170" s="158">
        <f>IF(ISERROR(VLOOKUP(Y170,Accueil!$W$17:$W$22,1,0)),1,0)</f>
        <v>0</v>
      </c>
      <c r="EC170" s="158">
        <f>IF(ISERROR(VLOOKUP(Z170,Accueil!$W$17:$W$22,1,0)),1,0)</f>
        <v>0</v>
      </c>
      <c r="ED170" s="158">
        <f>IF(ISERROR(VLOOKUP(AA170,Accueil!$W$17:$W$22,1,0)),1,0)</f>
        <v>0</v>
      </c>
      <c r="EE170" s="158">
        <f>IF(ISERROR(VLOOKUP(AB170,Accueil!$W$17:$W$22,1,0)),1,0)</f>
        <v>0</v>
      </c>
      <c r="EF170" s="158">
        <f>IF(ISERROR(VLOOKUP(AC170,Accueil!$W$17:$W$22,1,0)),1,0)</f>
        <v>0</v>
      </c>
      <c r="EG170" s="158">
        <f>IF(ISERROR(VLOOKUP(AD170,Accueil!$W$17:$W$22,1,0)),1,0)</f>
        <v>0</v>
      </c>
      <c r="EH170" s="158">
        <f>IF(ISERROR(VLOOKUP(AE170,Accueil!$W$17:$W$22,1,0)),1,0)</f>
        <v>0</v>
      </c>
      <c r="EI170" s="158">
        <f>IF(ISERROR(VLOOKUP(AF170,Accueil!$W$17:$W$22,1,0)),1,0)</f>
        <v>0</v>
      </c>
      <c r="EJ170" s="158">
        <f>IF(ISERROR(VLOOKUP(AG170,Accueil!$W$17:$W$22,1,0)),1,0)</f>
        <v>0</v>
      </c>
      <c r="EK170" s="158">
        <f>IF(ISERROR(VLOOKUP(AH170,Accueil!$W$17:$W$22,1,0)),1,0)</f>
        <v>0</v>
      </c>
      <c r="EL170" s="158">
        <f>IF(ISERROR(VLOOKUP(AI170,Accueil!$W$17:$W$22,1,0)),1,0)</f>
        <v>0</v>
      </c>
      <c r="EM170" s="158">
        <f>IF(ISERROR(VLOOKUP(AJ170,Accueil!$W$17:$W$22,1,0)),1,0)</f>
        <v>0</v>
      </c>
      <c r="EN170" s="158">
        <f>IF(ISERROR(VLOOKUP(AK170,Accueil!$W$17:$W$22,1,0)),1,0)</f>
        <v>0</v>
      </c>
      <c r="EO170" s="158">
        <f>IF(ISERROR(VLOOKUP(AL170,Accueil!$W$17:$W$22,1,0)),1,0)</f>
        <v>0</v>
      </c>
      <c r="EP170" s="158">
        <f>IF(ISERROR(VLOOKUP(AM170,Accueil!$W$17:$W$22,1,0)),1,0)</f>
        <v>0</v>
      </c>
      <c r="EQ170" s="158">
        <f>IF(ISERROR(VLOOKUP(AN170,Accueil!$W$17:$W$22,1,0)),1,0)</f>
        <v>0</v>
      </c>
      <c r="ER170" s="158">
        <f>IF(ISERROR(VLOOKUP(AO170,Accueil!$W$17:$W$22,1,0)),1,0)</f>
        <v>0</v>
      </c>
      <c r="ES170" s="158">
        <f>IF(ISERROR(VLOOKUP(AP170,Accueil!$W$17:$W$22,1,0)),1,0)</f>
        <v>0</v>
      </c>
      <c r="ET170" s="158">
        <f>IF(ISERROR(VLOOKUP(AQ170,Accueil!$W$17:$W$22,1,0)),1,0)</f>
        <v>0</v>
      </c>
      <c r="EU170" s="158">
        <f>IF(ISERROR(VLOOKUP(AR170,Accueil!$W$17:$W$22,1,0)),1,0)</f>
        <v>0</v>
      </c>
      <c r="EV170" s="158">
        <f>IF(ISERROR(VLOOKUP(AS170,Accueil!$W$17:$W$22,1,0)),1,0)</f>
        <v>0</v>
      </c>
      <c r="EW170" s="158">
        <f>IF(ISERROR(VLOOKUP(AT170,Accueil!$W$17:$W$22,1,0)),1,0)</f>
        <v>0</v>
      </c>
      <c r="EX170" s="158">
        <f>IF(ISERROR(VLOOKUP(AU170,Accueil!$W$17:$W$22,1,0)),1,0)</f>
        <v>0</v>
      </c>
      <c r="EY170" s="158">
        <f>IF(ISERROR(VLOOKUP(AV170,Accueil!$W$17:$W$22,1,0)),1,0)</f>
        <v>0</v>
      </c>
      <c r="EZ170" s="158">
        <f>IF(ISERROR(VLOOKUP(AW170,Accueil!$W$17:$W$22,1,0)),1,0)</f>
        <v>0</v>
      </c>
      <c r="FA170" s="158">
        <f>IF(ISERROR(VLOOKUP(AX170,Accueil!$W$17:$W$22,1,0)),1,0)</f>
        <v>0</v>
      </c>
      <c r="FB170" s="158">
        <f>IF(ISERROR(VLOOKUP(AY170,Accueil!$W$17:$W$22,1,0)),1,0)</f>
        <v>0</v>
      </c>
      <c r="FC170" s="158">
        <f>IF(ISERROR(VLOOKUP(AZ170,Accueil!$W$17:$W$22,1,0)),1,0)</f>
        <v>0</v>
      </c>
      <c r="FD170" s="158">
        <f>IF(ISERROR(VLOOKUP(BA170,Accueil!$W$17:$W$22,1,0)),1,0)</f>
        <v>0</v>
      </c>
      <c r="FE170" s="158">
        <f>IF(ISERROR(VLOOKUP(BB170,Accueil!$W$17:$W$22,1,0)),1,0)</f>
        <v>0</v>
      </c>
      <c r="FF170" s="158">
        <f>IF(ISERROR(VLOOKUP(BC170,Accueil!$W$17:$W$22,1,0)),1,0)</f>
        <v>0</v>
      </c>
      <c r="FG170" s="158">
        <f>IF(ISERROR(VLOOKUP(BD170,Accueil!$W$17:$W$22,1,0)),1,0)</f>
        <v>0</v>
      </c>
      <c r="FH170" s="158">
        <f>IF(ISERROR(VLOOKUP(BE170,Accueil!$W$17:$W$22,1,0)),1,0)</f>
        <v>0</v>
      </c>
      <c r="FI170" s="158">
        <f>IF(ISERROR(VLOOKUP(BF170,Accueil!$W$17:$W$22,1,0)),1,0)</f>
        <v>0</v>
      </c>
      <c r="FJ170" s="158">
        <f>IF(ISERROR(VLOOKUP(BG170,Accueil!$W$17:$W$22,1,0)),1,0)</f>
        <v>0</v>
      </c>
      <c r="FK170" s="158">
        <f>IF(ISERROR(VLOOKUP(BH170,Accueil!$W$17:$W$22,1,0)),1,0)</f>
        <v>0</v>
      </c>
      <c r="FL170" s="158">
        <f>IF(ISERROR(VLOOKUP(BI170,Accueil!$W$17:$W$22,1,0)),1,0)</f>
        <v>0</v>
      </c>
      <c r="FM170" s="158">
        <f>IF(ISERROR(VLOOKUP(BJ170,Accueil!$W$17:$W$22,1,0)),1,0)</f>
        <v>0</v>
      </c>
      <c r="FN170" s="158">
        <f>IF(ISERROR(VLOOKUP(BK170,Accueil!$W$17:$W$22,1,0)),1,0)</f>
        <v>0</v>
      </c>
      <c r="FO170" s="158">
        <f>IF(ISERROR(VLOOKUP(BL170,Accueil!$W$17:$W$22,1,0)),1,0)</f>
        <v>0</v>
      </c>
      <c r="FP170" s="158">
        <f>IF(ISERROR(VLOOKUP(BM170,Accueil!$W$17:$W$22,1,0)),1,0)</f>
        <v>0</v>
      </c>
      <c r="FQ170" s="158">
        <f>IF(ISERROR(VLOOKUP(BN170,Accueil!$W$17:$W$22,1,0)),1,0)</f>
        <v>0</v>
      </c>
      <c r="FR170" s="158">
        <f>IF(ISERROR(VLOOKUP(BO170,Accueil!$W$17:$W$22,1,0)),1,0)</f>
        <v>0</v>
      </c>
      <c r="FS170" s="158">
        <f>IF(ISERROR(VLOOKUP(BP170,Accueil!$W$17:$W$22,1,0)),1,0)</f>
        <v>0</v>
      </c>
      <c r="FT170" s="158">
        <f>IF(ISERROR(VLOOKUP(BQ170,Accueil!$W$17:$W$22,1,0)),1,0)</f>
        <v>0</v>
      </c>
      <c r="FU170" s="158">
        <f>IF(ISERROR(VLOOKUP(BR170,Accueil!$W$17:$W$22,1,0)),1,0)</f>
        <v>0</v>
      </c>
      <c r="FV170" s="158">
        <f>IF(ISERROR(VLOOKUP(BS170,Accueil!$W$17:$W$22,1,0)),1,0)</f>
        <v>0</v>
      </c>
      <c r="FW170" s="158">
        <f>IF(ISERROR(VLOOKUP(BT170,Accueil!$W$17:$W$22,1,0)),1,0)</f>
        <v>0</v>
      </c>
      <c r="FX170" s="158">
        <f>IF(ISERROR(VLOOKUP(BU170,Accueil!$W$17:$W$22,1,0)),1,0)</f>
        <v>0</v>
      </c>
      <c r="FY170" s="158">
        <f>IF(ISERROR(VLOOKUP(BV170,Accueil!$W$17:$W$22,1,0)),1,0)</f>
        <v>0</v>
      </c>
      <c r="FZ170" s="158">
        <f>IF(ISERROR(VLOOKUP(BW170,Accueil!$W$17:$W$22,1,0)),1,0)</f>
        <v>0</v>
      </c>
      <c r="GA170" s="158">
        <f>IF(ISERROR(VLOOKUP(BX170,Accueil!$W$17:$W$22,1,0)),1,0)</f>
        <v>0</v>
      </c>
      <c r="GB170" s="158">
        <f>IF(ISERROR(VLOOKUP(BY170,Accueil!$W$17:$W$22,1,0)),1,0)</f>
        <v>0</v>
      </c>
      <c r="GC170" s="158">
        <f>IF(ISERROR(VLOOKUP(BZ170,Accueil!$W$17:$W$22,1,0)),1,0)</f>
        <v>0</v>
      </c>
      <c r="GD170" s="158">
        <f>IF(ISERROR(VLOOKUP(CA170,Accueil!$W$17:$W$22,1,0)),1,0)</f>
        <v>0</v>
      </c>
      <c r="GE170" s="158">
        <f>IF(ISERROR(VLOOKUP(CB170,Accueil!$W$17:$W$22,1,0)),1,0)</f>
        <v>0</v>
      </c>
      <c r="GF170" s="158">
        <f>IF(ISERROR(VLOOKUP(CC170,Accueil!$W$17:$W$22,1,0)),1,0)</f>
        <v>0</v>
      </c>
      <c r="GG170" s="158">
        <f>IF(ISERROR(VLOOKUP(CD170,Accueil!$W$17:$W$22,1,0)),1,0)</f>
        <v>0</v>
      </c>
      <c r="GH170" s="158">
        <f>IF(ISERROR(VLOOKUP(CE170,Accueil!$W$17:$W$22,1,0)),1,0)</f>
        <v>0</v>
      </c>
      <c r="GI170" s="158">
        <f>IF(ISERROR(VLOOKUP(CF170,Accueil!$W$17:$W$22,1,0)),1,0)</f>
        <v>0</v>
      </c>
      <c r="GJ170" s="158">
        <f>IF(ISERROR(VLOOKUP(CG170,Accueil!$W$17:$W$22,1,0)),1,0)</f>
        <v>0</v>
      </c>
      <c r="GK170" s="158">
        <f>IF(ISERROR(VLOOKUP(CH170,Accueil!$W$17:$W$22,1,0)),1,0)</f>
        <v>0</v>
      </c>
      <c r="GL170" s="158">
        <f>IF(ISERROR(VLOOKUP(CI170,Accueil!$W$17:$W$22,1,0)),1,0)</f>
        <v>0</v>
      </c>
      <c r="GM170" s="158">
        <f>IF(ISERROR(VLOOKUP(CJ170,Accueil!$W$17:$W$22,1,0)),1,0)</f>
        <v>0</v>
      </c>
      <c r="GN170" s="158">
        <f>IF(ISERROR(VLOOKUP(CK170,Accueil!$W$17:$W$22,1,0)),1,0)</f>
        <v>0</v>
      </c>
      <c r="GO170" s="158">
        <f>IF(ISERROR(VLOOKUP(CL170,Accueil!$W$17:$W$22,1,0)),1,0)</f>
        <v>0</v>
      </c>
      <c r="GP170" s="158">
        <f>IF(ISERROR(VLOOKUP(CM170,Accueil!$W$17:$W$22,1,0)),1,0)</f>
        <v>0</v>
      </c>
      <c r="GQ170" s="158">
        <f>IF(ISERROR(VLOOKUP(CN170,Accueil!$W$17:$W$22,1,0)),1,0)</f>
        <v>0</v>
      </c>
      <c r="GR170" s="158">
        <f>IF(ISERROR(VLOOKUP(CO170,Accueil!$W$17:$W$22,1,0)),1,0)</f>
        <v>0</v>
      </c>
      <c r="GS170" s="158">
        <f>IF(ISERROR(VLOOKUP(CP170,Accueil!$W$17:$W$22,1,0)),1,0)</f>
        <v>0</v>
      </c>
      <c r="GT170" s="158">
        <f>IF(ISERROR(VLOOKUP(CQ170,Accueil!$W$17:$W$22,1,0)),1,0)</f>
        <v>0</v>
      </c>
      <c r="GU170" s="158">
        <f>IF(ISERROR(VLOOKUP(CR170,Accueil!$W$17:$W$22,1,0)),1,0)</f>
        <v>0</v>
      </c>
      <c r="GV170" s="158">
        <f>IF(ISERROR(VLOOKUP(CS170,Accueil!$W$17:$W$22,1,0)),1,0)</f>
        <v>0</v>
      </c>
      <c r="GW170" s="158">
        <f>IF(ISERROR(VLOOKUP(CT170,Accueil!$W$17:$W$22,1,0)),1,0)</f>
        <v>0</v>
      </c>
      <c r="GX170" s="158">
        <f>IF(ISERROR(VLOOKUP(CU170,Accueil!$W$17:$W$22,1,0)),1,0)</f>
        <v>0</v>
      </c>
      <c r="GY170" s="158">
        <f>IF(ISERROR(VLOOKUP(CV170,Accueil!$W$17:$W$22,1,0)),1,0)</f>
        <v>0</v>
      </c>
      <c r="GZ170" s="158">
        <f>IF(ISERROR(VLOOKUP(CW170,Accueil!$W$17:$W$22,1,0)),1,0)</f>
        <v>0</v>
      </c>
      <c r="HA170" s="158">
        <f>IF(ISERROR(VLOOKUP(CX170,Accueil!$W$17:$W$22,1,0)),1,0)</f>
        <v>0</v>
      </c>
      <c r="HB170" s="158">
        <f>IF(ISERROR(VLOOKUP(CY170,Accueil!$W$17:$W$22,1,0)),1,0)</f>
        <v>0</v>
      </c>
      <c r="HC170" s="158">
        <f>IF(ISERROR(VLOOKUP(CZ170,Accueil!$W$17:$W$22,1,0)),1,0)</f>
        <v>0</v>
      </c>
      <c r="HD170" s="158">
        <f>IF(ISERROR(VLOOKUP(DA170,Accueil!$W$17:$W$22,1,0)),1,0)</f>
        <v>0</v>
      </c>
    </row>
    <row r="171" spans="1:212" ht="12.75" customHeight="1">
      <c r="A171" s="360"/>
      <c r="B171" s="12">
        <v>163</v>
      </c>
      <c r="C171" s="26" t="str">
        <f>IF(Accueil!E175="","",Accueil!E175)</f>
        <v/>
      </c>
      <c r="D171" s="27" t="str">
        <f>IF(Accueil!F175="","",Accueil!F175)</f>
        <v/>
      </c>
      <c r="E171" s="83" t="str">
        <f t="shared" si="10"/>
        <v/>
      </c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4"/>
      <c r="AN171" s="244"/>
      <c r="AO171" s="244"/>
      <c r="AP171" s="244"/>
      <c r="AQ171" s="244"/>
      <c r="AR171" s="244"/>
      <c r="AS171" s="244"/>
      <c r="AT171" s="244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12">
        <v>163</v>
      </c>
      <c r="DC171" s="11" t="str">
        <f>IF(D171="","",COUNTIF(F171:DA171,Accueil!$AB$28)&amp;" / "&amp;COUNTIF($F$8:$DA$8,"&gt;0")-(COUNTIF(F171:DA171,Accueil!$AG$26)))</f>
        <v/>
      </c>
      <c r="DD171" s="110" t="str">
        <f>IF(D171="","",COUNTIF(F171:DA171,Accueil!$AB$26))</f>
        <v/>
      </c>
      <c r="DE171" s="110" t="str">
        <f>IF(D171="","",IF(COUNTIF($F$8:$DA$8,"&gt;=0")-(COUNTIF(G171:DB171,Accueil!$AG$26))&lt;0,0,COUNTIF($F$8:$DA$8,"&gt;=0")-(COUNTIF(G171:DB171,Accueil!$AG$26))))</f>
        <v/>
      </c>
      <c r="DF171" s="11" t="str">
        <f t="shared" si="11"/>
        <v/>
      </c>
      <c r="DG171" s="29" t="str">
        <f t="shared" si="12"/>
        <v/>
      </c>
      <c r="DH171" s="158">
        <f t="shared" si="13"/>
        <v>0</v>
      </c>
      <c r="DI171" s="158">
        <f>IF(ISERROR(VLOOKUP(F171,Accueil!$W$17:$W$22,1,0)),1,0)</f>
        <v>0</v>
      </c>
      <c r="DJ171" s="158">
        <f>IF(ISERROR(VLOOKUP(G171,Accueil!$W$17:$W$22,1,0)),1,0)</f>
        <v>0</v>
      </c>
      <c r="DK171" s="158">
        <f>IF(ISERROR(VLOOKUP(H171,Accueil!$W$17:$W$22,1,0)),1,0)</f>
        <v>0</v>
      </c>
      <c r="DL171" s="158">
        <f>IF(ISERROR(VLOOKUP(I171,Accueil!$W$17:$W$22,1,0)),1,0)</f>
        <v>0</v>
      </c>
      <c r="DM171" s="158">
        <f>IF(ISERROR(VLOOKUP(J171,Accueil!$W$17:$W$22,1,0)),1,0)</f>
        <v>0</v>
      </c>
      <c r="DN171" s="158">
        <f>IF(ISERROR(VLOOKUP(K171,Accueil!$W$17:$W$22,1,0)),1,0)</f>
        <v>0</v>
      </c>
      <c r="DO171" s="158">
        <f>IF(ISERROR(VLOOKUP(L171,Accueil!$W$17:$W$22,1,0)),1,0)</f>
        <v>0</v>
      </c>
      <c r="DP171" s="158">
        <f>IF(ISERROR(VLOOKUP(M171,Accueil!$W$17:$W$22,1,0)),1,0)</f>
        <v>0</v>
      </c>
      <c r="DQ171" s="158">
        <f>IF(ISERROR(VLOOKUP(N171,Accueil!$W$17:$W$22,1,0)),1,0)</f>
        <v>0</v>
      </c>
      <c r="DR171" s="158">
        <f>IF(ISERROR(VLOOKUP(O171,Accueil!$W$17:$W$22,1,0)),1,0)</f>
        <v>0</v>
      </c>
      <c r="DS171" s="158">
        <f>IF(ISERROR(VLOOKUP(P171,Accueil!$W$17:$W$22,1,0)),1,0)</f>
        <v>0</v>
      </c>
      <c r="DT171" s="158">
        <f>IF(ISERROR(VLOOKUP(Q171,Accueil!$W$17:$W$22,1,0)),1,0)</f>
        <v>0</v>
      </c>
      <c r="DU171" s="158">
        <f>IF(ISERROR(VLOOKUP(R171,Accueil!$W$17:$W$22,1,0)),1,0)</f>
        <v>0</v>
      </c>
      <c r="DV171" s="158">
        <f>IF(ISERROR(VLOOKUP(S171,Accueil!$W$17:$W$22,1,0)),1,0)</f>
        <v>0</v>
      </c>
      <c r="DW171" s="158">
        <f>IF(ISERROR(VLOOKUP(T171,Accueil!$W$17:$W$22,1,0)),1,0)</f>
        <v>0</v>
      </c>
      <c r="DX171" s="158">
        <f>IF(ISERROR(VLOOKUP(U171,Accueil!$W$17:$W$22,1,0)),1,0)</f>
        <v>0</v>
      </c>
      <c r="DY171" s="158">
        <f>IF(ISERROR(VLOOKUP(V171,Accueil!$W$17:$W$22,1,0)),1,0)</f>
        <v>0</v>
      </c>
      <c r="DZ171" s="158">
        <f>IF(ISERROR(VLOOKUP(W171,Accueil!$W$17:$W$22,1,0)),1,0)</f>
        <v>0</v>
      </c>
      <c r="EA171" s="158">
        <f>IF(ISERROR(VLOOKUP(X171,Accueil!$W$17:$W$22,1,0)),1,0)</f>
        <v>0</v>
      </c>
      <c r="EB171" s="158">
        <f>IF(ISERROR(VLOOKUP(Y171,Accueil!$W$17:$W$22,1,0)),1,0)</f>
        <v>0</v>
      </c>
      <c r="EC171" s="158">
        <f>IF(ISERROR(VLOOKUP(Z171,Accueil!$W$17:$W$22,1,0)),1,0)</f>
        <v>0</v>
      </c>
      <c r="ED171" s="158">
        <f>IF(ISERROR(VLOOKUP(AA171,Accueil!$W$17:$W$22,1,0)),1,0)</f>
        <v>0</v>
      </c>
      <c r="EE171" s="158">
        <f>IF(ISERROR(VLOOKUP(AB171,Accueil!$W$17:$W$22,1,0)),1,0)</f>
        <v>0</v>
      </c>
      <c r="EF171" s="158">
        <f>IF(ISERROR(VLOOKUP(AC171,Accueil!$W$17:$W$22,1,0)),1,0)</f>
        <v>0</v>
      </c>
      <c r="EG171" s="158">
        <f>IF(ISERROR(VLOOKUP(AD171,Accueil!$W$17:$W$22,1,0)),1,0)</f>
        <v>0</v>
      </c>
      <c r="EH171" s="158">
        <f>IF(ISERROR(VLOOKUP(AE171,Accueil!$W$17:$W$22,1,0)),1,0)</f>
        <v>0</v>
      </c>
      <c r="EI171" s="158">
        <f>IF(ISERROR(VLOOKUP(AF171,Accueil!$W$17:$W$22,1,0)),1,0)</f>
        <v>0</v>
      </c>
      <c r="EJ171" s="158">
        <f>IF(ISERROR(VLOOKUP(AG171,Accueil!$W$17:$W$22,1,0)),1,0)</f>
        <v>0</v>
      </c>
      <c r="EK171" s="158">
        <f>IF(ISERROR(VLOOKUP(AH171,Accueil!$W$17:$W$22,1,0)),1,0)</f>
        <v>0</v>
      </c>
      <c r="EL171" s="158">
        <f>IF(ISERROR(VLOOKUP(AI171,Accueil!$W$17:$W$22,1,0)),1,0)</f>
        <v>0</v>
      </c>
      <c r="EM171" s="158">
        <f>IF(ISERROR(VLOOKUP(AJ171,Accueil!$W$17:$W$22,1,0)),1,0)</f>
        <v>0</v>
      </c>
      <c r="EN171" s="158">
        <f>IF(ISERROR(VLOOKUP(AK171,Accueil!$W$17:$W$22,1,0)),1,0)</f>
        <v>0</v>
      </c>
      <c r="EO171" s="158">
        <f>IF(ISERROR(VLOOKUP(AL171,Accueil!$W$17:$W$22,1,0)),1,0)</f>
        <v>0</v>
      </c>
      <c r="EP171" s="158">
        <f>IF(ISERROR(VLOOKUP(AM171,Accueil!$W$17:$W$22,1,0)),1,0)</f>
        <v>0</v>
      </c>
      <c r="EQ171" s="158">
        <f>IF(ISERROR(VLOOKUP(AN171,Accueil!$W$17:$W$22,1,0)),1,0)</f>
        <v>0</v>
      </c>
      <c r="ER171" s="158">
        <f>IF(ISERROR(VLOOKUP(AO171,Accueil!$W$17:$W$22,1,0)),1,0)</f>
        <v>0</v>
      </c>
      <c r="ES171" s="158">
        <f>IF(ISERROR(VLOOKUP(AP171,Accueil!$W$17:$W$22,1,0)),1,0)</f>
        <v>0</v>
      </c>
      <c r="ET171" s="158">
        <f>IF(ISERROR(VLOOKUP(AQ171,Accueil!$W$17:$W$22,1,0)),1,0)</f>
        <v>0</v>
      </c>
      <c r="EU171" s="158">
        <f>IF(ISERROR(VLOOKUP(AR171,Accueil!$W$17:$W$22,1,0)),1,0)</f>
        <v>0</v>
      </c>
      <c r="EV171" s="158">
        <f>IF(ISERROR(VLOOKUP(AS171,Accueil!$W$17:$W$22,1,0)),1,0)</f>
        <v>0</v>
      </c>
      <c r="EW171" s="158">
        <f>IF(ISERROR(VLOOKUP(AT171,Accueil!$W$17:$W$22,1,0)),1,0)</f>
        <v>0</v>
      </c>
      <c r="EX171" s="158">
        <f>IF(ISERROR(VLOOKUP(AU171,Accueil!$W$17:$W$22,1,0)),1,0)</f>
        <v>0</v>
      </c>
      <c r="EY171" s="158">
        <f>IF(ISERROR(VLOOKUP(AV171,Accueil!$W$17:$W$22,1,0)),1,0)</f>
        <v>0</v>
      </c>
      <c r="EZ171" s="158">
        <f>IF(ISERROR(VLOOKUP(AW171,Accueil!$W$17:$W$22,1,0)),1,0)</f>
        <v>0</v>
      </c>
      <c r="FA171" s="158">
        <f>IF(ISERROR(VLOOKUP(AX171,Accueil!$W$17:$W$22,1,0)),1,0)</f>
        <v>0</v>
      </c>
      <c r="FB171" s="158">
        <f>IF(ISERROR(VLOOKUP(AY171,Accueil!$W$17:$W$22,1,0)),1,0)</f>
        <v>0</v>
      </c>
      <c r="FC171" s="158">
        <f>IF(ISERROR(VLOOKUP(AZ171,Accueil!$W$17:$W$22,1,0)),1,0)</f>
        <v>0</v>
      </c>
      <c r="FD171" s="158">
        <f>IF(ISERROR(VLOOKUP(BA171,Accueil!$W$17:$W$22,1,0)),1,0)</f>
        <v>0</v>
      </c>
      <c r="FE171" s="158">
        <f>IF(ISERROR(VLOOKUP(BB171,Accueil!$W$17:$W$22,1,0)),1,0)</f>
        <v>0</v>
      </c>
      <c r="FF171" s="158">
        <f>IF(ISERROR(VLOOKUP(BC171,Accueil!$W$17:$W$22,1,0)),1,0)</f>
        <v>0</v>
      </c>
      <c r="FG171" s="158">
        <f>IF(ISERROR(VLOOKUP(BD171,Accueil!$W$17:$W$22,1,0)),1,0)</f>
        <v>0</v>
      </c>
      <c r="FH171" s="158">
        <f>IF(ISERROR(VLOOKUP(BE171,Accueil!$W$17:$W$22,1,0)),1,0)</f>
        <v>0</v>
      </c>
      <c r="FI171" s="158">
        <f>IF(ISERROR(VLOOKUP(BF171,Accueil!$W$17:$W$22,1,0)),1,0)</f>
        <v>0</v>
      </c>
      <c r="FJ171" s="158">
        <f>IF(ISERROR(VLOOKUP(BG171,Accueil!$W$17:$W$22,1,0)),1,0)</f>
        <v>0</v>
      </c>
      <c r="FK171" s="158">
        <f>IF(ISERROR(VLOOKUP(BH171,Accueil!$W$17:$W$22,1,0)),1,0)</f>
        <v>0</v>
      </c>
      <c r="FL171" s="158">
        <f>IF(ISERROR(VLOOKUP(BI171,Accueil!$W$17:$W$22,1,0)),1,0)</f>
        <v>0</v>
      </c>
      <c r="FM171" s="158">
        <f>IF(ISERROR(VLOOKUP(BJ171,Accueil!$W$17:$W$22,1,0)),1,0)</f>
        <v>0</v>
      </c>
      <c r="FN171" s="158">
        <f>IF(ISERROR(VLOOKUP(BK171,Accueil!$W$17:$W$22,1,0)),1,0)</f>
        <v>0</v>
      </c>
      <c r="FO171" s="158">
        <f>IF(ISERROR(VLOOKUP(BL171,Accueil!$W$17:$W$22,1,0)),1,0)</f>
        <v>0</v>
      </c>
      <c r="FP171" s="158">
        <f>IF(ISERROR(VLOOKUP(BM171,Accueil!$W$17:$W$22,1,0)),1,0)</f>
        <v>0</v>
      </c>
      <c r="FQ171" s="158">
        <f>IF(ISERROR(VLOOKUP(BN171,Accueil!$W$17:$W$22,1,0)),1,0)</f>
        <v>0</v>
      </c>
      <c r="FR171" s="158">
        <f>IF(ISERROR(VLOOKUP(BO171,Accueil!$W$17:$W$22,1,0)),1,0)</f>
        <v>0</v>
      </c>
      <c r="FS171" s="158">
        <f>IF(ISERROR(VLOOKUP(BP171,Accueil!$W$17:$W$22,1,0)),1,0)</f>
        <v>0</v>
      </c>
      <c r="FT171" s="158">
        <f>IF(ISERROR(VLOOKUP(BQ171,Accueil!$W$17:$W$22,1,0)),1,0)</f>
        <v>0</v>
      </c>
      <c r="FU171" s="158">
        <f>IF(ISERROR(VLOOKUP(BR171,Accueil!$W$17:$W$22,1,0)),1,0)</f>
        <v>0</v>
      </c>
      <c r="FV171" s="158">
        <f>IF(ISERROR(VLOOKUP(BS171,Accueil!$W$17:$W$22,1,0)),1,0)</f>
        <v>0</v>
      </c>
      <c r="FW171" s="158">
        <f>IF(ISERROR(VLOOKUP(BT171,Accueil!$W$17:$W$22,1,0)),1,0)</f>
        <v>0</v>
      </c>
      <c r="FX171" s="158">
        <f>IF(ISERROR(VLOOKUP(BU171,Accueil!$W$17:$W$22,1,0)),1,0)</f>
        <v>0</v>
      </c>
      <c r="FY171" s="158">
        <f>IF(ISERROR(VLOOKUP(BV171,Accueil!$W$17:$W$22,1,0)),1,0)</f>
        <v>0</v>
      </c>
      <c r="FZ171" s="158">
        <f>IF(ISERROR(VLOOKUP(BW171,Accueil!$W$17:$W$22,1,0)),1,0)</f>
        <v>0</v>
      </c>
      <c r="GA171" s="158">
        <f>IF(ISERROR(VLOOKUP(BX171,Accueil!$W$17:$W$22,1,0)),1,0)</f>
        <v>0</v>
      </c>
      <c r="GB171" s="158">
        <f>IF(ISERROR(VLOOKUP(BY171,Accueil!$W$17:$W$22,1,0)),1,0)</f>
        <v>0</v>
      </c>
      <c r="GC171" s="158">
        <f>IF(ISERROR(VLOOKUP(BZ171,Accueil!$W$17:$W$22,1,0)),1,0)</f>
        <v>0</v>
      </c>
      <c r="GD171" s="158">
        <f>IF(ISERROR(VLOOKUP(CA171,Accueil!$W$17:$W$22,1,0)),1,0)</f>
        <v>0</v>
      </c>
      <c r="GE171" s="158">
        <f>IF(ISERROR(VLOOKUP(CB171,Accueil!$W$17:$W$22,1,0)),1,0)</f>
        <v>0</v>
      </c>
      <c r="GF171" s="158">
        <f>IF(ISERROR(VLOOKUP(CC171,Accueil!$W$17:$W$22,1,0)),1,0)</f>
        <v>0</v>
      </c>
      <c r="GG171" s="158">
        <f>IF(ISERROR(VLOOKUP(CD171,Accueil!$W$17:$W$22,1,0)),1,0)</f>
        <v>0</v>
      </c>
      <c r="GH171" s="158">
        <f>IF(ISERROR(VLOOKUP(CE171,Accueil!$W$17:$W$22,1,0)),1,0)</f>
        <v>0</v>
      </c>
      <c r="GI171" s="158">
        <f>IF(ISERROR(VLOOKUP(CF171,Accueil!$W$17:$W$22,1,0)),1,0)</f>
        <v>0</v>
      </c>
      <c r="GJ171" s="158">
        <f>IF(ISERROR(VLOOKUP(CG171,Accueil!$W$17:$W$22,1,0)),1,0)</f>
        <v>0</v>
      </c>
      <c r="GK171" s="158">
        <f>IF(ISERROR(VLOOKUP(CH171,Accueil!$W$17:$W$22,1,0)),1,0)</f>
        <v>0</v>
      </c>
      <c r="GL171" s="158">
        <f>IF(ISERROR(VLOOKUP(CI171,Accueil!$W$17:$W$22,1,0)),1,0)</f>
        <v>0</v>
      </c>
      <c r="GM171" s="158">
        <f>IF(ISERROR(VLOOKUP(CJ171,Accueil!$W$17:$W$22,1,0)),1,0)</f>
        <v>0</v>
      </c>
      <c r="GN171" s="158">
        <f>IF(ISERROR(VLOOKUP(CK171,Accueil!$W$17:$W$22,1,0)),1,0)</f>
        <v>0</v>
      </c>
      <c r="GO171" s="158">
        <f>IF(ISERROR(VLOOKUP(CL171,Accueil!$W$17:$W$22,1,0)),1,0)</f>
        <v>0</v>
      </c>
      <c r="GP171" s="158">
        <f>IF(ISERROR(VLOOKUP(CM171,Accueil!$W$17:$W$22,1,0)),1,0)</f>
        <v>0</v>
      </c>
      <c r="GQ171" s="158">
        <f>IF(ISERROR(VLOOKUP(CN171,Accueil!$W$17:$W$22,1,0)),1,0)</f>
        <v>0</v>
      </c>
      <c r="GR171" s="158">
        <f>IF(ISERROR(VLOOKUP(CO171,Accueil!$W$17:$W$22,1,0)),1,0)</f>
        <v>0</v>
      </c>
      <c r="GS171" s="158">
        <f>IF(ISERROR(VLOOKUP(CP171,Accueil!$W$17:$W$22,1,0)),1,0)</f>
        <v>0</v>
      </c>
      <c r="GT171" s="158">
        <f>IF(ISERROR(VLOOKUP(CQ171,Accueil!$W$17:$W$22,1,0)),1,0)</f>
        <v>0</v>
      </c>
      <c r="GU171" s="158">
        <f>IF(ISERROR(VLOOKUP(CR171,Accueil!$W$17:$W$22,1,0)),1,0)</f>
        <v>0</v>
      </c>
      <c r="GV171" s="158">
        <f>IF(ISERROR(VLOOKUP(CS171,Accueil!$W$17:$W$22,1,0)),1,0)</f>
        <v>0</v>
      </c>
      <c r="GW171" s="158">
        <f>IF(ISERROR(VLOOKUP(CT171,Accueil!$W$17:$W$22,1,0)),1,0)</f>
        <v>0</v>
      </c>
      <c r="GX171" s="158">
        <f>IF(ISERROR(VLOOKUP(CU171,Accueil!$W$17:$W$22,1,0)),1,0)</f>
        <v>0</v>
      </c>
      <c r="GY171" s="158">
        <f>IF(ISERROR(VLOOKUP(CV171,Accueil!$W$17:$W$22,1,0)),1,0)</f>
        <v>0</v>
      </c>
      <c r="GZ171" s="158">
        <f>IF(ISERROR(VLOOKUP(CW171,Accueil!$W$17:$W$22,1,0)),1,0)</f>
        <v>0</v>
      </c>
      <c r="HA171" s="158">
        <f>IF(ISERROR(VLOOKUP(CX171,Accueil!$W$17:$W$22,1,0)),1,0)</f>
        <v>0</v>
      </c>
      <c r="HB171" s="158">
        <f>IF(ISERROR(VLOOKUP(CY171,Accueil!$W$17:$W$22,1,0)),1,0)</f>
        <v>0</v>
      </c>
      <c r="HC171" s="158">
        <f>IF(ISERROR(VLOOKUP(CZ171,Accueil!$W$17:$W$22,1,0)),1,0)</f>
        <v>0</v>
      </c>
      <c r="HD171" s="158">
        <f>IF(ISERROR(VLOOKUP(DA171,Accueil!$W$17:$W$22,1,0)),1,0)</f>
        <v>0</v>
      </c>
    </row>
    <row r="172" spans="1:212" ht="12.75" customHeight="1">
      <c r="A172" s="360"/>
      <c r="B172" s="12">
        <v>164</v>
      </c>
      <c r="C172" s="26" t="str">
        <f>IF(Accueil!E176="","",Accueil!E176)</f>
        <v/>
      </c>
      <c r="D172" s="27" t="str">
        <f>IF(Accueil!F176="","",Accueil!F176)</f>
        <v/>
      </c>
      <c r="E172" s="83" t="str">
        <f t="shared" si="10"/>
        <v/>
      </c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244"/>
      <c r="AS172" s="244"/>
      <c r="AT172" s="244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12">
        <v>164</v>
      </c>
      <c r="DC172" s="11" t="str">
        <f>IF(D172="","",COUNTIF(F172:DA172,Accueil!$AB$28)&amp;" / "&amp;COUNTIF($F$8:$DA$8,"&gt;0")-(COUNTIF(F172:DA172,Accueil!$AG$26)))</f>
        <v/>
      </c>
      <c r="DD172" s="110" t="str">
        <f>IF(D172="","",COUNTIF(F172:DA172,Accueil!$AB$26))</f>
        <v/>
      </c>
      <c r="DE172" s="110" t="str">
        <f>IF(D172="","",IF(COUNTIF($F$8:$DA$8,"&gt;=0")-(COUNTIF(G172:DB172,Accueil!$AG$26))&lt;0,0,COUNTIF($F$8:$DA$8,"&gt;=0")-(COUNTIF(G172:DB172,Accueil!$AG$26))))</f>
        <v/>
      </c>
      <c r="DF172" s="11" t="str">
        <f t="shared" si="11"/>
        <v/>
      </c>
      <c r="DG172" s="29" t="str">
        <f t="shared" si="12"/>
        <v/>
      </c>
      <c r="DH172" s="158">
        <f t="shared" si="13"/>
        <v>0</v>
      </c>
      <c r="DI172" s="158">
        <f>IF(ISERROR(VLOOKUP(F172,Accueil!$W$17:$W$22,1,0)),1,0)</f>
        <v>0</v>
      </c>
      <c r="DJ172" s="158">
        <f>IF(ISERROR(VLOOKUP(G172,Accueil!$W$17:$W$22,1,0)),1,0)</f>
        <v>0</v>
      </c>
      <c r="DK172" s="158">
        <f>IF(ISERROR(VLOOKUP(H172,Accueil!$W$17:$W$22,1,0)),1,0)</f>
        <v>0</v>
      </c>
      <c r="DL172" s="158">
        <f>IF(ISERROR(VLOOKUP(I172,Accueil!$W$17:$W$22,1,0)),1,0)</f>
        <v>0</v>
      </c>
      <c r="DM172" s="158">
        <f>IF(ISERROR(VLOOKUP(J172,Accueil!$W$17:$W$22,1,0)),1,0)</f>
        <v>0</v>
      </c>
      <c r="DN172" s="158">
        <f>IF(ISERROR(VLOOKUP(K172,Accueil!$W$17:$W$22,1,0)),1,0)</f>
        <v>0</v>
      </c>
      <c r="DO172" s="158">
        <f>IF(ISERROR(VLOOKUP(L172,Accueil!$W$17:$W$22,1,0)),1,0)</f>
        <v>0</v>
      </c>
      <c r="DP172" s="158">
        <f>IF(ISERROR(VLOOKUP(M172,Accueil!$W$17:$W$22,1,0)),1,0)</f>
        <v>0</v>
      </c>
      <c r="DQ172" s="158">
        <f>IF(ISERROR(VLOOKUP(N172,Accueil!$W$17:$W$22,1,0)),1,0)</f>
        <v>0</v>
      </c>
      <c r="DR172" s="158">
        <f>IF(ISERROR(VLOOKUP(O172,Accueil!$W$17:$W$22,1,0)),1,0)</f>
        <v>0</v>
      </c>
      <c r="DS172" s="158">
        <f>IF(ISERROR(VLOOKUP(P172,Accueil!$W$17:$W$22,1,0)),1,0)</f>
        <v>0</v>
      </c>
      <c r="DT172" s="158">
        <f>IF(ISERROR(VLOOKUP(Q172,Accueil!$W$17:$W$22,1,0)),1,0)</f>
        <v>0</v>
      </c>
      <c r="DU172" s="158">
        <f>IF(ISERROR(VLOOKUP(R172,Accueil!$W$17:$W$22,1,0)),1,0)</f>
        <v>0</v>
      </c>
      <c r="DV172" s="158">
        <f>IF(ISERROR(VLOOKUP(S172,Accueil!$W$17:$W$22,1,0)),1,0)</f>
        <v>0</v>
      </c>
      <c r="DW172" s="158">
        <f>IF(ISERROR(VLOOKUP(T172,Accueil!$W$17:$W$22,1,0)),1,0)</f>
        <v>0</v>
      </c>
      <c r="DX172" s="158">
        <f>IF(ISERROR(VLOOKUP(U172,Accueil!$W$17:$W$22,1,0)),1,0)</f>
        <v>0</v>
      </c>
      <c r="DY172" s="158">
        <f>IF(ISERROR(VLOOKUP(V172,Accueil!$W$17:$W$22,1,0)),1,0)</f>
        <v>0</v>
      </c>
      <c r="DZ172" s="158">
        <f>IF(ISERROR(VLOOKUP(W172,Accueil!$W$17:$W$22,1,0)),1,0)</f>
        <v>0</v>
      </c>
      <c r="EA172" s="158">
        <f>IF(ISERROR(VLOOKUP(X172,Accueil!$W$17:$W$22,1,0)),1,0)</f>
        <v>0</v>
      </c>
      <c r="EB172" s="158">
        <f>IF(ISERROR(VLOOKUP(Y172,Accueil!$W$17:$W$22,1,0)),1,0)</f>
        <v>0</v>
      </c>
      <c r="EC172" s="158">
        <f>IF(ISERROR(VLOOKUP(Z172,Accueil!$W$17:$W$22,1,0)),1,0)</f>
        <v>0</v>
      </c>
      <c r="ED172" s="158">
        <f>IF(ISERROR(VLOOKUP(AA172,Accueil!$W$17:$W$22,1,0)),1,0)</f>
        <v>0</v>
      </c>
      <c r="EE172" s="158">
        <f>IF(ISERROR(VLOOKUP(AB172,Accueil!$W$17:$W$22,1,0)),1,0)</f>
        <v>0</v>
      </c>
      <c r="EF172" s="158">
        <f>IF(ISERROR(VLOOKUP(AC172,Accueil!$W$17:$W$22,1,0)),1,0)</f>
        <v>0</v>
      </c>
      <c r="EG172" s="158">
        <f>IF(ISERROR(VLOOKUP(AD172,Accueil!$W$17:$W$22,1,0)),1,0)</f>
        <v>0</v>
      </c>
      <c r="EH172" s="158">
        <f>IF(ISERROR(VLOOKUP(AE172,Accueil!$W$17:$W$22,1,0)),1,0)</f>
        <v>0</v>
      </c>
      <c r="EI172" s="158">
        <f>IF(ISERROR(VLOOKUP(AF172,Accueil!$W$17:$W$22,1,0)),1,0)</f>
        <v>0</v>
      </c>
      <c r="EJ172" s="158">
        <f>IF(ISERROR(VLOOKUP(AG172,Accueil!$W$17:$W$22,1,0)),1,0)</f>
        <v>0</v>
      </c>
      <c r="EK172" s="158">
        <f>IF(ISERROR(VLOOKUP(AH172,Accueil!$W$17:$W$22,1,0)),1,0)</f>
        <v>0</v>
      </c>
      <c r="EL172" s="158">
        <f>IF(ISERROR(VLOOKUP(AI172,Accueil!$W$17:$W$22,1,0)),1,0)</f>
        <v>0</v>
      </c>
      <c r="EM172" s="158">
        <f>IF(ISERROR(VLOOKUP(AJ172,Accueil!$W$17:$W$22,1,0)),1,0)</f>
        <v>0</v>
      </c>
      <c r="EN172" s="158">
        <f>IF(ISERROR(VLOOKUP(AK172,Accueil!$W$17:$W$22,1,0)),1,0)</f>
        <v>0</v>
      </c>
      <c r="EO172" s="158">
        <f>IF(ISERROR(VLOOKUP(AL172,Accueil!$W$17:$W$22,1,0)),1,0)</f>
        <v>0</v>
      </c>
      <c r="EP172" s="158">
        <f>IF(ISERROR(VLOOKUP(AM172,Accueil!$W$17:$W$22,1,0)),1,0)</f>
        <v>0</v>
      </c>
      <c r="EQ172" s="158">
        <f>IF(ISERROR(VLOOKUP(AN172,Accueil!$W$17:$W$22,1,0)),1,0)</f>
        <v>0</v>
      </c>
      <c r="ER172" s="158">
        <f>IF(ISERROR(VLOOKUP(AO172,Accueil!$W$17:$W$22,1,0)),1,0)</f>
        <v>0</v>
      </c>
      <c r="ES172" s="158">
        <f>IF(ISERROR(VLOOKUP(AP172,Accueil!$W$17:$W$22,1,0)),1,0)</f>
        <v>0</v>
      </c>
      <c r="ET172" s="158">
        <f>IF(ISERROR(VLOOKUP(AQ172,Accueil!$W$17:$W$22,1,0)),1,0)</f>
        <v>0</v>
      </c>
      <c r="EU172" s="158">
        <f>IF(ISERROR(VLOOKUP(AR172,Accueil!$W$17:$W$22,1,0)),1,0)</f>
        <v>0</v>
      </c>
      <c r="EV172" s="158">
        <f>IF(ISERROR(VLOOKUP(AS172,Accueil!$W$17:$W$22,1,0)),1,0)</f>
        <v>0</v>
      </c>
      <c r="EW172" s="158">
        <f>IF(ISERROR(VLOOKUP(AT172,Accueil!$W$17:$W$22,1,0)),1,0)</f>
        <v>0</v>
      </c>
      <c r="EX172" s="158">
        <f>IF(ISERROR(VLOOKUP(AU172,Accueil!$W$17:$W$22,1,0)),1,0)</f>
        <v>0</v>
      </c>
      <c r="EY172" s="158">
        <f>IF(ISERROR(VLOOKUP(AV172,Accueil!$W$17:$W$22,1,0)),1,0)</f>
        <v>0</v>
      </c>
      <c r="EZ172" s="158">
        <f>IF(ISERROR(VLOOKUP(AW172,Accueil!$W$17:$W$22,1,0)),1,0)</f>
        <v>0</v>
      </c>
      <c r="FA172" s="158">
        <f>IF(ISERROR(VLOOKUP(AX172,Accueil!$W$17:$W$22,1,0)),1,0)</f>
        <v>0</v>
      </c>
      <c r="FB172" s="158">
        <f>IF(ISERROR(VLOOKUP(AY172,Accueil!$W$17:$W$22,1,0)),1,0)</f>
        <v>0</v>
      </c>
      <c r="FC172" s="158">
        <f>IF(ISERROR(VLOOKUP(AZ172,Accueil!$W$17:$W$22,1,0)),1,0)</f>
        <v>0</v>
      </c>
      <c r="FD172" s="158">
        <f>IF(ISERROR(VLOOKUP(BA172,Accueil!$W$17:$W$22,1,0)),1,0)</f>
        <v>0</v>
      </c>
      <c r="FE172" s="158">
        <f>IF(ISERROR(VLOOKUP(BB172,Accueil!$W$17:$W$22,1,0)),1,0)</f>
        <v>0</v>
      </c>
      <c r="FF172" s="158">
        <f>IF(ISERROR(VLOOKUP(BC172,Accueil!$W$17:$W$22,1,0)),1,0)</f>
        <v>0</v>
      </c>
      <c r="FG172" s="158">
        <f>IF(ISERROR(VLOOKUP(BD172,Accueil!$W$17:$W$22,1,0)),1,0)</f>
        <v>0</v>
      </c>
      <c r="FH172" s="158">
        <f>IF(ISERROR(VLOOKUP(BE172,Accueil!$W$17:$W$22,1,0)),1,0)</f>
        <v>0</v>
      </c>
      <c r="FI172" s="158">
        <f>IF(ISERROR(VLOOKUP(BF172,Accueil!$W$17:$W$22,1,0)),1,0)</f>
        <v>0</v>
      </c>
      <c r="FJ172" s="158">
        <f>IF(ISERROR(VLOOKUP(BG172,Accueil!$W$17:$W$22,1,0)),1,0)</f>
        <v>0</v>
      </c>
      <c r="FK172" s="158">
        <f>IF(ISERROR(VLOOKUP(BH172,Accueil!$W$17:$W$22,1,0)),1,0)</f>
        <v>0</v>
      </c>
      <c r="FL172" s="158">
        <f>IF(ISERROR(VLOOKUP(BI172,Accueil!$W$17:$W$22,1,0)),1,0)</f>
        <v>0</v>
      </c>
      <c r="FM172" s="158">
        <f>IF(ISERROR(VLOOKUP(BJ172,Accueil!$W$17:$W$22,1,0)),1,0)</f>
        <v>0</v>
      </c>
      <c r="FN172" s="158">
        <f>IF(ISERROR(VLOOKUP(BK172,Accueil!$W$17:$W$22,1,0)),1,0)</f>
        <v>0</v>
      </c>
      <c r="FO172" s="158">
        <f>IF(ISERROR(VLOOKUP(BL172,Accueil!$W$17:$W$22,1,0)),1,0)</f>
        <v>0</v>
      </c>
      <c r="FP172" s="158">
        <f>IF(ISERROR(VLOOKUP(BM172,Accueil!$W$17:$W$22,1,0)),1,0)</f>
        <v>0</v>
      </c>
      <c r="FQ172" s="158">
        <f>IF(ISERROR(VLOOKUP(BN172,Accueil!$W$17:$W$22,1,0)),1,0)</f>
        <v>0</v>
      </c>
      <c r="FR172" s="158">
        <f>IF(ISERROR(VLOOKUP(BO172,Accueil!$W$17:$W$22,1,0)),1,0)</f>
        <v>0</v>
      </c>
      <c r="FS172" s="158">
        <f>IF(ISERROR(VLOOKUP(BP172,Accueil!$W$17:$W$22,1,0)),1,0)</f>
        <v>0</v>
      </c>
      <c r="FT172" s="158">
        <f>IF(ISERROR(VLOOKUP(BQ172,Accueil!$W$17:$W$22,1,0)),1,0)</f>
        <v>0</v>
      </c>
      <c r="FU172" s="158">
        <f>IF(ISERROR(VLOOKUP(BR172,Accueil!$W$17:$W$22,1,0)),1,0)</f>
        <v>0</v>
      </c>
      <c r="FV172" s="158">
        <f>IF(ISERROR(VLOOKUP(BS172,Accueil!$W$17:$W$22,1,0)),1,0)</f>
        <v>0</v>
      </c>
      <c r="FW172" s="158">
        <f>IF(ISERROR(VLOOKUP(BT172,Accueil!$W$17:$W$22,1,0)),1,0)</f>
        <v>0</v>
      </c>
      <c r="FX172" s="158">
        <f>IF(ISERROR(VLOOKUP(BU172,Accueil!$W$17:$W$22,1,0)),1,0)</f>
        <v>0</v>
      </c>
      <c r="FY172" s="158">
        <f>IF(ISERROR(VLOOKUP(BV172,Accueil!$W$17:$W$22,1,0)),1,0)</f>
        <v>0</v>
      </c>
      <c r="FZ172" s="158">
        <f>IF(ISERROR(VLOOKUP(BW172,Accueil!$W$17:$W$22,1,0)),1,0)</f>
        <v>0</v>
      </c>
      <c r="GA172" s="158">
        <f>IF(ISERROR(VLOOKUP(BX172,Accueil!$W$17:$W$22,1,0)),1,0)</f>
        <v>0</v>
      </c>
      <c r="GB172" s="158">
        <f>IF(ISERROR(VLOOKUP(BY172,Accueil!$W$17:$W$22,1,0)),1,0)</f>
        <v>0</v>
      </c>
      <c r="GC172" s="158">
        <f>IF(ISERROR(VLOOKUP(BZ172,Accueil!$W$17:$W$22,1,0)),1,0)</f>
        <v>0</v>
      </c>
      <c r="GD172" s="158">
        <f>IF(ISERROR(VLOOKUP(CA172,Accueil!$W$17:$W$22,1,0)),1,0)</f>
        <v>0</v>
      </c>
      <c r="GE172" s="158">
        <f>IF(ISERROR(VLOOKUP(CB172,Accueil!$W$17:$W$22,1,0)),1,0)</f>
        <v>0</v>
      </c>
      <c r="GF172" s="158">
        <f>IF(ISERROR(VLOOKUP(CC172,Accueil!$W$17:$W$22,1,0)),1,0)</f>
        <v>0</v>
      </c>
      <c r="GG172" s="158">
        <f>IF(ISERROR(VLOOKUP(CD172,Accueil!$W$17:$W$22,1,0)),1,0)</f>
        <v>0</v>
      </c>
      <c r="GH172" s="158">
        <f>IF(ISERROR(VLOOKUP(CE172,Accueil!$W$17:$W$22,1,0)),1,0)</f>
        <v>0</v>
      </c>
      <c r="GI172" s="158">
        <f>IF(ISERROR(VLOOKUP(CF172,Accueil!$W$17:$W$22,1,0)),1,0)</f>
        <v>0</v>
      </c>
      <c r="GJ172" s="158">
        <f>IF(ISERROR(VLOOKUP(CG172,Accueil!$W$17:$W$22,1,0)),1,0)</f>
        <v>0</v>
      </c>
      <c r="GK172" s="158">
        <f>IF(ISERROR(VLOOKUP(CH172,Accueil!$W$17:$W$22,1,0)),1,0)</f>
        <v>0</v>
      </c>
      <c r="GL172" s="158">
        <f>IF(ISERROR(VLOOKUP(CI172,Accueil!$W$17:$W$22,1,0)),1,0)</f>
        <v>0</v>
      </c>
      <c r="GM172" s="158">
        <f>IF(ISERROR(VLOOKUP(CJ172,Accueil!$W$17:$W$22,1,0)),1,0)</f>
        <v>0</v>
      </c>
      <c r="GN172" s="158">
        <f>IF(ISERROR(VLOOKUP(CK172,Accueil!$W$17:$W$22,1,0)),1,0)</f>
        <v>0</v>
      </c>
      <c r="GO172" s="158">
        <f>IF(ISERROR(VLOOKUP(CL172,Accueil!$W$17:$W$22,1,0)),1,0)</f>
        <v>0</v>
      </c>
      <c r="GP172" s="158">
        <f>IF(ISERROR(VLOOKUP(CM172,Accueil!$W$17:$W$22,1,0)),1,0)</f>
        <v>0</v>
      </c>
      <c r="GQ172" s="158">
        <f>IF(ISERROR(VLOOKUP(CN172,Accueil!$W$17:$W$22,1,0)),1,0)</f>
        <v>0</v>
      </c>
      <c r="GR172" s="158">
        <f>IF(ISERROR(VLOOKUP(CO172,Accueil!$W$17:$W$22,1,0)),1,0)</f>
        <v>0</v>
      </c>
      <c r="GS172" s="158">
        <f>IF(ISERROR(VLOOKUP(CP172,Accueil!$W$17:$W$22,1,0)),1,0)</f>
        <v>0</v>
      </c>
      <c r="GT172" s="158">
        <f>IF(ISERROR(VLOOKUP(CQ172,Accueil!$W$17:$W$22,1,0)),1,0)</f>
        <v>0</v>
      </c>
      <c r="GU172" s="158">
        <f>IF(ISERROR(VLOOKUP(CR172,Accueil!$W$17:$W$22,1,0)),1,0)</f>
        <v>0</v>
      </c>
      <c r="GV172" s="158">
        <f>IF(ISERROR(VLOOKUP(CS172,Accueil!$W$17:$W$22,1,0)),1,0)</f>
        <v>0</v>
      </c>
      <c r="GW172" s="158">
        <f>IF(ISERROR(VLOOKUP(CT172,Accueil!$W$17:$W$22,1,0)),1,0)</f>
        <v>0</v>
      </c>
      <c r="GX172" s="158">
        <f>IF(ISERROR(VLOOKUP(CU172,Accueil!$W$17:$W$22,1,0)),1,0)</f>
        <v>0</v>
      </c>
      <c r="GY172" s="158">
        <f>IF(ISERROR(VLOOKUP(CV172,Accueil!$W$17:$W$22,1,0)),1,0)</f>
        <v>0</v>
      </c>
      <c r="GZ172" s="158">
        <f>IF(ISERROR(VLOOKUP(CW172,Accueil!$W$17:$W$22,1,0)),1,0)</f>
        <v>0</v>
      </c>
      <c r="HA172" s="158">
        <f>IF(ISERROR(VLOOKUP(CX172,Accueil!$W$17:$W$22,1,0)),1,0)</f>
        <v>0</v>
      </c>
      <c r="HB172" s="158">
        <f>IF(ISERROR(VLOOKUP(CY172,Accueil!$W$17:$W$22,1,0)),1,0)</f>
        <v>0</v>
      </c>
      <c r="HC172" s="158">
        <f>IF(ISERROR(VLOOKUP(CZ172,Accueil!$W$17:$W$22,1,0)),1,0)</f>
        <v>0</v>
      </c>
      <c r="HD172" s="158">
        <f>IF(ISERROR(VLOOKUP(DA172,Accueil!$W$17:$W$22,1,0)),1,0)</f>
        <v>0</v>
      </c>
    </row>
    <row r="173" spans="1:212" ht="12.75" customHeight="1">
      <c r="A173" s="360"/>
      <c r="B173" s="12">
        <v>165</v>
      </c>
      <c r="C173" s="26" t="str">
        <f>IF(Accueil!E177="","",Accueil!E177)</f>
        <v/>
      </c>
      <c r="D173" s="27" t="str">
        <f>IF(Accueil!F177="","",Accueil!F177)</f>
        <v/>
      </c>
      <c r="E173" s="83" t="str">
        <f t="shared" si="10"/>
        <v/>
      </c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4"/>
      <c r="AM173" s="244"/>
      <c r="AN173" s="244"/>
      <c r="AO173" s="244"/>
      <c r="AP173" s="244"/>
      <c r="AQ173" s="244"/>
      <c r="AR173" s="244"/>
      <c r="AS173" s="244"/>
      <c r="AT173" s="244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12">
        <v>165</v>
      </c>
      <c r="DC173" s="11" t="str">
        <f>IF(D173="","",COUNTIF(F173:DA173,Accueil!$AB$28)&amp;" / "&amp;COUNTIF($F$8:$DA$8,"&gt;0")-(COUNTIF(F173:DA173,Accueil!$AG$26)))</f>
        <v/>
      </c>
      <c r="DD173" s="110" t="str">
        <f>IF(D173="","",COUNTIF(F173:DA173,Accueil!$AB$26))</f>
        <v/>
      </c>
      <c r="DE173" s="110" t="str">
        <f>IF(D173="","",IF(COUNTIF($F$8:$DA$8,"&gt;=0")-(COUNTIF(G173:DB173,Accueil!$AG$26))&lt;0,0,COUNTIF($F$8:$DA$8,"&gt;=0")-(COUNTIF(G173:DB173,Accueil!$AG$26))))</f>
        <v/>
      </c>
      <c r="DF173" s="11" t="str">
        <f t="shared" si="11"/>
        <v/>
      </c>
      <c r="DG173" s="29" t="str">
        <f t="shared" si="12"/>
        <v/>
      </c>
      <c r="DH173" s="158">
        <f t="shared" si="13"/>
        <v>0</v>
      </c>
      <c r="DI173" s="158">
        <f>IF(ISERROR(VLOOKUP(F173,Accueil!$W$17:$W$22,1,0)),1,0)</f>
        <v>0</v>
      </c>
      <c r="DJ173" s="158">
        <f>IF(ISERROR(VLOOKUP(G173,Accueil!$W$17:$W$22,1,0)),1,0)</f>
        <v>0</v>
      </c>
      <c r="DK173" s="158">
        <f>IF(ISERROR(VLOOKUP(H173,Accueil!$W$17:$W$22,1,0)),1,0)</f>
        <v>0</v>
      </c>
      <c r="DL173" s="158">
        <f>IF(ISERROR(VLOOKUP(I173,Accueil!$W$17:$W$22,1,0)),1,0)</f>
        <v>0</v>
      </c>
      <c r="DM173" s="158">
        <f>IF(ISERROR(VLOOKUP(J173,Accueil!$W$17:$W$22,1,0)),1,0)</f>
        <v>0</v>
      </c>
      <c r="DN173" s="158">
        <f>IF(ISERROR(VLOOKUP(K173,Accueil!$W$17:$W$22,1,0)),1,0)</f>
        <v>0</v>
      </c>
      <c r="DO173" s="158">
        <f>IF(ISERROR(VLOOKUP(L173,Accueil!$W$17:$W$22,1,0)),1,0)</f>
        <v>0</v>
      </c>
      <c r="DP173" s="158">
        <f>IF(ISERROR(VLOOKUP(M173,Accueil!$W$17:$W$22,1,0)),1,0)</f>
        <v>0</v>
      </c>
      <c r="DQ173" s="158">
        <f>IF(ISERROR(VLOOKUP(N173,Accueil!$W$17:$W$22,1,0)),1,0)</f>
        <v>0</v>
      </c>
      <c r="DR173" s="158">
        <f>IF(ISERROR(VLOOKUP(O173,Accueil!$W$17:$W$22,1,0)),1,0)</f>
        <v>0</v>
      </c>
      <c r="DS173" s="158">
        <f>IF(ISERROR(VLOOKUP(P173,Accueil!$W$17:$W$22,1,0)),1,0)</f>
        <v>0</v>
      </c>
      <c r="DT173" s="158">
        <f>IF(ISERROR(VLOOKUP(Q173,Accueil!$W$17:$W$22,1,0)),1,0)</f>
        <v>0</v>
      </c>
      <c r="DU173" s="158">
        <f>IF(ISERROR(VLOOKUP(R173,Accueil!$W$17:$W$22,1,0)),1,0)</f>
        <v>0</v>
      </c>
      <c r="DV173" s="158">
        <f>IF(ISERROR(VLOOKUP(S173,Accueil!$W$17:$W$22,1,0)),1,0)</f>
        <v>0</v>
      </c>
      <c r="DW173" s="158">
        <f>IF(ISERROR(VLOOKUP(T173,Accueil!$W$17:$W$22,1,0)),1,0)</f>
        <v>0</v>
      </c>
      <c r="DX173" s="158">
        <f>IF(ISERROR(VLOOKUP(U173,Accueil!$W$17:$W$22,1,0)),1,0)</f>
        <v>0</v>
      </c>
      <c r="DY173" s="158">
        <f>IF(ISERROR(VLOOKUP(V173,Accueil!$W$17:$W$22,1,0)),1,0)</f>
        <v>0</v>
      </c>
      <c r="DZ173" s="158">
        <f>IF(ISERROR(VLOOKUP(W173,Accueil!$W$17:$W$22,1,0)),1,0)</f>
        <v>0</v>
      </c>
      <c r="EA173" s="158">
        <f>IF(ISERROR(VLOOKUP(X173,Accueil!$W$17:$W$22,1,0)),1,0)</f>
        <v>0</v>
      </c>
      <c r="EB173" s="158">
        <f>IF(ISERROR(VLOOKUP(Y173,Accueil!$W$17:$W$22,1,0)),1,0)</f>
        <v>0</v>
      </c>
      <c r="EC173" s="158">
        <f>IF(ISERROR(VLOOKUP(Z173,Accueil!$W$17:$W$22,1,0)),1,0)</f>
        <v>0</v>
      </c>
      <c r="ED173" s="158">
        <f>IF(ISERROR(VLOOKUP(AA173,Accueil!$W$17:$W$22,1,0)),1,0)</f>
        <v>0</v>
      </c>
      <c r="EE173" s="158">
        <f>IF(ISERROR(VLOOKUP(AB173,Accueil!$W$17:$W$22,1,0)),1,0)</f>
        <v>0</v>
      </c>
      <c r="EF173" s="158">
        <f>IF(ISERROR(VLOOKUP(AC173,Accueil!$W$17:$W$22,1,0)),1,0)</f>
        <v>0</v>
      </c>
      <c r="EG173" s="158">
        <f>IF(ISERROR(VLOOKUP(AD173,Accueil!$W$17:$W$22,1,0)),1,0)</f>
        <v>0</v>
      </c>
      <c r="EH173" s="158">
        <f>IF(ISERROR(VLOOKUP(AE173,Accueil!$W$17:$W$22,1,0)),1,0)</f>
        <v>0</v>
      </c>
      <c r="EI173" s="158">
        <f>IF(ISERROR(VLOOKUP(AF173,Accueil!$W$17:$W$22,1,0)),1,0)</f>
        <v>0</v>
      </c>
      <c r="EJ173" s="158">
        <f>IF(ISERROR(VLOOKUP(AG173,Accueil!$W$17:$W$22,1,0)),1,0)</f>
        <v>0</v>
      </c>
      <c r="EK173" s="158">
        <f>IF(ISERROR(VLOOKUP(AH173,Accueil!$W$17:$W$22,1,0)),1,0)</f>
        <v>0</v>
      </c>
      <c r="EL173" s="158">
        <f>IF(ISERROR(VLOOKUP(AI173,Accueil!$W$17:$W$22,1,0)),1,0)</f>
        <v>0</v>
      </c>
      <c r="EM173" s="158">
        <f>IF(ISERROR(VLOOKUP(AJ173,Accueil!$W$17:$W$22,1,0)),1,0)</f>
        <v>0</v>
      </c>
      <c r="EN173" s="158">
        <f>IF(ISERROR(VLOOKUP(AK173,Accueil!$W$17:$W$22,1,0)),1,0)</f>
        <v>0</v>
      </c>
      <c r="EO173" s="158">
        <f>IF(ISERROR(VLOOKUP(AL173,Accueil!$W$17:$W$22,1,0)),1,0)</f>
        <v>0</v>
      </c>
      <c r="EP173" s="158">
        <f>IF(ISERROR(VLOOKUP(AM173,Accueil!$W$17:$W$22,1,0)),1,0)</f>
        <v>0</v>
      </c>
      <c r="EQ173" s="158">
        <f>IF(ISERROR(VLOOKUP(AN173,Accueil!$W$17:$W$22,1,0)),1,0)</f>
        <v>0</v>
      </c>
      <c r="ER173" s="158">
        <f>IF(ISERROR(VLOOKUP(AO173,Accueil!$W$17:$W$22,1,0)),1,0)</f>
        <v>0</v>
      </c>
      <c r="ES173" s="158">
        <f>IF(ISERROR(VLOOKUP(AP173,Accueil!$W$17:$W$22,1,0)),1,0)</f>
        <v>0</v>
      </c>
      <c r="ET173" s="158">
        <f>IF(ISERROR(VLOOKUP(AQ173,Accueil!$W$17:$W$22,1,0)),1,0)</f>
        <v>0</v>
      </c>
      <c r="EU173" s="158">
        <f>IF(ISERROR(VLOOKUP(AR173,Accueil!$W$17:$W$22,1,0)),1,0)</f>
        <v>0</v>
      </c>
      <c r="EV173" s="158">
        <f>IF(ISERROR(VLOOKUP(AS173,Accueil!$W$17:$W$22,1,0)),1,0)</f>
        <v>0</v>
      </c>
      <c r="EW173" s="158">
        <f>IF(ISERROR(VLOOKUP(AT173,Accueil!$W$17:$W$22,1,0)),1,0)</f>
        <v>0</v>
      </c>
      <c r="EX173" s="158">
        <f>IF(ISERROR(VLOOKUP(AU173,Accueil!$W$17:$W$22,1,0)),1,0)</f>
        <v>0</v>
      </c>
      <c r="EY173" s="158">
        <f>IF(ISERROR(VLOOKUP(AV173,Accueil!$W$17:$W$22,1,0)),1,0)</f>
        <v>0</v>
      </c>
      <c r="EZ173" s="158">
        <f>IF(ISERROR(VLOOKUP(AW173,Accueil!$W$17:$W$22,1,0)),1,0)</f>
        <v>0</v>
      </c>
      <c r="FA173" s="158">
        <f>IF(ISERROR(VLOOKUP(AX173,Accueil!$W$17:$W$22,1,0)),1,0)</f>
        <v>0</v>
      </c>
      <c r="FB173" s="158">
        <f>IF(ISERROR(VLOOKUP(AY173,Accueil!$W$17:$W$22,1,0)),1,0)</f>
        <v>0</v>
      </c>
      <c r="FC173" s="158">
        <f>IF(ISERROR(VLOOKUP(AZ173,Accueil!$W$17:$W$22,1,0)),1,0)</f>
        <v>0</v>
      </c>
      <c r="FD173" s="158">
        <f>IF(ISERROR(VLOOKUP(BA173,Accueil!$W$17:$W$22,1,0)),1,0)</f>
        <v>0</v>
      </c>
      <c r="FE173" s="158">
        <f>IF(ISERROR(VLOOKUP(BB173,Accueil!$W$17:$W$22,1,0)),1,0)</f>
        <v>0</v>
      </c>
      <c r="FF173" s="158">
        <f>IF(ISERROR(VLOOKUP(BC173,Accueil!$W$17:$W$22,1,0)),1,0)</f>
        <v>0</v>
      </c>
      <c r="FG173" s="158">
        <f>IF(ISERROR(VLOOKUP(BD173,Accueil!$W$17:$W$22,1,0)),1,0)</f>
        <v>0</v>
      </c>
      <c r="FH173" s="158">
        <f>IF(ISERROR(VLOOKUP(BE173,Accueil!$W$17:$W$22,1,0)),1,0)</f>
        <v>0</v>
      </c>
      <c r="FI173" s="158">
        <f>IF(ISERROR(VLOOKUP(BF173,Accueil!$W$17:$W$22,1,0)),1,0)</f>
        <v>0</v>
      </c>
      <c r="FJ173" s="158">
        <f>IF(ISERROR(VLOOKUP(BG173,Accueil!$W$17:$W$22,1,0)),1,0)</f>
        <v>0</v>
      </c>
      <c r="FK173" s="158">
        <f>IF(ISERROR(VLOOKUP(BH173,Accueil!$W$17:$W$22,1,0)),1,0)</f>
        <v>0</v>
      </c>
      <c r="FL173" s="158">
        <f>IF(ISERROR(VLOOKUP(BI173,Accueil!$W$17:$W$22,1,0)),1,0)</f>
        <v>0</v>
      </c>
      <c r="FM173" s="158">
        <f>IF(ISERROR(VLOOKUP(BJ173,Accueil!$W$17:$W$22,1,0)),1,0)</f>
        <v>0</v>
      </c>
      <c r="FN173" s="158">
        <f>IF(ISERROR(VLOOKUP(BK173,Accueil!$W$17:$W$22,1,0)),1,0)</f>
        <v>0</v>
      </c>
      <c r="FO173" s="158">
        <f>IF(ISERROR(VLOOKUP(BL173,Accueil!$W$17:$W$22,1,0)),1,0)</f>
        <v>0</v>
      </c>
      <c r="FP173" s="158">
        <f>IF(ISERROR(VLOOKUP(BM173,Accueil!$W$17:$W$22,1,0)),1,0)</f>
        <v>0</v>
      </c>
      <c r="FQ173" s="158">
        <f>IF(ISERROR(VLOOKUP(BN173,Accueil!$W$17:$W$22,1,0)),1,0)</f>
        <v>0</v>
      </c>
      <c r="FR173" s="158">
        <f>IF(ISERROR(VLOOKUP(BO173,Accueil!$W$17:$W$22,1,0)),1,0)</f>
        <v>0</v>
      </c>
      <c r="FS173" s="158">
        <f>IF(ISERROR(VLOOKUP(BP173,Accueil!$W$17:$W$22,1,0)),1,0)</f>
        <v>0</v>
      </c>
      <c r="FT173" s="158">
        <f>IF(ISERROR(VLOOKUP(BQ173,Accueil!$W$17:$W$22,1,0)),1,0)</f>
        <v>0</v>
      </c>
      <c r="FU173" s="158">
        <f>IF(ISERROR(VLOOKUP(BR173,Accueil!$W$17:$W$22,1,0)),1,0)</f>
        <v>0</v>
      </c>
      <c r="FV173" s="158">
        <f>IF(ISERROR(VLOOKUP(BS173,Accueil!$W$17:$W$22,1,0)),1,0)</f>
        <v>0</v>
      </c>
      <c r="FW173" s="158">
        <f>IF(ISERROR(VLOOKUP(BT173,Accueil!$W$17:$W$22,1,0)),1,0)</f>
        <v>0</v>
      </c>
      <c r="FX173" s="158">
        <f>IF(ISERROR(VLOOKUP(BU173,Accueil!$W$17:$W$22,1,0)),1,0)</f>
        <v>0</v>
      </c>
      <c r="FY173" s="158">
        <f>IF(ISERROR(VLOOKUP(BV173,Accueil!$W$17:$W$22,1,0)),1,0)</f>
        <v>0</v>
      </c>
      <c r="FZ173" s="158">
        <f>IF(ISERROR(VLOOKUP(BW173,Accueil!$W$17:$W$22,1,0)),1,0)</f>
        <v>0</v>
      </c>
      <c r="GA173" s="158">
        <f>IF(ISERROR(VLOOKUP(BX173,Accueil!$W$17:$W$22,1,0)),1,0)</f>
        <v>0</v>
      </c>
      <c r="GB173" s="158">
        <f>IF(ISERROR(VLOOKUP(BY173,Accueil!$W$17:$W$22,1,0)),1,0)</f>
        <v>0</v>
      </c>
      <c r="GC173" s="158">
        <f>IF(ISERROR(VLOOKUP(BZ173,Accueil!$W$17:$W$22,1,0)),1,0)</f>
        <v>0</v>
      </c>
      <c r="GD173" s="158">
        <f>IF(ISERROR(VLOOKUP(CA173,Accueil!$W$17:$W$22,1,0)),1,0)</f>
        <v>0</v>
      </c>
      <c r="GE173" s="158">
        <f>IF(ISERROR(VLOOKUP(CB173,Accueil!$W$17:$W$22,1,0)),1,0)</f>
        <v>0</v>
      </c>
      <c r="GF173" s="158">
        <f>IF(ISERROR(VLOOKUP(CC173,Accueil!$W$17:$W$22,1,0)),1,0)</f>
        <v>0</v>
      </c>
      <c r="GG173" s="158">
        <f>IF(ISERROR(VLOOKUP(CD173,Accueil!$W$17:$W$22,1,0)),1,0)</f>
        <v>0</v>
      </c>
      <c r="GH173" s="158">
        <f>IF(ISERROR(VLOOKUP(CE173,Accueil!$W$17:$W$22,1,0)),1,0)</f>
        <v>0</v>
      </c>
      <c r="GI173" s="158">
        <f>IF(ISERROR(VLOOKUP(CF173,Accueil!$W$17:$W$22,1,0)),1,0)</f>
        <v>0</v>
      </c>
      <c r="GJ173" s="158">
        <f>IF(ISERROR(VLOOKUP(CG173,Accueil!$W$17:$W$22,1,0)),1,0)</f>
        <v>0</v>
      </c>
      <c r="GK173" s="158">
        <f>IF(ISERROR(VLOOKUP(CH173,Accueil!$W$17:$W$22,1,0)),1,0)</f>
        <v>0</v>
      </c>
      <c r="GL173" s="158">
        <f>IF(ISERROR(VLOOKUP(CI173,Accueil!$W$17:$W$22,1,0)),1,0)</f>
        <v>0</v>
      </c>
      <c r="GM173" s="158">
        <f>IF(ISERROR(VLOOKUP(CJ173,Accueil!$W$17:$W$22,1,0)),1,0)</f>
        <v>0</v>
      </c>
      <c r="GN173" s="158">
        <f>IF(ISERROR(VLOOKUP(CK173,Accueil!$W$17:$W$22,1,0)),1,0)</f>
        <v>0</v>
      </c>
      <c r="GO173" s="158">
        <f>IF(ISERROR(VLOOKUP(CL173,Accueil!$W$17:$W$22,1,0)),1,0)</f>
        <v>0</v>
      </c>
      <c r="GP173" s="158">
        <f>IF(ISERROR(VLOOKUP(CM173,Accueil!$W$17:$W$22,1,0)),1,0)</f>
        <v>0</v>
      </c>
      <c r="GQ173" s="158">
        <f>IF(ISERROR(VLOOKUP(CN173,Accueil!$W$17:$W$22,1,0)),1,0)</f>
        <v>0</v>
      </c>
      <c r="GR173" s="158">
        <f>IF(ISERROR(VLOOKUP(CO173,Accueil!$W$17:$W$22,1,0)),1,0)</f>
        <v>0</v>
      </c>
      <c r="GS173" s="158">
        <f>IF(ISERROR(VLOOKUP(CP173,Accueil!$W$17:$W$22,1,0)),1,0)</f>
        <v>0</v>
      </c>
      <c r="GT173" s="158">
        <f>IF(ISERROR(VLOOKUP(CQ173,Accueil!$W$17:$W$22,1,0)),1,0)</f>
        <v>0</v>
      </c>
      <c r="GU173" s="158">
        <f>IF(ISERROR(VLOOKUP(CR173,Accueil!$W$17:$W$22,1,0)),1,0)</f>
        <v>0</v>
      </c>
      <c r="GV173" s="158">
        <f>IF(ISERROR(VLOOKUP(CS173,Accueil!$W$17:$W$22,1,0)),1,0)</f>
        <v>0</v>
      </c>
      <c r="GW173" s="158">
        <f>IF(ISERROR(VLOOKUP(CT173,Accueil!$W$17:$W$22,1,0)),1,0)</f>
        <v>0</v>
      </c>
      <c r="GX173" s="158">
        <f>IF(ISERROR(VLOOKUP(CU173,Accueil!$W$17:$W$22,1,0)),1,0)</f>
        <v>0</v>
      </c>
      <c r="GY173" s="158">
        <f>IF(ISERROR(VLOOKUP(CV173,Accueil!$W$17:$W$22,1,0)),1,0)</f>
        <v>0</v>
      </c>
      <c r="GZ173" s="158">
        <f>IF(ISERROR(VLOOKUP(CW173,Accueil!$W$17:$W$22,1,0)),1,0)</f>
        <v>0</v>
      </c>
      <c r="HA173" s="158">
        <f>IF(ISERROR(VLOOKUP(CX173,Accueil!$W$17:$W$22,1,0)),1,0)</f>
        <v>0</v>
      </c>
      <c r="HB173" s="158">
        <f>IF(ISERROR(VLOOKUP(CY173,Accueil!$W$17:$W$22,1,0)),1,0)</f>
        <v>0</v>
      </c>
      <c r="HC173" s="158">
        <f>IF(ISERROR(VLOOKUP(CZ173,Accueil!$W$17:$W$22,1,0)),1,0)</f>
        <v>0</v>
      </c>
      <c r="HD173" s="158">
        <f>IF(ISERROR(VLOOKUP(DA173,Accueil!$W$17:$W$22,1,0)),1,0)</f>
        <v>0</v>
      </c>
    </row>
    <row r="174" spans="1:212" ht="12.75" customHeight="1">
      <c r="A174" s="360"/>
      <c r="B174" s="12">
        <v>166</v>
      </c>
      <c r="C174" s="26" t="str">
        <f>IF(Accueil!E178="","",Accueil!E178)</f>
        <v/>
      </c>
      <c r="D174" s="27" t="str">
        <f>IF(Accueil!F178="","",Accueil!F178)</f>
        <v/>
      </c>
      <c r="E174" s="83" t="str">
        <f t="shared" si="10"/>
        <v/>
      </c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12">
        <v>166</v>
      </c>
      <c r="DC174" s="11" t="str">
        <f>IF(D174="","",COUNTIF(F174:DA174,Accueil!$AB$28)&amp;" / "&amp;COUNTIF($F$8:$DA$8,"&gt;0")-(COUNTIF(F174:DA174,Accueil!$AG$26)))</f>
        <v/>
      </c>
      <c r="DD174" s="110" t="str">
        <f>IF(D174="","",COUNTIF(F174:DA174,Accueil!$AB$26))</f>
        <v/>
      </c>
      <c r="DE174" s="110" t="str">
        <f>IF(D174="","",IF(COUNTIF($F$8:$DA$8,"&gt;=0")-(COUNTIF(G174:DB174,Accueil!$AG$26))&lt;0,0,COUNTIF($F$8:$DA$8,"&gt;=0")-(COUNTIF(G174:DB174,Accueil!$AG$26))))</f>
        <v/>
      </c>
      <c r="DF174" s="11" t="str">
        <f t="shared" si="11"/>
        <v/>
      </c>
      <c r="DG174" s="29" t="str">
        <f t="shared" si="12"/>
        <v/>
      </c>
      <c r="DH174" s="158">
        <f t="shared" si="13"/>
        <v>0</v>
      </c>
      <c r="DI174" s="158">
        <f>IF(ISERROR(VLOOKUP(F174,Accueil!$W$17:$W$22,1,0)),1,0)</f>
        <v>0</v>
      </c>
      <c r="DJ174" s="158">
        <f>IF(ISERROR(VLOOKUP(G174,Accueil!$W$17:$W$22,1,0)),1,0)</f>
        <v>0</v>
      </c>
      <c r="DK174" s="158">
        <f>IF(ISERROR(VLOOKUP(H174,Accueil!$W$17:$W$22,1,0)),1,0)</f>
        <v>0</v>
      </c>
      <c r="DL174" s="158">
        <f>IF(ISERROR(VLOOKUP(I174,Accueil!$W$17:$W$22,1,0)),1,0)</f>
        <v>0</v>
      </c>
      <c r="DM174" s="158">
        <f>IF(ISERROR(VLOOKUP(J174,Accueil!$W$17:$W$22,1,0)),1,0)</f>
        <v>0</v>
      </c>
      <c r="DN174" s="158">
        <f>IF(ISERROR(VLOOKUP(K174,Accueil!$W$17:$W$22,1,0)),1,0)</f>
        <v>0</v>
      </c>
      <c r="DO174" s="158">
        <f>IF(ISERROR(VLOOKUP(L174,Accueil!$W$17:$W$22,1,0)),1,0)</f>
        <v>0</v>
      </c>
      <c r="DP174" s="158">
        <f>IF(ISERROR(VLOOKUP(M174,Accueil!$W$17:$W$22,1,0)),1,0)</f>
        <v>0</v>
      </c>
      <c r="DQ174" s="158">
        <f>IF(ISERROR(VLOOKUP(N174,Accueil!$W$17:$W$22,1,0)),1,0)</f>
        <v>0</v>
      </c>
      <c r="DR174" s="158">
        <f>IF(ISERROR(VLOOKUP(O174,Accueil!$W$17:$W$22,1,0)),1,0)</f>
        <v>0</v>
      </c>
      <c r="DS174" s="158">
        <f>IF(ISERROR(VLOOKUP(P174,Accueil!$W$17:$W$22,1,0)),1,0)</f>
        <v>0</v>
      </c>
      <c r="DT174" s="158">
        <f>IF(ISERROR(VLOOKUP(Q174,Accueil!$W$17:$W$22,1,0)),1,0)</f>
        <v>0</v>
      </c>
      <c r="DU174" s="158">
        <f>IF(ISERROR(VLOOKUP(R174,Accueil!$W$17:$W$22,1,0)),1,0)</f>
        <v>0</v>
      </c>
      <c r="DV174" s="158">
        <f>IF(ISERROR(VLOOKUP(S174,Accueil!$W$17:$W$22,1,0)),1,0)</f>
        <v>0</v>
      </c>
      <c r="DW174" s="158">
        <f>IF(ISERROR(VLOOKUP(T174,Accueil!$W$17:$W$22,1,0)),1,0)</f>
        <v>0</v>
      </c>
      <c r="DX174" s="158">
        <f>IF(ISERROR(VLOOKUP(U174,Accueil!$W$17:$W$22,1,0)),1,0)</f>
        <v>0</v>
      </c>
      <c r="DY174" s="158">
        <f>IF(ISERROR(VLOOKUP(V174,Accueil!$W$17:$W$22,1,0)),1,0)</f>
        <v>0</v>
      </c>
      <c r="DZ174" s="158">
        <f>IF(ISERROR(VLOOKUP(W174,Accueil!$W$17:$W$22,1,0)),1,0)</f>
        <v>0</v>
      </c>
      <c r="EA174" s="158">
        <f>IF(ISERROR(VLOOKUP(X174,Accueil!$W$17:$W$22,1,0)),1,0)</f>
        <v>0</v>
      </c>
      <c r="EB174" s="158">
        <f>IF(ISERROR(VLOOKUP(Y174,Accueil!$W$17:$W$22,1,0)),1,0)</f>
        <v>0</v>
      </c>
      <c r="EC174" s="158">
        <f>IF(ISERROR(VLOOKUP(Z174,Accueil!$W$17:$W$22,1,0)),1,0)</f>
        <v>0</v>
      </c>
      <c r="ED174" s="158">
        <f>IF(ISERROR(VLOOKUP(AA174,Accueil!$W$17:$W$22,1,0)),1,0)</f>
        <v>0</v>
      </c>
      <c r="EE174" s="158">
        <f>IF(ISERROR(VLOOKUP(AB174,Accueil!$W$17:$W$22,1,0)),1,0)</f>
        <v>0</v>
      </c>
      <c r="EF174" s="158">
        <f>IF(ISERROR(VLOOKUP(AC174,Accueil!$W$17:$W$22,1,0)),1,0)</f>
        <v>0</v>
      </c>
      <c r="EG174" s="158">
        <f>IF(ISERROR(VLOOKUP(AD174,Accueil!$W$17:$W$22,1,0)),1,0)</f>
        <v>0</v>
      </c>
      <c r="EH174" s="158">
        <f>IF(ISERROR(VLOOKUP(AE174,Accueil!$W$17:$W$22,1,0)),1,0)</f>
        <v>0</v>
      </c>
      <c r="EI174" s="158">
        <f>IF(ISERROR(VLOOKUP(AF174,Accueil!$W$17:$W$22,1,0)),1,0)</f>
        <v>0</v>
      </c>
      <c r="EJ174" s="158">
        <f>IF(ISERROR(VLOOKUP(AG174,Accueil!$W$17:$W$22,1,0)),1,0)</f>
        <v>0</v>
      </c>
      <c r="EK174" s="158">
        <f>IF(ISERROR(VLOOKUP(AH174,Accueil!$W$17:$W$22,1,0)),1,0)</f>
        <v>0</v>
      </c>
      <c r="EL174" s="158">
        <f>IF(ISERROR(VLOOKUP(AI174,Accueil!$W$17:$W$22,1,0)),1,0)</f>
        <v>0</v>
      </c>
      <c r="EM174" s="158">
        <f>IF(ISERROR(VLOOKUP(AJ174,Accueil!$W$17:$W$22,1,0)),1,0)</f>
        <v>0</v>
      </c>
      <c r="EN174" s="158">
        <f>IF(ISERROR(VLOOKUP(AK174,Accueil!$W$17:$W$22,1,0)),1,0)</f>
        <v>0</v>
      </c>
      <c r="EO174" s="158">
        <f>IF(ISERROR(VLOOKUP(AL174,Accueil!$W$17:$W$22,1,0)),1,0)</f>
        <v>0</v>
      </c>
      <c r="EP174" s="158">
        <f>IF(ISERROR(VLOOKUP(AM174,Accueil!$W$17:$W$22,1,0)),1,0)</f>
        <v>0</v>
      </c>
      <c r="EQ174" s="158">
        <f>IF(ISERROR(VLOOKUP(AN174,Accueil!$W$17:$W$22,1,0)),1,0)</f>
        <v>0</v>
      </c>
      <c r="ER174" s="158">
        <f>IF(ISERROR(VLOOKUP(AO174,Accueil!$W$17:$W$22,1,0)),1,0)</f>
        <v>0</v>
      </c>
      <c r="ES174" s="158">
        <f>IF(ISERROR(VLOOKUP(AP174,Accueil!$W$17:$W$22,1,0)),1,0)</f>
        <v>0</v>
      </c>
      <c r="ET174" s="158">
        <f>IF(ISERROR(VLOOKUP(AQ174,Accueil!$W$17:$W$22,1,0)),1,0)</f>
        <v>0</v>
      </c>
      <c r="EU174" s="158">
        <f>IF(ISERROR(VLOOKUP(AR174,Accueil!$W$17:$W$22,1,0)),1,0)</f>
        <v>0</v>
      </c>
      <c r="EV174" s="158">
        <f>IF(ISERROR(VLOOKUP(AS174,Accueil!$W$17:$W$22,1,0)),1,0)</f>
        <v>0</v>
      </c>
      <c r="EW174" s="158">
        <f>IF(ISERROR(VLOOKUP(AT174,Accueil!$W$17:$W$22,1,0)),1,0)</f>
        <v>0</v>
      </c>
      <c r="EX174" s="158">
        <f>IF(ISERROR(VLOOKUP(AU174,Accueil!$W$17:$W$22,1,0)),1,0)</f>
        <v>0</v>
      </c>
      <c r="EY174" s="158">
        <f>IF(ISERROR(VLOOKUP(AV174,Accueil!$W$17:$W$22,1,0)),1,0)</f>
        <v>0</v>
      </c>
      <c r="EZ174" s="158">
        <f>IF(ISERROR(VLOOKUP(AW174,Accueil!$W$17:$W$22,1,0)),1,0)</f>
        <v>0</v>
      </c>
      <c r="FA174" s="158">
        <f>IF(ISERROR(VLOOKUP(AX174,Accueil!$W$17:$W$22,1,0)),1,0)</f>
        <v>0</v>
      </c>
      <c r="FB174" s="158">
        <f>IF(ISERROR(VLOOKUP(AY174,Accueil!$W$17:$W$22,1,0)),1,0)</f>
        <v>0</v>
      </c>
      <c r="FC174" s="158">
        <f>IF(ISERROR(VLOOKUP(AZ174,Accueil!$W$17:$W$22,1,0)),1,0)</f>
        <v>0</v>
      </c>
      <c r="FD174" s="158">
        <f>IF(ISERROR(VLOOKUP(BA174,Accueil!$W$17:$W$22,1,0)),1,0)</f>
        <v>0</v>
      </c>
      <c r="FE174" s="158">
        <f>IF(ISERROR(VLOOKUP(BB174,Accueil!$W$17:$W$22,1,0)),1,0)</f>
        <v>0</v>
      </c>
      <c r="FF174" s="158">
        <f>IF(ISERROR(VLOOKUP(BC174,Accueil!$W$17:$W$22,1,0)),1,0)</f>
        <v>0</v>
      </c>
      <c r="FG174" s="158">
        <f>IF(ISERROR(VLOOKUP(BD174,Accueil!$W$17:$W$22,1,0)),1,0)</f>
        <v>0</v>
      </c>
      <c r="FH174" s="158">
        <f>IF(ISERROR(VLOOKUP(BE174,Accueil!$W$17:$W$22,1,0)),1,0)</f>
        <v>0</v>
      </c>
      <c r="FI174" s="158">
        <f>IF(ISERROR(VLOOKUP(BF174,Accueil!$W$17:$W$22,1,0)),1,0)</f>
        <v>0</v>
      </c>
      <c r="FJ174" s="158">
        <f>IF(ISERROR(VLOOKUP(BG174,Accueil!$W$17:$W$22,1,0)),1,0)</f>
        <v>0</v>
      </c>
      <c r="FK174" s="158">
        <f>IF(ISERROR(VLOOKUP(BH174,Accueil!$W$17:$W$22,1,0)),1,0)</f>
        <v>0</v>
      </c>
      <c r="FL174" s="158">
        <f>IF(ISERROR(VLOOKUP(BI174,Accueil!$W$17:$W$22,1,0)),1,0)</f>
        <v>0</v>
      </c>
      <c r="FM174" s="158">
        <f>IF(ISERROR(VLOOKUP(BJ174,Accueil!$W$17:$W$22,1,0)),1,0)</f>
        <v>0</v>
      </c>
      <c r="FN174" s="158">
        <f>IF(ISERROR(VLOOKUP(BK174,Accueil!$W$17:$W$22,1,0)),1,0)</f>
        <v>0</v>
      </c>
      <c r="FO174" s="158">
        <f>IF(ISERROR(VLOOKUP(BL174,Accueil!$W$17:$W$22,1,0)),1,0)</f>
        <v>0</v>
      </c>
      <c r="FP174" s="158">
        <f>IF(ISERROR(VLOOKUP(BM174,Accueil!$W$17:$W$22,1,0)),1,0)</f>
        <v>0</v>
      </c>
      <c r="FQ174" s="158">
        <f>IF(ISERROR(VLOOKUP(BN174,Accueil!$W$17:$W$22,1,0)),1,0)</f>
        <v>0</v>
      </c>
      <c r="FR174" s="158">
        <f>IF(ISERROR(VLOOKUP(BO174,Accueil!$W$17:$W$22,1,0)),1,0)</f>
        <v>0</v>
      </c>
      <c r="FS174" s="158">
        <f>IF(ISERROR(VLOOKUP(BP174,Accueil!$W$17:$W$22,1,0)),1,0)</f>
        <v>0</v>
      </c>
      <c r="FT174" s="158">
        <f>IF(ISERROR(VLOOKUP(BQ174,Accueil!$W$17:$W$22,1,0)),1,0)</f>
        <v>0</v>
      </c>
      <c r="FU174" s="158">
        <f>IF(ISERROR(VLOOKUP(BR174,Accueil!$W$17:$W$22,1,0)),1,0)</f>
        <v>0</v>
      </c>
      <c r="FV174" s="158">
        <f>IF(ISERROR(VLOOKUP(BS174,Accueil!$W$17:$W$22,1,0)),1,0)</f>
        <v>0</v>
      </c>
      <c r="FW174" s="158">
        <f>IF(ISERROR(VLOOKUP(BT174,Accueil!$W$17:$W$22,1,0)),1,0)</f>
        <v>0</v>
      </c>
      <c r="FX174" s="158">
        <f>IF(ISERROR(VLOOKUP(BU174,Accueil!$W$17:$W$22,1,0)),1,0)</f>
        <v>0</v>
      </c>
      <c r="FY174" s="158">
        <f>IF(ISERROR(VLOOKUP(BV174,Accueil!$W$17:$W$22,1,0)),1,0)</f>
        <v>0</v>
      </c>
      <c r="FZ174" s="158">
        <f>IF(ISERROR(VLOOKUP(BW174,Accueil!$W$17:$W$22,1,0)),1,0)</f>
        <v>0</v>
      </c>
      <c r="GA174" s="158">
        <f>IF(ISERROR(VLOOKUP(BX174,Accueil!$W$17:$W$22,1,0)),1,0)</f>
        <v>0</v>
      </c>
      <c r="GB174" s="158">
        <f>IF(ISERROR(VLOOKUP(BY174,Accueil!$W$17:$W$22,1,0)),1,0)</f>
        <v>0</v>
      </c>
      <c r="GC174" s="158">
        <f>IF(ISERROR(VLOOKUP(BZ174,Accueil!$W$17:$W$22,1,0)),1,0)</f>
        <v>0</v>
      </c>
      <c r="GD174" s="158">
        <f>IF(ISERROR(VLOOKUP(CA174,Accueil!$W$17:$W$22,1,0)),1,0)</f>
        <v>0</v>
      </c>
      <c r="GE174" s="158">
        <f>IF(ISERROR(VLOOKUP(CB174,Accueil!$W$17:$W$22,1,0)),1,0)</f>
        <v>0</v>
      </c>
      <c r="GF174" s="158">
        <f>IF(ISERROR(VLOOKUP(CC174,Accueil!$W$17:$W$22,1,0)),1,0)</f>
        <v>0</v>
      </c>
      <c r="GG174" s="158">
        <f>IF(ISERROR(VLOOKUP(CD174,Accueil!$W$17:$W$22,1,0)),1,0)</f>
        <v>0</v>
      </c>
      <c r="GH174" s="158">
        <f>IF(ISERROR(VLOOKUP(CE174,Accueil!$W$17:$W$22,1,0)),1,0)</f>
        <v>0</v>
      </c>
      <c r="GI174" s="158">
        <f>IF(ISERROR(VLOOKUP(CF174,Accueil!$W$17:$W$22,1,0)),1,0)</f>
        <v>0</v>
      </c>
      <c r="GJ174" s="158">
        <f>IF(ISERROR(VLOOKUP(CG174,Accueil!$W$17:$W$22,1,0)),1,0)</f>
        <v>0</v>
      </c>
      <c r="GK174" s="158">
        <f>IF(ISERROR(VLOOKUP(CH174,Accueil!$W$17:$W$22,1,0)),1,0)</f>
        <v>0</v>
      </c>
      <c r="GL174" s="158">
        <f>IF(ISERROR(VLOOKUP(CI174,Accueil!$W$17:$W$22,1,0)),1,0)</f>
        <v>0</v>
      </c>
      <c r="GM174" s="158">
        <f>IF(ISERROR(VLOOKUP(CJ174,Accueil!$W$17:$W$22,1,0)),1,0)</f>
        <v>0</v>
      </c>
      <c r="GN174" s="158">
        <f>IF(ISERROR(VLOOKUP(CK174,Accueil!$W$17:$W$22,1,0)),1,0)</f>
        <v>0</v>
      </c>
      <c r="GO174" s="158">
        <f>IF(ISERROR(VLOOKUP(CL174,Accueil!$W$17:$W$22,1,0)),1,0)</f>
        <v>0</v>
      </c>
      <c r="GP174" s="158">
        <f>IF(ISERROR(VLOOKUP(CM174,Accueil!$W$17:$W$22,1,0)),1,0)</f>
        <v>0</v>
      </c>
      <c r="GQ174" s="158">
        <f>IF(ISERROR(VLOOKUP(CN174,Accueil!$W$17:$W$22,1,0)),1,0)</f>
        <v>0</v>
      </c>
      <c r="GR174" s="158">
        <f>IF(ISERROR(VLOOKUP(CO174,Accueil!$W$17:$W$22,1,0)),1,0)</f>
        <v>0</v>
      </c>
      <c r="GS174" s="158">
        <f>IF(ISERROR(VLOOKUP(CP174,Accueil!$W$17:$W$22,1,0)),1,0)</f>
        <v>0</v>
      </c>
      <c r="GT174" s="158">
        <f>IF(ISERROR(VLOOKUP(CQ174,Accueil!$W$17:$W$22,1,0)),1,0)</f>
        <v>0</v>
      </c>
      <c r="GU174" s="158">
        <f>IF(ISERROR(VLOOKUP(CR174,Accueil!$W$17:$W$22,1,0)),1,0)</f>
        <v>0</v>
      </c>
      <c r="GV174" s="158">
        <f>IF(ISERROR(VLOOKUP(CS174,Accueil!$W$17:$W$22,1,0)),1,0)</f>
        <v>0</v>
      </c>
      <c r="GW174" s="158">
        <f>IF(ISERROR(VLOOKUP(CT174,Accueil!$W$17:$W$22,1,0)),1,0)</f>
        <v>0</v>
      </c>
      <c r="GX174" s="158">
        <f>IF(ISERROR(VLOOKUP(CU174,Accueil!$W$17:$W$22,1,0)),1,0)</f>
        <v>0</v>
      </c>
      <c r="GY174" s="158">
        <f>IF(ISERROR(VLOOKUP(CV174,Accueil!$W$17:$W$22,1,0)),1,0)</f>
        <v>0</v>
      </c>
      <c r="GZ174" s="158">
        <f>IF(ISERROR(VLOOKUP(CW174,Accueil!$W$17:$W$22,1,0)),1,0)</f>
        <v>0</v>
      </c>
      <c r="HA174" s="158">
        <f>IF(ISERROR(VLOOKUP(CX174,Accueil!$W$17:$W$22,1,0)),1,0)</f>
        <v>0</v>
      </c>
      <c r="HB174" s="158">
        <f>IF(ISERROR(VLOOKUP(CY174,Accueil!$W$17:$W$22,1,0)),1,0)</f>
        <v>0</v>
      </c>
      <c r="HC174" s="158">
        <f>IF(ISERROR(VLOOKUP(CZ174,Accueil!$W$17:$W$22,1,0)),1,0)</f>
        <v>0</v>
      </c>
      <c r="HD174" s="158">
        <f>IF(ISERROR(VLOOKUP(DA174,Accueil!$W$17:$W$22,1,0)),1,0)</f>
        <v>0</v>
      </c>
    </row>
    <row r="175" spans="1:212" ht="12.75" customHeight="1">
      <c r="A175" s="360"/>
      <c r="B175" s="12">
        <v>167</v>
      </c>
      <c r="C175" s="26" t="str">
        <f>IF(Accueil!E179="","",Accueil!E179)</f>
        <v/>
      </c>
      <c r="D175" s="27" t="str">
        <f>IF(Accueil!F179="","",Accueil!F179)</f>
        <v/>
      </c>
      <c r="E175" s="83" t="str">
        <f t="shared" ref="E175:E238" si="14">IF(D175="","",1)</f>
        <v/>
      </c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4"/>
      <c r="AS175" s="244"/>
      <c r="AT175" s="244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12">
        <v>167</v>
      </c>
      <c r="DC175" s="11" t="str">
        <f>IF(D175="","",COUNTIF(F175:DA175,Accueil!$AB$28)&amp;" / "&amp;COUNTIF($F$8:$DA$8,"&gt;0")-(COUNTIF(F175:DA175,Accueil!$AG$26)))</f>
        <v/>
      </c>
      <c r="DD175" s="110" t="str">
        <f>IF(D175="","",COUNTIF(F175:DA175,Accueil!$AB$26))</f>
        <v/>
      </c>
      <c r="DE175" s="110" t="str">
        <f>IF(D175="","",IF(COUNTIF($F$8:$DA$8,"&gt;=0")-(COUNTIF(G175:DB175,Accueil!$AG$26))&lt;0,0,COUNTIF($F$8:$DA$8,"&gt;=0")-(COUNTIF(G175:DB175,Accueil!$AG$26))))</f>
        <v/>
      </c>
      <c r="DF175" s="11" t="str">
        <f t="shared" ref="DF175:DF238" si="15">IF(D175="","",COUNTA(F175:DA175))</f>
        <v/>
      </c>
      <c r="DG175" s="29" t="str">
        <f t="shared" ref="DG175:DG238" si="16">IF(D175="","",IF(DH175&gt;0,"ERREUR",IF(OR(DF175&lt;COUNTIF($F$8:$DA$8,"&gt;0"),DF175&gt;COUNTIF($F$8:$DA$8,"&gt;0")),"NB ITEMS",IF(DE175&lt;COUNTIF($F$8:$DA$8,"&gt;0"),"ABSENT",ROUND(DD175/DE175,3)*100&amp;" %"))))</f>
        <v/>
      </c>
      <c r="DH175" s="158">
        <f t="shared" ref="DH175:DH238" si="17">SUM(DI175:HD175)</f>
        <v>0</v>
      </c>
      <c r="DI175" s="158">
        <f>IF(ISERROR(VLOOKUP(F175,Accueil!$W$17:$W$22,1,0)),1,0)</f>
        <v>0</v>
      </c>
      <c r="DJ175" s="158">
        <f>IF(ISERROR(VLOOKUP(G175,Accueil!$W$17:$W$22,1,0)),1,0)</f>
        <v>0</v>
      </c>
      <c r="DK175" s="158">
        <f>IF(ISERROR(VLOOKUP(H175,Accueil!$W$17:$W$22,1,0)),1,0)</f>
        <v>0</v>
      </c>
      <c r="DL175" s="158">
        <f>IF(ISERROR(VLOOKUP(I175,Accueil!$W$17:$W$22,1,0)),1,0)</f>
        <v>0</v>
      </c>
      <c r="DM175" s="158">
        <f>IF(ISERROR(VLOOKUP(J175,Accueil!$W$17:$W$22,1,0)),1,0)</f>
        <v>0</v>
      </c>
      <c r="DN175" s="158">
        <f>IF(ISERROR(VLOOKUP(K175,Accueil!$W$17:$W$22,1,0)),1,0)</f>
        <v>0</v>
      </c>
      <c r="DO175" s="158">
        <f>IF(ISERROR(VLOOKUP(L175,Accueil!$W$17:$W$22,1,0)),1,0)</f>
        <v>0</v>
      </c>
      <c r="DP175" s="158">
        <f>IF(ISERROR(VLOOKUP(M175,Accueil!$W$17:$W$22,1,0)),1,0)</f>
        <v>0</v>
      </c>
      <c r="DQ175" s="158">
        <f>IF(ISERROR(VLOOKUP(N175,Accueil!$W$17:$W$22,1,0)),1,0)</f>
        <v>0</v>
      </c>
      <c r="DR175" s="158">
        <f>IF(ISERROR(VLOOKUP(O175,Accueil!$W$17:$W$22,1,0)),1,0)</f>
        <v>0</v>
      </c>
      <c r="DS175" s="158">
        <f>IF(ISERROR(VLOOKUP(P175,Accueil!$W$17:$W$22,1,0)),1,0)</f>
        <v>0</v>
      </c>
      <c r="DT175" s="158">
        <f>IF(ISERROR(VLOOKUP(Q175,Accueil!$W$17:$W$22,1,0)),1,0)</f>
        <v>0</v>
      </c>
      <c r="DU175" s="158">
        <f>IF(ISERROR(VLOOKUP(R175,Accueil!$W$17:$W$22,1,0)),1,0)</f>
        <v>0</v>
      </c>
      <c r="DV175" s="158">
        <f>IF(ISERROR(VLOOKUP(S175,Accueil!$W$17:$W$22,1,0)),1,0)</f>
        <v>0</v>
      </c>
      <c r="DW175" s="158">
        <f>IF(ISERROR(VLOOKUP(T175,Accueil!$W$17:$W$22,1,0)),1,0)</f>
        <v>0</v>
      </c>
      <c r="DX175" s="158">
        <f>IF(ISERROR(VLOOKUP(U175,Accueil!$W$17:$W$22,1,0)),1,0)</f>
        <v>0</v>
      </c>
      <c r="DY175" s="158">
        <f>IF(ISERROR(VLOOKUP(V175,Accueil!$W$17:$W$22,1,0)),1,0)</f>
        <v>0</v>
      </c>
      <c r="DZ175" s="158">
        <f>IF(ISERROR(VLOOKUP(W175,Accueil!$W$17:$W$22,1,0)),1,0)</f>
        <v>0</v>
      </c>
      <c r="EA175" s="158">
        <f>IF(ISERROR(VLOOKUP(X175,Accueil!$W$17:$W$22,1,0)),1,0)</f>
        <v>0</v>
      </c>
      <c r="EB175" s="158">
        <f>IF(ISERROR(VLOOKUP(Y175,Accueil!$W$17:$W$22,1,0)),1,0)</f>
        <v>0</v>
      </c>
      <c r="EC175" s="158">
        <f>IF(ISERROR(VLOOKUP(Z175,Accueil!$W$17:$W$22,1,0)),1,0)</f>
        <v>0</v>
      </c>
      <c r="ED175" s="158">
        <f>IF(ISERROR(VLOOKUP(AA175,Accueil!$W$17:$W$22,1,0)),1,0)</f>
        <v>0</v>
      </c>
      <c r="EE175" s="158">
        <f>IF(ISERROR(VLOOKUP(AB175,Accueil!$W$17:$W$22,1,0)),1,0)</f>
        <v>0</v>
      </c>
      <c r="EF175" s="158">
        <f>IF(ISERROR(VLOOKUP(AC175,Accueil!$W$17:$W$22,1,0)),1,0)</f>
        <v>0</v>
      </c>
      <c r="EG175" s="158">
        <f>IF(ISERROR(VLOOKUP(AD175,Accueil!$W$17:$W$22,1,0)),1,0)</f>
        <v>0</v>
      </c>
      <c r="EH175" s="158">
        <f>IF(ISERROR(VLOOKUP(AE175,Accueil!$W$17:$W$22,1,0)),1,0)</f>
        <v>0</v>
      </c>
      <c r="EI175" s="158">
        <f>IF(ISERROR(VLOOKUP(AF175,Accueil!$W$17:$W$22,1,0)),1,0)</f>
        <v>0</v>
      </c>
      <c r="EJ175" s="158">
        <f>IF(ISERROR(VLOOKUP(AG175,Accueil!$W$17:$W$22,1,0)),1,0)</f>
        <v>0</v>
      </c>
      <c r="EK175" s="158">
        <f>IF(ISERROR(VLOOKUP(AH175,Accueil!$W$17:$W$22,1,0)),1,0)</f>
        <v>0</v>
      </c>
      <c r="EL175" s="158">
        <f>IF(ISERROR(VLOOKUP(AI175,Accueil!$W$17:$W$22,1,0)),1,0)</f>
        <v>0</v>
      </c>
      <c r="EM175" s="158">
        <f>IF(ISERROR(VLOOKUP(AJ175,Accueil!$W$17:$W$22,1,0)),1,0)</f>
        <v>0</v>
      </c>
      <c r="EN175" s="158">
        <f>IF(ISERROR(VLOOKUP(AK175,Accueil!$W$17:$W$22,1,0)),1,0)</f>
        <v>0</v>
      </c>
      <c r="EO175" s="158">
        <f>IF(ISERROR(VLOOKUP(AL175,Accueil!$W$17:$W$22,1,0)),1,0)</f>
        <v>0</v>
      </c>
      <c r="EP175" s="158">
        <f>IF(ISERROR(VLOOKUP(AM175,Accueil!$W$17:$W$22,1,0)),1,0)</f>
        <v>0</v>
      </c>
      <c r="EQ175" s="158">
        <f>IF(ISERROR(VLOOKUP(AN175,Accueil!$W$17:$W$22,1,0)),1,0)</f>
        <v>0</v>
      </c>
      <c r="ER175" s="158">
        <f>IF(ISERROR(VLOOKUP(AO175,Accueil!$W$17:$W$22,1,0)),1,0)</f>
        <v>0</v>
      </c>
      <c r="ES175" s="158">
        <f>IF(ISERROR(VLOOKUP(AP175,Accueil!$W$17:$W$22,1,0)),1,0)</f>
        <v>0</v>
      </c>
      <c r="ET175" s="158">
        <f>IF(ISERROR(VLOOKUP(AQ175,Accueil!$W$17:$W$22,1,0)),1,0)</f>
        <v>0</v>
      </c>
      <c r="EU175" s="158">
        <f>IF(ISERROR(VLOOKUP(AR175,Accueil!$W$17:$W$22,1,0)),1,0)</f>
        <v>0</v>
      </c>
      <c r="EV175" s="158">
        <f>IF(ISERROR(VLOOKUP(AS175,Accueil!$W$17:$W$22,1,0)),1,0)</f>
        <v>0</v>
      </c>
      <c r="EW175" s="158">
        <f>IF(ISERROR(VLOOKUP(AT175,Accueil!$W$17:$W$22,1,0)),1,0)</f>
        <v>0</v>
      </c>
      <c r="EX175" s="158">
        <f>IF(ISERROR(VLOOKUP(AU175,Accueil!$W$17:$W$22,1,0)),1,0)</f>
        <v>0</v>
      </c>
      <c r="EY175" s="158">
        <f>IF(ISERROR(VLOOKUP(AV175,Accueil!$W$17:$W$22,1,0)),1,0)</f>
        <v>0</v>
      </c>
      <c r="EZ175" s="158">
        <f>IF(ISERROR(VLOOKUP(AW175,Accueil!$W$17:$W$22,1,0)),1,0)</f>
        <v>0</v>
      </c>
      <c r="FA175" s="158">
        <f>IF(ISERROR(VLOOKUP(AX175,Accueil!$W$17:$W$22,1,0)),1,0)</f>
        <v>0</v>
      </c>
      <c r="FB175" s="158">
        <f>IF(ISERROR(VLOOKUP(AY175,Accueil!$W$17:$W$22,1,0)),1,0)</f>
        <v>0</v>
      </c>
      <c r="FC175" s="158">
        <f>IF(ISERROR(VLOOKUP(AZ175,Accueil!$W$17:$W$22,1,0)),1,0)</f>
        <v>0</v>
      </c>
      <c r="FD175" s="158">
        <f>IF(ISERROR(VLOOKUP(BA175,Accueil!$W$17:$W$22,1,0)),1,0)</f>
        <v>0</v>
      </c>
      <c r="FE175" s="158">
        <f>IF(ISERROR(VLOOKUP(BB175,Accueil!$W$17:$W$22,1,0)),1,0)</f>
        <v>0</v>
      </c>
      <c r="FF175" s="158">
        <f>IF(ISERROR(VLOOKUP(BC175,Accueil!$W$17:$W$22,1,0)),1,0)</f>
        <v>0</v>
      </c>
      <c r="FG175" s="158">
        <f>IF(ISERROR(VLOOKUP(BD175,Accueil!$W$17:$W$22,1,0)),1,0)</f>
        <v>0</v>
      </c>
      <c r="FH175" s="158">
        <f>IF(ISERROR(VLOOKUP(BE175,Accueil!$W$17:$W$22,1,0)),1,0)</f>
        <v>0</v>
      </c>
      <c r="FI175" s="158">
        <f>IF(ISERROR(VLOOKUP(BF175,Accueil!$W$17:$W$22,1,0)),1,0)</f>
        <v>0</v>
      </c>
      <c r="FJ175" s="158">
        <f>IF(ISERROR(VLOOKUP(BG175,Accueil!$W$17:$W$22,1,0)),1,0)</f>
        <v>0</v>
      </c>
      <c r="FK175" s="158">
        <f>IF(ISERROR(VLOOKUP(BH175,Accueil!$W$17:$W$22,1,0)),1,0)</f>
        <v>0</v>
      </c>
      <c r="FL175" s="158">
        <f>IF(ISERROR(VLOOKUP(BI175,Accueil!$W$17:$W$22,1,0)),1,0)</f>
        <v>0</v>
      </c>
      <c r="FM175" s="158">
        <f>IF(ISERROR(VLOOKUP(BJ175,Accueil!$W$17:$W$22,1,0)),1,0)</f>
        <v>0</v>
      </c>
      <c r="FN175" s="158">
        <f>IF(ISERROR(VLOOKUP(BK175,Accueil!$W$17:$W$22,1,0)),1,0)</f>
        <v>0</v>
      </c>
      <c r="FO175" s="158">
        <f>IF(ISERROR(VLOOKUP(BL175,Accueil!$W$17:$W$22,1,0)),1,0)</f>
        <v>0</v>
      </c>
      <c r="FP175" s="158">
        <f>IF(ISERROR(VLOOKUP(BM175,Accueil!$W$17:$W$22,1,0)),1,0)</f>
        <v>0</v>
      </c>
      <c r="FQ175" s="158">
        <f>IF(ISERROR(VLOOKUP(BN175,Accueil!$W$17:$W$22,1,0)),1,0)</f>
        <v>0</v>
      </c>
      <c r="FR175" s="158">
        <f>IF(ISERROR(VLOOKUP(BO175,Accueil!$W$17:$W$22,1,0)),1,0)</f>
        <v>0</v>
      </c>
      <c r="FS175" s="158">
        <f>IF(ISERROR(VLOOKUP(BP175,Accueil!$W$17:$W$22,1,0)),1,0)</f>
        <v>0</v>
      </c>
      <c r="FT175" s="158">
        <f>IF(ISERROR(VLOOKUP(BQ175,Accueil!$W$17:$W$22,1,0)),1,0)</f>
        <v>0</v>
      </c>
      <c r="FU175" s="158">
        <f>IF(ISERROR(VLOOKUP(BR175,Accueil!$W$17:$W$22,1,0)),1,0)</f>
        <v>0</v>
      </c>
      <c r="FV175" s="158">
        <f>IF(ISERROR(VLOOKUP(BS175,Accueil!$W$17:$W$22,1,0)),1,0)</f>
        <v>0</v>
      </c>
      <c r="FW175" s="158">
        <f>IF(ISERROR(VLOOKUP(BT175,Accueil!$W$17:$W$22,1,0)),1,0)</f>
        <v>0</v>
      </c>
      <c r="FX175" s="158">
        <f>IF(ISERROR(VLOOKUP(BU175,Accueil!$W$17:$W$22,1,0)),1,0)</f>
        <v>0</v>
      </c>
      <c r="FY175" s="158">
        <f>IF(ISERROR(VLOOKUP(BV175,Accueil!$W$17:$W$22,1,0)),1,0)</f>
        <v>0</v>
      </c>
      <c r="FZ175" s="158">
        <f>IF(ISERROR(VLOOKUP(BW175,Accueil!$W$17:$W$22,1,0)),1,0)</f>
        <v>0</v>
      </c>
      <c r="GA175" s="158">
        <f>IF(ISERROR(VLOOKUP(BX175,Accueil!$W$17:$W$22,1,0)),1,0)</f>
        <v>0</v>
      </c>
      <c r="GB175" s="158">
        <f>IF(ISERROR(VLOOKUP(BY175,Accueil!$W$17:$W$22,1,0)),1,0)</f>
        <v>0</v>
      </c>
      <c r="GC175" s="158">
        <f>IF(ISERROR(VLOOKUP(BZ175,Accueil!$W$17:$W$22,1,0)),1,0)</f>
        <v>0</v>
      </c>
      <c r="GD175" s="158">
        <f>IF(ISERROR(VLOOKUP(CA175,Accueil!$W$17:$W$22,1,0)),1,0)</f>
        <v>0</v>
      </c>
      <c r="GE175" s="158">
        <f>IF(ISERROR(VLOOKUP(CB175,Accueil!$W$17:$W$22,1,0)),1,0)</f>
        <v>0</v>
      </c>
      <c r="GF175" s="158">
        <f>IF(ISERROR(VLOOKUP(CC175,Accueil!$W$17:$W$22,1,0)),1,0)</f>
        <v>0</v>
      </c>
      <c r="GG175" s="158">
        <f>IF(ISERROR(VLOOKUP(CD175,Accueil!$W$17:$W$22,1,0)),1,0)</f>
        <v>0</v>
      </c>
      <c r="GH175" s="158">
        <f>IF(ISERROR(VLOOKUP(CE175,Accueil!$W$17:$W$22,1,0)),1,0)</f>
        <v>0</v>
      </c>
      <c r="GI175" s="158">
        <f>IF(ISERROR(VLOOKUP(CF175,Accueil!$W$17:$W$22,1,0)),1,0)</f>
        <v>0</v>
      </c>
      <c r="GJ175" s="158">
        <f>IF(ISERROR(VLOOKUP(CG175,Accueil!$W$17:$W$22,1,0)),1,0)</f>
        <v>0</v>
      </c>
      <c r="GK175" s="158">
        <f>IF(ISERROR(VLOOKUP(CH175,Accueil!$W$17:$W$22,1,0)),1,0)</f>
        <v>0</v>
      </c>
      <c r="GL175" s="158">
        <f>IF(ISERROR(VLOOKUP(CI175,Accueil!$W$17:$W$22,1,0)),1,0)</f>
        <v>0</v>
      </c>
      <c r="GM175" s="158">
        <f>IF(ISERROR(VLOOKUP(CJ175,Accueil!$W$17:$W$22,1,0)),1,0)</f>
        <v>0</v>
      </c>
      <c r="GN175" s="158">
        <f>IF(ISERROR(VLOOKUP(CK175,Accueil!$W$17:$W$22,1,0)),1,0)</f>
        <v>0</v>
      </c>
      <c r="GO175" s="158">
        <f>IF(ISERROR(VLOOKUP(CL175,Accueil!$W$17:$W$22,1,0)),1,0)</f>
        <v>0</v>
      </c>
      <c r="GP175" s="158">
        <f>IF(ISERROR(VLOOKUP(CM175,Accueil!$W$17:$W$22,1,0)),1,0)</f>
        <v>0</v>
      </c>
      <c r="GQ175" s="158">
        <f>IF(ISERROR(VLOOKUP(CN175,Accueil!$W$17:$W$22,1,0)),1,0)</f>
        <v>0</v>
      </c>
      <c r="GR175" s="158">
        <f>IF(ISERROR(VLOOKUP(CO175,Accueil!$W$17:$W$22,1,0)),1,0)</f>
        <v>0</v>
      </c>
      <c r="GS175" s="158">
        <f>IF(ISERROR(VLOOKUP(CP175,Accueil!$W$17:$W$22,1,0)),1,0)</f>
        <v>0</v>
      </c>
      <c r="GT175" s="158">
        <f>IF(ISERROR(VLOOKUP(CQ175,Accueil!$W$17:$W$22,1,0)),1,0)</f>
        <v>0</v>
      </c>
      <c r="GU175" s="158">
        <f>IF(ISERROR(VLOOKUP(CR175,Accueil!$W$17:$W$22,1,0)),1,0)</f>
        <v>0</v>
      </c>
      <c r="GV175" s="158">
        <f>IF(ISERROR(VLOOKUP(CS175,Accueil!$W$17:$W$22,1,0)),1,0)</f>
        <v>0</v>
      </c>
      <c r="GW175" s="158">
        <f>IF(ISERROR(VLOOKUP(CT175,Accueil!$W$17:$W$22,1,0)),1,0)</f>
        <v>0</v>
      </c>
      <c r="GX175" s="158">
        <f>IF(ISERROR(VLOOKUP(CU175,Accueil!$W$17:$W$22,1,0)),1,0)</f>
        <v>0</v>
      </c>
      <c r="GY175" s="158">
        <f>IF(ISERROR(VLOOKUP(CV175,Accueil!$W$17:$W$22,1,0)),1,0)</f>
        <v>0</v>
      </c>
      <c r="GZ175" s="158">
        <f>IF(ISERROR(VLOOKUP(CW175,Accueil!$W$17:$W$22,1,0)),1,0)</f>
        <v>0</v>
      </c>
      <c r="HA175" s="158">
        <f>IF(ISERROR(VLOOKUP(CX175,Accueil!$W$17:$W$22,1,0)),1,0)</f>
        <v>0</v>
      </c>
      <c r="HB175" s="158">
        <f>IF(ISERROR(VLOOKUP(CY175,Accueil!$W$17:$W$22,1,0)),1,0)</f>
        <v>0</v>
      </c>
      <c r="HC175" s="158">
        <f>IF(ISERROR(VLOOKUP(CZ175,Accueil!$W$17:$W$22,1,0)),1,0)</f>
        <v>0</v>
      </c>
      <c r="HD175" s="158">
        <f>IF(ISERROR(VLOOKUP(DA175,Accueil!$W$17:$W$22,1,0)),1,0)</f>
        <v>0</v>
      </c>
    </row>
    <row r="176" spans="1:212" ht="12.75" customHeight="1">
      <c r="A176" s="360"/>
      <c r="B176" s="12">
        <v>168</v>
      </c>
      <c r="C176" s="26" t="str">
        <f>IF(Accueil!E180="","",Accueil!E180)</f>
        <v/>
      </c>
      <c r="D176" s="27" t="str">
        <f>IF(Accueil!F180="","",Accueil!F180)</f>
        <v/>
      </c>
      <c r="E176" s="83" t="str">
        <f t="shared" si="14"/>
        <v/>
      </c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4"/>
      <c r="AM176" s="244"/>
      <c r="AN176" s="244"/>
      <c r="AO176" s="244"/>
      <c r="AP176" s="244"/>
      <c r="AQ176" s="244"/>
      <c r="AR176" s="244"/>
      <c r="AS176" s="244"/>
      <c r="AT176" s="244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12">
        <v>168</v>
      </c>
      <c r="DC176" s="11" t="str">
        <f>IF(D176="","",COUNTIF(F176:DA176,Accueil!$AB$28)&amp;" / "&amp;COUNTIF($F$8:$DA$8,"&gt;0")-(COUNTIF(F176:DA176,Accueil!$AG$26)))</f>
        <v/>
      </c>
      <c r="DD176" s="110" t="str">
        <f>IF(D176="","",COUNTIF(F176:DA176,Accueil!$AB$26))</f>
        <v/>
      </c>
      <c r="DE176" s="110" t="str">
        <f>IF(D176="","",IF(COUNTIF($F$8:$DA$8,"&gt;=0")-(COUNTIF(G176:DB176,Accueil!$AG$26))&lt;0,0,COUNTIF($F$8:$DA$8,"&gt;=0")-(COUNTIF(G176:DB176,Accueil!$AG$26))))</f>
        <v/>
      </c>
      <c r="DF176" s="11" t="str">
        <f t="shared" si="15"/>
        <v/>
      </c>
      <c r="DG176" s="29" t="str">
        <f t="shared" si="16"/>
        <v/>
      </c>
      <c r="DH176" s="158">
        <f t="shared" si="17"/>
        <v>0</v>
      </c>
      <c r="DI176" s="158">
        <f>IF(ISERROR(VLOOKUP(F176,Accueil!$W$17:$W$22,1,0)),1,0)</f>
        <v>0</v>
      </c>
      <c r="DJ176" s="158">
        <f>IF(ISERROR(VLOOKUP(G176,Accueil!$W$17:$W$22,1,0)),1,0)</f>
        <v>0</v>
      </c>
      <c r="DK176" s="158">
        <f>IF(ISERROR(VLOOKUP(H176,Accueil!$W$17:$W$22,1,0)),1,0)</f>
        <v>0</v>
      </c>
      <c r="DL176" s="158">
        <f>IF(ISERROR(VLOOKUP(I176,Accueil!$W$17:$W$22,1,0)),1,0)</f>
        <v>0</v>
      </c>
      <c r="DM176" s="158">
        <f>IF(ISERROR(VLOOKUP(J176,Accueil!$W$17:$W$22,1,0)),1,0)</f>
        <v>0</v>
      </c>
      <c r="DN176" s="158">
        <f>IF(ISERROR(VLOOKUP(K176,Accueil!$W$17:$W$22,1,0)),1,0)</f>
        <v>0</v>
      </c>
      <c r="DO176" s="158">
        <f>IF(ISERROR(VLOOKUP(L176,Accueil!$W$17:$W$22,1,0)),1,0)</f>
        <v>0</v>
      </c>
      <c r="DP176" s="158">
        <f>IF(ISERROR(VLOOKUP(M176,Accueil!$W$17:$W$22,1,0)),1,0)</f>
        <v>0</v>
      </c>
      <c r="DQ176" s="158">
        <f>IF(ISERROR(VLOOKUP(N176,Accueil!$W$17:$W$22,1,0)),1,0)</f>
        <v>0</v>
      </c>
      <c r="DR176" s="158">
        <f>IF(ISERROR(VLOOKUP(O176,Accueil!$W$17:$W$22,1,0)),1,0)</f>
        <v>0</v>
      </c>
      <c r="DS176" s="158">
        <f>IF(ISERROR(VLOOKUP(P176,Accueil!$W$17:$W$22,1,0)),1,0)</f>
        <v>0</v>
      </c>
      <c r="DT176" s="158">
        <f>IF(ISERROR(VLOOKUP(Q176,Accueil!$W$17:$W$22,1,0)),1,0)</f>
        <v>0</v>
      </c>
      <c r="DU176" s="158">
        <f>IF(ISERROR(VLOOKUP(R176,Accueil!$W$17:$W$22,1,0)),1,0)</f>
        <v>0</v>
      </c>
      <c r="DV176" s="158">
        <f>IF(ISERROR(VLOOKUP(S176,Accueil!$W$17:$W$22,1,0)),1,0)</f>
        <v>0</v>
      </c>
      <c r="DW176" s="158">
        <f>IF(ISERROR(VLOOKUP(T176,Accueil!$W$17:$W$22,1,0)),1,0)</f>
        <v>0</v>
      </c>
      <c r="DX176" s="158">
        <f>IF(ISERROR(VLOOKUP(U176,Accueil!$W$17:$W$22,1,0)),1,0)</f>
        <v>0</v>
      </c>
      <c r="DY176" s="158">
        <f>IF(ISERROR(VLOOKUP(V176,Accueil!$W$17:$W$22,1,0)),1,0)</f>
        <v>0</v>
      </c>
      <c r="DZ176" s="158">
        <f>IF(ISERROR(VLOOKUP(W176,Accueil!$W$17:$W$22,1,0)),1,0)</f>
        <v>0</v>
      </c>
      <c r="EA176" s="158">
        <f>IF(ISERROR(VLOOKUP(X176,Accueil!$W$17:$W$22,1,0)),1,0)</f>
        <v>0</v>
      </c>
      <c r="EB176" s="158">
        <f>IF(ISERROR(VLOOKUP(Y176,Accueil!$W$17:$W$22,1,0)),1,0)</f>
        <v>0</v>
      </c>
      <c r="EC176" s="158">
        <f>IF(ISERROR(VLOOKUP(Z176,Accueil!$W$17:$W$22,1,0)),1,0)</f>
        <v>0</v>
      </c>
      <c r="ED176" s="158">
        <f>IF(ISERROR(VLOOKUP(AA176,Accueil!$W$17:$W$22,1,0)),1,0)</f>
        <v>0</v>
      </c>
      <c r="EE176" s="158">
        <f>IF(ISERROR(VLOOKUP(AB176,Accueil!$W$17:$W$22,1,0)),1,0)</f>
        <v>0</v>
      </c>
      <c r="EF176" s="158">
        <f>IF(ISERROR(VLOOKUP(AC176,Accueil!$W$17:$W$22,1,0)),1,0)</f>
        <v>0</v>
      </c>
      <c r="EG176" s="158">
        <f>IF(ISERROR(VLOOKUP(AD176,Accueil!$W$17:$W$22,1,0)),1,0)</f>
        <v>0</v>
      </c>
      <c r="EH176" s="158">
        <f>IF(ISERROR(VLOOKUP(AE176,Accueil!$W$17:$W$22,1,0)),1,0)</f>
        <v>0</v>
      </c>
      <c r="EI176" s="158">
        <f>IF(ISERROR(VLOOKUP(AF176,Accueil!$W$17:$W$22,1,0)),1,0)</f>
        <v>0</v>
      </c>
      <c r="EJ176" s="158">
        <f>IF(ISERROR(VLOOKUP(AG176,Accueil!$W$17:$W$22,1,0)),1,0)</f>
        <v>0</v>
      </c>
      <c r="EK176" s="158">
        <f>IF(ISERROR(VLOOKUP(AH176,Accueil!$W$17:$W$22,1,0)),1,0)</f>
        <v>0</v>
      </c>
      <c r="EL176" s="158">
        <f>IF(ISERROR(VLOOKUP(AI176,Accueil!$W$17:$W$22,1,0)),1,0)</f>
        <v>0</v>
      </c>
      <c r="EM176" s="158">
        <f>IF(ISERROR(VLOOKUP(AJ176,Accueil!$W$17:$W$22,1,0)),1,0)</f>
        <v>0</v>
      </c>
      <c r="EN176" s="158">
        <f>IF(ISERROR(VLOOKUP(AK176,Accueil!$W$17:$W$22,1,0)),1,0)</f>
        <v>0</v>
      </c>
      <c r="EO176" s="158">
        <f>IF(ISERROR(VLOOKUP(AL176,Accueil!$W$17:$W$22,1,0)),1,0)</f>
        <v>0</v>
      </c>
      <c r="EP176" s="158">
        <f>IF(ISERROR(VLOOKUP(AM176,Accueil!$W$17:$W$22,1,0)),1,0)</f>
        <v>0</v>
      </c>
      <c r="EQ176" s="158">
        <f>IF(ISERROR(VLOOKUP(AN176,Accueil!$W$17:$W$22,1,0)),1,0)</f>
        <v>0</v>
      </c>
      <c r="ER176" s="158">
        <f>IF(ISERROR(VLOOKUP(AO176,Accueil!$W$17:$W$22,1,0)),1,0)</f>
        <v>0</v>
      </c>
      <c r="ES176" s="158">
        <f>IF(ISERROR(VLOOKUP(AP176,Accueil!$W$17:$W$22,1,0)),1,0)</f>
        <v>0</v>
      </c>
      <c r="ET176" s="158">
        <f>IF(ISERROR(VLOOKUP(AQ176,Accueil!$W$17:$W$22,1,0)),1,0)</f>
        <v>0</v>
      </c>
      <c r="EU176" s="158">
        <f>IF(ISERROR(VLOOKUP(AR176,Accueil!$W$17:$W$22,1,0)),1,0)</f>
        <v>0</v>
      </c>
      <c r="EV176" s="158">
        <f>IF(ISERROR(VLOOKUP(AS176,Accueil!$W$17:$W$22,1,0)),1,0)</f>
        <v>0</v>
      </c>
      <c r="EW176" s="158">
        <f>IF(ISERROR(VLOOKUP(AT176,Accueil!$W$17:$W$22,1,0)),1,0)</f>
        <v>0</v>
      </c>
      <c r="EX176" s="158">
        <f>IF(ISERROR(VLOOKUP(AU176,Accueil!$W$17:$W$22,1,0)),1,0)</f>
        <v>0</v>
      </c>
      <c r="EY176" s="158">
        <f>IF(ISERROR(VLOOKUP(AV176,Accueil!$W$17:$W$22,1,0)),1,0)</f>
        <v>0</v>
      </c>
      <c r="EZ176" s="158">
        <f>IF(ISERROR(VLOOKUP(AW176,Accueil!$W$17:$W$22,1,0)),1,0)</f>
        <v>0</v>
      </c>
      <c r="FA176" s="158">
        <f>IF(ISERROR(VLOOKUP(AX176,Accueil!$W$17:$W$22,1,0)),1,0)</f>
        <v>0</v>
      </c>
      <c r="FB176" s="158">
        <f>IF(ISERROR(VLOOKUP(AY176,Accueil!$W$17:$W$22,1,0)),1,0)</f>
        <v>0</v>
      </c>
      <c r="FC176" s="158">
        <f>IF(ISERROR(VLOOKUP(AZ176,Accueil!$W$17:$W$22,1,0)),1,0)</f>
        <v>0</v>
      </c>
      <c r="FD176" s="158">
        <f>IF(ISERROR(VLOOKUP(BA176,Accueil!$W$17:$W$22,1,0)),1,0)</f>
        <v>0</v>
      </c>
      <c r="FE176" s="158">
        <f>IF(ISERROR(VLOOKUP(BB176,Accueil!$W$17:$W$22,1,0)),1,0)</f>
        <v>0</v>
      </c>
      <c r="FF176" s="158">
        <f>IF(ISERROR(VLOOKUP(BC176,Accueil!$W$17:$W$22,1,0)),1,0)</f>
        <v>0</v>
      </c>
      <c r="FG176" s="158">
        <f>IF(ISERROR(VLOOKUP(BD176,Accueil!$W$17:$W$22,1,0)),1,0)</f>
        <v>0</v>
      </c>
      <c r="FH176" s="158">
        <f>IF(ISERROR(VLOOKUP(BE176,Accueil!$W$17:$W$22,1,0)),1,0)</f>
        <v>0</v>
      </c>
      <c r="FI176" s="158">
        <f>IF(ISERROR(VLOOKUP(BF176,Accueil!$W$17:$W$22,1,0)),1,0)</f>
        <v>0</v>
      </c>
      <c r="FJ176" s="158">
        <f>IF(ISERROR(VLOOKUP(BG176,Accueil!$W$17:$W$22,1,0)),1,0)</f>
        <v>0</v>
      </c>
      <c r="FK176" s="158">
        <f>IF(ISERROR(VLOOKUP(BH176,Accueil!$W$17:$W$22,1,0)),1,0)</f>
        <v>0</v>
      </c>
      <c r="FL176" s="158">
        <f>IF(ISERROR(VLOOKUP(BI176,Accueil!$W$17:$W$22,1,0)),1,0)</f>
        <v>0</v>
      </c>
      <c r="FM176" s="158">
        <f>IF(ISERROR(VLOOKUP(BJ176,Accueil!$W$17:$W$22,1,0)),1,0)</f>
        <v>0</v>
      </c>
      <c r="FN176" s="158">
        <f>IF(ISERROR(VLOOKUP(BK176,Accueil!$W$17:$W$22,1,0)),1,0)</f>
        <v>0</v>
      </c>
      <c r="FO176" s="158">
        <f>IF(ISERROR(VLOOKUP(BL176,Accueil!$W$17:$W$22,1,0)),1,0)</f>
        <v>0</v>
      </c>
      <c r="FP176" s="158">
        <f>IF(ISERROR(VLOOKUP(BM176,Accueil!$W$17:$W$22,1,0)),1,0)</f>
        <v>0</v>
      </c>
      <c r="FQ176" s="158">
        <f>IF(ISERROR(VLOOKUP(BN176,Accueil!$W$17:$W$22,1,0)),1,0)</f>
        <v>0</v>
      </c>
      <c r="FR176" s="158">
        <f>IF(ISERROR(VLOOKUP(BO176,Accueil!$W$17:$W$22,1,0)),1,0)</f>
        <v>0</v>
      </c>
      <c r="FS176" s="158">
        <f>IF(ISERROR(VLOOKUP(BP176,Accueil!$W$17:$W$22,1,0)),1,0)</f>
        <v>0</v>
      </c>
      <c r="FT176" s="158">
        <f>IF(ISERROR(VLOOKUP(BQ176,Accueil!$W$17:$W$22,1,0)),1,0)</f>
        <v>0</v>
      </c>
      <c r="FU176" s="158">
        <f>IF(ISERROR(VLOOKUP(BR176,Accueil!$W$17:$W$22,1,0)),1,0)</f>
        <v>0</v>
      </c>
      <c r="FV176" s="158">
        <f>IF(ISERROR(VLOOKUP(BS176,Accueil!$W$17:$W$22,1,0)),1,0)</f>
        <v>0</v>
      </c>
      <c r="FW176" s="158">
        <f>IF(ISERROR(VLOOKUP(BT176,Accueil!$W$17:$W$22,1,0)),1,0)</f>
        <v>0</v>
      </c>
      <c r="FX176" s="158">
        <f>IF(ISERROR(VLOOKUP(BU176,Accueil!$W$17:$W$22,1,0)),1,0)</f>
        <v>0</v>
      </c>
      <c r="FY176" s="158">
        <f>IF(ISERROR(VLOOKUP(BV176,Accueil!$W$17:$W$22,1,0)),1,0)</f>
        <v>0</v>
      </c>
      <c r="FZ176" s="158">
        <f>IF(ISERROR(VLOOKUP(BW176,Accueil!$W$17:$W$22,1,0)),1,0)</f>
        <v>0</v>
      </c>
      <c r="GA176" s="158">
        <f>IF(ISERROR(VLOOKUP(BX176,Accueil!$W$17:$W$22,1,0)),1,0)</f>
        <v>0</v>
      </c>
      <c r="GB176" s="158">
        <f>IF(ISERROR(VLOOKUP(BY176,Accueil!$W$17:$W$22,1,0)),1,0)</f>
        <v>0</v>
      </c>
      <c r="GC176" s="158">
        <f>IF(ISERROR(VLOOKUP(BZ176,Accueil!$W$17:$W$22,1,0)),1,0)</f>
        <v>0</v>
      </c>
      <c r="GD176" s="158">
        <f>IF(ISERROR(VLOOKUP(CA176,Accueil!$W$17:$W$22,1,0)),1,0)</f>
        <v>0</v>
      </c>
      <c r="GE176" s="158">
        <f>IF(ISERROR(VLOOKUP(CB176,Accueil!$W$17:$W$22,1,0)),1,0)</f>
        <v>0</v>
      </c>
      <c r="GF176" s="158">
        <f>IF(ISERROR(VLOOKUP(CC176,Accueil!$W$17:$W$22,1,0)),1,0)</f>
        <v>0</v>
      </c>
      <c r="GG176" s="158">
        <f>IF(ISERROR(VLOOKUP(CD176,Accueil!$W$17:$W$22,1,0)),1,0)</f>
        <v>0</v>
      </c>
      <c r="GH176" s="158">
        <f>IF(ISERROR(VLOOKUP(CE176,Accueil!$W$17:$W$22,1,0)),1,0)</f>
        <v>0</v>
      </c>
      <c r="GI176" s="158">
        <f>IF(ISERROR(VLOOKUP(CF176,Accueil!$W$17:$W$22,1,0)),1,0)</f>
        <v>0</v>
      </c>
      <c r="GJ176" s="158">
        <f>IF(ISERROR(VLOOKUP(CG176,Accueil!$W$17:$W$22,1,0)),1,0)</f>
        <v>0</v>
      </c>
      <c r="GK176" s="158">
        <f>IF(ISERROR(VLOOKUP(CH176,Accueil!$W$17:$W$22,1,0)),1,0)</f>
        <v>0</v>
      </c>
      <c r="GL176" s="158">
        <f>IF(ISERROR(VLOOKUP(CI176,Accueil!$W$17:$W$22,1,0)),1,0)</f>
        <v>0</v>
      </c>
      <c r="GM176" s="158">
        <f>IF(ISERROR(VLOOKUP(CJ176,Accueil!$W$17:$W$22,1,0)),1,0)</f>
        <v>0</v>
      </c>
      <c r="GN176" s="158">
        <f>IF(ISERROR(VLOOKUP(CK176,Accueil!$W$17:$W$22,1,0)),1,0)</f>
        <v>0</v>
      </c>
      <c r="GO176" s="158">
        <f>IF(ISERROR(VLOOKUP(CL176,Accueil!$W$17:$W$22,1,0)),1,0)</f>
        <v>0</v>
      </c>
      <c r="GP176" s="158">
        <f>IF(ISERROR(VLOOKUP(CM176,Accueil!$W$17:$W$22,1,0)),1,0)</f>
        <v>0</v>
      </c>
      <c r="GQ176" s="158">
        <f>IF(ISERROR(VLOOKUP(CN176,Accueil!$W$17:$W$22,1,0)),1,0)</f>
        <v>0</v>
      </c>
      <c r="GR176" s="158">
        <f>IF(ISERROR(VLOOKUP(CO176,Accueil!$W$17:$W$22,1,0)),1,0)</f>
        <v>0</v>
      </c>
      <c r="GS176" s="158">
        <f>IF(ISERROR(VLOOKUP(CP176,Accueil!$W$17:$W$22,1,0)),1,0)</f>
        <v>0</v>
      </c>
      <c r="GT176" s="158">
        <f>IF(ISERROR(VLOOKUP(CQ176,Accueil!$W$17:$W$22,1,0)),1,0)</f>
        <v>0</v>
      </c>
      <c r="GU176" s="158">
        <f>IF(ISERROR(VLOOKUP(CR176,Accueil!$W$17:$W$22,1,0)),1,0)</f>
        <v>0</v>
      </c>
      <c r="GV176" s="158">
        <f>IF(ISERROR(VLOOKUP(CS176,Accueil!$W$17:$W$22,1,0)),1,0)</f>
        <v>0</v>
      </c>
      <c r="GW176" s="158">
        <f>IF(ISERROR(VLOOKUP(CT176,Accueil!$W$17:$W$22,1,0)),1,0)</f>
        <v>0</v>
      </c>
      <c r="GX176" s="158">
        <f>IF(ISERROR(VLOOKUP(CU176,Accueil!$W$17:$W$22,1,0)),1,0)</f>
        <v>0</v>
      </c>
      <c r="GY176" s="158">
        <f>IF(ISERROR(VLOOKUP(CV176,Accueil!$W$17:$W$22,1,0)),1,0)</f>
        <v>0</v>
      </c>
      <c r="GZ176" s="158">
        <f>IF(ISERROR(VLOOKUP(CW176,Accueil!$W$17:$W$22,1,0)),1,0)</f>
        <v>0</v>
      </c>
      <c r="HA176" s="158">
        <f>IF(ISERROR(VLOOKUP(CX176,Accueil!$W$17:$W$22,1,0)),1,0)</f>
        <v>0</v>
      </c>
      <c r="HB176" s="158">
        <f>IF(ISERROR(VLOOKUP(CY176,Accueil!$W$17:$W$22,1,0)),1,0)</f>
        <v>0</v>
      </c>
      <c r="HC176" s="158">
        <f>IF(ISERROR(VLOOKUP(CZ176,Accueil!$W$17:$W$22,1,0)),1,0)</f>
        <v>0</v>
      </c>
      <c r="HD176" s="158">
        <f>IF(ISERROR(VLOOKUP(DA176,Accueil!$W$17:$W$22,1,0)),1,0)</f>
        <v>0</v>
      </c>
    </row>
    <row r="177" spans="1:212" ht="12.75" customHeight="1">
      <c r="A177" s="360"/>
      <c r="B177" s="12">
        <v>169</v>
      </c>
      <c r="C177" s="26" t="str">
        <f>IF(Accueil!E181="","",Accueil!E181)</f>
        <v/>
      </c>
      <c r="D177" s="27" t="str">
        <f>IF(Accueil!F181="","",Accueil!F181)</f>
        <v/>
      </c>
      <c r="E177" s="83" t="str">
        <f t="shared" si="14"/>
        <v/>
      </c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244"/>
      <c r="AS177" s="244"/>
      <c r="AT177" s="244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12">
        <v>169</v>
      </c>
      <c r="DC177" s="11" t="str">
        <f>IF(D177="","",COUNTIF(F177:DA177,Accueil!$AB$28)&amp;" / "&amp;COUNTIF($F$8:$DA$8,"&gt;0")-(COUNTIF(F177:DA177,Accueil!$AG$26)))</f>
        <v/>
      </c>
      <c r="DD177" s="110" t="str">
        <f>IF(D177="","",COUNTIF(F177:DA177,Accueil!$AB$26))</f>
        <v/>
      </c>
      <c r="DE177" s="110" t="str">
        <f>IF(D177="","",IF(COUNTIF($F$8:$DA$8,"&gt;=0")-(COUNTIF(G177:DB177,Accueil!$AG$26))&lt;0,0,COUNTIF($F$8:$DA$8,"&gt;=0")-(COUNTIF(G177:DB177,Accueil!$AG$26))))</f>
        <v/>
      </c>
      <c r="DF177" s="11" t="str">
        <f t="shared" si="15"/>
        <v/>
      </c>
      <c r="DG177" s="29" t="str">
        <f t="shared" si="16"/>
        <v/>
      </c>
      <c r="DH177" s="158">
        <f t="shared" si="17"/>
        <v>0</v>
      </c>
      <c r="DI177" s="158">
        <f>IF(ISERROR(VLOOKUP(F177,Accueil!$W$17:$W$22,1,0)),1,0)</f>
        <v>0</v>
      </c>
      <c r="DJ177" s="158">
        <f>IF(ISERROR(VLOOKUP(G177,Accueil!$W$17:$W$22,1,0)),1,0)</f>
        <v>0</v>
      </c>
      <c r="DK177" s="158">
        <f>IF(ISERROR(VLOOKUP(H177,Accueil!$W$17:$W$22,1,0)),1,0)</f>
        <v>0</v>
      </c>
      <c r="DL177" s="158">
        <f>IF(ISERROR(VLOOKUP(I177,Accueil!$W$17:$W$22,1,0)),1,0)</f>
        <v>0</v>
      </c>
      <c r="DM177" s="158">
        <f>IF(ISERROR(VLOOKUP(J177,Accueil!$W$17:$W$22,1,0)),1,0)</f>
        <v>0</v>
      </c>
      <c r="DN177" s="158">
        <f>IF(ISERROR(VLOOKUP(K177,Accueil!$W$17:$W$22,1,0)),1,0)</f>
        <v>0</v>
      </c>
      <c r="DO177" s="158">
        <f>IF(ISERROR(VLOOKUP(L177,Accueil!$W$17:$W$22,1,0)),1,0)</f>
        <v>0</v>
      </c>
      <c r="DP177" s="158">
        <f>IF(ISERROR(VLOOKUP(M177,Accueil!$W$17:$W$22,1,0)),1,0)</f>
        <v>0</v>
      </c>
      <c r="DQ177" s="158">
        <f>IF(ISERROR(VLOOKUP(N177,Accueil!$W$17:$W$22,1,0)),1,0)</f>
        <v>0</v>
      </c>
      <c r="DR177" s="158">
        <f>IF(ISERROR(VLOOKUP(O177,Accueil!$W$17:$W$22,1,0)),1,0)</f>
        <v>0</v>
      </c>
      <c r="DS177" s="158">
        <f>IF(ISERROR(VLOOKUP(P177,Accueil!$W$17:$W$22,1,0)),1,0)</f>
        <v>0</v>
      </c>
      <c r="DT177" s="158">
        <f>IF(ISERROR(VLOOKUP(Q177,Accueil!$W$17:$W$22,1,0)),1,0)</f>
        <v>0</v>
      </c>
      <c r="DU177" s="158">
        <f>IF(ISERROR(VLOOKUP(R177,Accueil!$W$17:$W$22,1,0)),1,0)</f>
        <v>0</v>
      </c>
      <c r="DV177" s="158">
        <f>IF(ISERROR(VLOOKUP(S177,Accueil!$W$17:$W$22,1,0)),1,0)</f>
        <v>0</v>
      </c>
      <c r="DW177" s="158">
        <f>IF(ISERROR(VLOOKUP(T177,Accueil!$W$17:$W$22,1,0)),1,0)</f>
        <v>0</v>
      </c>
      <c r="DX177" s="158">
        <f>IF(ISERROR(VLOOKUP(U177,Accueil!$W$17:$W$22,1,0)),1,0)</f>
        <v>0</v>
      </c>
      <c r="DY177" s="158">
        <f>IF(ISERROR(VLOOKUP(V177,Accueil!$W$17:$W$22,1,0)),1,0)</f>
        <v>0</v>
      </c>
      <c r="DZ177" s="158">
        <f>IF(ISERROR(VLOOKUP(W177,Accueil!$W$17:$W$22,1,0)),1,0)</f>
        <v>0</v>
      </c>
      <c r="EA177" s="158">
        <f>IF(ISERROR(VLOOKUP(X177,Accueil!$W$17:$W$22,1,0)),1,0)</f>
        <v>0</v>
      </c>
      <c r="EB177" s="158">
        <f>IF(ISERROR(VLOOKUP(Y177,Accueil!$W$17:$W$22,1,0)),1,0)</f>
        <v>0</v>
      </c>
      <c r="EC177" s="158">
        <f>IF(ISERROR(VLOOKUP(Z177,Accueil!$W$17:$W$22,1,0)),1,0)</f>
        <v>0</v>
      </c>
      <c r="ED177" s="158">
        <f>IF(ISERROR(VLOOKUP(AA177,Accueil!$W$17:$W$22,1,0)),1,0)</f>
        <v>0</v>
      </c>
      <c r="EE177" s="158">
        <f>IF(ISERROR(VLOOKUP(AB177,Accueil!$W$17:$W$22,1,0)),1,0)</f>
        <v>0</v>
      </c>
      <c r="EF177" s="158">
        <f>IF(ISERROR(VLOOKUP(AC177,Accueil!$W$17:$W$22,1,0)),1,0)</f>
        <v>0</v>
      </c>
      <c r="EG177" s="158">
        <f>IF(ISERROR(VLOOKUP(AD177,Accueil!$W$17:$W$22,1,0)),1,0)</f>
        <v>0</v>
      </c>
      <c r="EH177" s="158">
        <f>IF(ISERROR(VLOOKUP(AE177,Accueil!$W$17:$W$22,1,0)),1,0)</f>
        <v>0</v>
      </c>
      <c r="EI177" s="158">
        <f>IF(ISERROR(VLOOKUP(AF177,Accueil!$W$17:$W$22,1,0)),1,0)</f>
        <v>0</v>
      </c>
      <c r="EJ177" s="158">
        <f>IF(ISERROR(VLOOKUP(AG177,Accueil!$W$17:$W$22,1,0)),1,0)</f>
        <v>0</v>
      </c>
      <c r="EK177" s="158">
        <f>IF(ISERROR(VLOOKUP(AH177,Accueil!$W$17:$W$22,1,0)),1,0)</f>
        <v>0</v>
      </c>
      <c r="EL177" s="158">
        <f>IF(ISERROR(VLOOKUP(AI177,Accueil!$W$17:$W$22,1,0)),1,0)</f>
        <v>0</v>
      </c>
      <c r="EM177" s="158">
        <f>IF(ISERROR(VLOOKUP(AJ177,Accueil!$W$17:$W$22,1,0)),1,0)</f>
        <v>0</v>
      </c>
      <c r="EN177" s="158">
        <f>IF(ISERROR(VLOOKUP(AK177,Accueil!$W$17:$W$22,1,0)),1,0)</f>
        <v>0</v>
      </c>
      <c r="EO177" s="158">
        <f>IF(ISERROR(VLOOKUP(AL177,Accueil!$W$17:$W$22,1,0)),1,0)</f>
        <v>0</v>
      </c>
      <c r="EP177" s="158">
        <f>IF(ISERROR(VLOOKUP(AM177,Accueil!$W$17:$W$22,1,0)),1,0)</f>
        <v>0</v>
      </c>
      <c r="EQ177" s="158">
        <f>IF(ISERROR(VLOOKUP(AN177,Accueil!$W$17:$W$22,1,0)),1,0)</f>
        <v>0</v>
      </c>
      <c r="ER177" s="158">
        <f>IF(ISERROR(VLOOKUP(AO177,Accueil!$W$17:$W$22,1,0)),1,0)</f>
        <v>0</v>
      </c>
      <c r="ES177" s="158">
        <f>IF(ISERROR(VLOOKUP(AP177,Accueil!$W$17:$W$22,1,0)),1,0)</f>
        <v>0</v>
      </c>
      <c r="ET177" s="158">
        <f>IF(ISERROR(VLOOKUP(AQ177,Accueil!$W$17:$W$22,1,0)),1,0)</f>
        <v>0</v>
      </c>
      <c r="EU177" s="158">
        <f>IF(ISERROR(VLOOKUP(AR177,Accueil!$W$17:$W$22,1,0)),1,0)</f>
        <v>0</v>
      </c>
      <c r="EV177" s="158">
        <f>IF(ISERROR(VLOOKUP(AS177,Accueil!$W$17:$W$22,1,0)),1,0)</f>
        <v>0</v>
      </c>
      <c r="EW177" s="158">
        <f>IF(ISERROR(VLOOKUP(AT177,Accueil!$W$17:$W$22,1,0)),1,0)</f>
        <v>0</v>
      </c>
      <c r="EX177" s="158">
        <f>IF(ISERROR(VLOOKUP(AU177,Accueil!$W$17:$W$22,1,0)),1,0)</f>
        <v>0</v>
      </c>
      <c r="EY177" s="158">
        <f>IF(ISERROR(VLOOKUP(AV177,Accueil!$W$17:$W$22,1,0)),1,0)</f>
        <v>0</v>
      </c>
      <c r="EZ177" s="158">
        <f>IF(ISERROR(VLOOKUP(AW177,Accueil!$W$17:$W$22,1,0)),1,0)</f>
        <v>0</v>
      </c>
      <c r="FA177" s="158">
        <f>IF(ISERROR(VLOOKUP(AX177,Accueil!$W$17:$W$22,1,0)),1,0)</f>
        <v>0</v>
      </c>
      <c r="FB177" s="158">
        <f>IF(ISERROR(VLOOKUP(AY177,Accueil!$W$17:$W$22,1,0)),1,0)</f>
        <v>0</v>
      </c>
      <c r="FC177" s="158">
        <f>IF(ISERROR(VLOOKUP(AZ177,Accueil!$W$17:$W$22,1,0)),1,0)</f>
        <v>0</v>
      </c>
      <c r="FD177" s="158">
        <f>IF(ISERROR(VLOOKUP(BA177,Accueil!$W$17:$W$22,1,0)),1,0)</f>
        <v>0</v>
      </c>
      <c r="FE177" s="158">
        <f>IF(ISERROR(VLOOKUP(BB177,Accueil!$W$17:$W$22,1,0)),1,0)</f>
        <v>0</v>
      </c>
      <c r="FF177" s="158">
        <f>IF(ISERROR(VLOOKUP(BC177,Accueil!$W$17:$W$22,1,0)),1,0)</f>
        <v>0</v>
      </c>
      <c r="FG177" s="158">
        <f>IF(ISERROR(VLOOKUP(BD177,Accueil!$W$17:$W$22,1,0)),1,0)</f>
        <v>0</v>
      </c>
      <c r="FH177" s="158">
        <f>IF(ISERROR(VLOOKUP(BE177,Accueil!$W$17:$W$22,1,0)),1,0)</f>
        <v>0</v>
      </c>
      <c r="FI177" s="158">
        <f>IF(ISERROR(VLOOKUP(BF177,Accueil!$W$17:$W$22,1,0)),1,0)</f>
        <v>0</v>
      </c>
      <c r="FJ177" s="158">
        <f>IF(ISERROR(VLOOKUP(BG177,Accueil!$W$17:$W$22,1,0)),1,0)</f>
        <v>0</v>
      </c>
      <c r="FK177" s="158">
        <f>IF(ISERROR(VLOOKUP(BH177,Accueil!$W$17:$W$22,1,0)),1,0)</f>
        <v>0</v>
      </c>
      <c r="FL177" s="158">
        <f>IF(ISERROR(VLOOKUP(BI177,Accueil!$W$17:$W$22,1,0)),1,0)</f>
        <v>0</v>
      </c>
      <c r="FM177" s="158">
        <f>IF(ISERROR(VLOOKUP(BJ177,Accueil!$W$17:$W$22,1,0)),1,0)</f>
        <v>0</v>
      </c>
      <c r="FN177" s="158">
        <f>IF(ISERROR(VLOOKUP(BK177,Accueil!$W$17:$W$22,1,0)),1,0)</f>
        <v>0</v>
      </c>
      <c r="FO177" s="158">
        <f>IF(ISERROR(VLOOKUP(BL177,Accueil!$W$17:$W$22,1,0)),1,0)</f>
        <v>0</v>
      </c>
      <c r="FP177" s="158">
        <f>IF(ISERROR(VLOOKUP(BM177,Accueil!$W$17:$W$22,1,0)),1,0)</f>
        <v>0</v>
      </c>
      <c r="FQ177" s="158">
        <f>IF(ISERROR(VLOOKUP(BN177,Accueil!$W$17:$W$22,1,0)),1,0)</f>
        <v>0</v>
      </c>
      <c r="FR177" s="158">
        <f>IF(ISERROR(VLOOKUP(BO177,Accueil!$W$17:$W$22,1,0)),1,0)</f>
        <v>0</v>
      </c>
      <c r="FS177" s="158">
        <f>IF(ISERROR(VLOOKUP(BP177,Accueil!$W$17:$W$22,1,0)),1,0)</f>
        <v>0</v>
      </c>
      <c r="FT177" s="158">
        <f>IF(ISERROR(VLOOKUP(BQ177,Accueil!$W$17:$W$22,1,0)),1,0)</f>
        <v>0</v>
      </c>
      <c r="FU177" s="158">
        <f>IF(ISERROR(VLOOKUP(BR177,Accueil!$W$17:$W$22,1,0)),1,0)</f>
        <v>0</v>
      </c>
      <c r="FV177" s="158">
        <f>IF(ISERROR(VLOOKUP(BS177,Accueil!$W$17:$W$22,1,0)),1,0)</f>
        <v>0</v>
      </c>
      <c r="FW177" s="158">
        <f>IF(ISERROR(VLOOKUP(BT177,Accueil!$W$17:$W$22,1,0)),1,0)</f>
        <v>0</v>
      </c>
      <c r="FX177" s="158">
        <f>IF(ISERROR(VLOOKUP(BU177,Accueil!$W$17:$W$22,1,0)),1,0)</f>
        <v>0</v>
      </c>
      <c r="FY177" s="158">
        <f>IF(ISERROR(VLOOKUP(BV177,Accueil!$W$17:$W$22,1,0)),1,0)</f>
        <v>0</v>
      </c>
      <c r="FZ177" s="158">
        <f>IF(ISERROR(VLOOKUP(BW177,Accueil!$W$17:$W$22,1,0)),1,0)</f>
        <v>0</v>
      </c>
      <c r="GA177" s="158">
        <f>IF(ISERROR(VLOOKUP(BX177,Accueil!$W$17:$W$22,1,0)),1,0)</f>
        <v>0</v>
      </c>
      <c r="GB177" s="158">
        <f>IF(ISERROR(VLOOKUP(BY177,Accueil!$W$17:$W$22,1,0)),1,0)</f>
        <v>0</v>
      </c>
      <c r="GC177" s="158">
        <f>IF(ISERROR(VLOOKUP(BZ177,Accueil!$W$17:$W$22,1,0)),1,0)</f>
        <v>0</v>
      </c>
      <c r="GD177" s="158">
        <f>IF(ISERROR(VLOOKUP(CA177,Accueil!$W$17:$W$22,1,0)),1,0)</f>
        <v>0</v>
      </c>
      <c r="GE177" s="158">
        <f>IF(ISERROR(VLOOKUP(CB177,Accueil!$W$17:$W$22,1,0)),1,0)</f>
        <v>0</v>
      </c>
      <c r="GF177" s="158">
        <f>IF(ISERROR(VLOOKUP(CC177,Accueil!$W$17:$W$22,1,0)),1,0)</f>
        <v>0</v>
      </c>
      <c r="GG177" s="158">
        <f>IF(ISERROR(VLOOKUP(CD177,Accueil!$W$17:$W$22,1,0)),1,0)</f>
        <v>0</v>
      </c>
      <c r="GH177" s="158">
        <f>IF(ISERROR(VLOOKUP(CE177,Accueil!$W$17:$W$22,1,0)),1,0)</f>
        <v>0</v>
      </c>
      <c r="GI177" s="158">
        <f>IF(ISERROR(VLOOKUP(CF177,Accueil!$W$17:$W$22,1,0)),1,0)</f>
        <v>0</v>
      </c>
      <c r="GJ177" s="158">
        <f>IF(ISERROR(VLOOKUP(CG177,Accueil!$W$17:$W$22,1,0)),1,0)</f>
        <v>0</v>
      </c>
      <c r="GK177" s="158">
        <f>IF(ISERROR(VLOOKUP(CH177,Accueil!$W$17:$W$22,1,0)),1,0)</f>
        <v>0</v>
      </c>
      <c r="GL177" s="158">
        <f>IF(ISERROR(VLOOKUP(CI177,Accueil!$W$17:$W$22,1,0)),1,0)</f>
        <v>0</v>
      </c>
      <c r="GM177" s="158">
        <f>IF(ISERROR(VLOOKUP(CJ177,Accueil!$W$17:$W$22,1,0)),1,0)</f>
        <v>0</v>
      </c>
      <c r="GN177" s="158">
        <f>IF(ISERROR(VLOOKUP(CK177,Accueil!$W$17:$W$22,1,0)),1,0)</f>
        <v>0</v>
      </c>
      <c r="GO177" s="158">
        <f>IF(ISERROR(VLOOKUP(CL177,Accueil!$W$17:$W$22,1,0)),1,0)</f>
        <v>0</v>
      </c>
      <c r="GP177" s="158">
        <f>IF(ISERROR(VLOOKUP(CM177,Accueil!$W$17:$W$22,1,0)),1,0)</f>
        <v>0</v>
      </c>
      <c r="GQ177" s="158">
        <f>IF(ISERROR(VLOOKUP(CN177,Accueil!$W$17:$W$22,1,0)),1,0)</f>
        <v>0</v>
      </c>
      <c r="GR177" s="158">
        <f>IF(ISERROR(VLOOKUP(CO177,Accueil!$W$17:$W$22,1,0)),1,0)</f>
        <v>0</v>
      </c>
      <c r="GS177" s="158">
        <f>IF(ISERROR(VLOOKUP(CP177,Accueil!$W$17:$W$22,1,0)),1,0)</f>
        <v>0</v>
      </c>
      <c r="GT177" s="158">
        <f>IF(ISERROR(VLOOKUP(CQ177,Accueil!$W$17:$W$22,1,0)),1,0)</f>
        <v>0</v>
      </c>
      <c r="GU177" s="158">
        <f>IF(ISERROR(VLOOKUP(CR177,Accueil!$W$17:$W$22,1,0)),1,0)</f>
        <v>0</v>
      </c>
      <c r="GV177" s="158">
        <f>IF(ISERROR(VLOOKUP(CS177,Accueil!$W$17:$W$22,1,0)),1,0)</f>
        <v>0</v>
      </c>
      <c r="GW177" s="158">
        <f>IF(ISERROR(VLOOKUP(CT177,Accueil!$W$17:$W$22,1,0)),1,0)</f>
        <v>0</v>
      </c>
      <c r="GX177" s="158">
        <f>IF(ISERROR(VLOOKUP(CU177,Accueil!$W$17:$W$22,1,0)),1,0)</f>
        <v>0</v>
      </c>
      <c r="GY177" s="158">
        <f>IF(ISERROR(VLOOKUP(CV177,Accueil!$W$17:$W$22,1,0)),1,0)</f>
        <v>0</v>
      </c>
      <c r="GZ177" s="158">
        <f>IF(ISERROR(VLOOKUP(CW177,Accueil!$W$17:$W$22,1,0)),1,0)</f>
        <v>0</v>
      </c>
      <c r="HA177" s="158">
        <f>IF(ISERROR(VLOOKUP(CX177,Accueil!$W$17:$W$22,1,0)),1,0)</f>
        <v>0</v>
      </c>
      <c r="HB177" s="158">
        <f>IF(ISERROR(VLOOKUP(CY177,Accueil!$W$17:$W$22,1,0)),1,0)</f>
        <v>0</v>
      </c>
      <c r="HC177" s="158">
        <f>IF(ISERROR(VLOOKUP(CZ177,Accueil!$W$17:$W$22,1,0)),1,0)</f>
        <v>0</v>
      </c>
      <c r="HD177" s="158">
        <f>IF(ISERROR(VLOOKUP(DA177,Accueil!$W$17:$W$22,1,0)),1,0)</f>
        <v>0</v>
      </c>
    </row>
    <row r="178" spans="1:212" ht="12.75" customHeight="1">
      <c r="A178" s="360"/>
      <c r="B178" s="12">
        <v>170</v>
      </c>
      <c r="C178" s="26" t="str">
        <f>IF(Accueil!E182="","",Accueil!E182)</f>
        <v/>
      </c>
      <c r="D178" s="27" t="str">
        <f>IF(Accueil!F182="","",Accueil!F182)</f>
        <v/>
      </c>
      <c r="E178" s="83" t="str">
        <f t="shared" si="14"/>
        <v/>
      </c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4"/>
      <c r="AM178" s="244"/>
      <c r="AN178" s="244"/>
      <c r="AO178" s="244"/>
      <c r="AP178" s="244"/>
      <c r="AQ178" s="244"/>
      <c r="AR178" s="244"/>
      <c r="AS178" s="244"/>
      <c r="AT178" s="244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12">
        <v>170</v>
      </c>
      <c r="DC178" s="11" t="str">
        <f>IF(D178="","",COUNTIF(F178:DA178,Accueil!$AB$28)&amp;" / "&amp;COUNTIF($F$8:$DA$8,"&gt;0")-(COUNTIF(F178:DA178,Accueil!$AG$26)))</f>
        <v/>
      </c>
      <c r="DD178" s="110" t="str">
        <f>IF(D178="","",COUNTIF(F178:DA178,Accueil!$AB$26))</f>
        <v/>
      </c>
      <c r="DE178" s="110" t="str">
        <f>IF(D178="","",IF(COUNTIF($F$8:$DA$8,"&gt;=0")-(COUNTIF(G178:DB178,Accueil!$AG$26))&lt;0,0,COUNTIF($F$8:$DA$8,"&gt;=0")-(COUNTIF(G178:DB178,Accueil!$AG$26))))</f>
        <v/>
      </c>
      <c r="DF178" s="11" t="str">
        <f t="shared" si="15"/>
        <v/>
      </c>
      <c r="DG178" s="29" t="str">
        <f t="shared" si="16"/>
        <v/>
      </c>
      <c r="DH178" s="158">
        <f t="shared" si="17"/>
        <v>0</v>
      </c>
      <c r="DI178" s="158">
        <f>IF(ISERROR(VLOOKUP(F178,Accueil!$W$17:$W$22,1,0)),1,0)</f>
        <v>0</v>
      </c>
      <c r="DJ178" s="158">
        <f>IF(ISERROR(VLOOKUP(G178,Accueil!$W$17:$W$22,1,0)),1,0)</f>
        <v>0</v>
      </c>
      <c r="DK178" s="158">
        <f>IF(ISERROR(VLOOKUP(H178,Accueil!$W$17:$W$22,1,0)),1,0)</f>
        <v>0</v>
      </c>
      <c r="DL178" s="158">
        <f>IF(ISERROR(VLOOKUP(I178,Accueil!$W$17:$W$22,1,0)),1,0)</f>
        <v>0</v>
      </c>
      <c r="DM178" s="158">
        <f>IF(ISERROR(VLOOKUP(J178,Accueil!$W$17:$W$22,1,0)),1,0)</f>
        <v>0</v>
      </c>
      <c r="DN178" s="158">
        <f>IF(ISERROR(VLOOKUP(K178,Accueil!$W$17:$W$22,1,0)),1,0)</f>
        <v>0</v>
      </c>
      <c r="DO178" s="158">
        <f>IF(ISERROR(VLOOKUP(L178,Accueil!$W$17:$W$22,1,0)),1,0)</f>
        <v>0</v>
      </c>
      <c r="DP178" s="158">
        <f>IF(ISERROR(VLOOKUP(M178,Accueil!$W$17:$W$22,1,0)),1,0)</f>
        <v>0</v>
      </c>
      <c r="DQ178" s="158">
        <f>IF(ISERROR(VLOOKUP(N178,Accueil!$W$17:$W$22,1,0)),1,0)</f>
        <v>0</v>
      </c>
      <c r="DR178" s="158">
        <f>IF(ISERROR(VLOOKUP(O178,Accueil!$W$17:$W$22,1,0)),1,0)</f>
        <v>0</v>
      </c>
      <c r="DS178" s="158">
        <f>IF(ISERROR(VLOOKUP(P178,Accueil!$W$17:$W$22,1,0)),1,0)</f>
        <v>0</v>
      </c>
      <c r="DT178" s="158">
        <f>IF(ISERROR(VLOOKUP(Q178,Accueil!$W$17:$W$22,1,0)),1,0)</f>
        <v>0</v>
      </c>
      <c r="DU178" s="158">
        <f>IF(ISERROR(VLOOKUP(R178,Accueil!$W$17:$W$22,1,0)),1,0)</f>
        <v>0</v>
      </c>
      <c r="DV178" s="158">
        <f>IF(ISERROR(VLOOKUP(S178,Accueil!$W$17:$W$22,1,0)),1,0)</f>
        <v>0</v>
      </c>
      <c r="DW178" s="158">
        <f>IF(ISERROR(VLOOKUP(T178,Accueil!$W$17:$W$22,1,0)),1,0)</f>
        <v>0</v>
      </c>
      <c r="DX178" s="158">
        <f>IF(ISERROR(VLOOKUP(U178,Accueil!$W$17:$W$22,1,0)),1,0)</f>
        <v>0</v>
      </c>
      <c r="DY178" s="158">
        <f>IF(ISERROR(VLOOKUP(V178,Accueil!$W$17:$W$22,1,0)),1,0)</f>
        <v>0</v>
      </c>
      <c r="DZ178" s="158">
        <f>IF(ISERROR(VLOOKUP(W178,Accueil!$W$17:$W$22,1,0)),1,0)</f>
        <v>0</v>
      </c>
      <c r="EA178" s="158">
        <f>IF(ISERROR(VLOOKUP(X178,Accueil!$W$17:$W$22,1,0)),1,0)</f>
        <v>0</v>
      </c>
      <c r="EB178" s="158">
        <f>IF(ISERROR(VLOOKUP(Y178,Accueil!$W$17:$W$22,1,0)),1,0)</f>
        <v>0</v>
      </c>
      <c r="EC178" s="158">
        <f>IF(ISERROR(VLOOKUP(Z178,Accueil!$W$17:$W$22,1,0)),1,0)</f>
        <v>0</v>
      </c>
      <c r="ED178" s="158">
        <f>IF(ISERROR(VLOOKUP(AA178,Accueil!$W$17:$W$22,1,0)),1,0)</f>
        <v>0</v>
      </c>
      <c r="EE178" s="158">
        <f>IF(ISERROR(VLOOKUP(AB178,Accueil!$W$17:$W$22,1,0)),1,0)</f>
        <v>0</v>
      </c>
      <c r="EF178" s="158">
        <f>IF(ISERROR(VLOOKUP(AC178,Accueil!$W$17:$W$22,1,0)),1,0)</f>
        <v>0</v>
      </c>
      <c r="EG178" s="158">
        <f>IF(ISERROR(VLOOKUP(AD178,Accueil!$W$17:$W$22,1,0)),1,0)</f>
        <v>0</v>
      </c>
      <c r="EH178" s="158">
        <f>IF(ISERROR(VLOOKUP(AE178,Accueil!$W$17:$W$22,1,0)),1,0)</f>
        <v>0</v>
      </c>
      <c r="EI178" s="158">
        <f>IF(ISERROR(VLOOKUP(AF178,Accueil!$W$17:$W$22,1,0)),1,0)</f>
        <v>0</v>
      </c>
      <c r="EJ178" s="158">
        <f>IF(ISERROR(VLOOKUP(AG178,Accueil!$W$17:$W$22,1,0)),1,0)</f>
        <v>0</v>
      </c>
      <c r="EK178" s="158">
        <f>IF(ISERROR(VLOOKUP(AH178,Accueil!$W$17:$W$22,1,0)),1,0)</f>
        <v>0</v>
      </c>
      <c r="EL178" s="158">
        <f>IF(ISERROR(VLOOKUP(AI178,Accueil!$W$17:$W$22,1,0)),1,0)</f>
        <v>0</v>
      </c>
      <c r="EM178" s="158">
        <f>IF(ISERROR(VLOOKUP(AJ178,Accueil!$W$17:$W$22,1,0)),1,0)</f>
        <v>0</v>
      </c>
      <c r="EN178" s="158">
        <f>IF(ISERROR(VLOOKUP(AK178,Accueil!$W$17:$W$22,1,0)),1,0)</f>
        <v>0</v>
      </c>
      <c r="EO178" s="158">
        <f>IF(ISERROR(VLOOKUP(AL178,Accueil!$W$17:$W$22,1,0)),1,0)</f>
        <v>0</v>
      </c>
      <c r="EP178" s="158">
        <f>IF(ISERROR(VLOOKUP(AM178,Accueil!$W$17:$W$22,1,0)),1,0)</f>
        <v>0</v>
      </c>
      <c r="EQ178" s="158">
        <f>IF(ISERROR(VLOOKUP(AN178,Accueil!$W$17:$W$22,1,0)),1,0)</f>
        <v>0</v>
      </c>
      <c r="ER178" s="158">
        <f>IF(ISERROR(VLOOKUP(AO178,Accueil!$W$17:$W$22,1,0)),1,0)</f>
        <v>0</v>
      </c>
      <c r="ES178" s="158">
        <f>IF(ISERROR(VLOOKUP(AP178,Accueil!$W$17:$W$22,1,0)),1,0)</f>
        <v>0</v>
      </c>
      <c r="ET178" s="158">
        <f>IF(ISERROR(VLOOKUP(AQ178,Accueil!$W$17:$W$22,1,0)),1,0)</f>
        <v>0</v>
      </c>
      <c r="EU178" s="158">
        <f>IF(ISERROR(VLOOKUP(AR178,Accueil!$W$17:$W$22,1,0)),1,0)</f>
        <v>0</v>
      </c>
      <c r="EV178" s="158">
        <f>IF(ISERROR(VLOOKUP(AS178,Accueil!$W$17:$W$22,1,0)),1,0)</f>
        <v>0</v>
      </c>
      <c r="EW178" s="158">
        <f>IF(ISERROR(VLOOKUP(AT178,Accueil!$W$17:$W$22,1,0)),1,0)</f>
        <v>0</v>
      </c>
      <c r="EX178" s="158">
        <f>IF(ISERROR(VLOOKUP(AU178,Accueil!$W$17:$W$22,1,0)),1,0)</f>
        <v>0</v>
      </c>
      <c r="EY178" s="158">
        <f>IF(ISERROR(VLOOKUP(AV178,Accueil!$W$17:$W$22,1,0)),1,0)</f>
        <v>0</v>
      </c>
      <c r="EZ178" s="158">
        <f>IF(ISERROR(VLOOKUP(AW178,Accueil!$W$17:$W$22,1,0)),1,0)</f>
        <v>0</v>
      </c>
      <c r="FA178" s="158">
        <f>IF(ISERROR(VLOOKUP(AX178,Accueil!$W$17:$W$22,1,0)),1,0)</f>
        <v>0</v>
      </c>
      <c r="FB178" s="158">
        <f>IF(ISERROR(VLOOKUP(AY178,Accueil!$W$17:$W$22,1,0)),1,0)</f>
        <v>0</v>
      </c>
      <c r="FC178" s="158">
        <f>IF(ISERROR(VLOOKUP(AZ178,Accueil!$W$17:$W$22,1,0)),1,0)</f>
        <v>0</v>
      </c>
      <c r="FD178" s="158">
        <f>IF(ISERROR(VLOOKUP(BA178,Accueil!$W$17:$W$22,1,0)),1,0)</f>
        <v>0</v>
      </c>
      <c r="FE178" s="158">
        <f>IF(ISERROR(VLOOKUP(BB178,Accueil!$W$17:$W$22,1,0)),1,0)</f>
        <v>0</v>
      </c>
      <c r="FF178" s="158">
        <f>IF(ISERROR(VLOOKUP(BC178,Accueil!$W$17:$W$22,1,0)),1,0)</f>
        <v>0</v>
      </c>
      <c r="FG178" s="158">
        <f>IF(ISERROR(VLOOKUP(BD178,Accueil!$W$17:$W$22,1,0)),1,0)</f>
        <v>0</v>
      </c>
      <c r="FH178" s="158">
        <f>IF(ISERROR(VLOOKUP(BE178,Accueil!$W$17:$W$22,1,0)),1,0)</f>
        <v>0</v>
      </c>
      <c r="FI178" s="158">
        <f>IF(ISERROR(VLOOKUP(BF178,Accueil!$W$17:$W$22,1,0)),1,0)</f>
        <v>0</v>
      </c>
      <c r="FJ178" s="158">
        <f>IF(ISERROR(VLOOKUP(BG178,Accueil!$W$17:$W$22,1,0)),1,0)</f>
        <v>0</v>
      </c>
      <c r="FK178" s="158">
        <f>IF(ISERROR(VLOOKUP(BH178,Accueil!$W$17:$W$22,1,0)),1,0)</f>
        <v>0</v>
      </c>
      <c r="FL178" s="158">
        <f>IF(ISERROR(VLOOKUP(BI178,Accueil!$W$17:$W$22,1,0)),1,0)</f>
        <v>0</v>
      </c>
      <c r="FM178" s="158">
        <f>IF(ISERROR(VLOOKUP(BJ178,Accueil!$W$17:$W$22,1,0)),1,0)</f>
        <v>0</v>
      </c>
      <c r="FN178" s="158">
        <f>IF(ISERROR(VLOOKUP(BK178,Accueil!$W$17:$W$22,1,0)),1,0)</f>
        <v>0</v>
      </c>
      <c r="FO178" s="158">
        <f>IF(ISERROR(VLOOKUP(BL178,Accueil!$W$17:$W$22,1,0)),1,0)</f>
        <v>0</v>
      </c>
      <c r="FP178" s="158">
        <f>IF(ISERROR(VLOOKUP(BM178,Accueil!$W$17:$W$22,1,0)),1,0)</f>
        <v>0</v>
      </c>
      <c r="FQ178" s="158">
        <f>IF(ISERROR(VLOOKUP(BN178,Accueil!$W$17:$W$22,1,0)),1,0)</f>
        <v>0</v>
      </c>
      <c r="FR178" s="158">
        <f>IF(ISERROR(VLOOKUP(BO178,Accueil!$W$17:$W$22,1,0)),1,0)</f>
        <v>0</v>
      </c>
      <c r="FS178" s="158">
        <f>IF(ISERROR(VLOOKUP(BP178,Accueil!$W$17:$W$22,1,0)),1,0)</f>
        <v>0</v>
      </c>
      <c r="FT178" s="158">
        <f>IF(ISERROR(VLOOKUP(BQ178,Accueil!$W$17:$W$22,1,0)),1,0)</f>
        <v>0</v>
      </c>
      <c r="FU178" s="158">
        <f>IF(ISERROR(VLOOKUP(BR178,Accueil!$W$17:$W$22,1,0)),1,0)</f>
        <v>0</v>
      </c>
      <c r="FV178" s="158">
        <f>IF(ISERROR(VLOOKUP(BS178,Accueil!$W$17:$W$22,1,0)),1,0)</f>
        <v>0</v>
      </c>
      <c r="FW178" s="158">
        <f>IF(ISERROR(VLOOKUP(BT178,Accueil!$W$17:$W$22,1,0)),1,0)</f>
        <v>0</v>
      </c>
      <c r="FX178" s="158">
        <f>IF(ISERROR(VLOOKUP(BU178,Accueil!$W$17:$W$22,1,0)),1,0)</f>
        <v>0</v>
      </c>
      <c r="FY178" s="158">
        <f>IF(ISERROR(VLOOKUP(BV178,Accueil!$W$17:$W$22,1,0)),1,0)</f>
        <v>0</v>
      </c>
      <c r="FZ178" s="158">
        <f>IF(ISERROR(VLOOKUP(BW178,Accueil!$W$17:$W$22,1,0)),1,0)</f>
        <v>0</v>
      </c>
      <c r="GA178" s="158">
        <f>IF(ISERROR(VLOOKUP(BX178,Accueil!$W$17:$W$22,1,0)),1,0)</f>
        <v>0</v>
      </c>
      <c r="GB178" s="158">
        <f>IF(ISERROR(VLOOKUP(BY178,Accueil!$W$17:$W$22,1,0)),1,0)</f>
        <v>0</v>
      </c>
      <c r="GC178" s="158">
        <f>IF(ISERROR(VLOOKUP(BZ178,Accueil!$W$17:$W$22,1,0)),1,0)</f>
        <v>0</v>
      </c>
      <c r="GD178" s="158">
        <f>IF(ISERROR(VLOOKUP(CA178,Accueil!$W$17:$W$22,1,0)),1,0)</f>
        <v>0</v>
      </c>
      <c r="GE178" s="158">
        <f>IF(ISERROR(VLOOKUP(CB178,Accueil!$W$17:$W$22,1,0)),1,0)</f>
        <v>0</v>
      </c>
      <c r="GF178" s="158">
        <f>IF(ISERROR(VLOOKUP(CC178,Accueil!$W$17:$W$22,1,0)),1,0)</f>
        <v>0</v>
      </c>
      <c r="GG178" s="158">
        <f>IF(ISERROR(VLOOKUP(CD178,Accueil!$W$17:$W$22,1,0)),1,0)</f>
        <v>0</v>
      </c>
      <c r="GH178" s="158">
        <f>IF(ISERROR(VLOOKUP(CE178,Accueil!$W$17:$W$22,1,0)),1,0)</f>
        <v>0</v>
      </c>
      <c r="GI178" s="158">
        <f>IF(ISERROR(VLOOKUP(CF178,Accueil!$W$17:$W$22,1,0)),1,0)</f>
        <v>0</v>
      </c>
      <c r="GJ178" s="158">
        <f>IF(ISERROR(VLOOKUP(CG178,Accueil!$W$17:$W$22,1,0)),1,0)</f>
        <v>0</v>
      </c>
      <c r="GK178" s="158">
        <f>IF(ISERROR(VLOOKUP(CH178,Accueil!$W$17:$W$22,1,0)),1,0)</f>
        <v>0</v>
      </c>
      <c r="GL178" s="158">
        <f>IF(ISERROR(VLOOKUP(CI178,Accueil!$W$17:$W$22,1,0)),1,0)</f>
        <v>0</v>
      </c>
      <c r="GM178" s="158">
        <f>IF(ISERROR(VLOOKUP(CJ178,Accueil!$W$17:$W$22,1,0)),1,0)</f>
        <v>0</v>
      </c>
      <c r="GN178" s="158">
        <f>IF(ISERROR(VLOOKUP(CK178,Accueil!$W$17:$W$22,1,0)),1,0)</f>
        <v>0</v>
      </c>
      <c r="GO178" s="158">
        <f>IF(ISERROR(VLOOKUP(CL178,Accueil!$W$17:$W$22,1,0)),1,0)</f>
        <v>0</v>
      </c>
      <c r="GP178" s="158">
        <f>IF(ISERROR(VLOOKUP(CM178,Accueil!$W$17:$W$22,1,0)),1,0)</f>
        <v>0</v>
      </c>
      <c r="GQ178" s="158">
        <f>IF(ISERROR(VLOOKUP(CN178,Accueil!$W$17:$W$22,1,0)),1,0)</f>
        <v>0</v>
      </c>
      <c r="GR178" s="158">
        <f>IF(ISERROR(VLOOKUP(CO178,Accueil!$W$17:$W$22,1,0)),1,0)</f>
        <v>0</v>
      </c>
      <c r="GS178" s="158">
        <f>IF(ISERROR(VLOOKUP(CP178,Accueil!$W$17:$W$22,1,0)),1,0)</f>
        <v>0</v>
      </c>
      <c r="GT178" s="158">
        <f>IF(ISERROR(VLOOKUP(CQ178,Accueil!$W$17:$W$22,1,0)),1,0)</f>
        <v>0</v>
      </c>
      <c r="GU178" s="158">
        <f>IF(ISERROR(VLOOKUP(CR178,Accueil!$W$17:$W$22,1,0)),1,0)</f>
        <v>0</v>
      </c>
      <c r="GV178" s="158">
        <f>IF(ISERROR(VLOOKUP(CS178,Accueil!$W$17:$W$22,1,0)),1,0)</f>
        <v>0</v>
      </c>
      <c r="GW178" s="158">
        <f>IF(ISERROR(VLOOKUP(CT178,Accueil!$W$17:$W$22,1,0)),1,0)</f>
        <v>0</v>
      </c>
      <c r="GX178" s="158">
        <f>IF(ISERROR(VLOOKUP(CU178,Accueil!$W$17:$W$22,1,0)),1,0)</f>
        <v>0</v>
      </c>
      <c r="GY178" s="158">
        <f>IF(ISERROR(VLOOKUP(CV178,Accueil!$W$17:$W$22,1,0)),1,0)</f>
        <v>0</v>
      </c>
      <c r="GZ178" s="158">
        <f>IF(ISERROR(VLOOKUP(CW178,Accueil!$W$17:$W$22,1,0)),1,0)</f>
        <v>0</v>
      </c>
      <c r="HA178" s="158">
        <f>IF(ISERROR(VLOOKUP(CX178,Accueil!$W$17:$W$22,1,0)),1,0)</f>
        <v>0</v>
      </c>
      <c r="HB178" s="158">
        <f>IF(ISERROR(VLOOKUP(CY178,Accueil!$W$17:$W$22,1,0)),1,0)</f>
        <v>0</v>
      </c>
      <c r="HC178" s="158">
        <f>IF(ISERROR(VLOOKUP(CZ178,Accueil!$W$17:$W$22,1,0)),1,0)</f>
        <v>0</v>
      </c>
      <c r="HD178" s="158">
        <f>IF(ISERROR(VLOOKUP(DA178,Accueil!$W$17:$W$22,1,0)),1,0)</f>
        <v>0</v>
      </c>
    </row>
    <row r="179" spans="1:212" ht="12.75" customHeight="1">
      <c r="A179" s="360"/>
      <c r="B179" s="12">
        <v>171</v>
      </c>
      <c r="C179" s="26" t="str">
        <f>IF(Accueil!E183="","",Accueil!E183)</f>
        <v/>
      </c>
      <c r="D179" s="27" t="str">
        <f>IF(Accueil!F183="","",Accueil!F183)</f>
        <v/>
      </c>
      <c r="E179" s="83" t="str">
        <f t="shared" si="14"/>
        <v/>
      </c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244"/>
      <c r="AS179" s="244"/>
      <c r="AT179" s="244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12">
        <v>171</v>
      </c>
      <c r="DC179" s="11" t="str">
        <f>IF(D179="","",COUNTIF(F179:DA179,Accueil!$AB$28)&amp;" / "&amp;COUNTIF($F$8:$DA$8,"&gt;0")-(COUNTIF(F179:DA179,Accueil!$AG$26)))</f>
        <v/>
      </c>
      <c r="DD179" s="110" t="str">
        <f>IF(D179="","",COUNTIF(F179:DA179,Accueil!$AB$26))</f>
        <v/>
      </c>
      <c r="DE179" s="110" t="str">
        <f>IF(D179="","",IF(COUNTIF($F$8:$DA$8,"&gt;=0")-(COUNTIF(G179:DB179,Accueil!$AG$26))&lt;0,0,COUNTIF($F$8:$DA$8,"&gt;=0")-(COUNTIF(G179:DB179,Accueil!$AG$26))))</f>
        <v/>
      </c>
      <c r="DF179" s="11" t="str">
        <f t="shared" si="15"/>
        <v/>
      </c>
      <c r="DG179" s="29" t="str">
        <f t="shared" si="16"/>
        <v/>
      </c>
      <c r="DH179" s="158">
        <f t="shared" si="17"/>
        <v>0</v>
      </c>
      <c r="DI179" s="158">
        <f>IF(ISERROR(VLOOKUP(F179,Accueil!$W$17:$W$22,1,0)),1,0)</f>
        <v>0</v>
      </c>
      <c r="DJ179" s="158">
        <f>IF(ISERROR(VLOOKUP(G179,Accueil!$W$17:$W$22,1,0)),1,0)</f>
        <v>0</v>
      </c>
      <c r="DK179" s="158">
        <f>IF(ISERROR(VLOOKUP(H179,Accueil!$W$17:$W$22,1,0)),1,0)</f>
        <v>0</v>
      </c>
      <c r="DL179" s="158">
        <f>IF(ISERROR(VLOOKUP(I179,Accueil!$W$17:$W$22,1,0)),1,0)</f>
        <v>0</v>
      </c>
      <c r="DM179" s="158">
        <f>IF(ISERROR(VLOOKUP(J179,Accueil!$W$17:$W$22,1,0)),1,0)</f>
        <v>0</v>
      </c>
      <c r="DN179" s="158">
        <f>IF(ISERROR(VLOOKUP(K179,Accueil!$W$17:$W$22,1,0)),1,0)</f>
        <v>0</v>
      </c>
      <c r="DO179" s="158">
        <f>IF(ISERROR(VLOOKUP(L179,Accueil!$W$17:$W$22,1,0)),1,0)</f>
        <v>0</v>
      </c>
      <c r="DP179" s="158">
        <f>IF(ISERROR(VLOOKUP(M179,Accueil!$W$17:$W$22,1,0)),1,0)</f>
        <v>0</v>
      </c>
      <c r="DQ179" s="158">
        <f>IF(ISERROR(VLOOKUP(N179,Accueil!$W$17:$W$22,1,0)),1,0)</f>
        <v>0</v>
      </c>
      <c r="DR179" s="158">
        <f>IF(ISERROR(VLOOKUP(O179,Accueil!$W$17:$W$22,1,0)),1,0)</f>
        <v>0</v>
      </c>
      <c r="DS179" s="158">
        <f>IF(ISERROR(VLOOKUP(P179,Accueil!$W$17:$W$22,1,0)),1,0)</f>
        <v>0</v>
      </c>
      <c r="DT179" s="158">
        <f>IF(ISERROR(VLOOKUP(Q179,Accueil!$W$17:$W$22,1,0)),1,0)</f>
        <v>0</v>
      </c>
      <c r="DU179" s="158">
        <f>IF(ISERROR(VLOOKUP(R179,Accueil!$W$17:$W$22,1,0)),1,0)</f>
        <v>0</v>
      </c>
      <c r="DV179" s="158">
        <f>IF(ISERROR(VLOOKUP(S179,Accueil!$W$17:$W$22,1,0)),1,0)</f>
        <v>0</v>
      </c>
      <c r="DW179" s="158">
        <f>IF(ISERROR(VLOOKUP(T179,Accueil!$W$17:$W$22,1,0)),1,0)</f>
        <v>0</v>
      </c>
      <c r="DX179" s="158">
        <f>IF(ISERROR(VLOOKUP(U179,Accueil!$W$17:$W$22,1,0)),1,0)</f>
        <v>0</v>
      </c>
      <c r="DY179" s="158">
        <f>IF(ISERROR(VLOOKUP(V179,Accueil!$W$17:$W$22,1,0)),1,0)</f>
        <v>0</v>
      </c>
      <c r="DZ179" s="158">
        <f>IF(ISERROR(VLOOKUP(W179,Accueil!$W$17:$W$22,1,0)),1,0)</f>
        <v>0</v>
      </c>
      <c r="EA179" s="158">
        <f>IF(ISERROR(VLOOKUP(X179,Accueil!$W$17:$W$22,1,0)),1,0)</f>
        <v>0</v>
      </c>
      <c r="EB179" s="158">
        <f>IF(ISERROR(VLOOKUP(Y179,Accueil!$W$17:$W$22,1,0)),1,0)</f>
        <v>0</v>
      </c>
      <c r="EC179" s="158">
        <f>IF(ISERROR(VLOOKUP(Z179,Accueil!$W$17:$W$22,1,0)),1,0)</f>
        <v>0</v>
      </c>
      <c r="ED179" s="158">
        <f>IF(ISERROR(VLOOKUP(AA179,Accueil!$W$17:$W$22,1,0)),1,0)</f>
        <v>0</v>
      </c>
      <c r="EE179" s="158">
        <f>IF(ISERROR(VLOOKUP(AB179,Accueil!$W$17:$W$22,1,0)),1,0)</f>
        <v>0</v>
      </c>
      <c r="EF179" s="158">
        <f>IF(ISERROR(VLOOKUP(AC179,Accueil!$W$17:$W$22,1,0)),1,0)</f>
        <v>0</v>
      </c>
      <c r="EG179" s="158">
        <f>IF(ISERROR(VLOOKUP(AD179,Accueil!$W$17:$W$22,1,0)),1,0)</f>
        <v>0</v>
      </c>
      <c r="EH179" s="158">
        <f>IF(ISERROR(VLOOKUP(AE179,Accueil!$W$17:$W$22,1,0)),1,0)</f>
        <v>0</v>
      </c>
      <c r="EI179" s="158">
        <f>IF(ISERROR(VLOOKUP(AF179,Accueil!$W$17:$W$22,1,0)),1,0)</f>
        <v>0</v>
      </c>
      <c r="EJ179" s="158">
        <f>IF(ISERROR(VLOOKUP(AG179,Accueil!$W$17:$W$22,1,0)),1,0)</f>
        <v>0</v>
      </c>
      <c r="EK179" s="158">
        <f>IF(ISERROR(VLOOKUP(AH179,Accueil!$W$17:$W$22,1,0)),1,0)</f>
        <v>0</v>
      </c>
      <c r="EL179" s="158">
        <f>IF(ISERROR(VLOOKUP(AI179,Accueil!$W$17:$W$22,1,0)),1,0)</f>
        <v>0</v>
      </c>
      <c r="EM179" s="158">
        <f>IF(ISERROR(VLOOKUP(AJ179,Accueil!$W$17:$W$22,1,0)),1,0)</f>
        <v>0</v>
      </c>
      <c r="EN179" s="158">
        <f>IF(ISERROR(VLOOKUP(AK179,Accueil!$W$17:$W$22,1,0)),1,0)</f>
        <v>0</v>
      </c>
      <c r="EO179" s="158">
        <f>IF(ISERROR(VLOOKUP(AL179,Accueil!$W$17:$W$22,1,0)),1,0)</f>
        <v>0</v>
      </c>
      <c r="EP179" s="158">
        <f>IF(ISERROR(VLOOKUP(AM179,Accueil!$W$17:$W$22,1,0)),1,0)</f>
        <v>0</v>
      </c>
      <c r="EQ179" s="158">
        <f>IF(ISERROR(VLOOKUP(AN179,Accueil!$W$17:$W$22,1,0)),1,0)</f>
        <v>0</v>
      </c>
      <c r="ER179" s="158">
        <f>IF(ISERROR(VLOOKUP(AO179,Accueil!$W$17:$W$22,1,0)),1,0)</f>
        <v>0</v>
      </c>
      <c r="ES179" s="158">
        <f>IF(ISERROR(VLOOKUP(AP179,Accueil!$W$17:$W$22,1,0)),1,0)</f>
        <v>0</v>
      </c>
      <c r="ET179" s="158">
        <f>IF(ISERROR(VLOOKUP(AQ179,Accueil!$W$17:$W$22,1,0)),1,0)</f>
        <v>0</v>
      </c>
      <c r="EU179" s="158">
        <f>IF(ISERROR(VLOOKUP(AR179,Accueil!$W$17:$W$22,1,0)),1,0)</f>
        <v>0</v>
      </c>
      <c r="EV179" s="158">
        <f>IF(ISERROR(VLOOKUP(AS179,Accueil!$W$17:$W$22,1,0)),1,0)</f>
        <v>0</v>
      </c>
      <c r="EW179" s="158">
        <f>IF(ISERROR(VLOOKUP(AT179,Accueil!$W$17:$W$22,1,0)),1,0)</f>
        <v>0</v>
      </c>
      <c r="EX179" s="158">
        <f>IF(ISERROR(VLOOKUP(AU179,Accueil!$W$17:$W$22,1,0)),1,0)</f>
        <v>0</v>
      </c>
      <c r="EY179" s="158">
        <f>IF(ISERROR(VLOOKUP(AV179,Accueil!$W$17:$W$22,1,0)),1,0)</f>
        <v>0</v>
      </c>
      <c r="EZ179" s="158">
        <f>IF(ISERROR(VLOOKUP(AW179,Accueil!$W$17:$W$22,1,0)),1,0)</f>
        <v>0</v>
      </c>
      <c r="FA179" s="158">
        <f>IF(ISERROR(VLOOKUP(AX179,Accueil!$W$17:$W$22,1,0)),1,0)</f>
        <v>0</v>
      </c>
      <c r="FB179" s="158">
        <f>IF(ISERROR(VLOOKUP(AY179,Accueil!$W$17:$W$22,1,0)),1,0)</f>
        <v>0</v>
      </c>
      <c r="FC179" s="158">
        <f>IF(ISERROR(VLOOKUP(AZ179,Accueil!$W$17:$W$22,1,0)),1,0)</f>
        <v>0</v>
      </c>
      <c r="FD179" s="158">
        <f>IF(ISERROR(VLOOKUP(BA179,Accueil!$W$17:$W$22,1,0)),1,0)</f>
        <v>0</v>
      </c>
      <c r="FE179" s="158">
        <f>IF(ISERROR(VLOOKUP(BB179,Accueil!$W$17:$W$22,1,0)),1,0)</f>
        <v>0</v>
      </c>
      <c r="FF179" s="158">
        <f>IF(ISERROR(VLOOKUP(BC179,Accueil!$W$17:$W$22,1,0)),1,0)</f>
        <v>0</v>
      </c>
      <c r="FG179" s="158">
        <f>IF(ISERROR(VLOOKUP(BD179,Accueil!$W$17:$W$22,1,0)),1,0)</f>
        <v>0</v>
      </c>
      <c r="FH179" s="158">
        <f>IF(ISERROR(VLOOKUP(BE179,Accueil!$W$17:$W$22,1,0)),1,0)</f>
        <v>0</v>
      </c>
      <c r="FI179" s="158">
        <f>IF(ISERROR(VLOOKUP(BF179,Accueil!$W$17:$W$22,1,0)),1,0)</f>
        <v>0</v>
      </c>
      <c r="FJ179" s="158">
        <f>IF(ISERROR(VLOOKUP(BG179,Accueil!$W$17:$W$22,1,0)),1,0)</f>
        <v>0</v>
      </c>
      <c r="FK179" s="158">
        <f>IF(ISERROR(VLOOKUP(BH179,Accueil!$W$17:$W$22,1,0)),1,0)</f>
        <v>0</v>
      </c>
      <c r="FL179" s="158">
        <f>IF(ISERROR(VLOOKUP(BI179,Accueil!$W$17:$W$22,1,0)),1,0)</f>
        <v>0</v>
      </c>
      <c r="FM179" s="158">
        <f>IF(ISERROR(VLOOKUP(BJ179,Accueil!$W$17:$W$22,1,0)),1,0)</f>
        <v>0</v>
      </c>
      <c r="FN179" s="158">
        <f>IF(ISERROR(VLOOKUP(BK179,Accueil!$W$17:$W$22,1,0)),1,0)</f>
        <v>0</v>
      </c>
      <c r="FO179" s="158">
        <f>IF(ISERROR(VLOOKUP(BL179,Accueil!$W$17:$W$22,1,0)),1,0)</f>
        <v>0</v>
      </c>
      <c r="FP179" s="158">
        <f>IF(ISERROR(VLOOKUP(BM179,Accueil!$W$17:$W$22,1,0)),1,0)</f>
        <v>0</v>
      </c>
      <c r="FQ179" s="158">
        <f>IF(ISERROR(VLOOKUP(BN179,Accueil!$W$17:$W$22,1,0)),1,0)</f>
        <v>0</v>
      </c>
      <c r="FR179" s="158">
        <f>IF(ISERROR(VLOOKUP(BO179,Accueil!$W$17:$W$22,1,0)),1,0)</f>
        <v>0</v>
      </c>
      <c r="FS179" s="158">
        <f>IF(ISERROR(VLOOKUP(BP179,Accueil!$W$17:$W$22,1,0)),1,0)</f>
        <v>0</v>
      </c>
      <c r="FT179" s="158">
        <f>IF(ISERROR(VLOOKUP(BQ179,Accueil!$W$17:$W$22,1,0)),1,0)</f>
        <v>0</v>
      </c>
      <c r="FU179" s="158">
        <f>IF(ISERROR(VLOOKUP(BR179,Accueil!$W$17:$W$22,1,0)),1,0)</f>
        <v>0</v>
      </c>
      <c r="FV179" s="158">
        <f>IF(ISERROR(VLOOKUP(BS179,Accueil!$W$17:$W$22,1,0)),1,0)</f>
        <v>0</v>
      </c>
      <c r="FW179" s="158">
        <f>IF(ISERROR(VLOOKUP(BT179,Accueil!$W$17:$W$22,1,0)),1,0)</f>
        <v>0</v>
      </c>
      <c r="FX179" s="158">
        <f>IF(ISERROR(VLOOKUP(BU179,Accueil!$W$17:$W$22,1,0)),1,0)</f>
        <v>0</v>
      </c>
      <c r="FY179" s="158">
        <f>IF(ISERROR(VLOOKUP(BV179,Accueil!$W$17:$W$22,1,0)),1,0)</f>
        <v>0</v>
      </c>
      <c r="FZ179" s="158">
        <f>IF(ISERROR(VLOOKUP(BW179,Accueil!$W$17:$W$22,1,0)),1,0)</f>
        <v>0</v>
      </c>
      <c r="GA179" s="158">
        <f>IF(ISERROR(VLOOKUP(BX179,Accueil!$W$17:$W$22,1,0)),1,0)</f>
        <v>0</v>
      </c>
      <c r="GB179" s="158">
        <f>IF(ISERROR(VLOOKUP(BY179,Accueil!$W$17:$W$22,1,0)),1,0)</f>
        <v>0</v>
      </c>
      <c r="GC179" s="158">
        <f>IF(ISERROR(VLOOKUP(BZ179,Accueil!$W$17:$W$22,1,0)),1,0)</f>
        <v>0</v>
      </c>
      <c r="GD179" s="158">
        <f>IF(ISERROR(VLOOKUP(CA179,Accueil!$W$17:$W$22,1,0)),1,0)</f>
        <v>0</v>
      </c>
      <c r="GE179" s="158">
        <f>IF(ISERROR(VLOOKUP(CB179,Accueil!$W$17:$W$22,1,0)),1,0)</f>
        <v>0</v>
      </c>
      <c r="GF179" s="158">
        <f>IF(ISERROR(VLOOKUP(CC179,Accueil!$W$17:$W$22,1,0)),1,0)</f>
        <v>0</v>
      </c>
      <c r="GG179" s="158">
        <f>IF(ISERROR(VLOOKUP(CD179,Accueil!$W$17:$W$22,1,0)),1,0)</f>
        <v>0</v>
      </c>
      <c r="GH179" s="158">
        <f>IF(ISERROR(VLOOKUP(CE179,Accueil!$W$17:$W$22,1,0)),1,0)</f>
        <v>0</v>
      </c>
      <c r="GI179" s="158">
        <f>IF(ISERROR(VLOOKUP(CF179,Accueil!$W$17:$W$22,1,0)),1,0)</f>
        <v>0</v>
      </c>
      <c r="GJ179" s="158">
        <f>IF(ISERROR(VLOOKUP(CG179,Accueil!$W$17:$W$22,1,0)),1,0)</f>
        <v>0</v>
      </c>
      <c r="GK179" s="158">
        <f>IF(ISERROR(VLOOKUP(CH179,Accueil!$W$17:$W$22,1,0)),1,0)</f>
        <v>0</v>
      </c>
      <c r="GL179" s="158">
        <f>IF(ISERROR(VLOOKUP(CI179,Accueil!$W$17:$W$22,1,0)),1,0)</f>
        <v>0</v>
      </c>
      <c r="GM179" s="158">
        <f>IF(ISERROR(VLOOKUP(CJ179,Accueil!$W$17:$W$22,1,0)),1,0)</f>
        <v>0</v>
      </c>
      <c r="GN179" s="158">
        <f>IF(ISERROR(VLOOKUP(CK179,Accueil!$W$17:$W$22,1,0)),1,0)</f>
        <v>0</v>
      </c>
      <c r="GO179" s="158">
        <f>IF(ISERROR(VLOOKUP(CL179,Accueil!$W$17:$W$22,1,0)),1,0)</f>
        <v>0</v>
      </c>
      <c r="GP179" s="158">
        <f>IF(ISERROR(VLOOKUP(CM179,Accueil!$W$17:$W$22,1,0)),1,0)</f>
        <v>0</v>
      </c>
      <c r="GQ179" s="158">
        <f>IF(ISERROR(VLOOKUP(CN179,Accueil!$W$17:$W$22,1,0)),1,0)</f>
        <v>0</v>
      </c>
      <c r="GR179" s="158">
        <f>IF(ISERROR(VLOOKUP(CO179,Accueil!$W$17:$W$22,1,0)),1,0)</f>
        <v>0</v>
      </c>
      <c r="GS179" s="158">
        <f>IF(ISERROR(VLOOKUP(CP179,Accueil!$W$17:$W$22,1,0)),1,0)</f>
        <v>0</v>
      </c>
      <c r="GT179" s="158">
        <f>IF(ISERROR(VLOOKUP(CQ179,Accueil!$W$17:$W$22,1,0)),1,0)</f>
        <v>0</v>
      </c>
      <c r="GU179" s="158">
        <f>IF(ISERROR(VLOOKUP(CR179,Accueil!$W$17:$W$22,1,0)),1,0)</f>
        <v>0</v>
      </c>
      <c r="GV179" s="158">
        <f>IF(ISERROR(VLOOKUP(CS179,Accueil!$W$17:$W$22,1,0)),1,0)</f>
        <v>0</v>
      </c>
      <c r="GW179" s="158">
        <f>IF(ISERROR(VLOOKUP(CT179,Accueil!$W$17:$W$22,1,0)),1,0)</f>
        <v>0</v>
      </c>
      <c r="GX179" s="158">
        <f>IF(ISERROR(VLOOKUP(CU179,Accueil!$W$17:$W$22,1,0)),1,0)</f>
        <v>0</v>
      </c>
      <c r="GY179" s="158">
        <f>IF(ISERROR(VLOOKUP(CV179,Accueil!$W$17:$W$22,1,0)),1,0)</f>
        <v>0</v>
      </c>
      <c r="GZ179" s="158">
        <f>IF(ISERROR(VLOOKUP(CW179,Accueil!$W$17:$W$22,1,0)),1,0)</f>
        <v>0</v>
      </c>
      <c r="HA179" s="158">
        <f>IF(ISERROR(VLOOKUP(CX179,Accueil!$W$17:$W$22,1,0)),1,0)</f>
        <v>0</v>
      </c>
      <c r="HB179" s="158">
        <f>IF(ISERROR(VLOOKUP(CY179,Accueil!$W$17:$W$22,1,0)),1,0)</f>
        <v>0</v>
      </c>
      <c r="HC179" s="158">
        <f>IF(ISERROR(VLOOKUP(CZ179,Accueil!$W$17:$W$22,1,0)),1,0)</f>
        <v>0</v>
      </c>
      <c r="HD179" s="158">
        <f>IF(ISERROR(VLOOKUP(DA179,Accueil!$W$17:$W$22,1,0)),1,0)</f>
        <v>0</v>
      </c>
    </row>
    <row r="180" spans="1:212" ht="12.75" customHeight="1">
      <c r="A180" s="360"/>
      <c r="B180" s="12">
        <v>172</v>
      </c>
      <c r="C180" s="26" t="str">
        <f>IF(Accueil!E184="","",Accueil!E184)</f>
        <v/>
      </c>
      <c r="D180" s="27" t="str">
        <f>IF(Accueil!F184="","",Accueil!F184)</f>
        <v/>
      </c>
      <c r="E180" s="83" t="str">
        <f t="shared" si="14"/>
        <v/>
      </c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12">
        <v>172</v>
      </c>
      <c r="DC180" s="11" t="str">
        <f>IF(D180="","",COUNTIF(F180:DA180,Accueil!$AB$28)&amp;" / "&amp;COUNTIF($F$8:$DA$8,"&gt;0")-(COUNTIF(F180:DA180,Accueil!$AG$26)))</f>
        <v/>
      </c>
      <c r="DD180" s="110" t="str">
        <f>IF(D180="","",COUNTIF(F180:DA180,Accueil!$AB$26))</f>
        <v/>
      </c>
      <c r="DE180" s="110" t="str">
        <f>IF(D180="","",IF(COUNTIF($F$8:$DA$8,"&gt;=0")-(COUNTIF(G180:DB180,Accueil!$AG$26))&lt;0,0,COUNTIF($F$8:$DA$8,"&gt;=0")-(COUNTIF(G180:DB180,Accueil!$AG$26))))</f>
        <v/>
      </c>
      <c r="DF180" s="11" t="str">
        <f t="shared" si="15"/>
        <v/>
      </c>
      <c r="DG180" s="29" t="str">
        <f t="shared" si="16"/>
        <v/>
      </c>
      <c r="DH180" s="158">
        <f t="shared" si="17"/>
        <v>0</v>
      </c>
      <c r="DI180" s="158">
        <f>IF(ISERROR(VLOOKUP(F180,Accueil!$W$17:$W$22,1,0)),1,0)</f>
        <v>0</v>
      </c>
      <c r="DJ180" s="158">
        <f>IF(ISERROR(VLOOKUP(G180,Accueil!$W$17:$W$22,1,0)),1,0)</f>
        <v>0</v>
      </c>
      <c r="DK180" s="158">
        <f>IF(ISERROR(VLOOKUP(H180,Accueil!$W$17:$W$22,1,0)),1,0)</f>
        <v>0</v>
      </c>
      <c r="DL180" s="158">
        <f>IF(ISERROR(VLOOKUP(I180,Accueil!$W$17:$W$22,1,0)),1,0)</f>
        <v>0</v>
      </c>
      <c r="DM180" s="158">
        <f>IF(ISERROR(VLOOKUP(J180,Accueil!$W$17:$W$22,1,0)),1,0)</f>
        <v>0</v>
      </c>
      <c r="DN180" s="158">
        <f>IF(ISERROR(VLOOKUP(K180,Accueil!$W$17:$W$22,1,0)),1,0)</f>
        <v>0</v>
      </c>
      <c r="DO180" s="158">
        <f>IF(ISERROR(VLOOKUP(L180,Accueil!$W$17:$W$22,1,0)),1,0)</f>
        <v>0</v>
      </c>
      <c r="DP180" s="158">
        <f>IF(ISERROR(VLOOKUP(M180,Accueil!$W$17:$W$22,1,0)),1,0)</f>
        <v>0</v>
      </c>
      <c r="DQ180" s="158">
        <f>IF(ISERROR(VLOOKUP(N180,Accueil!$W$17:$W$22,1,0)),1,0)</f>
        <v>0</v>
      </c>
      <c r="DR180" s="158">
        <f>IF(ISERROR(VLOOKUP(O180,Accueil!$W$17:$W$22,1,0)),1,0)</f>
        <v>0</v>
      </c>
      <c r="DS180" s="158">
        <f>IF(ISERROR(VLOOKUP(P180,Accueil!$W$17:$W$22,1,0)),1,0)</f>
        <v>0</v>
      </c>
      <c r="DT180" s="158">
        <f>IF(ISERROR(VLOOKUP(Q180,Accueil!$W$17:$W$22,1,0)),1,0)</f>
        <v>0</v>
      </c>
      <c r="DU180" s="158">
        <f>IF(ISERROR(VLOOKUP(R180,Accueil!$W$17:$W$22,1,0)),1,0)</f>
        <v>0</v>
      </c>
      <c r="DV180" s="158">
        <f>IF(ISERROR(VLOOKUP(S180,Accueil!$W$17:$W$22,1,0)),1,0)</f>
        <v>0</v>
      </c>
      <c r="DW180" s="158">
        <f>IF(ISERROR(VLOOKUP(T180,Accueil!$W$17:$W$22,1,0)),1,0)</f>
        <v>0</v>
      </c>
      <c r="DX180" s="158">
        <f>IF(ISERROR(VLOOKUP(U180,Accueil!$W$17:$W$22,1,0)),1,0)</f>
        <v>0</v>
      </c>
      <c r="DY180" s="158">
        <f>IF(ISERROR(VLOOKUP(V180,Accueil!$W$17:$W$22,1,0)),1,0)</f>
        <v>0</v>
      </c>
      <c r="DZ180" s="158">
        <f>IF(ISERROR(VLOOKUP(W180,Accueil!$W$17:$W$22,1,0)),1,0)</f>
        <v>0</v>
      </c>
      <c r="EA180" s="158">
        <f>IF(ISERROR(VLOOKUP(X180,Accueil!$W$17:$W$22,1,0)),1,0)</f>
        <v>0</v>
      </c>
      <c r="EB180" s="158">
        <f>IF(ISERROR(VLOOKUP(Y180,Accueil!$W$17:$W$22,1,0)),1,0)</f>
        <v>0</v>
      </c>
      <c r="EC180" s="158">
        <f>IF(ISERROR(VLOOKUP(Z180,Accueil!$W$17:$W$22,1,0)),1,0)</f>
        <v>0</v>
      </c>
      <c r="ED180" s="158">
        <f>IF(ISERROR(VLOOKUP(AA180,Accueil!$W$17:$W$22,1,0)),1,0)</f>
        <v>0</v>
      </c>
      <c r="EE180" s="158">
        <f>IF(ISERROR(VLOOKUP(AB180,Accueil!$W$17:$W$22,1,0)),1,0)</f>
        <v>0</v>
      </c>
      <c r="EF180" s="158">
        <f>IF(ISERROR(VLOOKUP(AC180,Accueil!$W$17:$W$22,1,0)),1,0)</f>
        <v>0</v>
      </c>
      <c r="EG180" s="158">
        <f>IF(ISERROR(VLOOKUP(AD180,Accueil!$W$17:$W$22,1,0)),1,0)</f>
        <v>0</v>
      </c>
      <c r="EH180" s="158">
        <f>IF(ISERROR(VLOOKUP(AE180,Accueil!$W$17:$W$22,1,0)),1,0)</f>
        <v>0</v>
      </c>
      <c r="EI180" s="158">
        <f>IF(ISERROR(VLOOKUP(AF180,Accueil!$W$17:$W$22,1,0)),1,0)</f>
        <v>0</v>
      </c>
      <c r="EJ180" s="158">
        <f>IF(ISERROR(VLOOKUP(AG180,Accueil!$W$17:$W$22,1,0)),1,0)</f>
        <v>0</v>
      </c>
      <c r="EK180" s="158">
        <f>IF(ISERROR(VLOOKUP(AH180,Accueil!$W$17:$W$22,1,0)),1,0)</f>
        <v>0</v>
      </c>
      <c r="EL180" s="158">
        <f>IF(ISERROR(VLOOKUP(AI180,Accueil!$W$17:$W$22,1,0)),1,0)</f>
        <v>0</v>
      </c>
      <c r="EM180" s="158">
        <f>IF(ISERROR(VLOOKUP(AJ180,Accueil!$W$17:$W$22,1,0)),1,0)</f>
        <v>0</v>
      </c>
      <c r="EN180" s="158">
        <f>IF(ISERROR(VLOOKUP(AK180,Accueil!$W$17:$W$22,1,0)),1,0)</f>
        <v>0</v>
      </c>
      <c r="EO180" s="158">
        <f>IF(ISERROR(VLOOKUP(AL180,Accueil!$W$17:$W$22,1,0)),1,0)</f>
        <v>0</v>
      </c>
      <c r="EP180" s="158">
        <f>IF(ISERROR(VLOOKUP(AM180,Accueil!$W$17:$W$22,1,0)),1,0)</f>
        <v>0</v>
      </c>
      <c r="EQ180" s="158">
        <f>IF(ISERROR(VLOOKUP(AN180,Accueil!$W$17:$W$22,1,0)),1,0)</f>
        <v>0</v>
      </c>
      <c r="ER180" s="158">
        <f>IF(ISERROR(VLOOKUP(AO180,Accueil!$W$17:$W$22,1,0)),1,0)</f>
        <v>0</v>
      </c>
      <c r="ES180" s="158">
        <f>IF(ISERROR(VLOOKUP(AP180,Accueil!$W$17:$W$22,1,0)),1,0)</f>
        <v>0</v>
      </c>
      <c r="ET180" s="158">
        <f>IF(ISERROR(VLOOKUP(AQ180,Accueil!$W$17:$W$22,1,0)),1,0)</f>
        <v>0</v>
      </c>
      <c r="EU180" s="158">
        <f>IF(ISERROR(VLOOKUP(AR180,Accueil!$W$17:$W$22,1,0)),1,0)</f>
        <v>0</v>
      </c>
      <c r="EV180" s="158">
        <f>IF(ISERROR(VLOOKUP(AS180,Accueil!$W$17:$W$22,1,0)),1,0)</f>
        <v>0</v>
      </c>
      <c r="EW180" s="158">
        <f>IF(ISERROR(VLOOKUP(AT180,Accueil!$W$17:$W$22,1,0)),1,0)</f>
        <v>0</v>
      </c>
      <c r="EX180" s="158">
        <f>IF(ISERROR(VLOOKUP(AU180,Accueil!$W$17:$W$22,1,0)),1,0)</f>
        <v>0</v>
      </c>
      <c r="EY180" s="158">
        <f>IF(ISERROR(VLOOKUP(AV180,Accueil!$W$17:$W$22,1,0)),1,0)</f>
        <v>0</v>
      </c>
      <c r="EZ180" s="158">
        <f>IF(ISERROR(VLOOKUP(AW180,Accueil!$W$17:$W$22,1,0)),1,0)</f>
        <v>0</v>
      </c>
      <c r="FA180" s="158">
        <f>IF(ISERROR(VLOOKUP(AX180,Accueil!$W$17:$W$22,1,0)),1,0)</f>
        <v>0</v>
      </c>
      <c r="FB180" s="158">
        <f>IF(ISERROR(VLOOKUP(AY180,Accueil!$W$17:$W$22,1,0)),1,0)</f>
        <v>0</v>
      </c>
      <c r="FC180" s="158">
        <f>IF(ISERROR(VLOOKUP(AZ180,Accueil!$W$17:$W$22,1,0)),1,0)</f>
        <v>0</v>
      </c>
      <c r="FD180" s="158">
        <f>IF(ISERROR(VLOOKUP(BA180,Accueil!$W$17:$W$22,1,0)),1,0)</f>
        <v>0</v>
      </c>
      <c r="FE180" s="158">
        <f>IF(ISERROR(VLOOKUP(BB180,Accueil!$W$17:$W$22,1,0)),1,0)</f>
        <v>0</v>
      </c>
      <c r="FF180" s="158">
        <f>IF(ISERROR(VLOOKUP(BC180,Accueil!$W$17:$W$22,1,0)),1,0)</f>
        <v>0</v>
      </c>
      <c r="FG180" s="158">
        <f>IF(ISERROR(VLOOKUP(BD180,Accueil!$W$17:$W$22,1,0)),1,0)</f>
        <v>0</v>
      </c>
      <c r="FH180" s="158">
        <f>IF(ISERROR(VLOOKUP(BE180,Accueil!$W$17:$W$22,1,0)),1,0)</f>
        <v>0</v>
      </c>
      <c r="FI180" s="158">
        <f>IF(ISERROR(VLOOKUP(BF180,Accueil!$W$17:$W$22,1,0)),1,0)</f>
        <v>0</v>
      </c>
      <c r="FJ180" s="158">
        <f>IF(ISERROR(VLOOKUP(BG180,Accueil!$W$17:$W$22,1,0)),1,0)</f>
        <v>0</v>
      </c>
      <c r="FK180" s="158">
        <f>IF(ISERROR(VLOOKUP(BH180,Accueil!$W$17:$W$22,1,0)),1,0)</f>
        <v>0</v>
      </c>
      <c r="FL180" s="158">
        <f>IF(ISERROR(VLOOKUP(BI180,Accueil!$W$17:$W$22,1,0)),1,0)</f>
        <v>0</v>
      </c>
      <c r="FM180" s="158">
        <f>IF(ISERROR(VLOOKUP(BJ180,Accueil!$W$17:$W$22,1,0)),1,0)</f>
        <v>0</v>
      </c>
      <c r="FN180" s="158">
        <f>IF(ISERROR(VLOOKUP(BK180,Accueil!$W$17:$W$22,1,0)),1,0)</f>
        <v>0</v>
      </c>
      <c r="FO180" s="158">
        <f>IF(ISERROR(VLOOKUP(BL180,Accueil!$W$17:$W$22,1,0)),1,0)</f>
        <v>0</v>
      </c>
      <c r="FP180" s="158">
        <f>IF(ISERROR(VLOOKUP(BM180,Accueil!$W$17:$W$22,1,0)),1,0)</f>
        <v>0</v>
      </c>
      <c r="FQ180" s="158">
        <f>IF(ISERROR(VLOOKUP(BN180,Accueil!$W$17:$W$22,1,0)),1,0)</f>
        <v>0</v>
      </c>
      <c r="FR180" s="158">
        <f>IF(ISERROR(VLOOKUP(BO180,Accueil!$W$17:$W$22,1,0)),1,0)</f>
        <v>0</v>
      </c>
      <c r="FS180" s="158">
        <f>IF(ISERROR(VLOOKUP(BP180,Accueil!$W$17:$W$22,1,0)),1,0)</f>
        <v>0</v>
      </c>
      <c r="FT180" s="158">
        <f>IF(ISERROR(VLOOKUP(BQ180,Accueil!$W$17:$W$22,1,0)),1,0)</f>
        <v>0</v>
      </c>
      <c r="FU180" s="158">
        <f>IF(ISERROR(VLOOKUP(BR180,Accueil!$W$17:$W$22,1,0)),1,0)</f>
        <v>0</v>
      </c>
      <c r="FV180" s="158">
        <f>IF(ISERROR(VLOOKUP(BS180,Accueil!$W$17:$W$22,1,0)),1,0)</f>
        <v>0</v>
      </c>
      <c r="FW180" s="158">
        <f>IF(ISERROR(VLOOKUP(BT180,Accueil!$W$17:$W$22,1,0)),1,0)</f>
        <v>0</v>
      </c>
      <c r="FX180" s="158">
        <f>IF(ISERROR(VLOOKUP(BU180,Accueil!$W$17:$W$22,1,0)),1,0)</f>
        <v>0</v>
      </c>
      <c r="FY180" s="158">
        <f>IF(ISERROR(VLOOKUP(BV180,Accueil!$W$17:$W$22,1,0)),1,0)</f>
        <v>0</v>
      </c>
      <c r="FZ180" s="158">
        <f>IF(ISERROR(VLOOKUP(BW180,Accueil!$W$17:$W$22,1,0)),1,0)</f>
        <v>0</v>
      </c>
      <c r="GA180" s="158">
        <f>IF(ISERROR(VLOOKUP(BX180,Accueil!$W$17:$W$22,1,0)),1,0)</f>
        <v>0</v>
      </c>
      <c r="GB180" s="158">
        <f>IF(ISERROR(VLOOKUP(BY180,Accueil!$W$17:$W$22,1,0)),1,0)</f>
        <v>0</v>
      </c>
      <c r="GC180" s="158">
        <f>IF(ISERROR(VLOOKUP(BZ180,Accueil!$W$17:$W$22,1,0)),1,0)</f>
        <v>0</v>
      </c>
      <c r="GD180" s="158">
        <f>IF(ISERROR(VLOOKUP(CA180,Accueil!$W$17:$W$22,1,0)),1,0)</f>
        <v>0</v>
      </c>
      <c r="GE180" s="158">
        <f>IF(ISERROR(VLOOKUP(CB180,Accueil!$W$17:$W$22,1,0)),1,0)</f>
        <v>0</v>
      </c>
      <c r="GF180" s="158">
        <f>IF(ISERROR(VLOOKUP(CC180,Accueil!$W$17:$W$22,1,0)),1,0)</f>
        <v>0</v>
      </c>
      <c r="GG180" s="158">
        <f>IF(ISERROR(VLOOKUP(CD180,Accueil!$W$17:$W$22,1,0)),1,0)</f>
        <v>0</v>
      </c>
      <c r="GH180" s="158">
        <f>IF(ISERROR(VLOOKUP(CE180,Accueil!$W$17:$W$22,1,0)),1,0)</f>
        <v>0</v>
      </c>
      <c r="GI180" s="158">
        <f>IF(ISERROR(VLOOKUP(CF180,Accueil!$W$17:$W$22,1,0)),1,0)</f>
        <v>0</v>
      </c>
      <c r="GJ180" s="158">
        <f>IF(ISERROR(VLOOKUP(CG180,Accueil!$W$17:$W$22,1,0)),1,0)</f>
        <v>0</v>
      </c>
      <c r="GK180" s="158">
        <f>IF(ISERROR(VLOOKUP(CH180,Accueil!$W$17:$W$22,1,0)),1,0)</f>
        <v>0</v>
      </c>
      <c r="GL180" s="158">
        <f>IF(ISERROR(VLOOKUP(CI180,Accueil!$W$17:$W$22,1,0)),1,0)</f>
        <v>0</v>
      </c>
      <c r="GM180" s="158">
        <f>IF(ISERROR(VLOOKUP(CJ180,Accueil!$W$17:$W$22,1,0)),1,0)</f>
        <v>0</v>
      </c>
      <c r="GN180" s="158">
        <f>IF(ISERROR(VLOOKUP(CK180,Accueil!$W$17:$W$22,1,0)),1,0)</f>
        <v>0</v>
      </c>
      <c r="GO180" s="158">
        <f>IF(ISERROR(VLOOKUP(CL180,Accueil!$W$17:$W$22,1,0)),1,0)</f>
        <v>0</v>
      </c>
      <c r="GP180" s="158">
        <f>IF(ISERROR(VLOOKUP(CM180,Accueil!$W$17:$W$22,1,0)),1,0)</f>
        <v>0</v>
      </c>
      <c r="GQ180" s="158">
        <f>IF(ISERROR(VLOOKUP(CN180,Accueil!$W$17:$W$22,1,0)),1,0)</f>
        <v>0</v>
      </c>
      <c r="GR180" s="158">
        <f>IF(ISERROR(VLOOKUP(CO180,Accueil!$W$17:$W$22,1,0)),1,0)</f>
        <v>0</v>
      </c>
      <c r="GS180" s="158">
        <f>IF(ISERROR(VLOOKUP(CP180,Accueil!$W$17:$W$22,1,0)),1,0)</f>
        <v>0</v>
      </c>
      <c r="GT180" s="158">
        <f>IF(ISERROR(VLOOKUP(CQ180,Accueil!$W$17:$W$22,1,0)),1,0)</f>
        <v>0</v>
      </c>
      <c r="GU180" s="158">
        <f>IF(ISERROR(VLOOKUP(CR180,Accueil!$W$17:$W$22,1,0)),1,0)</f>
        <v>0</v>
      </c>
      <c r="GV180" s="158">
        <f>IF(ISERROR(VLOOKUP(CS180,Accueil!$W$17:$W$22,1,0)),1,0)</f>
        <v>0</v>
      </c>
      <c r="GW180" s="158">
        <f>IF(ISERROR(VLOOKUP(CT180,Accueil!$W$17:$W$22,1,0)),1,0)</f>
        <v>0</v>
      </c>
      <c r="GX180" s="158">
        <f>IF(ISERROR(VLOOKUP(CU180,Accueil!$W$17:$W$22,1,0)),1,0)</f>
        <v>0</v>
      </c>
      <c r="GY180" s="158">
        <f>IF(ISERROR(VLOOKUP(CV180,Accueil!$W$17:$W$22,1,0)),1,0)</f>
        <v>0</v>
      </c>
      <c r="GZ180" s="158">
        <f>IF(ISERROR(VLOOKUP(CW180,Accueil!$W$17:$W$22,1,0)),1,0)</f>
        <v>0</v>
      </c>
      <c r="HA180" s="158">
        <f>IF(ISERROR(VLOOKUP(CX180,Accueil!$W$17:$W$22,1,0)),1,0)</f>
        <v>0</v>
      </c>
      <c r="HB180" s="158">
        <f>IF(ISERROR(VLOOKUP(CY180,Accueil!$W$17:$W$22,1,0)),1,0)</f>
        <v>0</v>
      </c>
      <c r="HC180" s="158">
        <f>IF(ISERROR(VLOOKUP(CZ180,Accueil!$W$17:$W$22,1,0)),1,0)</f>
        <v>0</v>
      </c>
      <c r="HD180" s="158">
        <f>IF(ISERROR(VLOOKUP(DA180,Accueil!$W$17:$W$22,1,0)),1,0)</f>
        <v>0</v>
      </c>
    </row>
    <row r="181" spans="1:212" ht="12.75" customHeight="1">
      <c r="A181" s="360"/>
      <c r="B181" s="12">
        <v>173</v>
      </c>
      <c r="C181" s="26" t="str">
        <f>IF(Accueil!E185="","",Accueil!E185)</f>
        <v/>
      </c>
      <c r="D181" s="27" t="str">
        <f>IF(Accueil!F185="","",Accueil!F185)</f>
        <v/>
      </c>
      <c r="E181" s="83" t="str">
        <f t="shared" si="14"/>
        <v/>
      </c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244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12">
        <v>173</v>
      </c>
      <c r="DC181" s="11" t="str">
        <f>IF(D181="","",COUNTIF(F181:DA181,Accueil!$AB$28)&amp;" / "&amp;COUNTIF($F$8:$DA$8,"&gt;0")-(COUNTIF(F181:DA181,Accueil!$AG$26)))</f>
        <v/>
      </c>
      <c r="DD181" s="110" t="str">
        <f>IF(D181="","",COUNTIF(F181:DA181,Accueil!$AB$26))</f>
        <v/>
      </c>
      <c r="DE181" s="110" t="str">
        <f>IF(D181="","",IF(COUNTIF($F$8:$DA$8,"&gt;=0")-(COUNTIF(G181:DB181,Accueil!$AG$26))&lt;0,0,COUNTIF($F$8:$DA$8,"&gt;=0")-(COUNTIF(G181:DB181,Accueil!$AG$26))))</f>
        <v/>
      </c>
      <c r="DF181" s="11" t="str">
        <f t="shared" si="15"/>
        <v/>
      </c>
      <c r="DG181" s="29" t="str">
        <f t="shared" si="16"/>
        <v/>
      </c>
      <c r="DH181" s="158">
        <f t="shared" si="17"/>
        <v>0</v>
      </c>
      <c r="DI181" s="158">
        <f>IF(ISERROR(VLOOKUP(F181,Accueil!$W$17:$W$22,1,0)),1,0)</f>
        <v>0</v>
      </c>
      <c r="DJ181" s="158">
        <f>IF(ISERROR(VLOOKUP(G181,Accueil!$W$17:$W$22,1,0)),1,0)</f>
        <v>0</v>
      </c>
      <c r="DK181" s="158">
        <f>IF(ISERROR(VLOOKUP(H181,Accueil!$W$17:$W$22,1,0)),1,0)</f>
        <v>0</v>
      </c>
      <c r="DL181" s="158">
        <f>IF(ISERROR(VLOOKUP(I181,Accueil!$W$17:$W$22,1,0)),1,0)</f>
        <v>0</v>
      </c>
      <c r="DM181" s="158">
        <f>IF(ISERROR(VLOOKUP(J181,Accueil!$W$17:$W$22,1,0)),1,0)</f>
        <v>0</v>
      </c>
      <c r="DN181" s="158">
        <f>IF(ISERROR(VLOOKUP(K181,Accueil!$W$17:$W$22,1,0)),1,0)</f>
        <v>0</v>
      </c>
      <c r="DO181" s="158">
        <f>IF(ISERROR(VLOOKUP(L181,Accueil!$W$17:$W$22,1,0)),1,0)</f>
        <v>0</v>
      </c>
      <c r="DP181" s="158">
        <f>IF(ISERROR(VLOOKUP(M181,Accueil!$W$17:$W$22,1,0)),1,0)</f>
        <v>0</v>
      </c>
      <c r="DQ181" s="158">
        <f>IF(ISERROR(VLOOKUP(N181,Accueil!$W$17:$W$22,1,0)),1,0)</f>
        <v>0</v>
      </c>
      <c r="DR181" s="158">
        <f>IF(ISERROR(VLOOKUP(O181,Accueil!$W$17:$W$22,1,0)),1,0)</f>
        <v>0</v>
      </c>
      <c r="DS181" s="158">
        <f>IF(ISERROR(VLOOKUP(P181,Accueil!$W$17:$W$22,1,0)),1,0)</f>
        <v>0</v>
      </c>
      <c r="DT181" s="158">
        <f>IF(ISERROR(VLOOKUP(Q181,Accueil!$W$17:$W$22,1,0)),1,0)</f>
        <v>0</v>
      </c>
      <c r="DU181" s="158">
        <f>IF(ISERROR(VLOOKUP(R181,Accueil!$W$17:$W$22,1,0)),1,0)</f>
        <v>0</v>
      </c>
      <c r="DV181" s="158">
        <f>IF(ISERROR(VLOOKUP(S181,Accueil!$W$17:$W$22,1,0)),1,0)</f>
        <v>0</v>
      </c>
      <c r="DW181" s="158">
        <f>IF(ISERROR(VLOOKUP(T181,Accueil!$W$17:$W$22,1,0)),1,0)</f>
        <v>0</v>
      </c>
      <c r="DX181" s="158">
        <f>IF(ISERROR(VLOOKUP(U181,Accueil!$W$17:$W$22,1,0)),1,0)</f>
        <v>0</v>
      </c>
      <c r="DY181" s="158">
        <f>IF(ISERROR(VLOOKUP(V181,Accueil!$W$17:$W$22,1,0)),1,0)</f>
        <v>0</v>
      </c>
      <c r="DZ181" s="158">
        <f>IF(ISERROR(VLOOKUP(W181,Accueil!$W$17:$W$22,1,0)),1,0)</f>
        <v>0</v>
      </c>
      <c r="EA181" s="158">
        <f>IF(ISERROR(VLOOKUP(X181,Accueil!$W$17:$W$22,1,0)),1,0)</f>
        <v>0</v>
      </c>
      <c r="EB181" s="158">
        <f>IF(ISERROR(VLOOKUP(Y181,Accueil!$W$17:$W$22,1,0)),1,0)</f>
        <v>0</v>
      </c>
      <c r="EC181" s="158">
        <f>IF(ISERROR(VLOOKUP(Z181,Accueil!$W$17:$W$22,1,0)),1,0)</f>
        <v>0</v>
      </c>
      <c r="ED181" s="158">
        <f>IF(ISERROR(VLOOKUP(AA181,Accueil!$W$17:$W$22,1,0)),1,0)</f>
        <v>0</v>
      </c>
      <c r="EE181" s="158">
        <f>IF(ISERROR(VLOOKUP(AB181,Accueil!$W$17:$W$22,1,0)),1,0)</f>
        <v>0</v>
      </c>
      <c r="EF181" s="158">
        <f>IF(ISERROR(VLOOKUP(AC181,Accueil!$W$17:$W$22,1,0)),1,0)</f>
        <v>0</v>
      </c>
      <c r="EG181" s="158">
        <f>IF(ISERROR(VLOOKUP(AD181,Accueil!$W$17:$W$22,1,0)),1,0)</f>
        <v>0</v>
      </c>
      <c r="EH181" s="158">
        <f>IF(ISERROR(VLOOKUP(AE181,Accueil!$W$17:$W$22,1,0)),1,0)</f>
        <v>0</v>
      </c>
      <c r="EI181" s="158">
        <f>IF(ISERROR(VLOOKUP(AF181,Accueil!$W$17:$W$22,1,0)),1,0)</f>
        <v>0</v>
      </c>
      <c r="EJ181" s="158">
        <f>IF(ISERROR(VLOOKUP(AG181,Accueil!$W$17:$W$22,1,0)),1,0)</f>
        <v>0</v>
      </c>
      <c r="EK181" s="158">
        <f>IF(ISERROR(VLOOKUP(AH181,Accueil!$W$17:$W$22,1,0)),1,0)</f>
        <v>0</v>
      </c>
      <c r="EL181" s="158">
        <f>IF(ISERROR(VLOOKUP(AI181,Accueil!$W$17:$W$22,1,0)),1,0)</f>
        <v>0</v>
      </c>
      <c r="EM181" s="158">
        <f>IF(ISERROR(VLOOKUP(AJ181,Accueil!$W$17:$W$22,1,0)),1,0)</f>
        <v>0</v>
      </c>
      <c r="EN181" s="158">
        <f>IF(ISERROR(VLOOKUP(AK181,Accueil!$W$17:$W$22,1,0)),1,0)</f>
        <v>0</v>
      </c>
      <c r="EO181" s="158">
        <f>IF(ISERROR(VLOOKUP(AL181,Accueil!$W$17:$W$22,1,0)),1,0)</f>
        <v>0</v>
      </c>
      <c r="EP181" s="158">
        <f>IF(ISERROR(VLOOKUP(AM181,Accueil!$W$17:$W$22,1,0)),1,0)</f>
        <v>0</v>
      </c>
      <c r="EQ181" s="158">
        <f>IF(ISERROR(VLOOKUP(AN181,Accueil!$W$17:$W$22,1,0)),1,0)</f>
        <v>0</v>
      </c>
      <c r="ER181" s="158">
        <f>IF(ISERROR(VLOOKUP(AO181,Accueil!$W$17:$W$22,1,0)),1,0)</f>
        <v>0</v>
      </c>
      <c r="ES181" s="158">
        <f>IF(ISERROR(VLOOKUP(AP181,Accueil!$W$17:$W$22,1,0)),1,0)</f>
        <v>0</v>
      </c>
      <c r="ET181" s="158">
        <f>IF(ISERROR(VLOOKUP(AQ181,Accueil!$W$17:$W$22,1,0)),1,0)</f>
        <v>0</v>
      </c>
      <c r="EU181" s="158">
        <f>IF(ISERROR(VLOOKUP(AR181,Accueil!$W$17:$W$22,1,0)),1,0)</f>
        <v>0</v>
      </c>
      <c r="EV181" s="158">
        <f>IF(ISERROR(VLOOKUP(AS181,Accueil!$W$17:$W$22,1,0)),1,0)</f>
        <v>0</v>
      </c>
      <c r="EW181" s="158">
        <f>IF(ISERROR(VLOOKUP(AT181,Accueil!$W$17:$W$22,1,0)),1,0)</f>
        <v>0</v>
      </c>
      <c r="EX181" s="158">
        <f>IF(ISERROR(VLOOKUP(AU181,Accueil!$W$17:$W$22,1,0)),1,0)</f>
        <v>0</v>
      </c>
      <c r="EY181" s="158">
        <f>IF(ISERROR(VLOOKUP(AV181,Accueil!$W$17:$W$22,1,0)),1,0)</f>
        <v>0</v>
      </c>
      <c r="EZ181" s="158">
        <f>IF(ISERROR(VLOOKUP(AW181,Accueil!$W$17:$W$22,1,0)),1,0)</f>
        <v>0</v>
      </c>
      <c r="FA181" s="158">
        <f>IF(ISERROR(VLOOKUP(AX181,Accueil!$W$17:$W$22,1,0)),1,0)</f>
        <v>0</v>
      </c>
      <c r="FB181" s="158">
        <f>IF(ISERROR(VLOOKUP(AY181,Accueil!$W$17:$W$22,1,0)),1,0)</f>
        <v>0</v>
      </c>
      <c r="FC181" s="158">
        <f>IF(ISERROR(VLOOKUP(AZ181,Accueil!$W$17:$W$22,1,0)),1,0)</f>
        <v>0</v>
      </c>
      <c r="FD181" s="158">
        <f>IF(ISERROR(VLOOKUP(BA181,Accueil!$W$17:$W$22,1,0)),1,0)</f>
        <v>0</v>
      </c>
      <c r="FE181" s="158">
        <f>IF(ISERROR(VLOOKUP(BB181,Accueil!$W$17:$W$22,1,0)),1,0)</f>
        <v>0</v>
      </c>
      <c r="FF181" s="158">
        <f>IF(ISERROR(VLOOKUP(BC181,Accueil!$W$17:$W$22,1,0)),1,0)</f>
        <v>0</v>
      </c>
      <c r="FG181" s="158">
        <f>IF(ISERROR(VLOOKUP(BD181,Accueil!$W$17:$W$22,1,0)),1,0)</f>
        <v>0</v>
      </c>
      <c r="FH181" s="158">
        <f>IF(ISERROR(VLOOKUP(BE181,Accueil!$W$17:$W$22,1,0)),1,0)</f>
        <v>0</v>
      </c>
      <c r="FI181" s="158">
        <f>IF(ISERROR(VLOOKUP(BF181,Accueil!$W$17:$W$22,1,0)),1,0)</f>
        <v>0</v>
      </c>
      <c r="FJ181" s="158">
        <f>IF(ISERROR(VLOOKUP(BG181,Accueil!$W$17:$W$22,1,0)),1,0)</f>
        <v>0</v>
      </c>
      <c r="FK181" s="158">
        <f>IF(ISERROR(VLOOKUP(BH181,Accueil!$W$17:$W$22,1,0)),1,0)</f>
        <v>0</v>
      </c>
      <c r="FL181" s="158">
        <f>IF(ISERROR(VLOOKUP(BI181,Accueil!$W$17:$W$22,1,0)),1,0)</f>
        <v>0</v>
      </c>
      <c r="FM181" s="158">
        <f>IF(ISERROR(VLOOKUP(BJ181,Accueil!$W$17:$W$22,1,0)),1,0)</f>
        <v>0</v>
      </c>
      <c r="FN181" s="158">
        <f>IF(ISERROR(VLOOKUP(BK181,Accueil!$W$17:$W$22,1,0)),1,0)</f>
        <v>0</v>
      </c>
      <c r="FO181" s="158">
        <f>IF(ISERROR(VLOOKUP(BL181,Accueil!$W$17:$W$22,1,0)),1,0)</f>
        <v>0</v>
      </c>
      <c r="FP181" s="158">
        <f>IF(ISERROR(VLOOKUP(BM181,Accueil!$W$17:$W$22,1,0)),1,0)</f>
        <v>0</v>
      </c>
      <c r="FQ181" s="158">
        <f>IF(ISERROR(VLOOKUP(BN181,Accueil!$W$17:$W$22,1,0)),1,0)</f>
        <v>0</v>
      </c>
      <c r="FR181" s="158">
        <f>IF(ISERROR(VLOOKUP(BO181,Accueil!$W$17:$W$22,1,0)),1,0)</f>
        <v>0</v>
      </c>
      <c r="FS181" s="158">
        <f>IF(ISERROR(VLOOKUP(BP181,Accueil!$W$17:$W$22,1,0)),1,0)</f>
        <v>0</v>
      </c>
      <c r="FT181" s="158">
        <f>IF(ISERROR(VLOOKUP(BQ181,Accueil!$W$17:$W$22,1,0)),1,0)</f>
        <v>0</v>
      </c>
      <c r="FU181" s="158">
        <f>IF(ISERROR(VLOOKUP(BR181,Accueil!$W$17:$W$22,1,0)),1,0)</f>
        <v>0</v>
      </c>
      <c r="FV181" s="158">
        <f>IF(ISERROR(VLOOKUP(BS181,Accueil!$W$17:$W$22,1,0)),1,0)</f>
        <v>0</v>
      </c>
      <c r="FW181" s="158">
        <f>IF(ISERROR(VLOOKUP(BT181,Accueil!$W$17:$W$22,1,0)),1,0)</f>
        <v>0</v>
      </c>
      <c r="FX181" s="158">
        <f>IF(ISERROR(VLOOKUP(BU181,Accueil!$W$17:$W$22,1,0)),1,0)</f>
        <v>0</v>
      </c>
      <c r="FY181" s="158">
        <f>IF(ISERROR(VLOOKUP(BV181,Accueil!$W$17:$W$22,1,0)),1,0)</f>
        <v>0</v>
      </c>
      <c r="FZ181" s="158">
        <f>IF(ISERROR(VLOOKUP(BW181,Accueil!$W$17:$W$22,1,0)),1,0)</f>
        <v>0</v>
      </c>
      <c r="GA181" s="158">
        <f>IF(ISERROR(VLOOKUP(BX181,Accueil!$W$17:$W$22,1,0)),1,0)</f>
        <v>0</v>
      </c>
      <c r="GB181" s="158">
        <f>IF(ISERROR(VLOOKUP(BY181,Accueil!$W$17:$W$22,1,0)),1,0)</f>
        <v>0</v>
      </c>
      <c r="GC181" s="158">
        <f>IF(ISERROR(VLOOKUP(BZ181,Accueil!$W$17:$W$22,1,0)),1,0)</f>
        <v>0</v>
      </c>
      <c r="GD181" s="158">
        <f>IF(ISERROR(VLOOKUP(CA181,Accueil!$W$17:$W$22,1,0)),1,0)</f>
        <v>0</v>
      </c>
      <c r="GE181" s="158">
        <f>IF(ISERROR(VLOOKUP(CB181,Accueil!$W$17:$W$22,1,0)),1,0)</f>
        <v>0</v>
      </c>
      <c r="GF181" s="158">
        <f>IF(ISERROR(VLOOKUP(CC181,Accueil!$W$17:$W$22,1,0)),1,0)</f>
        <v>0</v>
      </c>
      <c r="GG181" s="158">
        <f>IF(ISERROR(VLOOKUP(CD181,Accueil!$W$17:$W$22,1,0)),1,0)</f>
        <v>0</v>
      </c>
      <c r="GH181" s="158">
        <f>IF(ISERROR(VLOOKUP(CE181,Accueil!$W$17:$W$22,1,0)),1,0)</f>
        <v>0</v>
      </c>
      <c r="GI181" s="158">
        <f>IF(ISERROR(VLOOKUP(CF181,Accueil!$W$17:$W$22,1,0)),1,0)</f>
        <v>0</v>
      </c>
      <c r="GJ181" s="158">
        <f>IF(ISERROR(VLOOKUP(CG181,Accueil!$W$17:$W$22,1,0)),1,0)</f>
        <v>0</v>
      </c>
      <c r="GK181" s="158">
        <f>IF(ISERROR(VLOOKUP(CH181,Accueil!$W$17:$W$22,1,0)),1,0)</f>
        <v>0</v>
      </c>
      <c r="GL181" s="158">
        <f>IF(ISERROR(VLOOKUP(CI181,Accueil!$W$17:$W$22,1,0)),1,0)</f>
        <v>0</v>
      </c>
      <c r="GM181" s="158">
        <f>IF(ISERROR(VLOOKUP(CJ181,Accueil!$W$17:$W$22,1,0)),1,0)</f>
        <v>0</v>
      </c>
      <c r="GN181" s="158">
        <f>IF(ISERROR(VLOOKUP(CK181,Accueil!$W$17:$W$22,1,0)),1,0)</f>
        <v>0</v>
      </c>
      <c r="GO181" s="158">
        <f>IF(ISERROR(VLOOKUP(CL181,Accueil!$W$17:$W$22,1,0)),1,0)</f>
        <v>0</v>
      </c>
      <c r="GP181" s="158">
        <f>IF(ISERROR(VLOOKUP(CM181,Accueil!$W$17:$W$22,1,0)),1,0)</f>
        <v>0</v>
      </c>
      <c r="GQ181" s="158">
        <f>IF(ISERROR(VLOOKUP(CN181,Accueil!$W$17:$W$22,1,0)),1,0)</f>
        <v>0</v>
      </c>
      <c r="GR181" s="158">
        <f>IF(ISERROR(VLOOKUP(CO181,Accueil!$W$17:$W$22,1,0)),1,0)</f>
        <v>0</v>
      </c>
      <c r="GS181" s="158">
        <f>IF(ISERROR(VLOOKUP(CP181,Accueil!$W$17:$W$22,1,0)),1,0)</f>
        <v>0</v>
      </c>
      <c r="GT181" s="158">
        <f>IF(ISERROR(VLOOKUP(CQ181,Accueil!$W$17:$W$22,1,0)),1,0)</f>
        <v>0</v>
      </c>
      <c r="GU181" s="158">
        <f>IF(ISERROR(VLOOKUP(CR181,Accueil!$W$17:$W$22,1,0)),1,0)</f>
        <v>0</v>
      </c>
      <c r="GV181" s="158">
        <f>IF(ISERROR(VLOOKUP(CS181,Accueil!$W$17:$W$22,1,0)),1,0)</f>
        <v>0</v>
      </c>
      <c r="GW181" s="158">
        <f>IF(ISERROR(VLOOKUP(CT181,Accueil!$W$17:$W$22,1,0)),1,0)</f>
        <v>0</v>
      </c>
      <c r="GX181" s="158">
        <f>IF(ISERROR(VLOOKUP(CU181,Accueil!$W$17:$W$22,1,0)),1,0)</f>
        <v>0</v>
      </c>
      <c r="GY181" s="158">
        <f>IF(ISERROR(VLOOKUP(CV181,Accueil!$W$17:$W$22,1,0)),1,0)</f>
        <v>0</v>
      </c>
      <c r="GZ181" s="158">
        <f>IF(ISERROR(VLOOKUP(CW181,Accueil!$W$17:$W$22,1,0)),1,0)</f>
        <v>0</v>
      </c>
      <c r="HA181" s="158">
        <f>IF(ISERROR(VLOOKUP(CX181,Accueil!$W$17:$W$22,1,0)),1,0)</f>
        <v>0</v>
      </c>
      <c r="HB181" s="158">
        <f>IF(ISERROR(VLOOKUP(CY181,Accueil!$W$17:$W$22,1,0)),1,0)</f>
        <v>0</v>
      </c>
      <c r="HC181" s="158">
        <f>IF(ISERROR(VLOOKUP(CZ181,Accueil!$W$17:$W$22,1,0)),1,0)</f>
        <v>0</v>
      </c>
      <c r="HD181" s="158">
        <f>IF(ISERROR(VLOOKUP(DA181,Accueil!$W$17:$W$22,1,0)),1,0)</f>
        <v>0</v>
      </c>
    </row>
    <row r="182" spans="1:212" ht="12.75" customHeight="1">
      <c r="A182" s="360"/>
      <c r="B182" s="12">
        <v>174</v>
      </c>
      <c r="C182" s="26" t="str">
        <f>IF(Accueil!E186="","",Accueil!E186)</f>
        <v/>
      </c>
      <c r="D182" s="27" t="str">
        <f>IF(Accueil!F186="","",Accueil!F186)</f>
        <v/>
      </c>
      <c r="E182" s="83" t="str">
        <f t="shared" si="14"/>
        <v/>
      </c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4"/>
      <c r="AN182" s="244"/>
      <c r="AO182" s="244"/>
      <c r="AP182" s="244"/>
      <c r="AQ182" s="244"/>
      <c r="AR182" s="244"/>
      <c r="AS182" s="244"/>
      <c r="AT182" s="244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12">
        <v>174</v>
      </c>
      <c r="DC182" s="11" t="str">
        <f>IF(D182="","",COUNTIF(F182:DA182,Accueil!$AB$28)&amp;" / "&amp;COUNTIF($F$8:$DA$8,"&gt;0")-(COUNTIF(F182:DA182,Accueil!$AG$26)))</f>
        <v/>
      </c>
      <c r="DD182" s="110" t="str">
        <f>IF(D182="","",COUNTIF(F182:DA182,Accueil!$AB$26))</f>
        <v/>
      </c>
      <c r="DE182" s="110" t="str">
        <f>IF(D182="","",IF(COUNTIF($F$8:$DA$8,"&gt;=0")-(COUNTIF(G182:DB182,Accueil!$AG$26))&lt;0,0,COUNTIF($F$8:$DA$8,"&gt;=0")-(COUNTIF(G182:DB182,Accueil!$AG$26))))</f>
        <v/>
      </c>
      <c r="DF182" s="11" t="str">
        <f t="shared" si="15"/>
        <v/>
      </c>
      <c r="DG182" s="29" t="str">
        <f t="shared" si="16"/>
        <v/>
      </c>
      <c r="DH182" s="158">
        <f t="shared" si="17"/>
        <v>0</v>
      </c>
      <c r="DI182" s="158">
        <f>IF(ISERROR(VLOOKUP(F182,Accueil!$W$17:$W$22,1,0)),1,0)</f>
        <v>0</v>
      </c>
      <c r="DJ182" s="158">
        <f>IF(ISERROR(VLOOKUP(G182,Accueil!$W$17:$W$22,1,0)),1,0)</f>
        <v>0</v>
      </c>
      <c r="DK182" s="158">
        <f>IF(ISERROR(VLOOKUP(H182,Accueil!$W$17:$W$22,1,0)),1,0)</f>
        <v>0</v>
      </c>
      <c r="DL182" s="158">
        <f>IF(ISERROR(VLOOKUP(I182,Accueil!$W$17:$W$22,1,0)),1,0)</f>
        <v>0</v>
      </c>
      <c r="DM182" s="158">
        <f>IF(ISERROR(VLOOKUP(J182,Accueil!$W$17:$W$22,1,0)),1,0)</f>
        <v>0</v>
      </c>
      <c r="DN182" s="158">
        <f>IF(ISERROR(VLOOKUP(K182,Accueil!$W$17:$W$22,1,0)),1,0)</f>
        <v>0</v>
      </c>
      <c r="DO182" s="158">
        <f>IF(ISERROR(VLOOKUP(L182,Accueil!$W$17:$W$22,1,0)),1,0)</f>
        <v>0</v>
      </c>
      <c r="DP182" s="158">
        <f>IF(ISERROR(VLOOKUP(M182,Accueil!$W$17:$W$22,1,0)),1,0)</f>
        <v>0</v>
      </c>
      <c r="DQ182" s="158">
        <f>IF(ISERROR(VLOOKUP(N182,Accueil!$W$17:$W$22,1,0)),1,0)</f>
        <v>0</v>
      </c>
      <c r="DR182" s="158">
        <f>IF(ISERROR(VLOOKUP(O182,Accueil!$W$17:$W$22,1,0)),1,0)</f>
        <v>0</v>
      </c>
      <c r="DS182" s="158">
        <f>IF(ISERROR(VLOOKUP(P182,Accueil!$W$17:$W$22,1,0)),1,0)</f>
        <v>0</v>
      </c>
      <c r="DT182" s="158">
        <f>IF(ISERROR(VLOOKUP(Q182,Accueil!$W$17:$W$22,1,0)),1,0)</f>
        <v>0</v>
      </c>
      <c r="DU182" s="158">
        <f>IF(ISERROR(VLOOKUP(R182,Accueil!$W$17:$W$22,1,0)),1,0)</f>
        <v>0</v>
      </c>
      <c r="DV182" s="158">
        <f>IF(ISERROR(VLOOKUP(S182,Accueil!$W$17:$W$22,1,0)),1,0)</f>
        <v>0</v>
      </c>
      <c r="DW182" s="158">
        <f>IF(ISERROR(VLOOKUP(T182,Accueil!$W$17:$W$22,1,0)),1,0)</f>
        <v>0</v>
      </c>
      <c r="DX182" s="158">
        <f>IF(ISERROR(VLOOKUP(U182,Accueil!$W$17:$W$22,1,0)),1,0)</f>
        <v>0</v>
      </c>
      <c r="DY182" s="158">
        <f>IF(ISERROR(VLOOKUP(V182,Accueil!$W$17:$W$22,1,0)),1,0)</f>
        <v>0</v>
      </c>
      <c r="DZ182" s="158">
        <f>IF(ISERROR(VLOOKUP(W182,Accueil!$W$17:$W$22,1,0)),1,0)</f>
        <v>0</v>
      </c>
      <c r="EA182" s="158">
        <f>IF(ISERROR(VLOOKUP(X182,Accueil!$W$17:$W$22,1,0)),1,0)</f>
        <v>0</v>
      </c>
      <c r="EB182" s="158">
        <f>IF(ISERROR(VLOOKUP(Y182,Accueil!$W$17:$W$22,1,0)),1,0)</f>
        <v>0</v>
      </c>
      <c r="EC182" s="158">
        <f>IF(ISERROR(VLOOKUP(Z182,Accueil!$W$17:$W$22,1,0)),1,0)</f>
        <v>0</v>
      </c>
      <c r="ED182" s="158">
        <f>IF(ISERROR(VLOOKUP(AA182,Accueil!$W$17:$W$22,1,0)),1,0)</f>
        <v>0</v>
      </c>
      <c r="EE182" s="158">
        <f>IF(ISERROR(VLOOKUP(AB182,Accueil!$W$17:$W$22,1,0)),1,0)</f>
        <v>0</v>
      </c>
      <c r="EF182" s="158">
        <f>IF(ISERROR(VLOOKUP(AC182,Accueil!$W$17:$W$22,1,0)),1,0)</f>
        <v>0</v>
      </c>
      <c r="EG182" s="158">
        <f>IF(ISERROR(VLOOKUP(AD182,Accueil!$W$17:$W$22,1,0)),1,0)</f>
        <v>0</v>
      </c>
      <c r="EH182" s="158">
        <f>IF(ISERROR(VLOOKUP(AE182,Accueil!$W$17:$W$22,1,0)),1,0)</f>
        <v>0</v>
      </c>
      <c r="EI182" s="158">
        <f>IF(ISERROR(VLOOKUP(AF182,Accueil!$W$17:$W$22,1,0)),1,0)</f>
        <v>0</v>
      </c>
      <c r="EJ182" s="158">
        <f>IF(ISERROR(VLOOKUP(AG182,Accueil!$W$17:$W$22,1,0)),1,0)</f>
        <v>0</v>
      </c>
      <c r="EK182" s="158">
        <f>IF(ISERROR(VLOOKUP(AH182,Accueil!$W$17:$W$22,1,0)),1,0)</f>
        <v>0</v>
      </c>
      <c r="EL182" s="158">
        <f>IF(ISERROR(VLOOKUP(AI182,Accueil!$W$17:$W$22,1,0)),1,0)</f>
        <v>0</v>
      </c>
      <c r="EM182" s="158">
        <f>IF(ISERROR(VLOOKUP(AJ182,Accueil!$W$17:$W$22,1,0)),1,0)</f>
        <v>0</v>
      </c>
      <c r="EN182" s="158">
        <f>IF(ISERROR(VLOOKUP(AK182,Accueil!$W$17:$W$22,1,0)),1,0)</f>
        <v>0</v>
      </c>
      <c r="EO182" s="158">
        <f>IF(ISERROR(VLOOKUP(AL182,Accueil!$W$17:$W$22,1,0)),1,0)</f>
        <v>0</v>
      </c>
      <c r="EP182" s="158">
        <f>IF(ISERROR(VLOOKUP(AM182,Accueil!$W$17:$W$22,1,0)),1,0)</f>
        <v>0</v>
      </c>
      <c r="EQ182" s="158">
        <f>IF(ISERROR(VLOOKUP(AN182,Accueil!$W$17:$W$22,1,0)),1,0)</f>
        <v>0</v>
      </c>
      <c r="ER182" s="158">
        <f>IF(ISERROR(VLOOKUP(AO182,Accueil!$W$17:$W$22,1,0)),1,0)</f>
        <v>0</v>
      </c>
      <c r="ES182" s="158">
        <f>IF(ISERROR(VLOOKUP(AP182,Accueil!$W$17:$W$22,1,0)),1,0)</f>
        <v>0</v>
      </c>
      <c r="ET182" s="158">
        <f>IF(ISERROR(VLOOKUP(AQ182,Accueil!$W$17:$W$22,1,0)),1,0)</f>
        <v>0</v>
      </c>
      <c r="EU182" s="158">
        <f>IF(ISERROR(VLOOKUP(AR182,Accueil!$W$17:$W$22,1,0)),1,0)</f>
        <v>0</v>
      </c>
      <c r="EV182" s="158">
        <f>IF(ISERROR(VLOOKUP(AS182,Accueil!$W$17:$W$22,1,0)),1,0)</f>
        <v>0</v>
      </c>
      <c r="EW182" s="158">
        <f>IF(ISERROR(VLOOKUP(AT182,Accueil!$W$17:$W$22,1,0)),1,0)</f>
        <v>0</v>
      </c>
      <c r="EX182" s="158">
        <f>IF(ISERROR(VLOOKUP(AU182,Accueil!$W$17:$W$22,1,0)),1,0)</f>
        <v>0</v>
      </c>
      <c r="EY182" s="158">
        <f>IF(ISERROR(VLOOKUP(AV182,Accueil!$W$17:$W$22,1,0)),1,0)</f>
        <v>0</v>
      </c>
      <c r="EZ182" s="158">
        <f>IF(ISERROR(VLOOKUP(AW182,Accueil!$W$17:$W$22,1,0)),1,0)</f>
        <v>0</v>
      </c>
      <c r="FA182" s="158">
        <f>IF(ISERROR(VLOOKUP(AX182,Accueil!$W$17:$W$22,1,0)),1,0)</f>
        <v>0</v>
      </c>
      <c r="FB182" s="158">
        <f>IF(ISERROR(VLOOKUP(AY182,Accueil!$W$17:$W$22,1,0)),1,0)</f>
        <v>0</v>
      </c>
      <c r="FC182" s="158">
        <f>IF(ISERROR(VLOOKUP(AZ182,Accueil!$W$17:$W$22,1,0)),1,0)</f>
        <v>0</v>
      </c>
      <c r="FD182" s="158">
        <f>IF(ISERROR(VLOOKUP(BA182,Accueil!$W$17:$W$22,1,0)),1,0)</f>
        <v>0</v>
      </c>
      <c r="FE182" s="158">
        <f>IF(ISERROR(VLOOKUP(BB182,Accueil!$W$17:$W$22,1,0)),1,0)</f>
        <v>0</v>
      </c>
      <c r="FF182" s="158">
        <f>IF(ISERROR(VLOOKUP(BC182,Accueil!$W$17:$W$22,1,0)),1,0)</f>
        <v>0</v>
      </c>
      <c r="FG182" s="158">
        <f>IF(ISERROR(VLOOKUP(BD182,Accueil!$W$17:$W$22,1,0)),1,0)</f>
        <v>0</v>
      </c>
      <c r="FH182" s="158">
        <f>IF(ISERROR(VLOOKUP(BE182,Accueil!$W$17:$W$22,1,0)),1,0)</f>
        <v>0</v>
      </c>
      <c r="FI182" s="158">
        <f>IF(ISERROR(VLOOKUP(BF182,Accueil!$W$17:$W$22,1,0)),1,0)</f>
        <v>0</v>
      </c>
      <c r="FJ182" s="158">
        <f>IF(ISERROR(VLOOKUP(BG182,Accueil!$W$17:$W$22,1,0)),1,0)</f>
        <v>0</v>
      </c>
      <c r="FK182" s="158">
        <f>IF(ISERROR(VLOOKUP(BH182,Accueil!$W$17:$W$22,1,0)),1,0)</f>
        <v>0</v>
      </c>
      <c r="FL182" s="158">
        <f>IF(ISERROR(VLOOKUP(BI182,Accueil!$W$17:$W$22,1,0)),1,0)</f>
        <v>0</v>
      </c>
      <c r="FM182" s="158">
        <f>IF(ISERROR(VLOOKUP(BJ182,Accueil!$W$17:$W$22,1,0)),1,0)</f>
        <v>0</v>
      </c>
      <c r="FN182" s="158">
        <f>IF(ISERROR(VLOOKUP(BK182,Accueil!$W$17:$W$22,1,0)),1,0)</f>
        <v>0</v>
      </c>
      <c r="FO182" s="158">
        <f>IF(ISERROR(VLOOKUP(BL182,Accueil!$W$17:$W$22,1,0)),1,0)</f>
        <v>0</v>
      </c>
      <c r="FP182" s="158">
        <f>IF(ISERROR(VLOOKUP(BM182,Accueil!$W$17:$W$22,1,0)),1,0)</f>
        <v>0</v>
      </c>
      <c r="FQ182" s="158">
        <f>IF(ISERROR(VLOOKUP(BN182,Accueil!$W$17:$W$22,1,0)),1,0)</f>
        <v>0</v>
      </c>
      <c r="FR182" s="158">
        <f>IF(ISERROR(VLOOKUP(BO182,Accueil!$W$17:$W$22,1,0)),1,0)</f>
        <v>0</v>
      </c>
      <c r="FS182" s="158">
        <f>IF(ISERROR(VLOOKUP(BP182,Accueil!$W$17:$W$22,1,0)),1,0)</f>
        <v>0</v>
      </c>
      <c r="FT182" s="158">
        <f>IF(ISERROR(VLOOKUP(BQ182,Accueil!$W$17:$W$22,1,0)),1,0)</f>
        <v>0</v>
      </c>
      <c r="FU182" s="158">
        <f>IF(ISERROR(VLOOKUP(BR182,Accueil!$W$17:$W$22,1,0)),1,0)</f>
        <v>0</v>
      </c>
      <c r="FV182" s="158">
        <f>IF(ISERROR(VLOOKUP(BS182,Accueil!$W$17:$W$22,1,0)),1,0)</f>
        <v>0</v>
      </c>
      <c r="FW182" s="158">
        <f>IF(ISERROR(VLOOKUP(BT182,Accueil!$W$17:$W$22,1,0)),1,0)</f>
        <v>0</v>
      </c>
      <c r="FX182" s="158">
        <f>IF(ISERROR(VLOOKUP(BU182,Accueil!$W$17:$W$22,1,0)),1,0)</f>
        <v>0</v>
      </c>
      <c r="FY182" s="158">
        <f>IF(ISERROR(VLOOKUP(BV182,Accueil!$W$17:$W$22,1,0)),1,0)</f>
        <v>0</v>
      </c>
      <c r="FZ182" s="158">
        <f>IF(ISERROR(VLOOKUP(BW182,Accueil!$W$17:$W$22,1,0)),1,0)</f>
        <v>0</v>
      </c>
      <c r="GA182" s="158">
        <f>IF(ISERROR(VLOOKUP(BX182,Accueil!$W$17:$W$22,1,0)),1,0)</f>
        <v>0</v>
      </c>
      <c r="GB182" s="158">
        <f>IF(ISERROR(VLOOKUP(BY182,Accueil!$W$17:$W$22,1,0)),1,0)</f>
        <v>0</v>
      </c>
      <c r="GC182" s="158">
        <f>IF(ISERROR(VLOOKUP(BZ182,Accueil!$W$17:$W$22,1,0)),1,0)</f>
        <v>0</v>
      </c>
      <c r="GD182" s="158">
        <f>IF(ISERROR(VLOOKUP(CA182,Accueil!$W$17:$W$22,1,0)),1,0)</f>
        <v>0</v>
      </c>
      <c r="GE182" s="158">
        <f>IF(ISERROR(VLOOKUP(CB182,Accueil!$W$17:$W$22,1,0)),1,0)</f>
        <v>0</v>
      </c>
      <c r="GF182" s="158">
        <f>IF(ISERROR(VLOOKUP(CC182,Accueil!$W$17:$W$22,1,0)),1,0)</f>
        <v>0</v>
      </c>
      <c r="GG182" s="158">
        <f>IF(ISERROR(VLOOKUP(CD182,Accueil!$W$17:$W$22,1,0)),1,0)</f>
        <v>0</v>
      </c>
      <c r="GH182" s="158">
        <f>IF(ISERROR(VLOOKUP(CE182,Accueil!$W$17:$W$22,1,0)),1,0)</f>
        <v>0</v>
      </c>
      <c r="GI182" s="158">
        <f>IF(ISERROR(VLOOKUP(CF182,Accueil!$W$17:$W$22,1,0)),1,0)</f>
        <v>0</v>
      </c>
      <c r="GJ182" s="158">
        <f>IF(ISERROR(VLOOKUP(CG182,Accueil!$W$17:$W$22,1,0)),1,0)</f>
        <v>0</v>
      </c>
      <c r="GK182" s="158">
        <f>IF(ISERROR(VLOOKUP(CH182,Accueil!$W$17:$W$22,1,0)),1,0)</f>
        <v>0</v>
      </c>
      <c r="GL182" s="158">
        <f>IF(ISERROR(VLOOKUP(CI182,Accueil!$W$17:$W$22,1,0)),1,0)</f>
        <v>0</v>
      </c>
      <c r="GM182" s="158">
        <f>IF(ISERROR(VLOOKUP(CJ182,Accueil!$W$17:$W$22,1,0)),1,0)</f>
        <v>0</v>
      </c>
      <c r="GN182" s="158">
        <f>IF(ISERROR(VLOOKUP(CK182,Accueil!$W$17:$W$22,1,0)),1,0)</f>
        <v>0</v>
      </c>
      <c r="GO182" s="158">
        <f>IF(ISERROR(VLOOKUP(CL182,Accueil!$W$17:$W$22,1,0)),1,0)</f>
        <v>0</v>
      </c>
      <c r="GP182" s="158">
        <f>IF(ISERROR(VLOOKUP(CM182,Accueil!$W$17:$W$22,1,0)),1,0)</f>
        <v>0</v>
      </c>
      <c r="GQ182" s="158">
        <f>IF(ISERROR(VLOOKUP(CN182,Accueil!$W$17:$W$22,1,0)),1,0)</f>
        <v>0</v>
      </c>
      <c r="GR182" s="158">
        <f>IF(ISERROR(VLOOKUP(CO182,Accueil!$W$17:$W$22,1,0)),1,0)</f>
        <v>0</v>
      </c>
      <c r="GS182" s="158">
        <f>IF(ISERROR(VLOOKUP(CP182,Accueil!$W$17:$W$22,1,0)),1,0)</f>
        <v>0</v>
      </c>
      <c r="GT182" s="158">
        <f>IF(ISERROR(VLOOKUP(CQ182,Accueil!$W$17:$W$22,1,0)),1,0)</f>
        <v>0</v>
      </c>
      <c r="GU182" s="158">
        <f>IF(ISERROR(VLOOKUP(CR182,Accueil!$W$17:$W$22,1,0)),1,0)</f>
        <v>0</v>
      </c>
      <c r="GV182" s="158">
        <f>IF(ISERROR(VLOOKUP(CS182,Accueil!$W$17:$W$22,1,0)),1,0)</f>
        <v>0</v>
      </c>
      <c r="GW182" s="158">
        <f>IF(ISERROR(VLOOKUP(CT182,Accueil!$W$17:$W$22,1,0)),1,0)</f>
        <v>0</v>
      </c>
      <c r="GX182" s="158">
        <f>IF(ISERROR(VLOOKUP(CU182,Accueil!$W$17:$W$22,1,0)),1,0)</f>
        <v>0</v>
      </c>
      <c r="GY182" s="158">
        <f>IF(ISERROR(VLOOKUP(CV182,Accueil!$W$17:$W$22,1,0)),1,0)</f>
        <v>0</v>
      </c>
      <c r="GZ182" s="158">
        <f>IF(ISERROR(VLOOKUP(CW182,Accueil!$W$17:$W$22,1,0)),1,0)</f>
        <v>0</v>
      </c>
      <c r="HA182" s="158">
        <f>IF(ISERROR(VLOOKUP(CX182,Accueil!$W$17:$W$22,1,0)),1,0)</f>
        <v>0</v>
      </c>
      <c r="HB182" s="158">
        <f>IF(ISERROR(VLOOKUP(CY182,Accueil!$W$17:$W$22,1,0)),1,0)</f>
        <v>0</v>
      </c>
      <c r="HC182" s="158">
        <f>IF(ISERROR(VLOOKUP(CZ182,Accueil!$W$17:$W$22,1,0)),1,0)</f>
        <v>0</v>
      </c>
      <c r="HD182" s="158">
        <f>IF(ISERROR(VLOOKUP(DA182,Accueil!$W$17:$W$22,1,0)),1,0)</f>
        <v>0</v>
      </c>
    </row>
    <row r="183" spans="1:212" ht="12.75" customHeight="1">
      <c r="A183" s="360"/>
      <c r="B183" s="12">
        <v>175</v>
      </c>
      <c r="C183" s="26" t="str">
        <f>IF(Accueil!E187="","",Accueil!E187)</f>
        <v/>
      </c>
      <c r="D183" s="27" t="str">
        <f>IF(Accueil!F187="","",Accueil!F187)</f>
        <v/>
      </c>
      <c r="E183" s="83" t="str">
        <f t="shared" si="14"/>
        <v/>
      </c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4"/>
      <c r="AM183" s="244"/>
      <c r="AN183" s="244"/>
      <c r="AO183" s="244"/>
      <c r="AP183" s="244"/>
      <c r="AQ183" s="244"/>
      <c r="AR183" s="244"/>
      <c r="AS183" s="244"/>
      <c r="AT183" s="244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12">
        <v>175</v>
      </c>
      <c r="DC183" s="11" t="str">
        <f>IF(D183="","",COUNTIF(F183:DA183,Accueil!$AB$28)&amp;" / "&amp;COUNTIF($F$8:$DA$8,"&gt;0")-(COUNTIF(F183:DA183,Accueil!$AG$26)))</f>
        <v/>
      </c>
      <c r="DD183" s="110" t="str">
        <f>IF(D183="","",COUNTIF(F183:DA183,Accueil!$AB$26))</f>
        <v/>
      </c>
      <c r="DE183" s="110" t="str">
        <f>IF(D183="","",IF(COUNTIF($F$8:$DA$8,"&gt;=0")-(COUNTIF(G183:DB183,Accueil!$AG$26))&lt;0,0,COUNTIF($F$8:$DA$8,"&gt;=0")-(COUNTIF(G183:DB183,Accueil!$AG$26))))</f>
        <v/>
      </c>
      <c r="DF183" s="11" t="str">
        <f t="shared" si="15"/>
        <v/>
      </c>
      <c r="DG183" s="29" t="str">
        <f t="shared" si="16"/>
        <v/>
      </c>
      <c r="DH183" s="158">
        <f t="shared" si="17"/>
        <v>0</v>
      </c>
      <c r="DI183" s="158">
        <f>IF(ISERROR(VLOOKUP(F183,Accueil!$W$17:$W$22,1,0)),1,0)</f>
        <v>0</v>
      </c>
      <c r="DJ183" s="158">
        <f>IF(ISERROR(VLOOKUP(G183,Accueil!$W$17:$W$22,1,0)),1,0)</f>
        <v>0</v>
      </c>
      <c r="DK183" s="158">
        <f>IF(ISERROR(VLOOKUP(H183,Accueil!$W$17:$W$22,1,0)),1,0)</f>
        <v>0</v>
      </c>
      <c r="DL183" s="158">
        <f>IF(ISERROR(VLOOKUP(I183,Accueil!$W$17:$W$22,1,0)),1,0)</f>
        <v>0</v>
      </c>
      <c r="DM183" s="158">
        <f>IF(ISERROR(VLOOKUP(J183,Accueil!$W$17:$W$22,1,0)),1,0)</f>
        <v>0</v>
      </c>
      <c r="DN183" s="158">
        <f>IF(ISERROR(VLOOKUP(K183,Accueil!$W$17:$W$22,1,0)),1,0)</f>
        <v>0</v>
      </c>
      <c r="DO183" s="158">
        <f>IF(ISERROR(VLOOKUP(L183,Accueil!$W$17:$W$22,1,0)),1,0)</f>
        <v>0</v>
      </c>
      <c r="DP183" s="158">
        <f>IF(ISERROR(VLOOKUP(M183,Accueil!$W$17:$W$22,1,0)),1,0)</f>
        <v>0</v>
      </c>
      <c r="DQ183" s="158">
        <f>IF(ISERROR(VLOOKUP(N183,Accueil!$W$17:$W$22,1,0)),1,0)</f>
        <v>0</v>
      </c>
      <c r="DR183" s="158">
        <f>IF(ISERROR(VLOOKUP(O183,Accueil!$W$17:$W$22,1,0)),1,0)</f>
        <v>0</v>
      </c>
      <c r="DS183" s="158">
        <f>IF(ISERROR(VLOOKUP(P183,Accueil!$W$17:$W$22,1,0)),1,0)</f>
        <v>0</v>
      </c>
      <c r="DT183" s="158">
        <f>IF(ISERROR(VLOOKUP(Q183,Accueil!$W$17:$W$22,1,0)),1,0)</f>
        <v>0</v>
      </c>
      <c r="DU183" s="158">
        <f>IF(ISERROR(VLOOKUP(R183,Accueil!$W$17:$W$22,1,0)),1,0)</f>
        <v>0</v>
      </c>
      <c r="DV183" s="158">
        <f>IF(ISERROR(VLOOKUP(S183,Accueil!$W$17:$W$22,1,0)),1,0)</f>
        <v>0</v>
      </c>
      <c r="DW183" s="158">
        <f>IF(ISERROR(VLOOKUP(T183,Accueil!$W$17:$W$22,1,0)),1,0)</f>
        <v>0</v>
      </c>
      <c r="DX183" s="158">
        <f>IF(ISERROR(VLOOKUP(U183,Accueil!$W$17:$W$22,1,0)),1,0)</f>
        <v>0</v>
      </c>
      <c r="DY183" s="158">
        <f>IF(ISERROR(VLOOKUP(V183,Accueil!$W$17:$W$22,1,0)),1,0)</f>
        <v>0</v>
      </c>
      <c r="DZ183" s="158">
        <f>IF(ISERROR(VLOOKUP(W183,Accueil!$W$17:$W$22,1,0)),1,0)</f>
        <v>0</v>
      </c>
      <c r="EA183" s="158">
        <f>IF(ISERROR(VLOOKUP(X183,Accueil!$W$17:$W$22,1,0)),1,0)</f>
        <v>0</v>
      </c>
      <c r="EB183" s="158">
        <f>IF(ISERROR(VLOOKUP(Y183,Accueil!$W$17:$W$22,1,0)),1,0)</f>
        <v>0</v>
      </c>
      <c r="EC183" s="158">
        <f>IF(ISERROR(VLOOKUP(Z183,Accueil!$W$17:$W$22,1,0)),1,0)</f>
        <v>0</v>
      </c>
      <c r="ED183" s="158">
        <f>IF(ISERROR(VLOOKUP(AA183,Accueil!$W$17:$W$22,1,0)),1,0)</f>
        <v>0</v>
      </c>
      <c r="EE183" s="158">
        <f>IF(ISERROR(VLOOKUP(AB183,Accueil!$W$17:$W$22,1,0)),1,0)</f>
        <v>0</v>
      </c>
      <c r="EF183" s="158">
        <f>IF(ISERROR(VLOOKUP(AC183,Accueil!$W$17:$W$22,1,0)),1,0)</f>
        <v>0</v>
      </c>
      <c r="EG183" s="158">
        <f>IF(ISERROR(VLOOKUP(AD183,Accueil!$W$17:$W$22,1,0)),1,0)</f>
        <v>0</v>
      </c>
      <c r="EH183" s="158">
        <f>IF(ISERROR(VLOOKUP(AE183,Accueil!$W$17:$W$22,1,0)),1,0)</f>
        <v>0</v>
      </c>
      <c r="EI183" s="158">
        <f>IF(ISERROR(VLOOKUP(AF183,Accueil!$W$17:$W$22,1,0)),1,0)</f>
        <v>0</v>
      </c>
      <c r="EJ183" s="158">
        <f>IF(ISERROR(VLOOKUP(AG183,Accueil!$W$17:$W$22,1,0)),1,0)</f>
        <v>0</v>
      </c>
      <c r="EK183" s="158">
        <f>IF(ISERROR(VLOOKUP(AH183,Accueil!$W$17:$W$22,1,0)),1,0)</f>
        <v>0</v>
      </c>
      <c r="EL183" s="158">
        <f>IF(ISERROR(VLOOKUP(AI183,Accueil!$W$17:$W$22,1,0)),1,0)</f>
        <v>0</v>
      </c>
      <c r="EM183" s="158">
        <f>IF(ISERROR(VLOOKUP(AJ183,Accueil!$W$17:$W$22,1,0)),1,0)</f>
        <v>0</v>
      </c>
      <c r="EN183" s="158">
        <f>IF(ISERROR(VLOOKUP(AK183,Accueil!$W$17:$W$22,1,0)),1,0)</f>
        <v>0</v>
      </c>
      <c r="EO183" s="158">
        <f>IF(ISERROR(VLOOKUP(AL183,Accueil!$W$17:$W$22,1,0)),1,0)</f>
        <v>0</v>
      </c>
      <c r="EP183" s="158">
        <f>IF(ISERROR(VLOOKUP(AM183,Accueil!$W$17:$W$22,1,0)),1,0)</f>
        <v>0</v>
      </c>
      <c r="EQ183" s="158">
        <f>IF(ISERROR(VLOOKUP(AN183,Accueil!$W$17:$W$22,1,0)),1,0)</f>
        <v>0</v>
      </c>
      <c r="ER183" s="158">
        <f>IF(ISERROR(VLOOKUP(AO183,Accueil!$W$17:$W$22,1,0)),1,0)</f>
        <v>0</v>
      </c>
      <c r="ES183" s="158">
        <f>IF(ISERROR(VLOOKUP(AP183,Accueil!$W$17:$W$22,1,0)),1,0)</f>
        <v>0</v>
      </c>
      <c r="ET183" s="158">
        <f>IF(ISERROR(VLOOKUP(AQ183,Accueil!$W$17:$W$22,1,0)),1,0)</f>
        <v>0</v>
      </c>
      <c r="EU183" s="158">
        <f>IF(ISERROR(VLOOKUP(AR183,Accueil!$W$17:$W$22,1,0)),1,0)</f>
        <v>0</v>
      </c>
      <c r="EV183" s="158">
        <f>IF(ISERROR(VLOOKUP(AS183,Accueil!$W$17:$W$22,1,0)),1,0)</f>
        <v>0</v>
      </c>
      <c r="EW183" s="158">
        <f>IF(ISERROR(VLOOKUP(AT183,Accueil!$W$17:$W$22,1,0)),1,0)</f>
        <v>0</v>
      </c>
      <c r="EX183" s="158">
        <f>IF(ISERROR(VLOOKUP(AU183,Accueil!$W$17:$W$22,1,0)),1,0)</f>
        <v>0</v>
      </c>
      <c r="EY183" s="158">
        <f>IF(ISERROR(VLOOKUP(AV183,Accueil!$W$17:$W$22,1,0)),1,0)</f>
        <v>0</v>
      </c>
      <c r="EZ183" s="158">
        <f>IF(ISERROR(VLOOKUP(AW183,Accueil!$W$17:$W$22,1,0)),1,0)</f>
        <v>0</v>
      </c>
      <c r="FA183" s="158">
        <f>IF(ISERROR(VLOOKUP(AX183,Accueil!$W$17:$W$22,1,0)),1,0)</f>
        <v>0</v>
      </c>
      <c r="FB183" s="158">
        <f>IF(ISERROR(VLOOKUP(AY183,Accueil!$W$17:$W$22,1,0)),1,0)</f>
        <v>0</v>
      </c>
      <c r="FC183" s="158">
        <f>IF(ISERROR(VLOOKUP(AZ183,Accueil!$W$17:$W$22,1,0)),1,0)</f>
        <v>0</v>
      </c>
      <c r="FD183" s="158">
        <f>IF(ISERROR(VLOOKUP(BA183,Accueil!$W$17:$W$22,1,0)),1,0)</f>
        <v>0</v>
      </c>
      <c r="FE183" s="158">
        <f>IF(ISERROR(VLOOKUP(BB183,Accueil!$W$17:$W$22,1,0)),1,0)</f>
        <v>0</v>
      </c>
      <c r="FF183" s="158">
        <f>IF(ISERROR(VLOOKUP(BC183,Accueil!$W$17:$W$22,1,0)),1,0)</f>
        <v>0</v>
      </c>
      <c r="FG183" s="158">
        <f>IF(ISERROR(VLOOKUP(BD183,Accueil!$W$17:$W$22,1,0)),1,0)</f>
        <v>0</v>
      </c>
      <c r="FH183" s="158">
        <f>IF(ISERROR(VLOOKUP(BE183,Accueil!$W$17:$W$22,1,0)),1,0)</f>
        <v>0</v>
      </c>
      <c r="FI183" s="158">
        <f>IF(ISERROR(VLOOKUP(BF183,Accueil!$W$17:$W$22,1,0)),1,0)</f>
        <v>0</v>
      </c>
      <c r="FJ183" s="158">
        <f>IF(ISERROR(VLOOKUP(BG183,Accueil!$W$17:$W$22,1,0)),1,0)</f>
        <v>0</v>
      </c>
      <c r="FK183" s="158">
        <f>IF(ISERROR(VLOOKUP(BH183,Accueil!$W$17:$W$22,1,0)),1,0)</f>
        <v>0</v>
      </c>
      <c r="FL183" s="158">
        <f>IF(ISERROR(VLOOKUP(BI183,Accueil!$W$17:$W$22,1,0)),1,0)</f>
        <v>0</v>
      </c>
      <c r="FM183" s="158">
        <f>IF(ISERROR(VLOOKUP(BJ183,Accueil!$W$17:$W$22,1,0)),1,0)</f>
        <v>0</v>
      </c>
      <c r="FN183" s="158">
        <f>IF(ISERROR(VLOOKUP(BK183,Accueil!$W$17:$W$22,1,0)),1,0)</f>
        <v>0</v>
      </c>
      <c r="FO183" s="158">
        <f>IF(ISERROR(VLOOKUP(BL183,Accueil!$W$17:$W$22,1,0)),1,0)</f>
        <v>0</v>
      </c>
      <c r="FP183" s="158">
        <f>IF(ISERROR(VLOOKUP(BM183,Accueil!$W$17:$W$22,1,0)),1,0)</f>
        <v>0</v>
      </c>
      <c r="FQ183" s="158">
        <f>IF(ISERROR(VLOOKUP(BN183,Accueil!$W$17:$W$22,1,0)),1,0)</f>
        <v>0</v>
      </c>
      <c r="FR183" s="158">
        <f>IF(ISERROR(VLOOKUP(BO183,Accueil!$W$17:$W$22,1,0)),1,0)</f>
        <v>0</v>
      </c>
      <c r="FS183" s="158">
        <f>IF(ISERROR(VLOOKUP(BP183,Accueil!$W$17:$W$22,1,0)),1,0)</f>
        <v>0</v>
      </c>
      <c r="FT183" s="158">
        <f>IF(ISERROR(VLOOKUP(BQ183,Accueil!$W$17:$W$22,1,0)),1,0)</f>
        <v>0</v>
      </c>
      <c r="FU183" s="158">
        <f>IF(ISERROR(VLOOKUP(BR183,Accueil!$W$17:$W$22,1,0)),1,0)</f>
        <v>0</v>
      </c>
      <c r="FV183" s="158">
        <f>IF(ISERROR(VLOOKUP(BS183,Accueil!$W$17:$W$22,1,0)),1,0)</f>
        <v>0</v>
      </c>
      <c r="FW183" s="158">
        <f>IF(ISERROR(VLOOKUP(BT183,Accueil!$W$17:$W$22,1,0)),1,0)</f>
        <v>0</v>
      </c>
      <c r="FX183" s="158">
        <f>IF(ISERROR(VLOOKUP(BU183,Accueil!$W$17:$W$22,1,0)),1,0)</f>
        <v>0</v>
      </c>
      <c r="FY183" s="158">
        <f>IF(ISERROR(VLOOKUP(BV183,Accueil!$W$17:$W$22,1,0)),1,0)</f>
        <v>0</v>
      </c>
      <c r="FZ183" s="158">
        <f>IF(ISERROR(VLOOKUP(BW183,Accueil!$W$17:$W$22,1,0)),1,0)</f>
        <v>0</v>
      </c>
      <c r="GA183" s="158">
        <f>IF(ISERROR(VLOOKUP(BX183,Accueil!$W$17:$W$22,1,0)),1,0)</f>
        <v>0</v>
      </c>
      <c r="GB183" s="158">
        <f>IF(ISERROR(VLOOKUP(BY183,Accueil!$W$17:$W$22,1,0)),1,0)</f>
        <v>0</v>
      </c>
      <c r="GC183" s="158">
        <f>IF(ISERROR(VLOOKUP(BZ183,Accueil!$W$17:$W$22,1,0)),1,0)</f>
        <v>0</v>
      </c>
      <c r="GD183" s="158">
        <f>IF(ISERROR(VLOOKUP(CA183,Accueil!$W$17:$W$22,1,0)),1,0)</f>
        <v>0</v>
      </c>
      <c r="GE183" s="158">
        <f>IF(ISERROR(VLOOKUP(CB183,Accueil!$W$17:$W$22,1,0)),1,0)</f>
        <v>0</v>
      </c>
      <c r="GF183" s="158">
        <f>IF(ISERROR(VLOOKUP(CC183,Accueil!$W$17:$W$22,1,0)),1,0)</f>
        <v>0</v>
      </c>
      <c r="GG183" s="158">
        <f>IF(ISERROR(VLOOKUP(CD183,Accueil!$W$17:$W$22,1,0)),1,0)</f>
        <v>0</v>
      </c>
      <c r="GH183" s="158">
        <f>IF(ISERROR(VLOOKUP(CE183,Accueil!$W$17:$W$22,1,0)),1,0)</f>
        <v>0</v>
      </c>
      <c r="GI183" s="158">
        <f>IF(ISERROR(VLOOKUP(CF183,Accueil!$W$17:$W$22,1,0)),1,0)</f>
        <v>0</v>
      </c>
      <c r="GJ183" s="158">
        <f>IF(ISERROR(VLOOKUP(CG183,Accueil!$W$17:$W$22,1,0)),1,0)</f>
        <v>0</v>
      </c>
      <c r="GK183" s="158">
        <f>IF(ISERROR(VLOOKUP(CH183,Accueil!$W$17:$W$22,1,0)),1,0)</f>
        <v>0</v>
      </c>
      <c r="GL183" s="158">
        <f>IF(ISERROR(VLOOKUP(CI183,Accueil!$W$17:$W$22,1,0)),1,0)</f>
        <v>0</v>
      </c>
      <c r="GM183" s="158">
        <f>IF(ISERROR(VLOOKUP(CJ183,Accueil!$W$17:$W$22,1,0)),1,0)</f>
        <v>0</v>
      </c>
      <c r="GN183" s="158">
        <f>IF(ISERROR(VLOOKUP(CK183,Accueil!$W$17:$W$22,1,0)),1,0)</f>
        <v>0</v>
      </c>
      <c r="GO183" s="158">
        <f>IF(ISERROR(VLOOKUP(CL183,Accueil!$W$17:$W$22,1,0)),1,0)</f>
        <v>0</v>
      </c>
      <c r="GP183" s="158">
        <f>IF(ISERROR(VLOOKUP(CM183,Accueil!$W$17:$W$22,1,0)),1,0)</f>
        <v>0</v>
      </c>
      <c r="GQ183" s="158">
        <f>IF(ISERROR(VLOOKUP(CN183,Accueil!$W$17:$W$22,1,0)),1,0)</f>
        <v>0</v>
      </c>
      <c r="GR183" s="158">
        <f>IF(ISERROR(VLOOKUP(CO183,Accueil!$W$17:$W$22,1,0)),1,0)</f>
        <v>0</v>
      </c>
      <c r="GS183" s="158">
        <f>IF(ISERROR(VLOOKUP(CP183,Accueil!$W$17:$W$22,1,0)),1,0)</f>
        <v>0</v>
      </c>
      <c r="GT183" s="158">
        <f>IF(ISERROR(VLOOKUP(CQ183,Accueil!$W$17:$W$22,1,0)),1,0)</f>
        <v>0</v>
      </c>
      <c r="GU183" s="158">
        <f>IF(ISERROR(VLOOKUP(CR183,Accueil!$W$17:$W$22,1,0)),1,0)</f>
        <v>0</v>
      </c>
      <c r="GV183" s="158">
        <f>IF(ISERROR(VLOOKUP(CS183,Accueil!$W$17:$W$22,1,0)),1,0)</f>
        <v>0</v>
      </c>
      <c r="GW183" s="158">
        <f>IF(ISERROR(VLOOKUP(CT183,Accueil!$W$17:$W$22,1,0)),1,0)</f>
        <v>0</v>
      </c>
      <c r="GX183" s="158">
        <f>IF(ISERROR(VLOOKUP(CU183,Accueil!$W$17:$W$22,1,0)),1,0)</f>
        <v>0</v>
      </c>
      <c r="GY183" s="158">
        <f>IF(ISERROR(VLOOKUP(CV183,Accueil!$W$17:$W$22,1,0)),1,0)</f>
        <v>0</v>
      </c>
      <c r="GZ183" s="158">
        <f>IF(ISERROR(VLOOKUP(CW183,Accueil!$W$17:$W$22,1,0)),1,0)</f>
        <v>0</v>
      </c>
      <c r="HA183" s="158">
        <f>IF(ISERROR(VLOOKUP(CX183,Accueil!$W$17:$W$22,1,0)),1,0)</f>
        <v>0</v>
      </c>
      <c r="HB183" s="158">
        <f>IF(ISERROR(VLOOKUP(CY183,Accueil!$W$17:$W$22,1,0)),1,0)</f>
        <v>0</v>
      </c>
      <c r="HC183" s="158">
        <f>IF(ISERROR(VLOOKUP(CZ183,Accueil!$W$17:$W$22,1,0)),1,0)</f>
        <v>0</v>
      </c>
      <c r="HD183" s="158">
        <f>IF(ISERROR(VLOOKUP(DA183,Accueil!$W$17:$W$22,1,0)),1,0)</f>
        <v>0</v>
      </c>
    </row>
    <row r="184" spans="1:212" ht="12.75" customHeight="1">
      <c r="A184" s="360"/>
      <c r="B184" s="12">
        <v>176</v>
      </c>
      <c r="C184" s="26" t="str">
        <f>IF(Accueil!E188="","",Accueil!E188)</f>
        <v/>
      </c>
      <c r="D184" s="27" t="str">
        <f>IF(Accueil!F188="","",Accueil!F188)</f>
        <v/>
      </c>
      <c r="E184" s="83" t="str">
        <f t="shared" si="14"/>
        <v/>
      </c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4"/>
      <c r="AM184" s="244"/>
      <c r="AN184" s="244"/>
      <c r="AO184" s="244"/>
      <c r="AP184" s="244"/>
      <c r="AQ184" s="244"/>
      <c r="AR184" s="244"/>
      <c r="AS184" s="244"/>
      <c r="AT184" s="244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12">
        <v>176</v>
      </c>
      <c r="DC184" s="11" t="str">
        <f>IF(D184="","",COUNTIF(F184:DA184,Accueil!$AB$28)&amp;" / "&amp;COUNTIF($F$8:$DA$8,"&gt;0")-(COUNTIF(F184:DA184,Accueil!$AG$26)))</f>
        <v/>
      </c>
      <c r="DD184" s="110" t="str">
        <f>IF(D184="","",COUNTIF(F184:DA184,Accueil!$AB$26))</f>
        <v/>
      </c>
      <c r="DE184" s="110" t="str">
        <f>IF(D184="","",IF(COUNTIF($F$8:$DA$8,"&gt;=0")-(COUNTIF(G184:DB184,Accueil!$AG$26))&lt;0,0,COUNTIF($F$8:$DA$8,"&gt;=0")-(COUNTIF(G184:DB184,Accueil!$AG$26))))</f>
        <v/>
      </c>
      <c r="DF184" s="11" t="str">
        <f t="shared" si="15"/>
        <v/>
      </c>
      <c r="DG184" s="29" t="str">
        <f t="shared" si="16"/>
        <v/>
      </c>
      <c r="DH184" s="158">
        <f t="shared" si="17"/>
        <v>0</v>
      </c>
      <c r="DI184" s="158">
        <f>IF(ISERROR(VLOOKUP(F184,Accueil!$W$17:$W$22,1,0)),1,0)</f>
        <v>0</v>
      </c>
      <c r="DJ184" s="158">
        <f>IF(ISERROR(VLOOKUP(G184,Accueil!$W$17:$W$22,1,0)),1,0)</f>
        <v>0</v>
      </c>
      <c r="DK184" s="158">
        <f>IF(ISERROR(VLOOKUP(H184,Accueil!$W$17:$W$22,1,0)),1,0)</f>
        <v>0</v>
      </c>
      <c r="DL184" s="158">
        <f>IF(ISERROR(VLOOKUP(I184,Accueil!$W$17:$W$22,1,0)),1,0)</f>
        <v>0</v>
      </c>
      <c r="DM184" s="158">
        <f>IF(ISERROR(VLOOKUP(J184,Accueil!$W$17:$W$22,1,0)),1,0)</f>
        <v>0</v>
      </c>
      <c r="DN184" s="158">
        <f>IF(ISERROR(VLOOKUP(K184,Accueil!$W$17:$W$22,1,0)),1,0)</f>
        <v>0</v>
      </c>
      <c r="DO184" s="158">
        <f>IF(ISERROR(VLOOKUP(L184,Accueil!$W$17:$W$22,1,0)),1,0)</f>
        <v>0</v>
      </c>
      <c r="DP184" s="158">
        <f>IF(ISERROR(VLOOKUP(M184,Accueil!$W$17:$W$22,1,0)),1,0)</f>
        <v>0</v>
      </c>
      <c r="DQ184" s="158">
        <f>IF(ISERROR(VLOOKUP(N184,Accueil!$W$17:$W$22,1,0)),1,0)</f>
        <v>0</v>
      </c>
      <c r="DR184" s="158">
        <f>IF(ISERROR(VLOOKUP(O184,Accueil!$W$17:$W$22,1,0)),1,0)</f>
        <v>0</v>
      </c>
      <c r="DS184" s="158">
        <f>IF(ISERROR(VLOOKUP(P184,Accueil!$W$17:$W$22,1,0)),1,0)</f>
        <v>0</v>
      </c>
      <c r="DT184" s="158">
        <f>IF(ISERROR(VLOOKUP(Q184,Accueil!$W$17:$W$22,1,0)),1,0)</f>
        <v>0</v>
      </c>
      <c r="DU184" s="158">
        <f>IF(ISERROR(VLOOKUP(R184,Accueil!$W$17:$W$22,1,0)),1,0)</f>
        <v>0</v>
      </c>
      <c r="DV184" s="158">
        <f>IF(ISERROR(VLOOKUP(S184,Accueil!$W$17:$W$22,1,0)),1,0)</f>
        <v>0</v>
      </c>
      <c r="DW184" s="158">
        <f>IF(ISERROR(VLOOKUP(T184,Accueil!$W$17:$W$22,1,0)),1,0)</f>
        <v>0</v>
      </c>
      <c r="DX184" s="158">
        <f>IF(ISERROR(VLOOKUP(U184,Accueil!$W$17:$W$22,1,0)),1,0)</f>
        <v>0</v>
      </c>
      <c r="DY184" s="158">
        <f>IF(ISERROR(VLOOKUP(V184,Accueil!$W$17:$W$22,1,0)),1,0)</f>
        <v>0</v>
      </c>
      <c r="DZ184" s="158">
        <f>IF(ISERROR(VLOOKUP(W184,Accueil!$W$17:$W$22,1,0)),1,0)</f>
        <v>0</v>
      </c>
      <c r="EA184" s="158">
        <f>IF(ISERROR(VLOOKUP(X184,Accueil!$W$17:$W$22,1,0)),1,0)</f>
        <v>0</v>
      </c>
      <c r="EB184" s="158">
        <f>IF(ISERROR(VLOOKUP(Y184,Accueil!$W$17:$W$22,1,0)),1,0)</f>
        <v>0</v>
      </c>
      <c r="EC184" s="158">
        <f>IF(ISERROR(VLOOKUP(Z184,Accueil!$W$17:$W$22,1,0)),1,0)</f>
        <v>0</v>
      </c>
      <c r="ED184" s="158">
        <f>IF(ISERROR(VLOOKUP(AA184,Accueil!$W$17:$W$22,1,0)),1,0)</f>
        <v>0</v>
      </c>
      <c r="EE184" s="158">
        <f>IF(ISERROR(VLOOKUP(AB184,Accueil!$W$17:$W$22,1,0)),1,0)</f>
        <v>0</v>
      </c>
      <c r="EF184" s="158">
        <f>IF(ISERROR(VLOOKUP(AC184,Accueil!$W$17:$W$22,1,0)),1,0)</f>
        <v>0</v>
      </c>
      <c r="EG184" s="158">
        <f>IF(ISERROR(VLOOKUP(AD184,Accueil!$W$17:$W$22,1,0)),1,0)</f>
        <v>0</v>
      </c>
      <c r="EH184" s="158">
        <f>IF(ISERROR(VLOOKUP(AE184,Accueil!$W$17:$W$22,1,0)),1,0)</f>
        <v>0</v>
      </c>
      <c r="EI184" s="158">
        <f>IF(ISERROR(VLOOKUP(AF184,Accueil!$W$17:$W$22,1,0)),1,0)</f>
        <v>0</v>
      </c>
      <c r="EJ184" s="158">
        <f>IF(ISERROR(VLOOKUP(AG184,Accueil!$W$17:$W$22,1,0)),1,0)</f>
        <v>0</v>
      </c>
      <c r="EK184" s="158">
        <f>IF(ISERROR(VLOOKUP(AH184,Accueil!$W$17:$W$22,1,0)),1,0)</f>
        <v>0</v>
      </c>
      <c r="EL184" s="158">
        <f>IF(ISERROR(VLOOKUP(AI184,Accueil!$W$17:$W$22,1,0)),1,0)</f>
        <v>0</v>
      </c>
      <c r="EM184" s="158">
        <f>IF(ISERROR(VLOOKUP(AJ184,Accueil!$W$17:$W$22,1,0)),1,0)</f>
        <v>0</v>
      </c>
      <c r="EN184" s="158">
        <f>IF(ISERROR(VLOOKUP(AK184,Accueil!$W$17:$W$22,1,0)),1,0)</f>
        <v>0</v>
      </c>
      <c r="EO184" s="158">
        <f>IF(ISERROR(VLOOKUP(AL184,Accueil!$W$17:$W$22,1,0)),1,0)</f>
        <v>0</v>
      </c>
      <c r="EP184" s="158">
        <f>IF(ISERROR(VLOOKUP(AM184,Accueil!$W$17:$W$22,1,0)),1,0)</f>
        <v>0</v>
      </c>
      <c r="EQ184" s="158">
        <f>IF(ISERROR(VLOOKUP(AN184,Accueil!$W$17:$W$22,1,0)),1,0)</f>
        <v>0</v>
      </c>
      <c r="ER184" s="158">
        <f>IF(ISERROR(VLOOKUP(AO184,Accueil!$W$17:$W$22,1,0)),1,0)</f>
        <v>0</v>
      </c>
      <c r="ES184" s="158">
        <f>IF(ISERROR(VLOOKUP(AP184,Accueil!$W$17:$W$22,1,0)),1,0)</f>
        <v>0</v>
      </c>
      <c r="ET184" s="158">
        <f>IF(ISERROR(VLOOKUP(AQ184,Accueil!$W$17:$W$22,1,0)),1,0)</f>
        <v>0</v>
      </c>
      <c r="EU184" s="158">
        <f>IF(ISERROR(VLOOKUP(AR184,Accueil!$W$17:$W$22,1,0)),1,0)</f>
        <v>0</v>
      </c>
      <c r="EV184" s="158">
        <f>IF(ISERROR(VLOOKUP(AS184,Accueil!$W$17:$W$22,1,0)),1,0)</f>
        <v>0</v>
      </c>
      <c r="EW184" s="158">
        <f>IF(ISERROR(VLOOKUP(AT184,Accueil!$W$17:$W$22,1,0)),1,0)</f>
        <v>0</v>
      </c>
      <c r="EX184" s="158">
        <f>IF(ISERROR(VLOOKUP(AU184,Accueil!$W$17:$W$22,1,0)),1,0)</f>
        <v>0</v>
      </c>
      <c r="EY184" s="158">
        <f>IF(ISERROR(VLOOKUP(AV184,Accueil!$W$17:$W$22,1,0)),1,0)</f>
        <v>0</v>
      </c>
      <c r="EZ184" s="158">
        <f>IF(ISERROR(VLOOKUP(AW184,Accueil!$W$17:$W$22,1,0)),1,0)</f>
        <v>0</v>
      </c>
      <c r="FA184" s="158">
        <f>IF(ISERROR(VLOOKUP(AX184,Accueil!$W$17:$W$22,1,0)),1,0)</f>
        <v>0</v>
      </c>
      <c r="FB184" s="158">
        <f>IF(ISERROR(VLOOKUP(AY184,Accueil!$W$17:$W$22,1,0)),1,0)</f>
        <v>0</v>
      </c>
      <c r="FC184" s="158">
        <f>IF(ISERROR(VLOOKUP(AZ184,Accueil!$W$17:$W$22,1,0)),1,0)</f>
        <v>0</v>
      </c>
      <c r="FD184" s="158">
        <f>IF(ISERROR(VLOOKUP(BA184,Accueil!$W$17:$W$22,1,0)),1,0)</f>
        <v>0</v>
      </c>
      <c r="FE184" s="158">
        <f>IF(ISERROR(VLOOKUP(BB184,Accueil!$W$17:$W$22,1,0)),1,0)</f>
        <v>0</v>
      </c>
      <c r="FF184" s="158">
        <f>IF(ISERROR(VLOOKUP(BC184,Accueil!$W$17:$W$22,1,0)),1,0)</f>
        <v>0</v>
      </c>
      <c r="FG184" s="158">
        <f>IF(ISERROR(VLOOKUP(BD184,Accueil!$W$17:$W$22,1,0)),1,0)</f>
        <v>0</v>
      </c>
      <c r="FH184" s="158">
        <f>IF(ISERROR(VLOOKUP(BE184,Accueil!$W$17:$W$22,1,0)),1,0)</f>
        <v>0</v>
      </c>
      <c r="FI184" s="158">
        <f>IF(ISERROR(VLOOKUP(BF184,Accueil!$W$17:$W$22,1,0)),1,0)</f>
        <v>0</v>
      </c>
      <c r="FJ184" s="158">
        <f>IF(ISERROR(VLOOKUP(BG184,Accueil!$W$17:$W$22,1,0)),1,0)</f>
        <v>0</v>
      </c>
      <c r="FK184" s="158">
        <f>IF(ISERROR(VLOOKUP(BH184,Accueil!$W$17:$W$22,1,0)),1,0)</f>
        <v>0</v>
      </c>
      <c r="FL184" s="158">
        <f>IF(ISERROR(VLOOKUP(BI184,Accueil!$W$17:$W$22,1,0)),1,0)</f>
        <v>0</v>
      </c>
      <c r="FM184" s="158">
        <f>IF(ISERROR(VLOOKUP(BJ184,Accueil!$W$17:$W$22,1,0)),1,0)</f>
        <v>0</v>
      </c>
      <c r="FN184" s="158">
        <f>IF(ISERROR(VLOOKUP(BK184,Accueil!$W$17:$W$22,1,0)),1,0)</f>
        <v>0</v>
      </c>
      <c r="FO184" s="158">
        <f>IF(ISERROR(VLOOKUP(BL184,Accueil!$W$17:$W$22,1,0)),1,0)</f>
        <v>0</v>
      </c>
      <c r="FP184" s="158">
        <f>IF(ISERROR(VLOOKUP(BM184,Accueil!$W$17:$W$22,1,0)),1,0)</f>
        <v>0</v>
      </c>
      <c r="FQ184" s="158">
        <f>IF(ISERROR(VLOOKUP(BN184,Accueil!$W$17:$W$22,1,0)),1,0)</f>
        <v>0</v>
      </c>
      <c r="FR184" s="158">
        <f>IF(ISERROR(VLOOKUP(BO184,Accueil!$W$17:$W$22,1,0)),1,0)</f>
        <v>0</v>
      </c>
      <c r="FS184" s="158">
        <f>IF(ISERROR(VLOOKUP(BP184,Accueil!$W$17:$W$22,1,0)),1,0)</f>
        <v>0</v>
      </c>
      <c r="FT184" s="158">
        <f>IF(ISERROR(VLOOKUP(BQ184,Accueil!$W$17:$W$22,1,0)),1,0)</f>
        <v>0</v>
      </c>
      <c r="FU184" s="158">
        <f>IF(ISERROR(VLOOKUP(BR184,Accueil!$W$17:$W$22,1,0)),1,0)</f>
        <v>0</v>
      </c>
      <c r="FV184" s="158">
        <f>IF(ISERROR(VLOOKUP(BS184,Accueil!$W$17:$W$22,1,0)),1,0)</f>
        <v>0</v>
      </c>
      <c r="FW184" s="158">
        <f>IF(ISERROR(VLOOKUP(BT184,Accueil!$W$17:$W$22,1,0)),1,0)</f>
        <v>0</v>
      </c>
      <c r="FX184" s="158">
        <f>IF(ISERROR(VLOOKUP(BU184,Accueil!$W$17:$W$22,1,0)),1,0)</f>
        <v>0</v>
      </c>
      <c r="FY184" s="158">
        <f>IF(ISERROR(VLOOKUP(BV184,Accueil!$W$17:$W$22,1,0)),1,0)</f>
        <v>0</v>
      </c>
      <c r="FZ184" s="158">
        <f>IF(ISERROR(VLOOKUP(BW184,Accueil!$W$17:$W$22,1,0)),1,0)</f>
        <v>0</v>
      </c>
      <c r="GA184" s="158">
        <f>IF(ISERROR(VLOOKUP(BX184,Accueil!$W$17:$W$22,1,0)),1,0)</f>
        <v>0</v>
      </c>
      <c r="GB184" s="158">
        <f>IF(ISERROR(VLOOKUP(BY184,Accueil!$W$17:$W$22,1,0)),1,0)</f>
        <v>0</v>
      </c>
      <c r="GC184" s="158">
        <f>IF(ISERROR(VLOOKUP(BZ184,Accueil!$W$17:$W$22,1,0)),1,0)</f>
        <v>0</v>
      </c>
      <c r="GD184" s="158">
        <f>IF(ISERROR(VLOOKUP(CA184,Accueil!$W$17:$W$22,1,0)),1,0)</f>
        <v>0</v>
      </c>
      <c r="GE184" s="158">
        <f>IF(ISERROR(VLOOKUP(CB184,Accueil!$W$17:$W$22,1,0)),1,0)</f>
        <v>0</v>
      </c>
      <c r="GF184" s="158">
        <f>IF(ISERROR(VLOOKUP(CC184,Accueil!$W$17:$W$22,1,0)),1,0)</f>
        <v>0</v>
      </c>
      <c r="GG184" s="158">
        <f>IF(ISERROR(VLOOKUP(CD184,Accueil!$W$17:$W$22,1,0)),1,0)</f>
        <v>0</v>
      </c>
      <c r="GH184" s="158">
        <f>IF(ISERROR(VLOOKUP(CE184,Accueil!$W$17:$W$22,1,0)),1,0)</f>
        <v>0</v>
      </c>
      <c r="GI184" s="158">
        <f>IF(ISERROR(VLOOKUP(CF184,Accueil!$W$17:$W$22,1,0)),1,0)</f>
        <v>0</v>
      </c>
      <c r="GJ184" s="158">
        <f>IF(ISERROR(VLOOKUP(CG184,Accueil!$W$17:$W$22,1,0)),1,0)</f>
        <v>0</v>
      </c>
      <c r="GK184" s="158">
        <f>IF(ISERROR(VLOOKUP(CH184,Accueil!$W$17:$W$22,1,0)),1,0)</f>
        <v>0</v>
      </c>
      <c r="GL184" s="158">
        <f>IF(ISERROR(VLOOKUP(CI184,Accueil!$W$17:$W$22,1,0)),1,0)</f>
        <v>0</v>
      </c>
      <c r="GM184" s="158">
        <f>IF(ISERROR(VLOOKUP(CJ184,Accueil!$W$17:$W$22,1,0)),1,0)</f>
        <v>0</v>
      </c>
      <c r="GN184" s="158">
        <f>IF(ISERROR(VLOOKUP(CK184,Accueil!$W$17:$W$22,1,0)),1,0)</f>
        <v>0</v>
      </c>
      <c r="GO184" s="158">
        <f>IF(ISERROR(VLOOKUP(CL184,Accueil!$W$17:$W$22,1,0)),1,0)</f>
        <v>0</v>
      </c>
      <c r="GP184" s="158">
        <f>IF(ISERROR(VLOOKUP(CM184,Accueil!$W$17:$W$22,1,0)),1,0)</f>
        <v>0</v>
      </c>
      <c r="GQ184" s="158">
        <f>IF(ISERROR(VLOOKUP(CN184,Accueil!$W$17:$W$22,1,0)),1,0)</f>
        <v>0</v>
      </c>
      <c r="GR184" s="158">
        <f>IF(ISERROR(VLOOKUP(CO184,Accueil!$W$17:$W$22,1,0)),1,0)</f>
        <v>0</v>
      </c>
      <c r="GS184" s="158">
        <f>IF(ISERROR(VLOOKUP(CP184,Accueil!$W$17:$W$22,1,0)),1,0)</f>
        <v>0</v>
      </c>
      <c r="GT184" s="158">
        <f>IF(ISERROR(VLOOKUP(CQ184,Accueil!$W$17:$W$22,1,0)),1,0)</f>
        <v>0</v>
      </c>
      <c r="GU184" s="158">
        <f>IF(ISERROR(VLOOKUP(CR184,Accueil!$W$17:$W$22,1,0)),1,0)</f>
        <v>0</v>
      </c>
      <c r="GV184" s="158">
        <f>IF(ISERROR(VLOOKUP(CS184,Accueil!$W$17:$W$22,1,0)),1,0)</f>
        <v>0</v>
      </c>
      <c r="GW184" s="158">
        <f>IF(ISERROR(VLOOKUP(CT184,Accueil!$W$17:$W$22,1,0)),1,0)</f>
        <v>0</v>
      </c>
      <c r="GX184" s="158">
        <f>IF(ISERROR(VLOOKUP(CU184,Accueil!$W$17:$W$22,1,0)),1,0)</f>
        <v>0</v>
      </c>
      <c r="GY184" s="158">
        <f>IF(ISERROR(VLOOKUP(CV184,Accueil!$W$17:$W$22,1,0)),1,0)</f>
        <v>0</v>
      </c>
      <c r="GZ184" s="158">
        <f>IF(ISERROR(VLOOKUP(CW184,Accueil!$W$17:$W$22,1,0)),1,0)</f>
        <v>0</v>
      </c>
      <c r="HA184" s="158">
        <f>IF(ISERROR(VLOOKUP(CX184,Accueil!$W$17:$W$22,1,0)),1,0)</f>
        <v>0</v>
      </c>
      <c r="HB184" s="158">
        <f>IF(ISERROR(VLOOKUP(CY184,Accueil!$W$17:$W$22,1,0)),1,0)</f>
        <v>0</v>
      </c>
      <c r="HC184" s="158">
        <f>IF(ISERROR(VLOOKUP(CZ184,Accueil!$W$17:$W$22,1,0)),1,0)</f>
        <v>0</v>
      </c>
      <c r="HD184" s="158">
        <f>IF(ISERROR(VLOOKUP(DA184,Accueil!$W$17:$W$22,1,0)),1,0)</f>
        <v>0</v>
      </c>
    </row>
    <row r="185" spans="1:212" ht="12.75" customHeight="1">
      <c r="A185" s="360"/>
      <c r="B185" s="12">
        <v>177</v>
      </c>
      <c r="C185" s="26" t="str">
        <f>IF(Accueil!E189="","",Accueil!E189)</f>
        <v/>
      </c>
      <c r="D185" s="27" t="str">
        <f>IF(Accueil!F189="","",Accueil!F189)</f>
        <v/>
      </c>
      <c r="E185" s="83" t="str">
        <f t="shared" si="14"/>
        <v/>
      </c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4"/>
      <c r="AM185" s="244"/>
      <c r="AN185" s="244"/>
      <c r="AO185" s="244"/>
      <c r="AP185" s="244"/>
      <c r="AQ185" s="244"/>
      <c r="AR185" s="244"/>
      <c r="AS185" s="244"/>
      <c r="AT185" s="244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12">
        <v>177</v>
      </c>
      <c r="DC185" s="11" t="str">
        <f>IF(D185="","",COUNTIF(F185:DA185,Accueil!$AB$28)&amp;" / "&amp;COUNTIF($F$8:$DA$8,"&gt;0")-(COUNTIF(F185:DA185,Accueil!$AG$26)))</f>
        <v/>
      </c>
      <c r="DD185" s="110" t="str">
        <f>IF(D185="","",COUNTIF(F185:DA185,Accueil!$AB$26))</f>
        <v/>
      </c>
      <c r="DE185" s="110" t="str">
        <f>IF(D185="","",IF(COUNTIF($F$8:$DA$8,"&gt;=0")-(COUNTIF(G185:DB185,Accueil!$AG$26))&lt;0,0,COUNTIF($F$8:$DA$8,"&gt;=0")-(COUNTIF(G185:DB185,Accueil!$AG$26))))</f>
        <v/>
      </c>
      <c r="DF185" s="11" t="str">
        <f t="shared" si="15"/>
        <v/>
      </c>
      <c r="DG185" s="29" t="str">
        <f t="shared" si="16"/>
        <v/>
      </c>
      <c r="DH185" s="158">
        <f t="shared" si="17"/>
        <v>0</v>
      </c>
      <c r="DI185" s="158">
        <f>IF(ISERROR(VLOOKUP(F185,Accueil!$W$17:$W$22,1,0)),1,0)</f>
        <v>0</v>
      </c>
      <c r="DJ185" s="158">
        <f>IF(ISERROR(VLOOKUP(G185,Accueil!$W$17:$W$22,1,0)),1,0)</f>
        <v>0</v>
      </c>
      <c r="DK185" s="158">
        <f>IF(ISERROR(VLOOKUP(H185,Accueil!$W$17:$W$22,1,0)),1,0)</f>
        <v>0</v>
      </c>
      <c r="DL185" s="158">
        <f>IF(ISERROR(VLOOKUP(I185,Accueil!$W$17:$W$22,1,0)),1,0)</f>
        <v>0</v>
      </c>
      <c r="DM185" s="158">
        <f>IF(ISERROR(VLOOKUP(J185,Accueil!$W$17:$W$22,1,0)),1,0)</f>
        <v>0</v>
      </c>
      <c r="DN185" s="158">
        <f>IF(ISERROR(VLOOKUP(K185,Accueil!$W$17:$W$22,1,0)),1,0)</f>
        <v>0</v>
      </c>
      <c r="DO185" s="158">
        <f>IF(ISERROR(VLOOKUP(L185,Accueil!$W$17:$W$22,1,0)),1,0)</f>
        <v>0</v>
      </c>
      <c r="DP185" s="158">
        <f>IF(ISERROR(VLOOKUP(M185,Accueil!$W$17:$W$22,1,0)),1,0)</f>
        <v>0</v>
      </c>
      <c r="DQ185" s="158">
        <f>IF(ISERROR(VLOOKUP(N185,Accueil!$W$17:$W$22,1,0)),1,0)</f>
        <v>0</v>
      </c>
      <c r="DR185" s="158">
        <f>IF(ISERROR(VLOOKUP(O185,Accueil!$W$17:$W$22,1,0)),1,0)</f>
        <v>0</v>
      </c>
      <c r="DS185" s="158">
        <f>IF(ISERROR(VLOOKUP(P185,Accueil!$W$17:$W$22,1,0)),1,0)</f>
        <v>0</v>
      </c>
      <c r="DT185" s="158">
        <f>IF(ISERROR(VLOOKUP(Q185,Accueil!$W$17:$W$22,1,0)),1,0)</f>
        <v>0</v>
      </c>
      <c r="DU185" s="158">
        <f>IF(ISERROR(VLOOKUP(R185,Accueil!$W$17:$W$22,1,0)),1,0)</f>
        <v>0</v>
      </c>
      <c r="DV185" s="158">
        <f>IF(ISERROR(VLOOKUP(S185,Accueil!$W$17:$W$22,1,0)),1,0)</f>
        <v>0</v>
      </c>
      <c r="DW185" s="158">
        <f>IF(ISERROR(VLOOKUP(T185,Accueil!$W$17:$W$22,1,0)),1,0)</f>
        <v>0</v>
      </c>
      <c r="DX185" s="158">
        <f>IF(ISERROR(VLOOKUP(U185,Accueil!$W$17:$W$22,1,0)),1,0)</f>
        <v>0</v>
      </c>
      <c r="DY185" s="158">
        <f>IF(ISERROR(VLOOKUP(V185,Accueil!$W$17:$W$22,1,0)),1,0)</f>
        <v>0</v>
      </c>
      <c r="DZ185" s="158">
        <f>IF(ISERROR(VLOOKUP(W185,Accueil!$W$17:$W$22,1,0)),1,0)</f>
        <v>0</v>
      </c>
      <c r="EA185" s="158">
        <f>IF(ISERROR(VLOOKUP(X185,Accueil!$W$17:$W$22,1,0)),1,0)</f>
        <v>0</v>
      </c>
      <c r="EB185" s="158">
        <f>IF(ISERROR(VLOOKUP(Y185,Accueil!$W$17:$W$22,1,0)),1,0)</f>
        <v>0</v>
      </c>
      <c r="EC185" s="158">
        <f>IF(ISERROR(VLOOKUP(Z185,Accueil!$W$17:$W$22,1,0)),1,0)</f>
        <v>0</v>
      </c>
      <c r="ED185" s="158">
        <f>IF(ISERROR(VLOOKUP(AA185,Accueil!$W$17:$W$22,1,0)),1,0)</f>
        <v>0</v>
      </c>
      <c r="EE185" s="158">
        <f>IF(ISERROR(VLOOKUP(AB185,Accueil!$W$17:$W$22,1,0)),1,0)</f>
        <v>0</v>
      </c>
      <c r="EF185" s="158">
        <f>IF(ISERROR(VLOOKUP(AC185,Accueil!$W$17:$W$22,1,0)),1,0)</f>
        <v>0</v>
      </c>
      <c r="EG185" s="158">
        <f>IF(ISERROR(VLOOKUP(AD185,Accueil!$W$17:$W$22,1,0)),1,0)</f>
        <v>0</v>
      </c>
      <c r="EH185" s="158">
        <f>IF(ISERROR(VLOOKUP(AE185,Accueil!$W$17:$W$22,1,0)),1,0)</f>
        <v>0</v>
      </c>
      <c r="EI185" s="158">
        <f>IF(ISERROR(VLOOKUP(AF185,Accueil!$W$17:$W$22,1,0)),1,0)</f>
        <v>0</v>
      </c>
      <c r="EJ185" s="158">
        <f>IF(ISERROR(VLOOKUP(AG185,Accueil!$W$17:$W$22,1,0)),1,0)</f>
        <v>0</v>
      </c>
      <c r="EK185" s="158">
        <f>IF(ISERROR(VLOOKUP(AH185,Accueil!$W$17:$W$22,1,0)),1,0)</f>
        <v>0</v>
      </c>
      <c r="EL185" s="158">
        <f>IF(ISERROR(VLOOKUP(AI185,Accueil!$W$17:$W$22,1,0)),1,0)</f>
        <v>0</v>
      </c>
      <c r="EM185" s="158">
        <f>IF(ISERROR(VLOOKUP(AJ185,Accueil!$W$17:$W$22,1,0)),1,0)</f>
        <v>0</v>
      </c>
      <c r="EN185" s="158">
        <f>IF(ISERROR(VLOOKUP(AK185,Accueil!$W$17:$W$22,1,0)),1,0)</f>
        <v>0</v>
      </c>
      <c r="EO185" s="158">
        <f>IF(ISERROR(VLOOKUP(AL185,Accueil!$W$17:$W$22,1,0)),1,0)</f>
        <v>0</v>
      </c>
      <c r="EP185" s="158">
        <f>IF(ISERROR(VLOOKUP(AM185,Accueil!$W$17:$W$22,1,0)),1,0)</f>
        <v>0</v>
      </c>
      <c r="EQ185" s="158">
        <f>IF(ISERROR(VLOOKUP(AN185,Accueil!$W$17:$W$22,1,0)),1,0)</f>
        <v>0</v>
      </c>
      <c r="ER185" s="158">
        <f>IF(ISERROR(VLOOKUP(AO185,Accueil!$W$17:$W$22,1,0)),1,0)</f>
        <v>0</v>
      </c>
      <c r="ES185" s="158">
        <f>IF(ISERROR(VLOOKUP(AP185,Accueil!$W$17:$W$22,1,0)),1,0)</f>
        <v>0</v>
      </c>
      <c r="ET185" s="158">
        <f>IF(ISERROR(VLOOKUP(AQ185,Accueil!$W$17:$W$22,1,0)),1,0)</f>
        <v>0</v>
      </c>
      <c r="EU185" s="158">
        <f>IF(ISERROR(VLOOKUP(AR185,Accueil!$W$17:$W$22,1,0)),1,0)</f>
        <v>0</v>
      </c>
      <c r="EV185" s="158">
        <f>IF(ISERROR(VLOOKUP(AS185,Accueil!$W$17:$W$22,1,0)),1,0)</f>
        <v>0</v>
      </c>
      <c r="EW185" s="158">
        <f>IF(ISERROR(VLOOKUP(AT185,Accueil!$W$17:$W$22,1,0)),1,0)</f>
        <v>0</v>
      </c>
      <c r="EX185" s="158">
        <f>IF(ISERROR(VLOOKUP(AU185,Accueil!$W$17:$W$22,1,0)),1,0)</f>
        <v>0</v>
      </c>
      <c r="EY185" s="158">
        <f>IF(ISERROR(VLOOKUP(AV185,Accueil!$W$17:$W$22,1,0)),1,0)</f>
        <v>0</v>
      </c>
      <c r="EZ185" s="158">
        <f>IF(ISERROR(VLOOKUP(AW185,Accueil!$W$17:$W$22,1,0)),1,0)</f>
        <v>0</v>
      </c>
      <c r="FA185" s="158">
        <f>IF(ISERROR(VLOOKUP(AX185,Accueil!$W$17:$W$22,1,0)),1,0)</f>
        <v>0</v>
      </c>
      <c r="FB185" s="158">
        <f>IF(ISERROR(VLOOKUP(AY185,Accueil!$W$17:$W$22,1,0)),1,0)</f>
        <v>0</v>
      </c>
      <c r="FC185" s="158">
        <f>IF(ISERROR(VLOOKUP(AZ185,Accueil!$W$17:$W$22,1,0)),1,0)</f>
        <v>0</v>
      </c>
      <c r="FD185" s="158">
        <f>IF(ISERROR(VLOOKUP(BA185,Accueil!$W$17:$W$22,1,0)),1,0)</f>
        <v>0</v>
      </c>
      <c r="FE185" s="158">
        <f>IF(ISERROR(VLOOKUP(BB185,Accueil!$W$17:$W$22,1,0)),1,0)</f>
        <v>0</v>
      </c>
      <c r="FF185" s="158">
        <f>IF(ISERROR(VLOOKUP(BC185,Accueil!$W$17:$W$22,1,0)),1,0)</f>
        <v>0</v>
      </c>
      <c r="FG185" s="158">
        <f>IF(ISERROR(VLOOKUP(BD185,Accueil!$W$17:$W$22,1,0)),1,0)</f>
        <v>0</v>
      </c>
      <c r="FH185" s="158">
        <f>IF(ISERROR(VLOOKUP(BE185,Accueil!$W$17:$W$22,1,0)),1,0)</f>
        <v>0</v>
      </c>
      <c r="FI185" s="158">
        <f>IF(ISERROR(VLOOKUP(BF185,Accueil!$W$17:$W$22,1,0)),1,0)</f>
        <v>0</v>
      </c>
      <c r="FJ185" s="158">
        <f>IF(ISERROR(VLOOKUP(BG185,Accueil!$W$17:$W$22,1,0)),1,0)</f>
        <v>0</v>
      </c>
      <c r="FK185" s="158">
        <f>IF(ISERROR(VLOOKUP(BH185,Accueil!$W$17:$W$22,1,0)),1,0)</f>
        <v>0</v>
      </c>
      <c r="FL185" s="158">
        <f>IF(ISERROR(VLOOKUP(BI185,Accueil!$W$17:$W$22,1,0)),1,0)</f>
        <v>0</v>
      </c>
      <c r="FM185" s="158">
        <f>IF(ISERROR(VLOOKUP(BJ185,Accueil!$W$17:$W$22,1,0)),1,0)</f>
        <v>0</v>
      </c>
      <c r="FN185" s="158">
        <f>IF(ISERROR(VLOOKUP(BK185,Accueil!$W$17:$W$22,1,0)),1,0)</f>
        <v>0</v>
      </c>
      <c r="FO185" s="158">
        <f>IF(ISERROR(VLOOKUP(BL185,Accueil!$W$17:$W$22,1,0)),1,0)</f>
        <v>0</v>
      </c>
      <c r="FP185" s="158">
        <f>IF(ISERROR(VLOOKUP(BM185,Accueil!$W$17:$W$22,1,0)),1,0)</f>
        <v>0</v>
      </c>
      <c r="FQ185" s="158">
        <f>IF(ISERROR(VLOOKUP(BN185,Accueil!$W$17:$W$22,1,0)),1,0)</f>
        <v>0</v>
      </c>
      <c r="FR185" s="158">
        <f>IF(ISERROR(VLOOKUP(BO185,Accueil!$W$17:$W$22,1,0)),1,0)</f>
        <v>0</v>
      </c>
      <c r="FS185" s="158">
        <f>IF(ISERROR(VLOOKUP(BP185,Accueil!$W$17:$W$22,1,0)),1,0)</f>
        <v>0</v>
      </c>
      <c r="FT185" s="158">
        <f>IF(ISERROR(VLOOKUP(BQ185,Accueil!$W$17:$W$22,1,0)),1,0)</f>
        <v>0</v>
      </c>
      <c r="FU185" s="158">
        <f>IF(ISERROR(VLOOKUP(BR185,Accueil!$W$17:$W$22,1,0)),1,0)</f>
        <v>0</v>
      </c>
      <c r="FV185" s="158">
        <f>IF(ISERROR(VLOOKUP(BS185,Accueil!$W$17:$W$22,1,0)),1,0)</f>
        <v>0</v>
      </c>
      <c r="FW185" s="158">
        <f>IF(ISERROR(VLOOKUP(BT185,Accueil!$W$17:$W$22,1,0)),1,0)</f>
        <v>0</v>
      </c>
      <c r="FX185" s="158">
        <f>IF(ISERROR(VLOOKUP(BU185,Accueil!$W$17:$W$22,1,0)),1,0)</f>
        <v>0</v>
      </c>
      <c r="FY185" s="158">
        <f>IF(ISERROR(VLOOKUP(BV185,Accueil!$W$17:$W$22,1,0)),1,0)</f>
        <v>0</v>
      </c>
      <c r="FZ185" s="158">
        <f>IF(ISERROR(VLOOKUP(BW185,Accueil!$W$17:$W$22,1,0)),1,0)</f>
        <v>0</v>
      </c>
      <c r="GA185" s="158">
        <f>IF(ISERROR(VLOOKUP(BX185,Accueil!$W$17:$W$22,1,0)),1,0)</f>
        <v>0</v>
      </c>
      <c r="GB185" s="158">
        <f>IF(ISERROR(VLOOKUP(BY185,Accueil!$W$17:$W$22,1,0)),1,0)</f>
        <v>0</v>
      </c>
      <c r="GC185" s="158">
        <f>IF(ISERROR(VLOOKUP(BZ185,Accueil!$W$17:$W$22,1,0)),1,0)</f>
        <v>0</v>
      </c>
      <c r="GD185" s="158">
        <f>IF(ISERROR(VLOOKUP(CA185,Accueil!$W$17:$W$22,1,0)),1,0)</f>
        <v>0</v>
      </c>
      <c r="GE185" s="158">
        <f>IF(ISERROR(VLOOKUP(CB185,Accueil!$W$17:$W$22,1,0)),1,0)</f>
        <v>0</v>
      </c>
      <c r="GF185" s="158">
        <f>IF(ISERROR(VLOOKUP(CC185,Accueil!$W$17:$W$22,1,0)),1,0)</f>
        <v>0</v>
      </c>
      <c r="GG185" s="158">
        <f>IF(ISERROR(VLOOKUP(CD185,Accueil!$W$17:$W$22,1,0)),1,0)</f>
        <v>0</v>
      </c>
      <c r="GH185" s="158">
        <f>IF(ISERROR(VLOOKUP(CE185,Accueil!$W$17:$W$22,1,0)),1,0)</f>
        <v>0</v>
      </c>
      <c r="GI185" s="158">
        <f>IF(ISERROR(VLOOKUP(CF185,Accueil!$W$17:$W$22,1,0)),1,0)</f>
        <v>0</v>
      </c>
      <c r="GJ185" s="158">
        <f>IF(ISERROR(VLOOKUP(CG185,Accueil!$W$17:$W$22,1,0)),1,0)</f>
        <v>0</v>
      </c>
      <c r="GK185" s="158">
        <f>IF(ISERROR(VLOOKUP(CH185,Accueil!$W$17:$W$22,1,0)),1,0)</f>
        <v>0</v>
      </c>
      <c r="GL185" s="158">
        <f>IF(ISERROR(VLOOKUP(CI185,Accueil!$W$17:$W$22,1,0)),1,0)</f>
        <v>0</v>
      </c>
      <c r="GM185" s="158">
        <f>IF(ISERROR(VLOOKUP(CJ185,Accueil!$W$17:$W$22,1,0)),1,0)</f>
        <v>0</v>
      </c>
      <c r="GN185" s="158">
        <f>IF(ISERROR(VLOOKUP(CK185,Accueil!$W$17:$W$22,1,0)),1,0)</f>
        <v>0</v>
      </c>
      <c r="GO185" s="158">
        <f>IF(ISERROR(VLOOKUP(CL185,Accueil!$W$17:$W$22,1,0)),1,0)</f>
        <v>0</v>
      </c>
      <c r="GP185" s="158">
        <f>IF(ISERROR(VLOOKUP(CM185,Accueil!$W$17:$W$22,1,0)),1,0)</f>
        <v>0</v>
      </c>
      <c r="GQ185" s="158">
        <f>IF(ISERROR(VLOOKUP(CN185,Accueil!$W$17:$W$22,1,0)),1,0)</f>
        <v>0</v>
      </c>
      <c r="GR185" s="158">
        <f>IF(ISERROR(VLOOKUP(CO185,Accueil!$W$17:$W$22,1,0)),1,0)</f>
        <v>0</v>
      </c>
      <c r="GS185" s="158">
        <f>IF(ISERROR(VLOOKUP(CP185,Accueil!$W$17:$W$22,1,0)),1,0)</f>
        <v>0</v>
      </c>
      <c r="GT185" s="158">
        <f>IF(ISERROR(VLOOKUP(CQ185,Accueil!$W$17:$W$22,1,0)),1,0)</f>
        <v>0</v>
      </c>
      <c r="GU185" s="158">
        <f>IF(ISERROR(VLOOKUP(CR185,Accueil!$W$17:$W$22,1,0)),1,0)</f>
        <v>0</v>
      </c>
      <c r="GV185" s="158">
        <f>IF(ISERROR(VLOOKUP(CS185,Accueil!$W$17:$W$22,1,0)),1,0)</f>
        <v>0</v>
      </c>
      <c r="GW185" s="158">
        <f>IF(ISERROR(VLOOKUP(CT185,Accueil!$W$17:$W$22,1,0)),1,0)</f>
        <v>0</v>
      </c>
      <c r="GX185" s="158">
        <f>IF(ISERROR(VLOOKUP(CU185,Accueil!$W$17:$W$22,1,0)),1,0)</f>
        <v>0</v>
      </c>
      <c r="GY185" s="158">
        <f>IF(ISERROR(VLOOKUP(CV185,Accueil!$W$17:$W$22,1,0)),1,0)</f>
        <v>0</v>
      </c>
      <c r="GZ185" s="158">
        <f>IF(ISERROR(VLOOKUP(CW185,Accueil!$W$17:$W$22,1,0)),1,0)</f>
        <v>0</v>
      </c>
      <c r="HA185" s="158">
        <f>IF(ISERROR(VLOOKUP(CX185,Accueil!$W$17:$W$22,1,0)),1,0)</f>
        <v>0</v>
      </c>
      <c r="HB185" s="158">
        <f>IF(ISERROR(VLOOKUP(CY185,Accueil!$W$17:$W$22,1,0)),1,0)</f>
        <v>0</v>
      </c>
      <c r="HC185" s="158">
        <f>IF(ISERROR(VLOOKUP(CZ185,Accueil!$W$17:$W$22,1,0)),1,0)</f>
        <v>0</v>
      </c>
      <c r="HD185" s="158">
        <f>IF(ISERROR(VLOOKUP(DA185,Accueil!$W$17:$W$22,1,0)),1,0)</f>
        <v>0</v>
      </c>
    </row>
    <row r="186" spans="1:212" ht="12.75" customHeight="1">
      <c r="A186" s="360"/>
      <c r="B186" s="12">
        <v>178</v>
      </c>
      <c r="C186" s="26" t="str">
        <f>IF(Accueil!E190="","",Accueil!E190)</f>
        <v/>
      </c>
      <c r="D186" s="27" t="str">
        <f>IF(Accueil!F190="","",Accueil!F190)</f>
        <v/>
      </c>
      <c r="E186" s="83" t="str">
        <f t="shared" si="14"/>
        <v/>
      </c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244"/>
      <c r="AD186" s="244"/>
      <c r="AE186" s="244"/>
      <c r="AF186" s="244"/>
      <c r="AG186" s="244"/>
      <c r="AH186" s="244"/>
      <c r="AI186" s="244"/>
      <c r="AJ186" s="244"/>
      <c r="AK186" s="244"/>
      <c r="AL186" s="244"/>
      <c r="AM186" s="244"/>
      <c r="AN186" s="244"/>
      <c r="AO186" s="244"/>
      <c r="AP186" s="244"/>
      <c r="AQ186" s="244"/>
      <c r="AR186" s="244"/>
      <c r="AS186" s="244"/>
      <c r="AT186" s="244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12">
        <v>178</v>
      </c>
      <c r="DC186" s="11" t="str">
        <f>IF(D186="","",COUNTIF(F186:DA186,Accueil!$AB$28)&amp;" / "&amp;COUNTIF($F$8:$DA$8,"&gt;0")-(COUNTIF(F186:DA186,Accueil!$AG$26)))</f>
        <v/>
      </c>
      <c r="DD186" s="110" t="str">
        <f>IF(D186="","",COUNTIF(F186:DA186,Accueil!$AB$26))</f>
        <v/>
      </c>
      <c r="DE186" s="110" t="str">
        <f>IF(D186="","",IF(COUNTIF($F$8:$DA$8,"&gt;=0")-(COUNTIF(G186:DB186,Accueil!$AG$26))&lt;0,0,COUNTIF($F$8:$DA$8,"&gt;=0")-(COUNTIF(G186:DB186,Accueil!$AG$26))))</f>
        <v/>
      </c>
      <c r="DF186" s="11" t="str">
        <f t="shared" si="15"/>
        <v/>
      </c>
      <c r="DG186" s="29" t="str">
        <f t="shared" si="16"/>
        <v/>
      </c>
      <c r="DH186" s="158">
        <f t="shared" si="17"/>
        <v>0</v>
      </c>
      <c r="DI186" s="158">
        <f>IF(ISERROR(VLOOKUP(F186,Accueil!$W$17:$W$22,1,0)),1,0)</f>
        <v>0</v>
      </c>
      <c r="DJ186" s="158">
        <f>IF(ISERROR(VLOOKUP(G186,Accueil!$W$17:$W$22,1,0)),1,0)</f>
        <v>0</v>
      </c>
      <c r="DK186" s="158">
        <f>IF(ISERROR(VLOOKUP(H186,Accueil!$W$17:$W$22,1,0)),1,0)</f>
        <v>0</v>
      </c>
      <c r="DL186" s="158">
        <f>IF(ISERROR(VLOOKUP(I186,Accueil!$W$17:$W$22,1,0)),1,0)</f>
        <v>0</v>
      </c>
      <c r="DM186" s="158">
        <f>IF(ISERROR(VLOOKUP(J186,Accueil!$W$17:$W$22,1,0)),1,0)</f>
        <v>0</v>
      </c>
      <c r="DN186" s="158">
        <f>IF(ISERROR(VLOOKUP(K186,Accueil!$W$17:$W$22,1,0)),1,0)</f>
        <v>0</v>
      </c>
      <c r="DO186" s="158">
        <f>IF(ISERROR(VLOOKUP(L186,Accueil!$W$17:$W$22,1,0)),1,0)</f>
        <v>0</v>
      </c>
      <c r="DP186" s="158">
        <f>IF(ISERROR(VLOOKUP(M186,Accueil!$W$17:$W$22,1,0)),1,0)</f>
        <v>0</v>
      </c>
      <c r="DQ186" s="158">
        <f>IF(ISERROR(VLOOKUP(N186,Accueil!$W$17:$W$22,1,0)),1,0)</f>
        <v>0</v>
      </c>
      <c r="DR186" s="158">
        <f>IF(ISERROR(VLOOKUP(O186,Accueil!$W$17:$W$22,1,0)),1,0)</f>
        <v>0</v>
      </c>
      <c r="DS186" s="158">
        <f>IF(ISERROR(VLOOKUP(P186,Accueil!$W$17:$W$22,1,0)),1,0)</f>
        <v>0</v>
      </c>
      <c r="DT186" s="158">
        <f>IF(ISERROR(VLOOKUP(Q186,Accueil!$W$17:$W$22,1,0)),1,0)</f>
        <v>0</v>
      </c>
      <c r="DU186" s="158">
        <f>IF(ISERROR(VLOOKUP(R186,Accueil!$W$17:$W$22,1,0)),1,0)</f>
        <v>0</v>
      </c>
      <c r="DV186" s="158">
        <f>IF(ISERROR(VLOOKUP(S186,Accueil!$W$17:$W$22,1,0)),1,0)</f>
        <v>0</v>
      </c>
      <c r="DW186" s="158">
        <f>IF(ISERROR(VLOOKUP(T186,Accueil!$W$17:$W$22,1,0)),1,0)</f>
        <v>0</v>
      </c>
      <c r="DX186" s="158">
        <f>IF(ISERROR(VLOOKUP(U186,Accueil!$W$17:$W$22,1,0)),1,0)</f>
        <v>0</v>
      </c>
      <c r="DY186" s="158">
        <f>IF(ISERROR(VLOOKUP(V186,Accueil!$W$17:$W$22,1,0)),1,0)</f>
        <v>0</v>
      </c>
      <c r="DZ186" s="158">
        <f>IF(ISERROR(VLOOKUP(W186,Accueil!$W$17:$W$22,1,0)),1,0)</f>
        <v>0</v>
      </c>
      <c r="EA186" s="158">
        <f>IF(ISERROR(VLOOKUP(X186,Accueil!$W$17:$W$22,1,0)),1,0)</f>
        <v>0</v>
      </c>
      <c r="EB186" s="158">
        <f>IF(ISERROR(VLOOKUP(Y186,Accueil!$W$17:$W$22,1,0)),1,0)</f>
        <v>0</v>
      </c>
      <c r="EC186" s="158">
        <f>IF(ISERROR(VLOOKUP(Z186,Accueil!$W$17:$W$22,1,0)),1,0)</f>
        <v>0</v>
      </c>
      <c r="ED186" s="158">
        <f>IF(ISERROR(VLOOKUP(AA186,Accueil!$W$17:$W$22,1,0)),1,0)</f>
        <v>0</v>
      </c>
      <c r="EE186" s="158">
        <f>IF(ISERROR(VLOOKUP(AB186,Accueil!$W$17:$W$22,1,0)),1,0)</f>
        <v>0</v>
      </c>
      <c r="EF186" s="158">
        <f>IF(ISERROR(VLOOKUP(AC186,Accueil!$W$17:$W$22,1,0)),1,0)</f>
        <v>0</v>
      </c>
      <c r="EG186" s="158">
        <f>IF(ISERROR(VLOOKUP(AD186,Accueil!$W$17:$W$22,1,0)),1,0)</f>
        <v>0</v>
      </c>
      <c r="EH186" s="158">
        <f>IF(ISERROR(VLOOKUP(AE186,Accueil!$W$17:$W$22,1,0)),1,0)</f>
        <v>0</v>
      </c>
      <c r="EI186" s="158">
        <f>IF(ISERROR(VLOOKUP(AF186,Accueil!$W$17:$W$22,1,0)),1,0)</f>
        <v>0</v>
      </c>
      <c r="EJ186" s="158">
        <f>IF(ISERROR(VLOOKUP(AG186,Accueil!$W$17:$W$22,1,0)),1,0)</f>
        <v>0</v>
      </c>
      <c r="EK186" s="158">
        <f>IF(ISERROR(VLOOKUP(AH186,Accueil!$W$17:$W$22,1,0)),1,0)</f>
        <v>0</v>
      </c>
      <c r="EL186" s="158">
        <f>IF(ISERROR(VLOOKUP(AI186,Accueil!$W$17:$W$22,1,0)),1,0)</f>
        <v>0</v>
      </c>
      <c r="EM186" s="158">
        <f>IF(ISERROR(VLOOKUP(AJ186,Accueil!$W$17:$W$22,1,0)),1,0)</f>
        <v>0</v>
      </c>
      <c r="EN186" s="158">
        <f>IF(ISERROR(VLOOKUP(AK186,Accueil!$W$17:$W$22,1,0)),1,0)</f>
        <v>0</v>
      </c>
      <c r="EO186" s="158">
        <f>IF(ISERROR(VLOOKUP(AL186,Accueil!$W$17:$W$22,1,0)),1,0)</f>
        <v>0</v>
      </c>
      <c r="EP186" s="158">
        <f>IF(ISERROR(VLOOKUP(AM186,Accueil!$W$17:$W$22,1,0)),1,0)</f>
        <v>0</v>
      </c>
      <c r="EQ186" s="158">
        <f>IF(ISERROR(VLOOKUP(AN186,Accueil!$W$17:$W$22,1,0)),1,0)</f>
        <v>0</v>
      </c>
      <c r="ER186" s="158">
        <f>IF(ISERROR(VLOOKUP(AO186,Accueil!$W$17:$W$22,1,0)),1,0)</f>
        <v>0</v>
      </c>
      <c r="ES186" s="158">
        <f>IF(ISERROR(VLOOKUP(AP186,Accueil!$W$17:$W$22,1,0)),1,0)</f>
        <v>0</v>
      </c>
      <c r="ET186" s="158">
        <f>IF(ISERROR(VLOOKUP(AQ186,Accueil!$W$17:$W$22,1,0)),1,0)</f>
        <v>0</v>
      </c>
      <c r="EU186" s="158">
        <f>IF(ISERROR(VLOOKUP(AR186,Accueil!$W$17:$W$22,1,0)),1,0)</f>
        <v>0</v>
      </c>
      <c r="EV186" s="158">
        <f>IF(ISERROR(VLOOKUP(AS186,Accueil!$W$17:$W$22,1,0)),1,0)</f>
        <v>0</v>
      </c>
      <c r="EW186" s="158">
        <f>IF(ISERROR(VLOOKUP(AT186,Accueil!$W$17:$W$22,1,0)),1,0)</f>
        <v>0</v>
      </c>
      <c r="EX186" s="158">
        <f>IF(ISERROR(VLOOKUP(AU186,Accueil!$W$17:$W$22,1,0)),1,0)</f>
        <v>0</v>
      </c>
      <c r="EY186" s="158">
        <f>IF(ISERROR(VLOOKUP(AV186,Accueil!$W$17:$W$22,1,0)),1,0)</f>
        <v>0</v>
      </c>
      <c r="EZ186" s="158">
        <f>IF(ISERROR(VLOOKUP(AW186,Accueil!$W$17:$W$22,1,0)),1,0)</f>
        <v>0</v>
      </c>
      <c r="FA186" s="158">
        <f>IF(ISERROR(VLOOKUP(AX186,Accueil!$W$17:$W$22,1,0)),1,0)</f>
        <v>0</v>
      </c>
      <c r="FB186" s="158">
        <f>IF(ISERROR(VLOOKUP(AY186,Accueil!$W$17:$W$22,1,0)),1,0)</f>
        <v>0</v>
      </c>
      <c r="FC186" s="158">
        <f>IF(ISERROR(VLOOKUP(AZ186,Accueil!$W$17:$W$22,1,0)),1,0)</f>
        <v>0</v>
      </c>
      <c r="FD186" s="158">
        <f>IF(ISERROR(VLOOKUP(BA186,Accueil!$W$17:$W$22,1,0)),1,0)</f>
        <v>0</v>
      </c>
      <c r="FE186" s="158">
        <f>IF(ISERROR(VLOOKUP(BB186,Accueil!$W$17:$W$22,1,0)),1,0)</f>
        <v>0</v>
      </c>
      <c r="FF186" s="158">
        <f>IF(ISERROR(VLOOKUP(BC186,Accueil!$W$17:$W$22,1,0)),1,0)</f>
        <v>0</v>
      </c>
      <c r="FG186" s="158">
        <f>IF(ISERROR(VLOOKUP(BD186,Accueil!$W$17:$W$22,1,0)),1,0)</f>
        <v>0</v>
      </c>
      <c r="FH186" s="158">
        <f>IF(ISERROR(VLOOKUP(BE186,Accueil!$W$17:$W$22,1,0)),1,0)</f>
        <v>0</v>
      </c>
      <c r="FI186" s="158">
        <f>IF(ISERROR(VLOOKUP(BF186,Accueil!$W$17:$W$22,1,0)),1,0)</f>
        <v>0</v>
      </c>
      <c r="FJ186" s="158">
        <f>IF(ISERROR(VLOOKUP(BG186,Accueil!$W$17:$W$22,1,0)),1,0)</f>
        <v>0</v>
      </c>
      <c r="FK186" s="158">
        <f>IF(ISERROR(VLOOKUP(BH186,Accueil!$W$17:$W$22,1,0)),1,0)</f>
        <v>0</v>
      </c>
      <c r="FL186" s="158">
        <f>IF(ISERROR(VLOOKUP(BI186,Accueil!$W$17:$W$22,1,0)),1,0)</f>
        <v>0</v>
      </c>
      <c r="FM186" s="158">
        <f>IF(ISERROR(VLOOKUP(BJ186,Accueil!$W$17:$W$22,1,0)),1,0)</f>
        <v>0</v>
      </c>
      <c r="FN186" s="158">
        <f>IF(ISERROR(VLOOKUP(BK186,Accueil!$W$17:$W$22,1,0)),1,0)</f>
        <v>0</v>
      </c>
      <c r="FO186" s="158">
        <f>IF(ISERROR(VLOOKUP(BL186,Accueil!$W$17:$W$22,1,0)),1,0)</f>
        <v>0</v>
      </c>
      <c r="FP186" s="158">
        <f>IF(ISERROR(VLOOKUP(BM186,Accueil!$W$17:$W$22,1,0)),1,0)</f>
        <v>0</v>
      </c>
      <c r="FQ186" s="158">
        <f>IF(ISERROR(VLOOKUP(BN186,Accueil!$W$17:$W$22,1,0)),1,0)</f>
        <v>0</v>
      </c>
      <c r="FR186" s="158">
        <f>IF(ISERROR(VLOOKUP(BO186,Accueil!$W$17:$W$22,1,0)),1,0)</f>
        <v>0</v>
      </c>
      <c r="FS186" s="158">
        <f>IF(ISERROR(VLOOKUP(BP186,Accueil!$W$17:$W$22,1,0)),1,0)</f>
        <v>0</v>
      </c>
      <c r="FT186" s="158">
        <f>IF(ISERROR(VLOOKUP(BQ186,Accueil!$W$17:$W$22,1,0)),1,0)</f>
        <v>0</v>
      </c>
      <c r="FU186" s="158">
        <f>IF(ISERROR(VLOOKUP(BR186,Accueil!$W$17:$W$22,1,0)),1,0)</f>
        <v>0</v>
      </c>
      <c r="FV186" s="158">
        <f>IF(ISERROR(VLOOKUP(BS186,Accueil!$W$17:$W$22,1,0)),1,0)</f>
        <v>0</v>
      </c>
      <c r="FW186" s="158">
        <f>IF(ISERROR(VLOOKUP(BT186,Accueil!$W$17:$W$22,1,0)),1,0)</f>
        <v>0</v>
      </c>
      <c r="FX186" s="158">
        <f>IF(ISERROR(VLOOKUP(BU186,Accueil!$W$17:$W$22,1,0)),1,0)</f>
        <v>0</v>
      </c>
      <c r="FY186" s="158">
        <f>IF(ISERROR(VLOOKUP(BV186,Accueil!$W$17:$W$22,1,0)),1,0)</f>
        <v>0</v>
      </c>
      <c r="FZ186" s="158">
        <f>IF(ISERROR(VLOOKUP(BW186,Accueil!$W$17:$W$22,1,0)),1,0)</f>
        <v>0</v>
      </c>
      <c r="GA186" s="158">
        <f>IF(ISERROR(VLOOKUP(BX186,Accueil!$W$17:$W$22,1,0)),1,0)</f>
        <v>0</v>
      </c>
      <c r="GB186" s="158">
        <f>IF(ISERROR(VLOOKUP(BY186,Accueil!$W$17:$W$22,1,0)),1,0)</f>
        <v>0</v>
      </c>
      <c r="GC186" s="158">
        <f>IF(ISERROR(VLOOKUP(BZ186,Accueil!$W$17:$W$22,1,0)),1,0)</f>
        <v>0</v>
      </c>
      <c r="GD186" s="158">
        <f>IF(ISERROR(VLOOKUP(CA186,Accueil!$W$17:$W$22,1,0)),1,0)</f>
        <v>0</v>
      </c>
      <c r="GE186" s="158">
        <f>IF(ISERROR(VLOOKUP(CB186,Accueil!$W$17:$W$22,1,0)),1,0)</f>
        <v>0</v>
      </c>
      <c r="GF186" s="158">
        <f>IF(ISERROR(VLOOKUP(CC186,Accueil!$W$17:$W$22,1,0)),1,0)</f>
        <v>0</v>
      </c>
      <c r="GG186" s="158">
        <f>IF(ISERROR(VLOOKUP(CD186,Accueil!$W$17:$W$22,1,0)),1,0)</f>
        <v>0</v>
      </c>
      <c r="GH186" s="158">
        <f>IF(ISERROR(VLOOKUP(CE186,Accueil!$W$17:$W$22,1,0)),1,0)</f>
        <v>0</v>
      </c>
      <c r="GI186" s="158">
        <f>IF(ISERROR(VLOOKUP(CF186,Accueil!$W$17:$W$22,1,0)),1,0)</f>
        <v>0</v>
      </c>
      <c r="GJ186" s="158">
        <f>IF(ISERROR(VLOOKUP(CG186,Accueil!$W$17:$W$22,1,0)),1,0)</f>
        <v>0</v>
      </c>
      <c r="GK186" s="158">
        <f>IF(ISERROR(VLOOKUP(CH186,Accueil!$W$17:$W$22,1,0)),1,0)</f>
        <v>0</v>
      </c>
      <c r="GL186" s="158">
        <f>IF(ISERROR(VLOOKUP(CI186,Accueil!$W$17:$W$22,1,0)),1,0)</f>
        <v>0</v>
      </c>
      <c r="GM186" s="158">
        <f>IF(ISERROR(VLOOKUP(CJ186,Accueil!$W$17:$W$22,1,0)),1,0)</f>
        <v>0</v>
      </c>
      <c r="GN186" s="158">
        <f>IF(ISERROR(VLOOKUP(CK186,Accueil!$W$17:$W$22,1,0)),1,0)</f>
        <v>0</v>
      </c>
      <c r="GO186" s="158">
        <f>IF(ISERROR(VLOOKUP(CL186,Accueil!$W$17:$W$22,1,0)),1,0)</f>
        <v>0</v>
      </c>
      <c r="GP186" s="158">
        <f>IF(ISERROR(VLOOKUP(CM186,Accueil!$W$17:$W$22,1,0)),1,0)</f>
        <v>0</v>
      </c>
      <c r="GQ186" s="158">
        <f>IF(ISERROR(VLOOKUP(CN186,Accueil!$W$17:$W$22,1,0)),1,0)</f>
        <v>0</v>
      </c>
      <c r="GR186" s="158">
        <f>IF(ISERROR(VLOOKUP(CO186,Accueil!$W$17:$W$22,1,0)),1,0)</f>
        <v>0</v>
      </c>
      <c r="GS186" s="158">
        <f>IF(ISERROR(VLOOKUP(CP186,Accueil!$W$17:$W$22,1,0)),1,0)</f>
        <v>0</v>
      </c>
      <c r="GT186" s="158">
        <f>IF(ISERROR(VLOOKUP(CQ186,Accueil!$W$17:$W$22,1,0)),1,0)</f>
        <v>0</v>
      </c>
      <c r="GU186" s="158">
        <f>IF(ISERROR(VLOOKUP(CR186,Accueil!$W$17:$W$22,1,0)),1,0)</f>
        <v>0</v>
      </c>
      <c r="GV186" s="158">
        <f>IF(ISERROR(VLOOKUP(CS186,Accueil!$W$17:$W$22,1,0)),1,0)</f>
        <v>0</v>
      </c>
      <c r="GW186" s="158">
        <f>IF(ISERROR(VLOOKUP(CT186,Accueil!$W$17:$W$22,1,0)),1,0)</f>
        <v>0</v>
      </c>
      <c r="GX186" s="158">
        <f>IF(ISERROR(VLOOKUP(CU186,Accueil!$W$17:$W$22,1,0)),1,0)</f>
        <v>0</v>
      </c>
      <c r="GY186" s="158">
        <f>IF(ISERROR(VLOOKUP(CV186,Accueil!$W$17:$W$22,1,0)),1,0)</f>
        <v>0</v>
      </c>
      <c r="GZ186" s="158">
        <f>IF(ISERROR(VLOOKUP(CW186,Accueil!$W$17:$W$22,1,0)),1,0)</f>
        <v>0</v>
      </c>
      <c r="HA186" s="158">
        <f>IF(ISERROR(VLOOKUP(CX186,Accueil!$W$17:$W$22,1,0)),1,0)</f>
        <v>0</v>
      </c>
      <c r="HB186" s="158">
        <f>IF(ISERROR(VLOOKUP(CY186,Accueil!$W$17:$W$22,1,0)),1,0)</f>
        <v>0</v>
      </c>
      <c r="HC186" s="158">
        <f>IF(ISERROR(VLOOKUP(CZ186,Accueil!$W$17:$W$22,1,0)),1,0)</f>
        <v>0</v>
      </c>
      <c r="HD186" s="158">
        <f>IF(ISERROR(VLOOKUP(DA186,Accueil!$W$17:$W$22,1,0)),1,0)</f>
        <v>0</v>
      </c>
    </row>
    <row r="187" spans="1:212" ht="12.75" customHeight="1">
      <c r="A187" s="360"/>
      <c r="B187" s="12">
        <v>179</v>
      </c>
      <c r="C187" s="26" t="str">
        <f>IF(Accueil!E191="","",Accueil!E191)</f>
        <v/>
      </c>
      <c r="D187" s="27" t="str">
        <f>IF(Accueil!F191="","",Accueil!F191)</f>
        <v/>
      </c>
      <c r="E187" s="83" t="str">
        <f t="shared" si="14"/>
        <v/>
      </c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4"/>
      <c r="AM187" s="244"/>
      <c r="AN187" s="244"/>
      <c r="AO187" s="244"/>
      <c r="AP187" s="244"/>
      <c r="AQ187" s="244"/>
      <c r="AR187" s="244"/>
      <c r="AS187" s="244"/>
      <c r="AT187" s="244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12">
        <v>179</v>
      </c>
      <c r="DC187" s="11" t="str">
        <f>IF(D187="","",COUNTIF(F187:DA187,Accueil!$AB$28)&amp;" / "&amp;COUNTIF($F$8:$DA$8,"&gt;0")-(COUNTIF(F187:DA187,Accueil!$AG$26)))</f>
        <v/>
      </c>
      <c r="DD187" s="110" t="str">
        <f>IF(D187="","",COUNTIF(F187:DA187,Accueil!$AB$26))</f>
        <v/>
      </c>
      <c r="DE187" s="110" t="str">
        <f>IF(D187="","",IF(COUNTIF($F$8:$DA$8,"&gt;=0")-(COUNTIF(G187:DB187,Accueil!$AG$26))&lt;0,0,COUNTIF($F$8:$DA$8,"&gt;=0")-(COUNTIF(G187:DB187,Accueil!$AG$26))))</f>
        <v/>
      </c>
      <c r="DF187" s="11" t="str">
        <f t="shared" si="15"/>
        <v/>
      </c>
      <c r="DG187" s="29" t="str">
        <f t="shared" si="16"/>
        <v/>
      </c>
      <c r="DH187" s="158">
        <f t="shared" si="17"/>
        <v>0</v>
      </c>
      <c r="DI187" s="158">
        <f>IF(ISERROR(VLOOKUP(F187,Accueil!$W$17:$W$22,1,0)),1,0)</f>
        <v>0</v>
      </c>
      <c r="DJ187" s="158">
        <f>IF(ISERROR(VLOOKUP(G187,Accueil!$W$17:$W$22,1,0)),1,0)</f>
        <v>0</v>
      </c>
      <c r="DK187" s="158">
        <f>IF(ISERROR(VLOOKUP(H187,Accueil!$W$17:$W$22,1,0)),1,0)</f>
        <v>0</v>
      </c>
      <c r="DL187" s="158">
        <f>IF(ISERROR(VLOOKUP(I187,Accueil!$W$17:$W$22,1,0)),1,0)</f>
        <v>0</v>
      </c>
      <c r="DM187" s="158">
        <f>IF(ISERROR(VLOOKUP(J187,Accueil!$W$17:$W$22,1,0)),1,0)</f>
        <v>0</v>
      </c>
      <c r="DN187" s="158">
        <f>IF(ISERROR(VLOOKUP(K187,Accueil!$W$17:$W$22,1,0)),1,0)</f>
        <v>0</v>
      </c>
      <c r="DO187" s="158">
        <f>IF(ISERROR(VLOOKUP(L187,Accueil!$W$17:$W$22,1,0)),1,0)</f>
        <v>0</v>
      </c>
      <c r="DP187" s="158">
        <f>IF(ISERROR(VLOOKUP(M187,Accueil!$W$17:$W$22,1,0)),1,0)</f>
        <v>0</v>
      </c>
      <c r="DQ187" s="158">
        <f>IF(ISERROR(VLOOKUP(N187,Accueil!$W$17:$W$22,1,0)),1,0)</f>
        <v>0</v>
      </c>
      <c r="DR187" s="158">
        <f>IF(ISERROR(VLOOKUP(O187,Accueil!$W$17:$W$22,1,0)),1,0)</f>
        <v>0</v>
      </c>
      <c r="DS187" s="158">
        <f>IF(ISERROR(VLOOKUP(P187,Accueil!$W$17:$W$22,1,0)),1,0)</f>
        <v>0</v>
      </c>
      <c r="DT187" s="158">
        <f>IF(ISERROR(VLOOKUP(Q187,Accueil!$W$17:$W$22,1,0)),1,0)</f>
        <v>0</v>
      </c>
      <c r="DU187" s="158">
        <f>IF(ISERROR(VLOOKUP(R187,Accueil!$W$17:$W$22,1,0)),1,0)</f>
        <v>0</v>
      </c>
      <c r="DV187" s="158">
        <f>IF(ISERROR(VLOOKUP(S187,Accueil!$W$17:$W$22,1,0)),1,0)</f>
        <v>0</v>
      </c>
      <c r="DW187" s="158">
        <f>IF(ISERROR(VLOOKUP(T187,Accueil!$W$17:$W$22,1,0)),1,0)</f>
        <v>0</v>
      </c>
      <c r="DX187" s="158">
        <f>IF(ISERROR(VLOOKUP(U187,Accueil!$W$17:$W$22,1,0)),1,0)</f>
        <v>0</v>
      </c>
      <c r="DY187" s="158">
        <f>IF(ISERROR(VLOOKUP(V187,Accueil!$W$17:$W$22,1,0)),1,0)</f>
        <v>0</v>
      </c>
      <c r="DZ187" s="158">
        <f>IF(ISERROR(VLOOKUP(W187,Accueil!$W$17:$W$22,1,0)),1,0)</f>
        <v>0</v>
      </c>
      <c r="EA187" s="158">
        <f>IF(ISERROR(VLOOKUP(X187,Accueil!$W$17:$W$22,1,0)),1,0)</f>
        <v>0</v>
      </c>
      <c r="EB187" s="158">
        <f>IF(ISERROR(VLOOKUP(Y187,Accueil!$W$17:$W$22,1,0)),1,0)</f>
        <v>0</v>
      </c>
      <c r="EC187" s="158">
        <f>IF(ISERROR(VLOOKUP(Z187,Accueil!$W$17:$W$22,1,0)),1,0)</f>
        <v>0</v>
      </c>
      <c r="ED187" s="158">
        <f>IF(ISERROR(VLOOKUP(AA187,Accueil!$W$17:$W$22,1,0)),1,0)</f>
        <v>0</v>
      </c>
      <c r="EE187" s="158">
        <f>IF(ISERROR(VLOOKUP(AB187,Accueil!$W$17:$W$22,1,0)),1,0)</f>
        <v>0</v>
      </c>
      <c r="EF187" s="158">
        <f>IF(ISERROR(VLOOKUP(AC187,Accueil!$W$17:$W$22,1,0)),1,0)</f>
        <v>0</v>
      </c>
      <c r="EG187" s="158">
        <f>IF(ISERROR(VLOOKUP(AD187,Accueil!$W$17:$W$22,1,0)),1,0)</f>
        <v>0</v>
      </c>
      <c r="EH187" s="158">
        <f>IF(ISERROR(VLOOKUP(AE187,Accueil!$W$17:$W$22,1,0)),1,0)</f>
        <v>0</v>
      </c>
      <c r="EI187" s="158">
        <f>IF(ISERROR(VLOOKUP(AF187,Accueil!$W$17:$W$22,1,0)),1,0)</f>
        <v>0</v>
      </c>
      <c r="EJ187" s="158">
        <f>IF(ISERROR(VLOOKUP(AG187,Accueil!$W$17:$W$22,1,0)),1,0)</f>
        <v>0</v>
      </c>
      <c r="EK187" s="158">
        <f>IF(ISERROR(VLOOKUP(AH187,Accueil!$W$17:$W$22,1,0)),1,0)</f>
        <v>0</v>
      </c>
      <c r="EL187" s="158">
        <f>IF(ISERROR(VLOOKUP(AI187,Accueil!$W$17:$W$22,1,0)),1,0)</f>
        <v>0</v>
      </c>
      <c r="EM187" s="158">
        <f>IF(ISERROR(VLOOKUP(AJ187,Accueil!$W$17:$W$22,1,0)),1,0)</f>
        <v>0</v>
      </c>
      <c r="EN187" s="158">
        <f>IF(ISERROR(VLOOKUP(AK187,Accueil!$W$17:$W$22,1,0)),1,0)</f>
        <v>0</v>
      </c>
      <c r="EO187" s="158">
        <f>IF(ISERROR(VLOOKUP(AL187,Accueil!$W$17:$W$22,1,0)),1,0)</f>
        <v>0</v>
      </c>
      <c r="EP187" s="158">
        <f>IF(ISERROR(VLOOKUP(AM187,Accueil!$W$17:$W$22,1,0)),1,0)</f>
        <v>0</v>
      </c>
      <c r="EQ187" s="158">
        <f>IF(ISERROR(VLOOKUP(AN187,Accueil!$W$17:$W$22,1,0)),1,0)</f>
        <v>0</v>
      </c>
      <c r="ER187" s="158">
        <f>IF(ISERROR(VLOOKUP(AO187,Accueil!$W$17:$W$22,1,0)),1,0)</f>
        <v>0</v>
      </c>
      <c r="ES187" s="158">
        <f>IF(ISERROR(VLOOKUP(AP187,Accueil!$W$17:$W$22,1,0)),1,0)</f>
        <v>0</v>
      </c>
      <c r="ET187" s="158">
        <f>IF(ISERROR(VLOOKUP(AQ187,Accueil!$W$17:$W$22,1,0)),1,0)</f>
        <v>0</v>
      </c>
      <c r="EU187" s="158">
        <f>IF(ISERROR(VLOOKUP(AR187,Accueil!$W$17:$W$22,1,0)),1,0)</f>
        <v>0</v>
      </c>
      <c r="EV187" s="158">
        <f>IF(ISERROR(VLOOKUP(AS187,Accueil!$W$17:$W$22,1,0)),1,0)</f>
        <v>0</v>
      </c>
      <c r="EW187" s="158">
        <f>IF(ISERROR(VLOOKUP(AT187,Accueil!$W$17:$W$22,1,0)),1,0)</f>
        <v>0</v>
      </c>
      <c r="EX187" s="158">
        <f>IF(ISERROR(VLOOKUP(AU187,Accueil!$W$17:$W$22,1,0)),1,0)</f>
        <v>0</v>
      </c>
      <c r="EY187" s="158">
        <f>IF(ISERROR(VLOOKUP(AV187,Accueil!$W$17:$W$22,1,0)),1,0)</f>
        <v>0</v>
      </c>
      <c r="EZ187" s="158">
        <f>IF(ISERROR(VLOOKUP(AW187,Accueil!$W$17:$W$22,1,0)),1,0)</f>
        <v>0</v>
      </c>
      <c r="FA187" s="158">
        <f>IF(ISERROR(VLOOKUP(AX187,Accueil!$W$17:$W$22,1,0)),1,0)</f>
        <v>0</v>
      </c>
      <c r="FB187" s="158">
        <f>IF(ISERROR(VLOOKUP(AY187,Accueil!$W$17:$W$22,1,0)),1,0)</f>
        <v>0</v>
      </c>
      <c r="FC187" s="158">
        <f>IF(ISERROR(VLOOKUP(AZ187,Accueil!$W$17:$W$22,1,0)),1,0)</f>
        <v>0</v>
      </c>
      <c r="FD187" s="158">
        <f>IF(ISERROR(VLOOKUP(BA187,Accueil!$W$17:$W$22,1,0)),1,0)</f>
        <v>0</v>
      </c>
      <c r="FE187" s="158">
        <f>IF(ISERROR(VLOOKUP(BB187,Accueil!$W$17:$W$22,1,0)),1,0)</f>
        <v>0</v>
      </c>
      <c r="FF187" s="158">
        <f>IF(ISERROR(VLOOKUP(BC187,Accueil!$W$17:$W$22,1,0)),1,0)</f>
        <v>0</v>
      </c>
      <c r="FG187" s="158">
        <f>IF(ISERROR(VLOOKUP(BD187,Accueil!$W$17:$W$22,1,0)),1,0)</f>
        <v>0</v>
      </c>
      <c r="FH187" s="158">
        <f>IF(ISERROR(VLOOKUP(BE187,Accueil!$W$17:$W$22,1,0)),1,0)</f>
        <v>0</v>
      </c>
      <c r="FI187" s="158">
        <f>IF(ISERROR(VLOOKUP(BF187,Accueil!$W$17:$W$22,1,0)),1,0)</f>
        <v>0</v>
      </c>
      <c r="FJ187" s="158">
        <f>IF(ISERROR(VLOOKUP(BG187,Accueil!$W$17:$W$22,1,0)),1,0)</f>
        <v>0</v>
      </c>
      <c r="FK187" s="158">
        <f>IF(ISERROR(VLOOKUP(BH187,Accueil!$W$17:$W$22,1,0)),1,0)</f>
        <v>0</v>
      </c>
      <c r="FL187" s="158">
        <f>IF(ISERROR(VLOOKUP(BI187,Accueil!$W$17:$W$22,1,0)),1,0)</f>
        <v>0</v>
      </c>
      <c r="FM187" s="158">
        <f>IF(ISERROR(VLOOKUP(BJ187,Accueil!$W$17:$W$22,1,0)),1,0)</f>
        <v>0</v>
      </c>
      <c r="FN187" s="158">
        <f>IF(ISERROR(VLOOKUP(BK187,Accueil!$W$17:$W$22,1,0)),1,0)</f>
        <v>0</v>
      </c>
      <c r="FO187" s="158">
        <f>IF(ISERROR(VLOOKUP(BL187,Accueil!$W$17:$W$22,1,0)),1,0)</f>
        <v>0</v>
      </c>
      <c r="FP187" s="158">
        <f>IF(ISERROR(VLOOKUP(BM187,Accueil!$W$17:$W$22,1,0)),1,0)</f>
        <v>0</v>
      </c>
      <c r="FQ187" s="158">
        <f>IF(ISERROR(VLOOKUP(BN187,Accueil!$W$17:$W$22,1,0)),1,0)</f>
        <v>0</v>
      </c>
      <c r="FR187" s="158">
        <f>IF(ISERROR(VLOOKUP(BO187,Accueil!$W$17:$W$22,1,0)),1,0)</f>
        <v>0</v>
      </c>
      <c r="FS187" s="158">
        <f>IF(ISERROR(VLOOKUP(BP187,Accueil!$W$17:$W$22,1,0)),1,0)</f>
        <v>0</v>
      </c>
      <c r="FT187" s="158">
        <f>IF(ISERROR(VLOOKUP(BQ187,Accueil!$W$17:$W$22,1,0)),1,0)</f>
        <v>0</v>
      </c>
      <c r="FU187" s="158">
        <f>IF(ISERROR(VLOOKUP(BR187,Accueil!$W$17:$W$22,1,0)),1,0)</f>
        <v>0</v>
      </c>
      <c r="FV187" s="158">
        <f>IF(ISERROR(VLOOKUP(BS187,Accueil!$W$17:$W$22,1,0)),1,0)</f>
        <v>0</v>
      </c>
      <c r="FW187" s="158">
        <f>IF(ISERROR(VLOOKUP(BT187,Accueil!$W$17:$W$22,1,0)),1,0)</f>
        <v>0</v>
      </c>
      <c r="FX187" s="158">
        <f>IF(ISERROR(VLOOKUP(BU187,Accueil!$W$17:$W$22,1,0)),1,0)</f>
        <v>0</v>
      </c>
      <c r="FY187" s="158">
        <f>IF(ISERROR(VLOOKUP(BV187,Accueil!$W$17:$W$22,1,0)),1,0)</f>
        <v>0</v>
      </c>
      <c r="FZ187" s="158">
        <f>IF(ISERROR(VLOOKUP(BW187,Accueil!$W$17:$W$22,1,0)),1,0)</f>
        <v>0</v>
      </c>
      <c r="GA187" s="158">
        <f>IF(ISERROR(VLOOKUP(BX187,Accueil!$W$17:$W$22,1,0)),1,0)</f>
        <v>0</v>
      </c>
      <c r="GB187" s="158">
        <f>IF(ISERROR(VLOOKUP(BY187,Accueil!$W$17:$W$22,1,0)),1,0)</f>
        <v>0</v>
      </c>
      <c r="GC187" s="158">
        <f>IF(ISERROR(VLOOKUP(BZ187,Accueil!$W$17:$W$22,1,0)),1,0)</f>
        <v>0</v>
      </c>
      <c r="GD187" s="158">
        <f>IF(ISERROR(VLOOKUP(CA187,Accueil!$W$17:$W$22,1,0)),1,0)</f>
        <v>0</v>
      </c>
      <c r="GE187" s="158">
        <f>IF(ISERROR(VLOOKUP(CB187,Accueil!$W$17:$W$22,1,0)),1,0)</f>
        <v>0</v>
      </c>
      <c r="GF187" s="158">
        <f>IF(ISERROR(VLOOKUP(CC187,Accueil!$W$17:$W$22,1,0)),1,0)</f>
        <v>0</v>
      </c>
      <c r="GG187" s="158">
        <f>IF(ISERROR(VLOOKUP(CD187,Accueil!$W$17:$W$22,1,0)),1,0)</f>
        <v>0</v>
      </c>
      <c r="GH187" s="158">
        <f>IF(ISERROR(VLOOKUP(CE187,Accueil!$W$17:$W$22,1,0)),1,0)</f>
        <v>0</v>
      </c>
      <c r="GI187" s="158">
        <f>IF(ISERROR(VLOOKUP(CF187,Accueil!$W$17:$W$22,1,0)),1,0)</f>
        <v>0</v>
      </c>
      <c r="GJ187" s="158">
        <f>IF(ISERROR(VLOOKUP(CG187,Accueil!$W$17:$W$22,1,0)),1,0)</f>
        <v>0</v>
      </c>
      <c r="GK187" s="158">
        <f>IF(ISERROR(VLOOKUP(CH187,Accueil!$W$17:$W$22,1,0)),1,0)</f>
        <v>0</v>
      </c>
      <c r="GL187" s="158">
        <f>IF(ISERROR(VLOOKUP(CI187,Accueil!$W$17:$W$22,1,0)),1,0)</f>
        <v>0</v>
      </c>
      <c r="GM187" s="158">
        <f>IF(ISERROR(VLOOKUP(CJ187,Accueil!$W$17:$W$22,1,0)),1,0)</f>
        <v>0</v>
      </c>
      <c r="GN187" s="158">
        <f>IF(ISERROR(VLOOKUP(CK187,Accueil!$W$17:$W$22,1,0)),1,0)</f>
        <v>0</v>
      </c>
      <c r="GO187" s="158">
        <f>IF(ISERROR(VLOOKUP(CL187,Accueil!$W$17:$W$22,1,0)),1,0)</f>
        <v>0</v>
      </c>
      <c r="GP187" s="158">
        <f>IF(ISERROR(VLOOKUP(CM187,Accueil!$W$17:$W$22,1,0)),1,0)</f>
        <v>0</v>
      </c>
      <c r="GQ187" s="158">
        <f>IF(ISERROR(VLOOKUP(CN187,Accueil!$W$17:$W$22,1,0)),1,0)</f>
        <v>0</v>
      </c>
      <c r="GR187" s="158">
        <f>IF(ISERROR(VLOOKUP(CO187,Accueil!$W$17:$W$22,1,0)),1,0)</f>
        <v>0</v>
      </c>
      <c r="GS187" s="158">
        <f>IF(ISERROR(VLOOKUP(CP187,Accueil!$W$17:$W$22,1,0)),1,0)</f>
        <v>0</v>
      </c>
      <c r="GT187" s="158">
        <f>IF(ISERROR(VLOOKUP(CQ187,Accueil!$W$17:$W$22,1,0)),1,0)</f>
        <v>0</v>
      </c>
      <c r="GU187" s="158">
        <f>IF(ISERROR(VLOOKUP(CR187,Accueil!$W$17:$W$22,1,0)),1,0)</f>
        <v>0</v>
      </c>
      <c r="GV187" s="158">
        <f>IF(ISERROR(VLOOKUP(CS187,Accueil!$W$17:$W$22,1,0)),1,0)</f>
        <v>0</v>
      </c>
      <c r="GW187" s="158">
        <f>IF(ISERROR(VLOOKUP(CT187,Accueil!$W$17:$W$22,1,0)),1,0)</f>
        <v>0</v>
      </c>
      <c r="GX187" s="158">
        <f>IF(ISERROR(VLOOKUP(CU187,Accueil!$W$17:$W$22,1,0)),1,0)</f>
        <v>0</v>
      </c>
      <c r="GY187" s="158">
        <f>IF(ISERROR(VLOOKUP(CV187,Accueil!$W$17:$W$22,1,0)),1,0)</f>
        <v>0</v>
      </c>
      <c r="GZ187" s="158">
        <f>IF(ISERROR(VLOOKUP(CW187,Accueil!$W$17:$W$22,1,0)),1,0)</f>
        <v>0</v>
      </c>
      <c r="HA187" s="158">
        <f>IF(ISERROR(VLOOKUP(CX187,Accueil!$W$17:$W$22,1,0)),1,0)</f>
        <v>0</v>
      </c>
      <c r="HB187" s="158">
        <f>IF(ISERROR(VLOOKUP(CY187,Accueil!$W$17:$W$22,1,0)),1,0)</f>
        <v>0</v>
      </c>
      <c r="HC187" s="158">
        <f>IF(ISERROR(VLOOKUP(CZ187,Accueil!$W$17:$W$22,1,0)),1,0)</f>
        <v>0</v>
      </c>
      <c r="HD187" s="158">
        <f>IF(ISERROR(VLOOKUP(DA187,Accueil!$W$17:$W$22,1,0)),1,0)</f>
        <v>0</v>
      </c>
    </row>
    <row r="188" spans="1:212" ht="12.75" customHeight="1">
      <c r="A188" s="360"/>
      <c r="B188" s="12">
        <v>180</v>
      </c>
      <c r="C188" s="26" t="str">
        <f>IF(Accueil!E192="","",Accueil!E192)</f>
        <v/>
      </c>
      <c r="D188" s="27" t="str">
        <f>IF(Accueil!F192="","",Accueil!F192)</f>
        <v/>
      </c>
      <c r="E188" s="83" t="str">
        <f t="shared" si="14"/>
        <v/>
      </c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4"/>
      <c r="AM188" s="244"/>
      <c r="AN188" s="244"/>
      <c r="AO188" s="244"/>
      <c r="AP188" s="244"/>
      <c r="AQ188" s="244"/>
      <c r="AR188" s="244"/>
      <c r="AS188" s="244"/>
      <c r="AT188" s="244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12">
        <v>180</v>
      </c>
      <c r="DC188" s="11" t="str">
        <f>IF(D188="","",COUNTIF(F188:DA188,Accueil!$AB$28)&amp;" / "&amp;COUNTIF($F$8:$DA$8,"&gt;0")-(COUNTIF(F188:DA188,Accueil!$AG$26)))</f>
        <v/>
      </c>
      <c r="DD188" s="110" t="str">
        <f>IF(D188="","",COUNTIF(F188:DA188,Accueil!$AB$26))</f>
        <v/>
      </c>
      <c r="DE188" s="110" t="str">
        <f>IF(D188="","",IF(COUNTIF($F$8:$DA$8,"&gt;=0")-(COUNTIF(G188:DB188,Accueil!$AG$26))&lt;0,0,COUNTIF($F$8:$DA$8,"&gt;=0")-(COUNTIF(G188:DB188,Accueil!$AG$26))))</f>
        <v/>
      </c>
      <c r="DF188" s="11" t="str">
        <f t="shared" si="15"/>
        <v/>
      </c>
      <c r="DG188" s="29" t="str">
        <f t="shared" si="16"/>
        <v/>
      </c>
      <c r="DH188" s="158">
        <f t="shared" si="17"/>
        <v>0</v>
      </c>
      <c r="DI188" s="158">
        <f>IF(ISERROR(VLOOKUP(F188,Accueil!$W$17:$W$22,1,0)),1,0)</f>
        <v>0</v>
      </c>
      <c r="DJ188" s="158">
        <f>IF(ISERROR(VLOOKUP(G188,Accueil!$W$17:$W$22,1,0)),1,0)</f>
        <v>0</v>
      </c>
      <c r="DK188" s="158">
        <f>IF(ISERROR(VLOOKUP(H188,Accueil!$W$17:$W$22,1,0)),1,0)</f>
        <v>0</v>
      </c>
      <c r="DL188" s="158">
        <f>IF(ISERROR(VLOOKUP(I188,Accueil!$W$17:$W$22,1,0)),1,0)</f>
        <v>0</v>
      </c>
      <c r="DM188" s="158">
        <f>IF(ISERROR(VLOOKUP(J188,Accueil!$W$17:$W$22,1,0)),1,0)</f>
        <v>0</v>
      </c>
      <c r="DN188" s="158">
        <f>IF(ISERROR(VLOOKUP(K188,Accueil!$W$17:$W$22,1,0)),1,0)</f>
        <v>0</v>
      </c>
      <c r="DO188" s="158">
        <f>IF(ISERROR(VLOOKUP(L188,Accueil!$W$17:$W$22,1,0)),1,0)</f>
        <v>0</v>
      </c>
      <c r="DP188" s="158">
        <f>IF(ISERROR(VLOOKUP(M188,Accueil!$W$17:$W$22,1,0)),1,0)</f>
        <v>0</v>
      </c>
      <c r="DQ188" s="158">
        <f>IF(ISERROR(VLOOKUP(N188,Accueil!$W$17:$W$22,1,0)),1,0)</f>
        <v>0</v>
      </c>
      <c r="DR188" s="158">
        <f>IF(ISERROR(VLOOKUP(O188,Accueil!$W$17:$W$22,1,0)),1,0)</f>
        <v>0</v>
      </c>
      <c r="DS188" s="158">
        <f>IF(ISERROR(VLOOKUP(P188,Accueil!$W$17:$W$22,1,0)),1,0)</f>
        <v>0</v>
      </c>
      <c r="DT188" s="158">
        <f>IF(ISERROR(VLOOKUP(Q188,Accueil!$W$17:$W$22,1,0)),1,0)</f>
        <v>0</v>
      </c>
      <c r="DU188" s="158">
        <f>IF(ISERROR(VLOOKUP(R188,Accueil!$W$17:$W$22,1,0)),1,0)</f>
        <v>0</v>
      </c>
      <c r="DV188" s="158">
        <f>IF(ISERROR(VLOOKUP(S188,Accueil!$W$17:$W$22,1,0)),1,0)</f>
        <v>0</v>
      </c>
      <c r="DW188" s="158">
        <f>IF(ISERROR(VLOOKUP(T188,Accueil!$W$17:$W$22,1,0)),1,0)</f>
        <v>0</v>
      </c>
      <c r="DX188" s="158">
        <f>IF(ISERROR(VLOOKUP(U188,Accueil!$W$17:$W$22,1,0)),1,0)</f>
        <v>0</v>
      </c>
      <c r="DY188" s="158">
        <f>IF(ISERROR(VLOOKUP(V188,Accueil!$W$17:$W$22,1,0)),1,0)</f>
        <v>0</v>
      </c>
      <c r="DZ188" s="158">
        <f>IF(ISERROR(VLOOKUP(W188,Accueil!$W$17:$W$22,1,0)),1,0)</f>
        <v>0</v>
      </c>
      <c r="EA188" s="158">
        <f>IF(ISERROR(VLOOKUP(X188,Accueil!$W$17:$W$22,1,0)),1,0)</f>
        <v>0</v>
      </c>
      <c r="EB188" s="158">
        <f>IF(ISERROR(VLOOKUP(Y188,Accueil!$W$17:$W$22,1,0)),1,0)</f>
        <v>0</v>
      </c>
      <c r="EC188" s="158">
        <f>IF(ISERROR(VLOOKUP(Z188,Accueil!$W$17:$W$22,1,0)),1,0)</f>
        <v>0</v>
      </c>
      <c r="ED188" s="158">
        <f>IF(ISERROR(VLOOKUP(AA188,Accueil!$W$17:$W$22,1,0)),1,0)</f>
        <v>0</v>
      </c>
      <c r="EE188" s="158">
        <f>IF(ISERROR(VLOOKUP(AB188,Accueil!$W$17:$W$22,1,0)),1,0)</f>
        <v>0</v>
      </c>
      <c r="EF188" s="158">
        <f>IF(ISERROR(VLOOKUP(AC188,Accueil!$W$17:$W$22,1,0)),1,0)</f>
        <v>0</v>
      </c>
      <c r="EG188" s="158">
        <f>IF(ISERROR(VLOOKUP(AD188,Accueil!$W$17:$W$22,1,0)),1,0)</f>
        <v>0</v>
      </c>
      <c r="EH188" s="158">
        <f>IF(ISERROR(VLOOKUP(AE188,Accueil!$W$17:$W$22,1,0)),1,0)</f>
        <v>0</v>
      </c>
      <c r="EI188" s="158">
        <f>IF(ISERROR(VLOOKUP(AF188,Accueil!$W$17:$W$22,1,0)),1,0)</f>
        <v>0</v>
      </c>
      <c r="EJ188" s="158">
        <f>IF(ISERROR(VLOOKUP(AG188,Accueil!$W$17:$W$22,1,0)),1,0)</f>
        <v>0</v>
      </c>
      <c r="EK188" s="158">
        <f>IF(ISERROR(VLOOKUP(AH188,Accueil!$W$17:$W$22,1,0)),1,0)</f>
        <v>0</v>
      </c>
      <c r="EL188" s="158">
        <f>IF(ISERROR(VLOOKUP(AI188,Accueil!$W$17:$W$22,1,0)),1,0)</f>
        <v>0</v>
      </c>
      <c r="EM188" s="158">
        <f>IF(ISERROR(VLOOKUP(AJ188,Accueil!$W$17:$W$22,1,0)),1,0)</f>
        <v>0</v>
      </c>
      <c r="EN188" s="158">
        <f>IF(ISERROR(VLOOKUP(AK188,Accueil!$W$17:$W$22,1,0)),1,0)</f>
        <v>0</v>
      </c>
      <c r="EO188" s="158">
        <f>IF(ISERROR(VLOOKUP(AL188,Accueil!$W$17:$W$22,1,0)),1,0)</f>
        <v>0</v>
      </c>
      <c r="EP188" s="158">
        <f>IF(ISERROR(VLOOKUP(AM188,Accueil!$W$17:$W$22,1,0)),1,0)</f>
        <v>0</v>
      </c>
      <c r="EQ188" s="158">
        <f>IF(ISERROR(VLOOKUP(AN188,Accueil!$W$17:$W$22,1,0)),1,0)</f>
        <v>0</v>
      </c>
      <c r="ER188" s="158">
        <f>IF(ISERROR(VLOOKUP(AO188,Accueil!$W$17:$W$22,1,0)),1,0)</f>
        <v>0</v>
      </c>
      <c r="ES188" s="158">
        <f>IF(ISERROR(VLOOKUP(AP188,Accueil!$W$17:$W$22,1,0)),1,0)</f>
        <v>0</v>
      </c>
      <c r="ET188" s="158">
        <f>IF(ISERROR(VLOOKUP(AQ188,Accueil!$W$17:$W$22,1,0)),1,0)</f>
        <v>0</v>
      </c>
      <c r="EU188" s="158">
        <f>IF(ISERROR(VLOOKUP(AR188,Accueil!$W$17:$W$22,1,0)),1,0)</f>
        <v>0</v>
      </c>
      <c r="EV188" s="158">
        <f>IF(ISERROR(VLOOKUP(AS188,Accueil!$W$17:$W$22,1,0)),1,0)</f>
        <v>0</v>
      </c>
      <c r="EW188" s="158">
        <f>IF(ISERROR(VLOOKUP(AT188,Accueil!$W$17:$W$22,1,0)),1,0)</f>
        <v>0</v>
      </c>
      <c r="EX188" s="158">
        <f>IF(ISERROR(VLOOKUP(AU188,Accueil!$W$17:$W$22,1,0)),1,0)</f>
        <v>0</v>
      </c>
      <c r="EY188" s="158">
        <f>IF(ISERROR(VLOOKUP(AV188,Accueil!$W$17:$W$22,1,0)),1,0)</f>
        <v>0</v>
      </c>
      <c r="EZ188" s="158">
        <f>IF(ISERROR(VLOOKUP(AW188,Accueil!$W$17:$W$22,1,0)),1,0)</f>
        <v>0</v>
      </c>
      <c r="FA188" s="158">
        <f>IF(ISERROR(VLOOKUP(AX188,Accueil!$W$17:$W$22,1,0)),1,0)</f>
        <v>0</v>
      </c>
      <c r="FB188" s="158">
        <f>IF(ISERROR(VLOOKUP(AY188,Accueil!$W$17:$W$22,1,0)),1,0)</f>
        <v>0</v>
      </c>
      <c r="FC188" s="158">
        <f>IF(ISERROR(VLOOKUP(AZ188,Accueil!$W$17:$W$22,1,0)),1,0)</f>
        <v>0</v>
      </c>
      <c r="FD188" s="158">
        <f>IF(ISERROR(VLOOKUP(BA188,Accueil!$W$17:$W$22,1,0)),1,0)</f>
        <v>0</v>
      </c>
      <c r="FE188" s="158">
        <f>IF(ISERROR(VLOOKUP(BB188,Accueil!$W$17:$W$22,1,0)),1,0)</f>
        <v>0</v>
      </c>
      <c r="FF188" s="158">
        <f>IF(ISERROR(VLOOKUP(BC188,Accueil!$W$17:$W$22,1,0)),1,0)</f>
        <v>0</v>
      </c>
      <c r="FG188" s="158">
        <f>IF(ISERROR(VLOOKUP(BD188,Accueil!$W$17:$W$22,1,0)),1,0)</f>
        <v>0</v>
      </c>
      <c r="FH188" s="158">
        <f>IF(ISERROR(VLOOKUP(BE188,Accueil!$W$17:$W$22,1,0)),1,0)</f>
        <v>0</v>
      </c>
      <c r="FI188" s="158">
        <f>IF(ISERROR(VLOOKUP(BF188,Accueil!$W$17:$W$22,1,0)),1,0)</f>
        <v>0</v>
      </c>
      <c r="FJ188" s="158">
        <f>IF(ISERROR(VLOOKUP(BG188,Accueil!$W$17:$W$22,1,0)),1,0)</f>
        <v>0</v>
      </c>
      <c r="FK188" s="158">
        <f>IF(ISERROR(VLOOKUP(BH188,Accueil!$W$17:$W$22,1,0)),1,0)</f>
        <v>0</v>
      </c>
      <c r="FL188" s="158">
        <f>IF(ISERROR(VLOOKUP(BI188,Accueil!$W$17:$W$22,1,0)),1,0)</f>
        <v>0</v>
      </c>
      <c r="FM188" s="158">
        <f>IF(ISERROR(VLOOKUP(BJ188,Accueil!$W$17:$W$22,1,0)),1,0)</f>
        <v>0</v>
      </c>
      <c r="FN188" s="158">
        <f>IF(ISERROR(VLOOKUP(BK188,Accueil!$W$17:$W$22,1,0)),1,0)</f>
        <v>0</v>
      </c>
      <c r="FO188" s="158">
        <f>IF(ISERROR(VLOOKUP(BL188,Accueil!$W$17:$W$22,1,0)),1,0)</f>
        <v>0</v>
      </c>
      <c r="FP188" s="158">
        <f>IF(ISERROR(VLOOKUP(BM188,Accueil!$W$17:$W$22,1,0)),1,0)</f>
        <v>0</v>
      </c>
      <c r="FQ188" s="158">
        <f>IF(ISERROR(VLOOKUP(BN188,Accueil!$W$17:$W$22,1,0)),1,0)</f>
        <v>0</v>
      </c>
      <c r="FR188" s="158">
        <f>IF(ISERROR(VLOOKUP(BO188,Accueil!$W$17:$W$22,1,0)),1,0)</f>
        <v>0</v>
      </c>
      <c r="FS188" s="158">
        <f>IF(ISERROR(VLOOKUP(BP188,Accueil!$W$17:$W$22,1,0)),1,0)</f>
        <v>0</v>
      </c>
      <c r="FT188" s="158">
        <f>IF(ISERROR(VLOOKUP(BQ188,Accueil!$W$17:$W$22,1,0)),1,0)</f>
        <v>0</v>
      </c>
      <c r="FU188" s="158">
        <f>IF(ISERROR(VLOOKUP(BR188,Accueil!$W$17:$W$22,1,0)),1,0)</f>
        <v>0</v>
      </c>
      <c r="FV188" s="158">
        <f>IF(ISERROR(VLOOKUP(BS188,Accueil!$W$17:$W$22,1,0)),1,0)</f>
        <v>0</v>
      </c>
      <c r="FW188" s="158">
        <f>IF(ISERROR(VLOOKUP(BT188,Accueil!$W$17:$W$22,1,0)),1,0)</f>
        <v>0</v>
      </c>
      <c r="FX188" s="158">
        <f>IF(ISERROR(VLOOKUP(BU188,Accueil!$W$17:$W$22,1,0)),1,0)</f>
        <v>0</v>
      </c>
      <c r="FY188" s="158">
        <f>IF(ISERROR(VLOOKUP(BV188,Accueil!$W$17:$W$22,1,0)),1,0)</f>
        <v>0</v>
      </c>
      <c r="FZ188" s="158">
        <f>IF(ISERROR(VLOOKUP(BW188,Accueil!$W$17:$W$22,1,0)),1,0)</f>
        <v>0</v>
      </c>
      <c r="GA188" s="158">
        <f>IF(ISERROR(VLOOKUP(BX188,Accueil!$W$17:$W$22,1,0)),1,0)</f>
        <v>0</v>
      </c>
      <c r="GB188" s="158">
        <f>IF(ISERROR(VLOOKUP(BY188,Accueil!$W$17:$W$22,1,0)),1,0)</f>
        <v>0</v>
      </c>
      <c r="GC188" s="158">
        <f>IF(ISERROR(VLOOKUP(BZ188,Accueil!$W$17:$W$22,1,0)),1,0)</f>
        <v>0</v>
      </c>
      <c r="GD188" s="158">
        <f>IF(ISERROR(VLOOKUP(CA188,Accueil!$W$17:$W$22,1,0)),1,0)</f>
        <v>0</v>
      </c>
      <c r="GE188" s="158">
        <f>IF(ISERROR(VLOOKUP(CB188,Accueil!$W$17:$W$22,1,0)),1,0)</f>
        <v>0</v>
      </c>
      <c r="GF188" s="158">
        <f>IF(ISERROR(VLOOKUP(CC188,Accueil!$W$17:$W$22,1,0)),1,0)</f>
        <v>0</v>
      </c>
      <c r="GG188" s="158">
        <f>IF(ISERROR(VLOOKUP(CD188,Accueil!$W$17:$W$22,1,0)),1,0)</f>
        <v>0</v>
      </c>
      <c r="GH188" s="158">
        <f>IF(ISERROR(VLOOKUP(CE188,Accueil!$W$17:$W$22,1,0)),1,0)</f>
        <v>0</v>
      </c>
      <c r="GI188" s="158">
        <f>IF(ISERROR(VLOOKUP(CF188,Accueil!$W$17:$W$22,1,0)),1,0)</f>
        <v>0</v>
      </c>
      <c r="GJ188" s="158">
        <f>IF(ISERROR(VLOOKUP(CG188,Accueil!$W$17:$W$22,1,0)),1,0)</f>
        <v>0</v>
      </c>
      <c r="GK188" s="158">
        <f>IF(ISERROR(VLOOKUP(CH188,Accueil!$W$17:$W$22,1,0)),1,0)</f>
        <v>0</v>
      </c>
      <c r="GL188" s="158">
        <f>IF(ISERROR(VLOOKUP(CI188,Accueil!$W$17:$W$22,1,0)),1,0)</f>
        <v>0</v>
      </c>
      <c r="GM188" s="158">
        <f>IF(ISERROR(VLOOKUP(CJ188,Accueil!$W$17:$W$22,1,0)),1,0)</f>
        <v>0</v>
      </c>
      <c r="GN188" s="158">
        <f>IF(ISERROR(VLOOKUP(CK188,Accueil!$W$17:$W$22,1,0)),1,0)</f>
        <v>0</v>
      </c>
      <c r="GO188" s="158">
        <f>IF(ISERROR(VLOOKUP(CL188,Accueil!$W$17:$W$22,1,0)),1,0)</f>
        <v>0</v>
      </c>
      <c r="GP188" s="158">
        <f>IF(ISERROR(VLOOKUP(CM188,Accueil!$W$17:$W$22,1,0)),1,0)</f>
        <v>0</v>
      </c>
      <c r="GQ188" s="158">
        <f>IF(ISERROR(VLOOKUP(CN188,Accueil!$W$17:$W$22,1,0)),1,0)</f>
        <v>0</v>
      </c>
      <c r="GR188" s="158">
        <f>IF(ISERROR(VLOOKUP(CO188,Accueil!$W$17:$W$22,1,0)),1,0)</f>
        <v>0</v>
      </c>
      <c r="GS188" s="158">
        <f>IF(ISERROR(VLOOKUP(CP188,Accueil!$W$17:$W$22,1,0)),1,0)</f>
        <v>0</v>
      </c>
      <c r="GT188" s="158">
        <f>IF(ISERROR(VLOOKUP(CQ188,Accueil!$W$17:$W$22,1,0)),1,0)</f>
        <v>0</v>
      </c>
      <c r="GU188" s="158">
        <f>IF(ISERROR(VLOOKUP(CR188,Accueil!$W$17:$W$22,1,0)),1,0)</f>
        <v>0</v>
      </c>
      <c r="GV188" s="158">
        <f>IF(ISERROR(VLOOKUP(CS188,Accueil!$W$17:$W$22,1,0)),1,0)</f>
        <v>0</v>
      </c>
      <c r="GW188" s="158">
        <f>IF(ISERROR(VLOOKUP(CT188,Accueil!$W$17:$W$22,1,0)),1,0)</f>
        <v>0</v>
      </c>
      <c r="GX188" s="158">
        <f>IF(ISERROR(VLOOKUP(CU188,Accueil!$W$17:$W$22,1,0)),1,0)</f>
        <v>0</v>
      </c>
      <c r="GY188" s="158">
        <f>IF(ISERROR(VLOOKUP(CV188,Accueil!$W$17:$W$22,1,0)),1,0)</f>
        <v>0</v>
      </c>
      <c r="GZ188" s="158">
        <f>IF(ISERROR(VLOOKUP(CW188,Accueil!$W$17:$W$22,1,0)),1,0)</f>
        <v>0</v>
      </c>
      <c r="HA188" s="158">
        <f>IF(ISERROR(VLOOKUP(CX188,Accueil!$W$17:$W$22,1,0)),1,0)</f>
        <v>0</v>
      </c>
      <c r="HB188" s="158">
        <f>IF(ISERROR(VLOOKUP(CY188,Accueil!$W$17:$W$22,1,0)),1,0)</f>
        <v>0</v>
      </c>
      <c r="HC188" s="158">
        <f>IF(ISERROR(VLOOKUP(CZ188,Accueil!$W$17:$W$22,1,0)),1,0)</f>
        <v>0</v>
      </c>
      <c r="HD188" s="158">
        <f>IF(ISERROR(VLOOKUP(DA188,Accueil!$W$17:$W$22,1,0)),1,0)</f>
        <v>0</v>
      </c>
    </row>
    <row r="189" spans="1:212" ht="12.75" customHeight="1">
      <c r="A189" s="360"/>
      <c r="B189" s="12">
        <v>181</v>
      </c>
      <c r="C189" s="26" t="str">
        <f>IF(Accueil!E193="","",Accueil!E193)</f>
        <v/>
      </c>
      <c r="D189" s="27" t="str">
        <f>IF(Accueil!F193="","",Accueil!F193)</f>
        <v/>
      </c>
      <c r="E189" s="83" t="str">
        <f t="shared" si="14"/>
        <v/>
      </c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4"/>
      <c r="AM189" s="244"/>
      <c r="AN189" s="244"/>
      <c r="AO189" s="244"/>
      <c r="AP189" s="244"/>
      <c r="AQ189" s="244"/>
      <c r="AR189" s="244"/>
      <c r="AS189" s="244"/>
      <c r="AT189" s="244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12">
        <v>181</v>
      </c>
      <c r="DC189" s="11" t="str">
        <f>IF(D189="","",COUNTIF(F189:DA189,Accueil!$AB$28)&amp;" / "&amp;COUNTIF($F$8:$DA$8,"&gt;0")-(COUNTIF(F189:DA189,Accueil!$AG$26)))</f>
        <v/>
      </c>
      <c r="DD189" s="110" t="str">
        <f>IF(D189="","",COUNTIF(F189:DA189,Accueil!$AB$26))</f>
        <v/>
      </c>
      <c r="DE189" s="110" t="str">
        <f>IF(D189="","",IF(COUNTIF($F$8:$DA$8,"&gt;=0")-(COUNTIF(G189:DB189,Accueil!$AG$26))&lt;0,0,COUNTIF($F$8:$DA$8,"&gt;=0")-(COUNTIF(G189:DB189,Accueil!$AG$26))))</f>
        <v/>
      </c>
      <c r="DF189" s="11" t="str">
        <f t="shared" si="15"/>
        <v/>
      </c>
      <c r="DG189" s="29" t="str">
        <f t="shared" si="16"/>
        <v/>
      </c>
      <c r="DH189" s="158">
        <f t="shared" si="17"/>
        <v>0</v>
      </c>
      <c r="DI189" s="158">
        <f>IF(ISERROR(VLOOKUP(F189,Accueil!$W$17:$W$22,1,0)),1,0)</f>
        <v>0</v>
      </c>
      <c r="DJ189" s="158">
        <f>IF(ISERROR(VLOOKUP(G189,Accueil!$W$17:$W$22,1,0)),1,0)</f>
        <v>0</v>
      </c>
      <c r="DK189" s="158">
        <f>IF(ISERROR(VLOOKUP(H189,Accueil!$W$17:$W$22,1,0)),1,0)</f>
        <v>0</v>
      </c>
      <c r="DL189" s="158">
        <f>IF(ISERROR(VLOOKUP(I189,Accueil!$W$17:$W$22,1,0)),1,0)</f>
        <v>0</v>
      </c>
      <c r="DM189" s="158">
        <f>IF(ISERROR(VLOOKUP(J189,Accueil!$W$17:$W$22,1,0)),1,0)</f>
        <v>0</v>
      </c>
      <c r="DN189" s="158">
        <f>IF(ISERROR(VLOOKUP(K189,Accueil!$W$17:$W$22,1,0)),1,0)</f>
        <v>0</v>
      </c>
      <c r="DO189" s="158">
        <f>IF(ISERROR(VLOOKUP(L189,Accueil!$W$17:$W$22,1,0)),1,0)</f>
        <v>0</v>
      </c>
      <c r="DP189" s="158">
        <f>IF(ISERROR(VLOOKUP(M189,Accueil!$W$17:$W$22,1,0)),1,0)</f>
        <v>0</v>
      </c>
      <c r="DQ189" s="158">
        <f>IF(ISERROR(VLOOKUP(N189,Accueil!$W$17:$W$22,1,0)),1,0)</f>
        <v>0</v>
      </c>
      <c r="DR189" s="158">
        <f>IF(ISERROR(VLOOKUP(O189,Accueil!$W$17:$W$22,1,0)),1,0)</f>
        <v>0</v>
      </c>
      <c r="DS189" s="158">
        <f>IF(ISERROR(VLOOKUP(P189,Accueil!$W$17:$W$22,1,0)),1,0)</f>
        <v>0</v>
      </c>
      <c r="DT189" s="158">
        <f>IF(ISERROR(VLOOKUP(Q189,Accueil!$W$17:$W$22,1,0)),1,0)</f>
        <v>0</v>
      </c>
      <c r="DU189" s="158">
        <f>IF(ISERROR(VLOOKUP(R189,Accueil!$W$17:$W$22,1,0)),1,0)</f>
        <v>0</v>
      </c>
      <c r="DV189" s="158">
        <f>IF(ISERROR(VLOOKUP(S189,Accueil!$W$17:$W$22,1,0)),1,0)</f>
        <v>0</v>
      </c>
      <c r="DW189" s="158">
        <f>IF(ISERROR(VLOOKUP(T189,Accueil!$W$17:$W$22,1,0)),1,0)</f>
        <v>0</v>
      </c>
      <c r="DX189" s="158">
        <f>IF(ISERROR(VLOOKUP(U189,Accueil!$W$17:$W$22,1,0)),1,0)</f>
        <v>0</v>
      </c>
      <c r="DY189" s="158">
        <f>IF(ISERROR(VLOOKUP(V189,Accueil!$W$17:$W$22,1,0)),1,0)</f>
        <v>0</v>
      </c>
      <c r="DZ189" s="158">
        <f>IF(ISERROR(VLOOKUP(W189,Accueil!$W$17:$W$22,1,0)),1,0)</f>
        <v>0</v>
      </c>
      <c r="EA189" s="158">
        <f>IF(ISERROR(VLOOKUP(X189,Accueil!$W$17:$W$22,1,0)),1,0)</f>
        <v>0</v>
      </c>
      <c r="EB189" s="158">
        <f>IF(ISERROR(VLOOKUP(Y189,Accueil!$W$17:$W$22,1,0)),1,0)</f>
        <v>0</v>
      </c>
      <c r="EC189" s="158">
        <f>IF(ISERROR(VLOOKUP(Z189,Accueil!$W$17:$W$22,1,0)),1,0)</f>
        <v>0</v>
      </c>
      <c r="ED189" s="158">
        <f>IF(ISERROR(VLOOKUP(AA189,Accueil!$W$17:$W$22,1,0)),1,0)</f>
        <v>0</v>
      </c>
      <c r="EE189" s="158">
        <f>IF(ISERROR(VLOOKUP(AB189,Accueil!$W$17:$W$22,1,0)),1,0)</f>
        <v>0</v>
      </c>
      <c r="EF189" s="158">
        <f>IF(ISERROR(VLOOKUP(AC189,Accueil!$W$17:$W$22,1,0)),1,0)</f>
        <v>0</v>
      </c>
      <c r="EG189" s="158">
        <f>IF(ISERROR(VLOOKUP(AD189,Accueil!$W$17:$W$22,1,0)),1,0)</f>
        <v>0</v>
      </c>
      <c r="EH189" s="158">
        <f>IF(ISERROR(VLOOKUP(AE189,Accueil!$W$17:$W$22,1,0)),1,0)</f>
        <v>0</v>
      </c>
      <c r="EI189" s="158">
        <f>IF(ISERROR(VLOOKUP(AF189,Accueil!$W$17:$W$22,1,0)),1,0)</f>
        <v>0</v>
      </c>
      <c r="EJ189" s="158">
        <f>IF(ISERROR(VLOOKUP(AG189,Accueil!$W$17:$W$22,1,0)),1,0)</f>
        <v>0</v>
      </c>
      <c r="EK189" s="158">
        <f>IF(ISERROR(VLOOKUP(AH189,Accueil!$W$17:$W$22,1,0)),1,0)</f>
        <v>0</v>
      </c>
      <c r="EL189" s="158">
        <f>IF(ISERROR(VLOOKUP(AI189,Accueil!$W$17:$W$22,1,0)),1,0)</f>
        <v>0</v>
      </c>
      <c r="EM189" s="158">
        <f>IF(ISERROR(VLOOKUP(AJ189,Accueil!$W$17:$W$22,1,0)),1,0)</f>
        <v>0</v>
      </c>
      <c r="EN189" s="158">
        <f>IF(ISERROR(VLOOKUP(AK189,Accueil!$W$17:$W$22,1,0)),1,0)</f>
        <v>0</v>
      </c>
      <c r="EO189" s="158">
        <f>IF(ISERROR(VLOOKUP(AL189,Accueil!$W$17:$W$22,1,0)),1,0)</f>
        <v>0</v>
      </c>
      <c r="EP189" s="158">
        <f>IF(ISERROR(VLOOKUP(AM189,Accueil!$W$17:$W$22,1,0)),1,0)</f>
        <v>0</v>
      </c>
      <c r="EQ189" s="158">
        <f>IF(ISERROR(VLOOKUP(AN189,Accueil!$W$17:$W$22,1,0)),1,0)</f>
        <v>0</v>
      </c>
      <c r="ER189" s="158">
        <f>IF(ISERROR(VLOOKUP(AO189,Accueil!$W$17:$W$22,1,0)),1,0)</f>
        <v>0</v>
      </c>
      <c r="ES189" s="158">
        <f>IF(ISERROR(VLOOKUP(AP189,Accueil!$W$17:$W$22,1,0)),1,0)</f>
        <v>0</v>
      </c>
      <c r="ET189" s="158">
        <f>IF(ISERROR(VLOOKUP(AQ189,Accueil!$W$17:$W$22,1,0)),1,0)</f>
        <v>0</v>
      </c>
      <c r="EU189" s="158">
        <f>IF(ISERROR(VLOOKUP(AR189,Accueil!$W$17:$W$22,1,0)),1,0)</f>
        <v>0</v>
      </c>
      <c r="EV189" s="158">
        <f>IF(ISERROR(VLOOKUP(AS189,Accueil!$W$17:$W$22,1,0)),1,0)</f>
        <v>0</v>
      </c>
      <c r="EW189" s="158">
        <f>IF(ISERROR(VLOOKUP(AT189,Accueil!$W$17:$W$22,1,0)),1,0)</f>
        <v>0</v>
      </c>
      <c r="EX189" s="158">
        <f>IF(ISERROR(VLOOKUP(AU189,Accueil!$W$17:$W$22,1,0)),1,0)</f>
        <v>0</v>
      </c>
      <c r="EY189" s="158">
        <f>IF(ISERROR(VLOOKUP(AV189,Accueil!$W$17:$W$22,1,0)),1,0)</f>
        <v>0</v>
      </c>
      <c r="EZ189" s="158">
        <f>IF(ISERROR(VLOOKUP(AW189,Accueil!$W$17:$W$22,1,0)),1,0)</f>
        <v>0</v>
      </c>
      <c r="FA189" s="158">
        <f>IF(ISERROR(VLOOKUP(AX189,Accueil!$W$17:$W$22,1,0)),1,0)</f>
        <v>0</v>
      </c>
      <c r="FB189" s="158">
        <f>IF(ISERROR(VLOOKUP(AY189,Accueil!$W$17:$W$22,1,0)),1,0)</f>
        <v>0</v>
      </c>
      <c r="FC189" s="158">
        <f>IF(ISERROR(VLOOKUP(AZ189,Accueil!$W$17:$W$22,1,0)),1,0)</f>
        <v>0</v>
      </c>
      <c r="FD189" s="158">
        <f>IF(ISERROR(VLOOKUP(BA189,Accueil!$W$17:$W$22,1,0)),1,0)</f>
        <v>0</v>
      </c>
      <c r="FE189" s="158">
        <f>IF(ISERROR(VLOOKUP(BB189,Accueil!$W$17:$W$22,1,0)),1,0)</f>
        <v>0</v>
      </c>
      <c r="FF189" s="158">
        <f>IF(ISERROR(VLOOKUP(BC189,Accueil!$W$17:$W$22,1,0)),1,0)</f>
        <v>0</v>
      </c>
      <c r="FG189" s="158">
        <f>IF(ISERROR(VLOOKUP(BD189,Accueil!$W$17:$W$22,1,0)),1,0)</f>
        <v>0</v>
      </c>
      <c r="FH189" s="158">
        <f>IF(ISERROR(VLOOKUP(BE189,Accueil!$W$17:$W$22,1,0)),1,0)</f>
        <v>0</v>
      </c>
      <c r="FI189" s="158">
        <f>IF(ISERROR(VLOOKUP(BF189,Accueil!$W$17:$W$22,1,0)),1,0)</f>
        <v>0</v>
      </c>
      <c r="FJ189" s="158">
        <f>IF(ISERROR(VLOOKUP(BG189,Accueil!$W$17:$W$22,1,0)),1,0)</f>
        <v>0</v>
      </c>
      <c r="FK189" s="158">
        <f>IF(ISERROR(VLOOKUP(BH189,Accueil!$W$17:$W$22,1,0)),1,0)</f>
        <v>0</v>
      </c>
      <c r="FL189" s="158">
        <f>IF(ISERROR(VLOOKUP(BI189,Accueil!$W$17:$W$22,1,0)),1,0)</f>
        <v>0</v>
      </c>
      <c r="FM189" s="158">
        <f>IF(ISERROR(VLOOKUP(BJ189,Accueil!$W$17:$W$22,1,0)),1,0)</f>
        <v>0</v>
      </c>
      <c r="FN189" s="158">
        <f>IF(ISERROR(VLOOKUP(BK189,Accueil!$W$17:$W$22,1,0)),1,0)</f>
        <v>0</v>
      </c>
      <c r="FO189" s="158">
        <f>IF(ISERROR(VLOOKUP(BL189,Accueil!$W$17:$W$22,1,0)),1,0)</f>
        <v>0</v>
      </c>
      <c r="FP189" s="158">
        <f>IF(ISERROR(VLOOKUP(BM189,Accueil!$W$17:$W$22,1,0)),1,0)</f>
        <v>0</v>
      </c>
      <c r="FQ189" s="158">
        <f>IF(ISERROR(VLOOKUP(BN189,Accueil!$W$17:$W$22,1,0)),1,0)</f>
        <v>0</v>
      </c>
      <c r="FR189" s="158">
        <f>IF(ISERROR(VLOOKUP(BO189,Accueil!$W$17:$W$22,1,0)),1,0)</f>
        <v>0</v>
      </c>
      <c r="FS189" s="158">
        <f>IF(ISERROR(VLOOKUP(BP189,Accueil!$W$17:$W$22,1,0)),1,0)</f>
        <v>0</v>
      </c>
      <c r="FT189" s="158">
        <f>IF(ISERROR(VLOOKUP(BQ189,Accueil!$W$17:$W$22,1,0)),1,0)</f>
        <v>0</v>
      </c>
      <c r="FU189" s="158">
        <f>IF(ISERROR(VLOOKUP(BR189,Accueil!$W$17:$W$22,1,0)),1,0)</f>
        <v>0</v>
      </c>
      <c r="FV189" s="158">
        <f>IF(ISERROR(VLOOKUP(BS189,Accueil!$W$17:$W$22,1,0)),1,0)</f>
        <v>0</v>
      </c>
      <c r="FW189" s="158">
        <f>IF(ISERROR(VLOOKUP(BT189,Accueil!$W$17:$W$22,1,0)),1,0)</f>
        <v>0</v>
      </c>
      <c r="FX189" s="158">
        <f>IF(ISERROR(VLOOKUP(BU189,Accueil!$W$17:$W$22,1,0)),1,0)</f>
        <v>0</v>
      </c>
      <c r="FY189" s="158">
        <f>IF(ISERROR(VLOOKUP(BV189,Accueil!$W$17:$W$22,1,0)),1,0)</f>
        <v>0</v>
      </c>
      <c r="FZ189" s="158">
        <f>IF(ISERROR(VLOOKUP(BW189,Accueil!$W$17:$W$22,1,0)),1,0)</f>
        <v>0</v>
      </c>
      <c r="GA189" s="158">
        <f>IF(ISERROR(VLOOKUP(BX189,Accueil!$W$17:$W$22,1,0)),1,0)</f>
        <v>0</v>
      </c>
      <c r="GB189" s="158">
        <f>IF(ISERROR(VLOOKUP(BY189,Accueil!$W$17:$W$22,1,0)),1,0)</f>
        <v>0</v>
      </c>
      <c r="GC189" s="158">
        <f>IF(ISERROR(VLOOKUP(BZ189,Accueil!$W$17:$W$22,1,0)),1,0)</f>
        <v>0</v>
      </c>
      <c r="GD189" s="158">
        <f>IF(ISERROR(VLOOKUP(CA189,Accueil!$W$17:$W$22,1,0)),1,0)</f>
        <v>0</v>
      </c>
      <c r="GE189" s="158">
        <f>IF(ISERROR(VLOOKUP(CB189,Accueil!$W$17:$W$22,1,0)),1,0)</f>
        <v>0</v>
      </c>
      <c r="GF189" s="158">
        <f>IF(ISERROR(VLOOKUP(CC189,Accueil!$W$17:$W$22,1,0)),1,0)</f>
        <v>0</v>
      </c>
      <c r="GG189" s="158">
        <f>IF(ISERROR(VLOOKUP(CD189,Accueil!$W$17:$W$22,1,0)),1,0)</f>
        <v>0</v>
      </c>
      <c r="GH189" s="158">
        <f>IF(ISERROR(VLOOKUP(CE189,Accueil!$W$17:$W$22,1,0)),1,0)</f>
        <v>0</v>
      </c>
      <c r="GI189" s="158">
        <f>IF(ISERROR(VLOOKUP(CF189,Accueil!$W$17:$W$22,1,0)),1,0)</f>
        <v>0</v>
      </c>
      <c r="GJ189" s="158">
        <f>IF(ISERROR(VLOOKUP(CG189,Accueil!$W$17:$W$22,1,0)),1,0)</f>
        <v>0</v>
      </c>
      <c r="GK189" s="158">
        <f>IF(ISERROR(VLOOKUP(CH189,Accueil!$W$17:$W$22,1,0)),1,0)</f>
        <v>0</v>
      </c>
      <c r="GL189" s="158">
        <f>IF(ISERROR(VLOOKUP(CI189,Accueil!$W$17:$W$22,1,0)),1,0)</f>
        <v>0</v>
      </c>
      <c r="GM189" s="158">
        <f>IF(ISERROR(VLOOKUP(CJ189,Accueil!$W$17:$W$22,1,0)),1,0)</f>
        <v>0</v>
      </c>
      <c r="GN189" s="158">
        <f>IF(ISERROR(VLOOKUP(CK189,Accueil!$W$17:$W$22,1,0)),1,0)</f>
        <v>0</v>
      </c>
      <c r="GO189" s="158">
        <f>IF(ISERROR(VLOOKUP(CL189,Accueil!$W$17:$W$22,1,0)),1,0)</f>
        <v>0</v>
      </c>
      <c r="GP189" s="158">
        <f>IF(ISERROR(VLOOKUP(CM189,Accueil!$W$17:$W$22,1,0)),1,0)</f>
        <v>0</v>
      </c>
      <c r="GQ189" s="158">
        <f>IF(ISERROR(VLOOKUP(CN189,Accueil!$W$17:$W$22,1,0)),1,0)</f>
        <v>0</v>
      </c>
      <c r="GR189" s="158">
        <f>IF(ISERROR(VLOOKUP(CO189,Accueil!$W$17:$W$22,1,0)),1,0)</f>
        <v>0</v>
      </c>
      <c r="GS189" s="158">
        <f>IF(ISERROR(VLOOKUP(CP189,Accueil!$W$17:$W$22,1,0)),1,0)</f>
        <v>0</v>
      </c>
      <c r="GT189" s="158">
        <f>IF(ISERROR(VLOOKUP(CQ189,Accueil!$W$17:$W$22,1,0)),1,0)</f>
        <v>0</v>
      </c>
      <c r="GU189" s="158">
        <f>IF(ISERROR(VLOOKUP(CR189,Accueil!$W$17:$W$22,1,0)),1,0)</f>
        <v>0</v>
      </c>
      <c r="GV189" s="158">
        <f>IF(ISERROR(VLOOKUP(CS189,Accueil!$W$17:$W$22,1,0)),1,0)</f>
        <v>0</v>
      </c>
      <c r="GW189" s="158">
        <f>IF(ISERROR(VLOOKUP(CT189,Accueil!$W$17:$W$22,1,0)),1,0)</f>
        <v>0</v>
      </c>
      <c r="GX189" s="158">
        <f>IF(ISERROR(VLOOKUP(CU189,Accueil!$W$17:$W$22,1,0)),1,0)</f>
        <v>0</v>
      </c>
      <c r="GY189" s="158">
        <f>IF(ISERROR(VLOOKUP(CV189,Accueil!$W$17:$W$22,1,0)),1,0)</f>
        <v>0</v>
      </c>
      <c r="GZ189" s="158">
        <f>IF(ISERROR(VLOOKUP(CW189,Accueil!$W$17:$W$22,1,0)),1,0)</f>
        <v>0</v>
      </c>
      <c r="HA189" s="158">
        <f>IF(ISERROR(VLOOKUP(CX189,Accueil!$W$17:$W$22,1,0)),1,0)</f>
        <v>0</v>
      </c>
      <c r="HB189" s="158">
        <f>IF(ISERROR(VLOOKUP(CY189,Accueil!$W$17:$W$22,1,0)),1,0)</f>
        <v>0</v>
      </c>
      <c r="HC189" s="158">
        <f>IF(ISERROR(VLOOKUP(CZ189,Accueil!$W$17:$W$22,1,0)),1,0)</f>
        <v>0</v>
      </c>
      <c r="HD189" s="158">
        <f>IF(ISERROR(VLOOKUP(DA189,Accueil!$W$17:$W$22,1,0)),1,0)</f>
        <v>0</v>
      </c>
    </row>
    <row r="190" spans="1:212" ht="12.75" customHeight="1">
      <c r="A190" s="360"/>
      <c r="B190" s="12">
        <v>182</v>
      </c>
      <c r="C190" s="26" t="str">
        <f>IF(Accueil!E194="","",Accueil!E194)</f>
        <v/>
      </c>
      <c r="D190" s="27" t="str">
        <f>IF(Accueil!F194="","",Accueil!F194)</f>
        <v/>
      </c>
      <c r="E190" s="83" t="str">
        <f t="shared" si="14"/>
        <v/>
      </c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12">
        <v>182</v>
      </c>
      <c r="DC190" s="11" t="str">
        <f>IF(D190="","",COUNTIF(F190:DA190,Accueil!$AB$28)&amp;" / "&amp;COUNTIF($F$8:$DA$8,"&gt;0")-(COUNTIF(F190:DA190,Accueil!$AG$26)))</f>
        <v/>
      </c>
      <c r="DD190" s="110" t="str">
        <f>IF(D190="","",COUNTIF(F190:DA190,Accueil!$AB$26))</f>
        <v/>
      </c>
      <c r="DE190" s="110" t="str">
        <f>IF(D190="","",IF(COUNTIF($F$8:$DA$8,"&gt;=0")-(COUNTIF(G190:DB190,Accueil!$AG$26))&lt;0,0,COUNTIF($F$8:$DA$8,"&gt;=0")-(COUNTIF(G190:DB190,Accueil!$AG$26))))</f>
        <v/>
      </c>
      <c r="DF190" s="11" t="str">
        <f t="shared" si="15"/>
        <v/>
      </c>
      <c r="DG190" s="29" t="str">
        <f t="shared" si="16"/>
        <v/>
      </c>
      <c r="DH190" s="158">
        <f t="shared" si="17"/>
        <v>0</v>
      </c>
      <c r="DI190" s="158">
        <f>IF(ISERROR(VLOOKUP(F190,Accueil!$W$17:$W$22,1,0)),1,0)</f>
        <v>0</v>
      </c>
      <c r="DJ190" s="158">
        <f>IF(ISERROR(VLOOKUP(G190,Accueil!$W$17:$W$22,1,0)),1,0)</f>
        <v>0</v>
      </c>
      <c r="DK190" s="158">
        <f>IF(ISERROR(VLOOKUP(H190,Accueil!$W$17:$W$22,1,0)),1,0)</f>
        <v>0</v>
      </c>
      <c r="DL190" s="158">
        <f>IF(ISERROR(VLOOKUP(I190,Accueil!$W$17:$W$22,1,0)),1,0)</f>
        <v>0</v>
      </c>
      <c r="DM190" s="158">
        <f>IF(ISERROR(VLOOKUP(J190,Accueil!$W$17:$W$22,1,0)),1,0)</f>
        <v>0</v>
      </c>
      <c r="DN190" s="158">
        <f>IF(ISERROR(VLOOKUP(K190,Accueil!$W$17:$W$22,1,0)),1,0)</f>
        <v>0</v>
      </c>
      <c r="DO190" s="158">
        <f>IF(ISERROR(VLOOKUP(L190,Accueil!$W$17:$W$22,1,0)),1,0)</f>
        <v>0</v>
      </c>
      <c r="DP190" s="158">
        <f>IF(ISERROR(VLOOKUP(M190,Accueil!$W$17:$W$22,1,0)),1,0)</f>
        <v>0</v>
      </c>
      <c r="DQ190" s="158">
        <f>IF(ISERROR(VLOOKUP(N190,Accueil!$W$17:$W$22,1,0)),1,0)</f>
        <v>0</v>
      </c>
      <c r="DR190" s="158">
        <f>IF(ISERROR(VLOOKUP(O190,Accueil!$W$17:$W$22,1,0)),1,0)</f>
        <v>0</v>
      </c>
      <c r="DS190" s="158">
        <f>IF(ISERROR(VLOOKUP(P190,Accueil!$W$17:$W$22,1,0)),1,0)</f>
        <v>0</v>
      </c>
      <c r="DT190" s="158">
        <f>IF(ISERROR(VLOOKUP(Q190,Accueil!$W$17:$W$22,1,0)),1,0)</f>
        <v>0</v>
      </c>
      <c r="DU190" s="158">
        <f>IF(ISERROR(VLOOKUP(R190,Accueil!$W$17:$W$22,1,0)),1,0)</f>
        <v>0</v>
      </c>
      <c r="DV190" s="158">
        <f>IF(ISERROR(VLOOKUP(S190,Accueil!$W$17:$W$22,1,0)),1,0)</f>
        <v>0</v>
      </c>
      <c r="DW190" s="158">
        <f>IF(ISERROR(VLOOKUP(T190,Accueil!$W$17:$W$22,1,0)),1,0)</f>
        <v>0</v>
      </c>
      <c r="DX190" s="158">
        <f>IF(ISERROR(VLOOKUP(U190,Accueil!$W$17:$W$22,1,0)),1,0)</f>
        <v>0</v>
      </c>
      <c r="DY190" s="158">
        <f>IF(ISERROR(VLOOKUP(V190,Accueil!$W$17:$W$22,1,0)),1,0)</f>
        <v>0</v>
      </c>
      <c r="DZ190" s="158">
        <f>IF(ISERROR(VLOOKUP(W190,Accueil!$W$17:$W$22,1,0)),1,0)</f>
        <v>0</v>
      </c>
      <c r="EA190" s="158">
        <f>IF(ISERROR(VLOOKUP(X190,Accueil!$W$17:$W$22,1,0)),1,0)</f>
        <v>0</v>
      </c>
      <c r="EB190" s="158">
        <f>IF(ISERROR(VLOOKUP(Y190,Accueil!$W$17:$W$22,1,0)),1,0)</f>
        <v>0</v>
      </c>
      <c r="EC190" s="158">
        <f>IF(ISERROR(VLOOKUP(Z190,Accueil!$W$17:$W$22,1,0)),1,0)</f>
        <v>0</v>
      </c>
      <c r="ED190" s="158">
        <f>IF(ISERROR(VLOOKUP(AA190,Accueil!$W$17:$W$22,1,0)),1,0)</f>
        <v>0</v>
      </c>
      <c r="EE190" s="158">
        <f>IF(ISERROR(VLOOKUP(AB190,Accueil!$W$17:$W$22,1,0)),1,0)</f>
        <v>0</v>
      </c>
      <c r="EF190" s="158">
        <f>IF(ISERROR(VLOOKUP(AC190,Accueil!$W$17:$W$22,1,0)),1,0)</f>
        <v>0</v>
      </c>
      <c r="EG190" s="158">
        <f>IF(ISERROR(VLOOKUP(AD190,Accueil!$W$17:$W$22,1,0)),1,0)</f>
        <v>0</v>
      </c>
      <c r="EH190" s="158">
        <f>IF(ISERROR(VLOOKUP(AE190,Accueil!$W$17:$W$22,1,0)),1,0)</f>
        <v>0</v>
      </c>
      <c r="EI190" s="158">
        <f>IF(ISERROR(VLOOKUP(AF190,Accueil!$W$17:$W$22,1,0)),1,0)</f>
        <v>0</v>
      </c>
      <c r="EJ190" s="158">
        <f>IF(ISERROR(VLOOKUP(AG190,Accueil!$W$17:$W$22,1,0)),1,0)</f>
        <v>0</v>
      </c>
      <c r="EK190" s="158">
        <f>IF(ISERROR(VLOOKUP(AH190,Accueil!$W$17:$W$22,1,0)),1,0)</f>
        <v>0</v>
      </c>
      <c r="EL190" s="158">
        <f>IF(ISERROR(VLOOKUP(AI190,Accueil!$W$17:$W$22,1,0)),1,0)</f>
        <v>0</v>
      </c>
      <c r="EM190" s="158">
        <f>IF(ISERROR(VLOOKUP(AJ190,Accueil!$W$17:$W$22,1,0)),1,0)</f>
        <v>0</v>
      </c>
      <c r="EN190" s="158">
        <f>IF(ISERROR(VLOOKUP(AK190,Accueil!$W$17:$W$22,1,0)),1,0)</f>
        <v>0</v>
      </c>
      <c r="EO190" s="158">
        <f>IF(ISERROR(VLOOKUP(AL190,Accueil!$W$17:$W$22,1,0)),1,0)</f>
        <v>0</v>
      </c>
      <c r="EP190" s="158">
        <f>IF(ISERROR(VLOOKUP(AM190,Accueil!$W$17:$W$22,1,0)),1,0)</f>
        <v>0</v>
      </c>
      <c r="EQ190" s="158">
        <f>IF(ISERROR(VLOOKUP(AN190,Accueil!$W$17:$W$22,1,0)),1,0)</f>
        <v>0</v>
      </c>
      <c r="ER190" s="158">
        <f>IF(ISERROR(VLOOKUP(AO190,Accueil!$W$17:$W$22,1,0)),1,0)</f>
        <v>0</v>
      </c>
      <c r="ES190" s="158">
        <f>IF(ISERROR(VLOOKUP(AP190,Accueil!$W$17:$W$22,1,0)),1,0)</f>
        <v>0</v>
      </c>
      <c r="ET190" s="158">
        <f>IF(ISERROR(VLOOKUP(AQ190,Accueil!$W$17:$W$22,1,0)),1,0)</f>
        <v>0</v>
      </c>
      <c r="EU190" s="158">
        <f>IF(ISERROR(VLOOKUP(AR190,Accueil!$W$17:$W$22,1,0)),1,0)</f>
        <v>0</v>
      </c>
      <c r="EV190" s="158">
        <f>IF(ISERROR(VLOOKUP(AS190,Accueil!$W$17:$W$22,1,0)),1,0)</f>
        <v>0</v>
      </c>
      <c r="EW190" s="158">
        <f>IF(ISERROR(VLOOKUP(AT190,Accueil!$W$17:$W$22,1,0)),1,0)</f>
        <v>0</v>
      </c>
      <c r="EX190" s="158">
        <f>IF(ISERROR(VLOOKUP(AU190,Accueil!$W$17:$W$22,1,0)),1,0)</f>
        <v>0</v>
      </c>
      <c r="EY190" s="158">
        <f>IF(ISERROR(VLOOKUP(AV190,Accueil!$W$17:$W$22,1,0)),1,0)</f>
        <v>0</v>
      </c>
      <c r="EZ190" s="158">
        <f>IF(ISERROR(VLOOKUP(AW190,Accueil!$W$17:$W$22,1,0)),1,0)</f>
        <v>0</v>
      </c>
      <c r="FA190" s="158">
        <f>IF(ISERROR(VLOOKUP(AX190,Accueil!$W$17:$W$22,1,0)),1,0)</f>
        <v>0</v>
      </c>
      <c r="FB190" s="158">
        <f>IF(ISERROR(VLOOKUP(AY190,Accueil!$W$17:$W$22,1,0)),1,0)</f>
        <v>0</v>
      </c>
      <c r="FC190" s="158">
        <f>IF(ISERROR(VLOOKUP(AZ190,Accueil!$W$17:$W$22,1,0)),1,0)</f>
        <v>0</v>
      </c>
      <c r="FD190" s="158">
        <f>IF(ISERROR(VLOOKUP(BA190,Accueil!$W$17:$W$22,1,0)),1,0)</f>
        <v>0</v>
      </c>
      <c r="FE190" s="158">
        <f>IF(ISERROR(VLOOKUP(BB190,Accueil!$W$17:$W$22,1,0)),1,0)</f>
        <v>0</v>
      </c>
      <c r="FF190" s="158">
        <f>IF(ISERROR(VLOOKUP(BC190,Accueil!$W$17:$W$22,1,0)),1,0)</f>
        <v>0</v>
      </c>
      <c r="FG190" s="158">
        <f>IF(ISERROR(VLOOKUP(BD190,Accueil!$W$17:$W$22,1,0)),1,0)</f>
        <v>0</v>
      </c>
      <c r="FH190" s="158">
        <f>IF(ISERROR(VLOOKUP(BE190,Accueil!$W$17:$W$22,1,0)),1,0)</f>
        <v>0</v>
      </c>
      <c r="FI190" s="158">
        <f>IF(ISERROR(VLOOKUP(BF190,Accueil!$W$17:$W$22,1,0)),1,0)</f>
        <v>0</v>
      </c>
      <c r="FJ190" s="158">
        <f>IF(ISERROR(VLOOKUP(BG190,Accueil!$W$17:$W$22,1,0)),1,0)</f>
        <v>0</v>
      </c>
      <c r="FK190" s="158">
        <f>IF(ISERROR(VLOOKUP(BH190,Accueil!$W$17:$W$22,1,0)),1,0)</f>
        <v>0</v>
      </c>
      <c r="FL190" s="158">
        <f>IF(ISERROR(VLOOKUP(BI190,Accueil!$W$17:$W$22,1,0)),1,0)</f>
        <v>0</v>
      </c>
      <c r="FM190" s="158">
        <f>IF(ISERROR(VLOOKUP(BJ190,Accueil!$W$17:$W$22,1,0)),1,0)</f>
        <v>0</v>
      </c>
      <c r="FN190" s="158">
        <f>IF(ISERROR(VLOOKUP(BK190,Accueil!$W$17:$W$22,1,0)),1,0)</f>
        <v>0</v>
      </c>
      <c r="FO190" s="158">
        <f>IF(ISERROR(VLOOKUP(BL190,Accueil!$W$17:$W$22,1,0)),1,0)</f>
        <v>0</v>
      </c>
      <c r="FP190" s="158">
        <f>IF(ISERROR(VLOOKUP(BM190,Accueil!$W$17:$W$22,1,0)),1,0)</f>
        <v>0</v>
      </c>
      <c r="FQ190" s="158">
        <f>IF(ISERROR(VLOOKUP(BN190,Accueil!$W$17:$W$22,1,0)),1,0)</f>
        <v>0</v>
      </c>
      <c r="FR190" s="158">
        <f>IF(ISERROR(VLOOKUP(BO190,Accueil!$W$17:$W$22,1,0)),1,0)</f>
        <v>0</v>
      </c>
      <c r="FS190" s="158">
        <f>IF(ISERROR(VLOOKUP(BP190,Accueil!$W$17:$W$22,1,0)),1,0)</f>
        <v>0</v>
      </c>
      <c r="FT190" s="158">
        <f>IF(ISERROR(VLOOKUP(BQ190,Accueil!$W$17:$W$22,1,0)),1,0)</f>
        <v>0</v>
      </c>
      <c r="FU190" s="158">
        <f>IF(ISERROR(VLOOKUP(BR190,Accueil!$W$17:$W$22,1,0)),1,0)</f>
        <v>0</v>
      </c>
      <c r="FV190" s="158">
        <f>IF(ISERROR(VLOOKUP(BS190,Accueil!$W$17:$W$22,1,0)),1,0)</f>
        <v>0</v>
      </c>
      <c r="FW190" s="158">
        <f>IF(ISERROR(VLOOKUP(BT190,Accueil!$W$17:$W$22,1,0)),1,0)</f>
        <v>0</v>
      </c>
      <c r="FX190" s="158">
        <f>IF(ISERROR(VLOOKUP(BU190,Accueil!$W$17:$W$22,1,0)),1,0)</f>
        <v>0</v>
      </c>
      <c r="FY190" s="158">
        <f>IF(ISERROR(VLOOKUP(BV190,Accueil!$W$17:$W$22,1,0)),1,0)</f>
        <v>0</v>
      </c>
      <c r="FZ190" s="158">
        <f>IF(ISERROR(VLOOKUP(BW190,Accueil!$W$17:$W$22,1,0)),1,0)</f>
        <v>0</v>
      </c>
      <c r="GA190" s="158">
        <f>IF(ISERROR(VLOOKUP(BX190,Accueil!$W$17:$W$22,1,0)),1,0)</f>
        <v>0</v>
      </c>
      <c r="GB190" s="158">
        <f>IF(ISERROR(VLOOKUP(BY190,Accueil!$W$17:$W$22,1,0)),1,0)</f>
        <v>0</v>
      </c>
      <c r="GC190" s="158">
        <f>IF(ISERROR(VLOOKUP(BZ190,Accueil!$W$17:$W$22,1,0)),1,0)</f>
        <v>0</v>
      </c>
      <c r="GD190" s="158">
        <f>IF(ISERROR(VLOOKUP(CA190,Accueil!$W$17:$W$22,1,0)),1,0)</f>
        <v>0</v>
      </c>
      <c r="GE190" s="158">
        <f>IF(ISERROR(VLOOKUP(CB190,Accueil!$W$17:$W$22,1,0)),1,0)</f>
        <v>0</v>
      </c>
      <c r="GF190" s="158">
        <f>IF(ISERROR(VLOOKUP(CC190,Accueil!$W$17:$W$22,1,0)),1,0)</f>
        <v>0</v>
      </c>
      <c r="GG190" s="158">
        <f>IF(ISERROR(VLOOKUP(CD190,Accueil!$W$17:$W$22,1,0)),1,0)</f>
        <v>0</v>
      </c>
      <c r="GH190" s="158">
        <f>IF(ISERROR(VLOOKUP(CE190,Accueil!$W$17:$W$22,1,0)),1,0)</f>
        <v>0</v>
      </c>
      <c r="GI190" s="158">
        <f>IF(ISERROR(VLOOKUP(CF190,Accueil!$W$17:$W$22,1,0)),1,0)</f>
        <v>0</v>
      </c>
      <c r="GJ190" s="158">
        <f>IF(ISERROR(VLOOKUP(CG190,Accueil!$W$17:$W$22,1,0)),1,0)</f>
        <v>0</v>
      </c>
      <c r="GK190" s="158">
        <f>IF(ISERROR(VLOOKUP(CH190,Accueil!$W$17:$W$22,1,0)),1,0)</f>
        <v>0</v>
      </c>
      <c r="GL190" s="158">
        <f>IF(ISERROR(VLOOKUP(CI190,Accueil!$W$17:$W$22,1,0)),1,0)</f>
        <v>0</v>
      </c>
      <c r="GM190" s="158">
        <f>IF(ISERROR(VLOOKUP(CJ190,Accueil!$W$17:$W$22,1,0)),1,0)</f>
        <v>0</v>
      </c>
      <c r="GN190" s="158">
        <f>IF(ISERROR(VLOOKUP(CK190,Accueil!$W$17:$W$22,1,0)),1,0)</f>
        <v>0</v>
      </c>
      <c r="GO190" s="158">
        <f>IF(ISERROR(VLOOKUP(CL190,Accueil!$W$17:$W$22,1,0)),1,0)</f>
        <v>0</v>
      </c>
      <c r="GP190" s="158">
        <f>IF(ISERROR(VLOOKUP(CM190,Accueil!$W$17:$W$22,1,0)),1,0)</f>
        <v>0</v>
      </c>
      <c r="GQ190" s="158">
        <f>IF(ISERROR(VLOOKUP(CN190,Accueil!$W$17:$W$22,1,0)),1,0)</f>
        <v>0</v>
      </c>
      <c r="GR190" s="158">
        <f>IF(ISERROR(VLOOKUP(CO190,Accueil!$W$17:$W$22,1,0)),1,0)</f>
        <v>0</v>
      </c>
      <c r="GS190" s="158">
        <f>IF(ISERROR(VLOOKUP(CP190,Accueil!$W$17:$W$22,1,0)),1,0)</f>
        <v>0</v>
      </c>
      <c r="GT190" s="158">
        <f>IF(ISERROR(VLOOKUP(CQ190,Accueil!$W$17:$W$22,1,0)),1,0)</f>
        <v>0</v>
      </c>
      <c r="GU190" s="158">
        <f>IF(ISERROR(VLOOKUP(CR190,Accueil!$W$17:$W$22,1,0)),1,0)</f>
        <v>0</v>
      </c>
      <c r="GV190" s="158">
        <f>IF(ISERROR(VLOOKUP(CS190,Accueil!$W$17:$W$22,1,0)),1,0)</f>
        <v>0</v>
      </c>
      <c r="GW190" s="158">
        <f>IF(ISERROR(VLOOKUP(CT190,Accueil!$W$17:$W$22,1,0)),1,0)</f>
        <v>0</v>
      </c>
      <c r="GX190" s="158">
        <f>IF(ISERROR(VLOOKUP(CU190,Accueil!$W$17:$W$22,1,0)),1,0)</f>
        <v>0</v>
      </c>
      <c r="GY190" s="158">
        <f>IF(ISERROR(VLOOKUP(CV190,Accueil!$W$17:$W$22,1,0)),1,0)</f>
        <v>0</v>
      </c>
      <c r="GZ190" s="158">
        <f>IF(ISERROR(VLOOKUP(CW190,Accueil!$W$17:$W$22,1,0)),1,0)</f>
        <v>0</v>
      </c>
      <c r="HA190" s="158">
        <f>IF(ISERROR(VLOOKUP(CX190,Accueil!$W$17:$W$22,1,0)),1,0)</f>
        <v>0</v>
      </c>
      <c r="HB190" s="158">
        <f>IF(ISERROR(VLOOKUP(CY190,Accueil!$W$17:$W$22,1,0)),1,0)</f>
        <v>0</v>
      </c>
      <c r="HC190" s="158">
        <f>IF(ISERROR(VLOOKUP(CZ190,Accueil!$W$17:$W$22,1,0)),1,0)</f>
        <v>0</v>
      </c>
      <c r="HD190" s="158">
        <f>IF(ISERROR(VLOOKUP(DA190,Accueil!$W$17:$W$22,1,0)),1,0)</f>
        <v>0</v>
      </c>
    </row>
    <row r="191" spans="1:212" ht="12.75" customHeight="1">
      <c r="A191" s="360"/>
      <c r="B191" s="12">
        <v>183</v>
      </c>
      <c r="C191" s="26" t="str">
        <f>IF(Accueil!E195="","",Accueil!E195)</f>
        <v/>
      </c>
      <c r="D191" s="27" t="str">
        <f>IF(Accueil!F195="","",Accueil!F195)</f>
        <v/>
      </c>
      <c r="E191" s="83" t="str">
        <f t="shared" si="14"/>
        <v/>
      </c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12">
        <v>183</v>
      </c>
      <c r="DC191" s="11" t="str">
        <f>IF(D191="","",COUNTIF(F191:DA191,Accueil!$AB$28)&amp;" / "&amp;COUNTIF($F$8:$DA$8,"&gt;0")-(COUNTIF(F191:DA191,Accueil!$AG$26)))</f>
        <v/>
      </c>
      <c r="DD191" s="110" t="str">
        <f>IF(D191="","",COUNTIF(F191:DA191,Accueil!$AB$26))</f>
        <v/>
      </c>
      <c r="DE191" s="110" t="str">
        <f>IF(D191="","",IF(COUNTIF($F$8:$DA$8,"&gt;=0")-(COUNTIF(G191:DB191,Accueil!$AG$26))&lt;0,0,COUNTIF($F$8:$DA$8,"&gt;=0")-(COUNTIF(G191:DB191,Accueil!$AG$26))))</f>
        <v/>
      </c>
      <c r="DF191" s="11" t="str">
        <f t="shared" si="15"/>
        <v/>
      </c>
      <c r="DG191" s="29" t="str">
        <f t="shared" si="16"/>
        <v/>
      </c>
      <c r="DH191" s="158">
        <f t="shared" si="17"/>
        <v>0</v>
      </c>
      <c r="DI191" s="158">
        <f>IF(ISERROR(VLOOKUP(F191,Accueil!$W$17:$W$22,1,0)),1,0)</f>
        <v>0</v>
      </c>
      <c r="DJ191" s="158">
        <f>IF(ISERROR(VLOOKUP(G191,Accueil!$W$17:$W$22,1,0)),1,0)</f>
        <v>0</v>
      </c>
      <c r="DK191" s="158">
        <f>IF(ISERROR(VLOOKUP(H191,Accueil!$W$17:$W$22,1,0)),1,0)</f>
        <v>0</v>
      </c>
      <c r="DL191" s="158">
        <f>IF(ISERROR(VLOOKUP(I191,Accueil!$W$17:$W$22,1,0)),1,0)</f>
        <v>0</v>
      </c>
      <c r="DM191" s="158">
        <f>IF(ISERROR(VLOOKUP(J191,Accueil!$W$17:$W$22,1,0)),1,0)</f>
        <v>0</v>
      </c>
      <c r="DN191" s="158">
        <f>IF(ISERROR(VLOOKUP(K191,Accueil!$W$17:$W$22,1,0)),1,0)</f>
        <v>0</v>
      </c>
      <c r="DO191" s="158">
        <f>IF(ISERROR(VLOOKUP(L191,Accueil!$W$17:$W$22,1,0)),1,0)</f>
        <v>0</v>
      </c>
      <c r="DP191" s="158">
        <f>IF(ISERROR(VLOOKUP(M191,Accueil!$W$17:$W$22,1,0)),1,0)</f>
        <v>0</v>
      </c>
      <c r="DQ191" s="158">
        <f>IF(ISERROR(VLOOKUP(N191,Accueil!$W$17:$W$22,1,0)),1,0)</f>
        <v>0</v>
      </c>
      <c r="DR191" s="158">
        <f>IF(ISERROR(VLOOKUP(O191,Accueil!$W$17:$W$22,1,0)),1,0)</f>
        <v>0</v>
      </c>
      <c r="DS191" s="158">
        <f>IF(ISERROR(VLOOKUP(P191,Accueil!$W$17:$W$22,1,0)),1,0)</f>
        <v>0</v>
      </c>
      <c r="DT191" s="158">
        <f>IF(ISERROR(VLOOKUP(Q191,Accueil!$W$17:$W$22,1,0)),1,0)</f>
        <v>0</v>
      </c>
      <c r="DU191" s="158">
        <f>IF(ISERROR(VLOOKUP(R191,Accueil!$W$17:$W$22,1,0)),1,0)</f>
        <v>0</v>
      </c>
      <c r="DV191" s="158">
        <f>IF(ISERROR(VLOOKUP(S191,Accueil!$W$17:$W$22,1,0)),1,0)</f>
        <v>0</v>
      </c>
      <c r="DW191" s="158">
        <f>IF(ISERROR(VLOOKUP(T191,Accueil!$W$17:$W$22,1,0)),1,0)</f>
        <v>0</v>
      </c>
      <c r="DX191" s="158">
        <f>IF(ISERROR(VLOOKUP(U191,Accueil!$W$17:$W$22,1,0)),1,0)</f>
        <v>0</v>
      </c>
      <c r="DY191" s="158">
        <f>IF(ISERROR(VLOOKUP(V191,Accueil!$W$17:$W$22,1,0)),1,0)</f>
        <v>0</v>
      </c>
      <c r="DZ191" s="158">
        <f>IF(ISERROR(VLOOKUP(W191,Accueil!$W$17:$W$22,1,0)),1,0)</f>
        <v>0</v>
      </c>
      <c r="EA191" s="158">
        <f>IF(ISERROR(VLOOKUP(X191,Accueil!$W$17:$W$22,1,0)),1,0)</f>
        <v>0</v>
      </c>
      <c r="EB191" s="158">
        <f>IF(ISERROR(VLOOKUP(Y191,Accueil!$W$17:$W$22,1,0)),1,0)</f>
        <v>0</v>
      </c>
      <c r="EC191" s="158">
        <f>IF(ISERROR(VLOOKUP(Z191,Accueil!$W$17:$W$22,1,0)),1,0)</f>
        <v>0</v>
      </c>
      <c r="ED191" s="158">
        <f>IF(ISERROR(VLOOKUP(AA191,Accueil!$W$17:$W$22,1,0)),1,0)</f>
        <v>0</v>
      </c>
      <c r="EE191" s="158">
        <f>IF(ISERROR(VLOOKUP(AB191,Accueil!$W$17:$W$22,1,0)),1,0)</f>
        <v>0</v>
      </c>
      <c r="EF191" s="158">
        <f>IF(ISERROR(VLOOKUP(AC191,Accueil!$W$17:$W$22,1,0)),1,0)</f>
        <v>0</v>
      </c>
      <c r="EG191" s="158">
        <f>IF(ISERROR(VLOOKUP(AD191,Accueil!$W$17:$W$22,1,0)),1,0)</f>
        <v>0</v>
      </c>
      <c r="EH191" s="158">
        <f>IF(ISERROR(VLOOKUP(AE191,Accueil!$W$17:$W$22,1,0)),1,0)</f>
        <v>0</v>
      </c>
      <c r="EI191" s="158">
        <f>IF(ISERROR(VLOOKUP(AF191,Accueil!$W$17:$W$22,1,0)),1,0)</f>
        <v>0</v>
      </c>
      <c r="EJ191" s="158">
        <f>IF(ISERROR(VLOOKUP(AG191,Accueil!$W$17:$W$22,1,0)),1,0)</f>
        <v>0</v>
      </c>
      <c r="EK191" s="158">
        <f>IF(ISERROR(VLOOKUP(AH191,Accueil!$W$17:$W$22,1,0)),1,0)</f>
        <v>0</v>
      </c>
      <c r="EL191" s="158">
        <f>IF(ISERROR(VLOOKUP(AI191,Accueil!$W$17:$W$22,1,0)),1,0)</f>
        <v>0</v>
      </c>
      <c r="EM191" s="158">
        <f>IF(ISERROR(VLOOKUP(AJ191,Accueil!$W$17:$W$22,1,0)),1,0)</f>
        <v>0</v>
      </c>
      <c r="EN191" s="158">
        <f>IF(ISERROR(VLOOKUP(AK191,Accueil!$W$17:$W$22,1,0)),1,0)</f>
        <v>0</v>
      </c>
      <c r="EO191" s="158">
        <f>IF(ISERROR(VLOOKUP(AL191,Accueil!$W$17:$W$22,1,0)),1,0)</f>
        <v>0</v>
      </c>
      <c r="EP191" s="158">
        <f>IF(ISERROR(VLOOKUP(AM191,Accueil!$W$17:$W$22,1,0)),1,0)</f>
        <v>0</v>
      </c>
      <c r="EQ191" s="158">
        <f>IF(ISERROR(VLOOKUP(AN191,Accueil!$W$17:$W$22,1,0)),1,0)</f>
        <v>0</v>
      </c>
      <c r="ER191" s="158">
        <f>IF(ISERROR(VLOOKUP(AO191,Accueil!$W$17:$W$22,1,0)),1,0)</f>
        <v>0</v>
      </c>
      <c r="ES191" s="158">
        <f>IF(ISERROR(VLOOKUP(AP191,Accueil!$W$17:$W$22,1,0)),1,0)</f>
        <v>0</v>
      </c>
      <c r="ET191" s="158">
        <f>IF(ISERROR(VLOOKUP(AQ191,Accueil!$W$17:$W$22,1,0)),1,0)</f>
        <v>0</v>
      </c>
      <c r="EU191" s="158">
        <f>IF(ISERROR(VLOOKUP(AR191,Accueil!$W$17:$W$22,1,0)),1,0)</f>
        <v>0</v>
      </c>
      <c r="EV191" s="158">
        <f>IF(ISERROR(VLOOKUP(AS191,Accueil!$W$17:$W$22,1,0)),1,0)</f>
        <v>0</v>
      </c>
      <c r="EW191" s="158">
        <f>IF(ISERROR(VLOOKUP(AT191,Accueil!$W$17:$W$22,1,0)),1,0)</f>
        <v>0</v>
      </c>
      <c r="EX191" s="158">
        <f>IF(ISERROR(VLOOKUP(AU191,Accueil!$W$17:$W$22,1,0)),1,0)</f>
        <v>0</v>
      </c>
      <c r="EY191" s="158">
        <f>IF(ISERROR(VLOOKUP(AV191,Accueil!$W$17:$W$22,1,0)),1,0)</f>
        <v>0</v>
      </c>
      <c r="EZ191" s="158">
        <f>IF(ISERROR(VLOOKUP(AW191,Accueil!$W$17:$W$22,1,0)),1,0)</f>
        <v>0</v>
      </c>
      <c r="FA191" s="158">
        <f>IF(ISERROR(VLOOKUP(AX191,Accueil!$W$17:$W$22,1,0)),1,0)</f>
        <v>0</v>
      </c>
      <c r="FB191" s="158">
        <f>IF(ISERROR(VLOOKUP(AY191,Accueil!$W$17:$W$22,1,0)),1,0)</f>
        <v>0</v>
      </c>
      <c r="FC191" s="158">
        <f>IF(ISERROR(VLOOKUP(AZ191,Accueil!$W$17:$W$22,1,0)),1,0)</f>
        <v>0</v>
      </c>
      <c r="FD191" s="158">
        <f>IF(ISERROR(VLOOKUP(BA191,Accueil!$W$17:$W$22,1,0)),1,0)</f>
        <v>0</v>
      </c>
      <c r="FE191" s="158">
        <f>IF(ISERROR(VLOOKUP(BB191,Accueil!$W$17:$W$22,1,0)),1,0)</f>
        <v>0</v>
      </c>
      <c r="FF191" s="158">
        <f>IF(ISERROR(VLOOKUP(BC191,Accueil!$W$17:$W$22,1,0)),1,0)</f>
        <v>0</v>
      </c>
      <c r="FG191" s="158">
        <f>IF(ISERROR(VLOOKUP(BD191,Accueil!$W$17:$W$22,1,0)),1,0)</f>
        <v>0</v>
      </c>
      <c r="FH191" s="158">
        <f>IF(ISERROR(VLOOKUP(BE191,Accueil!$W$17:$W$22,1,0)),1,0)</f>
        <v>0</v>
      </c>
      <c r="FI191" s="158">
        <f>IF(ISERROR(VLOOKUP(BF191,Accueil!$W$17:$W$22,1,0)),1,0)</f>
        <v>0</v>
      </c>
      <c r="FJ191" s="158">
        <f>IF(ISERROR(VLOOKUP(BG191,Accueil!$W$17:$W$22,1,0)),1,0)</f>
        <v>0</v>
      </c>
      <c r="FK191" s="158">
        <f>IF(ISERROR(VLOOKUP(BH191,Accueil!$W$17:$W$22,1,0)),1,0)</f>
        <v>0</v>
      </c>
      <c r="FL191" s="158">
        <f>IF(ISERROR(VLOOKUP(BI191,Accueil!$W$17:$W$22,1,0)),1,0)</f>
        <v>0</v>
      </c>
      <c r="FM191" s="158">
        <f>IF(ISERROR(VLOOKUP(BJ191,Accueil!$W$17:$W$22,1,0)),1,0)</f>
        <v>0</v>
      </c>
      <c r="FN191" s="158">
        <f>IF(ISERROR(VLOOKUP(BK191,Accueil!$W$17:$W$22,1,0)),1,0)</f>
        <v>0</v>
      </c>
      <c r="FO191" s="158">
        <f>IF(ISERROR(VLOOKUP(BL191,Accueil!$W$17:$W$22,1,0)),1,0)</f>
        <v>0</v>
      </c>
      <c r="FP191" s="158">
        <f>IF(ISERROR(VLOOKUP(BM191,Accueil!$W$17:$W$22,1,0)),1,0)</f>
        <v>0</v>
      </c>
      <c r="FQ191" s="158">
        <f>IF(ISERROR(VLOOKUP(BN191,Accueil!$W$17:$W$22,1,0)),1,0)</f>
        <v>0</v>
      </c>
      <c r="FR191" s="158">
        <f>IF(ISERROR(VLOOKUP(BO191,Accueil!$W$17:$W$22,1,0)),1,0)</f>
        <v>0</v>
      </c>
      <c r="FS191" s="158">
        <f>IF(ISERROR(VLOOKUP(BP191,Accueil!$W$17:$W$22,1,0)),1,0)</f>
        <v>0</v>
      </c>
      <c r="FT191" s="158">
        <f>IF(ISERROR(VLOOKUP(BQ191,Accueil!$W$17:$W$22,1,0)),1,0)</f>
        <v>0</v>
      </c>
      <c r="FU191" s="158">
        <f>IF(ISERROR(VLOOKUP(BR191,Accueil!$W$17:$W$22,1,0)),1,0)</f>
        <v>0</v>
      </c>
      <c r="FV191" s="158">
        <f>IF(ISERROR(VLOOKUP(BS191,Accueil!$W$17:$W$22,1,0)),1,0)</f>
        <v>0</v>
      </c>
      <c r="FW191" s="158">
        <f>IF(ISERROR(VLOOKUP(BT191,Accueil!$W$17:$W$22,1,0)),1,0)</f>
        <v>0</v>
      </c>
      <c r="FX191" s="158">
        <f>IF(ISERROR(VLOOKUP(BU191,Accueil!$W$17:$W$22,1,0)),1,0)</f>
        <v>0</v>
      </c>
      <c r="FY191" s="158">
        <f>IF(ISERROR(VLOOKUP(BV191,Accueil!$W$17:$W$22,1,0)),1,0)</f>
        <v>0</v>
      </c>
      <c r="FZ191" s="158">
        <f>IF(ISERROR(VLOOKUP(BW191,Accueil!$W$17:$W$22,1,0)),1,0)</f>
        <v>0</v>
      </c>
      <c r="GA191" s="158">
        <f>IF(ISERROR(VLOOKUP(BX191,Accueil!$W$17:$W$22,1,0)),1,0)</f>
        <v>0</v>
      </c>
      <c r="GB191" s="158">
        <f>IF(ISERROR(VLOOKUP(BY191,Accueil!$W$17:$W$22,1,0)),1,0)</f>
        <v>0</v>
      </c>
      <c r="GC191" s="158">
        <f>IF(ISERROR(VLOOKUP(BZ191,Accueil!$W$17:$W$22,1,0)),1,0)</f>
        <v>0</v>
      </c>
      <c r="GD191" s="158">
        <f>IF(ISERROR(VLOOKUP(CA191,Accueil!$W$17:$W$22,1,0)),1,0)</f>
        <v>0</v>
      </c>
      <c r="GE191" s="158">
        <f>IF(ISERROR(VLOOKUP(CB191,Accueil!$W$17:$W$22,1,0)),1,0)</f>
        <v>0</v>
      </c>
      <c r="GF191" s="158">
        <f>IF(ISERROR(VLOOKUP(CC191,Accueil!$W$17:$W$22,1,0)),1,0)</f>
        <v>0</v>
      </c>
      <c r="GG191" s="158">
        <f>IF(ISERROR(VLOOKUP(CD191,Accueil!$W$17:$W$22,1,0)),1,0)</f>
        <v>0</v>
      </c>
      <c r="GH191" s="158">
        <f>IF(ISERROR(VLOOKUP(CE191,Accueil!$W$17:$W$22,1,0)),1,0)</f>
        <v>0</v>
      </c>
      <c r="GI191" s="158">
        <f>IF(ISERROR(VLOOKUP(CF191,Accueil!$W$17:$W$22,1,0)),1,0)</f>
        <v>0</v>
      </c>
      <c r="GJ191" s="158">
        <f>IF(ISERROR(VLOOKUP(CG191,Accueil!$W$17:$W$22,1,0)),1,0)</f>
        <v>0</v>
      </c>
      <c r="GK191" s="158">
        <f>IF(ISERROR(VLOOKUP(CH191,Accueil!$W$17:$W$22,1,0)),1,0)</f>
        <v>0</v>
      </c>
      <c r="GL191" s="158">
        <f>IF(ISERROR(VLOOKUP(CI191,Accueil!$W$17:$W$22,1,0)),1,0)</f>
        <v>0</v>
      </c>
      <c r="GM191" s="158">
        <f>IF(ISERROR(VLOOKUP(CJ191,Accueil!$W$17:$W$22,1,0)),1,0)</f>
        <v>0</v>
      </c>
      <c r="GN191" s="158">
        <f>IF(ISERROR(VLOOKUP(CK191,Accueil!$W$17:$W$22,1,0)),1,0)</f>
        <v>0</v>
      </c>
      <c r="GO191" s="158">
        <f>IF(ISERROR(VLOOKUP(CL191,Accueil!$W$17:$W$22,1,0)),1,0)</f>
        <v>0</v>
      </c>
      <c r="GP191" s="158">
        <f>IF(ISERROR(VLOOKUP(CM191,Accueil!$W$17:$W$22,1,0)),1,0)</f>
        <v>0</v>
      </c>
      <c r="GQ191" s="158">
        <f>IF(ISERROR(VLOOKUP(CN191,Accueil!$W$17:$W$22,1,0)),1,0)</f>
        <v>0</v>
      </c>
      <c r="GR191" s="158">
        <f>IF(ISERROR(VLOOKUP(CO191,Accueil!$W$17:$W$22,1,0)),1,0)</f>
        <v>0</v>
      </c>
      <c r="GS191" s="158">
        <f>IF(ISERROR(VLOOKUP(CP191,Accueil!$W$17:$W$22,1,0)),1,0)</f>
        <v>0</v>
      </c>
      <c r="GT191" s="158">
        <f>IF(ISERROR(VLOOKUP(CQ191,Accueil!$W$17:$W$22,1,0)),1,0)</f>
        <v>0</v>
      </c>
      <c r="GU191" s="158">
        <f>IF(ISERROR(VLOOKUP(CR191,Accueil!$W$17:$W$22,1,0)),1,0)</f>
        <v>0</v>
      </c>
      <c r="GV191" s="158">
        <f>IF(ISERROR(VLOOKUP(CS191,Accueil!$W$17:$W$22,1,0)),1,0)</f>
        <v>0</v>
      </c>
      <c r="GW191" s="158">
        <f>IF(ISERROR(VLOOKUP(CT191,Accueil!$W$17:$W$22,1,0)),1,0)</f>
        <v>0</v>
      </c>
      <c r="GX191" s="158">
        <f>IF(ISERROR(VLOOKUP(CU191,Accueil!$W$17:$W$22,1,0)),1,0)</f>
        <v>0</v>
      </c>
      <c r="GY191" s="158">
        <f>IF(ISERROR(VLOOKUP(CV191,Accueil!$W$17:$W$22,1,0)),1,0)</f>
        <v>0</v>
      </c>
      <c r="GZ191" s="158">
        <f>IF(ISERROR(VLOOKUP(CW191,Accueil!$W$17:$W$22,1,0)),1,0)</f>
        <v>0</v>
      </c>
      <c r="HA191" s="158">
        <f>IF(ISERROR(VLOOKUP(CX191,Accueil!$W$17:$W$22,1,0)),1,0)</f>
        <v>0</v>
      </c>
      <c r="HB191" s="158">
        <f>IF(ISERROR(VLOOKUP(CY191,Accueil!$W$17:$W$22,1,0)),1,0)</f>
        <v>0</v>
      </c>
      <c r="HC191" s="158">
        <f>IF(ISERROR(VLOOKUP(CZ191,Accueil!$W$17:$W$22,1,0)),1,0)</f>
        <v>0</v>
      </c>
      <c r="HD191" s="158">
        <f>IF(ISERROR(VLOOKUP(DA191,Accueil!$W$17:$W$22,1,0)),1,0)</f>
        <v>0</v>
      </c>
    </row>
    <row r="192" spans="1:212" ht="12.75" customHeight="1">
      <c r="A192" s="360"/>
      <c r="B192" s="12">
        <v>184</v>
      </c>
      <c r="C192" s="26" t="str">
        <f>IF(Accueil!E196="","",Accueil!E196)</f>
        <v/>
      </c>
      <c r="D192" s="27" t="str">
        <f>IF(Accueil!F196="","",Accueil!F196)</f>
        <v/>
      </c>
      <c r="E192" s="83" t="str">
        <f t="shared" si="14"/>
        <v/>
      </c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12">
        <v>184</v>
      </c>
      <c r="DC192" s="11" t="str">
        <f>IF(D192="","",COUNTIF(F192:DA192,Accueil!$AB$28)&amp;" / "&amp;COUNTIF($F$8:$DA$8,"&gt;0")-(COUNTIF(F192:DA192,Accueil!$AG$26)))</f>
        <v/>
      </c>
      <c r="DD192" s="110" t="str">
        <f>IF(D192="","",COUNTIF(F192:DA192,Accueil!$AB$26))</f>
        <v/>
      </c>
      <c r="DE192" s="110" t="str">
        <f>IF(D192="","",IF(COUNTIF($F$8:$DA$8,"&gt;=0")-(COUNTIF(G192:DB192,Accueil!$AG$26))&lt;0,0,COUNTIF($F$8:$DA$8,"&gt;=0")-(COUNTIF(G192:DB192,Accueil!$AG$26))))</f>
        <v/>
      </c>
      <c r="DF192" s="11" t="str">
        <f t="shared" si="15"/>
        <v/>
      </c>
      <c r="DG192" s="29" t="str">
        <f t="shared" si="16"/>
        <v/>
      </c>
      <c r="DH192" s="158">
        <f t="shared" si="17"/>
        <v>0</v>
      </c>
      <c r="DI192" s="158">
        <f>IF(ISERROR(VLOOKUP(F192,Accueil!$W$17:$W$22,1,0)),1,0)</f>
        <v>0</v>
      </c>
      <c r="DJ192" s="158">
        <f>IF(ISERROR(VLOOKUP(G192,Accueil!$W$17:$W$22,1,0)),1,0)</f>
        <v>0</v>
      </c>
      <c r="DK192" s="158">
        <f>IF(ISERROR(VLOOKUP(H192,Accueil!$W$17:$W$22,1,0)),1,0)</f>
        <v>0</v>
      </c>
      <c r="DL192" s="158">
        <f>IF(ISERROR(VLOOKUP(I192,Accueil!$W$17:$W$22,1,0)),1,0)</f>
        <v>0</v>
      </c>
      <c r="DM192" s="158">
        <f>IF(ISERROR(VLOOKUP(J192,Accueil!$W$17:$W$22,1,0)),1,0)</f>
        <v>0</v>
      </c>
      <c r="DN192" s="158">
        <f>IF(ISERROR(VLOOKUP(K192,Accueil!$W$17:$W$22,1,0)),1,0)</f>
        <v>0</v>
      </c>
      <c r="DO192" s="158">
        <f>IF(ISERROR(VLOOKUP(L192,Accueil!$W$17:$W$22,1,0)),1,0)</f>
        <v>0</v>
      </c>
      <c r="DP192" s="158">
        <f>IF(ISERROR(VLOOKUP(M192,Accueil!$W$17:$W$22,1,0)),1,0)</f>
        <v>0</v>
      </c>
      <c r="DQ192" s="158">
        <f>IF(ISERROR(VLOOKUP(N192,Accueil!$W$17:$W$22,1,0)),1,0)</f>
        <v>0</v>
      </c>
      <c r="DR192" s="158">
        <f>IF(ISERROR(VLOOKUP(O192,Accueil!$W$17:$W$22,1,0)),1,0)</f>
        <v>0</v>
      </c>
      <c r="DS192" s="158">
        <f>IF(ISERROR(VLOOKUP(P192,Accueil!$W$17:$W$22,1,0)),1,0)</f>
        <v>0</v>
      </c>
      <c r="DT192" s="158">
        <f>IF(ISERROR(VLOOKUP(Q192,Accueil!$W$17:$W$22,1,0)),1,0)</f>
        <v>0</v>
      </c>
      <c r="DU192" s="158">
        <f>IF(ISERROR(VLOOKUP(R192,Accueil!$W$17:$W$22,1,0)),1,0)</f>
        <v>0</v>
      </c>
      <c r="DV192" s="158">
        <f>IF(ISERROR(VLOOKUP(S192,Accueil!$W$17:$W$22,1,0)),1,0)</f>
        <v>0</v>
      </c>
      <c r="DW192" s="158">
        <f>IF(ISERROR(VLOOKUP(T192,Accueil!$W$17:$W$22,1,0)),1,0)</f>
        <v>0</v>
      </c>
      <c r="DX192" s="158">
        <f>IF(ISERROR(VLOOKUP(U192,Accueil!$W$17:$W$22,1,0)),1,0)</f>
        <v>0</v>
      </c>
      <c r="DY192" s="158">
        <f>IF(ISERROR(VLOOKUP(V192,Accueil!$W$17:$W$22,1,0)),1,0)</f>
        <v>0</v>
      </c>
      <c r="DZ192" s="158">
        <f>IF(ISERROR(VLOOKUP(W192,Accueil!$W$17:$W$22,1,0)),1,0)</f>
        <v>0</v>
      </c>
      <c r="EA192" s="158">
        <f>IF(ISERROR(VLOOKUP(X192,Accueil!$W$17:$W$22,1,0)),1,0)</f>
        <v>0</v>
      </c>
      <c r="EB192" s="158">
        <f>IF(ISERROR(VLOOKUP(Y192,Accueil!$W$17:$W$22,1,0)),1,0)</f>
        <v>0</v>
      </c>
      <c r="EC192" s="158">
        <f>IF(ISERROR(VLOOKUP(Z192,Accueil!$W$17:$W$22,1,0)),1,0)</f>
        <v>0</v>
      </c>
      <c r="ED192" s="158">
        <f>IF(ISERROR(VLOOKUP(AA192,Accueil!$W$17:$W$22,1,0)),1,0)</f>
        <v>0</v>
      </c>
      <c r="EE192" s="158">
        <f>IF(ISERROR(VLOOKUP(AB192,Accueil!$W$17:$W$22,1,0)),1,0)</f>
        <v>0</v>
      </c>
      <c r="EF192" s="158">
        <f>IF(ISERROR(VLOOKUP(AC192,Accueil!$W$17:$W$22,1,0)),1,0)</f>
        <v>0</v>
      </c>
      <c r="EG192" s="158">
        <f>IF(ISERROR(VLOOKUP(AD192,Accueil!$W$17:$W$22,1,0)),1,0)</f>
        <v>0</v>
      </c>
      <c r="EH192" s="158">
        <f>IF(ISERROR(VLOOKUP(AE192,Accueil!$W$17:$W$22,1,0)),1,0)</f>
        <v>0</v>
      </c>
      <c r="EI192" s="158">
        <f>IF(ISERROR(VLOOKUP(AF192,Accueil!$W$17:$W$22,1,0)),1,0)</f>
        <v>0</v>
      </c>
      <c r="EJ192" s="158">
        <f>IF(ISERROR(VLOOKUP(AG192,Accueil!$W$17:$W$22,1,0)),1,0)</f>
        <v>0</v>
      </c>
      <c r="EK192" s="158">
        <f>IF(ISERROR(VLOOKUP(AH192,Accueil!$W$17:$W$22,1,0)),1,0)</f>
        <v>0</v>
      </c>
      <c r="EL192" s="158">
        <f>IF(ISERROR(VLOOKUP(AI192,Accueil!$W$17:$W$22,1,0)),1,0)</f>
        <v>0</v>
      </c>
      <c r="EM192" s="158">
        <f>IF(ISERROR(VLOOKUP(AJ192,Accueil!$W$17:$W$22,1,0)),1,0)</f>
        <v>0</v>
      </c>
      <c r="EN192" s="158">
        <f>IF(ISERROR(VLOOKUP(AK192,Accueil!$W$17:$W$22,1,0)),1,0)</f>
        <v>0</v>
      </c>
      <c r="EO192" s="158">
        <f>IF(ISERROR(VLOOKUP(AL192,Accueil!$W$17:$W$22,1,0)),1,0)</f>
        <v>0</v>
      </c>
      <c r="EP192" s="158">
        <f>IF(ISERROR(VLOOKUP(AM192,Accueil!$W$17:$W$22,1,0)),1,0)</f>
        <v>0</v>
      </c>
      <c r="EQ192" s="158">
        <f>IF(ISERROR(VLOOKUP(AN192,Accueil!$W$17:$W$22,1,0)),1,0)</f>
        <v>0</v>
      </c>
      <c r="ER192" s="158">
        <f>IF(ISERROR(VLOOKUP(AO192,Accueil!$W$17:$W$22,1,0)),1,0)</f>
        <v>0</v>
      </c>
      <c r="ES192" s="158">
        <f>IF(ISERROR(VLOOKUP(AP192,Accueil!$W$17:$W$22,1,0)),1,0)</f>
        <v>0</v>
      </c>
      <c r="ET192" s="158">
        <f>IF(ISERROR(VLOOKUP(AQ192,Accueil!$W$17:$W$22,1,0)),1,0)</f>
        <v>0</v>
      </c>
      <c r="EU192" s="158">
        <f>IF(ISERROR(VLOOKUP(AR192,Accueil!$W$17:$W$22,1,0)),1,0)</f>
        <v>0</v>
      </c>
      <c r="EV192" s="158">
        <f>IF(ISERROR(VLOOKUP(AS192,Accueil!$W$17:$W$22,1,0)),1,0)</f>
        <v>0</v>
      </c>
      <c r="EW192" s="158">
        <f>IF(ISERROR(VLOOKUP(AT192,Accueil!$W$17:$W$22,1,0)),1,0)</f>
        <v>0</v>
      </c>
      <c r="EX192" s="158">
        <f>IF(ISERROR(VLOOKUP(AU192,Accueil!$W$17:$W$22,1,0)),1,0)</f>
        <v>0</v>
      </c>
      <c r="EY192" s="158">
        <f>IF(ISERROR(VLOOKUP(AV192,Accueil!$W$17:$W$22,1,0)),1,0)</f>
        <v>0</v>
      </c>
      <c r="EZ192" s="158">
        <f>IF(ISERROR(VLOOKUP(AW192,Accueil!$W$17:$W$22,1,0)),1,0)</f>
        <v>0</v>
      </c>
      <c r="FA192" s="158">
        <f>IF(ISERROR(VLOOKUP(AX192,Accueil!$W$17:$W$22,1,0)),1,0)</f>
        <v>0</v>
      </c>
      <c r="FB192" s="158">
        <f>IF(ISERROR(VLOOKUP(AY192,Accueil!$W$17:$W$22,1,0)),1,0)</f>
        <v>0</v>
      </c>
      <c r="FC192" s="158">
        <f>IF(ISERROR(VLOOKUP(AZ192,Accueil!$W$17:$W$22,1,0)),1,0)</f>
        <v>0</v>
      </c>
      <c r="FD192" s="158">
        <f>IF(ISERROR(VLOOKUP(BA192,Accueil!$W$17:$W$22,1,0)),1,0)</f>
        <v>0</v>
      </c>
      <c r="FE192" s="158">
        <f>IF(ISERROR(VLOOKUP(BB192,Accueil!$W$17:$W$22,1,0)),1,0)</f>
        <v>0</v>
      </c>
      <c r="FF192" s="158">
        <f>IF(ISERROR(VLOOKUP(BC192,Accueil!$W$17:$W$22,1,0)),1,0)</f>
        <v>0</v>
      </c>
      <c r="FG192" s="158">
        <f>IF(ISERROR(VLOOKUP(BD192,Accueil!$W$17:$W$22,1,0)),1,0)</f>
        <v>0</v>
      </c>
      <c r="FH192" s="158">
        <f>IF(ISERROR(VLOOKUP(BE192,Accueil!$W$17:$W$22,1,0)),1,0)</f>
        <v>0</v>
      </c>
      <c r="FI192" s="158">
        <f>IF(ISERROR(VLOOKUP(BF192,Accueil!$W$17:$W$22,1,0)),1,0)</f>
        <v>0</v>
      </c>
      <c r="FJ192" s="158">
        <f>IF(ISERROR(VLOOKUP(BG192,Accueil!$W$17:$W$22,1,0)),1,0)</f>
        <v>0</v>
      </c>
      <c r="FK192" s="158">
        <f>IF(ISERROR(VLOOKUP(BH192,Accueil!$W$17:$W$22,1,0)),1,0)</f>
        <v>0</v>
      </c>
      <c r="FL192" s="158">
        <f>IF(ISERROR(VLOOKUP(BI192,Accueil!$W$17:$W$22,1,0)),1,0)</f>
        <v>0</v>
      </c>
      <c r="FM192" s="158">
        <f>IF(ISERROR(VLOOKUP(BJ192,Accueil!$W$17:$W$22,1,0)),1,0)</f>
        <v>0</v>
      </c>
      <c r="FN192" s="158">
        <f>IF(ISERROR(VLOOKUP(BK192,Accueil!$W$17:$W$22,1,0)),1,0)</f>
        <v>0</v>
      </c>
      <c r="FO192" s="158">
        <f>IF(ISERROR(VLOOKUP(BL192,Accueil!$W$17:$W$22,1,0)),1,0)</f>
        <v>0</v>
      </c>
      <c r="FP192" s="158">
        <f>IF(ISERROR(VLOOKUP(BM192,Accueil!$W$17:$W$22,1,0)),1,0)</f>
        <v>0</v>
      </c>
      <c r="FQ192" s="158">
        <f>IF(ISERROR(VLOOKUP(BN192,Accueil!$W$17:$W$22,1,0)),1,0)</f>
        <v>0</v>
      </c>
      <c r="FR192" s="158">
        <f>IF(ISERROR(VLOOKUP(BO192,Accueil!$W$17:$W$22,1,0)),1,0)</f>
        <v>0</v>
      </c>
      <c r="FS192" s="158">
        <f>IF(ISERROR(VLOOKUP(BP192,Accueil!$W$17:$W$22,1,0)),1,0)</f>
        <v>0</v>
      </c>
      <c r="FT192" s="158">
        <f>IF(ISERROR(VLOOKUP(BQ192,Accueil!$W$17:$W$22,1,0)),1,0)</f>
        <v>0</v>
      </c>
      <c r="FU192" s="158">
        <f>IF(ISERROR(VLOOKUP(BR192,Accueil!$W$17:$W$22,1,0)),1,0)</f>
        <v>0</v>
      </c>
      <c r="FV192" s="158">
        <f>IF(ISERROR(VLOOKUP(BS192,Accueil!$W$17:$W$22,1,0)),1,0)</f>
        <v>0</v>
      </c>
      <c r="FW192" s="158">
        <f>IF(ISERROR(VLOOKUP(BT192,Accueil!$W$17:$W$22,1,0)),1,0)</f>
        <v>0</v>
      </c>
      <c r="FX192" s="158">
        <f>IF(ISERROR(VLOOKUP(BU192,Accueil!$W$17:$W$22,1,0)),1,0)</f>
        <v>0</v>
      </c>
      <c r="FY192" s="158">
        <f>IF(ISERROR(VLOOKUP(BV192,Accueil!$W$17:$W$22,1,0)),1,0)</f>
        <v>0</v>
      </c>
      <c r="FZ192" s="158">
        <f>IF(ISERROR(VLOOKUP(BW192,Accueil!$W$17:$W$22,1,0)),1,0)</f>
        <v>0</v>
      </c>
      <c r="GA192" s="158">
        <f>IF(ISERROR(VLOOKUP(BX192,Accueil!$W$17:$W$22,1,0)),1,0)</f>
        <v>0</v>
      </c>
      <c r="GB192" s="158">
        <f>IF(ISERROR(VLOOKUP(BY192,Accueil!$W$17:$W$22,1,0)),1,0)</f>
        <v>0</v>
      </c>
      <c r="GC192" s="158">
        <f>IF(ISERROR(VLOOKUP(BZ192,Accueil!$W$17:$W$22,1,0)),1,0)</f>
        <v>0</v>
      </c>
      <c r="GD192" s="158">
        <f>IF(ISERROR(VLOOKUP(CA192,Accueil!$W$17:$W$22,1,0)),1,0)</f>
        <v>0</v>
      </c>
      <c r="GE192" s="158">
        <f>IF(ISERROR(VLOOKUP(CB192,Accueil!$W$17:$W$22,1,0)),1,0)</f>
        <v>0</v>
      </c>
      <c r="GF192" s="158">
        <f>IF(ISERROR(VLOOKUP(CC192,Accueil!$W$17:$W$22,1,0)),1,0)</f>
        <v>0</v>
      </c>
      <c r="GG192" s="158">
        <f>IF(ISERROR(VLOOKUP(CD192,Accueil!$W$17:$W$22,1,0)),1,0)</f>
        <v>0</v>
      </c>
      <c r="GH192" s="158">
        <f>IF(ISERROR(VLOOKUP(CE192,Accueil!$W$17:$W$22,1,0)),1,0)</f>
        <v>0</v>
      </c>
      <c r="GI192" s="158">
        <f>IF(ISERROR(VLOOKUP(CF192,Accueil!$W$17:$W$22,1,0)),1,0)</f>
        <v>0</v>
      </c>
      <c r="GJ192" s="158">
        <f>IF(ISERROR(VLOOKUP(CG192,Accueil!$W$17:$W$22,1,0)),1,0)</f>
        <v>0</v>
      </c>
      <c r="GK192" s="158">
        <f>IF(ISERROR(VLOOKUP(CH192,Accueil!$W$17:$W$22,1,0)),1,0)</f>
        <v>0</v>
      </c>
      <c r="GL192" s="158">
        <f>IF(ISERROR(VLOOKUP(CI192,Accueil!$W$17:$W$22,1,0)),1,0)</f>
        <v>0</v>
      </c>
      <c r="GM192" s="158">
        <f>IF(ISERROR(VLOOKUP(CJ192,Accueil!$W$17:$W$22,1,0)),1,0)</f>
        <v>0</v>
      </c>
      <c r="GN192" s="158">
        <f>IF(ISERROR(VLOOKUP(CK192,Accueil!$W$17:$W$22,1,0)),1,0)</f>
        <v>0</v>
      </c>
      <c r="GO192" s="158">
        <f>IF(ISERROR(VLOOKUP(CL192,Accueil!$W$17:$W$22,1,0)),1,0)</f>
        <v>0</v>
      </c>
      <c r="GP192" s="158">
        <f>IF(ISERROR(VLOOKUP(CM192,Accueil!$W$17:$W$22,1,0)),1,0)</f>
        <v>0</v>
      </c>
      <c r="GQ192" s="158">
        <f>IF(ISERROR(VLOOKUP(CN192,Accueil!$W$17:$W$22,1,0)),1,0)</f>
        <v>0</v>
      </c>
      <c r="GR192" s="158">
        <f>IF(ISERROR(VLOOKUP(CO192,Accueil!$W$17:$W$22,1,0)),1,0)</f>
        <v>0</v>
      </c>
      <c r="GS192" s="158">
        <f>IF(ISERROR(VLOOKUP(CP192,Accueil!$W$17:$W$22,1,0)),1,0)</f>
        <v>0</v>
      </c>
      <c r="GT192" s="158">
        <f>IF(ISERROR(VLOOKUP(CQ192,Accueil!$W$17:$W$22,1,0)),1,0)</f>
        <v>0</v>
      </c>
      <c r="GU192" s="158">
        <f>IF(ISERROR(VLOOKUP(CR192,Accueil!$W$17:$W$22,1,0)),1,0)</f>
        <v>0</v>
      </c>
      <c r="GV192" s="158">
        <f>IF(ISERROR(VLOOKUP(CS192,Accueil!$W$17:$W$22,1,0)),1,0)</f>
        <v>0</v>
      </c>
      <c r="GW192" s="158">
        <f>IF(ISERROR(VLOOKUP(CT192,Accueil!$W$17:$W$22,1,0)),1,0)</f>
        <v>0</v>
      </c>
      <c r="GX192" s="158">
        <f>IF(ISERROR(VLOOKUP(CU192,Accueil!$W$17:$W$22,1,0)),1,0)</f>
        <v>0</v>
      </c>
      <c r="GY192" s="158">
        <f>IF(ISERROR(VLOOKUP(CV192,Accueil!$W$17:$W$22,1,0)),1,0)</f>
        <v>0</v>
      </c>
      <c r="GZ192" s="158">
        <f>IF(ISERROR(VLOOKUP(CW192,Accueil!$W$17:$W$22,1,0)),1,0)</f>
        <v>0</v>
      </c>
      <c r="HA192" s="158">
        <f>IF(ISERROR(VLOOKUP(CX192,Accueil!$W$17:$W$22,1,0)),1,0)</f>
        <v>0</v>
      </c>
      <c r="HB192" s="158">
        <f>IF(ISERROR(VLOOKUP(CY192,Accueil!$W$17:$W$22,1,0)),1,0)</f>
        <v>0</v>
      </c>
      <c r="HC192" s="158">
        <f>IF(ISERROR(VLOOKUP(CZ192,Accueil!$W$17:$W$22,1,0)),1,0)</f>
        <v>0</v>
      </c>
      <c r="HD192" s="158">
        <f>IF(ISERROR(VLOOKUP(DA192,Accueil!$W$17:$W$22,1,0)),1,0)</f>
        <v>0</v>
      </c>
    </row>
    <row r="193" spans="1:212" ht="12.75" customHeight="1">
      <c r="A193" s="360"/>
      <c r="B193" s="12">
        <v>185</v>
      </c>
      <c r="C193" s="26" t="str">
        <f>IF(Accueil!E197="","",Accueil!E197)</f>
        <v/>
      </c>
      <c r="D193" s="27" t="str">
        <f>IF(Accueil!F197="","",Accueil!F197)</f>
        <v/>
      </c>
      <c r="E193" s="83" t="str">
        <f t="shared" si="14"/>
        <v/>
      </c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244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12">
        <v>185</v>
      </c>
      <c r="DC193" s="11" t="str">
        <f>IF(D193="","",COUNTIF(F193:DA193,Accueil!$AB$28)&amp;" / "&amp;COUNTIF($F$8:$DA$8,"&gt;0")-(COUNTIF(F193:DA193,Accueil!$AG$26)))</f>
        <v/>
      </c>
      <c r="DD193" s="110" t="str">
        <f>IF(D193="","",COUNTIF(F193:DA193,Accueil!$AB$26))</f>
        <v/>
      </c>
      <c r="DE193" s="110" t="str">
        <f>IF(D193="","",IF(COUNTIF($F$8:$DA$8,"&gt;=0")-(COUNTIF(G193:DB193,Accueil!$AG$26))&lt;0,0,COUNTIF($F$8:$DA$8,"&gt;=0")-(COUNTIF(G193:DB193,Accueil!$AG$26))))</f>
        <v/>
      </c>
      <c r="DF193" s="11" t="str">
        <f t="shared" si="15"/>
        <v/>
      </c>
      <c r="DG193" s="29" t="str">
        <f t="shared" si="16"/>
        <v/>
      </c>
      <c r="DH193" s="158">
        <f t="shared" si="17"/>
        <v>0</v>
      </c>
      <c r="DI193" s="158">
        <f>IF(ISERROR(VLOOKUP(F193,Accueil!$W$17:$W$22,1,0)),1,0)</f>
        <v>0</v>
      </c>
      <c r="DJ193" s="158">
        <f>IF(ISERROR(VLOOKUP(G193,Accueil!$W$17:$W$22,1,0)),1,0)</f>
        <v>0</v>
      </c>
      <c r="DK193" s="158">
        <f>IF(ISERROR(VLOOKUP(H193,Accueil!$W$17:$W$22,1,0)),1,0)</f>
        <v>0</v>
      </c>
      <c r="DL193" s="158">
        <f>IF(ISERROR(VLOOKUP(I193,Accueil!$W$17:$W$22,1,0)),1,0)</f>
        <v>0</v>
      </c>
      <c r="DM193" s="158">
        <f>IF(ISERROR(VLOOKUP(J193,Accueil!$W$17:$W$22,1,0)),1,0)</f>
        <v>0</v>
      </c>
      <c r="DN193" s="158">
        <f>IF(ISERROR(VLOOKUP(K193,Accueil!$W$17:$W$22,1,0)),1,0)</f>
        <v>0</v>
      </c>
      <c r="DO193" s="158">
        <f>IF(ISERROR(VLOOKUP(L193,Accueil!$W$17:$W$22,1,0)),1,0)</f>
        <v>0</v>
      </c>
      <c r="DP193" s="158">
        <f>IF(ISERROR(VLOOKUP(M193,Accueil!$W$17:$W$22,1,0)),1,0)</f>
        <v>0</v>
      </c>
      <c r="DQ193" s="158">
        <f>IF(ISERROR(VLOOKUP(N193,Accueil!$W$17:$W$22,1,0)),1,0)</f>
        <v>0</v>
      </c>
      <c r="DR193" s="158">
        <f>IF(ISERROR(VLOOKUP(O193,Accueil!$W$17:$W$22,1,0)),1,0)</f>
        <v>0</v>
      </c>
      <c r="DS193" s="158">
        <f>IF(ISERROR(VLOOKUP(P193,Accueil!$W$17:$W$22,1,0)),1,0)</f>
        <v>0</v>
      </c>
      <c r="DT193" s="158">
        <f>IF(ISERROR(VLOOKUP(Q193,Accueil!$W$17:$W$22,1,0)),1,0)</f>
        <v>0</v>
      </c>
      <c r="DU193" s="158">
        <f>IF(ISERROR(VLOOKUP(R193,Accueil!$W$17:$W$22,1,0)),1,0)</f>
        <v>0</v>
      </c>
      <c r="DV193" s="158">
        <f>IF(ISERROR(VLOOKUP(S193,Accueil!$W$17:$W$22,1,0)),1,0)</f>
        <v>0</v>
      </c>
      <c r="DW193" s="158">
        <f>IF(ISERROR(VLOOKUP(T193,Accueil!$W$17:$W$22,1,0)),1,0)</f>
        <v>0</v>
      </c>
      <c r="DX193" s="158">
        <f>IF(ISERROR(VLOOKUP(U193,Accueil!$W$17:$W$22,1,0)),1,0)</f>
        <v>0</v>
      </c>
      <c r="DY193" s="158">
        <f>IF(ISERROR(VLOOKUP(V193,Accueil!$W$17:$W$22,1,0)),1,0)</f>
        <v>0</v>
      </c>
      <c r="DZ193" s="158">
        <f>IF(ISERROR(VLOOKUP(W193,Accueil!$W$17:$W$22,1,0)),1,0)</f>
        <v>0</v>
      </c>
      <c r="EA193" s="158">
        <f>IF(ISERROR(VLOOKUP(X193,Accueil!$W$17:$W$22,1,0)),1,0)</f>
        <v>0</v>
      </c>
      <c r="EB193" s="158">
        <f>IF(ISERROR(VLOOKUP(Y193,Accueil!$W$17:$W$22,1,0)),1,0)</f>
        <v>0</v>
      </c>
      <c r="EC193" s="158">
        <f>IF(ISERROR(VLOOKUP(Z193,Accueil!$W$17:$W$22,1,0)),1,0)</f>
        <v>0</v>
      </c>
      <c r="ED193" s="158">
        <f>IF(ISERROR(VLOOKUP(AA193,Accueil!$W$17:$W$22,1,0)),1,0)</f>
        <v>0</v>
      </c>
      <c r="EE193" s="158">
        <f>IF(ISERROR(VLOOKUP(AB193,Accueil!$W$17:$W$22,1,0)),1,0)</f>
        <v>0</v>
      </c>
      <c r="EF193" s="158">
        <f>IF(ISERROR(VLOOKUP(AC193,Accueil!$W$17:$W$22,1,0)),1,0)</f>
        <v>0</v>
      </c>
      <c r="EG193" s="158">
        <f>IF(ISERROR(VLOOKUP(AD193,Accueil!$W$17:$W$22,1,0)),1,0)</f>
        <v>0</v>
      </c>
      <c r="EH193" s="158">
        <f>IF(ISERROR(VLOOKUP(AE193,Accueil!$W$17:$W$22,1,0)),1,0)</f>
        <v>0</v>
      </c>
      <c r="EI193" s="158">
        <f>IF(ISERROR(VLOOKUP(AF193,Accueil!$W$17:$W$22,1,0)),1,0)</f>
        <v>0</v>
      </c>
      <c r="EJ193" s="158">
        <f>IF(ISERROR(VLOOKUP(AG193,Accueil!$W$17:$W$22,1,0)),1,0)</f>
        <v>0</v>
      </c>
      <c r="EK193" s="158">
        <f>IF(ISERROR(VLOOKUP(AH193,Accueil!$W$17:$W$22,1,0)),1,0)</f>
        <v>0</v>
      </c>
      <c r="EL193" s="158">
        <f>IF(ISERROR(VLOOKUP(AI193,Accueil!$W$17:$W$22,1,0)),1,0)</f>
        <v>0</v>
      </c>
      <c r="EM193" s="158">
        <f>IF(ISERROR(VLOOKUP(AJ193,Accueil!$W$17:$W$22,1,0)),1,0)</f>
        <v>0</v>
      </c>
      <c r="EN193" s="158">
        <f>IF(ISERROR(VLOOKUP(AK193,Accueil!$W$17:$W$22,1,0)),1,0)</f>
        <v>0</v>
      </c>
      <c r="EO193" s="158">
        <f>IF(ISERROR(VLOOKUP(AL193,Accueil!$W$17:$W$22,1,0)),1,0)</f>
        <v>0</v>
      </c>
      <c r="EP193" s="158">
        <f>IF(ISERROR(VLOOKUP(AM193,Accueil!$W$17:$W$22,1,0)),1,0)</f>
        <v>0</v>
      </c>
      <c r="EQ193" s="158">
        <f>IF(ISERROR(VLOOKUP(AN193,Accueil!$W$17:$W$22,1,0)),1,0)</f>
        <v>0</v>
      </c>
      <c r="ER193" s="158">
        <f>IF(ISERROR(VLOOKUP(AO193,Accueil!$W$17:$W$22,1,0)),1,0)</f>
        <v>0</v>
      </c>
      <c r="ES193" s="158">
        <f>IF(ISERROR(VLOOKUP(AP193,Accueil!$W$17:$W$22,1,0)),1,0)</f>
        <v>0</v>
      </c>
      <c r="ET193" s="158">
        <f>IF(ISERROR(VLOOKUP(AQ193,Accueil!$W$17:$W$22,1,0)),1,0)</f>
        <v>0</v>
      </c>
      <c r="EU193" s="158">
        <f>IF(ISERROR(VLOOKUP(AR193,Accueil!$W$17:$W$22,1,0)),1,0)</f>
        <v>0</v>
      </c>
      <c r="EV193" s="158">
        <f>IF(ISERROR(VLOOKUP(AS193,Accueil!$W$17:$W$22,1,0)),1,0)</f>
        <v>0</v>
      </c>
      <c r="EW193" s="158">
        <f>IF(ISERROR(VLOOKUP(AT193,Accueil!$W$17:$W$22,1,0)),1,0)</f>
        <v>0</v>
      </c>
      <c r="EX193" s="158">
        <f>IF(ISERROR(VLOOKUP(AU193,Accueil!$W$17:$W$22,1,0)),1,0)</f>
        <v>0</v>
      </c>
      <c r="EY193" s="158">
        <f>IF(ISERROR(VLOOKUP(AV193,Accueil!$W$17:$W$22,1,0)),1,0)</f>
        <v>0</v>
      </c>
      <c r="EZ193" s="158">
        <f>IF(ISERROR(VLOOKUP(AW193,Accueil!$W$17:$W$22,1,0)),1,0)</f>
        <v>0</v>
      </c>
      <c r="FA193" s="158">
        <f>IF(ISERROR(VLOOKUP(AX193,Accueil!$W$17:$W$22,1,0)),1,0)</f>
        <v>0</v>
      </c>
      <c r="FB193" s="158">
        <f>IF(ISERROR(VLOOKUP(AY193,Accueil!$W$17:$W$22,1,0)),1,0)</f>
        <v>0</v>
      </c>
      <c r="FC193" s="158">
        <f>IF(ISERROR(VLOOKUP(AZ193,Accueil!$W$17:$W$22,1,0)),1,0)</f>
        <v>0</v>
      </c>
      <c r="FD193" s="158">
        <f>IF(ISERROR(VLOOKUP(BA193,Accueil!$W$17:$W$22,1,0)),1,0)</f>
        <v>0</v>
      </c>
      <c r="FE193" s="158">
        <f>IF(ISERROR(VLOOKUP(BB193,Accueil!$W$17:$W$22,1,0)),1,0)</f>
        <v>0</v>
      </c>
      <c r="FF193" s="158">
        <f>IF(ISERROR(VLOOKUP(BC193,Accueil!$W$17:$W$22,1,0)),1,0)</f>
        <v>0</v>
      </c>
      <c r="FG193" s="158">
        <f>IF(ISERROR(VLOOKUP(BD193,Accueil!$W$17:$W$22,1,0)),1,0)</f>
        <v>0</v>
      </c>
      <c r="FH193" s="158">
        <f>IF(ISERROR(VLOOKUP(BE193,Accueil!$W$17:$W$22,1,0)),1,0)</f>
        <v>0</v>
      </c>
      <c r="FI193" s="158">
        <f>IF(ISERROR(VLOOKUP(BF193,Accueil!$W$17:$W$22,1,0)),1,0)</f>
        <v>0</v>
      </c>
      <c r="FJ193" s="158">
        <f>IF(ISERROR(VLOOKUP(BG193,Accueil!$W$17:$W$22,1,0)),1,0)</f>
        <v>0</v>
      </c>
      <c r="FK193" s="158">
        <f>IF(ISERROR(VLOOKUP(BH193,Accueil!$W$17:$W$22,1,0)),1,0)</f>
        <v>0</v>
      </c>
      <c r="FL193" s="158">
        <f>IF(ISERROR(VLOOKUP(BI193,Accueil!$W$17:$W$22,1,0)),1,0)</f>
        <v>0</v>
      </c>
      <c r="FM193" s="158">
        <f>IF(ISERROR(VLOOKUP(BJ193,Accueil!$W$17:$W$22,1,0)),1,0)</f>
        <v>0</v>
      </c>
      <c r="FN193" s="158">
        <f>IF(ISERROR(VLOOKUP(BK193,Accueil!$W$17:$W$22,1,0)),1,0)</f>
        <v>0</v>
      </c>
      <c r="FO193" s="158">
        <f>IF(ISERROR(VLOOKUP(BL193,Accueil!$W$17:$W$22,1,0)),1,0)</f>
        <v>0</v>
      </c>
      <c r="FP193" s="158">
        <f>IF(ISERROR(VLOOKUP(BM193,Accueil!$W$17:$W$22,1,0)),1,0)</f>
        <v>0</v>
      </c>
      <c r="FQ193" s="158">
        <f>IF(ISERROR(VLOOKUP(BN193,Accueil!$W$17:$W$22,1,0)),1,0)</f>
        <v>0</v>
      </c>
      <c r="FR193" s="158">
        <f>IF(ISERROR(VLOOKUP(BO193,Accueil!$W$17:$W$22,1,0)),1,0)</f>
        <v>0</v>
      </c>
      <c r="FS193" s="158">
        <f>IF(ISERROR(VLOOKUP(BP193,Accueil!$W$17:$W$22,1,0)),1,0)</f>
        <v>0</v>
      </c>
      <c r="FT193" s="158">
        <f>IF(ISERROR(VLOOKUP(BQ193,Accueil!$W$17:$W$22,1,0)),1,0)</f>
        <v>0</v>
      </c>
      <c r="FU193" s="158">
        <f>IF(ISERROR(VLOOKUP(BR193,Accueil!$W$17:$W$22,1,0)),1,0)</f>
        <v>0</v>
      </c>
      <c r="FV193" s="158">
        <f>IF(ISERROR(VLOOKUP(BS193,Accueil!$W$17:$W$22,1,0)),1,0)</f>
        <v>0</v>
      </c>
      <c r="FW193" s="158">
        <f>IF(ISERROR(VLOOKUP(BT193,Accueil!$W$17:$W$22,1,0)),1,0)</f>
        <v>0</v>
      </c>
      <c r="FX193" s="158">
        <f>IF(ISERROR(VLOOKUP(BU193,Accueil!$W$17:$W$22,1,0)),1,0)</f>
        <v>0</v>
      </c>
      <c r="FY193" s="158">
        <f>IF(ISERROR(VLOOKUP(BV193,Accueil!$W$17:$W$22,1,0)),1,0)</f>
        <v>0</v>
      </c>
      <c r="FZ193" s="158">
        <f>IF(ISERROR(VLOOKUP(BW193,Accueil!$W$17:$W$22,1,0)),1,0)</f>
        <v>0</v>
      </c>
      <c r="GA193" s="158">
        <f>IF(ISERROR(VLOOKUP(BX193,Accueil!$W$17:$W$22,1,0)),1,0)</f>
        <v>0</v>
      </c>
      <c r="GB193" s="158">
        <f>IF(ISERROR(VLOOKUP(BY193,Accueil!$W$17:$W$22,1,0)),1,0)</f>
        <v>0</v>
      </c>
      <c r="GC193" s="158">
        <f>IF(ISERROR(VLOOKUP(BZ193,Accueil!$W$17:$W$22,1,0)),1,0)</f>
        <v>0</v>
      </c>
      <c r="GD193" s="158">
        <f>IF(ISERROR(VLOOKUP(CA193,Accueil!$W$17:$W$22,1,0)),1,0)</f>
        <v>0</v>
      </c>
      <c r="GE193" s="158">
        <f>IF(ISERROR(VLOOKUP(CB193,Accueil!$W$17:$W$22,1,0)),1,0)</f>
        <v>0</v>
      </c>
      <c r="GF193" s="158">
        <f>IF(ISERROR(VLOOKUP(CC193,Accueil!$W$17:$W$22,1,0)),1,0)</f>
        <v>0</v>
      </c>
      <c r="GG193" s="158">
        <f>IF(ISERROR(VLOOKUP(CD193,Accueil!$W$17:$W$22,1,0)),1,0)</f>
        <v>0</v>
      </c>
      <c r="GH193" s="158">
        <f>IF(ISERROR(VLOOKUP(CE193,Accueil!$W$17:$W$22,1,0)),1,0)</f>
        <v>0</v>
      </c>
      <c r="GI193" s="158">
        <f>IF(ISERROR(VLOOKUP(CF193,Accueil!$W$17:$W$22,1,0)),1,0)</f>
        <v>0</v>
      </c>
      <c r="GJ193" s="158">
        <f>IF(ISERROR(VLOOKUP(CG193,Accueil!$W$17:$W$22,1,0)),1,0)</f>
        <v>0</v>
      </c>
      <c r="GK193" s="158">
        <f>IF(ISERROR(VLOOKUP(CH193,Accueil!$W$17:$W$22,1,0)),1,0)</f>
        <v>0</v>
      </c>
      <c r="GL193" s="158">
        <f>IF(ISERROR(VLOOKUP(CI193,Accueil!$W$17:$W$22,1,0)),1,0)</f>
        <v>0</v>
      </c>
      <c r="GM193" s="158">
        <f>IF(ISERROR(VLOOKUP(CJ193,Accueil!$W$17:$W$22,1,0)),1,0)</f>
        <v>0</v>
      </c>
      <c r="GN193" s="158">
        <f>IF(ISERROR(VLOOKUP(CK193,Accueil!$W$17:$W$22,1,0)),1,0)</f>
        <v>0</v>
      </c>
      <c r="GO193" s="158">
        <f>IF(ISERROR(VLOOKUP(CL193,Accueil!$W$17:$W$22,1,0)),1,0)</f>
        <v>0</v>
      </c>
      <c r="GP193" s="158">
        <f>IF(ISERROR(VLOOKUP(CM193,Accueil!$W$17:$W$22,1,0)),1,0)</f>
        <v>0</v>
      </c>
      <c r="GQ193" s="158">
        <f>IF(ISERROR(VLOOKUP(CN193,Accueil!$W$17:$W$22,1,0)),1,0)</f>
        <v>0</v>
      </c>
      <c r="GR193" s="158">
        <f>IF(ISERROR(VLOOKUP(CO193,Accueil!$W$17:$W$22,1,0)),1,0)</f>
        <v>0</v>
      </c>
      <c r="GS193" s="158">
        <f>IF(ISERROR(VLOOKUP(CP193,Accueil!$W$17:$W$22,1,0)),1,0)</f>
        <v>0</v>
      </c>
      <c r="GT193" s="158">
        <f>IF(ISERROR(VLOOKUP(CQ193,Accueil!$W$17:$W$22,1,0)),1,0)</f>
        <v>0</v>
      </c>
      <c r="GU193" s="158">
        <f>IF(ISERROR(VLOOKUP(CR193,Accueil!$W$17:$W$22,1,0)),1,0)</f>
        <v>0</v>
      </c>
      <c r="GV193" s="158">
        <f>IF(ISERROR(VLOOKUP(CS193,Accueil!$W$17:$W$22,1,0)),1,0)</f>
        <v>0</v>
      </c>
      <c r="GW193" s="158">
        <f>IF(ISERROR(VLOOKUP(CT193,Accueil!$W$17:$W$22,1,0)),1,0)</f>
        <v>0</v>
      </c>
      <c r="GX193" s="158">
        <f>IF(ISERROR(VLOOKUP(CU193,Accueil!$W$17:$W$22,1,0)),1,0)</f>
        <v>0</v>
      </c>
      <c r="GY193" s="158">
        <f>IF(ISERROR(VLOOKUP(CV193,Accueil!$W$17:$W$22,1,0)),1,0)</f>
        <v>0</v>
      </c>
      <c r="GZ193" s="158">
        <f>IF(ISERROR(VLOOKUP(CW193,Accueil!$W$17:$W$22,1,0)),1,0)</f>
        <v>0</v>
      </c>
      <c r="HA193" s="158">
        <f>IF(ISERROR(VLOOKUP(CX193,Accueil!$W$17:$W$22,1,0)),1,0)</f>
        <v>0</v>
      </c>
      <c r="HB193" s="158">
        <f>IF(ISERROR(VLOOKUP(CY193,Accueil!$W$17:$W$22,1,0)),1,0)</f>
        <v>0</v>
      </c>
      <c r="HC193" s="158">
        <f>IF(ISERROR(VLOOKUP(CZ193,Accueil!$W$17:$W$22,1,0)),1,0)</f>
        <v>0</v>
      </c>
      <c r="HD193" s="158">
        <f>IF(ISERROR(VLOOKUP(DA193,Accueil!$W$17:$W$22,1,0)),1,0)</f>
        <v>0</v>
      </c>
    </row>
    <row r="194" spans="1:212" ht="12.75" customHeight="1">
      <c r="A194" s="360"/>
      <c r="B194" s="12">
        <v>186</v>
      </c>
      <c r="C194" s="26" t="str">
        <f>IF(Accueil!E198="","",Accueil!E198)</f>
        <v/>
      </c>
      <c r="D194" s="27" t="str">
        <f>IF(Accueil!F198="","",Accueil!F198)</f>
        <v/>
      </c>
      <c r="E194" s="83" t="str">
        <f t="shared" si="14"/>
        <v/>
      </c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  <c r="AA194" s="244"/>
      <c r="AB194" s="244"/>
      <c r="AC194" s="244"/>
      <c r="AD194" s="244"/>
      <c r="AE194" s="244"/>
      <c r="AF194" s="244"/>
      <c r="AG194" s="244"/>
      <c r="AH194" s="244"/>
      <c r="AI194" s="244"/>
      <c r="AJ194" s="244"/>
      <c r="AK194" s="244"/>
      <c r="AL194" s="244"/>
      <c r="AM194" s="244"/>
      <c r="AN194" s="244"/>
      <c r="AO194" s="244"/>
      <c r="AP194" s="244"/>
      <c r="AQ194" s="244"/>
      <c r="AR194" s="244"/>
      <c r="AS194" s="244"/>
      <c r="AT194" s="244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12">
        <v>186</v>
      </c>
      <c r="DC194" s="11" t="str">
        <f>IF(D194="","",COUNTIF(F194:DA194,Accueil!$AB$28)&amp;" / "&amp;COUNTIF($F$8:$DA$8,"&gt;0")-(COUNTIF(F194:DA194,Accueil!$AG$26)))</f>
        <v/>
      </c>
      <c r="DD194" s="110" t="str">
        <f>IF(D194="","",COUNTIF(F194:DA194,Accueil!$AB$26))</f>
        <v/>
      </c>
      <c r="DE194" s="110" t="str">
        <f>IF(D194="","",IF(COUNTIF($F$8:$DA$8,"&gt;=0")-(COUNTIF(G194:DB194,Accueil!$AG$26))&lt;0,0,COUNTIF($F$8:$DA$8,"&gt;=0")-(COUNTIF(G194:DB194,Accueil!$AG$26))))</f>
        <v/>
      </c>
      <c r="DF194" s="11" t="str">
        <f t="shared" si="15"/>
        <v/>
      </c>
      <c r="DG194" s="29" t="str">
        <f t="shared" si="16"/>
        <v/>
      </c>
      <c r="DH194" s="158">
        <f t="shared" si="17"/>
        <v>0</v>
      </c>
      <c r="DI194" s="158">
        <f>IF(ISERROR(VLOOKUP(F194,Accueil!$W$17:$W$22,1,0)),1,0)</f>
        <v>0</v>
      </c>
      <c r="DJ194" s="158">
        <f>IF(ISERROR(VLOOKUP(G194,Accueil!$W$17:$W$22,1,0)),1,0)</f>
        <v>0</v>
      </c>
      <c r="DK194" s="158">
        <f>IF(ISERROR(VLOOKUP(H194,Accueil!$W$17:$W$22,1,0)),1,0)</f>
        <v>0</v>
      </c>
      <c r="DL194" s="158">
        <f>IF(ISERROR(VLOOKUP(I194,Accueil!$W$17:$W$22,1,0)),1,0)</f>
        <v>0</v>
      </c>
      <c r="DM194" s="158">
        <f>IF(ISERROR(VLOOKUP(J194,Accueil!$W$17:$W$22,1,0)),1,0)</f>
        <v>0</v>
      </c>
      <c r="DN194" s="158">
        <f>IF(ISERROR(VLOOKUP(K194,Accueil!$W$17:$W$22,1,0)),1,0)</f>
        <v>0</v>
      </c>
      <c r="DO194" s="158">
        <f>IF(ISERROR(VLOOKUP(L194,Accueil!$W$17:$W$22,1,0)),1,0)</f>
        <v>0</v>
      </c>
      <c r="DP194" s="158">
        <f>IF(ISERROR(VLOOKUP(M194,Accueil!$W$17:$W$22,1,0)),1,0)</f>
        <v>0</v>
      </c>
      <c r="DQ194" s="158">
        <f>IF(ISERROR(VLOOKUP(N194,Accueil!$W$17:$W$22,1,0)),1,0)</f>
        <v>0</v>
      </c>
      <c r="DR194" s="158">
        <f>IF(ISERROR(VLOOKUP(O194,Accueil!$W$17:$W$22,1,0)),1,0)</f>
        <v>0</v>
      </c>
      <c r="DS194" s="158">
        <f>IF(ISERROR(VLOOKUP(P194,Accueil!$W$17:$W$22,1,0)),1,0)</f>
        <v>0</v>
      </c>
      <c r="DT194" s="158">
        <f>IF(ISERROR(VLOOKUP(Q194,Accueil!$W$17:$W$22,1,0)),1,0)</f>
        <v>0</v>
      </c>
      <c r="DU194" s="158">
        <f>IF(ISERROR(VLOOKUP(R194,Accueil!$W$17:$W$22,1,0)),1,0)</f>
        <v>0</v>
      </c>
      <c r="DV194" s="158">
        <f>IF(ISERROR(VLOOKUP(S194,Accueil!$W$17:$W$22,1,0)),1,0)</f>
        <v>0</v>
      </c>
      <c r="DW194" s="158">
        <f>IF(ISERROR(VLOOKUP(T194,Accueil!$W$17:$W$22,1,0)),1,0)</f>
        <v>0</v>
      </c>
      <c r="DX194" s="158">
        <f>IF(ISERROR(VLOOKUP(U194,Accueil!$W$17:$W$22,1,0)),1,0)</f>
        <v>0</v>
      </c>
      <c r="DY194" s="158">
        <f>IF(ISERROR(VLOOKUP(V194,Accueil!$W$17:$W$22,1,0)),1,0)</f>
        <v>0</v>
      </c>
      <c r="DZ194" s="158">
        <f>IF(ISERROR(VLOOKUP(W194,Accueil!$W$17:$W$22,1,0)),1,0)</f>
        <v>0</v>
      </c>
      <c r="EA194" s="158">
        <f>IF(ISERROR(VLOOKUP(X194,Accueil!$W$17:$W$22,1,0)),1,0)</f>
        <v>0</v>
      </c>
      <c r="EB194" s="158">
        <f>IF(ISERROR(VLOOKUP(Y194,Accueil!$W$17:$W$22,1,0)),1,0)</f>
        <v>0</v>
      </c>
      <c r="EC194" s="158">
        <f>IF(ISERROR(VLOOKUP(Z194,Accueil!$W$17:$W$22,1,0)),1,0)</f>
        <v>0</v>
      </c>
      <c r="ED194" s="158">
        <f>IF(ISERROR(VLOOKUP(AA194,Accueil!$W$17:$W$22,1,0)),1,0)</f>
        <v>0</v>
      </c>
      <c r="EE194" s="158">
        <f>IF(ISERROR(VLOOKUP(AB194,Accueil!$W$17:$W$22,1,0)),1,0)</f>
        <v>0</v>
      </c>
      <c r="EF194" s="158">
        <f>IF(ISERROR(VLOOKUP(AC194,Accueil!$W$17:$W$22,1,0)),1,0)</f>
        <v>0</v>
      </c>
      <c r="EG194" s="158">
        <f>IF(ISERROR(VLOOKUP(AD194,Accueil!$W$17:$W$22,1,0)),1,0)</f>
        <v>0</v>
      </c>
      <c r="EH194" s="158">
        <f>IF(ISERROR(VLOOKUP(AE194,Accueil!$W$17:$W$22,1,0)),1,0)</f>
        <v>0</v>
      </c>
      <c r="EI194" s="158">
        <f>IF(ISERROR(VLOOKUP(AF194,Accueil!$W$17:$W$22,1,0)),1,0)</f>
        <v>0</v>
      </c>
      <c r="EJ194" s="158">
        <f>IF(ISERROR(VLOOKUP(AG194,Accueil!$W$17:$W$22,1,0)),1,0)</f>
        <v>0</v>
      </c>
      <c r="EK194" s="158">
        <f>IF(ISERROR(VLOOKUP(AH194,Accueil!$W$17:$W$22,1,0)),1,0)</f>
        <v>0</v>
      </c>
      <c r="EL194" s="158">
        <f>IF(ISERROR(VLOOKUP(AI194,Accueil!$W$17:$W$22,1,0)),1,0)</f>
        <v>0</v>
      </c>
      <c r="EM194" s="158">
        <f>IF(ISERROR(VLOOKUP(AJ194,Accueil!$W$17:$W$22,1,0)),1,0)</f>
        <v>0</v>
      </c>
      <c r="EN194" s="158">
        <f>IF(ISERROR(VLOOKUP(AK194,Accueil!$W$17:$W$22,1,0)),1,0)</f>
        <v>0</v>
      </c>
      <c r="EO194" s="158">
        <f>IF(ISERROR(VLOOKUP(AL194,Accueil!$W$17:$W$22,1,0)),1,0)</f>
        <v>0</v>
      </c>
      <c r="EP194" s="158">
        <f>IF(ISERROR(VLOOKUP(AM194,Accueil!$W$17:$W$22,1,0)),1,0)</f>
        <v>0</v>
      </c>
      <c r="EQ194" s="158">
        <f>IF(ISERROR(VLOOKUP(AN194,Accueil!$W$17:$W$22,1,0)),1,0)</f>
        <v>0</v>
      </c>
      <c r="ER194" s="158">
        <f>IF(ISERROR(VLOOKUP(AO194,Accueil!$W$17:$W$22,1,0)),1,0)</f>
        <v>0</v>
      </c>
      <c r="ES194" s="158">
        <f>IF(ISERROR(VLOOKUP(AP194,Accueil!$W$17:$W$22,1,0)),1,0)</f>
        <v>0</v>
      </c>
      <c r="ET194" s="158">
        <f>IF(ISERROR(VLOOKUP(AQ194,Accueil!$W$17:$W$22,1,0)),1,0)</f>
        <v>0</v>
      </c>
      <c r="EU194" s="158">
        <f>IF(ISERROR(VLOOKUP(AR194,Accueil!$W$17:$W$22,1,0)),1,0)</f>
        <v>0</v>
      </c>
      <c r="EV194" s="158">
        <f>IF(ISERROR(VLOOKUP(AS194,Accueil!$W$17:$W$22,1,0)),1,0)</f>
        <v>0</v>
      </c>
      <c r="EW194" s="158">
        <f>IF(ISERROR(VLOOKUP(AT194,Accueil!$W$17:$W$22,1,0)),1,0)</f>
        <v>0</v>
      </c>
      <c r="EX194" s="158">
        <f>IF(ISERROR(VLOOKUP(AU194,Accueil!$W$17:$W$22,1,0)),1,0)</f>
        <v>0</v>
      </c>
      <c r="EY194" s="158">
        <f>IF(ISERROR(VLOOKUP(AV194,Accueil!$W$17:$W$22,1,0)),1,0)</f>
        <v>0</v>
      </c>
      <c r="EZ194" s="158">
        <f>IF(ISERROR(VLOOKUP(AW194,Accueil!$W$17:$W$22,1,0)),1,0)</f>
        <v>0</v>
      </c>
      <c r="FA194" s="158">
        <f>IF(ISERROR(VLOOKUP(AX194,Accueil!$W$17:$W$22,1,0)),1,0)</f>
        <v>0</v>
      </c>
      <c r="FB194" s="158">
        <f>IF(ISERROR(VLOOKUP(AY194,Accueil!$W$17:$W$22,1,0)),1,0)</f>
        <v>0</v>
      </c>
      <c r="FC194" s="158">
        <f>IF(ISERROR(VLOOKUP(AZ194,Accueil!$W$17:$W$22,1,0)),1,0)</f>
        <v>0</v>
      </c>
      <c r="FD194" s="158">
        <f>IF(ISERROR(VLOOKUP(BA194,Accueil!$W$17:$W$22,1,0)),1,0)</f>
        <v>0</v>
      </c>
      <c r="FE194" s="158">
        <f>IF(ISERROR(VLOOKUP(BB194,Accueil!$W$17:$W$22,1,0)),1,0)</f>
        <v>0</v>
      </c>
      <c r="FF194" s="158">
        <f>IF(ISERROR(VLOOKUP(BC194,Accueil!$W$17:$W$22,1,0)),1,0)</f>
        <v>0</v>
      </c>
      <c r="FG194" s="158">
        <f>IF(ISERROR(VLOOKUP(BD194,Accueil!$W$17:$W$22,1,0)),1,0)</f>
        <v>0</v>
      </c>
      <c r="FH194" s="158">
        <f>IF(ISERROR(VLOOKUP(BE194,Accueil!$W$17:$W$22,1,0)),1,0)</f>
        <v>0</v>
      </c>
      <c r="FI194" s="158">
        <f>IF(ISERROR(VLOOKUP(BF194,Accueil!$W$17:$W$22,1,0)),1,0)</f>
        <v>0</v>
      </c>
      <c r="FJ194" s="158">
        <f>IF(ISERROR(VLOOKUP(BG194,Accueil!$W$17:$W$22,1,0)),1,0)</f>
        <v>0</v>
      </c>
      <c r="FK194" s="158">
        <f>IF(ISERROR(VLOOKUP(BH194,Accueil!$W$17:$W$22,1,0)),1,0)</f>
        <v>0</v>
      </c>
      <c r="FL194" s="158">
        <f>IF(ISERROR(VLOOKUP(BI194,Accueil!$W$17:$W$22,1,0)),1,0)</f>
        <v>0</v>
      </c>
      <c r="FM194" s="158">
        <f>IF(ISERROR(VLOOKUP(BJ194,Accueil!$W$17:$W$22,1,0)),1,0)</f>
        <v>0</v>
      </c>
      <c r="FN194" s="158">
        <f>IF(ISERROR(VLOOKUP(BK194,Accueil!$W$17:$W$22,1,0)),1,0)</f>
        <v>0</v>
      </c>
      <c r="FO194" s="158">
        <f>IF(ISERROR(VLOOKUP(BL194,Accueil!$W$17:$W$22,1,0)),1,0)</f>
        <v>0</v>
      </c>
      <c r="FP194" s="158">
        <f>IF(ISERROR(VLOOKUP(BM194,Accueil!$W$17:$W$22,1,0)),1,0)</f>
        <v>0</v>
      </c>
      <c r="FQ194" s="158">
        <f>IF(ISERROR(VLOOKUP(BN194,Accueil!$W$17:$W$22,1,0)),1,0)</f>
        <v>0</v>
      </c>
      <c r="FR194" s="158">
        <f>IF(ISERROR(VLOOKUP(BO194,Accueil!$W$17:$W$22,1,0)),1,0)</f>
        <v>0</v>
      </c>
      <c r="FS194" s="158">
        <f>IF(ISERROR(VLOOKUP(BP194,Accueil!$W$17:$W$22,1,0)),1,0)</f>
        <v>0</v>
      </c>
      <c r="FT194" s="158">
        <f>IF(ISERROR(VLOOKUP(BQ194,Accueil!$W$17:$W$22,1,0)),1,0)</f>
        <v>0</v>
      </c>
      <c r="FU194" s="158">
        <f>IF(ISERROR(VLOOKUP(BR194,Accueil!$W$17:$W$22,1,0)),1,0)</f>
        <v>0</v>
      </c>
      <c r="FV194" s="158">
        <f>IF(ISERROR(VLOOKUP(BS194,Accueil!$W$17:$W$22,1,0)),1,0)</f>
        <v>0</v>
      </c>
      <c r="FW194" s="158">
        <f>IF(ISERROR(VLOOKUP(BT194,Accueil!$W$17:$W$22,1,0)),1,0)</f>
        <v>0</v>
      </c>
      <c r="FX194" s="158">
        <f>IF(ISERROR(VLOOKUP(BU194,Accueil!$W$17:$W$22,1,0)),1,0)</f>
        <v>0</v>
      </c>
      <c r="FY194" s="158">
        <f>IF(ISERROR(VLOOKUP(BV194,Accueil!$W$17:$W$22,1,0)),1,0)</f>
        <v>0</v>
      </c>
      <c r="FZ194" s="158">
        <f>IF(ISERROR(VLOOKUP(BW194,Accueil!$W$17:$W$22,1,0)),1,0)</f>
        <v>0</v>
      </c>
      <c r="GA194" s="158">
        <f>IF(ISERROR(VLOOKUP(BX194,Accueil!$W$17:$W$22,1,0)),1,0)</f>
        <v>0</v>
      </c>
      <c r="GB194" s="158">
        <f>IF(ISERROR(VLOOKUP(BY194,Accueil!$W$17:$W$22,1,0)),1,0)</f>
        <v>0</v>
      </c>
      <c r="GC194" s="158">
        <f>IF(ISERROR(VLOOKUP(BZ194,Accueil!$W$17:$W$22,1,0)),1,0)</f>
        <v>0</v>
      </c>
      <c r="GD194" s="158">
        <f>IF(ISERROR(VLOOKUP(CA194,Accueil!$W$17:$W$22,1,0)),1,0)</f>
        <v>0</v>
      </c>
      <c r="GE194" s="158">
        <f>IF(ISERROR(VLOOKUP(CB194,Accueil!$W$17:$W$22,1,0)),1,0)</f>
        <v>0</v>
      </c>
      <c r="GF194" s="158">
        <f>IF(ISERROR(VLOOKUP(CC194,Accueil!$W$17:$W$22,1,0)),1,0)</f>
        <v>0</v>
      </c>
      <c r="GG194" s="158">
        <f>IF(ISERROR(VLOOKUP(CD194,Accueil!$W$17:$W$22,1,0)),1,0)</f>
        <v>0</v>
      </c>
      <c r="GH194" s="158">
        <f>IF(ISERROR(VLOOKUP(CE194,Accueil!$W$17:$W$22,1,0)),1,0)</f>
        <v>0</v>
      </c>
      <c r="GI194" s="158">
        <f>IF(ISERROR(VLOOKUP(CF194,Accueil!$W$17:$W$22,1,0)),1,0)</f>
        <v>0</v>
      </c>
      <c r="GJ194" s="158">
        <f>IF(ISERROR(VLOOKUP(CG194,Accueil!$W$17:$W$22,1,0)),1,0)</f>
        <v>0</v>
      </c>
      <c r="GK194" s="158">
        <f>IF(ISERROR(VLOOKUP(CH194,Accueil!$W$17:$W$22,1,0)),1,0)</f>
        <v>0</v>
      </c>
      <c r="GL194" s="158">
        <f>IF(ISERROR(VLOOKUP(CI194,Accueil!$W$17:$W$22,1,0)),1,0)</f>
        <v>0</v>
      </c>
      <c r="GM194" s="158">
        <f>IF(ISERROR(VLOOKUP(CJ194,Accueil!$W$17:$W$22,1,0)),1,0)</f>
        <v>0</v>
      </c>
      <c r="GN194" s="158">
        <f>IF(ISERROR(VLOOKUP(CK194,Accueil!$W$17:$W$22,1,0)),1,0)</f>
        <v>0</v>
      </c>
      <c r="GO194" s="158">
        <f>IF(ISERROR(VLOOKUP(CL194,Accueil!$W$17:$W$22,1,0)),1,0)</f>
        <v>0</v>
      </c>
      <c r="GP194" s="158">
        <f>IF(ISERROR(VLOOKUP(CM194,Accueil!$W$17:$W$22,1,0)),1,0)</f>
        <v>0</v>
      </c>
      <c r="GQ194" s="158">
        <f>IF(ISERROR(VLOOKUP(CN194,Accueil!$W$17:$W$22,1,0)),1,0)</f>
        <v>0</v>
      </c>
      <c r="GR194" s="158">
        <f>IF(ISERROR(VLOOKUP(CO194,Accueil!$W$17:$W$22,1,0)),1,0)</f>
        <v>0</v>
      </c>
      <c r="GS194" s="158">
        <f>IF(ISERROR(VLOOKUP(CP194,Accueil!$W$17:$W$22,1,0)),1,0)</f>
        <v>0</v>
      </c>
      <c r="GT194" s="158">
        <f>IF(ISERROR(VLOOKUP(CQ194,Accueil!$W$17:$W$22,1,0)),1,0)</f>
        <v>0</v>
      </c>
      <c r="GU194" s="158">
        <f>IF(ISERROR(VLOOKUP(CR194,Accueil!$W$17:$W$22,1,0)),1,0)</f>
        <v>0</v>
      </c>
      <c r="GV194" s="158">
        <f>IF(ISERROR(VLOOKUP(CS194,Accueil!$W$17:$W$22,1,0)),1,0)</f>
        <v>0</v>
      </c>
      <c r="GW194" s="158">
        <f>IF(ISERROR(VLOOKUP(CT194,Accueil!$W$17:$W$22,1,0)),1,0)</f>
        <v>0</v>
      </c>
      <c r="GX194" s="158">
        <f>IF(ISERROR(VLOOKUP(CU194,Accueil!$W$17:$W$22,1,0)),1,0)</f>
        <v>0</v>
      </c>
      <c r="GY194" s="158">
        <f>IF(ISERROR(VLOOKUP(CV194,Accueil!$W$17:$W$22,1,0)),1,0)</f>
        <v>0</v>
      </c>
      <c r="GZ194" s="158">
        <f>IF(ISERROR(VLOOKUP(CW194,Accueil!$W$17:$W$22,1,0)),1,0)</f>
        <v>0</v>
      </c>
      <c r="HA194" s="158">
        <f>IF(ISERROR(VLOOKUP(CX194,Accueil!$W$17:$W$22,1,0)),1,0)</f>
        <v>0</v>
      </c>
      <c r="HB194" s="158">
        <f>IF(ISERROR(VLOOKUP(CY194,Accueil!$W$17:$W$22,1,0)),1,0)</f>
        <v>0</v>
      </c>
      <c r="HC194" s="158">
        <f>IF(ISERROR(VLOOKUP(CZ194,Accueil!$W$17:$W$22,1,0)),1,0)</f>
        <v>0</v>
      </c>
      <c r="HD194" s="158">
        <f>IF(ISERROR(VLOOKUP(DA194,Accueil!$W$17:$W$22,1,0)),1,0)</f>
        <v>0</v>
      </c>
    </row>
    <row r="195" spans="1:212" ht="12.75" customHeight="1">
      <c r="A195" s="360"/>
      <c r="B195" s="12">
        <v>187</v>
      </c>
      <c r="C195" s="26" t="str">
        <f>IF(Accueil!E199="","",Accueil!E199)</f>
        <v/>
      </c>
      <c r="D195" s="27" t="str">
        <f>IF(Accueil!F199="","",Accueil!F199)</f>
        <v/>
      </c>
      <c r="E195" s="83" t="str">
        <f t="shared" si="14"/>
        <v/>
      </c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4"/>
      <c r="AF195" s="244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12">
        <v>187</v>
      </c>
      <c r="DC195" s="11" t="str">
        <f>IF(D195="","",COUNTIF(F195:DA195,Accueil!$AB$28)&amp;" / "&amp;COUNTIF($F$8:$DA$8,"&gt;0")-(COUNTIF(F195:DA195,Accueil!$AG$26)))</f>
        <v/>
      </c>
      <c r="DD195" s="110" t="str">
        <f>IF(D195="","",COUNTIF(F195:DA195,Accueil!$AB$26))</f>
        <v/>
      </c>
      <c r="DE195" s="110" t="str">
        <f>IF(D195="","",IF(COUNTIF($F$8:$DA$8,"&gt;=0")-(COUNTIF(G195:DB195,Accueil!$AG$26))&lt;0,0,COUNTIF($F$8:$DA$8,"&gt;=0")-(COUNTIF(G195:DB195,Accueil!$AG$26))))</f>
        <v/>
      </c>
      <c r="DF195" s="11" t="str">
        <f t="shared" si="15"/>
        <v/>
      </c>
      <c r="DG195" s="29" t="str">
        <f t="shared" si="16"/>
        <v/>
      </c>
      <c r="DH195" s="158">
        <f t="shared" si="17"/>
        <v>0</v>
      </c>
      <c r="DI195" s="158">
        <f>IF(ISERROR(VLOOKUP(F195,Accueil!$W$17:$W$22,1,0)),1,0)</f>
        <v>0</v>
      </c>
      <c r="DJ195" s="158">
        <f>IF(ISERROR(VLOOKUP(G195,Accueil!$W$17:$W$22,1,0)),1,0)</f>
        <v>0</v>
      </c>
      <c r="DK195" s="158">
        <f>IF(ISERROR(VLOOKUP(H195,Accueil!$W$17:$W$22,1,0)),1,0)</f>
        <v>0</v>
      </c>
      <c r="DL195" s="158">
        <f>IF(ISERROR(VLOOKUP(I195,Accueil!$W$17:$W$22,1,0)),1,0)</f>
        <v>0</v>
      </c>
      <c r="DM195" s="158">
        <f>IF(ISERROR(VLOOKUP(J195,Accueil!$W$17:$W$22,1,0)),1,0)</f>
        <v>0</v>
      </c>
      <c r="DN195" s="158">
        <f>IF(ISERROR(VLOOKUP(K195,Accueil!$W$17:$W$22,1,0)),1,0)</f>
        <v>0</v>
      </c>
      <c r="DO195" s="158">
        <f>IF(ISERROR(VLOOKUP(L195,Accueil!$W$17:$W$22,1,0)),1,0)</f>
        <v>0</v>
      </c>
      <c r="DP195" s="158">
        <f>IF(ISERROR(VLOOKUP(M195,Accueil!$W$17:$W$22,1,0)),1,0)</f>
        <v>0</v>
      </c>
      <c r="DQ195" s="158">
        <f>IF(ISERROR(VLOOKUP(N195,Accueil!$W$17:$W$22,1,0)),1,0)</f>
        <v>0</v>
      </c>
      <c r="DR195" s="158">
        <f>IF(ISERROR(VLOOKUP(O195,Accueil!$W$17:$W$22,1,0)),1,0)</f>
        <v>0</v>
      </c>
      <c r="DS195" s="158">
        <f>IF(ISERROR(VLOOKUP(P195,Accueil!$W$17:$W$22,1,0)),1,0)</f>
        <v>0</v>
      </c>
      <c r="DT195" s="158">
        <f>IF(ISERROR(VLOOKUP(Q195,Accueil!$W$17:$W$22,1,0)),1,0)</f>
        <v>0</v>
      </c>
      <c r="DU195" s="158">
        <f>IF(ISERROR(VLOOKUP(R195,Accueil!$W$17:$W$22,1,0)),1,0)</f>
        <v>0</v>
      </c>
      <c r="DV195" s="158">
        <f>IF(ISERROR(VLOOKUP(S195,Accueil!$W$17:$W$22,1,0)),1,0)</f>
        <v>0</v>
      </c>
      <c r="DW195" s="158">
        <f>IF(ISERROR(VLOOKUP(T195,Accueil!$W$17:$W$22,1,0)),1,0)</f>
        <v>0</v>
      </c>
      <c r="DX195" s="158">
        <f>IF(ISERROR(VLOOKUP(U195,Accueil!$W$17:$W$22,1,0)),1,0)</f>
        <v>0</v>
      </c>
      <c r="DY195" s="158">
        <f>IF(ISERROR(VLOOKUP(V195,Accueil!$W$17:$W$22,1,0)),1,0)</f>
        <v>0</v>
      </c>
      <c r="DZ195" s="158">
        <f>IF(ISERROR(VLOOKUP(W195,Accueil!$W$17:$W$22,1,0)),1,0)</f>
        <v>0</v>
      </c>
      <c r="EA195" s="158">
        <f>IF(ISERROR(VLOOKUP(X195,Accueil!$W$17:$W$22,1,0)),1,0)</f>
        <v>0</v>
      </c>
      <c r="EB195" s="158">
        <f>IF(ISERROR(VLOOKUP(Y195,Accueil!$W$17:$W$22,1,0)),1,0)</f>
        <v>0</v>
      </c>
      <c r="EC195" s="158">
        <f>IF(ISERROR(VLOOKUP(Z195,Accueil!$W$17:$W$22,1,0)),1,0)</f>
        <v>0</v>
      </c>
      <c r="ED195" s="158">
        <f>IF(ISERROR(VLOOKUP(AA195,Accueil!$W$17:$W$22,1,0)),1,0)</f>
        <v>0</v>
      </c>
      <c r="EE195" s="158">
        <f>IF(ISERROR(VLOOKUP(AB195,Accueil!$W$17:$W$22,1,0)),1,0)</f>
        <v>0</v>
      </c>
      <c r="EF195" s="158">
        <f>IF(ISERROR(VLOOKUP(AC195,Accueil!$W$17:$W$22,1,0)),1,0)</f>
        <v>0</v>
      </c>
      <c r="EG195" s="158">
        <f>IF(ISERROR(VLOOKUP(AD195,Accueil!$W$17:$W$22,1,0)),1,0)</f>
        <v>0</v>
      </c>
      <c r="EH195" s="158">
        <f>IF(ISERROR(VLOOKUP(AE195,Accueil!$W$17:$W$22,1,0)),1,0)</f>
        <v>0</v>
      </c>
      <c r="EI195" s="158">
        <f>IF(ISERROR(VLOOKUP(AF195,Accueil!$W$17:$W$22,1,0)),1,0)</f>
        <v>0</v>
      </c>
      <c r="EJ195" s="158">
        <f>IF(ISERROR(VLOOKUP(AG195,Accueil!$W$17:$W$22,1,0)),1,0)</f>
        <v>0</v>
      </c>
      <c r="EK195" s="158">
        <f>IF(ISERROR(VLOOKUP(AH195,Accueil!$W$17:$W$22,1,0)),1,0)</f>
        <v>0</v>
      </c>
      <c r="EL195" s="158">
        <f>IF(ISERROR(VLOOKUP(AI195,Accueil!$W$17:$W$22,1,0)),1,0)</f>
        <v>0</v>
      </c>
      <c r="EM195" s="158">
        <f>IF(ISERROR(VLOOKUP(AJ195,Accueil!$W$17:$W$22,1,0)),1,0)</f>
        <v>0</v>
      </c>
      <c r="EN195" s="158">
        <f>IF(ISERROR(VLOOKUP(AK195,Accueil!$W$17:$W$22,1,0)),1,0)</f>
        <v>0</v>
      </c>
      <c r="EO195" s="158">
        <f>IF(ISERROR(VLOOKUP(AL195,Accueil!$W$17:$W$22,1,0)),1,0)</f>
        <v>0</v>
      </c>
      <c r="EP195" s="158">
        <f>IF(ISERROR(VLOOKUP(AM195,Accueil!$W$17:$W$22,1,0)),1,0)</f>
        <v>0</v>
      </c>
      <c r="EQ195" s="158">
        <f>IF(ISERROR(VLOOKUP(AN195,Accueil!$W$17:$W$22,1,0)),1,0)</f>
        <v>0</v>
      </c>
      <c r="ER195" s="158">
        <f>IF(ISERROR(VLOOKUP(AO195,Accueil!$W$17:$W$22,1,0)),1,0)</f>
        <v>0</v>
      </c>
      <c r="ES195" s="158">
        <f>IF(ISERROR(VLOOKUP(AP195,Accueil!$W$17:$W$22,1,0)),1,0)</f>
        <v>0</v>
      </c>
      <c r="ET195" s="158">
        <f>IF(ISERROR(VLOOKUP(AQ195,Accueil!$W$17:$W$22,1,0)),1,0)</f>
        <v>0</v>
      </c>
      <c r="EU195" s="158">
        <f>IF(ISERROR(VLOOKUP(AR195,Accueil!$W$17:$W$22,1,0)),1,0)</f>
        <v>0</v>
      </c>
      <c r="EV195" s="158">
        <f>IF(ISERROR(VLOOKUP(AS195,Accueil!$W$17:$W$22,1,0)),1,0)</f>
        <v>0</v>
      </c>
      <c r="EW195" s="158">
        <f>IF(ISERROR(VLOOKUP(AT195,Accueil!$W$17:$W$22,1,0)),1,0)</f>
        <v>0</v>
      </c>
      <c r="EX195" s="158">
        <f>IF(ISERROR(VLOOKUP(AU195,Accueil!$W$17:$W$22,1,0)),1,0)</f>
        <v>0</v>
      </c>
      <c r="EY195" s="158">
        <f>IF(ISERROR(VLOOKUP(AV195,Accueil!$W$17:$W$22,1,0)),1,0)</f>
        <v>0</v>
      </c>
      <c r="EZ195" s="158">
        <f>IF(ISERROR(VLOOKUP(AW195,Accueil!$W$17:$W$22,1,0)),1,0)</f>
        <v>0</v>
      </c>
      <c r="FA195" s="158">
        <f>IF(ISERROR(VLOOKUP(AX195,Accueil!$W$17:$W$22,1,0)),1,0)</f>
        <v>0</v>
      </c>
      <c r="FB195" s="158">
        <f>IF(ISERROR(VLOOKUP(AY195,Accueil!$W$17:$W$22,1,0)),1,0)</f>
        <v>0</v>
      </c>
      <c r="FC195" s="158">
        <f>IF(ISERROR(VLOOKUP(AZ195,Accueil!$W$17:$W$22,1,0)),1,0)</f>
        <v>0</v>
      </c>
      <c r="FD195" s="158">
        <f>IF(ISERROR(VLOOKUP(BA195,Accueil!$W$17:$W$22,1,0)),1,0)</f>
        <v>0</v>
      </c>
      <c r="FE195" s="158">
        <f>IF(ISERROR(VLOOKUP(BB195,Accueil!$W$17:$W$22,1,0)),1,0)</f>
        <v>0</v>
      </c>
      <c r="FF195" s="158">
        <f>IF(ISERROR(VLOOKUP(BC195,Accueil!$W$17:$W$22,1,0)),1,0)</f>
        <v>0</v>
      </c>
      <c r="FG195" s="158">
        <f>IF(ISERROR(VLOOKUP(BD195,Accueil!$W$17:$W$22,1,0)),1,0)</f>
        <v>0</v>
      </c>
      <c r="FH195" s="158">
        <f>IF(ISERROR(VLOOKUP(BE195,Accueil!$W$17:$W$22,1,0)),1,0)</f>
        <v>0</v>
      </c>
      <c r="FI195" s="158">
        <f>IF(ISERROR(VLOOKUP(BF195,Accueil!$W$17:$W$22,1,0)),1,0)</f>
        <v>0</v>
      </c>
      <c r="FJ195" s="158">
        <f>IF(ISERROR(VLOOKUP(BG195,Accueil!$W$17:$W$22,1,0)),1,0)</f>
        <v>0</v>
      </c>
      <c r="FK195" s="158">
        <f>IF(ISERROR(VLOOKUP(BH195,Accueil!$W$17:$W$22,1,0)),1,0)</f>
        <v>0</v>
      </c>
      <c r="FL195" s="158">
        <f>IF(ISERROR(VLOOKUP(BI195,Accueil!$W$17:$W$22,1,0)),1,0)</f>
        <v>0</v>
      </c>
      <c r="FM195" s="158">
        <f>IF(ISERROR(VLOOKUP(BJ195,Accueil!$W$17:$W$22,1,0)),1,0)</f>
        <v>0</v>
      </c>
      <c r="FN195" s="158">
        <f>IF(ISERROR(VLOOKUP(BK195,Accueil!$W$17:$W$22,1,0)),1,0)</f>
        <v>0</v>
      </c>
      <c r="FO195" s="158">
        <f>IF(ISERROR(VLOOKUP(BL195,Accueil!$W$17:$W$22,1,0)),1,0)</f>
        <v>0</v>
      </c>
      <c r="FP195" s="158">
        <f>IF(ISERROR(VLOOKUP(BM195,Accueil!$W$17:$W$22,1,0)),1,0)</f>
        <v>0</v>
      </c>
      <c r="FQ195" s="158">
        <f>IF(ISERROR(VLOOKUP(BN195,Accueil!$W$17:$W$22,1,0)),1,0)</f>
        <v>0</v>
      </c>
      <c r="FR195" s="158">
        <f>IF(ISERROR(VLOOKUP(BO195,Accueil!$W$17:$W$22,1,0)),1,0)</f>
        <v>0</v>
      </c>
      <c r="FS195" s="158">
        <f>IF(ISERROR(VLOOKUP(BP195,Accueil!$W$17:$W$22,1,0)),1,0)</f>
        <v>0</v>
      </c>
      <c r="FT195" s="158">
        <f>IF(ISERROR(VLOOKUP(BQ195,Accueil!$W$17:$W$22,1,0)),1,0)</f>
        <v>0</v>
      </c>
      <c r="FU195" s="158">
        <f>IF(ISERROR(VLOOKUP(BR195,Accueil!$W$17:$W$22,1,0)),1,0)</f>
        <v>0</v>
      </c>
      <c r="FV195" s="158">
        <f>IF(ISERROR(VLOOKUP(BS195,Accueil!$W$17:$W$22,1,0)),1,0)</f>
        <v>0</v>
      </c>
      <c r="FW195" s="158">
        <f>IF(ISERROR(VLOOKUP(BT195,Accueil!$W$17:$W$22,1,0)),1,0)</f>
        <v>0</v>
      </c>
      <c r="FX195" s="158">
        <f>IF(ISERROR(VLOOKUP(BU195,Accueil!$W$17:$W$22,1,0)),1,0)</f>
        <v>0</v>
      </c>
      <c r="FY195" s="158">
        <f>IF(ISERROR(VLOOKUP(BV195,Accueil!$W$17:$W$22,1,0)),1,0)</f>
        <v>0</v>
      </c>
      <c r="FZ195" s="158">
        <f>IF(ISERROR(VLOOKUP(BW195,Accueil!$W$17:$W$22,1,0)),1,0)</f>
        <v>0</v>
      </c>
      <c r="GA195" s="158">
        <f>IF(ISERROR(VLOOKUP(BX195,Accueil!$W$17:$W$22,1,0)),1,0)</f>
        <v>0</v>
      </c>
      <c r="GB195" s="158">
        <f>IF(ISERROR(VLOOKUP(BY195,Accueil!$W$17:$W$22,1,0)),1,0)</f>
        <v>0</v>
      </c>
      <c r="GC195" s="158">
        <f>IF(ISERROR(VLOOKUP(BZ195,Accueil!$W$17:$W$22,1,0)),1,0)</f>
        <v>0</v>
      </c>
      <c r="GD195" s="158">
        <f>IF(ISERROR(VLOOKUP(CA195,Accueil!$W$17:$W$22,1,0)),1,0)</f>
        <v>0</v>
      </c>
      <c r="GE195" s="158">
        <f>IF(ISERROR(VLOOKUP(CB195,Accueil!$W$17:$W$22,1,0)),1,0)</f>
        <v>0</v>
      </c>
      <c r="GF195" s="158">
        <f>IF(ISERROR(VLOOKUP(CC195,Accueil!$W$17:$W$22,1,0)),1,0)</f>
        <v>0</v>
      </c>
      <c r="GG195" s="158">
        <f>IF(ISERROR(VLOOKUP(CD195,Accueil!$W$17:$W$22,1,0)),1,0)</f>
        <v>0</v>
      </c>
      <c r="GH195" s="158">
        <f>IF(ISERROR(VLOOKUP(CE195,Accueil!$W$17:$W$22,1,0)),1,0)</f>
        <v>0</v>
      </c>
      <c r="GI195" s="158">
        <f>IF(ISERROR(VLOOKUP(CF195,Accueil!$W$17:$W$22,1,0)),1,0)</f>
        <v>0</v>
      </c>
      <c r="GJ195" s="158">
        <f>IF(ISERROR(VLOOKUP(CG195,Accueil!$W$17:$W$22,1,0)),1,0)</f>
        <v>0</v>
      </c>
      <c r="GK195" s="158">
        <f>IF(ISERROR(VLOOKUP(CH195,Accueil!$W$17:$W$22,1,0)),1,0)</f>
        <v>0</v>
      </c>
      <c r="GL195" s="158">
        <f>IF(ISERROR(VLOOKUP(CI195,Accueil!$W$17:$W$22,1,0)),1,0)</f>
        <v>0</v>
      </c>
      <c r="GM195" s="158">
        <f>IF(ISERROR(VLOOKUP(CJ195,Accueil!$W$17:$W$22,1,0)),1,0)</f>
        <v>0</v>
      </c>
      <c r="GN195" s="158">
        <f>IF(ISERROR(VLOOKUP(CK195,Accueil!$W$17:$W$22,1,0)),1,0)</f>
        <v>0</v>
      </c>
      <c r="GO195" s="158">
        <f>IF(ISERROR(VLOOKUP(CL195,Accueil!$W$17:$W$22,1,0)),1,0)</f>
        <v>0</v>
      </c>
      <c r="GP195" s="158">
        <f>IF(ISERROR(VLOOKUP(CM195,Accueil!$W$17:$W$22,1,0)),1,0)</f>
        <v>0</v>
      </c>
      <c r="GQ195" s="158">
        <f>IF(ISERROR(VLOOKUP(CN195,Accueil!$W$17:$W$22,1,0)),1,0)</f>
        <v>0</v>
      </c>
      <c r="GR195" s="158">
        <f>IF(ISERROR(VLOOKUP(CO195,Accueil!$W$17:$W$22,1,0)),1,0)</f>
        <v>0</v>
      </c>
      <c r="GS195" s="158">
        <f>IF(ISERROR(VLOOKUP(CP195,Accueil!$W$17:$W$22,1,0)),1,0)</f>
        <v>0</v>
      </c>
      <c r="GT195" s="158">
        <f>IF(ISERROR(VLOOKUP(CQ195,Accueil!$W$17:$W$22,1,0)),1,0)</f>
        <v>0</v>
      </c>
      <c r="GU195" s="158">
        <f>IF(ISERROR(VLOOKUP(CR195,Accueil!$W$17:$W$22,1,0)),1,0)</f>
        <v>0</v>
      </c>
      <c r="GV195" s="158">
        <f>IF(ISERROR(VLOOKUP(CS195,Accueil!$W$17:$W$22,1,0)),1,0)</f>
        <v>0</v>
      </c>
      <c r="GW195" s="158">
        <f>IF(ISERROR(VLOOKUP(CT195,Accueil!$W$17:$W$22,1,0)),1,0)</f>
        <v>0</v>
      </c>
      <c r="GX195" s="158">
        <f>IF(ISERROR(VLOOKUP(CU195,Accueil!$W$17:$W$22,1,0)),1,0)</f>
        <v>0</v>
      </c>
      <c r="GY195" s="158">
        <f>IF(ISERROR(VLOOKUP(CV195,Accueil!$W$17:$W$22,1,0)),1,0)</f>
        <v>0</v>
      </c>
      <c r="GZ195" s="158">
        <f>IF(ISERROR(VLOOKUP(CW195,Accueil!$W$17:$W$22,1,0)),1,0)</f>
        <v>0</v>
      </c>
      <c r="HA195" s="158">
        <f>IF(ISERROR(VLOOKUP(CX195,Accueil!$W$17:$W$22,1,0)),1,0)</f>
        <v>0</v>
      </c>
      <c r="HB195" s="158">
        <f>IF(ISERROR(VLOOKUP(CY195,Accueil!$W$17:$W$22,1,0)),1,0)</f>
        <v>0</v>
      </c>
      <c r="HC195" s="158">
        <f>IF(ISERROR(VLOOKUP(CZ195,Accueil!$W$17:$W$22,1,0)),1,0)</f>
        <v>0</v>
      </c>
      <c r="HD195" s="158">
        <f>IF(ISERROR(VLOOKUP(DA195,Accueil!$W$17:$W$22,1,0)),1,0)</f>
        <v>0</v>
      </c>
    </row>
    <row r="196" spans="1:212" ht="12.75" customHeight="1">
      <c r="A196" s="360"/>
      <c r="B196" s="12">
        <v>188</v>
      </c>
      <c r="C196" s="26" t="str">
        <f>IF(Accueil!E200="","",Accueil!E200)</f>
        <v/>
      </c>
      <c r="D196" s="27" t="str">
        <f>IF(Accueil!F200="","",Accueil!F200)</f>
        <v/>
      </c>
      <c r="E196" s="83" t="str">
        <f t="shared" si="14"/>
        <v/>
      </c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4"/>
      <c r="AB196" s="244"/>
      <c r="AC196" s="244"/>
      <c r="AD196" s="244"/>
      <c r="AE196" s="244"/>
      <c r="AF196" s="244"/>
      <c r="AG196" s="244"/>
      <c r="AH196" s="244"/>
      <c r="AI196" s="244"/>
      <c r="AJ196" s="244"/>
      <c r="AK196" s="244"/>
      <c r="AL196" s="244"/>
      <c r="AM196" s="244"/>
      <c r="AN196" s="244"/>
      <c r="AO196" s="244"/>
      <c r="AP196" s="244"/>
      <c r="AQ196" s="244"/>
      <c r="AR196" s="244"/>
      <c r="AS196" s="244"/>
      <c r="AT196" s="244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12">
        <v>188</v>
      </c>
      <c r="DC196" s="11" t="str">
        <f>IF(D196="","",COUNTIF(F196:DA196,Accueil!$AB$28)&amp;" / "&amp;COUNTIF($F$8:$DA$8,"&gt;0")-(COUNTIF(F196:DA196,Accueil!$AG$26)))</f>
        <v/>
      </c>
      <c r="DD196" s="110" t="str">
        <f>IF(D196="","",COUNTIF(F196:DA196,Accueil!$AB$26))</f>
        <v/>
      </c>
      <c r="DE196" s="110" t="str">
        <f>IF(D196="","",IF(COUNTIF($F$8:$DA$8,"&gt;=0")-(COUNTIF(G196:DB196,Accueil!$AG$26))&lt;0,0,COUNTIF($F$8:$DA$8,"&gt;=0")-(COUNTIF(G196:DB196,Accueil!$AG$26))))</f>
        <v/>
      </c>
      <c r="DF196" s="11" t="str">
        <f t="shared" si="15"/>
        <v/>
      </c>
      <c r="DG196" s="29" t="str">
        <f t="shared" si="16"/>
        <v/>
      </c>
      <c r="DH196" s="158">
        <f t="shared" si="17"/>
        <v>0</v>
      </c>
      <c r="DI196" s="158">
        <f>IF(ISERROR(VLOOKUP(F196,Accueil!$W$17:$W$22,1,0)),1,0)</f>
        <v>0</v>
      </c>
      <c r="DJ196" s="158">
        <f>IF(ISERROR(VLOOKUP(G196,Accueil!$W$17:$W$22,1,0)),1,0)</f>
        <v>0</v>
      </c>
      <c r="DK196" s="158">
        <f>IF(ISERROR(VLOOKUP(H196,Accueil!$W$17:$W$22,1,0)),1,0)</f>
        <v>0</v>
      </c>
      <c r="DL196" s="158">
        <f>IF(ISERROR(VLOOKUP(I196,Accueil!$W$17:$W$22,1,0)),1,0)</f>
        <v>0</v>
      </c>
      <c r="DM196" s="158">
        <f>IF(ISERROR(VLOOKUP(J196,Accueil!$W$17:$W$22,1,0)),1,0)</f>
        <v>0</v>
      </c>
      <c r="DN196" s="158">
        <f>IF(ISERROR(VLOOKUP(K196,Accueil!$W$17:$W$22,1,0)),1,0)</f>
        <v>0</v>
      </c>
      <c r="DO196" s="158">
        <f>IF(ISERROR(VLOOKUP(L196,Accueil!$W$17:$W$22,1,0)),1,0)</f>
        <v>0</v>
      </c>
      <c r="DP196" s="158">
        <f>IF(ISERROR(VLOOKUP(M196,Accueil!$W$17:$W$22,1,0)),1,0)</f>
        <v>0</v>
      </c>
      <c r="DQ196" s="158">
        <f>IF(ISERROR(VLOOKUP(N196,Accueil!$W$17:$W$22,1,0)),1,0)</f>
        <v>0</v>
      </c>
      <c r="DR196" s="158">
        <f>IF(ISERROR(VLOOKUP(O196,Accueil!$W$17:$W$22,1,0)),1,0)</f>
        <v>0</v>
      </c>
      <c r="DS196" s="158">
        <f>IF(ISERROR(VLOOKUP(P196,Accueil!$W$17:$W$22,1,0)),1,0)</f>
        <v>0</v>
      </c>
      <c r="DT196" s="158">
        <f>IF(ISERROR(VLOOKUP(Q196,Accueil!$W$17:$W$22,1,0)),1,0)</f>
        <v>0</v>
      </c>
      <c r="DU196" s="158">
        <f>IF(ISERROR(VLOOKUP(R196,Accueil!$W$17:$W$22,1,0)),1,0)</f>
        <v>0</v>
      </c>
      <c r="DV196" s="158">
        <f>IF(ISERROR(VLOOKUP(S196,Accueil!$W$17:$W$22,1,0)),1,0)</f>
        <v>0</v>
      </c>
      <c r="DW196" s="158">
        <f>IF(ISERROR(VLOOKUP(T196,Accueil!$W$17:$W$22,1,0)),1,0)</f>
        <v>0</v>
      </c>
      <c r="DX196" s="158">
        <f>IF(ISERROR(VLOOKUP(U196,Accueil!$W$17:$W$22,1,0)),1,0)</f>
        <v>0</v>
      </c>
      <c r="DY196" s="158">
        <f>IF(ISERROR(VLOOKUP(V196,Accueil!$W$17:$W$22,1,0)),1,0)</f>
        <v>0</v>
      </c>
      <c r="DZ196" s="158">
        <f>IF(ISERROR(VLOOKUP(W196,Accueil!$W$17:$W$22,1,0)),1,0)</f>
        <v>0</v>
      </c>
      <c r="EA196" s="158">
        <f>IF(ISERROR(VLOOKUP(X196,Accueil!$W$17:$W$22,1,0)),1,0)</f>
        <v>0</v>
      </c>
      <c r="EB196" s="158">
        <f>IF(ISERROR(VLOOKUP(Y196,Accueil!$W$17:$W$22,1,0)),1,0)</f>
        <v>0</v>
      </c>
      <c r="EC196" s="158">
        <f>IF(ISERROR(VLOOKUP(Z196,Accueil!$W$17:$W$22,1,0)),1,0)</f>
        <v>0</v>
      </c>
      <c r="ED196" s="158">
        <f>IF(ISERROR(VLOOKUP(AA196,Accueil!$W$17:$W$22,1,0)),1,0)</f>
        <v>0</v>
      </c>
      <c r="EE196" s="158">
        <f>IF(ISERROR(VLOOKUP(AB196,Accueil!$W$17:$W$22,1,0)),1,0)</f>
        <v>0</v>
      </c>
      <c r="EF196" s="158">
        <f>IF(ISERROR(VLOOKUP(AC196,Accueil!$W$17:$W$22,1,0)),1,0)</f>
        <v>0</v>
      </c>
      <c r="EG196" s="158">
        <f>IF(ISERROR(VLOOKUP(AD196,Accueil!$W$17:$W$22,1,0)),1,0)</f>
        <v>0</v>
      </c>
      <c r="EH196" s="158">
        <f>IF(ISERROR(VLOOKUP(AE196,Accueil!$W$17:$W$22,1,0)),1,0)</f>
        <v>0</v>
      </c>
      <c r="EI196" s="158">
        <f>IF(ISERROR(VLOOKUP(AF196,Accueil!$W$17:$W$22,1,0)),1,0)</f>
        <v>0</v>
      </c>
      <c r="EJ196" s="158">
        <f>IF(ISERROR(VLOOKUP(AG196,Accueil!$W$17:$W$22,1,0)),1,0)</f>
        <v>0</v>
      </c>
      <c r="EK196" s="158">
        <f>IF(ISERROR(VLOOKUP(AH196,Accueil!$W$17:$W$22,1,0)),1,0)</f>
        <v>0</v>
      </c>
      <c r="EL196" s="158">
        <f>IF(ISERROR(VLOOKUP(AI196,Accueil!$W$17:$W$22,1,0)),1,0)</f>
        <v>0</v>
      </c>
      <c r="EM196" s="158">
        <f>IF(ISERROR(VLOOKUP(AJ196,Accueil!$W$17:$W$22,1,0)),1,0)</f>
        <v>0</v>
      </c>
      <c r="EN196" s="158">
        <f>IF(ISERROR(VLOOKUP(AK196,Accueil!$W$17:$W$22,1,0)),1,0)</f>
        <v>0</v>
      </c>
      <c r="EO196" s="158">
        <f>IF(ISERROR(VLOOKUP(AL196,Accueil!$W$17:$W$22,1,0)),1,0)</f>
        <v>0</v>
      </c>
      <c r="EP196" s="158">
        <f>IF(ISERROR(VLOOKUP(AM196,Accueil!$W$17:$W$22,1,0)),1,0)</f>
        <v>0</v>
      </c>
      <c r="EQ196" s="158">
        <f>IF(ISERROR(VLOOKUP(AN196,Accueil!$W$17:$W$22,1,0)),1,0)</f>
        <v>0</v>
      </c>
      <c r="ER196" s="158">
        <f>IF(ISERROR(VLOOKUP(AO196,Accueil!$W$17:$W$22,1,0)),1,0)</f>
        <v>0</v>
      </c>
      <c r="ES196" s="158">
        <f>IF(ISERROR(VLOOKUP(AP196,Accueil!$W$17:$W$22,1,0)),1,0)</f>
        <v>0</v>
      </c>
      <c r="ET196" s="158">
        <f>IF(ISERROR(VLOOKUP(AQ196,Accueil!$W$17:$W$22,1,0)),1,0)</f>
        <v>0</v>
      </c>
      <c r="EU196" s="158">
        <f>IF(ISERROR(VLOOKUP(AR196,Accueil!$W$17:$W$22,1,0)),1,0)</f>
        <v>0</v>
      </c>
      <c r="EV196" s="158">
        <f>IF(ISERROR(VLOOKUP(AS196,Accueil!$W$17:$W$22,1,0)),1,0)</f>
        <v>0</v>
      </c>
      <c r="EW196" s="158">
        <f>IF(ISERROR(VLOOKUP(AT196,Accueil!$W$17:$W$22,1,0)),1,0)</f>
        <v>0</v>
      </c>
      <c r="EX196" s="158">
        <f>IF(ISERROR(VLOOKUP(AU196,Accueil!$W$17:$W$22,1,0)),1,0)</f>
        <v>0</v>
      </c>
      <c r="EY196" s="158">
        <f>IF(ISERROR(VLOOKUP(AV196,Accueil!$W$17:$W$22,1,0)),1,0)</f>
        <v>0</v>
      </c>
      <c r="EZ196" s="158">
        <f>IF(ISERROR(VLOOKUP(AW196,Accueil!$W$17:$W$22,1,0)),1,0)</f>
        <v>0</v>
      </c>
      <c r="FA196" s="158">
        <f>IF(ISERROR(VLOOKUP(AX196,Accueil!$W$17:$W$22,1,0)),1,0)</f>
        <v>0</v>
      </c>
      <c r="FB196" s="158">
        <f>IF(ISERROR(VLOOKUP(AY196,Accueil!$W$17:$W$22,1,0)),1,0)</f>
        <v>0</v>
      </c>
      <c r="FC196" s="158">
        <f>IF(ISERROR(VLOOKUP(AZ196,Accueil!$W$17:$W$22,1,0)),1,0)</f>
        <v>0</v>
      </c>
      <c r="FD196" s="158">
        <f>IF(ISERROR(VLOOKUP(BA196,Accueil!$W$17:$W$22,1,0)),1,0)</f>
        <v>0</v>
      </c>
      <c r="FE196" s="158">
        <f>IF(ISERROR(VLOOKUP(BB196,Accueil!$W$17:$W$22,1,0)),1,0)</f>
        <v>0</v>
      </c>
      <c r="FF196" s="158">
        <f>IF(ISERROR(VLOOKUP(BC196,Accueil!$W$17:$W$22,1,0)),1,0)</f>
        <v>0</v>
      </c>
      <c r="FG196" s="158">
        <f>IF(ISERROR(VLOOKUP(BD196,Accueil!$W$17:$W$22,1,0)),1,0)</f>
        <v>0</v>
      </c>
      <c r="FH196" s="158">
        <f>IF(ISERROR(VLOOKUP(BE196,Accueil!$W$17:$W$22,1,0)),1,0)</f>
        <v>0</v>
      </c>
      <c r="FI196" s="158">
        <f>IF(ISERROR(VLOOKUP(BF196,Accueil!$W$17:$W$22,1,0)),1,0)</f>
        <v>0</v>
      </c>
      <c r="FJ196" s="158">
        <f>IF(ISERROR(VLOOKUP(BG196,Accueil!$W$17:$W$22,1,0)),1,0)</f>
        <v>0</v>
      </c>
      <c r="FK196" s="158">
        <f>IF(ISERROR(VLOOKUP(BH196,Accueil!$W$17:$W$22,1,0)),1,0)</f>
        <v>0</v>
      </c>
      <c r="FL196" s="158">
        <f>IF(ISERROR(VLOOKUP(BI196,Accueil!$W$17:$W$22,1,0)),1,0)</f>
        <v>0</v>
      </c>
      <c r="FM196" s="158">
        <f>IF(ISERROR(VLOOKUP(BJ196,Accueil!$W$17:$W$22,1,0)),1,0)</f>
        <v>0</v>
      </c>
      <c r="FN196" s="158">
        <f>IF(ISERROR(VLOOKUP(BK196,Accueil!$W$17:$W$22,1,0)),1,0)</f>
        <v>0</v>
      </c>
      <c r="FO196" s="158">
        <f>IF(ISERROR(VLOOKUP(BL196,Accueil!$W$17:$W$22,1,0)),1,0)</f>
        <v>0</v>
      </c>
      <c r="FP196" s="158">
        <f>IF(ISERROR(VLOOKUP(BM196,Accueil!$W$17:$W$22,1,0)),1,0)</f>
        <v>0</v>
      </c>
      <c r="FQ196" s="158">
        <f>IF(ISERROR(VLOOKUP(BN196,Accueil!$W$17:$W$22,1,0)),1,0)</f>
        <v>0</v>
      </c>
      <c r="FR196" s="158">
        <f>IF(ISERROR(VLOOKUP(BO196,Accueil!$W$17:$W$22,1,0)),1,0)</f>
        <v>0</v>
      </c>
      <c r="FS196" s="158">
        <f>IF(ISERROR(VLOOKUP(BP196,Accueil!$W$17:$W$22,1,0)),1,0)</f>
        <v>0</v>
      </c>
      <c r="FT196" s="158">
        <f>IF(ISERROR(VLOOKUP(BQ196,Accueil!$W$17:$W$22,1,0)),1,0)</f>
        <v>0</v>
      </c>
      <c r="FU196" s="158">
        <f>IF(ISERROR(VLOOKUP(BR196,Accueil!$W$17:$W$22,1,0)),1,0)</f>
        <v>0</v>
      </c>
      <c r="FV196" s="158">
        <f>IF(ISERROR(VLOOKUP(BS196,Accueil!$W$17:$W$22,1,0)),1,0)</f>
        <v>0</v>
      </c>
      <c r="FW196" s="158">
        <f>IF(ISERROR(VLOOKUP(BT196,Accueil!$W$17:$W$22,1,0)),1,0)</f>
        <v>0</v>
      </c>
      <c r="FX196" s="158">
        <f>IF(ISERROR(VLOOKUP(BU196,Accueil!$W$17:$W$22,1,0)),1,0)</f>
        <v>0</v>
      </c>
      <c r="FY196" s="158">
        <f>IF(ISERROR(VLOOKUP(BV196,Accueil!$W$17:$W$22,1,0)),1,0)</f>
        <v>0</v>
      </c>
      <c r="FZ196" s="158">
        <f>IF(ISERROR(VLOOKUP(BW196,Accueil!$W$17:$W$22,1,0)),1,0)</f>
        <v>0</v>
      </c>
      <c r="GA196" s="158">
        <f>IF(ISERROR(VLOOKUP(BX196,Accueil!$W$17:$W$22,1,0)),1,0)</f>
        <v>0</v>
      </c>
      <c r="GB196" s="158">
        <f>IF(ISERROR(VLOOKUP(BY196,Accueil!$W$17:$W$22,1,0)),1,0)</f>
        <v>0</v>
      </c>
      <c r="GC196" s="158">
        <f>IF(ISERROR(VLOOKUP(BZ196,Accueil!$W$17:$W$22,1,0)),1,0)</f>
        <v>0</v>
      </c>
      <c r="GD196" s="158">
        <f>IF(ISERROR(VLOOKUP(CA196,Accueil!$W$17:$W$22,1,0)),1,0)</f>
        <v>0</v>
      </c>
      <c r="GE196" s="158">
        <f>IF(ISERROR(VLOOKUP(CB196,Accueil!$W$17:$W$22,1,0)),1,0)</f>
        <v>0</v>
      </c>
      <c r="GF196" s="158">
        <f>IF(ISERROR(VLOOKUP(CC196,Accueil!$W$17:$W$22,1,0)),1,0)</f>
        <v>0</v>
      </c>
      <c r="GG196" s="158">
        <f>IF(ISERROR(VLOOKUP(CD196,Accueil!$W$17:$W$22,1,0)),1,0)</f>
        <v>0</v>
      </c>
      <c r="GH196" s="158">
        <f>IF(ISERROR(VLOOKUP(CE196,Accueil!$W$17:$W$22,1,0)),1,0)</f>
        <v>0</v>
      </c>
      <c r="GI196" s="158">
        <f>IF(ISERROR(VLOOKUP(CF196,Accueil!$W$17:$W$22,1,0)),1,0)</f>
        <v>0</v>
      </c>
      <c r="GJ196" s="158">
        <f>IF(ISERROR(VLOOKUP(CG196,Accueil!$W$17:$W$22,1,0)),1,0)</f>
        <v>0</v>
      </c>
      <c r="GK196" s="158">
        <f>IF(ISERROR(VLOOKUP(CH196,Accueil!$W$17:$W$22,1,0)),1,0)</f>
        <v>0</v>
      </c>
      <c r="GL196" s="158">
        <f>IF(ISERROR(VLOOKUP(CI196,Accueil!$W$17:$W$22,1,0)),1,0)</f>
        <v>0</v>
      </c>
      <c r="GM196" s="158">
        <f>IF(ISERROR(VLOOKUP(CJ196,Accueil!$W$17:$W$22,1,0)),1,0)</f>
        <v>0</v>
      </c>
      <c r="GN196" s="158">
        <f>IF(ISERROR(VLOOKUP(CK196,Accueil!$W$17:$W$22,1,0)),1,0)</f>
        <v>0</v>
      </c>
      <c r="GO196" s="158">
        <f>IF(ISERROR(VLOOKUP(CL196,Accueil!$W$17:$W$22,1,0)),1,0)</f>
        <v>0</v>
      </c>
      <c r="GP196" s="158">
        <f>IF(ISERROR(VLOOKUP(CM196,Accueil!$W$17:$W$22,1,0)),1,0)</f>
        <v>0</v>
      </c>
      <c r="GQ196" s="158">
        <f>IF(ISERROR(VLOOKUP(CN196,Accueil!$W$17:$W$22,1,0)),1,0)</f>
        <v>0</v>
      </c>
      <c r="GR196" s="158">
        <f>IF(ISERROR(VLOOKUP(CO196,Accueil!$W$17:$W$22,1,0)),1,0)</f>
        <v>0</v>
      </c>
      <c r="GS196" s="158">
        <f>IF(ISERROR(VLOOKUP(CP196,Accueil!$W$17:$W$22,1,0)),1,0)</f>
        <v>0</v>
      </c>
      <c r="GT196" s="158">
        <f>IF(ISERROR(VLOOKUP(CQ196,Accueil!$W$17:$W$22,1,0)),1,0)</f>
        <v>0</v>
      </c>
      <c r="GU196" s="158">
        <f>IF(ISERROR(VLOOKUP(CR196,Accueil!$W$17:$W$22,1,0)),1,0)</f>
        <v>0</v>
      </c>
      <c r="GV196" s="158">
        <f>IF(ISERROR(VLOOKUP(CS196,Accueil!$W$17:$W$22,1,0)),1,0)</f>
        <v>0</v>
      </c>
      <c r="GW196" s="158">
        <f>IF(ISERROR(VLOOKUP(CT196,Accueil!$W$17:$W$22,1,0)),1,0)</f>
        <v>0</v>
      </c>
      <c r="GX196" s="158">
        <f>IF(ISERROR(VLOOKUP(CU196,Accueil!$W$17:$W$22,1,0)),1,0)</f>
        <v>0</v>
      </c>
      <c r="GY196" s="158">
        <f>IF(ISERROR(VLOOKUP(CV196,Accueil!$W$17:$W$22,1,0)),1,0)</f>
        <v>0</v>
      </c>
      <c r="GZ196" s="158">
        <f>IF(ISERROR(VLOOKUP(CW196,Accueil!$W$17:$W$22,1,0)),1,0)</f>
        <v>0</v>
      </c>
      <c r="HA196" s="158">
        <f>IF(ISERROR(VLOOKUP(CX196,Accueil!$W$17:$W$22,1,0)),1,0)</f>
        <v>0</v>
      </c>
      <c r="HB196" s="158">
        <f>IF(ISERROR(VLOOKUP(CY196,Accueil!$W$17:$W$22,1,0)),1,0)</f>
        <v>0</v>
      </c>
      <c r="HC196" s="158">
        <f>IF(ISERROR(VLOOKUP(CZ196,Accueil!$W$17:$W$22,1,0)),1,0)</f>
        <v>0</v>
      </c>
      <c r="HD196" s="158">
        <f>IF(ISERROR(VLOOKUP(DA196,Accueil!$W$17:$W$22,1,0)),1,0)</f>
        <v>0</v>
      </c>
    </row>
    <row r="197" spans="1:212" ht="12.75" customHeight="1">
      <c r="A197" s="360"/>
      <c r="B197" s="12">
        <v>189</v>
      </c>
      <c r="C197" s="26" t="str">
        <f>IF(Accueil!E201="","",Accueil!E201)</f>
        <v/>
      </c>
      <c r="D197" s="27" t="str">
        <f>IF(Accueil!F201="","",Accueil!F201)</f>
        <v/>
      </c>
      <c r="E197" s="83" t="str">
        <f t="shared" si="14"/>
        <v/>
      </c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4"/>
      <c r="AM197" s="244"/>
      <c r="AN197" s="244"/>
      <c r="AO197" s="244"/>
      <c r="AP197" s="244"/>
      <c r="AQ197" s="244"/>
      <c r="AR197" s="244"/>
      <c r="AS197" s="244"/>
      <c r="AT197" s="244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12">
        <v>189</v>
      </c>
      <c r="DC197" s="11" t="str">
        <f>IF(D197="","",COUNTIF(F197:DA197,Accueil!$AB$28)&amp;" / "&amp;COUNTIF($F$8:$DA$8,"&gt;0")-(COUNTIF(F197:DA197,Accueil!$AG$26)))</f>
        <v/>
      </c>
      <c r="DD197" s="110" t="str">
        <f>IF(D197="","",COUNTIF(F197:DA197,Accueil!$AB$26))</f>
        <v/>
      </c>
      <c r="DE197" s="110" t="str">
        <f>IF(D197="","",IF(COUNTIF($F$8:$DA$8,"&gt;=0")-(COUNTIF(G197:DB197,Accueil!$AG$26))&lt;0,0,COUNTIF($F$8:$DA$8,"&gt;=0")-(COUNTIF(G197:DB197,Accueil!$AG$26))))</f>
        <v/>
      </c>
      <c r="DF197" s="11" t="str">
        <f t="shared" si="15"/>
        <v/>
      </c>
      <c r="DG197" s="29" t="str">
        <f t="shared" si="16"/>
        <v/>
      </c>
      <c r="DH197" s="158">
        <f t="shared" si="17"/>
        <v>0</v>
      </c>
      <c r="DI197" s="158">
        <f>IF(ISERROR(VLOOKUP(F197,Accueil!$W$17:$W$22,1,0)),1,0)</f>
        <v>0</v>
      </c>
      <c r="DJ197" s="158">
        <f>IF(ISERROR(VLOOKUP(G197,Accueil!$W$17:$W$22,1,0)),1,0)</f>
        <v>0</v>
      </c>
      <c r="DK197" s="158">
        <f>IF(ISERROR(VLOOKUP(H197,Accueil!$W$17:$W$22,1,0)),1,0)</f>
        <v>0</v>
      </c>
      <c r="DL197" s="158">
        <f>IF(ISERROR(VLOOKUP(I197,Accueil!$W$17:$W$22,1,0)),1,0)</f>
        <v>0</v>
      </c>
      <c r="DM197" s="158">
        <f>IF(ISERROR(VLOOKUP(J197,Accueil!$W$17:$W$22,1,0)),1,0)</f>
        <v>0</v>
      </c>
      <c r="DN197" s="158">
        <f>IF(ISERROR(VLOOKUP(K197,Accueil!$W$17:$W$22,1,0)),1,0)</f>
        <v>0</v>
      </c>
      <c r="DO197" s="158">
        <f>IF(ISERROR(VLOOKUP(L197,Accueil!$W$17:$W$22,1,0)),1,0)</f>
        <v>0</v>
      </c>
      <c r="DP197" s="158">
        <f>IF(ISERROR(VLOOKUP(M197,Accueil!$W$17:$W$22,1,0)),1,0)</f>
        <v>0</v>
      </c>
      <c r="DQ197" s="158">
        <f>IF(ISERROR(VLOOKUP(N197,Accueil!$W$17:$W$22,1,0)),1,0)</f>
        <v>0</v>
      </c>
      <c r="DR197" s="158">
        <f>IF(ISERROR(VLOOKUP(O197,Accueil!$W$17:$W$22,1,0)),1,0)</f>
        <v>0</v>
      </c>
      <c r="DS197" s="158">
        <f>IF(ISERROR(VLOOKUP(P197,Accueil!$W$17:$W$22,1,0)),1,0)</f>
        <v>0</v>
      </c>
      <c r="DT197" s="158">
        <f>IF(ISERROR(VLOOKUP(Q197,Accueil!$W$17:$W$22,1,0)),1,0)</f>
        <v>0</v>
      </c>
      <c r="DU197" s="158">
        <f>IF(ISERROR(VLOOKUP(R197,Accueil!$W$17:$W$22,1,0)),1,0)</f>
        <v>0</v>
      </c>
      <c r="DV197" s="158">
        <f>IF(ISERROR(VLOOKUP(S197,Accueil!$W$17:$W$22,1,0)),1,0)</f>
        <v>0</v>
      </c>
      <c r="DW197" s="158">
        <f>IF(ISERROR(VLOOKUP(T197,Accueil!$W$17:$W$22,1,0)),1,0)</f>
        <v>0</v>
      </c>
      <c r="DX197" s="158">
        <f>IF(ISERROR(VLOOKUP(U197,Accueil!$W$17:$W$22,1,0)),1,0)</f>
        <v>0</v>
      </c>
      <c r="DY197" s="158">
        <f>IF(ISERROR(VLOOKUP(V197,Accueil!$W$17:$W$22,1,0)),1,0)</f>
        <v>0</v>
      </c>
      <c r="DZ197" s="158">
        <f>IF(ISERROR(VLOOKUP(W197,Accueil!$W$17:$W$22,1,0)),1,0)</f>
        <v>0</v>
      </c>
      <c r="EA197" s="158">
        <f>IF(ISERROR(VLOOKUP(X197,Accueil!$W$17:$W$22,1,0)),1,0)</f>
        <v>0</v>
      </c>
      <c r="EB197" s="158">
        <f>IF(ISERROR(VLOOKUP(Y197,Accueil!$W$17:$W$22,1,0)),1,0)</f>
        <v>0</v>
      </c>
      <c r="EC197" s="158">
        <f>IF(ISERROR(VLOOKUP(Z197,Accueil!$W$17:$W$22,1,0)),1,0)</f>
        <v>0</v>
      </c>
      <c r="ED197" s="158">
        <f>IF(ISERROR(VLOOKUP(AA197,Accueil!$W$17:$W$22,1,0)),1,0)</f>
        <v>0</v>
      </c>
      <c r="EE197" s="158">
        <f>IF(ISERROR(VLOOKUP(AB197,Accueil!$W$17:$W$22,1,0)),1,0)</f>
        <v>0</v>
      </c>
      <c r="EF197" s="158">
        <f>IF(ISERROR(VLOOKUP(AC197,Accueil!$W$17:$W$22,1,0)),1,0)</f>
        <v>0</v>
      </c>
      <c r="EG197" s="158">
        <f>IF(ISERROR(VLOOKUP(AD197,Accueil!$W$17:$W$22,1,0)),1,0)</f>
        <v>0</v>
      </c>
      <c r="EH197" s="158">
        <f>IF(ISERROR(VLOOKUP(AE197,Accueil!$W$17:$W$22,1,0)),1,0)</f>
        <v>0</v>
      </c>
      <c r="EI197" s="158">
        <f>IF(ISERROR(VLOOKUP(AF197,Accueil!$W$17:$W$22,1,0)),1,0)</f>
        <v>0</v>
      </c>
      <c r="EJ197" s="158">
        <f>IF(ISERROR(VLOOKUP(AG197,Accueil!$W$17:$W$22,1,0)),1,0)</f>
        <v>0</v>
      </c>
      <c r="EK197" s="158">
        <f>IF(ISERROR(VLOOKUP(AH197,Accueil!$W$17:$W$22,1,0)),1,0)</f>
        <v>0</v>
      </c>
      <c r="EL197" s="158">
        <f>IF(ISERROR(VLOOKUP(AI197,Accueil!$W$17:$W$22,1,0)),1,0)</f>
        <v>0</v>
      </c>
      <c r="EM197" s="158">
        <f>IF(ISERROR(VLOOKUP(AJ197,Accueil!$W$17:$W$22,1,0)),1,0)</f>
        <v>0</v>
      </c>
      <c r="EN197" s="158">
        <f>IF(ISERROR(VLOOKUP(AK197,Accueil!$W$17:$W$22,1,0)),1,0)</f>
        <v>0</v>
      </c>
      <c r="EO197" s="158">
        <f>IF(ISERROR(VLOOKUP(AL197,Accueil!$W$17:$W$22,1,0)),1,0)</f>
        <v>0</v>
      </c>
      <c r="EP197" s="158">
        <f>IF(ISERROR(VLOOKUP(AM197,Accueil!$W$17:$W$22,1,0)),1,0)</f>
        <v>0</v>
      </c>
      <c r="EQ197" s="158">
        <f>IF(ISERROR(VLOOKUP(AN197,Accueil!$W$17:$W$22,1,0)),1,0)</f>
        <v>0</v>
      </c>
      <c r="ER197" s="158">
        <f>IF(ISERROR(VLOOKUP(AO197,Accueil!$W$17:$W$22,1,0)),1,0)</f>
        <v>0</v>
      </c>
      <c r="ES197" s="158">
        <f>IF(ISERROR(VLOOKUP(AP197,Accueil!$W$17:$W$22,1,0)),1,0)</f>
        <v>0</v>
      </c>
      <c r="ET197" s="158">
        <f>IF(ISERROR(VLOOKUP(AQ197,Accueil!$W$17:$W$22,1,0)),1,0)</f>
        <v>0</v>
      </c>
      <c r="EU197" s="158">
        <f>IF(ISERROR(VLOOKUP(AR197,Accueil!$W$17:$W$22,1,0)),1,0)</f>
        <v>0</v>
      </c>
      <c r="EV197" s="158">
        <f>IF(ISERROR(VLOOKUP(AS197,Accueil!$W$17:$W$22,1,0)),1,0)</f>
        <v>0</v>
      </c>
      <c r="EW197" s="158">
        <f>IF(ISERROR(VLOOKUP(AT197,Accueil!$W$17:$W$22,1,0)),1,0)</f>
        <v>0</v>
      </c>
      <c r="EX197" s="158">
        <f>IF(ISERROR(VLOOKUP(AU197,Accueil!$W$17:$W$22,1,0)),1,0)</f>
        <v>0</v>
      </c>
      <c r="EY197" s="158">
        <f>IF(ISERROR(VLOOKUP(AV197,Accueil!$W$17:$W$22,1,0)),1,0)</f>
        <v>0</v>
      </c>
      <c r="EZ197" s="158">
        <f>IF(ISERROR(VLOOKUP(AW197,Accueil!$W$17:$W$22,1,0)),1,0)</f>
        <v>0</v>
      </c>
      <c r="FA197" s="158">
        <f>IF(ISERROR(VLOOKUP(AX197,Accueil!$W$17:$W$22,1,0)),1,0)</f>
        <v>0</v>
      </c>
      <c r="FB197" s="158">
        <f>IF(ISERROR(VLOOKUP(AY197,Accueil!$W$17:$W$22,1,0)),1,0)</f>
        <v>0</v>
      </c>
      <c r="FC197" s="158">
        <f>IF(ISERROR(VLOOKUP(AZ197,Accueil!$W$17:$W$22,1,0)),1,0)</f>
        <v>0</v>
      </c>
      <c r="FD197" s="158">
        <f>IF(ISERROR(VLOOKUP(BA197,Accueil!$W$17:$W$22,1,0)),1,0)</f>
        <v>0</v>
      </c>
      <c r="FE197" s="158">
        <f>IF(ISERROR(VLOOKUP(BB197,Accueil!$W$17:$W$22,1,0)),1,0)</f>
        <v>0</v>
      </c>
      <c r="FF197" s="158">
        <f>IF(ISERROR(VLOOKUP(BC197,Accueil!$W$17:$W$22,1,0)),1,0)</f>
        <v>0</v>
      </c>
      <c r="FG197" s="158">
        <f>IF(ISERROR(VLOOKUP(BD197,Accueil!$W$17:$W$22,1,0)),1,0)</f>
        <v>0</v>
      </c>
      <c r="FH197" s="158">
        <f>IF(ISERROR(VLOOKUP(BE197,Accueil!$W$17:$W$22,1,0)),1,0)</f>
        <v>0</v>
      </c>
      <c r="FI197" s="158">
        <f>IF(ISERROR(VLOOKUP(BF197,Accueil!$W$17:$W$22,1,0)),1,0)</f>
        <v>0</v>
      </c>
      <c r="FJ197" s="158">
        <f>IF(ISERROR(VLOOKUP(BG197,Accueil!$W$17:$W$22,1,0)),1,0)</f>
        <v>0</v>
      </c>
      <c r="FK197" s="158">
        <f>IF(ISERROR(VLOOKUP(BH197,Accueil!$W$17:$W$22,1,0)),1,0)</f>
        <v>0</v>
      </c>
      <c r="FL197" s="158">
        <f>IF(ISERROR(VLOOKUP(BI197,Accueil!$W$17:$W$22,1,0)),1,0)</f>
        <v>0</v>
      </c>
      <c r="FM197" s="158">
        <f>IF(ISERROR(VLOOKUP(BJ197,Accueil!$W$17:$W$22,1,0)),1,0)</f>
        <v>0</v>
      </c>
      <c r="FN197" s="158">
        <f>IF(ISERROR(VLOOKUP(BK197,Accueil!$W$17:$W$22,1,0)),1,0)</f>
        <v>0</v>
      </c>
      <c r="FO197" s="158">
        <f>IF(ISERROR(VLOOKUP(BL197,Accueil!$W$17:$W$22,1,0)),1,0)</f>
        <v>0</v>
      </c>
      <c r="FP197" s="158">
        <f>IF(ISERROR(VLOOKUP(BM197,Accueil!$W$17:$W$22,1,0)),1,0)</f>
        <v>0</v>
      </c>
      <c r="FQ197" s="158">
        <f>IF(ISERROR(VLOOKUP(BN197,Accueil!$W$17:$W$22,1,0)),1,0)</f>
        <v>0</v>
      </c>
      <c r="FR197" s="158">
        <f>IF(ISERROR(VLOOKUP(BO197,Accueil!$W$17:$W$22,1,0)),1,0)</f>
        <v>0</v>
      </c>
      <c r="FS197" s="158">
        <f>IF(ISERROR(VLOOKUP(BP197,Accueil!$W$17:$W$22,1,0)),1,0)</f>
        <v>0</v>
      </c>
      <c r="FT197" s="158">
        <f>IF(ISERROR(VLOOKUP(BQ197,Accueil!$W$17:$W$22,1,0)),1,0)</f>
        <v>0</v>
      </c>
      <c r="FU197" s="158">
        <f>IF(ISERROR(VLOOKUP(BR197,Accueil!$W$17:$W$22,1,0)),1,0)</f>
        <v>0</v>
      </c>
      <c r="FV197" s="158">
        <f>IF(ISERROR(VLOOKUP(BS197,Accueil!$W$17:$W$22,1,0)),1,0)</f>
        <v>0</v>
      </c>
      <c r="FW197" s="158">
        <f>IF(ISERROR(VLOOKUP(BT197,Accueil!$W$17:$W$22,1,0)),1,0)</f>
        <v>0</v>
      </c>
      <c r="FX197" s="158">
        <f>IF(ISERROR(VLOOKUP(BU197,Accueil!$W$17:$W$22,1,0)),1,0)</f>
        <v>0</v>
      </c>
      <c r="FY197" s="158">
        <f>IF(ISERROR(VLOOKUP(BV197,Accueil!$W$17:$W$22,1,0)),1,0)</f>
        <v>0</v>
      </c>
      <c r="FZ197" s="158">
        <f>IF(ISERROR(VLOOKUP(BW197,Accueil!$W$17:$W$22,1,0)),1,0)</f>
        <v>0</v>
      </c>
      <c r="GA197" s="158">
        <f>IF(ISERROR(VLOOKUP(BX197,Accueil!$W$17:$W$22,1,0)),1,0)</f>
        <v>0</v>
      </c>
      <c r="GB197" s="158">
        <f>IF(ISERROR(VLOOKUP(BY197,Accueil!$W$17:$W$22,1,0)),1,0)</f>
        <v>0</v>
      </c>
      <c r="GC197" s="158">
        <f>IF(ISERROR(VLOOKUP(BZ197,Accueil!$W$17:$W$22,1,0)),1,0)</f>
        <v>0</v>
      </c>
      <c r="GD197" s="158">
        <f>IF(ISERROR(VLOOKUP(CA197,Accueil!$W$17:$W$22,1,0)),1,0)</f>
        <v>0</v>
      </c>
      <c r="GE197" s="158">
        <f>IF(ISERROR(VLOOKUP(CB197,Accueil!$W$17:$W$22,1,0)),1,0)</f>
        <v>0</v>
      </c>
      <c r="GF197" s="158">
        <f>IF(ISERROR(VLOOKUP(CC197,Accueil!$W$17:$W$22,1,0)),1,0)</f>
        <v>0</v>
      </c>
      <c r="GG197" s="158">
        <f>IF(ISERROR(VLOOKUP(CD197,Accueil!$W$17:$W$22,1,0)),1,0)</f>
        <v>0</v>
      </c>
      <c r="GH197" s="158">
        <f>IF(ISERROR(VLOOKUP(CE197,Accueil!$W$17:$W$22,1,0)),1,0)</f>
        <v>0</v>
      </c>
      <c r="GI197" s="158">
        <f>IF(ISERROR(VLOOKUP(CF197,Accueil!$W$17:$W$22,1,0)),1,0)</f>
        <v>0</v>
      </c>
      <c r="GJ197" s="158">
        <f>IF(ISERROR(VLOOKUP(CG197,Accueil!$W$17:$W$22,1,0)),1,0)</f>
        <v>0</v>
      </c>
      <c r="GK197" s="158">
        <f>IF(ISERROR(VLOOKUP(CH197,Accueil!$W$17:$W$22,1,0)),1,0)</f>
        <v>0</v>
      </c>
      <c r="GL197" s="158">
        <f>IF(ISERROR(VLOOKUP(CI197,Accueil!$W$17:$W$22,1,0)),1,0)</f>
        <v>0</v>
      </c>
      <c r="GM197" s="158">
        <f>IF(ISERROR(VLOOKUP(CJ197,Accueil!$W$17:$W$22,1,0)),1,0)</f>
        <v>0</v>
      </c>
      <c r="GN197" s="158">
        <f>IF(ISERROR(VLOOKUP(CK197,Accueil!$W$17:$W$22,1,0)),1,0)</f>
        <v>0</v>
      </c>
      <c r="GO197" s="158">
        <f>IF(ISERROR(VLOOKUP(CL197,Accueil!$W$17:$W$22,1,0)),1,0)</f>
        <v>0</v>
      </c>
      <c r="GP197" s="158">
        <f>IF(ISERROR(VLOOKUP(CM197,Accueil!$W$17:$W$22,1,0)),1,0)</f>
        <v>0</v>
      </c>
      <c r="GQ197" s="158">
        <f>IF(ISERROR(VLOOKUP(CN197,Accueil!$W$17:$W$22,1,0)),1,0)</f>
        <v>0</v>
      </c>
      <c r="GR197" s="158">
        <f>IF(ISERROR(VLOOKUP(CO197,Accueil!$W$17:$W$22,1,0)),1,0)</f>
        <v>0</v>
      </c>
      <c r="GS197" s="158">
        <f>IF(ISERROR(VLOOKUP(CP197,Accueil!$W$17:$W$22,1,0)),1,0)</f>
        <v>0</v>
      </c>
      <c r="GT197" s="158">
        <f>IF(ISERROR(VLOOKUP(CQ197,Accueil!$W$17:$W$22,1,0)),1,0)</f>
        <v>0</v>
      </c>
      <c r="GU197" s="158">
        <f>IF(ISERROR(VLOOKUP(CR197,Accueil!$W$17:$W$22,1,0)),1,0)</f>
        <v>0</v>
      </c>
      <c r="GV197" s="158">
        <f>IF(ISERROR(VLOOKUP(CS197,Accueil!$W$17:$W$22,1,0)),1,0)</f>
        <v>0</v>
      </c>
      <c r="GW197" s="158">
        <f>IF(ISERROR(VLOOKUP(CT197,Accueil!$W$17:$W$22,1,0)),1,0)</f>
        <v>0</v>
      </c>
      <c r="GX197" s="158">
        <f>IF(ISERROR(VLOOKUP(CU197,Accueil!$W$17:$W$22,1,0)),1,0)</f>
        <v>0</v>
      </c>
      <c r="GY197" s="158">
        <f>IF(ISERROR(VLOOKUP(CV197,Accueil!$W$17:$W$22,1,0)),1,0)</f>
        <v>0</v>
      </c>
      <c r="GZ197" s="158">
        <f>IF(ISERROR(VLOOKUP(CW197,Accueil!$W$17:$W$22,1,0)),1,0)</f>
        <v>0</v>
      </c>
      <c r="HA197" s="158">
        <f>IF(ISERROR(VLOOKUP(CX197,Accueil!$W$17:$W$22,1,0)),1,0)</f>
        <v>0</v>
      </c>
      <c r="HB197" s="158">
        <f>IF(ISERROR(VLOOKUP(CY197,Accueil!$W$17:$W$22,1,0)),1,0)</f>
        <v>0</v>
      </c>
      <c r="HC197" s="158">
        <f>IF(ISERROR(VLOOKUP(CZ197,Accueil!$W$17:$W$22,1,0)),1,0)</f>
        <v>0</v>
      </c>
      <c r="HD197" s="158">
        <f>IF(ISERROR(VLOOKUP(DA197,Accueil!$W$17:$W$22,1,0)),1,0)</f>
        <v>0</v>
      </c>
    </row>
    <row r="198" spans="1:212" ht="12.75" customHeight="1">
      <c r="A198" s="360"/>
      <c r="B198" s="12">
        <v>190</v>
      </c>
      <c r="C198" s="26" t="str">
        <f>IF(Accueil!E202="","",Accueil!E202)</f>
        <v/>
      </c>
      <c r="D198" s="27" t="str">
        <f>IF(Accueil!F202="","",Accueil!F202)</f>
        <v/>
      </c>
      <c r="E198" s="83" t="str">
        <f t="shared" si="14"/>
        <v/>
      </c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12">
        <v>190</v>
      </c>
      <c r="DC198" s="11" t="str">
        <f>IF(D198="","",COUNTIF(F198:DA198,Accueil!$AB$28)&amp;" / "&amp;COUNTIF($F$8:$DA$8,"&gt;0")-(COUNTIF(F198:DA198,Accueil!$AG$26)))</f>
        <v/>
      </c>
      <c r="DD198" s="110" t="str">
        <f>IF(D198="","",COUNTIF(F198:DA198,Accueil!$AB$26))</f>
        <v/>
      </c>
      <c r="DE198" s="110" t="str">
        <f>IF(D198="","",IF(COUNTIF($F$8:$DA$8,"&gt;=0")-(COUNTIF(G198:DB198,Accueil!$AG$26))&lt;0,0,COUNTIF($F$8:$DA$8,"&gt;=0")-(COUNTIF(G198:DB198,Accueil!$AG$26))))</f>
        <v/>
      </c>
      <c r="DF198" s="11" t="str">
        <f t="shared" si="15"/>
        <v/>
      </c>
      <c r="DG198" s="29" t="str">
        <f t="shared" si="16"/>
        <v/>
      </c>
      <c r="DH198" s="158">
        <f t="shared" si="17"/>
        <v>0</v>
      </c>
      <c r="DI198" s="158">
        <f>IF(ISERROR(VLOOKUP(F198,Accueil!$W$17:$W$22,1,0)),1,0)</f>
        <v>0</v>
      </c>
      <c r="DJ198" s="158">
        <f>IF(ISERROR(VLOOKUP(G198,Accueil!$W$17:$W$22,1,0)),1,0)</f>
        <v>0</v>
      </c>
      <c r="DK198" s="158">
        <f>IF(ISERROR(VLOOKUP(H198,Accueil!$W$17:$W$22,1,0)),1,0)</f>
        <v>0</v>
      </c>
      <c r="DL198" s="158">
        <f>IF(ISERROR(VLOOKUP(I198,Accueil!$W$17:$W$22,1,0)),1,0)</f>
        <v>0</v>
      </c>
      <c r="DM198" s="158">
        <f>IF(ISERROR(VLOOKUP(J198,Accueil!$W$17:$W$22,1,0)),1,0)</f>
        <v>0</v>
      </c>
      <c r="DN198" s="158">
        <f>IF(ISERROR(VLOOKUP(K198,Accueil!$W$17:$W$22,1,0)),1,0)</f>
        <v>0</v>
      </c>
      <c r="DO198" s="158">
        <f>IF(ISERROR(VLOOKUP(L198,Accueil!$W$17:$W$22,1,0)),1,0)</f>
        <v>0</v>
      </c>
      <c r="DP198" s="158">
        <f>IF(ISERROR(VLOOKUP(M198,Accueil!$W$17:$W$22,1,0)),1,0)</f>
        <v>0</v>
      </c>
      <c r="DQ198" s="158">
        <f>IF(ISERROR(VLOOKUP(N198,Accueil!$W$17:$W$22,1,0)),1,0)</f>
        <v>0</v>
      </c>
      <c r="DR198" s="158">
        <f>IF(ISERROR(VLOOKUP(O198,Accueil!$W$17:$W$22,1,0)),1,0)</f>
        <v>0</v>
      </c>
      <c r="DS198" s="158">
        <f>IF(ISERROR(VLOOKUP(P198,Accueil!$W$17:$W$22,1,0)),1,0)</f>
        <v>0</v>
      </c>
      <c r="DT198" s="158">
        <f>IF(ISERROR(VLOOKUP(Q198,Accueil!$W$17:$W$22,1,0)),1,0)</f>
        <v>0</v>
      </c>
      <c r="DU198" s="158">
        <f>IF(ISERROR(VLOOKUP(R198,Accueil!$W$17:$W$22,1,0)),1,0)</f>
        <v>0</v>
      </c>
      <c r="DV198" s="158">
        <f>IF(ISERROR(VLOOKUP(S198,Accueil!$W$17:$W$22,1,0)),1,0)</f>
        <v>0</v>
      </c>
      <c r="DW198" s="158">
        <f>IF(ISERROR(VLOOKUP(T198,Accueil!$W$17:$W$22,1,0)),1,0)</f>
        <v>0</v>
      </c>
      <c r="DX198" s="158">
        <f>IF(ISERROR(VLOOKUP(U198,Accueil!$W$17:$W$22,1,0)),1,0)</f>
        <v>0</v>
      </c>
      <c r="DY198" s="158">
        <f>IF(ISERROR(VLOOKUP(V198,Accueil!$W$17:$W$22,1,0)),1,0)</f>
        <v>0</v>
      </c>
      <c r="DZ198" s="158">
        <f>IF(ISERROR(VLOOKUP(W198,Accueil!$W$17:$W$22,1,0)),1,0)</f>
        <v>0</v>
      </c>
      <c r="EA198" s="158">
        <f>IF(ISERROR(VLOOKUP(X198,Accueil!$W$17:$W$22,1,0)),1,0)</f>
        <v>0</v>
      </c>
      <c r="EB198" s="158">
        <f>IF(ISERROR(VLOOKUP(Y198,Accueil!$W$17:$W$22,1,0)),1,0)</f>
        <v>0</v>
      </c>
      <c r="EC198" s="158">
        <f>IF(ISERROR(VLOOKUP(Z198,Accueil!$W$17:$W$22,1,0)),1,0)</f>
        <v>0</v>
      </c>
      <c r="ED198" s="158">
        <f>IF(ISERROR(VLOOKUP(AA198,Accueil!$W$17:$W$22,1,0)),1,0)</f>
        <v>0</v>
      </c>
      <c r="EE198" s="158">
        <f>IF(ISERROR(VLOOKUP(AB198,Accueil!$W$17:$W$22,1,0)),1,0)</f>
        <v>0</v>
      </c>
      <c r="EF198" s="158">
        <f>IF(ISERROR(VLOOKUP(AC198,Accueil!$W$17:$W$22,1,0)),1,0)</f>
        <v>0</v>
      </c>
      <c r="EG198" s="158">
        <f>IF(ISERROR(VLOOKUP(AD198,Accueil!$W$17:$W$22,1,0)),1,0)</f>
        <v>0</v>
      </c>
      <c r="EH198" s="158">
        <f>IF(ISERROR(VLOOKUP(AE198,Accueil!$W$17:$W$22,1,0)),1,0)</f>
        <v>0</v>
      </c>
      <c r="EI198" s="158">
        <f>IF(ISERROR(VLOOKUP(AF198,Accueil!$W$17:$W$22,1,0)),1,0)</f>
        <v>0</v>
      </c>
      <c r="EJ198" s="158">
        <f>IF(ISERROR(VLOOKUP(AG198,Accueil!$W$17:$W$22,1,0)),1,0)</f>
        <v>0</v>
      </c>
      <c r="EK198" s="158">
        <f>IF(ISERROR(VLOOKUP(AH198,Accueil!$W$17:$W$22,1,0)),1,0)</f>
        <v>0</v>
      </c>
      <c r="EL198" s="158">
        <f>IF(ISERROR(VLOOKUP(AI198,Accueil!$W$17:$W$22,1,0)),1,0)</f>
        <v>0</v>
      </c>
      <c r="EM198" s="158">
        <f>IF(ISERROR(VLOOKUP(AJ198,Accueil!$W$17:$W$22,1,0)),1,0)</f>
        <v>0</v>
      </c>
      <c r="EN198" s="158">
        <f>IF(ISERROR(VLOOKUP(AK198,Accueil!$W$17:$W$22,1,0)),1,0)</f>
        <v>0</v>
      </c>
      <c r="EO198" s="158">
        <f>IF(ISERROR(VLOOKUP(AL198,Accueil!$W$17:$W$22,1,0)),1,0)</f>
        <v>0</v>
      </c>
      <c r="EP198" s="158">
        <f>IF(ISERROR(VLOOKUP(AM198,Accueil!$W$17:$W$22,1,0)),1,0)</f>
        <v>0</v>
      </c>
      <c r="EQ198" s="158">
        <f>IF(ISERROR(VLOOKUP(AN198,Accueil!$W$17:$W$22,1,0)),1,0)</f>
        <v>0</v>
      </c>
      <c r="ER198" s="158">
        <f>IF(ISERROR(VLOOKUP(AO198,Accueil!$W$17:$W$22,1,0)),1,0)</f>
        <v>0</v>
      </c>
      <c r="ES198" s="158">
        <f>IF(ISERROR(VLOOKUP(AP198,Accueil!$W$17:$W$22,1,0)),1,0)</f>
        <v>0</v>
      </c>
      <c r="ET198" s="158">
        <f>IF(ISERROR(VLOOKUP(AQ198,Accueil!$W$17:$W$22,1,0)),1,0)</f>
        <v>0</v>
      </c>
      <c r="EU198" s="158">
        <f>IF(ISERROR(VLOOKUP(AR198,Accueil!$W$17:$W$22,1,0)),1,0)</f>
        <v>0</v>
      </c>
      <c r="EV198" s="158">
        <f>IF(ISERROR(VLOOKUP(AS198,Accueil!$W$17:$W$22,1,0)),1,0)</f>
        <v>0</v>
      </c>
      <c r="EW198" s="158">
        <f>IF(ISERROR(VLOOKUP(AT198,Accueil!$W$17:$W$22,1,0)),1,0)</f>
        <v>0</v>
      </c>
      <c r="EX198" s="158">
        <f>IF(ISERROR(VLOOKUP(AU198,Accueil!$W$17:$W$22,1,0)),1,0)</f>
        <v>0</v>
      </c>
      <c r="EY198" s="158">
        <f>IF(ISERROR(VLOOKUP(AV198,Accueil!$W$17:$W$22,1,0)),1,0)</f>
        <v>0</v>
      </c>
      <c r="EZ198" s="158">
        <f>IF(ISERROR(VLOOKUP(AW198,Accueil!$W$17:$W$22,1,0)),1,0)</f>
        <v>0</v>
      </c>
      <c r="FA198" s="158">
        <f>IF(ISERROR(VLOOKUP(AX198,Accueil!$W$17:$W$22,1,0)),1,0)</f>
        <v>0</v>
      </c>
      <c r="FB198" s="158">
        <f>IF(ISERROR(VLOOKUP(AY198,Accueil!$W$17:$W$22,1,0)),1,0)</f>
        <v>0</v>
      </c>
      <c r="FC198" s="158">
        <f>IF(ISERROR(VLOOKUP(AZ198,Accueil!$W$17:$W$22,1,0)),1,0)</f>
        <v>0</v>
      </c>
      <c r="FD198" s="158">
        <f>IF(ISERROR(VLOOKUP(BA198,Accueil!$W$17:$W$22,1,0)),1,0)</f>
        <v>0</v>
      </c>
      <c r="FE198" s="158">
        <f>IF(ISERROR(VLOOKUP(BB198,Accueil!$W$17:$W$22,1,0)),1,0)</f>
        <v>0</v>
      </c>
      <c r="FF198" s="158">
        <f>IF(ISERROR(VLOOKUP(BC198,Accueil!$W$17:$W$22,1,0)),1,0)</f>
        <v>0</v>
      </c>
      <c r="FG198" s="158">
        <f>IF(ISERROR(VLOOKUP(BD198,Accueil!$W$17:$W$22,1,0)),1,0)</f>
        <v>0</v>
      </c>
      <c r="FH198" s="158">
        <f>IF(ISERROR(VLOOKUP(BE198,Accueil!$W$17:$W$22,1,0)),1,0)</f>
        <v>0</v>
      </c>
      <c r="FI198" s="158">
        <f>IF(ISERROR(VLOOKUP(BF198,Accueil!$W$17:$W$22,1,0)),1,0)</f>
        <v>0</v>
      </c>
      <c r="FJ198" s="158">
        <f>IF(ISERROR(VLOOKUP(BG198,Accueil!$W$17:$W$22,1,0)),1,0)</f>
        <v>0</v>
      </c>
      <c r="FK198" s="158">
        <f>IF(ISERROR(VLOOKUP(BH198,Accueil!$W$17:$W$22,1,0)),1,0)</f>
        <v>0</v>
      </c>
      <c r="FL198" s="158">
        <f>IF(ISERROR(VLOOKUP(BI198,Accueil!$W$17:$W$22,1,0)),1,0)</f>
        <v>0</v>
      </c>
      <c r="FM198" s="158">
        <f>IF(ISERROR(VLOOKUP(BJ198,Accueil!$W$17:$W$22,1,0)),1,0)</f>
        <v>0</v>
      </c>
      <c r="FN198" s="158">
        <f>IF(ISERROR(VLOOKUP(BK198,Accueil!$W$17:$W$22,1,0)),1,0)</f>
        <v>0</v>
      </c>
      <c r="FO198" s="158">
        <f>IF(ISERROR(VLOOKUP(BL198,Accueil!$W$17:$W$22,1,0)),1,0)</f>
        <v>0</v>
      </c>
      <c r="FP198" s="158">
        <f>IF(ISERROR(VLOOKUP(BM198,Accueil!$W$17:$W$22,1,0)),1,0)</f>
        <v>0</v>
      </c>
      <c r="FQ198" s="158">
        <f>IF(ISERROR(VLOOKUP(BN198,Accueil!$W$17:$W$22,1,0)),1,0)</f>
        <v>0</v>
      </c>
      <c r="FR198" s="158">
        <f>IF(ISERROR(VLOOKUP(BO198,Accueil!$W$17:$W$22,1,0)),1,0)</f>
        <v>0</v>
      </c>
      <c r="FS198" s="158">
        <f>IF(ISERROR(VLOOKUP(BP198,Accueil!$W$17:$W$22,1,0)),1,0)</f>
        <v>0</v>
      </c>
      <c r="FT198" s="158">
        <f>IF(ISERROR(VLOOKUP(BQ198,Accueil!$W$17:$W$22,1,0)),1,0)</f>
        <v>0</v>
      </c>
      <c r="FU198" s="158">
        <f>IF(ISERROR(VLOOKUP(BR198,Accueil!$W$17:$W$22,1,0)),1,0)</f>
        <v>0</v>
      </c>
      <c r="FV198" s="158">
        <f>IF(ISERROR(VLOOKUP(BS198,Accueil!$W$17:$W$22,1,0)),1,0)</f>
        <v>0</v>
      </c>
      <c r="FW198" s="158">
        <f>IF(ISERROR(VLOOKUP(BT198,Accueil!$W$17:$W$22,1,0)),1,0)</f>
        <v>0</v>
      </c>
      <c r="FX198" s="158">
        <f>IF(ISERROR(VLOOKUP(BU198,Accueil!$W$17:$W$22,1,0)),1,0)</f>
        <v>0</v>
      </c>
      <c r="FY198" s="158">
        <f>IF(ISERROR(VLOOKUP(BV198,Accueil!$W$17:$W$22,1,0)),1,0)</f>
        <v>0</v>
      </c>
      <c r="FZ198" s="158">
        <f>IF(ISERROR(VLOOKUP(BW198,Accueil!$W$17:$W$22,1,0)),1,0)</f>
        <v>0</v>
      </c>
      <c r="GA198" s="158">
        <f>IF(ISERROR(VLOOKUP(BX198,Accueil!$W$17:$W$22,1,0)),1,0)</f>
        <v>0</v>
      </c>
      <c r="GB198" s="158">
        <f>IF(ISERROR(VLOOKUP(BY198,Accueil!$W$17:$W$22,1,0)),1,0)</f>
        <v>0</v>
      </c>
      <c r="GC198" s="158">
        <f>IF(ISERROR(VLOOKUP(BZ198,Accueil!$W$17:$W$22,1,0)),1,0)</f>
        <v>0</v>
      </c>
      <c r="GD198" s="158">
        <f>IF(ISERROR(VLOOKUP(CA198,Accueil!$W$17:$W$22,1,0)),1,0)</f>
        <v>0</v>
      </c>
      <c r="GE198" s="158">
        <f>IF(ISERROR(VLOOKUP(CB198,Accueil!$W$17:$W$22,1,0)),1,0)</f>
        <v>0</v>
      </c>
      <c r="GF198" s="158">
        <f>IF(ISERROR(VLOOKUP(CC198,Accueil!$W$17:$W$22,1,0)),1,0)</f>
        <v>0</v>
      </c>
      <c r="GG198" s="158">
        <f>IF(ISERROR(VLOOKUP(CD198,Accueil!$W$17:$W$22,1,0)),1,0)</f>
        <v>0</v>
      </c>
      <c r="GH198" s="158">
        <f>IF(ISERROR(VLOOKUP(CE198,Accueil!$W$17:$W$22,1,0)),1,0)</f>
        <v>0</v>
      </c>
      <c r="GI198" s="158">
        <f>IF(ISERROR(VLOOKUP(CF198,Accueil!$W$17:$W$22,1,0)),1,0)</f>
        <v>0</v>
      </c>
      <c r="GJ198" s="158">
        <f>IF(ISERROR(VLOOKUP(CG198,Accueil!$W$17:$W$22,1,0)),1,0)</f>
        <v>0</v>
      </c>
      <c r="GK198" s="158">
        <f>IF(ISERROR(VLOOKUP(CH198,Accueil!$W$17:$W$22,1,0)),1,0)</f>
        <v>0</v>
      </c>
      <c r="GL198" s="158">
        <f>IF(ISERROR(VLOOKUP(CI198,Accueil!$W$17:$W$22,1,0)),1,0)</f>
        <v>0</v>
      </c>
      <c r="GM198" s="158">
        <f>IF(ISERROR(VLOOKUP(CJ198,Accueil!$W$17:$W$22,1,0)),1,0)</f>
        <v>0</v>
      </c>
      <c r="GN198" s="158">
        <f>IF(ISERROR(VLOOKUP(CK198,Accueil!$W$17:$W$22,1,0)),1,0)</f>
        <v>0</v>
      </c>
      <c r="GO198" s="158">
        <f>IF(ISERROR(VLOOKUP(CL198,Accueil!$W$17:$W$22,1,0)),1,0)</f>
        <v>0</v>
      </c>
      <c r="GP198" s="158">
        <f>IF(ISERROR(VLOOKUP(CM198,Accueil!$W$17:$W$22,1,0)),1,0)</f>
        <v>0</v>
      </c>
      <c r="GQ198" s="158">
        <f>IF(ISERROR(VLOOKUP(CN198,Accueil!$W$17:$W$22,1,0)),1,0)</f>
        <v>0</v>
      </c>
      <c r="GR198" s="158">
        <f>IF(ISERROR(VLOOKUP(CO198,Accueil!$W$17:$W$22,1,0)),1,0)</f>
        <v>0</v>
      </c>
      <c r="GS198" s="158">
        <f>IF(ISERROR(VLOOKUP(CP198,Accueil!$W$17:$W$22,1,0)),1,0)</f>
        <v>0</v>
      </c>
      <c r="GT198" s="158">
        <f>IF(ISERROR(VLOOKUP(CQ198,Accueil!$W$17:$W$22,1,0)),1,0)</f>
        <v>0</v>
      </c>
      <c r="GU198" s="158">
        <f>IF(ISERROR(VLOOKUP(CR198,Accueil!$W$17:$W$22,1,0)),1,0)</f>
        <v>0</v>
      </c>
      <c r="GV198" s="158">
        <f>IF(ISERROR(VLOOKUP(CS198,Accueil!$W$17:$W$22,1,0)),1,0)</f>
        <v>0</v>
      </c>
      <c r="GW198" s="158">
        <f>IF(ISERROR(VLOOKUP(CT198,Accueil!$W$17:$W$22,1,0)),1,0)</f>
        <v>0</v>
      </c>
      <c r="GX198" s="158">
        <f>IF(ISERROR(VLOOKUP(CU198,Accueil!$W$17:$W$22,1,0)),1,0)</f>
        <v>0</v>
      </c>
      <c r="GY198" s="158">
        <f>IF(ISERROR(VLOOKUP(CV198,Accueil!$W$17:$W$22,1,0)),1,0)</f>
        <v>0</v>
      </c>
      <c r="GZ198" s="158">
        <f>IF(ISERROR(VLOOKUP(CW198,Accueil!$W$17:$W$22,1,0)),1,0)</f>
        <v>0</v>
      </c>
      <c r="HA198" s="158">
        <f>IF(ISERROR(VLOOKUP(CX198,Accueil!$W$17:$W$22,1,0)),1,0)</f>
        <v>0</v>
      </c>
      <c r="HB198" s="158">
        <f>IF(ISERROR(VLOOKUP(CY198,Accueil!$W$17:$W$22,1,0)),1,0)</f>
        <v>0</v>
      </c>
      <c r="HC198" s="158">
        <f>IF(ISERROR(VLOOKUP(CZ198,Accueil!$W$17:$W$22,1,0)),1,0)</f>
        <v>0</v>
      </c>
      <c r="HD198" s="158">
        <f>IF(ISERROR(VLOOKUP(DA198,Accueil!$W$17:$W$22,1,0)),1,0)</f>
        <v>0</v>
      </c>
    </row>
    <row r="199" spans="1:212" ht="12.75" customHeight="1">
      <c r="A199" s="360"/>
      <c r="B199" s="12">
        <v>191</v>
      </c>
      <c r="C199" s="26" t="str">
        <f>IF(Accueil!E203="","",Accueil!E203)</f>
        <v/>
      </c>
      <c r="D199" s="27" t="str">
        <f>IF(Accueil!F203="","",Accueil!F203)</f>
        <v/>
      </c>
      <c r="E199" s="83" t="str">
        <f t="shared" si="14"/>
        <v/>
      </c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12">
        <v>191</v>
      </c>
      <c r="DC199" s="11" t="str">
        <f>IF(D199="","",COUNTIF(F199:DA199,Accueil!$AB$28)&amp;" / "&amp;COUNTIF($F$8:$DA$8,"&gt;0")-(COUNTIF(F199:DA199,Accueil!$AG$26)))</f>
        <v/>
      </c>
      <c r="DD199" s="110" t="str">
        <f>IF(D199="","",COUNTIF(F199:DA199,Accueil!$AB$26))</f>
        <v/>
      </c>
      <c r="DE199" s="110" t="str">
        <f>IF(D199="","",IF(COUNTIF($F$8:$DA$8,"&gt;=0")-(COUNTIF(G199:DB199,Accueil!$AG$26))&lt;0,0,COUNTIF($F$8:$DA$8,"&gt;=0")-(COUNTIF(G199:DB199,Accueil!$AG$26))))</f>
        <v/>
      </c>
      <c r="DF199" s="11" t="str">
        <f t="shared" si="15"/>
        <v/>
      </c>
      <c r="DG199" s="29" t="str">
        <f t="shared" si="16"/>
        <v/>
      </c>
      <c r="DH199" s="158">
        <f t="shared" si="17"/>
        <v>0</v>
      </c>
      <c r="DI199" s="158">
        <f>IF(ISERROR(VLOOKUP(F199,Accueil!$W$17:$W$22,1,0)),1,0)</f>
        <v>0</v>
      </c>
      <c r="DJ199" s="158">
        <f>IF(ISERROR(VLOOKUP(G199,Accueil!$W$17:$W$22,1,0)),1,0)</f>
        <v>0</v>
      </c>
      <c r="DK199" s="158">
        <f>IF(ISERROR(VLOOKUP(H199,Accueil!$W$17:$W$22,1,0)),1,0)</f>
        <v>0</v>
      </c>
      <c r="DL199" s="158">
        <f>IF(ISERROR(VLOOKUP(I199,Accueil!$W$17:$W$22,1,0)),1,0)</f>
        <v>0</v>
      </c>
      <c r="DM199" s="158">
        <f>IF(ISERROR(VLOOKUP(J199,Accueil!$W$17:$W$22,1,0)),1,0)</f>
        <v>0</v>
      </c>
      <c r="DN199" s="158">
        <f>IF(ISERROR(VLOOKUP(K199,Accueil!$W$17:$W$22,1,0)),1,0)</f>
        <v>0</v>
      </c>
      <c r="DO199" s="158">
        <f>IF(ISERROR(VLOOKUP(L199,Accueil!$W$17:$W$22,1,0)),1,0)</f>
        <v>0</v>
      </c>
      <c r="DP199" s="158">
        <f>IF(ISERROR(VLOOKUP(M199,Accueil!$W$17:$W$22,1,0)),1,0)</f>
        <v>0</v>
      </c>
      <c r="DQ199" s="158">
        <f>IF(ISERROR(VLOOKUP(N199,Accueil!$W$17:$W$22,1,0)),1,0)</f>
        <v>0</v>
      </c>
      <c r="DR199" s="158">
        <f>IF(ISERROR(VLOOKUP(O199,Accueil!$W$17:$W$22,1,0)),1,0)</f>
        <v>0</v>
      </c>
      <c r="DS199" s="158">
        <f>IF(ISERROR(VLOOKUP(P199,Accueil!$W$17:$W$22,1,0)),1,0)</f>
        <v>0</v>
      </c>
      <c r="DT199" s="158">
        <f>IF(ISERROR(VLOOKUP(Q199,Accueil!$W$17:$W$22,1,0)),1,0)</f>
        <v>0</v>
      </c>
      <c r="DU199" s="158">
        <f>IF(ISERROR(VLOOKUP(R199,Accueil!$W$17:$W$22,1,0)),1,0)</f>
        <v>0</v>
      </c>
      <c r="DV199" s="158">
        <f>IF(ISERROR(VLOOKUP(S199,Accueil!$W$17:$W$22,1,0)),1,0)</f>
        <v>0</v>
      </c>
      <c r="DW199" s="158">
        <f>IF(ISERROR(VLOOKUP(T199,Accueil!$W$17:$W$22,1,0)),1,0)</f>
        <v>0</v>
      </c>
      <c r="DX199" s="158">
        <f>IF(ISERROR(VLOOKUP(U199,Accueil!$W$17:$W$22,1,0)),1,0)</f>
        <v>0</v>
      </c>
      <c r="DY199" s="158">
        <f>IF(ISERROR(VLOOKUP(V199,Accueil!$W$17:$W$22,1,0)),1,0)</f>
        <v>0</v>
      </c>
      <c r="DZ199" s="158">
        <f>IF(ISERROR(VLOOKUP(W199,Accueil!$W$17:$W$22,1,0)),1,0)</f>
        <v>0</v>
      </c>
      <c r="EA199" s="158">
        <f>IF(ISERROR(VLOOKUP(X199,Accueil!$W$17:$W$22,1,0)),1,0)</f>
        <v>0</v>
      </c>
      <c r="EB199" s="158">
        <f>IF(ISERROR(VLOOKUP(Y199,Accueil!$W$17:$W$22,1,0)),1,0)</f>
        <v>0</v>
      </c>
      <c r="EC199" s="158">
        <f>IF(ISERROR(VLOOKUP(Z199,Accueil!$W$17:$W$22,1,0)),1,0)</f>
        <v>0</v>
      </c>
      <c r="ED199" s="158">
        <f>IF(ISERROR(VLOOKUP(AA199,Accueil!$W$17:$W$22,1,0)),1,0)</f>
        <v>0</v>
      </c>
      <c r="EE199" s="158">
        <f>IF(ISERROR(VLOOKUP(AB199,Accueil!$W$17:$W$22,1,0)),1,0)</f>
        <v>0</v>
      </c>
      <c r="EF199" s="158">
        <f>IF(ISERROR(VLOOKUP(AC199,Accueil!$W$17:$W$22,1,0)),1,0)</f>
        <v>0</v>
      </c>
      <c r="EG199" s="158">
        <f>IF(ISERROR(VLOOKUP(AD199,Accueil!$W$17:$W$22,1,0)),1,0)</f>
        <v>0</v>
      </c>
      <c r="EH199" s="158">
        <f>IF(ISERROR(VLOOKUP(AE199,Accueil!$W$17:$W$22,1,0)),1,0)</f>
        <v>0</v>
      </c>
      <c r="EI199" s="158">
        <f>IF(ISERROR(VLOOKUP(AF199,Accueil!$W$17:$W$22,1,0)),1,0)</f>
        <v>0</v>
      </c>
      <c r="EJ199" s="158">
        <f>IF(ISERROR(VLOOKUP(AG199,Accueil!$W$17:$W$22,1,0)),1,0)</f>
        <v>0</v>
      </c>
      <c r="EK199" s="158">
        <f>IF(ISERROR(VLOOKUP(AH199,Accueil!$W$17:$W$22,1,0)),1,0)</f>
        <v>0</v>
      </c>
      <c r="EL199" s="158">
        <f>IF(ISERROR(VLOOKUP(AI199,Accueil!$W$17:$W$22,1,0)),1,0)</f>
        <v>0</v>
      </c>
      <c r="EM199" s="158">
        <f>IF(ISERROR(VLOOKUP(AJ199,Accueil!$W$17:$W$22,1,0)),1,0)</f>
        <v>0</v>
      </c>
      <c r="EN199" s="158">
        <f>IF(ISERROR(VLOOKUP(AK199,Accueil!$W$17:$W$22,1,0)),1,0)</f>
        <v>0</v>
      </c>
      <c r="EO199" s="158">
        <f>IF(ISERROR(VLOOKUP(AL199,Accueil!$W$17:$W$22,1,0)),1,0)</f>
        <v>0</v>
      </c>
      <c r="EP199" s="158">
        <f>IF(ISERROR(VLOOKUP(AM199,Accueil!$W$17:$W$22,1,0)),1,0)</f>
        <v>0</v>
      </c>
      <c r="EQ199" s="158">
        <f>IF(ISERROR(VLOOKUP(AN199,Accueil!$W$17:$W$22,1,0)),1,0)</f>
        <v>0</v>
      </c>
      <c r="ER199" s="158">
        <f>IF(ISERROR(VLOOKUP(AO199,Accueil!$W$17:$W$22,1,0)),1,0)</f>
        <v>0</v>
      </c>
      <c r="ES199" s="158">
        <f>IF(ISERROR(VLOOKUP(AP199,Accueil!$W$17:$W$22,1,0)),1,0)</f>
        <v>0</v>
      </c>
      <c r="ET199" s="158">
        <f>IF(ISERROR(VLOOKUP(AQ199,Accueil!$W$17:$W$22,1,0)),1,0)</f>
        <v>0</v>
      </c>
      <c r="EU199" s="158">
        <f>IF(ISERROR(VLOOKUP(AR199,Accueil!$W$17:$W$22,1,0)),1,0)</f>
        <v>0</v>
      </c>
      <c r="EV199" s="158">
        <f>IF(ISERROR(VLOOKUP(AS199,Accueil!$W$17:$W$22,1,0)),1,0)</f>
        <v>0</v>
      </c>
      <c r="EW199" s="158">
        <f>IF(ISERROR(VLOOKUP(AT199,Accueil!$W$17:$W$22,1,0)),1,0)</f>
        <v>0</v>
      </c>
      <c r="EX199" s="158">
        <f>IF(ISERROR(VLOOKUP(AU199,Accueil!$W$17:$W$22,1,0)),1,0)</f>
        <v>0</v>
      </c>
      <c r="EY199" s="158">
        <f>IF(ISERROR(VLOOKUP(AV199,Accueil!$W$17:$W$22,1,0)),1,0)</f>
        <v>0</v>
      </c>
      <c r="EZ199" s="158">
        <f>IF(ISERROR(VLOOKUP(AW199,Accueil!$W$17:$W$22,1,0)),1,0)</f>
        <v>0</v>
      </c>
      <c r="FA199" s="158">
        <f>IF(ISERROR(VLOOKUP(AX199,Accueil!$W$17:$W$22,1,0)),1,0)</f>
        <v>0</v>
      </c>
      <c r="FB199" s="158">
        <f>IF(ISERROR(VLOOKUP(AY199,Accueil!$W$17:$W$22,1,0)),1,0)</f>
        <v>0</v>
      </c>
      <c r="FC199" s="158">
        <f>IF(ISERROR(VLOOKUP(AZ199,Accueil!$W$17:$W$22,1,0)),1,0)</f>
        <v>0</v>
      </c>
      <c r="FD199" s="158">
        <f>IF(ISERROR(VLOOKUP(BA199,Accueil!$W$17:$W$22,1,0)),1,0)</f>
        <v>0</v>
      </c>
      <c r="FE199" s="158">
        <f>IF(ISERROR(VLOOKUP(BB199,Accueil!$W$17:$W$22,1,0)),1,0)</f>
        <v>0</v>
      </c>
      <c r="FF199" s="158">
        <f>IF(ISERROR(VLOOKUP(BC199,Accueil!$W$17:$W$22,1,0)),1,0)</f>
        <v>0</v>
      </c>
      <c r="FG199" s="158">
        <f>IF(ISERROR(VLOOKUP(BD199,Accueil!$W$17:$W$22,1,0)),1,0)</f>
        <v>0</v>
      </c>
      <c r="FH199" s="158">
        <f>IF(ISERROR(VLOOKUP(BE199,Accueil!$W$17:$W$22,1,0)),1,0)</f>
        <v>0</v>
      </c>
      <c r="FI199" s="158">
        <f>IF(ISERROR(VLOOKUP(BF199,Accueil!$W$17:$W$22,1,0)),1,0)</f>
        <v>0</v>
      </c>
      <c r="FJ199" s="158">
        <f>IF(ISERROR(VLOOKUP(BG199,Accueil!$W$17:$W$22,1,0)),1,0)</f>
        <v>0</v>
      </c>
      <c r="FK199" s="158">
        <f>IF(ISERROR(VLOOKUP(BH199,Accueil!$W$17:$W$22,1,0)),1,0)</f>
        <v>0</v>
      </c>
      <c r="FL199" s="158">
        <f>IF(ISERROR(VLOOKUP(BI199,Accueil!$W$17:$W$22,1,0)),1,0)</f>
        <v>0</v>
      </c>
      <c r="FM199" s="158">
        <f>IF(ISERROR(VLOOKUP(BJ199,Accueil!$W$17:$W$22,1,0)),1,0)</f>
        <v>0</v>
      </c>
      <c r="FN199" s="158">
        <f>IF(ISERROR(VLOOKUP(BK199,Accueil!$W$17:$W$22,1,0)),1,0)</f>
        <v>0</v>
      </c>
      <c r="FO199" s="158">
        <f>IF(ISERROR(VLOOKUP(BL199,Accueil!$W$17:$W$22,1,0)),1,0)</f>
        <v>0</v>
      </c>
      <c r="FP199" s="158">
        <f>IF(ISERROR(VLOOKUP(BM199,Accueil!$W$17:$W$22,1,0)),1,0)</f>
        <v>0</v>
      </c>
      <c r="FQ199" s="158">
        <f>IF(ISERROR(VLOOKUP(BN199,Accueil!$W$17:$W$22,1,0)),1,0)</f>
        <v>0</v>
      </c>
      <c r="FR199" s="158">
        <f>IF(ISERROR(VLOOKUP(BO199,Accueil!$W$17:$W$22,1,0)),1,0)</f>
        <v>0</v>
      </c>
      <c r="FS199" s="158">
        <f>IF(ISERROR(VLOOKUP(BP199,Accueil!$W$17:$W$22,1,0)),1,0)</f>
        <v>0</v>
      </c>
      <c r="FT199" s="158">
        <f>IF(ISERROR(VLOOKUP(BQ199,Accueil!$W$17:$W$22,1,0)),1,0)</f>
        <v>0</v>
      </c>
      <c r="FU199" s="158">
        <f>IF(ISERROR(VLOOKUP(BR199,Accueil!$W$17:$W$22,1,0)),1,0)</f>
        <v>0</v>
      </c>
      <c r="FV199" s="158">
        <f>IF(ISERROR(VLOOKUP(BS199,Accueil!$W$17:$W$22,1,0)),1,0)</f>
        <v>0</v>
      </c>
      <c r="FW199" s="158">
        <f>IF(ISERROR(VLOOKUP(BT199,Accueil!$W$17:$W$22,1,0)),1,0)</f>
        <v>0</v>
      </c>
      <c r="FX199" s="158">
        <f>IF(ISERROR(VLOOKUP(BU199,Accueil!$W$17:$W$22,1,0)),1,0)</f>
        <v>0</v>
      </c>
      <c r="FY199" s="158">
        <f>IF(ISERROR(VLOOKUP(BV199,Accueil!$W$17:$W$22,1,0)),1,0)</f>
        <v>0</v>
      </c>
      <c r="FZ199" s="158">
        <f>IF(ISERROR(VLOOKUP(BW199,Accueil!$W$17:$W$22,1,0)),1,0)</f>
        <v>0</v>
      </c>
      <c r="GA199" s="158">
        <f>IF(ISERROR(VLOOKUP(BX199,Accueil!$W$17:$W$22,1,0)),1,0)</f>
        <v>0</v>
      </c>
      <c r="GB199" s="158">
        <f>IF(ISERROR(VLOOKUP(BY199,Accueil!$W$17:$W$22,1,0)),1,0)</f>
        <v>0</v>
      </c>
      <c r="GC199" s="158">
        <f>IF(ISERROR(VLOOKUP(BZ199,Accueil!$W$17:$W$22,1,0)),1,0)</f>
        <v>0</v>
      </c>
      <c r="GD199" s="158">
        <f>IF(ISERROR(VLOOKUP(CA199,Accueil!$W$17:$W$22,1,0)),1,0)</f>
        <v>0</v>
      </c>
      <c r="GE199" s="158">
        <f>IF(ISERROR(VLOOKUP(CB199,Accueil!$W$17:$W$22,1,0)),1,0)</f>
        <v>0</v>
      </c>
      <c r="GF199" s="158">
        <f>IF(ISERROR(VLOOKUP(CC199,Accueil!$W$17:$W$22,1,0)),1,0)</f>
        <v>0</v>
      </c>
      <c r="GG199" s="158">
        <f>IF(ISERROR(VLOOKUP(CD199,Accueil!$W$17:$W$22,1,0)),1,0)</f>
        <v>0</v>
      </c>
      <c r="GH199" s="158">
        <f>IF(ISERROR(VLOOKUP(CE199,Accueil!$W$17:$W$22,1,0)),1,0)</f>
        <v>0</v>
      </c>
      <c r="GI199" s="158">
        <f>IF(ISERROR(VLOOKUP(CF199,Accueil!$W$17:$W$22,1,0)),1,0)</f>
        <v>0</v>
      </c>
      <c r="GJ199" s="158">
        <f>IF(ISERROR(VLOOKUP(CG199,Accueil!$W$17:$W$22,1,0)),1,0)</f>
        <v>0</v>
      </c>
      <c r="GK199" s="158">
        <f>IF(ISERROR(VLOOKUP(CH199,Accueil!$W$17:$W$22,1,0)),1,0)</f>
        <v>0</v>
      </c>
      <c r="GL199" s="158">
        <f>IF(ISERROR(VLOOKUP(CI199,Accueil!$W$17:$W$22,1,0)),1,0)</f>
        <v>0</v>
      </c>
      <c r="GM199" s="158">
        <f>IF(ISERROR(VLOOKUP(CJ199,Accueil!$W$17:$W$22,1,0)),1,0)</f>
        <v>0</v>
      </c>
      <c r="GN199" s="158">
        <f>IF(ISERROR(VLOOKUP(CK199,Accueil!$W$17:$W$22,1,0)),1,0)</f>
        <v>0</v>
      </c>
      <c r="GO199" s="158">
        <f>IF(ISERROR(VLOOKUP(CL199,Accueil!$W$17:$W$22,1,0)),1,0)</f>
        <v>0</v>
      </c>
      <c r="GP199" s="158">
        <f>IF(ISERROR(VLOOKUP(CM199,Accueil!$W$17:$W$22,1,0)),1,0)</f>
        <v>0</v>
      </c>
      <c r="GQ199" s="158">
        <f>IF(ISERROR(VLOOKUP(CN199,Accueil!$W$17:$W$22,1,0)),1,0)</f>
        <v>0</v>
      </c>
      <c r="GR199" s="158">
        <f>IF(ISERROR(VLOOKUP(CO199,Accueil!$W$17:$W$22,1,0)),1,0)</f>
        <v>0</v>
      </c>
      <c r="GS199" s="158">
        <f>IF(ISERROR(VLOOKUP(CP199,Accueil!$W$17:$W$22,1,0)),1,0)</f>
        <v>0</v>
      </c>
      <c r="GT199" s="158">
        <f>IF(ISERROR(VLOOKUP(CQ199,Accueil!$W$17:$W$22,1,0)),1,0)</f>
        <v>0</v>
      </c>
      <c r="GU199" s="158">
        <f>IF(ISERROR(VLOOKUP(CR199,Accueil!$W$17:$W$22,1,0)),1,0)</f>
        <v>0</v>
      </c>
      <c r="GV199" s="158">
        <f>IF(ISERROR(VLOOKUP(CS199,Accueil!$W$17:$W$22,1,0)),1,0)</f>
        <v>0</v>
      </c>
      <c r="GW199" s="158">
        <f>IF(ISERROR(VLOOKUP(CT199,Accueil!$W$17:$W$22,1,0)),1,0)</f>
        <v>0</v>
      </c>
      <c r="GX199" s="158">
        <f>IF(ISERROR(VLOOKUP(CU199,Accueil!$W$17:$W$22,1,0)),1,0)</f>
        <v>0</v>
      </c>
      <c r="GY199" s="158">
        <f>IF(ISERROR(VLOOKUP(CV199,Accueil!$W$17:$W$22,1,0)),1,0)</f>
        <v>0</v>
      </c>
      <c r="GZ199" s="158">
        <f>IF(ISERROR(VLOOKUP(CW199,Accueil!$W$17:$W$22,1,0)),1,0)</f>
        <v>0</v>
      </c>
      <c r="HA199" s="158">
        <f>IF(ISERROR(VLOOKUP(CX199,Accueil!$W$17:$W$22,1,0)),1,0)</f>
        <v>0</v>
      </c>
      <c r="HB199" s="158">
        <f>IF(ISERROR(VLOOKUP(CY199,Accueil!$W$17:$W$22,1,0)),1,0)</f>
        <v>0</v>
      </c>
      <c r="HC199" s="158">
        <f>IF(ISERROR(VLOOKUP(CZ199,Accueil!$W$17:$W$22,1,0)),1,0)</f>
        <v>0</v>
      </c>
      <c r="HD199" s="158">
        <f>IF(ISERROR(VLOOKUP(DA199,Accueil!$W$17:$W$22,1,0)),1,0)</f>
        <v>0</v>
      </c>
    </row>
    <row r="200" spans="1:212" ht="12.75" customHeight="1">
      <c r="A200" s="360"/>
      <c r="B200" s="12">
        <v>192</v>
      </c>
      <c r="C200" s="26" t="str">
        <f>IF(Accueil!E204="","",Accueil!E204)</f>
        <v/>
      </c>
      <c r="D200" s="27" t="str">
        <f>IF(Accueil!F204="","",Accueil!F204)</f>
        <v/>
      </c>
      <c r="E200" s="83" t="str">
        <f t="shared" si="14"/>
        <v/>
      </c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  <c r="AA200" s="244"/>
      <c r="AB200" s="244"/>
      <c r="AC200" s="244"/>
      <c r="AD200" s="244"/>
      <c r="AE200" s="244"/>
      <c r="AF200" s="244"/>
      <c r="AG200" s="244"/>
      <c r="AH200" s="244"/>
      <c r="AI200" s="244"/>
      <c r="AJ200" s="244"/>
      <c r="AK200" s="244"/>
      <c r="AL200" s="244"/>
      <c r="AM200" s="244"/>
      <c r="AN200" s="244"/>
      <c r="AO200" s="244"/>
      <c r="AP200" s="244"/>
      <c r="AQ200" s="244"/>
      <c r="AR200" s="244"/>
      <c r="AS200" s="244"/>
      <c r="AT200" s="244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12">
        <v>192</v>
      </c>
      <c r="DC200" s="11" t="str">
        <f>IF(D200="","",COUNTIF(F200:DA200,Accueil!$AB$28)&amp;" / "&amp;COUNTIF($F$8:$DA$8,"&gt;0")-(COUNTIF(F200:DA200,Accueil!$AG$26)))</f>
        <v/>
      </c>
      <c r="DD200" s="110" t="str">
        <f>IF(D200="","",COUNTIF(F200:DA200,Accueil!$AB$26))</f>
        <v/>
      </c>
      <c r="DE200" s="110" t="str">
        <f>IF(D200="","",IF(COUNTIF($F$8:$DA$8,"&gt;=0")-(COUNTIF(G200:DB200,Accueil!$AG$26))&lt;0,0,COUNTIF($F$8:$DA$8,"&gt;=0")-(COUNTIF(G200:DB200,Accueil!$AG$26))))</f>
        <v/>
      </c>
      <c r="DF200" s="11" t="str">
        <f t="shared" si="15"/>
        <v/>
      </c>
      <c r="DG200" s="29" t="str">
        <f t="shared" si="16"/>
        <v/>
      </c>
      <c r="DH200" s="158">
        <f t="shared" si="17"/>
        <v>0</v>
      </c>
      <c r="DI200" s="158">
        <f>IF(ISERROR(VLOOKUP(F200,Accueil!$W$17:$W$22,1,0)),1,0)</f>
        <v>0</v>
      </c>
      <c r="DJ200" s="158">
        <f>IF(ISERROR(VLOOKUP(G200,Accueil!$W$17:$W$22,1,0)),1,0)</f>
        <v>0</v>
      </c>
      <c r="DK200" s="158">
        <f>IF(ISERROR(VLOOKUP(H200,Accueil!$W$17:$W$22,1,0)),1,0)</f>
        <v>0</v>
      </c>
      <c r="DL200" s="158">
        <f>IF(ISERROR(VLOOKUP(I200,Accueil!$W$17:$W$22,1,0)),1,0)</f>
        <v>0</v>
      </c>
      <c r="DM200" s="158">
        <f>IF(ISERROR(VLOOKUP(J200,Accueil!$W$17:$W$22,1,0)),1,0)</f>
        <v>0</v>
      </c>
      <c r="DN200" s="158">
        <f>IF(ISERROR(VLOOKUP(K200,Accueil!$W$17:$W$22,1,0)),1,0)</f>
        <v>0</v>
      </c>
      <c r="DO200" s="158">
        <f>IF(ISERROR(VLOOKUP(L200,Accueil!$W$17:$W$22,1,0)),1,0)</f>
        <v>0</v>
      </c>
      <c r="DP200" s="158">
        <f>IF(ISERROR(VLOOKUP(M200,Accueil!$W$17:$W$22,1,0)),1,0)</f>
        <v>0</v>
      </c>
      <c r="DQ200" s="158">
        <f>IF(ISERROR(VLOOKUP(N200,Accueil!$W$17:$W$22,1,0)),1,0)</f>
        <v>0</v>
      </c>
      <c r="DR200" s="158">
        <f>IF(ISERROR(VLOOKUP(O200,Accueil!$W$17:$W$22,1,0)),1,0)</f>
        <v>0</v>
      </c>
      <c r="DS200" s="158">
        <f>IF(ISERROR(VLOOKUP(P200,Accueil!$W$17:$W$22,1,0)),1,0)</f>
        <v>0</v>
      </c>
      <c r="DT200" s="158">
        <f>IF(ISERROR(VLOOKUP(Q200,Accueil!$W$17:$W$22,1,0)),1,0)</f>
        <v>0</v>
      </c>
      <c r="DU200" s="158">
        <f>IF(ISERROR(VLOOKUP(R200,Accueil!$W$17:$W$22,1,0)),1,0)</f>
        <v>0</v>
      </c>
      <c r="DV200" s="158">
        <f>IF(ISERROR(VLOOKUP(S200,Accueil!$W$17:$W$22,1,0)),1,0)</f>
        <v>0</v>
      </c>
      <c r="DW200" s="158">
        <f>IF(ISERROR(VLOOKUP(T200,Accueil!$W$17:$W$22,1,0)),1,0)</f>
        <v>0</v>
      </c>
      <c r="DX200" s="158">
        <f>IF(ISERROR(VLOOKUP(U200,Accueil!$W$17:$W$22,1,0)),1,0)</f>
        <v>0</v>
      </c>
      <c r="DY200" s="158">
        <f>IF(ISERROR(VLOOKUP(V200,Accueil!$W$17:$W$22,1,0)),1,0)</f>
        <v>0</v>
      </c>
      <c r="DZ200" s="158">
        <f>IF(ISERROR(VLOOKUP(W200,Accueil!$W$17:$W$22,1,0)),1,0)</f>
        <v>0</v>
      </c>
      <c r="EA200" s="158">
        <f>IF(ISERROR(VLOOKUP(X200,Accueil!$W$17:$W$22,1,0)),1,0)</f>
        <v>0</v>
      </c>
      <c r="EB200" s="158">
        <f>IF(ISERROR(VLOOKUP(Y200,Accueil!$W$17:$W$22,1,0)),1,0)</f>
        <v>0</v>
      </c>
      <c r="EC200" s="158">
        <f>IF(ISERROR(VLOOKUP(Z200,Accueil!$W$17:$W$22,1,0)),1,0)</f>
        <v>0</v>
      </c>
      <c r="ED200" s="158">
        <f>IF(ISERROR(VLOOKUP(AA200,Accueil!$W$17:$W$22,1,0)),1,0)</f>
        <v>0</v>
      </c>
      <c r="EE200" s="158">
        <f>IF(ISERROR(VLOOKUP(AB200,Accueil!$W$17:$W$22,1,0)),1,0)</f>
        <v>0</v>
      </c>
      <c r="EF200" s="158">
        <f>IF(ISERROR(VLOOKUP(AC200,Accueil!$W$17:$W$22,1,0)),1,0)</f>
        <v>0</v>
      </c>
      <c r="EG200" s="158">
        <f>IF(ISERROR(VLOOKUP(AD200,Accueil!$W$17:$W$22,1,0)),1,0)</f>
        <v>0</v>
      </c>
      <c r="EH200" s="158">
        <f>IF(ISERROR(VLOOKUP(AE200,Accueil!$W$17:$W$22,1,0)),1,0)</f>
        <v>0</v>
      </c>
      <c r="EI200" s="158">
        <f>IF(ISERROR(VLOOKUP(AF200,Accueil!$W$17:$W$22,1,0)),1,0)</f>
        <v>0</v>
      </c>
      <c r="EJ200" s="158">
        <f>IF(ISERROR(VLOOKUP(AG200,Accueil!$W$17:$W$22,1,0)),1,0)</f>
        <v>0</v>
      </c>
      <c r="EK200" s="158">
        <f>IF(ISERROR(VLOOKUP(AH200,Accueil!$W$17:$W$22,1,0)),1,0)</f>
        <v>0</v>
      </c>
      <c r="EL200" s="158">
        <f>IF(ISERROR(VLOOKUP(AI200,Accueil!$W$17:$W$22,1,0)),1,0)</f>
        <v>0</v>
      </c>
      <c r="EM200" s="158">
        <f>IF(ISERROR(VLOOKUP(AJ200,Accueil!$W$17:$W$22,1,0)),1,0)</f>
        <v>0</v>
      </c>
      <c r="EN200" s="158">
        <f>IF(ISERROR(VLOOKUP(AK200,Accueil!$W$17:$W$22,1,0)),1,0)</f>
        <v>0</v>
      </c>
      <c r="EO200" s="158">
        <f>IF(ISERROR(VLOOKUP(AL200,Accueil!$W$17:$W$22,1,0)),1,0)</f>
        <v>0</v>
      </c>
      <c r="EP200" s="158">
        <f>IF(ISERROR(VLOOKUP(AM200,Accueil!$W$17:$W$22,1,0)),1,0)</f>
        <v>0</v>
      </c>
      <c r="EQ200" s="158">
        <f>IF(ISERROR(VLOOKUP(AN200,Accueil!$W$17:$W$22,1,0)),1,0)</f>
        <v>0</v>
      </c>
      <c r="ER200" s="158">
        <f>IF(ISERROR(VLOOKUP(AO200,Accueil!$W$17:$W$22,1,0)),1,0)</f>
        <v>0</v>
      </c>
      <c r="ES200" s="158">
        <f>IF(ISERROR(VLOOKUP(AP200,Accueil!$W$17:$W$22,1,0)),1,0)</f>
        <v>0</v>
      </c>
      <c r="ET200" s="158">
        <f>IF(ISERROR(VLOOKUP(AQ200,Accueil!$W$17:$W$22,1,0)),1,0)</f>
        <v>0</v>
      </c>
      <c r="EU200" s="158">
        <f>IF(ISERROR(VLOOKUP(AR200,Accueil!$W$17:$W$22,1,0)),1,0)</f>
        <v>0</v>
      </c>
      <c r="EV200" s="158">
        <f>IF(ISERROR(VLOOKUP(AS200,Accueil!$W$17:$W$22,1,0)),1,0)</f>
        <v>0</v>
      </c>
      <c r="EW200" s="158">
        <f>IF(ISERROR(VLOOKUP(AT200,Accueil!$W$17:$W$22,1,0)),1,0)</f>
        <v>0</v>
      </c>
      <c r="EX200" s="158">
        <f>IF(ISERROR(VLOOKUP(AU200,Accueil!$W$17:$W$22,1,0)),1,0)</f>
        <v>0</v>
      </c>
      <c r="EY200" s="158">
        <f>IF(ISERROR(VLOOKUP(AV200,Accueil!$W$17:$W$22,1,0)),1,0)</f>
        <v>0</v>
      </c>
      <c r="EZ200" s="158">
        <f>IF(ISERROR(VLOOKUP(AW200,Accueil!$W$17:$W$22,1,0)),1,0)</f>
        <v>0</v>
      </c>
      <c r="FA200" s="158">
        <f>IF(ISERROR(VLOOKUP(AX200,Accueil!$W$17:$W$22,1,0)),1,0)</f>
        <v>0</v>
      </c>
      <c r="FB200" s="158">
        <f>IF(ISERROR(VLOOKUP(AY200,Accueil!$W$17:$W$22,1,0)),1,0)</f>
        <v>0</v>
      </c>
      <c r="FC200" s="158">
        <f>IF(ISERROR(VLOOKUP(AZ200,Accueil!$W$17:$W$22,1,0)),1,0)</f>
        <v>0</v>
      </c>
      <c r="FD200" s="158">
        <f>IF(ISERROR(VLOOKUP(BA200,Accueil!$W$17:$W$22,1,0)),1,0)</f>
        <v>0</v>
      </c>
      <c r="FE200" s="158">
        <f>IF(ISERROR(VLOOKUP(BB200,Accueil!$W$17:$W$22,1,0)),1,0)</f>
        <v>0</v>
      </c>
      <c r="FF200" s="158">
        <f>IF(ISERROR(VLOOKUP(BC200,Accueil!$W$17:$W$22,1,0)),1,0)</f>
        <v>0</v>
      </c>
      <c r="FG200" s="158">
        <f>IF(ISERROR(VLOOKUP(BD200,Accueil!$W$17:$W$22,1,0)),1,0)</f>
        <v>0</v>
      </c>
      <c r="FH200" s="158">
        <f>IF(ISERROR(VLOOKUP(BE200,Accueil!$W$17:$W$22,1,0)),1,0)</f>
        <v>0</v>
      </c>
      <c r="FI200" s="158">
        <f>IF(ISERROR(VLOOKUP(BF200,Accueil!$W$17:$W$22,1,0)),1,0)</f>
        <v>0</v>
      </c>
      <c r="FJ200" s="158">
        <f>IF(ISERROR(VLOOKUP(BG200,Accueil!$W$17:$W$22,1,0)),1,0)</f>
        <v>0</v>
      </c>
      <c r="FK200" s="158">
        <f>IF(ISERROR(VLOOKUP(BH200,Accueil!$W$17:$W$22,1,0)),1,0)</f>
        <v>0</v>
      </c>
      <c r="FL200" s="158">
        <f>IF(ISERROR(VLOOKUP(BI200,Accueil!$W$17:$W$22,1,0)),1,0)</f>
        <v>0</v>
      </c>
      <c r="FM200" s="158">
        <f>IF(ISERROR(VLOOKUP(BJ200,Accueil!$W$17:$W$22,1,0)),1,0)</f>
        <v>0</v>
      </c>
      <c r="FN200" s="158">
        <f>IF(ISERROR(VLOOKUP(BK200,Accueil!$W$17:$W$22,1,0)),1,0)</f>
        <v>0</v>
      </c>
      <c r="FO200" s="158">
        <f>IF(ISERROR(VLOOKUP(BL200,Accueil!$W$17:$W$22,1,0)),1,0)</f>
        <v>0</v>
      </c>
      <c r="FP200" s="158">
        <f>IF(ISERROR(VLOOKUP(BM200,Accueil!$W$17:$W$22,1,0)),1,0)</f>
        <v>0</v>
      </c>
      <c r="FQ200" s="158">
        <f>IF(ISERROR(VLOOKUP(BN200,Accueil!$W$17:$W$22,1,0)),1,0)</f>
        <v>0</v>
      </c>
      <c r="FR200" s="158">
        <f>IF(ISERROR(VLOOKUP(BO200,Accueil!$W$17:$W$22,1,0)),1,0)</f>
        <v>0</v>
      </c>
      <c r="FS200" s="158">
        <f>IF(ISERROR(VLOOKUP(BP200,Accueil!$W$17:$W$22,1,0)),1,0)</f>
        <v>0</v>
      </c>
      <c r="FT200" s="158">
        <f>IF(ISERROR(VLOOKUP(BQ200,Accueil!$W$17:$W$22,1,0)),1,0)</f>
        <v>0</v>
      </c>
      <c r="FU200" s="158">
        <f>IF(ISERROR(VLOOKUP(BR200,Accueil!$W$17:$W$22,1,0)),1,0)</f>
        <v>0</v>
      </c>
      <c r="FV200" s="158">
        <f>IF(ISERROR(VLOOKUP(BS200,Accueil!$W$17:$W$22,1,0)),1,0)</f>
        <v>0</v>
      </c>
      <c r="FW200" s="158">
        <f>IF(ISERROR(VLOOKUP(BT200,Accueil!$W$17:$W$22,1,0)),1,0)</f>
        <v>0</v>
      </c>
      <c r="FX200" s="158">
        <f>IF(ISERROR(VLOOKUP(BU200,Accueil!$W$17:$W$22,1,0)),1,0)</f>
        <v>0</v>
      </c>
      <c r="FY200" s="158">
        <f>IF(ISERROR(VLOOKUP(BV200,Accueil!$W$17:$W$22,1,0)),1,0)</f>
        <v>0</v>
      </c>
      <c r="FZ200" s="158">
        <f>IF(ISERROR(VLOOKUP(BW200,Accueil!$W$17:$W$22,1,0)),1,0)</f>
        <v>0</v>
      </c>
      <c r="GA200" s="158">
        <f>IF(ISERROR(VLOOKUP(BX200,Accueil!$W$17:$W$22,1,0)),1,0)</f>
        <v>0</v>
      </c>
      <c r="GB200" s="158">
        <f>IF(ISERROR(VLOOKUP(BY200,Accueil!$W$17:$W$22,1,0)),1,0)</f>
        <v>0</v>
      </c>
      <c r="GC200" s="158">
        <f>IF(ISERROR(VLOOKUP(BZ200,Accueil!$W$17:$W$22,1,0)),1,0)</f>
        <v>0</v>
      </c>
      <c r="GD200" s="158">
        <f>IF(ISERROR(VLOOKUP(CA200,Accueil!$W$17:$W$22,1,0)),1,0)</f>
        <v>0</v>
      </c>
      <c r="GE200" s="158">
        <f>IF(ISERROR(VLOOKUP(CB200,Accueil!$W$17:$W$22,1,0)),1,0)</f>
        <v>0</v>
      </c>
      <c r="GF200" s="158">
        <f>IF(ISERROR(VLOOKUP(CC200,Accueil!$W$17:$W$22,1,0)),1,0)</f>
        <v>0</v>
      </c>
      <c r="GG200" s="158">
        <f>IF(ISERROR(VLOOKUP(CD200,Accueil!$W$17:$W$22,1,0)),1,0)</f>
        <v>0</v>
      </c>
      <c r="GH200" s="158">
        <f>IF(ISERROR(VLOOKUP(CE200,Accueil!$W$17:$W$22,1,0)),1,0)</f>
        <v>0</v>
      </c>
      <c r="GI200" s="158">
        <f>IF(ISERROR(VLOOKUP(CF200,Accueil!$W$17:$W$22,1,0)),1,0)</f>
        <v>0</v>
      </c>
      <c r="GJ200" s="158">
        <f>IF(ISERROR(VLOOKUP(CG200,Accueil!$W$17:$W$22,1,0)),1,0)</f>
        <v>0</v>
      </c>
      <c r="GK200" s="158">
        <f>IF(ISERROR(VLOOKUP(CH200,Accueil!$W$17:$W$22,1,0)),1,0)</f>
        <v>0</v>
      </c>
      <c r="GL200" s="158">
        <f>IF(ISERROR(VLOOKUP(CI200,Accueil!$W$17:$W$22,1,0)),1,0)</f>
        <v>0</v>
      </c>
      <c r="GM200" s="158">
        <f>IF(ISERROR(VLOOKUP(CJ200,Accueil!$W$17:$W$22,1,0)),1,0)</f>
        <v>0</v>
      </c>
      <c r="GN200" s="158">
        <f>IF(ISERROR(VLOOKUP(CK200,Accueil!$W$17:$W$22,1,0)),1,0)</f>
        <v>0</v>
      </c>
      <c r="GO200" s="158">
        <f>IF(ISERROR(VLOOKUP(CL200,Accueil!$W$17:$W$22,1,0)),1,0)</f>
        <v>0</v>
      </c>
      <c r="GP200" s="158">
        <f>IF(ISERROR(VLOOKUP(CM200,Accueil!$W$17:$W$22,1,0)),1,0)</f>
        <v>0</v>
      </c>
      <c r="GQ200" s="158">
        <f>IF(ISERROR(VLOOKUP(CN200,Accueil!$W$17:$W$22,1,0)),1,0)</f>
        <v>0</v>
      </c>
      <c r="GR200" s="158">
        <f>IF(ISERROR(VLOOKUP(CO200,Accueil!$W$17:$W$22,1,0)),1,0)</f>
        <v>0</v>
      </c>
      <c r="GS200" s="158">
        <f>IF(ISERROR(VLOOKUP(CP200,Accueil!$W$17:$W$22,1,0)),1,0)</f>
        <v>0</v>
      </c>
      <c r="GT200" s="158">
        <f>IF(ISERROR(VLOOKUP(CQ200,Accueil!$W$17:$W$22,1,0)),1,0)</f>
        <v>0</v>
      </c>
      <c r="GU200" s="158">
        <f>IF(ISERROR(VLOOKUP(CR200,Accueil!$W$17:$W$22,1,0)),1,0)</f>
        <v>0</v>
      </c>
      <c r="GV200" s="158">
        <f>IF(ISERROR(VLOOKUP(CS200,Accueil!$W$17:$W$22,1,0)),1,0)</f>
        <v>0</v>
      </c>
      <c r="GW200" s="158">
        <f>IF(ISERROR(VLOOKUP(CT200,Accueil!$W$17:$W$22,1,0)),1,0)</f>
        <v>0</v>
      </c>
      <c r="GX200" s="158">
        <f>IF(ISERROR(VLOOKUP(CU200,Accueil!$W$17:$W$22,1,0)),1,0)</f>
        <v>0</v>
      </c>
      <c r="GY200" s="158">
        <f>IF(ISERROR(VLOOKUP(CV200,Accueil!$W$17:$W$22,1,0)),1,0)</f>
        <v>0</v>
      </c>
      <c r="GZ200" s="158">
        <f>IF(ISERROR(VLOOKUP(CW200,Accueil!$W$17:$W$22,1,0)),1,0)</f>
        <v>0</v>
      </c>
      <c r="HA200" s="158">
        <f>IF(ISERROR(VLOOKUP(CX200,Accueil!$W$17:$W$22,1,0)),1,0)</f>
        <v>0</v>
      </c>
      <c r="HB200" s="158">
        <f>IF(ISERROR(VLOOKUP(CY200,Accueil!$W$17:$W$22,1,0)),1,0)</f>
        <v>0</v>
      </c>
      <c r="HC200" s="158">
        <f>IF(ISERROR(VLOOKUP(CZ200,Accueil!$W$17:$W$22,1,0)),1,0)</f>
        <v>0</v>
      </c>
      <c r="HD200" s="158">
        <f>IF(ISERROR(VLOOKUP(DA200,Accueil!$W$17:$W$22,1,0)),1,0)</f>
        <v>0</v>
      </c>
    </row>
    <row r="201" spans="1:212" ht="12.75" customHeight="1">
      <c r="A201" s="360"/>
      <c r="B201" s="12">
        <v>193</v>
      </c>
      <c r="C201" s="26" t="str">
        <f>IF(Accueil!E205="","",Accueil!E205)</f>
        <v/>
      </c>
      <c r="D201" s="27" t="str">
        <f>IF(Accueil!F205="","",Accueil!F205)</f>
        <v/>
      </c>
      <c r="E201" s="83" t="str">
        <f t="shared" si="14"/>
        <v/>
      </c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12">
        <v>193</v>
      </c>
      <c r="DC201" s="11" t="str">
        <f>IF(D201="","",COUNTIF(F201:DA201,Accueil!$AB$28)&amp;" / "&amp;COUNTIF($F$8:$DA$8,"&gt;0")-(COUNTIF(F201:DA201,Accueil!$AG$26)))</f>
        <v/>
      </c>
      <c r="DD201" s="110" t="str">
        <f>IF(D201="","",COUNTIF(F201:DA201,Accueil!$AB$26))</f>
        <v/>
      </c>
      <c r="DE201" s="110" t="str">
        <f>IF(D201="","",IF(COUNTIF($F$8:$DA$8,"&gt;=0")-(COUNTIF(G201:DB201,Accueil!$AG$26))&lt;0,0,COUNTIF($F$8:$DA$8,"&gt;=0")-(COUNTIF(G201:DB201,Accueil!$AG$26))))</f>
        <v/>
      </c>
      <c r="DF201" s="11" t="str">
        <f t="shared" si="15"/>
        <v/>
      </c>
      <c r="DG201" s="29" t="str">
        <f t="shared" si="16"/>
        <v/>
      </c>
      <c r="DH201" s="158">
        <f t="shared" si="17"/>
        <v>0</v>
      </c>
      <c r="DI201" s="158">
        <f>IF(ISERROR(VLOOKUP(F201,Accueil!$W$17:$W$22,1,0)),1,0)</f>
        <v>0</v>
      </c>
      <c r="DJ201" s="158">
        <f>IF(ISERROR(VLOOKUP(G201,Accueil!$W$17:$W$22,1,0)),1,0)</f>
        <v>0</v>
      </c>
      <c r="DK201" s="158">
        <f>IF(ISERROR(VLOOKUP(H201,Accueil!$W$17:$W$22,1,0)),1,0)</f>
        <v>0</v>
      </c>
      <c r="DL201" s="158">
        <f>IF(ISERROR(VLOOKUP(I201,Accueil!$W$17:$W$22,1,0)),1,0)</f>
        <v>0</v>
      </c>
      <c r="DM201" s="158">
        <f>IF(ISERROR(VLOOKUP(J201,Accueil!$W$17:$W$22,1,0)),1,0)</f>
        <v>0</v>
      </c>
      <c r="DN201" s="158">
        <f>IF(ISERROR(VLOOKUP(K201,Accueil!$W$17:$W$22,1,0)),1,0)</f>
        <v>0</v>
      </c>
      <c r="DO201" s="158">
        <f>IF(ISERROR(VLOOKUP(L201,Accueil!$W$17:$W$22,1,0)),1,0)</f>
        <v>0</v>
      </c>
      <c r="DP201" s="158">
        <f>IF(ISERROR(VLOOKUP(M201,Accueil!$W$17:$W$22,1,0)),1,0)</f>
        <v>0</v>
      </c>
      <c r="DQ201" s="158">
        <f>IF(ISERROR(VLOOKUP(N201,Accueil!$W$17:$W$22,1,0)),1,0)</f>
        <v>0</v>
      </c>
      <c r="DR201" s="158">
        <f>IF(ISERROR(VLOOKUP(O201,Accueil!$W$17:$W$22,1,0)),1,0)</f>
        <v>0</v>
      </c>
      <c r="DS201" s="158">
        <f>IF(ISERROR(VLOOKUP(P201,Accueil!$W$17:$W$22,1,0)),1,0)</f>
        <v>0</v>
      </c>
      <c r="DT201" s="158">
        <f>IF(ISERROR(VLOOKUP(Q201,Accueil!$W$17:$W$22,1,0)),1,0)</f>
        <v>0</v>
      </c>
      <c r="DU201" s="158">
        <f>IF(ISERROR(VLOOKUP(R201,Accueil!$W$17:$W$22,1,0)),1,0)</f>
        <v>0</v>
      </c>
      <c r="DV201" s="158">
        <f>IF(ISERROR(VLOOKUP(S201,Accueil!$W$17:$W$22,1,0)),1,0)</f>
        <v>0</v>
      </c>
      <c r="DW201" s="158">
        <f>IF(ISERROR(VLOOKUP(T201,Accueil!$W$17:$W$22,1,0)),1,0)</f>
        <v>0</v>
      </c>
      <c r="DX201" s="158">
        <f>IF(ISERROR(VLOOKUP(U201,Accueil!$W$17:$W$22,1,0)),1,0)</f>
        <v>0</v>
      </c>
      <c r="DY201" s="158">
        <f>IF(ISERROR(VLOOKUP(V201,Accueil!$W$17:$W$22,1,0)),1,0)</f>
        <v>0</v>
      </c>
      <c r="DZ201" s="158">
        <f>IF(ISERROR(VLOOKUP(W201,Accueil!$W$17:$W$22,1,0)),1,0)</f>
        <v>0</v>
      </c>
      <c r="EA201" s="158">
        <f>IF(ISERROR(VLOOKUP(X201,Accueil!$W$17:$W$22,1,0)),1,0)</f>
        <v>0</v>
      </c>
      <c r="EB201" s="158">
        <f>IF(ISERROR(VLOOKUP(Y201,Accueil!$W$17:$W$22,1,0)),1,0)</f>
        <v>0</v>
      </c>
      <c r="EC201" s="158">
        <f>IF(ISERROR(VLOOKUP(Z201,Accueil!$W$17:$W$22,1,0)),1,0)</f>
        <v>0</v>
      </c>
      <c r="ED201" s="158">
        <f>IF(ISERROR(VLOOKUP(AA201,Accueil!$W$17:$W$22,1,0)),1,0)</f>
        <v>0</v>
      </c>
      <c r="EE201" s="158">
        <f>IF(ISERROR(VLOOKUP(AB201,Accueil!$W$17:$W$22,1,0)),1,0)</f>
        <v>0</v>
      </c>
      <c r="EF201" s="158">
        <f>IF(ISERROR(VLOOKUP(AC201,Accueil!$W$17:$W$22,1,0)),1,0)</f>
        <v>0</v>
      </c>
      <c r="EG201" s="158">
        <f>IF(ISERROR(VLOOKUP(AD201,Accueil!$W$17:$W$22,1,0)),1,0)</f>
        <v>0</v>
      </c>
      <c r="EH201" s="158">
        <f>IF(ISERROR(VLOOKUP(AE201,Accueil!$W$17:$W$22,1,0)),1,0)</f>
        <v>0</v>
      </c>
      <c r="EI201" s="158">
        <f>IF(ISERROR(VLOOKUP(AF201,Accueil!$W$17:$W$22,1,0)),1,0)</f>
        <v>0</v>
      </c>
      <c r="EJ201" s="158">
        <f>IF(ISERROR(VLOOKUP(AG201,Accueil!$W$17:$W$22,1,0)),1,0)</f>
        <v>0</v>
      </c>
      <c r="EK201" s="158">
        <f>IF(ISERROR(VLOOKUP(AH201,Accueil!$W$17:$W$22,1,0)),1,0)</f>
        <v>0</v>
      </c>
      <c r="EL201" s="158">
        <f>IF(ISERROR(VLOOKUP(AI201,Accueil!$W$17:$W$22,1,0)),1,0)</f>
        <v>0</v>
      </c>
      <c r="EM201" s="158">
        <f>IF(ISERROR(VLOOKUP(AJ201,Accueil!$W$17:$W$22,1,0)),1,0)</f>
        <v>0</v>
      </c>
      <c r="EN201" s="158">
        <f>IF(ISERROR(VLOOKUP(AK201,Accueil!$W$17:$W$22,1,0)),1,0)</f>
        <v>0</v>
      </c>
      <c r="EO201" s="158">
        <f>IF(ISERROR(VLOOKUP(AL201,Accueil!$W$17:$W$22,1,0)),1,0)</f>
        <v>0</v>
      </c>
      <c r="EP201" s="158">
        <f>IF(ISERROR(VLOOKUP(AM201,Accueil!$W$17:$W$22,1,0)),1,0)</f>
        <v>0</v>
      </c>
      <c r="EQ201" s="158">
        <f>IF(ISERROR(VLOOKUP(AN201,Accueil!$W$17:$W$22,1,0)),1,0)</f>
        <v>0</v>
      </c>
      <c r="ER201" s="158">
        <f>IF(ISERROR(VLOOKUP(AO201,Accueil!$W$17:$W$22,1,0)),1,0)</f>
        <v>0</v>
      </c>
      <c r="ES201" s="158">
        <f>IF(ISERROR(VLOOKUP(AP201,Accueil!$W$17:$W$22,1,0)),1,0)</f>
        <v>0</v>
      </c>
      <c r="ET201" s="158">
        <f>IF(ISERROR(VLOOKUP(AQ201,Accueil!$W$17:$W$22,1,0)),1,0)</f>
        <v>0</v>
      </c>
      <c r="EU201" s="158">
        <f>IF(ISERROR(VLOOKUP(AR201,Accueil!$W$17:$W$22,1,0)),1,0)</f>
        <v>0</v>
      </c>
      <c r="EV201" s="158">
        <f>IF(ISERROR(VLOOKUP(AS201,Accueil!$W$17:$W$22,1,0)),1,0)</f>
        <v>0</v>
      </c>
      <c r="EW201" s="158">
        <f>IF(ISERROR(VLOOKUP(AT201,Accueil!$W$17:$W$22,1,0)),1,0)</f>
        <v>0</v>
      </c>
      <c r="EX201" s="158">
        <f>IF(ISERROR(VLOOKUP(AU201,Accueil!$W$17:$W$22,1,0)),1,0)</f>
        <v>0</v>
      </c>
      <c r="EY201" s="158">
        <f>IF(ISERROR(VLOOKUP(AV201,Accueil!$W$17:$W$22,1,0)),1,0)</f>
        <v>0</v>
      </c>
      <c r="EZ201" s="158">
        <f>IF(ISERROR(VLOOKUP(AW201,Accueil!$W$17:$W$22,1,0)),1,0)</f>
        <v>0</v>
      </c>
      <c r="FA201" s="158">
        <f>IF(ISERROR(VLOOKUP(AX201,Accueil!$W$17:$W$22,1,0)),1,0)</f>
        <v>0</v>
      </c>
      <c r="FB201" s="158">
        <f>IF(ISERROR(VLOOKUP(AY201,Accueil!$W$17:$W$22,1,0)),1,0)</f>
        <v>0</v>
      </c>
      <c r="FC201" s="158">
        <f>IF(ISERROR(VLOOKUP(AZ201,Accueil!$W$17:$W$22,1,0)),1,0)</f>
        <v>0</v>
      </c>
      <c r="FD201" s="158">
        <f>IF(ISERROR(VLOOKUP(BA201,Accueil!$W$17:$W$22,1,0)),1,0)</f>
        <v>0</v>
      </c>
      <c r="FE201" s="158">
        <f>IF(ISERROR(VLOOKUP(BB201,Accueil!$W$17:$W$22,1,0)),1,0)</f>
        <v>0</v>
      </c>
      <c r="FF201" s="158">
        <f>IF(ISERROR(VLOOKUP(BC201,Accueil!$W$17:$W$22,1,0)),1,0)</f>
        <v>0</v>
      </c>
      <c r="FG201" s="158">
        <f>IF(ISERROR(VLOOKUP(BD201,Accueil!$W$17:$W$22,1,0)),1,0)</f>
        <v>0</v>
      </c>
      <c r="FH201" s="158">
        <f>IF(ISERROR(VLOOKUP(BE201,Accueil!$W$17:$W$22,1,0)),1,0)</f>
        <v>0</v>
      </c>
      <c r="FI201" s="158">
        <f>IF(ISERROR(VLOOKUP(BF201,Accueil!$W$17:$W$22,1,0)),1,0)</f>
        <v>0</v>
      </c>
      <c r="FJ201" s="158">
        <f>IF(ISERROR(VLOOKUP(BG201,Accueil!$W$17:$W$22,1,0)),1,0)</f>
        <v>0</v>
      </c>
      <c r="FK201" s="158">
        <f>IF(ISERROR(VLOOKUP(BH201,Accueil!$W$17:$W$22,1,0)),1,0)</f>
        <v>0</v>
      </c>
      <c r="FL201" s="158">
        <f>IF(ISERROR(VLOOKUP(BI201,Accueil!$W$17:$W$22,1,0)),1,0)</f>
        <v>0</v>
      </c>
      <c r="FM201" s="158">
        <f>IF(ISERROR(VLOOKUP(BJ201,Accueil!$W$17:$W$22,1,0)),1,0)</f>
        <v>0</v>
      </c>
      <c r="FN201" s="158">
        <f>IF(ISERROR(VLOOKUP(BK201,Accueil!$W$17:$W$22,1,0)),1,0)</f>
        <v>0</v>
      </c>
      <c r="FO201" s="158">
        <f>IF(ISERROR(VLOOKUP(BL201,Accueil!$W$17:$W$22,1,0)),1,0)</f>
        <v>0</v>
      </c>
      <c r="FP201" s="158">
        <f>IF(ISERROR(VLOOKUP(BM201,Accueil!$W$17:$W$22,1,0)),1,0)</f>
        <v>0</v>
      </c>
      <c r="FQ201" s="158">
        <f>IF(ISERROR(VLOOKUP(BN201,Accueil!$W$17:$W$22,1,0)),1,0)</f>
        <v>0</v>
      </c>
      <c r="FR201" s="158">
        <f>IF(ISERROR(VLOOKUP(BO201,Accueil!$W$17:$W$22,1,0)),1,0)</f>
        <v>0</v>
      </c>
      <c r="FS201" s="158">
        <f>IF(ISERROR(VLOOKUP(BP201,Accueil!$W$17:$W$22,1,0)),1,0)</f>
        <v>0</v>
      </c>
      <c r="FT201" s="158">
        <f>IF(ISERROR(VLOOKUP(BQ201,Accueil!$W$17:$W$22,1,0)),1,0)</f>
        <v>0</v>
      </c>
      <c r="FU201" s="158">
        <f>IF(ISERROR(VLOOKUP(BR201,Accueil!$W$17:$W$22,1,0)),1,0)</f>
        <v>0</v>
      </c>
      <c r="FV201" s="158">
        <f>IF(ISERROR(VLOOKUP(BS201,Accueil!$W$17:$W$22,1,0)),1,0)</f>
        <v>0</v>
      </c>
      <c r="FW201" s="158">
        <f>IF(ISERROR(VLOOKUP(BT201,Accueil!$W$17:$W$22,1,0)),1,0)</f>
        <v>0</v>
      </c>
      <c r="FX201" s="158">
        <f>IF(ISERROR(VLOOKUP(BU201,Accueil!$W$17:$W$22,1,0)),1,0)</f>
        <v>0</v>
      </c>
      <c r="FY201" s="158">
        <f>IF(ISERROR(VLOOKUP(BV201,Accueil!$W$17:$W$22,1,0)),1,0)</f>
        <v>0</v>
      </c>
      <c r="FZ201" s="158">
        <f>IF(ISERROR(VLOOKUP(BW201,Accueil!$W$17:$W$22,1,0)),1,0)</f>
        <v>0</v>
      </c>
      <c r="GA201" s="158">
        <f>IF(ISERROR(VLOOKUP(BX201,Accueil!$W$17:$W$22,1,0)),1,0)</f>
        <v>0</v>
      </c>
      <c r="GB201" s="158">
        <f>IF(ISERROR(VLOOKUP(BY201,Accueil!$W$17:$W$22,1,0)),1,0)</f>
        <v>0</v>
      </c>
      <c r="GC201" s="158">
        <f>IF(ISERROR(VLOOKUP(BZ201,Accueil!$W$17:$W$22,1,0)),1,0)</f>
        <v>0</v>
      </c>
      <c r="GD201" s="158">
        <f>IF(ISERROR(VLOOKUP(CA201,Accueil!$W$17:$W$22,1,0)),1,0)</f>
        <v>0</v>
      </c>
      <c r="GE201" s="158">
        <f>IF(ISERROR(VLOOKUP(CB201,Accueil!$W$17:$W$22,1,0)),1,0)</f>
        <v>0</v>
      </c>
      <c r="GF201" s="158">
        <f>IF(ISERROR(VLOOKUP(CC201,Accueil!$W$17:$W$22,1,0)),1,0)</f>
        <v>0</v>
      </c>
      <c r="GG201" s="158">
        <f>IF(ISERROR(VLOOKUP(CD201,Accueil!$W$17:$W$22,1,0)),1,0)</f>
        <v>0</v>
      </c>
      <c r="GH201" s="158">
        <f>IF(ISERROR(VLOOKUP(CE201,Accueil!$W$17:$W$22,1,0)),1,0)</f>
        <v>0</v>
      </c>
      <c r="GI201" s="158">
        <f>IF(ISERROR(VLOOKUP(CF201,Accueil!$W$17:$W$22,1,0)),1,0)</f>
        <v>0</v>
      </c>
      <c r="GJ201" s="158">
        <f>IF(ISERROR(VLOOKUP(CG201,Accueil!$W$17:$W$22,1,0)),1,0)</f>
        <v>0</v>
      </c>
      <c r="GK201" s="158">
        <f>IF(ISERROR(VLOOKUP(CH201,Accueil!$W$17:$W$22,1,0)),1,0)</f>
        <v>0</v>
      </c>
      <c r="GL201" s="158">
        <f>IF(ISERROR(VLOOKUP(CI201,Accueil!$W$17:$W$22,1,0)),1,0)</f>
        <v>0</v>
      </c>
      <c r="GM201" s="158">
        <f>IF(ISERROR(VLOOKUP(CJ201,Accueil!$W$17:$W$22,1,0)),1,0)</f>
        <v>0</v>
      </c>
      <c r="GN201" s="158">
        <f>IF(ISERROR(VLOOKUP(CK201,Accueil!$W$17:$W$22,1,0)),1,0)</f>
        <v>0</v>
      </c>
      <c r="GO201" s="158">
        <f>IF(ISERROR(VLOOKUP(CL201,Accueil!$W$17:$W$22,1,0)),1,0)</f>
        <v>0</v>
      </c>
      <c r="GP201" s="158">
        <f>IF(ISERROR(VLOOKUP(CM201,Accueil!$W$17:$W$22,1,0)),1,0)</f>
        <v>0</v>
      </c>
      <c r="GQ201" s="158">
        <f>IF(ISERROR(VLOOKUP(CN201,Accueil!$W$17:$W$22,1,0)),1,0)</f>
        <v>0</v>
      </c>
      <c r="GR201" s="158">
        <f>IF(ISERROR(VLOOKUP(CO201,Accueil!$W$17:$W$22,1,0)),1,0)</f>
        <v>0</v>
      </c>
      <c r="GS201" s="158">
        <f>IF(ISERROR(VLOOKUP(CP201,Accueil!$W$17:$W$22,1,0)),1,0)</f>
        <v>0</v>
      </c>
      <c r="GT201" s="158">
        <f>IF(ISERROR(VLOOKUP(CQ201,Accueil!$W$17:$W$22,1,0)),1,0)</f>
        <v>0</v>
      </c>
      <c r="GU201" s="158">
        <f>IF(ISERROR(VLOOKUP(CR201,Accueil!$W$17:$W$22,1,0)),1,0)</f>
        <v>0</v>
      </c>
      <c r="GV201" s="158">
        <f>IF(ISERROR(VLOOKUP(CS201,Accueil!$W$17:$W$22,1,0)),1,0)</f>
        <v>0</v>
      </c>
      <c r="GW201" s="158">
        <f>IF(ISERROR(VLOOKUP(CT201,Accueil!$W$17:$W$22,1,0)),1,0)</f>
        <v>0</v>
      </c>
      <c r="GX201" s="158">
        <f>IF(ISERROR(VLOOKUP(CU201,Accueil!$W$17:$W$22,1,0)),1,0)</f>
        <v>0</v>
      </c>
      <c r="GY201" s="158">
        <f>IF(ISERROR(VLOOKUP(CV201,Accueil!$W$17:$W$22,1,0)),1,0)</f>
        <v>0</v>
      </c>
      <c r="GZ201" s="158">
        <f>IF(ISERROR(VLOOKUP(CW201,Accueil!$W$17:$W$22,1,0)),1,0)</f>
        <v>0</v>
      </c>
      <c r="HA201" s="158">
        <f>IF(ISERROR(VLOOKUP(CX201,Accueil!$W$17:$W$22,1,0)),1,0)</f>
        <v>0</v>
      </c>
      <c r="HB201" s="158">
        <f>IF(ISERROR(VLOOKUP(CY201,Accueil!$W$17:$W$22,1,0)),1,0)</f>
        <v>0</v>
      </c>
      <c r="HC201" s="158">
        <f>IF(ISERROR(VLOOKUP(CZ201,Accueil!$W$17:$W$22,1,0)),1,0)</f>
        <v>0</v>
      </c>
      <c r="HD201" s="158">
        <f>IF(ISERROR(VLOOKUP(DA201,Accueil!$W$17:$W$22,1,0)),1,0)</f>
        <v>0</v>
      </c>
    </row>
    <row r="202" spans="1:212" ht="12.75" customHeight="1">
      <c r="A202" s="360"/>
      <c r="B202" s="12">
        <v>194</v>
      </c>
      <c r="C202" s="26" t="str">
        <f>IF(Accueil!E206="","",Accueil!E206)</f>
        <v/>
      </c>
      <c r="D202" s="27" t="str">
        <f>IF(Accueil!F206="","",Accueil!F206)</f>
        <v/>
      </c>
      <c r="E202" s="83" t="str">
        <f t="shared" si="14"/>
        <v/>
      </c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4"/>
      <c r="AB202" s="244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4"/>
      <c r="AS202" s="244"/>
      <c r="AT202" s="244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12">
        <v>194</v>
      </c>
      <c r="DC202" s="11" t="str">
        <f>IF(D202="","",COUNTIF(F202:DA202,Accueil!$AB$28)&amp;" / "&amp;COUNTIF($F$8:$DA$8,"&gt;0")-(COUNTIF(F202:DA202,Accueil!$AG$26)))</f>
        <v/>
      </c>
      <c r="DD202" s="110" t="str">
        <f>IF(D202="","",COUNTIF(F202:DA202,Accueil!$AB$26))</f>
        <v/>
      </c>
      <c r="DE202" s="110" t="str">
        <f>IF(D202="","",IF(COUNTIF($F$8:$DA$8,"&gt;=0")-(COUNTIF(G202:DB202,Accueil!$AG$26))&lt;0,0,COUNTIF($F$8:$DA$8,"&gt;=0")-(COUNTIF(G202:DB202,Accueil!$AG$26))))</f>
        <v/>
      </c>
      <c r="DF202" s="11" t="str">
        <f t="shared" si="15"/>
        <v/>
      </c>
      <c r="DG202" s="29" t="str">
        <f t="shared" si="16"/>
        <v/>
      </c>
      <c r="DH202" s="158">
        <f t="shared" si="17"/>
        <v>0</v>
      </c>
      <c r="DI202" s="158">
        <f>IF(ISERROR(VLOOKUP(F202,Accueil!$W$17:$W$22,1,0)),1,0)</f>
        <v>0</v>
      </c>
      <c r="DJ202" s="158">
        <f>IF(ISERROR(VLOOKUP(G202,Accueil!$W$17:$W$22,1,0)),1,0)</f>
        <v>0</v>
      </c>
      <c r="DK202" s="158">
        <f>IF(ISERROR(VLOOKUP(H202,Accueil!$W$17:$W$22,1,0)),1,0)</f>
        <v>0</v>
      </c>
      <c r="DL202" s="158">
        <f>IF(ISERROR(VLOOKUP(I202,Accueil!$W$17:$W$22,1,0)),1,0)</f>
        <v>0</v>
      </c>
      <c r="DM202" s="158">
        <f>IF(ISERROR(VLOOKUP(J202,Accueil!$W$17:$W$22,1,0)),1,0)</f>
        <v>0</v>
      </c>
      <c r="DN202" s="158">
        <f>IF(ISERROR(VLOOKUP(K202,Accueil!$W$17:$W$22,1,0)),1,0)</f>
        <v>0</v>
      </c>
      <c r="DO202" s="158">
        <f>IF(ISERROR(VLOOKUP(L202,Accueil!$W$17:$W$22,1,0)),1,0)</f>
        <v>0</v>
      </c>
      <c r="DP202" s="158">
        <f>IF(ISERROR(VLOOKUP(M202,Accueil!$W$17:$W$22,1,0)),1,0)</f>
        <v>0</v>
      </c>
      <c r="DQ202" s="158">
        <f>IF(ISERROR(VLOOKUP(N202,Accueil!$W$17:$W$22,1,0)),1,0)</f>
        <v>0</v>
      </c>
      <c r="DR202" s="158">
        <f>IF(ISERROR(VLOOKUP(O202,Accueil!$W$17:$W$22,1,0)),1,0)</f>
        <v>0</v>
      </c>
      <c r="DS202" s="158">
        <f>IF(ISERROR(VLOOKUP(P202,Accueil!$W$17:$W$22,1,0)),1,0)</f>
        <v>0</v>
      </c>
      <c r="DT202" s="158">
        <f>IF(ISERROR(VLOOKUP(Q202,Accueil!$W$17:$W$22,1,0)),1,0)</f>
        <v>0</v>
      </c>
      <c r="DU202" s="158">
        <f>IF(ISERROR(VLOOKUP(R202,Accueil!$W$17:$W$22,1,0)),1,0)</f>
        <v>0</v>
      </c>
      <c r="DV202" s="158">
        <f>IF(ISERROR(VLOOKUP(S202,Accueil!$W$17:$W$22,1,0)),1,0)</f>
        <v>0</v>
      </c>
      <c r="DW202" s="158">
        <f>IF(ISERROR(VLOOKUP(T202,Accueil!$W$17:$W$22,1,0)),1,0)</f>
        <v>0</v>
      </c>
      <c r="DX202" s="158">
        <f>IF(ISERROR(VLOOKUP(U202,Accueil!$W$17:$W$22,1,0)),1,0)</f>
        <v>0</v>
      </c>
      <c r="DY202" s="158">
        <f>IF(ISERROR(VLOOKUP(V202,Accueil!$W$17:$W$22,1,0)),1,0)</f>
        <v>0</v>
      </c>
      <c r="DZ202" s="158">
        <f>IF(ISERROR(VLOOKUP(W202,Accueil!$W$17:$W$22,1,0)),1,0)</f>
        <v>0</v>
      </c>
      <c r="EA202" s="158">
        <f>IF(ISERROR(VLOOKUP(X202,Accueil!$W$17:$W$22,1,0)),1,0)</f>
        <v>0</v>
      </c>
      <c r="EB202" s="158">
        <f>IF(ISERROR(VLOOKUP(Y202,Accueil!$W$17:$W$22,1,0)),1,0)</f>
        <v>0</v>
      </c>
      <c r="EC202" s="158">
        <f>IF(ISERROR(VLOOKUP(Z202,Accueil!$W$17:$W$22,1,0)),1,0)</f>
        <v>0</v>
      </c>
      <c r="ED202" s="158">
        <f>IF(ISERROR(VLOOKUP(AA202,Accueil!$W$17:$W$22,1,0)),1,0)</f>
        <v>0</v>
      </c>
      <c r="EE202" s="158">
        <f>IF(ISERROR(VLOOKUP(AB202,Accueil!$W$17:$W$22,1,0)),1,0)</f>
        <v>0</v>
      </c>
      <c r="EF202" s="158">
        <f>IF(ISERROR(VLOOKUP(AC202,Accueil!$W$17:$W$22,1,0)),1,0)</f>
        <v>0</v>
      </c>
      <c r="EG202" s="158">
        <f>IF(ISERROR(VLOOKUP(AD202,Accueil!$W$17:$W$22,1,0)),1,0)</f>
        <v>0</v>
      </c>
      <c r="EH202" s="158">
        <f>IF(ISERROR(VLOOKUP(AE202,Accueil!$W$17:$W$22,1,0)),1,0)</f>
        <v>0</v>
      </c>
      <c r="EI202" s="158">
        <f>IF(ISERROR(VLOOKUP(AF202,Accueil!$W$17:$W$22,1,0)),1,0)</f>
        <v>0</v>
      </c>
      <c r="EJ202" s="158">
        <f>IF(ISERROR(VLOOKUP(AG202,Accueil!$W$17:$W$22,1,0)),1,0)</f>
        <v>0</v>
      </c>
      <c r="EK202" s="158">
        <f>IF(ISERROR(VLOOKUP(AH202,Accueil!$W$17:$W$22,1,0)),1,0)</f>
        <v>0</v>
      </c>
      <c r="EL202" s="158">
        <f>IF(ISERROR(VLOOKUP(AI202,Accueil!$W$17:$W$22,1,0)),1,0)</f>
        <v>0</v>
      </c>
      <c r="EM202" s="158">
        <f>IF(ISERROR(VLOOKUP(AJ202,Accueil!$W$17:$W$22,1,0)),1,0)</f>
        <v>0</v>
      </c>
      <c r="EN202" s="158">
        <f>IF(ISERROR(VLOOKUP(AK202,Accueil!$W$17:$W$22,1,0)),1,0)</f>
        <v>0</v>
      </c>
      <c r="EO202" s="158">
        <f>IF(ISERROR(VLOOKUP(AL202,Accueil!$W$17:$W$22,1,0)),1,0)</f>
        <v>0</v>
      </c>
      <c r="EP202" s="158">
        <f>IF(ISERROR(VLOOKUP(AM202,Accueil!$W$17:$W$22,1,0)),1,0)</f>
        <v>0</v>
      </c>
      <c r="EQ202" s="158">
        <f>IF(ISERROR(VLOOKUP(AN202,Accueil!$W$17:$W$22,1,0)),1,0)</f>
        <v>0</v>
      </c>
      <c r="ER202" s="158">
        <f>IF(ISERROR(VLOOKUP(AO202,Accueil!$W$17:$W$22,1,0)),1,0)</f>
        <v>0</v>
      </c>
      <c r="ES202" s="158">
        <f>IF(ISERROR(VLOOKUP(AP202,Accueil!$W$17:$W$22,1,0)),1,0)</f>
        <v>0</v>
      </c>
      <c r="ET202" s="158">
        <f>IF(ISERROR(VLOOKUP(AQ202,Accueil!$W$17:$W$22,1,0)),1,0)</f>
        <v>0</v>
      </c>
      <c r="EU202" s="158">
        <f>IF(ISERROR(VLOOKUP(AR202,Accueil!$W$17:$W$22,1,0)),1,0)</f>
        <v>0</v>
      </c>
      <c r="EV202" s="158">
        <f>IF(ISERROR(VLOOKUP(AS202,Accueil!$W$17:$W$22,1,0)),1,0)</f>
        <v>0</v>
      </c>
      <c r="EW202" s="158">
        <f>IF(ISERROR(VLOOKUP(AT202,Accueil!$W$17:$W$22,1,0)),1,0)</f>
        <v>0</v>
      </c>
      <c r="EX202" s="158">
        <f>IF(ISERROR(VLOOKUP(AU202,Accueil!$W$17:$W$22,1,0)),1,0)</f>
        <v>0</v>
      </c>
      <c r="EY202" s="158">
        <f>IF(ISERROR(VLOOKUP(AV202,Accueil!$W$17:$W$22,1,0)),1,0)</f>
        <v>0</v>
      </c>
      <c r="EZ202" s="158">
        <f>IF(ISERROR(VLOOKUP(AW202,Accueil!$W$17:$W$22,1,0)),1,0)</f>
        <v>0</v>
      </c>
      <c r="FA202" s="158">
        <f>IF(ISERROR(VLOOKUP(AX202,Accueil!$W$17:$W$22,1,0)),1,0)</f>
        <v>0</v>
      </c>
      <c r="FB202" s="158">
        <f>IF(ISERROR(VLOOKUP(AY202,Accueil!$W$17:$W$22,1,0)),1,0)</f>
        <v>0</v>
      </c>
      <c r="FC202" s="158">
        <f>IF(ISERROR(VLOOKUP(AZ202,Accueil!$W$17:$W$22,1,0)),1,0)</f>
        <v>0</v>
      </c>
      <c r="FD202" s="158">
        <f>IF(ISERROR(VLOOKUP(BA202,Accueil!$W$17:$W$22,1,0)),1,0)</f>
        <v>0</v>
      </c>
      <c r="FE202" s="158">
        <f>IF(ISERROR(VLOOKUP(BB202,Accueil!$W$17:$W$22,1,0)),1,0)</f>
        <v>0</v>
      </c>
      <c r="FF202" s="158">
        <f>IF(ISERROR(VLOOKUP(BC202,Accueil!$W$17:$W$22,1,0)),1,0)</f>
        <v>0</v>
      </c>
      <c r="FG202" s="158">
        <f>IF(ISERROR(VLOOKUP(BD202,Accueil!$W$17:$W$22,1,0)),1,0)</f>
        <v>0</v>
      </c>
      <c r="FH202" s="158">
        <f>IF(ISERROR(VLOOKUP(BE202,Accueil!$W$17:$W$22,1,0)),1,0)</f>
        <v>0</v>
      </c>
      <c r="FI202" s="158">
        <f>IF(ISERROR(VLOOKUP(BF202,Accueil!$W$17:$W$22,1,0)),1,0)</f>
        <v>0</v>
      </c>
      <c r="FJ202" s="158">
        <f>IF(ISERROR(VLOOKUP(BG202,Accueil!$W$17:$W$22,1,0)),1,0)</f>
        <v>0</v>
      </c>
      <c r="FK202" s="158">
        <f>IF(ISERROR(VLOOKUP(BH202,Accueil!$W$17:$W$22,1,0)),1,0)</f>
        <v>0</v>
      </c>
      <c r="FL202" s="158">
        <f>IF(ISERROR(VLOOKUP(BI202,Accueil!$W$17:$W$22,1,0)),1,0)</f>
        <v>0</v>
      </c>
      <c r="FM202" s="158">
        <f>IF(ISERROR(VLOOKUP(BJ202,Accueil!$W$17:$W$22,1,0)),1,0)</f>
        <v>0</v>
      </c>
      <c r="FN202" s="158">
        <f>IF(ISERROR(VLOOKUP(BK202,Accueil!$W$17:$W$22,1,0)),1,0)</f>
        <v>0</v>
      </c>
      <c r="FO202" s="158">
        <f>IF(ISERROR(VLOOKUP(BL202,Accueil!$W$17:$W$22,1,0)),1,0)</f>
        <v>0</v>
      </c>
      <c r="FP202" s="158">
        <f>IF(ISERROR(VLOOKUP(BM202,Accueil!$W$17:$W$22,1,0)),1,0)</f>
        <v>0</v>
      </c>
      <c r="FQ202" s="158">
        <f>IF(ISERROR(VLOOKUP(BN202,Accueil!$W$17:$W$22,1,0)),1,0)</f>
        <v>0</v>
      </c>
      <c r="FR202" s="158">
        <f>IF(ISERROR(VLOOKUP(BO202,Accueil!$W$17:$W$22,1,0)),1,0)</f>
        <v>0</v>
      </c>
      <c r="FS202" s="158">
        <f>IF(ISERROR(VLOOKUP(BP202,Accueil!$W$17:$W$22,1,0)),1,0)</f>
        <v>0</v>
      </c>
      <c r="FT202" s="158">
        <f>IF(ISERROR(VLOOKUP(BQ202,Accueil!$W$17:$W$22,1,0)),1,0)</f>
        <v>0</v>
      </c>
      <c r="FU202" s="158">
        <f>IF(ISERROR(VLOOKUP(BR202,Accueil!$W$17:$W$22,1,0)),1,0)</f>
        <v>0</v>
      </c>
      <c r="FV202" s="158">
        <f>IF(ISERROR(VLOOKUP(BS202,Accueil!$W$17:$W$22,1,0)),1,0)</f>
        <v>0</v>
      </c>
      <c r="FW202" s="158">
        <f>IF(ISERROR(VLOOKUP(BT202,Accueil!$W$17:$W$22,1,0)),1,0)</f>
        <v>0</v>
      </c>
      <c r="FX202" s="158">
        <f>IF(ISERROR(VLOOKUP(BU202,Accueil!$W$17:$W$22,1,0)),1,0)</f>
        <v>0</v>
      </c>
      <c r="FY202" s="158">
        <f>IF(ISERROR(VLOOKUP(BV202,Accueil!$W$17:$W$22,1,0)),1,0)</f>
        <v>0</v>
      </c>
      <c r="FZ202" s="158">
        <f>IF(ISERROR(VLOOKUP(BW202,Accueil!$W$17:$W$22,1,0)),1,0)</f>
        <v>0</v>
      </c>
      <c r="GA202" s="158">
        <f>IF(ISERROR(VLOOKUP(BX202,Accueil!$W$17:$W$22,1,0)),1,0)</f>
        <v>0</v>
      </c>
      <c r="GB202" s="158">
        <f>IF(ISERROR(VLOOKUP(BY202,Accueil!$W$17:$W$22,1,0)),1,0)</f>
        <v>0</v>
      </c>
      <c r="GC202" s="158">
        <f>IF(ISERROR(VLOOKUP(BZ202,Accueil!$W$17:$W$22,1,0)),1,0)</f>
        <v>0</v>
      </c>
      <c r="GD202" s="158">
        <f>IF(ISERROR(VLOOKUP(CA202,Accueil!$W$17:$W$22,1,0)),1,0)</f>
        <v>0</v>
      </c>
      <c r="GE202" s="158">
        <f>IF(ISERROR(VLOOKUP(CB202,Accueil!$W$17:$W$22,1,0)),1,0)</f>
        <v>0</v>
      </c>
      <c r="GF202" s="158">
        <f>IF(ISERROR(VLOOKUP(CC202,Accueil!$W$17:$W$22,1,0)),1,0)</f>
        <v>0</v>
      </c>
      <c r="GG202" s="158">
        <f>IF(ISERROR(VLOOKUP(CD202,Accueil!$W$17:$W$22,1,0)),1,0)</f>
        <v>0</v>
      </c>
      <c r="GH202" s="158">
        <f>IF(ISERROR(VLOOKUP(CE202,Accueil!$W$17:$W$22,1,0)),1,0)</f>
        <v>0</v>
      </c>
      <c r="GI202" s="158">
        <f>IF(ISERROR(VLOOKUP(CF202,Accueil!$W$17:$W$22,1,0)),1,0)</f>
        <v>0</v>
      </c>
      <c r="GJ202" s="158">
        <f>IF(ISERROR(VLOOKUP(CG202,Accueil!$W$17:$W$22,1,0)),1,0)</f>
        <v>0</v>
      </c>
      <c r="GK202" s="158">
        <f>IF(ISERROR(VLOOKUP(CH202,Accueil!$W$17:$W$22,1,0)),1,0)</f>
        <v>0</v>
      </c>
      <c r="GL202" s="158">
        <f>IF(ISERROR(VLOOKUP(CI202,Accueil!$W$17:$W$22,1,0)),1,0)</f>
        <v>0</v>
      </c>
      <c r="GM202" s="158">
        <f>IF(ISERROR(VLOOKUP(CJ202,Accueil!$W$17:$W$22,1,0)),1,0)</f>
        <v>0</v>
      </c>
      <c r="GN202" s="158">
        <f>IF(ISERROR(VLOOKUP(CK202,Accueil!$W$17:$W$22,1,0)),1,0)</f>
        <v>0</v>
      </c>
      <c r="GO202" s="158">
        <f>IF(ISERROR(VLOOKUP(CL202,Accueil!$W$17:$W$22,1,0)),1,0)</f>
        <v>0</v>
      </c>
      <c r="GP202" s="158">
        <f>IF(ISERROR(VLOOKUP(CM202,Accueil!$W$17:$W$22,1,0)),1,0)</f>
        <v>0</v>
      </c>
      <c r="GQ202" s="158">
        <f>IF(ISERROR(VLOOKUP(CN202,Accueil!$W$17:$W$22,1,0)),1,0)</f>
        <v>0</v>
      </c>
      <c r="GR202" s="158">
        <f>IF(ISERROR(VLOOKUP(CO202,Accueil!$W$17:$W$22,1,0)),1,0)</f>
        <v>0</v>
      </c>
      <c r="GS202" s="158">
        <f>IF(ISERROR(VLOOKUP(CP202,Accueil!$W$17:$W$22,1,0)),1,0)</f>
        <v>0</v>
      </c>
      <c r="GT202" s="158">
        <f>IF(ISERROR(VLOOKUP(CQ202,Accueil!$W$17:$W$22,1,0)),1,0)</f>
        <v>0</v>
      </c>
      <c r="GU202" s="158">
        <f>IF(ISERROR(VLOOKUP(CR202,Accueil!$W$17:$W$22,1,0)),1,0)</f>
        <v>0</v>
      </c>
      <c r="GV202" s="158">
        <f>IF(ISERROR(VLOOKUP(CS202,Accueil!$W$17:$W$22,1,0)),1,0)</f>
        <v>0</v>
      </c>
      <c r="GW202" s="158">
        <f>IF(ISERROR(VLOOKUP(CT202,Accueil!$W$17:$W$22,1,0)),1,0)</f>
        <v>0</v>
      </c>
      <c r="GX202" s="158">
        <f>IF(ISERROR(VLOOKUP(CU202,Accueil!$W$17:$W$22,1,0)),1,0)</f>
        <v>0</v>
      </c>
      <c r="GY202" s="158">
        <f>IF(ISERROR(VLOOKUP(CV202,Accueil!$W$17:$W$22,1,0)),1,0)</f>
        <v>0</v>
      </c>
      <c r="GZ202" s="158">
        <f>IF(ISERROR(VLOOKUP(CW202,Accueil!$W$17:$W$22,1,0)),1,0)</f>
        <v>0</v>
      </c>
      <c r="HA202" s="158">
        <f>IF(ISERROR(VLOOKUP(CX202,Accueil!$W$17:$W$22,1,0)),1,0)</f>
        <v>0</v>
      </c>
      <c r="HB202" s="158">
        <f>IF(ISERROR(VLOOKUP(CY202,Accueil!$W$17:$W$22,1,0)),1,0)</f>
        <v>0</v>
      </c>
      <c r="HC202" s="158">
        <f>IF(ISERROR(VLOOKUP(CZ202,Accueil!$W$17:$W$22,1,0)),1,0)</f>
        <v>0</v>
      </c>
      <c r="HD202" s="158">
        <f>IF(ISERROR(VLOOKUP(DA202,Accueil!$W$17:$W$22,1,0)),1,0)</f>
        <v>0</v>
      </c>
    </row>
    <row r="203" spans="1:212" ht="12.75" customHeight="1">
      <c r="A203" s="360"/>
      <c r="B203" s="12">
        <v>195</v>
      </c>
      <c r="C203" s="26" t="str">
        <f>IF(Accueil!E207="","",Accueil!E207)</f>
        <v/>
      </c>
      <c r="D203" s="27" t="str">
        <f>IF(Accueil!F207="","",Accueil!F207)</f>
        <v/>
      </c>
      <c r="E203" s="83" t="str">
        <f t="shared" si="14"/>
        <v/>
      </c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12">
        <v>195</v>
      </c>
      <c r="DC203" s="11" t="str">
        <f>IF(D203="","",COUNTIF(F203:DA203,Accueil!$AB$28)&amp;" / "&amp;COUNTIF($F$8:$DA$8,"&gt;0")-(COUNTIF(F203:DA203,Accueil!$AG$26)))</f>
        <v/>
      </c>
      <c r="DD203" s="110" t="str">
        <f>IF(D203="","",COUNTIF(F203:DA203,Accueil!$AB$26))</f>
        <v/>
      </c>
      <c r="DE203" s="110" t="str">
        <f>IF(D203="","",IF(COUNTIF($F$8:$DA$8,"&gt;=0")-(COUNTIF(G203:DB203,Accueil!$AG$26))&lt;0,0,COUNTIF($F$8:$DA$8,"&gt;=0")-(COUNTIF(G203:DB203,Accueil!$AG$26))))</f>
        <v/>
      </c>
      <c r="DF203" s="11" t="str">
        <f t="shared" si="15"/>
        <v/>
      </c>
      <c r="DG203" s="29" t="str">
        <f t="shared" si="16"/>
        <v/>
      </c>
      <c r="DH203" s="158">
        <f t="shared" si="17"/>
        <v>0</v>
      </c>
      <c r="DI203" s="158">
        <f>IF(ISERROR(VLOOKUP(F203,Accueil!$W$17:$W$22,1,0)),1,0)</f>
        <v>0</v>
      </c>
      <c r="DJ203" s="158">
        <f>IF(ISERROR(VLOOKUP(G203,Accueil!$W$17:$W$22,1,0)),1,0)</f>
        <v>0</v>
      </c>
      <c r="DK203" s="158">
        <f>IF(ISERROR(VLOOKUP(H203,Accueil!$W$17:$W$22,1,0)),1,0)</f>
        <v>0</v>
      </c>
      <c r="DL203" s="158">
        <f>IF(ISERROR(VLOOKUP(I203,Accueil!$W$17:$W$22,1,0)),1,0)</f>
        <v>0</v>
      </c>
      <c r="DM203" s="158">
        <f>IF(ISERROR(VLOOKUP(J203,Accueil!$W$17:$W$22,1,0)),1,0)</f>
        <v>0</v>
      </c>
      <c r="DN203" s="158">
        <f>IF(ISERROR(VLOOKUP(K203,Accueil!$W$17:$W$22,1,0)),1,0)</f>
        <v>0</v>
      </c>
      <c r="DO203" s="158">
        <f>IF(ISERROR(VLOOKUP(L203,Accueil!$W$17:$W$22,1,0)),1,0)</f>
        <v>0</v>
      </c>
      <c r="DP203" s="158">
        <f>IF(ISERROR(VLOOKUP(M203,Accueil!$W$17:$W$22,1,0)),1,0)</f>
        <v>0</v>
      </c>
      <c r="DQ203" s="158">
        <f>IF(ISERROR(VLOOKUP(N203,Accueil!$W$17:$W$22,1,0)),1,0)</f>
        <v>0</v>
      </c>
      <c r="DR203" s="158">
        <f>IF(ISERROR(VLOOKUP(O203,Accueil!$W$17:$W$22,1,0)),1,0)</f>
        <v>0</v>
      </c>
      <c r="DS203" s="158">
        <f>IF(ISERROR(VLOOKUP(P203,Accueil!$W$17:$W$22,1,0)),1,0)</f>
        <v>0</v>
      </c>
      <c r="DT203" s="158">
        <f>IF(ISERROR(VLOOKUP(Q203,Accueil!$W$17:$W$22,1,0)),1,0)</f>
        <v>0</v>
      </c>
      <c r="DU203" s="158">
        <f>IF(ISERROR(VLOOKUP(R203,Accueil!$W$17:$W$22,1,0)),1,0)</f>
        <v>0</v>
      </c>
      <c r="DV203" s="158">
        <f>IF(ISERROR(VLOOKUP(S203,Accueil!$W$17:$W$22,1,0)),1,0)</f>
        <v>0</v>
      </c>
      <c r="DW203" s="158">
        <f>IF(ISERROR(VLOOKUP(T203,Accueil!$W$17:$W$22,1,0)),1,0)</f>
        <v>0</v>
      </c>
      <c r="DX203" s="158">
        <f>IF(ISERROR(VLOOKUP(U203,Accueil!$W$17:$W$22,1,0)),1,0)</f>
        <v>0</v>
      </c>
      <c r="DY203" s="158">
        <f>IF(ISERROR(VLOOKUP(V203,Accueil!$W$17:$W$22,1,0)),1,0)</f>
        <v>0</v>
      </c>
      <c r="DZ203" s="158">
        <f>IF(ISERROR(VLOOKUP(W203,Accueil!$W$17:$W$22,1,0)),1,0)</f>
        <v>0</v>
      </c>
      <c r="EA203" s="158">
        <f>IF(ISERROR(VLOOKUP(X203,Accueil!$W$17:$W$22,1,0)),1,0)</f>
        <v>0</v>
      </c>
      <c r="EB203" s="158">
        <f>IF(ISERROR(VLOOKUP(Y203,Accueil!$W$17:$W$22,1,0)),1,0)</f>
        <v>0</v>
      </c>
      <c r="EC203" s="158">
        <f>IF(ISERROR(VLOOKUP(Z203,Accueil!$W$17:$W$22,1,0)),1,0)</f>
        <v>0</v>
      </c>
      <c r="ED203" s="158">
        <f>IF(ISERROR(VLOOKUP(AA203,Accueil!$W$17:$W$22,1,0)),1,0)</f>
        <v>0</v>
      </c>
      <c r="EE203" s="158">
        <f>IF(ISERROR(VLOOKUP(AB203,Accueil!$W$17:$W$22,1,0)),1,0)</f>
        <v>0</v>
      </c>
      <c r="EF203" s="158">
        <f>IF(ISERROR(VLOOKUP(AC203,Accueil!$W$17:$W$22,1,0)),1,0)</f>
        <v>0</v>
      </c>
      <c r="EG203" s="158">
        <f>IF(ISERROR(VLOOKUP(AD203,Accueil!$W$17:$W$22,1,0)),1,0)</f>
        <v>0</v>
      </c>
      <c r="EH203" s="158">
        <f>IF(ISERROR(VLOOKUP(AE203,Accueil!$W$17:$W$22,1,0)),1,0)</f>
        <v>0</v>
      </c>
      <c r="EI203" s="158">
        <f>IF(ISERROR(VLOOKUP(AF203,Accueil!$W$17:$W$22,1,0)),1,0)</f>
        <v>0</v>
      </c>
      <c r="EJ203" s="158">
        <f>IF(ISERROR(VLOOKUP(AG203,Accueil!$W$17:$W$22,1,0)),1,0)</f>
        <v>0</v>
      </c>
      <c r="EK203" s="158">
        <f>IF(ISERROR(VLOOKUP(AH203,Accueil!$W$17:$W$22,1,0)),1,0)</f>
        <v>0</v>
      </c>
      <c r="EL203" s="158">
        <f>IF(ISERROR(VLOOKUP(AI203,Accueil!$W$17:$W$22,1,0)),1,0)</f>
        <v>0</v>
      </c>
      <c r="EM203" s="158">
        <f>IF(ISERROR(VLOOKUP(AJ203,Accueil!$W$17:$W$22,1,0)),1,0)</f>
        <v>0</v>
      </c>
      <c r="EN203" s="158">
        <f>IF(ISERROR(VLOOKUP(AK203,Accueil!$W$17:$W$22,1,0)),1,0)</f>
        <v>0</v>
      </c>
      <c r="EO203" s="158">
        <f>IF(ISERROR(VLOOKUP(AL203,Accueil!$W$17:$W$22,1,0)),1,0)</f>
        <v>0</v>
      </c>
      <c r="EP203" s="158">
        <f>IF(ISERROR(VLOOKUP(AM203,Accueil!$W$17:$W$22,1,0)),1,0)</f>
        <v>0</v>
      </c>
      <c r="EQ203" s="158">
        <f>IF(ISERROR(VLOOKUP(AN203,Accueil!$W$17:$W$22,1,0)),1,0)</f>
        <v>0</v>
      </c>
      <c r="ER203" s="158">
        <f>IF(ISERROR(VLOOKUP(AO203,Accueil!$W$17:$W$22,1,0)),1,0)</f>
        <v>0</v>
      </c>
      <c r="ES203" s="158">
        <f>IF(ISERROR(VLOOKUP(AP203,Accueil!$W$17:$W$22,1,0)),1,0)</f>
        <v>0</v>
      </c>
      <c r="ET203" s="158">
        <f>IF(ISERROR(VLOOKUP(AQ203,Accueil!$W$17:$W$22,1,0)),1,0)</f>
        <v>0</v>
      </c>
      <c r="EU203" s="158">
        <f>IF(ISERROR(VLOOKUP(AR203,Accueil!$W$17:$W$22,1,0)),1,0)</f>
        <v>0</v>
      </c>
      <c r="EV203" s="158">
        <f>IF(ISERROR(VLOOKUP(AS203,Accueil!$W$17:$W$22,1,0)),1,0)</f>
        <v>0</v>
      </c>
      <c r="EW203" s="158">
        <f>IF(ISERROR(VLOOKUP(AT203,Accueil!$W$17:$W$22,1,0)),1,0)</f>
        <v>0</v>
      </c>
      <c r="EX203" s="158">
        <f>IF(ISERROR(VLOOKUP(AU203,Accueil!$W$17:$W$22,1,0)),1,0)</f>
        <v>0</v>
      </c>
      <c r="EY203" s="158">
        <f>IF(ISERROR(VLOOKUP(AV203,Accueil!$W$17:$W$22,1,0)),1,0)</f>
        <v>0</v>
      </c>
      <c r="EZ203" s="158">
        <f>IF(ISERROR(VLOOKUP(AW203,Accueil!$W$17:$W$22,1,0)),1,0)</f>
        <v>0</v>
      </c>
      <c r="FA203" s="158">
        <f>IF(ISERROR(VLOOKUP(AX203,Accueil!$W$17:$W$22,1,0)),1,0)</f>
        <v>0</v>
      </c>
      <c r="FB203" s="158">
        <f>IF(ISERROR(VLOOKUP(AY203,Accueil!$W$17:$W$22,1,0)),1,0)</f>
        <v>0</v>
      </c>
      <c r="FC203" s="158">
        <f>IF(ISERROR(VLOOKUP(AZ203,Accueil!$W$17:$W$22,1,0)),1,0)</f>
        <v>0</v>
      </c>
      <c r="FD203" s="158">
        <f>IF(ISERROR(VLOOKUP(BA203,Accueil!$W$17:$W$22,1,0)),1,0)</f>
        <v>0</v>
      </c>
      <c r="FE203" s="158">
        <f>IF(ISERROR(VLOOKUP(BB203,Accueil!$W$17:$W$22,1,0)),1,0)</f>
        <v>0</v>
      </c>
      <c r="FF203" s="158">
        <f>IF(ISERROR(VLOOKUP(BC203,Accueil!$W$17:$W$22,1,0)),1,0)</f>
        <v>0</v>
      </c>
      <c r="FG203" s="158">
        <f>IF(ISERROR(VLOOKUP(BD203,Accueil!$W$17:$W$22,1,0)),1,0)</f>
        <v>0</v>
      </c>
      <c r="FH203" s="158">
        <f>IF(ISERROR(VLOOKUP(BE203,Accueil!$W$17:$W$22,1,0)),1,0)</f>
        <v>0</v>
      </c>
      <c r="FI203" s="158">
        <f>IF(ISERROR(VLOOKUP(BF203,Accueil!$W$17:$W$22,1,0)),1,0)</f>
        <v>0</v>
      </c>
      <c r="FJ203" s="158">
        <f>IF(ISERROR(VLOOKUP(BG203,Accueil!$W$17:$W$22,1,0)),1,0)</f>
        <v>0</v>
      </c>
      <c r="FK203" s="158">
        <f>IF(ISERROR(VLOOKUP(BH203,Accueil!$W$17:$W$22,1,0)),1,0)</f>
        <v>0</v>
      </c>
      <c r="FL203" s="158">
        <f>IF(ISERROR(VLOOKUP(BI203,Accueil!$W$17:$W$22,1,0)),1,0)</f>
        <v>0</v>
      </c>
      <c r="FM203" s="158">
        <f>IF(ISERROR(VLOOKUP(BJ203,Accueil!$W$17:$W$22,1,0)),1,0)</f>
        <v>0</v>
      </c>
      <c r="FN203" s="158">
        <f>IF(ISERROR(VLOOKUP(BK203,Accueil!$W$17:$W$22,1,0)),1,0)</f>
        <v>0</v>
      </c>
      <c r="FO203" s="158">
        <f>IF(ISERROR(VLOOKUP(BL203,Accueil!$W$17:$W$22,1,0)),1,0)</f>
        <v>0</v>
      </c>
      <c r="FP203" s="158">
        <f>IF(ISERROR(VLOOKUP(BM203,Accueil!$W$17:$W$22,1,0)),1,0)</f>
        <v>0</v>
      </c>
      <c r="FQ203" s="158">
        <f>IF(ISERROR(VLOOKUP(BN203,Accueil!$W$17:$W$22,1,0)),1,0)</f>
        <v>0</v>
      </c>
      <c r="FR203" s="158">
        <f>IF(ISERROR(VLOOKUP(BO203,Accueil!$W$17:$W$22,1,0)),1,0)</f>
        <v>0</v>
      </c>
      <c r="FS203" s="158">
        <f>IF(ISERROR(VLOOKUP(BP203,Accueil!$W$17:$W$22,1,0)),1,0)</f>
        <v>0</v>
      </c>
      <c r="FT203" s="158">
        <f>IF(ISERROR(VLOOKUP(BQ203,Accueil!$W$17:$W$22,1,0)),1,0)</f>
        <v>0</v>
      </c>
      <c r="FU203" s="158">
        <f>IF(ISERROR(VLOOKUP(BR203,Accueil!$W$17:$W$22,1,0)),1,0)</f>
        <v>0</v>
      </c>
      <c r="FV203" s="158">
        <f>IF(ISERROR(VLOOKUP(BS203,Accueil!$W$17:$W$22,1,0)),1,0)</f>
        <v>0</v>
      </c>
      <c r="FW203" s="158">
        <f>IF(ISERROR(VLOOKUP(BT203,Accueil!$W$17:$W$22,1,0)),1,0)</f>
        <v>0</v>
      </c>
      <c r="FX203" s="158">
        <f>IF(ISERROR(VLOOKUP(BU203,Accueil!$W$17:$W$22,1,0)),1,0)</f>
        <v>0</v>
      </c>
      <c r="FY203" s="158">
        <f>IF(ISERROR(VLOOKUP(BV203,Accueil!$W$17:$W$22,1,0)),1,0)</f>
        <v>0</v>
      </c>
      <c r="FZ203" s="158">
        <f>IF(ISERROR(VLOOKUP(BW203,Accueil!$W$17:$W$22,1,0)),1,0)</f>
        <v>0</v>
      </c>
      <c r="GA203" s="158">
        <f>IF(ISERROR(VLOOKUP(BX203,Accueil!$W$17:$W$22,1,0)),1,0)</f>
        <v>0</v>
      </c>
      <c r="GB203" s="158">
        <f>IF(ISERROR(VLOOKUP(BY203,Accueil!$W$17:$W$22,1,0)),1,0)</f>
        <v>0</v>
      </c>
      <c r="GC203" s="158">
        <f>IF(ISERROR(VLOOKUP(BZ203,Accueil!$W$17:$W$22,1,0)),1,0)</f>
        <v>0</v>
      </c>
      <c r="GD203" s="158">
        <f>IF(ISERROR(VLOOKUP(CA203,Accueil!$W$17:$W$22,1,0)),1,0)</f>
        <v>0</v>
      </c>
      <c r="GE203" s="158">
        <f>IF(ISERROR(VLOOKUP(CB203,Accueil!$W$17:$W$22,1,0)),1,0)</f>
        <v>0</v>
      </c>
      <c r="GF203" s="158">
        <f>IF(ISERROR(VLOOKUP(CC203,Accueil!$W$17:$W$22,1,0)),1,0)</f>
        <v>0</v>
      </c>
      <c r="GG203" s="158">
        <f>IF(ISERROR(VLOOKUP(CD203,Accueil!$W$17:$W$22,1,0)),1,0)</f>
        <v>0</v>
      </c>
      <c r="GH203" s="158">
        <f>IF(ISERROR(VLOOKUP(CE203,Accueil!$W$17:$W$22,1,0)),1,0)</f>
        <v>0</v>
      </c>
      <c r="GI203" s="158">
        <f>IF(ISERROR(VLOOKUP(CF203,Accueil!$W$17:$W$22,1,0)),1,0)</f>
        <v>0</v>
      </c>
      <c r="GJ203" s="158">
        <f>IF(ISERROR(VLOOKUP(CG203,Accueil!$W$17:$W$22,1,0)),1,0)</f>
        <v>0</v>
      </c>
      <c r="GK203" s="158">
        <f>IF(ISERROR(VLOOKUP(CH203,Accueil!$W$17:$W$22,1,0)),1,0)</f>
        <v>0</v>
      </c>
      <c r="GL203" s="158">
        <f>IF(ISERROR(VLOOKUP(CI203,Accueil!$W$17:$W$22,1,0)),1,0)</f>
        <v>0</v>
      </c>
      <c r="GM203" s="158">
        <f>IF(ISERROR(VLOOKUP(CJ203,Accueil!$W$17:$W$22,1,0)),1,0)</f>
        <v>0</v>
      </c>
      <c r="GN203" s="158">
        <f>IF(ISERROR(VLOOKUP(CK203,Accueil!$W$17:$W$22,1,0)),1,0)</f>
        <v>0</v>
      </c>
      <c r="GO203" s="158">
        <f>IF(ISERROR(VLOOKUP(CL203,Accueil!$W$17:$W$22,1,0)),1,0)</f>
        <v>0</v>
      </c>
      <c r="GP203" s="158">
        <f>IF(ISERROR(VLOOKUP(CM203,Accueil!$W$17:$W$22,1,0)),1,0)</f>
        <v>0</v>
      </c>
      <c r="GQ203" s="158">
        <f>IF(ISERROR(VLOOKUP(CN203,Accueil!$W$17:$W$22,1,0)),1,0)</f>
        <v>0</v>
      </c>
      <c r="GR203" s="158">
        <f>IF(ISERROR(VLOOKUP(CO203,Accueil!$W$17:$W$22,1,0)),1,0)</f>
        <v>0</v>
      </c>
      <c r="GS203" s="158">
        <f>IF(ISERROR(VLOOKUP(CP203,Accueil!$W$17:$W$22,1,0)),1,0)</f>
        <v>0</v>
      </c>
      <c r="GT203" s="158">
        <f>IF(ISERROR(VLOOKUP(CQ203,Accueil!$W$17:$W$22,1,0)),1,0)</f>
        <v>0</v>
      </c>
      <c r="GU203" s="158">
        <f>IF(ISERROR(VLOOKUP(CR203,Accueil!$W$17:$W$22,1,0)),1,0)</f>
        <v>0</v>
      </c>
      <c r="GV203" s="158">
        <f>IF(ISERROR(VLOOKUP(CS203,Accueil!$W$17:$W$22,1,0)),1,0)</f>
        <v>0</v>
      </c>
      <c r="GW203" s="158">
        <f>IF(ISERROR(VLOOKUP(CT203,Accueil!$W$17:$W$22,1,0)),1,0)</f>
        <v>0</v>
      </c>
      <c r="GX203" s="158">
        <f>IF(ISERROR(VLOOKUP(CU203,Accueil!$W$17:$W$22,1,0)),1,0)</f>
        <v>0</v>
      </c>
      <c r="GY203" s="158">
        <f>IF(ISERROR(VLOOKUP(CV203,Accueil!$W$17:$W$22,1,0)),1,0)</f>
        <v>0</v>
      </c>
      <c r="GZ203" s="158">
        <f>IF(ISERROR(VLOOKUP(CW203,Accueil!$W$17:$W$22,1,0)),1,0)</f>
        <v>0</v>
      </c>
      <c r="HA203" s="158">
        <f>IF(ISERROR(VLOOKUP(CX203,Accueil!$W$17:$W$22,1,0)),1,0)</f>
        <v>0</v>
      </c>
      <c r="HB203" s="158">
        <f>IF(ISERROR(VLOOKUP(CY203,Accueil!$W$17:$W$22,1,0)),1,0)</f>
        <v>0</v>
      </c>
      <c r="HC203" s="158">
        <f>IF(ISERROR(VLOOKUP(CZ203,Accueil!$W$17:$W$22,1,0)),1,0)</f>
        <v>0</v>
      </c>
      <c r="HD203" s="158">
        <f>IF(ISERROR(VLOOKUP(DA203,Accueil!$W$17:$W$22,1,0)),1,0)</f>
        <v>0</v>
      </c>
    </row>
    <row r="204" spans="1:212" ht="12.75" customHeight="1">
      <c r="A204" s="360"/>
      <c r="B204" s="12">
        <v>196</v>
      </c>
      <c r="C204" s="26" t="str">
        <f>IF(Accueil!E208="","",Accueil!E208)</f>
        <v/>
      </c>
      <c r="D204" s="27" t="str">
        <f>IF(Accueil!F208="","",Accueil!F208)</f>
        <v/>
      </c>
      <c r="E204" s="83" t="str">
        <f t="shared" si="14"/>
        <v/>
      </c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12">
        <v>196</v>
      </c>
      <c r="DC204" s="11" t="str">
        <f>IF(D204="","",COUNTIF(F204:DA204,Accueil!$AB$28)&amp;" / "&amp;COUNTIF($F$8:$DA$8,"&gt;0")-(COUNTIF(F204:DA204,Accueil!$AG$26)))</f>
        <v/>
      </c>
      <c r="DD204" s="110" t="str">
        <f>IF(D204="","",COUNTIF(F204:DA204,Accueil!$AB$26))</f>
        <v/>
      </c>
      <c r="DE204" s="110" t="str">
        <f>IF(D204="","",IF(COUNTIF($F$8:$DA$8,"&gt;=0")-(COUNTIF(G204:DB204,Accueil!$AG$26))&lt;0,0,COUNTIF($F$8:$DA$8,"&gt;=0")-(COUNTIF(G204:DB204,Accueil!$AG$26))))</f>
        <v/>
      </c>
      <c r="DF204" s="11" t="str">
        <f t="shared" si="15"/>
        <v/>
      </c>
      <c r="DG204" s="29" t="str">
        <f t="shared" si="16"/>
        <v/>
      </c>
      <c r="DH204" s="158">
        <f t="shared" si="17"/>
        <v>0</v>
      </c>
      <c r="DI204" s="158">
        <f>IF(ISERROR(VLOOKUP(F204,Accueil!$W$17:$W$22,1,0)),1,0)</f>
        <v>0</v>
      </c>
      <c r="DJ204" s="158">
        <f>IF(ISERROR(VLOOKUP(G204,Accueil!$W$17:$W$22,1,0)),1,0)</f>
        <v>0</v>
      </c>
      <c r="DK204" s="158">
        <f>IF(ISERROR(VLOOKUP(H204,Accueil!$W$17:$W$22,1,0)),1,0)</f>
        <v>0</v>
      </c>
      <c r="DL204" s="158">
        <f>IF(ISERROR(VLOOKUP(I204,Accueil!$W$17:$W$22,1,0)),1,0)</f>
        <v>0</v>
      </c>
      <c r="DM204" s="158">
        <f>IF(ISERROR(VLOOKUP(J204,Accueil!$W$17:$W$22,1,0)),1,0)</f>
        <v>0</v>
      </c>
      <c r="DN204" s="158">
        <f>IF(ISERROR(VLOOKUP(K204,Accueil!$W$17:$W$22,1,0)),1,0)</f>
        <v>0</v>
      </c>
      <c r="DO204" s="158">
        <f>IF(ISERROR(VLOOKUP(L204,Accueil!$W$17:$W$22,1,0)),1,0)</f>
        <v>0</v>
      </c>
      <c r="DP204" s="158">
        <f>IF(ISERROR(VLOOKUP(M204,Accueil!$W$17:$W$22,1,0)),1,0)</f>
        <v>0</v>
      </c>
      <c r="DQ204" s="158">
        <f>IF(ISERROR(VLOOKUP(N204,Accueil!$W$17:$W$22,1,0)),1,0)</f>
        <v>0</v>
      </c>
      <c r="DR204" s="158">
        <f>IF(ISERROR(VLOOKUP(O204,Accueil!$W$17:$W$22,1,0)),1,0)</f>
        <v>0</v>
      </c>
      <c r="DS204" s="158">
        <f>IF(ISERROR(VLOOKUP(P204,Accueil!$W$17:$W$22,1,0)),1,0)</f>
        <v>0</v>
      </c>
      <c r="DT204" s="158">
        <f>IF(ISERROR(VLOOKUP(Q204,Accueil!$W$17:$W$22,1,0)),1,0)</f>
        <v>0</v>
      </c>
      <c r="DU204" s="158">
        <f>IF(ISERROR(VLOOKUP(R204,Accueil!$W$17:$W$22,1,0)),1,0)</f>
        <v>0</v>
      </c>
      <c r="DV204" s="158">
        <f>IF(ISERROR(VLOOKUP(S204,Accueil!$W$17:$W$22,1,0)),1,0)</f>
        <v>0</v>
      </c>
      <c r="DW204" s="158">
        <f>IF(ISERROR(VLOOKUP(T204,Accueil!$W$17:$W$22,1,0)),1,0)</f>
        <v>0</v>
      </c>
      <c r="DX204" s="158">
        <f>IF(ISERROR(VLOOKUP(U204,Accueil!$W$17:$W$22,1,0)),1,0)</f>
        <v>0</v>
      </c>
      <c r="DY204" s="158">
        <f>IF(ISERROR(VLOOKUP(V204,Accueil!$W$17:$W$22,1,0)),1,0)</f>
        <v>0</v>
      </c>
      <c r="DZ204" s="158">
        <f>IF(ISERROR(VLOOKUP(W204,Accueil!$W$17:$W$22,1,0)),1,0)</f>
        <v>0</v>
      </c>
      <c r="EA204" s="158">
        <f>IF(ISERROR(VLOOKUP(X204,Accueil!$W$17:$W$22,1,0)),1,0)</f>
        <v>0</v>
      </c>
      <c r="EB204" s="158">
        <f>IF(ISERROR(VLOOKUP(Y204,Accueil!$W$17:$W$22,1,0)),1,0)</f>
        <v>0</v>
      </c>
      <c r="EC204" s="158">
        <f>IF(ISERROR(VLOOKUP(Z204,Accueil!$W$17:$W$22,1,0)),1,0)</f>
        <v>0</v>
      </c>
      <c r="ED204" s="158">
        <f>IF(ISERROR(VLOOKUP(AA204,Accueil!$W$17:$W$22,1,0)),1,0)</f>
        <v>0</v>
      </c>
      <c r="EE204" s="158">
        <f>IF(ISERROR(VLOOKUP(AB204,Accueil!$W$17:$W$22,1,0)),1,0)</f>
        <v>0</v>
      </c>
      <c r="EF204" s="158">
        <f>IF(ISERROR(VLOOKUP(AC204,Accueil!$W$17:$W$22,1,0)),1,0)</f>
        <v>0</v>
      </c>
      <c r="EG204" s="158">
        <f>IF(ISERROR(VLOOKUP(AD204,Accueil!$W$17:$W$22,1,0)),1,0)</f>
        <v>0</v>
      </c>
      <c r="EH204" s="158">
        <f>IF(ISERROR(VLOOKUP(AE204,Accueil!$W$17:$W$22,1,0)),1,0)</f>
        <v>0</v>
      </c>
      <c r="EI204" s="158">
        <f>IF(ISERROR(VLOOKUP(AF204,Accueil!$W$17:$W$22,1,0)),1,0)</f>
        <v>0</v>
      </c>
      <c r="EJ204" s="158">
        <f>IF(ISERROR(VLOOKUP(AG204,Accueil!$W$17:$W$22,1,0)),1,0)</f>
        <v>0</v>
      </c>
      <c r="EK204" s="158">
        <f>IF(ISERROR(VLOOKUP(AH204,Accueil!$W$17:$W$22,1,0)),1,0)</f>
        <v>0</v>
      </c>
      <c r="EL204" s="158">
        <f>IF(ISERROR(VLOOKUP(AI204,Accueil!$W$17:$W$22,1,0)),1,0)</f>
        <v>0</v>
      </c>
      <c r="EM204" s="158">
        <f>IF(ISERROR(VLOOKUP(AJ204,Accueil!$W$17:$W$22,1,0)),1,0)</f>
        <v>0</v>
      </c>
      <c r="EN204" s="158">
        <f>IF(ISERROR(VLOOKUP(AK204,Accueil!$W$17:$W$22,1,0)),1,0)</f>
        <v>0</v>
      </c>
      <c r="EO204" s="158">
        <f>IF(ISERROR(VLOOKUP(AL204,Accueil!$W$17:$W$22,1,0)),1,0)</f>
        <v>0</v>
      </c>
      <c r="EP204" s="158">
        <f>IF(ISERROR(VLOOKUP(AM204,Accueil!$W$17:$W$22,1,0)),1,0)</f>
        <v>0</v>
      </c>
      <c r="EQ204" s="158">
        <f>IF(ISERROR(VLOOKUP(AN204,Accueil!$W$17:$W$22,1,0)),1,0)</f>
        <v>0</v>
      </c>
      <c r="ER204" s="158">
        <f>IF(ISERROR(VLOOKUP(AO204,Accueil!$W$17:$W$22,1,0)),1,0)</f>
        <v>0</v>
      </c>
      <c r="ES204" s="158">
        <f>IF(ISERROR(VLOOKUP(AP204,Accueil!$W$17:$W$22,1,0)),1,0)</f>
        <v>0</v>
      </c>
      <c r="ET204" s="158">
        <f>IF(ISERROR(VLOOKUP(AQ204,Accueil!$W$17:$W$22,1,0)),1,0)</f>
        <v>0</v>
      </c>
      <c r="EU204" s="158">
        <f>IF(ISERROR(VLOOKUP(AR204,Accueil!$W$17:$W$22,1,0)),1,0)</f>
        <v>0</v>
      </c>
      <c r="EV204" s="158">
        <f>IF(ISERROR(VLOOKUP(AS204,Accueil!$W$17:$W$22,1,0)),1,0)</f>
        <v>0</v>
      </c>
      <c r="EW204" s="158">
        <f>IF(ISERROR(VLOOKUP(AT204,Accueil!$W$17:$W$22,1,0)),1,0)</f>
        <v>0</v>
      </c>
      <c r="EX204" s="158">
        <f>IF(ISERROR(VLOOKUP(AU204,Accueil!$W$17:$W$22,1,0)),1,0)</f>
        <v>0</v>
      </c>
      <c r="EY204" s="158">
        <f>IF(ISERROR(VLOOKUP(AV204,Accueil!$W$17:$W$22,1,0)),1,0)</f>
        <v>0</v>
      </c>
      <c r="EZ204" s="158">
        <f>IF(ISERROR(VLOOKUP(AW204,Accueil!$W$17:$W$22,1,0)),1,0)</f>
        <v>0</v>
      </c>
      <c r="FA204" s="158">
        <f>IF(ISERROR(VLOOKUP(AX204,Accueil!$W$17:$W$22,1,0)),1,0)</f>
        <v>0</v>
      </c>
      <c r="FB204" s="158">
        <f>IF(ISERROR(VLOOKUP(AY204,Accueil!$W$17:$W$22,1,0)),1,0)</f>
        <v>0</v>
      </c>
      <c r="FC204" s="158">
        <f>IF(ISERROR(VLOOKUP(AZ204,Accueil!$W$17:$W$22,1,0)),1,0)</f>
        <v>0</v>
      </c>
      <c r="FD204" s="158">
        <f>IF(ISERROR(VLOOKUP(BA204,Accueil!$W$17:$W$22,1,0)),1,0)</f>
        <v>0</v>
      </c>
      <c r="FE204" s="158">
        <f>IF(ISERROR(VLOOKUP(BB204,Accueil!$W$17:$W$22,1,0)),1,0)</f>
        <v>0</v>
      </c>
      <c r="FF204" s="158">
        <f>IF(ISERROR(VLOOKUP(BC204,Accueil!$W$17:$W$22,1,0)),1,0)</f>
        <v>0</v>
      </c>
      <c r="FG204" s="158">
        <f>IF(ISERROR(VLOOKUP(BD204,Accueil!$W$17:$W$22,1,0)),1,0)</f>
        <v>0</v>
      </c>
      <c r="FH204" s="158">
        <f>IF(ISERROR(VLOOKUP(BE204,Accueil!$W$17:$W$22,1,0)),1,0)</f>
        <v>0</v>
      </c>
      <c r="FI204" s="158">
        <f>IF(ISERROR(VLOOKUP(BF204,Accueil!$W$17:$W$22,1,0)),1,0)</f>
        <v>0</v>
      </c>
      <c r="FJ204" s="158">
        <f>IF(ISERROR(VLOOKUP(BG204,Accueil!$W$17:$W$22,1,0)),1,0)</f>
        <v>0</v>
      </c>
      <c r="FK204" s="158">
        <f>IF(ISERROR(VLOOKUP(BH204,Accueil!$W$17:$W$22,1,0)),1,0)</f>
        <v>0</v>
      </c>
      <c r="FL204" s="158">
        <f>IF(ISERROR(VLOOKUP(BI204,Accueil!$W$17:$W$22,1,0)),1,0)</f>
        <v>0</v>
      </c>
      <c r="FM204" s="158">
        <f>IF(ISERROR(VLOOKUP(BJ204,Accueil!$W$17:$W$22,1,0)),1,0)</f>
        <v>0</v>
      </c>
      <c r="FN204" s="158">
        <f>IF(ISERROR(VLOOKUP(BK204,Accueil!$W$17:$W$22,1,0)),1,0)</f>
        <v>0</v>
      </c>
      <c r="FO204" s="158">
        <f>IF(ISERROR(VLOOKUP(BL204,Accueil!$W$17:$W$22,1,0)),1,0)</f>
        <v>0</v>
      </c>
      <c r="FP204" s="158">
        <f>IF(ISERROR(VLOOKUP(BM204,Accueil!$W$17:$W$22,1,0)),1,0)</f>
        <v>0</v>
      </c>
      <c r="FQ204" s="158">
        <f>IF(ISERROR(VLOOKUP(BN204,Accueil!$W$17:$W$22,1,0)),1,0)</f>
        <v>0</v>
      </c>
      <c r="FR204" s="158">
        <f>IF(ISERROR(VLOOKUP(BO204,Accueil!$W$17:$W$22,1,0)),1,0)</f>
        <v>0</v>
      </c>
      <c r="FS204" s="158">
        <f>IF(ISERROR(VLOOKUP(BP204,Accueil!$W$17:$W$22,1,0)),1,0)</f>
        <v>0</v>
      </c>
      <c r="FT204" s="158">
        <f>IF(ISERROR(VLOOKUP(BQ204,Accueil!$W$17:$W$22,1,0)),1,0)</f>
        <v>0</v>
      </c>
      <c r="FU204" s="158">
        <f>IF(ISERROR(VLOOKUP(BR204,Accueil!$W$17:$W$22,1,0)),1,0)</f>
        <v>0</v>
      </c>
      <c r="FV204" s="158">
        <f>IF(ISERROR(VLOOKUP(BS204,Accueil!$W$17:$W$22,1,0)),1,0)</f>
        <v>0</v>
      </c>
      <c r="FW204" s="158">
        <f>IF(ISERROR(VLOOKUP(BT204,Accueil!$W$17:$W$22,1,0)),1,0)</f>
        <v>0</v>
      </c>
      <c r="FX204" s="158">
        <f>IF(ISERROR(VLOOKUP(BU204,Accueil!$W$17:$W$22,1,0)),1,0)</f>
        <v>0</v>
      </c>
      <c r="FY204" s="158">
        <f>IF(ISERROR(VLOOKUP(BV204,Accueil!$W$17:$W$22,1,0)),1,0)</f>
        <v>0</v>
      </c>
      <c r="FZ204" s="158">
        <f>IF(ISERROR(VLOOKUP(BW204,Accueil!$W$17:$W$22,1,0)),1,0)</f>
        <v>0</v>
      </c>
      <c r="GA204" s="158">
        <f>IF(ISERROR(VLOOKUP(BX204,Accueil!$W$17:$W$22,1,0)),1,0)</f>
        <v>0</v>
      </c>
      <c r="GB204" s="158">
        <f>IF(ISERROR(VLOOKUP(BY204,Accueil!$W$17:$W$22,1,0)),1,0)</f>
        <v>0</v>
      </c>
      <c r="GC204" s="158">
        <f>IF(ISERROR(VLOOKUP(BZ204,Accueil!$W$17:$W$22,1,0)),1,0)</f>
        <v>0</v>
      </c>
      <c r="GD204" s="158">
        <f>IF(ISERROR(VLOOKUP(CA204,Accueil!$W$17:$W$22,1,0)),1,0)</f>
        <v>0</v>
      </c>
      <c r="GE204" s="158">
        <f>IF(ISERROR(VLOOKUP(CB204,Accueil!$W$17:$W$22,1,0)),1,0)</f>
        <v>0</v>
      </c>
      <c r="GF204" s="158">
        <f>IF(ISERROR(VLOOKUP(CC204,Accueil!$W$17:$W$22,1,0)),1,0)</f>
        <v>0</v>
      </c>
      <c r="GG204" s="158">
        <f>IF(ISERROR(VLOOKUP(CD204,Accueil!$W$17:$W$22,1,0)),1,0)</f>
        <v>0</v>
      </c>
      <c r="GH204" s="158">
        <f>IF(ISERROR(VLOOKUP(CE204,Accueil!$W$17:$W$22,1,0)),1,0)</f>
        <v>0</v>
      </c>
      <c r="GI204" s="158">
        <f>IF(ISERROR(VLOOKUP(CF204,Accueil!$W$17:$W$22,1,0)),1,0)</f>
        <v>0</v>
      </c>
      <c r="GJ204" s="158">
        <f>IF(ISERROR(VLOOKUP(CG204,Accueil!$W$17:$W$22,1,0)),1,0)</f>
        <v>0</v>
      </c>
      <c r="GK204" s="158">
        <f>IF(ISERROR(VLOOKUP(CH204,Accueil!$W$17:$W$22,1,0)),1,0)</f>
        <v>0</v>
      </c>
      <c r="GL204" s="158">
        <f>IF(ISERROR(VLOOKUP(CI204,Accueil!$W$17:$W$22,1,0)),1,0)</f>
        <v>0</v>
      </c>
      <c r="GM204" s="158">
        <f>IF(ISERROR(VLOOKUP(CJ204,Accueil!$W$17:$W$22,1,0)),1,0)</f>
        <v>0</v>
      </c>
      <c r="GN204" s="158">
        <f>IF(ISERROR(VLOOKUP(CK204,Accueil!$W$17:$W$22,1,0)),1,0)</f>
        <v>0</v>
      </c>
      <c r="GO204" s="158">
        <f>IF(ISERROR(VLOOKUP(CL204,Accueil!$W$17:$W$22,1,0)),1,0)</f>
        <v>0</v>
      </c>
      <c r="GP204" s="158">
        <f>IF(ISERROR(VLOOKUP(CM204,Accueil!$W$17:$W$22,1,0)),1,0)</f>
        <v>0</v>
      </c>
      <c r="GQ204" s="158">
        <f>IF(ISERROR(VLOOKUP(CN204,Accueil!$W$17:$W$22,1,0)),1,0)</f>
        <v>0</v>
      </c>
      <c r="GR204" s="158">
        <f>IF(ISERROR(VLOOKUP(CO204,Accueil!$W$17:$W$22,1,0)),1,0)</f>
        <v>0</v>
      </c>
      <c r="GS204" s="158">
        <f>IF(ISERROR(VLOOKUP(CP204,Accueil!$W$17:$W$22,1,0)),1,0)</f>
        <v>0</v>
      </c>
      <c r="GT204" s="158">
        <f>IF(ISERROR(VLOOKUP(CQ204,Accueil!$W$17:$W$22,1,0)),1,0)</f>
        <v>0</v>
      </c>
      <c r="GU204" s="158">
        <f>IF(ISERROR(VLOOKUP(CR204,Accueil!$W$17:$W$22,1,0)),1,0)</f>
        <v>0</v>
      </c>
      <c r="GV204" s="158">
        <f>IF(ISERROR(VLOOKUP(CS204,Accueil!$W$17:$W$22,1,0)),1,0)</f>
        <v>0</v>
      </c>
      <c r="GW204" s="158">
        <f>IF(ISERROR(VLOOKUP(CT204,Accueil!$W$17:$W$22,1,0)),1,0)</f>
        <v>0</v>
      </c>
      <c r="GX204" s="158">
        <f>IF(ISERROR(VLOOKUP(CU204,Accueil!$W$17:$W$22,1,0)),1,0)</f>
        <v>0</v>
      </c>
      <c r="GY204" s="158">
        <f>IF(ISERROR(VLOOKUP(CV204,Accueil!$W$17:$W$22,1,0)),1,0)</f>
        <v>0</v>
      </c>
      <c r="GZ204" s="158">
        <f>IF(ISERROR(VLOOKUP(CW204,Accueil!$W$17:$W$22,1,0)),1,0)</f>
        <v>0</v>
      </c>
      <c r="HA204" s="158">
        <f>IF(ISERROR(VLOOKUP(CX204,Accueil!$W$17:$W$22,1,0)),1,0)</f>
        <v>0</v>
      </c>
      <c r="HB204" s="158">
        <f>IF(ISERROR(VLOOKUP(CY204,Accueil!$W$17:$W$22,1,0)),1,0)</f>
        <v>0</v>
      </c>
      <c r="HC204" s="158">
        <f>IF(ISERROR(VLOOKUP(CZ204,Accueil!$W$17:$W$22,1,0)),1,0)</f>
        <v>0</v>
      </c>
      <c r="HD204" s="158">
        <f>IF(ISERROR(VLOOKUP(DA204,Accueil!$W$17:$W$22,1,0)),1,0)</f>
        <v>0</v>
      </c>
    </row>
    <row r="205" spans="1:212" ht="12.75" customHeight="1">
      <c r="A205" s="360"/>
      <c r="B205" s="12">
        <v>197</v>
      </c>
      <c r="C205" s="26" t="str">
        <f>IF(Accueil!E209="","",Accueil!E209)</f>
        <v/>
      </c>
      <c r="D205" s="27" t="str">
        <f>IF(Accueil!F209="","",Accueil!F209)</f>
        <v/>
      </c>
      <c r="E205" s="83" t="str">
        <f t="shared" si="14"/>
        <v/>
      </c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244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12">
        <v>197</v>
      </c>
      <c r="DC205" s="11" t="str">
        <f>IF(D205="","",COUNTIF(F205:DA205,Accueil!$AB$28)&amp;" / "&amp;COUNTIF($F$8:$DA$8,"&gt;0")-(COUNTIF(F205:DA205,Accueil!$AG$26)))</f>
        <v/>
      </c>
      <c r="DD205" s="110" t="str">
        <f>IF(D205="","",COUNTIF(F205:DA205,Accueil!$AB$26))</f>
        <v/>
      </c>
      <c r="DE205" s="110" t="str">
        <f>IF(D205="","",IF(COUNTIF($F$8:$DA$8,"&gt;=0")-(COUNTIF(G205:DB205,Accueil!$AG$26))&lt;0,0,COUNTIF($F$8:$DA$8,"&gt;=0")-(COUNTIF(G205:DB205,Accueil!$AG$26))))</f>
        <v/>
      </c>
      <c r="DF205" s="11" t="str">
        <f t="shared" si="15"/>
        <v/>
      </c>
      <c r="DG205" s="29" t="str">
        <f t="shared" si="16"/>
        <v/>
      </c>
      <c r="DH205" s="158">
        <f t="shared" si="17"/>
        <v>0</v>
      </c>
      <c r="DI205" s="158">
        <f>IF(ISERROR(VLOOKUP(F205,Accueil!$W$17:$W$22,1,0)),1,0)</f>
        <v>0</v>
      </c>
      <c r="DJ205" s="158">
        <f>IF(ISERROR(VLOOKUP(G205,Accueil!$W$17:$W$22,1,0)),1,0)</f>
        <v>0</v>
      </c>
      <c r="DK205" s="158">
        <f>IF(ISERROR(VLOOKUP(H205,Accueil!$W$17:$W$22,1,0)),1,0)</f>
        <v>0</v>
      </c>
      <c r="DL205" s="158">
        <f>IF(ISERROR(VLOOKUP(I205,Accueil!$W$17:$W$22,1,0)),1,0)</f>
        <v>0</v>
      </c>
      <c r="DM205" s="158">
        <f>IF(ISERROR(VLOOKUP(J205,Accueil!$W$17:$W$22,1,0)),1,0)</f>
        <v>0</v>
      </c>
      <c r="DN205" s="158">
        <f>IF(ISERROR(VLOOKUP(K205,Accueil!$W$17:$W$22,1,0)),1,0)</f>
        <v>0</v>
      </c>
      <c r="DO205" s="158">
        <f>IF(ISERROR(VLOOKUP(L205,Accueil!$W$17:$W$22,1,0)),1,0)</f>
        <v>0</v>
      </c>
      <c r="DP205" s="158">
        <f>IF(ISERROR(VLOOKUP(M205,Accueil!$W$17:$W$22,1,0)),1,0)</f>
        <v>0</v>
      </c>
      <c r="DQ205" s="158">
        <f>IF(ISERROR(VLOOKUP(N205,Accueil!$W$17:$W$22,1,0)),1,0)</f>
        <v>0</v>
      </c>
      <c r="DR205" s="158">
        <f>IF(ISERROR(VLOOKUP(O205,Accueil!$W$17:$W$22,1,0)),1,0)</f>
        <v>0</v>
      </c>
      <c r="DS205" s="158">
        <f>IF(ISERROR(VLOOKUP(P205,Accueil!$W$17:$W$22,1,0)),1,0)</f>
        <v>0</v>
      </c>
      <c r="DT205" s="158">
        <f>IF(ISERROR(VLOOKUP(Q205,Accueil!$W$17:$W$22,1,0)),1,0)</f>
        <v>0</v>
      </c>
      <c r="DU205" s="158">
        <f>IF(ISERROR(VLOOKUP(R205,Accueil!$W$17:$W$22,1,0)),1,0)</f>
        <v>0</v>
      </c>
      <c r="DV205" s="158">
        <f>IF(ISERROR(VLOOKUP(S205,Accueil!$W$17:$W$22,1,0)),1,0)</f>
        <v>0</v>
      </c>
      <c r="DW205" s="158">
        <f>IF(ISERROR(VLOOKUP(T205,Accueil!$W$17:$W$22,1,0)),1,0)</f>
        <v>0</v>
      </c>
      <c r="DX205" s="158">
        <f>IF(ISERROR(VLOOKUP(U205,Accueil!$W$17:$W$22,1,0)),1,0)</f>
        <v>0</v>
      </c>
      <c r="DY205" s="158">
        <f>IF(ISERROR(VLOOKUP(V205,Accueil!$W$17:$W$22,1,0)),1,0)</f>
        <v>0</v>
      </c>
      <c r="DZ205" s="158">
        <f>IF(ISERROR(VLOOKUP(W205,Accueil!$W$17:$W$22,1,0)),1,0)</f>
        <v>0</v>
      </c>
      <c r="EA205" s="158">
        <f>IF(ISERROR(VLOOKUP(X205,Accueil!$W$17:$W$22,1,0)),1,0)</f>
        <v>0</v>
      </c>
      <c r="EB205" s="158">
        <f>IF(ISERROR(VLOOKUP(Y205,Accueil!$W$17:$W$22,1,0)),1,0)</f>
        <v>0</v>
      </c>
      <c r="EC205" s="158">
        <f>IF(ISERROR(VLOOKUP(Z205,Accueil!$W$17:$W$22,1,0)),1,0)</f>
        <v>0</v>
      </c>
      <c r="ED205" s="158">
        <f>IF(ISERROR(VLOOKUP(AA205,Accueil!$W$17:$W$22,1,0)),1,0)</f>
        <v>0</v>
      </c>
      <c r="EE205" s="158">
        <f>IF(ISERROR(VLOOKUP(AB205,Accueil!$W$17:$W$22,1,0)),1,0)</f>
        <v>0</v>
      </c>
      <c r="EF205" s="158">
        <f>IF(ISERROR(VLOOKUP(AC205,Accueil!$W$17:$W$22,1,0)),1,0)</f>
        <v>0</v>
      </c>
      <c r="EG205" s="158">
        <f>IF(ISERROR(VLOOKUP(AD205,Accueil!$W$17:$W$22,1,0)),1,0)</f>
        <v>0</v>
      </c>
      <c r="EH205" s="158">
        <f>IF(ISERROR(VLOOKUP(AE205,Accueil!$W$17:$W$22,1,0)),1,0)</f>
        <v>0</v>
      </c>
      <c r="EI205" s="158">
        <f>IF(ISERROR(VLOOKUP(AF205,Accueil!$W$17:$W$22,1,0)),1,0)</f>
        <v>0</v>
      </c>
      <c r="EJ205" s="158">
        <f>IF(ISERROR(VLOOKUP(AG205,Accueil!$W$17:$W$22,1,0)),1,0)</f>
        <v>0</v>
      </c>
      <c r="EK205" s="158">
        <f>IF(ISERROR(VLOOKUP(AH205,Accueil!$W$17:$W$22,1,0)),1,0)</f>
        <v>0</v>
      </c>
      <c r="EL205" s="158">
        <f>IF(ISERROR(VLOOKUP(AI205,Accueil!$W$17:$W$22,1,0)),1,0)</f>
        <v>0</v>
      </c>
      <c r="EM205" s="158">
        <f>IF(ISERROR(VLOOKUP(AJ205,Accueil!$W$17:$W$22,1,0)),1,0)</f>
        <v>0</v>
      </c>
      <c r="EN205" s="158">
        <f>IF(ISERROR(VLOOKUP(AK205,Accueil!$W$17:$W$22,1,0)),1,0)</f>
        <v>0</v>
      </c>
      <c r="EO205" s="158">
        <f>IF(ISERROR(VLOOKUP(AL205,Accueil!$W$17:$W$22,1,0)),1,0)</f>
        <v>0</v>
      </c>
      <c r="EP205" s="158">
        <f>IF(ISERROR(VLOOKUP(AM205,Accueil!$W$17:$W$22,1,0)),1,0)</f>
        <v>0</v>
      </c>
      <c r="EQ205" s="158">
        <f>IF(ISERROR(VLOOKUP(AN205,Accueil!$W$17:$W$22,1,0)),1,0)</f>
        <v>0</v>
      </c>
      <c r="ER205" s="158">
        <f>IF(ISERROR(VLOOKUP(AO205,Accueil!$W$17:$W$22,1,0)),1,0)</f>
        <v>0</v>
      </c>
      <c r="ES205" s="158">
        <f>IF(ISERROR(VLOOKUP(AP205,Accueil!$W$17:$W$22,1,0)),1,0)</f>
        <v>0</v>
      </c>
      <c r="ET205" s="158">
        <f>IF(ISERROR(VLOOKUP(AQ205,Accueil!$W$17:$W$22,1,0)),1,0)</f>
        <v>0</v>
      </c>
      <c r="EU205" s="158">
        <f>IF(ISERROR(VLOOKUP(AR205,Accueil!$W$17:$W$22,1,0)),1,0)</f>
        <v>0</v>
      </c>
      <c r="EV205" s="158">
        <f>IF(ISERROR(VLOOKUP(AS205,Accueil!$W$17:$W$22,1,0)),1,0)</f>
        <v>0</v>
      </c>
      <c r="EW205" s="158">
        <f>IF(ISERROR(VLOOKUP(AT205,Accueil!$W$17:$W$22,1,0)),1,0)</f>
        <v>0</v>
      </c>
      <c r="EX205" s="158">
        <f>IF(ISERROR(VLOOKUP(AU205,Accueil!$W$17:$W$22,1,0)),1,0)</f>
        <v>0</v>
      </c>
      <c r="EY205" s="158">
        <f>IF(ISERROR(VLOOKUP(AV205,Accueil!$W$17:$W$22,1,0)),1,0)</f>
        <v>0</v>
      </c>
      <c r="EZ205" s="158">
        <f>IF(ISERROR(VLOOKUP(AW205,Accueil!$W$17:$W$22,1,0)),1,0)</f>
        <v>0</v>
      </c>
      <c r="FA205" s="158">
        <f>IF(ISERROR(VLOOKUP(AX205,Accueil!$W$17:$W$22,1,0)),1,0)</f>
        <v>0</v>
      </c>
      <c r="FB205" s="158">
        <f>IF(ISERROR(VLOOKUP(AY205,Accueil!$W$17:$W$22,1,0)),1,0)</f>
        <v>0</v>
      </c>
      <c r="FC205" s="158">
        <f>IF(ISERROR(VLOOKUP(AZ205,Accueil!$W$17:$W$22,1,0)),1,0)</f>
        <v>0</v>
      </c>
      <c r="FD205" s="158">
        <f>IF(ISERROR(VLOOKUP(BA205,Accueil!$W$17:$W$22,1,0)),1,0)</f>
        <v>0</v>
      </c>
      <c r="FE205" s="158">
        <f>IF(ISERROR(VLOOKUP(BB205,Accueil!$W$17:$W$22,1,0)),1,0)</f>
        <v>0</v>
      </c>
      <c r="FF205" s="158">
        <f>IF(ISERROR(VLOOKUP(BC205,Accueil!$W$17:$W$22,1,0)),1,0)</f>
        <v>0</v>
      </c>
      <c r="FG205" s="158">
        <f>IF(ISERROR(VLOOKUP(BD205,Accueil!$W$17:$W$22,1,0)),1,0)</f>
        <v>0</v>
      </c>
      <c r="FH205" s="158">
        <f>IF(ISERROR(VLOOKUP(BE205,Accueil!$W$17:$W$22,1,0)),1,0)</f>
        <v>0</v>
      </c>
      <c r="FI205" s="158">
        <f>IF(ISERROR(VLOOKUP(BF205,Accueil!$W$17:$W$22,1,0)),1,0)</f>
        <v>0</v>
      </c>
      <c r="FJ205" s="158">
        <f>IF(ISERROR(VLOOKUP(BG205,Accueil!$W$17:$W$22,1,0)),1,0)</f>
        <v>0</v>
      </c>
      <c r="FK205" s="158">
        <f>IF(ISERROR(VLOOKUP(BH205,Accueil!$W$17:$W$22,1,0)),1,0)</f>
        <v>0</v>
      </c>
      <c r="FL205" s="158">
        <f>IF(ISERROR(VLOOKUP(BI205,Accueil!$W$17:$W$22,1,0)),1,0)</f>
        <v>0</v>
      </c>
      <c r="FM205" s="158">
        <f>IF(ISERROR(VLOOKUP(BJ205,Accueil!$W$17:$W$22,1,0)),1,0)</f>
        <v>0</v>
      </c>
      <c r="FN205" s="158">
        <f>IF(ISERROR(VLOOKUP(BK205,Accueil!$W$17:$W$22,1,0)),1,0)</f>
        <v>0</v>
      </c>
      <c r="FO205" s="158">
        <f>IF(ISERROR(VLOOKUP(BL205,Accueil!$W$17:$W$22,1,0)),1,0)</f>
        <v>0</v>
      </c>
      <c r="FP205" s="158">
        <f>IF(ISERROR(VLOOKUP(BM205,Accueil!$W$17:$W$22,1,0)),1,0)</f>
        <v>0</v>
      </c>
      <c r="FQ205" s="158">
        <f>IF(ISERROR(VLOOKUP(BN205,Accueil!$W$17:$W$22,1,0)),1,0)</f>
        <v>0</v>
      </c>
      <c r="FR205" s="158">
        <f>IF(ISERROR(VLOOKUP(BO205,Accueil!$W$17:$W$22,1,0)),1,0)</f>
        <v>0</v>
      </c>
      <c r="FS205" s="158">
        <f>IF(ISERROR(VLOOKUP(BP205,Accueil!$W$17:$W$22,1,0)),1,0)</f>
        <v>0</v>
      </c>
      <c r="FT205" s="158">
        <f>IF(ISERROR(VLOOKUP(BQ205,Accueil!$W$17:$W$22,1,0)),1,0)</f>
        <v>0</v>
      </c>
      <c r="FU205" s="158">
        <f>IF(ISERROR(VLOOKUP(BR205,Accueil!$W$17:$W$22,1,0)),1,0)</f>
        <v>0</v>
      </c>
      <c r="FV205" s="158">
        <f>IF(ISERROR(VLOOKUP(BS205,Accueil!$W$17:$W$22,1,0)),1,0)</f>
        <v>0</v>
      </c>
      <c r="FW205" s="158">
        <f>IF(ISERROR(VLOOKUP(BT205,Accueil!$W$17:$W$22,1,0)),1,0)</f>
        <v>0</v>
      </c>
      <c r="FX205" s="158">
        <f>IF(ISERROR(VLOOKUP(BU205,Accueil!$W$17:$W$22,1,0)),1,0)</f>
        <v>0</v>
      </c>
      <c r="FY205" s="158">
        <f>IF(ISERROR(VLOOKUP(BV205,Accueil!$W$17:$W$22,1,0)),1,0)</f>
        <v>0</v>
      </c>
      <c r="FZ205" s="158">
        <f>IF(ISERROR(VLOOKUP(BW205,Accueil!$W$17:$W$22,1,0)),1,0)</f>
        <v>0</v>
      </c>
      <c r="GA205" s="158">
        <f>IF(ISERROR(VLOOKUP(BX205,Accueil!$W$17:$W$22,1,0)),1,0)</f>
        <v>0</v>
      </c>
      <c r="GB205" s="158">
        <f>IF(ISERROR(VLOOKUP(BY205,Accueil!$W$17:$W$22,1,0)),1,0)</f>
        <v>0</v>
      </c>
      <c r="GC205" s="158">
        <f>IF(ISERROR(VLOOKUP(BZ205,Accueil!$W$17:$W$22,1,0)),1,0)</f>
        <v>0</v>
      </c>
      <c r="GD205" s="158">
        <f>IF(ISERROR(VLOOKUP(CA205,Accueil!$W$17:$W$22,1,0)),1,0)</f>
        <v>0</v>
      </c>
      <c r="GE205" s="158">
        <f>IF(ISERROR(VLOOKUP(CB205,Accueil!$W$17:$W$22,1,0)),1,0)</f>
        <v>0</v>
      </c>
      <c r="GF205" s="158">
        <f>IF(ISERROR(VLOOKUP(CC205,Accueil!$W$17:$W$22,1,0)),1,0)</f>
        <v>0</v>
      </c>
      <c r="GG205" s="158">
        <f>IF(ISERROR(VLOOKUP(CD205,Accueil!$W$17:$W$22,1,0)),1,0)</f>
        <v>0</v>
      </c>
      <c r="GH205" s="158">
        <f>IF(ISERROR(VLOOKUP(CE205,Accueil!$W$17:$W$22,1,0)),1,0)</f>
        <v>0</v>
      </c>
      <c r="GI205" s="158">
        <f>IF(ISERROR(VLOOKUP(CF205,Accueil!$W$17:$W$22,1,0)),1,0)</f>
        <v>0</v>
      </c>
      <c r="GJ205" s="158">
        <f>IF(ISERROR(VLOOKUP(CG205,Accueil!$W$17:$W$22,1,0)),1,0)</f>
        <v>0</v>
      </c>
      <c r="GK205" s="158">
        <f>IF(ISERROR(VLOOKUP(CH205,Accueil!$W$17:$W$22,1,0)),1,0)</f>
        <v>0</v>
      </c>
      <c r="GL205" s="158">
        <f>IF(ISERROR(VLOOKUP(CI205,Accueil!$W$17:$W$22,1,0)),1,0)</f>
        <v>0</v>
      </c>
      <c r="GM205" s="158">
        <f>IF(ISERROR(VLOOKUP(CJ205,Accueil!$W$17:$W$22,1,0)),1,0)</f>
        <v>0</v>
      </c>
      <c r="GN205" s="158">
        <f>IF(ISERROR(VLOOKUP(CK205,Accueil!$W$17:$W$22,1,0)),1,0)</f>
        <v>0</v>
      </c>
      <c r="GO205" s="158">
        <f>IF(ISERROR(VLOOKUP(CL205,Accueil!$W$17:$W$22,1,0)),1,0)</f>
        <v>0</v>
      </c>
      <c r="GP205" s="158">
        <f>IF(ISERROR(VLOOKUP(CM205,Accueil!$W$17:$W$22,1,0)),1,0)</f>
        <v>0</v>
      </c>
      <c r="GQ205" s="158">
        <f>IF(ISERROR(VLOOKUP(CN205,Accueil!$W$17:$W$22,1,0)),1,0)</f>
        <v>0</v>
      </c>
      <c r="GR205" s="158">
        <f>IF(ISERROR(VLOOKUP(CO205,Accueil!$W$17:$W$22,1,0)),1,0)</f>
        <v>0</v>
      </c>
      <c r="GS205" s="158">
        <f>IF(ISERROR(VLOOKUP(CP205,Accueil!$W$17:$W$22,1,0)),1,0)</f>
        <v>0</v>
      </c>
      <c r="GT205" s="158">
        <f>IF(ISERROR(VLOOKUP(CQ205,Accueil!$W$17:$W$22,1,0)),1,0)</f>
        <v>0</v>
      </c>
      <c r="GU205" s="158">
        <f>IF(ISERROR(VLOOKUP(CR205,Accueil!$W$17:$W$22,1,0)),1,0)</f>
        <v>0</v>
      </c>
      <c r="GV205" s="158">
        <f>IF(ISERROR(VLOOKUP(CS205,Accueil!$W$17:$W$22,1,0)),1,0)</f>
        <v>0</v>
      </c>
      <c r="GW205" s="158">
        <f>IF(ISERROR(VLOOKUP(CT205,Accueil!$W$17:$W$22,1,0)),1,0)</f>
        <v>0</v>
      </c>
      <c r="GX205" s="158">
        <f>IF(ISERROR(VLOOKUP(CU205,Accueil!$W$17:$W$22,1,0)),1,0)</f>
        <v>0</v>
      </c>
      <c r="GY205" s="158">
        <f>IF(ISERROR(VLOOKUP(CV205,Accueil!$W$17:$W$22,1,0)),1,0)</f>
        <v>0</v>
      </c>
      <c r="GZ205" s="158">
        <f>IF(ISERROR(VLOOKUP(CW205,Accueil!$W$17:$W$22,1,0)),1,0)</f>
        <v>0</v>
      </c>
      <c r="HA205" s="158">
        <f>IF(ISERROR(VLOOKUP(CX205,Accueil!$W$17:$W$22,1,0)),1,0)</f>
        <v>0</v>
      </c>
      <c r="HB205" s="158">
        <f>IF(ISERROR(VLOOKUP(CY205,Accueil!$W$17:$W$22,1,0)),1,0)</f>
        <v>0</v>
      </c>
      <c r="HC205" s="158">
        <f>IF(ISERROR(VLOOKUP(CZ205,Accueil!$W$17:$W$22,1,0)),1,0)</f>
        <v>0</v>
      </c>
      <c r="HD205" s="158">
        <f>IF(ISERROR(VLOOKUP(DA205,Accueil!$W$17:$W$22,1,0)),1,0)</f>
        <v>0</v>
      </c>
    </row>
    <row r="206" spans="1:212" ht="12.75" customHeight="1">
      <c r="A206" s="360"/>
      <c r="B206" s="12">
        <v>198</v>
      </c>
      <c r="C206" s="26" t="str">
        <f>IF(Accueil!E210="","",Accueil!E210)</f>
        <v/>
      </c>
      <c r="D206" s="27" t="str">
        <f>IF(Accueil!F210="","",Accueil!F210)</f>
        <v/>
      </c>
      <c r="E206" s="83" t="str">
        <f t="shared" si="14"/>
        <v/>
      </c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  <c r="AA206" s="244"/>
      <c r="AB206" s="244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244"/>
      <c r="AS206" s="244"/>
      <c r="AT206" s="244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12">
        <v>198</v>
      </c>
      <c r="DC206" s="11" t="str">
        <f>IF(D206="","",COUNTIF(F206:DA206,Accueil!$AB$28)&amp;" / "&amp;COUNTIF($F$8:$DA$8,"&gt;0")-(COUNTIF(F206:DA206,Accueil!$AG$26)))</f>
        <v/>
      </c>
      <c r="DD206" s="110" t="str">
        <f>IF(D206="","",COUNTIF(F206:DA206,Accueil!$AB$26))</f>
        <v/>
      </c>
      <c r="DE206" s="110" t="str">
        <f>IF(D206="","",IF(COUNTIF($F$8:$DA$8,"&gt;=0")-(COUNTIF(G206:DB206,Accueil!$AG$26))&lt;0,0,COUNTIF($F$8:$DA$8,"&gt;=0")-(COUNTIF(G206:DB206,Accueil!$AG$26))))</f>
        <v/>
      </c>
      <c r="DF206" s="11" t="str">
        <f t="shared" si="15"/>
        <v/>
      </c>
      <c r="DG206" s="29" t="str">
        <f t="shared" si="16"/>
        <v/>
      </c>
      <c r="DH206" s="158">
        <f t="shared" si="17"/>
        <v>0</v>
      </c>
      <c r="DI206" s="158">
        <f>IF(ISERROR(VLOOKUP(F206,Accueil!$W$17:$W$22,1,0)),1,0)</f>
        <v>0</v>
      </c>
      <c r="DJ206" s="158">
        <f>IF(ISERROR(VLOOKUP(G206,Accueil!$W$17:$W$22,1,0)),1,0)</f>
        <v>0</v>
      </c>
      <c r="DK206" s="158">
        <f>IF(ISERROR(VLOOKUP(H206,Accueil!$W$17:$W$22,1,0)),1,0)</f>
        <v>0</v>
      </c>
      <c r="DL206" s="158">
        <f>IF(ISERROR(VLOOKUP(I206,Accueil!$W$17:$W$22,1,0)),1,0)</f>
        <v>0</v>
      </c>
      <c r="DM206" s="158">
        <f>IF(ISERROR(VLOOKUP(J206,Accueil!$W$17:$W$22,1,0)),1,0)</f>
        <v>0</v>
      </c>
      <c r="DN206" s="158">
        <f>IF(ISERROR(VLOOKUP(K206,Accueil!$W$17:$W$22,1,0)),1,0)</f>
        <v>0</v>
      </c>
      <c r="DO206" s="158">
        <f>IF(ISERROR(VLOOKUP(L206,Accueil!$W$17:$W$22,1,0)),1,0)</f>
        <v>0</v>
      </c>
      <c r="DP206" s="158">
        <f>IF(ISERROR(VLOOKUP(M206,Accueil!$W$17:$W$22,1,0)),1,0)</f>
        <v>0</v>
      </c>
      <c r="DQ206" s="158">
        <f>IF(ISERROR(VLOOKUP(N206,Accueil!$W$17:$W$22,1,0)),1,0)</f>
        <v>0</v>
      </c>
      <c r="DR206" s="158">
        <f>IF(ISERROR(VLOOKUP(O206,Accueil!$W$17:$W$22,1,0)),1,0)</f>
        <v>0</v>
      </c>
      <c r="DS206" s="158">
        <f>IF(ISERROR(VLOOKUP(P206,Accueil!$W$17:$W$22,1,0)),1,0)</f>
        <v>0</v>
      </c>
      <c r="DT206" s="158">
        <f>IF(ISERROR(VLOOKUP(Q206,Accueil!$W$17:$W$22,1,0)),1,0)</f>
        <v>0</v>
      </c>
      <c r="DU206" s="158">
        <f>IF(ISERROR(VLOOKUP(R206,Accueil!$W$17:$W$22,1,0)),1,0)</f>
        <v>0</v>
      </c>
      <c r="DV206" s="158">
        <f>IF(ISERROR(VLOOKUP(S206,Accueil!$W$17:$W$22,1,0)),1,0)</f>
        <v>0</v>
      </c>
      <c r="DW206" s="158">
        <f>IF(ISERROR(VLOOKUP(T206,Accueil!$W$17:$W$22,1,0)),1,0)</f>
        <v>0</v>
      </c>
      <c r="DX206" s="158">
        <f>IF(ISERROR(VLOOKUP(U206,Accueil!$W$17:$W$22,1,0)),1,0)</f>
        <v>0</v>
      </c>
      <c r="DY206" s="158">
        <f>IF(ISERROR(VLOOKUP(V206,Accueil!$W$17:$W$22,1,0)),1,0)</f>
        <v>0</v>
      </c>
      <c r="DZ206" s="158">
        <f>IF(ISERROR(VLOOKUP(W206,Accueil!$W$17:$W$22,1,0)),1,0)</f>
        <v>0</v>
      </c>
      <c r="EA206" s="158">
        <f>IF(ISERROR(VLOOKUP(X206,Accueil!$W$17:$W$22,1,0)),1,0)</f>
        <v>0</v>
      </c>
      <c r="EB206" s="158">
        <f>IF(ISERROR(VLOOKUP(Y206,Accueil!$W$17:$W$22,1,0)),1,0)</f>
        <v>0</v>
      </c>
      <c r="EC206" s="158">
        <f>IF(ISERROR(VLOOKUP(Z206,Accueil!$W$17:$W$22,1,0)),1,0)</f>
        <v>0</v>
      </c>
      <c r="ED206" s="158">
        <f>IF(ISERROR(VLOOKUP(AA206,Accueil!$W$17:$W$22,1,0)),1,0)</f>
        <v>0</v>
      </c>
      <c r="EE206" s="158">
        <f>IF(ISERROR(VLOOKUP(AB206,Accueil!$W$17:$W$22,1,0)),1,0)</f>
        <v>0</v>
      </c>
      <c r="EF206" s="158">
        <f>IF(ISERROR(VLOOKUP(AC206,Accueil!$W$17:$W$22,1,0)),1,0)</f>
        <v>0</v>
      </c>
      <c r="EG206" s="158">
        <f>IF(ISERROR(VLOOKUP(AD206,Accueil!$W$17:$W$22,1,0)),1,0)</f>
        <v>0</v>
      </c>
      <c r="EH206" s="158">
        <f>IF(ISERROR(VLOOKUP(AE206,Accueil!$W$17:$W$22,1,0)),1,0)</f>
        <v>0</v>
      </c>
      <c r="EI206" s="158">
        <f>IF(ISERROR(VLOOKUP(AF206,Accueil!$W$17:$W$22,1,0)),1,0)</f>
        <v>0</v>
      </c>
      <c r="EJ206" s="158">
        <f>IF(ISERROR(VLOOKUP(AG206,Accueil!$W$17:$W$22,1,0)),1,0)</f>
        <v>0</v>
      </c>
      <c r="EK206" s="158">
        <f>IF(ISERROR(VLOOKUP(AH206,Accueil!$W$17:$W$22,1,0)),1,0)</f>
        <v>0</v>
      </c>
      <c r="EL206" s="158">
        <f>IF(ISERROR(VLOOKUP(AI206,Accueil!$W$17:$W$22,1,0)),1,0)</f>
        <v>0</v>
      </c>
      <c r="EM206" s="158">
        <f>IF(ISERROR(VLOOKUP(AJ206,Accueil!$W$17:$W$22,1,0)),1,0)</f>
        <v>0</v>
      </c>
      <c r="EN206" s="158">
        <f>IF(ISERROR(VLOOKUP(AK206,Accueil!$W$17:$W$22,1,0)),1,0)</f>
        <v>0</v>
      </c>
      <c r="EO206" s="158">
        <f>IF(ISERROR(VLOOKUP(AL206,Accueil!$W$17:$W$22,1,0)),1,0)</f>
        <v>0</v>
      </c>
      <c r="EP206" s="158">
        <f>IF(ISERROR(VLOOKUP(AM206,Accueil!$W$17:$W$22,1,0)),1,0)</f>
        <v>0</v>
      </c>
      <c r="EQ206" s="158">
        <f>IF(ISERROR(VLOOKUP(AN206,Accueil!$W$17:$W$22,1,0)),1,0)</f>
        <v>0</v>
      </c>
      <c r="ER206" s="158">
        <f>IF(ISERROR(VLOOKUP(AO206,Accueil!$W$17:$W$22,1,0)),1,0)</f>
        <v>0</v>
      </c>
      <c r="ES206" s="158">
        <f>IF(ISERROR(VLOOKUP(AP206,Accueil!$W$17:$W$22,1,0)),1,0)</f>
        <v>0</v>
      </c>
      <c r="ET206" s="158">
        <f>IF(ISERROR(VLOOKUP(AQ206,Accueil!$W$17:$W$22,1,0)),1,0)</f>
        <v>0</v>
      </c>
      <c r="EU206" s="158">
        <f>IF(ISERROR(VLOOKUP(AR206,Accueil!$W$17:$W$22,1,0)),1,0)</f>
        <v>0</v>
      </c>
      <c r="EV206" s="158">
        <f>IF(ISERROR(VLOOKUP(AS206,Accueil!$W$17:$W$22,1,0)),1,0)</f>
        <v>0</v>
      </c>
      <c r="EW206" s="158">
        <f>IF(ISERROR(VLOOKUP(AT206,Accueil!$W$17:$W$22,1,0)),1,0)</f>
        <v>0</v>
      </c>
      <c r="EX206" s="158">
        <f>IF(ISERROR(VLOOKUP(AU206,Accueil!$W$17:$W$22,1,0)),1,0)</f>
        <v>0</v>
      </c>
      <c r="EY206" s="158">
        <f>IF(ISERROR(VLOOKUP(AV206,Accueil!$W$17:$W$22,1,0)),1,0)</f>
        <v>0</v>
      </c>
      <c r="EZ206" s="158">
        <f>IF(ISERROR(VLOOKUP(AW206,Accueil!$W$17:$W$22,1,0)),1,0)</f>
        <v>0</v>
      </c>
      <c r="FA206" s="158">
        <f>IF(ISERROR(VLOOKUP(AX206,Accueil!$W$17:$W$22,1,0)),1,0)</f>
        <v>0</v>
      </c>
      <c r="FB206" s="158">
        <f>IF(ISERROR(VLOOKUP(AY206,Accueil!$W$17:$W$22,1,0)),1,0)</f>
        <v>0</v>
      </c>
      <c r="FC206" s="158">
        <f>IF(ISERROR(VLOOKUP(AZ206,Accueil!$W$17:$W$22,1,0)),1,0)</f>
        <v>0</v>
      </c>
      <c r="FD206" s="158">
        <f>IF(ISERROR(VLOOKUP(BA206,Accueil!$W$17:$W$22,1,0)),1,0)</f>
        <v>0</v>
      </c>
      <c r="FE206" s="158">
        <f>IF(ISERROR(VLOOKUP(BB206,Accueil!$W$17:$W$22,1,0)),1,0)</f>
        <v>0</v>
      </c>
      <c r="FF206" s="158">
        <f>IF(ISERROR(VLOOKUP(BC206,Accueil!$W$17:$W$22,1,0)),1,0)</f>
        <v>0</v>
      </c>
      <c r="FG206" s="158">
        <f>IF(ISERROR(VLOOKUP(BD206,Accueil!$W$17:$W$22,1,0)),1,0)</f>
        <v>0</v>
      </c>
      <c r="FH206" s="158">
        <f>IF(ISERROR(VLOOKUP(BE206,Accueil!$W$17:$W$22,1,0)),1,0)</f>
        <v>0</v>
      </c>
      <c r="FI206" s="158">
        <f>IF(ISERROR(VLOOKUP(BF206,Accueil!$W$17:$W$22,1,0)),1,0)</f>
        <v>0</v>
      </c>
      <c r="FJ206" s="158">
        <f>IF(ISERROR(VLOOKUP(BG206,Accueil!$W$17:$W$22,1,0)),1,0)</f>
        <v>0</v>
      </c>
      <c r="FK206" s="158">
        <f>IF(ISERROR(VLOOKUP(BH206,Accueil!$W$17:$W$22,1,0)),1,0)</f>
        <v>0</v>
      </c>
      <c r="FL206" s="158">
        <f>IF(ISERROR(VLOOKUP(BI206,Accueil!$W$17:$W$22,1,0)),1,0)</f>
        <v>0</v>
      </c>
      <c r="FM206" s="158">
        <f>IF(ISERROR(VLOOKUP(BJ206,Accueil!$W$17:$W$22,1,0)),1,0)</f>
        <v>0</v>
      </c>
      <c r="FN206" s="158">
        <f>IF(ISERROR(VLOOKUP(BK206,Accueil!$W$17:$W$22,1,0)),1,0)</f>
        <v>0</v>
      </c>
      <c r="FO206" s="158">
        <f>IF(ISERROR(VLOOKUP(BL206,Accueil!$W$17:$W$22,1,0)),1,0)</f>
        <v>0</v>
      </c>
      <c r="FP206" s="158">
        <f>IF(ISERROR(VLOOKUP(BM206,Accueil!$W$17:$W$22,1,0)),1,0)</f>
        <v>0</v>
      </c>
      <c r="FQ206" s="158">
        <f>IF(ISERROR(VLOOKUP(BN206,Accueil!$W$17:$W$22,1,0)),1,0)</f>
        <v>0</v>
      </c>
      <c r="FR206" s="158">
        <f>IF(ISERROR(VLOOKUP(BO206,Accueil!$W$17:$W$22,1,0)),1,0)</f>
        <v>0</v>
      </c>
      <c r="FS206" s="158">
        <f>IF(ISERROR(VLOOKUP(BP206,Accueil!$W$17:$W$22,1,0)),1,0)</f>
        <v>0</v>
      </c>
      <c r="FT206" s="158">
        <f>IF(ISERROR(VLOOKUP(BQ206,Accueil!$W$17:$W$22,1,0)),1,0)</f>
        <v>0</v>
      </c>
      <c r="FU206" s="158">
        <f>IF(ISERROR(VLOOKUP(BR206,Accueil!$W$17:$W$22,1,0)),1,0)</f>
        <v>0</v>
      </c>
      <c r="FV206" s="158">
        <f>IF(ISERROR(VLOOKUP(BS206,Accueil!$W$17:$W$22,1,0)),1,0)</f>
        <v>0</v>
      </c>
      <c r="FW206" s="158">
        <f>IF(ISERROR(VLOOKUP(BT206,Accueil!$W$17:$W$22,1,0)),1,0)</f>
        <v>0</v>
      </c>
      <c r="FX206" s="158">
        <f>IF(ISERROR(VLOOKUP(BU206,Accueil!$W$17:$W$22,1,0)),1,0)</f>
        <v>0</v>
      </c>
      <c r="FY206" s="158">
        <f>IF(ISERROR(VLOOKUP(BV206,Accueil!$W$17:$W$22,1,0)),1,0)</f>
        <v>0</v>
      </c>
      <c r="FZ206" s="158">
        <f>IF(ISERROR(VLOOKUP(BW206,Accueil!$W$17:$W$22,1,0)),1,0)</f>
        <v>0</v>
      </c>
      <c r="GA206" s="158">
        <f>IF(ISERROR(VLOOKUP(BX206,Accueil!$W$17:$W$22,1,0)),1,0)</f>
        <v>0</v>
      </c>
      <c r="GB206" s="158">
        <f>IF(ISERROR(VLOOKUP(BY206,Accueil!$W$17:$W$22,1,0)),1,0)</f>
        <v>0</v>
      </c>
      <c r="GC206" s="158">
        <f>IF(ISERROR(VLOOKUP(BZ206,Accueil!$W$17:$W$22,1,0)),1,0)</f>
        <v>0</v>
      </c>
      <c r="GD206" s="158">
        <f>IF(ISERROR(VLOOKUP(CA206,Accueil!$W$17:$W$22,1,0)),1,0)</f>
        <v>0</v>
      </c>
      <c r="GE206" s="158">
        <f>IF(ISERROR(VLOOKUP(CB206,Accueil!$W$17:$W$22,1,0)),1,0)</f>
        <v>0</v>
      </c>
      <c r="GF206" s="158">
        <f>IF(ISERROR(VLOOKUP(CC206,Accueil!$W$17:$W$22,1,0)),1,0)</f>
        <v>0</v>
      </c>
      <c r="GG206" s="158">
        <f>IF(ISERROR(VLOOKUP(CD206,Accueil!$W$17:$W$22,1,0)),1,0)</f>
        <v>0</v>
      </c>
      <c r="GH206" s="158">
        <f>IF(ISERROR(VLOOKUP(CE206,Accueil!$W$17:$W$22,1,0)),1,0)</f>
        <v>0</v>
      </c>
      <c r="GI206" s="158">
        <f>IF(ISERROR(VLOOKUP(CF206,Accueil!$W$17:$W$22,1,0)),1,0)</f>
        <v>0</v>
      </c>
      <c r="GJ206" s="158">
        <f>IF(ISERROR(VLOOKUP(CG206,Accueil!$W$17:$W$22,1,0)),1,0)</f>
        <v>0</v>
      </c>
      <c r="GK206" s="158">
        <f>IF(ISERROR(VLOOKUP(CH206,Accueil!$W$17:$W$22,1,0)),1,0)</f>
        <v>0</v>
      </c>
      <c r="GL206" s="158">
        <f>IF(ISERROR(VLOOKUP(CI206,Accueil!$W$17:$W$22,1,0)),1,0)</f>
        <v>0</v>
      </c>
      <c r="GM206" s="158">
        <f>IF(ISERROR(VLOOKUP(CJ206,Accueil!$W$17:$W$22,1,0)),1,0)</f>
        <v>0</v>
      </c>
      <c r="GN206" s="158">
        <f>IF(ISERROR(VLOOKUP(CK206,Accueil!$W$17:$W$22,1,0)),1,0)</f>
        <v>0</v>
      </c>
      <c r="GO206" s="158">
        <f>IF(ISERROR(VLOOKUP(CL206,Accueil!$W$17:$W$22,1,0)),1,0)</f>
        <v>0</v>
      </c>
      <c r="GP206" s="158">
        <f>IF(ISERROR(VLOOKUP(CM206,Accueil!$W$17:$W$22,1,0)),1,0)</f>
        <v>0</v>
      </c>
      <c r="GQ206" s="158">
        <f>IF(ISERROR(VLOOKUP(CN206,Accueil!$W$17:$W$22,1,0)),1,0)</f>
        <v>0</v>
      </c>
      <c r="GR206" s="158">
        <f>IF(ISERROR(VLOOKUP(CO206,Accueil!$W$17:$W$22,1,0)),1,0)</f>
        <v>0</v>
      </c>
      <c r="GS206" s="158">
        <f>IF(ISERROR(VLOOKUP(CP206,Accueil!$W$17:$W$22,1,0)),1,0)</f>
        <v>0</v>
      </c>
      <c r="GT206" s="158">
        <f>IF(ISERROR(VLOOKUP(CQ206,Accueil!$W$17:$W$22,1,0)),1,0)</f>
        <v>0</v>
      </c>
      <c r="GU206" s="158">
        <f>IF(ISERROR(VLOOKUP(CR206,Accueil!$W$17:$W$22,1,0)),1,0)</f>
        <v>0</v>
      </c>
      <c r="GV206" s="158">
        <f>IF(ISERROR(VLOOKUP(CS206,Accueil!$W$17:$W$22,1,0)),1,0)</f>
        <v>0</v>
      </c>
      <c r="GW206" s="158">
        <f>IF(ISERROR(VLOOKUP(CT206,Accueil!$W$17:$W$22,1,0)),1,0)</f>
        <v>0</v>
      </c>
      <c r="GX206" s="158">
        <f>IF(ISERROR(VLOOKUP(CU206,Accueil!$W$17:$W$22,1,0)),1,0)</f>
        <v>0</v>
      </c>
      <c r="GY206" s="158">
        <f>IF(ISERROR(VLOOKUP(CV206,Accueil!$W$17:$W$22,1,0)),1,0)</f>
        <v>0</v>
      </c>
      <c r="GZ206" s="158">
        <f>IF(ISERROR(VLOOKUP(CW206,Accueil!$W$17:$W$22,1,0)),1,0)</f>
        <v>0</v>
      </c>
      <c r="HA206" s="158">
        <f>IF(ISERROR(VLOOKUP(CX206,Accueil!$W$17:$W$22,1,0)),1,0)</f>
        <v>0</v>
      </c>
      <c r="HB206" s="158">
        <f>IF(ISERROR(VLOOKUP(CY206,Accueil!$W$17:$W$22,1,0)),1,0)</f>
        <v>0</v>
      </c>
      <c r="HC206" s="158">
        <f>IF(ISERROR(VLOOKUP(CZ206,Accueil!$W$17:$W$22,1,0)),1,0)</f>
        <v>0</v>
      </c>
      <c r="HD206" s="158">
        <f>IF(ISERROR(VLOOKUP(DA206,Accueil!$W$17:$W$22,1,0)),1,0)</f>
        <v>0</v>
      </c>
    </row>
    <row r="207" spans="1:212" ht="12.75" customHeight="1">
      <c r="A207" s="360"/>
      <c r="B207" s="12">
        <v>199</v>
      </c>
      <c r="C207" s="26" t="str">
        <f>IF(Accueil!E211="","",Accueil!E211)</f>
        <v/>
      </c>
      <c r="D207" s="27" t="str">
        <f>IF(Accueil!F211="","",Accueil!F211)</f>
        <v/>
      </c>
      <c r="E207" s="83" t="str">
        <f t="shared" si="14"/>
        <v/>
      </c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  <c r="AA207" s="244"/>
      <c r="AB207" s="244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4"/>
      <c r="AS207" s="244"/>
      <c r="AT207" s="244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12">
        <v>199</v>
      </c>
      <c r="DC207" s="11" t="str">
        <f>IF(D207="","",COUNTIF(F207:DA207,Accueil!$AB$28)&amp;" / "&amp;COUNTIF($F$8:$DA$8,"&gt;0")-(COUNTIF(F207:DA207,Accueil!$AG$26)))</f>
        <v/>
      </c>
      <c r="DD207" s="110" t="str">
        <f>IF(D207="","",COUNTIF(F207:DA207,Accueil!$AB$26))</f>
        <v/>
      </c>
      <c r="DE207" s="110" t="str">
        <f>IF(D207="","",IF(COUNTIF($F$8:$DA$8,"&gt;=0")-(COUNTIF(G207:DB207,Accueil!$AG$26))&lt;0,0,COUNTIF($F$8:$DA$8,"&gt;=0")-(COUNTIF(G207:DB207,Accueil!$AG$26))))</f>
        <v/>
      </c>
      <c r="DF207" s="11" t="str">
        <f t="shared" si="15"/>
        <v/>
      </c>
      <c r="DG207" s="29" t="str">
        <f t="shared" si="16"/>
        <v/>
      </c>
      <c r="DH207" s="158">
        <f t="shared" si="17"/>
        <v>0</v>
      </c>
      <c r="DI207" s="158">
        <f>IF(ISERROR(VLOOKUP(F207,Accueil!$W$17:$W$22,1,0)),1,0)</f>
        <v>0</v>
      </c>
      <c r="DJ207" s="158">
        <f>IF(ISERROR(VLOOKUP(G207,Accueil!$W$17:$W$22,1,0)),1,0)</f>
        <v>0</v>
      </c>
      <c r="DK207" s="158">
        <f>IF(ISERROR(VLOOKUP(H207,Accueil!$W$17:$W$22,1,0)),1,0)</f>
        <v>0</v>
      </c>
      <c r="DL207" s="158">
        <f>IF(ISERROR(VLOOKUP(I207,Accueil!$W$17:$W$22,1,0)),1,0)</f>
        <v>0</v>
      </c>
      <c r="DM207" s="158">
        <f>IF(ISERROR(VLOOKUP(J207,Accueil!$W$17:$W$22,1,0)),1,0)</f>
        <v>0</v>
      </c>
      <c r="DN207" s="158">
        <f>IF(ISERROR(VLOOKUP(K207,Accueil!$W$17:$W$22,1,0)),1,0)</f>
        <v>0</v>
      </c>
      <c r="DO207" s="158">
        <f>IF(ISERROR(VLOOKUP(L207,Accueil!$W$17:$W$22,1,0)),1,0)</f>
        <v>0</v>
      </c>
      <c r="DP207" s="158">
        <f>IF(ISERROR(VLOOKUP(M207,Accueil!$W$17:$W$22,1,0)),1,0)</f>
        <v>0</v>
      </c>
      <c r="DQ207" s="158">
        <f>IF(ISERROR(VLOOKUP(N207,Accueil!$W$17:$W$22,1,0)),1,0)</f>
        <v>0</v>
      </c>
      <c r="DR207" s="158">
        <f>IF(ISERROR(VLOOKUP(O207,Accueil!$W$17:$W$22,1,0)),1,0)</f>
        <v>0</v>
      </c>
      <c r="DS207" s="158">
        <f>IF(ISERROR(VLOOKUP(P207,Accueil!$W$17:$W$22,1,0)),1,0)</f>
        <v>0</v>
      </c>
      <c r="DT207" s="158">
        <f>IF(ISERROR(VLOOKUP(Q207,Accueil!$W$17:$W$22,1,0)),1,0)</f>
        <v>0</v>
      </c>
      <c r="DU207" s="158">
        <f>IF(ISERROR(VLOOKUP(R207,Accueil!$W$17:$W$22,1,0)),1,0)</f>
        <v>0</v>
      </c>
      <c r="DV207" s="158">
        <f>IF(ISERROR(VLOOKUP(S207,Accueil!$W$17:$W$22,1,0)),1,0)</f>
        <v>0</v>
      </c>
      <c r="DW207" s="158">
        <f>IF(ISERROR(VLOOKUP(T207,Accueil!$W$17:$W$22,1,0)),1,0)</f>
        <v>0</v>
      </c>
      <c r="DX207" s="158">
        <f>IF(ISERROR(VLOOKUP(U207,Accueil!$W$17:$W$22,1,0)),1,0)</f>
        <v>0</v>
      </c>
      <c r="DY207" s="158">
        <f>IF(ISERROR(VLOOKUP(V207,Accueil!$W$17:$W$22,1,0)),1,0)</f>
        <v>0</v>
      </c>
      <c r="DZ207" s="158">
        <f>IF(ISERROR(VLOOKUP(W207,Accueil!$W$17:$W$22,1,0)),1,0)</f>
        <v>0</v>
      </c>
      <c r="EA207" s="158">
        <f>IF(ISERROR(VLOOKUP(X207,Accueil!$W$17:$W$22,1,0)),1,0)</f>
        <v>0</v>
      </c>
      <c r="EB207" s="158">
        <f>IF(ISERROR(VLOOKUP(Y207,Accueil!$W$17:$W$22,1,0)),1,0)</f>
        <v>0</v>
      </c>
      <c r="EC207" s="158">
        <f>IF(ISERROR(VLOOKUP(Z207,Accueil!$W$17:$W$22,1,0)),1,0)</f>
        <v>0</v>
      </c>
      <c r="ED207" s="158">
        <f>IF(ISERROR(VLOOKUP(AA207,Accueil!$W$17:$W$22,1,0)),1,0)</f>
        <v>0</v>
      </c>
      <c r="EE207" s="158">
        <f>IF(ISERROR(VLOOKUP(AB207,Accueil!$W$17:$W$22,1,0)),1,0)</f>
        <v>0</v>
      </c>
      <c r="EF207" s="158">
        <f>IF(ISERROR(VLOOKUP(AC207,Accueil!$W$17:$W$22,1,0)),1,0)</f>
        <v>0</v>
      </c>
      <c r="EG207" s="158">
        <f>IF(ISERROR(VLOOKUP(AD207,Accueil!$W$17:$W$22,1,0)),1,0)</f>
        <v>0</v>
      </c>
      <c r="EH207" s="158">
        <f>IF(ISERROR(VLOOKUP(AE207,Accueil!$W$17:$W$22,1,0)),1,0)</f>
        <v>0</v>
      </c>
      <c r="EI207" s="158">
        <f>IF(ISERROR(VLOOKUP(AF207,Accueil!$W$17:$W$22,1,0)),1,0)</f>
        <v>0</v>
      </c>
      <c r="EJ207" s="158">
        <f>IF(ISERROR(VLOOKUP(AG207,Accueil!$W$17:$W$22,1,0)),1,0)</f>
        <v>0</v>
      </c>
      <c r="EK207" s="158">
        <f>IF(ISERROR(VLOOKUP(AH207,Accueil!$W$17:$W$22,1,0)),1,0)</f>
        <v>0</v>
      </c>
      <c r="EL207" s="158">
        <f>IF(ISERROR(VLOOKUP(AI207,Accueil!$W$17:$W$22,1,0)),1,0)</f>
        <v>0</v>
      </c>
      <c r="EM207" s="158">
        <f>IF(ISERROR(VLOOKUP(AJ207,Accueil!$W$17:$W$22,1,0)),1,0)</f>
        <v>0</v>
      </c>
      <c r="EN207" s="158">
        <f>IF(ISERROR(VLOOKUP(AK207,Accueil!$W$17:$W$22,1,0)),1,0)</f>
        <v>0</v>
      </c>
      <c r="EO207" s="158">
        <f>IF(ISERROR(VLOOKUP(AL207,Accueil!$W$17:$W$22,1,0)),1,0)</f>
        <v>0</v>
      </c>
      <c r="EP207" s="158">
        <f>IF(ISERROR(VLOOKUP(AM207,Accueil!$W$17:$W$22,1,0)),1,0)</f>
        <v>0</v>
      </c>
      <c r="EQ207" s="158">
        <f>IF(ISERROR(VLOOKUP(AN207,Accueil!$W$17:$W$22,1,0)),1,0)</f>
        <v>0</v>
      </c>
      <c r="ER207" s="158">
        <f>IF(ISERROR(VLOOKUP(AO207,Accueil!$W$17:$W$22,1,0)),1,0)</f>
        <v>0</v>
      </c>
      <c r="ES207" s="158">
        <f>IF(ISERROR(VLOOKUP(AP207,Accueil!$W$17:$W$22,1,0)),1,0)</f>
        <v>0</v>
      </c>
      <c r="ET207" s="158">
        <f>IF(ISERROR(VLOOKUP(AQ207,Accueil!$W$17:$W$22,1,0)),1,0)</f>
        <v>0</v>
      </c>
      <c r="EU207" s="158">
        <f>IF(ISERROR(VLOOKUP(AR207,Accueil!$W$17:$W$22,1,0)),1,0)</f>
        <v>0</v>
      </c>
      <c r="EV207" s="158">
        <f>IF(ISERROR(VLOOKUP(AS207,Accueil!$W$17:$W$22,1,0)),1,0)</f>
        <v>0</v>
      </c>
      <c r="EW207" s="158">
        <f>IF(ISERROR(VLOOKUP(AT207,Accueil!$W$17:$W$22,1,0)),1,0)</f>
        <v>0</v>
      </c>
      <c r="EX207" s="158">
        <f>IF(ISERROR(VLOOKUP(AU207,Accueil!$W$17:$W$22,1,0)),1,0)</f>
        <v>0</v>
      </c>
      <c r="EY207" s="158">
        <f>IF(ISERROR(VLOOKUP(AV207,Accueil!$W$17:$W$22,1,0)),1,0)</f>
        <v>0</v>
      </c>
      <c r="EZ207" s="158">
        <f>IF(ISERROR(VLOOKUP(AW207,Accueil!$W$17:$W$22,1,0)),1,0)</f>
        <v>0</v>
      </c>
      <c r="FA207" s="158">
        <f>IF(ISERROR(VLOOKUP(AX207,Accueil!$W$17:$W$22,1,0)),1,0)</f>
        <v>0</v>
      </c>
      <c r="FB207" s="158">
        <f>IF(ISERROR(VLOOKUP(AY207,Accueil!$W$17:$W$22,1,0)),1,0)</f>
        <v>0</v>
      </c>
      <c r="FC207" s="158">
        <f>IF(ISERROR(VLOOKUP(AZ207,Accueil!$W$17:$W$22,1,0)),1,0)</f>
        <v>0</v>
      </c>
      <c r="FD207" s="158">
        <f>IF(ISERROR(VLOOKUP(BA207,Accueil!$W$17:$W$22,1,0)),1,0)</f>
        <v>0</v>
      </c>
      <c r="FE207" s="158">
        <f>IF(ISERROR(VLOOKUP(BB207,Accueil!$W$17:$W$22,1,0)),1,0)</f>
        <v>0</v>
      </c>
      <c r="FF207" s="158">
        <f>IF(ISERROR(VLOOKUP(BC207,Accueil!$W$17:$W$22,1,0)),1,0)</f>
        <v>0</v>
      </c>
      <c r="FG207" s="158">
        <f>IF(ISERROR(VLOOKUP(BD207,Accueil!$W$17:$W$22,1,0)),1,0)</f>
        <v>0</v>
      </c>
      <c r="FH207" s="158">
        <f>IF(ISERROR(VLOOKUP(BE207,Accueil!$W$17:$W$22,1,0)),1,0)</f>
        <v>0</v>
      </c>
      <c r="FI207" s="158">
        <f>IF(ISERROR(VLOOKUP(BF207,Accueil!$W$17:$W$22,1,0)),1,0)</f>
        <v>0</v>
      </c>
      <c r="FJ207" s="158">
        <f>IF(ISERROR(VLOOKUP(BG207,Accueil!$W$17:$W$22,1,0)),1,0)</f>
        <v>0</v>
      </c>
      <c r="FK207" s="158">
        <f>IF(ISERROR(VLOOKUP(BH207,Accueil!$W$17:$W$22,1,0)),1,0)</f>
        <v>0</v>
      </c>
      <c r="FL207" s="158">
        <f>IF(ISERROR(VLOOKUP(BI207,Accueil!$W$17:$W$22,1,0)),1,0)</f>
        <v>0</v>
      </c>
      <c r="FM207" s="158">
        <f>IF(ISERROR(VLOOKUP(BJ207,Accueil!$W$17:$W$22,1,0)),1,0)</f>
        <v>0</v>
      </c>
      <c r="FN207" s="158">
        <f>IF(ISERROR(VLOOKUP(BK207,Accueil!$W$17:$W$22,1,0)),1,0)</f>
        <v>0</v>
      </c>
      <c r="FO207" s="158">
        <f>IF(ISERROR(VLOOKUP(BL207,Accueil!$W$17:$W$22,1,0)),1,0)</f>
        <v>0</v>
      </c>
      <c r="FP207" s="158">
        <f>IF(ISERROR(VLOOKUP(BM207,Accueil!$W$17:$W$22,1,0)),1,0)</f>
        <v>0</v>
      </c>
      <c r="FQ207" s="158">
        <f>IF(ISERROR(VLOOKUP(BN207,Accueil!$W$17:$W$22,1,0)),1,0)</f>
        <v>0</v>
      </c>
      <c r="FR207" s="158">
        <f>IF(ISERROR(VLOOKUP(BO207,Accueil!$W$17:$W$22,1,0)),1,0)</f>
        <v>0</v>
      </c>
      <c r="FS207" s="158">
        <f>IF(ISERROR(VLOOKUP(BP207,Accueil!$W$17:$W$22,1,0)),1,0)</f>
        <v>0</v>
      </c>
      <c r="FT207" s="158">
        <f>IF(ISERROR(VLOOKUP(BQ207,Accueil!$W$17:$W$22,1,0)),1,0)</f>
        <v>0</v>
      </c>
      <c r="FU207" s="158">
        <f>IF(ISERROR(VLOOKUP(BR207,Accueil!$W$17:$W$22,1,0)),1,0)</f>
        <v>0</v>
      </c>
      <c r="FV207" s="158">
        <f>IF(ISERROR(VLOOKUP(BS207,Accueil!$W$17:$W$22,1,0)),1,0)</f>
        <v>0</v>
      </c>
      <c r="FW207" s="158">
        <f>IF(ISERROR(VLOOKUP(BT207,Accueil!$W$17:$W$22,1,0)),1,0)</f>
        <v>0</v>
      </c>
      <c r="FX207" s="158">
        <f>IF(ISERROR(VLOOKUP(BU207,Accueil!$W$17:$W$22,1,0)),1,0)</f>
        <v>0</v>
      </c>
      <c r="FY207" s="158">
        <f>IF(ISERROR(VLOOKUP(BV207,Accueil!$W$17:$W$22,1,0)),1,0)</f>
        <v>0</v>
      </c>
      <c r="FZ207" s="158">
        <f>IF(ISERROR(VLOOKUP(BW207,Accueil!$W$17:$W$22,1,0)),1,0)</f>
        <v>0</v>
      </c>
      <c r="GA207" s="158">
        <f>IF(ISERROR(VLOOKUP(BX207,Accueil!$W$17:$W$22,1,0)),1,0)</f>
        <v>0</v>
      </c>
      <c r="GB207" s="158">
        <f>IF(ISERROR(VLOOKUP(BY207,Accueil!$W$17:$W$22,1,0)),1,0)</f>
        <v>0</v>
      </c>
      <c r="GC207" s="158">
        <f>IF(ISERROR(VLOOKUP(BZ207,Accueil!$W$17:$W$22,1,0)),1,0)</f>
        <v>0</v>
      </c>
      <c r="GD207" s="158">
        <f>IF(ISERROR(VLOOKUP(CA207,Accueil!$W$17:$W$22,1,0)),1,0)</f>
        <v>0</v>
      </c>
      <c r="GE207" s="158">
        <f>IF(ISERROR(VLOOKUP(CB207,Accueil!$W$17:$W$22,1,0)),1,0)</f>
        <v>0</v>
      </c>
      <c r="GF207" s="158">
        <f>IF(ISERROR(VLOOKUP(CC207,Accueil!$W$17:$W$22,1,0)),1,0)</f>
        <v>0</v>
      </c>
      <c r="GG207" s="158">
        <f>IF(ISERROR(VLOOKUP(CD207,Accueil!$W$17:$W$22,1,0)),1,0)</f>
        <v>0</v>
      </c>
      <c r="GH207" s="158">
        <f>IF(ISERROR(VLOOKUP(CE207,Accueil!$W$17:$W$22,1,0)),1,0)</f>
        <v>0</v>
      </c>
      <c r="GI207" s="158">
        <f>IF(ISERROR(VLOOKUP(CF207,Accueil!$W$17:$W$22,1,0)),1,0)</f>
        <v>0</v>
      </c>
      <c r="GJ207" s="158">
        <f>IF(ISERROR(VLOOKUP(CG207,Accueil!$W$17:$W$22,1,0)),1,0)</f>
        <v>0</v>
      </c>
      <c r="GK207" s="158">
        <f>IF(ISERROR(VLOOKUP(CH207,Accueil!$W$17:$W$22,1,0)),1,0)</f>
        <v>0</v>
      </c>
      <c r="GL207" s="158">
        <f>IF(ISERROR(VLOOKUP(CI207,Accueil!$W$17:$W$22,1,0)),1,0)</f>
        <v>0</v>
      </c>
      <c r="GM207" s="158">
        <f>IF(ISERROR(VLOOKUP(CJ207,Accueil!$W$17:$W$22,1,0)),1,0)</f>
        <v>0</v>
      </c>
      <c r="GN207" s="158">
        <f>IF(ISERROR(VLOOKUP(CK207,Accueil!$W$17:$W$22,1,0)),1,0)</f>
        <v>0</v>
      </c>
      <c r="GO207" s="158">
        <f>IF(ISERROR(VLOOKUP(CL207,Accueil!$W$17:$W$22,1,0)),1,0)</f>
        <v>0</v>
      </c>
      <c r="GP207" s="158">
        <f>IF(ISERROR(VLOOKUP(CM207,Accueil!$W$17:$W$22,1,0)),1,0)</f>
        <v>0</v>
      </c>
      <c r="GQ207" s="158">
        <f>IF(ISERROR(VLOOKUP(CN207,Accueil!$W$17:$W$22,1,0)),1,0)</f>
        <v>0</v>
      </c>
      <c r="GR207" s="158">
        <f>IF(ISERROR(VLOOKUP(CO207,Accueil!$W$17:$W$22,1,0)),1,0)</f>
        <v>0</v>
      </c>
      <c r="GS207" s="158">
        <f>IF(ISERROR(VLOOKUP(CP207,Accueil!$W$17:$W$22,1,0)),1,0)</f>
        <v>0</v>
      </c>
      <c r="GT207" s="158">
        <f>IF(ISERROR(VLOOKUP(CQ207,Accueil!$W$17:$W$22,1,0)),1,0)</f>
        <v>0</v>
      </c>
      <c r="GU207" s="158">
        <f>IF(ISERROR(VLOOKUP(CR207,Accueil!$W$17:$W$22,1,0)),1,0)</f>
        <v>0</v>
      </c>
      <c r="GV207" s="158">
        <f>IF(ISERROR(VLOOKUP(CS207,Accueil!$W$17:$W$22,1,0)),1,0)</f>
        <v>0</v>
      </c>
      <c r="GW207" s="158">
        <f>IF(ISERROR(VLOOKUP(CT207,Accueil!$W$17:$W$22,1,0)),1,0)</f>
        <v>0</v>
      </c>
      <c r="GX207" s="158">
        <f>IF(ISERROR(VLOOKUP(CU207,Accueil!$W$17:$W$22,1,0)),1,0)</f>
        <v>0</v>
      </c>
      <c r="GY207" s="158">
        <f>IF(ISERROR(VLOOKUP(CV207,Accueil!$W$17:$W$22,1,0)),1,0)</f>
        <v>0</v>
      </c>
      <c r="GZ207" s="158">
        <f>IF(ISERROR(VLOOKUP(CW207,Accueil!$W$17:$W$22,1,0)),1,0)</f>
        <v>0</v>
      </c>
      <c r="HA207" s="158">
        <f>IF(ISERROR(VLOOKUP(CX207,Accueil!$W$17:$W$22,1,0)),1,0)</f>
        <v>0</v>
      </c>
      <c r="HB207" s="158">
        <f>IF(ISERROR(VLOOKUP(CY207,Accueil!$W$17:$W$22,1,0)),1,0)</f>
        <v>0</v>
      </c>
      <c r="HC207" s="158">
        <f>IF(ISERROR(VLOOKUP(CZ207,Accueil!$W$17:$W$22,1,0)),1,0)</f>
        <v>0</v>
      </c>
      <c r="HD207" s="158">
        <f>IF(ISERROR(VLOOKUP(DA207,Accueil!$W$17:$W$22,1,0)),1,0)</f>
        <v>0</v>
      </c>
    </row>
    <row r="208" spans="1:212" ht="12.75" customHeight="1">
      <c r="A208" s="361"/>
      <c r="B208" s="12">
        <v>200</v>
      </c>
      <c r="C208" s="26" t="str">
        <f>IF(Accueil!E212="","",Accueil!E212)</f>
        <v/>
      </c>
      <c r="D208" s="27" t="str">
        <f>IF(Accueil!F212="","",Accueil!F212)</f>
        <v/>
      </c>
      <c r="E208" s="83" t="str">
        <f t="shared" si="14"/>
        <v/>
      </c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  <c r="AA208" s="244"/>
      <c r="AB208" s="244"/>
      <c r="AC208" s="244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4"/>
      <c r="AS208" s="244"/>
      <c r="AT208" s="244"/>
      <c r="AU208" s="244"/>
      <c r="AV208" s="244"/>
      <c r="AW208" s="244"/>
      <c r="AX208" s="244"/>
      <c r="AY208" s="244"/>
      <c r="AZ208" s="244"/>
      <c r="BA208" s="244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  <c r="CJ208" s="244"/>
      <c r="CK208" s="244"/>
      <c r="CL208" s="244"/>
      <c r="CM208" s="244"/>
      <c r="CN208" s="244"/>
      <c r="CO208" s="244"/>
      <c r="CP208" s="244"/>
      <c r="CQ208" s="244"/>
      <c r="CR208" s="244"/>
      <c r="CS208" s="244"/>
      <c r="CT208" s="244"/>
      <c r="CU208" s="244"/>
      <c r="CV208" s="244"/>
      <c r="CW208" s="244"/>
      <c r="CX208" s="244"/>
      <c r="CY208" s="244"/>
      <c r="CZ208" s="244"/>
      <c r="DA208" s="244"/>
      <c r="DB208" s="12">
        <v>200</v>
      </c>
      <c r="DC208" s="11" t="str">
        <f>IF(D208="","",COUNTIF(F208:DA208,Accueil!$AB$28)&amp;" / "&amp;COUNTIF($F$8:$DA$8,"&gt;0")-(COUNTIF(F208:DA208,Accueil!$AG$26)))</f>
        <v/>
      </c>
      <c r="DD208" s="110" t="str">
        <f>IF(D208="","",COUNTIF(F208:DA208,Accueil!$AB$26))</f>
        <v/>
      </c>
      <c r="DE208" s="110" t="str">
        <f>IF(D208="","",IF(COUNTIF($F$8:$DA$8,"&gt;=0")-(COUNTIF(G208:DB208,Accueil!$AG$26))&lt;0,0,COUNTIF($F$8:$DA$8,"&gt;=0")-(COUNTIF(G208:DB208,Accueil!$AG$26))))</f>
        <v/>
      </c>
      <c r="DF208" s="11" t="str">
        <f t="shared" si="15"/>
        <v/>
      </c>
      <c r="DG208" s="29" t="str">
        <f t="shared" si="16"/>
        <v/>
      </c>
      <c r="DH208" s="158">
        <f t="shared" si="17"/>
        <v>0</v>
      </c>
      <c r="DI208" s="158">
        <f>IF(ISERROR(VLOOKUP(F208,Accueil!$W$17:$W$22,1,0)),1,0)</f>
        <v>0</v>
      </c>
      <c r="DJ208" s="158">
        <f>IF(ISERROR(VLOOKUP(G208,Accueil!$W$17:$W$22,1,0)),1,0)</f>
        <v>0</v>
      </c>
      <c r="DK208" s="158">
        <f>IF(ISERROR(VLOOKUP(H208,Accueil!$W$17:$W$22,1,0)),1,0)</f>
        <v>0</v>
      </c>
      <c r="DL208" s="158">
        <f>IF(ISERROR(VLOOKUP(I208,Accueil!$W$17:$W$22,1,0)),1,0)</f>
        <v>0</v>
      </c>
      <c r="DM208" s="158">
        <f>IF(ISERROR(VLOOKUP(J208,Accueil!$W$17:$W$22,1,0)),1,0)</f>
        <v>0</v>
      </c>
      <c r="DN208" s="158">
        <f>IF(ISERROR(VLOOKUP(K208,Accueil!$W$17:$W$22,1,0)),1,0)</f>
        <v>0</v>
      </c>
      <c r="DO208" s="158">
        <f>IF(ISERROR(VLOOKUP(L208,Accueil!$W$17:$W$22,1,0)),1,0)</f>
        <v>0</v>
      </c>
      <c r="DP208" s="158">
        <f>IF(ISERROR(VLOOKUP(M208,Accueil!$W$17:$W$22,1,0)),1,0)</f>
        <v>0</v>
      </c>
      <c r="DQ208" s="158">
        <f>IF(ISERROR(VLOOKUP(N208,Accueil!$W$17:$W$22,1,0)),1,0)</f>
        <v>0</v>
      </c>
      <c r="DR208" s="158">
        <f>IF(ISERROR(VLOOKUP(O208,Accueil!$W$17:$W$22,1,0)),1,0)</f>
        <v>0</v>
      </c>
      <c r="DS208" s="158">
        <f>IF(ISERROR(VLOOKUP(P208,Accueil!$W$17:$W$22,1,0)),1,0)</f>
        <v>0</v>
      </c>
      <c r="DT208" s="158">
        <f>IF(ISERROR(VLOOKUP(Q208,Accueil!$W$17:$W$22,1,0)),1,0)</f>
        <v>0</v>
      </c>
      <c r="DU208" s="158">
        <f>IF(ISERROR(VLOOKUP(R208,Accueil!$W$17:$W$22,1,0)),1,0)</f>
        <v>0</v>
      </c>
      <c r="DV208" s="158">
        <f>IF(ISERROR(VLOOKUP(S208,Accueil!$W$17:$W$22,1,0)),1,0)</f>
        <v>0</v>
      </c>
      <c r="DW208" s="158">
        <f>IF(ISERROR(VLOOKUP(T208,Accueil!$W$17:$W$22,1,0)),1,0)</f>
        <v>0</v>
      </c>
      <c r="DX208" s="158">
        <f>IF(ISERROR(VLOOKUP(U208,Accueil!$W$17:$W$22,1,0)),1,0)</f>
        <v>0</v>
      </c>
      <c r="DY208" s="158">
        <f>IF(ISERROR(VLOOKUP(V208,Accueil!$W$17:$W$22,1,0)),1,0)</f>
        <v>0</v>
      </c>
      <c r="DZ208" s="158">
        <f>IF(ISERROR(VLOOKUP(W208,Accueil!$W$17:$W$22,1,0)),1,0)</f>
        <v>0</v>
      </c>
      <c r="EA208" s="158">
        <f>IF(ISERROR(VLOOKUP(X208,Accueil!$W$17:$W$22,1,0)),1,0)</f>
        <v>0</v>
      </c>
      <c r="EB208" s="158">
        <f>IF(ISERROR(VLOOKUP(Y208,Accueil!$W$17:$W$22,1,0)),1,0)</f>
        <v>0</v>
      </c>
      <c r="EC208" s="158">
        <f>IF(ISERROR(VLOOKUP(Z208,Accueil!$W$17:$W$22,1,0)),1,0)</f>
        <v>0</v>
      </c>
      <c r="ED208" s="158">
        <f>IF(ISERROR(VLOOKUP(AA208,Accueil!$W$17:$W$22,1,0)),1,0)</f>
        <v>0</v>
      </c>
      <c r="EE208" s="158">
        <f>IF(ISERROR(VLOOKUP(AB208,Accueil!$W$17:$W$22,1,0)),1,0)</f>
        <v>0</v>
      </c>
      <c r="EF208" s="158">
        <f>IF(ISERROR(VLOOKUP(AC208,Accueil!$W$17:$W$22,1,0)),1,0)</f>
        <v>0</v>
      </c>
      <c r="EG208" s="158">
        <f>IF(ISERROR(VLOOKUP(AD208,Accueil!$W$17:$W$22,1,0)),1,0)</f>
        <v>0</v>
      </c>
      <c r="EH208" s="158">
        <f>IF(ISERROR(VLOOKUP(AE208,Accueil!$W$17:$W$22,1,0)),1,0)</f>
        <v>0</v>
      </c>
      <c r="EI208" s="158">
        <f>IF(ISERROR(VLOOKUP(AF208,Accueil!$W$17:$W$22,1,0)),1,0)</f>
        <v>0</v>
      </c>
      <c r="EJ208" s="158">
        <f>IF(ISERROR(VLOOKUP(AG208,Accueil!$W$17:$W$22,1,0)),1,0)</f>
        <v>0</v>
      </c>
      <c r="EK208" s="158">
        <f>IF(ISERROR(VLOOKUP(AH208,Accueil!$W$17:$W$22,1,0)),1,0)</f>
        <v>0</v>
      </c>
      <c r="EL208" s="158">
        <f>IF(ISERROR(VLOOKUP(AI208,Accueil!$W$17:$W$22,1,0)),1,0)</f>
        <v>0</v>
      </c>
      <c r="EM208" s="158">
        <f>IF(ISERROR(VLOOKUP(AJ208,Accueil!$W$17:$W$22,1,0)),1,0)</f>
        <v>0</v>
      </c>
      <c r="EN208" s="158">
        <f>IF(ISERROR(VLOOKUP(AK208,Accueil!$W$17:$W$22,1,0)),1,0)</f>
        <v>0</v>
      </c>
      <c r="EO208" s="158">
        <f>IF(ISERROR(VLOOKUP(AL208,Accueil!$W$17:$W$22,1,0)),1,0)</f>
        <v>0</v>
      </c>
      <c r="EP208" s="158">
        <f>IF(ISERROR(VLOOKUP(AM208,Accueil!$W$17:$W$22,1,0)),1,0)</f>
        <v>0</v>
      </c>
      <c r="EQ208" s="158">
        <f>IF(ISERROR(VLOOKUP(AN208,Accueil!$W$17:$W$22,1,0)),1,0)</f>
        <v>0</v>
      </c>
      <c r="ER208" s="158">
        <f>IF(ISERROR(VLOOKUP(AO208,Accueil!$W$17:$W$22,1,0)),1,0)</f>
        <v>0</v>
      </c>
      <c r="ES208" s="158">
        <f>IF(ISERROR(VLOOKUP(AP208,Accueil!$W$17:$W$22,1,0)),1,0)</f>
        <v>0</v>
      </c>
      <c r="ET208" s="158">
        <f>IF(ISERROR(VLOOKUP(AQ208,Accueil!$W$17:$W$22,1,0)),1,0)</f>
        <v>0</v>
      </c>
      <c r="EU208" s="158">
        <f>IF(ISERROR(VLOOKUP(AR208,Accueil!$W$17:$W$22,1,0)),1,0)</f>
        <v>0</v>
      </c>
      <c r="EV208" s="158">
        <f>IF(ISERROR(VLOOKUP(AS208,Accueil!$W$17:$W$22,1,0)),1,0)</f>
        <v>0</v>
      </c>
      <c r="EW208" s="158">
        <f>IF(ISERROR(VLOOKUP(AT208,Accueil!$W$17:$W$22,1,0)),1,0)</f>
        <v>0</v>
      </c>
      <c r="EX208" s="158">
        <f>IF(ISERROR(VLOOKUP(AU208,Accueil!$W$17:$W$22,1,0)),1,0)</f>
        <v>0</v>
      </c>
      <c r="EY208" s="158">
        <f>IF(ISERROR(VLOOKUP(AV208,Accueil!$W$17:$W$22,1,0)),1,0)</f>
        <v>0</v>
      </c>
      <c r="EZ208" s="158">
        <f>IF(ISERROR(VLOOKUP(AW208,Accueil!$W$17:$W$22,1,0)),1,0)</f>
        <v>0</v>
      </c>
      <c r="FA208" s="158">
        <f>IF(ISERROR(VLOOKUP(AX208,Accueil!$W$17:$W$22,1,0)),1,0)</f>
        <v>0</v>
      </c>
      <c r="FB208" s="158">
        <f>IF(ISERROR(VLOOKUP(AY208,Accueil!$W$17:$W$22,1,0)),1,0)</f>
        <v>0</v>
      </c>
      <c r="FC208" s="158">
        <f>IF(ISERROR(VLOOKUP(AZ208,Accueil!$W$17:$W$22,1,0)),1,0)</f>
        <v>0</v>
      </c>
      <c r="FD208" s="158">
        <f>IF(ISERROR(VLOOKUP(BA208,Accueil!$W$17:$W$22,1,0)),1,0)</f>
        <v>0</v>
      </c>
      <c r="FE208" s="158">
        <f>IF(ISERROR(VLOOKUP(BB208,Accueil!$W$17:$W$22,1,0)),1,0)</f>
        <v>0</v>
      </c>
      <c r="FF208" s="158">
        <f>IF(ISERROR(VLOOKUP(BC208,Accueil!$W$17:$W$22,1,0)),1,0)</f>
        <v>0</v>
      </c>
      <c r="FG208" s="158">
        <f>IF(ISERROR(VLOOKUP(BD208,Accueil!$W$17:$W$22,1,0)),1,0)</f>
        <v>0</v>
      </c>
      <c r="FH208" s="158">
        <f>IF(ISERROR(VLOOKUP(BE208,Accueil!$W$17:$W$22,1,0)),1,0)</f>
        <v>0</v>
      </c>
      <c r="FI208" s="158">
        <f>IF(ISERROR(VLOOKUP(BF208,Accueil!$W$17:$W$22,1,0)),1,0)</f>
        <v>0</v>
      </c>
      <c r="FJ208" s="158">
        <f>IF(ISERROR(VLOOKUP(BG208,Accueil!$W$17:$W$22,1,0)),1,0)</f>
        <v>0</v>
      </c>
      <c r="FK208" s="158">
        <f>IF(ISERROR(VLOOKUP(BH208,Accueil!$W$17:$W$22,1,0)),1,0)</f>
        <v>0</v>
      </c>
      <c r="FL208" s="158">
        <f>IF(ISERROR(VLOOKUP(BI208,Accueil!$W$17:$W$22,1,0)),1,0)</f>
        <v>0</v>
      </c>
      <c r="FM208" s="158">
        <f>IF(ISERROR(VLOOKUP(BJ208,Accueil!$W$17:$W$22,1,0)),1,0)</f>
        <v>0</v>
      </c>
      <c r="FN208" s="158">
        <f>IF(ISERROR(VLOOKUP(BK208,Accueil!$W$17:$W$22,1,0)),1,0)</f>
        <v>0</v>
      </c>
      <c r="FO208" s="158">
        <f>IF(ISERROR(VLOOKUP(BL208,Accueil!$W$17:$W$22,1,0)),1,0)</f>
        <v>0</v>
      </c>
      <c r="FP208" s="158">
        <f>IF(ISERROR(VLOOKUP(BM208,Accueil!$W$17:$W$22,1,0)),1,0)</f>
        <v>0</v>
      </c>
      <c r="FQ208" s="158">
        <f>IF(ISERROR(VLOOKUP(BN208,Accueil!$W$17:$W$22,1,0)),1,0)</f>
        <v>0</v>
      </c>
      <c r="FR208" s="158">
        <f>IF(ISERROR(VLOOKUP(BO208,Accueil!$W$17:$W$22,1,0)),1,0)</f>
        <v>0</v>
      </c>
      <c r="FS208" s="158">
        <f>IF(ISERROR(VLOOKUP(BP208,Accueil!$W$17:$W$22,1,0)),1,0)</f>
        <v>0</v>
      </c>
      <c r="FT208" s="158">
        <f>IF(ISERROR(VLOOKUP(BQ208,Accueil!$W$17:$W$22,1,0)),1,0)</f>
        <v>0</v>
      </c>
      <c r="FU208" s="158">
        <f>IF(ISERROR(VLOOKUP(BR208,Accueil!$W$17:$W$22,1,0)),1,0)</f>
        <v>0</v>
      </c>
      <c r="FV208" s="158">
        <f>IF(ISERROR(VLOOKUP(BS208,Accueil!$W$17:$W$22,1,0)),1,0)</f>
        <v>0</v>
      </c>
      <c r="FW208" s="158">
        <f>IF(ISERROR(VLOOKUP(BT208,Accueil!$W$17:$W$22,1,0)),1,0)</f>
        <v>0</v>
      </c>
      <c r="FX208" s="158">
        <f>IF(ISERROR(VLOOKUP(BU208,Accueil!$W$17:$W$22,1,0)),1,0)</f>
        <v>0</v>
      </c>
      <c r="FY208" s="158">
        <f>IF(ISERROR(VLOOKUP(BV208,Accueil!$W$17:$W$22,1,0)),1,0)</f>
        <v>0</v>
      </c>
      <c r="FZ208" s="158">
        <f>IF(ISERROR(VLOOKUP(BW208,Accueil!$W$17:$W$22,1,0)),1,0)</f>
        <v>0</v>
      </c>
      <c r="GA208" s="158">
        <f>IF(ISERROR(VLOOKUP(BX208,Accueil!$W$17:$W$22,1,0)),1,0)</f>
        <v>0</v>
      </c>
      <c r="GB208" s="158">
        <f>IF(ISERROR(VLOOKUP(BY208,Accueil!$W$17:$W$22,1,0)),1,0)</f>
        <v>0</v>
      </c>
      <c r="GC208" s="158">
        <f>IF(ISERROR(VLOOKUP(BZ208,Accueil!$W$17:$W$22,1,0)),1,0)</f>
        <v>0</v>
      </c>
      <c r="GD208" s="158">
        <f>IF(ISERROR(VLOOKUP(CA208,Accueil!$W$17:$W$22,1,0)),1,0)</f>
        <v>0</v>
      </c>
      <c r="GE208" s="158">
        <f>IF(ISERROR(VLOOKUP(CB208,Accueil!$W$17:$W$22,1,0)),1,0)</f>
        <v>0</v>
      </c>
      <c r="GF208" s="158">
        <f>IF(ISERROR(VLOOKUP(CC208,Accueil!$W$17:$W$22,1,0)),1,0)</f>
        <v>0</v>
      </c>
      <c r="GG208" s="158">
        <f>IF(ISERROR(VLOOKUP(CD208,Accueil!$W$17:$W$22,1,0)),1,0)</f>
        <v>0</v>
      </c>
      <c r="GH208" s="158">
        <f>IF(ISERROR(VLOOKUP(CE208,Accueil!$W$17:$W$22,1,0)),1,0)</f>
        <v>0</v>
      </c>
      <c r="GI208" s="158">
        <f>IF(ISERROR(VLOOKUP(CF208,Accueil!$W$17:$W$22,1,0)),1,0)</f>
        <v>0</v>
      </c>
      <c r="GJ208" s="158">
        <f>IF(ISERROR(VLOOKUP(CG208,Accueil!$W$17:$W$22,1,0)),1,0)</f>
        <v>0</v>
      </c>
      <c r="GK208" s="158">
        <f>IF(ISERROR(VLOOKUP(CH208,Accueil!$W$17:$W$22,1,0)),1,0)</f>
        <v>0</v>
      </c>
      <c r="GL208" s="158">
        <f>IF(ISERROR(VLOOKUP(CI208,Accueil!$W$17:$W$22,1,0)),1,0)</f>
        <v>0</v>
      </c>
      <c r="GM208" s="158">
        <f>IF(ISERROR(VLOOKUP(CJ208,Accueil!$W$17:$W$22,1,0)),1,0)</f>
        <v>0</v>
      </c>
      <c r="GN208" s="158">
        <f>IF(ISERROR(VLOOKUP(CK208,Accueil!$W$17:$W$22,1,0)),1,0)</f>
        <v>0</v>
      </c>
      <c r="GO208" s="158">
        <f>IF(ISERROR(VLOOKUP(CL208,Accueil!$W$17:$W$22,1,0)),1,0)</f>
        <v>0</v>
      </c>
      <c r="GP208" s="158">
        <f>IF(ISERROR(VLOOKUP(CM208,Accueil!$W$17:$W$22,1,0)),1,0)</f>
        <v>0</v>
      </c>
      <c r="GQ208" s="158">
        <f>IF(ISERROR(VLOOKUP(CN208,Accueil!$W$17:$W$22,1,0)),1,0)</f>
        <v>0</v>
      </c>
      <c r="GR208" s="158">
        <f>IF(ISERROR(VLOOKUP(CO208,Accueil!$W$17:$W$22,1,0)),1,0)</f>
        <v>0</v>
      </c>
      <c r="GS208" s="158">
        <f>IF(ISERROR(VLOOKUP(CP208,Accueil!$W$17:$W$22,1,0)),1,0)</f>
        <v>0</v>
      </c>
      <c r="GT208" s="158">
        <f>IF(ISERROR(VLOOKUP(CQ208,Accueil!$W$17:$W$22,1,0)),1,0)</f>
        <v>0</v>
      </c>
      <c r="GU208" s="158">
        <f>IF(ISERROR(VLOOKUP(CR208,Accueil!$W$17:$W$22,1,0)),1,0)</f>
        <v>0</v>
      </c>
      <c r="GV208" s="158">
        <f>IF(ISERROR(VLOOKUP(CS208,Accueil!$W$17:$W$22,1,0)),1,0)</f>
        <v>0</v>
      </c>
      <c r="GW208" s="158">
        <f>IF(ISERROR(VLOOKUP(CT208,Accueil!$W$17:$W$22,1,0)),1,0)</f>
        <v>0</v>
      </c>
      <c r="GX208" s="158">
        <f>IF(ISERROR(VLOOKUP(CU208,Accueil!$W$17:$W$22,1,0)),1,0)</f>
        <v>0</v>
      </c>
      <c r="GY208" s="158">
        <f>IF(ISERROR(VLOOKUP(CV208,Accueil!$W$17:$W$22,1,0)),1,0)</f>
        <v>0</v>
      </c>
      <c r="GZ208" s="158">
        <f>IF(ISERROR(VLOOKUP(CW208,Accueil!$W$17:$W$22,1,0)),1,0)</f>
        <v>0</v>
      </c>
      <c r="HA208" s="158">
        <f>IF(ISERROR(VLOOKUP(CX208,Accueil!$W$17:$W$22,1,0)),1,0)</f>
        <v>0</v>
      </c>
      <c r="HB208" s="158">
        <f>IF(ISERROR(VLOOKUP(CY208,Accueil!$W$17:$W$22,1,0)),1,0)</f>
        <v>0</v>
      </c>
      <c r="HC208" s="158">
        <f>IF(ISERROR(VLOOKUP(CZ208,Accueil!$W$17:$W$22,1,0)),1,0)</f>
        <v>0</v>
      </c>
      <c r="HD208" s="158">
        <f>IF(ISERROR(VLOOKUP(DA208,Accueil!$W$17:$W$22,1,0)),1,0)</f>
        <v>0</v>
      </c>
    </row>
    <row r="209" spans="1:212" ht="12.75" customHeight="1">
      <c r="A209" s="359" t="str">
        <f>IF(Nom_etab="","",Nom_etab)</f>
        <v/>
      </c>
      <c r="B209" s="12">
        <v>201</v>
      </c>
      <c r="C209" s="26" t="str">
        <f>IF(Accueil!E213="","",Accueil!E213)</f>
        <v/>
      </c>
      <c r="D209" s="27" t="str">
        <f>IF(Accueil!F213="","",Accueil!F213)</f>
        <v/>
      </c>
      <c r="E209" s="83" t="str">
        <f t="shared" si="14"/>
        <v/>
      </c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  <c r="AA209" s="244"/>
      <c r="AB209" s="244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4"/>
      <c r="AS209" s="244"/>
      <c r="AT209" s="244"/>
      <c r="AU209" s="244"/>
      <c r="AV209" s="244"/>
      <c r="AW209" s="244"/>
      <c r="AX209" s="244"/>
      <c r="AY209" s="244"/>
      <c r="AZ209" s="244"/>
      <c r="BA209" s="244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  <c r="CJ209" s="244"/>
      <c r="CK209" s="244"/>
      <c r="CL209" s="244"/>
      <c r="CM209" s="244"/>
      <c r="CN209" s="244"/>
      <c r="CO209" s="244"/>
      <c r="CP209" s="244"/>
      <c r="CQ209" s="244"/>
      <c r="CR209" s="244"/>
      <c r="CS209" s="244"/>
      <c r="CT209" s="244"/>
      <c r="CU209" s="244"/>
      <c r="CV209" s="244"/>
      <c r="CW209" s="244"/>
      <c r="CX209" s="244"/>
      <c r="CY209" s="244"/>
      <c r="CZ209" s="244"/>
      <c r="DA209" s="244"/>
      <c r="DB209" s="12">
        <v>201</v>
      </c>
      <c r="DC209" s="11" t="str">
        <f>IF(D209="","",COUNTIF(F209:DA209,Accueil!$AB$28)&amp;" / "&amp;COUNTIF($F$8:$DA$8,"&gt;0")-(COUNTIF(F209:DA209,Accueil!$AG$26)))</f>
        <v/>
      </c>
      <c r="DD209" s="110" t="str">
        <f>IF(D209="","",COUNTIF(F209:DA209,Accueil!$AB$26))</f>
        <v/>
      </c>
      <c r="DE209" s="110" t="str">
        <f>IF(D209="","",IF(COUNTIF($F$8:$DA$8,"&gt;=0")-(COUNTIF(G209:DB209,Accueil!$AG$26))&lt;0,0,COUNTIF($F$8:$DA$8,"&gt;=0")-(COUNTIF(G209:DB209,Accueil!$AG$26))))</f>
        <v/>
      </c>
      <c r="DF209" s="11" t="str">
        <f t="shared" si="15"/>
        <v/>
      </c>
      <c r="DG209" s="29" t="str">
        <f t="shared" si="16"/>
        <v/>
      </c>
      <c r="DH209" s="158">
        <f t="shared" si="17"/>
        <v>0</v>
      </c>
      <c r="DI209" s="158">
        <f>IF(ISERROR(VLOOKUP(F209,Accueil!$W$17:$W$22,1,0)),1,0)</f>
        <v>0</v>
      </c>
      <c r="DJ209" s="158">
        <f>IF(ISERROR(VLOOKUP(G209,Accueil!$W$17:$W$22,1,0)),1,0)</f>
        <v>0</v>
      </c>
      <c r="DK209" s="158">
        <f>IF(ISERROR(VLOOKUP(H209,Accueil!$W$17:$W$22,1,0)),1,0)</f>
        <v>0</v>
      </c>
      <c r="DL209" s="158">
        <f>IF(ISERROR(VLOOKUP(I209,Accueil!$W$17:$W$22,1,0)),1,0)</f>
        <v>0</v>
      </c>
      <c r="DM209" s="158">
        <f>IF(ISERROR(VLOOKUP(J209,Accueil!$W$17:$W$22,1,0)),1,0)</f>
        <v>0</v>
      </c>
      <c r="DN209" s="158">
        <f>IF(ISERROR(VLOOKUP(K209,Accueil!$W$17:$W$22,1,0)),1,0)</f>
        <v>0</v>
      </c>
      <c r="DO209" s="158">
        <f>IF(ISERROR(VLOOKUP(L209,Accueil!$W$17:$W$22,1,0)),1,0)</f>
        <v>0</v>
      </c>
      <c r="DP209" s="158">
        <f>IF(ISERROR(VLOOKUP(M209,Accueil!$W$17:$W$22,1,0)),1,0)</f>
        <v>0</v>
      </c>
      <c r="DQ209" s="158">
        <f>IF(ISERROR(VLOOKUP(N209,Accueil!$W$17:$W$22,1,0)),1,0)</f>
        <v>0</v>
      </c>
      <c r="DR209" s="158">
        <f>IF(ISERROR(VLOOKUP(O209,Accueil!$W$17:$W$22,1,0)),1,0)</f>
        <v>0</v>
      </c>
      <c r="DS209" s="158">
        <f>IF(ISERROR(VLOOKUP(P209,Accueil!$W$17:$W$22,1,0)),1,0)</f>
        <v>0</v>
      </c>
      <c r="DT209" s="158">
        <f>IF(ISERROR(VLOOKUP(Q209,Accueil!$W$17:$W$22,1,0)),1,0)</f>
        <v>0</v>
      </c>
      <c r="DU209" s="158">
        <f>IF(ISERROR(VLOOKUP(R209,Accueil!$W$17:$W$22,1,0)),1,0)</f>
        <v>0</v>
      </c>
      <c r="DV209" s="158">
        <f>IF(ISERROR(VLOOKUP(S209,Accueil!$W$17:$W$22,1,0)),1,0)</f>
        <v>0</v>
      </c>
      <c r="DW209" s="158">
        <f>IF(ISERROR(VLOOKUP(T209,Accueil!$W$17:$W$22,1,0)),1,0)</f>
        <v>0</v>
      </c>
      <c r="DX209" s="158">
        <f>IF(ISERROR(VLOOKUP(U209,Accueil!$W$17:$W$22,1,0)),1,0)</f>
        <v>0</v>
      </c>
      <c r="DY209" s="158">
        <f>IF(ISERROR(VLOOKUP(V209,Accueil!$W$17:$W$22,1,0)),1,0)</f>
        <v>0</v>
      </c>
      <c r="DZ209" s="158">
        <f>IF(ISERROR(VLOOKUP(W209,Accueil!$W$17:$W$22,1,0)),1,0)</f>
        <v>0</v>
      </c>
      <c r="EA209" s="158">
        <f>IF(ISERROR(VLOOKUP(X209,Accueil!$W$17:$W$22,1,0)),1,0)</f>
        <v>0</v>
      </c>
      <c r="EB209" s="158">
        <f>IF(ISERROR(VLOOKUP(Y209,Accueil!$W$17:$W$22,1,0)),1,0)</f>
        <v>0</v>
      </c>
      <c r="EC209" s="158">
        <f>IF(ISERROR(VLOOKUP(Z209,Accueil!$W$17:$W$22,1,0)),1,0)</f>
        <v>0</v>
      </c>
      <c r="ED209" s="158">
        <f>IF(ISERROR(VLOOKUP(AA209,Accueil!$W$17:$W$22,1,0)),1,0)</f>
        <v>0</v>
      </c>
      <c r="EE209" s="158">
        <f>IF(ISERROR(VLOOKUP(AB209,Accueil!$W$17:$W$22,1,0)),1,0)</f>
        <v>0</v>
      </c>
      <c r="EF209" s="158">
        <f>IF(ISERROR(VLOOKUP(AC209,Accueil!$W$17:$W$22,1,0)),1,0)</f>
        <v>0</v>
      </c>
      <c r="EG209" s="158">
        <f>IF(ISERROR(VLOOKUP(AD209,Accueil!$W$17:$W$22,1,0)),1,0)</f>
        <v>0</v>
      </c>
      <c r="EH209" s="158">
        <f>IF(ISERROR(VLOOKUP(AE209,Accueil!$W$17:$W$22,1,0)),1,0)</f>
        <v>0</v>
      </c>
      <c r="EI209" s="158">
        <f>IF(ISERROR(VLOOKUP(AF209,Accueil!$W$17:$W$22,1,0)),1,0)</f>
        <v>0</v>
      </c>
      <c r="EJ209" s="158">
        <f>IF(ISERROR(VLOOKUP(AG209,Accueil!$W$17:$W$22,1,0)),1,0)</f>
        <v>0</v>
      </c>
      <c r="EK209" s="158">
        <f>IF(ISERROR(VLOOKUP(AH209,Accueil!$W$17:$W$22,1,0)),1,0)</f>
        <v>0</v>
      </c>
      <c r="EL209" s="158">
        <f>IF(ISERROR(VLOOKUP(AI209,Accueil!$W$17:$W$22,1,0)),1,0)</f>
        <v>0</v>
      </c>
      <c r="EM209" s="158">
        <f>IF(ISERROR(VLOOKUP(AJ209,Accueil!$W$17:$W$22,1,0)),1,0)</f>
        <v>0</v>
      </c>
      <c r="EN209" s="158">
        <f>IF(ISERROR(VLOOKUP(AK209,Accueil!$W$17:$W$22,1,0)),1,0)</f>
        <v>0</v>
      </c>
      <c r="EO209" s="158">
        <f>IF(ISERROR(VLOOKUP(AL209,Accueil!$W$17:$W$22,1,0)),1,0)</f>
        <v>0</v>
      </c>
      <c r="EP209" s="158">
        <f>IF(ISERROR(VLOOKUP(AM209,Accueil!$W$17:$W$22,1,0)),1,0)</f>
        <v>0</v>
      </c>
      <c r="EQ209" s="158">
        <f>IF(ISERROR(VLOOKUP(AN209,Accueil!$W$17:$W$22,1,0)),1,0)</f>
        <v>0</v>
      </c>
      <c r="ER209" s="158">
        <f>IF(ISERROR(VLOOKUP(AO209,Accueil!$W$17:$W$22,1,0)),1,0)</f>
        <v>0</v>
      </c>
      <c r="ES209" s="158">
        <f>IF(ISERROR(VLOOKUP(AP209,Accueil!$W$17:$W$22,1,0)),1,0)</f>
        <v>0</v>
      </c>
      <c r="ET209" s="158">
        <f>IF(ISERROR(VLOOKUP(AQ209,Accueil!$W$17:$W$22,1,0)),1,0)</f>
        <v>0</v>
      </c>
      <c r="EU209" s="158">
        <f>IF(ISERROR(VLOOKUP(AR209,Accueil!$W$17:$W$22,1,0)),1,0)</f>
        <v>0</v>
      </c>
      <c r="EV209" s="158">
        <f>IF(ISERROR(VLOOKUP(AS209,Accueil!$W$17:$W$22,1,0)),1,0)</f>
        <v>0</v>
      </c>
      <c r="EW209" s="158">
        <f>IF(ISERROR(VLOOKUP(AT209,Accueil!$W$17:$W$22,1,0)),1,0)</f>
        <v>0</v>
      </c>
      <c r="EX209" s="158">
        <f>IF(ISERROR(VLOOKUP(AU209,Accueil!$W$17:$W$22,1,0)),1,0)</f>
        <v>0</v>
      </c>
      <c r="EY209" s="158">
        <f>IF(ISERROR(VLOOKUP(AV209,Accueil!$W$17:$W$22,1,0)),1,0)</f>
        <v>0</v>
      </c>
      <c r="EZ209" s="158">
        <f>IF(ISERROR(VLOOKUP(AW209,Accueil!$W$17:$W$22,1,0)),1,0)</f>
        <v>0</v>
      </c>
      <c r="FA209" s="158">
        <f>IF(ISERROR(VLOOKUP(AX209,Accueil!$W$17:$W$22,1,0)),1,0)</f>
        <v>0</v>
      </c>
      <c r="FB209" s="158">
        <f>IF(ISERROR(VLOOKUP(AY209,Accueil!$W$17:$W$22,1,0)),1,0)</f>
        <v>0</v>
      </c>
      <c r="FC209" s="158">
        <f>IF(ISERROR(VLOOKUP(AZ209,Accueil!$W$17:$W$22,1,0)),1,0)</f>
        <v>0</v>
      </c>
      <c r="FD209" s="158">
        <f>IF(ISERROR(VLOOKUP(BA209,Accueil!$W$17:$W$22,1,0)),1,0)</f>
        <v>0</v>
      </c>
      <c r="FE209" s="158">
        <f>IF(ISERROR(VLOOKUP(BB209,Accueil!$W$17:$W$22,1,0)),1,0)</f>
        <v>0</v>
      </c>
      <c r="FF209" s="158">
        <f>IF(ISERROR(VLOOKUP(BC209,Accueil!$W$17:$W$22,1,0)),1,0)</f>
        <v>0</v>
      </c>
      <c r="FG209" s="158">
        <f>IF(ISERROR(VLOOKUP(BD209,Accueil!$W$17:$W$22,1,0)),1,0)</f>
        <v>0</v>
      </c>
      <c r="FH209" s="158">
        <f>IF(ISERROR(VLOOKUP(BE209,Accueil!$W$17:$W$22,1,0)),1,0)</f>
        <v>0</v>
      </c>
      <c r="FI209" s="158">
        <f>IF(ISERROR(VLOOKUP(BF209,Accueil!$W$17:$W$22,1,0)),1,0)</f>
        <v>0</v>
      </c>
      <c r="FJ209" s="158">
        <f>IF(ISERROR(VLOOKUP(BG209,Accueil!$W$17:$W$22,1,0)),1,0)</f>
        <v>0</v>
      </c>
      <c r="FK209" s="158">
        <f>IF(ISERROR(VLOOKUP(BH209,Accueil!$W$17:$W$22,1,0)),1,0)</f>
        <v>0</v>
      </c>
      <c r="FL209" s="158">
        <f>IF(ISERROR(VLOOKUP(BI209,Accueil!$W$17:$W$22,1,0)),1,0)</f>
        <v>0</v>
      </c>
      <c r="FM209" s="158">
        <f>IF(ISERROR(VLOOKUP(BJ209,Accueil!$W$17:$W$22,1,0)),1,0)</f>
        <v>0</v>
      </c>
      <c r="FN209" s="158">
        <f>IF(ISERROR(VLOOKUP(BK209,Accueil!$W$17:$W$22,1,0)),1,0)</f>
        <v>0</v>
      </c>
      <c r="FO209" s="158">
        <f>IF(ISERROR(VLOOKUP(BL209,Accueil!$W$17:$W$22,1,0)),1,0)</f>
        <v>0</v>
      </c>
      <c r="FP209" s="158">
        <f>IF(ISERROR(VLOOKUP(BM209,Accueil!$W$17:$W$22,1,0)),1,0)</f>
        <v>0</v>
      </c>
      <c r="FQ209" s="158">
        <f>IF(ISERROR(VLOOKUP(BN209,Accueil!$W$17:$W$22,1,0)),1,0)</f>
        <v>0</v>
      </c>
      <c r="FR209" s="158">
        <f>IF(ISERROR(VLOOKUP(BO209,Accueil!$W$17:$W$22,1,0)),1,0)</f>
        <v>0</v>
      </c>
      <c r="FS209" s="158">
        <f>IF(ISERROR(VLOOKUP(BP209,Accueil!$W$17:$W$22,1,0)),1,0)</f>
        <v>0</v>
      </c>
      <c r="FT209" s="158">
        <f>IF(ISERROR(VLOOKUP(BQ209,Accueil!$W$17:$W$22,1,0)),1,0)</f>
        <v>0</v>
      </c>
      <c r="FU209" s="158">
        <f>IF(ISERROR(VLOOKUP(BR209,Accueil!$W$17:$W$22,1,0)),1,0)</f>
        <v>0</v>
      </c>
      <c r="FV209" s="158">
        <f>IF(ISERROR(VLOOKUP(BS209,Accueil!$W$17:$W$22,1,0)),1,0)</f>
        <v>0</v>
      </c>
      <c r="FW209" s="158">
        <f>IF(ISERROR(VLOOKUP(BT209,Accueil!$W$17:$W$22,1,0)),1,0)</f>
        <v>0</v>
      </c>
      <c r="FX209" s="158">
        <f>IF(ISERROR(VLOOKUP(BU209,Accueil!$W$17:$W$22,1,0)),1,0)</f>
        <v>0</v>
      </c>
      <c r="FY209" s="158">
        <f>IF(ISERROR(VLOOKUP(BV209,Accueil!$W$17:$W$22,1,0)),1,0)</f>
        <v>0</v>
      </c>
      <c r="FZ209" s="158">
        <f>IF(ISERROR(VLOOKUP(BW209,Accueil!$W$17:$W$22,1,0)),1,0)</f>
        <v>0</v>
      </c>
      <c r="GA209" s="158">
        <f>IF(ISERROR(VLOOKUP(BX209,Accueil!$W$17:$W$22,1,0)),1,0)</f>
        <v>0</v>
      </c>
      <c r="GB209" s="158">
        <f>IF(ISERROR(VLOOKUP(BY209,Accueil!$W$17:$W$22,1,0)),1,0)</f>
        <v>0</v>
      </c>
      <c r="GC209" s="158">
        <f>IF(ISERROR(VLOOKUP(BZ209,Accueil!$W$17:$W$22,1,0)),1,0)</f>
        <v>0</v>
      </c>
      <c r="GD209" s="158">
        <f>IF(ISERROR(VLOOKUP(CA209,Accueil!$W$17:$W$22,1,0)),1,0)</f>
        <v>0</v>
      </c>
      <c r="GE209" s="158">
        <f>IF(ISERROR(VLOOKUP(CB209,Accueil!$W$17:$W$22,1,0)),1,0)</f>
        <v>0</v>
      </c>
      <c r="GF209" s="158">
        <f>IF(ISERROR(VLOOKUP(CC209,Accueil!$W$17:$W$22,1,0)),1,0)</f>
        <v>0</v>
      </c>
      <c r="GG209" s="158">
        <f>IF(ISERROR(VLOOKUP(CD209,Accueil!$W$17:$W$22,1,0)),1,0)</f>
        <v>0</v>
      </c>
      <c r="GH209" s="158">
        <f>IF(ISERROR(VLOOKUP(CE209,Accueil!$W$17:$W$22,1,0)),1,0)</f>
        <v>0</v>
      </c>
      <c r="GI209" s="158">
        <f>IF(ISERROR(VLOOKUP(CF209,Accueil!$W$17:$W$22,1,0)),1,0)</f>
        <v>0</v>
      </c>
      <c r="GJ209" s="158">
        <f>IF(ISERROR(VLOOKUP(CG209,Accueil!$W$17:$W$22,1,0)),1,0)</f>
        <v>0</v>
      </c>
      <c r="GK209" s="158">
        <f>IF(ISERROR(VLOOKUP(CH209,Accueil!$W$17:$W$22,1,0)),1,0)</f>
        <v>0</v>
      </c>
      <c r="GL209" s="158">
        <f>IF(ISERROR(VLOOKUP(CI209,Accueil!$W$17:$W$22,1,0)),1,0)</f>
        <v>0</v>
      </c>
      <c r="GM209" s="158">
        <f>IF(ISERROR(VLOOKUP(CJ209,Accueil!$W$17:$W$22,1,0)),1,0)</f>
        <v>0</v>
      </c>
      <c r="GN209" s="158">
        <f>IF(ISERROR(VLOOKUP(CK209,Accueil!$W$17:$W$22,1,0)),1,0)</f>
        <v>0</v>
      </c>
      <c r="GO209" s="158">
        <f>IF(ISERROR(VLOOKUP(CL209,Accueil!$W$17:$W$22,1,0)),1,0)</f>
        <v>0</v>
      </c>
      <c r="GP209" s="158">
        <f>IF(ISERROR(VLOOKUP(CM209,Accueil!$W$17:$W$22,1,0)),1,0)</f>
        <v>0</v>
      </c>
      <c r="GQ209" s="158">
        <f>IF(ISERROR(VLOOKUP(CN209,Accueil!$W$17:$W$22,1,0)),1,0)</f>
        <v>0</v>
      </c>
      <c r="GR209" s="158">
        <f>IF(ISERROR(VLOOKUP(CO209,Accueil!$W$17:$W$22,1,0)),1,0)</f>
        <v>0</v>
      </c>
      <c r="GS209" s="158">
        <f>IF(ISERROR(VLOOKUP(CP209,Accueil!$W$17:$W$22,1,0)),1,0)</f>
        <v>0</v>
      </c>
      <c r="GT209" s="158">
        <f>IF(ISERROR(VLOOKUP(CQ209,Accueil!$W$17:$W$22,1,0)),1,0)</f>
        <v>0</v>
      </c>
      <c r="GU209" s="158">
        <f>IF(ISERROR(VLOOKUP(CR209,Accueil!$W$17:$W$22,1,0)),1,0)</f>
        <v>0</v>
      </c>
      <c r="GV209" s="158">
        <f>IF(ISERROR(VLOOKUP(CS209,Accueil!$W$17:$W$22,1,0)),1,0)</f>
        <v>0</v>
      </c>
      <c r="GW209" s="158">
        <f>IF(ISERROR(VLOOKUP(CT209,Accueil!$W$17:$W$22,1,0)),1,0)</f>
        <v>0</v>
      </c>
      <c r="GX209" s="158">
        <f>IF(ISERROR(VLOOKUP(CU209,Accueil!$W$17:$W$22,1,0)),1,0)</f>
        <v>0</v>
      </c>
      <c r="GY209" s="158">
        <f>IF(ISERROR(VLOOKUP(CV209,Accueil!$W$17:$W$22,1,0)),1,0)</f>
        <v>0</v>
      </c>
      <c r="GZ209" s="158">
        <f>IF(ISERROR(VLOOKUP(CW209,Accueil!$W$17:$W$22,1,0)),1,0)</f>
        <v>0</v>
      </c>
      <c r="HA209" s="158">
        <f>IF(ISERROR(VLOOKUP(CX209,Accueil!$W$17:$W$22,1,0)),1,0)</f>
        <v>0</v>
      </c>
      <c r="HB209" s="158">
        <f>IF(ISERROR(VLOOKUP(CY209,Accueil!$W$17:$W$22,1,0)),1,0)</f>
        <v>0</v>
      </c>
      <c r="HC209" s="158">
        <f>IF(ISERROR(VLOOKUP(CZ209,Accueil!$W$17:$W$22,1,0)),1,0)</f>
        <v>0</v>
      </c>
      <c r="HD209" s="158">
        <f>IF(ISERROR(VLOOKUP(DA209,Accueil!$W$17:$W$22,1,0)),1,0)</f>
        <v>0</v>
      </c>
    </row>
    <row r="210" spans="1:212" ht="12.75" customHeight="1">
      <c r="A210" s="360"/>
      <c r="B210" s="12">
        <v>202</v>
      </c>
      <c r="C210" s="26" t="str">
        <f>IF(Accueil!E214="","",Accueil!E214)</f>
        <v/>
      </c>
      <c r="D210" s="27" t="str">
        <f>IF(Accueil!F214="","",Accueil!F214)</f>
        <v/>
      </c>
      <c r="E210" s="83" t="str">
        <f t="shared" si="14"/>
        <v/>
      </c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  <c r="AA210" s="244"/>
      <c r="AB210" s="244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  <c r="AV210" s="244"/>
      <c r="AW210" s="244"/>
      <c r="AX210" s="244"/>
      <c r="AY210" s="244"/>
      <c r="AZ210" s="244"/>
      <c r="BA210" s="244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  <c r="CJ210" s="244"/>
      <c r="CK210" s="244"/>
      <c r="CL210" s="244"/>
      <c r="CM210" s="244"/>
      <c r="CN210" s="244"/>
      <c r="CO210" s="244"/>
      <c r="CP210" s="244"/>
      <c r="CQ210" s="244"/>
      <c r="CR210" s="244"/>
      <c r="CS210" s="244"/>
      <c r="CT210" s="244"/>
      <c r="CU210" s="244"/>
      <c r="CV210" s="244"/>
      <c r="CW210" s="244"/>
      <c r="CX210" s="244"/>
      <c r="CY210" s="244"/>
      <c r="CZ210" s="244"/>
      <c r="DA210" s="244"/>
      <c r="DB210" s="12">
        <v>202</v>
      </c>
      <c r="DC210" s="11" t="str">
        <f>IF(D210="","",COUNTIF(F210:DA210,Accueil!$AB$28)&amp;" / "&amp;COUNTIF($F$8:$DA$8,"&gt;0")-(COUNTIF(F210:DA210,Accueil!$AG$26)))</f>
        <v/>
      </c>
      <c r="DD210" s="110" t="str">
        <f>IF(D210="","",COUNTIF(F210:DA210,Accueil!$AB$26))</f>
        <v/>
      </c>
      <c r="DE210" s="110" t="str">
        <f>IF(D210="","",IF(COUNTIF($F$8:$DA$8,"&gt;=0")-(COUNTIF(G210:DB210,Accueil!$AG$26))&lt;0,0,COUNTIF($F$8:$DA$8,"&gt;=0")-(COUNTIF(G210:DB210,Accueil!$AG$26))))</f>
        <v/>
      </c>
      <c r="DF210" s="11" t="str">
        <f t="shared" si="15"/>
        <v/>
      </c>
      <c r="DG210" s="29" t="str">
        <f t="shared" si="16"/>
        <v/>
      </c>
      <c r="DH210" s="158">
        <f t="shared" si="17"/>
        <v>0</v>
      </c>
      <c r="DI210" s="158">
        <f>IF(ISERROR(VLOOKUP(F210,Accueil!$W$17:$W$22,1,0)),1,0)</f>
        <v>0</v>
      </c>
      <c r="DJ210" s="158">
        <f>IF(ISERROR(VLOOKUP(G210,Accueil!$W$17:$W$22,1,0)),1,0)</f>
        <v>0</v>
      </c>
      <c r="DK210" s="158">
        <f>IF(ISERROR(VLOOKUP(H210,Accueil!$W$17:$W$22,1,0)),1,0)</f>
        <v>0</v>
      </c>
      <c r="DL210" s="158">
        <f>IF(ISERROR(VLOOKUP(I210,Accueil!$W$17:$W$22,1,0)),1,0)</f>
        <v>0</v>
      </c>
      <c r="DM210" s="158">
        <f>IF(ISERROR(VLOOKUP(J210,Accueil!$W$17:$W$22,1,0)),1,0)</f>
        <v>0</v>
      </c>
      <c r="DN210" s="158">
        <f>IF(ISERROR(VLOOKUP(K210,Accueil!$W$17:$W$22,1,0)),1,0)</f>
        <v>0</v>
      </c>
      <c r="DO210" s="158">
        <f>IF(ISERROR(VLOOKUP(L210,Accueil!$W$17:$W$22,1,0)),1,0)</f>
        <v>0</v>
      </c>
      <c r="DP210" s="158">
        <f>IF(ISERROR(VLOOKUP(M210,Accueil!$W$17:$W$22,1,0)),1,0)</f>
        <v>0</v>
      </c>
      <c r="DQ210" s="158">
        <f>IF(ISERROR(VLOOKUP(N210,Accueil!$W$17:$W$22,1,0)),1,0)</f>
        <v>0</v>
      </c>
      <c r="DR210" s="158">
        <f>IF(ISERROR(VLOOKUP(O210,Accueil!$W$17:$W$22,1,0)),1,0)</f>
        <v>0</v>
      </c>
      <c r="DS210" s="158">
        <f>IF(ISERROR(VLOOKUP(P210,Accueil!$W$17:$W$22,1,0)),1,0)</f>
        <v>0</v>
      </c>
      <c r="DT210" s="158">
        <f>IF(ISERROR(VLOOKUP(Q210,Accueil!$W$17:$W$22,1,0)),1,0)</f>
        <v>0</v>
      </c>
      <c r="DU210" s="158">
        <f>IF(ISERROR(VLOOKUP(R210,Accueil!$W$17:$W$22,1,0)),1,0)</f>
        <v>0</v>
      </c>
      <c r="DV210" s="158">
        <f>IF(ISERROR(VLOOKUP(S210,Accueil!$W$17:$W$22,1,0)),1,0)</f>
        <v>0</v>
      </c>
      <c r="DW210" s="158">
        <f>IF(ISERROR(VLOOKUP(T210,Accueil!$W$17:$W$22,1,0)),1,0)</f>
        <v>0</v>
      </c>
      <c r="DX210" s="158">
        <f>IF(ISERROR(VLOOKUP(U210,Accueil!$W$17:$W$22,1,0)),1,0)</f>
        <v>0</v>
      </c>
      <c r="DY210" s="158">
        <f>IF(ISERROR(VLOOKUP(V210,Accueil!$W$17:$W$22,1,0)),1,0)</f>
        <v>0</v>
      </c>
      <c r="DZ210" s="158">
        <f>IF(ISERROR(VLOOKUP(W210,Accueil!$W$17:$W$22,1,0)),1,0)</f>
        <v>0</v>
      </c>
      <c r="EA210" s="158">
        <f>IF(ISERROR(VLOOKUP(X210,Accueil!$W$17:$W$22,1,0)),1,0)</f>
        <v>0</v>
      </c>
      <c r="EB210" s="158">
        <f>IF(ISERROR(VLOOKUP(Y210,Accueil!$W$17:$W$22,1,0)),1,0)</f>
        <v>0</v>
      </c>
      <c r="EC210" s="158">
        <f>IF(ISERROR(VLOOKUP(Z210,Accueil!$W$17:$W$22,1,0)),1,0)</f>
        <v>0</v>
      </c>
      <c r="ED210" s="158">
        <f>IF(ISERROR(VLOOKUP(AA210,Accueil!$W$17:$W$22,1,0)),1,0)</f>
        <v>0</v>
      </c>
      <c r="EE210" s="158">
        <f>IF(ISERROR(VLOOKUP(AB210,Accueil!$W$17:$W$22,1,0)),1,0)</f>
        <v>0</v>
      </c>
      <c r="EF210" s="158">
        <f>IF(ISERROR(VLOOKUP(AC210,Accueil!$W$17:$W$22,1,0)),1,0)</f>
        <v>0</v>
      </c>
      <c r="EG210" s="158">
        <f>IF(ISERROR(VLOOKUP(AD210,Accueil!$W$17:$W$22,1,0)),1,0)</f>
        <v>0</v>
      </c>
      <c r="EH210" s="158">
        <f>IF(ISERROR(VLOOKUP(AE210,Accueil!$W$17:$W$22,1,0)),1,0)</f>
        <v>0</v>
      </c>
      <c r="EI210" s="158">
        <f>IF(ISERROR(VLOOKUP(AF210,Accueil!$W$17:$W$22,1,0)),1,0)</f>
        <v>0</v>
      </c>
      <c r="EJ210" s="158">
        <f>IF(ISERROR(VLOOKUP(AG210,Accueil!$W$17:$W$22,1,0)),1,0)</f>
        <v>0</v>
      </c>
      <c r="EK210" s="158">
        <f>IF(ISERROR(VLOOKUP(AH210,Accueil!$W$17:$W$22,1,0)),1,0)</f>
        <v>0</v>
      </c>
      <c r="EL210" s="158">
        <f>IF(ISERROR(VLOOKUP(AI210,Accueil!$W$17:$W$22,1,0)),1,0)</f>
        <v>0</v>
      </c>
      <c r="EM210" s="158">
        <f>IF(ISERROR(VLOOKUP(AJ210,Accueil!$W$17:$W$22,1,0)),1,0)</f>
        <v>0</v>
      </c>
      <c r="EN210" s="158">
        <f>IF(ISERROR(VLOOKUP(AK210,Accueil!$W$17:$W$22,1,0)),1,0)</f>
        <v>0</v>
      </c>
      <c r="EO210" s="158">
        <f>IF(ISERROR(VLOOKUP(AL210,Accueil!$W$17:$W$22,1,0)),1,0)</f>
        <v>0</v>
      </c>
      <c r="EP210" s="158">
        <f>IF(ISERROR(VLOOKUP(AM210,Accueil!$W$17:$W$22,1,0)),1,0)</f>
        <v>0</v>
      </c>
      <c r="EQ210" s="158">
        <f>IF(ISERROR(VLOOKUP(AN210,Accueil!$W$17:$W$22,1,0)),1,0)</f>
        <v>0</v>
      </c>
      <c r="ER210" s="158">
        <f>IF(ISERROR(VLOOKUP(AO210,Accueil!$W$17:$W$22,1,0)),1,0)</f>
        <v>0</v>
      </c>
      <c r="ES210" s="158">
        <f>IF(ISERROR(VLOOKUP(AP210,Accueil!$W$17:$W$22,1,0)),1,0)</f>
        <v>0</v>
      </c>
      <c r="ET210" s="158">
        <f>IF(ISERROR(VLOOKUP(AQ210,Accueil!$W$17:$W$22,1,0)),1,0)</f>
        <v>0</v>
      </c>
      <c r="EU210" s="158">
        <f>IF(ISERROR(VLOOKUP(AR210,Accueil!$W$17:$W$22,1,0)),1,0)</f>
        <v>0</v>
      </c>
      <c r="EV210" s="158">
        <f>IF(ISERROR(VLOOKUP(AS210,Accueil!$W$17:$W$22,1,0)),1,0)</f>
        <v>0</v>
      </c>
      <c r="EW210" s="158">
        <f>IF(ISERROR(VLOOKUP(AT210,Accueil!$W$17:$W$22,1,0)),1,0)</f>
        <v>0</v>
      </c>
      <c r="EX210" s="158">
        <f>IF(ISERROR(VLOOKUP(AU210,Accueil!$W$17:$W$22,1,0)),1,0)</f>
        <v>0</v>
      </c>
      <c r="EY210" s="158">
        <f>IF(ISERROR(VLOOKUP(AV210,Accueil!$W$17:$W$22,1,0)),1,0)</f>
        <v>0</v>
      </c>
      <c r="EZ210" s="158">
        <f>IF(ISERROR(VLOOKUP(AW210,Accueil!$W$17:$W$22,1,0)),1,0)</f>
        <v>0</v>
      </c>
      <c r="FA210" s="158">
        <f>IF(ISERROR(VLOOKUP(AX210,Accueil!$W$17:$W$22,1,0)),1,0)</f>
        <v>0</v>
      </c>
      <c r="FB210" s="158">
        <f>IF(ISERROR(VLOOKUP(AY210,Accueil!$W$17:$W$22,1,0)),1,0)</f>
        <v>0</v>
      </c>
      <c r="FC210" s="158">
        <f>IF(ISERROR(VLOOKUP(AZ210,Accueil!$W$17:$W$22,1,0)),1,0)</f>
        <v>0</v>
      </c>
      <c r="FD210" s="158">
        <f>IF(ISERROR(VLOOKUP(BA210,Accueil!$W$17:$W$22,1,0)),1,0)</f>
        <v>0</v>
      </c>
      <c r="FE210" s="158">
        <f>IF(ISERROR(VLOOKUP(BB210,Accueil!$W$17:$W$22,1,0)),1,0)</f>
        <v>0</v>
      </c>
      <c r="FF210" s="158">
        <f>IF(ISERROR(VLOOKUP(BC210,Accueil!$W$17:$W$22,1,0)),1,0)</f>
        <v>0</v>
      </c>
      <c r="FG210" s="158">
        <f>IF(ISERROR(VLOOKUP(BD210,Accueil!$W$17:$W$22,1,0)),1,0)</f>
        <v>0</v>
      </c>
      <c r="FH210" s="158">
        <f>IF(ISERROR(VLOOKUP(BE210,Accueil!$W$17:$W$22,1,0)),1,0)</f>
        <v>0</v>
      </c>
      <c r="FI210" s="158">
        <f>IF(ISERROR(VLOOKUP(BF210,Accueil!$W$17:$W$22,1,0)),1,0)</f>
        <v>0</v>
      </c>
      <c r="FJ210" s="158">
        <f>IF(ISERROR(VLOOKUP(BG210,Accueil!$W$17:$W$22,1,0)),1,0)</f>
        <v>0</v>
      </c>
      <c r="FK210" s="158">
        <f>IF(ISERROR(VLOOKUP(BH210,Accueil!$W$17:$W$22,1,0)),1,0)</f>
        <v>0</v>
      </c>
      <c r="FL210" s="158">
        <f>IF(ISERROR(VLOOKUP(BI210,Accueil!$W$17:$W$22,1,0)),1,0)</f>
        <v>0</v>
      </c>
      <c r="FM210" s="158">
        <f>IF(ISERROR(VLOOKUP(BJ210,Accueil!$W$17:$W$22,1,0)),1,0)</f>
        <v>0</v>
      </c>
      <c r="FN210" s="158">
        <f>IF(ISERROR(VLOOKUP(BK210,Accueil!$W$17:$W$22,1,0)),1,0)</f>
        <v>0</v>
      </c>
      <c r="FO210" s="158">
        <f>IF(ISERROR(VLOOKUP(BL210,Accueil!$W$17:$W$22,1,0)),1,0)</f>
        <v>0</v>
      </c>
      <c r="FP210" s="158">
        <f>IF(ISERROR(VLOOKUP(BM210,Accueil!$W$17:$W$22,1,0)),1,0)</f>
        <v>0</v>
      </c>
      <c r="FQ210" s="158">
        <f>IF(ISERROR(VLOOKUP(BN210,Accueil!$W$17:$W$22,1,0)),1,0)</f>
        <v>0</v>
      </c>
      <c r="FR210" s="158">
        <f>IF(ISERROR(VLOOKUP(BO210,Accueil!$W$17:$W$22,1,0)),1,0)</f>
        <v>0</v>
      </c>
      <c r="FS210" s="158">
        <f>IF(ISERROR(VLOOKUP(BP210,Accueil!$W$17:$W$22,1,0)),1,0)</f>
        <v>0</v>
      </c>
      <c r="FT210" s="158">
        <f>IF(ISERROR(VLOOKUP(BQ210,Accueil!$W$17:$W$22,1,0)),1,0)</f>
        <v>0</v>
      </c>
      <c r="FU210" s="158">
        <f>IF(ISERROR(VLOOKUP(BR210,Accueil!$W$17:$W$22,1,0)),1,0)</f>
        <v>0</v>
      </c>
      <c r="FV210" s="158">
        <f>IF(ISERROR(VLOOKUP(BS210,Accueil!$W$17:$W$22,1,0)),1,0)</f>
        <v>0</v>
      </c>
      <c r="FW210" s="158">
        <f>IF(ISERROR(VLOOKUP(BT210,Accueil!$W$17:$W$22,1,0)),1,0)</f>
        <v>0</v>
      </c>
      <c r="FX210" s="158">
        <f>IF(ISERROR(VLOOKUP(BU210,Accueil!$W$17:$W$22,1,0)),1,0)</f>
        <v>0</v>
      </c>
      <c r="FY210" s="158">
        <f>IF(ISERROR(VLOOKUP(BV210,Accueil!$W$17:$W$22,1,0)),1,0)</f>
        <v>0</v>
      </c>
      <c r="FZ210" s="158">
        <f>IF(ISERROR(VLOOKUP(BW210,Accueil!$W$17:$W$22,1,0)),1,0)</f>
        <v>0</v>
      </c>
      <c r="GA210" s="158">
        <f>IF(ISERROR(VLOOKUP(BX210,Accueil!$W$17:$W$22,1,0)),1,0)</f>
        <v>0</v>
      </c>
      <c r="GB210" s="158">
        <f>IF(ISERROR(VLOOKUP(BY210,Accueil!$W$17:$W$22,1,0)),1,0)</f>
        <v>0</v>
      </c>
      <c r="GC210" s="158">
        <f>IF(ISERROR(VLOOKUP(BZ210,Accueil!$W$17:$W$22,1,0)),1,0)</f>
        <v>0</v>
      </c>
      <c r="GD210" s="158">
        <f>IF(ISERROR(VLOOKUP(CA210,Accueil!$W$17:$W$22,1,0)),1,0)</f>
        <v>0</v>
      </c>
      <c r="GE210" s="158">
        <f>IF(ISERROR(VLOOKUP(CB210,Accueil!$W$17:$W$22,1,0)),1,0)</f>
        <v>0</v>
      </c>
      <c r="GF210" s="158">
        <f>IF(ISERROR(VLOOKUP(CC210,Accueil!$W$17:$W$22,1,0)),1,0)</f>
        <v>0</v>
      </c>
      <c r="GG210" s="158">
        <f>IF(ISERROR(VLOOKUP(CD210,Accueil!$W$17:$W$22,1,0)),1,0)</f>
        <v>0</v>
      </c>
      <c r="GH210" s="158">
        <f>IF(ISERROR(VLOOKUP(CE210,Accueil!$W$17:$W$22,1,0)),1,0)</f>
        <v>0</v>
      </c>
      <c r="GI210" s="158">
        <f>IF(ISERROR(VLOOKUP(CF210,Accueil!$W$17:$W$22,1,0)),1,0)</f>
        <v>0</v>
      </c>
      <c r="GJ210" s="158">
        <f>IF(ISERROR(VLOOKUP(CG210,Accueil!$W$17:$W$22,1,0)),1,0)</f>
        <v>0</v>
      </c>
      <c r="GK210" s="158">
        <f>IF(ISERROR(VLOOKUP(CH210,Accueil!$W$17:$W$22,1,0)),1,0)</f>
        <v>0</v>
      </c>
      <c r="GL210" s="158">
        <f>IF(ISERROR(VLOOKUP(CI210,Accueil!$W$17:$W$22,1,0)),1,0)</f>
        <v>0</v>
      </c>
      <c r="GM210" s="158">
        <f>IF(ISERROR(VLOOKUP(CJ210,Accueil!$W$17:$W$22,1,0)),1,0)</f>
        <v>0</v>
      </c>
      <c r="GN210" s="158">
        <f>IF(ISERROR(VLOOKUP(CK210,Accueil!$W$17:$W$22,1,0)),1,0)</f>
        <v>0</v>
      </c>
      <c r="GO210" s="158">
        <f>IF(ISERROR(VLOOKUP(CL210,Accueil!$W$17:$W$22,1,0)),1,0)</f>
        <v>0</v>
      </c>
      <c r="GP210" s="158">
        <f>IF(ISERROR(VLOOKUP(CM210,Accueil!$W$17:$W$22,1,0)),1,0)</f>
        <v>0</v>
      </c>
      <c r="GQ210" s="158">
        <f>IF(ISERROR(VLOOKUP(CN210,Accueil!$W$17:$W$22,1,0)),1,0)</f>
        <v>0</v>
      </c>
      <c r="GR210" s="158">
        <f>IF(ISERROR(VLOOKUP(CO210,Accueil!$W$17:$W$22,1,0)),1,0)</f>
        <v>0</v>
      </c>
      <c r="GS210" s="158">
        <f>IF(ISERROR(VLOOKUP(CP210,Accueil!$W$17:$W$22,1,0)),1,0)</f>
        <v>0</v>
      </c>
      <c r="GT210" s="158">
        <f>IF(ISERROR(VLOOKUP(CQ210,Accueil!$W$17:$W$22,1,0)),1,0)</f>
        <v>0</v>
      </c>
      <c r="GU210" s="158">
        <f>IF(ISERROR(VLOOKUP(CR210,Accueil!$W$17:$W$22,1,0)),1,0)</f>
        <v>0</v>
      </c>
      <c r="GV210" s="158">
        <f>IF(ISERROR(VLOOKUP(CS210,Accueil!$W$17:$W$22,1,0)),1,0)</f>
        <v>0</v>
      </c>
      <c r="GW210" s="158">
        <f>IF(ISERROR(VLOOKUP(CT210,Accueil!$W$17:$W$22,1,0)),1,0)</f>
        <v>0</v>
      </c>
      <c r="GX210" s="158">
        <f>IF(ISERROR(VLOOKUP(CU210,Accueil!$W$17:$W$22,1,0)),1,0)</f>
        <v>0</v>
      </c>
      <c r="GY210" s="158">
        <f>IF(ISERROR(VLOOKUP(CV210,Accueil!$W$17:$W$22,1,0)),1,0)</f>
        <v>0</v>
      </c>
      <c r="GZ210" s="158">
        <f>IF(ISERROR(VLOOKUP(CW210,Accueil!$W$17:$W$22,1,0)),1,0)</f>
        <v>0</v>
      </c>
      <c r="HA210" s="158">
        <f>IF(ISERROR(VLOOKUP(CX210,Accueil!$W$17:$W$22,1,0)),1,0)</f>
        <v>0</v>
      </c>
      <c r="HB210" s="158">
        <f>IF(ISERROR(VLOOKUP(CY210,Accueil!$W$17:$W$22,1,0)),1,0)</f>
        <v>0</v>
      </c>
      <c r="HC210" s="158">
        <f>IF(ISERROR(VLOOKUP(CZ210,Accueil!$W$17:$W$22,1,0)),1,0)</f>
        <v>0</v>
      </c>
      <c r="HD210" s="158">
        <f>IF(ISERROR(VLOOKUP(DA210,Accueil!$W$17:$W$22,1,0)),1,0)</f>
        <v>0</v>
      </c>
    </row>
    <row r="211" spans="1:212" ht="12.75" customHeight="1">
      <c r="A211" s="360"/>
      <c r="B211" s="12">
        <v>203</v>
      </c>
      <c r="C211" s="26" t="str">
        <f>IF(Accueil!E215="","",Accueil!E215)</f>
        <v/>
      </c>
      <c r="D211" s="27" t="str">
        <f>IF(Accueil!F215="","",Accueil!F215)</f>
        <v/>
      </c>
      <c r="E211" s="83" t="str">
        <f t="shared" si="14"/>
        <v/>
      </c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4"/>
      <c r="AS211" s="244"/>
      <c r="AT211" s="244"/>
      <c r="AU211" s="244"/>
      <c r="AV211" s="244"/>
      <c r="AW211" s="244"/>
      <c r="AX211" s="244"/>
      <c r="AY211" s="244"/>
      <c r="AZ211" s="244"/>
      <c r="BA211" s="244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  <c r="CJ211" s="244"/>
      <c r="CK211" s="244"/>
      <c r="CL211" s="244"/>
      <c r="CM211" s="244"/>
      <c r="CN211" s="244"/>
      <c r="CO211" s="244"/>
      <c r="CP211" s="244"/>
      <c r="CQ211" s="244"/>
      <c r="CR211" s="244"/>
      <c r="CS211" s="244"/>
      <c r="CT211" s="244"/>
      <c r="CU211" s="244"/>
      <c r="CV211" s="244"/>
      <c r="CW211" s="244"/>
      <c r="CX211" s="244"/>
      <c r="CY211" s="244"/>
      <c r="CZ211" s="244"/>
      <c r="DA211" s="244"/>
      <c r="DB211" s="12">
        <v>203</v>
      </c>
      <c r="DC211" s="11" t="str">
        <f>IF(D211="","",COUNTIF(F211:DA211,Accueil!$AB$28)&amp;" / "&amp;COUNTIF($F$8:$DA$8,"&gt;0")-(COUNTIF(F211:DA211,Accueil!$AG$26)))</f>
        <v/>
      </c>
      <c r="DD211" s="110" t="str">
        <f>IF(D211="","",COUNTIF(F211:DA211,Accueil!$AB$26))</f>
        <v/>
      </c>
      <c r="DE211" s="110" t="str">
        <f>IF(D211="","",IF(COUNTIF($F$8:$DA$8,"&gt;=0")-(COUNTIF(G211:DB211,Accueil!$AG$26))&lt;0,0,COUNTIF($F$8:$DA$8,"&gt;=0")-(COUNTIF(G211:DB211,Accueil!$AG$26))))</f>
        <v/>
      </c>
      <c r="DF211" s="11" t="str">
        <f t="shared" si="15"/>
        <v/>
      </c>
      <c r="DG211" s="29" t="str">
        <f t="shared" si="16"/>
        <v/>
      </c>
      <c r="DH211" s="158">
        <f t="shared" si="17"/>
        <v>0</v>
      </c>
      <c r="DI211" s="158">
        <f>IF(ISERROR(VLOOKUP(F211,Accueil!$W$17:$W$22,1,0)),1,0)</f>
        <v>0</v>
      </c>
      <c r="DJ211" s="158">
        <f>IF(ISERROR(VLOOKUP(G211,Accueil!$W$17:$W$22,1,0)),1,0)</f>
        <v>0</v>
      </c>
      <c r="DK211" s="158">
        <f>IF(ISERROR(VLOOKUP(H211,Accueil!$W$17:$W$22,1,0)),1,0)</f>
        <v>0</v>
      </c>
      <c r="DL211" s="158">
        <f>IF(ISERROR(VLOOKUP(I211,Accueil!$W$17:$W$22,1,0)),1,0)</f>
        <v>0</v>
      </c>
      <c r="DM211" s="158">
        <f>IF(ISERROR(VLOOKUP(J211,Accueil!$W$17:$W$22,1,0)),1,0)</f>
        <v>0</v>
      </c>
      <c r="DN211" s="158">
        <f>IF(ISERROR(VLOOKUP(K211,Accueil!$W$17:$W$22,1,0)),1,0)</f>
        <v>0</v>
      </c>
      <c r="DO211" s="158">
        <f>IF(ISERROR(VLOOKUP(L211,Accueil!$W$17:$W$22,1,0)),1,0)</f>
        <v>0</v>
      </c>
      <c r="DP211" s="158">
        <f>IF(ISERROR(VLOOKUP(M211,Accueil!$W$17:$W$22,1,0)),1,0)</f>
        <v>0</v>
      </c>
      <c r="DQ211" s="158">
        <f>IF(ISERROR(VLOOKUP(N211,Accueil!$W$17:$W$22,1,0)),1,0)</f>
        <v>0</v>
      </c>
      <c r="DR211" s="158">
        <f>IF(ISERROR(VLOOKUP(O211,Accueil!$W$17:$W$22,1,0)),1,0)</f>
        <v>0</v>
      </c>
      <c r="DS211" s="158">
        <f>IF(ISERROR(VLOOKUP(P211,Accueil!$W$17:$W$22,1,0)),1,0)</f>
        <v>0</v>
      </c>
      <c r="DT211" s="158">
        <f>IF(ISERROR(VLOOKUP(Q211,Accueil!$W$17:$W$22,1,0)),1,0)</f>
        <v>0</v>
      </c>
      <c r="DU211" s="158">
        <f>IF(ISERROR(VLOOKUP(R211,Accueil!$W$17:$W$22,1,0)),1,0)</f>
        <v>0</v>
      </c>
      <c r="DV211" s="158">
        <f>IF(ISERROR(VLOOKUP(S211,Accueil!$W$17:$W$22,1,0)),1,0)</f>
        <v>0</v>
      </c>
      <c r="DW211" s="158">
        <f>IF(ISERROR(VLOOKUP(T211,Accueil!$W$17:$W$22,1,0)),1,0)</f>
        <v>0</v>
      </c>
      <c r="DX211" s="158">
        <f>IF(ISERROR(VLOOKUP(U211,Accueil!$W$17:$W$22,1,0)),1,0)</f>
        <v>0</v>
      </c>
      <c r="DY211" s="158">
        <f>IF(ISERROR(VLOOKUP(V211,Accueil!$W$17:$W$22,1,0)),1,0)</f>
        <v>0</v>
      </c>
      <c r="DZ211" s="158">
        <f>IF(ISERROR(VLOOKUP(W211,Accueil!$W$17:$W$22,1,0)),1,0)</f>
        <v>0</v>
      </c>
      <c r="EA211" s="158">
        <f>IF(ISERROR(VLOOKUP(X211,Accueil!$W$17:$W$22,1,0)),1,0)</f>
        <v>0</v>
      </c>
      <c r="EB211" s="158">
        <f>IF(ISERROR(VLOOKUP(Y211,Accueil!$W$17:$W$22,1,0)),1,0)</f>
        <v>0</v>
      </c>
      <c r="EC211" s="158">
        <f>IF(ISERROR(VLOOKUP(Z211,Accueil!$W$17:$W$22,1,0)),1,0)</f>
        <v>0</v>
      </c>
      <c r="ED211" s="158">
        <f>IF(ISERROR(VLOOKUP(AA211,Accueil!$W$17:$W$22,1,0)),1,0)</f>
        <v>0</v>
      </c>
      <c r="EE211" s="158">
        <f>IF(ISERROR(VLOOKUP(AB211,Accueil!$W$17:$W$22,1,0)),1,0)</f>
        <v>0</v>
      </c>
      <c r="EF211" s="158">
        <f>IF(ISERROR(VLOOKUP(AC211,Accueil!$W$17:$W$22,1,0)),1,0)</f>
        <v>0</v>
      </c>
      <c r="EG211" s="158">
        <f>IF(ISERROR(VLOOKUP(AD211,Accueil!$W$17:$W$22,1,0)),1,0)</f>
        <v>0</v>
      </c>
      <c r="EH211" s="158">
        <f>IF(ISERROR(VLOOKUP(AE211,Accueil!$W$17:$W$22,1,0)),1,0)</f>
        <v>0</v>
      </c>
      <c r="EI211" s="158">
        <f>IF(ISERROR(VLOOKUP(AF211,Accueil!$W$17:$W$22,1,0)),1,0)</f>
        <v>0</v>
      </c>
      <c r="EJ211" s="158">
        <f>IF(ISERROR(VLOOKUP(AG211,Accueil!$W$17:$W$22,1,0)),1,0)</f>
        <v>0</v>
      </c>
      <c r="EK211" s="158">
        <f>IF(ISERROR(VLOOKUP(AH211,Accueil!$W$17:$W$22,1,0)),1,0)</f>
        <v>0</v>
      </c>
      <c r="EL211" s="158">
        <f>IF(ISERROR(VLOOKUP(AI211,Accueil!$W$17:$W$22,1,0)),1,0)</f>
        <v>0</v>
      </c>
      <c r="EM211" s="158">
        <f>IF(ISERROR(VLOOKUP(AJ211,Accueil!$W$17:$W$22,1,0)),1,0)</f>
        <v>0</v>
      </c>
      <c r="EN211" s="158">
        <f>IF(ISERROR(VLOOKUP(AK211,Accueil!$W$17:$W$22,1,0)),1,0)</f>
        <v>0</v>
      </c>
      <c r="EO211" s="158">
        <f>IF(ISERROR(VLOOKUP(AL211,Accueil!$W$17:$W$22,1,0)),1,0)</f>
        <v>0</v>
      </c>
      <c r="EP211" s="158">
        <f>IF(ISERROR(VLOOKUP(AM211,Accueil!$W$17:$W$22,1,0)),1,0)</f>
        <v>0</v>
      </c>
      <c r="EQ211" s="158">
        <f>IF(ISERROR(VLOOKUP(AN211,Accueil!$W$17:$W$22,1,0)),1,0)</f>
        <v>0</v>
      </c>
      <c r="ER211" s="158">
        <f>IF(ISERROR(VLOOKUP(AO211,Accueil!$W$17:$W$22,1,0)),1,0)</f>
        <v>0</v>
      </c>
      <c r="ES211" s="158">
        <f>IF(ISERROR(VLOOKUP(AP211,Accueil!$W$17:$W$22,1,0)),1,0)</f>
        <v>0</v>
      </c>
      <c r="ET211" s="158">
        <f>IF(ISERROR(VLOOKUP(AQ211,Accueil!$W$17:$W$22,1,0)),1,0)</f>
        <v>0</v>
      </c>
      <c r="EU211" s="158">
        <f>IF(ISERROR(VLOOKUP(AR211,Accueil!$W$17:$W$22,1,0)),1,0)</f>
        <v>0</v>
      </c>
      <c r="EV211" s="158">
        <f>IF(ISERROR(VLOOKUP(AS211,Accueil!$W$17:$W$22,1,0)),1,0)</f>
        <v>0</v>
      </c>
      <c r="EW211" s="158">
        <f>IF(ISERROR(VLOOKUP(AT211,Accueil!$W$17:$W$22,1,0)),1,0)</f>
        <v>0</v>
      </c>
      <c r="EX211" s="158">
        <f>IF(ISERROR(VLOOKUP(AU211,Accueil!$W$17:$W$22,1,0)),1,0)</f>
        <v>0</v>
      </c>
      <c r="EY211" s="158">
        <f>IF(ISERROR(VLOOKUP(AV211,Accueil!$W$17:$W$22,1,0)),1,0)</f>
        <v>0</v>
      </c>
      <c r="EZ211" s="158">
        <f>IF(ISERROR(VLOOKUP(AW211,Accueil!$W$17:$W$22,1,0)),1,0)</f>
        <v>0</v>
      </c>
      <c r="FA211" s="158">
        <f>IF(ISERROR(VLOOKUP(AX211,Accueil!$W$17:$W$22,1,0)),1,0)</f>
        <v>0</v>
      </c>
      <c r="FB211" s="158">
        <f>IF(ISERROR(VLOOKUP(AY211,Accueil!$W$17:$W$22,1,0)),1,0)</f>
        <v>0</v>
      </c>
      <c r="FC211" s="158">
        <f>IF(ISERROR(VLOOKUP(AZ211,Accueil!$W$17:$W$22,1,0)),1,0)</f>
        <v>0</v>
      </c>
      <c r="FD211" s="158">
        <f>IF(ISERROR(VLOOKUP(BA211,Accueil!$W$17:$W$22,1,0)),1,0)</f>
        <v>0</v>
      </c>
      <c r="FE211" s="158">
        <f>IF(ISERROR(VLOOKUP(BB211,Accueil!$W$17:$W$22,1,0)),1,0)</f>
        <v>0</v>
      </c>
      <c r="FF211" s="158">
        <f>IF(ISERROR(VLOOKUP(BC211,Accueil!$W$17:$W$22,1,0)),1,0)</f>
        <v>0</v>
      </c>
      <c r="FG211" s="158">
        <f>IF(ISERROR(VLOOKUP(BD211,Accueil!$W$17:$W$22,1,0)),1,0)</f>
        <v>0</v>
      </c>
      <c r="FH211" s="158">
        <f>IF(ISERROR(VLOOKUP(BE211,Accueil!$W$17:$W$22,1,0)),1,0)</f>
        <v>0</v>
      </c>
      <c r="FI211" s="158">
        <f>IF(ISERROR(VLOOKUP(BF211,Accueil!$W$17:$W$22,1,0)),1,0)</f>
        <v>0</v>
      </c>
      <c r="FJ211" s="158">
        <f>IF(ISERROR(VLOOKUP(BG211,Accueil!$W$17:$W$22,1,0)),1,0)</f>
        <v>0</v>
      </c>
      <c r="FK211" s="158">
        <f>IF(ISERROR(VLOOKUP(BH211,Accueil!$W$17:$W$22,1,0)),1,0)</f>
        <v>0</v>
      </c>
      <c r="FL211" s="158">
        <f>IF(ISERROR(VLOOKUP(BI211,Accueil!$W$17:$W$22,1,0)),1,0)</f>
        <v>0</v>
      </c>
      <c r="FM211" s="158">
        <f>IF(ISERROR(VLOOKUP(BJ211,Accueil!$W$17:$W$22,1,0)),1,0)</f>
        <v>0</v>
      </c>
      <c r="FN211" s="158">
        <f>IF(ISERROR(VLOOKUP(BK211,Accueil!$W$17:$W$22,1,0)),1,0)</f>
        <v>0</v>
      </c>
      <c r="FO211" s="158">
        <f>IF(ISERROR(VLOOKUP(BL211,Accueil!$W$17:$W$22,1,0)),1,0)</f>
        <v>0</v>
      </c>
      <c r="FP211" s="158">
        <f>IF(ISERROR(VLOOKUP(BM211,Accueil!$W$17:$W$22,1,0)),1,0)</f>
        <v>0</v>
      </c>
      <c r="FQ211" s="158">
        <f>IF(ISERROR(VLOOKUP(BN211,Accueil!$W$17:$W$22,1,0)),1,0)</f>
        <v>0</v>
      </c>
      <c r="FR211" s="158">
        <f>IF(ISERROR(VLOOKUP(BO211,Accueil!$W$17:$W$22,1,0)),1,0)</f>
        <v>0</v>
      </c>
      <c r="FS211" s="158">
        <f>IF(ISERROR(VLOOKUP(BP211,Accueil!$W$17:$W$22,1,0)),1,0)</f>
        <v>0</v>
      </c>
      <c r="FT211" s="158">
        <f>IF(ISERROR(VLOOKUP(BQ211,Accueil!$W$17:$W$22,1,0)),1,0)</f>
        <v>0</v>
      </c>
      <c r="FU211" s="158">
        <f>IF(ISERROR(VLOOKUP(BR211,Accueil!$W$17:$W$22,1,0)),1,0)</f>
        <v>0</v>
      </c>
      <c r="FV211" s="158">
        <f>IF(ISERROR(VLOOKUP(BS211,Accueil!$W$17:$W$22,1,0)),1,0)</f>
        <v>0</v>
      </c>
      <c r="FW211" s="158">
        <f>IF(ISERROR(VLOOKUP(BT211,Accueil!$W$17:$W$22,1,0)),1,0)</f>
        <v>0</v>
      </c>
      <c r="FX211" s="158">
        <f>IF(ISERROR(VLOOKUP(BU211,Accueil!$W$17:$W$22,1,0)),1,0)</f>
        <v>0</v>
      </c>
      <c r="FY211" s="158">
        <f>IF(ISERROR(VLOOKUP(BV211,Accueil!$W$17:$W$22,1,0)),1,0)</f>
        <v>0</v>
      </c>
      <c r="FZ211" s="158">
        <f>IF(ISERROR(VLOOKUP(BW211,Accueil!$W$17:$W$22,1,0)),1,0)</f>
        <v>0</v>
      </c>
      <c r="GA211" s="158">
        <f>IF(ISERROR(VLOOKUP(BX211,Accueil!$W$17:$W$22,1,0)),1,0)</f>
        <v>0</v>
      </c>
      <c r="GB211" s="158">
        <f>IF(ISERROR(VLOOKUP(BY211,Accueil!$W$17:$W$22,1,0)),1,0)</f>
        <v>0</v>
      </c>
      <c r="GC211" s="158">
        <f>IF(ISERROR(VLOOKUP(BZ211,Accueil!$W$17:$W$22,1,0)),1,0)</f>
        <v>0</v>
      </c>
      <c r="GD211" s="158">
        <f>IF(ISERROR(VLOOKUP(CA211,Accueil!$W$17:$W$22,1,0)),1,0)</f>
        <v>0</v>
      </c>
      <c r="GE211" s="158">
        <f>IF(ISERROR(VLOOKUP(CB211,Accueil!$W$17:$W$22,1,0)),1,0)</f>
        <v>0</v>
      </c>
      <c r="GF211" s="158">
        <f>IF(ISERROR(VLOOKUP(CC211,Accueil!$W$17:$W$22,1,0)),1,0)</f>
        <v>0</v>
      </c>
      <c r="GG211" s="158">
        <f>IF(ISERROR(VLOOKUP(CD211,Accueil!$W$17:$W$22,1,0)),1,0)</f>
        <v>0</v>
      </c>
      <c r="GH211" s="158">
        <f>IF(ISERROR(VLOOKUP(CE211,Accueil!$W$17:$W$22,1,0)),1,0)</f>
        <v>0</v>
      </c>
      <c r="GI211" s="158">
        <f>IF(ISERROR(VLOOKUP(CF211,Accueil!$W$17:$W$22,1,0)),1,0)</f>
        <v>0</v>
      </c>
      <c r="GJ211" s="158">
        <f>IF(ISERROR(VLOOKUP(CG211,Accueil!$W$17:$W$22,1,0)),1,0)</f>
        <v>0</v>
      </c>
      <c r="GK211" s="158">
        <f>IF(ISERROR(VLOOKUP(CH211,Accueil!$W$17:$W$22,1,0)),1,0)</f>
        <v>0</v>
      </c>
      <c r="GL211" s="158">
        <f>IF(ISERROR(VLOOKUP(CI211,Accueil!$W$17:$W$22,1,0)),1,0)</f>
        <v>0</v>
      </c>
      <c r="GM211" s="158">
        <f>IF(ISERROR(VLOOKUP(CJ211,Accueil!$W$17:$W$22,1,0)),1,0)</f>
        <v>0</v>
      </c>
      <c r="GN211" s="158">
        <f>IF(ISERROR(VLOOKUP(CK211,Accueil!$W$17:$W$22,1,0)),1,0)</f>
        <v>0</v>
      </c>
      <c r="GO211" s="158">
        <f>IF(ISERROR(VLOOKUP(CL211,Accueil!$W$17:$W$22,1,0)),1,0)</f>
        <v>0</v>
      </c>
      <c r="GP211" s="158">
        <f>IF(ISERROR(VLOOKUP(CM211,Accueil!$W$17:$W$22,1,0)),1,0)</f>
        <v>0</v>
      </c>
      <c r="GQ211" s="158">
        <f>IF(ISERROR(VLOOKUP(CN211,Accueil!$W$17:$W$22,1,0)),1,0)</f>
        <v>0</v>
      </c>
      <c r="GR211" s="158">
        <f>IF(ISERROR(VLOOKUP(CO211,Accueil!$W$17:$W$22,1,0)),1,0)</f>
        <v>0</v>
      </c>
      <c r="GS211" s="158">
        <f>IF(ISERROR(VLOOKUP(CP211,Accueil!$W$17:$W$22,1,0)),1,0)</f>
        <v>0</v>
      </c>
      <c r="GT211" s="158">
        <f>IF(ISERROR(VLOOKUP(CQ211,Accueil!$W$17:$W$22,1,0)),1,0)</f>
        <v>0</v>
      </c>
      <c r="GU211" s="158">
        <f>IF(ISERROR(VLOOKUP(CR211,Accueil!$W$17:$W$22,1,0)),1,0)</f>
        <v>0</v>
      </c>
      <c r="GV211" s="158">
        <f>IF(ISERROR(VLOOKUP(CS211,Accueil!$W$17:$W$22,1,0)),1,0)</f>
        <v>0</v>
      </c>
      <c r="GW211" s="158">
        <f>IF(ISERROR(VLOOKUP(CT211,Accueil!$W$17:$W$22,1,0)),1,0)</f>
        <v>0</v>
      </c>
      <c r="GX211" s="158">
        <f>IF(ISERROR(VLOOKUP(CU211,Accueil!$W$17:$W$22,1,0)),1,0)</f>
        <v>0</v>
      </c>
      <c r="GY211" s="158">
        <f>IF(ISERROR(VLOOKUP(CV211,Accueil!$W$17:$W$22,1,0)),1,0)</f>
        <v>0</v>
      </c>
      <c r="GZ211" s="158">
        <f>IF(ISERROR(VLOOKUP(CW211,Accueil!$W$17:$W$22,1,0)),1,0)</f>
        <v>0</v>
      </c>
      <c r="HA211" s="158">
        <f>IF(ISERROR(VLOOKUP(CX211,Accueil!$W$17:$W$22,1,0)),1,0)</f>
        <v>0</v>
      </c>
      <c r="HB211" s="158">
        <f>IF(ISERROR(VLOOKUP(CY211,Accueil!$W$17:$W$22,1,0)),1,0)</f>
        <v>0</v>
      </c>
      <c r="HC211" s="158">
        <f>IF(ISERROR(VLOOKUP(CZ211,Accueil!$W$17:$W$22,1,0)),1,0)</f>
        <v>0</v>
      </c>
      <c r="HD211" s="158">
        <f>IF(ISERROR(VLOOKUP(DA211,Accueil!$W$17:$W$22,1,0)),1,0)</f>
        <v>0</v>
      </c>
    </row>
    <row r="212" spans="1:212" ht="12.75" customHeight="1">
      <c r="A212" s="360"/>
      <c r="B212" s="12">
        <v>204</v>
      </c>
      <c r="C212" s="26" t="str">
        <f>IF(Accueil!E216="","",Accueil!E216)</f>
        <v/>
      </c>
      <c r="D212" s="27" t="str">
        <f>IF(Accueil!F216="","",Accueil!F216)</f>
        <v/>
      </c>
      <c r="E212" s="83" t="str">
        <f t="shared" si="14"/>
        <v/>
      </c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  <c r="AO212" s="244"/>
      <c r="AP212" s="244"/>
      <c r="AQ212" s="244"/>
      <c r="AR212" s="244"/>
      <c r="AS212" s="244"/>
      <c r="AT212" s="244"/>
      <c r="AU212" s="244"/>
      <c r="AV212" s="244"/>
      <c r="AW212" s="244"/>
      <c r="AX212" s="244"/>
      <c r="AY212" s="244"/>
      <c r="AZ212" s="244"/>
      <c r="BA212" s="244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4"/>
      <c r="CK212" s="244"/>
      <c r="CL212" s="244"/>
      <c r="CM212" s="244"/>
      <c r="CN212" s="244"/>
      <c r="CO212" s="244"/>
      <c r="CP212" s="244"/>
      <c r="CQ212" s="244"/>
      <c r="CR212" s="244"/>
      <c r="CS212" s="244"/>
      <c r="CT212" s="244"/>
      <c r="CU212" s="244"/>
      <c r="CV212" s="244"/>
      <c r="CW212" s="244"/>
      <c r="CX212" s="244"/>
      <c r="CY212" s="244"/>
      <c r="CZ212" s="244"/>
      <c r="DA212" s="244"/>
      <c r="DB212" s="12">
        <v>204</v>
      </c>
      <c r="DC212" s="11" t="str">
        <f>IF(D212="","",COUNTIF(F212:DA212,Accueil!$AB$28)&amp;" / "&amp;COUNTIF($F$8:$DA$8,"&gt;0")-(COUNTIF(F212:DA212,Accueil!$AG$26)))</f>
        <v/>
      </c>
      <c r="DD212" s="110" t="str">
        <f>IF(D212="","",COUNTIF(F212:DA212,Accueil!$AB$26))</f>
        <v/>
      </c>
      <c r="DE212" s="110" t="str">
        <f>IF(D212="","",IF(COUNTIF($F$8:$DA$8,"&gt;=0")-(COUNTIF(G212:DB212,Accueil!$AG$26))&lt;0,0,COUNTIF($F$8:$DA$8,"&gt;=0")-(COUNTIF(G212:DB212,Accueil!$AG$26))))</f>
        <v/>
      </c>
      <c r="DF212" s="11" t="str">
        <f t="shared" si="15"/>
        <v/>
      </c>
      <c r="DG212" s="29" t="str">
        <f t="shared" si="16"/>
        <v/>
      </c>
      <c r="DH212" s="158">
        <f t="shared" si="17"/>
        <v>0</v>
      </c>
      <c r="DI212" s="158">
        <f>IF(ISERROR(VLOOKUP(F212,Accueil!$W$17:$W$22,1,0)),1,0)</f>
        <v>0</v>
      </c>
      <c r="DJ212" s="158">
        <f>IF(ISERROR(VLOOKUP(G212,Accueil!$W$17:$W$22,1,0)),1,0)</f>
        <v>0</v>
      </c>
      <c r="DK212" s="158">
        <f>IF(ISERROR(VLOOKUP(H212,Accueil!$W$17:$W$22,1,0)),1,0)</f>
        <v>0</v>
      </c>
      <c r="DL212" s="158">
        <f>IF(ISERROR(VLOOKUP(I212,Accueil!$W$17:$W$22,1,0)),1,0)</f>
        <v>0</v>
      </c>
      <c r="DM212" s="158">
        <f>IF(ISERROR(VLOOKUP(J212,Accueil!$W$17:$W$22,1,0)),1,0)</f>
        <v>0</v>
      </c>
      <c r="DN212" s="158">
        <f>IF(ISERROR(VLOOKUP(K212,Accueil!$W$17:$W$22,1,0)),1,0)</f>
        <v>0</v>
      </c>
      <c r="DO212" s="158">
        <f>IF(ISERROR(VLOOKUP(L212,Accueil!$W$17:$W$22,1,0)),1,0)</f>
        <v>0</v>
      </c>
      <c r="DP212" s="158">
        <f>IF(ISERROR(VLOOKUP(M212,Accueil!$W$17:$W$22,1,0)),1,0)</f>
        <v>0</v>
      </c>
      <c r="DQ212" s="158">
        <f>IF(ISERROR(VLOOKUP(N212,Accueil!$W$17:$W$22,1,0)),1,0)</f>
        <v>0</v>
      </c>
      <c r="DR212" s="158">
        <f>IF(ISERROR(VLOOKUP(O212,Accueil!$W$17:$W$22,1,0)),1,0)</f>
        <v>0</v>
      </c>
      <c r="DS212" s="158">
        <f>IF(ISERROR(VLOOKUP(P212,Accueil!$W$17:$W$22,1,0)),1,0)</f>
        <v>0</v>
      </c>
      <c r="DT212" s="158">
        <f>IF(ISERROR(VLOOKUP(Q212,Accueil!$W$17:$W$22,1,0)),1,0)</f>
        <v>0</v>
      </c>
      <c r="DU212" s="158">
        <f>IF(ISERROR(VLOOKUP(R212,Accueil!$W$17:$W$22,1,0)),1,0)</f>
        <v>0</v>
      </c>
      <c r="DV212" s="158">
        <f>IF(ISERROR(VLOOKUP(S212,Accueil!$W$17:$W$22,1,0)),1,0)</f>
        <v>0</v>
      </c>
      <c r="DW212" s="158">
        <f>IF(ISERROR(VLOOKUP(T212,Accueil!$W$17:$W$22,1,0)),1,0)</f>
        <v>0</v>
      </c>
      <c r="DX212" s="158">
        <f>IF(ISERROR(VLOOKUP(U212,Accueil!$W$17:$W$22,1,0)),1,0)</f>
        <v>0</v>
      </c>
      <c r="DY212" s="158">
        <f>IF(ISERROR(VLOOKUP(V212,Accueil!$W$17:$W$22,1,0)),1,0)</f>
        <v>0</v>
      </c>
      <c r="DZ212" s="158">
        <f>IF(ISERROR(VLOOKUP(W212,Accueil!$W$17:$W$22,1,0)),1,0)</f>
        <v>0</v>
      </c>
      <c r="EA212" s="158">
        <f>IF(ISERROR(VLOOKUP(X212,Accueil!$W$17:$W$22,1,0)),1,0)</f>
        <v>0</v>
      </c>
      <c r="EB212" s="158">
        <f>IF(ISERROR(VLOOKUP(Y212,Accueil!$W$17:$W$22,1,0)),1,0)</f>
        <v>0</v>
      </c>
      <c r="EC212" s="158">
        <f>IF(ISERROR(VLOOKUP(Z212,Accueil!$W$17:$W$22,1,0)),1,0)</f>
        <v>0</v>
      </c>
      <c r="ED212" s="158">
        <f>IF(ISERROR(VLOOKUP(AA212,Accueil!$W$17:$W$22,1,0)),1,0)</f>
        <v>0</v>
      </c>
      <c r="EE212" s="158">
        <f>IF(ISERROR(VLOOKUP(AB212,Accueil!$W$17:$W$22,1,0)),1,0)</f>
        <v>0</v>
      </c>
      <c r="EF212" s="158">
        <f>IF(ISERROR(VLOOKUP(AC212,Accueil!$W$17:$W$22,1,0)),1,0)</f>
        <v>0</v>
      </c>
      <c r="EG212" s="158">
        <f>IF(ISERROR(VLOOKUP(AD212,Accueil!$W$17:$W$22,1,0)),1,0)</f>
        <v>0</v>
      </c>
      <c r="EH212" s="158">
        <f>IF(ISERROR(VLOOKUP(AE212,Accueil!$W$17:$W$22,1,0)),1,0)</f>
        <v>0</v>
      </c>
      <c r="EI212" s="158">
        <f>IF(ISERROR(VLOOKUP(AF212,Accueil!$W$17:$W$22,1,0)),1,0)</f>
        <v>0</v>
      </c>
      <c r="EJ212" s="158">
        <f>IF(ISERROR(VLOOKUP(AG212,Accueil!$W$17:$W$22,1,0)),1,0)</f>
        <v>0</v>
      </c>
      <c r="EK212" s="158">
        <f>IF(ISERROR(VLOOKUP(AH212,Accueil!$W$17:$W$22,1,0)),1,0)</f>
        <v>0</v>
      </c>
      <c r="EL212" s="158">
        <f>IF(ISERROR(VLOOKUP(AI212,Accueil!$W$17:$W$22,1,0)),1,0)</f>
        <v>0</v>
      </c>
      <c r="EM212" s="158">
        <f>IF(ISERROR(VLOOKUP(AJ212,Accueil!$W$17:$W$22,1,0)),1,0)</f>
        <v>0</v>
      </c>
      <c r="EN212" s="158">
        <f>IF(ISERROR(VLOOKUP(AK212,Accueil!$W$17:$W$22,1,0)),1,0)</f>
        <v>0</v>
      </c>
      <c r="EO212" s="158">
        <f>IF(ISERROR(VLOOKUP(AL212,Accueil!$W$17:$W$22,1,0)),1,0)</f>
        <v>0</v>
      </c>
      <c r="EP212" s="158">
        <f>IF(ISERROR(VLOOKUP(AM212,Accueil!$W$17:$W$22,1,0)),1,0)</f>
        <v>0</v>
      </c>
      <c r="EQ212" s="158">
        <f>IF(ISERROR(VLOOKUP(AN212,Accueil!$W$17:$W$22,1,0)),1,0)</f>
        <v>0</v>
      </c>
      <c r="ER212" s="158">
        <f>IF(ISERROR(VLOOKUP(AO212,Accueil!$W$17:$W$22,1,0)),1,0)</f>
        <v>0</v>
      </c>
      <c r="ES212" s="158">
        <f>IF(ISERROR(VLOOKUP(AP212,Accueil!$W$17:$W$22,1,0)),1,0)</f>
        <v>0</v>
      </c>
      <c r="ET212" s="158">
        <f>IF(ISERROR(VLOOKUP(AQ212,Accueil!$W$17:$W$22,1,0)),1,0)</f>
        <v>0</v>
      </c>
      <c r="EU212" s="158">
        <f>IF(ISERROR(VLOOKUP(AR212,Accueil!$W$17:$W$22,1,0)),1,0)</f>
        <v>0</v>
      </c>
      <c r="EV212" s="158">
        <f>IF(ISERROR(VLOOKUP(AS212,Accueil!$W$17:$W$22,1,0)),1,0)</f>
        <v>0</v>
      </c>
      <c r="EW212" s="158">
        <f>IF(ISERROR(VLOOKUP(AT212,Accueil!$W$17:$W$22,1,0)),1,0)</f>
        <v>0</v>
      </c>
      <c r="EX212" s="158">
        <f>IF(ISERROR(VLOOKUP(AU212,Accueil!$W$17:$W$22,1,0)),1,0)</f>
        <v>0</v>
      </c>
      <c r="EY212" s="158">
        <f>IF(ISERROR(VLOOKUP(AV212,Accueil!$W$17:$W$22,1,0)),1,0)</f>
        <v>0</v>
      </c>
      <c r="EZ212" s="158">
        <f>IF(ISERROR(VLOOKUP(AW212,Accueil!$W$17:$W$22,1,0)),1,0)</f>
        <v>0</v>
      </c>
      <c r="FA212" s="158">
        <f>IF(ISERROR(VLOOKUP(AX212,Accueil!$W$17:$W$22,1,0)),1,0)</f>
        <v>0</v>
      </c>
      <c r="FB212" s="158">
        <f>IF(ISERROR(VLOOKUP(AY212,Accueil!$W$17:$W$22,1,0)),1,0)</f>
        <v>0</v>
      </c>
      <c r="FC212" s="158">
        <f>IF(ISERROR(VLOOKUP(AZ212,Accueil!$W$17:$W$22,1,0)),1,0)</f>
        <v>0</v>
      </c>
      <c r="FD212" s="158">
        <f>IF(ISERROR(VLOOKUP(BA212,Accueil!$W$17:$W$22,1,0)),1,0)</f>
        <v>0</v>
      </c>
      <c r="FE212" s="158">
        <f>IF(ISERROR(VLOOKUP(BB212,Accueil!$W$17:$W$22,1,0)),1,0)</f>
        <v>0</v>
      </c>
      <c r="FF212" s="158">
        <f>IF(ISERROR(VLOOKUP(BC212,Accueil!$W$17:$W$22,1,0)),1,0)</f>
        <v>0</v>
      </c>
      <c r="FG212" s="158">
        <f>IF(ISERROR(VLOOKUP(BD212,Accueil!$W$17:$W$22,1,0)),1,0)</f>
        <v>0</v>
      </c>
      <c r="FH212" s="158">
        <f>IF(ISERROR(VLOOKUP(BE212,Accueil!$W$17:$W$22,1,0)),1,0)</f>
        <v>0</v>
      </c>
      <c r="FI212" s="158">
        <f>IF(ISERROR(VLOOKUP(BF212,Accueil!$W$17:$W$22,1,0)),1,0)</f>
        <v>0</v>
      </c>
      <c r="FJ212" s="158">
        <f>IF(ISERROR(VLOOKUP(BG212,Accueil!$W$17:$W$22,1,0)),1,0)</f>
        <v>0</v>
      </c>
      <c r="FK212" s="158">
        <f>IF(ISERROR(VLOOKUP(BH212,Accueil!$W$17:$W$22,1,0)),1,0)</f>
        <v>0</v>
      </c>
      <c r="FL212" s="158">
        <f>IF(ISERROR(VLOOKUP(BI212,Accueil!$W$17:$W$22,1,0)),1,0)</f>
        <v>0</v>
      </c>
      <c r="FM212" s="158">
        <f>IF(ISERROR(VLOOKUP(BJ212,Accueil!$W$17:$W$22,1,0)),1,0)</f>
        <v>0</v>
      </c>
      <c r="FN212" s="158">
        <f>IF(ISERROR(VLOOKUP(BK212,Accueil!$W$17:$W$22,1,0)),1,0)</f>
        <v>0</v>
      </c>
      <c r="FO212" s="158">
        <f>IF(ISERROR(VLOOKUP(BL212,Accueil!$W$17:$W$22,1,0)),1,0)</f>
        <v>0</v>
      </c>
      <c r="FP212" s="158">
        <f>IF(ISERROR(VLOOKUP(BM212,Accueil!$W$17:$W$22,1,0)),1,0)</f>
        <v>0</v>
      </c>
      <c r="FQ212" s="158">
        <f>IF(ISERROR(VLOOKUP(BN212,Accueil!$W$17:$W$22,1,0)),1,0)</f>
        <v>0</v>
      </c>
      <c r="FR212" s="158">
        <f>IF(ISERROR(VLOOKUP(BO212,Accueil!$W$17:$W$22,1,0)),1,0)</f>
        <v>0</v>
      </c>
      <c r="FS212" s="158">
        <f>IF(ISERROR(VLOOKUP(BP212,Accueil!$W$17:$W$22,1,0)),1,0)</f>
        <v>0</v>
      </c>
      <c r="FT212" s="158">
        <f>IF(ISERROR(VLOOKUP(BQ212,Accueil!$W$17:$W$22,1,0)),1,0)</f>
        <v>0</v>
      </c>
      <c r="FU212" s="158">
        <f>IF(ISERROR(VLOOKUP(BR212,Accueil!$W$17:$W$22,1,0)),1,0)</f>
        <v>0</v>
      </c>
      <c r="FV212" s="158">
        <f>IF(ISERROR(VLOOKUP(BS212,Accueil!$W$17:$W$22,1,0)),1,0)</f>
        <v>0</v>
      </c>
      <c r="FW212" s="158">
        <f>IF(ISERROR(VLOOKUP(BT212,Accueil!$W$17:$W$22,1,0)),1,0)</f>
        <v>0</v>
      </c>
      <c r="FX212" s="158">
        <f>IF(ISERROR(VLOOKUP(BU212,Accueil!$W$17:$W$22,1,0)),1,0)</f>
        <v>0</v>
      </c>
      <c r="FY212" s="158">
        <f>IF(ISERROR(VLOOKUP(BV212,Accueil!$W$17:$W$22,1,0)),1,0)</f>
        <v>0</v>
      </c>
      <c r="FZ212" s="158">
        <f>IF(ISERROR(VLOOKUP(BW212,Accueil!$W$17:$W$22,1,0)),1,0)</f>
        <v>0</v>
      </c>
      <c r="GA212" s="158">
        <f>IF(ISERROR(VLOOKUP(BX212,Accueil!$W$17:$W$22,1,0)),1,0)</f>
        <v>0</v>
      </c>
      <c r="GB212" s="158">
        <f>IF(ISERROR(VLOOKUP(BY212,Accueil!$W$17:$W$22,1,0)),1,0)</f>
        <v>0</v>
      </c>
      <c r="GC212" s="158">
        <f>IF(ISERROR(VLOOKUP(BZ212,Accueil!$W$17:$W$22,1,0)),1,0)</f>
        <v>0</v>
      </c>
      <c r="GD212" s="158">
        <f>IF(ISERROR(VLOOKUP(CA212,Accueil!$W$17:$W$22,1,0)),1,0)</f>
        <v>0</v>
      </c>
      <c r="GE212" s="158">
        <f>IF(ISERROR(VLOOKUP(CB212,Accueil!$W$17:$W$22,1,0)),1,0)</f>
        <v>0</v>
      </c>
      <c r="GF212" s="158">
        <f>IF(ISERROR(VLOOKUP(CC212,Accueil!$W$17:$W$22,1,0)),1,0)</f>
        <v>0</v>
      </c>
      <c r="GG212" s="158">
        <f>IF(ISERROR(VLOOKUP(CD212,Accueil!$W$17:$W$22,1,0)),1,0)</f>
        <v>0</v>
      </c>
      <c r="GH212" s="158">
        <f>IF(ISERROR(VLOOKUP(CE212,Accueil!$W$17:$W$22,1,0)),1,0)</f>
        <v>0</v>
      </c>
      <c r="GI212" s="158">
        <f>IF(ISERROR(VLOOKUP(CF212,Accueil!$W$17:$W$22,1,0)),1,0)</f>
        <v>0</v>
      </c>
      <c r="GJ212" s="158">
        <f>IF(ISERROR(VLOOKUP(CG212,Accueil!$W$17:$W$22,1,0)),1,0)</f>
        <v>0</v>
      </c>
      <c r="GK212" s="158">
        <f>IF(ISERROR(VLOOKUP(CH212,Accueil!$W$17:$W$22,1,0)),1,0)</f>
        <v>0</v>
      </c>
      <c r="GL212" s="158">
        <f>IF(ISERROR(VLOOKUP(CI212,Accueil!$W$17:$W$22,1,0)),1,0)</f>
        <v>0</v>
      </c>
      <c r="GM212" s="158">
        <f>IF(ISERROR(VLOOKUP(CJ212,Accueil!$W$17:$W$22,1,0)),1,0)</f>
        <v>0</v>
      </c>
      <c r="GN212" s="158">
        <f>IF(ISERROR(VLOOKUP(CK212,Accueil!$W$17:$W$22,1,0)),1,0)</f>
        <v>0</v>
      </c>
      <c r="GO212" s="158">
        <f>IF(ISERROR(VLOOKUP(CL212,Accueil!$W$17:$W$22,1,0)),1,0)</f>
        <v>0</v>
      </c>
      <c r="GP212" s="158">
        <f>IF(ISERROR(VLOOKUP(CM212,Accueil!$W$17:$W$22,1,0)),1,0)</f>
        <v>0</v>
      </c>
      <c r="GQ212" s="158">
        <f>IF(ISERROR(VLOOKUP(CN212,Accueil!$W$17:$W$22,1,0)),1,0)</f>
        <v>0</v>
      </c>
      <c r="GR212" s="158">
        <f>IF(ISERROR(VLOOKUP(CO212,Accueil!$W$17:$W$22,1,0)),1,0)</f>
        <v>0</v>
      </c>
      <c r="GS212" s="158">
        <f>IF(ISERROR(VLOOKUP(CP212,Accueil!$W$17:$W$22,1,0)),1,0)</f>
        <v>0</v>
      </c>
      <c r="GT212" s="158">
        <f>IF(ISERROR(VLOOKUP(CQ212,Accueil!$W$17:$W$22,1,0)),1,0)</f>
        <v>0</v>
      </c>
      <c r="GU212" s="158">
        <f>IF(ISERROR(VLOOKUP(CR212,Accueil!$W$17:$W$22,1,0)),1,0)</f>
        <v>0</v>
      </c>
      <c r="GV212" s="158">
        <f>IF(ISERROR(VLOOKUP(CS212,Accueil!$W$17:$W$22,1,0)),1,0)</f>
        <v>0</v>
      </c>
      <c r="GW212" s="158">
        <f>IF(ISERROR(VLOOKUP(CT212,Accueil!$W$17:$W$22,1,0)),1,0)</f>
        <v>0</v>
      </c>
      <c r="GX212" s="158">
        <f>IF(ISERROR(VLOOKUP(CU212,Accueil!$W$17:$W$22,1,0)),1,0)</f>
        <v>0</v>
      </c>
      <c r="GY212" s="158">
        <f>IF(ISERROR(VLOOKUP(CV212,Accueil!$W$17:$W$22,1,0)),1,0)</f>
        <v>0</v>
      </c>
      <c r="GZ212" s="158">
        <f>IF(ISERROR(VLOOKUP(CW212,Accueil!$W$17:$W$22,1,0)),1,0)</f>
        <v>0</v>
      </c>
      <c r="HA212" s="158">
        <f>IF(ISERROR(VLOOKUP(CX212,Accueil!$W$17:$W$22,1,0)),1,0)</f>
        <v>0</v>
      </c>
      <c r="HB212" s="158">
        <f>IF(ISERROR(VLOOKUP(CY212,Accueil!$W$17:$W$22,1,0)),1,0)</f>
        <v>0</v>
      </c>
      <c r="HC212" s="158">
        <f>IF(ISERROR(VLOOKUP(CZ212,Accueil!$W$17:$W$22,1,0)),1,0)</f>
        <v>0</v>
      </c>
      <c r="HD212" s="158">
        <f>IF(ISERROR(VLOOKUP(DA212,Accueil!$W$17:$W$22,1,0)),1,0)</f>
        <v>0</v>
      </c>
    </row>
    <row r="213" spans="1:212" ht="12.75" customHeight="1">
      <c r="A213" s="360"/>
      <c r="B213" s="12">
        <v>205</v>
      </c>
      <c r="C213" s="26" t="str">
        <f>IF(Accueil!E217="","",Accueil!E217)</f>
        <v/>
      </c>
      <c r="D213" s="27" t="str">
        <f>IF(Accueil!F217="","",Accueil!F217)</f>
        <v/>
      </c>
      <c r="E213" s="83" t="str">
        <f t="shared" si="14"/>
        <v/>
      </c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244"/>
      <c r="AV213" s="244"/>
      <c r="AW213" s="244"/>
      <c r="AX213" s="244"/>
      <c r="AY213" s="244"/>
      <c r="AZ213" s="244"/>
      <c r="BA213" s="244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  <c r="CJ213" s="244"/>
      <c r="CK213" s="244"/>
      <c r="CL213" s="244"/>
      <c r="CM213" s="244"/>
      <c r="CN213" s="244"/>
      <c r="CO213" s="244"/>
      <c r="CP213" s="244"/>
      <c r="CQ213" s="244"/>
      <c r="CR213" s="244"/>
      <c r="CS213" s="244"/>
      <c r="CT213" s="244"/>
      <c r="CU213" s="244"/>
      <c r="CV213" s="244"/>
      <c r="CW213" s="244"/>
      <c r="CX213" s="244"/>
      <c r="CY213" s="244"/>
      <c r="CZ213" s="244"/>
      <c r="DA213" s="244"/>
      <c r="DB213" s="12">
        <v>205</v>
      </c>
      <c r="DC213" s="11" t="str">
        <f>IF(D213="","",COUNTIF(F213:DA213,Accueil!$AB$28)&amp;" / "&amp;COUNTIF($F$8:$DA$8,"&gt;0")-(COUNTIF(F213:DA213,Accueil!$AG$26)))</f>
        <v/>
      </c>
      <c r="DD213" s="110" t="str">
        <f>IF(D213="","",COUNTIF(F213:DA213,Accueil!$AB$26))</f>
        <v/>
      </c>
      <c r="DE213" s="110" t="str">
        <f>IF(D213="","",IF(COUNTIF($F$8:$DA$8,"&gt;=0")-(COUNTIF(G213:DB213,Accueil!$AG$26))&lt;0,0,COUNTIF($F$8:$DA$8,"&gt;=0")-(COUNTIF(G213:DB213,Accueil!$AG$26))))</f>
        <v/>
      </c>
      <c r="DF213" s="11" t="str">
        <f t="shared" si="15"/>
        <v/>
      </c>
      <c r="DG213" s="29" t="str">
        <f t="shared" si="16"/>
        <v/>
      </c>
      <c r="DH213" s="158">
        <f t="shared" si="17"/>
        <v>0</v>
      </c>
      <c r="DI213" s="158">
        <f>IF(ISERROR(VLOOKUP(F213,Accueil!$W$17:$W$22,1,0)),1,0)</f>
        <v>0</v>
      </c>
      <c r="DJ213" s="158">
        <f>IF(ISERROR(VLOOKUP(G213,Accueil!$W$17:$W$22,1,0)),1,0)</f>
        <v>0</v>
      </c>
      <c r="DK213" s="158">
        <f>IF(ISERROR(VLOOKUP(H213,Accueil!$W$17:$W$22,1,0)),1,0)</f>
        <v>0</v>
      </c>
      <c r="DL213" s="158">
        <f>IF(ISERROR(VLOOKUP(I213,Accueil!$W$17:$W$22,1,0)),1,0)</f>
        <v>0</v>
      </c>
      <c r="DM213" s="158">
        <f>IF(ISERROR(VLOOKUP(J213,Accueil!$W$17:$W$22,1,0)),1,0)</f>
        <v>0</v>
      </c>
      <c r="DN213" s="158">
        <f>IF(ISERROR(VLOOKUP(K213,Accueil!$W$17:$W$22,1,0)),1,0)</f>
        <v>0</v>
      </c>
      <c r="DO213" s="158">
        <f>IF(ISERROR(VLOOKUP(L213,Accueil!$W$17:$W$22,1,0)),1,0)</f>
        <v>0</v>
      </c>
      <c r="DP213" s="158">
        <f>IF(ISERROR(VLOOKUP(M213,Accueil!$W$17:$W$22,1,0)),1,0)</f>
        <v>0</v>
      </c>
      <c r="DQ213" s="158">
        <f>IF(ISERROR(VLOOKUP(N213,Accueil!$W$17:$W$22,1,0)),1,0)</f>
        <v>0</v>
      </c>
      <c r="DR213" s="158">
        <f>IF(ISERROR(VLOOKUP(O213,Accueil!$W$17:$W$22,1,0)),1,0)</f>
        <v>0</v>
      </c>
      <c r="DS213" s="158">
        <f>IF(ISERROR(VLOOKUP(P213,Accueil!$W$17:$W$22,1,0)),1,0)</f>
        <v>0</v>
      </c>
      <c r="DT213" s="158">
        <f>IF(ISERROR(VLOOKUP(Q213,Accueil!$W$17:$W$22,1,0)),1,0)</f>
        <v>0</v>
      </c>
      <c r="DU213" s="158">
        <f>IF(ISERROR(VLOOKUP(R213,Accueil!$W$17:$W$22,1,0)),1,0)</f>
        <v>0</v>
      </c>
      <c r="DV213" s="158">
        <f>IF(ISERROR(VLOOKUP(S213,Accueil!$W$17:$W$22,1,0)),1,0)</f>
        <v>0</v>
      </c>
      <c r="DW213" s="158">
        <f>IF(ISERROR(VLOOKUP(T213,Accueil!$W$17:$W$22,1,0)),1,0)</f>
        <v>0</v>
      </c>
      <c r="DX213" s="158">
        <f>IF(ISERROR(VLOOKUP(U213,Accueil!$W$17:$W$22,1,0)),1,0)</f>
        <v>0</v>
      </c>
      <c r="DY213" s="158">
        <f>IF(ISERROR(VLOOKUP(V213,Accueil!$W$17:$W$22,1,0)),1,0)</f>
        <v>0</v>
      </c>
      <c r="DZ213" s="158">
        <f>IF(ISERROR(VLOOKUP(W213,Accueil!$W$17:$W$22,1,0)),1,0)</f>
        <v>0</v>
      </c>
      <c r="EA213" s="158">
        <f>IF(ISERROR(VLOOKUP(X213,Accueil!$W$17:$W$22,1,0)),1,0)</f>
        <v>0</v>
      </c>
      <c r="EB213" s="158">
        <f>IF(ISERROR(VLOOKUP(Y213,Accueil!$W$17:$W$22,1,0)),1,0)</f>
        <v>0</v>
      </c>
      <c r="EC213" s="158">
        <f>IF(ISERROR(VLOOKUP(Z213,Accueil!$W$17:$W$22,1,0)),1,0)</f>
        <v>0</v>
      </c>
      <c r="ED213" s="158">
        <f>IF(ISERROR(VLOOKUP(AA213,Accueil!$W$17:$W$22,1,0)),1,0)</f>
        <v>0</v>
      </c>
      <c r="EE213" s="158">
        <f>IF(ISERROR(VLOOKUP(AB213,Accueil!$W$17:$W$22,1,0)),1,0)</f>
        <v>0</v>
      </c>
      <c r="EF213" s="158">
        <f>IF(ISERROR(VLOOKUP(AC213,Accueil!$W$17:$W$22,1,0)),1,0)</f>
        <v>0</v>
      </c>
      <c r="EG213" s="158">
        <f>IF(ISERROR(VLOOKUP(AD213,Accueil!$W$17:$W$22,1,0)),1,0)</f>
        <v>0</v>
      </c>
      <c r="EH213" s="158">
        <f>IF(ISERROR(VLOOKUP(AE213,Accueil!$W$17:$W$22,1,0)),1,0)</f>
        <v>0</v>
      </c>
      <c r="EI213" s="158">
        <f>IF(ISERROR(VLOOKUP(AF213,Accueil!$W$17:$W$22,1,0)),1,0)</f>
        <v>0</v>
      </c>
      <c r="EJ213" s="158">
        <f>IF(ISERROR(VLOOKUP(AG213,Accueil!$W$17:$W$22,1,0)),1,0)</f>
        <v>0</v>
      </c>
      <c r="EK213" s="158">
        <f>IF(ISERROR(VLOOKUP(AH213,Accueil!$W$17:$W$22,1,0)),1,0)</f>
        <v>0</v>
      </c>
      <c r="EL213" s="158">
        <f>IF(ISERROR(VLOOKUP(AI213,Accueil!$W$17:$W$22,1,0)),1,0)</f>
        <v>0</v>
      </c>
      <c r="EM213" s="158">
        <f>IF(ISERROR(VLOOKUP(AJ213,Accueil!$W$17:$W$22,1,0)),1,0)</f>
        <v>0</v>
      </c>
      <c r="EN213" s="158">
        <f>IF(ISERROR(VLOOKUP(AK213,Accueil!$W$17:$W$22,1,0)),1,0)</f>
        <v>0</v>
      </c>
      <c r="EO213" s="158">
        <f>IF(ISERROR(VLOOKUP(AL213,Accueil!$W$17:$W$22,1,0)),1,0)</f>
        <v>0</v>
      </c>
      <c r="EP213" s="158">
        <f>IF(ISERROR(VLOOKUP(AM213,Accueil!$W$17:$W$22,1,0)),1,0)</f>
        <v>0</v>
      </c>
      <c r="EQ213" s="158">
        <f>IF(ISERROR(VLOOKUP(AN213,Accueil!$W$17:$W$22,1,0)),1,0)</f>
        <v>0</v>
      </c>
      <c r="ER213" s="158">
        <f>IF(ISERROR(VLOOKUP(AO213,Accueil!$W$17:$W$22,1,0)),1,0)</f>
        <v>0</v>
      </c>
      <c r="ES213" s="158">
        <f>IF(ISERROR(VLOOKUP(AP213,Accueil!$W$17:$W$22,1,0)),1,0)</f>
        <v>0</v>
      </c>
      <c r="ET213" s="158">
        <f>IF(ISERROR(VLOOKUP(AQ213,Accueil!$W$17:$W$22,1,0)),1,0)</f>
        <v>0</v>
      </c>
      <c r="EU213" s="158">
        <f>IF(ISERROR(VLOOKUP(AR213,Accueil!$W$17:$W$22,1,0)),1,0)</f>
        <v>0</v>
      </c>
      <c r="EV213" s="158">
        <f>IF(ISERROR(VLOOKUP(AS213,Accueil!$W$17:$W$22,1,0)),1,0)</f>
        <v>0</v>
      </c>
      <c r="EW213" s="158">
        <f>IF(ISERROR(VLOOKUP(AT213,Accueil!$W$17:$W$22,1,0)),1,0)</f>
        <v>0</v>
      </c>
      <c r="EX213" s="158">
        <f>IF(ISERROR(VLOOKUP(AU213,Accueil!$W$17:$W$22,1,0)),1,0)</f>
        <v>0</v>
      </c>
      <c r="EY213" s="158">
        <f>IF(ISERROR(VLOOKUP(AV213,Accueil!$W$17:$W$22,1,0)),1,0)</f>
        <v>0</v>
      </c>
      <c r="EZ213" s="158">
        <f>IF(ISERROR(VLOOKUP(AW213,Accueil!$W$17:$W$22,1,0)),1,0)</f>
        <v>0</v>
      </c>
      <c r="FA213" s="158">
        <f>IF(ISERROR(VLOOKUP(AX213,Accueil!$W$17:$W$22,1,0)),1,0)</f>
        <v>0</v>
      </c>
      <c r="FB213" s="158">
        <f>IF(ISERROR(VLOOKUP(AY213,Accueil!$W$17:$W$22,1,0)),1,0)</f>
        <v>0</v>
      </c>
      <c r="FC213" s="158">
        <f>IF(ISERROR(VLOOKUP(AZ213,Accueil!$W$17:$W$22,1,0)),1,0)</f>
        <v>0</v>
      </c>
      <c r="FD213" s="158">
        <f>IF(ISERROR(VLOOKUP(BA213,Accueil!$W$17:$W$22,1,0)),1,0)</f>
        <v>0</v>
      </c>
      <c r="FE213" s="158">
        <f>IF(ISERROR(VLOOKUP(BB213,Accueil!$W$17:$W$22,1,0)),1,0)</f>
        <v>0</v>
      </c>
      <c r="FF213" s="158">
        <f>IF(ISERROR(VLOOKUP(BC213,Accueil!$W$17:$W$22,1,0)),1,0)</f>
        <v>0</v>
      </c>
      <c r="FG213" s="158">
        <f>IF(ISERROR(VLOOKUP(BD213,Accueil!$W$17:$W$22,1,0)),1,0)</f>
        <v>0</v>
      </c>
      <c r="FH213" s="158">
        <f>IF(ISERROR(VLOOKUP(BE213,Accueil!$W$17:$W$22,1,0)),1,0)</f>
        <v>0</v>
      </c>
      <c r="FI213" s="158">
        <f>IF(ISERROR(VLOOKUP(BF213,Accueil!$W$17:$W$22,1,0)),1,0)</f>
        <v>0</v>
      </c>
      <c r="FJ213" s="158">
        <f>IF(ISERROR(VLOOKUP(BG213,Accueil!$W$17:$W$22,1,0)),1,0)</f>
        <v>0</v>
      </c>
      <c r="FK213" s="158">
        <f>IF(ISERROR(VLOOKUP(BH213,Accueil!$W$17:$W$22,1,0)),1,0)</f>
        <v>0</v>
      </c>
      <c r="FL213" s="158">
        <f>IF(ISERROR(VLOOKUP(BI213,Accueil!$W$17:$W$22,1,0)),1,0)</f>
        <v>0</v>
      </c>
      <c r="FM213" s="158">
        <f>IF(ISERROR(VLOOKUP(BJ213,Accueil!$W$17:$W$22,1,0)),1,0)</f>
        <v>0</v>
      </c>
      <c r="FN213" s="158">
        <f>IF(ISERROR(VLOOKUP(BK213,Accueil!$W$17:$W$22,1,0)),1,0)</f>
        <v>0</v>
      </c>
      <c r="FO213" s="158">
        <f>IF(ISERROR(VLOOKUP(BL213,Accueil!$W$17:$W$22,1,0)),1,0)</f>
        <v>0</v>
      </c>
      <c r="FP213" s="158">
        <f>IF(ISERROR(VLOOKUP(BM213,Accueil!$W$17:$W$22,1,0)),1,0)</f>
        <v>0</v>
      </c>
      <c r="FQ213" s="158">
        <f>IF(ISERROR(VLOOKUP(BN213,Accueil!$W$17:$W$22,1,0)),1,0)</f>
        <v>0</v>
      </c>
      <c r="FR213" s="158">
        <f>IF(ISERROR(VLOOKUP(BO213,Accueil!$W$17:$W$22,1,0)),1,0)</f>
        <v>0</v>
      </c>
      <c r="FS213" s="158">
        <f>IF(ISERROR(VLOOKUP(BP213,Accueil!$W$17:$W$22,1,0)),1,0)</f>
        <v>0</v>
      </c>
      <c r="FT213" s="158">
        <f>IF(ISERROR(VLOOKUP(BQ213,Accueil!$W$17:$W$22,1,0)),1,0)</f>
        <v>0</v>
      </c>
      <c r="FU213" s="158">
        <f>IF(ISERROR(VLOOKUP(BR213,Accueil!$W$17:$W$22,1,0)),1,0)</f>
        <v>0</v>
      </c>
      <c r="FV213" s="158">
        <f>IF(ISERROR(VLOOKUP(BS213,Accueil!$W$17:$W$22,1,0)),1,0)</f>
        <v>0</v>
      </c>
      <c r="FW213" s="158">
        <f>IF(ISERROR(VLOOKUP(BT213,Accueil!$W$17:$W$22,1,0)),1,0)</f>
        <v>0</v>
      </c>
      <c r="FX213" s="158">
        <f>IF(ISERROR(VLOOKUP(BU213,Accueil!$W$17:$W$22,1,0)),1,0)</f>
        <v>0</v>
      </c>
      <c r="FY213" s="158">
        <f>IF(ISERROR(VLOOKUP(BV213,Accueil!$W$17:$W$22,1,0)),1,0)</f>
        <v>0</v>
      </c>
      <c r="FZ213" s="158">
        <f>IF(ISERROR(VLOOKUP(BW213,Accueil!$W$17:$W$22,1,0)),1,0)</f>
        <v>0</v>
      </c>
      <c r="GA213" s="158">
        <f>IF(ISERROR(VLOOKUP(BX213,Accueil!$W$17:$W$22,1,0)),1,0)</f>
        <v>0</v>
      </c>
      <c r="GB213" s="158">
        <f>IF(ISERROR(VLOOKUP(BY213,Accueil!$W$17:$W$22,1,0)),1,0)</f>
        <v>0</v>
      </c>
      <c r="GC213" s="158">
        <f>IF(ISERROR(VLOOKUP(BZ213,Accueil!$W$17:$W$22,1,0)),1,0)</f>
        <v>0</v>
      </c>
      <c r="GD213" s="158">
        <f>IF(ISERROR(VLOOKUP(CA213,Accueil!$W$17:$W$22,1,0)),1,0)</f>
        <v>0</v>
      </c>
      <c r="GE213" s="158">
        <f>IF(ISERROR(VLOOKUP(CB213,Accueil!$W$17:$W$22,1,0)),1,0)</f>
        <v>0</v>
      </c>
      <c r="GF213" s="158">
        <f>IF(ISERROR(VLOOKUP(CC213,Accueil!$W$17:$W$22,1,0)),1,0)</f>
        <v>0</v>
      </c>
      <c r="GG213" s="158">
        <f>IF(ISERROR(VLOOKUP(CD213,Accueil!$W$17:$W$22,1,0)),1,0)</f>
        <v>0</v>
      </c>
      <c r="GH213" s="158">
        <f>IF(ISERROR(VLOOKUP(CE213,Accueil!$W$17:$W$22,1,0)),1,0)</f>
        <v>0</v>
      </c>
      <c r="GI213" s="158">
        <f>IF(ISERROR(VLOOKUP(CF213,Accueil!$W$17:$W$22,1,0)),1,0)</f>
        <v>0</v>
      </c>
      <c r="GJ213" s="158">
        <f>IF(ISERROR(VLOOKUP(CG213,Accueil!$W$17:$W$22,1,0)),1,0)</f>
        <v>0</v>
      </c>
      <c r="GK213" s="158">
        <f>IF(ISERROR(VLOOKUP(CH213,Accueil!$W$17:$W$22,1,0)),1,0)</f>
        <v>0</v>
      </c>
      <c r="GL213" s="158">
        <f>IF(ISERROR(VLOOKUP(CI213,Accueil!$W$17:$W$22,1,0)),1,0)</f>
        <v>0</v>
      </c>
      <c r="GM213" s="158">
        <f>IF(ISERROR(VLOOKUP(CJ213,Accueil!$W$17:$W$22,1,0)),1,0)</f>
        <v>0</v>
      </c>
      <c r="GN213" s="158">
        <f>IF(ISERROR(VLOOKUP(CK213,Accueil!$W$17:$W$22,1,0)),1,0)</f>
        <v>0</v>
      </c>
      <c r="GO213" s="158">
        <f>IF(ISERROR(VLOOKUP(CL213,Accueil!$W$17:$W$22,1,0)),1,0)</f>
        <v>0</v>
      </c>
      <c r="GP213" s="158">
        <f>IF(ISERROR(VLOOKUP(CM213,Accueil!$W$17:$W$22,1,0)),1,0)</f>
        <v>0</v>
      </c>
      <c r="GQ213" s="158">
        <f>IF(ISERROR(VLOOKUP(CN213,Accueil!$W$17:$W$22,1,0)),1,0)</f>
        <v>0</v>
      </c>
      <c r="GR213" s="158">
        <f>IF(ISERROR(VLOOKUP(CO213,Accueil!$W$17:$W$22,1,0)),1,0)</f>
        <v>0</v>
      </c>
      <c r="GS213" s="158">
        <f>IF(ISERROR(VLOOKUP(CP213,Accueil!$W$17:$W$22,1,0)),1,0)</f>
        <v>0</v>
      </c>
      <c r="GT213" s="158">
        <f>IF(ISERROR(VLOOKUP(CQ213,Accueil!$W$17:$W$22,1,0)),1,0)</f>
        <v>0</v>
      </c>
      <c r="GU213" s="158">
        <f>IF(ISERROR(VLOOKUP(CR213,Accueil!$W$17:$W$22,1,0)),1,0)</f>
        <v>0</v>
      </c>
      <c r="GV213" s="158">
        <f>IF(ISERROR(VLOOKUP(CS213,Accueil!$W$17:$W$22,1,0)),1,0)</f>
        <v>0</v>
      </c>
      <c r="GW213" s="158">
        <f>IF(ISERROR(VLOOKUP(CT213,Accueil!$W$17:$W$22,1,0)),1,0)</f>
        <v>0</v>
      </c>
      <c r="GX213" s="158">
        <f>IF(ISERROR(VLOOKUP(CU213,Accueil!$W$17:$W$22,1,0)),1,0)</f>
        <v>0</v>
      </c>
      <c r="GY213" s="158">
        <f>IF(ISERROR(VLOOKUP(CV213,Accueil!$W$17:$W$22,1,0)),1,0)</f>
        <v>0</v>
      </c>
      <c r="GZ213" s="158">
        <f>IF(ISERROR(VLOOKUP(CW213,Accueil!$W$17:$W$22,1,0)),1,0)</f>
        <v>0</v>
      </c>
      <c r="HA213" s="158">
        <f>IF(ISERROR(VLOOKUP(CX213,Accueil!$W$17:$W$22,1,0)),1,0)</f>
        <v>0</v>
      </c>
      <c r="HB213" s="158">
        <f>IF(ISERROR(VLOOKUP(CY213,Accueil!$W$17:$W$22,1,0)),1,0)</f>
        <v>0</v>
      </c>
      <c r="HC213" s="158">
        <f>IF(ISERROR(VLOOKUP(CZ213,Accueil!$W$17:$W$22,1,0)),1,0)</f>
        <v>0</v>
      </c>
      <c r="HD213" s="158">
        <f>IF(ISERROR(VLOOKUP(DA213,Accueil!$W$17:$W$22,1,0)),1,0)</f>
        <v>0</v>
      </c>
    </row>
    <row r="214" spans="1:212" ht="12.75" customHeight="1">
      <c r="A214" s="360"/>
      <c r="B214" s="12">
        <v>206</v>
      </c>
      <c r="C214" s="26" t="str">
        <f>IF(Accueil!E218="","",Accueil!E218)</f>
        <v/>
      </c>
      <c r="D214" s="27" t="str">
        <f>IF(Accueil!F218="","",Accueil!F218)</f>
        <v/>
      </c>
      <c r="E214" s="83" t="str">
        <f t="shared" si="14"/>
        <v/>
      </c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  <c r="AA214" s="244"/>
      <c r="AB214" s="244"/>
      <c r="AC214" s="244"/>
      <c r="AD214" s="244"/>
      <c r="AE214" s="244"/>
      <c r="AF214" s="244"/>
      <c r="AG214" s="244"/>
      <c r="AH214" s="244"/>
      <c r="AI214" s="244"/>
      <c r="AJ214" s="244"/>
      <c r="AK214" s="244"/>
      <c r="AL214" s="244"/>
      <c r="AM214" s="244"/>
      <c r="AN214" s="244"/>
      <c r="AO214" s="244"/>
      <c r="AP214" s="244"/>
      <c r="AQ214" s="244"/>
      <c r="AR214" s="244"/>
      <c r="AS214" s="244"/>
      <c r="AT214" s="244"/>
      <c r="AU214" s="244"/>
      <c r="AV214" s="244"/>
      <c r="AW214" s="244"/>
      <c r="AX214" s="244"/>
      <c r="AY214" s="244"/>
      <c r="AZ214" s="244"/>
      <c r="BA214" s="244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  <c r="CJ214" s="244"/>
      <c r="CK214" s="244"/>
      <c r="CL214" s="244"/>
      <c r="CM214" s="244"/>
      <c r="CN214" s="244"/>
      <c r="CO214" s="244"/>
      <c r="CP214" s="244"/>
      <c r="CQ214" s="244"/>
      <c r="CR214" s="244"/>
      <c r="CS214" s="244"/>
      <c r="CT214" s="244"/>
      <c r="CU214" s="244"/>
      <c r="CV214" s="244"/>
      <c r="CW214" s="244"/>
      <c r="CX214" s="244"/>
      <c r="CY214" s="244"/>
      <c r="CZ214" s="244"/>
      <c r="DA214" s="244"/>
      <c r="DB214" s="12">
        <v>206</v>
      </c>
      <c r="DC214" s="11" t="str">
        <f>IF(D214="","",COUNTIF(F214:DA214,Accueil!$AB$28)&amp;" / "&amp;COUNTIF($F$8:$DA$8,"&gt;0")-(COUNTIF(F214:DA214,Accueil!$AG$26)))</f>
        <v/>
      </c>
      <c r="DD214" s="110" t="str">
        <f>IF(D214="","",COUNTIF(F214:DA214,Accueil!$AB$26))</f>
        <v/>
      </c>
      <c r="DE214" s="110" t="str">
        <f>IF(D214="","",IF(COUNTIF($F$8:$DA$8,"&gt;=0")-(COUNTIF(G214:DB214,Accueil!$AG$26))&lt;0,0,COUNTIF($F$8:$DA$8,"&gt;=0")-(COUNTIF(G214:DB214,Accueil!$AG$26))))</f>
        <v/>
      </c>
      <c r="DF214" s="11" t="str">
        <f t="shared" si="15"/>
        <v/>
      </c>
      <c r="DG214" s="29" t="str">
        <f t="shared" si="16"/>
        <v/>
      </c>
      <c r="DH214" s="158">
        <f t="shared" si="17"/>
        <v>0</v>
      </c>
      <c r="DI214" s="158">
        <f>IF(ISERROR(VLOOKUP(F214,Accueil!$W$17:$W$22,1,0)),1,0)</f>
        <v>0</v>
      </c>
      <c r="DJ214" s="158">
        <f>IF(ISERROR(VLOOKUP(G214,Accueil!$W$17:$W$22,1,0)),1,0)</f>
        <v>0</v>
      </c>
      <c r="DK214" s="158">
        <f>IF(ISERROR(VLOOKUP(H214,Accueil!$W$17:$W$22,1,0)),1,0)</f>
        <v>0</v>
      </c>
      <c r="DL214" s="158">
        <f>IF(ISERROR(VLOOKUP(I214,Accueil!$W$17:$W$22,1,0)),1,0)</f>
        <v>0</v>
      </c>
      <c r="DM214" s="158">
        <f>IF(ISERROR(VLOOKUP(J214,Accueil!$W$17:$W$22,1,0)),1,0)</f>
        <v>0</v>
      </c>
      <c r="DN214" s="158">
        <f>IF(ISERROR(VLOOKUP(K214,Accueil!$W$17:$W$22,1,0)),1,0)</f>
        <v>0</v>
      </c>
      <c r="DO214" s="158">
        <f>IF(ISERROR(VLOOKUP(L214,Accueil!$W$17:$W$22,1,0)),1,0)</f>
        <v>0</v>
      </c>
      <c r="DP214" s="158">
        <f>IF(ISERROR(VLOOKUP(M214,Accueil!$W$17:$W$22,1,0)),1,0)</f>
        <v>0</v>
      </c>
      <c r="DQ214" s="158">
        <f>IF(ISERROR(VLOOKUP(N214,Accueil!$W$17:$W$22,1,0)),1,0)</f>
        <v>0</v>
      </c>
      <c r="DR214" s="158">
        <f>IF(ISERROR(VLOOKUP(O214,Accueil!$W$17:$W$22,1,0)),1,0)</f>
        <v>0</v>
      </c>
      <c r="DS214" s="158">
        <f>IF(ISERROR(VLOOKUP(P214,Accueil!$W$17:$W$22,1,0)),1,0)</f>
        <v>0</v>
      </c>
      <c r="DT214" s="158">
        <f>IF(ISERROR(VLOOKUP(Q214,Accueil!$W$17:$W$22,1,0)),1,0)</f>
        <v>0</v>
      </c>
      <c r="DU214" s="158">
        <f>IF(ISERROR(VLOOKUP(R214,Accueil!$W$17:$W$22,1,0)),1,0)</f>
        <v>0</v>
      </c>
      <c r="DV214" s="158">
        <f>IF(ISERROR(VLOOKUP(S214,Accueil!$W$17:$W$22,1,0)),1,0)</f>
        <v>0</v>
      </c>
      <c r="DW214" s="158">
        <f>IF(ISERROR(VLOOKUP(T214,Accueil!$W$17:$W$22,1,0)),1,0)</f>
        <v>0</v>
      </c>
      <c r="DX214" s="158">
        <f>IF(ISERROR(VLOOKUP(U214,Accueil!$W$17:$W$22,1,0)),1,0)</f>
        <v>0</v>
      </c>
      <c r="DY214" s="158">
        <f>IF(ISERROR(VLOOKUP(V214,Accueil!$W$17:$W$22,1,0)),1,0)</f>
        <v>0</v>
      </c>
      <c r="DZ214" s="158">
        <f>IF(ISERROR(VLOOKUP(W214,Accueil!$W$17:$W$22,1,0)),1,0)</f>
        <v>0</v>
      </c>
      <c r="EA214" s="158">
        <f>IF(ISERROR(VLOOKUP(X214,Accueil!$W$17:$W$22,1,0)),1,0)</f>
        <v>0</v>
      </c>
      <c r="EB214" s="158">
        <f>IF(ISERROR(VLOOKUP(Y214,Accueil!$W$17:$W$22,1,0)),1,0)</f>
        <v>0</v>
      </c>
      <c r="EC214" s="158">
        <f>IF(ISERROR(VLOOKUP(Z214,Accueil!$W$17:$W$22,1,0)),1,0)</f>
        <v>0</v>
      </c>
      <c r="ED214" s="158">
        <f>IF(ISERROR(VLOOKUP(AA214,Accueil!$W$17:$W$22,1,0)),1,0)</f>
        <v>0</v>
      </c>
      <c r="EE214" s="158">
        <f>IF(ISERROR(VLOOKUP(AB214,Accueil!$W$17:$W$22,1,0)),1,0)</f>
        <v>0</v>
      </c>
      <c r="EF214" s="158">
        <f>IF(ISERROR(VLOOKUP(AC214,Accueil!$W$17:$W$22,1,0)),1,0)</f>
        <v>0</v>
      </c>
      <c r="EG214" s="158">
        <f>IF(ISERROR(VLOOKUP(AD214,Accueil!$W$17:$W$22,1,0)),1,0)</f>
        <v>0</v>
      </c>
      <c r="EH214" s="158">
        <f>IF(ISERROR(VLOOKUP(AE214,Accueil!$W$17:$W$22,1,0)),1,0)</f>
        <v>0</v>
      </c>
      <c r="EI214" s="158">
        <f>IF(ISERROR(VLOOKUP(AF214,Accueil!$W$17:$W$22,1,0)),1,0)</f>
        <v>0</v>
      </c>
      <c r="EJ214" s="158">
        <f>IF(ISERROR(VLOOKUP(AG214,Accueil!$W$17:$W$22,1,0)),1,0)</f>
        <v>0</v>
      </c>
      <c r="EK214" s="158">
        <f>IF(ISERROR(VLOOKUP(AH214,Accueil!$W$17:$W$22,1,0)),1,0)</f>
        <v>0</v>
      </c>
      <c r="EL214" s="158">
        <f>IF(ISERROR(VLOOKUP(AI214,Accueil!$W$17:$W$22,1,0)),1,0)</f>
        <v>0</v>
      </c>
      <c r="EM214" s="158">
        <f>IF(ISERROR(VLOOKUP(AJ214,Accueil!$W$17:$W$22,1,0)),1,0)</f>
        <v>0</v>
      </c>
      <c r="EN214" s="158">
        <f>IF(ISERROR(VLOOKUP(AK214,Accueil!$W$17:$W$22,1,0)),1,0)</f>
        <v>0</v>
      </c>
      <c r="EO214" s="158">
        <f>IF(ISERROR(VLOOKUP(AL214,Accueil!$W$17:$W$22,1,0)),1,0)</f>
        <v>0</v>
      </c>
      <c r="EP214" s="158">
        <f>IF(ISERROR(VLOOKUP(AM214,Accueil!$W$17:$W$22,1,0)),1,0)</f>
        <v>0</v>
      </c>
      <c r="EQ214" s="158">
        <f>IF(ISERROR(VLOOKUP(AN214,Accueil!$W$17:$W$22,1,0)),1,0)</f>
        <v>0</v>
      </c>
      <c r="ER214" s="158">
        <f>IF(ISERROR(VLOOKUP(AO214,Accueil!$W$17:$W$22,1,0)),1,0)</f>
        <v>0</v>
      </c>
      <c r="ES214" s="158">
        <f>IF(ISERROR(VLOOKUP(AP214,Accueil!$W$17:$W$22,1,0)),1,0)</f>
        <v>0</v>
      </c>
      <c r="ET214" s="158">
        <f>IF(ISERROR(VLOOKUP(AQ214,Accueil!$W$17:$W$22,1,0)),1,0)</f>
        <v>0</v>
      </c>
      <c r="EU214" s="158">
        <f>IF(ISERROR(VLOOKUP(AR214,Accueil!$W$17:$W$22,1,0)),1,0)</f>
        <v>0</v>
      </c>
      <c r="EV214" s="158">
        <f>IF(ISERROR(VLOOKUP(AS214,Accueil!$W$17:$W$22,1,0)),1,0)</f>
        <v>0</v>
      </c>
      <c r="EW214" s="158">
        <f>IF(ISERROR(VLOOKUP(AT214,Accueil!$W$17:$W$22,1,0)),1,0)</f>
        <v>0</v>
      </c>
      <c r="EX214" s="158">
        <f>IF(ISERROR(VLOOKUP(AU214,Accueil!$W$17:$W$22,1,0)),1,0)</f>
        <v>0</v>
      </c>
      <c r="EY214" s="158">
        <f>IF(ISERROR(VLOOKUP(AV214,Accueil!$W$17:$W$22,1,0)),1,0)</f>
        <v>0</v>
      </c>
      <c r="EZ214" s="158">
        <f>IF(ISERROR(VLOOKUP(AW214,Accueil!$W$17:$W$22,1,0)),1,0)</f>
        <v>0</v>
      </c>
      <c r="FA214" s="158">
        <f>IF(ISERROR(VLOOKUP(AX214,Accueil!$W$17:$W$22,1,0)),1,0)</f>
        <v>0</v>
      </c>
      <c r="FB214" s="158">
        <f>IF(ISERROR(VLOOKUP(AY214,Accueil!$W$17:$W$22,1,0)),1,0)</f>
        <v>0</v>
      </c>
      <c r="FC214" s="158">
        <f>IF(ISERROR(VLOOKUP(AZ214,Accueil!$W$17:$W$22,1,0)),1,0)</f>
        <v>0</v>
      </c>
      <c r="FD214" s="158">
        <f>IF(ISERROR(VLOOKUP(BA214,Accueil!$W$17:$W$22,1,0)),1,0)</f>
        <v>0</v>
      </c>
      <c r="FE214" s="158">
        <f>IF(ISERROR(VLOOKUP(BB214,Accueil!$W$17:$W$22,1,0)),1,0)</f>
        <v>0</v>
      </c>
      <c r="FF214" s="158">
        <f>IF(ISERROR(VLOOKUP(BC214,Accueil!$W$17:$W$22,1,0)),1,0)</f>
        <v>0</v>
      </c>
      <c r="FG214" s="158">
        <f>IF(ISERROR(VLOOKUP(BD214,Accueil!$W$17:$W$22,1,0)),1,0)</f>
        <v>0</v>
      </c>
      <c r="FH214" s="158">
        <f>IF(ISERROR(VLOOKUP(BE214,Accueil!$W$17:$W$22,1,0)),1,0)</f>
        <v>0</v>
      </c>
      <c r="FI214" s="158">
        <f>IF(ISERROR(VLOOKUP(BF214,Accueil!$W$17:$W$22,1,0)),1,0)</f>
        <v>0</v>
      </c>
      <c r="FJ214" s="158">
        <f>IF(ISERROR(VLOOKUP(BG214,Accueil!$W$17:$W$22,1,0)),1,0)</f>
        <v>0</v>
      </c>
      <c r="FK214" s="158">
        <f>IF(ISERROR(VLOOKUP(BH214,Accueil!$W$17:$W$22,1,0)),1,0)</f>
        <v>0</v>
      </c>
      <c r="FL214" s="158">
        <f>IF(ISERROR(VLOOKUP(BI214,Accueil!$W$17:$W$22,1,0)),1,0)</f>
        <v>0</v>
      </c>
      <c r="FM214" s="158">
        <f>IF(ISERROR(VLOOKUP(BJ214,Accueil!$W$17:$W$22,1,0)),1,0)</f>
        <v>0</v>
      </c>
      <c r="FN214" s="158">
        <f>IF(ISERROR(VLOOKUP(BK214,Accueil!$W$17:$W$22,1,0)),1,0)</f>
        <v>0</v>
      </c>
      <c r="FO214" s="158">
        <f>IF(ISERROR(VLOOKUP(BL214,Accueil!$W$17:$W$22,1,0)),1,0)</f>
        <v>0</v>
      </c>
      <c r="FP214" s="158">
        <f>IF(ISERROR(VLOOKUP(BM214,Accueil!$W$17:$W$22,1,0)),1,0)</f>
        <v>0</v>
      </c>
      <c r="FQ214" s="158">
        <f>IF(ISERROR(VLOOKUP(BN214,Accueil!$W$17:$W$22,1,0)),1,0)</f>
        <v>0</v>
      </c>
      <c r="FR214" s="158">
        <f>IF(ISERROR(VLOOKUP(BO214,Accueil!$W$17:$W$22,1,0)),1,0)</f>
        <v>0</v>
      </c>
      <c r="FS214" s="158">
        <f>IF(ISERROR(VLOOKUP(BP214,Accueil!$W$17:$W$22,1,0)),1,0)</f>
        <v>0</v>
      </c>
      <c r="FT214" s="158">
        <f>IF(ISERROR(VLOOKUP(BQ214,Accueil!$W$17:$W$22,1,0)),1,0)</f>
        <v>0</v>
      </c>
      <c r="FU214" s="158">
        <f>IF(ISERROR(VLOOKUP(BR214,Accueil!$W$17:$W$22,1,0)),1,0)</f>
        <v>0</v>
      </c>
      <c r="FV214" s="158">
        <f>IF(ISERROR(VLOOKUP(BS214,Accueil!$W$17:$W$22,1,0)),1,0)</f>
        <v>0</v>
      </c>
      <c r="FW214" s="158">
        <f>IF(ISERROR(VLOOKUP(BT214,Accueil!$W$17:$W$22,1,0)),1,0)</f>
        <v>0</v>
      </c>
      <c r="FX214" s="158">
        <f>IF(ISERROR(VLOOKUP(BU214,Accueil!$W$17:$W$22,1,0)),1,0)</f>
        <v>0</v>
      </c>
      <c r="FY214" s="158">
        <f>IF(ISERROR(VLOOKUP(BV214,Accueil!$W$17:$W$22,1,0)),1,0)</f>
        <v>0</v>
      </c>
      <c r="FZ214" s="158">
        <f>IF(ISERROR(VLOOKUP(BW214,Accueil!$W$17:$W$22,1,0)),1,0)</f>
        <v>0</v>
      </c>
      <c r="GA214" s="158">
        <f>IF(ISERROR(VLOOKUP(BX214,Accueil!$W$17:$W$22,1,0)),1,0)</f>
        <v>0</v>
      </c>
      <c r="GB214" s="158">
        <f>IF(ISERROR(VLOOKUP(BY214,Accueil!$W$17:$W$22,1,0)),1,0)</f>
        <v>0</v>
      </c>
      <c r="GC214" s="158">
        <f>IF(ISERROR(VLOOKUP(BZ214,Accueil!$W$17:$W$22,1,0)),1,0)</f>
        <v>0</v>
      </c>
      <c r="GD214" s="158">
        <f>IF(ISERROR(VLOOKUP(CA214,Accueil!$W$17:$W$22,1,0)),1,0)</f>
        <v>0</v>
      </c>
      <c r="GE214" s="158">
        <f>IF(ISERROR(VLOOKUP(CB214,Accueil!$W$17:$W$22,1,0)),1,0)</f>
        <v>0</v>
      </c>
      <c r="GF214" s="158">
        <f>IF(ISERROR(VLOOKUP(CC214,Accueil!$W$17:$W$22,1,0)),1,0)</f>
        <v>0</v>
      </c>
      <c r="GG214" s="158">
        <f>IF(ISERROR(VLOOKUP(CD214,Accueil!$W$17:$W$22,1,0)),1,0)</f>
        <v>0</v>
      </c>
      <c r="GH214" s="158">
        <f>IF(ISERROR(VLOOKUP(CE214,Accueil!$W$17:$W$22,1,0)),1,0)</f>
        <v>0</v>
      </c>
      <c r="GI214" s="158">
        <f>IF(ISERROR(VLOOKUP(CF214,Accueil!$W$17:$W$22,1,0)),1,0)</f>
        <v>0</v>
      </c>
      <c r="GJ214" s="158">
        <f>IF(ISERROR(VLOOKUP(CG214,Accueil!$W$17:$W$22,1,0)),1,0)</f>
        <v>0</v>
      </c>
      <c r="GK214" s="158">
        <f>IF(ISERROR(VLOOKUP(CH214,Accueil!$W$17:$W$22,1,0)),1,0)</f>
        <v>0</v>
      </c>
      <c r="GL214" s="158">
        <f>IF(ISERROR(VLOOKUP(CI214,Accueil!$W$17:$W$22,1,0)),1,0)</f>
        <v>0</v>
      </c>
      <c r="GM214" s="158">
        <f>IF(ISERROR(VLOOKUP(CJ214,Accueil!$W$17:$W$22,1,0)),1,0)</f>
        <v>0</v>
      </c>
      <c r="GN214" s="158">
        <f>IF(ISERROR(VLOOKUP(CK214,Accueil!$W$17:$W$22,1,0)),1,0)</f>
        <v>0</v>
      </c>
      <c r="GO214" s="158">
        <f>IF(ISERROR(VLOOKUP(CL214,Accueil!$W$17:$W$22,1,0)),1,0)</f>
        <v>0</v>
      </c>
      <c r="GP214" s="158">
        <f>IF(ISERROR(VLOOKUP(CM214,Accueil!$W$17:$W$22,1,0)),1,0)</f>
        <v>0</v>
      </c>
      <c r="GQ214" s="158">
        <f>IF(ISERROR(VLOOKUP(CN214,Accueil!$W$17:$W$22,1,0)),1,0)</f>
        <v>0</v>
      </c>
      <c r="GR214" s="158">
        <f>IF(ISERROR(VLOOKUP(CO214,Accueil!$W$17:$W$22,1,0)),1,0)</f>
        <v>0</v>
      </c>
      <c r="GS214" s="158">
        <f>IF(ISERROR(VLOOKUP(CP214,Accueil!$W$17:$W$22,1,0)),1,0)</f>
        <v>0</v>
      </c>
      <c r="GT214" s="158">
        <f>IF(ISERROR(VLOOKUP(CQ214,Accueil!$W$17:$W$22,1,0)),1,0)</f>
        <v>0</v>
      </c>
      <c r="GU214" s="158">
        <f>IF(ISERROR(VLOOKUP(CR214,Accueil!$W$17:$W$22,1,0)),1,0)</f>
        <v>0</v>
      </c>
      <c r="GV214" s="158">
        <f>IF(ISERROR(VLOOKUP(CS214,Accueil!$W$17:$W$22,1,0)),1,0)</f>
        <v>0</v>
      </c>
      <c r="GW214" s="158">
        <f>IF(ISERROR(VLOOKUP(CT214,Accueil!$W$17:$W$22,1,0)),1,0)</f>
        <v>0</v>
      </c>
      <c r="GX214" s="158">
        <f>IF(ISERROR(VLOOKUP(CU214,Accueil!$W$17:$W$22,1,0)),1,0)</f>
        <v>0</v>
      </c>
      <c r="GY214" s="158">
        <f>IF(ISERROR(VLOOKUP(CV214,Accueil!$W$17:$W$22,1,0)),1,0)</f>
        <v>0</v>
      </c>
      <c r="GZ214" s="158">
        <f>IF(ISERROR(VLOOKUP(CW214,Accueil!$W$17:$W$22,1,0)),1,0)</f>
        <v>0</v>
      </c>
      <c r="HA214" s="158">
        <f>IF(ISERROR(VLOOKUP(CX214,Accueil!$W$17:$W$22,1,0)),1,0)</f>
        <v>0</v>
      </c>
      <c r="HB214" s="158">
        <f>IF(ISERROR(VLOOKUP(CY214,Accueil!$W$17:$W$22,1,0)),1,0)</f>
        <v>0</v>
      </c>
      <c r="HC214" s="158">
        <f>IF(ISERROR(VLOOKUP(CZ214,Accueil!$W$17:$W$22,1,0)),1,0)</f>
        <v>0</v>
      </c>
      <c r="HD214" s="158">
        <f>IF(ISERROR(VLOOKUP(DA214,Accueil!$W$17:$W$22,1,0)),1,0)</f>
        <v>0</v>
      </c>
    </row>
    <row r="215" spans="1:212" ht="12.75" customHeight="1">
      <c r="A215" s="360"/>
      <c r="B215" s="12">
        <v>207</v>
      </c>
      <c r="C215" s="26" t="str">
        <f>IF(Accueil!E219="","",Accueil!E219)</f>
        <v/>
      </c>
      <c r="D215" s="27" t="str">
        <f>IF(Accueil!F219="","",Accueil!F219)</f>
        <v/>
      </c>
      <c r="E215" s="83" t="str">
        <f t="shared" si="14"/>
        <v/>
      </c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  <c r="AA215" s="244"/>
      <c r="AB215" s="244"/>
      <c r="AC215" s="244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4"/>
      <c r="AS215" s="244"/>
      <c r="AT215" s="244"/>
      <c r="AU215" s="244"/>
      <c r="AV215" s="244"/>
      <c r="AW215" s="244"/>
      <c r="AX215" s="244"/>
      <c r="AY215" s="244"/>
      <c r="AZ215" s="244"/>
      <c r="BA215" s="244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  <c r="CJ215" s="244"/>
      <c r="CK215" s="244"/>
      <c r="CL215" s="244"/>
      <c r="CM215" s="244"/>
      <c r="CN215" s="244"/>
      <c r="CO215" s="244"/>
      <c r="CP215" s="244"/>
      <c r="CQ215" s="244"/>
      <c r="CR215" s="244"/>
      <c r="CS215" s="244"/>
      <c r="CT215" s="244"/>
      <c r="CU215" s="244"/>
      <c r="CV215" s="244"/>
      <c r="CW215" s="244"/>
      <c r="CX215" s="244"/>
      <c r="CY215" s="244"/>
      <c r="CZ215" s="244"/>
      <c r="DA215" s="244"/>
      <c r="DB215" s="12">
        <v>207</v>
      </c>
      <c r="DC215" s="11" t="str">
        <f>IF(D215="","",COUNTIF(F215:DA215,Accueil!$AB$28)&amp;" / "&amp;COUNTIF($F$8:$DA$8,"&gt;0")-(COUNTIF(F215:DA215,Accueil!$AG$26)))</f>
        <v/>
      </c>
      <c r="DD215" s="110" t="str">
        <f>IF(D215="","",COUNTIF(F215:DA215,Accueil!$AB$26))</f>
        <v/>
      </c>
      <c r="DE215" s="110" t="str">
        <f>IF(D215="","",IF(COUNTIF($F$8:$DA$8,"&gt;=0")-(COUNTIF(G215:DB215,Accueil!$AG$26))&lt;0,0,COUNTIF($F$8:$DA$8,"&gt;=0")-(COUNTIF(G215:DB215,Accueil!$AG$26))))</f>
        <v/>
      </c>
      <c r="DF215" s="11" t="str">
        <f t="shared" si="15"/>
        <v/>
      </c>
      <c r="DG215" s="29" t="str">
        <f t="shared" si="16"/>
        <v/>
      </c>
      <c r="DH215" s="158">
        <f t="shared" si="17"/>
        <v>0</v>
      </c>
      <c r="DI215" s="158">
        <f>IF(ISERROR(VLOOKUP(F215,Accueil!$W$17:$W$22,1,0)),1,0)</f>
        <v>0</v>
      </c>
      <c r="DJ215" s="158">
        <f>IF(ISERROR(VLOOKUP(G215,Accueil!$W$17:$W$22,1,0)),1,0)</f>
        <v>0</v>
      </c>
      <c r="DK215" s="158">
        <f>IF(ISERROR(VLOOKUP(H215,Accueil!$W$17:$W$22,1,0)),1,0)</f>
        <v>0</v>
      </c>
      <c r="DL215" s="158">
        <f>IF(ISERROR(VLOOKUP(I215,Accueil!$W$17:$W$22,1,0)),1,0)</f>
        <v>0</v>
      </c>
      <c r="DM215" s="158">
        <f>IF(ISERROR(VLOOKUP(J215,Accueil!$W$17:$W$22,1,0)),1,0)</f>
        <v>0</v>
      </c>
      <c r="DN215" s="158">
        <f>IF(ISERROR(VLOOKUP(K215,Accueil!$W$17:$W$22,1,0)),1,0)</f>
        <v>0</v>
      </c>
      <c r="DO215" s="158">
        <f>IF(ISERROR(VLOOKUP(L215,Accueil!$W$17:$W$22,1,0)),1,0)</f>
        <v>0</v>
      </c>
      <c r="DP215" s="158">
        <f>IF(ISERROR(VLOOKUP(M215,Accueil!$W$17:$W$22,1,0)),1,0)</f>
        <v>0</v>
      </c>
      <c r="DQ215" s="158">
        <f>IF(ISERROR(VLOOKUP(N215,Accueil!$W$17:$W$22,1,0)),1,0)</f>
        <v>0</v>
      </c>
      <c r="DR215" s="158">
        <f>IF(ISERROR(VLOOKUP(O215,Accueil!$W$17:$W$22,1,0)),1,0)</f>
        <v>0</v>
      </c>
      <c r="DS215" s="158">
        <f>IF(ISERROR(VLOOKUP(P215,Accueil!$W$17:$W$22,1,0)),1,0)</f>
        <v>0</v>
      </c>
      <c r="DT215" s="158">
        <f>IF(ISERROR(VLOOKUP(Q215,Accueil!$W$17:$W$22,1,0)),1,0)</f>
        <v>0</v>
      </c>
      <c r="DU215" s="158">
        <f>IF(ISERROR(VLOOKUP(R215,Accueil!$W$17:$W$22,1,0)),1,0)</f>
        <v>0</v>
      </c>
      <c r="DV215" s="158">
        <f>IF(ISERROR(VLOOKUP(S215,Accueil!$W$17:$W$22,1,0)),1,0)</f>
        <v>0</v>
      </c>
      <c r="DW215" s="158">
        <f>IF(ISERROR(VLOOKUP(T215,Accueil!$W$17:$W$22,1,0)),1,0)</f>
        <v>0</v>
      </c>
      <c r="DX215" s="158">
        <f>IF(ISERROR(VLOOKUP(U215,Accueil!$W$17:$W$22,1,0)),1,0)</f>
        <v>0</v>
      </c>
      <c r="DY215" s="158">
        <f>IF(ISERROR(VLOOKUP(V215,Accueil!$W$17:$W$22,1,0)),1,0)</f>
        <v>0</v>
      </c>
      <c r="DZ215" s="158">
        <f>IF(ISERROR(VLOOKUP(W215,Accueil!$W$17:$W$22,1,0)),1,0)</f>
        <v>0</v>
      </c>
      <c r="EA215" s="158">
        <f>IF(ISERROR(VLOOKUP(X215,Accueil!$W$17:$W$22,1,0)),1,0)</f>
        <v>0</v>
      </c>
      <c r="EB215" s="158">
        <f>IF(ISERROR(VLOOKUP(Y215,Accueil!$W$17:$W$22,1,0)),1,0)</f>
        <v>0</v>
      </c>
      <c r="EC215" s="158">
        <f>IF(ISERROR(VLOOKUP(Z215,Accueil!$W$17:$W$22,1,0)),1,0)</f>
        <v>0</v>
      </c>
      <c r="ED215" s="158">
        <f>IF(ISERROR(VLOOKUP(AA215,Accueil!$W$17:$W$22,1,0)),1,0)</f>
        <v>0</v>
      </c>
      <c r="EE215" s="158">
        <f>IF(ISERROR(VLOOKUP(AB215,Accueil!$W$17:$W$22,1,0)),1,0)</f>
        <v>0</v>
      </c>
      <c r="EF215" s="158">
        <f>IF(ISERROR(VLOOKUP(AC215,Accueil!$W$17:$W$22,1,0)),1,0)</f>
        <v>0</v>
      </c>
      <c r="EG215" s="158">
        <f>IF(ISERROR(VLOOKUP(AD215,Accueil!$W$17:$W$22,1,0)),1,0)</f>
        <v>0</v>
      </c>
      <c r="EH215" s="158">
        <f>IF(ISERROR(VLOOKUP(AE215,Accueil!$W$17:$W$22,1,0)),1,0)</f>
        <v>0</v>
      </c>
      <c r="EI215" s="158">
        <f>IF(ISERROR(VLOOKUP(AF215,Accueil!$W$17:$W$22,1,0)),1,0)</f>
        <v>0</v>
      </c>
      <c r="EJ215" s="158">
        <f>IF(ISERROR(VLOOKUP(AG215,Accueil!$W$17:$W$22,1,0)),1,0)</f>
        <v>0</v>
      </c>
      <c r="EK215" s="158">
        <f>IF(ISERROR(VLOOKUP(AH215,Accueil!$W$17:$W$22,1,0)),1,0)</f>
        <v>0</v>
      </c>
      <c r="EL215" s="158">
        <f>IF(ISERROR(VLOOKUP(AI215,Accueil!$W$17:$W$22,1,0)),1,0)</f>
        <v>0</v>
      </c>
      <c r="EM215" s="158">
        <f>IF(ISERROR(VLOOKUP(AJ215,Accueil!$W$17:$W$22,1,0)),1,0)</f>
        <v>0</v>
      </c>
      <c r="EN215" s="158">
        <f>IF(ISERROR(VLOOKUP(AK215,Accueil!$W$17:$W$22,1,0)),1,0)</f>
        <v>0</v>
      </c>
      <c r="EO215" s="158">
        <f>IF(ISERROR(VLOOKUP(AL215,Accueil!$W$17:$W$22,1,0)),1,0)</f>
        <v>0</v>
      </c>
      <c r="EP215" s="158">
        <f>IF(ISERROR(VLOOKUP(AM215,Accueil!$W$17:$W$22,1,0)),1,0)</f>
        <v>0</v>
      </c>
      <c r="EQ215" s="158">
        <f>IF(ISERROR(VLOOKUP(AN215,Accueil!$W$17:$W$22,1,0)),1,0)</f>
        <v>0</v>
      </c>
      <c r="ER215" s="158">
        <f>IF(ISERROR(VLOOKUP(AO215,Accueil!$W$17:$W$22,1,0)),1,0)</f>
        <v>0</v>
      </c>
      <c r="ES215" s="158">
        <f>IF(ISERROR(VLOOKUP(AP215,Accueil!$W$17:$W$22,1,0)),1,0)</f>
        <v>0</v>
      </c>
      <c r="ET215" s="158">
        <f>IF(ISERROR(VLOOKUP(AQ215,Accueil!$W$17:$W$22,1,0)),1,0)</f>
        <v>0</v>
      </c>
      <c r="EU215" s="158">
        <f>IF(ISERROR(VLOOKUP(AR215,Accueil!$W$17:$W$22,1,0)),1,0)</f>
        <v>0</v>
      </c>
      <c r="EV215" s="158">
        <f>IF(ISERROR(VLOOKUP(AS215,Accueil!$W$17:$W$22,1,0)),1,0)</f>
        <v>0</v>
      </c>
      <c r="EW215" s="158">
        <f>IF(ISERROR(VLOOKUP(AT215,Accueil!$W$17:$W$22,1,0)),1,0)</f>
        <v>0</v>
      </c>
      <c r="EX215" s="158">
        <f>IF(ISERROR(VLOOKUP(AU215,Accueil!$W$17:$W$22,1,0)),1,0)</f>
        <v>0</v>
      </c>
      <c r="EY215" s="158">
        <f>IF(ISERROR(VLOOKUP(AV215,Accueil!$W$17:$W$22,1,0)),1,0)</f>
        <v>0</v>
      </c>
      <c r="EZ215" s="158">
        <f>IF(ISERROR(VLOOKUP(AW215,Accueil!$W$17:$W$22,1,0)),1,0)</f>
        <v>0</v>
      </c>
      <c r="FA215" s="158">
        <f>IF(ISERROR(VLOOKUP(AX215,Accueil!$W$17:$W$22,1,0)),1,0)</f>
        <v>0</v>
      </c>
      <c r="FB215" s="158">
        <f>IF(ISERROR(VLOOKUP(AY215,Accueil!$W$17:$W$22,1,0)),1,0)</f>
        <v>0</v>
      </c>
      <c r="FC215" s="158">
        <f>IF(ISERROR(VLOOKUP(AZ215,Accueil!$W$17:$W$22,1,0)),1,0)</f>
        <v>0</v>
      </c>
      <c r="FD215" s="158">
        <f>IF(ISERROR(VLOOKUP(BA215,Accueil!$W$17:$W$22,1,0)),1,0)</f>
        <v>0</v>
      </c>
      <c r="FE215" s="158">
        <f>IF(ISERROR(VLOOKUP(BB215,Accueil!$W$17:$W$22,1,0)),1,0)</f>
        <v>0</v>
      </c>
      <c r="FF215" s="158">
        <f>IF(ISERROR(VLOOKUP(BC215,Accueil!$W$17:$W$22,1,0)),1,0)</f>
        <v>0</v>
      </c>
      <c r="FG215" s="158">
        <f>IF(ISERROR(VLOOKUP(BD215,Accueil!$W$17:$W$22,1,0)),1,0)</f>
        <v>0</v>
      </c>
      <c r="FH215" s="158">
        <f>IF(ISERROR(VLOOKUP(BE215,Accueil!$W$17:$W$22,1,0)),1,0)</f>
        <v>0</v>
      </c>
      <c r="FI215" s="158">
        <f>IF(ISERROR(VLOOKUP(BF215,Accueil!$W$17:$W$22,1,0)),1,0)</f>
        <v>0</v>
      </c>
      <c r="FJ215" s="158">
        <f>IF(ISERROR(VLOOKUP(BG215,Accueil!$W$17:$W$22,1,0)),1,0)</f>
        <v>0</v>
      </c>
      <c r="FK215" s="158">
        <f>IF(ISERROR(VLOOKUP(BH215,Accueil!$W$17:$W$22,1,0)),1,0)</f>
        <v>0</v>
      </c>
      <c r="FL215" s="158">
        <f>IF(ISERROR(VLOOKUP(BI215,Accueil!$W$17:$W$22,1,0)),1,0)</f>
        <v>0</v>
      </c>
      <c r="FM215" s="158">
        <f>IF(ISERROR(VLOOKUP(BJ215,Accueil!$W$17:$W$22,1,0)),1,0)</f>
        <v>0</v>
      </c>
      <c r="FN215" s="158">
        <f>IF(ISERROR(VLOOKUP(BK215,Accueil!$W$17:$W$22,1,0)),1,0)</f>
        <v>0</v>
      </c>
      <c r="FO215" s="158">
        <f>IF(ISERROR(VLOOKUP(BL215,Accueil!$W$17:$W$22,1,0)),1,0)</f>
        <v>0</v>
      </c>
      <c r="FP215" s="158">
        <f>IF(ISERROR(VLOOKUP(BM215,Accueil!$W$17:$W$22,1,0)),1,0)</f>
        <v>0</v>
      </c>
      <c r="FQ215" s="158">
        <f>IF(ISERROR(VLOOKUP(BN215,Accueil!$W$17:$W$22,1,0)),1,0)</f>
        <v>0</v>
      </c>
      <c r="FR215" s="158">
        <f>IF(ISERROR(VLOOKUP(BO215,Accueil!$W$17:$W$22,1,0)),1,0)</f>
        <v>0</v>
      </c>
      <c r="FS215" s="158">
        <f>IF(ISERROR(VLOOKUP(BP215,Accueil!$W$17:$W$22,1,0)),1,0)</f>
        <v>0</v>
      </c>
      <c r="FT215" s="158">
        <f>IF(ISERROR(VLOOKUP(BQ215,Accueil!$W$17:$W$22,1,0)),1,0)</f>
        <v>0</v>
      </c>
      <c r="FU215" s="158">
        <f>IF(ISERROR(VLOOKUP(BR215,Accueil!$W$17:$W$22,1,0)),1,0)</f>
        <v>0</v>
      </c>
      <c r="FV215" s="158">
        <f>IF(ISERROR(VLOOKUP(BS215,Accueil!$W$17:$W$22,1,0)),1,0)</f>
        <v>0</v>
      </c>
      <c r="FW215" s="158">
        <f>IF(ISERROR(VLOOKUP(BT215,Accueil!$W$17:$W$22,1,0)),1,0)</f>
        <v>0</v>
      </c>
      <c r="FX215" s="158">
        <f>IF(ISERROR(VLOOKUP(BU215,Accueil!$W$17:$W$22,1,0)),1,0)</f>
        <v>0</v>
      </c>
      <c r="FY215" s="158">
        <f>IF(ISERROR(VLOOKUP(BV215,Accueil!$W$17:$W$22,1,0)),1,0)</f>
        <v>0</v>
      </c>
      <c r="FZ215" s="158">
        <f>IF(ISERROR(VLOOKUP(BW215,Accueil!$W$17:$W$22,1,0)),1,0)</f>
        <v>0</v>
      </c>
      <c r="GA215" s="158">
        <f>IF(ISERROR(VLOOKUP(BX215,Accueil!$W$17:$W$22,1,0)),1,0)</f>
        <v>0</v>
      </c>
      <c r="GB215" s="158">
        <f>IF(ISERROR(VLOOKUP(BY215,Accueil!$W$17:$W$22,1,0)),1,0)</f>
        <v>0</v>
      </c>
      <c r="GC215" s="158">
        <f>IF(ISERROR(VLOOKUP(BZ215,Accueil!$W$17:$W$22,1,0)),1,0)</f>
        <v>0</v>
      </c>
      <c r="GD215" s="158">
        <f>IF(ISERROR(VLOOKUP(CA215,Accueil!$W$17:$W$22,1,0)),1,0)</f>
        <v>0</v>
      </c>
      <c r="GE215" s="158">
        <f>IF(ISERROR(VLOOKUP(CB215,Accueil!$W$17:$W$22,1,0)),1,0)</f>
        <v>0</v>
      </c>
      <c r="GF215" s="158">
        <f>IF(ISERROR(VLOOKUP(CC215,Accueil!$W$17:$W$22,1,0)),1,0)</f>
        <v>0</v>
      </c>
      <c r="GG215" s="158">
        <f>IF(ISERROR(VLOOKUP(CD215,Accueil!$W$17:$W$22,1,0)),1,0)</f>
        <v>0</v>
      </c>
      <c r="GH215" s="158">
        <f>IF(ISERROR(VLOOKUP(CE215,Accueil!$W$17:$W$22,1,0)),1,0)</f>
        <v>0</v>
      </c>
      <c r="GI215" s="158">
        <f>IF(ISERROR(VLOOKUP(CF215,Accueil!$W$17:$W$22,1,0)),1,0)</f>
        <v>0</v>
      </c>
      <c r="GJ215" s="158">
        <f>IF(ISERROR(VLOOKUP(CG215,Accueil!$W$17:$W$22,1,0)),1,0)</f>
        <v>0</v>
      </c>
      <c r="GK215" s="158">
        <f>IF(ISERROR(VLOOKUP(CH215,Accueil!$W$17:$W$22,1,0)),1,0)</f>
        <v>0</v>
      </c>
      <c r="GL215" s="158">
        <f>IF(ISERROR(VLOOKUP(CI215,Accueil!$W$17:$W$22,1,0)),1,0)</f>
        <v>0</v>
      </c>
      <c r="GM215" s="158">
        <f>IF(ISERROR(VLOOKUP(CJ215,Accueil!$W$17:$W$22,1,0)),1,0)</f>
        <v>0</v>
      </c>
      <c r="GN215" s="158">
        <f>IF(ISERROR(VLOOKUP(CK215,Accueil!$W$17:$W$22,1,0)),1,0)</f>
        <v>0</v>
      </c>
      <c r="GO215" s="158">
        <f>IF(ISERROR(VLOOKUP(CL215,Accueil!$W$17:$W$22,1,0)),1,0)</f>
        <v>0</v>
      </c>
      <c r="GP215" s="158">
        <f>IF(ISERROR(VLOOKUP(CM215,Accueil!$W$17:$W$22,1,0)),1,0)</f>
        <v>0</v>
      </c>
      <c r="GQ215" s="158">
        <f>IF(ISERROR(VLOOKUP(CN215,Accueil!$W$17:$W$22,1,0)),1,0)</f>
        <v>0</v>
      </c>
      <c r="GR215" s="158">
        <f>IF(ISERROR(VLOOKUP(CO215,Accueil!$W$17:$W$22,1,0)),1,0)</f>
        <v>0</v>
      </c>
      <c r="GS215" s="158">
        <f>IF(ISERROR(VLOOKUP(CP215,Accueil!$W$17:$W$22,1,0)),1,0)</f>
        <v>0</v>
      </c>
      <c r="GT215" s="158">
        <f>IF(ISERROR(VLOOKUP(CQ215,Accueil!$W$17:$W$22,1,0)),1,0)</f>
        <v>0</v>
      </c>
      <c r="GU215" s="158">
        <f>IF(ISERROR(VLOOKUP(CR215,Accueil!$W$17:$W$22,1,0)),1,0)</f>
        <v>0</v>
      </c>
      <c r="GV215" s="158">
        <f>IF(ISERROR(VLOOKUP(CS215,Accueil!$W$17:$W$22,1,0)),1,0)</f>
        <v>0</v>
      </c>
      <c r="GW215" s="158">
        <f>IF(ISERROR(VLOOKUP(CT215,Accueil!$W$17:$W$22,1,0)),1,0)</f>
        <v>0</v>
      </c>
      <c r="GX215" s="158">
        <f>IF(ISERROR(VLOOKUP(CU215,Accueil!$W$17:$W$22,1,0)),1,0)</f>
        <v>0</v>
      </c>
      <c r="GY215" s="158">
        <f>IF(ISERROR(VLOOKUP(CV215,Accueil!$W$17:$W$22,1,0)),1,0)</f>
        <v>0</v>
      </c>
      <c r="GZ215" s="158">
        <f>IF(ISERROR(VLOOKUP(CW215,Accueil!$W$17:$W$22,1,0)),1,0)</f>
        <v>0</v>
      </c>
      <c r="HA215" s="158">
        <f>IF(ISERROR(VLOOKUP(CX215,Accueil!$W$17:$W$22,1,0)),1,0)</f>
        <v>0</v>
      </c>
      <c r="HB215" s="158">
        <f>IF(ISERROR(VLOOKUP(CY215,Accueil!$W$17:$W$22,1,0)),1,0)</f>
        <v>0</v>
      </c>
      <c r="HC215" s="158">
        <f>IF(ISERROR(VLOOKUP(CZ215,Accueil!$W$17:$W$22,1,0)),1,0)</f>
        <v>0</v>
      </c>
      <c r="HD215" s="158">
        <f>IF(ISERROR(VLOOKUP(DA215,Accueil!$W$17:$W$22,1,0)),1,0)</f>
        <v>0</v>
      </c>
    </row>
    <row r="216" spans="1:212" ht="12.75" customHeight="1">
      <c r="A216" s="360"/>
      <c r="B216" s="12">
        <v>208</v>
      </c>
      <c r="C216" s="26" t="str">
        <f>IF(Accueil!E220="","",Accueil!E220)</f>
        <v/>
      </c>
      <c r="D216" s="27" t="str">
        <f>IF(Accueil!F220="","",Accueil!F220)</f>
        <v/>
      </c>
      <c r="E216" s="83" t="str">
        <f t="shared" si="14"/>
        <v/>
      </c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  <c r="AA216" s="244"/>
      <c r="AB216" s="244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244"/>
      <c r="AV216" s="244"/>
      <c r="AW216" s="244"/>
      <c r="AX216" s="244"/>
      <c r="AY216" s="244"/>
      <c r="AZ216" s="244"/>
      <c r="BA216" s="244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  <c r="CJ216" s="244"/>
      <c r="CK216" s="244"/>
      <c r="CL216" s="244"/>
      <c r="CM216" s="244"/>
      <c r="CN216" s="244"/>
      <c r="CO216" s="244"/>
      <c r="CP216" s="244"/>
      <c r="CQ216" s="244"/>
      <c r="CR216" s="244"/>
      <c r="CS216" s="244"/>
      <c r="CT216" s="244"/>
      <c r="CU216" s="244"/>
      <c r="CV216" s="244"/>
      <c r="CW216" s="244"/>
      <c r="CX216" s="244"/>
      <c r="CY216" s="244"/>
      <c r="CZ216" s="244"/>
      <c r="DA216" s="244"/>
      <c r="DB216" s="12">
        <v>208</v>
      </c>
      <c r="DC216" s="11" t="str">
        <f>IF(D216="","",COUNTIF(F216:DA216,Accueil!$AB$28)&amp;" / "&amp;COUNTIF($F$8:$DA$8,"&gt;0")-(COUNTIF(F216:DA216,Accueil!$AG$26)))</f>
        <v/>
      </c>
      <c r="DD216" s="110" t="str">
        <f>IF(D216="","",COUNTIF(F216:DA216,Accueil!$AB$26))</f>
        <v/>
      </c>
      <c r="DE216" s="110" t="str">
        <f>IF(D216="","",IF(COUNTIF($F$8:$DA$8,"&gt;=0")-(COUNTIF(G216:DB216,Accueil!$AG$26))&lt;0,0,COUNTIF($F$8:$DA$8,"&gt;=0")-(COUNTIF(G216:DB216,Accueil!$AG$26))))</f>
        <v/>
      </c>
      <c r="DF216" s="11" t="str">
        <f t="shared" si="15"/>
        <v/>
      </c>
      <c r="DG216" s="29" t="str">
        <f t="shared" si="16"/>
        <v/>
      </c>
      <c r="DH216" s="158">
        <f t="shared" si="17"/>
        <v>0</v>
      </c>
      <c r="DI216" s="158">
        <f>IF(ISERROR(VLOOKUP(F216,Accueil!$W$17:$W$22,1,0)),1,0)</f>
        <v>0</v>
      </c>
      <c r="DJ216" s="158">
        <f>IF(ISERROR(VLOOKUP(G216,Accueil!$W$17:$W$22,1,0)),1,0)</f>
        <v>0</v>
      </c>
      <c r="DK216" s="158">
        <f>IF(ISERROR(VLOOKUP(H216,Accueil!$W$17:$W$22,1,0)),1,0)</f>
        <v>0</v>
      </c>
      <c r="DL216" s="158">
        <f>IF(ISERROR(VLOOKUP(I216,Accueil!$W$17:$W$22,1,0)),1,0)</f>
        <v>0</v>
      </c>
      <c r="DM216" s="158">
        <f>IF(ISERROR(VLOOKUP(J216,Accueil!$W$17:$W$22,1,0)),1,0)</f>
        <v>0</v>
      </c>
      <c r="DN216" s="158">
        <f>IF(ISERROR(VLOOKUP(K216,Accueil!$W$17:$W$22,1,0)),1,0)</f>
        <v>0</v>
      </c>
      <c r="DO216" s="158">
        <f>IF(ISERROR(VLOOKUP(L216,Accueil!$W$17:$W$22,1,0)),1,0)</f>
        <v>0</v>
      </c>
      <c r="DP216" s="158">
        <f>IF(ISERROR(VLOOKUP(M216,Accueil!$W$17:$W$22,1,0)),1,0)</f>
        <v>0</v>
      </c>
      <c r="DQ216" s="158">
        <f>IF(ISERROR(VLOOKUP(N216,Accueil!$W$17:$W$22,1,0)),1,0)</f>
        <v>0</v>
      </c>
      <c r="DR216" s="158">
        <f>IF(ISERROR(VLOOKUP(O216,Accueil!$W$17:$W$22,1,0)),1,0)</f>
        <v>0</v>
      </c>
      <c r="DS216" s="158">
        <f>IF(ISERROR(VLOOKUP(P216,Accueil!$W$17:$W$22,1,0)),1,0)</f>
        <v>0</v>
      </c>
      <c r="DT216" s="158">
        <f>IF(ISERROR(VLOOKUP(Q216,Accueil!$W$17:$W$22,1,0)),1,0)</f>
        <v>0</v>
      </c>
      <c r="DU216" s="158">
        <f>IF(ISERROR(VLOOKUP(R216,Accueil!$W$17:$W$22,1,0)),1,0)</f>
        <v>0</v>
      </c>
      <c r="DV216" s="158">
        <f>IF(ISERROR(VLOOKUP(S216,Accueil!$W$17:$W$22,1,0)),1,0)</f>
        <v>0</v>
      </c>
      <c r="DW216" s="158">
        <f>IF(ISERROR(VLOOKUP(T216,Accueil!$W$17:$W$22,1,0)),1,0)</f>
        <v>0</v>
      </c>
      <c r="DX216" s="158">
        <f>IF(ISERROR(VLOOKUP(U216,Accueil!$W$17:$W$22,1,0)),1,0)</f>
        <v>0</v>
      </c>
      <c r="DY216" s="158">
        <f>IF(ISERROR(VLOOKUP(V216,Accueil!$W$17:$W$22,1,0)),1,0)</f>
        <v>0</v>
      </c>
      <c r="DZ216" s="158">
        <f>IF(ISERROR(VLOOKUP(W216,Accueil!$W$17:$W$22,1,0)),1,0)</f>
        <v>0</v>
      </c>
      <c r="EA216" s="158">
        <f>IF(ISERROR(VLOOKUP(X216,Accueil!$W$17:$W$22,1,0)),1,0)</f>
        <v>0</v>
      </c>
      <c r="EB216" s="158">
        <f>IF(ISERROR(VLOOKUP(Y216,Accueil!$W$17:$W$22,1,0)),1,0)</f>
        <v>0</v>
      </c>
      <c r="EC216" s="158">
        <f>IF(ISERROR(VLOOKUP(Z216,Accueil!$W$17:$W$22,1,0)),1,0)</f>
        <v>0</v>
      </c>
      <c r="ED216" s="158">
        <f>IF(ISERROR(VLOOKUP(AA216,Accueil!$W$17:$W$22,1,0)),1,0)</f>
        <v>0</v>
      </c>
      <c r="EE216" s="158">
        <f>IF(ISERROR(VLOOKUP(AB216,Accueil!$W$17:$W$22,1,0)),1,0)</f>
        <v>0</v>
      </c>
      <c r="EF216" s="158">
        <f>IF(ISERROR(VLOOKUP(AC216,Accueil!$W$17:$W$22,1,0)),1,0)</f>
        <v>0</v>
      </c>
      <c r="EG216" s="158">
        <f>IF(ISERROR(VLOOKUP(AD216,Accueil!$W$17:$W$22,1,0)),1,0)</f>
        <v>0</v>
      </c>
      <c r="EH216" s="158">
        <f>IF(ISERROR(VLOOKUP(AE216,Accueil!$W$17:$W$22,1,0)),1,0)</f>
        <v>0</v>
      </c>
      <c r="EI216" s="158">
        <f>IF(ISERROR(VLOOKUP(AF216,Accueil!$W$17:$W$22,1,0)),1,0)</f>
        <v>0</v>
      </c>
      <c r="EJ216" s="158">
        <f>IF(ISERROR(VLOOKUP(AG216,Accueil!$W$17:$W$22,1,0)),1,0)</f>
        <v>0</v>
      </c>
      <c r="EK216" s="158">
        <f>IF(ISERROR(VLOOKUP(AH216,Accueil!$W$17:$W$22,1,0)),1,0)</f>
        <v>0</v>
      </c>
      <c r="EL216" s="158">
        <f>IF(ISERROR(VLOOKUP(AI216,Accueil!$W$17:$W$22,1,0)),1,0)</f>
        <v>0</v>
      </c>
      <c r="EM216" s="158">
        <f>IF(ISERROR(VLOOKUP(AJ216,Accueil!$W$17:$W$22,1,0)),1,0)</f>
        <v>0</v>
      </c>
      <c r="EN216" s="158">
        <f>IF(ISERROR(VLOOKUP(AK216,Accueil!$W$17:$W$22,1,0)),1,0)</f>
        <v>0</v>
      </c>
      <c r="EO216" s="158">
        <f>IF(ISERROR(VLOOKUP(AL216,Accueil!$W$17:$W$22,1,0)),1,0)</f>
        <v>0</v>
      </c>
      <c r="EP216" s="158">
        <f>IF(ISERROR(VLOOKUP(AM216,Accueil!$W$17:$W$22,1,0)),1,0)</f>
        <v>0</v>
      </c>
      <c r="EQ216" s="158">
        <f>IF(ISERROR(VLOOKUP(AN216,Accueil!$W$17:$W$22,1,0)),1,0)</f>
        <v>0</v>
      </c>
      <c r="ER216" s="158">
        <f>IF(ISERROR(VLOOKUP(AO216,Accueil!$W$17:$W$22,1,0)),1,0)</f>
        <v>0</v>
      </c>
      <c r="ES216" s="158">
        <f>IF(ISERROR(VLOOKUP(AP216,Accueil!$W$17:$W$22,1,0)),1,0)</f>
        <v>0</v>
      </c>
      <c r="ET216" s="158">
        <f>IF(ISERROR(VLOOKUP(AQ216,Accueil!$W$17:$W$22,1,0)),1,0)</f>
        <v>0</v>
      </c>
      <c r="EU216" s="158">
        <f>IF(ISERROR(VLOOKUP(AR216,Accueil!$W$17:$W$22,1,0)),1,0)</f>
        <v>0</v>
      </c>
      <c r="EV216" s="158">
        <f>IF(ISERROR(VLOOKUP(AS216,Accueil!$W$17:$W$22,1,0)),1,0)</f>
        <v>0</v>
      </c>
      <c r="EW216" s="158">
        <f>IF(ISERROR(VLOOKUP(AT216,Accueil!$W$17:$W$22,1,0)),1,0)</f>
        <v>0</v>
      </c>
      <c r="EX216" s="158">
        <f>IF(ISERROR(VLOOKUP(AU216,Accueil!$W$17:$W$22,1,0)),1,0)</f>
        <v>0</v>
      </c>
      <c r="EY216" s="158">
        <f>IF(ISERROR(VLOOKUP(AV216,Accueil!$W$17:$W$22,1,0)),1,0)</f>
        <v>0</v>
      </c>
      <c r="EZ216" s="158">
        <f>IF(ISERROR(VLOOKUP(AW216,Accueil!$W$17:$W$22,1,0)),1,0)</f>
        <v>0</v>
      </c>
      <c r="FA216" s="158">
        <f>IF(ISERROR(VLOOKUP(AX216,Accueil!$W$17:$W$22,1,0)),1,0)</f>
        <v>0</v>
      </c>
      <c r="FB216" s="158">
        <f>IF(ISERROR(VLOOKUP(AY216,Accueil!$W$17:$W$22,1,0)),1,0)</f>
        <v>0</v>
      </c>
      <c r="FC216" s="158">
        <f>IF(ISERROR(VLOOKUP(AZ216,Accueil!$W$17:$W$22,1,0)),1,0)</f>
        <v>0</v>
      </c>
      <c r="FD216" s="158">
        <f>IF(ISERROR(VLOOKUP(BA216,Accueil!$W$17:$W$22,1,0)),1,0)</f>
        <v>0</v>
      </c>
      <c r="FE216" s="158">
        <f>IF(ISERROR(VLOOKUP(BB216,Accueil!$W$17:$W$22,1,0)),1,0)</f>
        <v>0</v>
      </c>
      <c r="FF216" s="158">
        <f>IF(ISERROR(VLOOKUP(BC216,Accueil!$W$17:$W$22,1,0)),1,0)</f>
        <v>0</v>
      </c>
      <c r="FG216" s="158">
        <f>IF(ISERROR(VLOOKUP(BD216,Accueil!$W$17:$W$22,1,0)),1,0)</f>
        <v>0</v>
      </c>
      <c r="FH216" s="158">
        <f>IF(ISERROR(VLOOKUP(BE216,Accueil!$W$17:$W$22,1,0)),1,0)</f>
        <v>0</v>
      </c>
      <c r="FI216" s="158">
        <f>IF(ISERROR(VLOOKUP(BF216,Accueil!$W$17:$W$22,1,0)),1,0)</f>
        <v>0</v>
      </c>
      <c r="FJ216" s="158">
        <f>IF(ISERROR(VLOOKUP(BG216,Accueil!$W$17:$W$22,1,0)),1,0)</f>
        <v>0</v>
      </c>
      <c r="FK216" s="158">
        <f>IF(ISERROR(VLOOKUP(BH216,Accueil!$W$17:$W$22,1,0)),1,0)</f>
        <v>0</v>
      </c>
      <c r="FL216" s="158">
        <f>IF(ISERROR(VLOOKUP(BI216,Accueil!$W$17:$W$22,1,0)),1,0)</f>
        <v>0</v>
      </c>
      <c r="FM216" s="158">
        <f>IF(ISERROR(VLOOKUP(BJ216,Accueil!$W$17:$W$22,1,0)),1,0)</f>
        <v>0</v>
      </c>
      <c r="FN216" s="158">
        <f>IF(ISERROR(VLOOKUP(BK216,Accueil!$W$17:$W$22,1,0)),1,0)</f>
        <v>0</v>
      </c>
      <c r="FO216" s="158">
        <f>IF(ISERROR(VLOOKUP(BL216,Accueil!$W$17:$W$22,1,0)),1,0)</f>
        <v>0</v>
      </c>
      <c r="FP216" s="158">
        <f>IF(ISERROR(VLOOKUP(BM216,Accueil!$W$17:$W$22,1,0)),1,0)</f>
        <v>0</v>
      </c>
      <c r="FQ216" s="158">
        <f>IF(ISERROR(VLOOKUP(BN216,Accueil!$W$17:$W$22,1,0)),1,0)</f>
        <v>0</v>
      </c>
      <c r="FR216" s="158">
        <f>IF(ISERROR(VLOOKUP(BO216,Accueil!$W$17:$W$22,1,0)),1,0)</f>
        <v>0</v>
      </c>
      <c r="FS216" s="158">
        <f>IF(ISERROR(VLOOKUP(BP216,Accueil!$W$17:$W$22,1,0)),1,0)</f>
        <v>0</v>
      </c>
      <c r="FT216" s="158">
        <f>IF(ISERROR(VLOOKUP(BQ216,Accueil!$W$17:$W$22,1,0)),1,0)</f>
        <v>0</v>
      </c>
      <c r="FU216" s="158">
        <f>IF(ISERROR(VLOOKUP(BR216,Accueil!$W$17:$W$22,1,0)),1,0)</f>
        <v>0</v>
      </c>
      <c r="FV216" s="158">
        <f>IF(ISERROR(VLOOKUP(BS216,Accueil!$W$17:$W$22,1,0)),1,0)</f>
        <v>0</v>
      </c>
      <c r="FW216" s="158">
        <f>IF(ISERROR(VLOOKUP(BT216,Accueil!$W$17:$W$22,1,0)),1,0)</f>
        <v>0</v>
      </c>
      <c r="FX216" s="158">
        <f>IF(ISERROR(VLOOKUP(BU216,Accueil!$W$17:$W$22,1,0)),1,0)</f>
        <v>0</v>
      </c>
      <c r="FY216" s="158">
        <f>IF(ISERROR(VLOOKUP(BV216,Accueil!$W$17:$W$22,1,0)),1,0)</f>
        <v>0</v>
      </c>
      <c r="FZ216" s="158">
        <f>IF(ISERROR(VLOOKUP(BW216,Accueil!$W$17:$W$22,1,0)),1,0)</f>
        <v>0</v>
      </c>
      <c r="GA216" s="158">
        <f>IF(ISERROR(VLOOKUP(BX216,Accueil!$W$17:$W$22,1,0)),1,0)</f>
        <v>0</v>
      </c>
      <c r="GB216" s="158">
        <f>IF(ISERROR(VLOOKUP(BY216,Accueil!$W$17:$W$22,1,0)),1,0)</f>
        <v>0</v>
      </c>
      <c r="GC216" s="158">
        <f>IF(ISERROR(VLOOKUP(BZ216,Accueil!$W$17:$W$22,1,0)),1,0)</f>
        <v>0</v>
      </c>
      <c r="GD216" s="158">
        <f>IF(ISERROR(VLOOKUP(CA216,Accueil!$W$17:$W$22,1,0)),1,0)</f>
        <v>0</v>
      </c>
      <c r="GE216" s="158">
        <f>IF(ISERROR(VLOOKUP(CB216,Accueil!$W$17:$W$22,1,0)),1,0)</f>
        <v>0</v>
      </c>
      <c r="GF216" s="158">
        <f>IF(ISERROR(VLOOKUP(CC216,Accueil!$W$17:$W$22,1,0)),1,0)</f>
        <v>0</v>
      </c>
      <c r="GG216" s="158">
        <f>IF(ISERROR(VLOOKUP(CD216,Accueil!$W$17:$W$22,1,0)),1,0)</f>
        <v>0</v>
      </c>
      <c r="GH216" s="158">
        <f>IF(ISERROR(VLOOKUP(CE216,Accueil!$W$17:$W$22,1,0)),1,0)</f>
        <v>0</v>
      </c>
      <c r="GI216" s="158">
        <f>IF(ISERROR(VLOOKUP(CF216,Accueil!$W$17:$W$22,1,0)),1,0)</f>
        <v>0</v>
      </c>
      <c r="GJ216" s="158">
        <f>IF(ISERROR(VLOOKUP(CG216,Accueil!$W$17:$W$22,1,0)),1,0)</f>
        <v>0</v>
      </c>
      <c r="GK216" s="158">
        <f>IF(ISERROR(VLOOKUP(CH216,Accueil!$W$17:$W$22,1,0)),1,0)</f>
        <v>0</v>
      </c>
      <c r="GL216" s="158">
        <f>IF(ISERROR(VLOOKUP(CI216,Accueil!$W$17:$W$22,1,0)),1,0)</f>
        <v>0</v>
      </c>
      <c r="GM216" s="158">
        <f>IF(ISERROR(VLOOKUP(CJ216,Accueil!$W$17:$W$22,1,0)),1,0)</f>
        <v>0</v>
      </c>
      <c r="GN216" s="158">
        <f>IF(ISERROR(VLOOKUP(CK216,Accueil!$W$17:$W$22,1,0)),1,0)</f>
        <v>0</v>
      </c>
      <c r="GO216" s="158">
        <f>IF(ISERROR(VLOOKUP(CL216,Accueil!$W$17:$W$22,1,0)),1,0)</f>
        <v>0</v>
      </c>
      <c r="GP216" s="158">
        <f>IF(ISERROR(VLOOKUP(CM216,Accueil!$W$17:$W$22,1,0)),1,0)</f>
        <v>0</v>
      </c>
      <c r="GQ216" s="158">
        <f>IF(ISERROR(VLOOKUP(CN216,Accueil!$W$17:$W$22,1,0)),1,0)</f>
        <v>0</v>
      </c>
      <c r="GR216" s="158">
        <f>IF(ISERROR(VLOOKUP(CO216,Accueil!$W$17:$W$22,1,0)),1,0)</f>
        <v>0</v>
      </c>
      <c r="GS216" s="158">
        <f>IF(ISERROR(VLOOKUP(CP216,Accueil!$W$17:$W$22,1,0)),1,0)</f>
        <v>0</v>
      </c>
      <c r="GT216" s="158">
        <f>IF(ISERROR(VLOOKUP(CQ216,Accueil!$W$17:$W$22,1,0)),1,0)</f>
        <v>0</v>
      </c>
      <c r="GU216" s="158">
        <f>IF(ISERROR(VLOOKUP(CR216,Accueil!$W$17:$W$22,1,0)),1,0)</f>
        <v>0</v>
      </c>
      <c r="GV216" s="158">
        <f>IF(ISERROR(VLOOKUP(CS216,Accueil!$W$17:$W$22,1,0)),1,0)</f>
        <v>0</v>
      </c>
      <c r="GW216" s="158">
        <f>IF(ISERROR(VLOOKUP(CT216,Accueil!$W$17:$W$22,1,0)),1,0)</f>
        <v>0</v>
      </c>
      <c r="GX216" s="158">
        <f>IF(ISERROR(VLOOKUP(CU216,Accueil!$W$17:$W$22,1,0)),1,0)</f>
        <v>0</v>
      </c>
      <c r="GY216" s="158">
        <f>IF(ISERROR(VLOOKUP(CV216,Accueil!$W$17:$W$22,1,0)),1,0)</f>
        <v>0</v>
      </c>
      <c r="GZ216" s="158">
        <f>IF(ISERROR(VLOOKUP(CW216,Accueil!$W$17:$W$22,1,0)),1,0)</f>
        <v>0</v>
      </c>
      <c r="HA216" s="158">
        <f>IF(ISERROR(VLOOKUP(CX216,Accueil!$W$17:$W$22,1,0)),1,0)</f>
        <v>0</v>
      </c>
      <c r="HB216" s="158">
        <f>IF(ISERROR(VLOOKUP(CY216,Accueil!$W$17:$W$22,1,0)),1,0)</f>
        <v>0</v>
      </c>
      <c r="HC216" s="158">
        <f>IF(ISERROR(VLOOKUP(CZ216,Accueil!$W$17:$W$22,1,0)),1,0)</f>
        <v>0</v>
      </c>
      <c r="HD216" s="158">
        <f>IF(ISERROR(VLOOKUP(DA216,Accueil!$W$17:$W$22,1,0)),1,0)</f>
        <v>0</v>
      </c>
    </row>
    <row r="217" spans="1:212" ht="12.75" customHeight="1">
      <c r="A217" s="360"/>
      <c r="B217" s="12">
        <v>209</v>
      </c>
      <c r="C217" s="26" t="str">
        <f>IF(Accueil!E221="","",Accueil!E221)</f>
        <v/>
      </c>
      <c r="D217" s="27" t="str">
        <f>IF(Accueil!F221="","",Accueil!F221)</f>
        <v/>
      </c>
      <c r="E217" s="83" t="str">
        <f t="shared" si="14"/>
        <v/>
      </c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  <c r="AA217" s="244"/>
      <c r="AB217" s="244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244"/>
      <c r="AV217" s="244"/>
      <c r="AW217" s="244"/>
      <c r="AX217" s="244"/>
      <c r="AY217" s="244"/>
      <c r="AZ217" s="244"/>
      <c r="BA217" s="244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  <c r="CJ217" s="244"/>
      <c r="CK217" s="244"/>
      <c r="CL217" s="244"/>
      <c r="CM217" s="244"/>
      <c r="CN217" s="244"/>
      <c r="CO217" s="244"/>
      <c r="CP217" s="244"/>
      <c r="CQ217" s="244"/>
      <c r="CR217" s="244"/>
      <c r="CS217" s="244"/>
      <c r="CT217" s="244"/>
      <c r="CU217" s="244"/>
      <c r="CV217" s="244"/>
      <c r="CW217" s="244"/>
      <c r="CX217" s="244"/>
      <c r="CY217" s="244"/>
      <c r="CZ217" s="244"/>
      <c r="DA217" s="244"/>
      <c r="DB217" s="12">
        <v>209</v>
      </c>
      <c r="DC217" s="11" t="str">
        <f>IF(D217="","",COUNTIF(F217:DA217,Accueil!$AB$28)&amp;" / "&amp;COUNTIF($F$8:$DA$8,"&gt;0")-(COUNTIF(F217:DA217,Accueil!$AG$26)))</f>
        <v/>
      </c>
      <c r="DD217" s="110" t="str">
        <f>IF(D217="","",COUNTIF(F217:DA217,Accueil!$AB$26))</f>
        <v/>
      </c>
      <c r="DE217" s="110" t="str">
        <f>IF(D217="","",IF(COUNTIF($F$8:$DA$8,"&gt;=0")-(COUNTIF(G217:DB217,Accueil!$AG$26))&lt;0,0,COUNTIF($F$8:$DA$8,"&gt;=0")-(COUNTIF(G217:DB217,Accueil!$AG$26))))</f>
        <v/>
      </c>
      <c r="DF217" s="11" t="str">
        <f t="shared" si="15"/>
        <v/>
      </c>
      <c r="DG217" s="29" t="str">
        <f t="shared" si="16"/>
        <v/>
      </c>
      <c r="DH217" s="158">
        <f t="shared" si="17"/>
        <v>0</v>
      </c>
      <c r="DI217" s="158">
        <f>IF(ISERROR(VLOOKUP(F217,Accueil!$W$17:$W$22,1,0)),1,0)</f>
        <v>0</v>
      </c>
      <c r="DJ217" s="158">
        <f>IF(ISERROR(VLOOKUP(G217,Accueil!$W$17:$W$22,1,0)),1,0)</f>
        <v>0</v>
      </c>
      <c r="DK217" s="158">
        <f>IF(ISERROR(VLOOKUP(H217,Accueil!$W$17:$W$22,1,0)),1,0)</f>
        <v>0</v>
      </c>
      <c r="DL217" s="158">
        <f>IF(ISERROR(VLOOKUP(I217,Accueil!$W$17:$W$22,1,0)),1,0)</f>
        <v>0</v>
      </c>
      <c r="DM217" s="158">
        <f>IF(ISERROR(VLOOKUP(J217,Accueil!$W$17:$W$22,1,0)),1,0)</f>
        <v>0</v>
      </c>
      <c r="DN217" s="158">
        <f>IF(ISERROR(VLOOKUP(K217,Accueil!$W$17:$W$22,1,0)),1,0)</f>
        <v>0</v>
      </c>
      <c r="DO217" s="158">
        <f>IF(ISERROR(VLOOKUP(L217,Accueil!$W$17:$W$22,1,0)),1,0)</f>
        <v>0</v>
      </c>
      <c r="DP217" s="158">
        <f>IF(ISERROR(VLOOKUP(M217,Accueil!$W$17:$W$22,1,0)),1,0)</f>
        <v>0</v>
      </c>
      <c r="DQ217" s="158">
        <f>IF(ISERROR(VLOOKUP(N217,Accueil!$W$17:$W$22,1,0)),1,0)</f>
        <v>0</v>
      </c>
      <c r="DR217" s="158">
        <f>IF(ISERROR(VLOOKUP(O217,Accueil!$W$17:$W$22,1,0)),1,0)</f>
        <v>0</v>
      </c>
      <c r="DS217" s="158">
        <f>IF(ISERROR(VLOOKUP(P217,Accueil!$W$17:$W$22,1,0)),1,0)</f>
        <v>0</v>
      </c>
      <c r="DT217" s="158">
        <f>IF(ISERROR(VLOOKUP(Q217,Accueil!$W$17:$W$22,1,0)),1,0)</f>
        <v>0</v>
      </c>
      <c r="DU217" s="158">
        <f>IF(ISERROR(VLOOKUP(R217,Accueil!$W$17:$W$22,1,0)),1,0)</f>
        <v>0</v>
      </c>
      <c r="DV217" s="158">
        <f>IF(ISERROR(VLOOKUP(S217,Accueil!$W$17:$W$22,1,0)),1,0)</f>
        <v>0</v>
      </c>
      <c r="DW217" s="158">
        <f>IF(ISERROR(VLOOKUP(T217,Accueil!$W$17:$W$22,1,0)),1,0)</f>
        <v>0</v>
      </c>
      <c r="DX217" s="158">
        <f>IF(ISERROR(VLOOKUP(U217,Accueil!$W$17:$W$22,1,0)),1,0)</f>
        <v>0</v>
      </c>
      <c r="DY217" s="158">
        <f>IF(ISERROR(VLOOKUP(V217,Accueil!$W$17:$W$22,1,0)),1,0)</f>
        <v>0</v>
      </c>
      <c r="DZ217" s="158">
        <f>IF(ISERROR(VLOOKUP(W217,Accueil!$W$17:$W$22,1,0)),1,0)</f>
        <v>0</v>
      </c>
      <c r="EA217" s="158">
        <f>IF(ISERROR(VLOOKUP(X217,Accueil!$W$17:$W$22,1,0)),1,0)</f>
        <v>0</v>
      </c>
      <c r="EB217" s="158">
        <f>IF(ISERROR(VLOOKUP(Y217,Accueil!$W$17:$W$22,1,0)),1,0)</f>
        <v>0</v>
      </c>
      <c r="EC217" s="158">
        <f>IF(ISERROR(VLOOKUP(Z217,Accueil!$W$17:$W$22,1,0)),1,0)</f>
        <v>0</v>
      </c>
      <c r="ED217" s="158">
        <f>IF(ISERROR(VLOOKUP(AA217,Accueil!$W$17:$W$22,1,0)),1,0)</f>
        <v>0</v>
      </c>
      <c r="EE217" s="158">
        <f>IF(ISERROR(VLOOKUP(AB217,Accueil!$W$17:$W$22,1,0)),1,0)</f>
        <v>0</v>
      </c>
      <c r="EF217" s="158">
        <f>IF(ISERROR(VLOOKUP(AC217,Accueil!$W$17:$W$22,1,0)),1,0)</f>
        <v>0</v>
      </c>
      <c r="EG217" s="158">
        <f>IF(ISERROR(VLOOKUP(AD217,Accueil!$W$17:$W$22,1,0)),1,0)</f>
        <v>0</v>
      </c>
      <c r="EH217" s="158">
        <f>IF(ISERROR(VLOOKUP(AE217,Accueil!$W$17:$W$22,1,0)),1,0)</f>
        <v>0</v>
      </c>
      <c r="EI217" s="158">
        <f>IF(ISERROR(VLOOKUP(AF217,Accueil!$W$17:$W$22,1,0)),1,0)</f>
        <v>0</v>
      </c>
      <c r="EJ217" s="158">
        <f>IF(ISERROR(VLOOKUP(AG217,Accueil!$W$17:$W$22,1,0)),1,0)</f>
        <v>0</v>
      </c>
      <c r="EK217" s="158">
        <f>IF(ISERROR(VLOOKUP(AH217,Accueil!$W$17:$W$22,1,0)),1,0)</f>
        <v>0</v>
      </c>
      <c r="EL217" s="158">
        <f>IF(ISERROR(VLOOKUP(AI217,Accueil!$W$17:$W$22,1,0)),1,0)</f>
        <v>0</v>
      </c>
      <c r="EM217" s="158">
        <f>IF(ISERROR(VLOOKUP(AJ217,Accueil!$W$17:$W$22,1,0)),1,0)</f>
        <v>0</v>
      </c>
      <c r="EN217" s="158">
        <f>IF(ISERROR(VLOOKUP(AK217,Accueil!$W$17:$W$22,1,0)),1,0)</f>
        <v>0</v>
      </c>
      <c r="EO217" s="158">
        <f>IF(ISERROR(VLOOKUP(AL217,Accueil!$W$17:$W$22,1,0)),1,0)</f>
        <v>0</v>
      </c>
      <c r="EP217" s="158">
        <f>IF(ISERROR(VLOOKUP(AM217,Accueil!$W$17:$W$22,1,0)),1,0)</f>
        <v>0</v>
      </c>
      <c r="EQ217" s="158">
        <f>IF(ISERROR(VLOOKUP(AN217,Accueil!$W$17:$W$22,1,0)),1,0)</f>
        <v>0</v>
      </c>
      <c r="ER217" s="158">
        <f>IF(ISERROR(VLOOKUP(AO217,Accueil!$W$17:$W$22,1,0)),1,0)</f>
        <v>0</v>
      </c>
      <c r="ES217" s="158">
        <f>IF(ISERROR(VLOOKUP(AP217,Accueil!$W$17:$W$22,1,0)),1,0)</f>
        <v>0</v>
      </c>
      <c r="ET217" s="158">
        <f>IF(ISERROR(VLOOKUP(AQ217,Accueil!$W$17:$W$22,1,0)),1,0)</f>
        <v>0</v>
      </c>
      <c r="EU217" s="158">
        <f>IF(ISERROR(VLOOKUP(AR217,Accueil!$W$17:$W$22,1,0)),1,0)</f>
        <v>0</v>
      </c>
      <c r="EV217" s="158">
        <f>IF(ISERROR(VLOOKUP(AS217,Accueil!$W$17:$W$22,1,0)),1,0)</f>
        <v>0</v>
      </c>
      <c r="EW217" s="158">
        <f>IF(ISERROR(VLOOKUP(AT217,Accueil!$W$17:$W$22,1,0)),1,0)</f>
        <v>0</v>
      </c>
      <c r="EX217" s="158">
        <f>IF(ISERROR(VLOOKUP(AU217,Accueil!$W$17:$W$22,1,0)),1,0)</f>
        <v>0</v>
      </c>
      <c r="EY217" s="158">
        <f>IF(ISERROR(VLOOKUP(AV217,Accueil!$W$17:$W$22,1,0)),1,0)</f>
        <v>0</v>
      </c>
      <c r="EZ217" s="158">
        <f>IF(ISERROR(VLOOKUP(AW217,Accueil!$W$17:$W$22,1,0)),1,0)</f>
        <v>0</v>
      </c>
      <c r="FA217" s="158">
        <f>IF(ISERROR(VLOOKUP(AX217,Accueil!$W$17:$W$22,1,0)),1,0)</f>
        <v>0</v>
      </c>
      <c r="FB217" s="158">
        <f>IF(ISERROR(VLOOKUP(AY217,Accueil!$W$17:$W$22,1,0)),1,0)</f>
        <v>0</v>
      </c>
      <c r="FC217" s="158">
        <f>IF(ISERROR(VLOOKUP(AZ217,Accueil!$W$17:$W$22,1,0)),1,0)</f>
        <v>0</v>
      </c>
      <c r="FD217" s="158">
        <f>IF(ISERROR(VLOOKUP(BA217,Accueil!$W$17:$W$22,1,0)),1,0)</f>
        <v>0</v>
      </c>
      <c r="FE217" s="158">
        <f>IF(ISERROR(VLOOKUP(BB217,Accueil!$W$17:$W$22,1,0)),1,0)</f>
        <v>0</v>
      </c>
      <c r="FF217" s="158">
        <f>IF(ISERROR(VLOOKUP(BC217,Accueil!$W$17:$W$22,1,0)),1,0)</f>
        <v>0</v>
      </c>
      <c r="FG217" s="158">
        <f>IF(ISERROR(VLOOKUP(BD217,Accueil!$W$17:$W$22,1,0)),1,0)</f>
        <v>0</v>
      </c>
      <c r="FH217" s="158">
        <f>IF(ISERROR(VLOOKUP(BE217,Accueil!$W$17:$W$22,1,0)),1,0)</f>
        <v>0</v>
      </c>
      <c r="FI217" s="158">
        <f>IF(ISERROR(VLOOKUP(BF217,Accueil!$W$17:$W$22,1,0)),1,0)</f>
        <v>0</v>
      </c>
      <c r="FJ217" s="158">
        <f>IF(ISERROR(VLOOKUP(BG217,Accueil!$W$17:$W$22,1,0)),1,0)</f>
        <v>0</v>
      </c>
      <c r="FK217" s="158">
        <f>IF(ISERROR(VLOOKUP(BH217,Accueil!$W$17:$W$22,1,0)),1,0)</f>
        <v>0</v>
      </c>
      <c r="FL217" s="158">
        <f>IF(ISERROR(VLOOKUP(BI217,Accueil!$W$17:$W$22,1,0)),1,0)</f>
        <v>0</v>
      </c>
      <c r="FM217" s="158">
        <f>IF(ISERROR(VLOOKUP(BJ217,Accueil!$W$17:$W$22,1,0)),1,0)</f>
        <v>0</v>
      </c>
      <c r="FN217" s="158">
        <f>IF(ISERROR(VLOOKUP(BK217,Accueil!$W$17:$W$22,1,0)),1,0)</f>
        <v>0</v>
      </c>
      <c r="FO217" s="158">
        <f>IF(ISERROR(VLOOKUP(BL217,Accueil!$W$17:$W$22,1,0)),1,0)</f>
        <v>0</v>
      </c>
      <c r="FP217" s="158">
        <f>IF(ISERROR(VLOOKUP(BM217,Accueil!$W$17:$W$22,1,0)),1,0)</f>
        <v>0</v>
      </c>
      <c r="FQ217" s="158">
        <f>IF(ISERROR(VLOOKUP(BN217,Accueil!$W$17:$W$22,1,0)),1,0)</f>
        <v>0</v>
      </c>
      <c r="FR217" s="158">
        <f>IF(ISERROR(VLOOKUP(BO217,Accueil!$W$17:$W$22,1,0)),1,0)</f>
        <v>0</v>
      </c>
      <c r="FS217" s="158">
        <f>IF(ISERROR(VLOOKUP(BP217,Accueil!$W$17:$W$22,1,0)),1,0)</f>
        <v>0</v>
      </c>
      <c r="FT217" s="158">
        <f>IF(ISERROR(VLOOKUP(BQ217,Accueil!$W$17:$W$22,1,0)),1,0)</f>
        <v>0</v>
      </c>
      <c r="FU217" s="158">
        <f>IF(ISERROR(VLOOKUP(BR217,Accueil!$W$17:$W$22,1,0)),1,0)</f>
        <v>0</v>
      </c>
      <c r="FV217" s="158">
        <f>IF(ISERROR(VLOOKUP(BS217,Accueil!$W$17:$W$22,1,0)),1,0)</f>
        <v>0</v>
      </c>
      <c r="FW217" s="158">
        <f>IF(ISERROR(VLOOKUP(BT217,Accueil!$W$17:$W$22,1,0)),1,0)</f>
        <v>0</v>
      </c>
      <c r="FX217" s="158">
        <f>IF(ISERROR(VLOOKUP(BU217,Accueil!$W$17:$W$22,1,0)),1,0)</f>
        <v>0</v>
      </c>
      <c r="FY217" s="158">
        <f>IF(ISERROR(VLOOKUP(BV217,Accueil!$W$17:$W$22,1,0)),1,0)</f>
        <v>0</v>
      </c>
      <c r="FZ217" s="158">
        <f>IF(ISERROR(VLOOKUP(BW217,Accueil!$W$17:$W$22,1,0)),1,0)</f>
        <v>0</v>
      </c>
      <c r="GA217" s="158">
        <f>IF(ISERROR(VLOOKUP(BX217,Accueil!$W$17:$W$22,1,0)),1,0)</f>
        <v>0</v>
      </c>
      <c r="GB217" s="158">
        <f>IF(ISERROR(VLOOKUP(BY217,Accueil!$W$17:$W$22,1,0)),1,0)</f>
        <v>0</v>
      </c>
      <c r="GC217" s="158">
        <f>IF(ISERROR(VLOOKUP(BZ217,Accueil!$W$17:$W$22,1,0)),1,0)</f>
        <v>0</v>
      </c>
      <c r="GD217" s="158">
        <f>IF(ISERROR(VLOOKUP(CA217,Accueil!$W$17:$W$22,1,0)),1,0)</f>
        <v>0</v>
      </c>
      <c r="GE217" s="158">
        <f>IF(ISERROR(VLOOKUP(CB217,Accueil!$W$17:$W$22,1,0)),1,0)</f>
        <v>0</v>
      </c>
      <c r="GF217" s="158">
        <f>IF(ISERROR(VLOOKUP(CC217,Accueil!$W$17:$W$22,1,0)),1,0)</f>
        <v>0</v>
      </c>
      <c r="GG217" s="158">
        <f>IF(ISERROR(VLOOKUP(CD217,Accueil!$W$17:$W$22,1,0)),1,0)</f>
        <v>0</v>
      </c>
      <c r="GH217" s="158">
        <f>IF(ISERROR(VLOOKUP(CE217,Accueil!$W$17:$W$22,1,0)),1,0)</f>
        <v>0</v>
      </c>
      <c r="GI217" s="158">
        <f>IF(ISERROR(VLOOKUP(CF217,Accueil!$W$17:$W$22,1,0)),1,0)</f>
        <v>0</v>
      </c>
      <c r="GJ217" s="158">
        <f>IF(ISERROR(VLOOKUP(CG217,Accueil!$W$17:$W$22,1,0)),1,0)</f>
        <v>0</v>
      </c>
      <c r="GK217" s="158">
        <f>IF(ISERROR(VLOOKUP(CH217,Accueil!$W$17:$W$22,1,0)),1,0)</f>
        <v>0</v>
      </c>
      <c r="GL217" s="158">
        <f>IF(ISERROR(VLOOKUP(CI217,Accueil!$W$17:$W$22,1,0)),1,0)</f>
        <v>0</v>
      </c>
      <c r="GM217" s="158">
        <f>IF(ISERROR(VLOOKUP(CJ217,Accueil!$W$17:$W$22,1,0)),1,0)</f>
        <v>0</v>
      </c>
      <c r="GN217" s="158">
        <f>IF(ISERROR(VLOOKUP(CK217,Accueil!$W$17:$W$22,1,0)),1,0)</f>
        <v>0</v>
      </c>
      <c r="GO217" s="158">
        <f>IF(ISERROR(VLOOKUP(CL217,Accueil!$W$17:$W$22,1,0)),1,0)</f>
        <v>0</v>
      </c>
      <c r="GP217" s="158">
        <f>IF(ISERROR(VLOOKUP(CM217,Accueil!$W$17:$W$22,1,0)),1,0)</f>
        <v>0</v>
      </c>
      <c r="GQ217" s="158">
        <f>IF(ISERROR(VLOOKUP(CN217,Accueil!$W$17:$W$22,1,0)),1,0)</f>
        <v>0</v>
      </c>
      <c r="GR217" s="158">
        <f>IF(ISERROR(VLOOKUP(CO217,Accueil!$W$17:$W$22,1,0)),1,0)</f>
        <v>0</v>
      </c>
      <c r="GS217" s="158">
        <f>IF(ISERROR(VLOOKUP(CP217,Accueil!$W$17:$W$22,1,0)),1,0)</f>
        <v>0</v>
      </c>
      <c r="GT217" s="158">
        <f>IF(ISERROR(VLOOKUP(CQ217,Accueil!$W$17:$W$22,1,0)),1,0)</f>
        <v>0</v>
      </c>
      <c r="GU217" s="158">
        <f>IF(ISERROR(VLOOKUP(CR217,Accueil!$W$17:$W$22,1,0)),1,0)</f>
        <v>0</v>
      </c>
      <c r="GV217" s="158">
        <f>IF(ISERROR(VLOOKUP(CS217,Accueil!$W$17:$W$22,1,0)),1,0)</f>
        <v>0</v>
      </c>
      <c r="GW217" s="158">
        <f>IF(ISERROR(VLOOKUP(CT217,Accueil!$W$17:$W$22,1,0)),1,0)</f>
        <v>0</v>
      </c>
      <c r="GX217" s="158">
        <f>IF(ISERROR(VLOOKUP(CU217,Accueil!$W$17:$W$22,1,0)),1,0)</f>
        <v>0</v>
      </c>
      <c r="GY217" s="158">
        <f>IF(ISERROR(VLOOKUP(CV217,Accueil!$W$17:$W$22,1,0)),1,0)</f>
        <v>0</v>
      </c>
      <c r="GZ217" s="158">
        <f>IF(ISERROR(VLOOKUP(CW217,Accueil!$W$17:$W$22,1,0)),1,0)</f>
        <v>0</v>
      </c>
      <c r="HA217" s="158">
        <f>IF(ISERROR(VLOOKUP(CX217,Accueil!$W$17:$W$22,1,0)),1,0)</f>
        <v>0</v>
      </c>
      <c r="HB217" s="158">
        <f>IF(ISERROR(VLOOKUP(CY217,Accueil!$W$17:$W$22,1,0)),1,0)</f>
        <v>0</v>
      </c>
      <c r="HC217" s="158">
        <f>IF(ISERROR(VLOOKUP(CZ217,Accueil!$W$17:$W$22,1,0)),1,0)</f>
        <v>0</v>
      </c>
      <c r="HD217" s="158">
        <f>IF(ISERROR(VLOOKUP(DA217,Accueil!$W$17:$W$22,1,0)),1,0)</f>
        <v>0</v>
      </c>
    </row>
    <row r="218" spans="1:212" ht="12.75" customHeight="1">
      <c r="A218" s="360"/>
      <c r="B218" s="12">
        <v>210</v>
      </c>
      <c r="C218" s="26" t="str">
        <f>IF(Accueil!E222="","",Accueil!E222)</f>
        <v/>
      </c>
      <c r="D218" s="27" t="str">
        <f>IF(Accueil!F222="","",Accueil!F222)</f>
        <v/>
      </c>
      <c r="E218" s="83" t="str">
        <f t="shared" si="14"/>
        <v/>
      </c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4"/>
      <c r="AB218" s="244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244"/>
      <c r="AV218" s="244"/>
      <c r="AW218" s="244"/>
      <c r="AX218" s="244"/>
      <c r="AY218" s="244"/>
      <c r="AZ218" s="244"/>
      <c r="BA218" s="244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  <c r="CJ218" s="244"/>
      <c r="CK218" s="244"/>
      <c r="CL218" s="244"/>
      <c r="CM218" s="244"/>
      <c r="CN218" s="244"/>
      <c r="CO218" s="244"/>
      <c r="CP218" s="244"/>
      <c r="CQ218" s="244"/>
      <c r="CR218" s="244"/>
      <c r="CS218" s="244"/>
      <c r="CT218" s="244"/>
      <c r="CU218" s="244"/>
      <c r="CV218" s="244"/>
      <c r="CW218" s="244"/>
      <c r="CX218" s="244"/>
      <c r="CY218" s="244"/>
      <c r="CZ218" s="244"/>
      <c r="DA218" s="244"/>
      <c r="DB218" s="12">
        <v>210</v>
      </c>
      <c r="DC218" s="11" t="str">
        <f>IF(D218="","",COUNTIF(F218:DA218,Accueil!$AB$28)&amp;" / "&amp;COUNTIF($F$8:$DA$8,"&gt;0")-(COUNTIF(F218:DA218,Accueil!$AG$26)))</f>
        <v/>
      </c>
      <c r="DD218" s="110" t="str">
        <f>IF(D218="","",COUNTIF(F218:DA218,Accueil!$AB$26))</f>
        <v/>
      </c>
      <c r="DE218" s="110" t="str">
        <f>IF(D218="","",IF(COUNTIF($F$8:$DA$8,"&gt;=0")-(COUNTIF(G218:DB218,Accueil!$AG$26))&lt;0,0,COUNTIF($F$8:$DA$8,"&gt;=0")-(COUNTIF(G218:DB218,Accueil!$AG$26))))</f>
        <v/>
      </c>
      <c r="DF218" s="11" t="str">
        <f t="shared" si="15"/>
        <v/>
      </c>
      <c r="DG218" s="29" t="str">
        <f t="shared" si="16"/>
        <v/>
      </c>
      <c r="DH218" s="158">
        <f t="shared" si="17"/>
        <v>0</v>
      </c>
      <c r="DI218" s="158">
        <f>IF(ISERROR(VLOOKUP(F218,Accueil!$W$17:$W$22,1,0)),1,0)</f>
        <v>0</v>
      </c>
      <c r="DJ218" s="158">
        <f>IF(ISERROR(VLOOKUP(G218,Accueil!$W$17:$W$22,1,0)),1,0)</f>
        <v>0</v>
      </c>
      <c r="DK218" s="158">
        <f>IF(ISERROR(VLOOKUP(H218,Accueil!$W$17:$W$22,1,0)),1,0)</f>
        <v>0</v>
      </c>
      <c r="DL218" s="158">
        <f>IF(ISERROR(VLOOKUP(I218,Accueil!$W$17:$W$22,1,0)),1,0)</f>
        <v>0</v>
      </c>
      <c r="DM218" s="158">
        <f>IF(ISERROR(VLOOKUP(J218,Accueil!$W$17:$W$22,1,0)),1,0)</f>
        <v>0</v>
      </c>
      <c r="DN218" s="158">
        <f>IF(ISERROR(VLOOKUP(K218,Accueil!$W$17:$W$22,1,0)),1,0)</f>
        <v>0</v>
      </c>
      <c r="DO218" s="158">
        <f>IF(ISERROR(VLOOKUP(L218,Accueil!$W$17:$W$22,1,0)),1,0)</f>
        <v>0</v>
      </c>
      <c r="DP218" s="158">
        <f>IF(ISERROR(VLOOKUP(M218,Accueil!$W$17:$W$22,1,0)),1,0)</f>
        <v>0</v>
      </c>
      <c r="DQ218" s="158">
        <f>IF(ISERROR(VLOOKUP(N218,Accueil!$W$17:$W$22,1,0)),1,0)</f>
        <v>0</v>
      </c>
      <c r="DR218" s="158">
        <f>IF(ISERROR(VLOOKUP(O218,Accueil!$W$17:$W$22,1,0)),1,0)</f>
        <v>0</v>
      </c>
      <c r="DS218" s="158">
        <f>IF(ISERROR(VLOOKUP(P218,Accueil!$W$17:$W$22,1,0)),1,0)</f>
        <v>0</v>
      </c>
      <c r="DT218" s="158">
        <f>IF(ISERROR(VLOOKUP(Q218,Accueil!$W$17:$W$22,1,0)),1,0)</f>
        <v>0</v>
      </c>
      <c r="DU218" s="158">
        <f>IF(ISERROR(VLOOKUP(R218,Accueil!$W$17:$W$22,1,0)),1,0)</f>
        <v>0</v>
      </c>
      <c r="DV218" s="158">
        <f>IF(ISERROR(VLOOKUP(S218,Accueil!$W$17:$W$22,1,0)),1,0)</f>
        <v>0</v>
      </c>
      <c r="DW218" s="158">
        <f>IF(ISERROR(VLOOKUP(T218,Accueil!$W$17:$W$22,1,0)),1,0)</f>
        <v>0</v>
      </c>
      <c r="DX218" s="158">
        <f>IF(ISERROR(VLOOKUP(U218,Accueil!$W$17:$W$22,1,0)),1,0)</f>
        <v>0</v>
      </c>
      <c r="DY218" s="158">
        <f>IF(ISERROR(VLOOKUP(V218,Accueil!$W$17:$W$22,1,0)),1,0)</f>
        <v>0</v>
      </c>
      <c r="DZ218" s="158">
        <f>IF(ISERROR(VLOOKUP(W218,Accueil!$W$17:$W$22,1,0)),1,0)</f>
        <v>0</v>
      </c>
      <c r="EA218" s="158">
        <f>IF(ISERROR(VLOOKUP(X218,Accueil!$W$17:$W$22,1,0)),1,0)</f>
        <v>0</v>
      </c>
      <c r="EB218" s="158">
        <f>IF(ISERROR(VLOOKUP(Y218,Accueil!$W$17:$W$22,1,0)),1,0)</f>
        <v>0</v>
      </c>
      <c r="EC218" s="158">
        <f>IF(ISERROR(VLOOKUP(Z218,Accueil!$W$17:$W$22,1,0)),1,0)</f>
        <v>0</v>
      </c>
      <c r="ED218" s="158">
        <f>IF(ISERROR(VLOOKUP(AA218,Accueil!$W$17:$W$22,1,0)),1,0)</f>
        <v>0</v>
      </c>
      <c r="EE218" s="158">
        <f>IF(ISERROR(VLOOKUP(AB218,Accueil!$W$17:$W$22,1,0)),1,0)</f>
        <v>0</v>
      </c>
      <c r="EF218" s="158">
        <f>IF(ISERROR(VLOOKUP(AC218,Accueil!$W$17:$W$22,1,0)),1,0)</f>
        <v>0</v>
      </c>
      <c r="EG218" s="158">
        <f>IF(ISERROR(VLOOKUP(AD218,Accueil!$W$17:$W$22,1,0)),1,0)</f>
        <v>0</v>
      </c>
      <c r="EH218" s="158">
        <f>IF(ISERROR(VLOOKUP(AE218,Accueil!$W$17:$W$22,1,0)),1,0)</f>
        <v>0</v>
      </c>
      <c r="EI218" s="158">
        <f>IF(ISERROR(VLOOKUP(AF218,Accueil!$W$17:$W$22,1,0)),1,0)</f>
        <v>0</v>
      </c>
      <c r="EJ218" s="158">
        <f>IF(ISERROR(VLOOKUP(AG218,Accueil!$W$17:$W$22,1,0)),1,0)</f>
        <v>0</v>
      </c>
      <c r="EK218" s="158">
        <f>IF(ISERROR(VLOOKUP(AH218,Accueil!$W$17:$W$22,1,0)),1,0)</f>
        <v>0</v>
      </c>
      <c r="EL218" s="158">
        <f>IF(ISERROR(VLOOKUP(AI218,Accueil!$W$17:$W$22,1,0)),1,0)</f>
        <v>0</v>
      </c>
      <c r="EM218" s="158">
        <f>IF(ISERROR(VLOOKUP(AJ218,Accueil!$W$17:$W$22,1,0)),1,0)</f>
        <v>0</v>
      </c>
      <c r="EN218" s="158">
        <f>IF(ISERROR(VLOOKUP(AK218,Accueil!$W$17:$W$22,1,0)),1,0)</f>
        <v>0</v>
      </c>
      <c r="EO218" s="158">
        <f>IF(ISERROR(VLOOKUP(AL218,Accueil!$W$17:$W$22,1,0)),1,0)</f>
        <v>0</v>
      </c>
      <c r="EP218" s="158">
        <f>IF(ISERROR(VLOOKUP(AM218,Accueil!$W$17:$W$22,1,0)),1,0)</f>
        <v>0</v>
      </c>
      <c r="EQ218" s="158">
        <f>IF(ISERROR(VLOOKUP(AN218,Accueil!$W$17:$W$22,1,0)),1,0)</f>
        <v>0</v>
      </c>
      <c r="ER218" s="158">
        <f>IF(ISERROR(VLOOKUP(AO218,Accueil!$W$17:$W$22,1,0)),1,0)</f>
        <v>0</v>
      </c>
      <c r="ES218" s="158">
        <f>IF(ISERROR(VLOOKUP(AP218,Accueil!$W$17:$W$22,1,0)),1,0)</f>
        <v>0</v>
      </c>
      <c r="ET218" s="158">
        <f>IF(ISERROR(VLOOKUP(AQ218,Accueil!$W$17:$W$22,1,0)),1,0)</f>
        <v>0</v>
      </c>
      <c r="EU218" s="158">
        <f>IF(ISERROR(VLOOKUP(AR218,Accueil!$W$17:$W$22,1,0)),1,0)</f>
        <v>0</v>
      </c>
      <c r="EV218" s="158">
        <f>IF(ISERROR(VLOOKUP(AS218,Accueil!$W$17:$W$22,1,0)),1,0)</f>
        <v>0</v>
      </c>
      <c r="EW218" s="158">
        <f>IF(ISERROR(VLOOKUP(AT218,Accueil!$W$17:$W$22,1,0)),1,0)</f>
        <v>0</v>
      </c>
      <c r="EX218" s="158">
        <f>IF(ISERROR(VLOOKUP(AU218,Accueil!$W$17:$W$22,1,0)),1,0)</f>
        <v>0</v>
      </c>
      <c r="EY218" s="158">
        <f>IF(ISERROR(VLOOKUP(AV218,Accueil!$W$17:$W$22,1,0)),1,0)</f>
        <v>0</v>
      </c>
      <c r="EZ218" s="158">
        <f>IF(ISERROR(VLOOKUP(AW218,Accueil!$W$17:$W$22,1,0)),1,0)</f>
        <v>0</v>
      </c>
      <c r="FA218" s="158">
        <f>IF(ISERROR(VLOOKUP(AX218,Accueil!$W$17:$W$22,1,0)),1,0)</f>
        <v>0</v>
      </c>
      <c r="FB218" s="158">
        <f>IF(ISERROR(VLOOKUP(AY218,Accueil!$W$17:$W$22,1,0)),1,0)</f>
        <v>0</v>
      </c>
      <c r="FC218" s="158">
        <f>IF(ISERROR(VLOOKUP(AZ218,Accueil!$W$17:$W$22,1,0)),1,0)</f>
        <v>0</v>
      </c>
      <c r="FD218" s="158">
        <f>IF(ISERROR(VLOOKUP(BA218,Accueil!$W$17:$W$22,1,0)),1,0)</f>
        <v>0</v>
      </c>
      <c r="FE218" s="158">
        <f>IF(ISERROR(VLOOKUP(BB218,Accueil!$W$17:$W$22,1,0)),1,0)</f>
        <v>0</v>
      </c>
      <c r="FF218" s="158">
        <f>IF(ISERROR(VLOOKUP(BC218,Accueil!$W$17:$W$22,1,0)),1,0)</f>
        <v>0</v>
      </c>
      <c r="FG218" s="158">
        <f>IF(ISERROR(VLOOKUP(BD218,Accueil!$W$17:$W$22,1,0)),1,0)</f>
        <v>0</v>
      </c>
      <c r="FH218" s="158">
        <f>IF(ISERROR(VLOOKUP(BE218,Accueil!$W$17:$W$22,1,0)),1,0)</f>
        <v>0</v>
      </c>
      <c r="FI218" s="158">
        <f>IF(ISERROR(VLOOKUP(BF218,Accueil!$W$17:$W$22,1,0)),1,0)</f>
        <v>0</v>
      </c>
      <c r="FJ218" s="158">
        <f>IF(ISERROR(VLOOKUP(BG218,Accueil!$W$17:$W$22,1,0)),1,0)</f>
        <v>0</v>
      </c>
      <c r="FK218" s="158">
        <f>IF(ISERROR(VLOOKUP(BH218,Accueil!$W$17:$W$22,1,0)),1,0)</f>
        <v>0</v>
      </c>
      <c r="FL218" s="158">
        <f>IF(ISERROR(VLOOKUP(BI218,Accueil!$W$17:$W$22,1,0)),1,0)</f>
        <v>0</v>
      </c>
      <c r="FM218" s="158">
        <f>IF(ISERROR(VLOOKUP(BJ218,Accueil!$W$17:$W$22,1,0)),1,0)</f>
        <v>0</v>
      </c>
      <c r="FN218" s="158">
        <f>IF(ISERROR(VLOOKUP(BK218,Accueil!$W$17:$W$22,1,0)),1,0)</f>
        <v>0</v>
      </c>
      <c r="FO218" s="158">
        <f>IF(ISERROR(VLOOKUP(BL218,Accueil!$W$17:$W$22,1,0)),1,0)</f>
        <v>0</v>
      </c>
      <c r="FP218" s="158">
        <f>IF(ISERROR(VLOOKUP(BM218,Accueil!$W$17:$W$22,1,0)),1,0)</f>
        <v>0</v>
      </c>
      <c r="FQ218" s="158">
        <f>IF(ISERROR(VLOOKUP(BN218,Accueil!$W$17:$W$22,1,0)),1,0)</f>
        <v>0</v>
      </c>
      <c r="FR218" s="158">
        <f>IF(ISERROR(VLOOKUP(BO218,Accueil!$W$17:$W$22,1,0)),1,0)</f>
        <v>0</v>
      </c>
      <c r="FS218" s="158">
        <f>IF(ISERROR(VLOOKUP(BP218,Accueil!$W$17:$W$22,1,0)),1,0)</f>
        <v>0</v>
      </c>
      <c r="FT218" s="158">
        <f>IF(ISERROR(VLOOKUP(BQ218,Accueil!$W$17:$W$22,1,0)),1,0)</f>
        <v>0</v>
      </c>
      <c r="FU218" s="158">
        <f>IF(ISERROR(VLOOKUP(BR218,Accueil!$W$17:$W$22,1,0)),1,0)</f>
        <v>0</v>
      </c>
      <c r="FV218" s="158">
        <f>IF(ISERROR(VLOOKUP(BS218,Accueil!$W$17:$W$22,1,0)),1,0)</f>
        <v>0</v>
      </c>
      <c r="FW218" s="158">
        <f>IF(ISERROR(VLOOKUP(BT218,Accueil!$W$17:$W$22,1,0)),1,0)</f>
        <v>0</v>
      </c>
      <c r="FX218" s="158">
        <f>IF(ISERROR(VLOOKUP(BU218,Accueil!$W$17:$W$22,1,0)),1,0)</f>
        <v>0</v>
      </c>
      <c r="FY218" s="158">
        <f>IF(ISERROR(VLOOKUP(BV218,Accueil!$W$17:$W$22,1,0)),1,0)</f>
        <v>0</v>
      </c>
      <c r="FZ218" s="158">
        <f>IF(ISERROR(VLOOKUP(BW218,Accueil!$W$17:$W$22,1,0)),1,0)</f>
        <v>0</v>
      </c>
      <c r="GA218" s="158">
        <f>IF(ISERROR(VLOOKUP(BX218,Accueil!$W$17:$W$22,1,0)),1,0)</f>
        <v>0</v>
      </c>
      <c r="GB218" s="158">
        <f>IF(ISERROR(VLOOKUP(BY218,Accueil!$W$17:$W$22,1,0)),1,0)</f>
        <v>0</v>
      </c>
      <c r="GC218" s="158">
        <f>IF(ISERROR(VLOOKUP(BZ218,Accueil!$W$17:$W$22,1,0)),1,0)</f>
        <v>0</v>
      </c>
      <c r="GD218" s="158">
        <f>IF(ISERROR(VLOOKUP(CA218,Accueil!$W$17:$W$22,1,0)),1,0)</f>
        <v>0</v>
      </c>
      <c r="GE218" s="158">
        <f>IF(ISERROR(VLOOKUP(CB218,Accueil!$W$17:$W$22,1,0)),1,0)</f>
        <v>0</v>
      </c>
      <c r="GF218" s="158">
        <f>IF(ISERROR(VLOOKUP(CC218,Accueil!$W$17:$W$22,1,0)),1,0)</f>
        <v>0</v>
      </c>
      <c r="GG218" s="158">
        <f>IF(ISERROR(VLOOKUP(CD218,Accueil!$W$17:$W$22,1,0)),1,0)</f>
        <v>0</v>
      </c>
      <c r="GH218" s="158">
        <f>IF(ISERROR(VLOOKUP(CE218,Accueil!$W$17:$W$22,1,0)),1,0)</f>
        <v>0</v>
      </c>
      <c r="GI218" s="158">
        <f>IF(ISERROR(VLOOKUP(CF218,Accueil!$W$17:$W$22,1,0)),1,0)</f>
        <v>0</v>
      </c>
      <c r="GJ218" s="158">
        <f>IF(ISERROR(VLOOKUP(CG218,Accueil!$W$17:$W$22,1,0)),1,0)</f>
        <v>0</v>
      </c>
      <c r="GK218" s="158">
        <f>IF(ISERROR(VLOOKUP(CH218,Accueil!$W$17:$W$22,1,0)),1,0)</f>
        <v>0</v>
      </c>
      <c r="GL218" s="158">
        <f>IF(ISERROR(VLOOKUP(CI218,Accueil!$W$17:$W$22,1,0)),1,0)</f>
        <v>0</v>
      </c>
      <c r="GM218" s="158">
        <f>IF(ISERROR(VLOOKUP(CJ218,Accueil!$W$17:$W$22,1,0)),1,0)</f>
        <v>0</v>
      </c>
      <c r="GN218" s="158">
        <f>IF(ISERROR(VLOOKUP(CK218,Accueil!$W$17:$W$22,1,0)),1,0)</f>
        <v>0</v>
      </c>
      <c r="GO218" s="158">
        <f>IF(ISERROR(VLOOKUP(CL218,Accueil!$W$17:$W$22,1,0)),1,0)</f>
        <v>0</v>
      </c>
      <c r="GP218" s="158">
        <f>IF(ISERROR(VLOOKUP(CM218,Accueil!$W$17:$W$22,1,0)),1,0)</f>
        <v>0</v>
      </c>
      <c r="GQ218" s="158">
        <f>IF(ISERROR(VLOOKUP(CN218,Accueil!$W$17:$W$22,1,0)),1,0)</f>
        <v>0</v>
      </c>
      <c r="GR218" s="158">
        <f>IF(ISERROR(VLOOKUP(CO218,Accueil!$W$17:$W$22,1,0)),1,0)</f>
        <v>0</v>
      </c>
      <c r="GS218" s="158">
        <f>IF(ISERROR(VLOOKUP(CP218,Accueil!$W$17:$W$22,1,0)),1,0)</f>
        <v>0</v>
      </c>
      <c r="GT218" s="158">
        <f>IF(ISERROR(VLOOKUP(CQ218,Accueil!$W$17:$W$22,1,0)),1,0)</f>
        <v>0</v>
      </c>
      <c r="GU218" s="158">
        <f>IF(ISERROR(VLOOKUP(CR218,Accueil!$W$17:$W$22,1,0)),1,0)</f>
        <v>0</v>
      </c>
      <c r="GV218" s="158">
        <f>IF(ISERROR(VLOOKUP(CS218,Accueil!$W$17:$W$22,1,0)),1,0)</f>
        <v>0</v>
      </c>
      <c r="GW218" s="158">
        <f>IF(ISERROR(VLOOKUP(CT218,Accueil!$W$17:$W$22,1,0)),1,0)</f>
        <v>0</v>
      </c>
      <c r="GX218" s="158">
        <f>IF(ISERROR(VLOOKUP(CU218,Accueil!$W$17:$W$22,1,0)),1,0)</f>
        <v>0</v>
      </c>
      <c r="GY218" s="158">
        <f>IF(ISERROR(VLOOKUP(CV218,Accueil!$W$17:$W$22,1,0)),1,0)</f>
        <v>0</v>
      </c>
      <c r="GZ218" s="158">
        <f>IF(ISERROR(VLOOKUP(CW218,Accueil!$W$17:$W$22,1,0)),1,0)</f>
        <v>0</v>
      </c>
      <c r="HA218" s="158">
        <f>IF(ISERROR(VLOOKUP(CX218,Accueil!$W$17:$W$22,1,0)),1,0)</f>
        <v>0</v>
      </c>
      <c r="HB218" s="158">
        <f>IF(ISERROR(VLOOKUP(CY218,Accueil!$W$17:$W$22,1,0)),1,0)</f>
        <v>0</v>
      </c>
      <c r="HC218" s="158">
        <f>IF(ISERROR(VLOOKUP(CZ218,Accueil!$W$17:$W$22,1,0)),1,0)</f>
        <v>0</v>
      </c>
      <c r="HD218" s="158">
        <f>IF(ISERROR(VLOOKUP(DA218,Accueil!$W$17:$W$22,1,0)),1,0)</f>
        <v>0</v>
      </c>
    </row>
    <row r="219" spans="1:212" ht="12.75" customHeight="1">
      <c r="A219" s="360"/>
      <c r="B219" s="12">
        <v>211</v>
      </c>
      <c r="C219" s="26" t="str">
        <f>IF(Accueil!E223="","",Accueil!E223)</f>
        <v/>
      </c>
      <c r="D219" s="27" t="str">
        <f>IF(Accueil!F223="","",Accueil!F223)</f>
        <v/>
      </c>
      <c r="E219" s="83" t="str">
        <f t="shared" si="14"/>
        <v/>
      </c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  <c r="AV219" s="244"/>
      <c r="AW219" s="244"/>
      <c r="AX219" s="244"/>
      <c r="AY219" s="244"/>
      <c r="AZ219" s="244"/>
      <c r="BA219" s="244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  <c r="CJ219" s="244"/>
      <c r="CK219" s="244"/>
      <c r="CL219" s="244"/>
      <c r="CM219" s="244"/>
      <c r="CN219" s="244"/>
      <c r="CO219" s="244"/>
      <c r="CP219" s="244"/>
      <c r="CQ219" s="244"/>
      <c r="CR219" s="244"/>
      <c r="CS219" s="244"/>
      <c r="CT219" s="244"/>
      <c r="CU219" s="244"/>
      <c r="CV219" s="244"/>
      <c r="CW219" s="244"/>
      <c r="CX219" s="244"/>
      <c r="CY219" s="244"/>
      <c r="CZ219" s="244"/>
      <c r="DA219" s="244"/>
      <c r="DB219" s="12">
        <v>211</v>
      </c>
      <c r="DC219" s="11" t="str">
        <f>IF(D219="","",COUNTIF(F219:DA219,Accueil!$AB$28)&amp;" / "&amp;COUNTIF($F$8:$DA$8,"&gt;0")-(COUNTIF(F219:DA219,Accueil!$AG$26)))</f>
        <v/>
      </c>
      <c r="DD219" s="110" t="str">
        <f>IF(D219="","",COUNTIF(F219:DA219,Accueil!$AB$26))</f>
        <v/>
      </c>
      <c r="DE219" s="110" t="str">
        <f>IF(D219="","",IF(COUNTIF($F$8:$DA$8,"&gt;=0")-(COUNTIF(G219:DB219,Accueil!$AG$26))&lt;0,0,COUNTIF($F$8:$DA$8,"&gt;=0")-(COUNTIF(G219:DB219,Accueil!$AG$26))))</f>
        <v/>
      </c>
      <c r="DF219" s="11" t="str">
        <f t="shared" si="15"/>
        <v/>
      </c>
      <c r="DG219" s="29" t="str">
        <f t="shared" si="16"/>
        <v/>
      </c>
      <c r="DH219" s="158">
        <f t="shared" si="17"/>
        <v>0</v>
      </c>
      <c r="DI219" s="158">
        <f>IF(ISERROR(VLOOKUP(F219,Accueil!$W$17:$W$22,1,0)),1,0)</f>
        <v>0</v>
      </c>
      <c r="DJ219" s="158">
        <f>IF(ISERROR(VLOOKUP(G219,Accueil!$W$17:$W$22,1,0)),1,0)</f>
        <v>0</v>
      </c>
      <c r="DK219" s="158">
        <f>IF(ISERROR(VLOOKUP(H219,Accueil!$W$17:$W$22,1,0)),1,0)</f>
        <v>0</v>
      </c>
      <c r="DL219" s="158">
        <f>IF(ISERROR(VLOOKUP(I219,Accueil!$W$17:$W$22,1,0)),1,0)</f>
        <v>0</v>
      </c>
      <c r="DM219" s="158">
        <f>IF(ISERROR(VLOOKUP(J219,Accueil!$W$17:$W$22,1,0)),1,0)</f>
        <v>0</v>
      </c>
      <c r="DN219" s="158">
        <f>IF(ISERROR(VLOOKUP(K219,Accueil!$W$17:$W$22,1,0)),1,0)</f>
        <v>0</v>
      </c>
      <c r="DO219" s="158">
        <f>IF(ISERROR(VLOOKUP(L219,Accueil!$W$17:$W$22,1,0)),1,0)</f>
        <v>0</v>
      </c>
      <c r="DP219" s="158">
        <f>IF(ISERROR(VLOOKUP(M219,Accueil!$W$17:$W$22,1,0)),1,0)</f>
        <v>0</v>
      </c>
      <c r="DQ219" s="158">
        <f>IF(ISERROR(VLOOKUP(N219,Accueil!$W$17:$W$22,1,0)),1,0)</f>
        <v>0</v>
      </c>
      <c r="DR219" s="158">
        <f>IF(ISERROR(VLOOKUP(O219,Accueil!$W$17:$W$22,1,0)),1,0)</f>
        <v>0</v>
      </c>
      <c r="DS219" s="158">
        <f>IF(ISERROR(VLOOKUP(P219,Accueil!$W$17:$W$22,1,0)),1,0)</f>
        <v>0</v>
      </c>
      <c r="DT219" s="158">
        <f>IF(ISERROR(VLOOKUP(Q219,Accueil!$W$17:$W$22,1,0)),1,0)</f>
        <v>0</v>
      </c>
      <c r="DU219" s="158">
        <f>IF(ISERROR(VLOOKUP(R219,Accueil!$W$17:$W$22,1,0)),1,0)</f>
        <v>0</v>
      </c>
      <c r="DV219" s="158">
        <f>IF(ISERROR(VLOOKUP(S219,Accueil!$W$17:$W$22,1,0)),1,0)</f>
        <v>0</v>
      </c>
      <c r="DW219" s="158">
        <f>IF(ISERROR(VLOOKUP(T219,Accueil!$W$17:$W$22,1,0)),1,0)</f>
        <v>0</v>
      </c>
      <c r="DX219" s="158">
        <f>IF(ISERROR(VLOOKUP(U219,Accueil!$W$17:$W$22,1,0)),1,0)</f>
        <v>0</v>
      </c>
      <c r="DY219" s="158">
        <f>IF(ISERROR(VLOOKUP(V219,Accueil!$W$17:$W$22,1,0)),1,0)</f>
        <v>0</v>
      </c>
      <c r="DZ219" s="158">
        <f>IF(ISERROR(VLOOKUP(W219,Accueil!$W$17:$W$22,1,0)),1,0)</f>
        <v>0</v>
      </c>
      <c r="EA219" s="158">
        <f>IF(ISERROR(VLOOKUP(X219,Accueil!$W$17:$W$22,1,0)),1,0)</f>
        <v>0</v>
      </c>
      <c r="EB219" s="158">
        <f>IF(ISERROR(VLOOKUP(Y219,Accueil!$W$17:$W$22,1,0)),1,0)</f>
        <v>0</v>
      </c>
      <c r="EC219" s="158">
        <f>IF(ISERROR(VLOOKUP(Z219,Accueil!$W$17:$W$22,1,0)),1,0)</f>
        <v>0</v>
      </c>
      <c r="ED219" s="158">
        <f>IF(ISERROR(VLOOKUP(AA219,Accueil!$W$17:$W$22,1,0)),1,0)</f>
        <v>0</v>
      </c>
      <c r="EE219" s="158">
        <f>IF(ISERROR(VLOOKUP(AB219,Accueil!$W$17:$W$22,1,0)),1,0)</f>
        <v>0</v>
      </c>
      <c r="EF219" s="158">
        <f>IF(ISERROR(VLOOKUP(AC219,Accueil!$W$17:$W$22,1,0)),1,0)</f>
        <v>0</v>
      </c>
      <c r="EG219" s="158">
        <f>IF(ISERROR(VLOOKUP(AD219,Accueil!$W$17:$W$22,1,0)),1,0)</f>
        <v>0</v>
      </c>
      <c r="EH219" s="158">
        <f>IF(ISERROR(VLOOKUP(AE219,Accueil!$W$17:$W$22,1,0)),1,0)</f>
        <v>0</v>
      </c>
      <c r="EI219" s="158">
        <f>IF(ISERROR(VLOOKUP(AF219,Accueil!$W$17:$W$22,1,0)),1,0)</f>
        <v>0</v>
      </c>
      <c r="EJ219" s="158">
        <f>IF(ISERROR(VLOOKUP(AG219,Accueil!$W$17:$W$22,1,0)),1,0)</f>
        <v>0</v>
      </c>
      <c r="EK219" s="158">
        <f>IF(ISERROR(VLOOKUP(AH219,Accueil!$W$17:$W$22,1,0)),1,0)</f>
        <v>0</v>
      </c>
      <c r="EL219" s="158">
        <f>IF(ISERROR(VLOOKUP(AI219,Accueil!$W$17:$W$22,1,0)),1,0)</f>
        <v>0</v>
      </c>
      <c r="EM219" s="158">
        <f>IF(ISERROR(VLOOKUP(AJ219,Accueil!$W$17:$W$22,1,0)),1,0)</f>
        <v>0</v>
      </c>
      <c r="EN219" s="158">
        <f>IF(ISERROR(VLOOKUP(AK219,Accueil!$W$17:$W$22,1,0)),1,0)</f>
        <v>0</v>
      </c>
      <c r="EO219" s="158">
        <f>IF(ISERROR(VLOOKUP(AL219,Accueil!$W$17:$W$22,1,0)),1,0)</f>
        <v>0</v>
      </c>
      <c r="EP219" s="158">
        <f>IF(ISERROR(VLOOKUP(AM219,Accueil!$W$17:$W$22,1,0)),1,0)</f>
        <v>0</v>
      </c>
      <c r="EQ219" s="158">
        <f>IF(ISERROR(VLOOKUP(AN219,Accueil!$W$17:$W$22,1,0)),1,0)</f>
        <v>0</v>
      </c>
      <c r="ER219" s="158">
        <f>IF(ISERROR(VLOOKUP(AO219,Accueil!$W$17:$W$22,1,0)),1,0)</f>
        <v>0</v>
      </c>
      <c r="ES219" s="158">
        <f>IF(ISERROR(VLOOKUP(AP219,Accueil!$W$17:$W$22,1,0)),1,0)</f>
        <v>0</v>
      </c>
      <c r="ET219" s="158">
        <f>IF(ISERROR(VLOOKUP(AQ219,Accueil!$W$17:$W$22,1,0)),1,0)</f>
        <v>0</v>
      </c>
      <c r="EU219" s="158">
        <f>IF(ISERROR(VLOOKUP(AR219,Accueil!$W$17:$W$22,1,0)),1,0)</f>
        <v>0</v>
      </c>
      <c r="EV219" s="158">
        <f>IF(ISERROR(VLOOKUP(AS219,Accueil!$W$17:$W$22,1,0)),1,0)</f>
        <v>0</v>
      </c>
      <c r="EW219" s="158">
        <f>IF(ISERROR(VLOOKUP(AT219,Accueil!$W$17:$W$22,1,0)),1,0)</f>
        <v>0</v>
      </c>
      <c r="EX219" s="158">
        <f>IF(ISERROR(VLOOKUP(AU219,Accueil!$W$17:$W$22,1,0)),1,0)</f>
        <v>0</v>
      </c>
      <c r="EY219" s="158">
        <f>IF(ISERROR(VLOOKUP(AV219,Accueil!$W$17:$W$22,1,0)),1,0)</f>
        <v>0</v>
      </c>
      <c r="EZ219" s="158">
        <f>IF(ISERROR(VLOOKUP(AW219,Accueil!$W$17:$W$22,1,0)),1,0)</f>
        <v>0</v>
      </c>
      <c r="FA219" s="158">
        <f>IF(ISERROR(VLOOKUP(AX219,Accueil!$W$17:$W$22,1,0)),1,0)</f>
        <v>0</v>
      </c>
      <c r="FB219" s="158">
        <f>IF(ISERROR(VLOOKUP(AY219,Accueil!$W$17:$W$22,1,0)),1,0)</f>
        <v>0</v>
      </c>
      <c r="FC219" s="158">
        <f>IF(ISERROR(VLOOKUP(AZ219,Accueil!$W$17:$W$22,1,0)),1,0)</f>
        <v>0</v>
      </c>
      <c r="FD219" s="158">
        <f>IF(ISERROR(VLOOKUP(BA219,Accueil!$W$17:$W$22,1,0)),1,0)</f>
        <v>0</v>
      </c>
      <c r="FE219" s="158">
        <f>IF(ISERROR(VLOOKUP(BB219,Accueil!$W$17:$W$22,1,0)),1,0)</f>
        <v>0</v>
      </c>
      <c r="FF219" s="158">
        <f>IF(ISERROR(VLOOKUP(BC219,Accueil!$W$17:$W$22,1,0)),1,0)</f>
        <v>0</v>
      </c>
      <c r="FG219" s="158">
        <f>IF(ISERROR(VLOOKUP(BD219,Accueil!$W$17:$W$22,1,0)),1,0)</f>
        <v>0</v>
      </c>
      <c r="FH219" s="158">
        <f>IF(ISERROR(VLOOKUP(BE219,Accueil!$W$17:$W$22,1,0)),1,0)</f>
        <v>0</v>
      </c>
      <c r="FI219" s="158">
        <f>IF(ISERROR(VLOOKUP(BF219,Accueil!$W$17:$W$22,1,0)),1,0)</f>
        <v>0</v>
      </c>
      <c r="FJ219" s="158">
        <f>IF(ISERROR(VLOOKUP(BG219,Accueil!$W$17:$W$22,1,0)),1,0)</f>
        <v>0</v>
      </c>
      <c r="FK219" s="158">
        <f>IF(ISERROR(VLOOKUP(BH219,Accueil!$W$17:$W$22,1,0)),1,0)</f>
        <v>0</v>
      </c>
      <c r="FL219" s="158">
        <f>IF(ISERROR(VLOOKUP(BI219,Accueil!$W$17:$W$22,1,0)),1,0)</f>
        <v>0</v>
      </c>
      <c r="FM219" s="158">
        <f>IF(ISERROR(VLOOKUP(BJ219,Accueil!$W$17:$W$22,1,0)),1,0)</f>
        <v>0</v>
      </c>
      <c r="FN219" s="158">
        <f>IF(ISERROR(VLOOKUP(BK219,Accueil!$W$17:$W$22,1,0)),1,0)</f>
        <v>0</v>
      </c>
      <c r="FO219" s="158">
        <f>IF(ISERROR(VLOOKUP(BL219,Accueil!$W$17:$W$22,1,0)),1,0)</f>
        <v>0</v>
      </c>
      <c r="FP219" s="158">
        <f>IF(ISERROR(VLOOKUP(BM219,Accueil!$W$17:$W$22,1,0)),1,0)</f>
        <v>0</v>
      </c>
      <c r="FQ219" s="158">
        <f>IF(ISERROR(VLOOKUP(BN219,Accueil!$W$17:$W$22,1,0)),1,0)</f>
        <v>0</v>
      </c>
      <c r="FR219" s="158">
        <f>IF(ISERROR(VLOOKUP(BO219,Accueil!$W$17:$W$22,1,0)),1,0)</f>
        <v>0</v>
      </c>
      <c r="FS219" s="158">
        <f>IF(ISERROR(VLOOKUP(BP219,Accueil!$W$17:$W$22,1,0)),1,0)</f>
        <v>0</v>
      </c>
      <c r="FT219" s="158">
        <f>IF(ISERROR(VLOOKUP(BQ219,Accueil!$W$17:$W$22,1,0)),1,0)</f>
        <v>0</v>
      </c>
      <c r="FU219" s="158">
        <f>IF(ISERROR(VLOOKUP(BR219,Accueil!$W$17:$W$22,1,0)),1,0)</f>
        <v>0</v>
      </c>
      <c r="FV219" s="158">
        <f>IF(ISERROR(VLOOKUP(BS219,Accueil!$W$17:$W$22,1,0)),1,0)</f>
        <v>0</v>
      </c>
      <c r="FW219" s="158">
        <f>IF(ISERROR(VLOOKUP(BT219,Accueil!$W$17:$W$22,1,0)),1,0)</f>
        <v>0</v>
      </c>
      <c r="FX219" s="158">
        <f>IF(ISERROR(VLOOKUP(BU219,Accueil!$W$17:$W$22,1,0)),1,0)</f>
        <v>0</v>
      </c>
      <c r="FY219" s="158">
        <f>IF(ISERROR(VLOOKUP(BV219,Accueil!$W$17:$W$22,1,0)),1,0)</f>
        <v>0</v>
      </c>
      <c r="FZ219" s="158">
        <f>IF(ISERROR(VLOOKUP(BW219,Accueil!$W$17:$W$22,1,0)),1,0)</f>
        <v>0</v>
      </c>
      <c r="GA219" s="158">
        <f>IF(ISERROR(VLOOKUP(BX219,Accueil!$W$17:$W$22,1,0)),1,0)</f>
        <v>0</v>
      </c>
      <c r="GB219" s="158">
        <f>IF(ISERROR(VLOOKUP(BY219,Accueil!$W$17:$W$22,1,0)),1,0)</f>
        <v>0</v>
      </c>
      <c r="GC219" s="158">
        <f>IF(ISERROR(VLOOKUP(BZ219,Accueil!$W$17:$W$22,1,0)),1,0)</f>
        <v>0</v>
      </c>
      <c r="GD219" s="158">
        <f>IF(ISERROR(VLOOKUP(CA219,Accueil!$W$17:$W$22,1,0)),1,0)</f>
        <v>0</v>
      </c>
      <c r="GE219" s="158">
        <f>IF(ISERROR(VLOOKUP(CB219,Accueil!$W$17:$W$22,1,0)),1,0)</f>
        <v>0</v>
      </c>
      <c r="GF219" s="158">
        <f>IF(ISERROR(VLOOKUP(CC219,Accueil!$W$17:$W$22,1,0)),1,0)</f>
        <v>0</v>
      </c>
      <c r="GG219" s="158">
        <f>IF(ISERROR(VLOOKUP(CD219,Accueil!$W$17:$W$22,1,0)),1,0)</f>
        <v>0</v>
      </c>
      <c r="GH219" s="158">
        <f>IF(ISERROR(VLOOKUP(CE219,Accueil!$W$17:$W$22,1,0)),1,0)</f>
        <v>0</v>
      </c>
      <c r="GI219" s="158">
        <f>IF(ISERROR(VLOOKUP(CF219,Accueil!$W$17:$W$22,1,0)),1,0)</f>
        <v>0</v>
      </c>
      <c r="GJ219" s="158">
        <f>IF(ISERROR(VLOOKUP(CG219,Accueil!$W$17:$W$22,1,0)),1,0)</f>
        <v>0</v>
      </c>
      <c r="GK219" s="158">
        <f>IF(ISERROR(VLOOKUP(CH219,Accueil!$W$17:$W$22,1,0)),1,0)</f>
        <v>0</v>
      </c>
      <c r="GL219" s="158">
        <f>IF(ISERROR(VLOOKUP(CI219,Accueil!$W$17:$W$22,1,0)),1,0)</f>
        <v>0</v>
      </c>
      <c r="GM219" s="158">
        <f>IF(ISERROR(VLOOKUP(CJ219,Accueil!$W$17:$W$22,1,0)),1,0)</f>
        <v>0</v>
      </c>
      <c r="GN219" s="158">
        <f>IF(ISERROR(VLOOKUP(CK219,Accueil!$W$17:$W$22,1,0)),1,0)</f>
        <v>0</v>
      </c>
      <c r="GO219" s="158">
        <f>IF(ISERROR(VLOOKUP(CL219,Accueil!$W$17:$W$22,1,0)),1,0)</f>
        <v>0</v>
      </c>
      <c r="GP219" s="158">
        <f>IF(ISERROR(VLOOKUP(CM219,Accueil!$W$17:$W$22,1,0)),1,0)</f>
        <v>0</v>
      </c>
      <c r="GQ219" s="158">
        <f>IF(ISERROR(VLOOKUP(CN219,Accueil!$W$17:$W$22,1,0)),1,0)</f>
        <v>0</v>
      </c>
      <c r="GR219" s="158">
        <f>IF(ISERROR(VLOOKUP(CO219,Accueil!$W$17:$W$22,1,0)),1,0)</f>
        <v>0</v>
      </c>
      <c r="GS219" s="158">
        <f>IF(ISERROR(VLOOKUP(CP219,Accueil!$W$17:$W$22,1,0)),1,0)</f>
        <v>0</v>
      </c>
      <c r="GT219" s="158">
        <f>IF(ISERROR(VLOOKUP(CQ219,Accueil!$W$17:$W$22,1,0)),1,0)</f>
        <v>0</v>
      </c>
      <c r="GU219" s="158">
        <f>IF(ISERROR(VLOOKUP(CR219,Accueil!$W$17:$W$22,1,0)),1,0)</f>
        <v>0</v>
      </c>
      <c r="GV219" s="158">
        <f>IF(ISERROR(VLOOKUP(CS219,Accueil!$W$17:$W$22,1,0)),1,0)</f>
        <v>0</v>
      </c>
      <c r="GW219" s="158">
        <f>IF(ISERROR(VLOOKUP(CT219,Accueil!$W$17:$W$22,1,0)),1,0)</f>
        <v>0</v>
      </c>
      <c r="GX219" s="158">
        <f>IF(ISERROR(VLOOKUP(CU219,Accueil!$W$17:$W$22,1,0)),1,0)</f>
        <v>0</v>
      </c>
      <c r="GY219" s="158">
        <f>IF(ISERROR(VLOOKUP(CV219,Accueil!$W$17:$W$22,1,0)),1,0)</f>
        <v>0</v>
      </c>
      <c r="GZ219" s="158">
        <f>IF(ISERROR(VLOOKUP(CW219,Accueil!$W$17:$W$22,1,0)),1,0)</f>
        <v>0</v>
      </c>
      <c r="HA219" s="158">
        <f>IF(ISERROR(VLOOKUP(CX219,Accueil!$W$17:$W$22,1,0)),1,0)</f>
        <v>0</v>
      </c>
      <c r="HB219" s="158">
        <f>IF(ISERROR(VLOOKUP(CY219,Accueil!$W$17:$W$22,1,0)),1,0)</f>
        <v>0</v>
      </c>
      <c r="HC219" s="158">
        <f>IF(ISERROR(VLOOKUP(CZ219,Accueil!$W$17:$W$22,1,0)),1,0)</f>
        <v>0</v>
      </c>
      <c r="HD219" s="158">
        <f>IF(ISERROR(VLOOKUP(DA219,Accueil!$W$17:$W$22,1,0)),1,0)</f>
        <v>0</v>
      </c>
    </row>
    <row r="220" spans="1:212" ht="12.75" customHeight="1">
      <c r="A220" s="360"/>
      <c r="B220" s="12">
        <v>212</v>
      </c>
      <c r="C220" s="26" t="str">
        <f>IF(Accueil!E224="","",Accueil!E224)</f>
        <v/>
      </c>
      <c r="D220" s="27" t="str">
        <f>IF(Accueil!F224="","",Accueil!F224)</f>
        <v/>
      </c>
      <c r="E220" s="83" t="str">
        <f t="shared" si="14"/>
        <v/>
      </c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  <c r="AA220" s="244"/>
      <c r="AB220" s="244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244"/>
      <c r="AU220" s="244"/>
      <c r="AV220" s="244"/>
      <c r="AW220" s="244"/>
      <c r="AX220" s="244"/>
      <c r="AY220" s="244"/>
      <c r="AZ220" s="244"/>
      <c r="BA220" s="244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  <c r="CJ220" s="244"/>
      <c r="CK220" s="244"/>
      <c r="CL220" s="244"/>
      <c r="CM220" s="244"/>
      <c r="CN220" s="244"/>
      <c r="CO220" s="244"/>
      <c r="CP220" s="244"/>
      <c r="CQ220" s="244"/>
      <c r="CR220" s="244"/>
      <c r="CS220" s="244"/>
      <c r="CT220" s="244"/>
      <c r="CU220" s="244"/>
      <c r="CV220" s="244"/>
      <c r="CW220" s="244"/>
      <c r="CX220" s="244"/>
      <c r="CY220" s="244"/>
      <c r="CZ220" s="244"/>
      <c r="DA220" s="244"/>
      <c r="DB220" s="12">
        <v>212</v>
      </c>
      <c r="DC220" s="11" t="str">
        <f>IF(D220="","",COUNTIF(F220:DA220,Accueil!$AB$28)&amp;" / "&amp;COUNTIF($F$8:$DA$8,"&gt;0")-(COUNTIF(F220:DA220,Accueil!$AG$26)))</f>
        <v/>
      </c>
      <c r="DD220" s="110" t="str">
        <f>IF(D220="","",COUNTIF(F220:DA220,Accueil!$AB$26))</f>
        <v/>
      </c>
      <c r="DE220" s="110" t="str">
        <f>IF(D220="","",IF(COUNTIF($F$8:$DA$8,"&gt;=0")-(COUNTIF(G220:DB220,Accueil!$AG$26))&lt;0,0,COUNTIF($F$8:$DA$8,"&gt;=0")-(COUNTIF(G220:DB220,Accueil!$AG$26))))</f>
        <v/>
      </c>
      <c r="DF220" s="11" t="str">
        <f t="shared" si="15"/>
        <v/>
      </c>
      <c r="DG220" s="29" t="str">
        <f t="shared" si="16"/>
        <v/>
      </c>
      <c r="DH220" s="158">
        <f t="shared" si="17"/>
        <v>0</v>
      </c>
      <c r="DI220" s="158">
        <f>IF(ISERROR(VLOOKUP(F220,Accueil!$W$17:$W$22,1,0)),1,0)</f>
        <v>0</v>
      </c>
      <c r="DJ220" s="158">
        <f>IF(ISERROR(VLOOKUP(G220,Accueil!$W$17:$W$22,1,0)),1,0)</f>
        <v>0</v>
      </c>
      <c r="DK220" s="158">
        <f>IF(ISERROR(VLOOKUP(H220,Accueil!$W$17:$W$22,1,0)),1,0)</f>
        <v>0</v>
      </c>
      <c r="DL220" s="158">
        <f>IF(ISERROR(VLOOKUP(I220,Accueil!$W$17:$W$22,1,0)),1,0)</f>
        <v>0</v>
      </c>
      <c r="DM220" s="158">
        <f>IF(ISERROR(VLOOKUP(J220,Accueil!$W$17:$W$22,1,0)),1,0)</f>
        <v>0</v>
      </c>
      <c r="DN220" s="158">
        <f>IF(ISERROR(VLOOKUP(K220,Accueil!$W$17:$W$22,1,0)),1,0)</f>
        <v>0</v>
      </c>
      <c r="DO220" s="158">
        <f>IF(ISERROR(VLOOKUP(L220,Accueil!$W$17:$W$22,1,0)),1,0)</f>
        <v>0</v>
      </c>
      <c r="DP220" s="158">
        <f>IF(ISERROR(VLOOKUP(M220,Accueil!$W$17:$W$22,1,0)),1,0)</f>
        <v>0</v>
      </c>
      <c r="DQ220" s="158">
        <f>IF(ISERROR(VLOOKUP(N220,Accueil!$W$17:$W$22,1,0)),1,0)</f>
        <v>0</v>
      </c>
      <c r="DR220" s="158">
        <f>IF(ISERROR(VLOOKUP(O220,Accueil!$W$17:$W$22,1,0)),1,0)</f>
        <v>0</v>
      </c>
      <c r="DS220" s="158">
        <f>IF(ISERROR(VLOOKUP(P220,Accueil!$W$17:$W$22,1,0)),1,0)</f>
        <v>0</v>
      </c>
      <c r="DT220" s="158">
        <f>IF(ISERROR(VLOOKUP(Q220,Accueil!$W$17:$W$22,1,0)),1,0)</f>
        <v>0</v>
      </c>
      <c r="DU220" s="158">
        <f>IF(ISERROR(VLOOKUP(R220,Accueil!$W$17:$W$22,1,0)),1,0)</f>
        <v>0</v>
      </c>
      <c r="DV220" s="158">
        <f>IF(ISERROR(VLOOKUP(S220,Accueil!$W$17:$W$22,1,0)),1,0)</f>
        <v>0</v>
      </c>
      <c r="DW220" s="158">
        <f>IF(ISERROR(VLOOKUP(T220,Accueil!$W$17:$W$22,1,0)),1,0)</f>
        <v>0</v>
      </c>
      <c r="DX220" s="158">
        <f>IF(ISERROR(VLOOKUP(U220,Accueil!$W$17:$W$22,1,0)),1,0)</f>
        <v>0</v>
      </c>
      <c r="DY220" s="158">
        <f>IF(ISERROR(VLOOKUP(V220,Accueil!$W$17:$W$22,1,0)),1,0)</f>
        <v>0</v>
      </c>
      <c r="DZ220" s="158">
        <f>IF(ISERROR(VLOOKUP(W220,Accueil!$W$17:$W$22,1,0)),1,0)</f>
        <v>0</v>
      </c>
      <c r="EA220" s="158">
        <f>IF(ISERROR(VLOOKUP(X220,Accueil!$W$17:$W$22,1,0)),1,0)</f>
        <v>0</v>
      </c>
      <c r="EB220" s="158">
        <f>IF(ISERROR(VLOOKUP(Y220,Accueil!$W$17:$W$22,1,0)),1,0)</f>
        <v>0</v>
      </c>
      <c r="EC220" s="158">
        <f>IF(ISERROR(VLOOKUP(Z220,Accueil!$W$17:$W$22,1,0)),1,0)</f>
        <v>0</v>
      </c>
      <c r="ED220" s="158">
        <f>IF(ISERROR(VLOOKUP(AA220,Accueil!$W$17:$W$22,1,0)),1,0)</f>
        <v>0</v>
      </c>
      <c r="EE220" s="158">
        <f>IF(ISERROR(VLOOKUP(AB220,Accueil!$W$17:$W$22,1,0)),1,0)</f>
        <v>0</v>
      </c>
      <c r="EF220" s="158">
        <f>IF(ISERROR(VLOOKUP(AC220,Accueil!$W$17:$W$22,1,0)),1,0)</f>
        <v>0</v>
      </c>
      <c r="EG220" s="158">
        <f>IF(ISERROR(VLOOKUP(AD220,Accueil!$W$17:$W$22,1,0)),1,0)</f>
        <v>0</v>
      </c>
      <c r="EH220" s="158">
        <f>IF(ISERROR(VLOOKUP(AE220,Accueil!$W$17:$W$22,1,0)),1,0)</f>
        <v>0</v>
      </c>
      <c r="EI220" s="158">
        <f>IF(ISERROR(VLOOKUP(AF220,Accueil!$W$17:$W$22,1,0)),1,0)</f>
        <v>0</v>
      </c>
      <c r="EJ220" s="158">
        <f>IF(ISERROR(VLOOKUP(AG220,Accueil!$W$17:$W$22,1,0)),1,0)</f>
        <v>0</v>
      </c>
      <c r="EK220" s="158">
        <f>IF(ISERROR(VLOOKUP(AH220,Accueil!$W$17:$W$22,1,0)),1,0)</f>
        <v>0</v>
      </c>
      <c r="EL220" s="158">
        <f>IF(ISERROR(VLOOKUP(AI220,Accueil!$W$17:$W$22,1,0)),1,0)</f>
        <v>0</v>
      </c>
      <c r="EM220" s="158">
        <f>IF(ISERROR(VLOOKUP(AJ220,Accueil!$W$17:$W$22,1,0)),1,0)</f>
        <v>0</v>
      </c>
      <c r="EN220" s="158">
        <f>IF(ISERROR(VLOOKUP(AK220,Accueil!$W$17:$W$22,1,0)),1,0)</f>
        <v>0</v>
      </c>
      <c r="EO220" s="158">
        <f>IF(ISERROR(VLOOKUP(AL220,Accueil!$W$17:$W$22,1,0)),1,0)</f>
        <v>0</v>
      </c>
      <c r="EP220" s="158">
        <f>IF(ISERROR(VLOOKUP(AM220,Accueil!$W$17:$W$22,1,0)),1,0)</f>
        <v>0</v>
      </c>
      <c r="EQ220" s="158">
        <f>IF(ISERROR(VLOOKUP(AN220,Accueil!$W$17:$W$22,1,0)),1,0)</f>
        <v>0</v>
      </c>
      <c r="ER220" s="158">
        <f>IF(ISERROR(VLOOKUP(AO220,Accueil!$W$17:$W$22,1,0)),1,0)</f>
        <v>0</v>
      </c>
      <c r="ES220" s="158">
        <f>IF(ISERROR(VLOOKUP(AP220,Accueil!$W$17:$W$22,1,0)),1,0)</f>
        <v>0</v>
      </c>
      <c r="ET220" s="158">
        <f>IF(ISERROR(VLOOKUP(AQ220,Accueil!$W$17:$W$22,1,0)),1,0)</f>
        <v>0</v>
      </c>
      <c r="EU220" s="158">
        <f>IF(ISERROR(VLOOKUP(AR220,Accueil!$W$17:$W$22,1,0)),1,0)</f>
        <v>0</v>
      </c>
      <c r="EV220" s="158">
        <f>IF(ISERROR(VLOOKUP(AS220,Accueil!$W$17:$W$22,1,0)),1,0)</f>
        <v>0</v>
      </c>
      <c r="EW220" s="158">
        <f>IF(ISERROR(VLOOKUP(AT220,Accueil!$W$17:$W$22,1,0)),1,0)</f>
        <v>0</v>
      </c>
      <c r="EX220" s="158">
        <f>IF(ISERROR(VLOOKUP(AU220,Accueil!$W$17:$W$22,1,0)),1,0)</f>
        <v>0</v>
      </c>
      <c r="EY220" s="158">
        <f>IF(ISERROR(VLOOKUP(AV220,Accueil!$W$17:$W$22,1,0)),1,0)</f>
        <v>0</v>
      </c>
      <c r="EZ220" s="158">
        <f>IF(ISERROR(VLOOKUP(AW220,Accueil!$W$17:$W$22,1,0)),1,0)</f>
        <v>0</v>
      </c>
      <c r="FA220" s="158">
        <f>IF(ISERROR(VLOOKUP(AX220,Accueil!$W$17:$W$22,1,0)),1,0)</f>
        <v>0</v>
      </c>
      <c r="FB220" s="158">
        <f>IF(ISERROR(VLOOKUP(AY220,Accueil!$W$17:$W$22,1,0)),1,0)</f>
        <v>0</v>
      </c>
      <c r="FC220" s="158">
        <f>IF(ISERROR(VLOOKUP(AZ220,Accueil!$W$17:$W$22,1,0)),1,0)</f>
        <v>0</v>
      </c>
      <c r="FD220" s="158">
        <f>IF(ISERROR(VLOOKUP(BA220,Accueil!$W$17:$W$22,1,0)),1,0)</f>
        <v>0</v>
      </c>
      <c r="FE220" s="158">
        <f>IF(ISERROR(VLOOKUP(BB220,Accueil!$W$17:$W$22,1,0)),1,0)</f>
        <v>0</v>
      </c>
      <c r="FF220" s="158">
        <f>IF(ISERROR(VLOOKUP(BC220,Accueil!$W$17:$W$22,1,0)),1,0)</f>
        <v>0</v>
      </c>
      <c r="FG220" s="158">
        <f>IF(ISERROR(VLOOKUP(BD220,Accueil!$W$17:$W$22,1,0)),1,0)</f>
        <v>0</v>
      </c>
      <c r="FH220" s="158">
        <f>IF(ISERROR(VLOOKUP(BE220,Accueil!$W$17:$W$22,1,0)),1,0)</f>
        <v>0</v>
      </c>
      <c r="FI220" s="158">
        <f>IF(ISERROR(VLOOKUP(BF220,Accueil!$W$17:$W$22,1,0)),1,0)</f>
        <v>0</v>
      </c>
      <c r="FJ220" s="158">
        <f>IF(ISERROR(VLOOKUP(BG220,Accueil!$W$17:$W$22,1,0)),1,0)</f>
        <v>0</v>
      </c>
      <c r="FK220" s="158">
        <f>IF(ISERROR(VLOOKUP(BH220,Accueil!$W$17:$W$22,1,0)),1,0)</f>
        <v>0</v>
      </c>
      <c r="FL220" s="158">
        <f>IF(ISERROR(VLOOKUP(BI220,Accueil!$W$17:$W$22,1,0)),1,0)</f>
        <v>0</v>
      </c>
      <c r="FM220" s="158">
        <f>IF(ISERROR(VLOOKUP(BJ220,Accueil!$W$17:$W$22,1,0)),1,0)</f>
        <v>0</v>
      </c>
      <c r="FN220" s="158">
        <f>IF(ISERROR(VLOOKUP(BK220,Accueil!$W$17:$W$22,1,0)),1,0)</f>
        <v>0</v>
      </c>
      <c r="FO220" s="158">
        <f>IF(ISERROR(VLOOKUP(BL220,Accueil!$W$17:$W$22,1,0)),1,0)</f>
        <v>0</v>
      </c>
      <c r="FP220" s="158">
        <f>IF(ISERROR(VLOOKUP(BM220,Accueil!$W$17:$W$22,1,0)),1,0)</f>
        <v>0</v>
      </c>
      <c r="FQ220" s="158">
        <f>IF(ISERROR(VLOOKUP(BN220,Accueil!$W$17:$W$22,1,0)),1,0)</f>
        <v>0</v>
      </c>
      <c r="FR220" s="158">
        <f>IF(ISERROR(VLOOKUP(BO220,Accueil!$W$17:$W$22,1,0)),1,0)</f>
        <v>0</v>
      </c>
      <c r="FS220" s="158">
        <f>IF(ISERROR(VLOOKUP(BP220,Accueil!$W$17:$W$22,1,0)),1,0)</f>
        <v>0</v>
      </c>
      <c r="FT220" s="158">
        <f>IF(ISERROR(VLOOKUP(BQ220,Accueil!$W$17:$W$22,1,0)),1,0)</f>
        <v>0</v>
      </c>
      <c r="FU220" s="158">
        <f>IF(ISERROR(VLOOKUP(BR220,Accueil!$W$17:$W$22,1,0)),1,0)</f>
        <v>0</v>
      </c>
      <c r="FV220" s="158">
        <f>IF(ISERROR(VLOOKUP(BS220,Accueil!$W$17:$W$22,1,0)),1,0)</f>
        <v>0</v>
      </c>
      <c r="FW220" s="158">
        <f>IF(ISERROR(VLOOKUP(BT220,Accueil!$W$17:$W$22,1,0)),1,0)</f>
        <v>0</v>
      </c>
      <c r="FX220" s="158">
        <f>IF(ISERROR(VLOOKUP(BU220,Accueil!$W$17:$W$22,1,0)),1,0)</f>
        <v>0</v>
      </c>
      <c r="FY220" s="158">
        <f>IF(ISERROR(VLOOKUP(BV220,Accueil!$W$17:$W$22,1,0)),1,0)</f>
        <v>0</v>
      </c>
      <c r="FZ220" s="158">
        <f>IF(ISERROR(VLOOKUP(BW220,Accueil!$W$17:$W$22,1,0)),1,0)</f>
        <v>0</v>
      </c>
      <c r="GA220" s="158">
        <f>IF(ISERROR(VLOOKUP(BX220,Accueil!$W$17:$W$22,1,0)),1,0)</f>
        <v>0</v>
      </c>
      <c r="GB220" s="158">
        <f>IF(ISERROR(VLOOKUP(BY220,Accueil!$W$17:$W$22,1,0)),1,0)</f>
        <v>0</v>
      </c>
      <c r="GC220" s="158">
        <f>IF(ISERROR(VLOOKUP(BZ220,Accueil!$W$17:$W$22,1,0)),1,0)</f>
        <v>0</v>
      </c>
      <c r="GD220" s="158">
        <f>IF(ISERROR(VLOOKUP(CA220,Accueil!$W$17:$W$22,1,0)),1,0)</f>
        <v>0</v>
      </c>
      <c r="GE220" s="158">
        <f>IF(ISERROR(VLOOKUP(CB220,Accueil!$W$17:$W$22,1,0)),1,0)</f>
        <v>0</v>
      </c>
      <c r="GF220" s="158">
        <f>IF(ISERROR(VLOOKUP(CC220,Accueil!$W$17:$W$22,1,0)),1,0)</f>
        <v>0</v>
      </c>
      <c r="GG220" s="158">
        <f>IF(ISERROR(VLOOKUP(CD220,Accueil!$W$17:$W$22,1,0)),1,0)</f>
        <v>0</v>
      </c>
      <c r="GH220" s="158">
        <f>IF(ISERROR(VLOOKUP(CE220,Accueil!$W$17:$W$22,1,0)),1,0)</f>
        <v>0</v>
      </c>
      <c r="GI220" s="158">
        <f>IF(ISERROR(VLOOKUP(CF220,Accueil!$W$17:$W$22,1,0)),1,0)</f>
        <v>0</v>
      </c>
      <c r="GJ220" s="158">
        <f>IF(ISERROR(VLOOKUP(CG220,Accueil!$W$17:$W$22,1,0)),1,0)</f>
        <v>0</v>
      </c>
      <c r="GK220" s="158">
        <f>IF(ISERROR(VLOOKUP(CH220,Accueil!$W$17:$W$22,1,0)),1,0)</f>
        <v>0</v>
      </c>
      <c r="GL220" s="158">
        <f>IF(ISERROR(VLOOKUP(CI220,Accueil!$W$17:$W$22,1,0)),1,0)</f>
        <v>0</v>
      </c>
      <c r="GM220" s="158">
        <f>IF(ISERROR(VLOOKUP(CJ220,Accueil!$W$17:$W$22,1,0)),1,0)</f>
        <v>0</v>
      </c>
      <c r="GN220" s="158">
        <f>IF(ISERROR(VLOOKUP(CK220,Accueil!$W$17:$W$22,1,0)),1,0)</f>
        <v>0</v>
      </c>
      <c r="GO220" s="158">
        <f>IF(ISERROR(VLOOKUP(CL220,Accueil!$W$17:$W$22,1,0)),1,0)</f>
        <v>0</v>
      </c>
      <c r="GP220" s="158">
        <f>IF(ISERROR(VLOOKUP(CM220,Accueil!$W$17:$W$22,1,0)),1,0)</f>
        <v>0</v>
      </c>
      <c r="GQ220" s="158">
        <f>IF(ISERROR(VLOOKUP(CN220,Accueil!$W$17:$W$22,1,0)),1,0)</f>
        <v>0</v>
      </c>
      <c r="GR220" s="158">
        <f>IF(ISERROR(VLOOKUP(CO220,Accueil!$W$17:$W$22,1,0)),1,0)</f>
        <v>0</v>
      </c>
      <c r="GS220" s="158">
        <f>IF(ISERROR(VLOOKUP(CP220,Accueil!$W$17:$W$22,1,0)),1,0)</f>
        <v>0</v>
      </c>
      <c r="GT220" s="158">
        <f>IF(ISERROR(VLOOKUP(CQ220,Accueil!$W$17:$W$22,1,0)),1,0)</f>
        <v>0</v>
      </c>
      <c r="GU220" s="158">
        <f>IF(ISERROR(VLOOKUP(CR220,Accueil!$W$17:$W$22,1,0)),1,0)</f>
        <v>0</v>
      </c>
      <c r="GV220" s="158">
        <f>IF(ISERROR(VLOOKUP(CS220,Accueil!$W$17:$W$22,1,0)),1,0)</f>
        <v>0</v>
      </c>
      <c r="GW220" s="158">
        <f>IF(ISERROR(VLOOKUP(CT220,Accueil!$W$17:$W$22,1,0)),1,0)</f>
        <v>0</v>
      </c>
      <c r="GX220" s="158">
        <f>IF(ISERROR(VLOOKUP(CU220,Accueil!$W$17:$W$22,1,0)),1,0)</f>
        <v>0</v>
      </c>
      <c r="GY220" s="158">
        <f>IF(ISERROR(VLOOKUP(CV220,Accueil!$W$17:$W$22,1,0)),1,0)</f>
        <v>0</v>
      </c>
      <c r="GZ220" s="158">
        <f>IF(ISERROR(VLOOKUP(CW220,Accueil!$W$17:$W$22,1,0)),1,0)</f>
        <v>0</v>
      </c>
      <c r="HA220" s="158">
        <f>IF(ISERROR(VLOOKUP(CX220,Accueil!$W$17:$W$22,1,0)),1,0)</f>
        <v>0</v>
      </c>
      <c r="HB220" s="158">
        <f>IF(ISERROR(VLOOKUP(CY220,Accueil!$W$17:$W$22,1,0)),1,0)</f>
        <v>0</v>
      </c>
      <c r="HC220" s="158">
        <f>IF(ISERROR(VLOOKUP(CZ220,Accueil!$W$17:$W$22,1,0)),1,0)</f>
        <v>0</v>
      </c>
      <c r="HD220" s="158">
        <f>IF(ISERROR(VLOOKUP(DA220,Accueil!$W$17:$W$22,1,0)),1,0)</f>
        <v>0</v>
      </c>
    </row>
    <row r="221" spans="1:212" ht="12.75" customHeight="1">
      <c r="A221" s="360"/>
      <c r="B221" s="12">
        <v>213</v>
      </c>
      <c r="C221" s="26" t="str">
        <f>IF(Accueil!E225="","",Accueil!E225)</f>
        <v/>
      </c>
      <c r="D221" s="27" t="str">
        <f>IF(Accueil!F225="","",Accueil!F225)</f>
        <v/>
      </c>
      <c r="E221" s="83" t="str">
        <f t="shared" si="14"/>
        <v/>
      </c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  <c r="AA221" s="244"/>
      <c r="AB221" s="244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244"/>
      <c r="AV221" s="244"/>
      <c r="AW221" s="244"/>
      <c r="AX221" s="244"/>
      <c r="AY221" s="244"/>
      <c r="AZ221" s="244"/>
      <c r="BA221" s="244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  <c r="CJ221" s="244"/>
      <c r="CK221" s="244"/>
      <c r="CL221" s="244"/>
      <c r="CM221" s="244"/>
      <c r="CN221" s="244"/>
      <c r="CO221" s="244"/>
      <c r="CP221" s="244"/>
      <c r="CQ221" s="244"/>
      <c r="CR221" s="244"/>
      <c r="CS221" s="244"/>
      <c r="CT221" s="244"/>
      <c r="CU221" s="244"/>
      <c r="CV221" s="244"/>
      <c r="CW221" s="244"/>
      <c r="CX221" s="244"/>
      <c r="CY221" s="244"/>
      <c r="CZ221" s="244"/>
      <c r="DA221" s="244"/>
      <c r="DB221" s="12">
        <v>213</v>
      </c>
      <c r="DC221" s="11" t="str">
        <f>IF(D221="","",COUNTIF(F221:DA221,Accueil!$AB$28)&amp;" / "&amp;COUNTIF($F$8:$DA$8,"&gt;0")-(COUNTIF(F221:DA221,Accueil!$AG$26)))</f>
        <v/>
      </c>
      <c r="DD221" s="110" t="str">
        <f>IF(D221="","",COUNTIF(F221:DA221,Accueil!$AB$26))</f>
        <v/>
      </c>
      <c r="DE221" s="110" t="str">
        <f>IF(D221="","",IF(COUNTIF($F$8:$DA$8,"&gt;=0")-(COUNTIF(G221:DB221,Accueil!$AG$26))&lt;0,0,COUNTIF($F$8:$DA$8,"&gt;=0")-(COUNTIF(G221:DB221,Accueil!$AG$26))))</f>
        <v/>
      </c>
      <c r="DF221" s="11" t="str">
        <f t="shared" si="15"/>
        <v/>
      </c>
      <c r="DG221" s="29" t="str">
        <f t="shared" si="16"/>
        <v/>
      </c>
      <c r="DH221" s="158">
        <f t="shared" si="17"/>
        <v>0</v>
      </c>
      <c r="DI221" s="158">
        <f>IF(ISERROR(VLOOKUP(F221,Accueil!$W$17:$W$22,1,0)),1,0)</f>
        <v>0</v>
      </c>
      <c r="DJ221" s="158">
        <f>IF(ISERROR(VLOOKUP(G221,Accueil!$W$17:$W$22,1,0)),1,0)</f>
        <v>0</v>
      </c>
      <c r="DK221" s="158">
        <f>IF(ISERROR(VLOOKUP(H221,Accueil!$W$17:$W$22,1,0)),1,0)</f>
        <v>0</v>
      </c>
      <c r="DL221" s="158">
        <f>IF(ISERROR(VLOOKUP(I221,Accueil!$W$17:$W$22,1,0)),1,0)</f>
        <v>0</v>
      </c>
      <c r="DM221" s="158">
        <f>IF(ISERROR(VLOOKUP(J221,Accueil!$W$17:$W$22,1,0)),1,0)</f>
        <v>0</v>
      </c>
      <c r="DN221" s="158">
        <f>IF(ISERROR(VLOOKUP(K221,Accueil!$W$17:$W$22,1,0)),1,0)</f>
        <v>0</v>
      </c>
      <c r="DO221" s="158">
        <f>IF(ISERROR(VLOOKUP(L221,Accueil!$W$17:$W$22,1,0)),1,0)</f>
        <v>0</v>
      </c>
      <c r="DP221" s="158">
        <f>IF(ISERROR(VLOOKUP(M221,Accueil!$W$17:$W$22,1,0)),1,0)</f>
        <v>0</v>
      </c>
      <c r="DQ221" s="158">
        <f>IF(ISERROR(VLOOKUP(N221,Accueil!$W$17:$W$22,1,0)),1,0)</f>
        <v>0</v>
      </c>
      <c r="DR221" s="158">
        <f>IF(ISERROR(VLOOKUP(O221,Accueil!$W$17:$W$22,1,0)),1,0)</f>
        <v>0</v>
      </c>
      <c r="DS221" s="158">
        <f>IF(ISERROR(VLOOKUP(P221,Accueil!$W$17:$W$22,1,0)),1,0)</f>
        <v>0</v>
      </c>
      <c r="DT221" s="158">
        <f>IF(ISERROR(VLOOKUP(Q221,Accueil!$W$17:$W$22,1,0)),1,0)</f>
        <v>0</v>
      </c>
      <c r="DU221" s="158">
        <f>IF(ISERROR(VLOOKUP(R221,Accueil!$W$17:$W$22,1,0)),1,0)</f>
        <v>0</v>
      </c>
      <c r="DV221" s="158">
        <f>IF(ISERROR(VLOOKUP(S221,Accueil!$W$17:$W$22,1,0)),1,0)</f>
        <v>0</v>
      </c>
      <c r="DW221" s="158">
        <f>IF(ISERROR(VLOOKUP(T221,Accueil!$W$17:$W$22,1,0)),1,0)</f>
        <v>0</v>
      </c>
      <c r="DX221" s="158">
        <f>IF(ISERROR(VLOOKUP(U221,Accueil!$W$17:$W$22,1,0)),1,0)</f>
        <v>0</v>
      </c>
      <c r="DY221" s="158">
        <f>IF(ISERROR(VLOOKUP(V221,Accueil!$W$17:$W$22,1,0)),1,0)</f>
        <v>0</v>
      </c>
      <c r="DZ221" s="158">
        <f>IF(ISERROR(VLOOKUP(W221,Accueil!$W$17:$W$22,1,0)),1,0)</f>
        <v>0</v>
      </c>
      <c r="EA221" s="158">
        <f>IF(ISERROR(VLOOKUP(X221,Accueil!$W$17:$W$22,1,0)),1,0)</f>
        <v>0</v>
      </c>
      <c r="EB221" s="158">
        <f>IF(ISERROR(VLOOKUP(Y221,Accueil!$W$17:$W$22,1,0)),1,0)</f>
        <v>0</v>
      </c>
      <c r="EC221" s="158">
        <f>IF(ISERROR(VLOOKUP(Z221,Accueil!$W$17:$W$22,1,0)),1,0)</f>
        <v>0</v>
      </c>
      <c r="ED221" s="158">
        <f>IF(ISERROR(VLOOKUP(AA221,Accueil!$W$17:$W$22,1,0)),1,0)</f>
        <v>0</v>
      </c>
      <c r="EE221" s="158">
        <f>IF(ISERROR(VLOOKUP(AB221,Accueil!$W$17:$W$22,1,0)),1,0)</f>
        <v>0</v>
      </c>
      <c r="EF221" s="158">
        <f>IF(ISERROR(VLOOKUP(AC221,Accueil!$W$17:$W$22,1,0)),1,0)</f>
        <v>0</v>
      </c>
      <c r="EG221" s="158">
        <f>IF(ISERROR(VLOOKUP(AD221,Accueil!$W$17:$W$22,1,0)),1,0)</f>
        <v>0</v>
      </c>
      <c r="EH221" s="158">
        <f>IF(ISERROR(VLOOKUP(AE221,Accueil!$W$17:$W$22,1,0)),1,0)</f>
        <v>0</v>
      </c>
      <c r="EI221" s="158">
        <f>IF(ISERROR(VLOOKUP(AF221,Accueil!$W$17:$W$22,1,0)),1,0)</f>
        <v>0</v>
      </c>
      <c r="EJ221" s="158">
        <f>IF(ISERROR(VLOOKUP(AG221,Accueil!$W$17:$W$22,1,0)),1,0)</f>
        <v>0</v>
      </c>
      <c r="EK221" s="158">
        <f>IF(ISERROR(VLOOKUP(AH221,Accueil!$W$17:$W$22,1,0)),1,0)</f>
        <v>0</v>
      </c>
      <c r="EL221" s="158">
        <f>IF(ISERROR(VLOOKUP(AI221,Accueil!$W$17:$W$22,1,0)),1,0)</f>
        <v>0</v>
      </c>
      <c r="EM221" s="158">
        <f>IF(ISERROR(VLOOKUP(AJ221,Accueil!$W$17:$W$22,1,0)),1,0)</f>
        <v>0</v>
      </c>
      <c r="EN221" s="158">
        <f>IF(ISERROR(VLOOKUP(AK221,Accueil!$W$17:$W$22,1,0)),1,0)</f>
        <v>0</v>
      </c>
      <c r="EO221" s="158">
        <f>IF(ISERROR(VLOOKUP(AL221,Accueil!$W$17:$W$22,1,0)),1,0)</f>
        <v>0</v>
      </c>
      <c r="EP221" s="158">
        <f>IF(ISERROR(VLOOKUP(AM221,Accueil!$W$17:$W$22,1,0)),1,0)</f>
        <v>0</v>
      </c>
      <c r="EQ221" s="158">
        <f>IF(ISERROR(VLOOKUP(AN221,Accueil!$W$17:$W$22,1,0)),1,0)</f>
        <v>0</v>
      </c>
      <c r="ER221" s="158">
        <f>IF(ISERROR(VLOOKUP(AO221,Accueil!$W$17:$W$22,1,0)),1,0)</f>
        <v>0</v>
      </c>
      <c r="ES221" s="158">
        <f>IF(ISERROR(VLOOKUP(AP221,Accueil!$W$17:$W$22,1,0)),1,0)</f>
        <v>0</v>
      </c>
      <c r="ET221" s="158">
        <f>IF(ISERROR(VLOOKUP(AQ221,Accueil!$W$17:$W$22,1,0)),1,0)</f>
        <v>0</v>
      </c>
      <c r="EU221" s="158">
        <f>IF(ISERROR(VLOOKUP(AR221,Accueil!$W$17:$W$22,1,0)),1,0)</f>
        <v>0</v>
      </c>
      <c r="EV221" s="158">
        <f>IF(ISERROR(VLOOKUP(AS221,Accueil!$W$17:$W$22,1,0)),1,0)</f>
        <v>0</v>
      </c>
      <c r="EW221" s="158">
        <f>IF(ISERROR(VLOOKUP(AT221,Accueil!$W$17:$W$22,1,0)),1,0)</f>
        <v>0</v>
      </c>
      <c r="EX221" s="158">
        <f>IF(ISERROR(VLOOKUP(AU221,Accueil!$W$17:$W$22,1,0)),1,0)</f>
        <v>0</v>
      </c>
      <c r="EY221" s="158">
        <f>IF(ISERROR(VLOOKUP(AV221,Accueil!$W$17:$W$22,1,0)),1,0)</f>
        <v>0</v>
      </c>
      <c r="EZ221" s="158">
        <f>IF(ISERROR(VLOOKUP(AW221,Accueil!$W$17:$W$22,1,0)),1,0)</f>
        <v>0</v>
      </c>
      <c r="FA221" s="158">
        <f>IF(ISERROR(VLOOKUP(AX221,Accueil!$W$17:$W$22,1,0)),1,0)</f>
        <v>0</v>
      </c>
      <c r="FB221" s="158">
        <f>IF(ISERROR(VLOOKUP(AY221,Accueil!$W$17:$W$22,1,0)),1,0)</f>
        <v>0</v>
      </c>
      <c r="FC221" s="158">
        <f>IF(ISERROR(VLOOKUP(AZ221,Accueil!$W$17:$W$22,1,0)),1,0)</f>
        <v>0</v>
      </c>
      <c r="FD221" s="158">
        <f>IF(ISERROR(VLOOKUP(BA221,Accueil!$W$17:$W$22,1,0)),1,0)</f>
        <v>0</v>
      </c>
      <c r="FE221" s="158">
        <f>IF(ISERROR(VLOOKUP(BB221,Accueil!$W$17:$W$22,1,0)),1,0)</f>
        <v>0</v>
      </c>
      <c r="FF221" s="158">
        <f>IF(ISERROR(VLOOKUP(BC221,Accueil!$W$17:$W$22,1,0)),1,0)</f>
        <v>0</v>
      </c>
      <c r="FG221" s="158">
        <f>IF(ISERROR(VLOOKUP(BD221,Accueil!$W$17:$W$22,1,0)),1,0)</f>
        <v>0</v>
      </c>
      <c r="FH221" s="158">
        <f>IF(ISERROR(VLOOKUP(BE221,Accueil!$W$17:$W$22,1,0)),1,0)</f>
        <v>0</v>
      </c>
      <c r="FI221" s="158">
        <f>IF(ISERROR(VLOOKUP(BF221,Accueil!$W$17:$W$22,1,0)),1,0)</f>
        <v>0</v>
      </c>
      <c r="FJ221" s="158">
        <f>IF(ISERROR(VLOOKUP(BG221,Accueil!$W$17:$W$22,1,0)),1,0)</f>
        <v>0</v>
      </c>
      <c r="FK221" s="158">
        <f>IF(ISERROR(VLOOKUP(BH221,Accueil!$W$17:$W$22,1,0)),1,0)</f>
        <v>0</v>
      </c>
      <c r="FL221" s="158">
        <f>IF(ISERROR(VLOOKUP(BI221,Accueil!$W$17:$W$22,1,0)),1,0)</f>
        <v>0</v>
      </c>
      <c r="FM221" s="158">
        <f>IF(ISERROR(VLOOKUP(BJ221,Accueil!$W$17:$W$22,1,0)),1,0)</f>
        <v>0</v>
      </c>
      <c r="FN221" s="158">
        <f>IF(ISERROR(VLOOKUP(BK221,Accueil!$W$17:$W$22,1,0)),1,0)</f>
        <v>0</v>
      </c>
      <c r="FO221" s="158">
        <f>IF(ISERROR(VLOOKUP(BL221,Accueil!$W$17:$W$22,1,0)),1,0)</f>
        <v>0</v>
      </c>
      <c r="FP221" s="158">
        <f>IF(ISERROR(VLOOKUP(BM221,Accueil!$W$17:$W$22,1,0)),1,0)</f>
        <v>0</v>
      </c>
      <c r="FQ221" s="158">
        <f>IF(ISERROR(VLOOKUP(BN221,Accueil!$W$17:$W$22,1,0)),1,0)</f>
        <v>0</v>
      </c>
      <c r="FR221" s="158">
        <f>IF(ISERROR(VLOOKUP(BO221,Accueil!$W$17:$W$22,1,0)),1,0)</f>
        <v>0</v>
      </c>
      <c r="FS221" s="158">
        <f>IF(ISERROR(VLOOKUP(BP221,Accueil!$W$17:$W$22,1,0)),1,0)</f>
        <v>0</v>
      </c>
      <c r="FT221" s="158">
        <f>IF(ISERROR(VLOOKUP(BQ221,Accueil!$W$17:$W$22,1,0)),1,0)</f>
        <v>0</v>
      </c>
      <c r="FU221" s="158">
        <f>IF(ISERROR(VLOOKUP(BR221,Accueil!$W$17:$W$22,1,0)),1,0)</f>
        <v>0</v>
      </c>
      <c r="FV221" s="158">
        <f>IF(ISERROR(VLOOKUP(BS221,Accueil!$W$17:$W$22,1,0)),1,0)</f>
        <v>0</v>
      </c>
      <c r="FW221" s="158">
        <f>IF(ISERROR(VLOOKUP(BT221,Accueil!$W$17:$W$22,1,0)),1,0)</f>
        <v>0</v>
      </c>
      <c r="FX221" s="158">
        <f>IF(ISERROR(VLOOKUP(BU221,Accueil!$W$17:$W$22,1,0)),1,0)</f>
        <v>0</v>
      </c>
      <c r="FY221" s="158">
        <f>IF(ISERROR(VLOOKUP(BV221,Accueil!$W$17:$W$22,1,0)),1,0)</f>
        <v>0</v>
      </c>
      <c r="FZ221" s="158">
        <f>IF(ISERROR(VLOOKUP(BW221,Accueil!$W$17:$W$22,1,0)),1,0)</f>
        <v>0</v>
      </c>
      <c r="GA221" s="158">
        <f>IF(ISERROR(VLOOKUP(BX221,Accueil!$W$17:$W$22,1,0)),1,0)</f>
        <v>0</v>
      </c>
      <c r="GB221" s="158">
        <f>IF(ISERROR(VLOOKUP(BY221,Accueil!$W$17:$W$22,1,0)),1,0)</f>
        <v>0</v>
      </c>
      <c r="GC221" s="158">
        <f>IF(ISERROR(VLOOKUP(BZ221,Accueil!$W$17:$W$22,1,0)),1,0)</f>
        <v>0</v>
      </c>
      <c r="GD221" s="158">
        <f>IF(ISERROR(VLOOKUP(CA221,Accueil!$W$17:$W$22,1,0)),1,0)</f>
        <v>0</v>
      </c>
      <c r="GE221" s="158">
        <f>IF(ISERROR(VLOOKUP(CB221,Accueil!$W$17:$W$22,1,0)),1,0)</f>
        <v>0</v>
      </c>
      <c r="GF221" s="158">
        <f>IF(ISERROR(VLOOKUP(CC221,Accueil!$W$17:$W$22,1,0)),1,0)</f>
        <v>0</v>
      </c>
      <c r="GG221" s="158">
        <f>IF(ISERROR(VLOOKUP(CD221,Accueil!$W$17:$W$22,1,0)),1,0)</f>
        <v>0</v>
      </c>
      <c r="GH221" s="158">
        <f>IF(ISERROR(VLOOKUP(CE221,Accueil!$W$17:$W$22,1,0)),1,0)</f>
        <v>0</v>
      </c>
      <c r="GI221" s="158">
        <f>IF(ISERROR(VLOOKUP(CF221,Accueil!$W$17:$W$22,1,0)),1,0)</f>
        <v>0</v>
      </c>
      <c r="GJ221" s="158">
        <f>IF(ISERROR(VLOOKUP(CG221,Accueil!$W$17:$W$22,1,0)),1,0)</f>
        <v>0</v>
      </c>
      <c r="GK221" s="158">
        <f>IF(ISERROR(VLOOKUP(CH221,Accueil!$W$17:$W$22,1,0)),1,0)</f>
        <v>0</v>
      </c>
      <c r="GL221" s="158">
        <f>IF(ISERROR(VLOOKUP(CI221,Accueil!$W$17:$W$22,1,0)),1,0)</f>
        <v>0</v>
      </c>
      <c r="GM221" s="158">
        <f>IF(ISERROR(VLOOKUP(CJ221,Accueil!$W$17:$W$22,1,0)),1,0)</f>
        <v>0</v>
      </c>
      <c r="GN221" s="158">
        <f>IF(ISERROR(VLOOKUP(CK221,Accueil!$W$17:$W$22,1,0)),1,0)</f>
        <v>0</v>
      </c>
      <c r="GO221" s="158">
        <f>IF(ISERROR(VLOOKUP(CL221,Accueil!$W$17:$W$22,1,0)),1,0)</f>
        <v>0</v>
      </c>
      <c r="GP221" s="158">
        <f>IF(ISERROR(VLOOKUP(CM221,Accueil!$W$17:$W$22,1,0)),1,0)</f>
        <v>0</v>
      </c>
      <c r="GQ221" s="158">
        <f>IF(ISERROR(VLOOKUP(CN221,Accueil!$W$17:$W$22,1,0)),1,0)</f>
        <v>0</v>
      </c>
      <c r="GR221" s="158">
        <f>IF(ISERROR(VLOOKUP(CO221,Accueil!$W$17:$W$22,1,0)),1,0)</f>
        <v>0</v>
      </c>
      <c r="GS221" s="158">
        <f>IF(ISERROR(VLOOKUP(CP221,Accueil!$W$17:$W$22,1,0)),1,0)</f>
        <v>0</v>
      </c>
      <c r="GT221" s="158">
        <f>IF(ISERROR(VLOOKUP(CQ221,Accueil!$W$17:$W$22,1,0)),1,0)</f>
        <v>0</v>
      </c>
      <c r="GU221" s="158">
        <f>IF(ISERROR(VLOOKUP(CR221,Accueil!$W$17:$W$22,1,0)),1,0)</f>
        <v>0</v>
      </c>
      <c r="GV221" s="158">
        <f>IF(ISERROR(VLOOKUP(CS221,Accueil!$W$17:$W$22,1,0)),1,0)</f>
        <v>0</v>
      </c>
      <c r="GW221" s="158">
        <f>IF(ISERROR(VLOOKUP(CT221,Accueil!$W$17:$W$22,1,0)),1,0)</f>
        <v>0</v>
      </c>
      <c r="GX221" s="158">
        <f>IF(ISERROR(VLOOKUP(CU221,Accueil!$W$17:$W$22,1,0)),1,0)</f>
        <v>0</v>
      </c>
      <c r="GY221" s="158">
        <f>IF(ISERROR(VLOOKUP(CV221,Accueil!$W$17:$W$22,1,0)),1,0)</f>
        <v>0</v>
      </c>
      <c r="GZ221" s="158">
        <f>IF(ISERROR(VLOOKUP(CW221,Accueil!$W$17:$W$22,1,0)),1,0)</f>
        <v>0</v>
      </c>
      <c r="HA221" s="158">
        <f>IF(ISERROR(VLOOKUP(CX221,Accueil!$W$17:$W$22,1,0)),1,0)</f>
        <v>0</v>
      </c>
      <c r="HB221" s="158">
        <f>IF(ISERROR(VLOOKUP(CY221,Accueil!$W$17:$W$22,1,0)),1,0)</f>
        <v>0</v>
      </c>
      <c r="HC221" s="158">
        <f>IF(ISERROR(VLOOKUP(CZ221,Accueil!$W$17:$W$22,1,0)),1,0)</f>
        <v>0</v>
      </c>
      <c r="HD221" s="158">
        <f>IF(ISERROR(VLOOKUP(DA221,Accueil!$W$17:$W$22,1,0)),1,0)</f>
        <v>0</v>
      </c>
    </row>
    <row r="222" spans="1:212" ht="12.75" customHeight="1">
      <c r="A222" s="360"/>
      <c r="B222" s="12">
        <v>214</v>
      </c>
      <c r="C222" s="26" t="str">
        <f>IF(Accueil!E226="","",Accueil!E226)</f>
        <v/>
      </c>
      <c r="D222" s="27" t="str">
        <f>IF(Accueil!F226="","",Accueil!F226)</f>
        <v/>
      </c>
      <c r="E222" s="83" t="str">
        <f t="shared" si="14"/>
        <v/>
      </c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4"/>
      <c r="AY222" s="244"/>
      <c r="AZ222" s="244"/>
      <c r="BA222" s="244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  <c r="CJ222" s="244"/>
      <c r="CK222" s="244"/>
      <c r="CL222" s="244"/>
      <c r="CM222" s="244"/>
      <c r="CN222" s="244"/>
      <c r="CO222" s="244"/>
      <c r="CP222" s="244"/>
      <c r="CQ222" s="244"/>
      <c r="CR222" s="244"/>
      <c r="CS222" s="244"/>
      <c r="CT222" s="244"/>
      <c r="CU222" s="244"/>
      <c r="CV222" s="244"/>
      <c r="CW222" s="244"/>
      <c r="CX222" s="244"/>
      <c r="CY222" s="244"/>
      <c r="CZ222" s="244"/>
      <c r="DA222" s="244"/>
      <c r="DB222" s="12">
        <v>214</v>
      </c>
      <c r="DC222" s="11" t="str">
        <f>IF(D222="","",COUNTIF(F222:DA222,Accueil!$AB$28)&amp;" / "&amp;COUNTIF($F$8:$DA$8,"&gt;0")-(COUNTIF(F222:DA222,Accueil!$AG$26)))</f>
        <v/>
      </c>
      <c r="DD222" s="110" t="str">
        <f>IF(D222="","",COUNTIF(F222:DA222,Accueil!$AB$26))</f>
        <v/>
      </c>
      <c r="DE222" s="110" t="str">
        <f>IF(D222="","",IF(COUNTIF($F$8:$DA$8,"&gt;=0")-(COUNTIF(G222:DB222,Accueil!$AG$26))&lt;0,0,COUNTIF($F$8:$DA$8,"&gt;=0")-(COUNTIF(G222:DB222,Accueil!$AG$26))))</f>
        <v/>
      </c>
      <c r="DF222" s="11" t="str">
        <f t="shared" si="15"/>
        <v/>
      </c>
      <c r="DG222" s="29" t="str">
        <f t="shared" si="16"/>
        <v/>
      </c>
      <c r="DH222" s="158">
        <f t="shared" si="17"/>
        <v>0</v>
      </c>
      <c r="DI222" s="158">
        <f>IF(ISERROR(VLOOKUP(F222,Accueil!$W$17:$W$22,1,0)),1,0)</f>
        <v>0</v>
      </c>
      <c r="DJ222" s="158">
        <f>IF(ISERROR(VLOOKUP(G222,Accueil!$W$17:$W$22,1,0)),1,0)</f>
        <v>0</v>
      </c>
      <c r="DK222" s="158">
        <f>IF(ISERROR(VLOOKUP(H222,Accueil!$W$17:$W$22,1,0)),1,0)</f>
        <v>0</v>
      </c>
      <c r="DL222" s="158">
        <f>IF(ISERROR(VLOOKUP(I222,Accueil!$W$17:$W$22,1,0)),1,0)</f>
        <v>0</v>
      </c>
      <c r="DM222" s="158">
        <f>IF(ISERROR(VLOOKUP(J222,Accueil!$W$17:$W$22,1,0)),1,0)</f>
        <v>0</v>
      </c>
      <c r="DN222" s="158">
        <f>IF(ISERROR(VLOOKUP(K222,Accueil!$W$17:$W$22,1,0)),1,0)</f>
        <v>0</v>
      </c>
      <c r="DO222" s="158">
        <f>IF(ISERROR(VLOOKUP(L222,Accueil!$W$17:$W$22,1,0)),1,0)</f>
        <v>0</v>
      </c>
      <c r="DP222" s="158">
        <f>IF(ISERROR(VLOOKUP(M222,Accueil!$W$17:$W$22,1,0)),1,0)</f>
        <v>0</v>
      </c>
      <c r="DQ222" s="158">
        <f>IF(ISERROR(VLOOKUP(N222,Accueil!$W$17:$W$22,1,0)),1,0)</f>
        <v>0</v>
      </c>
      <c r="DR222" s="158">
        <f>IF(ISERROR(VLOOKUP(O222,Accueil!$W$17:$W$22,1,0)),1,0)</f>
        <v>0</v>
      </c>
      <c r="DS222" s="158">
        <f>IF(ISERROR(VLOOKUP(P222,Accueil!$W$17:$W$22,1,0)),1,0)</f>
        <v>0</v>
      </c>
      <c r="DT222" s="158">
        <f>IF(ISERROR(VLOOKUP(Q222,Accueil!$W$17:$W$22,1,0)),1,0)</f>
        <v>0</v>
      </c>
      <c r="DU222" s="158">
        <f>IF(ISERROR(VLOOKUP(R222,Accueil!$W$17:$W$22,1,0)),1,0)</f>
        <v>0</v>
      </c>
      <c r="DV222" s="158">
        <f>IF(ISERROR(VLOOKUP(S222,Accueil!$W$17:$W$22,1,0)),1,0)</f>
        <v>0</v>
      </c>
      <c r="DW222" s="158">
        <f>IF(ISERROR(VLOOKUP(T222,Accueil!$W$17:$W$22,1,0)),1,0)</f>
        <v>0</v>
      </c>
      <c r="DX222" s="158">
        <f>IF(ISERROR(VLOOKUP(U222,Accueil!$W$17:$W$22,1,0)),1,0)</f>
        <v>0</v>
      </c>
      <c r="DY222" s="158">
        <f>IF(ISERROR(VLOOKUP(V222,Accueil!$W$17:$W$22,1,0)),1,0)</f>
        <v>0</v>
      </c>
      <c r="DZ222" s="158">
        <f>IF(ISERROR(VLOOKUP(W222,Accueil!$W$17:$W$22,1,0)),1,0)</f>
        <v>0</v>
      </c>
      <c r="EA222" s="158">
        <f>IF(ISERROR(VLOOKUP(X222,Accueil!$W$17:$W$22,1,0)),1,0)</f>
        <v>0</v>
      </c>
      <c r="EB222" s="158">
        <f>IF(ISERROR(VLOOKUP(Y222,Accueil!$W$17:$W$22,1,0)),1,0)</f>
        <v>0</v>
      </c>
      <c r="EC222" s="158">
        <f>IF(ISERROR(VLOOKUP(Z222,Accueil!$W$17:$W$22,1,0)),1,0)</f>
        <v>0</v>
      </c>
      <c r="ED222" s="158">
        <f>IF(ISERROR(VLOOKUP(AA222,Accueil!$W$17:$W$22,1,0)),1,0)</f>
        <v>0</v>
      </c>
      <c r="EE222" s="158">
        <f>IF(ISERROR(VLOOKUP(AB222,Accueil!$W$17:$W$22,1,0)),1,0)</f>
        <v>0</v>
      </c>
      <c r="EF222" s="158">
        <f>IF(ISERROR(VLOOKUP(AC222,Accueil!$W$17:$W$22,1,0)),1,0)</f>
        <v>0</v>
      </c>
      <c r="EG222" s="158">
        <f>IF(ISERROR(VLOOKUP(AD222,Accueil!$W$17:$W$22,1,0)),1,0)</f>
        <v>0</v>
      </c>
      <c r="EH222" s="158">
        <f>IF(ISERROR(VLOOKUP(AE222,Accueil!$W$17:$W$22,1,0)),1,0)</f>
        <v>0</v>
      </c>
      <c r="EI222" s="158">
        <f>IF(ISERROR(VLOOKUP(AF222,Accueil!$W$17:$W$22,1,0)),1,0)</f>
        <v>0</v>
      </c>
      <c r="EJ222" s="158">
        <f>IF(ISERROR(VLOOKUP(AG222,Accueil!$W$17:$W$22,1,0)),1,0)</f>
        <v>0</v>
      </c>
      <c r="EK222" s="158">
        <f>IF(ISERROR(VLOOKUP(AH222,Accueil!$W$17:$W$22,1,0)),1,0)</f>
        <v>0</v>
      </c>
      <c r="EL222" s="158">
        <f>IF(ISERROR(VLOOKUP(AI222,Accueil!$W$17:$W$22,1,0)),1,0)</f>
        <v>0</v>
      </c>
      <c r="EM222" s="158">
        <f>IF(ISERROR(VLOOKUP(AJ222,Accueil!$W$17:$W$22,1,0)),1,0)</f>
        <v>0</v>
      </c>
      <c r="EN222" s="158">
        <f>IF(ISERROR(VLOOKUP(AK222,Accueil!$W$17:$W$22,1,0)),1,0)</f>
        <v>0</v>
      </c>
      <c r="EO222" s="158">
        <f>IF(ISERROR(VLOOKUP(AL222,Accueil!$W$17:$W$22,1,0)),1,0)</f>
        <v>0</v>
      </c>
      <c r="EP222" s="158">
        <f>IF(ISERROR(VLOOKUP(AM222,Accueil!$W$17:$W$22,1,0)),1,0)</f>
        <v>0</v>
      </c>
      <c r="EQ222" s="158">
        <f>IF(ISERROR(VLOOKUP(AN222,Accueil!$W$17:$W$22,1,0)),1,0)</f>
        <v>0</v>
      </c>
      <c r="ER222" s="158">
        <f>IF(ISERROR(VLOOKUP(AO222,Accueil!$W$17:$W$22,1,0)),1,0)</f>
        <v>0</v>
      </c>
      <c r="ES222" s="158">
        <f>IF(ISERROR(VLOOKUP(AP222,Accueil!$W$17:$W$22,1,0)),1,0)</f>
        <v>0</v>
      </c>
      <c r="ET222" s="158">
        <f>IF(ISERROR(VLOOKUP(AQ222,Accueil!$W$17:$W$22,1,0)),1,0)</f>
        <v>0</v>
      </c>
      <c r="EU222" s="158">
        <f>IF(ISERROR(VLOOKUP(AR222,Accueil!$W$17:$W$22,1,0)),1,0)</f>
        <v>0</v>
      </c>
      <c r="EV222" s="158">
        <f>IF(ISERROR(VLOOKUP(AS222,Accueil!$W$17:$W$22,1,0)),1,0)</f>
        <v>0</v>
      </c>
      <c r="EW222" s="158">
        <f>IF(ISERROR(VLOOKUP(AT222,Accueil!$W$17:$W$22,1,0)),1,0)</f>
        <v>0</v>
      </c>
      <c r="EX222" s="158">
        <f>IF(ISERROR(VLOOKUP(AU222,Accueil!$W$17:$W$22,1,0)),1,0)</f>
        <v>0</v>
      </c>
      <c r="EY222" s="158">
        <f>IF(ISERROR(VLOOKUP(AV222,Accueil!$W$17:$W$22,1,0)),1,0)</f>
        <v>0</v>
      </c>
      <c r="EZ222" s="158">
        <f>IF(ISERROR(VLOOKUP(AW222,Accueil!$W$17:$W$22,1,0)),1,0)</f>
        <v>0</v>
      </c>
      <c r="FA222" s="158">
        <f>IF(ISERROR(VLOOKUP(AX222,Accueil!$W$17:$W$22,1,0)),1,0)</f>
        <v>0</v>
      </c>
      <c r="FB222" s="158">
        <f>IF(ISERROR(VLOOKUP(AY222,Accueil!$W$17:$W$22,1,0)),1,0)</f>
        <v>0</v>
      </c>
      <c r="FC222" s="158">
        <f>IF(ISERROR(VLOOKUP(AZ222,Accueil!$W$17:$W$22,1,0)),1,0)</f>
        <v>0</v>
      </c>
      <c r="FD222" s="158">
        <f>IF(ISERROR(VLOOKUP(BA222,Accueil!$W$17:$W$22,1,0)),1,0)</f>
        <v>0</v>
      </c>
      <c r="FE222" s="158">
        <f>IF(ISERROR(VLOOKUP(BB222,Accueil!$W$17:$W$22,1,0)),1,0)</f>
        <v>0</v>
      </c>
      <c r="FF222" s="158">
        <f>IF(ISERROR(VLOOKUP(BC222,Accueil!$W$17:$W$22,1,0)),1,0)</f>
        <v>0</v>
      </c>
      <c r="FG222" s="158">
        <f>IF(ISERROR(VLOOKUP(BD222,Accueil!$W$17:$W$22,1,0)),1,0)</f>
        <v>0</v>
      </c>
      <c r="FH222" s="158">
        <f>IF(ISERROR(VLOOKUP(BE222,Accueil!$W$17:$W$22,1,0)),1,0)</f>
        <v>0</v>
      </c>
      <c r="FI222" s="158">
        <f>IF(ISERROR(VLOOKUP(BF222,Accueil!$W$17:$W$22,1,0)),1,0)</f>
        <v>0</v>
      </c>
      <c r="FJ222" s="158">
        <f>IF(ISERROR(VLOOKUP(BG222,Accueil!$W$17:$W$22,1,0)),1,0)</f>
        <v>0</v>
      </c>
      <c r="FK222" s="158">
        <f>IF(ISERROR(VLOOKUP(BH222,Accueil!$W$17:$W$22,1,0)),1,0)</f>
        <v>0</v>
      </c>
      <c r="FL222" s="158">
        <f>IF(ISERROR(VLOOKUP(BI222,Accueil!$W$17:$W$22,1,0)),1,0)</f>
        <v>0</v>
      </c>
      <c r="FM222" s="158">
        <f>IF(ISERROR(VLOOKUP(BJ222,Accueil!$W$17:$W$22,1,0)),1,0)</f>
        <v>0</v>
      </c>
      <c r="FN222" s="158">
        <f>IF(ISERROR(VLOOKUP(BK222,Accueil!$W$17:$W$22,1,0)),1,0)</f>
        <v>0</v>
      </c>
      <c r="FO222" s="158">
        <f>IF(ISERROR(VLOOKUP(BL222,Accueil!$W$17:$W$22,1,0)),1,0)</f>
        <v>0</v>
      </c>
      <c r="FP222" s="158">
        <f>IF(ISERROR(VLOOKUP(BM222,Accueil!$W$17:$W$22,1,0)),1,0)</f>
        <v>0</v>
      </c>
      <c r="FQ222" s="158">
        <f>IF(ISERROR(VLOOKUP(BN222,Accueil!$W$17:$W$22,1,0)),1,0)</f>
        <v>0</v>
      </c>
      <c r="FR222" s="158">
        <f>IF(ISERROR(VLOOKUP(BO222,Accueil!$W$17:$W$22,1,0)),1,0)</f>
        <v>0</v>
      </c>
      <c r="FS222" s="158">
        <f>IF(ISERROR(VLOOKUP(BP222,Accueil!$W$17:$W$22,1,0)),1,0)</f>
        <v>0</v>
      </c>
      <c r="FT222" s="158">
        <f>IF(ISERROR(VLOOKUP(BQ222,Accueil!$W$17:$W$22,1,0)),1,0)</f>
        <v>0</v>
      </c>
      <c r="FU222" s="158">
        <f>IF(ISERROR(VLOOKUP(BR222,Accueil!$W$17:$W$22,1,0)),1,0)</f>
        <v>0</v>
      </c>
      <c r="FV222" s="158">
        <f>IF(ISERROR(VLOOKUP(BS222,Accueil!$W$17:$W$22,1,0)),1,0)</f>
        <v>0</v>
      </c>
      <c r="FW222" s="158">
        <f>IF(ISERROR(VLOOKUP(BT222,Accueil!$W$17:$W$22,1,0)),1,0)</f>
        <v>0</v>
      </c>
      <c r="FX222" s="158">
        <f>IF(ISERROR(VLOOKUP(BU222,Accueil!$W$17:$W$22,1,0)),1,0)</f>
        <v>0</v>
      </c>
      <c r="FY222" s="158">
        <f>IF(ISERROR(VLOOKUP(BV222,Accueil!$W$17:$W$22,1,0)),1,0)</f>
        <v>0</v>
      </c>
      <c r="FZ222" s="158">
        <f>IF(ISERROR(VLOOKUP(BW222,Accueil!$W$17:$W$22,1,0)),1,0)</f>
        <v>0</v>
      </c>
      <c r="GA222" s="158">
        <f>IF(ISERROR(VLOOKUP(BX222,Accueil!$W$17:$W$22,1,0)),1,0)</f>
        <v>0</v>
      </c>
      <c r="GB222" s="158">
        <f>IF(ISERROR(VLOOKUP(BY222,Accueil!$W$17:$W$22,1,0)),1,0)</f>
        <v>0</v>
      </c>
      <c r="GC222" s="158">
        <f>IF(ISERROR(VLOOKUP(BZ222,Accueil!$W$17:$W$22,1,0)),1,0)</f>
        <v>0</v>
      </c>
      <c r="GD222" s="158">
        <f>IF(ISERROR(VLOOKUP(CA222,Accueil!$W$17:$W$22,1,0)),1,0)</f>
        <v>0</v>
      </c>
      <c r="GE222" s="158">
        <f>IF(ISERROR(VLOOKUP(CB222,Accueil!$W$17:$W$22,1,0)),1,0)</f>
        <v>0</v>
      </c>
      <c r="GF222" s="158">
        <f>IF(ISERROR(VLOOKUP(CC222,Accueil!$W$17:$W$22,1,0)),1,0)</f>
        <v>0</v>
      </c>
      <c r="GG222" s="158">
        <f>IF(ISERROR(VLOOKUP(CD222,Accueil!$W$17:$W$22,1,0)),1,0)</f>
        <v>0</v>
      </c>
      <c r="GH222" s="158">
        <f>IF(ISERROR(VLOOKUP(CE222,Accueil!$W$17:$W$22,1,0)),1,0)</f>
        <v>0</v>
      </c>
      <c r="GI222" s="158">
        <f>IF(ISERROR(VLOOKUP(CF222,Accueil!$W$17:$W$22,1,0)),1,0)</f>
        <v>0</v>
      </c>
      <c r="GJ222" s="158">
        <f>IF(ISERROR(VLOOKUP(CG222,Accueil!$W$17:$W$22,1,0)),1,0)</f>
        <v>0</v>
      </c>
      <c r="GK222" s="158">
        <f>IF(ISERROR(VLOOKUP(CH222,Accueil!$W$17:$W$22,1,0)),1,0)</f>
        <v>0</v>
      </c>
      <c r="GL222" s="158">
        <f>IF(ISERROR(VLOOKUP(CI222,Accueil!$W$17:$W$22,1,0)),1,0)</f>
        <v>0</v>
      </c>
      <c r="GM222" s="158">
        <f>IF(ISERROR(VLOOKUP(CJ222,Accueil!$W$17:$W$22,1,0)),1,0)</f>
        <v>0</v>
      </c>
      <c r="GN222" s="158">
        <f>IF(ISERROR(VLOOKUP(CK222,Accueil!$W$17:$W$22,1,0)),1,0)</f>
        <v>0</v>
      </c>
      <c r="GO222" s="158">
        <f>IF(ISERROR(VLOOKUP(CL222,Accueil!$W$17:$W$22,1,0)),1,0)</f>
        <v>0</v>
      </c>
      <c r="GP222" s="158">
        <f>IF(ISERROR(VLOOKUP(CM222,Accueil!$W$17:$W$22,1,0)),1,0)</f>
        <v>0</v>
      </c>
      <c r="GQ222" s="158">
        <f>IF(ISERROR(VLOOKUP(CN222,Accueil!$W$17:$W$22,1,0)),1,0)</f>
        <v>0</v>
      </c>
      <c r="GR222" s="158">
        <f>IF(ISERROR(VLOOKUP(CO222,Accueil!$W$17:$W$22,1,0)),1,0)</f>
        <v>0</v>
      </c>
      <c r="GS222" s="158">
        <f>IF(ISERROR(VLOOKUP(CP222,Accueil!$W$17:$W$22,1,0)),1,0)</f>
        <v>0</v>
      </c>
      <c r="GT222" s="158">
        <f>IF(ISERROR(VLOOKUP(CQ222,Accueil!$W$17:$W$22,1,0)),1,0)</f>
        <v>0</v>
      </c>
      <c r="GU222" s="158">
        <f>IF(ISERROR(VLOOKUP(CR222,Accueil!$W$17:$W$22,1,0)),1,0)</f>
        <v>0</v>
      </c>
      <c r="GV222" s="158">
        <f>IF(ISERROR(VLOOKUP(CS222,Accueil!$W$17:$W$22,1,0)),1,0)</f>
        <v>0</v>
      </c>
      <c r="GW222" s="158">
        <f>IF(ISERROR(VLOOKUP(CT222,Accueil!$W$17:$W$22,1,0)),1,0)</f>
        <v>0</v>
      </c>
      <c r="GX222" s="158">
        <f>IF(ISERROR(VLOOKUP(CU222,Accueil!$W$17:$W$22,1,0)),1,0)</f>
        <v>0</v>
      </c>
      <c r="GY222" s="158">
        <f>IF(ISERROR(VLOOKUP(CV222,Accueil!$W$17:$W$22,1,0)),1,0)</f>
        <v>0</v>
      </c>
      <c r="GZ222" s="158">
        <f>IF(ISERROR(VLOOKUP(CW222,Accueil!$W$17:$W$22,1,0)),1,0)</f>
        <v>0</v>
      </c>
      <c r="HA222" s="158">
        <f>IF(ISERROR(VLOOKUP(CX222,Accueil!$W$17:$W$22,1,0)),1,0)</f>
        <v>0</v>
      </c>
      <c r="HB222" s="158">
        <f>IF(ISERROR(VLOOKUP(CY222,Accueil!$W$17:$W$22,1,0)),1,0)</f>
        <v>0</v>
      </c>
      <c r="HC222" s="158">
        <f>IF(ISERROR(VLOOKUP(CZ222,Accueil!$W$17:$W$22,1,0)),1,0)</f>
        <v>0</v>
      </c>
      <c r="HD222" s="158">
        <f>IF(ISERROR(VLOOKUP(DA222,Accueil!$W$17:$W$22,1,0)),1,0)</f>
        <v>0</v>
      </c>
    </row>
    <row r="223" spans="1:212" ht="12.75" customHeight="1">
      <c r="A223" s="360"/>
      <c r="B223" s="12">
        <v>215</v>
      </c>
      <c r="C223" s="26" t="str">
        <f>IF(Accueil!E227="","",Accueil!E227)</f>
        <v/>
      </c>
      <c r="D223" s="27" t="str">
        <f>IF(Accueil!F227="","",Accueil!F227)</f>
        <v/>
      </c>
      <c r="E223" s="83" t="str">
        <f t="shared" si="14"/>
        <v/>
      </c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4"/>
      <c r="AF223" s="244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  <c r="AV223" s="244"/>
      <c r="AW223" s="244"/>
      <c r="AX223" s="244"/>
      <c r="AY223" s="244"/>
      <c r="AZ223" s="244"/>
      <c r="BA223" s="244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  <c r="CJ223" s="244"/>
      <c r="CK223" s="244"/>
      <c r="CL223" s="244"/>
      <c r="CM223" s="244"/>
      <c r="CN223" s="244"/>
      <c r="CO223" s="244"/>
      <c r="CP223" s="244"/>
      <c r="CQ223" s="244"/>
      <c r="CR223" s="244"/>
      <c r="CS223" s="244"/>
      <c r="CT223" s="244"/>
      <c r="CU223" s="244"/>
      <c r="CV223" s="244"/>
      <c r="CW223" s="244"/>
      <c r="CX223" s="244"/>
      <c r="CY223" s="244"/>
      <c r="CZ223" s="244"/>
      <c r="DA223" s="244"/>
      <c r="DB223" s="12">
        <v>215</v>
      </c>
      <c r="DC223" s="11" t="str">
        <f>IF(D223="","",COUNTIF(F223:DA223,Accueil!$AB$28)&amp;" / "&amp;COUNTIF($F$8:$DA$8,"&gt;0")-(COUNTIF(F223:DA223,Accueil!$AG$26)))</f>
        <v/>
      </c>
      <c r="DD223" s="110" t="str">
        <f>IF(D223="","",COUNTIF(F223:DA223,Accueil!$AB$26))</f>
        <v/>
      </c>
      <c r="DE223" s="110" t="str">
        <f>IF(D223="","",IF(COUNTIF($F$8:$DA$8,"&gt;=0")-(COUNTIF(G223:DB223,Accueil!$AG$26))&lt;0,0,COUNTIF($F$8:$DA$8,"&gt;=0")-(COUNTIF(G223:DB223,Accueil!$AG$26))))</f>
        <v/>
      </c>
      <c r="DF223" s="11" t="str">
        <f t="shared" si="15"/>
        <v/>
      </c>
      <c r="DG223" s="29" t="str">
        <f t="shared" si="16"/>
        <v/>
      </c>
      <c r="DH223" s="158">
        <f t="shared" si="17"/>
        <v>0</v>
      </c>
      <c r="DI223" s="158">
        <f>IF(ISERROR(VLOOKUP(F223,Accueil!$W$17:$W$22,1,0)),1,0)</f>
        <v>0</v>
      </c>
      <c r="DJ223" s="158">
        <f>IF(ISERROR(VLOOKUP(G223,Accueil!$W$17:$W$22,1,0)),1,0)</f>
        <v>0</v>
      </c>
      <c r="DK223" s="158">
        <f>IF(ISERROR(VLOOKUP(H223,Accueil!$W$17:$W$22,1,0)),1,0)</f>
        <v>0</v>
      </c>
      <c r="DL223" s="158">
        <f>IF(ISERROR(VLOOKUP(I223,Accueil!$W$17:$W$22,1,0)),1,0)</f>
        <v>0</v>
      </c>
      <c r="DM223" s="158">
        <f>IF(ISERROR(VLOOKUP(J223,Accueil!$W$17:$W$22,1,0)),1,0)</f>
        <v>0</v>
      </c>
      <c r="DN223" s="158">
        <f>IF(ISERROR(VLOOKUP(K223,Accueil!$W$17:$W$22,1,0)),1,0)</f>
        <v>0</v>
      </c>
      <c r="DO223" s="158">
        <f>IF(ISERROR(VLOOKUP(L223,Accueil!$W$17:$W$22,1,0)),1,0)</f>
        <v>0</v>
      </c>
      <c r="DP223" s="158">
        <f>IF(ISERROR(VLOOKUP(M223,Accueil!$W$17:$W$22,1,0)),1,0)</f>
        <v>0</v>
      </c>
      <c r="DQ223" s="158">
        <f>IF(ISERROR(VLOOKUP(N223,Accueil!$W$17:$W$22,1,0)),1,0)</f>
        <v>0</v>
      </c>
      <c r="DR223" s="158">
        <f>IF(ISERROR(VLOOKUP(O223,Accueil!$W$17:$W$22,1,0)),1,0)</f>
        <v>0</v>
      </c>
      <c r="DS223" s="158">
        <f>IF(ISERROR(VLOOKUP(P223,Accueil!$W$17:$W$22,1,0)),1,0)</f>
        <v>0</v>
      </c>
      <c r="DT223" s="158">
        <f>IF(ISERROR(VLOOKUP(Q223,Accueil!$W$17:$W$22,1,0)),1,0)</f>
        <v>0</v>
      </c>
      <c r="DU223" s="158">
        <f>IF(ISERROR(VLOOKUP(R223,Accueil!$W$17:$W$22,1,0)),1,0)</f>
        <v>0</v>
      </c>
      <c r="DV223" s="158">
        <f>IF(ISERROR(VLOOKUP(S223,Accueil!$W$17:$W$22,1,0)),1,0)</f>
        <v>0</v>
      </c>
      <c r="DW223" s="158">
        <f>IF(ISERROR(VLOOKUP(T223,Accueil!$W$17:$W$22,1,0)),1,0)</f>
        <v>0</v>
      </c>
      <c r="DX223" s="158">
        <f>IF(ISERROR(VLOOKUP(U223,Accueil!$W$17:$W$22,1,0)),1,0)</f>
        <v>0</v>
      </c>
      <c r="DY223" s="158">
        <f>IF(ISERROR(VLOOKUP(V223,Accueil!$W$17:$W$22,1,0)),1,0)</f>
        <v>0</v>
      </c>
      <c r="DZ223" s="158">
        <f>IF(ISERROR(VLOOKUP(W223,Accueil!$W$17:$W$22,1,0)),1,0)</f>
        <v>0</v>
      </c>
      <c r="EA223" s="158">
        <f>IF(ISERROR(VLOOKUP(X223,Accueil!$W$17:$W$22,1,0)),1,0)</f>
        <v>0</v>
      </c>
      <c r="EB223" s="158">
        <f>IF(ISERROR(VLOOKUP(Y223,Accueil!$W$17:$W$22,1,0)),1,0)</f>
        <v>0</v>
      </c>
      <c r="EC223" s="158">
        <f>IF(ISERROR(VLOOKUP(Z223,Accueil!$W$17:$W$22,1,0)),1,0)</f>
        <v>0</v>
      </c>
      <c r="ED223" s="158">
        <f>IF(ISERROR(VLOOKUP(AA223,Accueil!$W$17:$W$22,1,0)),1,0)</f>
        <v>0</v>
      </c>
      <c r="EE223" s="158">
        <f>IF(ISERROR(VLOOKUP(AB223,Accueil!$W$17:$W$22,1,0)),1,0)</f>
        <v>0</v>
      </c>
      <c r="EF223" s="158">
        <f>IF(ISERROR(VLOOKUP(AC223,Accueil!$W$17:$W$22,1,0)),1,0)</f>
        <v>0</v>
      </c>
      <c r="EG223" s="158">
        <f>IF(ISERROR(VLOOKUP(AD223,Accueil!$W$17:$W$22,1,0)),1,0)</f>
        <v>0</v>
      </c>
      <c r="EH223" s="158">
        <f>IF(ISERROR(VLOOKUP(AE223,Accueil!$W$17:$W$22,1,0)),1,0)</f>
        <v>0</v>
      </c>
      <c r="EI223" s="158">
        <f>IF(ISERROR(VLOOKUP(AF223,Accueil!$W$17:$W$22,1,0)),1,0)</f>
        <v>0</v>
      </c>
      <c r="EJ223" s="158">
        <f>IF(ISERROR(VLOOKUP(AG223,Accueil!$W$17:$W$22,1,0)),1,0)</f>
        <v>0</v>
      </c>
      <c r="EK223" s="158">
        <f>IF(ISERROR(VLOOKUP(AH223,Accueil!$W$17:$W$22,1,0)),1,0)</f>
        <v>0</v>
      </c>
      <c r="EL223" s="158">
        <f>IF(ISERROR(VLOOKUP(AI223,Accueil!$W$17:$W$22,1,0)),1,0)</f>
        <v>0</v>
      </c>
      <c r="EM223" s="158">
        <f>IF(ISERROR(VLOOKUP(AJ223,Accueil!$W$17:$W$22,1,0)),1,0)</f>
        <v>0</v>
      </c>
      <c r="EN223" s="158">
        <f>IF(ISERROR(VLOOKUP(AK223,Accueil!$W$17:$W$22,1,0)),1,0)</f>
        <v>0</v>
      </c>
      <c r="EO223" s="158">
        <f>IF(ISERROR(VLOOKUP(AL223,Accueil!$W$17:$W$22,1,0)),1,0)</f>
        <v>0</v>
      </c>
      <c r="EP223" s="158">
        <f>IF(ISERROR(VLOOKUP(AM223,Accueil!$W$17:$W$22,1,0)),1,0)</f>
        <v>0</v>
      </c>
      <c r="EQ223" s="158">
        <f>IF(ISERROR(VLOOKUP(AN223,Accueil!$W$17:$W$22,1,0)),1,0)</f>
        <v>0</v>
      </c>
      <c r="ER223" s="158">
        <f>IF(ISERROR(VLOOKUP(AO223,Accueil!$W$17:$W$22,1,0)),1,0)</f>
        <v>0</v>
      </c>
      <c r="ES223" s="158">
        <f>IF(ISERROR(VLOOKUP(AP223,Accueil!$W$17:$W$22,1,0)),1,0)</f>
        <v>0</v>
      </c>
      <c r="ET223" s="158">
        <f>IF(ISERROR(VLOOKUP(AQ223,Accueil!$W$17:$W$22,1,0)),1,0)</f>
        <v>0</v>
      </c>
      <c r="EU223" s="158">
        <f>IF(ISERROR(VLOOKUP(AR223,Accueil!$W$17:$W$22,1,0)),1,0)</f>
        <v>0</v>
      </c>
      <c r="EV223" s="158">
        <f>IF(ISERROR(VLOOKUP(AS223,Accueil!$W$17:$W$22,1,0)),1,0)</f>
        <v>0</v>
      </c>
      <c r="EW223" s="158">
        <f>IF(ISERROR(VLOOKUP(AT223,Accueil!$W$17:$W$22,1,0)),1,0)</f>
        <v>0</v>
      </c>
      <c r="EX223" s="158">
        <f>IF(ISERROR(VLOOKUP(AU223,Accueil!$W$17:$W$22,1,0)),1,0)</f>
        <v>0</v>
      </c>
      <c r="EY223" s="158">
        <f>IF(ISERROR(VLOOKUP(AV223,Accueil!$W$17:$W$22,1,0)),1,0)</f>
        <v>0</v>
      </c>
      <c r="EZ223" s="158">
        <f>IF(ISERROR(VLOOKUP(AW223,Accueil!$W$17:$W$22,1,0)),1,0)</f>
        <v>0</v>
      </c>
      <c r="FA223" s="158">
        <f>IF(ISERROR(VLOOKUP(AX223,Accueil!$W$17:$W$22,1,0)),1,0)</f>
        <v>0</v>
      </c>
      <c r="FB223" s="158">
        <f>IF(ISERROR(VLOOKUP(AY223,Accueil!$W$17:$W$22,1,0)),1,0)</f>
        <v>0</v>
      </c>
      <c r="FC223" s="158">
        <f>IF(ISERROR(VLOOKUP(AZ223,Accueil!$W$17:$W$22,1,0)),1,0)</f>
        <v>0</v>
      </c>
      <c r="FD223" s="158">
        <f>IF(ISERROR(VLOOKUP(BA223,Accueil!$W$17:$W$22,1,0)),1,0)</f>
        <v>0</v>
      </c>
      <c r="FE223" s="158">
        <f>IF(ISERROR(VLOOKUP(BB223,Accueil!$W$17:$W$22,1,0)),1,0)</f>
        <v>0</v>
      </c>
      <c r="FF223" s="158">
        <f>IF(ISERROR(VLOOKUP(BC223,Accueil!$W$17:$W$22,1,0)),1,0)</f>
        <v>0</v>
      </c>
      <c r="FG223" s="158">
        <f>IF(ISERROR(VLOOKUP(BD223,Accueil!$W$17:$W$22,1,0)),1,0)</f>
        <v>0</v>
      </c>
      <c r="FH223" s="158">
        <f>IF(ISERROR(VLOOKUP(BE223,Accueil!$W$17:$W$22,1,0)),1,0)</f>
        <v>0</v>
      </c>
      <c r="FI223" s="158">
        <f>IF(ISERROR(VLOOKUP(BF223,Accueil!$W$17:$W$22,1,0)),1,0)</f>
        <v>0</v>
      </c>
      <c r="FJ223" s="158">
        <f>IF(ISERROR(VLOOKUP(BG223,Accueil!$W$17:$W$22,1,0)),1,0)</f>
        <v>0</v>
      </c>
      <c r="FK223" s="158">
        <f>IF(ISERROR(VLOOKUP(BH223,Accueil!$W$17:$W$22,1,0)),1,0)</f>
        <v>0</v>
      </c>
      <c r="FL223" s="158">
        <f>IF(ISERROR(VLOOKUP(BI223,Accueil!$W$17:$W$22,1,0)),1,0)</f>
        <v>0</v>
      </c>
      <c r="FM223" s="158">
        <f>IF(ISERROR(VLOOKUP(BJ223,Accueil!$W$17:$W$22,1,0)),1,0)</f>
        <v>0</v>
      </c>
      <c r="FN223" s="158">
        <f>IF(ISERROR(VLOOKUP(BK223,Accueil!$W$17:$W$22,1,0)),1,0)</f>
        <v>0</v>
      </c>
      <c r="FO223" s="158">
        <f>IF(ISERROR(VLOOKUP(BL223,Accueil!$W$17:$W$22,1,0)),1,0)</f>
        <v>0</v>
      </c>
      <c r="FP223" s="158">
        <f>IF(ISERROR(VLOOKUP(BM223,Accueil!$W$17:$W$22,1,0)),1,0)</f>
        <v>0</v>
      </c>
      <c r="FQ223" s="158">
        <f>IF(ISERROR(VLOOKUP(BN223,Accueil!$W$17:$W$22,1,0)),1,0)</f>
        <v>0</v>
      </c>
      <c r="FR223" s="158">
        <f>IF(ISERROR(VLOOKUP(BO223,Accueil!$W$17:$W$22,1,0)),1,0)</f>
        <v>0</v>
      </c>
      <c r="FS223" s="158">
        <f>IF(ISERROR(VLOOKUP(BP223,Accueil!$W$17:$W$22,1,0)),1,0)</f>
        <v>0</v>
      </c>
      <c r="FT223" s="158">
        <f>IF(ISERROR(VLOOKUP(BQ223,Accueil!$W$17:$W$22,1,0)),1,0)</f>
        <v>0</v>
      </c>
      <c r="FU223" s="158">
        <f>IF(ISERROR(VLOOKUP(BR223,Accueil!$W$17:$W$22,1,0)),1,0)</f>
        <v>0</v>
      </c>
      <c r="FV223" s="158">
        <f>IF(ISERROR(VLOOKUP(BS223,Accueil!$W$17:$W$22,1,0)),1,0)</f>
        <v>0</v>
      </c>
      <c r="FW223" s="158">
        <f>IF(ISERROR(VLOOKUP(BT223,Accueil!$W$17:$W$22,1,0)),1,0)</f>
        <v>0</v>
      </c>
      <c r="FX223" s="158">
        <f>IF(ISERROR(VLOOKUP(BU223,Accueil!$W$17:$W$22,1,0)),1,0)</f>
        <v>0</v>
      </c>
      <c r="FY223" s="158">
        <f>IF(ISERROR(VLOOKUP(BV223,Accueil!$W$17:$W$22,1,0)),1,0)</f>
        <v>0</v>
      </c>
      <c r="FZ223" s="158">
        <f>IF(ISERROR(VLOOKUP(BW223,Accueil!$W$17:$W$22,1,0)),1,0)</f>
        <v>0</v>
      </c>
      <c r="GA223" s="158">
        <f>IF(ISERROR(VLOOKUP(BX223,Accueil!$W$17:$W$22,1,0)),1,0)</f>
        <v>0</v>
      </c>
      <c r="GB223" s="158">
        <f>IF(ISERROR(VLOOKUP(BY223,Accueil!$W$17:$W$22,1,0)),1,0)</f>
        <v>0</v>
      </c>
      <c r="GC223" s="158">
        <f>IF(ISERROR(VLOOKUP(BZ223,Accueil!$W$17:$W$22,1,0)),1,0)</f>
        <v>0</v>
      </c>
      <c r="GD223" s="158">
        <f>IF(ISERROR(VLOOKUP(CA223,Accueil!$W$17:$W$22,1,0)),1,0)</f>
        <v>0</v>
      </c>
      <c r="GE223" s="158">
        <f>IF(ISERROR(VLOOKUP(CB223,Accueil!$W$17:$W$22,1,0)),1,0)</f>
        <v>0</v>
      </c>
      <c r="GF223" s="158">
        <f>IF(ISERROR(VLOOKUP(CC223,Accueil!$W$17:$W$22,1,0)),1,0)</f>
        <v>0</v>
      </c>
      <c r="GG223" s="158">
        <f>IF(ISERROR(VLOOKUP(CD223,Accueil!$W$17:$W$22,1,0)),1,0)</f>
        <v>0</v>
      </c>
      <c r="GH223" s="158">
        <f>IF(ISERROR(VLOOKUP(CE223,Accueil!$W$17:$W$22,1,0)),1,0)</f>
        <v>0</v>
      </c>
      <c r="GI223" s="158">
        <f>IF(ISERROR(VLOOKUP(CF223,Accueil!$W$17:$W$22,1,0)),1,0)</f>
        <v>0</v>
      </c>
      <c r="GJ223" s="158">
        <f>IF(ISERROR(VLOOKUP(CG223,Accueil!$W$17:$W$22,1,0)),1,0)</f>
        <v>0</v>
      </c>
      <c r="GK223" s="158">
        <f>IF(ISERROR(VLOOKUP(CH223,Accueil!$W$17:$W$22,1,0)),1,0)</f>
        <v>0</v>
      </c>
      <c r="GL223" s="158">
        <f>IF(ISERROR(VLOOKUP(CI223,Accueil!$W$17:$W$22,1,0)),1,0)</f>
        <v>0</v>
      </c>
      <c r="GM223" s="158">
        <f>IF(ISERROR(VLOOKUP(CJ223,Accueil!$W$17:$W$22,1,0)),1,0)</f>
        <v>0</v>
      </c>
      <c r="GN223" s="158">
        <f>IF(ISERROR(VLOOKUP(CK223,Accueil!$W$17:$W$22,1,0)),1,0)</f>
        <v>0</v>
      </c>
      <c r="GO223" s="158">
        <f>IF(ISERROR(VLOOKUP(CL223,Accueil!$W$17:$W$22,1,0)),1,0)</f>
        <v>0</v>
      </c>
      <c r="GP223" s="158">
        <f>IF(ISERROR(VLOOKUP(CM223,Accueil!$W$17:$W$22,1,0)),1,0)</f>
        <v>0</v>
      </c>
      <c r="GQ223" s="158">
        <f>IF(ISERROR(VLOOKUP(CN223,Accueil!$W$17:$W$22,1,0)),1,0)</f>
        <v>0</v>
      </c>
      <c r="GR223" s="158">
        <f>IF(ISERROR(VLOOKUP(CO223,Accueil!$W$17:$W$22,1,0)),1,0)</f>
        <v>0</v>
      </c>
      <c r="GS223" s="158">
        <f>IF(ISERROR(VLOOKUP(CP223,Accueil!$W$17:$W$22,1,0)),1,0)</f>
        <v>0</v>
      </c>
      <c r="GT223" s="158">
        <f>IF(ISERROR(VLOOKUP(CQ223,Accueil!$W$17:$W$22,1,0)),1,0)</f>
        <v>0</v>
      </c>
      <c r="GU223" s="158">
        <f>IF(ISERROR(VLOOKUP(CR223,Accueil!$W$17:$W$22,1,0)),1,0)</f>
        <v>0</v>
      </c>
      <c r="GV223" s="158">
        <f>IF(ISERROR(VLOOKUP(CS223,Accueil!$W$17:$W$22,1,0)),1,0)</f>
        <v>0</v>
      </c>
      <c r="GW223" s="158">
        <f>IF(ISERROR(VLOOKUP(CT223,Accueil!$W$17:$W$22,1,0)),1,0)</f>
        <v>0</v>
      </c>
      <c r="GX223" s="158">
        <f>IF(ISERROR(VLOOKUP(CU223,Accueil!$W$17:$W$22,1,0)),1,0)</f>
        <v>0</v>
      </c>
      <c r="GY223" s="158">
        <f>IF(ISERROR(VLOOKUP(CV223,Accueil!$W$17:$W$22,1,0)),1,0)</f>
        <v>0</v>
      </c>
      <c r="GZ223" s="158">
        <f>IF(ISERROR(VLOOKUP(CW223,Accueil!$W$17:$W$22,1,0)),1,0)</f>
        <v>0</v>
      </c>
      <c r="HA223" s="158">
        <f>IF(ISERROR(VLOOKUP(CX223,Accueil!$W$17:$W$22,1,0)),1,0)</f>
        <v>0</v>
      </c>
      <c r="HB223" s="158">
        <f>IF(ISERROR(VLOOKUP(CY223,Accueil!$W$17:$W$22,1,0)),1,0)</f>
        <v>0</v>
      </c>
      <c r="HC223" s="158">
        <f>IF(ISERROR(VLOOKUP(CZ223,Accueil!$W$17:$W$22,1,0)),1,0)</f>
        <v>0</v>
      </c>
      <c r="HD223" s="158">
        <f>IF(ISERROR(VLOOKUP(DA223,Accueil!$W$17:$W$22,1,0)),1,0)</f>
        <v>0</v>
      </c>
    </row>
    <row r="224" spans="1:212" ht="12.75" customHeight="1">
      <c r="A224" s="360"/>
      <c r="B224" s="12">
        <v>216</v>
      </c>
      <c r="C224" s="26" t="str">
        <f>IF(Accueil!E228="","",Accueil!E228)</f>
        <v/>
      </c>
      <c r="D224" s="27" t="str">
        <f>IF(Accueil!F228="","",Accueil!F228)</f>
        <v/>
      </c>
      <c r="E224" s="83" t="str">
        <f t="shared" si="14"/>
        <v/>
      </c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  <c r="AA224" s="244"/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4"/>
      <c r="AZ224" s="244"/>
      <c r="BA224" s="244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  <c r="CJ224" s="244"/>
      <c r="CK224" s="244"/>
      <c r="CL224" s="244"/>
      <c r="CM224" s="244"/>
      <c r="CN224" s="244"/>
      <c r="CO224" s="244"/>
      <c r="CP224" s="244"/>
      <c r="CQ224" s="244"/>
      <c r="CR224" s="244"/>
      <c r="CS224" s="244"/>
      <c r="CT224" s="244"/>
      <c r="CU224" s="244"/>
      <c r="CV224" s="244"/>
      <c r="CW224" s="244"/>
      <c r="CX224" s="244"/>
      <c r="CY224" s="244"/>
      <c r="CZ224" s="244"/>
      <c r="DA224" s="244"/>
      <c r="DB224" s="12">
        <v>216</v>
      </c>
      <c r="DC224" s="11" t="str">
        <f>IF(D224="","",COUNTIF(F224:DA224,Accueil!$AB$28)&amp;" / "&amp;COUNTIF($F$8:$DA$8,"&gt;0")-(COUNTIF(F224:DA224,Accueil!$AG$26)))</f>
        <v/>
      </c>
      <c r="DD224" s="110" t="str">
        <f>IF(D224="","",COUNTIF(F224:DA224,Accueil!$AB$26))</f>
        <v/>
      </c>
      <c r="DE224" s="110" t="str">
        <f>IF(D224="","",IF(COUNTIF($F$8:$DA$8,"&gt;=0")-(COUNTIF(G224:DB224,Accueil!$AG$26))&lt;0,0,COUNTIF($F$8:$DA$8,"&gt;=0")-(COUNTIF(G224:DB224,Accueil!$AG$26))))</f>
        <v/>
      </c>
      <c r="DF224" s="11" t="str">
        <f t="shared" si="15"/>
        <v/>
      </c>
      <c r="DG224" s="29" t="str">
        <f t="shared" si="16"/>
        <v/>
      </c>
      <c r="DH224" s="158">
        <f t="shared" si="17"/>
        <v>0</v>
      </c>
      <c r="DI224" s="158">
        <f>IF(ISERROR(VLOOKUP(F224,Accueil!$W$17:$W$22,1,0)),1,0)</f>
        <v>0</v>
      </c>
      <c r="DJ224" s="158">
        <f>IF(ISERROR(VLOOKUP(G224,Accueil!$W$17:$W$22,1,0)),1,0)</f>
        <v>0</v>
      </c>
      <c r="DK224" s="158">
        <f>IF(ISERROR(VLOOKUP(H224,Accueil!$W$17:$W$22,1,0)),1,0)</f>
        <v>0</v>
      </c>
      <c r="DL224" s="158">
        <f>IF(ISERROR(VLOOKUP(I224,Accueil!$W$17:$W$22,1,0)),1,0)</f>
        <v>0</v>
      </c>
      <c r="DM224" s="158">
        <f>IF(ISERROR(VLOOKUP(J224,Accueil!$W$17:$W$22,1,0)),1,0)</f>
        <v>0</v>
      </c>
      <c r="DN224" s="158">
        <f>IF(ISERROR(VLOOKUP(K224,Accueil!$W$17:$W$22,1,0)),1,0)</f>
        <v>0</v>
      </c>
      <c r="DO224" s="158">
        <f>IF(ISERROR(VLOOKUP(L224,Accueil!$W$17:$W$22,1,0)),1,0)</f>
        <v>0</v>
      </c>
      <c r="DP224" s="158">
        <f>IF(ISERROR(VLOOKUP(M224,Accueil!$W$17:$W$22,1,0)),1,0)</f>
        <v>0</v>
      </c>
      <c r="DQ224" s="158">
        <f>IF(ISERROR(VLOOKUP(N224,Accueil!$W$17:$W$22,1,0)),1,0)</f>
        <v>0</v>
      </c>
      <c r="DR224" s="158">
        <f>IF(ISERROR(VLOOKUP(O224,Accueil!$W$17:$W$22,1,0)),1,0)</f>
        <v>0</v>
      </c>
      <c r="DS224" s="158">
        <f>IF(ISERROR(VLOOKUP(P224,Accueil!$W$17:$W$22,1,0)),1,0)</f>
        <v>0</v>
      </c>
      <c r="DT224" s="158">
        <f>IF(ISERROR(VLOOKUP(Q224,Accueil!$W$17:$W$22,1,0)),1,0)</f>
        <v>0</v>
      </c>
      <c r="DU224" s="158">
        <f>IF(ISERROR(VLOOKUP(R224,Accueil!$W$17:$W$22,1,0)),1,0)</f>
        <v>0</v>
      </c>
      <c r="DV224" s="158">
        <f>IF(ISERROR(VLOOKUP(S224,Accueil!$W$17:$W$22,1,0)),1,0)</f>
        <v>0</v>
      </c>
      <c r="DW224" s="158">
        <f>IF(ISERROR(VLOOKUP(T224,Accueil!$W$17:$W$22,1,0)),1,0)</f>
        <v>0</v>
      </c>
      <c r="DX224" s="158">
        <f>IF(ISERROR(VLOOKUP(U224,Accueil!$W$17:$W$22,1,0)),1,0)</f>
        <v>0</v>
      </c>
      <c r="DY224" s="158">
        <f>IF(ISERROR(VLOOKUP(V224,Accueil!$W$17:$W$22,1,0)),1,0)</f>
        <v>0</v>
      </c>
      <c r="DZ224" s="158">
        <f>IF(ISERROR(VLOOKUP(W224,Accueil!$W$17:$W$22,1,0)),1,0)</f>
        <v>0</v>
      </c>
      <c r="EA224" s="158">
        <f>IF(ISERROR(VLOOKUP(X224,Accueil!$W$17:$W$22,1,0)),1,0)</f>
        <v>0</v>
      </c>
      <c r="EB224" s="158">
        <f>IF(ISERROR(VLOOKUP(Y224,Accueil!$W$17:$W$22,1,0)),1,0)</f>
        <v>0</v>
      </c>
      <c r="EC224" s="158">
        <f>IF(ISERROR(VLOOKUP(Z224,Accueil!$W$17:$W$22,1,0)),1,0)</f>
        <v>0</v>
      </c>
      <c r="ED224" s="158">
        <f>IF(ISERROR(VLOOKUP(AA224,Accueil!$W$17:$W$22,1,0)),1,0)</f>
        <v>0</v>
      </c>
      <c r="EE224" s="158">
        <f>IF(ISERROR(VLOOKUP(AB224,Accueil!$W$17:$W$22,1,0)),1,0)</f>
        <v>0</v>
      </c>
      <c r="EF224" s="158">
        <f>IF(ISERROR(VLOOKUP(AC224,Accueil!$W$17:$W$22,1,0)),1,0)</f>
        <v>0</v>
      </c>
      <c r="EG224" s="158">
        <f>IF(ISERROR(VLOOKUP(AD224,Accueil!$W$17:$W$22,1,0)),1,0)</f>
        <v>0</v>
      </c>
      <c r="EH224" s="158">
        <f>IF(ISERROR(VLOOKUP(AE224,Accueil!$W$17:$W$22,1,0)),1,0)</f>
        <v>0</v>
      </c>
      <c r="EI224" s="158">
        <f>IF(ISERROR(VLOOKUP(AF224,Accueil!$W$17:$W$22,1,0)),1,0)</f>
        <v>0</v>
      </c>
      <c r="EJ224" s="158">
        <f>IF(ISERROR(VLOOKUP(AG224,Accueil!$W$17:$W$22,1,0)),1,0)</f>
        <v>0</v>
      </c>
      <c r="EK224" s="158">
        <f>IF(ISERROR(VLOOKUP(AH224,Accueil!$W$17:$W$22,1,0)),1,0)</f>
        <v>0</v>
      </c>
      <c r="EL224" s="158">
        <f>IF(ISERROR(VLOOKUP(AI224,Accueil!$W$17:$W$22,1,0)),1,0)</f>
        <v>0</v>
      </c>
      <c r="EM224" s="158">
        <f>IF(ISERROR(VLOOKUP(AJ224,Accueil!$W$17:$W$22,1,0)),1,0)</f>
        <v>0</v>
      </c>
      <c r="EN224" s="158">
        <f>IF(ISERROR(VLOOKUP(AK224,Accueil!$W$17:$W$22,1,0)),1,0)</f>
        <v>0</v>
      </c>
      <c r="EO224" s="158">
        <f>IF(ISERROR(VLOOKUP(AL224,Accueil!$W$17:$W$22,1,0)),1,0)</f>
        <v>0</v>
      </c>
      <c r="EP224" s="158">
        <f>IF(ISERROR(VLOOKUP(AM224,Accueil!$W$17:$W$22,1,0)),1,0)</f>
        <v>0</v>
      </c>
      <c r="EQ224" s="158">
        <f>IF(ISERROR(VLOOKUP(AN224,Accueil!$W$17:$W$22,1,0)),1,0)</f>
        <v>0</v>
      </c>
      <c r="ER224" s="158">
        <f>IF(ISERROR(VLOOKUP(AO224,Accueil!$W$17:$W$22,1,0)),1,0)</f>
        <v>0</v>
      </c>
      <c r="ES224" s="158">
        <f>IF(ISERROR(VLOOKUP(AP224,Accueil!$W$17:$W$22,1,0)),1,0)</f>
        <v>0</v>
      </c>
      <c r="ET224" s="158">
        <f>IF(ISERROR(VLOOKUP(AQ224,Accueil!$W$17:$W$22,1,0)),1,0)</f>
        <v>0</v>
      </c>
      <c r="EU224" s="158">
        <f>IF(ISERROR(VLOOKUP(AR224,Accueil!$W$17:$W$22,1,0)),1,0)</f>
        <v>0</v>
      </c>
      <c r="EV224" s="158">
        <f>IF(ISERROR(VLOOKUP(AS224,Accueil!$W$17:$W$22,1,0)),1,0)</f>
        <v>0</v>
      </c>
      <c r="EW224" s="158">
        <f>IF(ISERROR(VLOOKUP(AT224,Accueil!$W$17:$W$22,1,0)),1,0)</f>
        <v>0</v>
      </c>
      <c r="EX224" s="158">
        <f>IF(ISERROR(VLOOKUP(AU224,Accueil!$W$17:$W$22,1,0)),1,0)</f>
        <v>0</v>
      </c>
      <c r="EY224" s="158">
        <f>IF(ISERROR(VLOOKUP(AV224,Accueil!$W$17:$W$22,1,0)),1,0)</f>
        <v>0</v>
      </c>
      <c r="EZ224" s="158">
        <f>IF(ISERROR(VLOOKUP(AW224,Accueil!$W$17:$W$22,1,0)),1,0)</f>
        <v>0</v>
      </c>
      <c r="FA224" s="158">
        <f>IF(ISERROR(VLOOKUP(AX224,Accueil!$W$17:$W$22,1,0)),1,0)</f>
        <v>0</v>
      </c>
      <c r="FB224" s="158">
        <f>IF(ISERROR(VLOOKUP(AY224,Accueil!$W$17:$W$22,1,0)),1,0)</f>
        <v>0</v>
      </c>
      <c r="FC224" s="158">
        <f>IF(ISERROR(VLOOKUP(AZ224,Accueil!$W$17:$W$22,1,0)),1,0)</f>
        <v>0</v>
      </c>
      <c r="FD224" s="158">
        <f>IF(ISERROR(VLOOKUP(BA224,Accueil!$W$17:$W$22,1,0)),1,0)</f>
        <v>0</v>
      </c>
      <c r="FE224" s="158">
        <f>IF(ISERROR(VLOOKUP(BB224,Accueil!$W$17:$W$22,1,0)),1,0)</f>
        <v>0</v>
      </c>
      <c r="FF224" s="158">
        <f>IF(ISERROR(VLOOKUP(BC224,Accueil!$W$17:$W$22,1,0)),1,0)</f>
        <v>0</v>
      </c>
      <c r="FG224" s="158">
        <f>IF(ISERROR(VLOOKUP(BD224,Accueil!$W$17:$W$22,1,0)),1,0)</f>
        <v>0</v>
      </c>
      <c r="FH224" s="158">
        <f>IF(ISERROR(VLOOKUP(BE224,Accueil!$W$17:$W$22,1,0)),1,0)</f>
        <v>0</v>
      </c>
      <c r="FI224" s="158">
        <f>IF(ISERROR(VLOOKUP(BF224,Accueil!$W$17:$W$22,1,0)),1,0)</f>
        <v>0</v>
      </c>
      <c r="FJ224" s="158">
        <f>IF(ISERROR(VLOOKUP(BG224,Accueil!$W$17:$W$22,1,0)),1,0)</f>
        <v>0</v>
      </c>
      <c r="FK224" s="158">
        <f>IF(ISERROR(VLOOKUP(BH224,Accueil!$W$17:$W$22,1,0)),1,0)</f>
        <v>0</v>
      </c>
      <c r="FL224" s="158">
        <f>IF(ISERROR(VLOOKUP(BI224,Accueil!$W$17:$W$22,1,0)),1,0)</f>
        <v>0</v>
      </c>
      <c r="FM224" s="158">
        <f>IF(ISERROR(VLOOKUP(BJ224,Accueil!$W$17:$W$22,1,0)),1,0)</f>
        <v>0</v>
      </c>
      <c r="FN224" s="158">
        <f>IF(ISERROR(VLOOKUP(BK224,Accueil!$W$17:$W$22,1,0)),1,0)</f>
        <v>0</v>
      </c>
      <c r="FO224" s="158">
        <f>IF(ISERROR(VLOOKUP(BL224,Accueil!$W$17:$W$22,1,0)),1,0)</f>
        <v>0</v>
      </c>
      <c r="FP224" s="158">
        <f>IF(ISERROR(VLOOKUP(BM224,Accueil!$W$17:$W$22,1,0)),1,0)</f>
        <v>0</v>
      </c>
      <c r="FQ224" s="158">
        <f>IF(ISERROR(VLOOKUP(BN224,Accueil!$W$17:$W$22,1,0)),1,0)</f>
        <v>0</v>
      </c>
      <c r="FR224" s="158">
        <f>IF(ISERROR(VLOOKUP(BO224,Accueil!$W$17:$W$22,1,0)),1,0)</f>
        <v>0</v>
      </c>
      <c r="FS224" s="158">
        <f>IF(ISERROR(VLOOKUP(BP224,Accueil!$W$17:$W$22,1,0)),1,0)</f>
        <v>0</v>
      </c>
      <c r="FT224" s="158">
        <f>IF(ISERROR(VLOOKUP(BQ224,Accueil!$W$17:$W$22,1,0)),1,0)</f>
        <v>0</v>
      </c>
      <c r="FU224" s="158">
        <f>IF(ISERROR(VLOOKUP(BR224,Accueil!$W$17:$W$22,1,0)),1,0)</f>
        <v>0</v>
      </c>
      <c r="FV224" s="158">
        <f>IF(ISERROR(VLOOKUP(BS224,Accueil!$W$17:$W$22,1,0)),1,0)</f>
        <v>0</v>
      </c>
      <c r="FW224" s="158">
        <f>IF(ISERROR(VLOOKUP(BT224,Accueil!$W$17:$W$22,1,0)),1,0)</f>
        <v>0</v>
      </c>
      <c r="FX224" s="158">
        <f>IF(ISERROR(VLOOKUP(BU224,Accueil!$W$17:$W$22,1,0)),1,0)</f>
        <v>0</v>
      </c>
      <c r="FY224" s="158">
        <f>IF(ISERROR(VLOOKUP(BV224,Accueil!$W$17:$W$22,1,0)),1,0)</f>
        <v>0</v>
      </c>
      <c r="FZ224" s="158">
        <f>IF(ISERROR(VLOOKUP(BW224,Accueil!$W$17:$W$22,1,0)),1,0)</f>
        <v>0</v>
      </c>
      <c r="GA224" s="158">
        <f>IF(ISERROR(VLOOKUP(BX224,Accueil!$W$17:$W$22,1,0)),1,0)</f>
        <v>0</v>
      </c>
      <c r="GB224" s="158">
        <f>IF(ISERROR(VLOOKUP(BY224,Accueil!$W$17:$W$22,1,0)),1,0)</f>
        <v>0</v>
      </c>
      <c r="GC224" s="158">
        <f>IF(ISERROR(VLOOKUP(BZ224,Accueil!$W$17:$W$22,1,0)),1,0)</f>
        <v>0</v>
      </c>
      <c r="GD224" s="158">
        <f>IF(ISERROR(VLOOKUP(CA224,Accueil!$W$17:$W$22,1,0)),1,0)</f>
        <v>0</v>
      </c>
      <c r="GE224" s="158">
        <f>IF(ISERROR(VLOOKUP(CB224,Accueil!$W$17:$W$22,1,0)),1,0)</f>
        <v>0</v>
      </c>
      <c r="GF224" s="158">
        <f>IF(ISERROR(VLOOKUP(CC224,Accueil!$W$17:$W$22,1,0)),1,0)</f>
        <v>0</v>
      </c>
      <c r="GG224" s="158">
        <f>IF(ISERROR(VLOOKUP(CD224,Accueil!$W$17:$W$22,1,0)),1,0)</f>
        <v>0</v>
      </c>
      <c r="GH224" s="158">
        <f>IF(ISERROR(VLOOKUP(CE224,Accueil!$W$17:$W$22,1,0)),1,0)</f>
        <v>0</v>
      </c>
      <c r="GI224" s="158">
        <f>IF(ISERROR(VLOOKUP(CF224,Accueil!$W$17:$W$22,1,0)),1,0)</f>
        <v>0</v>
      </c>
      <c r="GJ224" s="158">
        <f>IF(ISERROR(VLOOKUP(CG224,Accueil!$W$17:$W$22,1,0)),1,0)</f>
        <v>0</v>
      </c>
      <c r="GK224" s="158">
        <f>IF(ISERROR(VLOOKUP(CH224,Accueil!$W$17:$W$22,1,0)),1,0)</f>
        <v>0</v>
      </c>
      <c r="GL224" s="158">
        <f>IF(ISERROR(VLOOKUP(CI224,Accueil!$W$17:$W$22,1,0)),1,0)</f>
        <v>0</v>
      </c>
      <c r="GM224" s="158">
        <f>IF(ISERROR(VLOOKUP(CJ224,Accueil!$W$17:$W$22,1,0)),1,0)</f>
        <v>0</v>
      </c>
      <c r="GN224" s="158">
        <f>IF(ISERROR(VLOOKUP(CK224,Accueil!$W$17:$W$22,1,0)),1,0)</f>
        <v>0</v>
      </c>
      <c r="GO224" s="158">
        <f>IF(ISERROR(VLOOKUP(CL224,Accueil!$W$17:$W$22,1,0)),1,0)</f>
        <v>0</v>
      </c>
      <c r="GP224" s="158">
        <f>IF(ISERROR(VLOOKUP(CM224,Accueil!$W$17:$W$22,1,0)),1,0)</f>
        <v>0</v>
      </c>
      <c r="GQ224" s="158">
        <f>IF(ISERROR(VLOOKUP(CN224,Accueil!$W$17:$W$22,1,0)),1,0)</f>
        <v>0</v>
      </c>
      <c r="GR224" s="158">
        <f>IF(ISERROR(VLOOKUP(CO224,Accueil!$W$17:$W$22,1,0)),1,0)</f>
        <v>0</v>
      </c>
      <c r="GS224" s="158">
        <f>IF(ISERROR(VLOOKUP(CP224,Accueil!$W$17:$W$22,1,0)),1,0)</f>
        <v>0</v>
      </c>
      <c r="GT224" s="158">
        <f>IF(ISERROR(VLOOKUP(CQ224,Accueil!$W$17:$W$22,1,0)),1,0)</f>
        <v>0</v>
      </c>
      <c r="GU224" s="158">
        <f>IF(ISERROR(VLOOKUP(CR224,Accueil!$W$17:$W$22,1,0)),1,0)</f>
        <v>0</v>
      </c>
      <c r="GV224" s="158">
        <f>IF(ISERROR(VLOOKUP(CS224,Accueil!$W$17:$W$22,1,0)),1,0)</f>
        <v>0</v>
      </c>
      <c r="GW224" s="158">
        <f>IF(ISERROR(VLOOKUP(CT224,Accueil!$W$17:$W$22,1,0)),1,0)</f>
        <v>0</v>
      </c>
      <c r="GX224" s="158">
        <f>IF(ISERROR(VLOOKUP(CU224,Accueil!$W$17:$W$22,1,0)),1,0)</f>
        <v>0</v>
      </c>
      <c r="GY224" s="158">
        <f>IF(ISERROR(VLOOKUP(CV224,Accueil!$W$17:$W$22,1,0)),1,0)</f>
        <v>0</v>
      </c>
      <c r="GZ224" s="158">
        <f>IF(ISERROR(VLOOKUP(CW224,Accueil!$W$17:$W$22,1,0)),1,0)</f>
        <v>0</v>
      </c>
      <c r="HA224" s="158">
        <f>IF(ISERROR(VLOOKUP(CX224,Accueil!$W$17:$W$22,1,0)),1,0)</f>
        <v>0</v>
      </c>
      <c r="HB224" s="158">
        <f>IF(ISERROR(VLOOKUP(CY224,Accueil!$W$17:$W$22,1,0)),1,0)</f>
        <v>0</v>
      </c>
      <c r="HC224" s="158">
        <f>IF(ISERROR(VLOOKUP(CZ224,Accueil!$W$17:$W$22,1,0)),1,0)</f>
        <v>0</v>
      </c>
      <c r="HD224" s="158">
        <f>IF(ISERROR(VLOOKUP(DA224,Accueil!$W$17:$W$22,1,0)),1,0)</f>
        <v>0</v>
      </c>
    </row>
    <row r="225" spans="1:212" ht="12.75" customHeight="1">
      <c r="A225" s="360"/>
      <c r="B225" s="12">
        <v>217</v>
      </c>
      <c r="C225" s="26" t="str">
        <f>IF(Accueil!E229="","",Accueil!E229)</f>
        <v/>
      </c>
      <c r="D225" s="27" t="str">
        <f>IF(Accueil!F229="","",Accueil!F229)</f>
        <v/>
      </c>
      <c r="E225" s="83" t="str">
        <f t="shared" si="14"/>
        <v/>
      </c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  <c r="AA225" s="244"/>
      <c r="AB225" s="244"/>
      <c r="AC225" s="244"/>
      <c r="AD225" s="244"/>
      <c r="AE225" s="244"/>
      <c r="AF225" s="244"/>
      <c r="AG225" s="244"/>
      <c r="AH225" s="244"/>
      <c r="AI225" s="244"/>
      <c r="AJ225" s="244"/>
      <c r="AK225" s="244"/>
      <c r="AL225" s="244"/>
      <c r="AM225" s="244"/>
      <c r="AN225" s="244"/>
      <c r="AO225" s="244"/>
      <c r="AP225" s="244"/>
      <c r="AQ225" s="244"/>
      <c r="AR225" s="244"/>
      <c r="AS225" s="244"/>
      <c r="AT225" s="244"/>
      <c r="AU225" s="244"/>
      <c r="AV225" s="244"/>
      <c r="AW225" s="244"/>
      <c r="AX225" s="244"/>
      <c r="AY225" s="244"/>
      <c r="AZ225" s="244"/>
      <c r="BA225" s="244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  <c r="CJ225" s="244"/>
      <c r="CK225" s="244"/>
      <c r="CL225" s="244"/>
      <c r="CM225" s="244"/>
      <c r="CN225" s="244"/>
      <c r="CO225" s="244"/>
      <c r="CP225" s="244"/>
      <c r="CQ225" s="244"/>
      <c r="CR225" s="244"/>
      <c r="CS225" s="244"/>
      <c r="CT225" s="244"/>
      <c r="CU225" s="244"/>
      <c r="CV225" s="244"/>
      <c r="CW225" s="244"/>
      <c r="CX225" s="244"/>
      <c r="CY225" s="244"/>
      <c r="CZ225" s="244"/>
      <c r="DA225" s="244"/>
      <c r="DB225" s="12">
        <v>217</v>
      </c>
      <c r="DC225" s="11" t="str">
        <f>IF(D225="","",COUNTIF(F225:DA225,Accueil!$AB$28)&amp;" / "&amp;COUNTIF($F$8:$DA$8,"&gt;0")-(COUNTIF(F225:DA225,Accueil!$AG$26)))</f>
        <v/>
      </c>
      <c r="DD225" s="110" t="str">
        <f>IF(D225="","",COUNTIF(F225:DA225,Accueil!$AB$26))</f>
        <v/>
      </c>
      <c r="DE225" s="110" t="str">
        <f>IF(D225="","",IF(COUNTIF($F$8:$DA$8,"&gt;=0")-(COUNTIF(G225:DB225,Accueil!$AG$26))&lt;0,0,COUNTIF($F$8:$DA$8,"&gt;=0")-(COUNTIF(G225:DB225,Accueil!$AG$26))))</f>
        <v/>
      </c>
      <c r="DF225" s="11" t="str">
        <f t="shared" si="15"/>
        <v/>
      </c>
      <c r="DG225" s="29" t="str">
        <f t="shared" si="16"/>
        <v/>
      </c>
      <c r="DH225" s="158">
        <f t="shared" si="17"/>
        <v>0</v>
      </c>
      <c r="DI225" s="158">
        <f>IF(ISERROR(VLOOKUP(F225,Accueil!$W$17:$W$22,1,0)),1,0)</f>
        <v>0</v>
      </c>
      <c r="DJ225" s="158">
        <f>IF(ISERROR(VLOOKUP(G225,Accueil!$W$17:$W$22,1,0)),1,0)</f>
        <v>0</v>
      </c>
      <c r="DK225" s="158">
        <f>IF(ISERROR(VLOOKUP(H225,Accueil!$W$17:$W$22,1,0)),1,0)</f>
        <v>0</v>
      </c>
      <c r="DL225" s="158">
        <f>IF(ISERROR(VLOOKUP(I225,Accueil!$W$17:$W$22,1,0)),1,0)</f>
        <v>0</v>
      </c>
      <c r="DM225" s="158">
        <f>IF(ISERROR(VLOOKUP(J225,Accueil!$W$17:$W$22,1,0)),1,0)</f>
        <v>0</v>
      </c>
      <c r="DN225" s="158">
        <f>IF(ISERROR(VLOOKUP(K225,Accueil!$W$17:$W$22,1,0)),1,0)</f>
        <v>0</v>
      </c>
      <c r="DO225" s="158">
        <f>IF(ISERROR(VLOOKUP(L225,Accueil!$W$17:$W$22,1,0)),1,0)</f>
        <v>0</v>
      </c>
      <c r="DP225" s="158">
        <f>IF(ISERROR(VLOOKUP(M225,Accueil!$W$17:$W$22,1,0)),1,0)</f>
        <v>0</v>
      </c>
      <c r="DQ225" s="158">
        <f>IF(ISERROR(VLOOKUP(N225,Accueil!$W$17:$W$22,1,0)),1,0)</f>
        <v>0</v>
      </c>
      <c r="DR225" s="158">
        <f>IF(ISERROR(VLOOKUP(O225,Accueil!$W$17:$W$22,1,0)),1,0)</f>
        <v>0</v>
      </c>
      <c r="DS225" s="158">
        <f>IF(ISERROR(VLOOKUP(P225,Accueil!$W$17:$W$22,1,0)),1,0)</f>
        <v>0</v>
      </c>
      <c r="DT225" s="158">
        <f>IF(ISERROR(VLOOKUP(Q225,Accueil!$W$17:$W$22,1,0)),1,0)</f>
        <v>0</v>
      </c>
      <c r="DU225" s="158">
        <f>IF(ISERROR(VLOOKUP(R225,Accueil!$W$17:$W$22,1,0)),1,0)</f>
        <v>0</v>
      </c>
      <c r="DV225" s="158">
        <f>IF(ISERROR(VLOOKUP(S225,Accueil!$W$17:$W$22,1,0)),1,0)</f>
        <v>0</v>
      </c>
      <c r="DW225" s="158">
        <f>IF(ISERROR(VLOOKUP(T225,Accueil!$W$17:$W$22,1,0)),1,0)</f>
        <v>0</v>
      </c>
      <c r="DX225" s="158">
        <f>IF(ISERROR(VLOOKUP(U225,Accueil!$W$17:$W$22,1,0)),1,0)</f>
        <v>0</v>
      </c>
      <c r="DY225" s="158">
        <f>IF(ISERROR(VLOOKUP(V225,Accueil!$W$17:$W$22,1,0)),1,0)</f>
        <v>0</v>
      </c>
      <c r="DZ225" s="158">
        <f>IF(ISERROR(VLOOKUP(W225,Accueil!$W$17:$W$22,1,0)),1,0)</f>
        <v>0</v>
      </c>
      <c r="EA225" s="158">
        <f>IF(ISERROR(VLOOKUP(X225,Accueil!$W$17:$W$22,1,0)),1,0)</f>
        <v>0</v>
      </c>
      <c r="EB225" s="158">
        <f>IF(ISERROR(VLOOKUP(Y225,Accueil!$W$17:$W$22,1,0)),1,0)</f>
        <v>0</v>
      </c>
      <c r="EC225" s="158">
        <f>IF(ISERROR(VLOOKUP(Z225,Accueil!$W$17:$W$22,1,0)),1,0)</f>
        <v>0</v>
      </c>
      <c r="ED225" s="158">
        <f>IF(ISERROR(VLOOKUP(AA225,Accueil!$W$17:$W$22,1,0)),1,0)</f>
        <v>0</v>
      </c>
      <c r="EE225" s="158">
        <f>IF(ISERROR(VLOOKUP(AB225,Accueil!$W$17:$W$22,1,0)),1,0)</f>
        <v>0</v>
      </c>
      <c r="EF225" s="158">
        <f>IF(ISERROR(VLOOKUP(AC225,Accueil!$W$17:$W$22,1,0)),1,0)</f>
        <v>0</v>
      </c>
      <c r="EG225" s="158">
        <f>IF(ISERROR(VLOOKUP(AD225,Accueil!$W$17:$W$22,1,0)),1,0)</f>
        <v>0</v>
      </c>
      <c r="EH225" s="158">
        <f>IF(ISERROR(VLOOKUP(AE225,Accueil!$W$17:$W$22,1,0)),1,0)</f>
        <v>0</v>
      </c>
      <c r="EI225" s="158">
        <f>IF(ISERROR(VLOOKUP(AF225,Accueil!$W$17:$W$22,1,0)),1,0)</f>
        <v>0</v>
      </c>
      <c r="EJ225" s="158">
        <f>IF(ISERROR(VLOOKUP(AG225,Accueil!$W$17:$W$22,1,0)),1,0)</f>
        <v>0</v>
      </c>
      <c r="EK225" s="158">
        <f>IF(ISERROR(VLOOKUP(AH225,Accueil!$W$17:$W$22,1,0)),1,0)</f>
        <v>0</v>
      </c>
      <c r="EL225" s="158">
        <f>IF(ISERROR(VLOOKUP(AI225,Accueil!$W$17:$W$22,1,0)),1,0)</f>
        <v>0</v>
      </c>
      <c r="EM225" s="158">
        <f>IF(ISERROR(VLOOKUP(AJ225,Accueil!$W$17:$W$22,1,0)),1,0)</f>
        <v>0</v>
      </c>
      <c r="EN225" s="158">
        <f>IF(ISERROR(VLOOKUP(AK225,Accueil!$W$17:$W$22,1,0)),1,0)</f>
        <v>0</v>
      </c>
      <c r="EO225" s="158">
        <f>IF(ISERROR(VLOOKUP(AL225,Accueil!$W$17:$W$22,1,0)),1,0)</f>
        <v>0</v>
      </c>
      <c r="EP225" s="158">
        <f>IF(ISERROR(VLOOKUP(AM225,Accueil!$W$17:$W$22,1,0)),1,0)</f>
        <v>0</v>
      </c>
      <c r="EQ225" s="158">
        <f>IF(ISERROR(VLOOKUP(AN225,Accueil!$W$17:$W$22,1,0)),1,0)</f>
        <v>0</v>
      </c>
      <c r="ER225" s="158">
        <f>IF(ISERROR(VLOOKUP(AO225,Accueil!$W$17:$W$22,1,0)),1,0)</f>
        <v>0</v>
      </c>
      <c r="ES225" s="158">
        <f>IF(ISERROR(VLOOKUP(AP225,Accueil!$W$17:$W$22,1,0)),1,0)</f>
        <v>0</v>
      </c>
      <c r="ET225" s="158">
        <f>IF(ISERROR(VLOOKUP(AQ225,Accueil!$W$17:$W$22,1,0)),1,0)</f>
        <v>0</v>
      </c>
      <c r="EU225" s="158">
        <f>IF(ISERROR(VLOOKUP(AR225,Accueil!$W$17:$W$22,1,0)),1,0)</f>
        <v>0</v>
      </c>
      <c r="EV225" s="158">
        <f>IF(ISERROR(VLOOKUP(AS225,Accueil!$W$17:$W$22,1,0)),1,0)</f>
        <v>0</v>
      </c>
      <c r="EW225" s="158">
        <f>IF(ISERROR(VLOOKUP(AT225,Accueil!$W$17:$W$22,1,0)),1,0)</f>
        <v>0</v>
      </c>
      <c r="EX225" s="158">
        <f>IF(ISERROR(VLOOKUP(AU225,Accueil!$W$17:$W$22,1,0)),1,0)</f>
        <v>0</v>
      </c>
      <c r="EY225" s="158">
        <f>IF(ISERROR(VLOOKUP(AV225,Accueil!$W$17:$W$22,1,0)),1,0)</f>
        <v>0</v>
      </c>
      <c r="EZ225" s="158">
        <f>IF(ISERROR(VLOOKUP(AW225,Accueil!$W$17:$W$22,1,0)),1,0)</f>
        <v>0</v>
      </c>
      <c r="FA225" s="158">
        <f>IF(ISERROR(VLOOKUP(AX225,Accueil!$W$17:$W$22,1,0)),1,0)</f>
        <v>0</v>
      </c>
      <c r="FB225" s="158">
        <f>IF(ISERROR(VLOOKUP(AY225,Accueil!$W$17:$W$22,1,0)),1,0)</f>
        <v>0</v>
      </c>
      <c r="FC225" s="158">
        <f>IF(ISERROR(VLOOKUP(AZ225,Accueil!$W$17:$W$22,1,0)),1,0)</f>
        <v>0</v>
      </c>
      <c r="FD225" s="158">
        <f>IF(ISERROR(VLOOKUP(BA225,Accueil!$W$17:$W$22,1,0)),1,0)</f>
        <v>0</v>
      </c>
      <c r="FE225" s="158">
        <f>IF(ISERROR(VLOOKUP(BB225,Accueil!$W$17:$W$22,1,0)),1,0)</f>
        <v>0</v>
      </c>
      <c r="FF225" s="158">
        <f>IF(ISERROR(VLOOKUP(BC225,Accueil!$W$17:$W$22,1,0)),1,0)</f>
        <v>0</v>
      </c>
      <c r="FG225" s="158">
        <f>IF(ISERROR(VLOOKUP(BD225,Accueil!$W$17:$W$22,1,0)),1,0)</f>
        <v>0</v>
      </c>
      <c r="FH225" s="158">
        <f>IF(ISERROR(VLOOKUP(BE225,Accueil!$W$17:$W$22,1,0)),1,0)</f>
        <v>0</v>
      </c>
      <c r="FI225" s="158">
        <f>IF(ISERROR(VLOOKUP(BF225,Accueil!$W$17:$W$22,1,0)),1,0)</f>
        <v>0</v>
      </c>
      <c r="FJ225" s="158">
        <f>IF(ISERROR(VLOOKUP(BG225,Accueil!$W$17:$W$22,1,0)),1,0)</f>
        <v>0</v>
      </c>
      <c r="FK225" s="158">
        <f>IF(ISERROR(VLOOKUP(BH225,Accueil!$W$17:$W$22,1,0)),1,0)</f>
        <v>0</v>
      </c>
      <c r="FL225" s="158">
        <f>IF(ISERROR(VLOOKUP(BI225,Accueil!$W$17:$W$22,1,0)),1,0)</f>
        <v>0</v>
      </c>
      <c r="FM225" s="158">
        <f>IF(ISERROR(VLOOKUP(BJ225,Accueil!$W$17:$W$22,1,0)),1,0)</f>
        <v>0</v>
      </c>
      <c r="FN225" s="158">
        <f>IF(ISERROR(VLOOKUP(BK225,Accueil!$W$17:$W$22,1,0)),1,0)</f>
        <v>0</v>
      </c>
      <c r="FO225" s="158">
        <f>IF(ISERROR(VLOOKUP(BL225,Accueil!$W$17:$W$22,1,0)),1,0)</f>
        <v>0</v>
      </c>
      <c r="FP225" s="158">
        <f>IF(ISERROR(VLOOKUP(BM225,Accueil!$W$17:$W$22,1,0)),1,0)</f>
        <v>0</v>
      </c>
      <c r="FQ225" s="158">
        <f>IF(ISERROR(VLOOKUP(BN225,Accueil!$W$17:$W$22,1,0)),1,0)</f>
        <v>0</v>
      </c>
      <c r="FR225" s="158">
        <f>IF(ISERROR(VLOOKUP(BO225,Accueil!$W$17:$W$22,1,0)),1,0)</f>
        <v>0</v>
      </c>
      <c r="FS225" s="158">
        <f>IF(ISERROR(VLOOKUP(BP225,Accueil!$W$17:$W$22,1,0)),1,0)</f>
        <v>0</v>
      </c>
      <c r="FT225" s="158">
        <f>IF(ISERROR(VLOOKUP(BQ225,Accueil!$W$17:$W$22,1,0)),1,0)</f>
        <v>0</v>
      </c>
      <c r="FU225" s="158">
        <f>IF(ISERROR(VLOOKUP(BR225,Accueil!$W$17:$W$22,1,0)),1,0)</f>
        <v>0</v>
      </c>
      <c r="FV225" s="158">
        <f>IF(ISERROR(VLOOKUP(BS225,Accueil!$W$17:$W$22,1,0)),1,0)</f>
        <v>0</v>
      </c>
      <c r="FW225" s="158">
        <f>IF(ISERROR(VLOOKUP(BT225,Accueil!$W$17:$W$22,1,0)),1,0)</f>
        <v>0</v>
      </c>
      <c r="FX225" s="158">
        <f>IF(ISERROR(VLOOKUP(BU225,Accueil!$W$17:$W$22,1,0)),1,0)</f>
        <v>0</v>
      </c>
      <c r="FY225" s="158">
        <f>IF(ISERROR(VLOOKUP(BV225,Accueil!$W$17:$W$22,1,0)),1,0)</f>
        <v>0</v>
      </c>
      <c r="FZ225" s="158">
        <f>IF(ISERROR(VLOOKUP(BW225,Accueil!$W$17:$W$22,1,0)),1,0)</f>
        <v>0</v>
      </c>
      <c r="GA225" s="158">
        <f>IF(ISERROR(VLOOKUP(BX225,Accueil!$W$17:$W$22,1,0)),1,0)</f>
        <v>0</v>
      </c>
      <c r="GB225" s="158">
        <f>IF(ISERROR(VLOOKUP(BY225,Accueil!$W$17:$W$22,1,0)),1,0)</f>
        <v>0</v>
      </c>
      <c r="GC225" s="158">
        <f>IF(ISERROR(VLOOKUP(BZ225,Accueil!$W$17:$W$22,1,0)),1,0)</f>
        <v>0</v>
      </c>
      <c r="GD225" s="158">
        <f>IF(ISERROR(VLOOKUP(CA225,Accueil!$W$17:$W$22,1,0)),1,0)</f>
        <v>0</v>
      </c>
      <c r="GE225" s="158">
        <f>IF(ISERROR(VLOOKUP(CB225,Accueil!$W$17:$W$22,1,0)),1,0)</f>
        <v>0</v>
      </c>
      <c r="GF225" s="158">
        <f>IF(ISERROR(VLOOKUP(CC225,Accueil!$W$17:$W$22,1,0)),1,0)</f>
        <v>0</v>
      </c>
      <c r="GG225" s="158">
        <f>IF(ISERROR(VLOOKUP(CD225,Accueil!$W$17:$W$22,1,0)),1,0)</f>
        <v>0</v>
      </c>
      <c r="GH225" s="158">
        <f>IF(ISERROR(VLOOKUP(CE225,Accueil!$W$17:$W$22,1,0)),1,0)</f>
        <v>0</v>
      </c>
      <c r="GI225" s="158">
        <f>IF(ISERROR(VLOOKUP(CF225,Accueil!$W$17:$W$22,1,0)),1,0)</f>
        <v>0</v>
      </c>
      <c r="GJ225" s="158">
        <f>IF(ISERROR(VLOOKUP(CG225,Accueil!$W$17:$W$22,1,0)),1,0)</f>
        <v>0</v>
      </c>
      <c r="GK225" s="158">
        <f>IF(ISERROR(VLOOKUP(CH225,Accueil!$W$17:$W$22,1,0)),1,0)</f>
        <v>0</v>
      </c>
      <c r="GL225" s="158">
        <f>IF(ISERROR(VLOOKUP(CI225,Accueil!$W$17:$W$22,1,0)),1,0)</f>
        <v>0</v>
      </c>
      <c r="GM225" s="158">
        <f>IF(ISERROR(VLOOKUP(CJ225,Accueil!$W$17:$W$22,1,0)),1,0)</f>
        <v>0</v>
      </c>
      <c r="GN225" s="158">
        <f>IF(ISERROR(VLOOKUP(CK225,Accueil!$W$17:$W$22,1,0)),1,0)</f>
        <v>0</v>
      </c>
      <c r="GO225" s="158">
        <f>IF(ISERROR(VLOOKUP(CL225,Accueil!$W$17:$W$22,1,0)),1,0)</f>
        <v>0</v>
      </c>
      <c r="GP225" s="158">
        <f>IF(ISERROR(VLOOKUP(CM225,Accueil!$W$17:$W$22,1,0)),1,0)</f>
        <v>0</v>
      </c>
      <c r="GQ225" s="158">
        <f>IF(ISERROR(VLOOKUP(CN225,Accueil!$W$17:$W$22,1,0)),1,0)</f>
        <v>0</v>
      </c>
      <c r="GR225" s="158">
        <f>IF(ISERROR(VLOOKUP(CO225,Accueil!$W$17:$W$22,1,0)),1,0)</f>
        <v>0</v>
      </c>
      <c r="GS225" s="158">
        <f>IF(ISERROR(VLOOKUP(CP225,Accueil!$W$17:$W$22,1,0)),1,0)</f>
        <v>0</v>
      </c>
      <c r="GT225" s="158">
        <f>IF(ISERROR(VLOOKUP(CQ225,Accueil!$W$17:$W$22,1,0)),1,0)</f>
        <v>0</v>
      </c>
      <c r="GU225" s="158">
        <f>IF(ISERROR(VLOOKUP(CR225,Accueil!$W$17:$W$22,1,0)),1,0)</f>
        <v>0</v>
      </c>
      <c r="GV225" s="158">
        <f>IF(ISERROR(VLOOKUP(CS225,Accueil!$W$17:$W$22,1,0)),1,0)</f>
        <v>0</v>
      </c>
      <c r="GW225" s="158">
        <f>IF(ISERROR(VLOOKUP(CT225,Accueil!$W$17:$W$22,1,0)),1,0)</f>
        <v>0</v>
      </c>
      <c r="GX225" s="158">
        <f>IF(ISERROR(VLOOKUP(CU225,Accueil!$W$17:$W$22,1,0)),1,0)</f>
        <v>0</v>
      </c>
      <c r="GY225" s="158">
        <f>IF(ISERROR(VLOOKUP(CV225,Accueil!$W$17:$W$22,1,0)),1,0)</f>
        <v>0</v>
      </c>
      <c r="GZ225" s="158">
        <f>IF(ISERROR(VLOOKUP(CW225,Accueil!$W$17:$W$22,1,0)),1,0)</f>
        <v>0</v>
      </c>
      <c r="HA225" s="158">
        <f>IF(ISERROR(VLOOKUP(CX225,Accueil!$W$17:$W$22,1,0)),1,0)</f>
        <v>0</v>
      </c>
      <c r="HB225" s="158">
        <f>IF(ISERROR(VLOOKUP(CY225,Accueil!$W$17:$W$22,1,0)),1,0)</f>
        <v>0</v>
      </c>
      <c r="HC225" s="158">
        <f>IF(ISERROR(VLOOKUP(CZ225,Accueil!$W$17:$W$22,1,0)),1,0)</f>
        <v>0</v>
      </c>
      <c r="HD225" s="158">
        <f>IF(ISERROR(VLOOKUP(DA225,Accueil!$W$17:$W$22,1,0)),1,0)</f>
        <v>0</v>
      </c>
    </row>
    <row r="226" spans="1:212" ht="12.75" customHeight="1">
      <c r="A226" s="360"/>
      <c r="B226" s="12">
        <v>218</v>
      </c>
      <c r="C226" s="26" t="str">
        <f>IF(Accueil!E230="","",Accueil!E230)</f>
        <v/>
      </c>
      <c r="D226" s="27" t="str">
        <f>IF(Accueil!F230="","",Accueil!F230)</f>
        <v/>
      </c>
      <c r="E226" s="83" t="str">
        <f t="shared" si="14"/>
        <v/>
      </c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  <c r="AA226" s="244"/>
      <c r="AB226" s="244"/>
      <c r="AC226" s="244"/>
      <c r="AD226" s="244"/>
      <c r="AE226" s="244"/>
      <c r="AF226" s="244"/>
      <c r="AG226" s="244"/>
      <c r="AH226" s="244"/>
      <c r="AI226" s="244"/>
      <c r="AJ226" s="244"/>
      <c r="AK226" s="244"/>
      <c r="AL226" s="244"/>
      <c r="AM226" s="244"/>
      <c r="AN226" s="244"/>
      <c r="AO226" s="244"/>
      <c r="AP226" s="244"/>
      <c r="AQ226" s="244"/>
      <c r="AR226" s="244"/>
      <c r="AS226" s="244"/>
      <c r="AT226" s="244"/>
      <c r="AU226" s="244"/>
      <c r="AV226" s="244"/>
      <c r="AW226" s="244"/>
      <c r="AX226" s="244"/>
      <c r="AY226" s="244"/>
      <c r="AZ226" s="244"/>
      <c r="BA226" s="244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  <c r="CJ226" s="244"/>
      <c r="CK226" s="244"/>
      <c r="CL226" s="244"/>
      <c r="CM226" s="244"/>
      <c r="CN226" s="244"/>
      <c r="CO226" s="244"/>
      <c r="CP226" s="244"/>
      <c r="CQ226" s="244"/>
      <c r="CR226" s="244"/>
      <c r="CS226" s="244"/>
      <c r="CT226" s="244"/>
      <c r="CU226" s="244"/>
      <c r="CV226" s="244"/>
      <c r="CW226" s="244"/>
      <c r="CX226" s="244"/>
      <c r="CY226" s="244"/>
      <c r="CZ226" s="244"/>
      <c r="DA226" s="244"/>
      <c r="DB226" s="12">
        <v>218</v>
      </c>
      <c r="DC226" s="11" t="str">
        <f>IF(D226="","",COUNTIF(F226:DA226,Accueil!$AB$28)&amp;" / "&amp;COUNTIF($F$8:$DA$8,"&gt;0")-(COUNTIF(F226:DA226,Accueil!$AG$26)))</f>
        <v/>
      </c>
      <c r="DD226" s="110" t="str">
        <f>IF(D226="","",COUNTIF(F226:DA226,Accueil!$AB$26))</f>
        <v/>
      </c>
      <c r="DE226" s="110" t="str">
        <f>IF(D226="","",IF(COUNTIF($F$8:$DA$8,"&gt;=0")-(COUNTIF(G226:DB226,Accueil!$AG$26))&lt;0,0,COUNTIF($F$8:$DA$8,"&gt;=0")-(COUNTIF(G226:DB226,Accueil!$AG$26))))</f>
        <v/>
      </c>
      <c r="DF226" s="11" t="str">
        <f t="shared" si="15"/>
        <v/>
      </c>
      <c r="DG226" s="29" t="str">
        <f t="shared" si="16"/>
        <v/>
      </c>
      <c r="DH226" s="158">
        <f t="shared" si="17"/>
        <v>0</v>
      </c>
      <c r="DI226" s="158">
        <f>IF(ISERROR(VLOOKUP(F226,Accueil!$W$17:$W$22,1,0)),1,0)</f>
        <v>0</v>
      </c>
      <c r="DJ226" s="158">
        <f>IF(ISERROR(VLOOKUP(G226,Accueil!$W$17:$W$22,1,0)),1,0)</f>
        <v>0</v>
      </c>
      <c r="DK226" s="158">
        <f>IF(ISERROR(VLOOKUP(H226,Accueil!$W$17:$W$22,1,0)),1,0)</f>
        <v>0</v>
      </c>
      <c r="DL226" s="158">
        <f>IF(ISERROR(VLOOKUP(I226,Accueil!$W$17:$W$22,1,0)),1,0)</f>
        <v>0</v>
      </c>
      <c r="DM226" s="158">
        <f>IF(ISERROR(VLOOKUP(J226,Accueil!$W$17:$W$22,1,0)),1,0)</f>
        <v>0</v>
      </c>
      <c r="DN226" s="158">
        <f>IF(ISERROR(VLOOKUP(K226,Accueil!$W$17:$W$22,1,0)),1,0)</f>
        <v>0</v>
      </c>
      <c r="DO226" s="158">
        <f>IF(ISERROR(VLOOKUP(L226,Accueil!$W$17:$W$22,1,0)),1,0)</f>
        <v>0</v>
      </c>
      <c r="DP226" s="158">
        <f>IF(ISERROR(VLOOKUP(M226,Accueil!$W$17:$W$22,1,0)),1,0)</f>
        <v>0</v>
      </c>
      <c r="DQ226" s="158">
        <f>IF(ISERROR(VLOOKUP(N226,Accueil!$W$17:$W$22,1,0)),1,0)</f>
        <v>0</v>
      </c>
      <c r="DR226" s="158">
        <f>IF(ISERROR(VLOOKUP(O226,Accueil!$W$17:$W$22,1,0)),1,0)</f>
        <v>0</v>
      </c>
      <c r="DS226" s="158">
        <f>IF(ISERROR(VLOOKUP(P226,Accueil!$W$17:$W$22,1,0)),1,0)</f>
        <v>0</v>
      </c>
      <c r="DT226" s="158">
        <f>IF(ISERROR(VLOOKUP(Q226,Accueil!$W$17:$W$22,1,0)),1,0)</f>
        <v>0</v>
      </c>
      <c r="DU226" s="158">
        <f>IF(ISERROR(VLOOKUP(R226,Accueil!$W$17:$W$22,1,0)),1,0)</f>
        <v>0</v>
      </c>
      <c r="DV226" s="158">
        <f>IF(ISERROR(VLOOKUP(S226,Accueil!$W$17:$W$22,1,0)),1,0)</f>
        <v>0</v>
      </c>
      <c r="DW226" s="158">
        <f>IF(ISERROR(VLOOKUP(T226,Accueil!$W$17:$W$22,1,0)),1,0)</f>
        <v>0</v>
      </c>
      <c r="DX226" s="158">
        <f>IF(ISERROR(VLOOKUP(U226,Accueil!$W$17:$W$22,1,0)),1,0)</f>
        <v>0</v>
      </c>
      <c r="DY226" s="158">
        <f>IF(ISERROR(VLOOKUP(V226,Accueil!$W$17:$W$22,1,0)),1,0)</f>
        <v>0</v>
      </c>
      <c r="DZ226" s="158">
        <f>IF(ISERROR(VLOOKUP(W226,Accueil!$W$17:$W$22,1,0)),1,0)</f>
        <v>0</v>
      </c>
      <c r="EA226" s="158">
        <f>IF(ISERROR(VLOOKUP(X226,Accueil!$W$17:$W$22,1,0)),1,0)</f>
        <v>0</v>
      </c>
      <c r="EB226" s="158">
        <f>IF(ISERROR(VLOOKUP(Y226,Accueil!$W$17:$W$22,1,0)),1,0)</f>
        <v>0</v>
      </c>
      <c r="EC226" s="158">
        <f>IF(ISERROR(VLOOKUP(Z226,Accueil!$W$17:$W$22,1,0)),1,0)</f>
        <v>0</v>
      </c>
      <c r="ED226" s="158">
        <f>IF(ISERROR(VLOOKUP(AA226,Accueil!$W$17:$W$22,1,0)),1,0)</f>
        <v>0</v>
      </c>
      <c r="EE226" s="158">
        <f>IF(ISERROR(VLOOKUP(AB226,Accueil!$W$17:$W$22,1,0)),1,0)</f>
        <v>0</v>
      </c>
      <c r="EF226" s="158">
        <f>IF(ISERROR(VLOOKUP(AC226,Accueil!$W$17:$W$22,1,0)),1,0)</f>
        <v>0</v>
      </c>
      <c r="EG226" s="158">
        <f>IF(ISERROR(VLOOKUP(AD226,Accueil!$W$17:$W$22,1,0)),1,0)</f>
        <v>0</v>
      </c>
      <c r="EH226" s="158">
        <f>IF(ISERROR(VLOOKUP(AE226,Accueil!$W$17:$W$22,1,0)),1,0)</f>
        <v>0</v>
      </c>
      <c r="EI226" s="158">
        <f>IF(ISERROR(VLOOKUP(AF226,Accueil!$W$17:$W$22,1,0)),1,0)</f>
        <v>0</v>
      </c>
      <c r="EJ226" s="158">
        <f>IF(ISERROR(VLOOKUP(AG226,Accueil!$W$17:$W$22,1,0)),1,0)</f>
        <v>0</v>
      </c>
      <c r="EK226" s="158">
        <f>IF(ISERROR(VLOOKUP(AH226,Accueil!$W$17:$W$22,1,0)),1,0)</f>
        <v>0</v>
      </c>
      <c r="EL226" s="158">
        <f>IF(ISERROR(VLOOKUP(AI226,Accueil!$W$17:$W$22,1,0)),1,0)</f>
        <v>0</v>
      </c>
      <c r="EM226" s="158">
        <f>IF(ISERROR(VLOOKUP(AJ226,Accueil!$W$17:$W$22,1,0)),1,0)</f>
        <v>0</v>
      </c>
      <c r="EN226" s="158">
        <f>IF(ISERROR(VLOOKUP(AK226,Accueil!$W$17:$W$22,1,0)),1,0)</f>
        <v>0</v>
      </c>
      <c r="EO226" s="158">
        <f>IF(ISERROR(VLOOKUP(AL226,Accueil!$W$17:$W$22,1,0)),1,0)</f>
        <v>0</v>
      </c>
      <c r="EP226" s="158">
        <f>IF(ISERROR(VLOOKUP(AM226,Accueil!$W$17:$W$22,1,0)),1,0)</f>
        <v>0</v>
      </c>
      <c r="EQ226" s="158">
        <f>IF(ISERROR(VLOOKUP(AN226,Accueil!$W$17:$W$22,1,0)),1,0)</f>
        <v>0</v>
      </c>
      <c r="ER226" s="158">
        <f>IF(ISERROR(VLOOKUP(AO226,Accueil!$W$17:$W$22,1,0)),1,0)</f>
        <v>0</v>
      </c>
      <c r="ES226" s="158">
        <f>IF(ISERROR(VLOOKUP(AP226,Accueil!$W$17:$W$22,1,0)),1,0)</f>
        <v>0</v>
      </c>
      <c r="ET226" s="158">
        <f>IF(ISERROR(VLOOKUP(AQ226,Accueil!$W$17:$W$22,1,0)),1,0)</f>
        <v>0</v>
      </c>
      <c r="EU226" s="158">
        <f>IF(ISERROR(VLOOKUP(AR226,Accueil!$W$17:$W$22,1,0)),1,0)</f>
        <v>0</v>
      </c>
      <c r="EV226" s="158">
        <f>IF(ISERROR(VLOOKUP(AS226,Accueil!$W$17:$W$22,1,0)),1,0)</f>
        <v>0</v>
      </c>
      <c r="EW226" s="158">
        <f>IF(ISERROR(VLOOKUP(AT226,Accueil!$W$17:$W$22,1,0)),1,0)</f>
        <v>0</v>
      </c>
      <c r="EX226" s="158">
        <f>IF(ISERROR(VLOOKUP(AU226,Accueil!$W$17:$W$22,1,0)),1,0)</f>
        <v>0</v>
      </c>
      <c r="EY226" s="158">
        <f>IF(ISERROR(VLOOKUP(AV226,Accueil!$W$17:$W$22,1,0)),1,0)</f>
        <v>0</v>
      </c>
      <c r="EZ226" s="158">
        <f>IF(ISERROR(VLOOKUP(AW226,Accueil!$W$17:$W$22,1,0)),1,0)</f>
        <v>0</v>
      </c>
      <c r="FA226" s="158">
        <f>IF(ISERROR(VLOOKUP(AX226,Accueil!$W$17:$W$22,1,0)),1,0)</f>
        <v>0</v>
      </c>
      <c r="FB226" s="158">
        <f>IF(ISERROR(VLOOKUP(AY226,Accueil!$W$17:$W$22,1,0)),1,0)</f>
        <v>0</v>
      </c>
      <c r="FC226" s="158">
        <f>IF(ISERROR(VLOOKUP(AZ226,Accueil!$W$17:$W$22,1,0)),1,0)</f>
        <v>0</v>
      </c>
      <c r="FD226" s="158">
        <f>IF(ISERROR(VLOOKUP(BA226,Accueil!$W$17:$W$22,1,0)),1,0)</f>
        <v>0</v>
      </c>
      <c r="FE226" s="158">
        <f>IF(ISERROR(VLOOKUP(BB226,Accueil!$W$17:$W$22,1,0)),1,0)</f>
        <v>0</v>
      </c>
      <c r="FF226" s="158">
        <f>IF(ISERROR(VLOOKUP(BC226,Accueil!$W$17:$W$22,1,0)),1,0)</f>
        <v>0</v>
      </c>
      <c r="FG226" s="158">
        <f>IF(ISERROR(VLOOKUP(BD226,Accueil!$W$17:$W$22,1,0)),1,0)</f>
        <v>0</v>
      </c>
      <c r="FH226" s="158">
        <f>IF(ISERROR(VLOOKUP(BE226,Accueil!$W$17:$W$22,1,0)),1,0)</f>
        <v>0</v>
      </c>
      <c r="FI226" s="158">
        <f>IF(ISERROR(VLOOKUP(BF226,Accueil!$W$17:$W$22,1,0)),1,0)</f>
        <v>0</v>
      </c>
      <c r="FJ226" s="158">
        <f>IF(ISERROR(VLOOKUP(BG226,Accueil!$W$17:$W$22,1,0)),1,0)</f>
        <v>0</v>
      </c>
      <c r="FK226" s="158">
        <f>IF(ISERROR(VLOOKUP(BH226,Accueil!$W$17:$W$22,1,0)),1,0)</f>
        <v>0</v>
      </c>
      <c r="FL226" s="158">
        <f>IF(ISERROR(VLOOKUP(BI226,Accueil!$W$17:$W$22,1,0)),1,0)</f>
        <v>0</v>
      </c>
      <c r="FM226" s="158">
        <f>IF(ISERROR(VLOOKUP(BJ226,Accueil!$W$17:$W$22,1,0)),1,0)</f>
        <v>0</v>
      </c>
      <c r="FN226" s="158">
        <f>IF(ISERROR(VLOOKUP(BK226,Accueil!$W$17:$W$22,1,0)),1,0)</f>
        <v>0</v>
      </c>
      <c r="FO226" s="158">
        <f>IF(ISERROR(VLOOKUP(BL226,Accueil!$W$17:$W$22,1,0)),1,0)</f>
        <v>0</v>
      </c>
      <c r="FP226" s="158">
        <f>IF(ISERROR(VLOOKUP(BM226,Accueil!$W$17:$W$22,1,0)),1,0)</f>
        <v>0</v>
      </c>
      <c r="FQ226" s="158">
        <f>IF(ISERROR(VLOOKUP(BN226,Accueil!$W$17:$W$22,1,0)),1,0)</f>
        <v>0</v>
      </c>
      <c r="FR226" s="158">
        <f>IF(ISERROR(VLOOKUP(BO226,Accueil!$W$17:$W$22,1,0)),1,0)</f>
        <v>0</v>
      </c>
      <c r="FS226" s="158">
        <f>IF(ISERROR(VLOOKUP(BP226,Accueil!$W$17:$W$22,1,0)),1,0)</f>
        <v>0</v>
      </c>
      <c r="FT226" s="158">
        <f>IF(ISERROR(VLOOKUP(BQ226,Accueil!$W$17:$W$22,1,0)),1,0)</f>
        <v>0</v>
      </c>
      <c r="FU226" s="158">
        <f>IF(ISERROR(VLOOKUP(BR226,Accueil!$W$17:$W$22,1,0)),1,0)</f>
        <v>0</v>
      </c>
      <c r="FV226" s="158">
        <f>IF(ISERROR(VLOOKUP(BS226,Accueil!$W$17:$W$22,1,0)),1,0)</f>
        <v>0</v>
      </c>
      <c r="FW226" s="158">
        <f>IF(ISERROR(VLOOKUP(BT226,Accueil!$W$17:$W$22,1,0)),1,0)</f>
        <v>0</v>
      </c>
      <c r="FX226" s="158">
        <f>IF(ISERROR(VLOOKUP(BU226,Accueil!$W$17:$W$22,1,0)),1,0)</f>
        <v>0</v>
      </c>
      <c r="FY226" s="158">
        <f>IF(ISERROR(VLOOKUP(BV226,Accueil!$W$17:$W$22,1,0)),1,0)</f>
        <v>0</v>
      </c>
      <c r="FZ226" s="158">
        <f>IF(ISERROR(VLOOKUP(BW226,Accueil!$W$17:$W$22,1,0)),1,0)</f>
        <v>0</v>
      </c>
      <c r="GA226" s="158">
        <f>IF(ISERROR(VLOOKUP(BX226,Accueil!$W$17:$W$22,1,0)),1,0)</f>
        <v>0</v>
      </c>
      <c r="GB226" s="158">
        <f>IF(ISERROR(VLOOKUP(BY226,Accueil!$W$17:$W$22,1,0)),1,0)</f>
        <v>0</v>
      </c>
      <c r="GC226" s="158">
        <f>IF(ISERROR(VLOOKUP(BZ226,Accueil!$W$17:$W$22,1,0)),1,0)</f>
        <v>0</v>
      </c>
      <c r="GD226" s="158">
        <f>IF(ISERROR(VLOOKUP(CA226,Accueil!$W$17:$W$22,1,0)),1,0)</f>
        <v>0</v>
      </c>
      <c r="GE226" s="158">
        <f>IF(ISERROR(VLOOKUP(CB226,Accueil!$W$17:$W$22,1,0)),1,0)</f>
        <v>0</v>
      </c>
      <c r="GF226" s="158">
        <f>IF(ISERROR(VLOOKUP(CC226,Accueil!$W$17:$W$22,1,0)),1,0)</f>
        <v>0</v>
      </c>
      <c r="GG226" s="158">
        <f>IF(ISERROR(VLOOKUP(CD226,Accueil!$W$17:$W$22,1,0)),1,0)</f>
        <v>0</v>
      </c>
      <c r="GH226" s="158">
        <f>IF(ISERROR(VLOOKUP(CE226,Accueil!$W$17:$W$22,1,0)),1,0)</f>
        <v>0</v>
      </c>
      <c r="GI226" s="158">
        <f>IF(ISERROR(VLOOKUP(CF226,Accueil!$W$17:$W$22,1,0)),1,0)</f>
        <v>0</v>
      </c>
      <c r="GJ226" s="158">
        <f>IF(ISERROR(VLOOKUP(CG226,Accueil!$W$17:$W$22,1,0)),1,0)</f>
        <v>0</v>
      </c>
      <c r="GK226" s="158">
        <f>IF(ISERROR(VLOOKUP(CH226,Accueil!$W$17:$W$22,1,0)),1,0)</f>
        <v>0</v>
      </c>
      <c r="GL226" s="158">
        <f>IF(ISERROR(VLOOKUP(CI226,Accueil!$W$17:$W$22,1,0)),1,0)</f>
        <v>0</v>
      </c>
      <c r="GM226" s="158">
        <f>IF(ISERROR(VLOOKUP(CJ226,Accueil!$W$17:$W$22,1,0)),1,0)</f>
        <v>0</v>
      </c>
      <c r="GN226" s="158">
        <f>IF(ISERROR(VLOOKUP(CK226,Accueil!$W$17:$W$22,1,0)),1,0)</f>
        <v>0</v>
      </c>
      <c r="GO226" s="158">
        <f>IF(ISERROR(VLOOKUP(CL226,Accueil!$W$17:$W$22,1,0)),1,0)</f>
        <v>0</v>
      </c>
      <c r="GP226" s="158">
        <f>IF(ISERROR(VLOOKUP(CM226,Accueil!$W$17:$W$22,1,0)),1,0)</f>
        <v>0</v>
      </c>
      <c r="GQ226" s="158">
        <f>IF(ISERROR(VLOOKUP(CN226,Accueil!$W$17:$W$22,1,0)),1,0)</f>
        <v>0</v>
      </c>
      <c r="GR226" s="158">
        <f>IF(ISERROR(VLOOKUP(CO226,Accueil!$W$17:$W$22,1,0)),1,0)</f>
        <v>0</v>
      </c>
      <c r="GS226" s="158">
        <f>IF(ISERROR(VLOOKUP(CP226,Accueil!$W$17:$W$22,1,0)),1,0)</f>
        <v>0</v>
      </c>
      <c r="GT226" s="158">
        <f>IF(ISERROR(VLOOKUP(CQ226,Accueil!$W$17:$W$22,1,0)),1,0)</f>
        <v>0</v>
      </c>
      <c r="GU226" s="158">
        <f>IF(ISERROR(VLOOKUP(CR226,Accueil!$W$17:$W$22,1,0)),1,0)</f>
        <v>0</v>
      </c>
      <c r="GV226" s="158">
        <f>IF(ISERROR(VLOOKUP(CS226,Accueil!$W$17:$W$22,1,0)),1,0)</f>
        <v>0</v>
      </c>
      <c r="GW226" s="158">
        <f>IF(ISERROR(VLOOKUP(CT226,Accueil!$W$17:$W$22,1,0)),1,0)</f>
        <v>0</v>
      </c>
      <c r="GX226" s="158">
        <f>IF(ISERROR(VLOOKUP(CU226,Accueil!$W$17:$W$22,1,0)),1,0)</f>
        <v>0</v>
      </c>
      <c r="GY226" s="158">
        <f>IF(ISERROR(VLOOKUP(CV226,Accueil!$W$17:$W$22,1,0)),1,0)</f>
        <v>0</v>
      </c>
      <c r="GZ226" s="158">
        <f>IF(ISERROR(VLOOKUP(CW226,Accueil!$W$17:$W$22,1,0)),1,0)</f>
        <v>0</v>
      </c>
      <c r="HA226" s="158">
        <f>IF(ISERROR(VLOOKUP(CX226,Accueil!$W$17:$W$22,1,0)),1,0)</f>
        <v>0</v>
      </c>
      <c r="HB226" s="158">
        <f>IF(ISERROR(VLOOKUP(CY226,Accueil!$W$17:$W$22,1,0)),1,0)</f>
        <v>0</v>
      </c>
      <c r="HC226" s="158">
        <f>IF(ISERROR(VLOOKUP(CZ226,Accueil!$W$17:$W$22,1,0)),1,0)</f>
        <v>0</v>
      </c>
      <c r="HD226" s="158">
        <f>IF(ISERROR(VLOOKUP(DA226,Accueil!$W$17:$W$22,1,0)),1,0)</f>
        <v>0</v>
      </c>
    </row>
    <row r="227" spans="1:212" ht="12.75" customHeight="1">
      <c r="A227" s="360"/>
      <c r="B227" s="12">
        <v>219</v>
      </c>
      <c r="C227" s="26" t="str">
        <f>IF(Accueil!E231="","",Accueil!E231)</f>
        <v/>
      </c>
      <c r="D227" s="27" t="str">
        <f>IF(Accueil!F231="","",Accueil!F231)</f>
        <v/>
      </c>
      <c r="E227" s="83" t="str">
        <f t="shared" si="14"/>
        <v/>
      </c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  <c r="AA227" s="244"/>
      <c r="AB227" s="244"/>
      <c r="AC227" s="244"/>
      <c r="AD227" s="244"/>
      <c r="AE227" s="244"/>
      <c r="AF227" s="244"/>
      <c r="AG227" s="244"/>
      <c r="AH227" s="244"/>
      <c r="AI227" s="244"/>
      <c r="AJ227" s="244"/>
      <c r="AK227" s="244"/>
      <c r="AL227" s="244"/>
      <c r="AM227" s="244"/>
      <c r="AN227" s="244"/>
      <c r="AO227" s="244"/>
      <c r="AP227" s="244"/>
      <c r="AQ227" s="244"/>
      <c r="AR227" s="244"/>
      <c r="AS227" s="244"/>
      <c r="AT227" s="244"/>
      <c r="AU227" s="244"/>
      <c r="AV227" s="244"/>
      <c r="AW227" s="244"/>
      <c r="AX227" s="244"/>
      <c r="AY227" s="244"/>
      <c r="AZ227" s="244"/>
      <c r="BA227" s="244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  <c r="CJ227" s="244"/>
      <c r="CK227" s="244"/>
      <c r="CL227" s="244"/>
      <c r="CM227" s="244"/>
      <c r="CN227" s="244"/>
      <c r="CO227" s="244"/>
      <c r="CP227" s="244"/>
      <c r="CQ227" s="244"/>
      <c r="CR227" s="244"/>
      <c r="CS227" s="244"/>
      <c r="CT227" s="244"/>
      <c r="CU227" s="244"/>
      <c r="CV227" s="244"/>
      <c r="CW227" s="244"/>
      <c r="CX227" s="244"/>
      <c r="CY227" s="244"/>
      <c r="CZ227" s="244"/>
      <c r="DA227" s="244"/>
      <c r="DB227" s="12">
        <v>219</v>
      </c>
      <c r="DC227" s="11" t="str">
        <f>IF(D227="","",COUNTIF(F227:DA227,Accueil!$AB$28)&amp;" / "&amp;COUNTIF($F$8:$DA$8,"&gt;0")-(COUNTIF(F227:DA227,Accueil!$AG$26)))</f>
        <v/>
      </c>
      <c r="DD227" s="110" t="str">
        <f>IF(D227="","",COUNTIF(F227:DA227,Accueil!$AB$26))</f>
        <v/>
      </c>
      <c r="DE227" s="110" t="str">
        <f>IF(D227="","",IF(COUNTIF($F$8:$DA$8,"&gt;=0")-(COUNTIF(G227:DB227,Accueil!$AG$26))&lt;0,0,COUNTIF($F$8:$DA$8,"&gt;=0")-(COUNTIF(G227:DB227,Accueil!$AG$26))))</f>
        <v/>
      </c>
      <c r="DF227" s="11" t="str">
        <f t="shared" si="15"/>
        <v/>
      </c>
      <c r="DG227" s="29" t="str">
        <f t="shared" si="16"/>
        <v/>
      </c>
      <c r="DH227" s="158">
        <f t="shared" si="17"/>
        <v>0</v>
      </c>
      <c r="DI227" s="158">
        <f>IF(ISERROR(VLOOKUP(F227,Accueil!$W$17:$W$22,1,0)),1,0)</f>
        <v>0</v>
      </c>
      <c r="DJ227" s="158">
        <f>IF(ISERROR(VLOOKUP(G227,Accueil!$W$17:$W$22,1,0)),1,0)</f>
        <v>0</v>
      </c>
      <c r="DK227" s="158">
        <f>IF(ISERROR(VLOOKUP(H227,Accueil!$W$17:$W$22,1,0)),1,0)</f>
        <v>0</v>
      </c>
      <c r="DL227" s="158">
        <f>IF(ISERROR(VLOOKUP(I227,Accueil!$W$17:$W$22,1,0)),1,0)</f>
        <v>0</v>
      </c>
      <c r="DM227" s="158">
        <f>IF(ISERROR(VLOOKUP(J227,Accueil!$W$17:$W$22,1,0)),1,0)</f>
        <v>0</v>
      </c>
      <c r="DN227" s="158">
        <f>IF(ISERROR(VLOOKUP(K227,Accueil!$W$17:$W$22,1,0)),1,0)</f>
        <v>0</v>
      </c>
      <c r="DO227" s="158">
        <f>IF(ISERROR(VLOOKUP(L227,Accueil!$W$17:$W$22,1,0)),1,0)</f>
        <v>0</v>
      </c>
      <c r="DP227" s="158">
        <f>IF(ISERROR(VLOOKUP(M227,Accueil!$W$17:$W$22,1,0)),1,0)</f>
        <v>0</v>
      </c>
      <c r="DQ227" s="158">
        <f>IF(ISERROR(VLOOKUP(N227,Accueil!$W$17:$W$22,1,0)),1,0)</f>
        <v>0</v>
      </c>
      <c r="DR227" s="158">
        <f>IF(ISERROR(VLOOKUP(O227,Accueil!$W$17:$W$22,1,0)),1,0)</f>
        <v>0</v>
      </c>
      <c r="DS227" s="158">
        <f>IF(ISERROR(VLOOKUP(P227,Accueil!$W$17:$W$22,1,0)),1,0)</f>
        <v>0</v>
      </c>
      <c r="DT227" s="158">
        <f>IF(ISERROR(VLOOKUP(Q227,Accueil!$W$17:$W$22,1,0)),1,0)</f>
        <v>0</v>
      </c>
      <c r="DU227" s="158">
        <f>IF(ISERROR(VLOOKUP(R227,Accueil!$W$17:$W$22,1,0)),1,0)</f>
        <v>0</v>
      </c>
      <c r="DV227" s="158">
        <f>IF(ISERROR(VLOOKUP(S227,Accueil!$W$17:$W$22,1,0)),1,0)</f>
        <v>0</v>
      </c>
      <c r="DW227" s="158">
        <f>IF(ISERROR(VLOOKUP(T227,Accueil!$W$17:$W$22,1,0)),1,0)</f>
        <v>0</v>
      </c>
      <c r="DX227" s="158">
        <f>IF(ISERROR(VLOOKUP(U227,Accueil!$W$17:$W$22,1,0)),1,0)</f>
        <v>0</v>
      </c>
      <c r="DY227" s="158">
        <f>IF(ISERROR(VLOOKUP(V227,Accueil!$W$17:$W$22,1,0)),1,0)</f>
        <v>0</v>
      </c>
      <c r="DZ227" s="158">
        <f>IF(ISERROR(VLOOKUP(W227,Accueil!$W$17:$W$22,1,0)),1,0)</f>
        <v>0</v>
      </c>
      <c r="EA227" s="158">
        <f>IF(ISERROR(VLOOKUP(X227,Accueil!$W$17:$W$22,1,0)),1,0)</f>
        <v>0</v>
      </c>
      <c r="EB227" s="158">
        <f>IF(ISERROR(VLOOKUP(Y227,Accueil!$W$17:$W$22,1,0)),1,0)</f>
        <v>0</v>
      </c>
      <c r="EC227" s="158">
        <f>IF(ISERROR(VLOOKUP(Z227,Accueil!$W$17:$W$22,1,0)),1,0)</f>
        <v>0</v>
      </c>
      <c r="ED227" s="158">
        <f>IF(ISERROR(VLOOKUP(AA227,Accueil!$W$17:$W$22,1,0)),1,0)</f>
        <v>0</v>
      </c>
      <c r="EE227" s="158">
        <f>IF(ISERROR(VLOOKUP(AB227,Accueil!$W$17:$W$22,1,0)),1,0)</f>
        <v>0</v>
      </c>
      <c r="EF227" s="158">
        <f>IF(ISERROR(VLOOKUP(AC227,Accueil!$W$17:$W$22,1,0)),1,0)</f>
        <v>0</v>
      </c>
      <c r="EG227" s="158">
        <f>IF(ISERROR(VLOOKUP(AD227,Accueil!$W$17:$W$22,1,0)),1,0)</f>
        <v>0</v>
      </c>
      <c r="EH227" s="158">
        <f>IF(ISERROR(VLOOKUP(AE227,Accueil!$W$17:$W$22,1,0)),1,0)</f>
        <v>0</v>
      </c>
      <c r="EI227" s="158">
        <f>IF(ISERROR(VLOOKUP(AF227,Accueil!$W$17:$W$22,1,0)),1,0)</f>
        <v>0</v>
      </c>
      <c r="EJ227" s="158">
        <f>IF(ISERROR(VLOOKUP(AG227,Accueil!$W$17:$W$22,1,0)),1,0)</f>
        <v>0</v>
      </c>
      <c r="EK227" s="158">
        <f>IF(ISERROR(VLOOKUP(AH227,Accueil!$W$17:$W$22,1,0)),1,0)</f>
        <v>0</v>
      </c>
      <c r="EL227" s="158">
        <f>IF(ISERROR(VLOOKUP(AI227,Accueil!$W$17:$W$22,1,0)),1,0)</f>
        <v>0</v>
      </c>
      <c r="EM227" s="158">
        <f>IF(ISERROR(VLOOKUP(AJ227,Accueil!$W$17:$W$22,1,0)),1,0)</f>
        <v>0</v>
      </c>
      <c r="EN227" s="158">
        <f>IF(ISERROR(VLOOKUP(AK227,Accueil!$W$17:$W$22,1,0)),1,0)</f>
        <v>0</v>
      </c>
      <c r="EO227" s="158">
        <f>IF(ISERROR(VLOOKUP(AL227,Accueil!$W$17:$W$22,1,0)),1,0)</f>
        <v>0</v>
      </c>
      <c r="EP227" s="158">
        <f>IF(ISERROR(VLOOKUP(AM227,Accueil!$W$17:$W$22,1,0)),1,0)</f>
        <v>0</v>
      </c>
      <c r="EQ227" s="158">
        <f>IF(ISERROR(VLOOKUP(AN227,Accueil!$W$17:$W$22,1,0)),1,0)</f>
        <v>0</v>
      </c>
      <c r="ER227" s="158">
        <f>IF(ISERROR(VLOOKUP(AO227,Accueil!$W$17:$W$22,1,0)),1,0)</f>
        <v>0</v>
      </c>
      <c r="ES227" s="158">
        <f>IF(ISERROR(VLOOKUP(AP227,Accueil!$W$17:$W$22,1,0)),1,0)</f>
        <v>0</v>
      </c>
      <c r="ET227" s="158">
        <f>IF(ISERROR(VLOOKUP(AQ227,Accueil!$W$17:$W$22,1,0)),1,0)</f>
        <v>0</v>
      </c>
      <c r="EU227" s="158">
        <f>IF(ISERROR(VLOOKUP(AR227,Accueil!$W$17:$W$22,1,0)),1,0)</f>
        <v>0</v>
      </c>
      <c r="EV227" s="158">
        <f>IF(ISERROR(VLOOKUP(AS227,Accueil!$W$17:$W$22,1,0)),1,0)</f>
        <v>0</v>
      </c>
      <c r="EW227" s="158">
        <f>IF(ISERROR(VLOOKUP(AT227,Accueil!$W$17:$W$22,1,0)),1,0)</f>
        <v>0</v>
      </c>
      <c r="EX227" s="158">
        <f>IF(ISERROR(VLOOKUP(AU227,Accueil!$W$17:$W$22,1,0)),1,0)</f>
        <v>0</v>
      </c>
      <c r="EY227" s="158">
        <f>IF(ISERROR(VLOOKUP(AV227,Accueil!$W$17:$W$22,1,0)),1,0)</f>
        <v>0</v>
      </c>
      <c r="EZ227" s="158">
        <f>IF(ISERROR(VLOOKUP(AW227,Accueil!$W$17:$W$22,1,0)),1,0)</f>
        <v>0</v>
      </c>
      <c r="FA227" s="158">
        <f>IF(ISERROR(VLOOKUP(AX227,Accueil!$W$17:$W$22,1,0)),1,0)</f>
        <v>0</v>
      </c>
      <c r="FB227" s="158">
        <f>IF(ISERROR(VLOOKUP(AY227,Accueil!$W$17:$W$22,1,0)),1,0)</f>
        <v>0</v>
      </c>
      <c r="FC227" s="158">
        <f>IF(ISERROR(VLOOKUP(AZ227,Accueil!$W$17:$W$22,1,0)),1,0)</f>
        <v>0</v>
      </c>
      <c r="FD227" s="158">
        <f>IF(ISERROR(VLOOKUP(BA227,Accueil!$W$17:$W$22,1,0)),1,0)</f>
        <v>0</v>
      </c>
      <c r="FE227" s="158">
        <f>IF(ISERROR(VLOOKUP(BB227,Accueil!$W$17:$W$22,1,0)),1,0)</f>
        <v>0</v>
      </c>
      <c r="FF227" s="158">
        <f>IF(ISERROR(VLOOKUP(BC227,Accueil!$W$17:$W$22,1,0)),1,0)</f>
        <v>0</v>
      </c>
      <c r="FG227" s="158">
        <f>IF(ISERROR(VLOOKUP(BD227,Accueil!$W$17:$W$22,1,0)),1,0)</f>
        <v>0</v>
      </c>
      <c r="FH227" s="158">
        <f>IF(ISERROR(VLOOKUP(BE227,Accueil!$W$17:$W$22,1,0)),1,0)</f>
        <v>0</v>
      </c>
      <c r="FI227" s="158">
        <f>IF(ISERROR(VLOOKUP(BF227,Accueil!$W$17:$W$22,1,0)),1,0)</f>
        <v>0</v>
      </c>
      <c r="FJ227" s="158">
        <f>IF(ISERROR(VLOOKUP(BG227,Accueil!$W$17:$W$22,1,0)),1,0)</f>
        <v>0</v>
      </c>
      <c r="FK227" s="158">
        <f>IF(ISERROR(VLOOKUP(BH227,Accueil!$W$17:$W$22,1,0)),1,0)</f>
        <v>0</v>
      </c>
      <c r="FL227" s="158">
        <f>IF(ISERROR(VLOOKUP(BI227,Accueil!$W$17:$W$22,1,0)),1,0)</f>
        <v>0</v>
      </c>
      <c r="FM227" s="158">
        <f>IF(ISERROR(VLOOKUP(BJ227,Accueil!$W$17:$W$22,1,0)),1,0)</f>
        <v>0</v>
      </c>
      <c r="FN227" s="158">
        <f>IF(ISERROR(VLOOKUP(BK227,Accueil!$W$17:$W$22,1,0)),1,0)</f>
        <v>0</v>
      </c>
      <c r="FO227" s="158">
        <f>IF(ISERROR(VLOOKUP(BL227,Accueil!$W$17:$W$22,1,0)),1,0)</f>
        <v>0</v>
      </c>
      <c r="FP227" s="158">
        <f>IF(ISERROR(VLOOKUP(BM227,Accueil!$W$17:$W$22,1,0)),1,0)</f>
        <v>0</v>
      </c>
      <c r="FQ227" s="158">
        <f>IF(ISERROR(VLOOKUP(BN227,Accueil!$W$17:$W$22,1,0)),1,0)</f>
        <v>0</v>
      </c>
      <c r="FR227" s="158">
        <f>IF(ISERROR(VLOOKUP(BO227,Accueil!$W$17:$W$22,1,0)),1,0)</f>
        <v>0</v>
      </c>
      <c r="FS227" s="158">
        <f>IF(ISERROR(VLOOKUP(BP227,Accueil!$W$17:$W$22,1,0)),1,0)</f>
        <v>0</v>
      </c>
      <c r="FT227" s="158">
        <f>IF(ISERROR(VLOOKUP(BQ227,Accueil!$W$17:$W$22,1,0)),1,0)</f>
        <v>0</v>
      </c>
      <c r="FU227" s="158">
        <f>IF(ISERROR(VLOOKUP(BR227,Accueil!$W$17:$W$22,1,0)),1,0)</f>
        <v>0</v>
      </c>
      <c r="FV227" s="158">
        <f>IF(ISERROR(VLOOKUP(BS227,Accueil!$W$17:$W$22,1,0)),1,0)</f>
        <v>0</v>
      </c>
      <c r="FW227" s="158">
        <f>IF(ISERROR(VLOOKUP(BT227,Accueil!$W$17:$W$22,1,0)),1,0)</f>
        <v>0</v>
      </c>
      <c r="FX227" s="158">
        <f>IF(ISERROR(VLOOKUP(BU227,Accueil!$W$17:$W$22,1,0)),1,0)</f>
        <v>0</v>
      </c>
      <c r="FY227" s="158">
        <f>IF(ISERROR(VLOOKUP(BV227,Accueil!$W$17:$W$22,1,0)),1,0)</f>
        <v>0</v>
      </c>
      <c r="FZ227" s="158">
        <f>IF(ISERROR(VLOOKUP(BW227,Accueil!$W$17:$W$22,1,0)),1,0)</f>
        <v>0</v>
      </c>
      <c r="GA227" s="158">
        <f>IF(ISERROR(VLOOKUP(BX227,Accueil!$W$17:$W$22,1,0)),1,0)</f>
        <v>0</v>
      </c>
      <c r="GB227" s="158">
        <f>IF(ISERROR(VLOOKUP(BY227,Accueil!$W$17:$W$22,1,0)),1,0)</f>
        <v>0</v>
      </c>
      <c r="GC227" s="158">
        <f>IF(ISERROR(VLOOKUP(BZ227,Accueil!$W$17:$W$22,1,0)),1,0)</f>
        <v>0</v>
      </c>
      <c r="GD227" s="158">
        <f>IF(ISERROR(VLOOKUP(CA227,Accueil!$W$17:$W$22,1,0)),1,0)</f>
        <v>0</v>
      </c>
      <c r="GE227" s="158">
        <f>IF(ISERROR(VLOOKUP(CB227,Accueil!$W$17:$W$22,1,0)),1,0)</f>
        <v>0</v>
      </c>
      <c r="GF227" s="158">
        <f>IF(ISERROR(VLOOKUP(CC227,Accueil!$W$17:$W$22,1,0)),1,0)</f>
        <v>0</v>
      </c>
      <c r="GG227" s="158">
        <f>IF(ISERROR(VLOOKUP(CD227,Accueil!$W$17:$W$22,1,0)),1,0)</f>
        <v>0</v>
      </c>
      <c r="GH227" s="158">
        <f>IF(ISERROR(VLOOKUP(CE227,Accueil!$W$17:$W$22,1,0)),1,0)</f>
        <v>0</v>
      </c>
      <c r="GI227" s="158">
        <f>IF(ISERROR(VLOOKUP(CF227,Accueil!$W$17:$W$22,1,0)),1,0)</f>
        <v>0</v>
      </c>
      <c r="GJ227" s="158">
        <f>IF(ISERROR(VLOOKUP(CG227,Accueil!$W$17:$W$22,1,0)),1,0)</f>
        <v>0</v>
      </c>
      <c r="GK227" s="158">
        <f>IF(ISERROR(VLOOKUP(CH227,Accueil!$W$17:$W$22,1,0)),1,0)</f>
        <v>0</v>
      </c>
      <c r="GL227" s="158">
        <f>IF(ISERROR(VLOOKUP(CI227,Accueil!$W$17:$W$22,1,0)),1,0)</f>
        <v>0</v>
      </c>
      <c r="GM227" s="158">
        <f>IF(ISERROR(VLOOKUP(CJ227,Accueil!$W$17:$W$22,1,0)),1,0)</f>
        <v>0</v>
      </c>
      <c r="GN227" s="158">
        <f>IF(ISERROR(VLOOKUP(CK227,Accueil!$W$17:$W$22,1,0)),1,0)</f>
        <v>0</v>
      </c>
      <c r="GO227" s="158">
        <f>IF(ISERROR(VLOOKUP(CL227,Accueil!$W$17:$W$22,1,0)),1,0)</f>
        <v>0</v>
      </c>
      <c r="GP227" s="158">
        <f>IF(ISERROR(VLOOKUP(CM227,Accueil!$W$17:$W$22,1,0)),1,0)</f>
        <v>0</v>
      </c>
      <c r="GQ227" s="158">
        <f>IF(ISERROR(VLOOKUP(CN227,Accueil!$W$17:$W$22,1,0)),1,0)</f>
        <v>0</v>
      </c>
      <c r="GR227" s="158">
        <f>IF(ISERROR(VLOOKUP(CO227,Accueil!$W$17:$W$22,1,0)),1,0)</f>
        <v>0</v>
      </c>
      <c r="GS227" s="158">
        <f>IF(ISERROR(VLOOKUP(CP227,Accueil!$W$17:$W$22,1,0)),1,0)</f>
        <v>0</v>
      </c>
      <c r="GT227" s="158">
        <f>IF(ISERROR(VLOOKUP(CQ227,Accueil!$W$17:$W$22,1,0)),1,0)</f>
        <v>0</v>
      </c>
      <c r="GU227" s="158">
        <f>IF(ISERROR(VLOOKUP(CR227,Accueil!$W$17:$W$22,1,0)),1,0)</f>
        <v>0</v>
      </c>
      <c r="GV227" s="158">
        <f>IF(ISERROR(VLOOKUP(CS227,Accueil!$W$17:$W$22,1,0)),1,0)</f>
        <v>0</v>
      </c>
      <c r="GW227" s="158">
        <f>IF(ISERROR(VLOOKUP(CT227,Accueil!$W$17:$W$22,1,0)),1,0)</f>
        <v>0</v>
      </c>
      <c r="GX227" s="158">
        <f>IF(ISERROR(VLOOKUP(CU227,Accueil!$W$17:$W$22,1,0)),1,0)</f>
        <v>0</v>
      </c>
      <c r="GY227" s="158">
        <f>IF(ISERROR(VLOOKUP(CV227,Accueil!$W$17:$W$22,1,0)),1,0)</f>
        <v>0</v>
      </c>
      <c r="GZ227" s="158">
        <f>IF(ISERROR(VLOOKUP(CW227,Accueil!$W$17:$W$22,1,0)),1,0)</f>
        <v>0</v>
      </c>
      <c r="HA227" s="158">
        <f>IF(ISERROR(VLOOKUP(CX227,Accueil!$W$17:$W$22,1,0)),1,0)</f>
        <v>0</v>
      </c>
      <c r="HB227" s="158">
        <f>IF(ISERROR(VLOOKUP(CY227,Accueil!$W$17:$W$22,1,0)),1,0)</f>
        <v>0</v>
      </c>
      <c r="HC227" s="158">
        <f>IF(ISERROR(VLOOKUP(CZ227,Accueil!$W$17:$W$22,1,0)),1,0)</f>
        <v>0</v>
      </c>
      <c r="HD227" s="158">
        <f>IF(ISERROR(VLOOKUP(DA227,Accueil!$W$17:$W$22,1,0)),1,0)</f>
        <v>0</v>
      </c>
    </row>
    <row r="228" spans="1:212" ht="12.75" customHeight="1">
      <c r="A228" s="360"/>
      <c r="B228" s="12">
        <v>220</v>
      </c>
      <c r="C228" s="26" t="str">
        <f>IF(Accueil!E232="","",Accueil!E232)</f>
        <v/>
      </c>
      <c r="D228" s="27" t="str">
        <f>IF(Accueil!F232="","",Accueil!F232)</f>
        <v/>
      </c>
      <c r="E228" s="83" t="str">
        <f t="shared" si="14"/>
        <v/>
      </c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  <c r="AA228" s="244"/>
      <c r="AB228" s="244"/>
      <c r="AC228" s="244"/>
      <c r="AD228" s="244"/>
      <c r="AE228" s="244"/>
      <c r="AF228" s="244"/>
      <c r="AG228" s="244"/>
      <c r="AH228" s="244"/>
      <c r="AI228" s="244"/>
      <c r="AJ228" s="244"/>
      <c r="AK228" s="244"/>
      <c r="AL228" s="244"/>
      <c r="AM228" s="244"/>
      <c r="AN228" s="244"/>
      <c r="AO228" s="244"/>
      <c r="AP228" s="244"/>
      <c r="AQ228" s="244"/>
      <c r="AR228" s="244"/>
      <c r="AS228" s="244"/>
      <c r="AT228" s="244"/>
      <c r="AU228" s="244"/>
      <c r="AV228" s="244"/>
      <c r="AW228" s="244"/>
      <c r="AX228" s="244"/>
      <c r="AY228" s="244"/>
      <c r="AZ228" s="244"/>
      <c r="BA228" s="244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  <c r="CJ228" s="244"/>
      <c r="CK228" s="244"/>
      <c r="CL228" s="244"/>
      <c r="CM228" s="244"/>
      <c r="CN228" s="244"/>
      <c r="CO228" s="244"/>
      <c r="CP228" s="244"/>
      <c r="CQ228" s="244"/>
      <c r="CR228" s="244"/>
      <c r="CS228" s="244"/>
      <c r="CT228" s="244"/>
      <c r="CU228" s="244"/>
      <c r="CV228" s="244"/>
      <c r="CW228" s="244"/>
      <c r="CX228" s="244"/>
      <c r="CY228" s="244"/>
      <c r="CZ228" s="244"/>
      <c r="DA228" s="244"/>
      <c r="DB228" s="12">
        <v>220</v>
      </c>
      <c r="DC228" s="11" t="str">
        <f>IF(D228="","",COUNTIF(F228:DA228,Accueil!$AB$28)&amp;" / "&amp;COUNTIF($F$8:$DA$8,"&gt;0")-(COUNTIF(F228:DA228,Accueil!$AG$26)))</f>
        <v/>
      </c>
      <c r="DD228" s="110" t="str">
        <f>IF(D228="","",COUNTIF(F228:DA228,Accueil!$AB$26))</f>
        <v/>
      </c>
      <c r="DE228" s="110" t="str">
        <f>IF(D228="","",IF(COUNTIF($F$8:$DA$8,"&gt;=0")-(COUNTIF(G228:DB228,Accueil!$AG$26))&lt;0,0,COUNTIF($F$8:$DA$8,"&gt;=0")-(COUNTIF(G228:DB228,Accueil!$AG$26))))</f>
        <v/>
      </c>
      <c r="DF228" s="11" t="str">
        <f t="shared" si="15"/>
        <v/>
      </c>
      <c r="DG228" s="29" t="str">
        <f t="shared" si="16"/>
        <v/>
      </c>
      <c r="DH228" s="158">
        <f t="shared" si="17"/>
        <v>0</v>
      </c>
      <c r="DI228" s="158">
        <f>IF(ISERROR(VLOOKUP(F228,Accueil!$W$17:$W$22,1,0)),1,0)</f>
        <v>0</v>
      </c>
      <c r="DJ228" s="158">
        <f>IF(ISERROR(VLOOKUP(G228,Accueil!$W$17:$W$22,1,0)),1,0)</f>
        <v>0</v>
      </c>
      <c r="DK228" s="158">
        <f>IF(ISERROR(VLOOKUP(H228,Accueil!$W$17:$W$22,1,0)),1,0)</f>
        <v>0</v>
      </c>
      <c r="DL228" s="158">
        <f>IF(ISERROR(VLOOKUP(I228,Accueil!$W$17:$W$22,1,0)),1,0)</f>
        <v>0</v>
      </c>
      <c r="DM228" s="158">
        <f>IF(ISERROR(VLOOKUP(J228,Accueil!$W$17:$W$22,1,0)),1,0)</f>
        <v>0</v>
      </c>
      <c r="DN228" s="158">
        <f>IF(ISERROR(VLOOKUP(K228,Accueil!$W$17:$W$22,1,0)),1,0)</f>
        <v>0</v>
      </c>
      <c r="DO228" s="158">
        <f>IF(ISERROR(VLOOKUP(L228,Accueil!$W$17:$W$22,1,0)),1,0)</f>
        <v>0</v>
      </c>
      <c r="DP228" s="158">
        <f>IF(ISERROR(VLOOKUP(M228,Accueil!$W$17:$W$22,1,0)),1,0)</f>
        <v>0</v>
      </c>
      <c r="DQ228" s="158">
        <f>IF(ISERROR(VLOOKUP(N228,Accueil!$W$17:$W$22,1,0)),1,0)</f>
        <v>0</v>
      </c>
      <c r="DR228" s="158">
        <f>IF(ISERROR(VLOOKUP(O228,Accueil!$W$17:$W$22,1,0)),1,0)</f>
        <v>0</v>
      </c>
      <c r="DS228" s="158">
        <f>IF(ISERROR(VLOOKUP(P228,Accueil!$W$17:$W$22,1,0)),1,0)</f>
        <v>0</v>
      </c>
      <c r="DT228" s="158">
        <f>IF(ISERROR(VLOOKUP(Q228,Accueil!$W$17:$W$22,1,0)),1,0)</f>
        <v>0</v>
      </c>
      <c r="DU228" s="158">
        <f>IF(ISERROR(VLOOKUP(R228,Accueil!$W$17:$W$22,1,0)),1,0)</f>
        <v>0</v>
      </c>
      <c r="DV228" s="158">
        <f>IF(ISERROR(VLOOKUP(S228,Accueil!$W$17:$W$22,1,0)),1,0)</f>
        <v>0</v>
      </c>
      <c r="DW228" s="158">
        <f>IF(ISERROR(VLOOKUP(T228,Accueil!$W$17:$W$22,1,0)),1,0)</f>
        <v>0</v>
      </c>
      <c r="DX228" s="158">
        <f>IF(ISERROR(VLOOKUP(U228,Accueil!$W$17:$W$22,1,0)),1,0)</f>
        <v>0</v>
      </c>
      <c r="DY228" s="158">
        <f>IF(ISERROR(VLOOKUP(V228,Accueil!$W$17:$W$22,1,0)),1,0)</f>
        <v>0</v>
      </c>
      <c r="DZ228" s="158">
        <f>IF(ISERROR(VLOOKUP(W228,Accueil!$W$17:$W$22,1,0)),1,0)</f>
        <v>0</v>
      </c>
      <c r="EA228" s="158">
        <f>IF(ISERROR(VLOOKUP(X228,Accueil!$W$17:$W$22,1,0)),1,0)</f>
        <v>0</v>
      </c>
      <c r="EB228" s="158">
        <f>IF(ISERROR(VLOOKUP(Y228,Accueil!$W$17:$W$22,1,0)),1,0)</f>
        <v>0</v>
      </c>
      <c r="EC228" s="158">
        <f>IF(ISERROR(VLOOKUP(Z228,Accueil!$W$17:$W$22,1,0)),1,0)</f>
        <v>0</v>
      </c>
      <c r="ED228" s="158">
        <f>IF(ISERROR(VLOOKUP(AA228,Accueil!$W$17:$W$22,1,0)),1,0)</f>
        <v>0</v>
      </c>
      <c r="EE228" s="158">
        <f>IF(ISERROR(VLOOKUP(AB228,Accueil!$W$17:$W$22,1,0)),1,0)</f>
        <v>0</v>
      </c>
      <c r="EF228" s="158">
        <f>IF(ISERROR(VLOOKUP(AC228,Accueil!$W$17:$W$22,1,0)),1,0)</f>
        <v>0</v>
      </c>
      <c r="EG228" s="158">
        <f>IF(ISERROR(VLOOKUP(AD228,Accueil!$W$17:$W$22,1,0)),1,0)</f>
        <v>0</v>
      </c>
      <c r="EH228" s="158">
        <f>IF(ISERROR(VLOOKUP(AE228,Accueil!$W$17:$W$22,1,0)),1,0)</f>
        <v>0</v>
      </c>
      <c r="EI228" s="158">
        <f>IF(ISERROR(VLOOKUP(AF228,Accueil!$W$17:$W$22,1,0)),1,0)</f>
        <v>0</v>
      </c>
      <c r="EJ228" s="158">
        <f>IF(ISERROR(VLOOKUP(AG228,Accueil!$W$17:$W$22,1,0)),1,0)</f>
        <v>0</v>
      </c>
      <c r="EK228" s="158">
        <f>IF(ISERROR(VLOOKUP(AH228,Accueil!$W$17:$W$22,1,0)),1,0)</f>
        <v>0</v>
      </c>
      <c r="EL228" s="158">
        <f>IF(ISERROR(VLOOKUP(AI228,Accueil!$W$17:$W$22,1,0)),1,0)</f>
        <v>0</v>
      </c>
      <c r="EM228" s="158">
        <f>IF(ISERROR(VLOOKUP(AJ228,Accueil!$W$17:$W$22,1,0)),1,0)</f>
        <v>0</v>
      </c>
      <c r="EN228" s="158">
        <f>IF(ISERROR(VLOOKUP(AK228,Accueil!$W$17:$W$22,1,0)),1,0)</f>
        <v>0</v>
      </c>
      <c r="EO228" s="158">
        <f>IF(ISERROR(VLOOKUP(AL228,Accueil!$W$17:$W$22,1,0)),1,0)</f>
        <v>0</v>
      </c>
      <c r="EP228" s="158">
        <f>IF(ISERROR(VLOOKUP(AM228,Accueil!$W$17:$W$22,1,0)),1,0)</f>
        <v>0</v>
      </c>
      <c r="EQ228" s="158">
        <f>IF(ISERROR(VLOOKUP(AN228,Accueil!$W$17:$W$22,1,0)),1,0)</f>
        <v>0</v>
      </c>
      <c r="ER228" s="158">
        <f>IF(ISERROR(VLOOKUP(AO228,Accueil!$W$17:$W$22,1,0)),1,0)</f>
        <v>0</v>
      </c>
      <c r="ES228" s="158">
        <f>IF(ISERROR(VLOOKUP(AP228,Accueil!$W$17:$W$22,1,0)),1,0)</f>
        <v>0</v>
      </c>
      <c r="ET228" s="158">
        <f>IF(ISERROR(VLOOKUP(AQ228,Accueil!$W$17:$W$22,1,0)),1,0)</f>
        <v>0</v>
      </c>
      <c r="EU228" s="158">
        <f>IF(ISERROR(VLOOKUP(AR228,Accueil!$W$17:$W$22,1,0)),1,0)</f>
        <v>0</v>
      </c>
      <c r="EV228" s="158">
        <f>IF(ISERROR(VLOOKUP(AS228,Accueil!$W$17:$W$22,1,0)),1,0)</f>
        <v>0</v>
      </c>
      <c r="EW228" s="158">
        <f>IF(ISERROR(VLOOKUP(AT228,Accueil!$W$17:$W$22,1,0)),1,0)</f>
        <v>0</v>
      </c>
      <c r="EX228" s="158">
        <f>IF(ISERROR(VLOOKUP(AU228,Accueil!$W$17:$W$22,1,0)),1,0)</f>
        <v>0</v>
      </c>
      <c r="EY228" s="158">
        <f>IF(ISERROR(VLOOKUP(AV228,Accueil!$W$17:$W$22,1,0)),1,0)</f>
        <v>0</v>
      </c>
      <c r="EZ228" s="158">
        <f>IF(ISERROR(VLOOKUP(AW228,Accueil!$W$17:$W$22,1,0)),1,0)</f>
        <v>0</v>
      </c>
      <c r="FA228" s="158">
        <f>IF(ISERROR(VLOOKUP(AX228,Accueil!$W$17:$W$22,1,0)),1,0)</f>
        <v>0</v>
      </c>
      <c r="FB228" s="158">
        <f>IF(ISERROR(VLOOKUP(AY228,Accueil!$W$17:$W$22,1,0)),1,0)</f>
        <v>0</v>
      </c>
      <c r="FC228" s="158">
        <f>IF(ISERROR(VLOOKUP(AZ228,Accueil!$W$17:$W$22,1,0)),1,0)</f>
        <v>0</v>
      </c>
      <c r="FD228" s="158">
        <f>IF(ISERROR(VLOOKUP(BA228,Accueil!$W$17:$W$22,1,0)),1,0)</f>
        <v>0</v>
      </c>
      <c r="FE228" s="158">
        <f>IF(ISERROR(VLOOKUP(BB228,Accueil!$W$17:$W$22,1,0)),1,0)</f>
        <v>0</v>
      </c>
      <c r="FF228" s="158">
        <f>IF(ISERROR(VLOOKUP(BC228,Accueil!$W$17:$W$22,1,0)),1,0)</f>
        <v>0</v>
      </c>
      <c r="FG228" s="158">
        <f>IF(ISERROR(VLOOKUP(BD228,Accueil!$W$17:$W$22,1,0)),1,0)</f>
        <v>0</v>
      </c>
      <c r="FH228" s="158">
        <f>IF(ISERROR(VLOOKUP(BE228,Accueil!$W$17:$W$22,1,0)),1,0)</f>
        <v>0</v>
      </c>
      <c r="FI228" s="158">
        <f>IF(ISERROR(VLOOKUP(BF228,Accueil!$W$17:$W$22,1,0)),1,0)</f>
        <v>0</v>
      </c>
      <c r="FJ228" s="158">
        <f>IF(ISERROR(VLOOKUP(BG228,Accueil!$W$17:$W$22,1,0)),1,0)</f>
        <v>0</v>
      </c>
      <c r="FK228" s="158">
        <f>IF(ISERROR(VLOOKUP(BH228,Accueil!$W$17:$W$22,1,0)),1,0)</f>
        <v>0</v>
      </c>
      <c r="FL228" s="158">
        <f>IF(ISERROR(VLOOKUP(BI228,Accueil!$W$17:$W$22,1,0)),1,0)</f>
        <v>0</v>
      </c>
      <c r="FM228" s="158">
        <f>IF(ISERROR(VLOOKUP(BJ228,Accueil!$W$17:$W$22,1,0)),1,0)</f>
        <v>0</v>
      </c>
      <c r="FN228" s="158">
        <f>IF(ISERROR(VLOOKUP(BK228,Accueil!$W$17:$W$22,1,0)),1,0)</f>
        <v>0</v>
      </c>
      <c r="FO228" s="158">
        <f>IF(ISERROR(VLOOKUP(BL228,Accueil!$W$17:$W$22,1,0)),1,0)</f>
        <v>0</v>
      </c>
      <c r="FP228" s="158">
        <f>IF(ISERROR(VLOOKUP(BM228,Accueil!$W$17:$W$22,1,0)),1,0)</f>
        <v>0</v>
      </c>
      <c r="FQ228" s="158">
        <f>IF(ISERROR(VLOOKUP(BN228,Accueil!$W$17:$W$22,1,0)),1,0)</f>
        <v>0</v>
      </c>
      <c r="FR228" s="158">
        <f>IF(ISERROR(VLOOKUP(BO228,Accueil!$W$17:$W$22,1,0)),1,0)</f>
        <v>0</v>
      </c>
      <c r="FS228" s="158">
        <f>IF(ISERROR(VLOOKUP(BP228,Accueil!$W$17:$W$22,1,0)),1,0)</f>
        <v>0</v>
      </c>
      <c r="FT228" s="158">
        <f>IF(ISERROR(VLOOKUP(BQ228,Accueil!$W$17:$W$22,1,0)),1,0)</f>
        <v>0</v>
      </c>
      <c r="FU228" s="158">
        <f>IF(ISERROR(VLOOKUP(BR228,Accueil!$W$17:$W$22,1,0)),1,0)</f>
        <v>0</v>
      </c>
      <c r="FV228" s="158">
        <f>IF(ISERROR(VLOOKUP(BS228,Accueil!$W$17:$W$22,1,0)),1,0)</f>
        <v>0</v>
      </c>
      <c r="FW228" s="158">
        <f>IF(ISERROR(VLOOKUP(BT228,Accueil!$W$17:$W$22,1,0)),1,0)</f>
        <v>0</v>
      </c>
      <c r="FX228" s="158">
        <f>IF(ISERROR(VLOOKUP(BU228,Accueil!$W$17:$W$22,1,0)),1,0)</f>
        <v>0</v>
      </c>
      <c r="FY228" s="158">
        <f>IF(ISERROR(VLOOKUP(BV228,Accueil!$W$17:$W$22,1,0)),1,0)</f>
        <v>0</v>
      </c>
      <c r="FZ228" s="158">
        <f>IF(ISERROR(VLOOKUP(BW228,Accueil!$W$17:$W$22,1,0)),1,0)</f>
        <v>0</v>
      </c>
      <c r="GA228" s="158">
        <f>IF(ISERROR(VLOOKUP(BX228,Accueil!$W$17:$W$22,1,0)),1,0)</f>
        <v>0</v>
      </c>
      <c r="GB228" s="158">
        <f>IF(ISERROR(VLOOKUP(BY228,Accueil!$W$17:$W$22,1,0)),1,0)</f>
        <v>0</v>
      </c>
      <c r="GC228" s="158">
        <f>IF(ISERROR(VLOOKUP(BZ228,Accueil!$W$17:$W$22,1,0)),1,0)</f>
        <v>0</v>
      </c>
      <c r="GD228" s="158">
        <f>IF(ISERROR(VLOOKUP(CA228,Accueil!$W$17:$W$22,1,0)),1,0)</f>
        <v>0</v>
      </c>
      <c r="GE228" s="158">
        <f>IF(ISERROR(VLOOKUP(CB228,Accueil!$W$17:$W$22,1,0)),1,0)</f>
        <v>0</v>
      </c>
      <c r="GF228" s="158">
        <f>IF(ISERROR(VLOOKUP(CC228,Accueil!$W$17:$W$22,1,0)),1,0)</f>
        <v>0</v>
      </c>
      <c r="GG228" s="158">
        <f>IF(ISERROR(VLOOKUP(CD228,Accueil!$W$17:$W$22,1,0)),1,0)</f>
        <v>0</v>
      </c>
      <c r="GH228" s="158">
        <f>IF(ISERROR(VLOOKUP(CE228,Accueil!$W$17:$W$22,1,0)),1,0)</f>
        <v>0</v>
      </c>
      <c r="GI228" s="158">
        <f>IF(ISERROR(VLOOKUP(CF228,Accueil!$W$17:$W$22,1,0)),1,0)</f>
        <v>0</v>
      </c>
      <c r="GJ228" s="158">
        <f>IF(ISERROR(VLOOKUP(CG228,Accueil!$W$17:$W$22,1,0)),1,0)</f>
        <v>0</v>
      </c>
      <c r="GK228" s="158">
        <f>IF(ISERROR(VLOOKUP(CH228,Accueil!$W$17:$W$22,1,0)),1,0)</f>
        <v>0</v>
      </c>
      <c r="GL228" s="158">
        <f>IF(ISERROR(VLOOKUP(CI228,Accueil!$W$17:$W$22,1,0)),1,0)</f>
        <v>0</v>
      </c>
      <c r="GM228" s="158">
        <f>IF(ISERROR(VLOOKUP(CJ228,Accueil!$W$17:$W$22,1,0)),1,0)</f>
        <v>0</v>
      </c>
      <c r="GN228" s="158">
        <f>IF(ISERROR(VLOOKUP(CK228,Accueil!$W$17:$W$22,1,0)),1,0)</f>
        <v>0</v>
      </c>
      <c r="GO228" s="158">
        <f>IF(ISERROR(VLOOKUP(CL228,Accueil!$W$17:$W$22,1,0)),1,0)</f>
        <v>0</v>
      </c>
      <c r="GP228" s="158">
        <f>IF(ISERROR(VLOOKUP(CM228,Accueil!$W$17:$W$22,1,0)),1,0)</f>
        <v>0</v>
      </c>
      <c r="GQ228" s="158">
        <f>IF(ISERROR(VLOOKUP(CN228,Accueil!$W$17:$W$22,1,0)),1,0)</f>
        <v>0</v>
      </c>
      <c r="GR228" s="158">
        <f>IF(ISERROR(VLOOKUP(CO228,Accueil!$W$17:$W$22,1,0)),1,0)</f>
        <v>0</v>
      </c>
      <c r="GS228" s="158">
        <f>IF(ISERROR(VLOOKUP(CP228,Accueil!$W$17:$W$22,1,0)),1,0)</f>
        <v>0</v>
      </c>
      <c r="GT228" s="158">
        <f>IF(ISERROR(VLOOKUP(CQ228,Accueil!$W$17:$W$22,1,0)),1,0)</f>
        <v>0</v>
      </c>
      <c r="GU228" s="158">
        <f>IF(ISERROR(VLOOKUP(CR228,Accueil!$W$17:$W$22,1,0)),1,0)</f>
        <v>0</v>
      </c>
      <c r="GV228" s="158">
        <f>IF(ISERROR(VLOOKUP(CS228,Accueil!$W$17:$W$22,1,0)),1,0)</f>
        <v>0</v>
      </c>
      <c r="GW228" s="158">
        <f>IF(ISERROR(VLOOKUP(CT228,Accueil!$W$17:$W$22,1,0)),1,0)</f>
        <v>0</v>
      </c>
      <c r="GX228" s="158">
        <f>IF(ISERROR(VLOOKUP(CU228,Accueil!$W$17:$W$22,1,0)),1,0)</f>
        <v>0</v>
      </c>
      <c r="GY228" s="158">
        <f>IF(ISERROR(VLOOKUP(CV228,Accueil!$W$17:$W$22,1,0)),1,0)</f>
        <v>0</v>
      </c>
      <c r="GZ228" s="158">
        <f>IF(ISERROR(VLOOKUP(CW228,Accueil!$W$17:$W$22,1,0)),1,0)</f>
        <v>0</v>
      </c>
      <c r="HA228" s="158">
        <f>IF(ISERROR(VLOOKUP(CX228,Accueil!$W$17:$W$22,1,0)),1,0)</f>
        <v>0</v>
      </c>
      <c r="HB228" s="158">
        <f>IF(ISERROR(VLOOKUP(CY228,Accueil!$W$17:$W$22,1,0)),1,0)</f>
        <v>0</v>
      </c>
      <c r="HC228" s="158">
        <f>IF(ISERROR(VLOOKUP(CZ228,Accueil!$W$17:$W$22,1,0)),1,0)</f>
        <v>0</v>
      </c>
      <c r="HD228" s="158">
        <f>IF(ISERROR(VLOOKUP(DA228,Accueil!$W$17:$W$22,1,0)),1,0)</f>
        <v>0</v>
      </c>
    </row>
    <row r="229" spans="1:212" ht="12.75" customHeight="1">
      <c r="A229" s="360"/>
      <c r="B229" s="12">
        <v>221</v>
      </c>
      <c r="C229" s="26" t="str">
        <f>IF(Accueil!E233="","",Accueil!E233)</f>
        <v/>
      </c>
      <c r="D229" s="27" t="str">
        <f>IF(Accueil!F233="","",Accueil!F233)</f>
        <v/>
      </c>
      <c r="E229" s="83" t="str">
        <f t="shared" si="14"/>
        <v/>
      </c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  <c r="AA229" s="244"/>
      <c r="AB229" s="244"/>
      <c r="AC229" s="244"/>
      <c r="AD229" s="244"/>
      <c r="AE229" s="244"/>
      <c r="AF229" s="244"/>
      <c r="AG229" s="244"/>
      <c r="AH229" s="244"/>
      <c r="AI229" s="244"/>
      <c r="AJ229" s="244"/>
      <c r="AK229" s="244"/>
      <c r="AL229" s="244"/>
      <c r="AM229" s="244"/>
      <c r="AN229" s="244"/>
      <c r="AO229" s="244"/>
      <c r="AP229" s="244"/>
      <c r="AQ229" s="244"/>
      <c r="AR229" s="244"/>
      <c r="AS229" s="244"/>
      <c r="AT229" s="244"/>
      <c r="AU229" s="244"/>
      <c r="AV229" s="244"/>
      <c r="AW229" s="244"/>
      <c r="AX229" s="244"/>
      <c r="AY229" s="244"/>
      <c r="AZ229" s="244"/>
      <c r="BA229" s="244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4"/>
      <c r="CK229" s="244"/>
      <c r="CL229" s="244"/>
      <c r="CM229" s="244"/>
      <c r="CN229" s="244"/>
      <c r="CO229" s="244"/>
      <c r="CP229" s="244"/>
      <c r="CQ229" s="244"/>
      <c r="CR229" s="244"/>
      <c r="CS229" s="244"/>
      <c r="CT229" s="244"/>
      <c r="CU229" s="244"/>
      <c r="CV229" s="244"/>
      <c r="CW229" s="244"/>
      <c r="CX229" s="244"/>
      <c r="CY229" s="244"/>
      <c r="CZ229" s="244"/>
      <c r="DA229" s="244"/>
      <c r="DB229" s="12">
        <v>221</v>
      </c>
      <c r="DC229" s="11" t="str">
        <f>IF(D229="","",COUNTIF(F229:DA229,Accueil!$AB$28)&amp;" / "&amp;COUNTIF($F$8:$DA$8,"&gt;0")-(COUNTIF(F229:DA229,Accueil!$AG$26)))</f>
        <v/>
      </c>
      <c r="DD229" s="110" t="str">
        <f>IF(D229="","",COUNTIF(F229:DA229,Accueil!$AB$26))</f>
        <v/>
      </c>
      <c r="DE229" s="110" t="str">
        <f>IF(D229="","",IF(COUNTIF($F$8:$DA$8,"&gt;=0")-(COUNTIF(G229:DB229,Accueil!$AG$26))&lt;0,0,COUNTIF($F$8:$DA$8,"&gt;=0")-(COUNTIF(G229:DB229,Accueil!$AG$26))))</f>
        <v/>
      </c>
      <c r="DF229" s="11" t="str">
        <f t="shared" si="15"/>
        <v/>
      </c>
      <c r="DG229" s="29" t="str">
        <f t="shared" si="16"/>
        <v/>
      </c>
      <c r="DH229" s="158">
        <f t="shared" si="17"/>
        <v>0</v>
      </c>
      <c r="DI229" s="158">
        <f>IF(ISERROR(VLOOKUP(F229,Accueil!$W$17:$W$22,1,0)),1,0)</f>
        <v>0</v>
      </c>
      <c r="DJ229" s="158">
        <f>IF(ISERROR(VLOOKUP(G229,Accueil!$W$17:$W$22,1,0)),1,0)</f>
        <v>0</v>
      </c>
      <c r="DK229" s="158">
        <f>IF(ISERROR(VLOOKUP(H229,Accueil!$W$17:$W$22,1,0)),1,0)</f>
        <v>0</v>
      </c>
      <c r="DL229" s="158">
        <f>IF(ISERROR(VLOOKUP(I229,Accueil!$W$17:$W$22,1,0)),1,0)</f>
        <v>0</v>
      </c>
      <c r="DM229" s="158">
        <f>IF(ISERROR(VLOOKUP(J229,Accueil!$W$17:$W$22,1,0)),1,0)</f>
        <v>0</v>
      </c>
      <c r="DN229" s="158">
        <f>IF(ISERROR(VLOOKUP(K229,Accueil!$W$17:$W$22,1,0)),1,0)</f>
        <v>0</v>
      </c>
      <c r="DO229" s="158">
        <f>IF(ISERROR(VLOOKUP(L229,Accueil!$W$17:$W$22,1,0)),1,0)</f>
        <v>0</v>
      </c>
      <c r="DP229" s="158">
        <f>IF(ISERROR(VLOOKUP(M229,Accueil!$W$17:$W$22,1,0)),1,0)</f>
        <v>0</v>
      </c>
      <c r="DQ229" s="158">
        <f>IF(ISERROR(VLOOKUP(N229,Accueil!$W$17:$W$22,1,0)),1,0)</f>
        <v>0</v>
      </c>
      <c r="DR229" s="158">
        <f>IF(ISERROR(VLOOKUP(O229,Accueil!$W$17:$W$22,1,0)),1,0)</f>
        <v>0</v>
      </c>
      <c r="DS229" s="158">
        <f>IF(ISERROR(VLOOKUP(P229,Accueil!$W$17:$W$22,1,0)),1,0)</f>
        <v>0</v>
      </c>
      <c r="DT229" s="158">
        <f>IF(ISERROR(VLOOKUP(Q229,Accueil!$W$17:$W$22,1,0)),1,0)</f>
        <v>0</v>
      </c>
      <c r="DU229" s="158">
        <f>IF(ISERROR(VLOOKUP(R229,Accueil!$W$17:$W$22,1,0)),1,0)</f>
        <v>0</v>
      </c>
      <c r="DV229" s="158">
        <f>IF(ISERROR(VLOOKUP(S229,Accueil!$W$17:$W$22,1,0)),1,0)</f>
        <v>0</v>
      </c>
      <c r="DW229" s="158">
        <f>IF(ISERROR(VLOOKUP(T229,Accueil!$W$17:$W$22,1,0)),1,0)</f>
        <v>0</v>
      </c>
      <c r="DX229" s="158">
        <f>IF(ISERROR(VLOOKUP(U229,Accueil!$W$17:$W$22,1,0)),1,0)</f>
        <v>0</v>
      </c>
      <c r="DY229" s="158">
        <f>IF(ISERROR(VLOOKUP(V229,Accueil!$W$17:$W$22,1,0)),1,0)</f>
        <v>0</v>
      </c>
      <c r="DZ229" s="158">
        <f>IF(ISERROR(VLOOKUP(W229,Accueil!$W$17:$W$22,1,0)),1,0)</f>
        <v>0</v>
      </c>
      <c r="EA229" s="158">
        <f>IF(ISERROR(VLOOKUP(X229,Accueil!$W$17:$W$22,1,0)),1,0)</f>
        <v>0</v>
      </c>
      <c r="EB229" s="158">
        <f>IF(ISERROR(VLOOKUP(Y229,Accueil!$W$17:$W$22,1,0)),1,0)</f>
        <v>0</v>
      </c>
      <c r="EC229" s="158">
        <f>IF(ISERROR(VLOOKUP(Z229,Accueil!$W$17:$W$22,1,0)),1,0)</f>
        <v>0</v>
      </c>
      <c r="ED229" s="158">
        <f>IF(ISERROR(VLOOKUP(AA229,Accueil!$W$17:$W$22,1,0)),1,0)</f>
        <v>0</v>
      </c>
      <c r="EE229" s="158">
        <f>IF(ISERROR(VLOOKUP(AB229,Accueil!$W$17:$W$22,1,0)),1,0)</f>
        <v>0</v>
      </c>
      <c r="EF229" s="158">
        <f>IF(ISERROR(VLOOKUP(AC229,Accueil!$W$17:$W$22,1,0)),1,0)</f>
        <v>0</v>
      </c>
      <c r="EG229" s="158">
        <f>IF(ISERROR(VLOOKUP(AD229,Accueil!$W$17:$W$22,1,0)),1,0)</f>
        <v>0</v>
      </c>
      <c r="EH229" s="158">
        <f>IF(ISERROR(VLOOKUP(AE229,Accueil!$W$17:$W$22,1,0)),1,0)</f>
        <v>0</v>
      </c>
      <c r="EI229" s="158">
        <f>IF(ISERROR(VLOOKUP(AF229,Accueil!$W$17:$W$22,1,0)),1,0)</f>
        <v>0</v>
      </c>
      <c r="EJ229" s="158">
        <f>IF(ISERROR(VLOOKUP(AG229,Accueil!$W$17:$W$22,1,0)),1,0)</f>
        <v>0</v>
      </c>
      <c r="EK229" s="158">
        <f>IF(ISERROR(VLOOKUP(AH229,Accueil!$W$17:$W$22,1,0)),1,0)</f>
        <v>0</v>
      </c>
      <c r="EL229" s="158">
        <f>IF(ISERROR(VLOOKUP(AI229,Accueil!$W$17:$W$22,1,0)),1,0)</f>
        <v>0</v>
      </c>
      <c r="EM229" s="158">
        <f>IF(ISERROR(VLOOKUP(AJ229,Accueil!$W$17:$W$22,1,0)),1,0)</f>
        <v>0</v>
      </c>
      <c r="EN229" s="158">
        <f>IF(ISERROR(VLOOKUP(AK229,Accueil!$W$17:$W$22,1,0)),1,0)</f>
        <v>0</v>
      </c>
      <c r="EO229" s="158">
        <f>IF(ISERROR(VLOOKUP(AL229,Accueil!$W$17:$W$22,1,0)),1,0)</f>
        <v>0</v>
      </c>
      <c r="EP229" s="158">
        <f>IF(ISERROR(VLOOKUP(AM229,Accueil!$W$17:$W$22,1,0)),1,0)</f>
        <v>0</v>
      </c>
      <c r="EQ229" s="158">
        <f>IF(ISERROR(VLOOKUP(AN229,Accueil!$W$17:$W$22,1,0)),1,0)</f>
        <v>0</v>
      </c>
      <c r="ER229" s="158">
        <f>IF(ISERROR(VLOOKUP(AO229,Accueil!$W$17:$W$22,1,0)),1,0)</f>
        <v>0</v>
      </c>
      <c r="ES229" s="158">
        <f>IF(ISERROR(VLOOKUP(AP229,Accueil!$W$17:$W$22,1,0)),1,0)</f>
        <v>0</v>
      </c>
      <c r="ET229" s="158">
        <f>IF(ISERROR(VLOOKUP(AQ229,Accueil!$W$17:$W$22,1,0)),1,0)</f>
        <v>0</v>
      </c>
      <c r="EU229" s="158">
        <f>IF(ISERROR(VLOOKUP(AR229,Accueil!$W$17:$W$22,1,0)),1,0)</f>
        <v>0</v>
      </c>
      <c r="EV229" s="158">
        <f>IF(ISERROR(VLOOKUP(AS229,Accueil!$W$17:$W$22,1,0)),1,0)</f>
        <v>0</v>
      </c>
      <c r="EW229" s="158">
        <f>IF(ISERROR(VLOOKUP(AT229,Accueil!$W$17:$W$22,1,0)),1,0)</f>
        <v>0</v>
      </c>
      <c r="EX229" s="158">
        <f>IF(ISERROR(VLOOKUP(AU229,Accueil!$W$17:$W$22,1,0)),1,0)</f>
        <v>0</v>
      </c>
      <c r="EY229" s="158">
        <f>IF(ISERROR(VLOOKUP(AV229,Accueil!$W$17:$W$22,1,0)),1,0)</f>
        <v>0</v>
      </c>
      <c r="EZ229" s="158">
        <f>IF(ISERROR(VLOOKUP(AW229,Accueil!$W$17:$W$22,1,0)),1,0)</f>
        <v>0</v>
      </c>
      <c r="FA229" s="158">
        <f>IF(ISERROR(VLOOKUP(AX229,Accueil!$W$17:$W$22,1,0)),1,0)</f>
        <v>0</v>
      </c>
      <c r="FB229" s="158">
        <f>IF(ISERROR(VLOOKUP(AY229,Accueil!$W$17:$W$22,1,0)),1,0)</f>
        <v>0</v>
      </c>
      <c r="FC229" s="158">
        <f>IF(ISERROR(VLOOKUP(AZ229,Accueil!$W$17:$W$22,1,0)),1,0)</f>
        <v>0</v>
      </c>
      <c r="FD229" s="158">
        <f>IF(ISERROR(VLOOKUP(BA229,Accueil!$W$17:$W$22,1,0)),1,0)</f>
        <v>0</v>
      </c>
      <c r="FE229" s="158">
        <f>IF(ISERROR(VLOOKUP(BB229,Accueil!$W$17:$W$22,1,0)),1,0)</f>
        <v>0</v>
      </c>
      <c r="FF229" s="158">
        <f>IF(ISERROR(VLOOKUP(BC229,Accueil!$W$17:$W$22,1,0)),1,0)</f>
        <v>0</v>
      </c>
      <c r="FG229" s="158">
        <f>IF(ISERROR(VLOOKUP(BD229,Accueil!$W$17:$W$22,1,0)),1,0)</f>
        <v>0</v>
      </c>
      <c r="FH229" s="158">
        <f>IF(ISERROR(VLOOKUP(BE229,Accueil!$W$17:$W$22,1,0)),1,0)</f>
        <v>0</v>
      </c>
      <c r="FI229" s="158">
        <f>IF(ISERROR(VLOOKUP(BF229,Accueil!$W$17:$W$22,1,0)),1,0)</f>
        <v>0</v>
      </c>
      <c r="FJ229" s="158">
        <f>IF(ISERROR(VLOOKUP(BG229,Accueil!$W$17:$W$22,1,0)),1,0)</f>
        <v>0</v>
      </c>
      <c r="FK229" s="158">
        <f>IF(ISERROR(VLOOKUP(BH229,Accueil!$W$17:$W$22,1,0)),1,0)</f>
        <v>0</v>
      </c>
      <c r="FL229" s="158">
        <f>IF(ISERROR(VLOOKUP(BI229,Accueil!$W$17:$W$22,1,0)),1,0)</f>
        <v>0</v>
      </c>
      <c r="FM229" s="158">
        <f>IF(ISERROR(VLOOKUP(BJ229,Accueil!$W$17:$W$22,1,0)),1,0)</f>
        <v>0</v>
      </c>
      <c r="FN229" s="158">
        <f>IF(ISERROR(VLOOKUP(BK229,Accueil!$W$17:$W$22,1,0)),1,0)</f>
        <v>0</v>
      </c>
      <c r="FO229" s="158">
        <f>IF(ISERROR(VLOOKUP(BL229,Accueil!$W$17:$W$22,1,0)),1,0)</f>
        <v>0</v>
      </c>
      <c r="FP229" s="158">
        <f>IF(ISERROR(VLOOKUP(BM229,Accueil!$W$17:$W$22,1,0)),1,0)</f>
        <v>0</v>
      </c>
      <c r="FQ229" s="158">
        <f>IF(ISERROR(VLOOKUP(BN229,Accueil!$W$17:$W$22,1,0)),1,0)</f>
        <v>0</v>
      </c>
      <c r="FR229" s="158">
        <f>IF(ISERROR(VLOOKUP(BO229,Accueil!$W$17:$W$22,1,0)),1,0)</f>
        <v>0</v>
      </c>
      <c r="FS229" s="158">
        <f>IF(ISERROR(VLOOKUP(BP229,Accueil!$W$17:$W$22,1,0)),1,0)</f>
        <v>0</v>
      </c>
      <c r="FT229" s="158">
        <f>IF(ISERROR(VLOOKUP(BQ229,Accueil!$W$17:$W$22,1,0)),1,0)</f>
        <v>0</v>
      </c>
      <c r="FU229" s="158">
        <f>IF(ISERROR(VLOOKUP(BR229,Accueil!$W$17:$W$22,1,0)),1,0)</f>
        <v>0</v>
      </c>
      <c r="FV229" s="158">
        <f>IF(ISERROR(VLOOKUP(BS229,Accueil!$W$17:$W$22,1,0)),1,0)</f>
        <v>0</v>
      </c>
      <c r="FW229" s="158">
        <f>IF(ISERROR(VLOOKUP(BT229,Accueil!$W$17:$W$22,1,0)),1,0)</f>
        <v>0</v>
      </c>
      <c r="FX229" s="158">
        <f>IF(ISERROR(VLOOKUP(BU229,Accueil!$W$17:$W$22,1,0)),1,0)</f>
        <v>0</v>
      </c>
      <c r="FY229" s="158">
        <f>IF(ISERROR(VLOOKUP(BV229,Accueil!$W$17:$W$22,1,0)),1,0)</f>
        <v>0</v>
      </c>
      <c r="FZ229" s="158">
        <f>IF(ISERROR(VLOOKUP(BW229,Accueil!$W$17:$W$22,1,0)),1,0)</f>
        <v>0</v>
      </c>
      <c r="GA229" s="158">
        <f>IF(ISERROR(VLOOKUP(BX229,Accueil!$W$17:$W$22,1,0)),1,0)</f>
        <v>0</v>
      </c>
      <c r="GB229" s="158">
        <f>IF(ISERROR(VLOOKUP(BY229,Accueil!$W$17:$W$22,1,0)),1,0)</f>
        <v>0</v>
      </c>
      <c r="GC229" s="158">
        <f>IF(ISERROR(VLOOKUP(BZ229,Accueil!$W$17:$W$22,1,0)),1,0)</f>
        <v>0</v>
      </c>
      <c r="GD229" s="158">
        <f>IF(ISERROR(VLOOKUP(CA229,Accueil!$W$17:$W$22,1,0)),1,0)</f>
        <v>0</v>
      </c>
      <c r="GE229" s="158">
        <f>IF(ISERROR(VLOOKUP(CB229,Accueil!$W$17:$W$22,1,0)),1,0)</f>
        <v>0</v>
      </c>
      <c r="GF229" s="158">
        <f>IF(ISERROR(VLOOKUP(CC229,Accueil!$W$17:$W$22,1,0)),1,0)</f>
        <v>0</v>
      </c>
      <c r="GG229" s="158">
        <f>IF(ISERROR(VLOOKUP(CD229,Accueil!$W$17:$W$22,1,0)),1,0)</f>
        <v>0</v>
      </c>
      <c r="GH229" s="158">
        <f>IF(ISERROR(VLOOKUP(CE229,Accueil!$W$17:$W$22,1,0)),1,0)</f>
        <v>0</v>
      </c>
      <c r="GI229" s="158">
        <f>IF(ISERROR(VLOOKUP(CF229,Accueil!$W$17:$W$22,1,0)),1,0)</f>
        <v>0</v>
      </c>
      <c r="GJ229" s="158">
        <f>IF(ISERROR(VLOOKUP(CG229,Accueil!$W$17:$W$22,1,0)),1,0)</f>
        <v>0</v>
      </c>
      <c r="GK229" s="158">
        <f>IF(ISERROR(VLOOKUP(CH229,Accueil!$W$17:$W$22,1,0)),1,0)</f>
        <v>0</v>
      </c>
      <c r="GL229" s="158">
        <f>IF(ISERROR(VLOOKUP(CI229,Accueil!$W$17:$W$22,1,0)),1,0)</f>
        <v>0</v>
      </c>
      <c r="GM229" s="158">
        <f>IF(ISERROR(VLOOKUP(CJ229,Accueil!$W$17:$W$22,1,0)),1,0)</f>
        <v>0</v>
      </c>
      <c r="GN229" s="158">
        <f>IF(ISERROR(VLOOKUP(CK229,Accueil!$W$17:$W$22,1,0)),1,0)</f>
        <v>0</v>
      </c>
      <c r="GO229" s="158">
        <f>IF(ISERROR(VLOOKUP(CL229,Accueil!$W$17:$W$22,1,0)),1,0)</f>
        <v>0</v>
      </c>
      <c r="GP229" s="158">
        <f>IF(ISERROR(VLOOKUP(CM229,Accueil!$W$17:$W$22,1,0)),1,0)</f>
        <v>0</v>
      </c>
      <c r="GQ229" s="158">
        <f>IF(ISERROR(VLOOKUP(CN229,Accueil!$W$17:$W$22,1,0)),1,0)</f>
        <v>0</v>
      </c>
      <c r="GR229" s="158">
        <f>IF(ISERROR(VLOOKUP(CO229,Accueil!$W$17:$W$22,1,0)),1,0)</f>
        <v>0</v>
      </c>
      <c r="GS229" s="158">
        <f>IF(ISERROR(VLOOKUP(CP229,Accueil!$W$17:$W$22,1,0)),1,0)</f>
        <v>0</v>
      </c>
      <c r="GT229" s="158">
        <f>IF(ISERROR(VLOOKUP(CQ229,Accueil!$W$17:$W$22,1,0)),1,0)</f>
        <v>0</v>
      </c>
      <c r="GU229" s="158">
        <f>IF(ISERROR(VLOOKUP(CR229,Accueil!$W$17:$W$22,1,0)),1,0)</f>
        <v>0</v>
      </c>
      <c r="GV229" s="158">
        <f>IF(ISERROR(VLOOKUP(CS229,Accueil!$W$17:$W$22,1,0)),1,0)</f>
        <v>0</v>
      </c>
      <c r="GW229" s="158">
        <f>IF(ISERROR(VLOOKUP(CT229,Accueil!$W$17:$W$22,1,0)),1,0)</f>
        <v>0</v>
      </c>
      <c r="GX229" s="158">
        <f>IF(ISERROR(VLOOKUP(CU229,Accueil!$W$17:$W$22,1,0)),1,0)</f>
        <v>0</v>
      </c>
      <c r="GY229" s="158">
        <f>IF(ISERROR(VLOOKUP(CV229,Accueil!$W$17:$W$22,1,0)),1,0)</f>
        <v>0</v>
      </c>
      <c r="GZ229" s="158">
        <f>IF(ISERROR(VLOOKUP(CW229,Accueil!$W$17:$W$22,1,0)),1,0)</f>
        <v>0</v>
      </c>
      <c r="HA229" s="158">
        <f>IF(ISERROR(VLOOKUP(CX229,Accueil!$W$17:$W$22,1,0)),1,0)</f>
        <v>0</v>
      </c>
      <c r="HB229" s="158">
        <f>IF(ISERROR(VLOOKUP(CY229,Accueil!$W$17:$W$22,1,0)),1,0)</f>
        <v>0</v>
      </c>
      <c r="HC229" s="158">
        <f>IF(ISERROR(VLOOKUP(CZ229,Accueil!$W$17:$W$22,1,0)),1,0)</f>
        <v>0</v>
      </c>
      <c r="HD229" s="158">
        <f>IF(ISERROR(VLOOKUP(DA229,Accueil!$W$17:$W$22,1,0)),1,0)</f>
        <v>0</v>
      </c>
    </row>
    <row r="230" spans="1:212" ht="12.75" customHeight="1">
      <c r="A230" s="360"/>
      <c r="B230" s="12">
        <v>222</v>
      </c>
      <c r="C230" s="26" t="str">
        <f>IF(Accueil!E234="","",Accueil!E234)</f>
        <v/>
      </c>
      <c r="D230" s="27" t="str">
        <f>IF(Accueil!F234="","",Accueil!F234)</f>
        <v/>
      </c>
      <c r="E230" s="83" t="str">
        <f t="shared" si="14"/>
        <v/>
      </c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  <c r="AA230" s="244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  <c r="AO230" s="244"/>
      <c r="AP230" s="244"/>
      <c r="AQ230" s="244"/>
      <c r="AR230" s="244"/>
      <c r="AS230" s="244"/>
      <c r="AT230" s="244"/>
      <c r="AU230" s="244"/>
      <c r="AV230" s="244"/>
      <c r="AW230" s="244"/>
      <c r="AX230" s="244"/>
      <c r="AY230" s="244"/>
      <c r="AZ230" s="244"/>
      <c r="BA230" s="244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  <c r="CJ230" s="244"/>
      <c r="CK230" s="244"/>
      <c r="CL230" s="244"/>
      <c r="CM230" s="244"/>
      <c r="CN230" s="244"/>
      <c r="CO230" s="244"/>
      <c r="CP230" s="244"/>
      <c r="CQ230" s="244"/>
      <c r="CR230" s="244"/>
      <c r="CS230" s="244"/>
      <c r="CT230" s="244"/>
      <c r="CU230" s="244"/>
      <c r="CV230" s="244"/>
      <c r="CW230" s="244"/>
      <c r="CX230" s="244"/>
      <c r="CY230" s="244"/>
      <c r="CZ230" s="244"/>
      <c r="DA230" s="244"/>
      <c r="DB230" s="12">
        <v>222</v>
      </c>
      <c r="DC230" s="11" t="str">
        <f>IF(D230="","",COUNTIF(F230:DA230,Accueil!$AB$28)&amp;" / "&amp;COUNTIF($F$8:$DA$8,"&gt;0")-(COUNTIF(F230:DA230,Accueil!$AG$26)))</f>
        <v/>
      </c>
      <c r="DD230" s="110" t="str">
        <f>IF(D230="","",COUNTIF(F230:DA230,Accueil!$AB$26))</f>
        <v/>
      </c>
      <c r="DE230" s="110" t="str">
        <f>IF(D230="","",IF(COUNTIF($F$8:$DA$8,"&gt;=0")-(COUNTIF(G230:DB230,Accueil!$AG$26))&lt;0,0,COUNTIF($F$8:$DA$8,"&gt;=0")-(COUNTIF(G230:DB230,Accueil!$AG$26))))</f>
        <v/>
      </c>
      <c r="DF230" s="11" t="str">
        <f t="shared" si="15"/>
        <v/>
      </c>
      <c r="DG230" s="29" t="str">
        <f t="shared" si="16"/>
        <v/>
      </c>
      <c r="DH230" s="158">
        <f t="shared" si="17"/>
        <v>0</v>
      </c>
      <c r="DI230" s="158">
        <f>IF(ISERROR(VLOOKUP(F230,Accueil!$W$17:$W$22,1,0)),1,0)</f>
        <v>0</v>
      </c>
      <c r="DJ230" s="158">
        <f>IF(ISERROR(VLOOKUP(G230,Accueil!$W$17:$W$22,1,0)),1,0)</f>
        <v>0</v>
      </c>
      <c r="DK230" s="158">
        <f>IF(ISERROR(VLOOKUP(H230,Accueil!$W$17:$W$22,1,0)),1,0)</f>
        <v>0</v>
      </c>
      <c r="DL230" s="158">
        <f>IF(ISERROR(VLOOKUP(I230,Accueil!$W$17:$W$22,1,0)),1,0)</f>
        <v>0</v>
      </c>
      <c r="DM230" s="158">
        <f>IF(ISERROR(VLOOKUP(J230,Accueil!$W$17:$W$22,1,0)),1,0)</f>
        <v>0</v>
      </c>
      <c r="DN230" s="158">
        <f>IF(ISERROR(VLOOKUP(K230,Accueil!$W$17:$W$22,1,0)),1,0)</f>
        <v>0</v>
      </c>
      <c r="DO230" s="158">
        <f>IF(ISERROR(VLOOKUP(L230,Accueil!$W$17:$W$22,1,0)),1,0)</f>
        <v>0</v>
      </c>
      <c r="DP230" s="158">
        <f>IF(ISERROR(VLOOKUP(M230,Accueil!$W$17:$W$22,1,0)),1,0)</f>
        <v>0</v>
      </c>
      <c r="DQ230" s="158">
        <f>IF(ISERROR(VLOOKUP(N230,Accueil!$W$17:$W$22,1,0)),1,0)</f>
        <v>0</v>
      </c>
      <c r="DR230" s="158">
        <f>IF(ISERROR(VLOOKUP(O230,Accueil!$W$17:$W$22,1,0)),1,0)</f>
        <v>0</v>
      </c>
      <c r="DS230" s="158">
        <f>IF(ISERROR(VLOOKUP(P230,Accueil!$W$17:$W$22,1,0)),1,0)</f>
        <v>0</v>
      </c>
      <c r="DT230" s="158">
        <f>IF(ISERROR(VLOOKUP(Q230,Accueil!$W$17:$W$22,1,0)),1,0)</f>
        <v>0</v>
      </c>
      <c r="DU230" s="158">
        <f>IF(ISERROR(VLOOKUP(R230,Accueil!$W$17:$W$22,1,0)),1,0)</f>
        <v>0</v>
      </c>
      <c r="DV230" s="158">
        <f>IF(ISERROR(VLOOKUP(S230,Accueil!$W$17:$W$22,1,0)),1,0)</f>
        <v>0</v>
      </c>
      <c r="DW230" s="158">
        <f>IF(ISERROR(VLOOKUP(T230,Accueil!$W$17:$W$22,1,0)),1,0)</f>
        <v>0</v>
      </c>
      <c r="DX230" s="158">
        <f>IF(ISERROR(VLOOKUP(U230,Accueil!$W$17:$W$22,1,0)),1,0)</f>
        <v>0</v>
      </c>
      <c r="DY230" s="158">
        <f>IF(ISERROR(VLOOKUP(V230,Accueil!$W$17:$W$22,1,0)),1,0)</f>
        <v>0</v>
      </c>
      <c r="DZ230" s="158">
        <f>IF(ISERROR(VLOOKUP(W230,Accueil!$W$17:$W$22,1,0)),1,0)</f>
        <v>0</v>
      </c>
      <c r="EA230" s="158">
        <f>IF(ISERROR(VLOOKUP(X230,Accueil!$W$17:$W$22,1,0)),1,0)</f>
        <v>0</v>
      </c>
      <c r="EB230" s="158">
        <f>IF(ISERROR(VLOOKUP(Y230,Accueil!$W$17:$W$22,1,0)),1,0)</f>
        <v>0</v>
      </c>
      <c r="EC230" s="158">
        <f>IF(ISERROR(VLOOKUP(Z230,Accueil!$W$17:$W$22,1,0)),1,0)</f>
        <v>0</v>
      </c>
      <c r="ED230" s="158">
        <f>IF(ISERROR(VLOOKUP(AA230,Accueil!$W$17:$W$22,1,0)),1,0)</f>
        <v>0</v>
      </c>
      <c r="EE230" s="158">
        <f>IF(ISERROR(VLOOKUP(AB230,Accueil!$W$17:$W$22,1,0)),1,0)</f>
        <v>0</v>
      </c>
      <c r="EF230" s="158">
        <f>IF(ISERROR(VLOOKUP(AC230,Accueil!$W$17:$W$22,1,0)),1,0)</f>
        <v>0</v>
      </c>
      <c r="EG230" s="158">
        <f>IF(ISERROR(VLOOKUP(AD230,Accueil!$W$17:$W$22,1,0)),1,0)</f>
        <v>0</v>
      </c>
      <c r="EH230" s="158">
        <f>IF(ISERROR(VLOOKUP(AE230,Accueil!$W$17:$W$22,1,0)),1,0)</f>
        <v>0</v>
      </c>
      <c r="EI230" s="158">
        <f>IF(ISERROR(VLOOKUP(AF230,Accueil!$W$17:$W$22,1,0)),1,0)</f>
        <v>0</v>
      </c>
      <c r="EJ230" s="158">
        <f>IF(ISERROR(VLOOKUP(AG230,Accueil!$W$17:$W$22,1,0)),1,0)</f>
        <v>0</v>
      </c>
      <c r="EK230" s="158">
        <f>IF(ISERROR(VLOOKUP(AH230,Accueil!$W$17:$W$22,1,0)),1,0)</f>
        <v>0</v>
      </c>
      <c r="EL230" s="158">
        <f>IF(ISERROR(VLOOKUP(AI230,Accueil!$W$17:$W$22,1,0)),1,0)</f>
        <v>0</v>
      </c>
      <c r="EM230" s="158">
        <f>IF(ISERROR(VLOOKUP(AJ230,Accueil!$W$17:$W$22,1,0)),1,0)</f>
        <v>0</v>
      </c>
      <c r="EN230" s="158">
        <f>IF(ISERROR(VLOOKUP(AK230,Accueil!$W$17:$W$22,1,0)),1,0)</f>
        <v>0</v>
      </c>
      <c r="EO230" s="158">
        <f>IF(ISERROR(VLOOKUP(AL230,Accueil!$W$17:$W$22,1,0)),1,0)</f>
        <v>0</v>
      </c>
      <c r="EP230" s="158">
        <f>IF(ISERROR(VLOOKUP(AM230,Accueil!$W$17:$W$22,1,0)),1,0)</f>
        <v>0</v>
      </c>
      <c r="EQ230" s="158">
        <f>IF(ISERROR(VLOOKUP(AN230,Accueil!$W$17:$W$22,1,0)),1,0)</f>
        <v>0</v>
      </c>
      <c r="ER230" s="158">
        <f>IF(ISERROR(VLOOKUP(AO230,Accueil!$W$17:$W$22,1,0)),1,0)</f>
        <v>0</v>
      </c>
      <c r="ES230" s="158">
        <f>IF(ISERROR(VLOOKUP(AP230,Accueil!$W$17:$W$22,1,0)),1,0)</f>
        <v>0</v>
      </c>
      <c r="ET230" s="158">
        <f>IF(ISERROR(VLOOKUP(AQ230,Accueil!$W$17:$W$22,1,0)),1,0)</f>
        <v>0</v>
      </c>
      <c r="EU230" s="158">
        <f>IF(ISERROR(VLOOKUP(AR230,Accueil!$W$17:$W$22,1,0)),1,0)</f>
        <v>0</v>
      </c>
      <c r="EV230" s="158">
        <f>IF(ISERROR(VLOOKUP(AS230,Accueil!$W$17:$W$22,1,0)),1,0)</f>
        <v>0</v>
      </c>
      <c r="EW230" s="158">
        <f>IF(ISERROR(VLOOKUP(AT230,Accueil!$W$17:$W$22,1,0)),1,0)</f>
        <v>0</v>
      </c>
      <c r="EX230" s="158">
        <f>IF(ISERROR(VLOOKUP(AU230,Accueil!$W$17:$W$22,1,0)),1,0)</f>
        <v>0</v>
      </c>
      <c r="EY230" s="158">
        <f>IF(ISERROR(VLOOKUP(AV230,Accueil!$W$17:$W$22,1,0)),1,0)</f>
        <v>0</v>
      </c>
      <c r="EZ230" s="158">
        <f>IF(ISERROR(VLOOKUP(AW230,Accueil!$W$17:$W$22,1,0)),1,0)</f>
        <v>0</v>
      </c>
      <c r="FA230" s="158">
        <f>IF(ISERROR(VLOOKUP(AX230,Accueil!$W$17:$W$22,1,0)),1,0)</f>
        <v>0</v>
      </c>
      <c r="FB230" s="158">
        <f>IF(ISERROR(VLOOKUP(AY230,Accueil!$W$17:$W$22,1,0)),1,0)</f>
        <v>0</v>
      </c>
      <c r="FC230" s="158">
        <f>IF(ISERROR(VLOOKUP(AZ230,Accueil!$W$17:$W$22,1,0)),1,0)</f>
        <v>0</v>
      </c>
      <c r="FD230" s="158">
        <f>IF(ISERROR(VLOOKUP(BA230,Accueil!$W$17:$W$22,1,0)),1,0)</f>
        <v>0</v>
      </c>
      <c r="FE230" s="158">
        <f>IF(ISERROR(VLOOKUP(BB230,Accueil!$W$17:$W$22,1,0)),1,0)</f>
        <v>0</v>
      </c>
      <c r="FF230" s="158">
        <f>IF(ISERROR(VLOOKUP(BC230,Accueil!$W$17:$W$22,1,0)),1,0)</f>
        <v>0</v>
      </c>
      <c r="FG230" s="158">
        <f>IF(ISERROR(VLOOKUP(BD230,Accueil!$W$17:$W$22,1,0)),1,0)</f>
        <v>0</v>
      </c>
      <c r="FH230" s="158">
        <f>IF(ISERROR(VLOOKUP(BE230,Accueil!$W$17:$W$22,1,0)),1,0)</f>
        <v>0</v>
      </c>
      <c r="FI230" s="158">
        <f>IF(ISERROR(VLOOKUP(BF230,Accueil!$W$17:$W$22,1,0)),1,0)</f>
        <v>0</v>
      </c>
      <c r="FJ230" s="158">
        <f>IF(ISERROR(VLOOKUP(BG230,Accueil!$W$17:$W$22,1,0)),1,0)</f>
        <v>0</v>
      </c>
      <c r="FK230" s="158">
        <f>IF(ISERROR(VLOOKUP(BH230,Accueil!$W$17:$W$22,1,0)),1,0)</f>
        <v>0</v>
      </c>
      <c r="FL230" s="158">
        <f>IF(ISERROR(VLOOKUP(BI230,Accueil!$W$17:$W$22,1,0)),1,0)</f>
        <v>0</v>
      </c>
      <c r="FM230" s="158">
        <f>IF(ISERROR(VLOOKUP(BJ230,Accueil!$W$17:$W$22,1,0)),1,0)</f>
        <v>0</v>
      </c>
      <c r="FN230" s="158">
        <f>IF(ISERROR(VLOOKUP(BK230,Accueil!$W$17:$W$22,1,0)),1,0)</f>
        <v>0</v>
      </c>
      <c r="FO230" s="158">
        <f>IF(ISERROR(VLOOKUP(BL230,Accueil!$W$17:$W$22,1,0)),1,0)</f>
        <v>0</v>
      </c>
      <c r="FP230" s="158">
        <f>IF(ISERROR(VLOOKUP(BM230,Accueil!$W$17:$W$22,1,0)),1,0)</f>
        <v>0</v>
      </c>
      <c r="FQ230" s="158">
        <f>IF(ISERROR(VLOOKUP(BN230,Accueil!$W$17:$W$22,1,0)),1,0)</f>
        <v>0</v>
      </c>
      <c r="FR230" s="158">
        <f>IF(ISERROR(VLOOKUP(BO230,Accueil!$W$17:$W$22,1,0)),1,0)</f>
        <v>0</v>
      </c>
      <c r="FS230" s="158">
        <f>IF(ISERROR(VLOOKUP(BP230,Accueil!$W$17:$W$22,1,0)),1,0)</f>
        <v>0</v>
      </c>
      <c r="FT230" s="158">
        <f>IF(ISERROR(VLOOKUP(BQ230,Accueil!$W$17:$W$22,1,0)),1,0)</f>
        <v>0</v>
      </c>
      <c r="FU230" s="158">
        <f>IF(ISERROR(VLOOKUP(BR230,Accueil!$W$17:$W$22,1,0)),1,0)</f>
        <v>0</v>
      </c>
      <c r="FV230" s="158">
        <f>IF(ISERROR(VLOOKUP(BS230,Accueil!$W$17:$W$22,1,0)),1,0)</f>
        <v>0</v>
      </c>
      <c r="FW230" s="158">
        <f>IF(ISERROR(VLOOKUP(BT230,Accueil!$W$17:$W$22,1,0)),1,0)</f>
        <v>0</v>
      </c>
      <c r="FX230" s="158">
        <f>IF(ISERROR(VLOOKUP(BU230,Accueil!$W$17:$W$22,1,0)),1,0)</f>
        <v>0</v>
      </c>
      <c r="FY230" s="158">
        <f>IF(ISERROR(VLOOKUP(BV230,Accueil!$W$17:$W$22,1,0)),1,0)</f>
        <v>0</v>
      </c>
      <c r="FZ230" s="158">
        <f>IF(ISERROR(VLOOKUP(BW230,Accueil!$W$17:$W$22,1,0)),1,0)</f>
        <v>0</v>
      </c>
      <c r="GA230" s="158">
        <f>IF(ISERROR(VLOOKUP(BX230,Accueil!$W$17:$W$22,1,0)),1,0)</f>
        <v>0</v>
      </c>
      <c r="GB230" s="158">
        <f>IF(ISERROR(VLOOKUP(BY230,Accueil!$W$17:$W$22,1,0)),1,0)</f>
        <v>0</v>
      </c>
      <c r="GC230" s="158">
        <f>IF(ISERROR(VLOOKUP(BZ230,Accueil!$W$17:$W$22,1,0)),1,0)</f>
        <v>0</v>
      </c>
      <c r="GD230" s="158">
        <f>IF(ISERROR(VLOOKUP(CA230,Accueil!$W$17:$W$22,1,0)),1,0)</f>
        <v>0</v>
      </c>
      <c r="GE230" s="158">
        <f>IF(ISERROR(VLOOKUP(CB230,Accueil!$W$17:$W$22,1,0)),1,0)</f>
        <v>0</v>
      </c>
      <c r="GF230" s="158">
        <f>IF(ISERROR(VLOOKUP(CC230,Accueil!$W$17:$W$22,1,0)),1,0)</f>
        <v>0</v>
      </c>
      <c r="GG230" s="158">
        <f>IF(ISERROR(VLOOKUP(CD230,Accueil!$W$17:$W$22,1,0)),1,0)</f>
        <v>0</v>
      </c>
      <c r="GH230" s="158">
        <f>IF(ISERROR(VLOOKUP(CE230,Accueil!$W$17:$W$22,1,0)),1,0)</f>
        <v>0</v>
      </c>
      <c r="GI230" s="158">
        <f>IF(ISERROR(VLOOKUP(CF230,Accueil!$W$17:$W$22,1,0)),1,0)</f>
        <v>0</v>
      </c>
      <c r="GJ230" s="158">
        <f>IF(ISERROR(VLOOKUP(CG230,Accueil!$W$17:$W$22,1,0)),1,0)</f>
        <v>0</v>
      </c>
      <c r="GK230" s="158">
        <f>IF(ISERROR(VLOOKUP(CH230,Accueil!$W$17:$W$22,1,0)),1,0)</f>
        <v>0</v>
      </c>
      <c r="GL230" s="158">
        <f>IF(ISERROR(VLOOKUP(CI230,Accueil!$W$17:$W$22,1,0)),1,0)</f>
        <v>0</v>
      </c>
      <c r="GM230" s="158">
        <f>IF(ISERROR(VLOOKUP(CJ230,Accueil!$W$17:$W$22,1,0)),1,0)</f>
        <v>0</v>
      </c>
      <c r="GN230" s="158">
        <f>IF(ISERROR(VLOOKUP(CK230,Accueil!$W$17:$W$22,1,0)),1,0)</f>
        <v>0</v>
      </c>
      <c r="GO230" s="158">
        <f>IF(ISERROR(VLOOKUP(CL230,Accueil!$W$17:$W$22,1,0)),1,0)</f>
        <v>0</v>
      </c>
      <c r="GP230" s="158">
        <f>IF(ISERROR(VLOOKUP(CM230,Accueil!$W$17:$W$22,1,0)),1,0)</f>
        <v>0</v>
      </c>
      <c r="GQ230" s="158">
        <f>IF(ISERROR(VLOOKUP(CN230,Accueil!$W$17:$W$22,1,0)),1,0)</f>
        <v>0</v>
      </c>
      <c r="GR230" s="158">
        <f>IF(ISERROR(VLOOKUP(CO230,Accueil!$W$17:$W$22,1,0)),1,0)</f>
        <v>0</v>
      </c>
      <c r="GS230" s="158">
        <f>IF(ISERROR(VLOOKUP(CP230,Accueil!$W$17:$W$22,1,0)),1,0)</f>
        <v>0</v>
      </c>
      <c r="GT230" s="158">
        <f>IF(ISERROR(VLOOKUP(CQ230,Accueil!$W$17:$W$22,1,0)),1,0)</f>
        <v>0</v>
      </c>
      <c r="GU230" s="158">
        <f>IF(ISERROR(VLOOKUP(CR230,Accueil!$W$17:$W$22,1,0)),1,0)</f>
        <v>0</v>
      </c>
      <c r="GV230" s="158">
        <f>IF(ISERROR(VLOOKUP(CS230,Accueil!$W$17:$W$22,1,0)),1,0)</f>
        <v>0</v>
      </c>
      <c r="GW230" s="158">
        <f>IF(ISERROR(VLOOKUP(CT230,Accueil!$W$17:$W$22,1,0)),1,0)</f>
        <v>0</v>
      </c>
      <c r="GX230" s="158">
        <f>IF(ISERROR(VLOOKUP(CU230,Accueil!$W$17:$W$22,1,0)),1,0)</f>
        <v>0</v>
      </c>
      <c r="GY230" s="158">
        <f>IF(ISERROR(VLOOKUP(CV230,Accueil!$W$17:$W$22,1,0)),1,0)</f>
        <v>0</v>
      </c>
      <c r="GZ230" s="158">
        <f>IF(ISERROR(VLOOKUP(CW230,Accueil!$W$17:$W$22,1,0)),1,0)</f>
        <v>0</v>
      </c>
      <c r="HA230" s="158">
        <f>IF(ISERROR(VLOOKUP(CX230,Accueil!$W$17:$W$22,1,0)),1,0)</f>
        <v>0</v>
      </c>
      <c r="HB230" s="158">
        <f>IF(ISERROR(VLOOKUP(CY230,Accueil!$W$17:$W$22,1,0)),1,0)</f>
        <v>0</v>
      </c>
      <c r="HC230" s="158">
        <f>IF(ISERROR(VLOOKUP(CZ230,Accueil!$W$17:$W$22,1,0)),1,0)</f>
        <v>0</v>
      </c>
      <c r="HD230" s="158">
        <f>IF(ISERROR(VLOOKUP(DA230,Accueil!$W$17:$W$22,1,0)),1,0)</f>
        <v>0</v>
      </c>
    </row>
    <row r="231" spans="1:212" ht="12.75" customHeight="1">
      <c r="A231" s="360"/>
      <c r="B231" s="12">
        <v>223</v>
      </c>
      <c r="C231" s="26" t="str">
        <f>IF(Accueil!E235="","",Accueil!E235)</f>
        <v/>
      </c>
      <c r="D231" s="27" t="str">
        <f>IF(Accueil!F235="","",Accueil!F235)</f>
        <v/>
      </c>
      <c r="E231" s="83" t="str">
        <f t="shared" si="14"/>
        <v/>
      </c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  <c r="AA231" s="244"/>
      <c r="AB231" s="244"/>
      <c r="AC231" s="244"/>
      <c r="AD231" s="244"/>
      <c r="AE231" s="244"/>
      <c r="AF231" s="244"/>
      <c r="AG231" s="244"/>
      <c r="AH231" s="244"/>
      <c r="AI231" s="244"/>
      <c r="AJ231" s="244"/>
      <c r="AK231" s="244"/>
      <c r="AL231" s="244"/>
      <c r="AM231" s="244"/>
      <c r="AN231" s="244"/>
      <c r="AO231" s="244"/>
      <c r="AP231" s="244"/>
      <c r="AQ231" s="244"/>
      <c r="AR231" s="244"/>
      <c r="AS231" s="244"/>
      <c r="AT231" s="244"/>
      <c r="AU231" s="244"/>
      <c r="AV231" s="244"/>
      <c r="AW231" s="244"/>
      <c r="AX231" s="244"/>
      <c r="AY231" s="244"/>
      <c r="AZ231" s="244"/>
      <c r="BA231" s="244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  <c r="CJ231" s="244"/>
      <c r="CK231" s="244"/>
      <c r="CL231" s="244"/>
      <c r="CM231" s="244"/>
      <c r="CN231" s="244"/>
      <c r="CO231" s="244"/>
      <c r="CP231" s="244"/>
      <c r="CQ231" s="244"/>
      <c r="CR231" s="244"/>
      <c r="CS231" s="244"/>
      <c r="CT231" s="244"/>
      <c r="CU231" s="244"/>
      <c r="CV231" s="244"/>
      <c r="CW231" s="244"/>
      <c r="CX231" s="244"/>
      <c r="CY231" s="244"/>
      <c r="CZ231" s="244"/>
      <c r="DA231" s="244"/>
      <c r="DB231" s="12">
        <v>223</v>
      </c>
      <c r="DC231" s="11" t="str">
        <f>IF(D231="","",COUNTIF(F231:DA231,Accueil!$AB$28)&amp;" / "&amp;COUNTIF($F$8:$DA$8,"&gt;0")-(COUNTIF(F231:DA231,Accueil!$AG$26)))</f>
        <v/>
      </c>
      <c r="DD231" s="110" t="str">
        <f>IF(D231="","",COUNTIF(F231:DA231,Accueil!$AB$26))</f>
        <v/>
      </c>
      <c r="DE231" s="110" t="str">
        <f>IF(D231="","",IF(COUNTIF($F$8:$DA$8,"&gt;=0")-(COUNTIF(G231:DB231,Accueil!$AG$26))&lt;0,0,COUNTIF($F$8:$DA$8,"&gt;=0")-(COUNTIF(G231:DB231,Accueil!$AG$26))))</f>
        <v/>
      </c>
      <c r="DF231" s="11" t="str">
        <f t="shared" si="15"/>
        <v/>
      </c>
      <c r="DG231" s="29" t="str">
        <f t="shared" si="16"/>
        <v/>
      </c>
      <c r="DH231" s="158">
        <f t="shared" si="17"/>
        <v>0</v>
      </c>
      <c r="DI231" s="158">
        <f>IF(ISERROR(VLOOKUP(F231,Accueil!$W$17:$W$22,1,0)),1,0)</f>
        <v>0</v>
      </c>
      <c r="DJ231" s="158">
        <f>IF(ISERROR(VLOOKUP(G231,Accueil!$W$17:$W$22,1,0)),1,0)</f>
        <v>0</v>
      </c>
      <c r="DK231" s="158">
        <f>IF(ISERROR(VLOOKUP(H231,Accueil!$W$17:$W$22,1,0)),1,0)</f>
        <v>0</v>
      </c>
      <c r="DL231" s="158">
        <f>IF(ISERROR(VLOOKUP(I231,Accueil!$W$17:$W$22,1,0)),1,0)</f>
        <v>0</v>
      </c>
      <c r="DM231" s="158">
        <f>IF(ISERROR(VLOOKUP(J231,Accueil!$W$17:$W$22,1,0)),1,0)</f>
        <v>0</v>
      </c>
      <c r="DN231" s="158">
        <f>IF(ISERROR(VLOOKUP(K231,Accueil!$W$17:$W$22,1,0)),1,0)</f>
        <v>0</v>
      </c>
      <c r="DO231" s="158">
        <f>IF(ISERROR(VLOOKUP(L231,Accueil!$W$17:$W$22,1,0)),1,0)</f>
        <v>0</v>
      </c>
      <c r="DP231" s="158">
        <f>IF(ISERROR(VLOOKUP(M231,Accueil!$W$17:$W$22,1,0)),1,0)</f>
        <v>0</v>
      </c>
      <c r="DQ231" s="158">
        <f>IF(ISERROR(VLOOKUP(N231,Accueil!$W$17:$W$22,1,0)),1,0)</f>
        <v>0</v>
      </c>
      <c r="DR231" s="158">
        <f>IF(ISERROR(VLOOKUP(O231,Accueil!$W$17:$W$22,1,0)),1,0)</f>
        <v>0</v>
      </c>
      <c r="DS231" s="158">
        <f>IF(ISERROR(VLOOKUP(P231,Accueil!$W$17:$W$22,1,0)),1,0)</f>
        <v>0</v>
      </c>
      <c r="DT231" s="158">
        <f>IF(ISERROR(VLOOKUP(Q231,Accueil!$W$17:$W$22,1,0)),1,0)</f>
        <v>0</v>
      </c>
      <c r="DU231" s="158">
        <f>IF(ISERROR(VLOOKUP(R231,Accueil!$W$17:$W$22,1,0)),1,0)</f>
        <v>0</v>
      </c>
      <c r="DV231" s="158">
        <f>IF(ISERROR(VLOOKUP(S231,Accueil!$W$17:$W$22,1,0)),1,0)</f>
        <v>0</v>
      </c>
      <c r="DW231" s="158">
        <f>IF(ISERROR(VLOOKUP(T231,Accueil!$W$17:$W$22,1,0)),1,0)</f>
        <v>0</v>
      </c>
      <c r="DX231" s="158">
        <f>IF(ISERROR(VLOOKUP(U231,Accueil!$W$17:$W$22,1,0)),1,0)</f>
        <v>0</v>
      </c>
      <c r="DY231" s="158">
        <f>IF(ISERROR(VLOOKUP(V231,Accueil!$W$17:$W$22,1,0)),1,0)</f>
        <v>0</v>
      </c>
      <c r="DZ231" s="158">
        <f>IF(ISERROR(VLOOKUP(W231,Accueil!$W$17:$W$22,1,0)),1,0)</f>
        <v>0</v>
      </c>
      <c r="EA231" s="158">
        <f>IF(ISERROR(VLOOKUP(X231,Accueil!$W$17:$W$22,1,0)),1,0)</f>
        <v>0</v>
      </c>
      <c r="EB231" s="158">
        <f>IF(ISERROR(VLOOKUP(Y231,Accueil!$W$17:$W$22,1,0)),1,0)</f>
        <v>0</v>
      </c>
      <c r="EC231" s="158">
        <f>IF(ISERROR(VLOOKUP(Z231,Accueil!$W$17:$W$22,1,0)),1,0)</f>
        <v>0</v>
      </c>
      <c r="ED231" s="158">
        <f>IF(ISERROR(VLOOKUP(AA231,Accueil!$W$17:$W$22,1,0)),1,0)</f>
        <v>0</v>
      </c>
      <c r="EE231" s="158">
        <f>IF(ISERROR(VLOOKUP(AB231,Accueil!$W$17:$W$22,1,0)),1,0)</f>
        <v>0</v>
      </c>
      <c r="EF231" s="158">
        <f>IF(ISERROR(VLOOKUP(AC231,Accueil!$W$17:$W$22,1,0)),1,0)</f>
        <v>0</v>
      </c>
      <c r="EG231" s="158">
        <f>IF(ISERROR(VLOOKUP(AD231,Accueil!$W$17:$W$22,1,0)),1,0)</f>
        <v>0</v>
      </c>
      <c r="EH231" s="158">
        <f>IF(ISERROR(VLOOKUP(AE231,Accueil!$W$17:$W$22,1,0)),1,0)</f>
        <v>0</v>
      </c>
      <c r="EI231" s="158">
        <f>IF(ISERROR(VLOOKUP(AF231,Accueil!$W$17:$W$22,1,0)),1,0)</f>
        <v>0</v>
      </c>
      <c r="EJ231" s="158">
        <f>IF(ISERROR(VLOOKUP(AG231,Accueil!$W$17:$W$22,1,0)),1,0)</f>
        <v>0</v>
      </c>
      <c r="EK231" s="158">
        <f>IF(ISERROR(VLOOKUP(AH231,Accueil!$W$17:$W$22,1,0)),1,0)</f>
        <v>0</v>
      </c>
      <c r="EL231" s="158">
        <f>IF(ISERROR(VLOOKUP(AI231,Accueil!$W$17:$W$22,1,0)),1,0)</f>
        <v>0</v>
      </c>
      <c r="EM231" s="158">
        <f>IF(ISERROR(VLOOKUP(AJ231,Accueil!$W$17:$W$22,1,0)),1,0)</f>
        <v>0</v>
      </c>
      <c r="EN231" s="158">
        <f>IF(ISERROR(VLOOKUP(AK231,Accueil!$W$17:$W$22,1,0)),1,0)</f>
        <v>0</v>
      </c>
      <c r="EO231" s="158">
        <f>IF(ISERROR(VLOOKUP(AL231,Accueil!$W$17:$W$22,1,0)),1,0)</f>
        <v>0</v>
      </c>
      <c r="EP231" s="158">
        <f>IF(ISERROR(VLOOKUP(AM231,Accueil!$W$17:$W$22,1,0)),1,0)</f>
        <v>0</v>
      </c>
      <c r="EQ231" s="158">
        <f>IF(ISERROR(VLOOKUP(AN231,Accueil!$W$17:$W$22,1,0)),1,0)</f>
        <v>0</v>
      </c>
      <c r="ER231" s="158">
        <f>IF(ISERROR(VLOOKUP(AO231,Accueil!$W$17:$W$22,1,0)),1,0)</f>
        <v>0</v>
      </c>
      <c r="ES231" s="158">
        <f>IF(ISERROR(VLOOKUP(AP231,Accueil!$W$17:$W$22,1,0)),1,0)</f>
        <v>0</v>
      </c>
      <c r="ET231" s="158">
        <f>IF(ISERROR(VLOOKUP(AQ231,Accueil!$W$17:$W$22,1,0)),1,0)</f>
        <v>0</v>
      </c>
      <c r="EU231" s="158">
        <f>IF(ISERROR(VLOOKUP(AR231,Accueil!$W$17:$W$22,1,0)),1,0)</f>
        <v>0</v>
      </c>
      <c r="EV231" s="158">
        <f>IF(ISERROR(VLOOKUP(AS231,Accueil!$W$17:$W$22,1,0)),1,0)</f>
        <v>0</v>
      </c>
      <c r="EW231" s="158">
        <f>IF(ISERROR(VLOOKUP(AT231,Accueil!$W$17:$W$22,1,0)),1,0)</f>
        <v>0</v>
      </c>
      <c r="EX231" s="158">
        <f>IF(ISERROR(VLOOKUP(AU231,Accueil!$W$17:$W$22,1,0)),1,0)</f>
        <v>0</v>
      </c>
      <c r="EY231" s="158">
        <f>IF(ISERROR(VLOOKUP(AV231,Accueil!$W$17:$W$22,1,0)),1,0)</f>
        <v>0</v>
      </c>
      <c r="EZ231" s="158">
        <f>IF(ISERROR(VLOOKUP(AW231,Accueil!$W$17:$W$22,1,0)),1,0)</f>
        <v>0</v>
      </c>
      <c r="FA231" s="158">
        <f>IF(ISERROR(VLOOKUP(AX231,Accueil!$W$17:$W$22,1,0)),1,0)</f>
        <v>0</v>
      </c>
      <c r="FB231" s="158">
        <f>IF(ISERROR(VLOOKUP(AY231,Accueil!$W$17:$W$22,1,0)),1,0)</f>
        <v>0</v>
      </c>
      <c r="FC231" s="158">
        <f>IF(ISERROR(VLOOKUP(AZ231,Accueil!$W$17:$W$22,1,0)),1,0)</f>
        <v>0</v>
      </c>
      <c r="FD231" s="158">
        <f>IF(ISERROR(VLOOKUP(BA231,Accueil!$W$17:$W$22,1,0)),1,0)</f>
        <v>0</v>
      </c>
      <c r="FE231" s="158">
        <f>IF(ISERROR(VLOOKUP(BB231,Accueil!$W$17:$W$22,1,0)),1,0)</f>
        <v>0</v>
      </c>
      <c r="FF231" s="158">
        <f>IF(ISERROR(VLOOKUP(BC231,Accueil!$W$17:$W$22,1,0)),1,0)</f>
        <v>0</v>
      </c>
      <c r="FG231" s="158">
        <f>IF(ISERROR(VLOOKUP(BD231,Accueil!$W$17:$W$22,1,0)),1,0)</f>
        <v>0</v>
      </c>
      <c r="FH231" s="158">
        <f>IF(ISERROR(VLOOKUP(BE231,Accueil!$W$17:$W$22,1,0)),1,0)</f>
        <v>0</v>
      </c>
      <c r="FI231" s="158">
        <f>IF(ISERROR(VLOOKUP(BF231,Accueil!$W$17:$W$22,1,0)),1,0)</f>
        <v>0</v>
      </c>
      <c r="FJ231" s="158">
        <f>IF(ISERROR(VLOOKUP(BG231,Accueil!$W$17:$W$22,1,0)),1,0)</f>
        <v>0</v>
      </c>
      <c r="FK231" s="158">
        <f>IF(ISERROR(VLOOKUP(BH231,Accueil!$W$17:$W$22,1,0)),1,0)</f>
        <v>0</v>
      </c>
      <c r="FL231" s="158">
        <f>IF(ISERROR(VLOOKUP(BI231,Accueil!$W$17:$W$22,1,0)),1,0)</f>
        <v>0</v>
      </c>
      <c r="FM231" s="158">
        <f>IF(ISERROR(VLOOKUP(BJ231,Accueil!$W$17:$W$22,1,0)),1,0)</f>
        <v>0</v>
      </c>
      <c r="FN231" s="158">
        <f>IF(ISERROR(VLOOKUP(BK231,Accueil!$W$17:$W$22,1,0)),1,0)</f>
        <v>0</v>
      </c>
      <c r="FO231" s="158">
        <f>IF(ISERROR(VLOOKUP(BL231,Accueil!$W$17:$W$22,1,0)),1,0)</f>
        <v>0</v>
      </c>
      <c r="FP231" s="158">
        <f>IF(ISERROR(VLOOKUP(BM231,Accueil!$W$17:$W$22,1,0)),1,0)</f>
        <v>0</v>
      </c>
      <c r="FQ231" s="158">
        <f>IF(ISERROR(VLOOKUP(BN231,Accueil!$W$17:$W$22,1,0)),1,0)</f>
        <v>0</v>
      </c>
      <c r="FR231" s="158">
        <f>IF(ISERROR(VLOOKUP(BO231,Accueil!$W$17:$W$22,1,0)),1,0)</f>
        <v>0</v>
      </c>
      <c r="FS231" s="158">
        <f>IF(ISERROR(VLOOKUP(BP231,Accueil!$W$17:$W$22,1,0)),1,0)</f>
        <v>0</v>
      </c>
      <c r="FT231" s="158">
        <f>IF(ISERROR(VLOOKUP(BQ231,Accueil!$W$17:$W$22,1,0)),1,0)</f>
        <v>0</v>
      </c>
      <c r="FU231" s="158">
        <f>IF(ISERROR(VLOOKUP(BR231,Accueil!$W$17:$W$22,1,0)),1,0)</f>
        <v>0</v>
      </c>
      <c r="FV231" s="158">
        <f>IF(ISERROR(VLOOKUP(BS231,Accueil!$W$17:$W$22,1,0)),1,0)</f>
        <v>0</v>
      </c>
      <c r="FW231" s="158">
        <f>IF(ISERROR(VLOOKUP(BT231,Accueil!$W$17:$W$22,1,0)),1,0)</f>
        <v>0</v>
      </c>
      <c r="FX231" s="158">
        <f>IF(ISERROR(VLOOKUP(BU231,Accueil!$W$17:$W$22,1,0)),1,0)</f>
        <v>0</v>
      </c>
      <c r="FY231" s="158">
        <f>IF(ISERROR(VLOOKUP(BV231,Accueil!$W$17:$W$22,1,0)),1,0)</f>
        <v>0</v>
      </c>
      <c r="FZ231" s="158">
        <f>IF(ISERROR(VLOOKUP(BW231,Accueil!$W$17:$W$22,1,0)),1,0)</f>
        <v>0</v>
      </c>
      <c r="GA231" s="158">
        <f>IF(ISERROR(VLOOKUP(BX231,Accueil!$W$17:$W$22,1,0)),1,0)</f>
        <v>0</v>
      </c>
      <c r="GB231" s="158">
        <f>IF(ISERROR(VLOOKUP(BY231,Accueil!$W$17:$W$22,1,0)),1,0)</f>
        <v>0</v>
      </c>
      <c r="GC231" s="158">
        <f>IF(ISERROR(VLOOKUP(BZ231,Accueil!$W$17:$W$22,1,0)),1,0)</f>
        <v>0</v>
      </c>
      <c r="GD231" s="158">
        <f>IF(ISERROR(VLOOKUP(CA231,Accueil!$W$17:$W$22,1,0)),1,0)</f>
        <v>0</v>
      </c>
      <c r="GE231" s="158">
        <f>IF(ISERROR(VLOOKUP(CB231,Accueil!$W$17:$W$22,1,0)),1,0)</f>
        <v>0</v>
      </c>
      <c r="GF231" s="158">
        <f>IF(ISERROR(VLOOKUP(CC231,Accueil!$W$17:$W$22,1,0)),1,0)</f>
        <v>0</v>
      </c>
      <c r="GG231" s="158">
        <f>IF(ISERROR(VLOOKUP(CD231,Accueil!$W$17:$W$22,1,0)),1,0)</f>
        <v>0</v>
      </c>
      <c r="GH231" s="158">
        <f>IF(ISERROR(VLOOKUP(CE231,Accueil!$W$17:$W$22,1,0)),1,0)</f>
        <v>0</v>
      </c>
      <c r="GI231" s="158">
        <f>IF(ISERROR(VLOOKUP(CF231,Accueil!$W$17:$W$22,1,0)),1,0)</f>
        <v>0</v>
      </c>
      <c r="GJ231" s="158">
        <f>IF(ISERROR(VLOOKUP(CG231,Accueil!$W$17:$W$22,1,0)),1,0)</f>
        <v>0</v>
      </c>
      <c r="GK231" s="158">
        <f>IF(ISERROR(VLOOKUP(CH231,Accueil!$W$17:$W$22,1,0)),1,0)</f>
        <v>0</v>
      </c>
      <c r="GL231" s="158">
        <f>IF(ISERROR(VLOOKUP(CI231,Accueil!$W$17:$W$22,1,0)),1,0)</f>
        <v>0</v>
      </c>
      <c r="GM231" s="158">
        <f>IF(ISERROR(VLOOKUP(CJ231,Accueil!$W$17:$W$22,1,0)),1,0)</f>
        <v>0</v>
      </c>
      <c r="GN231" s="158">
        <f>IF(ISERROR(VLOOKUP(CK231,Accueil!$W$17:$W$22,1,0)),1,0)</f>
        <v>0</v>
      </c>
      <c r="GO231" s="158">
        <f>IF(ISERROR(VLOOKUP(CL231,Accueil!$W$17:$W$22,1,0)),1,0)</f>
        <v>0</v>
      </c>
      <c r="GP231" s="158">
        <f>IF(ISERROR(VLOOKUP(CM231,Accueil!$W$17:$W$22,1,0)),1,0)</f>
        <v>0</v>
      </c>
      <c r="GQ231" s="158">
        <f>IF(ISERROR(VLOOKUP(CN231,Accueil!$W$17:$W$22,1,0)),1,0)</f>
        <v>0</v>
      </c>
      <c r="GR231" s="158">
        <f>IF(ISERROR(VLOOKUP(CO231,Accueil!$W$17:$W$22,1,0)),1,0)</f>
        <v>0</v>
      </c>
      <c r="GS231" s="158">
        <f>IF(ISERROR(VLOOKUP(CP231,Accueil!$W$17:$W$22,1,0)),1,0)</f>
        <v>0</v>
      </c>
      <c r="GT231" s="158">
        <f>IF(ISERROR(VLOOKUP(CQ231,Accueil!$W$17:$W$22,1,0)),1,0)</f>
        <v>0</v>
      </c>
      <c r="GU231" s="158">
        <f>IF(ISERROR(VLOOKUP(CR231,Accueil!$W$17:$W$22,1,0)),1,0)</f>
        <v>0</v>
      </c>
      <c r="GV231" s="158">
        <f>IF(ISERROR(VLOOKUP(CS231,Accueil!$W$17:$W$22,1,0)),1,0)</f>
        <v>0</v>
      </c>
      <c r="GW231" s="158">
        <f>IF(ISERROR(VLOOKUP(CT231,Accueil!$W$17:$W$22,1,0)),1,0)</f>
        <v>0</v>
      </c>
      <c r="GX231" s="158">
        <f>IF(ISERROR(VLOOKUP(CU231,Accueil!$W$17:$W$22,1,0)),1,0)</f>
        <v>0</v>
      </c>
      <c r="GY231" s="158">
        <f>IF(ISERROR(VLOOKUP(CV231,Accueil!$W$17:$W$22,1,0)),1,0)</f>
        <v>0</v>
      </c>
      <c r="GZ231" s="158">
        <f>IF(ISERROR(VLOOKUP(CW231,Accueil!$W$17:$W$22,1,0)),1,0)</f>
        <v>0</v>
      </c>
      <c r="HA231" s="158">
        <f>IF(ISERROR(VLOOKUP(CX231,Accueil!$W$17:$W$22,1,0)),1,0)</f>
        <v>0</v>
      </c>
      <c r="HB231" s="158">
        <f>IF(ISERROR(VLOOKUP(CY231,Accueil!$W$17:$W$22,1,0)),1,0)</f>
        <v>0</v>
      </c>
      <c r="HC231" s="158">
        <f>IF(ISERROR(VLOOKUP(CZ231,Accueil!$W$17:$W$22,1,0)),1,0)</f>
        <v>0</v>
      </c>
      <c r="HD231" s="158">
        <f>IF(ISERROR(VLOOKUP(DA231,Accueil!$W$17:$W$22,1,0)),1,0)</f>
        <v>0</v>
      </c>
    </row>
    <row r="232" spans="1:212" ht="12.75" customHeight="1">
      <c r="A232" s="360"/>
      <c r="B232" s="12">
        <v>224</v>
      </c>
      <c r="C232" s="26" t="str">
        <f>IF(Accueil!E236="","",Accueil!E236)</f>
        <v/>
      </c>
      <c r="D232" s="27" t="str">
        <f>IF(Accueil!F236="","",Accueil!F236)</f>
        <v/>
      </c>
      <c r="E232" s="83" t="str">
        <f t="shared" si="14"/>
        <v/>
      </c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  <c r="AA232" s="244"/>
      <c r="AB232" s="244"/>
      <c r="AC232" s="244"/>
      <c r="AD232" s="244"/>
      <c r="AE232" s="244"/>
      <c r="AF232" s="244"/>
      <c r="AG232" s="244"/>
      <c r="AH232" s="244"/>
      <c r="AI232" s="244"/>
      <c r="AJ232" s="244"/>
      <c r="AK232" s="244"/>
      <c r="AL232" s="244"/>
      <c r="AM232" s="244"/>
      <c r="AN232" s="244"/>
      <c r="AO232" s="244"/>
      <c r="AP232" s="244"/>
      <c r="AQ232" s="244"/>
      <c r="AR232" s="244"/>
      <c r="AS232" s="244"/>
      <c r="AT232" s="244"/>
      <c r="AU232" s="244"/>
      <c r="AV232" s="244"/>
      <c r="AW232" s="244"/>
      <c r="AX232" s="244"/>
      <c r="AY232" s="244"/>
      <c r="AZ232" s="244"/>
      <c r="BA232" s="244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  <c r="CJ232" s="244"/>
      <c r="CK232" s="244"/>
      <c r="CL232" s="244"/>
      <c r="CM232" s="244"/>
      <c r="CN232" s="244"/>
      <c r="CO232" s="244"/>
      <c r="CP232" s="244"/>
      <c r="CQ232" s="244"/>
      <c r="CR232" s="244"/>
      <c r="CS232" s="244"/>
      <c r="CT232" s="244"/>
      <c r="CU232" s="244"/>
      <c r="CV232" s="244"/>
      <c r="CW232" s="244"/>
      <c r="CX232" s="244"/>
      <c r="CY232" s="244"/>
      <c r="CZ232" s="244"/>
      <c r="DA232" s="244"/>
      <c r="DB232" s="12">
        <v>224</v>
      </c>
      <c r="DC232" s="11" t="str">
        <f>IF(D232="","",COUNTIF(F232:DA232,Accueil!$AB$28)&amp;" / "&amp;COUNTIF($F$8:$DA$8,"&gt;0")-(COUNTIF(F232:DA232,Accueil!$AG$26)))</f>
        <v/>
      </c>
      <c r="DD232" s="110" t="str">
        <f>IF(D232="","",COUNTIF(F232:DA232,Accueil!$AB$26))</f>
        <v/>
      </c>
      <c r="DE232" s="110" t="str">
        <f>IF(D232="","",IF(COUNTIF($F$8:$DA$8,"&gt;=0")-(COUNTIF(G232:DB232,Accueil!$AG$26))&lt;0,0,COUNTIF($F$8:$DA$8,"&gt;=0")-(COUNTIF(G232:DB232,Accueil!$AG$26))))</f>
        <v/>
      </c>
      <c r="DF232" s="11" t="str">
        <f t="shared" si="15"/>
        <v/>
      </c>
      <c r="DG232" s="29" t="str">
        <f t="shared" si="16"/>
        <v/>
      </c>
      <c r="DH232" s="158">
        <f t="shared" si="17"/>
        <v>0</v>
      </c>
      <c r="DI232" s="158">
        <f>IF(ISERROR(VLOOKUP(F232,Accueil!$W$17:$W$22,1,0)),1,0)</f>
        <v>0</v>
      </c>
      <c r="DJ232" s="158">
        <f>IF(ISERROR(VLOOKUP(G232,Accueil!$W$17:$W$22,1,0)),1,0)</f>
        <v>0</v>
      </c>
      <c r="DK232" s="158">
        <f>IF(ISERROR(VLOOKUP(H232,Accueil!$W$17:$W$22,1,0)),1,0)</f>
        <v>0</v>
      </c>
      <c r="DL232" s="158">
        <f>IF(ISERROR(VLOOKUP(I232,Accueil!$W$17:$W$22,1,0)),1,0)</f>
        <v>0</v>
      </c>
      <c r="DM232" s="158">
        <f>IF(ISERROR(VLOOKUP(J232,Accueil!$W$17:$W$22,1,0)),1,0)</f>
        <v>0</v>
      </c>
      <c r="DN232" s="158">
        <f>IF(ISERROR(VLOOKUP(K232,Accueil!$W$17:$W$22,1,0)),1,0)</f>
        <v>0</v>
      </c>
      <c r="DO232" s="158">
        <f>IF(ISERROR(VLOOKUP(L232,Accueil!$W$17:$W$22,1,0)),1,0)</f>
        <v>0</v>
      </c>
      <c r="DP232" s="158">
        <f>IF(ISERROR(VLOOKUP(M232,Accueil!$W$17:$W$22,1,0)),1,0)</f>
        <v>0</v>
      </c>
      <c r="DQ232" s="158">
        <f>IF(ISERROR(VLOOKUP(N232,Accueil!$W$17:$W$22,1,0)),1,0)</f>
        <v>0</v>
      </c>
      <c r="DR232" s="158">
        <f>IF(ISERROR(VLOOKUP(O232,Accueil!$W$17:$W$22,1,0)),1,0)</f>
        <v>0</v>
      </c>
      <c r="DS232" s="158">
        <f>IF(ISERROR(VLOOKUP(P232,Accueil!$W$17:$W$22,1,0)),1,0)</f>
        <v>0</v>
      </c>
      <c r="DT232" s="158">
        <f>IF(ISERROR(VLOOKUP(Q232,Accueil!$W$17:$W$22,1,0)),1,0)</f>
        <v>0</v>
      </c>
      <c r="DU232" s="158">
        <f>IF(ISERROR(VLOOKUP(R232,Accueil!$W$17:$W$22,1,0)),1,0)</f>
        <v>0</v>
      </c>
      <c r="DV232" s="158">
        <f>IF(ISERROR(VLOOKUP(S232,Accueil!$W$17:$W$22,1,0)),1,0)</f>
        <v>0</v>
      </c>
      <c r="DW232" s="158">
        <f>IF(ISERROR(VLOOKUP(T232,Accueil!$W$17:$W$22,1,0)),1,0)</f>
        <v>0</v>
      </c>
      <c r="DX232" s="158">
        <f>IF(ISERROR(VLOOKUP(U232,Accueil!$W$17:$W$22,1,0)),1,0)</f>
        <v>0</v>
      </c>
      <c r="DY232" s="158">
        <f>IF(ISERROR(VLOOKUP(V232,Accueil!$W$17:$W$22,1,0)),1,0)</f>
        <v>0</v>
      </c>
      <c r="DZ232" s="158">
        <f>IF(ISERROR(VLOOKUP(W232,Accueil!$W$17:$W$22,1,0)),1,0)</f>
        <v>0</v>
      </c>
      <c r="EA232" s="158">
        <f>IF(ISERROR(VLOOKUP(X232,Accueil!$W$17:$W$22,1,0)),1,0)</f>
        <v>0</v>
      </c>
      <c r="EB232" s="158">
        <f>IF(ISERROR(VLOOKUP(Y232,Accueil!$W$17:$W$22,1,0)),1,0)</f>
        <v>0</v>
      </c>
      <c r="EC232" s="158">
        <f>IF(ISERROR(VLOOKUP(Z232,Accueil!$W$17:$W$22,1,0)),1,0)</f>
        <v>0</v>
      </c>
      <c r="ED232" s="158">
        <f>IF(ISERROR(VLOOKUP(AA232,Accueil!$W$17:$W$22,1,0)),1,0)</f>
        <v>0</v>
      </c>
      <c r="EE232" s="158">
        <f>IF(ISERROR(VLOOKUP(AB232,Accueil!$W$17:$W$22,1,0)),1,0)</f>
        <v>0</v>
      </c>
      <c r="EF232" s="158">
        <f>IF(ISERROR(VLOOKUP(AC232,Accueil!$W$17:$W$22,1,0)),1,0)</f>
        <v>0</v>
      </c>
      <c r="EG232" s="158">
        <f>IF(ISERROR(VLOOKUP(AD232,Accueil!$W$17:$W$22,1,0)),1,0)</f>
        <v>0</v>
      </c>
      <c r="EH232" s="158">
        <f>IF(ISERROR(VLOOKUP(AE232,Accueil!$W$17:$W$22,1,0)),1,0)</f>
        <v>0</v>
      </c>
      <c r="EI232" s="158">
        <f>IF(ISERROR(VLOOKUP(AF232,Accueil!$W$17:$W$22,1,0)),1,0)</f>
        <v>0</v>
      </c>
      <c r="EJ232" s="158">
        <f>IF(ISERROR(VLOOKUP(AG232,Accueil!$W$17:$W$22,1,0)),1,0)</f>
        <v>0</v>
      </c>
      <c r="EK232" s="158">
        <f>IF(ISERROR(VLOOKUP(AH232,Accueil!$W$17:$W$22,1,0)),1,0)</f>
        <v>0</v>
      </c>
      <c r="EL232" s="158">
        <f>IF(ISERROR(VLOOKUP(AI232,Accueil!$W$17:$W$22,1,0)),1,0)</f>
        <v>0</v>
      </c>
      <c r="EM232" s="158">
        <f>IF(ISERROR(VLOOKUP(AJ232,Accueil!$W$17:$W$22,1,0)),1,0)</f>
        <v>0</v>
      </c>
      <c r="EN232" s="158">
        <f>IF(ISERROR(VLOOKUP(AK232,Accueil!$W$17:$W$22,1,0)),1,0)</f>
        <v>0</v>
      </c>
      <c r="EO232" s="158">
        <f>IF(ISERROR(VLOOKUP(AL232,Accueil!$W$17:$W$22,1,0)),1,0)</f>
        <v>0</v>
      </c>
      <c r="EP232" s="158">
        <f>IF(ISERROR(VLOOKUP(AM232,Accueil!$W$17:$W$22,1,0)),1,0)</f>
        <v>0</v>
      </c>
      <c r="EQ232" s="158">
        <f>IF(ISERROR(VLOOKUP(AN232,Accueil!$W$17:$W$22,1,0)),1,0)</f>
        <v>0</v>
      </c>
      <c r="ER232" s="158">
        <f>IF(ISERROR(VLOOKUP(AO232,Accueil!$W$17:$W$22,1,0)),1,0)</f>
        <v>0</v>
      </c>
      <c r="ES232" s="158">
        <f>IF(ISERROR(VLOOKUP(AP232,Accueil!$W$17:$W$22,1,0)),1,0)</f>
        <v>0</v>
      </c>
      <c r="ET232" s="158">
        <f>IF(ISERROR(VLOOKUP(AQ232,Accueil!$W$17:$W$22,1,0)),1,0)</f>
        <v>0</v>
      </c>
      <c r="EU232" s="158">
        <f>IF(ISERROR(VLOOKUP(AR232,Accueil!$W$17:$W$22,1,0)),1,0)</f>
        <v>0</v>
      </c>
      <c r="EV232" s="158">
        <f>IF(ISERROR(VLOOKUP(AS232,Accueil!$W$17:$W$22,1,0)),1,0)</f>
        <v>0</v>
      </c>
      <c r="EW232" s="158">
        <f>IF(ISERROR(VLOOKUP(AT232,Accueil!$W$17:$W$22,1,0)),1,0)</f>
        <v>0</v>
      </c>
      <c r="EX232" s="158">
        <f>IF(ISERROR(VLOOKUP(AU232,Accueil!$W$17:$W$22,1,0)),1,0)</f>
        <v>0</v>
      </c>
      <c r="EY232" s="158">
        <f>IF(ISERROR(VLOOKUP(AV232,Accueil!$W$17:$W$22,1,0)),1,0)</f>
        <v>0</v>
      </c>
      <c r="EZ232" s="158">
        <f>IF(ISERROR(VLOOKUP(AW232,Accueil!$W$17:$W$22,1,0)),1,0)</f>
        <v>0</v>
      </c>
      <c r="FA232" s="158">
        <f>IF(ISERROR(VLOOKUP(AX232,Accueil!$W$17:$W$22,1,0)),1,0)</f>
        <v>0</v>
      </c>
      <c r="FB232" s="158">
        <f>IF(ISERROR(VLOOKUP(AY232,Accueil!$W$17:$W$22,1,0)),1,0)</f>
        <v>0</v>
      </c>
      <c r="FC232" s="158">
        <f>IF(ISERROR(VLOOKUP(AZ232,Accueil!$W$17:$W$22,1,0)),1,0)</f>
        <v>0</v>
      </c>
      <c r="FD232" s="158">
        <f>IF(ISERROR(VLOOKUP(BA232,Accueil!$W$17:$W$22,1,0)),1,0)</f>
        <v>0</v>
      </c>
      <c r="FE232" s="158">
        <f>IF(ISERROR(VLOOKUP(BB232,Accueil!$W$17:$W$22,1,0)),1,0)</f>
        <v>0</v>
      </c>
      <c r="FF232" s="158">
        <f>IF(ISERROR(VLOOKUP(BC232,Accueil!$W$17:$W$22,1,0)),1,0)</f>
        <v>0</v>
      </c>
      <c r="FG232" s="158">
        <f>IF(ISERROR(VLOOKUP(BD232,Accueil!$W$17:$W$22,1,0)),1,0)</f>
        <v>0</v>
      </c>
      <c r="FH232" s="158">
        <f>IF(ISERROR(VLOOKUP(BE232,Accueil!$W$17:$W$22,1,0)),1,0)</f>
        <v>0</v>
      </c>
      <c r="FI232" s="158">
        <f>IF(ISERROR(VLOOKUP(BF232,Accueil!$W$17:$W$22,1,0)),1,0)</f>
        <v>0</v>
      </c>
      <c r="FJ232" s="158">
        <f>IF(ISERROR(VLOOKUP(BG232,Accueil!$W$17:$W$22,1,0)),1,0)</f>
        <v>0</v>
      </c>
      <c r="FK232" s="158">
        <f>IF(ISERROR(VLOOKUP(BH232,Accueil!$W$17:$W$22,1,0)),1,0)</f>
        <v>0</v>
      </c>
      <c r="FL232" s="158">
        <f>IF(ISERROR(VLOOKUP(BI232,Accueil!$W$17:$W$22,1,0)),1,0)</f>
        <v>0</v>
      </c>
      <c r="FM232" s="158">
        <f>IF(ISERROR(VLOOKUP(BJ232,Accueil!$W$17:$W$22,1,0)),1,0)</f>
        <v>0</v>
      </c>
      <c r="FN232" s="158">
        <f>IF(ISERROR(VLOOKUP(BK232,Accueil!$W$17:$W$22,1,0)),1,0)</f>
        <v>0</v>
      </c>
      <c r="FO232" s="158">
        <f>IF(ISERROR(VLOOKUP(BL232,Accueil!$W$17:$W$22,1,0)),1,0)</f>
        <v>0</v>
      </c>
      <c r="FP232" s="158">
        <f>IF(ISERROR(VLOOKUP(BM232,Accueil!$W$17:$W$22,1,0)),1,0)</f>
        <v>0</v>
      </c>
      <c r="FQ232" s="158">
        <f>IF(ISERROR(VLOOKUP(BN232,Accueil!$W$17:$W$22,1,0)),1,0)</f>
        <v>0</v>
      </c>
      <c r="FR232" s="158">
        <f>IF(ISERROR(VLOOKUP(BO232,Accueil!$W$17:$W$22,1,0)),1,0)</f>
        <v>0</v>
      </c>
      <c r="FS232" s="158">
        <f>IF(ISERROR(VLOOKUP(BP232,Accueil!$W$17:$W$22,1,0)),1,0)</f>
        <v>0</v>
      </c>
      <c r="FT232" s="158">
        <f>IF(ISERROR(VLOOKUP(BQ232,Accueil!$W$17:$W$22,1,0)),1,0)</f>
        <v>0</v>
      </c>
      <c r="FU232" s="158">
        <f>IF(ISERROR(VLOOKUP(BR232,Accueil!$W$17:$W$22,1,0)),1,0)</f>
        <v>0</v>
      </c>
      <c r="FV232" s="158">
        <f>IF(ISERROR(VLOOKUP(BS232,Accueil!$W$17:$W$22,1,0)),1,0)</f>
        <v>0</v>
      </c>
      <c r="FW232" s="158">
        <f>IF(ISERROR(VLOOKUP(BT232,Accueil!$W$17:$W$22,1,0)),1,0)</f>
        <v>0</v>
      </c>
      <c r="FX232" s="158">
        <f>IF(ISERROR(VLOOKUP(BU232,Accueil!$W$17:$W$22,1,0)),1,0)</f>
        <v>0</v>
      </c>
      <c r="FY232" s="158">
        <f>IF(ISERROR(VLOOKUP(BV232,Accueil!$W$17:$W$22,1,0)),1,0)</f>
        <v>0</v>
      </c>
      <c r="FZ232" s="158">
        <f>IF(ISERROR(VLOOKUP(BW232,Accueil!$W$17:$W$22,1,0)),1,0)</f>
        <v>0</v>
      </c>
      <c r="GA232" s="158">
        <f>IF(ISERROR(VLOOKUP(BX232,Accueil!$W$17:$W$22,1,0)),1,0)</f>
        <v>0</v>
      </c>
      <c r="GB232" s="158">
        <f>IF(ISERROR(VLOOKUP(BY232,Accueil!$W$17:$W$22,1,0)),1,0)</f>
        <v>0</v>
      </c>
      <c r="GC232" s="158">
        <f>IF(ISERROR(VLOOKUP(BZ232,Accueil!$W$17:$W$22,1,0)),1,0)</f>
        <v>0</v>
      </c>
      <c r="GD232" s="158">
        <f>IF(ISERROR(VLOOKUP(CA232,Accueil!$W$17:$W$22,1,0)),1,0)</f>
        <v>0</v>
      </c>
      <c r="GE232" s="158">
        <f>IF(ISERROR(VLOOKUP(CB232,Accueil!$W$17:$W$22,1,0)),1,0)</f>
        <v>0</v>
      </c>
      <c r="GF232" s="158">
        <f>IF(ISERROR(VLOOKUP(CC232,Accueil!$W$17:$W$22,1,0)),1,0)</f>
        <v>0</v>
      </c>
      <c r="GG232" s="158">
        <f>IF(ISERROR(VLOOKUP(CD232,Accueil!$W$17:$W$22,1,0)),1,0)</f>
        <v>0</v>
      </c>
      <c r="GH232" s="158">
        <f>IF(ISERROR(VLOOKUP(CE232,Accueil!$W$17:$W$22,1,0)),1,0)</f>
        <v>0</v>
      </c>
      <c r="GI232" s="158">
        <f>IF(ISERROR(VLOOKUP(CF232,Accueil!$W$17:$W$22,1,0)),1,0)</f>
        <v>0</v>
      </c>
      <c r="GJ232" s="158">
        <f>IF(ISERROR(VLOOKUP(CG232,Accueil!$W$17:$W$22,1,0)),1,0)</f>
        <v>0</v>
      </c>
      <c r="GK232" s="158">
        <f>IF(ISERROR(VLOOKUP(CH232,Accueil!$W$17:$W$22,1,0)),1,0)</f>
        <v>0</v>
      </c>
      <c r="GL232" s="158">
        <f>IF(ISERROR(VLOOKUP(CI232,Accueil!$W$17:$W$22,1,0)),1,0)</f>
        <v>0</v>
      </c>
      <c r="GM232" s="158">
        <f>IF(ISERROR(VLOOKUP(CJ232,Accueil!$W$17:$W$22,1,0)),1,0)</f>
        <v>0</v>
      </c>
      <c r="GN232" s="158">
        <f>IF(ISERROR(VLOOKUP(CK232,Accueil!$W$17:$W$22,1,0)),1,0)</f>
        <v>0</v>
      </c>
      <c r="GO232" s="158">
        <f>IF(ISERROR(VLOOKUP(CL232,Accueil!$W$17:$W$22,1,0)),1,0)</f>
        <v>0</v>
      </c>
      <c r="GP232" s="158">
        <f>IF(ISERROR(VLOOKUP(CM232,Accueil!$W$17:$W$22,1,0)),1,0)</f>
        <v>0</v>
      </c>
      <c r="GQ232" s="158">
        <f>IF(ISERROR(VLOOKUP(CN232,Accueil!$W$17:$W$22,1,0)),1,0)</f>
        <v>0</v>
      </c>
      <c r="GR232" s="158">
        <f>IF(ISERROR(VLOOKUP(CO232,Accueil!$W$17:$W$22,1,0)),1,0)</f>
        <v>0</v>
      </c>
      <c r="GS232" s="158">
        <f>IF(ISERROR(VLOOKUP(CP232,Accueil!$W$17:$W$22,1,0)),1,0)</f>
        <v>0</v>
      </c>
      <c r="GT232" s="158">
        <f>IF(ISERROR(VLOOKUP(CQ232,Accueil!$W$17:$W$22,1,0)),1,0)</f>
        <v>0</v>
      </c>
      <c r="GU232" s="158">
        <f>IF(ISERROR(VLOOKUP(CR232,Accueil!$W$17:$W$22,1,0)),1,0)</f>
        <v>0</v>
      </c>
      <c r="GV232" s="158">
        <f>IF(ISERROR(VLOOKUP(CS232,Accueil!$W$17:$W$22,1,0)),1,0)</f>
        <v>0</v>
      </c>
      <c r="GW232" s="158">
        <f>IF(ISERROR(VLOOKUP(CT232,Accueil!$W$17:$W$22,1,0)),1,0)</f>
        <v>0</v>
      </c>
      <c r="GX232" s="158">
        <f>IF(ISERROR(VLOOKUP(CU232,Accueil!$W$17:$W$22,1,0)),1,0)</f>
        <v>0</v>
      </c>
      <c r="GY232" s="158">
        <f>IF(ISERROR(VLOOKUP(CV232,Accueil!$W$17:$W$22,1,0)),1,0)</f>
        <v>0</v>
      </c>
      <c r="GZ232" s="158">
        <f>IF(ISERROR(VLOOKUP(CW232,Accueil!$W$17:$W$22,1,0)),1,0)</f>
        <v>0</v>
      </c>
      <c r="HA232" s="158">
        <f>IF(ISERROR(VLOOKUP(CX232,Accueil!$W$17:$W$22,1,0)),1,0)</f>
        <v>0</v>
      </c>
      <c r="HB232" s="158">
        <f>IF(ISERROR(VLOOKUP(CY232,Accueil!$W$17:$W$22,1,0)),1,0)</f>
        <v>0</v>
      </c>
      <c r="HC232" s="158">
        <f>IF(ISERROR(VLOOKUP(CZ232,Accueil!$W$17:$W$22,1,0)),1,0)</f>
        <v>0</v>
      </c>
      <c r="HD232" s="158">
        <f>IF(ISERROR(VLOOKUP(DA232,Accueil!$W$17:$W$22,1,0)),1,0)</f>
        <v>0</v>
      </c>
    </row>
    <row r="233" spans="1:212" ht="12.75" customHeight="1">
      <c r="A233" s="360"/>
      <c r="B233" s="12">
        <v>225</v>
      </c>
      <c r="C233" s="26" t="str">
        <f>IF(Accueil!E237="","",Accueil!E237)</f>
        <v/>
      </c>
      <c r="D233" s="27" t="str">
        <f>IF(Accueil!F237="","",Accueil!F237)</f>
        <v/>
      </c>
      <c r="E233" s="83" t="str">
        <f t="shared" si="14"/>
        <v/>
      </c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  <c r="AA233" s="244"/>
      <c r="AB233" s="244"/>
      <c r="AC233" s="244"/>
      <c r="AD233" s="244"/>
      <c r="AE233" s="244"/>
      <c r="AF233" s="244"/>
      <c r="AG233" s="244"/>
      <c r="AH233" s="244"/>
      <c r="AI233" s="244"/>
      <c r="AJ233" s="244"/>
      <c r="AK233" s="244"/>
      <c r="AL233" s="244"/>
      <c r="AM233" s="244"/>
      <c r="AN233" s="244"/>
      <c r="AO233" s="244"/>
      <c r="AP233" s="244"/>
      <c r="AQ233" s="244"/>
      <c r="AR233" s="244"/>
      <c r="AS233" s="244"/>
      <c r="AT233" s="244"/>
      <c r="AU233" s="244"/>
      <c r="AV233" s="244"/>
      <c r="AW233" s="244"/>
      <c r="AX233" s="244"/>
      <c r="AY233" s="244"/>
      <c r="AZ233" s="244"/>
      <c r="BA233" s="244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  <c r="CJ233" s="244"/>
      <c r="CK233" s="244"/>
      <c r="CL233" s="244"/>
      <c r="CM233" s="244"/>
      <c r="CN233" s="244"/>
      <c r="CO233" s="244"/>
      <c r="CP233" s="244"/>
      <c r="CQ233" s="244"/>
      <c r="CR233" s="244"/>
      <c r="CS233" s="244"/>
      <c r="CT233" s="244"/>
      <c r="CU233" s="244"/>
      <c r="CV233" s="244"/>
      <c r="CW233" s="244"/>
      <c r="CX233" s="244"/>
      <c r="CY233" s="244"/>
      <c r="CZ233" s="244"/>
      <c r="DA233" s="244"/>
      <c r="DB233" s="12">
        <v>225</v>
      </c>
      <c r="DC233" s="11" t="str">
        <f>IF(D233="","",COUNTIF(F233:DA233,Accueil!$AB$28)&amp;" / "&amp;COUNTIF($F$8:$DA$8,"&gt;0")-(COUNTIF(F233:DA233,Accueil!$AG$26)))</f>
        <v/>
      </c>
      <c r="DD233" s="110" t="str">
        <f>IF(D233="","",COUNTIF(F233:DA233,Accueil!$AB$26))</f>
        <v/>
      </c>
      <c r="DE233" s="110" t="str">
        <f>IF(D233="","",IF(COUNTIF($F$8:$DA$8,"&gt;=0")-(COUNTIF(G233:DB233,Accueil!$AG$26))&lt;0,0,COUNTIF($F$8:$DA$8,"&gt;=0")-(COUNTIF(G233:DB233,Accueil!$AG$26))))</f>
        <v/>
      </c>
      <c r="DF233" s="11" t="str">
        <f t="shared" si="15"/>
        <v/>
      </c>
      <c r="DG233" s="29" t="str">
        <f t="shared" si="16"/>
        <v/>
      </c>
      <c r="DH233" s="158">
        <f t="shared" si="17"/>
        <v>0</v>
      </c>
      <c r="DI233" s="158">
        <f>IF(ISERROR(VLOOKUP(F233,Accueil!$W$17:$W$22,1,0)),1,0)</f>
        <v>0</v>
      </c>
      <c r="DJ233" s="158">
        <f>IF(ISERROR(VLOOKUP(G233,Accueil!$W$17:$W$22,1,0)),1,0)</f>
        <v>0</v>
      </c>
      <c r="DK233" s="158">
        <f>IF(ISERROR(VLOOKUP(H233,Accueil!$W$17:$W$22,1,0)),1,0)</f>
        <v>0</v>
      </c>
      <c r="DL233" s="158">
        <f>IF(ISERROR(VLOOKUP(I233,Accueil!$W$17:$W$22,1,0)),1,0)</f>
        <v>0</v>
      </c>
      <c r="DM233" s="158">
        <f>IF(ISERROR(VLOOKUP(J233,Accueil!$W$17:$W$22,1,0)),1,0)</f>
        <v>0</v>
      </c>
      <c r="DN233" s="158">
        <f>IF(ISERROR(VLOOKUP(K233,Accueil!$W$17:$W$22,1,0)),1,0)</f>
        <v>0</v>
      </c>
      <c r="DO233" s="158">
        <f>IF(ISERROR(VLOOKUP(L233,Accueil!$W$17:$W$22,1,0)),1,0)</f>
        <v>0</v>
      </c>
      <c r="DP233" s="158">
        <f>IF(ISERROR(VLOOKUP(M233,Accueil!$W$17:$W$22,1,0)),1,0)</f>
        <v>0</v>
      </c>
      <c r="DQ233" s="158">
        <f>IF(ISERROR(VLOOKUP(N233,Accueil!$W$17:$W$22,1,0)),1,0)</f>
        <v>0</v>
      </c>
      <c r="DR233" s="158">
        <f>IF(ISERROR(VLOOKUP(O233,Accueil!$W$17:$W$22,1,0)),1,0)</f>
        <v>0</v>
      </c>
      <c r="DS233" s="158">
        <f>IF(ISERROR(VLOOKUP(P233,Accueil!$W$17:$W$22,1,0)),1,0)</f>
        <v>0</v>
      </c>
      <c r="DT233" s="158">
        <f>IF(ISERROR(VLOOKUP(Q233,Accueil!$W$17:$W$22,1,0)),1,0)</f>
        <v>0</v>
      </c>
      <c r="DU233" s="158">
        <f>IF(ISERROR(VLOOKUP(R233,Accueil!$W$17:$W$22,1,0)),1,0)</f>
        <v>0</v>
      </c>
      <c r="DV233" s="158">
        <f>IF(ISERROR(VLOOKUP(S233,Accueil!$W$17:$W$22,1,0)),1,0)</f>
        <v>0</v>
      </c>
      <c r="DW233" s="158">
        <f>IF(ISERROR(VLOOKUP(T233,Accueil!$W$17:$W$22,1,0)),1,0)</f>
        <v>0</v>
      </c>
      <c r="DX233" s="158">
        <f>IF(ISERROR(VLOOKUP(U233,Accueil!$W$17:$W$22,1,0)),1,0)</f>
        <v>0</v>
      </c>
      <c r="DY233" s="158">
        <f>IF(ISERROR(VLOOKUP(V233,Accueil!$W$17:$W$22,1,0)),1,0)</f>
        <v>0</v>
      </c>
      <c r="DZ233" s="158">
        <f>IF(ISERROR(VLOOKUP(W233,Accueil!$W$17:$W$22,1,0)),1,0)</f>
        <v>0</v>
      </c>
      <c r="EA233" s="158">
        <f>IF(ISERROR(VLOOKUP(X233,Accueil!$W$17:$W$22,1,0)),1,0)</f>
        <v>0</v>
      </c>
      <c r="EB233" s="158">
        <f>IF(ISERROR(VLOOKUP(Y233,Accueil!$W$17:$W$22,1,0)),1,0)</f>
        <v>0</v>
      </c>
      <c r="EC233" s="158">
        <f>IF(ISERROR(VLOOKUP(Z233,Accueil!$W$17:$W$22,1,0)),1,0)</f>
        <v>0</v>
      </c>
      <c r="ED233" s="158">
        <f>IF(ISERROR(VLOOKUP(AA233,Accueil!$W$17:$W$22,1,0)),1,0)</f>
        <v>0</v>
      </c>
      <c r="EE233" s="158">
        <f>IF(ISERROR(VLOOKUP(AB233,Accueil!$W$17:$W$22,1,0)),1,0)</f>
        <v>0</v>
      </c>
      <c r="EF233" s="158">
        <f>IF(ISERROR(VLOOKUP(AC233,Accueil!$W$17:$W$22,1,0)),1,0)</f>
        <v>0</v>
      </c>
      <c r="EG233" s="158">
        <f>IF(ISERROR(VLOOKUP(AD233,Accueil!$W$17:$W$22,1,0)),1,0)</f>
        <v>0</v>
      </c>
      <c r="EH233" s="158">
        <f>IF(ISERROR(VLOOKUP(AE233,Accueil!$W$17:$W$22,1,0)),1,0)</f>
        <v>0</v>
      </c>
      <c r="EI233" s="158">
        <f>IF(ISERROR(VLOOKUP(AF233,Accueil!$W$17:$W$22,1,0)),1,0)</f>
        <v>0</v>
      </c>
      <c r="EJ233" s="158">
        <f>IF(ISERROR(VLOOKUP(AG233,Accueil!$W$17:$W$22,1,0)),1,0)</f>
        <v>0</v>
      </c>
      <c r="EK233" s="158">
        <f>IF(ISERROR(VLOOKUP(AH233,Accueil!$W$17:$W$22,1,0)),1,0)</f>
        <v>0</v>
      </c>
      <c r="EL233" s="158">
        <f>IF(ISERROR(VLOOKUP(AI233,Accueil!$W$17:$W$22,1,0)),1,0)</f>
        <v>0</v>
      </c>
      <c r="EM233" s="158">
        <f>IF(ISERROR(VLOOKUP(AJ233,Accueil!$W$17:$W$22,1,0)),1,0)</f>
        <v>0</v>
      </c>
      <c r="EN233" s="158">
        <f>IF(ISERROR(VLOOKUP(AK233,Accueil!$W$17:$W$22,1,0)),1,0)</f>
        <v>0</v>
      </c>
      <c r="EO233" s="158">
        <f>IF(ISERROR(VLOOKUP(AL233,Accueil!$W$17:$W$22,1,0)),1,0)</f>
        <v>0</v>
      </c>
      <c r="EP233" s="158">
        <f>IF(ISERROR(VLOOKUP(AM233,Accueil!$W$17:$W$22,1,0)),1,0)</f>
        <v>0</v>
      </c>
      <c r="EQ233" s="158">
        <f>IF(ISERROR(VLOOKUP(AN233,Accueil!$W$17:$W$22,1,0)),1,0)</f>
        <v>0</v>
      </c>
      <c r="ER233" s="158">
        <f>IF(ISERROR(VLOOKUP(AO233,Accueil!$W$17:$W$22,1,0)),1,0)</f>
        <v>0</v>
      </c>
      <c r="ES233" s="158">
        <f>IF(ISERROR(VLOOKUP(AP233,Accueil!$W$17:$W$22,1,0)),1,0)</f>
        <v>0</v>
      </c>
      <c r="ET233" s="158">
        <f>IF(ISERROR(VLOOKUP(AQ233,Accueil!$W$17:$W$22,1,0)),1,0)</f>
        <v>0</v>
      </c>
      <c r="EU233" s="158">
        <f>IF(ISERROR(VLOOKUP(AR233,Accueil!$W$17:$W$22,1,0)),1,0)</f>
        <v>0</v>
      </c>
      <c r="EV233" s="158">
        <f>IF(ISERROR(VLOOKUP(AS233,Accueil!$W$17:$W$22,1,0)),1,0)</f>
        <v>0</v>
      </c>
      <c r="EW233" s="158">
        <f>IF(ISERROR(VLOOKUP(AT233,Accueil!$W$17:$W$22,1,0)),1,0)</f>
        <v>0</v>
      </c>
      <c r="EX233" s="158">
        <f>IF(ISERROR(VLOOKUP(AU233,Accueil!$W$17:$W$22,1,0)),1,0)</f>
        <v>0</v>
      </c>
      <c r="EY233" s="158">
        <f>IF(ISERROR(VLOOKUP(AV233,Accueil!$W$17:$W$22,1,0)),1,0)</f>
        <v>0</v>
      </c>
      <c r="EZ233" s="158">
        <f>IF(ISERROR(VLOOKUP(AW233,Accueil!$W$17:$W$22,1,0)),1,0)</f>
        <v>0</v>
      </c>
      <c r="FA233" s="158">
        <f>IF(ISERROR(VLOOKUP(AX233,Accueil!$W$17:$W$22,1,0)),1,0)</f>
        <v>0</v>
      </c>
      <c r="FB233" s="158">
        <f>IF(ISERROR(VLOOKUP(AY233,Accueil!$W$17:$W$22,1,0)),1,0)</f>
        <v>0</v>
      </c>
      <c r="FC233" s="158">
        <f>IF(ISERROR(VLOOKUP(AZ233,Accueil!$W$17:$W$22,1,0)),1,0)</f>
        <v>0</v>
      </c>
      <c r="FD233" s="158">
        <f>IF(ISERROR(VLOOKUP(BA233,Accueil!$W$17:$W$22,1,0)),1,0)</f>
        <v>0</v>
      </c>
      <c r="FE233" s="158">
        <f>IF(ISERROR(VLOOKUP(BB233,Accueil!$W$17:$W$22,1,0)),1,0)</f>
        <v>0</v>
      </c>
      <c r="FF233" s="158">
        <f>IF(ISERROR(VLOOKUP(BC233,Accueil!$W$17:$W$22,1,0)),1,0)</f>
        <v>0</v>
      </c>
      <c r="FG233" s="158">
        <f>IF(ISERROR(VLOOKUP(BD233,Accueil!$W$17:$W$22,1,0)),1,0)</f>
        <v>0</v>
      </c>
      <c r="FH233" s="158">
        <f>IF(ISERROR(VLOOKUP(BE233,Accueil!$W$17:$W$22,1,0)),1,0)</f>
        <v>0</v>
      </c>
      <c r="FI233" s="158">
        <f>IF(ISERROR(VLOOKUP(BF233,Accueil!$W$17:$W$22,1,0)),1,0)</f>
        <v>0</v>
      </c>
      <c r="FJ233" s="158">
        <f>IF(ISERROR(VLOOKUP(BG233,Accueil!$W$17:$W$22,1,0)),1,0)</f>
        <v>0</v>
      </c>
      <c r="FK233" s="158">
        <f>IF(ISERROR(VLOOKUP(BH233,Accueil!$W$17:$W$22,1,0)),1,0)</f>
        <v>0</v>
      </c>
      <c r="FL233" s="158">
        <f>IF(ISERROR(VLOOKUP(BI233,Accueil!$W$17:$W$22,1,0)),1,0)</f>
        <v>0</v>
      </c>
      <c r="FM233" s="158">
        <f>IF(ISERROR(VLOOKUP(BJ233,Accueil!$W$17:$W$22,1,0)),1,0)</f>
        <v>0</v>
      </c>
      <c r="FN233" s="158">
        <f>IF(ISERROR(VLOOKUP(BK233,Accueil!$W$17:$W$22,1,0)),1,0)</f>
        <v>0</v>
      </c>
      <c r="FO233" s="158">
        <f>IF(ISERROR(VLOOKUP(BL233,Accueil!$W$17:$W$22,1,0)),1,0)</f>
        <v>0</v>
      </c>
      <c r="FP233" s="158">
        <f>IF(ISERROR(VLOOKUP(BM233,Accueil!$W$17:$W$22,1,0)),1,0)</f>
        <v>0</v>
      </c>
      <c r="FQ233" s="158">
        <f>IF(ISERROR(VLOOKUP(BN233,Accueil!$W$17:$W$22,1,0)),1,0)</f>
        <v>0</v>
      </c>
      <c r="FR233" s="158">
        <f>IF(ISERROR(VLOOKUP(BO233,Accueil!$W$17:$W$22,1,0)),1,0)</f>
        <v>0</v>
      </c>
      <c r="FS233" s="158">
        <f>IF(ISERROR(VLOOKUP(BP233,Accueil!$W$17:$W$22,1,0)),1,0)</f>
        <v>0</v>
      </c>
      <c r="FT233" s="158">
        <f>IF(ISERROR(VLOOKUP(BQ233,Accueil!$W$17:$W$22,1,0)),1,0)</f>
        <v>0</v>
      </c>
      <c r="FU233" s="158">
        <f>IF(ISERROR(VLOOKUP(BR233,Accueil!$W$17:$W$22,1,0)),1,0)</f>
        <v>0</v>
      </c>
      <c r="FV233" s="158">
        <f>IF(ISERROR(VLOOKUP(BS233,Accueil!$W$17:$W$22,1,0)),1,0)</f>
        <v>0</v>
      </c>
      <c r="FW233" s="158">
        <f>IF(ISERROR(VLOOKUP(BT233,Accueil!$W$17:$W$22,1,0)),1,0)</f>
        <v>0</v>
      </c>
      <c r="FX233" s="158">
        <f>IF(ISERROR(VLOOKUP(BU233,Accueil!$W$17:$W$22,1,0)),1,0)</f>
        <v>0</v>
      </c>
      <c r="FY233" s="158">
        <f>IF(ISERROR(VLOOKUP(BV233,Accueil!$W$17:$W$22,1,0)),1,0)</f>
        <v>0</v>
      </c>
      <c r="FZ233" s="158">
        <f>IF(ISERROR(VLOOKUP(BW233,Accueil!$W$17:$W$22,1,0)),1,0)</f>
        <v>0</v>
      </c>
      <c r="GA233" s="158">
        <f>IF(ISERROR(VLOOKUP(BX233,Accueil!$W$17:$W$22,1,0)),1,0)</f>
        <v>0</v>
      </c>
      <c r="GB233" s="158">
        <f>IF(ISERROR(VLOOKUP(BY233,Accueil!$W$17:$W$22,1,0)),1,0)</f>
        <v>0</v>
      </c>
      <c r="GC233" s="158">
        <f>IF(ISERROR(VLOOKUP(BZ233,Accueil!$W$17:$W$22,1,0)),1,0)</f>
        <v>0</v>
      </c>
      <c r="GD233" s="158">
        <f>IF(ISERROR(VLOOKUP(CA233,Accueil!$W$17:$W$22,1,0)),1,0)</f>
        <v>0</v>
      </c>
      <c r="GE233" s="158">
        <f>IF(ISERROR(VLOOKUP(CB233,Accueil!$W$17:$W$22,1,0)),1,0)</f>
        <v>0</v>
      </c>
      <c r="GF233" s="158">
        <f>IF(ISERROR(VLOOKUP(CC233,Accueil!$W$17:$W$22,1,0)),1,0)</f>
        <v>0</v>
      </c>
      <c r="GG233" s="158">
        <f>IF(ISERROR(VLOOKUP(CD233,Accueil!$W$17:$W$22,1,0)),1,0)</f>
        <v>0</v>
      </c>
      <c r="GH233" s="158">
        <f>IF(ISERROR(VLOOKUP(CE233,Accueil!$W$17:$W$22,1,0)),1,0)</f>
        <v>0</v>
      </c>
      <c r="GI233" s="158">
        <f>IF(ISERROR(VLOOKUP(CF233,Accueil!$W$17:$W$22,1,0)),1,0)</f>
        <v>0</v>
      </c>
      <c r="GJ233" s="158">
        <f>IF(ISERROR(VLOOKUP(CG233,Accueil!$W$17:$W$22,1,0)),1,0)</f>
        <v>0</v>
      </c>
      <c r="GK233" s="158">
        <f>IF(ISERROR(VLOOKUP(CH233,Accueil!$W$17:$W$22,1,0)),1,0)</f>
        <v>0</v>
      </c>
      <c r="GL233" s="158">
        <f>IF(ISERROR(VLOOKUP(CI233,Accueil!$W$17:$W$22,1,0)),1,0)</f>
        <v>0</v>
      </c>
      <c r="GM233" s="158">
        <f>IF(ISERROR(VLOOKUP(CJ233,Accueil!$W$17:$W$22,1,0)),1,0)</f>
        <v>0</v>
      </c>
      <c r="GN233" s="158">
        <f>IF(ISERROR(VLOOKUP(CK233,Accueil!$W$17:$W$22,1,0)),1,0)</f>
        <v>0</v>
      </c>
      <c r="GO233" s="158">
        <f>IF(ISERROR(VLOOKUP(CL233,Accueil!$W$17:$W$22,1,0)),1,0)</f>
        <v>0</v>
      </c>
      <c r="GP233" s="158">
        <f>IF(ISERROR(VLOOKUP(CM233,Accueil!$W$17:$W$22,1,0)),1,0)</f>
        <v>0</v>
      </c>
      <c r="GQ233" s="158">
        <f>IF(ISERROR(VLOOKUP(CN233,Accueil!$W$17:$W$22,1,0)),1,0)</f>
        <v>0</v>
      </c>
      <c r="GR233" s="158">
        <f>IF(ISERROR(VLOOKUP(CO233,Accueil!$W$17:$W$22,1,0)),1,0)</f>
        <v>0</v>
      </c>
      <c r="GS233" s="158">
        <f>IF(ISERROR(VLOOKUP(CP233,Accueil!$W$17:$W$22,1,0)),1,0)</f>
        <v>0</v>
      </c>
      <c r="GT233" s="158">
        <f>IF(ISERROR(VLOOKUP(CQ233,Accueil!$W$17:$W$22,1,0)),1,0)</f>
        <v>0</v>
      </c>
      <c r="GU233" s="158">
        <f>IF(ISERROR(VLOOKUP(CR233,Accueil!$W$17:$W$22,1,0)),1,0)</f>
        <v>0</v>
      </c>
      <c r="GV233" s="158">
        <f>IF(ISERROR(VLOOKUP(CS233,Accueil!$W$17:$W$22,1,0)),1,0)</f>
        <v>0</v>
      </c>
      <c r="GW233" s="158">
        <f>IF(ISERROR(VLOOKUP(CT233,Accueil!$W$17:$W$22,1,0)),1,0)</f>
        <v>0</v>
      </c>
      <c r="GX233" s="158">
        <f>IF(ISERROR(VLOOKUP(CU233,Accueil!$W$17:$W$22,1,0)),1,0)</f>
        <v>0</v>
      </c>
      <c r="GY233" s="158">
        <f>IF(ISERROR(VLOOKUP(CV233,Accueil!$W$17:$W$22,1,0)),1,0)</f>
        <v>0</v>
      </c>
      <c r="GZ233" s="158">
        <f>IF(ISERROR(VLOOKUP(CW233,Accueil!$W$17:$W$22,1,0)),1,0)</f>
        <v>0</v>
      </c>
      <c r="HA233" s="158">
        <f>IF(ISERROR(VLOOKUP(CX233,Accueil!$W$17:$W$22,1,0)),1,0)</f>
        <v>0</v>
      </c>
      <c r="HB233" s="158">
        <f>IF(ISERROR(VLOOKUP(CY233,Accueil!$W$17:$W$22,1,0)),1,0)</f>
        <v>0</v>
      </c>
      <c r="HC233" s="158">
        <f>IF(ISERROR(VLOOKUP(CZ233,Accueil!$W$17:$W$22,1,0)),1,0)</f>
        <v>0</v>
      </c>
      <c r="HD233" s="158">
        <f>IF(ISERROR(VLOOKUP(DA233,Accueil!$W$17:$W$22,1,0)),1,0)</f>
        <v>0</v>
      </c>
    </row>
    <row r="234" spans="1:212" ht="12.75" customHeight="1">
      <c r="A234" s="360"/>
      <c r="B234" s="12">
        <v>226</v>
      </c>
      <c r="C234" s="26" t="str">
        <f>IF(Accueil!E238="","",Accueil!E238)</f>
        <v/>
      </c>
      <c r="D234" s="27" t="str">
        <f>IF(Accueil!F238="","",Accueil!F238)</f>
        <v/>
      </c>
      <c r="E234" s="83" t="str">
        <f t="shared" si="14"/>
        <v/>
      </c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  <c r="AA234" s="244"/>
      <c r="AB234" s="244"/>
      <c r="AC234" s="244"/>
      <c r="AD234" s="244"/>
      <c r="AE234" s="244"/>
      <c r="AF234" s="24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4"/>
      <c r="AS234" s="244"/>
      <c r="AT234" s="244"/>
      <c r="AU234" s="244"/>
      <c r="AV234" s="244"/>
      <c r="AW234" s="244"/>
      <c r="AX234" s="244"/>
      <c r="AY234" s="244"/>
      <c r="AZ234" s="244"/>
      <c r="BA234" s="244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  <c r="CJ234" s="244"/>
      <c r="CK234" s="244"/>
      <c r="CL234" s="244"/>
      <c r="CM234" s="244"/>
      <c r="CN234" s="244"/>
      <c r="CO234" s="244"/>
      <c r="CP234" s="244"/>
      <c r="CQ234" s="244"/>
      <c r="CR234" s="244"/>
      <c r="CS234" s="244"/>
      <c r="CT234" s="244"/>
      <c r="CU234" s="244"/>
      <c r="CV234" s="244"/>
      <c r="CW234" s="244"/>
      <c r="CX234" s="244"/>
      <c r="CY234" s="244"/>
      <c r="CZ234" s="244"/>
      <c r="DA234" s="244"/>
      <c r="DB234" s="12">
        <v>226</v>
      </c>
      <c r="DC234" s="11" t="str">
        <f>IF(D234="","",COUNTIF(F234:DA234,Accueil!$AB$28)&amp;" / "&amp;COUNTIF($F$8:$DA$8,"&gt;0")-(COUNTIF(F234:DA234,Accueil!$AG$26)))</f>
        <v/>
      </c>
      <c r="DD234" s="110" t="str">
        <f>IF(D234="","",COUNTIF(F234:DA234,Accueil!$AB$26))</f>
        <v/>
      </c>
      <c r="DE234" s="110" t="str">
        <f>IF(D234="","",IF(COUNTIF($F$8:$DA$8,"&gt;=0")-(COUNTIF(G234:DB234,Accueil!$AG$26))&lt;0,0,COUNTIF($F$8:$DA$8,"&gt;=0")-(COUNTIF(G234:DB234,Accueil!$AG$26))))</f>
        <v/>
      </c>
      <c r="DF234" s="11" t="str">
        <f t="shared" si="15"/>
        <v/>
      </c>
      <c r="DG234" s="29" t="str">
        <f t="shared" si="16"/>
        <v/>
      </c>
      <c r="DH234" s="158">
        <f t="shared" si="17"/>
        <v>0</v>
      </c>
      <c r="DI234" s="158">
        <f>IF(ISERROR(VLOOKUP(F234,Accueil!$W$17:$W$22,1,0)),1,0)</f>
        <v>0</v>
      </c>
      <c r="DJ234" s="158">
        <f>IF(ISERROR(VLOOKUP(G234,Accueil!$W$17:$W$22,1,0)),1,0)</f>
        <v>0</v>
      </c>
      <c r="DK234" s="158">
        <f>IF(ISERROR(VLOOKUP(H234,Accueil!$W$17:$W$22,1,0)),1,0)</f>
        <v>0</v>
      </c>
      <c r="DL234" s="158">
        <f>IF(ISERROR(VLOOKUP(I234,Accueil!$W$17:$W$22,1,0)),1,0)</f>
        <v>0</v>
      </c>
      <c r="DM234" s="158">
        <f>IF(ISERROR(VLOOKUP(J234,Accueil!$W$17:$W$22,1,0)),1,0)</f>
        <v>0</v>
      </c>
      <c r="DN234" s="158">
        <f>IF(ISERROR(VLOOKUP(K234,Accueil!$W$17:$W$22,1,0)),1,0)</f>
        <v>0</v>
      </c>
      <c r="DO234" s="158">
        <f>IF(ISERROR(VLOOKUP(L234,Accueil!$W$17:$W$22,1,0)),1,0)</f>
        <v>0</v>
      </c>
      <c r="DP234" s="158">
        <f>IF(ISERROR(VLOOKUP(M234,Accueil!$W$17:$W$22,1,0)),1,0)</f>
        <v>0</v>
      </c>
      <c r="DQ234" s="158">
        <f>IF(ISERROR(VLOOKUP(N234,Accueil!$W$17:$W$22,1,0)),1,0)</f>
        <v>0</v>
      </c>
      <c r="DR234" s="158">
        <f>IF(ISERROR(VLOOKUP(O234,Accueil!$W$17:$W$22,1,0)),1,0)</f>
        <v>0</v>
      </c>
      <c r="DS234" s="158">
        <f>IF(ISERROR(VLOOKUP(P234,Accueil!$W$17:$W$22,1,0)),1,0)</f>
        <v>0</v>
      </c>
      <c r="DT234" s="158">
        <f>IF(ISERROR(VLOOKUP(Q234,Accueil!$W$17:$W$22,1,0)),1,0)</f>
        <v>0</v>
      </c>
      <c r="DU234" s="158">
        <f>IF(ISERROR(VLOOKUP(R234,Accueil!$W$17:$W$22,1,0)),1,0)</f>
        <v>0</v>
      </c>
      <c r="DV234" s="158">
        <f>IF(ISERROR(VLOOKUP(S234,Accueil!$W$17:$W$22,1,0)),1,0)</f>
        <v>0</v>
      </c>
      <c r="DW234" s="158">
        <f>IF(ISERROR(VLOOKUP(T234,Accueil!$W$17:$W$22,1,0)),1,0)</f>
        <v>0</v>
      </c>
      <c r="DX234" s="158">
        <f>IF(ISERROR(VLOOKUP(U234,Accueil!$W$17:$W$22,1,0)),1,0)</f>
        <v>0</v>
      </c>
      <c r="DY234" s="158">
        <f>IF(ISERROR(VLOOKUP(V234,Accueil!$W$17:$W$22,1,0)),1,0)</f>
        <v>0</v>
      </c>
      <c r="DZ234" s="158">
        <f>IF(ISERROR(VLOOKUP(W234,Accueil!$W$17:$W$22,1,0)),1,0)</f>
        <v>0</v>
      </c>
      <c r="EA234" s="158">
        <f>IF(ISERROR(VLOOKUP(X234,Accueil!$W$17:$W$22,1,0)),1,0)</f>
        <v>0</v>
      </c>
      <c r="EB234" s="158">
        <f>IF(ISERROR(VLOOKUP(Y234,Accueil!$W$17:$W$22,1,0)),1,0)</f>
        <v>0</v>
      </c>
      <c r="EC234" s="158">
        <f>IF(ISERROR(VLOOKUP(Z234,Accueil!$W$17:$W$22,1,0)),1,0)</f>
        <v>0</v>
      </c>
      <c r="ED234" s="158">
        <f>IF(ISERROR(VLOOKUP(AA234,Accueil!$W$17:$W$22,1,0)),1,0)</f>
        <v>0</v>
      </c>
      <c r="EE234" s="158">
        <f>IF(ISERROR(VLOOKUP(AB234,Accueil!$W$17:$W$22,1,0)),1,0)</f>
        <v>0</v>
      </c>
      <c r="EF234" s="158">
        <f>IF(ISERROR(VLOOKUP(AC234,Accueil!$W$17:$W$22,1,0)),1,0)</f>
        <v>0</v>
      </c>
      <c r="EG234" s="158">
        <f>IF(ISERROR(VLOOKUP(AD234,Accueil!$W$17:$W$22,1,0)),1,0)</f>
        <v>0</v>
      </c>
      <c r="EH234" s="158">
        <f>IF(ISERROR(VLOOKUP(AE234,Accueil!$W$17:$W$22,1,0)),1,0)</f>
        <v>0</v>
      </c>
      <c r="EI234" s="158">
        <f>IF(ISERROR(VLOOKUP(AF234,Accueil!$W$17:$W$22,1,0)),1,0)</f>
        <v>0</v>
      </c>
      <c r="EJ234" s="158">
        <f>IF(ISERROR(VLOOKUP(AG234,Accueil!$W$17:$W$22,1,0)),1,0)</f>
        <v>0</v>
      </c>
      <c r="EK234" s="158">
        <f>IF(ISERROR(VLOOKUP(AH234,Accueil!$W$17:$W$22,1,0)),1,0)</f>
        <v>0</v>
      </c>
      <c r="EL234" s="158">
        <f>IF(ISERROR(VLOOKUP(AI234,Accueil!$W$17:$W$22,1,0)),1,0)</f>
        <v>0</v>
      </c>
      <c r="EM234" s="158">
        <f>IF(ISERROR(VLOOKUP(AJ234,Accueil!$W$17:$W$22,1,0)),1,0)</f>
        <v>0</v>
      </c>
      <c r="EN234" s="158">
        <f>IF(ISERROR(VLOOKUP(AK234,Accueil!$W$17:$W$22,1,0)),1,0)</f>
        <v>0</v>
      </c>
      <c r="EO234" s="158">
        <f>IF(ISERROR(VLOOKUP(AL234,Accueil!$W$17:$W$22,1,0)),1,0)</f>
        <v>0</v>
      </c>
      <c r="EP234" s="158">
        <f>IF(ISERROR(VLOOKUP(AM234,Accueil!$W$17:$W$22,1,0)),1,0)</f>
        <v>0</v>
      </c>
      <c r="EQ234" s="158">
        <f>IF(ISERROR(VLOOKUP(AN234,Accueil!$W$17:$W$22,1,0)),1,0)</f>
        <v>0</v>
      </c>
      <c r="ER234" s="158">
        <f>IF(ISERROR(VLOOKUP(AO234,Accueil!$W$17:$W$22,1,0)),1,0)</f>
        <v>0</v>
      </c>
      <c r="ES234" s="158">
        <f>IF(ISERROR(VLOOKUP(AP234,Accueil!$W$17:$W$22,1,0)),1,0)</f>
        <v>0</v>
      </c>
      <c r="ET234" s="158">
        <f>IF(ISERROR(VLOOKUP(AQ234,Accueil!$W$17:$W$22,1,0)),1,0)</f>
        <v>0</v>
      </c>
      <c r="EU234" s="158">
        <f>IF(ISERROR(VLOOKUP(AR234,Accueil!$W$17:$W$22,1,0)),1,0)</f>
        <v>0</v>
      </c>
      <c r="EV234" s="158">
        <f>IF(ISERROR(VLOOKUP(AS234,Accueil!$W$17:$W$22,1,0)),1,0)</f>
        <v>0</v>
      </c>
      <c r="EW234" s="158">
        <f>IF(ISERROR(VLOOKUP(AT234,Accueil!$W$17:$W$22,1,0)),1,0)</f>
        <v>0</v>
      </c>
      <c r="EX234" s="158">
        <f>IF(ISERROR(VLOOKUP(AU234,Accueil!$W$17:$W$22,1,0)),1,0)</f>
        <v>0</v>
      </c>
      <c r="EY234" s="158">
        <f>IF(ISERROR(VLOOKUP(AV234,Accueil!$W$17:$W$22,1,0)),1,0)</f>
        <v>0</v>
      </c>
      <c r="EZ234" s="158">
        <f>IF(ISERROR(VLOOKUP(AW234,Accueil!$W$17:$W$22,1,0)),1,0)</f>
        <v>0</v>
      </c>
      <c r="FA234" s="158">
        <f>IF(ISERROR(VLOOKUP(AX234,Accueil!$W$17:$W$22,1,0)),1,0)</f>
        <v>0</v>
      </c>
      <c r="FB234" s="158">
        <f>IF(ISERROR(VLOOKUP(AY234,Accueil!$W$17:$W$22,1,0)),1,0)</f>
        <v>0</v>
      </c>
      <c r="FC234" s="158">
        <f>IF(ISERROR(VLOOKUP(AZ234,Accueil!$W$17:$W$22,1,0)),1,0)</f>
        <v>0</v>
      </c>
      <c r="FD234" s="158">
        <f>IF(ISERROR(VLOOKUP(BA234,Accueil!$W$17:$W$22,1,0)),1,0)</f>
        <v>0</v>
      </c>
      <c r="FE234" s="158">
        <f>IF(ISERROR(VLOOKUP(BB234,Accueil!$W$17:$W$22,1,0)),1,0)</f>
        <v>0</v>
      </c>
      <c r="FF234" s="158">
        <f>IF(ISERROR(VLOOKUP(BC234,Accueil!$W$17:$W$22,1,0)),1,0)</f>
        <v>0</v>
      </c>
      <c r="FG234" s="158">
        <f>IF(ISERROR(VLOOKUP(BD234,Accueil!$W$17:$W$22,1,0)),1,0)</f>
        <v>0</v>
      </c>
      <c r="FH234" s="158">
        <f>IF(ISERROR(VLOOKUP(BE234,Accueil!$W$17:$W$22,1,0)),1,0)</f>
        <v>0</v>
      </c>
      <c r="FI234" s="158">
        <f>IF(ISERROR(VLOOKUP(BF234,Accueil!$W$17:$W$22,1,0)),1,0)</f>
        <v>0</v>
      </c>
      <c r="FJ234" s="158">
        <f>IF(ISERROR(VLOOKUP(BG234,Accueil!$W$17:$W$22,1,0)),1,0)</f>
        <v>0</v>
      </c>
      <c r="FK234" s="158">
        <f>IF(ISERROR(VLOOKUP(BH234,Accueil!$W$17:$W$22,1,0)),1,0)</f>
        <v>0</v>
      </c>
      <c r="FL234" s="158">
        <f>IF(ISERROR(VLOOKUP(BI234,Accueil!$W$17:$W$22,1,0)),1,0)</f>
        <v>0</v>
      </c>
      <c r="FM234" s="158">
        <f>IF(ISERROR(VLOOKUP(BJ234,Accueil!$W$17:$W$22,1,0)),1,0)</f>
        <v>0</v>
      </c>
      <c r="FN234" s="158">
        <f>IF(ISERROR(VLOOKUP(BK234,Accueil!$W$17:$W$22,1,0)),1,0)</f>
        <v>0</v>
      </c>
      <c r="FO234" s="158">
        <f>IF(ISERROR(VLOOKUP(BL234,Accueil!$W$17:$W$22,1,0)),1,0)</f>
        <v>0</v>
      </c>
      <c r="FP234" s="158">
        <f>IF(ISERROR(VLOOKUP(BM234,Accueil!$W$17:$W$22,1,0)),1,0)</f>
        <v>0</v>
      </c>
      <c r="FQ234" s="158">
        <f>IF(ISERROR(VLOOKUP(BN234,Accueil!$W$17:$W$22,1,0)),1,0)</f>
        <v>0</v>
      </c>
      <c r="FR234" s="158">
        <f>IF(ISERROR(VLOOKUP(BO234,Accueil!$W$17:$W$22,1,0)),1,0)</f>
        <v>0</v>
      </c>
      <c r="FS234" s="158">
        <f>IF(ISERROR(VLOOKUP(BP234,Accueil!$W$17:$W$22,1,0)),1,0)</f>
        <v>0</v>
      </c>
      <c r="FT234" s="158">
        <f>IF(ISERROR(VLOOKUP(BQ234,Accueil!$W$17:$W$22,1,0)),1,0)</f>
        <v>0</v>
      </c>
      <c r="FU234" s="158">
        <f>IF(ISERROR(VLOOKUP(BR234,Accueil!$W$17:$W$22,1,0)),1,0)</f>
        <v>0</v>
      </c>
      <c r="FV234" s="158">
        <f>IF(ISERROR(VLOOKUP(BS234,Accueil!$W$17:$W$22,1,0)),1,0)</f>
        <v>0</v>
      </c>
      <c r="FW234" s="158">
        <f>IF(ISERROR(VLOOKUP(BT234,Accueil!$W$17:$W$22,1,0)),1,0)</f>
        <v>0</v>
      </c>
      <c r="FX234" s="158">
        <f>IF(ISERROR(VLOOKUP(BU234,Accueil!$W$17:$W$22,1,0)),1,0)</f>
        <v>0</v>
      </c>
      <c r="FY234" s="158">
        <f>IF(ISERROR(VLOOKUP(BV234,Accueil!$W$17:$W$22,1,0)),1,0)</f>
        <v>0</v>
      </c>
      <c r="FZ234" s="158">
        <f>IF(ISERROR(VLOOKUP(BW234,Accueil!$W$17:$W$22,1,0)),1,0)</f>
        <v>0</v>
      </c>
      <c r="GA234" s="158">
        <f>IF(ISERROR(VLOOKUP(BX234,Accueil!$W$17:$W$22,1,0)),1,0)</f>
        <v>0</v>
      </c>
      <c r="GB234" s="158">
        <f>IF(ISERROR(VLOOKUP(BY234,Accueil!$W$17:$W$22,1,0)),1,0)</f>
        <v>0</v>
      </c>
      <c r="GC234" s="158">
        <f>IF(ISERROR(VLOOKUP(BZ234,Accueil!$W$17:$W$22,1,0)),1,0)</f>
        <v>0</v>
      </c>
      <c r="GD234" s="158">
        <f>IF(ISERROR(VLOOKUP(CA234,Accueil!$W$17:$W$22,1,0)),1,0)</f>
        <v>0</v>
      </c>
      <c r="GE234" s="158">
        <f>IF(ISERROR(VLOOKUP(CB234,Accueil!$W$17:$W$22,1,0)),1,0)</f>
        <v>0</v>
      </c>
      <c r="GF234" s="158">
        <f>IF(ISERROR(VLOOKUP(CC234,Accueil!$W$17:$W$22,1,0)),1,0)</f>
        <v>0</v>
      </c>
      <c r="GG234" s="158">
        <f>IF(ISERROR(VLOOKUP(CD234,Accueil!$W$17:$W$22,1,0)),1,0)</f>
        <v>0</v>
      </c>
      <c r="GH234" s="158">
        <f>IF(ISERROR(VLOOKUP(CE234,Accueil!$W$17:$W$22,1,0)),1,0)</f>
        <v>0</v>
      </c>
      <c r="GI234" s="158">
        <f>IF(ISERROR(VLOOKUP(CF234,Accueil!$W$17:$W$22,1,0)),1,0)</f>
        <v>0</v>
      </c>
      <c r="GJ234" s="158">
        <f>IF(ISERROR(VLOOKUP(CG234,Accueil!$W$17:$W$22,1,0)),1,0)</f>
        <v>0</v>
      </c>
      <c r="GK234" s="158">
        <f>IF(ISERROR(VLOOKUP(CH234,Accueil!$W$17:$W$22,1,0)),1,0)</f>
        <v>0</v>
      </c>
      <c r="GL234" s="158">
        <f>IF(ISERROR(VLOOKUP(CI234,Accueil!$W$17:$W$22,1,0)),1,0)</f>
        <v>0</v>
      </c>
      <c r="GM234" s="158">
        <f>IF(ISERROR(VLOOKUP(CJ234,Accueil!$W$17:$W$22,1,0)),1,0)</f>
        <v>0</v>
      </c>
      <c r="GN234" s="158">
        <f>IF(ISERROR(VLOOKUP(CK234,Accueil!$W$17:$W$22,1,0)),1,0)</f>
        <v>0</v>
      </c>
      <c r="GO234" s="158">
        <f>IF(ISERROR(VLOOKUP(CL234,Accueil!$W$17:$W$22,1,0)),1,0)</f>
        <v>0</v>
      </c>
      <c r="GP234" s="158">
        <f>IF(ISERROR(VLOOKUP(CM234,Accueil!$W$17:$W$22,1,0)),1,0)</f>
        <v>0</v>
      </c>
      <c r="GQ234" s="158">
        <f>IF(ISERROR(VLOOKUP(CN234,Accueil!$W$17:$W$22,1,0)),1,0)</f>
        <v>0</v>
      </c>
      <c r="GR234" s="158">
        <f>IF(ISERROR(VLOOKUP(CO234,Accueil!$W$17:$W$22,1,0)),1,0)</f>
        <v>0</v>
      </c>
      <c r="GS234" s="158">
        <f>IF(ISERROR(VLOOKUP(CP234,Accueil!$W$17:$W$22,1,0)),1,0)</f>
        <v>0</v>
      </c>
      <c r="GT234" s="158">
        <f>IF(ISERROR(VLOOKUP(CQ234,Accueil!$W$17:$W$22,1,0)),1,0)</f>
        <v>0</v>
      </c>
      <c r="GU234" s="158">
        <f>IF(ISERROR(VLOOKUP(CR234,Accueil!$W$17:$W$22,1,0)),1,0)</f>
        <v>0</v>
      </c>
      <c r="GV234" s="158">
        <f>IF(ISERROR(VLOOKUP(CS234,Accueil!$W$17:$W$22,1,0)),1,0)</f>
        <v>0</v>
      </c>
      <c r="GW234" s="158">
        <f>IF(ISERROR(VLOOKUP(CT234,Accueil!$W$17:$W$22,1,0)),1,0)</f>
        <v>0</v>
      </c>
      <c r="GX234" s="158">
        <f>IF(ISERROR(VLOOKUP(CU234,Accueil!$W$17:$W$22,1,0)),1,0)</f>
        <v>0</v>
      </c>
      <c r="GY234" s="158">
        <f>IF(ISERROR(VLOOKUP(CV234,Accueil!$W$17:$W$22,1,0)),1,0)</f>
        <v>0</v>
      </c>
      <c r="GZ234" s="158">
        <f>IF(ISERROR(VLOOKUP(CW234,Accueil!$W$17:$W$22,1,0)),1,0)</f>
        <v>0</v>
      </c>
      <c r="HA234" s="158">
        <f>IF(ISERROR(VLOOKUP(CX234,Accueil!$W$17:$W$22,1,0)),1,0)</f>
        <v>0</v>
      </c>
      <c r="HB234" s="158">
        <f>IF(ISERROR(VLOOKUP(CY234,Accueil!$W$17:$W$22,1,0)),1,0)</f>
        <v>0</v>
      </c>
      <c r="HC234" s="158">
        <f>IF(ISERROR(VLOOKUP(CZ234,Accueil!$W$17:$W$22,1,0)),1,0)</f>
        <v>0</v>
      </c>
      <c r="HD234" s="158">
        <f>IF(ISERROR(VLOOKUP(DA234,Accueil!$W$17:$W$22,1,0)),1,0)</f>
        <v>0</v>
      </c>
    </row>
    <row r="235" spans="1:212" ht="12.75" customHeight="1">
      <c r="A235" s="360"/>
      <c r="B235" s="12">
        <v>227</v>
      </c>
      <c r="C235" s="26" t="str">
        <f>IF(Accueil!E239="","",Accueil!E239)</f>
        <v/>
      </c>
      <c r="D235" s="27" t="str">
        <f>IF(Accueil!F239="","",Accueil!F239)</f>
        <v/>
      </c>
      <c r="E235" s="83" t="str">
        <f t="shared" si="14"/>
        <v/>
      </c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  <c r="AA235" s="244"/>
      <c r="AB235" s="244"/>
      <c r="AC235" s="244"/>
      <c r="AD235" s="244"/>
      <c r="AE235" s="244"/>
      <c r="AF235" s="244"/>
      <c r="AG235" s="244"/>
      <c r="AH235" s="244"/>
      <c r="AI235" s="244"/>
      <c r="AJ235" s="244"/>
      <c r="AK235" s="244"/>
      <c r="AL235" s="244"/>
      <c r="AM235" s="244"/>
      <c r="AN235" s="244"/>
      <c r="AO235" s="244"/>
      <c r="AP235" s="244"/>
      <c r="AQ235" s="244"/>
      <c r="AR235" s="244"/>
      <c r="AS235" s="244"/>
      <c r="AT235" s="244"/>
      <c r="AU235" s="244"/>
      <c r="AV235" s="244"/>
      <c r="AW235" s="244"/>
      <c r="AX235" s="244"/>
      <c r="AY235" s="244"/>
      <c r="AZ235" s="244"/>
      <c r="BA235" s="244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  <c r="CJ235" s="244"/>
      <c r="CK235" s="244"/>
      <c r="CL235" s="244"/>
      <c r="CM235" s="244"/>
      <c r="CN235" s="244"/>
      <c r="CO235" s="244"/>
      <c r="CP235" s="244"/>
      <c r="CQ235" s="244"/>
      <c r="CR235" s="244"/>
      <c r="CS235" s="244"/>
      <c r="CT235" s="244"/>
      <c r="CU235" s="244"/>
      <c r="CV235" s="244"/>
      <c r="CW235" s="244"/>
      <c r="CX235" s="244"/>
      <c r="CY235" s="244"/>
      <c r="CZ235" s="244"/>
      <c r="DA235" s="244"/>
      <c r="DB235" s="12">
        <v>227</v>
      </c>
      <c r="DC235" s="11" t="str">
        <f>IF(D235="","",COUNTIF(F235:DA235,Accueil!$AB$28)&amp;" / "&amp;COUNTIF($F$8:$DA$8,"&gt;0")-(COUNTIF(F235:DA235,Accueil!$AG$26)))</f>
        <v/>
      </c>
      <c r="DD235" s="110" t="str">
        <f>IF(D235="","",COUNTIF(F235:DA235,Accueil!$AB$26))</f>
        <v/>
      </c>
      <c r="DE235" s="110" t="str">
        <f>IF(D235="","",IF(COUNTIF($F$8:$DA$8,"&gt;=0")-(COUNTIF(G235:DB235,Accueil!$AG$26))&lt;0,0,COUNTIF($F$8:$DA$8,"&gt;=0")-(COUNTIF(G235:DB235,Accueil!$AG$26))))</f>
        <v/>
      </c>
      <c r="DF235" s="11" t="str">
        <f t="shared" si="15"/>
        <v/>
      </c>
      <c r="DG235" s="29" t="str">
        <f t="shared" si="16"/>
        <v/>
      </c>
      <c r="DH235" s="158">
        <f t="shared" si="17"/>
        <v>0</v>
      </c>
      <c r="DI235" s="158">
        <f>IF(ISERROR(VLOOKUP(F235,Accueil!$W$17:$W$22,1,0)),1,0)</f>
        <v>0</v>
      </c>
      <c r="DJ235" s="158">
        <f>IF(ISERROR(VLOOKUP(G235,Accueil!$W$17:$W$22,1,0)),1,0)</f>
        <v>0</v>
      </c>
      <c r="DK235" s="158">
        <f>IF(ISERROR(VLOOKUP(H235,Accueil!$W$17:$W$22,1,0)),1,0)</f>
        <v>0</v>
      </c>
      <c r="DL235" s="158">
        <f>IF(ISERROR(VLOOKUP(I235,Accueil!$W$17:$W$22,1,0)),1,0)</f>
        <v>0</v>
      </c>
      <c r="DM235" s="158">
        <f>IF(ISERROR(VLOOKUP(J235,Accueil!$W$17:$W$22,1,0)),1,0)</f>
        <v>0</v>
      </c>
      <c r="DN235" s="158">
        <f>IF(ISERROR(VLOOKUP(K235,Accueil!$W$17:$W$22,1,0)),1,0)</f>
        <v>0</v>
      </c>
      <c r="DO235" s="158">
        <f>IF(ISERROR(VLOOKUP(L235,Accueil!$W$17:$W$22,1,0)),1,0)</f>
        <v>0</v>
      </c>
      <c r="DP235" s="158">
        <f>IF(ISERROR(VLOOKUP(M235,Accueil!$W$17:$W$22,1,0)),1,0)</f>
        <v>0</v>
      </c>
      <c r="DQ235" s="158">
        <f>IF(ISERROR(VLOOKUP(N235,Accueil!$W$17:$W$22,1,0)),1,0)</f>
        <v>0</v>
      </c>
      <c r="DR235" s="158">
        <f>IF(ISERROR(VLOOKUP(O235,Accueil!$W$17:$W$22,1,0)),1,0)</f>
        <v>0</v>
      </c>
      <c r="DS235" s="158">
        <f>IF(ISERROR(VLOOKUP(P235,Accueil!$W$17:$W$22,1,0)),1,0)</f>
        <v>0</v>
      </c>
      <c r="DT235" s="158">
        <f>IF(ISERROR(VLOOKUP(Q235,Accueil!$W$17:$W$22,1,0)),1,0)</f>
        <v>0</v>
      </c>
      <c r="DU235" s="158">
        <f>IF(ISERROR(VLOOKUP(R235,Accueil!$W$17:$W$22,1,0)),1,0)</f>
        <v>0</v>
      </c>
      <c r="DV235" s="158">
        <f>IF(ISERROR(VLOOKUP(S235,Accueil!$W$17:$W$22,1,0)),1,0)</f>
        <v>0</v>
      </c>
      <c r="DW235" s="158">
        <f>IF(ISERROR(VLOOKUP(T235,Accueil!$W$17:$W$22,1,0)),1,0)</f>
        <v>0</v>
      </c>
      <c r="DX235" s="158">
        <f>IF(ISERROR(VLOOKUP(U235,Accueil!$W$17:$W$22,1,0)),1,0)</f>
        <v>0</v>
      </c>
      <c r="DY235" s="158">
        <f>IF(ISERROR(VLOOKUP(V235,Accueil!$W$17:$W$22,1,0)),1,0)</f>
        <v>0</v>
      </c>
      <c r="DZ235" s="158">
        <f>IF(ISERROR(VLOOKUP(W235,Accueil!$W$17:$W$22,1,0)),1,0)</f>
        <v>0</v>
      </c>
      <c r="EA235" s="158">
        <f>IF(ISERROR(VLOOKUP(X235,Accueil!$W$17:$W$22,1,0)),1,0)</f>
        <v>0</v>
      </c>
      <c r="EB235" s="158">
        <f>IF(ISERROR(VLOOKUP(Y235,Accueil!$W$17:$W$22,1,0)),1,0)</f>
        <v>0</v>
      </c>
      <c r="EC235" s="158">
        <f>IF(ISERROR(VLOOKUP(Z235,Accueil!$W$17:$W$22,1,0)),1,0)</f>
        <v>0</v>
      </c>
      <c r="ED235" s="158">
        <f>IF(ISERROR(VLOOKUP(AA235,Accueil!$W$17:$W$22,1,0)),1,0)</f>
        <v>0</v>
      </c>
      <c r="EE235" s="158">
        <f>IF(ISERROR(VLOOKUP(AB235,Accueil!$W$17:$W$22,1,0)),1,0)</f>
        <v>0</v>
      </c>
      <c r="EF235" s="158">
        <f>IF(ISERROR(VLOOKUP(AC235,Accueil!$W$17:$W$22,1,0)),1,0)</f>
        <v>0</v>
      </c>
      <c r="EG235" s="158">
        <f>IF(ISERROR(VLOOKUP(AD235,Accueil!$W$17:$W$22,1,0)),1,0)</f>
        <v>0</v>
      </c>
      <c r="EH235" s="158">
        <f>IF(ISERROR(VLOOKUP(AE235,Accueil!$W$17:$W$22,1,0)),1,0)</f>
        <v>0</v>
      </c>
      <c r="EI235" s="158">
        <f>IF(ISERROR(VLOOKUP(AF235,Accueil!$W$17:$W$22,1,0)),1,0)</f>
        <v>0</v>
      </c>
      <c r="EJ235" s="158">
        <f>IF(ISERROR(VLOOKUP(AG235,Accueil!$W$17:$W$22,1,0)),1,0)</f>
        <v>0</v>
      </c>
      <c r="EK235" s="158">
        <f>IF(ISERROR(VLOOKUP(AH235,Accueil!$W$17:$W$22,1,0)),1,0)</f>
        <v>0</v>
      </c>
      <c r="EL235" s="158">
        <f>IF(ISERROR(VLOOKUP(AI235,Accueil!$W$17:$W$22,1,0)),1,0)</f>
        <v>0</v>
      </c>
      <c r="EM235" s="158">
        <f>IF(ISERROR(VLOOKUP(AJ235,Accueil!$W$17:$W$22,1,0)),1,0)</f>
        <v>0</v>
      </c>
      <c r="EN235" s="158">
        <f>IF(ISERROR(VLOOKUP(AK235,Accueil!$W$17:$W$22,1,0)),1,0)</f>
        <v>0</v>
      </c>
      <c r="EO235" s="158">
        <f>IF(ISERROR(VLOOKUP(AL235,Accueil!$W$17:$W$22,1,0)),1,0)</f>
        <v>0</v>
      </c>
      <c r="EP235" s="158">
        <f>IF(ISERROR(VLOOKUP(AM235,Accueil!$W$17:$W$22,1,0)),1,0)</f>
        <v>0</v>
      </c>
      <c r="EQ235" s="158">
        <f>IF(ISERROR(VLOOKUP(AN235,Accueil!$W$17:$W$22,1,0)),1,0)</f>
        <v>0</v>
      </c>
      <c r="ER235" s="158">
        <f>IF(ISERROR(VLOOKUP(AO235,Accueil!$W$17:$W$22,1,0)),1,0)</f>
        <v>0</v>
      </c>
      <c r="ES235" s="158">
        <f>IF(ISERROR(VLOOKUP(AP235,Accueil!$W$17:$W$22,1,0)),1,0)</f>
        <v>0</v>
      </c>
      <c r="ET235" s="158">
        <f>IF(ISERROR(VLOOKUP(AQ235,Accueil!$W$17:$W$22,1,0)),1,0)</f>
        <v>0</v>
      </c>
      <c r="EU235" s="158">
        <f>IF(ISERROR(VLOOKUP(AR235,Accueil!$W$17:$W$22,1,0)),1,0)</f>
        <v>0</v>
      </c>
      <c r="EV235" s="158">
        <f>IF(ISERROR(VLOOKUP(AS235,Accueil!$W$17:$W$22,1,0)),1,0)</f>
        <v>0</v>
      </c>
      <c r="EW235" s="158">
        <f>IF(ISERROR(VLOOKUP(AT235,Accueil!$W$17:$W$22,1,0)),1,0)</f>
        <v>0</v>
      </c>
      <c r="EX235" s="158">
        <f>IF(ISERROR(VLOOKUP(AU235,Accueil!$W$17:$W$22,1,0)),1,0)</f>
        <v>0</v>
      </c>
      <c r="EY235" s="158">
        <f>IF(ISERROR(VLOOKUP(AV235,Accueil!$W$17:$W$22,1,0)),1,0)</f>
        <v>0</v>
      </c>
      <c r="EZ235" s="158">
        <f>IF(ISERROR(VLOOKUP(AW235,Accueil!$W$17:$W$22,1,0)),1,0)</f>
        <v>0</v>
      </c>
      <c r="FA235" s="158">
        <f>IF(ISERROR(VLOOKUP(AX235,Accueil!$W$17:$W$22,1,0)),1,0)</f>
        <v>0</v>
      </c>
      <c r="FB235" s="158">
        <f>IF(ISERROR(VLOOKUP(AY235,Accueil!$W$17:$W$22,1,0)),1,0)</f>
        <v>0</v>
      </c>
      <c r="FC235" s="158">
        <f>IF(ISERROR(VLOOKUP(AZ235,Accueil!$W$17:$W$22,1,0)),1,0)</f>
        <v>0</v>
      </c>
      <c r="FD235" s="158">
        <f>IF(ISERROR(VLOOKUP(BA235,Accueil!$W$17:$W$22,1,0)),1,0)</f>
        <v>0</v>
      </c>
      <c r="FE235" s="158">
        <f>IF(ISERROR(VLOOKUP(BB235,Accueil!$W$17:$W$22,1,0)),1,0)</f>
        <v>0</v>
      </c>
      <c r="FF235" s="158">
        <f>IF(ISERROR(VLOOKUP(BC235,Accueil!$W$17:$W$22,1,0)),1,0)</f>
        <v>0</v>
      </c>
      <c r="FG235" s="158">
        <f>IF(ISERROR(VLOOKUP(BD235,Accueil!$W$17:$W$22,1,0)),1,0)</f>
        <v>0</v>
      </c>
      <c r="FH235" s="158">
        <f>IF(ISERROR(VLOOKUP(BE235,Accueil!$W$17:$W$22,1,0)),1,0)</f>
        <v>0</v>
      </c>
      <c r="FI235" s="158">
        <f>IF(ISERROR(VLOOKUP(BF235,Accueil!$W$17:$W$22,1,0)),1,0)</f>
        <v>0</v>
      </c>
      <c r="FJ235" s="158">
        <f>IF(ISERROR(VLOOKUP(BG235,Accueil!$W$17:$W$22,1,0)),1,0)</f>
        <v>0</v>
      </c>
      <c r="FK235" s="158">
        <f>IF(ISERROR(VLOOKUP(BH235,Accueil!$W$17:$W$22,1,0)),1,0)</f>
        <v>0</v>
      </c>
      <c r="FL235" s="158">
        <f>IF(ISERROR(VLOOKUP(BI235,Accueil!$W$17:$W$22,1,0)),1,0)</f>
        <v>0</v>
      </c>
      <c r="FM235" s="158">
        <f>IF(ISERROR(VLOOKUP(BJ235,Accueil!$W$17:$W$22,1,0)),1,0)</f>
        <v>0</v>
      </c>
      <c r="FN235" s="158">
        <f>IF(ISERROR(VLOOKUP(BK235,Accueil!$W$17:$W$22,1,0)),1,0)</f>
        <v>0</v>
      </c>
      <c r="FO235" s="158">
        <f>IF(ISERROR(VLOOKUP(BL235,Accueil!$W$17:$W$22,1,0)),1,0)</f>
        <v>0</v>
      </c>
      <c r="FP235" s="158">
        <f>IF(ISERROR(VLOOKUP(BM235,Accueil!$W$17:$W$22,1,0)),1,0)</f>
        <v>0</v>
      </c>
      <c r="FQ235" s="158">
        <f>IF(ISERROR(VLOOKUP(BN235,Accueil!$W$17:$W$22,1,0)),1,0)</f>
        <v>0</v>
      </c>
      <c r="FR235" s="158">
        <f>IF(ISERROR(VLOOKUP(BO235,Accueil!$W$17:$W$22,1,0)),1,0)</f>
        <v>0</v>
      </c>
      <c r="FS235" s="158">
        <f>IF(ISERROR(VLOOKUP(BP235,Accueil!$W$17:$W$22,1,0)),1,0)</f>
        <v>0</v>
      </c>
      <c r="FT235" s="158">
        <f>IF(ISERROR(VLOOKUP(BQ235,Accueil!$W$17:$W$22,1,0)),1,0)</f>
        <v>0</v>
      </c>
      <c r="FU235" s="158">
        <f>IF(ISERROR(VLOOKUP(BR235,Accueil!$W$17:$W$22,1,0)),1,0)</f>
        <v>0</v>
      </c>
      <c r="FV235" s="158">
        <f>IF(ISERROR(VLOOKUP(BS235,Accueil!$W$17:$W$22,1,0)),1,0)</f>
        <v>0</v>
      </c>
      <c r="FW235" s="158">
        <f>IF(ISERROR(VLOOKUP(BT235,Accueil!$W$17:$W$22,1,0)),1,0)</f>
        <v>0</v>
      </c>
      <c r="FX235" s="158">
        <f>IF(ISERROR(VLOOKUP(BU235,Accueil!$W$17:$W$22,1,0)),1,0)</f>
        <v>0</v>
      </c>
      <c r="FY235" s="158">
        <f>IF(ISERROR(VLOOKUP(BV235,Accueil!$W$17:$W$22,1,0)),1,0)</f>
        <v>0</v>
      </c>
      <c r="FZ235" s="158">
        <f>IF(ISERROR(VLOOKUP(BW235,Accueil!$W$17:$W$22,1,0)),1,0)</f>
        <v>0</v>
      </c>
      <c r="GA235" s="158">
        <f>IF(ISERROR(VLOOKUP(BX235,Accueil!$W$17:$W$22,1,0)),1,0)</f>
        <v>0</v>
      </c>
      <c r="GB235" s="158">
        <f>IF(ISERROR(VLOOKUP(BY235,Accueil!$W$17:$W$22,1,0)),1,0)</f>
        <v>0</v>
      </c>
      <c r="GC235" s="158">
        <f>IF(ISERROR(VLOOKUP(BZ235,Accueil!$W$17:$W$22,1,0)),1,0)</f>
        <v>0</v>
      </c>
      <c r="GD235" s="158">
        <f>IF(ISERROR(VLOOKUP(CA235,Accueil!$W$17:$W$22,1,0)),1,0)</f>
        <v>0</v>
      </c>
      <c r="GE235" s="158">
        <f>IF(ISERROR(VLOOKUP(CB235,Accueil!$W$17:$W$22,1,0)),1,0)</f>
        <v>0</v>
      </c>
      <c r="GF235" s="158">
        <f>IF(ISERROR(VLOOKUP(CC235,Accueil!$W$17:$W$22,1,0)),1,0)</f>
        <v>0</v>
      </c>
      <c r="GG235" s="158">
        <f>IF(ISERROR(VLOOKUP(CD235,Accueil!$W$17:$W$22,1,0)),1,0)</f>
        <v>0</v>
      </c>
      <c r="GH235" s="158">
        <f>IF(ISERROR(VLOOKUP(CE235,Accueil!$W$17:$W$22,1,0)),1,0)</f>
        <v>0</v>
      </c>
      <c r="GI235" s="158">
        <f>IF(ISERROR(VLOOKUP(CF235,Accueil!$W$17:$W$22,1,0)),1,0)</f>
        <v>0</v>
      </c>
      <c r="GJ235" s="158">
        <f>IF(ISERROR(VLOOKUP(CG235,Accueil!$W$17:$W$22,1,0)),1,0)</f>
        <v>0</v>
      </c>
      <c r="GK235" s="158">
        <f>IF(ISERROR(VLOOKUP(CH235,Accueil!$W$17:$W$22,1,0)),1,0)</f>
        <v>0</v>
      </c>
      <c r="GL235" s="158">
        <f>IF(ISERROR(VLOOKUP(CI235,Accueil!$W$17:$W$22,1,0)),1,0)</f>
        <v>0</v>
      </c>
      <c r="GM235" s="158">
        <f>IF(ISERROR(VLOOKUP(CJ235,Accueil!$W$17:$W$22,1,0)),1,0)</f>
        <v>0</v>
      </c>
      <c r="GN235" s="158">
        <f>IF(ISERROR(VLOOKUP(CK235,Accueil!$W$17:$W$22,1,0)),1,0)</f>
        <v>0</v>
      </c>
      <c r="GO235" s="158">
        <f>IF(ISERROR(VLOOKUP(CL235,Accueil!$W$17:$W$22,1,0)),1,0)</f>
        <v>0</v>
      </c>
      <c r="GP235" s="158">
        <f>IF(ISERROR(VLOOKUP(CM235,Accueil!$W$17:$W$22,1,0)),1,0)</f>
        <v>0</v>
      </c>
      <c r="GQ235" s="158">
        <f>IF(ISERROR(VLOOKUP(CN235,Accueil!$W$17:$W$22,1,0)),1,0)</f>
        <v>0</v>
      </c>
      <c r="GR235" s="158">
        <f>IF(ISERROR(VLOOKUP(CO235,Accueil!$W$17:$W$22,1,0)),1,0)</f>
        <v>0</v>
      </c>
      <c r="GS235" s="158">
        <f>IF(ISERROR(VLOOKUP(CP235,Accueil!$W$17:$W$22,1,0)),1,0)</f>
        <v>0</v>
      </c>
      <c r="GT235" s="158">
        <f>IF(ISERROR(VLOOKUP(CQ235,Accueil!$W$17:$W$22,1,0)),1,0)</f>
        <v>0</v>
      </c>
      <c r="GU235" s="158">
        <f>IF(ISERROR(VLOOKUP(CR235,Accueil!$W$17:$W$22,1,0)),1,0)</f>
        <v>0</v>
      </c>
      <c r="GV235" s="158">
        <f>IF(ISERROR(VLOOKUP(CS235,Accueil!$W$17:$W$22,1,0)),1,0)</f>
        <v>0</v>
      </c>
      <c r="GW235" s="158">
        <f>IF(ISERROR(VLOOKUP(CT235,Accueil!$W$17:$W$22,1,0)),1,0)</f>
        <v>0</v>
      </c>
      <c r="GX235" s="158">
        <f>IF(ISERROR(VLOOKUP(CU235,Accueil!$W$17:$W$22,1,0)),1,0)</f>
        <v>0</v>
      </c>
      <c r="GY235" s="158">
        <f>IF(ISERROR(VLOOKUP(CV235,Accueil!$W$17:$W$22,1,0)),1,0)</f>
        <v>0</v>
      </c>
      <c r="GZ235" s="158">
        <f>IF(ISERROR(VLOOKUP(CW235,Accueil!$W$17:$W$22,1,0)),1,0)</f>
        <v>0</v>
      </c>
      <c r="HA235" s="158">
        <f>IF(ISERROR(VLOOKUP(CX235,Accueil!$W$17:$W$22,1,0)),1,0)</f>
        <v>0</v>
      </c>
      <c r="HB235" s="158">
        <f>IF(ISERROR(VLOOKUP(CY235,Accueil!$W$17:$W$22,1,0)),1,0)</f>
        <v>0</v>
      </c>
      <c r="HC235" s="158">
        <f>IF(ISERROR(VLOOKUP(CZ235,Accueil!$W$17:$W$22,1,0)),1,0)</f>
        <v>0</v>
      </c>
      <c r="HD235" s="158">
        <f>IF(ISERROR(VLOOKUP(DA235,Accueil!$W$17:$W$22,1,0)),1,0)</f>
        <v>0</v>
      </c>
    </row>
    <row r="236" spans="1:212" ht="12.75" customHeight="1">
      <c r="A236" s="360"/>
      <c r="B236" s="12">
        <v>228</v>
      </c>
      <c r="C236" s="26" t="str">
        <f>IF(Accueil!E240="","",Accueil!E240)</f>
        <v/>
      </c>
      <c r="D236" s="27" t="str">
        <f>IF(Accueil!F240="","",Accueil!F240)</f>
        <v/>
      </c>
      <c r="E236" s="83" t="str">
        <f t="shared" si="14"/>
        <v/>
      </c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  <c r="AA236" s="244"/>
      <c r="AB236" s="244"/>
      <c r="AC236" s="244"/>
      <c r="AD236" s="244"/>
      <c r="AE236" s="244"/>
      <c r="AF236" s="244"/>
      <c r="AG236" s="244"/>
      <c r="AH236" s="244"/>
      <c r="AI236" s="244"/>
      <c r="AJ236" s="244"/>
      <c r="AK236" s="244"/>
      <c r="AL236" s="244"/>
      <c r="AM236" s="244"/>
      <c r="AN236" s="244"/>
      <c r="AO236" s="244"/>
      <c r="AP236" s="244"/>
      <c r="AQ236" s="244"/>
      <c r="AR236" s="244"/>
      <c r="AS236" s="244"/>
      <c r="AT236" s="244"/>
      <c r="AU236" s="244"/>
      <c r="AV236" s="244"/>
      <c r="AW236" s="244"/>
      <c r="AX236" s="244"/>
      <c r="AY236" s="244"/>
      <c r="AZ236" s="244"/>
      <c r="BA236" s="244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  <c r="CJ236" s="244"/>
      <c r="CK236" s="244"/>
      <c r="CL236" s="244"/>
      <c r="CM236" s="244"/>
      <c r="CN236" s="244"/>
      <c r="CO236" s="244"/>
      <c r="CP236" s="244"/>
      <c r="CQ236" s="244"/>
      <c r="CR236" s="244"/>
      <c r="CS236" s="244"/>
      <c r="CT236" s="244"/>
      <c r="CU236" s="244"/>
      <c r="CV236" s="244"/>
      <c r="CW236" s="244"/>
      <c r="CX236" s="244"/>
      <c r="CY236" s="244"/>
      <c r="CZ236" s="244"/>
      <c r="DA236" s="244"/>
      <c r="DB236" s="12">
        <v>228</v>
      </c>
      <c r="DC236" s="11" t="str">
        <f>IF(D236="","",COUNTIF(F236:DA236,Accueil!$AB$28)&amp;" / "&amp;COUNTIF($F$8:$DA$8,"&gt;0")-(COUNTIF(F236:DA236,Accueil!$AG$26)))</f>
        <v/>
      </c>
      <c r="DD236" s="110" t="str">
        <f>IF(D236="","",COUNTIF(F236:DA236,Accueil!$AB$26))</f>
        <v/>
      </c>
      <c r="DE236" s="110" t="str">
        <f>IF(D236="","",IF(COUNTIF($F$8:$DA$8,"&gt;=0")-(COUNTIF(G236:DB236,Accueil!$AG$26))&lt;0,0,COUNTIF($F$8:$DA$8,"&gt;=0")-(COUNTIF(G236:DB236,Accueil!$AG$26))))</f>
        <v/>
      </c>
      <c r="DF236" s="11" t="str">
        <f t="shared" si="15"/>
        <v/>
      </c>
      <c r="DG236" s="29" t="str">
        <f t="shared" si="16"/>
        <v/>
      </c>
      <c r="DH236" s="158">
        <f t="shared" si="17"/>
        <v>0</v>
      </c>
      <c r="DI236" s="158">
        <f>IF(ISERROR(VLOOKUP(F236,Accueil!$W$17:$W$22,1,0)),1,0)</f>
        <v>0</v>
      </c>
      <c r="DJ236" s="158">
        <f>IF(ISERROR(VLOOKUP(G236,Accueil!$W$17:$W$22,1,0)),1,0)</f>
        <v>0</v>
      </c>
      <c r="DK236" s="158">
        <f>IF(ISERROR(VLOOKUP(H236,Accueil!$W$17:$W$22,1,0)),1,0)</f>
        <v>0</v>
      </c>
      <c r="DL236" s="158">
        <f>IF(ISERROR(VLOOKUP(I236,Accueil!$W$17:$W$22,1,0)),1,0)</f>
        <v>0</v>
      </c>
      <c r="DM236" s="158">
        <f>IF(ISERROR(VLOOKUP(J236,Accueil!$W$17:$W$22,1,0)),1,0)</f>
        <v>0</v>
      </c>
      <c r="DN236" s="158">
        <f>IF(ISERROR(VLOOKUP(K236,Accueil!$W$17:$W$22,1,0)),1,0)</f>
        <v>0</v>
      </c>
      <c r="DO236" s="158">
        <f>IF(ISERROR(VLOOKUP(L236,Accueil!$W$17:$W$22,1,0)),1,0)</f>
        <v>0</v>
      </c>
      <c r="DP236" s="158">
        <f>IF(ISERROR(VLOOKUP(M236,Accueil!$W$17:$W$22,1,0)),1,0)</f>
        <v>0</v>
      </c>
      <c r="DQ236" s="158">
        <f>IF(ISERROR(VLOOKUP(N236,Accueil!$W$17:$W$22,1,0)),1,0)</f>
        <v>0</v>
      </c>
      <c r="DR236" s="158">
        <f>IF(ISERROR(VLOOKUP(O236,Accueil!$W$17:$W$22,1,0)),1,0)</f>
        <v>0</v>
      </c>
      <c r="DS236" s="158">
        <f>IF(ISERROR(VLOOKUP(P236,Accueil!$W$17:$W$22,1,0)),1,0)</f>
        <v>0</v>
      </c>
      <c r="DT236" s="158">
        <f>IF(ISERROR(VLOOKUP(Q236,Accueil!$W$17:$W$22,1,0)),1,0)</f>
        <v>0</v>
      </c>
      <c r="DU236" s="158">
        <f>IF(ISERROR(VLOOKUP(R236,Accueil!$W$17:$W$22,1,0)),1,0)</f>
        <v>0</v>
      </c>
      <c r="DV236" s="158">
        <f>IF(ISERROR(VLOOKUP(S236,Accueil!$W$17:$W$22,1,0)),1,0)</f>
        <v>0</v>
      </c>
      <c r="DW236" s="158">
        <f>IF(ISERROR(VLOOKUP(T236,Accueil!$W$17:$W$22,1,0)),1,0)</f>
        <v>0</v>
      </c>
      <c r="DX236" s="158">
        <f>IF(ISERROR(VLOOKUP(U236,Accueil!$W$17:$W$22,1,0)),1,0)</f>
        <v>0</v>
      </c>
      <c r="DY236" s="158">
        <f>IF(ISERROR(VLOOKUP(V236,Accueil!$W$17:$W$22,1,0)),1,0)</f>
        <v>0</v>
      </c>
      <c r="DZ236" s="158">
        <f>IF(ISERROR(VLOOKUP(W236,Accueil!$W$17:$W$22,1,0)),1,0)</f>
        <v>0</v>
      </c>
      <c r="EA236" s="158">
        <f>IF(ISERROR(VLOOKUP(X236,Accueil!$W$17:$W$22,1,0)),1,0)</f>
        <v>0</v>
      </c>
      <c r="EB236" s="158">
        <f>IF(ISERROR(VLOOKUP(Y236,Accueil!$W$17:$W$22,1,0)),1,0)</f>
        <v>0</v>
      </c>
      <c r="EC236" s="158">
        <f>IF(ISERROR(VLOOKUP(Z236,Accueil!$W$17:$W$22,1,0)),1,0)</f>
        <v>0</v>
      </c>
      <c r="ED236" s="158">
        <f>IF(ISERROR(VLOOKUP(AA236,Accueil!$W$17:$W$22,1,0)),1,0)</f>
        <v>0</v>
      </c>
      <c r="EE236" s="158">
        <f>IF(ISERROR(VLOOKUP(AB236,Accueil!$W$17:$W$22,1,0)),1,0)</f>
        <v>0</v>
      </c>
      <c r="EF236" s="158">
        <f>IF(ISERROR(VLOOKUP(AC236,Accueil!$W$17:$W$22,1,0)),1,0)</f>
        <v>0</v>
      </c>
      <c r="EG236" s="158">
        <f>IF(ISERROR(VLOOKUP(AD236,Accueil!$W$17:$W$22,1,0)),1,0)</f>
        <v>0</v>
      </c>
      <c r="EH236" s="158">
        <f>IF(ISERROR(VLOOKUP(AE236,Accueil!$W$17:$W$22,1,0)),1,0)</f>
        <v>0</v>
      </c>
      <c r="EI236" s="158">
        <f>IF(ISERROR(VLOOKUP(AF236,Accueil!$W$17:$W$22,1,0)),1,0)</f>
        <v>0</v>
      </c>
      <c r="EJ236" s="158">
        <f>IF(ISERROR(VLOOKUP(AG236,Accueil!$W$17:$W$22,1,0)),1,0)</f>
        <v>0</v>
      </c>
      <c r="EK236" s="158">
        <f>IF(ISERROR(VLOOKUP(AH236,Accueil!$W$17:$W$22,1,0)),1,0)</f>
        <v>0</v>
      </c>
      <c r="EL236" s="158">
        <f>IF(ISERROR(VLOOKUP(AI236,Accueil!$W$17:$W$22,1,0)),1,0)</f>
        <v>0</v>
      </c>
      <c r="EM236" s="158">
        <f>IF(ISERROR(VLOOKUP(AJ236,Accueil!$W$17:$W$22,1,0)),1,0)</f>
        <v>0</v>
      </c>
      <c r="EN236" s="158">
        <f>IF(ISERROR(VLOOKUP(AK236,Accueil!$W$17:$W$22,1,0)),1,0)</f>
        <v>0</v>
      </c>
      <c r="EO236" s="158">
        <f>IF(ISERROR(VLOOKUP(AL236,Accueil!$W$17:$W$22,1,0)),1,0)</f>
        <v>0</v>
      </c>
      <c r="EP236" s="158">
        <f>IF(ISERROR(VLOOKUP(AM236,Accueil!$W$17:$W$22,1,0)),1,0)</f>
        <v>0</v>
      </c>
      <c r="EQ236" s="158">
        <f>IF(ISERROR(VLOOKUP(AN236,Accueil!$W$17:$W$22,1,0)),1,0)</f>
        <v>0</v>
      </c>
      <c r="ER236" s="158">
        <f>IF(ISERROR(VLOOKUP(AO236,Accueil!$W$17:$W$22,1,0)),1,0)</f>
        <v>0</v>
      </c>
      <c r="ES236" s="158">
        <f>IF(ISERROR(VLOOKUP(AP236,Accueil!$W$17:$W$22,1,0)),1,0)</f>
        <v>0</v>
      </c>
      <c r="ET236" s="158">
        <f>IF(ISERROR(VLOOKUP(AQ236,Accueil!$W$17:$W$22,1,0)),1,0)</f>
        <v>0</v>
      </c>
      <c r="EU236" s="158">
        <f>IF(ISERROR(VLOOKUP(AR236,Accueil!$W$17:$W$22,1,0)),1,0)</f>
        <v>0</v>
      </c>
      <c r="EV236" s="158">
        <f>IF(ISERROR(VLOOKUP(AS236,Accueil!$W$17:$W$22,1,0)),1,0)</f>
        <v>0</v>
      </c>
      <c r="EW236" s="158">
        <f>IF(ISERROR(VLOOKUP(AT236,Accueil!$W$17:$W$22,1,0)),1,0)</f>
        <v>0</v>
      </c>
      <c r="EX236" s="158">
        <f>IF(ISERROR(VLOOKUP(AU236,Accueil!$W$17:$W$22,1,0)),1,0)</f>
        <v>0</v>
      </c>
      <c r="EY236" s="158">
        <f>IF(ISERROR(VLOOKUP(AV236,Accueil!$W$17:$W$22,1,0)),1,0)</f>
        <v>0</v>
      </c>
      <c r="EZ236" s="158">
        <f>IF(ISERROR(VLOOKUP(AW236,Accueil!$W$17:$W$22,1,0)),1,0)</f>
        <v>0</v>
      </c>
      <c r="FA236" s="158">
        <f>IF(ISERROR(VLOOKUP(AX236,Accueil!$W$17:$W$22,1,0)),1,0)</f>
        <v>0</v>
      </c>
      <c r="FB236" s="158">
        <f>IF(ISERROR(VLOOKUP(AY236,Accueil!$W$17:$W$22,1,0)),1,0)</f>
        <v>0</v>
      </c>
      <c r="FC236" s="158">
        <f>IF(ISERROR(VLOOKUP(AZ236,Accueil!$W$17:$W$22,1,0)),1,0)</f>
        <v>0</v>
      </c>
      <c r="FD236" s="158">
        <f>IF(ISERROR(VLOOKUP(BA236,Accueil!$W$17:$W$22,1,0)),1,0)</f>
        <v>0</v>
      </c>
      <c r="FE236" s="158">
        <f>IF(ISERROR(VLOOKUP(BB236,Accueil!$W$17:$W$22,1,0)),1,0)</f>
        <v>0</v>
      </c>
      <c r="FF236" s="158">
        <f>IF(ISERROR(VLOOKUP(BC236,Accueil!$W$17:$W$22,1,0)),1,0)</f>
        <v>0</v>
      </c>
      <c r="FG236" s="158">
        <f>IF(ISERROR(VLOOKUP(BD236,Accueil!$W$17:$W$22,1,0)),1,0)</f>
        <v>0</v>
      </c>
      <c r="FH236" s="158">
        <f>IF(ISERROR(VLOOKUP(BE236,Accueil!$W$17:$W$22,1,0)),1,0)</f>
        <v>0</v>
      </c>
      <c r="FI236" s="158">
        <f>IF(ISERROR(VLOOKUP(BF236,Accueil!$W$17:$W$22,1,0)),1,0)</f>
        <v>0</v>
      </c>
      <c r="FJ236" s="158">
        <f>IF(ISERROR(VLOOKUP(BG236,Accueil!$W$17:$W$22,1,0)),1,0)</f>
        <v>0</v>
      </c>
      <c r="FK236" s="158">
        <f>IF(ISERROR(VLOOKUP(BH236,Accueil!$W$17:$W$22,1,0)),1,0)</f>
        <v>0</v>
      </c>
      <c r="FL236" s="158">
        <f>IF(ISERROR(VLOOKUP(BI236,Accueil!$W$17:$W$22,1,0)),1,0)</f>
        <v>0</v>
      </c>
      <c r="FM236" s="158">
        <f>IF(ISERROR(VLOOKUP(BJ236,Accueil!$W$17:$W$22,1,0)),1,0)</f>
        <v>0</v>
      </c>
      <c r="FN236" s="158">
        <f>IF(ISERROR(VLOOKUP(BK236,Accueil!$W$17:$W$22,1,0)),1,0)</f>
        <v>0</v>
      </c>
      <c r="FO236" s="158">
        <f>IF(ISERROR(VLOOKUP(BL236,Accueil!$W$17:$W$22,1,0)),1,0)</f>
        <v>0</v>
      </c>
      <c r="FP236" s="158">
        <f>IF(ISERROR(VLOOKUP(BM236,Accueil!$W$17:$W$22,1,0)),1,0)</f>
        <v>0</v>
      </c>
      <c r="FQ236" s="158">
        <f>IF(ISERROR(VLOOKUP(BN236,Accueil!$W$17:$W$22,1,0)),1,0)</f>
        <v>0</v>
      </c>
      <c r="FR236" s="158">
        <f>IF(ISERROR(VLOOKUP(BO236,Accueil!$W$17:$W$22,1,0)),1,0)</f>
        <v>0</v>
      </c>
      <c r="FS236" s="158">
        <f>IF(ISERROR(VLOOKUP(BP236,Accueil!$W$17:$W$22,1,0)),1,0)</f>
        <v>0</v>
      </c>
      <c r="FT236" s="158">
        <f>IF(ISERROR(VLOOKUP(BQ236,Accueil!$W$17:$W$22,1,0)),1,0)</f>
        <v>0</v>
      </c>
      <c r="FU236" s="158">
        <f>IF(ISERROR(VLOOKUP(BR236,Accueil!$W$17:$W$22,1,0)),1,0)</f>
        <v>0</v>
      </c>
      <c r="FV236" s="158">
        <f>IF(ISERROR(VLOOKUP(BS236,Accueil!$W$17:$W$22,1,0)),1,0)</f>
        <v>0</v>
      </c>
      <c r="FW236" s="158">
        <f>IF(ISERROR(VLOOKUP(BT236,Accueil!$W$17:$W$22,1,0)),1,0)</f>
        <v>0</v>
      </c>
      <c r="FX236" s="158">
        <f>IF(ISERROR(VLOOKUP(BU236,Accueil!$W$17:$W$22,1,0)),1,0)</f>
        <v>0</v>
      </c>
      <c r="FY236" s="158">
        <f>IF(ISERROR(VLOOKUP(BV236,Accueil!$W$17:$W$22,1,0)),1,0)</f>
        <v>0</v>
      </c>
      <c r="FZ236" s="158">
        <f>IF(ISERROR(VLOOKUP(BW236,Accueil!$W$17:$W$22,1,0)),1,0)</f>
        <v>0</v>
      </c>
      <c r="GA236" s="158">
        <f>IF(ISERROR(VLOOKUP(BX236,Accueil!$W$17:$W$22,1,0)),1,0)</f>
        <v>0</v>
      </c>
      <c r="GB236" s="158">
        <f>IF(ISERROR(VLOOKUP(BY236,Accueil!$W$17:$W$22,1,0)),1,0)</f>
        <v>0</v>
      </c>
      <c r="GC236" s="158">
        <f>IF(ISERROR(VLOOKUP(BZ236,Accueil!$W$17:$W$22,1,0)),1,0)</f>
        <v>0</v>
      </c>
      <c r="GD236" s="158">
        <f>IF(ISERROR(VLOOKUP(CA236,Accueil!$W$17:$W$22,1,0)),1,0)</f>
        <v>0</v>
      </c>
      <c r="GE236" s="158">
        <f>IF(ISERROR(VLOOKUP(CB236,Accueil!$W$17:$W$22,1,0)),1,0)</f>
        <v>0</v>
      </c>
      <c r="GF236" s="158">
        <f>IF(ISERROR(VLOOKUP(CC236,Accueil!$W$17:$W$22,1,0)),1,0)</f>
        <v>0</v>
      </c>
      <c r="GG236" s="158">
        <f>IF(ISERROR(VLOOKUP(CD236,Accueil!$W$17:$W$22,1,0)),1,0)</f>
        <v>0</v>
      </c>
      <c r="GH236" s="158">
        <f>IF(ISERROR(VLOOKUP(CE236,Accueil!$W$17:$W$22,1,0)),1,0)</f>
        <v>0</v>
      </c>
      <c r="GI236" s="158">
        <f>IF(ISERROR(VLOOKUP(CF236,Accueil!$W$17:$W$22,1,0)),1,0)</f>
        <v>0</v>
      </c>
      <c r="GJ236" s="158">
        <f>IF(ISERROR(VLOOKUP(CG236,Accueil!$W$17:$W$22,1,0)),1,0)</f>
        <v>0</v>
      </c>
      <c r="GK236" s="158">
        <f>IF(ISERROR(VLOOKUP(CH236,Accueil!$W$17:$W$22,1,0)),1,0)</f>
        <v>0</v>
      </c>
      <c r="GL236" s="158">
        <f>IF(ISERROR(VLOOKUP(CI236,Accueil!$W$17:$W$22,1,0)),1,0)</f>
        <v>0</v>
      </c>
      <c r="GM236" s="158">
        <f>IF(ISERROR(VLOOKUP(CJ236,Accueil!$W$17:$W$22,1,0)),1,0)</f>
        <v>0</v>
      </c>
      <c r="GN236" s="158">
        <f>IF(ISERROR(VLOOKUP(CK236,Accueil!$W$17:$W$22,1,0)),1,0)</f>
        <v>0</v>
      </c>
      <c r="GO236" s="158">
        <f>IF(ISERROR(VLOOKUP(CL236,Accueil!$W$17:$W$22,1,0)),1,0)</f>
        <v>0</v>
      </c>
      <c r="GP236" s="158">
        <f>IF(ISERROR(VLOOKUP(CM236,Accueil!$W$17:$W$22,1,0)),1,0)</f>
        <v>0</v>
      </c>
      <c r="GQ236" s="158">
        <f>IF(ISERROR(VLOOKUP(CN236,Accueil!$W$17:$W$22,1,0)),1,0)</f>
        <v>0</v>
      </c>
      <c r="GR236" s="158">
        <f>IF(ISERROR(VLOOKUP(CO236,Accueil!$W$17:$W$22,1,0)),1,0)</f>
        <v>0</v>
      </c>
      <c r="GS236" s="158">
        <f>IF(ISERROR(VLOOKUP(CP236,Accueil!$W$17:$W$22,1,0)),1,0)</f>
        <v>0</v>
      </c>
      <c r="GT236" s="158">
        <f>IF(ISERROR(VLOOKUP(CQ236,Accueil!$W$17:$W$22,1,0)),1,0)</f>
        <v>0</v>
      </c>
      <c r="GU236" s="158">
        <f>IF(ISERROR(VLOOKUP(CR236,Accueil!$W$17:$W$22,1,0)),1,0)</f>
        <v>0</v>
      </c>
      <c r="GV236" s="158">
        <f>IF(ISERROR(VLOOKUP(CS236,Accueil!$W$17:$W$22,1,0)),1,0)</f>
        <v>0</v>
      </c>
      <c r="GW236" s="158">
        <f>IF(ISERROR(VLOOKUP(CT236,Accueil!$W$17:$W$22,1,0)),1,0)</f>
        <v>0</v>
      </c>
      <c r="GX236" s="158">
        <f>IF(ISERROR(VLOOKUP(CU236,Accueil!$W$17:$W$22,1,0)),1,0)</f>
        <v>0</v>
      </c>
      <c r="GY236" s="158">
        <f>IF(ISERROR(VLOOKUP(CV236,Accueil!$W$17:$W$22,1,0)),1,0)</f>
        <v>0</v>
      </c>
      <c r="GZ236" s="158">
        <f>IF(ISERROR(VLOOKUP(CW236,Accueil!$W$17:$W$22,1,0)),1,0)</f>
        <v>0</v>
      </c>
      <c r="HA236" s="158">
        <f>IF(ISERROR(VLOOKUP(CX236,Accueil!$W$17:$W$22,1,0)),1,0)</f>
        <v>0</v>
      </c>
      <c r="HB236" s="158">
        <f>IF(ISERROR(VLOOKUP(CY236,Accueil!$W$17:$W$22,1,0)),1,0)</f>
        <v>0</v>
      </c>
      <c r="HC236" s="158">
        <f>IF(ISERROR(VLOOKUP(CZ236,Accueil!$W$17:$W$22,1,0)),1,0)</f>
        <v>0</v>
      </c>
      <c r="HD236" s="158">
        <f>IF(ISERROR(VLOOKUP(DA236,Accueil!$W$17:$W$22,1,0)),1,0)</f>
        <v>0</v>
      </c>
    </row>
    <row r="237" spans="1:212" ht="12.75" customHeight="1">
      <c r="A237" s="360"/>
      <c r="B237" s="12">
        <v>229</v>
      </c>
      <c r="C237" s="26" t="str">
        <f>IF(Accueil!E241="","",Accueil!E241)</f>
        <v/>
      </c>
      <c r="D237" s="27" t="str">
        <f>IF(Accueil!F241="","",Accueil!F241)</f>
        <v/>
      </c>
      <c r="E237" s="83" t="str">
        <f t="shared" si="14"/>
        <v/>
      </c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  <c r="AA237" s="244"/>
      <c r="AB237" s="244"/>
      <c r="AC237" s="244"/>
      <c r="AD237" s="244"/>
      <c r="AE237" s="244"/>
      <c r="AF237" s="244"/>
      <c r="AG237" s="244"/>
      <c r="AH237" s="244"/>
      <c r="AI237" s="244"/>
      <c r="AJ237" s="244"/>
      <c r="AK237" s="244"/>
      <c r="AL237" s="244"/>
      <c r="AM237" s="244"/>
      <c r="AN237" s="244"/>
      <c r="AO237" s="244"/>
      <c r="AP237" s="244"/>
      <c r="AQ237" s="244"/>
      <c r="AR237" s="244"/>
      <c r="AS237" s="244"/>
      <c r="AT237" s="244"/>
      <c r="AU237" s="244"/>
      <c r="AV237" s="244"/>
      <c r="AW237" s="244"/>
      <c r="AX237" s="244"/>
      <c r="AY237" s="244"/>
      <c r="AZ237" s="244"/>
      <c r="BA237" s="244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  <c r="CJ237" s="244"/>
      <c r="CK237" s="244"/>
      <c r="CL237" s="244"/>
      <c r="CM237" s="244"/>
      <c r="CN237" s="244"/>
      <c r="CO237" s="244"/>
      <c r="CP237" s="244"/>
      <c r="CQ237" s="244"/>
      <c r="CR237" s="244"/>
      <c r="CS237" s="244"/>
      <c r="CT237" s="244"/>
      <c r="CU237" s="244"/>
      <c r="CV237" s="244"/>
      <c r="CW237" s="244"/>
      <c r="CX237" s="244"/>
      <c r="CY237" s="244"/>
      <c r="CZ237" s="244"/>
      <c r="DA237" s="244"/>
      <c r="DB237" s="12">
        <v>229</v>
      </c>
      <c r="DC237" s="11" t="str">
        <f>IF(D237="","",COUNTIF(F237:DA237,Accueil!$AB$28)&amp;" / "&amp;COUNTIF($F$8:$DA$8,"&gt;0")-(COUNTIF(F237:DA237,Accueil!$AG$26)))</f>
        <v/>
      </c>
      <c r="DD237" s="110" t="str">
        <f>IF(D237="","",COUNTIF(F237:DA237,Accueil!$AB$26))</f>
        <v/>
      </c>
      <c r="DE237" s="110" t="str">
        <f>IF(D237="","",IF(COUNTIF($F$8:$DA$8,"&gt;=0")-(COUNTIF(G237:DB237,Accueil!$AG$26))&lt;0,0,COUNTIF($F$8:$DA$8,"&gt;=0")-(COUNTIF(G237:DB237,Accueil!$AG$26))))</f>
        <v/>
      </c>
      <c r="DF237" s="11" t="str">
        <f t="shared" si="15"/>
        <v/>
      </c>
      <c r="DG237" s="29" t="str">
        <f t="shared" si="16"/>
        <v/>
      </c>
      <c r="DH237" s="158">
        <f t="shared" si="17"/>
        <v>0</v>
      </c>
      <c r="DI237" s="158">
        <f>IF(ISERROR(VLOOKUP(F237,Accueil!$W$17:$W$22,1,0)),1,0)</f>
        <v>0</v>
      </c>
      <c r="DJ237" s="158">
        <f>IF(ISERROR(VLOOKUP(G237,Accueil!$W$17:$W$22,1,0)),1,0)</f>
        <v>0</v>
      </c>
      <c r="DK237" s="158">
        <f>IF(ISERROR(VLOOKUP(H237,Accueil!$W$17:$W$22,1,0)),1,0)</f>
        <v>0</v>
      </c>
      <c r="DL237" s="158">
        <f>IF(ISERROR(VLOOKUP(I237,Accueil!$W$17:$W$22,1,0)),1,0)</f>
        <v>0</v>
      </c>
      <c r="DM237" s="158">
        <f>IF(ISERROR(VLOOKUP(J237,Accueil!$W$17:$W$22,1,0)),1,0)</f>
        <v>0</v>
      </c>
      <c r="DN237" s="158">
        <f>IF(ISERROR(VLOOKUP(K237,Accueil!$W$17:$W$22,1,0)),1,0)</f>
        <v>0</v>
      </c>
      <c r="DO237" s="158">
        <f>IF(ISERROR(VLOOKUP(L237,Accueil!$W$17:$W$22,1,0)),1,0)</f>
        <v>0</v>
      </c>
      <c r="DP237" s="158">
        <f>IF(ISERROR(VLOOKUP(M237,Accueil!$W$17:$W$22,1,0)),1,0)</f>
        <v>0</v>
      </c>
      <c r="DQ237" s="158">
        <f>IF(ISERROR(VLOOKUP(N237,Accueil!$W$17:$W$22,1,0)),1,0)</f>
        <v>0</v>
      </c>
      <c r="DR237" s="158">
        <f>IF(ISERROR(VLOOKUP(O237,Accueil!$W$17:$W$22,1,0)),1,0)</f>
        <v>0</v>
      </c>
      <c r="DS237" s="158">
        <f>IF(ISERROR(VLOOKUP(P237,Accueil!$W$17:$W$22,1,0)),1,0)</f>
        <v>0</v>
      </c>
      <c r="DT237" s="158">
        <f>IF(ISERROR(VLOOKUP(Q237,Accueil!$W$17:$W$22,1,0)),1,0)</f>
        <v>0</v>
      </c>
      <c r="DU237" s="158">
        <f>IF(ISERROR(VLOOKUP(R237,Accueil!$W$17:$W$22,1,0)),1,0)</f>
        <v>0</v>
      </c>
      <c r="DV237" s="158">
        <f>IF(ISERROR(VLOOKUP(S237,Accueil!$W$17:$W$22,1,0)),1,0)</f>
        <v>0</v>
      </c>
      <c r="DW237" s="158">
        <f>IF(ISERROR(VLOOKUP(T237,Accueil!$W$17:$W$22,1,0)),1,0)</f>
        <v>0</v>
      </c>
      <c r="DX237" s="158">
        <f>IF(ISERROR(VLOOKUP(U237,Accueil!$W$17:$W$22,1,0)),1,0)</f>
        <v>0</v>
      </c>
      <c r="DY237" s="158">
        <f>IF(ISERROR(VLOOKUP(V237,Accueil!$W$17:$W$22,1,0)),1,0)</f>
        <v>0</v>
      </c>
      <c r="DZ237" s="158">
        <f>IF(ISERROR(VLOOKUP(W237,Accueil!$W$17:$W$22,1,0)),1,0)</f>
        <v>0</v>
      </c>
      <c r="EA237" s="158">
        <f>IF(ISERROR(VLOOKUP(X237,Accueil!$W$17:$W$22,1,0)),1,0)</f>
        <v>0</v>
      </c>
      <c r="EB237" s="158">
        <f>IF(ISERROR(VLOOKUP(Y237,Accueil!$W$17:$W$22,1,0)),1,0)</f>
        <v>0</v>
      </c>
      <c r="EC237" s="158">
        <f>IF(ISERROR(VLOOKUP(Z237,Accueil!$W$17:$W$22,1,0)),1,0)</f>
        <v>0</v>
      </c>
      <c r="ED237" s="158">
        <f>IF(ISERROR(VLOOKUP(AA237,Accueil!$W$17:$W$22,1,0)),1,0)</f>
        <v>0</v>
      </c>
      <c r="EE237" s="158">
        <f>IF(ISERROR(VLOOKUP(AB237,Accueil!$W$17:$W$22,1,0)),1,0)</f>
        <v>0</v>
      </c>
      <c r="EF237" s="158">
        <f>IF(ISERROR(VLOOKUP(AC237,Accueil!$W$17:$W$22,1,0)),1,0)</f>
        <v>0</v>
      </c>
      <c r="EG237" s="158">
        <f>IF(ISERROR(VLOOKUP(AD237,Accueil!$W$17:$W$22,1,0)),1,0)</f>
        <v>0</v>
      </c>
      <c r="EH237" s="158">
        <f>IF(ISERROR(VLOOKUP(AE237,Accueil!$W$17:$W$22,1,0)),1,0)</f>
        <v>0</v>
      </c>
      <c r="EI237" s="158">
        <f>IF(ISERROR(VLOOKUP(AF237,Accueil!$W$17:$W$22,1,0)),1,0)</f>
        <v>0</v>
      </c>
      <c r="EJ237" s="158">
        <f>IF(ISERROR(VLOOKUP(AG237,Accueil!$W$17:$W$22,1,0)),1,0)</f>
        <v>0</v>
      </c>
      <c r="EK237" s="158">
        <f>IF(ISERROR(VLOOKUP(AH237,Accueil!$W$17:$W$22,1,0)),1,0)</f>
        <v>0</v>
      </c>
      <c r="EL237" s="158">
        <f>IF(ISERROR(VLOOKUP(AI237,Accueil!$W$17:$W$22,1,0)),1,0)</f>
        <v>0</v>
      </c>
      <c r="EM237" s="158">
        <f>IF(ISERROR(VLOOKUP(AJ237,Accueil!$W$17:$W$22,1,0)),1,0)</f>
        <v>0</v>
      </c>
      <c r="EN237" s="158">
        <f>IF(ISERROR(VLOOKUP(AK237,Accueil!$W$17:$W$22,1,0)),1,0)</f>
        <v>0</v>
      </c>
      <c r="EO237" s="158">
        <f>IF(ISERROR(VLOOKUP(AL237,Accueil!$W$17:$W$22,1,0)),1,0)</f>
        <v>0</v>
      </c>
      <c r="EP237" s="158">
        <f>IF(ISERROR(VLOOKUP(AM237,Accueil!$W$17:$W$22,1,0)),1,0)</f>
        <v>0</v>
      </c>
      <c r="EQ237" s="158">
        <f>IF(ISERROR(VLOOKUP(AN237,Accueil!$W$17:$W$22,1,0)),1,0)</f>
        <v>0</v>
      </c>
      <c r="ER237" s="158">
        <f>IF(ISERROR(VLOOKUP(AO237,Accueil!$W$17:$W$22,1,0)),1,0)</f>
        <v>0</v>
      </c>
      <c r="ES237" s="158">
        <f>IF(ISERROR(VLOOKUP(AP237,Accueil!$W$17:$W$22,1,0)),1,0)</f>
        <v>0</v>
      </c>
      <c r="ET237" s="158">
        <f>IF(ISERROR(VLOOKUP(AQ237,Accueil!$W$17:$W$22,1,0)),1,0)</f>
        <v>0</v>
      </c>
      <c r="EU237" s="158">
        <f>IF(ISERROR(VLOOKUP(AR237,Accueil!$W$17:$W$22,1,0)),1,0)</f>
        <v>0</v>
      </c>
      <c r="EV237" s="158">
        <f>IF(ISERROR(VLOOKUP(AS237,Accueil!$W$17:$W$22,1,0)),1,0)</f>
        <v>0</v>
      </c>
      <c r="EW237" s="158">
        <f>IF(ISERROR(VLOOKUP(AT237,Accueil!$W$17:$W$22,1,0)),1,0)</f>
        <v>0</v>
      </c>
      <c r="EX237" s="158">
        <f>IF(ISERROR(VLOOKUP(AU237,Accueil!$W$17:$W$22,1,0)),1,0)</f>
        <v>0</v>
      </c>
      <c r="EY237" s="158">
        <f>IF(ISERROR(VLOOKUP(AV237,Accueil!$W$17:$W$22,1,0)),1,0)</f>
        <v>0</v>
      </c>
      <c r="EZ237" s="158">
        <f>IF(ISERROR(VLOOKUP(AW237,Accueil!$W$17:$W$22,1,0)),1,0)</f>
        <v>0</v>
      </c>
      <c r="FA237" s="158">
        <f>IF(ISERROR(VLOOKUP(AX237,Accueil!$W$17:$W$22,1,0)),1,0)</f>
        <v>0</v>
      </c>
      <c r="FB237" s="158">
        <f>IF(ISERROR(VLOOKUP(AY237,Accueil!$W$17:$W$22,1,0)),1,0)</f>
        <v>0</v>
      </c>
      <c r="FC237" s="158">
        <f>IF(ISERROR(VLOOKUP(AZ237,Accueil!$W$17:$W$22,1,0)),1,0)</f>
        <v>0</v>
      </c>
      <c r="FD237" s="158">
        <f>IF(ISERROR(VLOOKUP(BA237,Accueil!$W$17:$W$22,1,0)),1,0)</f>
        <v>0</v>
      </c>
      <c r="FE237" s="158">
        <f>IF(ISERROR(VLOOKUP(BB237,Accueil!$W$17:$W$22,1,0)),1,0)</f>
        <v>0</v>
      </c>
      <c r="FF237" s="158">
        <f>IF(ISERROR(VLOOKUP(BC237,Accueil!$W$17:$W$22,1,0)),1,0)</f>
        <v>0</v>
      </c>
      <c r="FG237" s="158">
        <f>IF(ISERROR(VLOOKUP(BD237,Accueil!$W$17:$W$22,1,0)),1,0)</f>
        <v>0</v>
      </c>
      <c r="FH237" s="158">
        <f>IF(ISERROR(VLOOKUP(BE237,Accueil!$W$17:$W$22,1,0)),1,0)</f>
        <v>0</v>
      </c>
      <c r="FI237" s="158">
        <f>IF(ISERROR(VLOOKUP(BF237,Accueil!$W$17:$W$22,1,0)),1,0)</f>
        <v>0</v>
      </c>
      <c r="FJ237" s="158">
        <f>IF(ISERROR(VLOOKUP(BG237,Accueil!$W$17:$W$22,1,0)),1,0)</f>
        <v>0</v>
      </c>
      <c r="FK237" s="158">
        <f>IF(ISERROR(VLOOKUP(BH237,Accueil!$W$17:$W$22,1,0)),1,0)</f>
        <v>0</v>
      </c>
      <c r="FL237" s="158">
        <f>IF(ISERROR(VLOOKUP(BI237,Accueil!$W$17:$W$22,1,0)),1,0)</f>
        <v>0</v>
      </c>
      <c r="FM237" s="158">
        <f>IF(ISERROR(VLOOKUP(BJ237,Accueil!$W$17:$W$22,1,0)),1,0)</f>
        <v>0</v>
      </c>
      <c r="FN237" s="158">
        <f>IF(ISERROR(VLOOKUP(BK237,Accueil!$W$17:$W$22,1,0)),1,0)</f>
        <v>0</v>
      </c>
      <c r="FO237" s="158">
        <f>IF(ISERROR(VLOOKUP(BL237,Accueil!$W$17:$W$22,1,0)),1,0)</f>
        <v>0</v>
      </c>
      <c r="FP237" s="158">
        <f>IF(ISERROR(VLOOKUP(BM237,Accueil!$W$17:$W$22,1,0)),1,0)</f>
        <v>0</v>
      </c>
      <c r="FQ237" s="158">
        <f>IF(ISERROR(VLOOKUP(BN237,Accueil!$W$17:$W$22,1,0)),1,0)</f>
        <v>0</v>
      </c>
      <c r="FR237" s="158">
        <f>IF(ISERROR(VLOOKUP(BO237,Accueil!$W$17:$W$22,1,0)),1,0)</f>
        <v>0</v>
      </c>
      <c r="FS237" s="158">
        <f>IF(ISERROR(VLOOKUP(BP237,Accueil!$W$17:$W$22,1,0)),1,0)</f>
        <v>0</v>
      </c>
      <c r="FT237" s="158">
        <f>IF(ISERROR(VLOOKUP(BQ237,Accueil!$W$17:$W$22,1,0)),1,0)</f>
        <v>0</v>
      </c>
      <c r="FU237" s="158">
        <f>IF(ISERROR(VLOOKUP(BR237,Accueil!$W$17:$W$22,1,0)),1,0)</f>
        <v>0</v>
      </c>
      <c r="FV237" s="158">
        <f>IF(ISERROR(VLOOKUP(BS237,Accueil!$W$17:$W$22,1,0)),1,0)</f>
        <v>0</v>
      </c>
      <c r="FW237" s="158">
        <f>IF(ISERROR(VLOOKUP(BT237,Accueil!$W$17:$W$22,1,0)),1,0)</f>
        <v>0</v>
      </c>
      <c r="FX237" s="158">
        <f>IF(ISERROR(VLOOKUP(BU237,Accueil!$W$17:$W$22,1,0)),1,0)</f>
        <v>0</v>
      </c>
      <c r="FY237" s="158">
        <f>IF(ISERROR(VLOOKUP(BV237,Accueil!$W$17:$W$22,1,0)),1,0)</f>
        <v>0</v>
      </c>
      <c r="FZ237" s="158">
        <f>IF(ISERROR(VLOOKUP(BW237,Accueil!$W$17:$W$22,1,0)),1,0)</f>
        <v>0</v>
      </c>
      <c r="GA237" s="158">
        <f>IF(ISERROR(VLOOKUP(BX237,Accueil!$W$17:$W$22,1,0)),1,0)</f>
        <v>0</v>
      </c>
      <c r="GB237" s="158">
        <f>IF(ISERROR(VLOOKUP(BY237,Accueil!$W$17:$W$22,1,0)),1,0)</f>
        <v>0</v>
      </c>
      <c r="GC237" s="158">
        <f>IF(ISERROR(VLOOKUP(BZ237,Accueil!$W$17:$W$22,1,0)),1,0)</f>
        <v>0</v>
      </c>
      <c r="GD237" s="158">
        <f>IF(ISERROR(VLOOKUP(CA237,Accueil!$W$17:$W$22,1,0)),1,0)</f>
        <v>0</v>
      </c>
      <c r="GE237" s="158">
        <f>IF(ISERROR(VLOOKUP(CB237,Accueil!$W$17:$W$22,1,0)),1,0)</f>
        <v>0</v>
      </c>
      <c r="GF237" s="158">
        <f>IF(ISERROR(VLOOKUP(CC237,Accueil!$W$17:$W$22,1,0)),1,0)</f>
        <v>0</v>
      </c>
      <c r="GG237" s="158">
        <f>IF(ISERROR(VLOOKUP(CD237,Accueil!$W$17:$W$22,1,0)),1,0)</f>
        <v>0</v>
      </c>
      <c r="GH237" s="158">
        <f>IF(ISERROR(VLOOKUP(CE237,Accueil!$W$17:$W$22,1,0)),1,0)</f>
        <v>0</v>
      </c>
      <c r="GI237" s="158">
        <f>IF(ISERROR(VLOOKUP(CF237,Accueil!$W$17:$W$22,1,0)),1,0)</f>
        <v>0</v>
      </c>
      <c r="GJ237" s="158">
        <f>IF(ISERROR(VLOOKUP(CG237,Accueil!$W$17:$W$22,1,0)),1,0)</f>
        <v>0</v>
      </c>
      <c r="GK237" s="158">
        <f>IF(ISERROR(VLOOKUP(CH237,Accueil!$W$17:$W$22,1,0)),1,0)</f>
        <v>0</v>
      </c>
      <c r="GL237" s="158">
        <f>IF(ISERROR(VLOOKUP(CI237,Accueil!$W$17:$W$22,1,0)),1,0)</f>
        <v>0</v>
      </c>
      <c r="GM237" s="158">
        <f>IF(ISERROR(VLOOKUP(CJ237,Accueil!$W$17:$W$22,1,0)),1,0)</f>
        <v>0</v>
      </c>
      <c r="GN237" s="158">
        <f>IF(ISERROR(VLOOKUP(CK237,Accueil!$W$17:$W$22,1,0)),1,0)</f>
        <v>0</v>
      </c>
      <c r="GO237" s="158">
        <f>IF(ISERROR(VLOOKUP(CL237,Accueil!$W$17:$W$22,1,0)),1,0)</f>
        <v>0</v>
      </c>
      <c r="GP237" s="158">
        <f>IF(ISERROR(VLOOKUP(CM237,Accueil!$W$17:$W$22,1,0)),1,0)</f>
        <v>0</v>
      </c>
      <c r="GQ237" s="158">
        <f>IF(ISERROR(VLOOKUP(CN237,Accueil!$W$17:$W$22,1,0)),1,0)</f>
        <v>0</v>
      </c>
      <c r="GR237" s="158">
        <f>IF(ISERROR(VLOOKUP(CO237,Accueil!$W$17:$W$22,1,0)),1,0)</f>
        <v>0</v>
      </c>
      <c r="GS237" s="158">
        <f>IF(ISERROR(VLOOKUP(CP237,Accueil!$W$17:$W$22,1,0)),1,0)</f>
        <v>0</v>
      </c>
      <c r="GT237" s="158">
        <f>IF(ISERROR(VLOOKUP(CQ237,Accueil!$W$17:$W$22,1,0)),1,0)</f>
        <v>0</v>
      </c>
      <c r="GU237" s="158">
        <f>IF(ISERROR(VLOOKUP(CR237,Accueil!$W$17:$W$22,1,0)),1,0)</f>
        <v>0</v>
      </c>
      <c r="GV237" s="158">
        <f>IF(ISERROR(VLOOKUP(CS237,Accueil!$W$17:$W$22,1,0)),1,0)</f>
        <v>0</v>
      </c>
      <c r="GW237" s="158">
        <f>IF(ISERROR(VLOOKUP(CT237,Accueil!$W$17:$W$22,1,0)),1,0)</f>
        <v>0</v>
      </c>
      <c r="GX237" s="158">
        <f>IF(ISERROR(VLOOKUP(CU237,Accueil!$W$17:$W$22,1,0)),1,0)</f>
        <v>0</v>
      </c>
      <c r="GY237" s="158">
        <f>IF(ISERROR(VLOOKUP(CV237,Accueil!$W$17:$W$22,1,0)),1,0)</f>
        <v>0</v>
      </c>
      <c r="GZ237" s="158">
        <f>IF(ISERROR(VLOOKUP(CW237,Accueil!$W$17:$W$22,1,0)),1,0)</f>
        <v>0</v>
      </c>
      <c r="HA237" s="158">
        <f>IF(ISERROR(VLOOKUP(CX237,Accueil!$W$17:$W$22,1,0)),1,0)</f>
        <v>0</v>
      </c>
      <c r="HB237" s="158">
        <f>IF(ISERROR(VLOOKUP(CY237,Accueil!$W$17:$W$22,1,0)),1,0)</f>
        <v>0</v>
      </c>
      <c r="HC237" s="158">
        <f>IF(ISERROR(VLOOKUP(CZ237,Accueil!$W$17:$W$22,1,0)),1,0)</f>
        <v>0</v>
      </c>
      <c r="HD237" s="158">
        <f>IF(ISERROR(VLOOKUP(DA237,Accueil!$W$17:$W$22,1,0)),1,0)</f>
        <v>0</v>
      </c>
    </row>
    <row r="238" spans="1:212" ht="12.75" customHeight="1">
      <c r="A238" s="360"/>
      <c r="B238" s="12">
        <v>230</v>
      </c>
      <c r="C238" s="26" t="str">
        <f>IF(Accueil!E242="","",Accueil!E242)</f>
        <v/>
      </c>
      <c r="D238" s="27" t="str">
        <f>IF(Accueil!F242="","",Accueil!F242)</f>
        <v/>
      </c>
      <c r="E238" s="83" t="str">
        <f t="shared" si="14"/>
        <v/>
      </c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  <c r="AA238" s="244"/>
      <c r="AB238" s="244"/>
      <c r="AC238" s="244"/>
      <c r="AD238" s="244"/>
      <c r="AE238" s="244"/>
      <c r="AF238" s="244"/>
      <c r="AG238" s="244"/>
      <c r="AH238" s="244"/>
      <c r="AI238" s="244"/>
      <c r="AJ238" s="244"/>
      <c r="AK238" s="244"/>
      <c r="AL238" s="244"/>
      <c r="AM238" s="244"/>
      <c r="AN238" s="244"/>
      <c r="AO238" s="244"/>
      <c r="AP238" s="244"/>
      <c r="AQ238" s="244"/>
      <c r="AR238" s="244"/>
      <c r="AS238" s="244"/>
      <c r="AT238" s="244"/>
      <c r="AU238" s="244"/>
      <c r="AV238" s="244"/>
      <c r="AW238" s="244"/>
      <c r="AX238" s="244"/>
      <c r="AY238" s="244"/>
      <c r="AZ238" s="244"/>
      <c r="BA238" s="244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  <c r="CJ238" s="244"/>
      <c r="CK238" s="244"/>
      <c r="CL238" s="244"/>
      <c r="CM238" s="244"/>
      <c r="CN238" s="244"/>
      <c r="CO238" s="244"/>
      <c r="CP238" s="244"/>
      <c r="CQ238" s="244"/>
      <c r="CR238" s="244"/>
      <c r="CS238" s="244"/>
      <c r="CT238" s="244"/>
      <c r="CU238" s="244"/>
      <c r="CV238" s="244"/>
      <c r="CW238" s="244"/>
      <c r="CX238" s="244"/>
      <c r="CY238" s="244"/>
      <c r="CZ238" s="244"/>
      <c r="DA238" s="244"/>
      <c r="DB238" s="12">
        <v>230</v>
      </c>
      <c r="DC238" s="11" t="str">
        <f>IF(D238="","",COUNTIF(F238:DA238,Accueil!$AB$28)&amp;" / "&amp;COUNTIF($F$8:$DA$8,"&gt;0")-(COUNTIF(F238:DA238,Accueil!$AG$26)))</f>
        <v/>
      </c>
      <c r="DD238" s="110" t="str">
        <f>IF(D238="","",COUNTIF(F238:DA238,Accueil!$AB$26))</f>
        <v/>
      </c>
      <c r="DE238" s="110" t="str">
        <f>IF(D238="","",IF(COUNTIF($F$8:$DA$8,"&gt;=0")-(COUNTIF(G238:DB238,Accueil!$AG$26))&lt;0,0,COUNTIF($F$8:$DA$8,"&gt;=0")-(COUNTIF(G238:DB238,Accueil!$AG$26))))</f>
        <v/>
      </c>
      <c r="DF238" s="11" t="str">
        <f t="shared" si="15"/>
        <v/>
      </c>
      <c r="DG238" s="29" t="str">
        <f t="shared" si="16"/>
        <v/>
      </c>
      <c r="DH238" s="158">
        <f t="shared" si="17"/>
        <v>0</v>
      </c>
      <c r="DI238" s="158">
        <f>IF(ISERROR(VLOOKUP(F238,Accueil!$W$17:$W$22,1,0)),1,0)</f>
        <v>0</v>
      </c>
      <c r="DJ238" s="158">
        <f>IF(ISERROR(VLOOKUP(G238,Accueil!$W$17:$W$22,1,0)),1,0)</f>
        <v>0</v>
      </c>
      <c r="DK238" s="158">
        <f>IF(ISERROR(VLOOKUP(H238,Accueil!$W$17:$W$22,1,0)),1,0)</f>
        <v>0</v>
      </c>
      <c r="DL238" s="158">
        <f>IF(ISERROR(VLOOKUP(I238,Accueil!$W$17:$W$22,1,0)),1,0)</f>
        <v>0</v>
      </c>
      <c r="DM238" s="158">
        <f>IF(ISERROR(VLOOKUP(J238,Accueil!$W$17:$W$22,1,0)),1,0)</f>
        <v>0</v>
      </c>
      <c r="DN238" s="158">
        <f>IF(ISERROR(VLOOKUP(K238,Accueil!$W$17:$W$22,1,0)),1,0)</f>
        <v>0</v>
      </c>
      <c r="DO238" s="158">
        <f>IF(ISERROR(VLOOKUP(L238,Accueil!$W$17:$W$22,1,0)),1,0)</f>
        <v>0</v>
      </c>
      <c r="DP238" s="158">
        <f>IF(ISERROR(VLOOKUP(M238,Accueil!$W$17:$W$22,1,0)),1,0)</f>
        <v>0</v>
      </c>
      <c r="DQ238" s="158">
        <f>IF(ISERROR(VLOOKUP(N238,Accueil!$W$17:$W$22,1,0)),1,0)</f>
        <v>0</v>
      </c>
      <c r="DR238" s="158">
        <f>IF(ISERROR(VLOOKUP(O238,Accueil!$W$17:$W$22,1,0)),1,0)</f>
        <v>0</v>
      </c>
      <c r="DS238" s="158">
        <f>IF(ISERROR(VLOOKUP(P238,Accueil!$W$17:$W$22,1,0)),1,0)</f>
        <v>0</v>
      </c>
      <c r="DT238" s="158">
        <f>IF(ISERROR(VLOOKUP(Q238,Accueil!$W$17:$W$22,1,0)),1,0)</f>
        <v>0</v>
      </c>
      <c r="DU238" s="158">
        <f>IF(ISERROR(VLOOKUP(R238,Accueil!$W$17:$W$22,1,0)),1,0)</f>
        <v>0</v>
      </c>
      <c r="DV238" s="158">
        <f>IF(ISERROR(VLOOKUP(S238,Accueil!$W$17:$W$22,1,0)),1,0)</f>
        <v>0</v>
      </c>
      <c r="DW238" s="158">
        <f>IF(ISERROR(VLOOKUP(T238,Accueil!$W$17:$W$22,1,0)),1,0)</f>
        <v>0</v>
      </c>
      <c r="DX238" s="158">
        <f>IF(ISERROR(VLOOKUP(U238,Accueil!$W$17:$W$22,1,0)),1,0)</f>
        <v>0</v>
      </c>
      <c r="DY238" s="158">
        <f>IF(ISERROR(VLOOKUP(V238,Accueil!$W$17:$W$22,1,0)),1,0)</f>
        <v>0</v>
      </c>
      <c r="DZ238" s="158">
        <f>IF(ISERROR(VLOOKUP(W238,Accueil!$W$17:$W$22,1,0)),1,0)</f>
        <v>0</v>
      </c>
      <c r="EA238" s="158">
        <f>IF(ISERROR(VLOOKUP(X238,Accueil!$W$17:$W$22,1,0)),1,0)</f>
        <v>0</v>
      </c>
      <c r="EB238" s="158">
        <f>IF(ISERROR(VLOOKUP(Y238,Accueil!$W$17:$W$22,1,0)),1,0)</f>
        <v>0</v>
      </c>
      <c r="EC238" s="158">
        <f>IF(ISERROR(VLOOKUP(Z238,Accueil!$W$17:$W$22,1,0)),1,0)</f>
        <v>0</v>
      </c>
      <c r="ED238" s="158">
        <f>IF(ISERROR(VLOOKUP(AA238,Accueil!$W$17:$W$22,1,0)),1,0)</f>
        <v>0</v>
      </c>
      <c r="EE238" s="158">
        <f>IF(ISERROR(VLOOKUP(AB238,Accueil!$W$17:$W$22,1,0)),1,0)</f>
        <v>0</v>
      </c>
      <c r="EF238" s="158">
        <f>IF(ISERROR(VLOOKUP(AC238,Accueil!$W$17:$W$22,1,0)),1,0)</f>
        <v>0</v>
      </c>
      <c r="EG238" s="158">
        <f>IF(ISERROR(VLOOKUP(AD238,Accueil!$W$17:$W$22,1,0)),1,0)</f>
        <v>0</v>
      </c>
      <c r="EH238" s="158">
        <f>IF(ISERROR(VLOOKUP(AE238,Accueil!$W$17:$W$22,1,0)),1,0)</f>
        <v>0</v>
      </c>
      <c r="EI238" s="158">
        <f>IF(ISERROR(VLOOKUP(AF238,Accueil!$W$17:$W$22,1,0)),1,0)</f>
        <v>0</v>
      </c>
      <c r="EJ238" s="158">
        <f>IF(ISERROR(VLOOKUP(AG238,Accueil!$W$17:$W$22,1,0)),1,0)</f>
        <v>0</v>
      </c>
      <c r="EK238" s="158">
        <f>IF(ISERROR(VLOOKUP(AH238,Accueil!$W$17:$W$22,1,0)),1,0)</f>
        <v>0</v>
      </c>
      <c r="EL238" s="158">
        <f>IF(ISERROR(VLOOKUP(AI238,Accueil!$W$17:$W$22,1,0)),1,0)</f>
        <v>0</v>
      </c>
      <c r="EM238" s="158">
        <f>IF(ISERROR(VLOOKUP(AJ238,Accueil!$W$17:$W$22,1,0)),1,0)</f>
        <v>0</v>
      </c>
      <c r="EN238" s="158">
        <f>IF(ISERROR(VLOOKUP(AK238,Accueil!$W$17:$W$22,1,0)),1,0)</f>
        <v>0</v>
      </c>
      <c r="EO238" s="158">
        <f>IF(ISERROR(VLOOKUP(AL238,Accueil!$W$17:$W$22,1,0)),1,0)</f>
        <v>0</v>
      </c>
      <c r="EP238" s="158">
        <f>IF(ISERROR(VLOOKUP(AM238,Accueil!$W$17:$W$22,1,0)),1,0)</f>
        <v>0</v>
      </c>
      <c r="EQ238" s="158">
        <f>IF(ISERROR(VLOOKUP(AN238,Accueil!$W$17:$W$22,1,0)),1,0)</f>
        <v>0</v>
      </c>
      <c r="ER238" s="158">
        <f>IF(ISERROR(VLOOKUP(AO238,Accueil!$W$17:$W$22,1,0)),1,0)</f>
        <v>0</v>
      </c>
      <c r="ES238" s="158">
        <f>IF(ISERROR(VLOOKUP(AP238,Accueil!$W$17:$W$22,1,0)),1,0)</f>
        <v>0</v>
      </c>
      <c r="ET238" s="158">
        <f>IF(ISERROR(VLOOKUP(AQ238,Accueil!$W$17:$W$22,1,0)),1,0)</f>
        <v>0</v>
      </c>
      <c r="EU238" s="158">
        <f>IF(ISERROR(VLOOKUP(AR238,Accueil!$W$17:$W$22,1,0)),1,0)</f>
        <v>0</v>
      </c>
      <c r="EV238" s="158">
        <f>IF(ISERROR(VLOOKUP(AS238,Accueil!$W$17:$W$22,1,0)),1,0)</f>
        <v>0</v>
      </c>
      <c r="EW238" s="158">
        <f>IF(ISERROR(VLOOKUP(AT238,Accueil!$W$17:$W$22,1,0)),1,0)</f>
        <v>0</v>
      </c>
      <c r="EX238" s="158">
        <f>IF(ISERROR(VLOOKUP(AU238,Accueil!$W$17:$W$22,1,0)),1,0)</f>
        <v>0</v>
      </c>
      <c r="EY238" s="158">
        <f>IF(ISERROR(VLOOKUP(AV238,Accueil!$W$17:$W$22,1,0)),1,0)</f>
        <v>0</v>
      </c>
      <c r="EZ238" s="158">
        <f>IF(ISERROR(VLOOKUP(AW238,Accueil!$W$17:$W$22,1,0)),1,0)</f>
        <v>0</v>
      </c>
      <c r="FA238" s="158">
        <f>IF(ISERROR(VLOOKUP(AX238,Accueil!$W$17:$W$22,1,0)),1,0)</f>
        <v>0</v>
      </c>
      <c r="FB238" s="158">
        <f>IF(ISERROR(VLOOKUP(AY238,Accueil!$W$17:$W$22,1,0)),1,0)</f>
        <v>0</v>
      </c>
      <c r="FC238" s="158">
        <f>IF(ISERROR(VLOOKUP(AZ238,Accueil!$W$17:$W$22,1,0)),1,0)</f>
        <v>0</v>
      </c>
      <c r="FD238" s="158">
        <f>IF(ISERROR(VLOOKUP(BA238,Accueil!$W$17:$W$22,1,0)),1,0)</f>
        <v>0</v>
      </c>
      <c r="FE238" s="158">
        <f>IF(ISERROR(VLOOKUP(BB238,Accueil!$W$17:$W$22,1,0)),1,0)</f>
        <v>0</v>
      </c>
      <c r="FF238" s="158">
        <f>IF(ISERROR(VLOOKUP(BC238,Accueil!$W$17:$W$22,1,0)),1,0)</f>
        <v>0</v>
      </c>
      <c r="FG238" s="158">
        <f>IF(ISERROR(VLOOKUP(BD238,Accueil!$W$17:$W$22,1,0)),1,0)</f>
        <v>0</v>
      </c>
      <c r="FH238" s="158">
        <f>IF(ISERROR(VLOOKUP(BE238,Accueil!$W$17:$W$22,1,0)),1,0)</f>
        <v>0</v>
      </c>
      <c r="FI238" s="158">
        <f>IF(ISERROR(VLOOKUP(BF238,Accueil!$W$17:$W$22,1,0)),1,0)</f>
        <v>0</v>
      </c>
      <c r="FJ238" s="158">
        <f>IF(ISERROR(VLOOKUP(BG238,Accueil!$W$17:$W$22,1,0)),1,0)</f>
        <v>0</v>
      </c>
      <c r="FK238" s="158">
        <f>IF(ISERROR(VLOOKUP(BH238,Accueil!$W$17:$W$22,1,0)),1,0)</f>
        <v>0</v>
      </c>
      <c r="FL238" s="158">
        <f>IF(ISERROR(VLOOKUP(BI238,Accueil!$W$17:$W$22,1,0)),1,0)</f>
        <v>0</v>
      </c>
      <c r="FM238" s="158">
        <f>IF(ISERROR(VLOOKUP(BJ238,Accueil!$W$17:$W$22,1,0)),1,0)</f>
        <v>0</v>
      </c>
      <c r="FN238" s="158">
        <f>IF(ISERROR(VLOOKUP(BK238,Accueil!$W$17:$W$22,1,0)),1,0)</f>
        <v>0</v>
      </c>
      <c r="FO238" s="158">
        <f>IF(ISERROR(VLOOKUP(BL238,Accueil!$W$17:$W$22,1,0)),1,0)</f>
        <v>0</v>
      </c>
      <c r="FP238" s="158">
        <f>IF(ISERROR(VLOOKUP(BM238,Accueil!$W$17:$W$22,1,0)),1,0)</f>
        <v>0</v>
      </c>
      <c r="FQ238" s="158">
        <f>IF(ISERROR(VLOOKUP(BN238,Accueil!$W$17:$W$22,1,0)),1,0)</f>
        <v>0</v>
      </c>
      <c r="FR238" s="158">
        <f>IF(ISERROR(VLOOKUP(BO238,Accueil!$W$17:$W$22,1,0)),1,0)</f>
        <v>0</v>
      </c>
      <c r="FS238" s="158">
        <f>IF(ISERROR(VLOOKUP(BP238,Accueil!$W$17:$W$22,1,0)),1,0)</f>
        <v>0</v>
      </c>
      <c r="FT238" s="158">
        <f>IF(ISERROR(VLOOKUP(BQ238,Accueil!$W$17:$W$22,1,0)),1,0)</f>
        <v>0</v>
      </c>
      <c r="FU238" s="158">
        <f>IF(ISERROR(VLOOKUP(BR238,Accueil!$W$17:$W$22,1,0)),1,0)</f>
        <v>0</v>
      </c>
      <c r="FV238" s="158">
        <f>IF(ISERROR(VLOOKUP(BS238,Accueil!$W$17:$W$22,1,0)),1,0)</f>
        <v>0</v>
      </c>
      <c r="FW238" s="158">
        <f>IF(ISERROR(VLOOKUP(BT238,Accueil!$W$17:$W$22,1,0)),1,0)</f>
        <v>0</v>
      </c>
      <c r="FX238" s="158">
        <f>IF(ISERROR(VLOOKUP(BU238,Accueil!$W$17:$W$22,1,0)),1,0)</f>
        <v>0</v>
      </c>
      <c r="FY238" s="158">
        <f>IF(ISERROR(VLOOKUP(BV238,Accueil!$W$17:$W$22,1,0)),1,0)</f>
        <v>0</v>
      </c>
      <c r="FZ238" s="158">
        <f>IF(ISERROR(VLOOKUP(BW238,Accueil!$W$17:$W$22,1,0)),1,0)</f>
        <v>0</v>
      </c>
      <c r="GA238" s="158">
        <f>IF(ISERROR(VLOOKUP(BX238,Accueil!$W$17:$W$22,1,0)),1,0)</f>
        <v>0</v>
      </c>
      <c r="GB238" s="158">
        <f>IF(ISERROR(VLOOKUP(BY238,Accueil!$W$17:$W$22,1,0)),1,0)</f>
        <v>0</v>
      </c>
      <c r="GC238" s="158">
        <f>IF(ISERROR(VLOOKUP(BZ238,Accueil!$W$17:$W$22,1,0)),1,0)</f>
        <v>0</v>
      </c>
      <c r="GD238" s="158">
        <f>IF(ISERROR(VLOOKUP(CA238,Accueil!$W$17:$W$22,1,0)),1,0)</f>
        <v>0</v>
      </c>
      <c r="GE238" s="158">
        <f>IF(ISERROR(VLOOKUP(CB238,Accueil!$W$17:$W$22,1,0)),1,0)</f>
        <v>0</v>
      </c>
      <c r="GF238" s="158">
        <f>IF(ISERROR(VLOOKUP(CC238,Accueil!$W$17:$W$22,1,0)),1,0)</f>
        <v>0</v>
      </c>
      <c r="GG238" s="158">
        <f>IF(ISERROR(VLOOKUP(CD238,Accueil!$W$17:$W$22,1,0)),1,0)</f>
        <v>0</v>
      </c>
      <c r="GH238" s="158">
        <f>IF(ISERROR(VLOOKUP(CE238,Accueil!$W$17:$W$22,1,0)),1,0)</f>
        <v>0</v>
      </c>
      <c r="GI238" s="158">
        <f>IF(ISERROR(VLOOKUP(CF238,Accueil!$W$17:$W$22,1,0)),1,0)</f>
        <v>0</v>
      </c>
      <c r="GJ238" s="158">
        <f>IF(ISERROR(VLOOKUP(CG238,Accueil!$W$17:$W$22,1,0)),1,0)</f>
        <v>0</v>
      </c>
      <c r="GK238" s="158">
        <f>IF(ISERROR(VLOOKUP(CH238,Accueil!$W$17:$W$22,1,0)),1,0)</f>
        <v>0</v>
      </c>
      <c r="GL238" s="158">
        <f>IF(ISERROR(VLOOKUP(CI238,Accueil!$W$17:$W$22,1,0)),1,0)</f>
        <v>0</v>
      </c>
      <c r="GM238" s="158">
        <f>IF(ISERROR(VLOOKUP(CJ238,Accueil!$W$17:$W$22,1,0)),1,0)</f>
        <v>0</v>
      </c>
      <c r="GN238" s="158">
        <f>IF(ISERROR(VLOOKUP(CK238,Accueil!$W$17:$W$22,1,0)),1,0)</f>
        <v>0</v>
      </c>
      <c r="GO238" s="158">
        <f>IF(ISERROR(VLOOKUP(CL238,Accueil!$W$17:$W$22,1,0)),1,0)</f>
        <v>0</v>
      </c>
      <c r="GP238" s="158">
        <f>IF(ISERROR(VLOOKUP(CM238,Accueil!$W$17:$W$22,1,0)),1,0)</f>
        <v>0</v>
      </c>
      <c r="GQ238" s="158">
        <f>IF(ISERROR(VLOOKUP(CN238,Accueil!$W$17:$W$22,1,0)),1,0)</f>
        <v>0</v>
      </c>
      <c r="GR238" s="158">
        <f>IF(ISERROR(VLOOKUP(CO238,Accueil!$W$17:$W$22,1,0)),1,0)</f>
        <v>0</v>
      </c>
      <c r="GS238" s="158">
        <f>IF(ISERROR(VLOOKUP(CP238,Accueil!$W$17:$W$22,1,0)),1,0)</f>
        <v>0</v>
      </c>
      <c r="GT238" s="158">
        <f>IF(ISERROR(VLOOKUP(CQ238,Accueil!$W$17:$W$22,1,0)),1,0)</f>
        <v>0</v>
      </c>
      <c r="GU238" s="158">
        <f>IF(ISERROR(VLOOKUP(CR238,Accueil!$W$17:$W$22,1,0)),1,0)</f>
        <v>0</v>
      </c>
      <c r="GV238" s="158">
        <f>IF(ISERROR(VLOOKUP(CS238,Accueil!$W$17:$W$22,1,0)),1,0)</f>
        <v>0</v>
      </c>
      <c r="GW238" s="158">
        <f>IF(ISERROR(VLOOKUP(CT238,Accueil!$W$17:$W$22,1,0)),1,0)</f>
        <v>0</v>
      </c>
      <c r="GX238" s="158">
        <f>IF(ISERROR(VLOOKUP(CU238,Accueil!$W$17:$W$22,1,0)),1,0)</f>
        <v>0</v>
      </c>
      <c r="GY238" s="158">
        <f>IF(ISERROR(VLOOKUP(CV238,Accueil!$W$17:$W$22,1,0)),1,0)</f>
        <v>0</v>
      </c>
      <c r="GZ238" s="158">
        <f>IF(ISERROR(VLOOKUP(CW238,Accueil!$W$17:$W$22,1,0)),1,0)</f>
        <v>0</v>
      </c>
      <c r="HA238" s="158">
        <f>IF(ISERROR(VLOOKUP(CX238,Accueil!$W$17:$W$22,1,0)),1,0)</f>
        <v>0</v>
      </c>
      <c r="HB238" s="158">
        <f>IF(ISERROR(VLOOKUP(CY238,Accueil!$W$17:$W$22,1,0)),1,0)</f>
        <v>0</v>
      </c>
      <c r="HC238" s="158">
        <f>IF(ISERROR(VLOOKUP(CZ238,Accueil!$W$17:$W$22,1,0)),1,0)</f>
        <v>0</v>
      </c>
      <c r="HD238" s="158">
        <f>IF(ISERROR(VLOOKUP(DA238,Accueil!$W$17:$W$22,1,0)),1,0)</f>
        <v>0</v>
      </c>
    </row>
    <row r="239" spans="1:212" ht="12.75" customHeight="1">
      <c r="A239" s="360"/>
      <c r="B239" s="12">
        <v>231</v>
      </c>
      <c r="C239" s="26" t="str">
        <f>IF(Accueil!E243="","",Accueil!E243)</f>
        <v/>
      </c>
      <c r="D239" s="27" t="str">
        <f>IF(Accueil!F243="","",Accueil!F243)</f>
        <v/>
      </c>
      <c r="E239" s="83" t="str">
        <f t="shared" ref="E239:E302" si="18">IF(D239="","",1)</f>
        <v/>
      </c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  <c r="AA239" s="244"/>
      <c r="AB239" s="244"/>
      <c r="AC239" s="244"/>
      <c r="AD239" s="244"/>
      <c r="AE239" s="244"/>
      <c r="AF239" s="244"/>
      <c r="AG239" s="244"/>
      <c r="AH239" s="244"/>
      <c r="AI239" s="244"/>
      <c r="AJ239" s="244"/>
      <c r="AK239" s="244"/>
      <c r="AL239" s="244"/>
      <c r="AM239" s="244"/>
      <c r="AN239" s="244"/>
      <c r="AO239" s="244"/>
      <c r="AP239" s="244"/>
      <c r="AQ239" s="244"/>
      <c r="AR239" s="244"/>
      <c r="AS239" s="244"/>
      <c r="AT239" s="244"/>
      <c r="AU239" s="244"/>
      <c r="AV239" s="244"/>
      <c r="AW239" s="244"/>
      <c r="AX239" s="244"/>
      <c r="AY239" s="244"/>
      <c r="AZ239" s="244"/>
      <c r="BA239" s="244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  <c r="CJ239" s="244"/>
      <c r="CK239" s="244"/>
      <c r="CL239" s="244"/>
      <c r="CM239" s="244"/>
      <c r="CN239" s="244"/>
      <c r="CO239" s="244"/>
      <c r="CP239" s="244"/>
      <c r="CQ239" s="244"/>
      <c r="CR239" s="244"/>
      <c r="CS239" s="244"/>
      <c r="CT239" s="244"/>
      <c r="CU239" s="244"/>
      <c r="CV239" s="244"/>
      <c r="CW239" s="244"/>
      <c r="CX239" s="244"/>
      <c r="CY239" s="244"/>
      <c r="CZ239" s="244"/>
      <c r="DA239" s="244"/>
      <c r="DB239" s="12">
        <v>231</v>
      </c>
      <c r="DC239" s="11" t="str">
        <f>IF(D239="","",COUNTIF(F239:DA239,Accueil!$AB$28)&amp;" / "&amp;COUNTIF($F$8:$DA$8,"&gt;0")-(COUNTIF(F239:DA239,Accueil!$AG$26)))</f>
        <v/>
      </c>
      <c r="DD239" s="110" t="str">
        <f>IF(D239="","",COUNTIF(F239:DA239,Accueil!$AB$26))</f>
        <v/>
      </c>
      <c r="DE239" s="110" t="str">
        <f>IF(D239="","",IF(COUNTIF($F$8:$DA$8,"&gt;=0")-(COUNTIF(G239:DB239,Accueil!$AG$26))&lt;0,0,COUNTIF($F$8:$DA$8,"&gt;=0")-(COUNTIF(G239:DB239,Accueil!$AG$26))))</f>
        <v/>
      </c>
      <c r="DF239" s="11" t="str">
        <f t="shared" ref="DF239:DF302" si="19">IF(D239="","",COUNTA(F239:DA239))</f>
        <v/>
      </c>
      <c r="DG239" s="29" t="str">
        <f t="shared" ref="DG239:DG302" si="20">IF(D239="","",IF(DH239&gt;0,"ERREUR",IF(OR(DF239&lt;COUNTIF($F$8:$DA$8,"&gt;0"),DF239&gt;COUNTIF($F$8:$DA$8,"&gt;0")),"NB ITEMS",IF(DE239&lt;COUNTIF($F$8:$DA$8,"&gt;0"),"ABSENT",ROUND(DD239/DE239,3)*100&amp;" %"))))</f>
        <v/>
      </c>
      <c r="DH239" s="158">
        <f t="shared" ref="DH239:DH302" si="21">SUM(DI239:HD239)</f>
        <v>0</v>
      </c>
      <c r="DI239" s="158">
        <f>IF(ISERROR(VLOOKUP(F239,Accueil!$W$17:$W$22,1,0)),1,0)</f>
        <v>0</v>
      </c>
      <c r="DJ239" s="158">
        <f>IF(ISERROR(VLOOKUP(G239,Accueil!$W$17:$W$22,1,0)),1,0)</f>
        <v>0</v>
      </c>
      <c r="DK239" s="158">
        <f>IF(ISERROR(VLOOKUP(H239,Accueil!$W$17:$W$22,1,0)),1,0)</f>
        <v>0</v>
      </c>
      <c r="DL239" s="158">
        <f>IF(ISERROR(VLOOKUP(I239,Accueil!$W$17:$W$22,1,0)),1,0)</f>
        <v>0</v>
      </c>
      <c r="DM239" s="158">
        <f>IF(ISERROR(VLOOKUP(J239,Accueil!$W$17:$W$22,1,0)),1,0)</f>
        <v>0</v>
      </c>
      <c r="DN239" s="158">
        <f>IF(ISERROR(VLOOKUP(K239,Accueil!$W$17:$W$22,1,0)),1,0)</f>
        <v>0</v>
      </c>
      <c r="DO239" s="158">
        <f>IF(ISERROR(VLOOKUP(L239,Accueil!$W$17:$W$22,1,0)),1,0)</f>
        <v>0</v>
      </c>
      <c r="DP239" s="158">
        <f>IF(ISERROR(VLOOKUP(M239,Accueil!$W$17:$W$22,1,0)),1,0)</f>
        <v>0</v>
      </c>
      <c r="DQ239" s="158">
        <f>IF(ISERROR(VLOOKUP(N239,Accueil!$W$17:$W$22,1,0)),1,0)</f>
        <v>0</v>
      </c>
      <c r="DR239" s="158">
        <f>IF(ISERROR(VLOOKUP(O239,Accueil!$W$17:$W$22,1,0)),1,0)</f>
        <v>0</v>
      </c>
      <c r="DS239" s="158">
        <f>IF(ISERROR(VLOOKUP(P239,Accueil!$W$17:$W$22,1,0)),1,0)</f>
        <v>0</v>
      </c>
      <c r="DT239" s="158">
        <f>IF(ISERROR(VLOOKUP(Q239,Accueil!$W$17:$W$22,1,0)),1,0)</f>
        <v>0</v>
      </c>
      <c r="DU239" s="158">
        <f>IF(ISERROR(VLOOKUP(R239,Accueil!$W$17:$W$22,1,0)),1,0)</f>
        <v>0</v>
      </c>
      <c r="DV239" s="158">
        <f>IF(ISERROR(VLOOKUP(S239,Accueil!$W$17:$W$22,1,0)),1,0)</f>
        <v>0</v>
      </c>
      <c r="DW239" s="158">
        <f>IF(ISERROR(VLOOKUP(T239,Accueil!$W$17:$W$22,1,0)),1,0)</f>
        <v>0</v>
      </c>
      <c r="DX239" s="158">
        <f>IF(ISERROR(VLOOKUP(U239,Accueil!$W$17:$W$22,1,0)),1,0)</f>
        <v>0</v>
      </c>
      <c r="DY239" s="158">
        <f>IF(ISERROR(VLOOKUP(V239,Accueil!$W$17:$W$22,1,0)),1,0)</f>
        <v>0</v>
      </c>
      <c r="DZ239" s="158">
        <f>IF(ISERROR(VLOOKUP(W239,Accueil!$W$17:$W$22,1,0)),1,0)</f>
        <v>0</v>
      </c>
      <c r="EA239" s="158">
        <f>IF(ISERROR(VLOOKUP(X239,Accueil!$W$17:$W$22,1,0)),1,0)</f>
        <v>0</v>
      </c>
      <c r="EB239" s="158">
        <f>IF(ISERROR(VLOOKUP(Y239,Accueil!$W$17:$W$22,1,0)),1,0)</f>
        <v>0</v>
      </c>
      <c r="EC239" s="158">
        <f>IF(ISERROR(VLOOKUP(Z239,Accueil!$W$17:$W$22,1,0)),1,0)</f>
        <v>0</v>
      </c>
      <c r="ED239" s="158">
        <f>IF(ISERROR(VLOOKUP(AA239,Accueil!$W$17:$W$22,1,0)),1,0)</f>
        <v>0</v>
      </c>
      <c r="EE239" s="158">
        <f>IF(ISERROR(VLOOKUP(AB239,Accueil!$W$17:$W$22,1,0)),1,0)</f>
        <v>0</v>
      </c>
      <c r="EF239" s="158">
        <f>IF(ISERROR(VLOOKUP(AC239,Accueil!$W$17:$W$22,1,0)),1,0)</f>
        <v>0</v>
      </c>
      <c r="EG239" s="158">
        <f>IF(ISERROR(VLOOKUP(AD239,Accueil!$W$17:$W$22,1,0)),1,0)</f>
        <v>0</v>
      </c>
      <c r="EH239" s="158">
        <f>IF(ISERROR(VLOOKUP(AE239,Accueil!$W$17:$W$22,1,0)),1,0)</f>
        <v>0</v>
      </c>
      <c r="EI239" s="158">
        <f>IF(ISERROR(VLOOKUP(AF239,Accueil!$W$17:$W$22,1,0)),1,0)</f>
        <v>0</v>
      </c>
      <c r="EJ239" s="158">
        <f>IF(ISERROR(VLOOKUP(AG239,Accueil!$W$17:$W$22,1,0)),1,0)</f>
        <v>0</v>
      </c>
      <c r="EK239" s="158">
        <f>IF(ISERROR(VLOOKUP(AH239,Accueil!$W$17:$W$22,1,0)),1,0)</f>
        <v>0</v>
      </c>
      <c r="EL239" s="158">
        <f>IF(ISERROR(VLOOKUP(AI239,Accueil!$W$17:$W$22,1,0)),1,0)</f>
        <v>0</v>
      </c>
      <c r="EM239" s="158">
        <f>IF(ISERROR(VLOOKUP(AJ239,Accueil!$W$17:$W$22,1,0)),1,0)</f>
        <v>0</v>
      </c>
      <c r="EN239" s="158">
        <f>IF(ISERROR(VLOOKUP(AK239,Accueil!$W$17:$W$22,1,0)),1,0)</f>
        <v>0</v>
      </c>
      <c r="EO239" s="158">
        <f>IF(ISERROR(VLOOKUP(AL239,Accueil!$W$17:$W$22,1,0)),1,0)</f>
        <v>0</v>
      </c>
      <c r="EP239" s="158">
        <f>IF(ISERROR(VLOOKUP(AM239,Accueil!$W$17:$W$22,1,0)),1,0)</f>
        <v>0</v>
      </c>
      <c r="EQ239" s="158">
        <f>IF(ISERROR(VLOOKUP(AN239,Accueil!$W$17:$W$22,1,0)),1,0)</f>
        <v>0</v>
      </c>
      <c r="ER239" s="158">
        <f>IF(ISERROR(VLOOKUP(AO239,Accueil!$W$17:$W$22,1,0)),1,0)</f>
        <v>0</v>
      </c>
      <c r="ES239" s="158">
        <f>IF(ISERROR(VLOOKUP(AP239,Accueil!$W$17:$W$22,1,0)),1,0)</f>
        <v>0</v>
      </c>
      <c r="ET239" s="158">
        <f>IF(ISERROR(VLOOKUP(AQ239,Accueil!$W$17:$W$22,1,0)),1,0)</f>
        <v>0</v>
      </c>
      <c r="EU239" s="158">
        <f>IF(ISERROR(VLOOKUP(AR239,Accueil!$W$17:$W$22,1,0)),1,0)</f>
        <v>0</v>
      </c>
      <c r="EV239" s="158">
        <f>IF(ISERROR(VLOOKUP(AS239,Accueil!$W$17:$W$22,1,0)),1,0)</f>
        <v>0</v>
      </c>
      <c r="EW239" s="158">
        <f>IF(ISERROR(VLOOKUP(AT239,Accueil!$W$17:$W$22,1,0)),1,0)</f>
        <v>0</v>
      </c>
      <c r="EX239" s="158">
        <f>IF(ISERROR(VLOOKUP(AU239,Accueil!$W$17:$W$22,1,0)),1,0)</f>
        <v>0</v>
      </c>
      <c r="EY239" s="158">
        <f>IF(ISERROR(VLOOKUP(AV239,Accueil!$W$17:$W$22,1,0)),1,0)</f>
        <v>0</v>
      </c>
      <c r="EZ239" s="158">
        <f>IF(ISERROR(VLOOKUP(AW239,Accueil!$W$17:$W$22,1,0)),1,0)</f>
        <v>0</v>
      </c>
      <c r="FA239" s="158">
        <f>IF(ISERROR(VLOOKUP(AX239,Accueil!$W$17:$W$22,1,0)),1,0)</f>
        <v>0</v>
      </c>
      <c r="FB239" s="158">
        <f>IF(ISERROR(VLOOKUP(AY239,Accueil!$W$17:$W$22,1,0)),1,0)</f>
        <v>0</v>
      </c>
      <c r="FC239" s="158">
        <f>IF(ISERROR(VLOOKUP(AZ239,Accueil!$W$17:$W$22,1,0)),1,0)</f>
        <v>0</v>
      </c>
      <c r="FD239" s="158">
        <f>IF(ISERROR(VLOOKUP(BA239,Accueil!$W$17:$W$22,1,0)),1,0)</f>
        <v>0</v>
      </c>
      <c r="FE239" s="158">
        <f>IF(ISERROR(VLOOKUP(BB239,Accueil!$W$17:$W$22,1,0)),1,0)</f>
        <v>0</v>
      </c>
      <c r="FF239" s="158">
        <f>IF(ISERROR(VLOOKUP(BC239,Accueil!$W$17:$W$22,1,0)),1,0)</f>
        <v>0</v>
      </c>
      <c r="FG239" s="158">
        <f>IF(ISERROR(VLOOKUP(BD239,Accueil!$W$17:$W$22,1,0)),1,0)</f>
        <v>0</v>
      </c>
      <c r="FH239" s="158">
        <f>IF(ISERROR(VLOOKUP(BE239,Accueil!$W$17:$W$22,1,0)),1,0)</f>
        <v>0</v>
      </c>
      <c r="FI239" s="158">
        <f>IF(ISERROR(VLOOKUP(BF239,Accueil!$W$17:$W$22,1,0)),1,0)</f>
        <v>0</v>
      </c>
      <c r="FJ239" s="158">
        <f>IF(ISERROR(VLOOKUP(BG239,Accueil!$W$17:$W$22,1,0)),1,0)</f>
        <v>0</v>
      </c>
      <c r="FK239" s="158">
        <f>IF(ISERROR(VLOOKUP(BH239,Accueil!$W$17:$W$22,1,0)),1,0)</f>
        <v>0</v>
      </c>
      <c r="FL239" s="158">
        <f>IF(ISERROR(VLOOKUP(BI239,Accueil!$W$17:$W$22,1,0)),1,0)</f>
        <v>0</v>
      </c>
      <c r="FM239" s="158">
        <f>IF(ISERROR(VLOOKUP(BJ239,Accueil!$W$17:$W$22,1,0)),1,0)</f>
        <v>0</v>
      </c>
      <c r="FN239" s="158">
        <f>IF(ISERROR(VLOOKUP(BK239,Accueil!$W$17:$W$22,1,0)),1,0)</f>
        <v>0</v>
      </c>
      <c r="FO239" s="158">
        <f>IF(ISERROR(VLOOKUP(BL239,Accueil!$W$17:$W$22,1,0)),1,0)</f>
        <v>0</v>
      </c>
      <c r="FP239" s="158">
        <f>IF(ISERROR(VLOOKUP(BM239,Accueil!$W$17:$W$22,1,0)),1,0)</f>
        <v>0</v>
      </c>
      <c r="FQ239" s="158">
        <f>IF(ISERROR(VLOOKUP(BN239,Accueil!$W$17:$W$22,1,0)),1,0)</f>
        <v>0</v>
      </c>
      <c r="FR239" s="158">
        <f>IF(ISERROR(VLOOKUP(BO239,Accueil!$W$17:$W$22,1,0)),1,0)</f>
        <v>0</v>
      </c>
      <c r="FS239" s="158">
        <f>IF(ISERROR(VLOOKUP(BP239,Accueil!$W$17:$W$22,1,0)),1,0)</f>
        <v>0</v>
      </c>
      <c r="FT239" s="158">
        <f>IF(ISERROR(VLOOKUP(BQ239,Accueil!$W$17:$W$22,1,0)),1,0)</f>
        <v>0</v>
      </c>
      <c r="FU239" s="158">
        <f>IF(ISERROR(VLOOKUP(BR239,Accueil!$W$17:$W$22,1,0)),1,0)</f>
        <v>0</v>
      </c>
      <c r="FV239" s="158">
        <f>IF(ISERROR(VLOOKUP(BS239,Accueil!$W$17:$W$22,1,0)),1,0)</f>
        <v>0</v>
      </c>
      <c r="FW239" s="158">
        <f>IF(ISERROR(VLOOKUP(BT239,Accueil!$W$17:$W$22,1,0)),1,0)</f>
        <v>0</v>
      </c>
      <c r="FX239" s="158">
        <f>IF(ISERROR(VLOOKUP(BU239,Accueil!$W$17:$W$22,1,0)),1,0)</f>
        <v>0</v>
      </c>
      <c r="FY239" s="158">
        <f>IF(ISERROR(VLOOKUP(BV239,Accueil!$W$17:$W$22,1,0)),1,0)</f>
        <v>0</v>
      </c>
      <c r="FZ239" s="158">
        <f>IF(ISERROR(VLOOKUP(BW239,Accueil!$W$17:$W$22,1,0)),1,0)</f>
        <v>0</v>
      </c>
      <c r="GA239" s="158">
        <f>IF(ISERROR(VLOOKUP(BX239,Accueil!$W$17:$W$22,1,0)),1,0)</f>
        <v>0</v>
      </c>
      <c r="GB239" s="158">
        <f>IF(ISERROR(VLOOKUP(BY239,Accueil!$W$17:$W$22,1,0)),1,0)</f>
        <v>0</v>
      </c>
      <c r="GC239" s="158">
        <f>IF(ISERROR(VLOOKUP(BZ239,Accueil!$W$17:$W$22,1,0)),1,0)</f>
        <v>0</v>
      </c>
      <c r="GD239" s="158">
        <f>IF(ISERROR(VLOOKUP(CA239,Accueil!$W$17:$W$22,1,0)),1,0)</f>
        <v>0</v>
      </c>
      <c r="GE239" s="158">
        <f>IF(ISERROR(VLOOKUP(CB239,Accueil!$W$17:$W$22,1,0)),1,0)</f>
        <v>0</v>
      </c>
      <c r="GF239" s="158">
        <f>IF(ISERROR(VLOOKUP(CC239,Accueil!$W$17:$W$22,1,0)),1,0)</f>
        <v>0</v>
      </c>
      <c r="GG239" s="158">
        <f>IF(ISERROR(VLOOKUP(CD239,Accueil!$W$17:$W$22,1,0)),1,0)</f>
        <v>0</v>
      </c>
      <c r="GH239" s="158">
        <f>IF(ISERROR(VLOOKUP(CE239,Accueil!$W$17:$W$22,1,0)),1,0)</f>
        <v>0</v>
      </c>
      <c r="GI239" s="158">
        <f>IF(ISERROR(VLOOKUP(CF239,Accueil!$W$17:$W$22,1,0)),1,0)</f>
        <v>0</v>
      </c>
      <c r="GJ239" s="158">
        <f>IF(ISERROR(VLOOKUP(CG239,Accueil!$W$17:$W$22,1,0)),1,0)</f>
        <v>0</v>
      </c>
      <c r="GK239" s="158">
        <f>IF(ISERROR(VLOOKUP(CH239,Accueil!$W$17:$W$22,1,0)),1,0)</f>
        <v>0</v>
      </c>
      <c r="GL239" s="158">
        <f>IF(ISERROR(VLOOKUP(CI239,Accueil!$W$17:$W$22,1,0)),1,0)</f>
        <v>0</v>
      </c>
      <c r="GM239" s="158">
        <f>IF(ISERROR(VLOOKUP(CJ239,Accueil!$W$17:$W$22,1,0)),1,0)</f>
        <v>0</v>
      </c>
      <c r="GN239" s="158">
        <f>IF(ISERROR(VLOOKUP(CK239,Accueil!$W$17:$W$22,1,0)),1,0)</f>
        <v>0</v>
      </c>
      <c r="GO239" s="158">
        <f>IF(ISERROR(VLOOKUP(CL239,Accueil!$W$17:$W$22,1,0)),1,0)</f>
        <v>0</v>
      </c>
      <c r="GP239" s="158">
        <f>IF(ISERROR(VLOOKUP(CM239,Accueil!$W$17:$W$22,1,0)),1,0)</f>
        <v>0</v>
      </c>
      <c r="GQ239" s="158">
        <f>IF(ISERROR(VLOOKUP(CN239,Accueil!$W$17:$W$22,1,0)),1,0)</f>
        <v>0</v>
      </c>
      <c r="GR239" s="158">
        <f>IF(ISERROR(VLOOKUP(CO239,Accueil!$W$17:$W$22,1,0)),1,0)</f>
        <v>0</v>
      </c>
      <c r="GS239" s="158">
        <f>IF(ISERROR(VLOOKUP(CP239,Accueil!$W$17:$W$22,1,0)),1,0)</f>
        <v>0</v>
      </c>
      <c r="GT239" s="158">
        <f>IF(ISERROR(VLOOKUP(CQ239,Accueil!$W$17:$W$22,1,0)),1,0)</f>
        <v>0</v>
      </c>
      <c r="GU239" s="158">
        <f>IF(ISERROR(VLOOKUP(CR239,Accueil!$W$17:$W$22,1,0)),1,0)</f>
        <v>0</v>
      </c>
      <c r="GV239" s="158">
        <f>IF(ISERROR(VLOOKUP(CS239,Accueil!$W$17:$W$22,1,0)),1,0)</f>
        <v>0</v>
      </c>
      <c r="GW239" s="158">
        <f>IF(ISERROR(VLOOKUP(CT239,Accueil!$W$17:$W$22,1,0)),1,0)</f>
        <v>0</v>
      </c>
      <c r="GX239" s="158">
        <f>IF(ISERROR(VLOOKUP(CU239,Accueil!$W$17:$W$22,1,0)),1,0)</f>
        <v>0</v>
      </c>
      <c r="GY239" s="158">
        <f>IF(ISERROR(VLOOKUP(CV239,Accueil!$W$17:$W$22,1,0)),1,0)</f>
        <v>0</v>
      </c>
      <c r="GZ239" s="158">
        <f>IF(ISERROR(VLOOKUP(CW239,Accueil!$W$17:$W$22,1,0)),1,0)</f>
        <v>0</v>
      </c>
      <c r="HA239" s="158">
        <f>IF(ISERROR(VLOOKUP(CX239,Accueil!$W$17:$W$22,1,0)),1,0)</f>
        <v>0</v>
      </c>
      <c r="HB239" s="158">
        <f>IF(ISERROR(VLOOKUP(CY239,Accueil!$W$17:$W$22,1,0)),1,0)</f>
        <v>0</v>
      </c>
      <c r="HC239" s="158">
        <f>IF(ISERROR(VLOOKUP(CZ239,Accueil!$W$17:$W$22,1,0)),1,0)</f>
        <v>0</v>
      </c>
      <c r="HD239" s="158">
        <f>IF(ISERROR(VLOOKUP(DA239,Accueil!$W$17:$W$22,1,0)),1,0)</f>
        <v>0</v>
      </c>
    </row>
    <row r="240" spans="1:212" ht="12.75" customHeight="1">
      <c r="A240" s="360"/>
      <c r="B240" s="12">
        <v>232</v>
      </c>
      <c r="C240" s="26" t="str">
        <f>IF(Accueil!E244="","",Accueil!E244)</f>
        <v/>
      </c>
      <c r="D240" s="27" t="str">
        <f>IF(Accueil!F244="","",Accueil!F244)</f>
        <v/>
      </c>
      <c r="E240" s="83" t="str">
        <f t="shared" si="18"/>
        <v/>
      </c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  <c r="AA240" s="244"/>
      <c r="AB240" s="244"/>
      <c r="AC240" s="244"/>
      <c r="AD240" s="244"/>
      <c r="AE240" s="244"/>
      <c r="AF240" s="244"/>
      <c r="AG240" s="244"/>
      <c r="AH240" s="244"/>
      <c r="AI240" s="244"/>
      <c r="AJ240" s="244"/>
      <c r="AK240" s="244"/>
      <c r="AL240" s="244"/>
      <c r="AM240" s="244"/>
      <c r="AN240" s="244"/>
      <c r="AO240" s="244"/>
      <c r="AP240" s="244"/>
      <c r="AQ240" s="244"/>
      <c r="AR240" s="244"/>
      <c r="AS240" s="244"/>
      <c r="AT240" s="244"/>
      <c r="AU240" s="244"/>
      <c r="AV240" s="244"/>
      <c r="AW240" s="244"/>
      <c r="AX240" s="244"/>
      <c r="AY240" s="244"/>
      <c r="AZ240" s="244"/>
      <c r="BA240" s="244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  <c r="CJ240" s="244"/>
      <c r="CK240" s="244"/>
      <c r="CL240" s="244"/>
      <c r="CM240" s="244"/>
      <c r="CN240" s="244"/>
      <c r="CO240" s="244"/>
      <c r="CP240" s="244"/>
      <c r="CQ240" s="244"/>
      <c r="CR240" s="244"/>
      <c r="CS240" s="244"/>
      <c r="CT240" s="244"/>
      <c r="CU240" s="244"/>
      <c r="CV240" s="244"/>
      <c r="CW240" s="244"/>
      <c r="CX240" s="244"/>
      <c r="CY240" s="244"/>
      <c r="CZ240" s="244"/>
      <c r="DA240" s="244"/>
      <c r="DB240" s="12">
        <v>232</v>
      </c>
      <c r="DC240" s="11" t="str">
        <f>IF(D240="","",COUNTIF(F240:DA240,Accueil!$AB$28)&amp;" / "&amp;COUNTIF($F$8:$DA$8,"&gt;0")-(COUNTIF(F240:DA240,Accueil!$AG$26)))</f>
        <v/>
      </c>
      <c r="DD240" s="110" t="str">
        <f>IF(D240="","",COUNTIF(F240:DA240,Accueil!$AB$26))</f>
        <v/>
      </c>
      <c r="DE240" s="110" t="str">
        <f>IF(D240="","",IF(COUNTIF($F$8:$DA$8,"&gt;=0")-(COUNTIF(G240:DB240,Accueil!$AG$26))&lt;0,0,COUNTIF($F$8:$DA$8,"&gt;=0")-(COUNTIF(G240:DB240,Accueil!$AG$26))))</f>
        <v/>
      </c>
      <c r="DF240" s="11" t="str">
        <f t="shared" si="19"/>
        <v/>
      </c>
      <c r="DG240" s="29" t="str">
        <f t="shared" si="20"/>
        <v/>
      </c>
      <c r="DH240" s="158">
        <f t="shared" si="21"/>
        <v>0</v>
      </c>
      <c r="DI240" s="158">
        <f>IF(ISERROR(VLOOKUP(F240,Accueil!$W$17:$W$22,1,0)),1,0)</f>
        <v>0</v>
      </c>
      <c r="DJ240" s="158">
        <f>IF(ISERROR(VLOOKUP(G240,Accueil!$W$17:$W$22,1,0)),1,0)</f>
        <v>0</v>
      </c>
      <c r="DK240" s="158">
        <f>IF(ISERROR(VLOOKUP(H240,Accueil!$W$17:$W$22,1,0)),1,0)</f>
        <v>0</v>
      </c>
      <c r="DL240" s="158">
        <f>IF(ISERROR(VLOOKUP(I240,Accueil!$W$17:$W$22,1,0)),1,0)</f>
        <v>0</v>
      </c>
      <c r="DM240" s="158">
        <f>IF(ISERROR(VLOOKUP(J240,Accueil!$W$17:$W$22,1,0)),1,0)</f>
        <v>0</v>
      </c>
      <c r="DN240" s="158">
        <f>IF(ISERROR(VLOOKUP(K240,Accueil!$W$17:$W$22,1,0)),1,0)</f>
        <v>0</v>
      </c>
      <c r="DO240" s="158">
        <f>IF(ISERROR(VLOOKUP(L240,Accueil!$W$17:$W$22,1,0)),1,0)</f>
        <v>0</v>
      </c>
      <c r="DP240" s="158">
        <f>IF(ISERROR(VLOOKUP(M240,Accueil!$W$17:$W$22,1,0)),1,0)</f>
        <v>0</v>
      </c>
      <c r="DQ240" s="158">
        <f>IF(ISERROR(VLOOKUP(N240,Accueil!$W$17:$W$22,1,0)),1,0)</f>
        <v>0</v>
      </c>
      <c r="DR240" s="158">
        <f>IF(ISERROR(VLOOKUP(O240,Accueil!$W$17:$W$22,1,0)),1,0)</f>
        <v>0</v>
      </c>
      <c r="DS240" s="158">
        <f>IF(ISERROR(VLOOKUP(P240,Accueil!$W$17:$W$22,1,0)),1,0)</f>
        <v>0</v>
      </c>
      <c r="DT240" s="158">
        <f>IF(ISERROR(VLOOKUP(Q240,Accueil!$W$17:$W$22,1,0)),1,0)</f>
        <v>0</v>
      </c>
      <c r="DU240" s="158">
        <f>IF(ISERROR(VLOOKUP(R240,Accueil!$W$17:$W$22,1,0)),1,0)</f>
        <v>0</v>
      </c>
      <c r="DV240" s="158">
        <f>IF(ISERROR(VLOOKUP(S240,Accueil!$W$17:$W$22,1,0)),1,0)</f>
        <v>0</v>
      </c>
      <c r="DW240" s="158">
        <f>IF(ISERROR(VLOOKUP(T240,Accueil!$W$17:$W$22,1,0)),1,0)</f>
        <v>0</v>
      </c>
      <c r="DX240" s="158">
        <f>IF(ISERROR(VLOOKUP(U240,Accueil!$W$17:$W$22,1,0)),1,0)</f>
        <v>0</v>
      </c>
      <c r="DY240" s="158">
        <f>IF(ISERROR(VLOOKUP(V240,Accueil!$W$17:$W$22,1,0)),1,0)</f>
        <v>0</v>
      </c>
      <c r="DZ240" s="158">
        <f>IF(ISERROR(VLOOKUP(W240,Accueil!$W$17:$W$22,1,0)),1,0)</f>
        <v>0</v>
      </c>
      <c r="EA240" s="158">
        <f>IF(ISERROR(VLOOKUP(X240,Accueil!$W$17:$W$22,1,0)),1,0)</f>
        <v>0</v>
      </c>
      <c r="EB240" s="158">
        <f>IF(ISERROR(VLOOKUP(Y240,Accueil!$W$17:$W$22,1,0)),1,0)</f>
        <v>0</v>
      </c>
      <c r="EC240" s="158">
        <f>IF(ISERROR(VLOOKUP(Z240,Accueil!$W$17:$W$22,1,0)),1,0)</f>
        <v>0</v>
      </c>
      <c r="ED240" s="158">
        <f>IF(ISERROR(VLOOKUP(AA240,Accueil!$W$17:$W$22,1,0)),1,0)</f>
        <v>0</v>
      </c>
      <c r="EE240" s="158">
        <f>IF(ISERROR(VLOOKUP(AB240,Accueil!$W$17:$W$22,1,0)),1,0)</f>
        <v>0</v>
      </c>
      <c r="EF240" s="158">
        <f>IF(ISERROR(VLOOKUP(AC240,Accueil!$W$17:$W$22,1,0)),1,0)</f>
        <v>0</v>
      </c>
      <c r="EG240" s="158">
        <f>IF(ISERROR(VLOOKUP(AD240,Accueil!$W$17:$W$22,1,0)),1,0)</f>
        <v>0</v>
      </c>
      <c r="EH240" s="158">
        <f>IF(ISERROR(VLOOKUP(AE240,Accueil!$W$17:$W$22,1,0)),1,0)</f>
        <v>0</v>
      </c>
      <c r="EI240" s="158">
        <f>IF(ISERROR(VLOOKUP(AF240,Accueil!$W$17:$W$22,1,0)),1,0)</f>
        <v>0</v>
      </c>
      <c r="EJ240" s="158">
        <f>IF(ISERROR(VLOOKUP(AG240,Accueil!$W$17:$W$22,1,0)),1,0)</f>
        <v>0</v>
      </c>
      <c r="EK240" s="158">
        <f>IF(ISERROR(VLOOKUP(AH240,Accueil!$W$17:$W$22,1,0)),1,0)</f>
        <v>0</v>
      </c>
      <c r="EL240" s="158">
        <f>IF(ISERROR(VLOOKUP(AI240,Accueil!$W$17:$W$22,1,0)),1,0)</f>
        <v>0</v>
      </c>
      <c r="EM240" s="158">
        <f>IF(ISERROR(VLOOKUP(AJ240,Accueil!$W$17:$W$22,1,0)),1,0)</f>
        <v>0</v>
      </c>
      <c r="EN240" s="158">
        <f>IF(ISERROR(VLOOKUP(AK240,Accueil!$W$17:$W$22,1,0)),1,0)</f>
        <v>0</v>
      </c>
      <c r="EO240" s="158">
        <f>IF(ISERROR(VLOOKUP(AL240,Accueil!$W$17:$W$22,1,0)),1,0)</f>
        <v>0</v>
      </c>
      <c r="EP240" s="158">
        <f>IF(ISERROR(VLOOKUP(AM240,Accueil!$W$17:$W$22,1,0)),1,0)</f>
        <v>0</v>
      </c>
      <c r="EQ240" s="158">
        <f>IF(ISERROR(VLOOKUP(AN240,Accueil!$W$17:$W$22,1,0)),1,0)</f>
        <v>0</v>
      </c>
      <c r="ER240" s="158">
        <f>IF(ISERROR(VLOOKUP(AO240,Accueil!$W$17:$W$22,1,0)),1,0)</f>
        <v>0</v>
      </c>
      <c r="ES240" s="158">
        <f>IF(ISERROR(VLOOKUP(AP240,Accueil!$W$17:$W$22,1,0)),1,0)</f>
        <v>0</v>
      </c>
      <c r="ET240" s="158">
        <f>IF(ISERROR(VLOOKUP(AQ240,Accueil!$W$17:$W$22,1,0)),1,0)</f>
        <v>0</v>
      </c>
      <c r="EU240" s="158">
        <f>IF(ISERROR(VLOOKUP(AR240,Accueil!$W$17:$W$22,1,0)),1,0)</f>
        <v>0</v>
      </c>
      <c r="EV240" s="158">
        <f>IF(ISERROR(VLOOKUP(AS240,Accueil!$W$17:$W$22,1,0)),1,0)</f>
        <v>0</v>
      </c>
      <c r="EW240" s="158">
        <f>IF(ISERROR(VLOOKUP(AT240,Accueil!$W$17:$W$22,1,0)),1,0)</f>
        <v>0</v>
      </c>
      <c r="EX240" s="158">
        <f>IF(ISERROR(VLOOKUP(AU240,Accueil!$W$17:$W$22,1,0)),1,0)</f>
        <v>0</v>
      </c>
      <c r="EY240" s="158">
        <f>IF(ISERROR(VLOOKUP(AV240,Accueil!$W$17:$W$22,1,0)),1,0)</f>
        <v>0</v>
      </c>
      <c r="EZ240" s="158">
        <f>IF(ISERROR(VLOOKUP(AW240,Accueil!$W$17:$W$22,1,0)),1,0)</f>
        <v>0</v>
      </c>
      <c r="FA240" s="158">
        <f>IF(ISERROR(VLOOKUP(AX240,Accueil!$W$17:$W$22,1,0)),1,0)</f>
        <v>0</v>
      </c>
      <c r="FB240" s="158">
        <f>IF(ISERROR(VLOOKUP(AY240,Accueil!$W$17:$W$22,1,0)),1,0)</f>
        <v>0</v>
      </c>
      <c r="FC240" s="158">
        <f>IF(ISERROR(VLOOKUP(AZ240,Accueil!$W$17:$W$22,1,0)),1,0)</f>
        <v>0</v>
      </c>
      <c r="FD240" s="158">
        <f>IF(ISERROR(VLOOKUP(BA240,Accueil!$W$17:$W$22,1,0)),1,0)</f>
        <v>0</v>
      </c>
      <c r="FE240" s="158">
        <f>IF(ISERROR(VLOOKUP(BB240,Accueil!$W$17:$W$22,1,0)),1,0)</f>
        <v>0</v>
      </c>
      <c r="FF240" s="158">
        <f>IF(ISERROR(VLOOKUP(BC240,Accueil!$W$17:$W$22,1,0)),1,0)</f>
        <v>0</v>
      </c>
      <c r="FG240" s="158">
        <f>IF(ISERROR(VLOOKUP(BD240,Accueil!$W$17:$W$22,1,0)),1,0)</f>
        <v>0</v>
      </c>
      <c r="FH240" s="158">
        <f>IF(ISERROR(VLOOKUP(BE240,Accueil!$W$17:$W$22,1,0)),1,0)</f>
        <v>0</v>
      </c>
      <c r="FI240" s="158">
        <f>IF(ISERROR(VLOOKUP(BF240,Accueil!$W$17:$W$22,1,0)),1,0)</f>
        <v>0</v>
      </c>
      <c r="FJ240" s="158">
        <f>IF(ISERROR(VLOOKUP(BG240,Accueil!$W$17:$W$22,1,0)),1,0)</f>
        <v>0</v>
      </c>
      <c r="FK240" s="158">
        <f>IF(ISERROR(VLOOKUP(BH240,Accueil!$W$17:$W$22,1,0)),1,0)</f>
        <v>0</v>
      </c>
      <c r="FL240" s="158">
        <f>IF(ISERROR(VLOOKUP(BI240,Accueil!$W$17:$W$22,1,0)),1,0)</f>
        <v>0</v>
      </c>
      <c r="FM240" s="158">
        <f>IF(ISERROR(VLOOKUP(BJ240,Accueil!$W$17:$W$22,1,0)),1,0)</f>
        <v>0</v>
      </c>
      <c r="FN240" s="158">
        <f>IF(ISERROR(VLOOKUP(BK240,Accueil!$W$17:$W$22,1,0)),1,0)</f>
        <v>0</v>
      </c>
      <c r="FO240" s="158">
        <f>IF(ISERROR(VLOOKUP(BL240,Accueil!$W$17:$W$22,1,0)),1,0)</f>
        <v>0</v>
      </c>
      <c r="FP240" s="158">
        <f>IF(ISERROR(VLOOKUP(BM240,Accueil!$W$17:$W$22,1,0)),1,0)</f>
        <v>0</v>
      </c>
      <c r="FQ240" s="158">
        <f>IF(ISERROR(VLOOKUP(BN240,Accueil!$W$17:$W$22,1,0)),1,0)</f>
        <v>0</v>
      </c>
      <c r="FR240" s="158">
        <f>IF(ISERROR(VLOOKUP(BO240,Accueil!$W$17:$W$22,1,0)),1,0)</f>
        <v>0</v>
      </c>
      <c r="FS240" s="158">
        <f>IF(ISERROR(VLOOKUP(BP240,Accueil!$W$17:$W$22,1,0)),1,0)</f>
        <v>0</v>
      </c>
      <c r="FT240" s="158">
        <f>IF(ISERROR(VLOOKUP(BQ240,Accueil!$W$17:$W$22,1,0)),1,0)</f>
        <v>0</v>
      </c>
      <c r="FU240" s="158">
        <f>IF(ISERROR(VLOOKUP(BR240,Accueil!$W$17:$W$22,1,0)),1,0)</f>
        <v>0</v>
      </c>
      <c r="FV240" s="158">
        <f>IF(ISERROR(VLOOKUP(BS240,Accueil!$W$17:$W$22,1,0)),1,0)</f>
        <v>0</v>
      </c>
      <c r="FW240" s="158">
        <f>IF(ISERROR(VLOOKUP(BT240,Accueil!$W$17:$W$22,1,0)),1,0)</f>
        <v>0</v>
      </c>
      <c r="FX240" s="158">
        <f>IF(ISERROR(VLOOKUP(BU240,Accueil!$W$17:$W$22,1,0)),1,0)</f>
        <v>0</v>
      </c>
      <c r="FY240" s="158">
        <f>IF(ISERROR(VLOOKUP(BV240,Accueil!$W$17:$W$22,1,0)),1,0)</f>
        <v>0</v>
      </c>
      <c r="FZ240" s="158">
        <f>IF(ISERROR(VLOOKUP(BW240,Accueil!$W$17:$W$22,1,0)),1,0)</f>
        <v>0</v>
      </c>
      <c r="GA240" s="158">
        <f>IF(ISERROR(VLOOKUP(BX240,Accueil!$W$17:$W$22,1,0)),1,0)</f>
        <v>0</v>
      </c>
      <c r="GB240" s="158">
        <f>IF(ISERROR(VLOOKUP(BY240,Accueil!$W$17:$W$22,1,0)),1,0)</f>
        <v>0</v>
      </c>
      <c r="GC240" s="158">
        <f>IF(ISERROR(VLOOKUP(BZ240,Accueil!$W$17:$W$22,1,0)),1,0)</f>
        <v>0</v>
      </c>
      <c r="GD240" s="158">
        <f>IF(ISERROR(VLOOKUP(CA240,Accueil!$W$17:$W$22,1,0)),1,0)</f>
        <v>0</v>
      </c>
      <c r="GE240" s="158">
        <f>IF(ISERROR(VLOOKUP(CB240,Accueil!$W$17:$W$22,1,0)),1,0)</f>
        <v>0</v>
      </c>
      <c r="GF240" s="158">
        <f>IF(ISERROR(VLOOKUP(CC240,Accueil!$W$17:$W$22,1,0)),1,0)</f>
        <v>0</v>
      </c>
      <c r="GG240" s="158">
        <f>IF(ISERROR(VLOOKUP(CD240,Accueil!$W$17:$W$22,1,0)),1,0)</f>
        <v>0</v>
      </c>
      <c r="GH240" s="158">
        <f>IF(ISERROR(VLOOKUP(CE240,Accueil!$W$17:$W$22,1,0)),1,0)</f>
        <v>0</v>
      </c>
      <c r="GI240" s="158">
        <f>IF(ISERROR(VLOOKUP(CF240,Accueil!$W$17:$W$22,1,0)),1,0)</f>
        <v>0</v>
      </c>
      <c r="GJ240" s="158">
        <f>IF(ISERROR(VLOOKUP(CG240,Accueil!$W$17:$W$22,1,0)),1,0)</f>
        <v>0</v>
      </c>
      <c r="GK240" s="158">
        <f>IF(ISERROR(VLOOKUP(CH240,Accueil!$W$17:$W$22,1,0)),1,0)</f>
        <v>0</v>
      </c>
      <c r="GL240" s="158">
        <f>IF(ISERROR(VLOOKUP(CI240,Accueil!$W$17:$W$22,1,0)),1,0)</f>
        <v>0</v>
      </c>
      <c r="GM240" s="158">
        <f>IF(ISERROR(VLOOKUP(CJ240,Accueil!$W$17:$W$22,1,0)),1,0)</f>
        <v>0</v>
      </c>
      <c r="GN240" s="158">
        <f>IF(ISERROR(VLOOKUP(CK240,Accueil!$W$17:$W$22,1,0)),1,0)</f>
        <v>0</v>
      </c>
      <c r="GO240" s="158">
        <f>IF(ISERROR(VLOOKUP(CL240,Accueil!$W$17:$W$22,1,0)),1,0)</f>
        <v>0</v>
      </c>
      <c r="GP240" s="158">
        <f>IF(ISERROR(VLOOKUP(CM240,Accueil!$W$17:$W$22,1,0)),1,0)</f>
        <v>0</v>
      </c>
      <c r="GQ240" s="158">
        <f>IF(ISERROR(VLOOKUP(CN240,Accueil!$W$17:$W$22,1,0)),1,0)</f>
        <v>0</v>
      </c>
      <c r="GR240" s="158">
        <f>IF(ISERROR(VLOOKUP(CO240,Accueil!$W$17:$W$22,1,0)),1,0)</f>
        <v>0</v>
      </c>
      <c r="GS240" s="158">
        <f>IF(ISERROR(VLOOKUP(CP240,Accueil!$W$17:$W$22,1,0)),1,0)</f>
        <v>0</v>
      </c>
      <c r="GT240" s="158">
        <f>IF(ISERROR(VLOOKUP(CQ240,Accueil!$W$17:$W$22,1,0)),1,0)</f>
        <v>0</v>
      </c>
      <c r="GU240" s="158">
        <f>IF(ISERROR(VLOOKUP(CR240,Accueil!$W$17:$W$22,1,0)),1,0)</f>
        <v>0</v>
      </c>
      <c r="GV240" s="158">
        <f>IF(ISERROR(VLOOKUP(CS240,Accueil!$W$17:$W$22,1,0)),1,0)</f>
        <v>0</v>
      </c>
      <c r="GW240" s="158">
        <f>IF(ISERROR(VLOOKUP(CT240,Accueil!$W$17:$W$22,1,0)),1,0)</f>
        <v>0</v>
      </c>
      <c r="GX240" s="158">
        <f>IF(ISERROR(VLOOKUP(CU240,Accueil!$W$17:$W$22,1,0)),1,0)</f>
        <v>0</v>
      </c>
      <c r="GY240" s="158">
        <f>IF(ISERROR(VLOOKUP(CV240,Accueil!$W$17:$W$22,1,0)),1,0)</f>
        <v>0</v>
      </c>
      <c r="GZ240" s="158">
        <f>IF(ISERROR(VLOOKUP(CW240,Accueil!$W$17:$W$22,1,0)),1,0)</f>
        <v>0</v>
      </c>
      <c r="HA240" s="158">
        <f>IF(ISERROR(VLOOKUP(CX240,Accueil!$W$17:$W$22,1,0)),1,0)</f>
        <v>0</v>
      </c>
      <c r="HB240" s="158">
        <f>IF(ISERROR(VLOOKUP(CY240,Accueil!$W$17:$W$22,1,0)),1,0)</f>
        <v>0</v>
      </c>
      <c r="HC240" s="158">
        <f>IF(ISERROR(VLOOKUP(CZ240,Accueil!$W$17:$W$22,1,0)),1,0)</f>
        <v>0</v>
      </c>
      <c r="HD240" s="158">
        <f>IF(ISERROR(VLOOKUP(DA240,Accueil!$W$17:$W$22,1,0)),1,0)</f>
        <v>0</v>
      </c>
    </row>
    <row r="241" spans="1:212" ht="12.75" customHeight="1">
      <c r="A241" s="360"/>
      <c r="B241" s="12">
        <v>233</v>
      </c>
      <c r="C241" s="26" t="str">
        <f>IF(Accueil!E245="","",Accueil!E245)</f>
        <v/>
      </c>
      <c r="D241" s="27" t="str">
        <f>IF(Accueil!F245="","",Accueil!F245)</f>
        <v/>
      </c>
      <c r="E241" s="83" t="str">
        <f t="shared" si="18"/>
        <v/>
      </c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4"/>
      <c r="AB241" s="244"/>
      <c r="AC241" s="244"/>
      <c r="AD241" s="244"/>
      <c r="AE241" s="244"/>
      <c r="AF241" s="244"/>
      <c r="AG241" s="244"/>
      <c r="AH241" s="244"/>
      <c r="AI241" s="244"/>
      <c r="AJ241" s="244"/>
      <c r="AK241" s="244"/>
      <c r="AL241" s="244"/>
      <c r="AM241" s="244"/>
      <c r="AN241" s="244"/>
      <c r="AO241" s="244"/>
      <c r="AP241" s="244"/>
      <c r="AQ241" s="244"/>
      <c r="AR241" s="244"/>
      <c r="AS241" s="244"/>
      <c r="AT241" s="244"/>
      <c r="AU241" s="244"/>
      <c r="AV241" s="244"/>
      <c r="AW241" s="244"/>
      <c r="AX241" s="244"/>
      <c r="AY241" s="244"/>
      <c r="AZ241" s="244"/>
      <c r="BA241" s="244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  <c r="CJ241" s="244"/>
      <c r="CK241" s="244"/>
      <c r="CL241" s="244"/>
      <c r="CM241" s="244"/>
      <c r="CN241" s="244"/>
      <c r="CO241" s="244"/>
      <c r="CP241" s="244"/>
      <c r="CQ241" s="244"/>
      <c r="CR241" s="244"/>
      <c r="CS241" s="244"/>
      <c r="CT241" s="244"/>
      <c r="CU241" s="244"/>
      <c r="CV241" s="244"/>
      <c r="CW241" s="244"/>
      <c r="CX241" s="244"/>
      <c r="CY241" s="244"/>
      <c r="CZ241" s="244"/>
      <c r="DA241" s="244"/>
      <c r="DB241" s="12">
        <v>233</v>
      </c>
      <c r="DC241" s="11" t="str">
        <f>IF(D241="","",COUNTIF(F241:DA241,Accueil!$AB$28)&amp;" / "&amp;COUNTIF($F$8:$DA$8,"&gt;0")-(COUNTIF(F241:DA241,Accueil!$AG$26)))</f>
        <v/>
      </c>
      <c r="DD241" s="110" t="str">
        <f>IF(D241="","",COUNTIF(F241:DA241,Accueil!$AB$26))</f>
        <v/>
      </c>
      <c r="DE241" s="110" t="str">
        <f>IF(D241="","",IF(COUNTIF($F$8:$DA$8,"&gt;=0")-(COUNTIF(G241:DB241,Accueil!$AG$26))&lt;0,0,COUNTIF($F$8:$DA$8,"&gt;=0")-(COUNTIF(G241:DB241,Accueil!$AG$26))))</f>
        <v/>
      </c>
      <c r="DF241" s="11" t="str">
        <f t="shared" si="19"/>
        <v/>
      </c>
      <c r="DG241" s="29" t="str">
        <f t="shared" si="20"/>
        <v/>
      </c>
      <c r="DH241" s="158">
        <f t="shared" si="21"/>
        <v>0</v>
      </c>
      <c r="DI241" s="158">
        <f>IF(ISERROR(VLOOKUP(F241,Accueil!$W$17:$W$22,1,0)),1,0)</f>
        <v>0</v>
      </c>
      <c r="DJ241" s="158">
        <f>IF(ISERROR(VLOOKUP(G241,Accueil!$W$17:$W$22,1,0)),1,0)</f>
        <v>0</v>
      </c>
      <c r="DK241" s="158">
        <f>IF(ISERROR(VLOOKUP(H241,Accueil!$W$17:$W$22,1,0)),1,0)</f>
        <v>0</v>
      </c>
      <c r="DL241" s="158">
        <f>IF(ISERROR(VLOOKUP(I241,Accueil!$W$17:$W$22,1,0)),1,0)</f>
        <v>0</v>
      </c>
      <c r="DM241" s="158">
        <f>IF(ISERROR(VLOOKUP(J241,Accueil!$W$17:$W$22,1,0)),1,0)</f>
        <v>0</v>
      </c>
      <c r="DN241" s="158">
        <f>IF(ISERROR(VLOOKUP(K241,Accueil!$W$17:$W$22,1,0)),1,0)</f>
        <v>0</v>
      </c>
      <c r="DO241" s="158">
        <f>IF(ISERROR(VLOOKUP(L241,Accueil!$W$17:$W$22,1,0)),1,0)</f>
        <v>0</v>
      </c>
      <c r="DP241" s="158">
        <f>IF(ISERROR(VLOOKUP(M241,Accueil!$W$17:$W$22,1,0)),1,0)</f>
        <v>0</v>
      </c>
      <c r="DQ241" s="158">
        <f>IF(ISERROR(VLOOKUP(N241,Accueil!$W$17:$W$22,1,0)),1,0)</f>
        <v>0</v>
      </c>
      <c r="DR241" s="158">
        <f>IF(ISERROR(VLOOKUP(O241,Accueil!$W$17:$W$22,1,0)),1,0)</f>
        <v>0</v>
      </c>
      <c r="DS241" s="158">
        <f>IF(ISERROR(VLOOKUP(P241,Accueil!$W$17:$W$22,1,0)),1,0)</f>
        <v>0</v>
      </c>
      <c r="DT241" s="158">
        <f>IF(ISERROR(VLOOKUP(Q241,Accueil!$W$17:$W$22,1,0)),1,0)</f>
        <v>0</v>
      </c>
      <c r="DU241" s="158">
        <f>IF(ISERROR(VLOOKUP(R241,Accueil!$W$17:$W$22,1,0)),1,0)</f>
        <v>0</v>
      </c>
      <c r="DV241" s="158">
        <f>IF(ISERROR(VLOOKUP(S241,Accueil!$W$17:$W$22,1,0)),1,0)</f>
        <v>0</v>
      </c>
      <c r="DW241" s="158">
        <f>IF(ISERROR(VLOOKUP(T241,Accueil!$W$17:$W$22,1,0)),1,0)</f>
        <v>0</v>
      </c>
      <c r="DX241" s="158">
        <f>IF(ISERROR(VLOOKUP(U241,Accueil!$W$17:$W$22,1,0)),1,0)</f>
        <v>0</v>
      </c>
      <c r="DY241" s="158">
        <f>IF(ISERROR(VLOOKUP(V241,Accueil!$W$17:$W$22,1,0)),1,0)</f>
        <v>0</v>
      </c>
      <c r="DZ241" s="158">
        <f>IF(ISERROR(VLOOKUP(W241,Accueil!$W$17:$W$22,1,0)),1,0)</f>
        <v>0</v>
      </c>
      <c r="EA241" s="158">
        <f>IF(ISERROR(VLOOKUP(X241,Accueil!$W$17:$W$22,1,0)),1,0)</f>
        <v>0</v>
      </c>
      <c r="EB241" s="158">
        <f>IF(ISERROR(VLOOKUP(Y241,Accueil!$W$17:$W$22,1,0)),1,0)</f>
        <v>0</v>
      </c>
      <c r="EC241" s="158">
        <f>IF(ISERROR(VLOOKUP(Z241,Accueil!$W$17:$W$22,1,0)),1,0)</f>
        <v>0</v>
      </c>
      <c r="ED241" s="158">
        <f>IF(ISERROR(VLOOKUP(AA241,Accueil!$W$17:$W$22,1,0)),1,0)</f>
        <v>0</v>
      </c>
      <c r="EE241" s="158">
        <f>IF(ISERROR(VLOOKUP(AB241,Accueil!$W$17:$W$22,1,0)),1,0)</f>
        <v>0</v>
      </c>
      <c r="EF241" s="158">
        <f>IF(ISERROR(VLOOKUP(AC241,Accueil!$W$17:$W$22,1,0)),1,0)</f>
        <v>0</v>
      </c>
      <c r="EG241" s="158">
        <f>IF(ISERROR(VLOOKUP(AD241,Accueil!$W$17:$W$22,1,0)),1,0)</f>
        <v>0</v>
      </c>
      <c r="EH241" s="158">
        <f>IF(ISERROR(VLOOKUP(AE241,Accueil!$W$17:$W$22,1,0)),1,0)</f>
        <v>0</v>
      </c>
      <c r="EI241" s="158">
        <f>IF(ISERROR(VLOOKUP(AF241,Accueil!$W$17:$W$22,1,0)),1,0)</f>
        <v>0</v>
      </c>
      <c r="EJ241" s="158">
        <f>IF(ISERROR(VLOOKUP(AG241,Accueil!$W$17:$W$22,1,0)),1,0)</f>
        <v>0</v>
      </c>
      <c r="EK241" s="158">
        <f>IF(ISERROR(VLOOKUP(AH241,Accueil!$W$17:$W$22,1,0)),1,0)</f>
        <v>0</v>
      </c>
      <c r="EL241" s="158">
        <f>IF(ISERROR(VLOOKUP(AI241,Accueil!$W$17:$W$22,1,0)),1,0)</f>
        <v>0</v>
      </c>
      <c r="EM241" s="158">
        <f>IF(ISERROR(VLOOKUP(AJ241,Accueil!$W$17:$W$22,1,0)),1,0)</f>
        <v>0</v>
      </c>
      <c r="EN241" s="158">
        <f>IF(ISERROR(VLOOKUP(AK241,Accueil!$W$17:$W$22,1,0)),1,0)</f>
        <v>0</v>
      </c>
      <c r="EO241" s="158">
        <f>IF(ISERROR(VLOOKUP(AL241,Accueil!$W$17:$W$22,1,0)),1,0)</f>
        <v>0</v>
      </c>
      <c r="EP241" s="158">
        <f>IF(ISERROR(VLOOKUP(AM241,Accueil!$W$17:$W$22,1,0)),1,0)</f>
        <v>0</v>
      </c>
      <c r="EQ241" s="158">
        <f>IF(ISERROR(VLOOKUP(AN241,Accueil!$W$17:$W$22,1,0)),1,0)</f>
        <v>0</v>
      </c>
      <c r="ER241" s="158">
        <f>IF(ISERROR(VLOOKUP(AO241,Accueil!$W$17:$W$22,1,0)),1,0)</f>
        <v>0</v>
      </c>
      <c r="ES241" s="158">
        <f>IF(ISERROR(VLOOKUP(AP241,Accueil!$W$17:$W$22,1,0)),1,0)</f>
        <v>0</v>
      </c>
      <c r="ET241" s="158">
        <f>IF(ISERROR(VLOOKUP(AQ241,Accueil!$W$17:$W$22,1,0)),1,0)</f>
        <v>0</v>
      </c>
      <c r="EU241" s="158">
        <f>IF(ISERROR(VLOOKUP(AR241,Accueil!$W$17:$W$22,1,0)),1,0)</f>
        <v>0</v>
      </c>
      <c r="EV241" s="158">
        <f>IF(ISERROR(VLOOKUP(AS241,Accueil!$W$17:$W$22,1,0)),1,0)</f>
        <v>0</v>
      </c>
      <c r="EW241" s="158">
        <f>IF(ISERROR(VLOOKUP(AT241,Accueil!$W$17:$W$22,1,0)),1,0)</f>
        <v>0</v>
      </c>
      <c r="EX241" s="158">
        <f>IF(ISERROR(VLOOKUP(AU241,Accueil!$W$17:$W$22,1,0)),1,0)</f>
        <v>0</v>
      </c>
      <c r="EY241" s="158">
        <f>IF(ISERROR(VLOOKUP(AV241,Accueil!$W$17:$W$22,1,0)),1,0)</f>
        <v>0</v>
      </c>
      <c r="EZ241" s="158">
        <f>IF(ISERROR(VLOOKUP(AW241,Accueil!$W$17:$W$22,1,0)),1,0)</f>
        <v>0</v>
      </c>
      <c r="FA241" s="158">
        <f>IF(ISERROR(VLOOKUP(AX241,Accueil!$W$17:$W$22,1,0)),1,0)</f>
        <v>0</v>
      </c>
      <c r="FB241" s="158">
        <f>IF(ISERROR(VLOOKUP(AY241,Accueil!$W$17:$W$22,1,0)),1,0)</f>
        <v>0</v>
      </c>
      <c r="FC241" s="158">
        <f>IF(ISERROR(VLOOKUP(AZ241,Accueil!$W$17:$W$22,1,0)),1,0)</f>
        <v>0</v>
      </c>
      <c r="FD241" s="158">
        <f>IF(ISERROR(VLOOKUP(BA241,Accueil!$W$17:$W$22,1,0)),1,0)</f>
        <v>0</v>
      </c>
      <c r="FE241" s="158">
        <f>IF(ISERROR(VLOOKUP(BB241,Accueil!$W$17:$W$22,1,0)),1,0)</f>
        <v>0</v>
      </c>
      <c r="FF241" s="158">
        <f>IF(ISERROR(VLOOKUP(BC241,Accueil!$W$17:$W$22,1,0)),1,0)</f>
        <v>0</v>
      </c>
      <c r="FG241" s="158">
        <f>IF(ISERROR(VLOOKUP(BD241,Accueil!$W$17:$W$22,1,0)),1,0)</f>
        <v>0</v>
      </c>
      <c r="FH241" s="158">
        <f>IF(ISERROR(VLOOKUP(BE241,Accueil!$W$17:$W$22,1,0)),1,0)</f>
        <v>0</v>
      </c>
      <c r="FI241" s="158">
        <f>IF(ISERROR(VLOOKUP(BF241,Accueil!$W$17:$W$22,1,0)),1,0)</f>
        <v>0</v>
      </c>
      <c r="FJ241" s="158">
        <f>IF(ISERROR(VLOOKUP(BG241,Accueil!$W$17:$W$22,1,0)),1,0)</f>
        <v>0</v>
      </c>
      <c r="FK241" s="158">
        <f>IF(ISERROR(VLOOKUP(BH241,Accueil!$W$17:$W$22,1,0)),1,0)</f>
        <v>0</v>
      </c>
      <c r="FL241" s="158">
        <f>IF(ISERROR(VLOOKUP(BI241,Accueil!$W$17:$W$22,1,0)),1,0)</f>
        <v>0</v>
      </c>
      <c r="FM241" s="158">
        <f>IF(ISERROR(VLOOKUP(BJ241,Accueil!$W$17:$W$22,1,0)),1,0)</f>
        <v>0</v>
      </c>
      <c r="FN241" s="158">
        <f>IF(ISERROR(VLOOKUP(BK241,Accueil!$W$17:$W$22,1,0)),1,0)</f>
        <v>0</v>
      </c>
      <c r="FO241" s="158">
        <f>IF(ISERROR(VLOOKUP(BL241,Accueil!$W$17:$W$22,1,0)),1,0)</f>
        <v>0</v>
      </c>
      <c r="FP241" s="158">
        <f>IF(ISERROR(VLOOKUP(BM241,Accueil!$W$17:$W$22,1,0)),1,0)</f>
        <v>0</v>
      </c>
      <c r="FQ241" s="158">
        <f>IF(ISERROR(VLOOKUP(BN241,Accueil!$W$17:$W$22,1,0)),1,0)</f>
        <v>0</v>
      </c>
      <c r="FR241" s="158">
        <f>IF(ISERROR(VLOOKUP(BO241,Accueil!$W$17:$W$22,1,0)),1,0)</f>
        <v>0</v>
      </c>
      <c r="FS241" s="158">
        <f>IF(ISERROR(VLOOKUP(BP241,Accueil!$W$17:$W$22,1,0)),1,0)</f>
        <v>0</v>
      </c>
      <c r="FT241" s="158">
        <f>IF(ISERROR(VLOOKUP(BQ241,Accueil!$W$17:$W$22,1,0)),1,0)</f>
        <v>0</v>
      </c>
      <c r="FU241" s="158">
        <f>IF(ISERROR(VLOOKUP(BR241,Accueil!$W$17:$W$22,1,0)),1,0)</f>
        <v>0</v>
      </c>
      <c r="FV241" s="158">
        <f>IF(ISERROR(VLOOKUP(BS241,Accueil!$W$17:$W$22,1,0)),1,0)</f>
        <v>0</v>
      </c>
      <c r="FW241" s="158">
        <f>IF(ISERROR(VLOOKUP(BT241,Accueil!$W$17:$W$22,1,0)),1,0)</f>
        <v>0</v>
      </c>
      <c r="FX241" s="158">
        <f>IF(ISERROR(VLOOKUP(BU241,Accueil!$W$17:$W$22,1,0)),1,0)</f>
        <v>0</v>
      </c>
      <c r="FY241" s="158">
        <f>IF(ISERROR(VLOOKUP(BV241,Accueil!$W$17:$W$22,1,0)),1,0)</f>
        <v>0</v>
      </c>
      <c r="FZ241" s="158">
        <f>IF(ISERROR(VLOOKUP(BW241,Accueil!$W$17:$W$22,1,0)),1,0)</f>
        <v>0</v>
      </c>
      <c r="GA241" s="158">
        <f>IF(ISERROR(VLOOKUP(BX241,Accueil!$W$17:$W$22,1,0)),1,0)</f>
        <v>0</v>
      </c>
      <c r="GB241" s="158">
        <f>IF(ISERROR(VLOOKUP(BY241,Accueil!$W$17:$W$22,1,0)),1,0)</f>
        <v>0</v>
      </c>
      <c r="GC241" s="158">
        <f>IF(ISERROR(VLOOKUP(BZ241,Accueil!$W$17:$W$22,1,0)),1,0)</f>
        <v>0</v>
      </c>
      <c r="GD241" s="158">
        <f>IF(ISERROR(VLOOKUP(CA241,Accueil!$W$17:$W$22,1,0)),1,0)</f>
        <v>0</v>
      </c>
      <c r="GE241" s="158">
        <f>IF(ISERROR(VLOOKUP(CB241,Accueil!$W$17:$W$22,1,0)),1,0)</f>
        <v>0</v>
      </c>
      <c r="GF241" s="158">
        <f>IF(ISERROR(VLOOKUP(CC241,Accueil!$W$17:$W$22,1,0)),1,0)</f>
        <v>0</v>
      </c>
      <c r="GG241" s="158">
        <f>IF(ISERROR(VLOOKUP(CD241,Accueil!$W$17:$W$22,1,0)),1,0)</f>
        <v>0</v>
      </c>
      <c r="GH241" s="158">
        <f>IF(ISERROR(VLOOKUP(CE241,Accueil!$W$17:$W$22,1,0)),1,0)</f>
        <v>0</v>
      </c>
      <c r="GI241" s="158">
        <f>IF(ISERROR(VLOOKUP(CF241,Accueil!$W$17:$W$22,1,0)),1,0)</f>
        <v>0</v>
      </c>
      <c r="GJ241" s="158">
        <f>IF(ISERROR(VLOOKUP(CG241,Accueil!$W$17:$W$22,1,0)),1,0)</f>
        <v>0</v>
      </c>
      <c r="GK241" s="158">
        <f>IF(ISERROR(VLOOKUP(CH241,Accueil!$W$17:$W$22,1,0)),1,0)</f>
        <v>0</v>
      </c>
      <c r="GL241" s="158">
        <f>IF(ISERROR(VLOOKUP(CI241,Accueil!$W$17:$W$22,1,0)),1,0)</f>
        <v>0</v>
      </c>
      <c r="GM241" s="158">
        <f>IF(ISERROR(VLOOKUP(CJ241,Accueil!$W$17:$W$22,1,0)),1,0)</f>
        <v>0</v>
      </c>
      <c r="GN241" s="158">
        <f>IF(ISERROR(VLOOKUP(CK241,Accueil!$W$17:$W$22,1,0)),1,0)</f>
        <v>0</v>
      </c>
      <c r="GO241" s="158">
        <f>IF(ISERROR(VLOOKUP(CL241,Accueil!$W$17:$W$22,1,0)),1,0)</f>
        <v>0</v>
      </c>
      <c r="GP241" s="158">
        <f>IF(ISERROR(VLOOKUP(CM241,Accueil!$W$17:$W$22,1,0)),1,0)</f>
        <v>0</v>
      </c>
      <c r="GQ241" s="158">
        <f>IF(ISERROR(VLOOKUP(CN241,Accueil!$W$17:$W$22,1,0)),1,0)</f>
        <v>0</v>
      </c>
      <c r="GR241" s="158">
        <f>IF(ISERROR(VLOOKUP(CO241,Accueil!$W$17:$W$22,1,0)),1,0)</f>
        <v>0</v>
      </c>
      <c r="GS241" s="158">
        <f>IF(ISERROR(VLOOKUP(CP241,Accueil!$W$17:$W$22,1,0)),1,0)</f>
        <v>0</v>
      </c>
      <c r="GT241" s="158">
        <f>IF(ISERROR(VLOOKUP(CQ241,Accueil!$W$17:$W$22,1,0)),1,0)</f>
        <v>0</v>
      </c>
      <c r="GU241" s="158">
        <f>IF(ISERROR(VLOOKUP(CR241,Accueil!$W$17:$W$22,1,0)),1,0)</f>
        <v>0</v>
      </c>
      <c r="GV241" s="158">
        <f>IF(ISERROR(VLOOKUP(CS241,Accueil!$W$17:$W$22,1,0)),1,0)</f>
        <v>0</v>
      </c>
      <c r="GW241" s="158">
        <f>IF(ISERROR(VLOOKUP(CT241,Accueil!$W$17:$W$22,1,0)),1,0)</f>
        <v>0</v>
      </c>
      <c r="GX241" s="158">
        <f>IF(ISERROR(VLOOKUP(CU241,Accueil!$W$17:$W$22,1,0)),1,0)</f>
        <v>0</v>
      </c>
      <c r="GY241" s="158">
        <f>IF(ISERROR(VLOOKUP(CV241,Accueil!$W$17:$W$22,1,0)),1,0)</f>
        <v>0</v>
      </c>
      <c r="GZ241" s="158">
        <f>IF(ISERROR(VLOOKUP(CW241,Accueil!$W$17:$W$22,1,0)),1,0)</f>
        <v>0</v>
      </c>
      <c r="HA241" s="158">
        <f>IF(ISERROR(VLOOKUP(CX241,Accueil!$W$17:$W$22,1,0)),1,0)</f>
        <v>0</v>
      </c>
      <c r="HB241" s="158">
        <f>IF(ISERROR(VLOOKUP(CY241,Accueil!$W$17:$W$22,1,0)),1,0)</f>
        <v>0</v>
      </c>
      <c r="HC241" s="158">
        <f>IF(ISERROR(VLOOKUP(CZ241,Accueil!$W$17:$W$22,1,0)),1,0)</f>
        <v>0</v>
      </c>
      <c r="HD241" s="158">
        <f>IF(ISERROR(VLOOKUP(DA241,Accueil!$W$17:$W$22,1,0)),1,0)</f>
        <v>0</v>
      </c>
    </row>
    <row r="242" spans="1:212" ht="12.75" customHeight="1">
      <c r="A242" s="360"/>
      <c r="B242" s="12">
        <v>234</v>
      </c>
      <c r="C242" s="26" t="str">
        <f>IF(Accueil!E246="","",Accueil!E246)</f>
        <v/>
      </c>
      <c r="D242" s="27" t="str">
        <f>IF(Accueil!F246="","",Accueil!F246)</f>
        <v/>
      </c>
      <c r="E242" s="83" t="str">
        <f t="shared" si="18"/>
        <v/>
      </c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  <c r="AA242" s="244"/>
      <c r="AB242" s="244"/>
      <c r="AC242" s="244"/>
      <c r="AD242" s="244"/>
      <c r="AE242" s="244"/>
      <c r="AF242" s="244"/>
      <c r="AG242" s="244"/>
      <c r="AH242" s="244"/>
      <c r="AI242" s="244"/>
      <c r="AJ242" s="244"/>
      <c r="AK242" s="244"/>
      <c r="AL242" s="244"/>
      <c r="AM242" s="244"/>
      <c r="AN242" s="244"/>
      <c r="AO242" s="244"/>
      <c r="AP242" s="244"/>
      <c r="AQ242" s="244"/>
      <c r="AR242" s="244"/>
      <c r="AS242" s="244"/>
      <c r="AT242" s="244"/>
      <c r="AU242" s="244"/>
      <c r="AV242" s="244"/>
      <c r="AW242" s="244"/>
      <c r="AX242" s="244"/>
      <c r="AY242" s="244"/>
      <c r="AZ242" s="244"/>
      <c r="BA242" s="244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  <c r="CJ242" s="244"/>
      <c r="CK242" s="244"/>
      <c r="CL242" s="244"/>
      <c r="CM242" s="244"/>
      <c r="CN242" s="244"/>
      <c r="CO242" s="244"/>
      <c r="CP242" s="244"/>
      <c r="CQ242" s="244"/>
      <c r="CR242" s="244"/>
      <c r="CS242" s="244"/>
      <c r="CT242" s="244"/>
      <c r="CU242" s="244"/>
      <c r="CV242" s="244"/>
      <c r="CW242" s="244"/>
      <c r="CX242" s="244"/>
      <c r="CY242" s="244"/>
      <c r="CZ242" s="244"/>
      <c r="DA242" s="244"/>
      <c r="DB242" s="12">
        <v>234</v>
      </c>
      <c r="DC242" s="11" t="str">
        <f>IF(D242="","",COUNTIF(F242:DA242,Accueil!$AB$28)&amp;" / "&amp;COUNTIF($F$8:$DA$8,"&gt;0")-(COUNTIF(F242:DA242,Accueil!$AG$26)))</f>
        <v/>
      </c>
      <c r="DD242" s="110" t="str">
        <f>IF(D242="","",COUNTIF(F242:DA242,Accueil!$AB$26))</f>
        <v/>
      </c>
      <c r="DE242" s="110" t="str">
        <f>IF(D242="","",IF(COUNTIF($F$8:$DA$8,"&gt;=0")-(COUNTIF(G242:DB242,Accueil!$AG$26))&lt;0,0,COUNTIF($F$8:$DA$8,"&gt;=0")-(COUNTIF(G242:DB242,Accueil!$AG$26))))</f>
        <v/>
      </c>
      <c r="DF242" s="11" t="str">
        <f t="shared" si="19"/>
        <v/>
      </c>
      <c r="DG242" s="29" t="str">
        <f t="shared" si="20"/>
        <v/>
      </c>
      <c r="DH242" s="158">
        <f t="shared" si="21"/>
        <v>0</v>
      </c>
      <c r="DI242" s="158">
        <f>IF(ISERROR(VLOOKUP(F242,Accueil!$W$17:$W$22,1,0)),1,0)</f>
        <v>0</v>
      </c>
      <c r="DJ242" s="158">
        <f>IF(ISERROR(VLOOKUP(G242,Accueil!$W$17:$W$22,1,0)),1,0)</f>
        <v>0</v>
      </c>
      <c r="DK242" s="158">
        <f>IF(ISERROR(VLOOKUP(H242,Accueil!$W$17:$W$22,1,0)),1,0)</f>
        <v>0</v>
      </c>
      <c r="DL242" s="158">
        <f>IF(ISERROR(VLOOKUP(I242,Accueil!$W$17:$W$22,1,0)),1,0)</f>
        <v>0</v>
      </c>
      <c r="DM242" s="158">
        <f>IF(ISERROR(VLOOKUP(J242,Accueil!$W$17:$W$22,1,0)),1,0)</f>
        <v>0</v>
      </c>
      <c r="DN242" s="158">
        <f>IF(ISERROR(VLOOKUP(K242,Accueil!$W$17:$W$22,1,0)),1,0)</f>
        <v>0</v>
      </c>
      <c r="DO242" s="158">
        <f>IF(ISERROR(VLOOKUP(L242,Accueil!$W$17:$W$22,1,0)),1,0)</f>
        <v>0</v>
      </c>
      <c r="DP242" s="158">
        <f>IF(ISERROR(VLOOKUP(M242,Accueil!$W$17:$W$22,1,0)),1,0)</f>
        <v>0</v>
      </c>
      <c r="DQ242" s="158">
        <f>IF(ISERROR(VLOOKUP(N242,Accueil!$W$17:$W$22,1,0)),1,0)</f>
        <v>0</v>
      </c>
      <c r="DR242" s="158">
        <f>IF(ISERROR(VLOOKUP(O242,Accueil!$W$17:$W$22,1,0)),1,0)</f>
        <v>0</v>
      </c>
      <c r="DS242" s="158">
        <f>IF(ISERROR(VLOOKUP(P242,Accueil!$W$17:$W$22,1,0)),1,0)</f>
        <v>0</v>
      </c>
      <c r="DT242" s="158">
        <f>IF(ISERROR(VLOOKUP(Q242,Accueil!$W$17:$W$22,1,0)),1,0)</f>
        <v>0</v>
      </c>
      <c r="DU242" s="158">
        <f>IF(ISERROR(VLOOKUP(R242,Accueil!$W$17:$W$22,1,0)),1,0)</f>
        <v>0</v>
      </c>
      <c r="DV242" s="158">
        <f>IF(ISERROR(VLOOKUP(S242,Accueil!$W$17:$W$22,1,0)),1,0)</f>
        <v>0</v>
      </c>
      <c r="DW242" s="158">
        <f>IF(ISERROR(VLOOKUP(T242,Accueil!$W$17:$W$22,1,0)),1,0)</f>
        <v>0</v>
      </c>
      <c r="DX242" s="158">
        <f>IF(ISERROR(VLOOKUP(U242,Accueil!$W$17:$W$22,1,0)),1,0)</f>
        <v>0</v>
      </c>
      <c r="DY242" s="158">
        <f>IF(ISERROR(VLOOKUP(V242,Accueil!$W$17:$W$22,1,0)),1,0)</f>
        <v>0</v>
      </c>
      <c r="DZ242" s="158">
        <f>IF(ISERROR(VLOOKUP(W242,Accueil!$W$17:$W$22,1,0)),1,0)</f>
        <v>0</v>
      </c>
      <c r="EA242" s="158">
        <f>IF(ISERROR(VLOOKUP(X242,Accueil!$W$17:$W$22,1,0)),1,0)</f>
        <v>0</v>
      </c>
      <c r="EB242" s="158">
        <f>IF(ISERROR(VLOOKUP(Y242,Accueil!$W$17:$W$22,1,0)),1,0)</f>
        <v>0</v>
      </c>
      <c r="EC242" s="158">
        <f>IF(ISERROR(VLOOKUP(Z242,Accueil!$W$17:$W$22,1,0)),1,0)</f>
        <v>0</v>
      </c>
      <c r="ED242" s="158">
        <f>IF(ISERROR(VLOOKUP(AA242,Accueil!$W$17:$W$22,1,0)),1,0)</f>
        <v>0</v>
      </c>
      <c r="EE242" s="158">
        <f>IF(ISERROR(VLOOKUP(AB242,Accueil!$W$17:$W$22,1,0)),1,0)</f>
        <v>0</v>
      </c>
      <c r="EF242" s="158">
        <f>IF(ISERROR(VLOOKUP(AC242,Accueil!$W$17:$W$22,1,0)),1,0)</f>
        <v>0</v>
      </c>
      <c r="EG242" s="158">
        <f>IF(ISERROR(VLOOKUP(AD242,Accueil!$W$17:$W$22,1,0)),1,0)</f>
        <v>0</v>
      </c>
      <c r="EH242" s="158">
        <f>IF(ISERROR(VLOOKUP(AE242,Accueil!$W$17:$W$22,1,0)),1,0)</f>
        <v>0</v>
      </c>
      <c r="EI242" s="158">
        <f>IF(ISERROR(VLOOKUP(AF242,Accueil!$W$17:$W$22,1,0)),1,0)</f>
        <v>0</v>
      </c>
      <c r="EJ242" s="158">
        <f>IF(ISERROR(VLOOKUP(AG242,Accueil!$W$17:$W$22,1,0)),1,0)</f>
        <v>0</v>
      </c>
      <c r="EK242" s="158">
        <f>IF(ISERROR(VLOOKUP(AH242,Accueil!$W$17:$W$22,1,0)),1,0)</f>
        <v>0</v>
      </c>
      <c r="EL242" s="158">
        <f>IF(ISERROR(VLOOKUP(AI242,Accueil!$W$17:$W$22,1,0)),1,0)</f>
        <v>0</v>
      </c>
      <c r="EM242" s="158">
        <f>IF(ISERROR(VLOOKUP(AJ242,Accueil!$W$17:$W$22,1,0)),1,0)</f>
        <v>0</v>
      </c>
      <c r="EN242" s="158">
        <f>IF(ISERROR(VLOOKUP(AK242,Accueil!$W$17:$W$22,1,0)),1,0)</f>
        <v>0</v>
      </c>
      <c r="EO242" s="158">
        <f>IF(ISERROR(VLOOKUP(AL242,Accueil!$W$17:$W$22,1,0)),1,0)</f>
        <v>0</v>
      </c>
      <c r="EP242" s="158">
        <f>IF(ISERROR(VLOOKUP(AM242,Accueil!$W$17:$W$22,1,0)),1,0)</f>
        <v>0</v>
      </c>
      <c r="EQ242" s="158">
        <f>IF(ISERROR(VLOOKUP(AN242,Accueil!$W$17:$W$22,1,0)),1,0)</f>
        <v>0</v>
      </c>
      <c r="ER242" s="158">
        <f>IF(ISERROR(VLOOKUP(AO242,Accueil!$W$17:$W$22,1,0)),1,0)</f>
        <v>0</v>
      </c>
      <c r="ES242" s="158">
        <f>IF(ISERROR(VLOOKUP(AP242,Accueil!$W$17:$W$22,1,0)),1,0)</f>
        <v>0</v>
      </c>
      <c r="ET242" s="158">
        <f>IF(ISERROR(VLOOKUP(AQ242,Accueil!$W$17:$W$22,1,0)),1,0)</f>
        <v>0</v>
      </c>
      <c r="EU242" s="158">
        <f>IF(ISERROR(VLOOKUP(AR242,Accueil!$W$17:$W$22,1,0)),1,0)</f>
        <v>0</v>
      </c>
      <c r="EV242" s="158">
        <f>IF(ISERROR(VLOOKUP(AS242,Accueil!$W$17:$W$22,1,0)),1,0)</f>
        <v>0</v>
      </c>
      <c r="EW242" s="158">
        <f>IF(ISERROR(VLOOKUP(AT242,Accueil!$W$17:$W$22,1,0)),1,0)</f>
        <v>0</v>
      </c>
      <c r="EX242" s="158">
        <f>IF(ISERROR(VLOOKUP(AU242,Accueil!$W$17:$W$22,1,0)),1,0)</f>
        <v>0</v>
      </c>
      <c r="EY242" s="158">
        <f>IF(ISERROR(VLOOKUP(AV242,Accueil!$W$17:$W$22,1,0)),1,0)</f>
        <v>0</v>
      </c>
      <c r="EZ242" s="158">
        <f>IF(ISERROR(VLOOKUP(AW242,Accueil!$W$17:$W$22,1,0)),1,0)</f>
        <v>0</v>
      </c>
      <c r="FA242" s="158">
        <f>IF(ISERROR(VLOOKUP(AX242,Accueil!$W$17:$W$22,1,0)),1,0)</f>
        <v>0</v>
      </c>
      <c r="FB242" s="158">
        <f>IF(ISERROR(VLOOKUP(AY242,Accueil!$W$17:$W$22,1,0)),1,0)</f>
        <v>0</v>
      </c>
      <c r="FC242" s="158">
        <f>IF(ISERROR(VLOOKUP(AZ242,Accueil!$W$17:$W$22,1,0)),1,0)</f>
        <v>0</v>
      </c>
      <c r="FD242" s="158">
        <f>IF(ISERROR(VLOOKUP(BA242,Accueil!$W$17:$W$22,1,0)),1,0)</f>
        <v>0</v>
      </c>
      <c r="FE242" s="158">
        <f>IF(ISERROR(VLOOKUP(BB242,Accueil!$W$17:$W$22,1,0)),1,0)</f>
        <v>0</v>
      </c>
      <c r="FF242" s="158">
        <f>IF(ISERROR(VLOOKUP(BC242,Accueil!$W$17:$W$22,1,0)),1,0)</f>
        <v>0</v>
      </c>
      <c r="FG242" s="158">
        <f>IF(ISERROR(VLOOKUP(BD242,Accueil!$W$17:$W$22,1,0)),1,0)</f>
        <v>0</v>
      </c>
      <c r="FH242" s="158">
        <f>IF(ISERROR(VLOOKUP(BE242,Accueil!$W$17:$W$22,1,0)),1,0)</f>
        <v>0</v>
      </c>
      <c r="FI242" s="158">
        <f>IF(ISERROR(VLOOKUP(BF242,Accueil!$W$17:$W$22,1,0)),1,0)</f>
        <v>0</v>
      </c>
      <c r="FJ242" s="158">
        <f>IF(ISERROR(VLOOKUP(BG242,Accueil!$W$17:$W$22,1,0)),1,0)</f>
        <v>0</v>
      </c>
      <c r="FK242" s="158">
        <f>IF(ISERROR(VLOOKUP(BH242,Accueil!$W$17:$W$22,1,0)),1,0)</f>
        <v>0</v>
      </c>
      <c r="FL242" s="158">
        <f>IF(ISERROR(VLOOKUP(BI242,Accueil!$W$17:$W$22,1,0)),1,0)</f>
        <v>0</v>
      </c>
      <c r="FM242" s="158">
        <f>IF(ISERROR(VLOOKUP(BJ242,Accueil!$W$17:$W$22,1,0)),1,0)</f>
        <v>0</v>
      </c>
      <c r="FN242" s="158">
        <f>IF(ISERROR(VLOOKUP(BK242,Accueil!$W$17:$W$22,1,0)),1,0)</f>
        <v>0</v>
      </c>
      <c r="FO242" s="158">
        <f>IF(ISERROR(VLOOKUP(BL242,Accueil!$W$17:$W$22,1,0)),1,0)</f>
        <v>0</v>
      </c>
      <c r="FP242" s="158">
        <f>IF(ISERROR(VLOOKUP(BM242,Accueil!$W$17:$W$22,1,0)),1,0)</f>
        <v>0</v>
      </c>
      <c r="FQ242" s="158">
        <f>IF(ISERROR(VLOOKUP(BN242,Accueil!$W$17:$W$22,1,0)),1,0)</f>
        <v>0</v>
      </c>
      <c r="FR242" s="158">
        <f>IF(ISERROR(VLOOKUP(BO242,Accueil!$W$17:$W$22,1,0)),1,0)</f>
        <v>0</v>
      </c>
      <c r="FS242" s="158">
        <f>IF(ISERROR(VLOOKUP(BP242,Accueil!$W$17:$W$22,1,0)),1,0)</f>
        <v>0</v>
      </c>
      <c r="FT242" s="158">
        <f>IF(ISERROR(VLOOKUP(BQ242,Accueil!$W$17:$W$22,1,0)),1,0)</f>
        <v>0</v>
      </c>
      <c r="FU242" s="158">
        <f>IF(ISERROR(VLOOKUP(BR242,Accueil!$W$17:$W$22,1,0)),1,0)</f>
        <v>0</v>
      </c>
      <c r="FV242" s="158">
        <f>IF(ISERROR(VLOOKUP(BS242,Accueil!$W$17:$W$22,1,0)),1,0)</f>
        <v>0</v>
      </c>
      <c r="FW242" s="158">
        <f>IF(ISERROR(VLOOKUP(BT242,Accueil!$W$17:$W$22,1,0)),1,0)</f>
        <v>0</v>
      </c>
      <c r="FX242" s="158">
        <f>IF(ISERROR(VLOOKUP(BU242,Accueil!$W$17:$W$22,1,0)),1,0)</f>
        <v>0</v>
      </c>
      <c r="FY242" s="158">
        <f>IF(ISERROR(VLOOKUP(BV242,Accueil!$W$17:$W$22,1,0)),1,0)</f>
        <v>0</v>
      </c>
      <c r="FZ242" s="158">
        <f>IF(ISERROR(VLOOKUP(BW242,Accueil!$W$17:$W$22,1,0)),1,0)</f>
        <v>0</v>
      </c>
      <c r="GA242" s="158">
        <f>IF(ISERROR(VLOOKUP(BX242,Accueil!$W$17:$W$22,1,0)),1,0)</f>
        <v>0</v>
      </c>
      <c r="GB242" s="158">
        <f>IF(ISERROR(VLOOKUP(BY242,Accueil!$W$17:$W$22,1,0)),1,0)</f>
        <v>0</v>
      </c>
      <c r="GC242" s="158">
        <f>IF(ISERROR(VLOOKUP(BZ242,Accueil!$W$17:$W$22,1,0)),1,0)</f>
        <v>0</v>
      </c>
      <c r="GD242" s="158">
        <f>IF(ISERROR(VLOOKUP(CA242,Accueil!$W$17:$W$22,1,0)),1,0)</f>
        <v>0</v>
      </c>
      <c r="GE242" s="158">
        <f>IF(ISERROR(VLOOKUP(CB242,Accueil!$W$17:$W$22,1,0)),1,0)</f>
        <v>0</v>
      </c>
      <c r="GF242" s="158">
        <f>IF(ISERROR(VLOOKUP(CC242,Accueil!$W$17:$W$22,1,0)),1,0)</f>
        <v>0</v>
      </c>
      <c r="GG242" s="158">
        <f>IF(ISERROR(VLOOKUP(CD242,Accueil!$W$17:$W$22,1,0)),1,0)</f>
        <v>0</v>
      </c>
      <c r="GH242" s="158">
        <f>IF(ISERROR(VLOOKUP(CE242,Accueil!$W$17:$W$22,1,0)),1,0)</f>
        <v>0</v>
      </c>
      <c r="GI242" s="158">
        <f>IF(ISERROR(VLOOKUP(CF242,Accueil!$W$17:$W$22,1,0)),1,0)</f>
        <v>0</v>
      </c>
      <c r="GJ242" s="158">
        <f>IF(ISERROR(VLOOKUP(CG242,Accueil!$W$17:$W$22,1,0)),1,0)</f>
        <v>0</v>
      </c>
      <c r="GK242" s="158">
        <f>IF(ISERROR(VLOOKUP(CH242,Accueil!$W$17:$W$22,1,0)),1,0)</f>
        <v>0</v>
      </c>
      <c r="GL242" s="158">
        <f>IF(ISERROR(VLOOKUP(CI242,Accueil!$W$17:$W$22,1,0)),1,0)</f>
        <v>0</v>
      </c>
      <c r="GM242" s="158">
        <f>IF(ISERROR(VLOOKUP(CJ242,Accueil!$W$17:$W$22,1,0)),1,0)</f>
        <v>0</v>
      </c>
      <c r="GN242" s="158">
        <f>IF(ISERROR(VLOOKUP(CK242,Accueil!$W$17:$W$22,1,0)),1,0)</f>
        <v>0</v>
      </c>
      <c r="GO242" s="158">
        <f>IF(ISERROR(VLOOKUP(CL242,Accueil!$W$17:$W$22,1,0)),1,0)</f>
        <v>0</v>
      </c>
      <c r="GP242" s="158">
        <f>IF(ISERROR(VLOOKUP(CM242,Accueil!$W$17:$W$22,1,0)),1,0)</f>
        <v>0</v>
      </c>
      <c r="GQ242" s="158">
        <f>IF(ISERROR(VLOOKUP(CN242,Accueil!$W$17:$W$22,1,0)),1,0)</f>
        <v>0</v>
      </c>
      <c r="GR242" s="158">
        <f>IF(ISERROR(VLOOKUP(CO242,Accueil!$W$17:$W$22,1,0)),1,0)</f>
        <v>0</v>
      </c>
      <c r="GS242" s="158">
        <f>IF(ISERROR(VLOOKUP(CP242,Accueil!$W$17:$W$22,1,0)),1,0)</f>
        <v>0</v>
      </c>
      <c r="GT242" s="158">
        <f>IF(ISERROR(VLOOKUP(CQ242,Accueil!$W$17:$W$22,1,0)),1,0)</f>
        <v>0</v>
      </c>
      <c r="GU242" s="158">
        <f>IF(ISERROR(VLOOKUP(CR242,Accueil!$W$17:$W$22,1,0)),1,0)</f>
        <v>0</v>
      </c>
      <c r="GV242" s="158">
        <f>IF(ISERROR(VLOOKUP(CS242,Accueil!$W$17:$W$22,1,0)),1,0)</f>
        <v>0</v>
      </c>
      <c r="GW242" s="158">
        <f>IF(ISERROR(VLOOKUP(CT242,Accueil!$W$17:$W$22,1,0)),1,0)</f>
        <v>0</v>
      </c>
      <c r="GX242" s="158">
        <f>IF(ISERROR(VLOOKUP(CU242,Accueil!$W$17:$W$22,1,0)),1,0)</f>
        <v>0</v>
      </c>
      <c r="GY242" s="158">
        <f>IF(ISERROR(VLOOKUP(CV242,Accueil!$W$17:$W$22,1,0)),1,0)</f>
        <v>0</v>
      </c>
      <c r="GZ242" s="158">
        <f>IF(ISERROR(VLOOKUP(CW242,Accueil!$W$17:$W$22,1,0)),1,0)</f>
        <v>0</v>
      </c>
      <c r="HA242" s="158">
        <f>IF(ISERROR(VLOOKUP(CX242,Accueil!$W$17:$W$22,1,0)),1,0)</f>
        <v>0</v>
      </c>
      <c r="HB242" s="158">
        <f>IF(ISERROR(VLOOKUP(CY242,Accueil!$W$17:$W$22,1,0)),1,0)</f>
        <v>0</v>
      </c>
      <c r="HC242" s="158">
        <f>IF(ISERROR(VLOOKUP(CZ242,Accueil!$W$17:$W$22,1,0)),1,0)</f>
        <v>0</v>
      </c>
      <c r="HD242" s="158">
        <f>IF(ISERROR(VLOOKUP(DA242,Accueil!$W$17:$W$22,1,0)),1,0)</f>
        <v>0</v>
      </c>
    </row>
    <row r="243" spans="1:212" ht="12.75" customHeight="1">
      <c r="A243" s="360"/>
      <c r="B243" s="12">
        <v>235</v>
      </c>
      <c r="C243" s="26" t="str">
        <f>IF(Accueil!E247="","",Accueil!E247)</f>
        <v/>
      </c>
      <c r="D243" s="27" t="str">
        <f>IF(Accueil!F247="","",Accueil!F247)</f>
        <v/>
      </c>
      <c r="E243" s="83" t="str">
        <f t="shared" si="18"/>
        <v/>
      </c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244"/>
      <c r="AI243" s="244"/>
      <c r="AJ243" s="244"/>
      <c r="AK243" s="244"/>
      <c r="AL243" s="244"/>
      <c r="AM243" s="244"/>
      <c r="AN243" s="244"/>
      <c r="AO243" s="244"/>
      <c r="AP243" s="244"/>
      <c r="AQ243" s="244"/>
      <c r="AR243" s="244"/>
      <c r="AS243" s="244"/>
      <c r="AT243" s="244"/>
      <c r="AU243" s="244"/>
      <c r="AV243" s="244"/>
      <c r="AW243" s="244"/>
      <c r="AX243" s="244"/>
      <c r="AY243" s="244"/>
      <c r="AZ243" s="244"/>
      <c r="BA243" s="244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  <c r="CJ243" s="244"/>
      <c r="CK243" s="244"/>
      <c r="CL243" s="244"/>
      <c r="CM243" s="244"/>
      <c r="CN243" s="244"/>
      <c r="CO243" s="244"/>
      <c r="CP243" s="244"/>
      <c r="CQ243" s="244"/>
      <c r="CR243" s="244"/>
      <c r="CS243" s="244"/>
      <c r="CT243" s="244"/>
      <c r="CU243" s="244"/>
      <c r="CV243" s="244"/>
      <c r="CW243" s="244"/>
      <c r="CX243" s="244"/>
      <c r="CY243" s="244"/>
      <c r="CZ243" s="244"/>
      <c r="DA243" s="244"/>
      <c r="DB243" s="12">
        <v>235</v>
      </c>
      <c r="DC243" s="11" t="str">
        <f>IF(D243="","",COUNTIF(F243:DA243,Accueil!$AB$28)&amp;" / "&amp;COUNTIF($F$8:$DA$8,"&gt;0")-(COUNTIF(F243:DA243,Accueil!$AG$26)))</f>
        <v/>
      </c>
      <c r="DD243" s="110" t="str">
        <f>IF(D243="","",COUNTIF(F243:DA243,Accueil!$AB$26))</f>
        <v/>
      </c>
      <c r="DE243" s="110" t="str">
        <f>IF(D243="","",IF(COUNTIF($F$8:$DA$8,"&gt;=0")-(COUNTIF(G243:DB243,Accueil!$AG$26))&lt;0,0,COUNTIF($F$8:$DA$8,"&gt;=0")-(COUNTIF(G243:DB243,Accueil!$AG$26))))</f>
        <v/>
      </c>
      <c r="DF243" s="11" t="str">
        <f t="shared" si="19"/>
        <v/>
      </c>
      <c r="DG243" s="29" t="str">
        <f t="shared" si="20"/>
        <v/>
      </c>
      <c r="DH243" s="158">
        <f t="shared" si="21"/>
        <v>0</v>
      </c>
      <c r="DI243" s="158">
        <f>IF(ISERROR(VLOOKUP(F243,Accueil!$W$17:$W$22,1,0)),1,0)</f>
        <v>0</v>
      </c>
      <c r="DJ243" s="158">
        <f>IF(ISERROR(VLOOKUP(G243,Accueil!$W$17:$W$22,1,0)),1,0)</f>
        <v>0</v>
      </c>
      <c r="DK243" s="158">
        <f>IF(ISERROR(VLOOKUP(H243,Accueil!$W$17:$W$22,1,0)),1,0)</f>
        <v>0</v>
      </c>
      <c r="DL243" s="158">
        <f>IF(ISERROR(VLOOKUP(I243,Accueil!$W$17:$W$22,1,0)),1,0)</f>
        <v>0</v>
      </c>
      <c r="DM243" s="158">
        <f>IF(ISERROR(VLOOKUP(J243,Accueil!$W$17:$W$22,1,0)),1,0)</f>
        <v>0</v>
      </c>
      <c r="DN243" s="158">
        <f>IF(ISERROR(VLOOKUP(K243,Accueil!$W$17:$W$22,1,0)),1,0)</f>
        <v>0</v>
      </c>
      <c r="DO243" s="158">
        <f>IF(ISERROR(VLOOKUP(L243,Accueil!$W$17:$W$22,1,0)),1,0)</f>
        <v>0</v>
      </c>
      <c r="DP243" s="158">
        <f>IF(ISERROR(VLOOKUP(M243,Accueil!$W$17:$W$22,1,0)),1,0)</f>
        <v>0</v>
      </c>
      <c r="DQ243" s="158">
        <f>IF(ISERROR(VLOOKUP(N243,Accueil!$W$17:$W$22,1,0)),1,0)</f>
        <v>0</v>
      </c>
      <c r="DR243" s="158">
        <f>IF(ISERROR(VLOOKUP(O243,Accueil!$W$17:$W$22,1,0)),1,0)</f>
        <v>0</v>
      </c>
      <c r="DS243" s="158">
        <f>IF(ISERROR(VLOOKUP(P243,Accueil!$W$17:$W$22,1,0)),1,0)</f>
        <v>0</v>
      </c>
      <c r="DT243" s="158">
        <f>IF(ISERROR(VLOOKUP(Q243,Accueil!$W$17:$W$22,1,0)),1,0)</f>
        <v>0</v>
      </c>
      <c r="DU243" s="158">
        <f>IF(ISERROR(VLOOKUP(R243,Accueil!$W$17:$W$22,1,0)),1,0)</f>
        <v>0</v>
      </c>
      <c r="DV243" s="158">
        <f>IF(ISERROR(VLOOKUP(S243,Accueil!$W$17:$W$22,1,0)),1,0)</f>
        <v>0</v>
      </c>
      <c r="DW243" s="158">
        <f>IF(ISERROR(VLOOKUP(T243,Accueil!$W$17:$W$22,1,0)),1,0)</f>
        <v>0</v>
      </c>
      <c r="DX243" s="158">
        <f>IF(ISERROR(VLOOKUP(U243,Accueil!$W$17:$W$22,1,0)),1,0)</f>
        <v>0</v>
      </c>
      <c r="DY243" s="158">
        <f>IF(ISERROR(VLOOKUP(V243,Accueil!$W$17:$W$22,1,0)),1,0)</f>
        <v>0</v>
      </c>
      <c r="DZ243" s="158">
        <f>IF(ISERROR(VLOOKUP(W243,Accueil!$W$17:$W$22,1,0)),1,0)</f>
        <v>0</v>
      </c>
      <c r="EA243" s="158">
        <f>IF(ISERROR(VLOOKUP(X243,Accueil!$W$17:$W$22,1,0)),1,0)</f>
        <v>0</v>
      </c>
      <c r="EB243" s="158">
        <f>IF(ISERROR(VLOOKUP(Y243,Accueil!$W$17:$W$22,1,0)),1,0)</f>
        <v>0</v>
      </c>
      <c r="EC243" s="158">
        <f>IF(ISERROR(VLOOKUP(Z243,Accueil!$W$17:$W$22,1,0)),1,0)</f>
        <v>0</v>
      </c>
      <c r="ED243" s="158">
        <f>IF(ISERROR(VLOOKUP(AA243,Accueil!$W$17:$W$22,1,0)),1,0)</f>
        <v>0</v>
      </c>
      <c r="EE243" s="158">
        <f>IF(ISERROR(VLOOKUP(AB243,Accueil!$W$17:$W$22,1,0)),1,0)</f>
        <v>0</v>
      </c>
      <c r="EF243" s="158">
        <f>IF(ISERROR(VLOOKUP(AC243,Accueil!$W$17:$W$22,1,0)),1,0)</f>
        <v>0</v>
      </c>
      <c r="EG243" s="158">
        <f>IF(ISERROR(VLOOKUP(AD243,Accueil!$W$17:$W$22,1,0)),1,0)</f>
        <v>0</v>
      </c>
      <c r="EH243" s="158">
        <f>IF(ISERROR(VLOOKUP(AE243,Accueil!$W$17:$W$22,1,0)),1,0)</f>
        <v>0</v>
      </c>
      <c r="EI243" s="158">
        <f>IF(ISERROR(VLOOKUP(AF243,Accueil!$W$17:$W$22,1,0)),1,0)</f>
        <v>0</v>
      </c>
      <c r="EJ243" s="158">
        <f>IF(ISERROR(VLOOKUP(AG243,Accueil!$W$17:$W$22,1,0)),1,0)</f>
        <v>0</v>
      </c>
      <c r="EK243" s="158">
        <f>IF(ISERROR(VLOOKUP(AH243,Accueil!$W$17:$W$22,1,0)),1,0)</f>
        <v>0</v>
      </c>
      <c r="EL243" s="158">
        <f>IF(ISERROR(VLOOKUP(AI243,Accueil!$W$17:$W$22,1,0)),1,0)</f>
        <v>0</v>
      </c>
      <c r="EM243" s="158">
        <f>IF(ISERROR(VLOOKUP(AJ243,Accueil!$W$17:$W$22,1,0)),1,0)</f>
        <v>0</v>
      </c>
      <c r="EN243" s="158">
        <f>IF(ISERROR(VLOOKUP(AK243,Accueil!$W$17:$W$22,1,0)),1,0)</f>
        <v>0</v>
      </c>
      <c r="EO243" s="158">
        <f>IF(ISERROR(VLOOKUP(AL243,Accueil!$W$17:$W$22,1,0)),1,0)</f>
        <v>0</v>
      </c>
      <c r="EP243" s="158">
        <f>IF(ISERROR(VLOOKUP(AM243,Accueil!$W$17:$W$22,1,0)),1,0)</f>
        <v>0</v>
      </c>
      <c r="EQ243" s="158">
        <f>IF(ISERROR(VLOOKUP(AN243,Accueil!$W$17:$W$22,1,0)),1,0)</f>
        <v>0</v>
      </c>
      <c r="ER243" s="158">
        <f>IF(ISERROR(VLOOKUP(AO243,Accueil!$W$17:$W$22,1,0)),1,0)</f>
        <v>0</v>
      </c>
      <c r="ES243" s="158">
        <f>IF(ISERROR(VLOOKUP(AP243,Accueil!$W$17:$W$22,1,0)),1,0)</f>
        <v>0</v>
      </c>
      <c r="ET243" s="158">
        <f>IF(ISERROR(VLOOKUP(AQ243,Accueil!$W$17:$W$22,1,0)),1,0)</f>
        <v>0</v>
      </c>
      <c r="EU243" s="158">
        <f>IF(ISERROR(VLOOKUP(AR243,Accueil!$W$17:$W$22,1,0)),1,0)</f>
        <v>0</v>
      </c>
      <c r="EV243" s="158">
        <f>IF(ISERROR(VLOOKUP(AS243,Accueil!$W$17:$W$22,1,0)),1,0)</f>
        <v>0</v>
      </c>
      <c r="EW243" s="158">
        <f>IF(ISERROR(VLOOKUP(AT243,Accueil!$W$17:$W$22,1,0)),1,0)</f>
        <v>0</v>
      </c>
      <c r="EX243" s="158">
        <f>IF(ISERROR(VLOOKUP(AU243,Accueil!$W$17:$W$22,1,0)),1,0)</f>
        <v>0</v>
      </c>
      <c r="EY243" s="158">
        <f>IF(ISERROR(VLOOKUP(AV243,Accueil!$W$17:$W$22,1,0)),1,0)</f>
        <v>0</v>
      </c>
      <c r="EZ243" s="158">
        <f>IF(ISERROR(VLOOKUP(AW243,Accueil!$W$17:$W$22,1,0)),1,0)</f>
        <v>0</v>
      </c>
      <c r="FA243" s="158">
        <f>IF(ISERROR(VLOOKUP(AX243,Accueil!$W$17:$W$22,1,0)),1,0)</f>
        <v>0</v>
      </c>
      <c r="FB243" s="158">
        <f>IF(ISERROR(VLOOKUP(AY243,Accueil!$W$17:$W$22,1,0)),1,0)</f>
        <v>0</v>
      </c>
      <c r="FC243" s="158">
        <f>IF(ISERROR(VLOOKUP(AZ243,Accueil!$W$17:$W$22,1,0)),1,0)</f>
        <v>0</v>
      </c>
      <c r="FD243" s="158">
        <f>IF(ISERROR(VLOOKUP(BA243,Accueil!$W$17:$W$22,1,0)),1,0)</f>
        <v>0</v>
      </c>
      <c r="FE243" s="158">
        <f>IF(ISERROR(VLOOKUP(BB243,Accueil!$W$17:$W$22,1,0)),1,0)</f>
        <v>0</v>
      </c>
      <c r="FF243" s="158">
        <f>IF(ISERROR(VLOOKUP(BC243,Accueil!$W$17:$W$22,1,0)),1,0)</f>
        <v>0</v>
      </c>
      <c r="FG243" s="158">
        <f>IF(ISERROR(VLOOKUP(BD243,Accueil!$W$17:$W$22,1,0)),1,0)</f>
        <v>0</v>
      </c>
      <c r="FH243" s="158">
        <f>IF(ISERROR(VLOOKUP(BE243,Accueil!$W$17:$W$22,1,0)),1,0)</f>
        <v>0</v>
      </c>
      <c r="FI243" s="158">
        <f>IF(ISERROR(VLOOKUP(BF243,Accueil!$W$17:$W$22,1,0)),1,0)</f>
        <v>0</v>
      </c>
      <c r="FJ243" s="158">
        <f>IF(ISERROR(VLOOKUP(BG243,Accueil!$W$17:$W$22,1,0)),1,0)</f>
        <v>0</v>
      </c>
      <c r="FK243" s="158">
        <f>IF(ISERROR(VLOOKUP(BH243,Accueil!$W$17:$W$22,1,0)),1,0)</f>
        <v>0</v>
      </c>
      <c r="FL243" s="158">
        <f>IF(ISERROR(VLOOKUP(BI243,Accueil!$W$17:$W$22,1,0)),1,0)</f>
        <v>0</v>
      </c>
      <c r="FM243" s="158">
        <f>IF(ISERROR(VLOOKUP(BJ243,Accueil!$W$17:$W$22,1,0)),1,0)</f>
        <v>0</v>
      </c>
      <c r="FN243" s="158">
        <f>IF(ISERROR(VLOOKUP(BK243,Accueil!$W$17:$W$22,1,0)),1,0)</f>
        <v>0</v>
      </c>
      <c r="FO243" s="158">
        <f>IF(ISERROR(VLOOKUP(BL243,Accueil!$W$17:$W$22,1,0)),1,0)</f>
        <v>0</v>
      </c>
      <c r="FP243" s="158">
        <f>IF(ISERROR(VLOOKUP(BM243,Accueil!$W$17:$W$22,1,0)),1,0)</f>
        <v>0</v>
      </c>
      <c r="FQ243" s="158">
        <f>IF(ISERROR(VLOOKUP(BN243,Accueil!$W$17:$W$22,1,0)),1,0)</f>
        <v>0</v>
      </c>
      <c r="FR243" s="158">
        <f>IF(ISERROR(VLOOKUP(BO243,Accueil!$W$17:$W$22,1,0)),1,0)</f>
        <v>0</v>
      </c>
      <c r="FS243" s="158">
        <f>IF(ISERROR(VLOOKUP(BP243,Accueil!$W$17:$W$22,1,0)),1,0)</f>
        <v>0</v>
      </c>
      <c r="FT243" s="158">
        <f>IF(ISERROR(VLOOKUP(BQ243,Accueil!$W$17:$W$22,1,0)),1,0)</f>
        <v>0</v>
      </c>
      <c r="FU243" s="158">
        <f>IF(ISERROR(VLOOKUP(BR243,Accueil!$W$17:$W$22,1,0)),1,0)</f>
        <v>0</v>
      </c>
      <c r="FV243" s="158">
        <f>IF(ISERROR(VLOOKUP(BS243,Accueil!$W$17:$W$22,1,0)),1,0)</f>
        <v>0</v>
      </c>
      <c r="FW243" s="158">
        <f>IF(ISERROR(VLOOKUP(BT243,Accueil!$W$17:$W$22,1,0)),1,0)</f>
        <v>0</v>
      </c>
      <c r="FX243" s="158">
        <f>IF(ISERROR(VLOOKUP(BU243,Accueil!$W$17:$W$22,1,0)),1,0)</f>
        <v>0</v>
      </c>
      <c r="FY243" s="158">
        <f>IF(ISERROR(VLOOKUP(BV243,Accueil!$W$17:$W$22,1,0)),1,0)</f>
        <v>0</v>
      </c>
      <c r="FZ243" s="158">
        <f>IF(ISERROR(VLOOKUP(BW243,Accueil!$W$17:$W$22,1,0)),1,0)</f>
        <v>0</v>
      </c>
      <c r="GA243" s="158">
        <f>IF(ISERROR(VLOOKUP(BX243,Accueil!$W$17:$W$22,1,0)),1,0)</f>
        <v>0</v>
      </c>
      <c r="GB243" s="158">
        <f>IF(ISERROR(VLOOKUP(BY243,Accueil!$W$17:$W$22,1,0)),1,0)</f>
        <v>0</v>
      </c>
      <c r="GC243" s="158">
        <f>IF(ISERROR(VLOOKUP(BZ243,Accueil!$W$17:$W$22,1,0)),1,0)</f>
        <v>0</v>
      </c>
      <c r="GD243" s="158">
        <f>IF(ISERROR(VLOOKUP(CA243,Accueil!$W$17:$W$22,1,0)),1,0)</f>
        <v>0</v>
      </c>
      <c r="GE243" s="158">
        <f>IF(ISERROR(VLOOKUP(CB243,Accueil!$W$17:$W$22,1,0)),1,0)</f>
        <v>0</v>
      </c>
      <c r="GF243" s="158">
        <f>IF(ISERROR(VLOOKUP(CC243,Accueil!$W$17:$W$22,1,0)),1,0)</f>
        <v>0</v>
      </c>
      <c r="GG243" s="158">
        <f>IF(ISERROR(VLOOKUP(CD243,Accueil!$W$17:$W$22,1,0)),1,0)</f>
        <v>0</v>
      </c>
      <c r="GH243" s="158">
        <f>IF(ISERROR(VLOOKUP(CE243,Accueil!$W$17:$W$22,1,0)),1,0)</f>
        <v>0</v>
      </c>
      <c r="GI243" s="158">
        <f>IF(ISERROR(VLOOKUP(CF243,Accueil!$W$17:$W$22,1,0)),1,0)</f>
        <v>0</v>
      </c>
      <c r="GJ243" s="158">
        <f>IF(ISERROR(VLOOKUP(CG243,Accueil!$W$17:$W$22,1,0)),1,0)</f>
        <v>0</v>
      </c>
      <c r="GK243" s="158">
        <f>IF(ISERROR(VLOOKUP(CH243,Accueil!$W$17:$W$22,1,0)),1,0)</f>
        <v>0</v>
      </c>
      <c r="GL243" s="158">
        <f>IF(ISERROR(VLOOKUP(CI243,Accueil!$W$17:$W$22,1,0)),1,0)</f>
        <v>0</v>
      </c>
      <c r="GM243" s="158">
        <f>IF(ISERROR(VLOOKUP(CJ243,Accueil!$W$17:$W$22,1,0)),1,0)</f>
        <v>0</v>
      </c>
      <c r="GN243" s="158">
        <f>IF(ISERROR(VLOOKUP(CK243,Accueil!$W$17:$W$22,1,0)),1,0)</f>
        <v>0</v>
      </c>
      <c r="GO243" s="158">
        <f>IF(ISERROR(VLOOKUP(CL243,Accueil!$W$17:$W$22,1,0)),1,0)</f>
        <v>0</v>
      </c>
      <c r="GP243" s="158">
        <f>IF(ISERROR(VLOOKUP(CM243,Accueil!$W$17:$W$22,1,0)),1,0)</f>
        <v>0</v>
      </c>
      <c r="GQ243" s="158">
        <f>IF(ISERROR(VLOOKUP(CN243,Accueil!$W$17:$W$22,1,0)),1,0)</f>
        <v>0</v>
      </c>
      <c r="GR243" s="158">
        <f>IF(ISERROR(VLOOKUP(CO243,Accueil!$W$17:$W$22,1,0)),1,0)</f>
        <v>0</v>
      </c>
      <c r="GS243" s="158">
        <f>IF(ISERROR(VLOOKUP(CP243,Accueil!$W$17:$W$22,1,0)),1,0)</f>
        <v>0</v>
      </c>
      <c r="GT243" s="158">
        <f>IF(ISERROR(VLOOKUP(CQ243,Accueil!$W$17:$W$22,1,0)),1,0)</f>
        <v>0</v>
      </c>
      <c r="GU243" s="158">
        <f>IF(ISERROR(VLOOKUP(CR243,Accueil!$W$17:$W$22,1,0)),1,0)</f>
        <v>0</v>
      </c>
      <c r="GV243" s="158">
        <f>IF(ISERROR(VLOOKUP(CS243,Accueil!$W$17:$W$22,1,0)),1,0)</f>
        <v>0</v>
      </c>
      <c r="GW243" s="158">
        <f>IF(ISERROR(VLOOKUP(CT243,Accueil!$W$17:$W$22,1,0)),1,0)</f>
        <v>0</v>
      </c>
      <c r="GX243" s="158">
        <f>IF(ISERROR(VLOOKUP(CU243,Accueil!$W$17:$W$22,1,0)),1,0)</f>
        <v>0</v>
      </c>
      <c r="GY243" s="158">
        <f>IF(ISERROR(VLOOKUP(CV243,Accueil!$W$17:$W$22,1,0)),1,0)</f>
        <v>0</v>
      </c>
      <c r="GZ243" s="158">
        <f>IF(ISERROR(VLOOKUP(CW243,Accueil!$W$17:$W$22,1,0)),1,0)</f>
        <v>0</v>
      </c>
      <c r="HA243" s="158">
        <f>IF(ISERROR(VLOOKUP(CX243,Accueil!$W$17:$W$22,1,0)),1,0)</f>
        <v>0</v>
      </c>
      <c r="HB243" s="158">
        <f>IF(ISERROR(VLOOKUP(CY243,Accueil!$W$17:$W$22,1,0)),1,0)</f>
        <v>0</v>
      </c>
      <c r="HC243" s="158">
        <f>IF(ISERROR(VLOOKUP(CZ243,Accueil!$W$17:$W$22,1,0)),1,0)</f>
        <v>0</v>
      </c>
      <c r="HD243" s="158">
        <f>IF(ISERROR(VLOOKUP(DA243,Accueil!$W$17:$W$22,1,0)),1,0)</f>
        <v>0</v>
      </c>
    </row>
    <row r="244" spans="1:212" ht="12.75" customHeight="1">
      <c r="A244" s="360"/>
      <c r="B244" s="12">
        <v>236</v>
      </c>
      <c r="C244" s="26" t="str">
        <f>IF(Accueil!E248="","",Accueil!E248)</f>
        <v/>
      </c>
      <c r="D244" s="27" t="str">
        <f>IF(Accueil!F248="","",Accueil!F248)</f>
        <v/>
      </c>
      <c r="E244" s="83" t="str">
        <f t="shared" si="18"/>
        <v/>
      </c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  <c r="AA244" s="244"/>
      <c r="AB244" s="244"/>
      <c r="AC244" s="244"/>
      <c r="AD244" s="244"/>
      <c r="AE244" s="244"/>
      <c r="AF244" s="244"/>
      <c r="AG244" s="244"/>
      <c r="AH244" s="244"/>
      <c r="AI244" s="244"/>
      <c r="AJ244" s="244"/>
      <c r="AK244" s="244"/>
      <c r="AL244" s="244"/>
      <c r="AM244" s="244"/>
      <c r="AN244" s="244"/>
      <c r="AO244" s="244"/>
      <c r="AP244" s="244"/>
      <c r="AQ244" s="244"/>
      <c r="AR244" s="244"/>
      <c r="AS244" s="244"/>
      <c r="AT244" s="244"/>
      <c r="AU244" s="244"/>
      <c r="AV244" s="244"/>
      <c r="AW244" s="244"/>
      <c r="AX244" s="244"/>
      <c r="AY244" s="244"/>
      <c r="AZ244" s="244"/>
      <c r="BA244" s="244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  <c r="CJ244" s="244"/>
      <c r="CK244" s="244"/>
      <c r="CL244" s="244"/>
      <c r="CM244" s="244"/>
      <c r="CN244" s="244"/>
      <c r="CO244" s="244"/>
      <c r="CP244" s="244"/>
      <c r="CQ244" s="244"/>
      <c r="CR244" s="244"/>
      <c r="CS244" s="244"/>
      <c r="CT244" s="244"/>
      <c r="CU244" s="244"/>
      <c r="CV244" s="244"/>
      <c r="CW244" s="244"/>
      <c r="CX244" s="244"/>
      <c r="CY244" s="244"/>
      <c r="CZ244" s="244"/>
      <c r="DA244" s="244"/>
      <c r="DB244" s="12">
        <v>236</v>
      </c>
      <c r="DC244" s="11" t="str">
        <f>IF(D244="","",COUNTIF(F244:DA244,Accueil!$AB$28)&amp;" / "&amp;COUNTIF($F$8:$DA$8,"&gt;0")-(COUNTIF(F244:DA244,Accueil!$AG$26)))</f>
        <v/>
      </c>
      <c r="DD244" s="110" t="str">
        <f>IF(D244="","",COUNTIF(F244:DA244,Accueil!$AB$26))</f>
        <v/>
      </c>
      <c r="DE244" s="110" t="str">
        <f>IF(D244="","",IF(COUNTIF($F$8:$DA$8,"&gt;=0")-(COUNTIF(G244:DB244,Accueil!$AG$26))&lt;0,0,COUNTIF($F$8:$DA$8,"&gt;=0")-(COUNTIF(G244:DB244,Accueil!$AG$26))))</f>
        <v/>
      </c>
      <c r="DF244" s="11" t="str">
        <f t="shared" si="19"/>
        <v/>
      </c>
      <c r="DG244" s="29" t="str">
        <f t="shared" si="20"/>
        <v/>
      </c>
      <c r="DH244" s="158">
        <f t="shared" si="21"/>
        <v>0</v>
      </c>
      <c r="DI244" s="158">
        <f>IF(ISERROR(VLOOKUP(F244,Accueil!$W$17:$W$22,1,0)),1,0)</f>
        <v>0</v>
      </c>
      <c r="DJ244" s="158">
        <f>IF(ISERROR(VLOOKUP(G244,Accueil!$W$17:$W$22,1,0)),1,0)</f>
        <v>0</v>
      </c>
      <c r="DK244" s="158">
        <f>IF(ISERROR(VLOOKUP(H244,Accueil!$W$17:$W$22,1,0)),1,0)</f>
        <v>0</v>
      </c>
      <c r="DL244" s="158">
        <f>IF(ISERROR(VLOOKUP(I244,Accueil!$W$17:$W$22,1,0)),1,0)</f>
        <v>0</v>
      </c>
      <c r="DM244" s="158">
        <f>IF(ISERROR(VLOOKUP(J244,Accueil!$W$17:$W$22,1,0)),1,0)</f>
        <v>0</v>
      </c>
      <c r="DN244" s="158">
        <f>IF(ISERROR(VLOOKUP(K244,Accueil!$W$17:$W$22,1,0)),1,0)</f>
        <v>0</v>
      </c>
      <c r="DO244" s="158">
        <f>IF(ISERROR(VLOOKUP(L244,Accueil!$W$17:$W$22,1,0)),1,0)</f>
        <v>0</v>
      </c>
      <c r="DP244" s="158">
        <f>IF(ISERROR(VLOOKUP(M244,Accueil!$W$17:$W$22,1,0)),1,0)</f>
        <v>0</v>
      </c>
      <c r="DQ244" s="158">
        <f>IF(ISERROR(VLOOKUP(N244,Accueil!$W$17:$W$22,1,0)),1,0)</f>
        <v>0</v>
      </c>
      <c r="DR244" s="158">
        <f>IF(ISERROR(VLOOKUP(O244,Accueil!$W$17:$W$22,1,0)),1,0)</f>
        <v>0</v>
      </c>
      <c r="DS244" s="158">
        <f>IF(ISERROR(VLOOKUP(P244,Accueil!$W$17:$W$22,1,0)),1,0)</f>
        <v>0</v>
      </c>
      <c r="DT244" s="158">
        <f>IF(ISERROR(VLOOKUP(Q244,Accueil!$W$17:$W$22,1,0)),1,0)</f>
        <v>0</v>
      </c>
      <c r="DU244" s="158">
        <f>IF(ISERROR(VLOOKUP(R244,Accueil!$W$17:$W$22,1,0)),1,0)</f>
        <v>0</v>
      </c>
      <c r="DV244" s="158">
        <f>IF(ISERROR(VLOOKUP(S244,Accueil!$W$17:$W$22,1,0)),1,0)</f>
        <v>0</v>
      </c>
      <c r="DW244" s="158">
        <f>IF(ISERROR(VLOOKUP(T244,Accueil!$W$17:$W$22,1,0)),1,0)</f>
        <v>0</v>
      </c>
      <c r="DX244" s="158">
        <f>IF(ISERROR(VLOOKUP(U244,Accueil!$W$17:$W$22,1,0)),1,0)</f>
        <v>0</v>
      </c>
      <c r="DY244" s="158">
        <f>IF(ISERROR(VLOOKUP(V244,Accueil!$W$17:$W$22,1,0)),1,0)</f>
        <v>0</v>
      </c>
      <c r="DZ244" s="158">
        <f>IF(ISERROR(VLOOKUP(W244,Accueil!$W$17:$W$22,1,0)),1,0)</f>
        <v>0</v>
      </c>
      <c r="EA244" s="158">
        <f>IF(ISERROR(VLOOKUP(X244,Accueil!$W$17:$W$22,1,0)),1,0)</f>
        <v>0</v>
      </c>
      <c r="EB244" s="158">
        <f>IF(ISERROR(VLOOKUP(Y244,Accueil!$W$17:$W$22,1,0)),1,0)</f>
        <v>0</v>
      </c>
      <c r="EC244" s="158">
        <f>IF(ISERROR(VLOOKUP(Z244,Accueil!$W$17:$W$22,1,0)),1,0)</f>
        <v>0</v>
      </c>
      <c r="ED244" s="158">
        <f>IF(ISERROR(VLOOKUP(AA244,Accueil!$W$17:$W$22,1,0)),1,0)</f>
        <v>0</v>
      </c>
      <c r="EE244" s="158">
        <f>IF(ISERROR(VLOOKUP(AB244,Accueil!$W$17:$W$22,1,0)),1,0)</f>
        <v>0</v>
      </c>
      <c r="EF244" s="158">
        <f>IF(ISERROR(VLOOKUP(AC244,Accueil!$W$17:$W$22,1,0)),1,0)</f>
        <v>0</v>
      </c>
      <c r="EG244" s="158">
        <f>IF(ISERROR(VLOOKUP(AD244,Accueil!$W$17:$W$22,1,0)),1,0)</f>
        <v>0</v>
      </c>
      <c r="EH244" s="158">
        <f>IF(ISERROR(VLOOKUP(AE244,Accueil!$W$17:$W$22,1,0)),1,0)</f>
        <v>0</v>
      </c>
      <c r="EI244" s="158">
        <f>IF(ISERROR(VLOOKUP(AF244,Accueil!$W$17:$W$22,1,0)),1,0)</f>
        <v>0</v>
      </c>
      <c r="EJ244" s="158">
        <f>IF(ISERROR(VLOOKUP(AG244,Accueil!$W$17:$W$22,1,0)),1,0)</f>
        <v>0</v>
      </c>
      <c r="EK244" s="158">
        <f>IF(ISERROR(VLOOKUP(AH244,Accueil!$W$17:$W$22,1,0)),1,0)</f>
        <v>0</v>
      </c>
      <c r="EL244" s="158">
        <f>IF(ISERROR(VLOOKUP(AI244,Accueil!$W$17:$W$22,1,0)),1,0)</f>
        <v>0</v>
      </c>
      <c r="EM244" s="158">
        <f>IF(ISERROR(VLOOKUP(AJ244,Accueil!$W$17:$W$22,1,0)),1,0)</f>
        <v>0</v>
      </c>
      <c r="EN244" s="158">
        <f>IF(ISERROR(VLOOKUP(AK244,Accueil!$W$17:$W$22,1,0)),1,0)</f>
        <v>0</v>
      </c>
      <c r="EO244" s="158">
        <f>IF(ISERROR(VLOOKUP(AL244,Accueil!$W$17:$W$22,1,0)),1,0)</f>
        <v>0</v>
      </c>
      <c r="EP244" s="158">
        <f>IF(ISERROR(VLOOKUP(AM244,Accueil!$W$17:$W$22,1,0)),1,0)</f>
        <v>0</v>
      </c>
      <c r="EQ244" s="158">
        <f>IF(ISERROR(VLOOKUP(AN244,Accueil!$W$17:$W$22,1,0)),1,0)</f>
        <v>0</v>
      </c>
      <c r="ER244" s="158">
        <f>IF(ISERROR(VLOOKUP(AO244,Accueil!$W$17:$W$22,1,0)),1,0)</f>
        <v>0</v>
      </c>
      <c r="ES244" s="158">
        <f>IF(ISERROR(VLOOKUP(AP244,Accueil!$W$17:$W$22,1,0)),1,0)</f>
        <v>0</v>
      </c>
      <c r="ET244" s="158">
        <f>IF(ISERROR(VLOOKUP(AQ244,Accueil!$W$17:$W$22,1,0)),1,0)</f>
        <v>0</v>
      </c>
      <c r="EU244" s="158">
        <f>IF(ISERROR(VLOOKUP(AR244,Accueil!$W$17:$W$22,1,0)),1,0)</f>
        <v>0</v>
      </c>
      <c r="EV244" s="158">
        <f>IF(ISERROR(VLOOKUP(AS244,Accueil!$W$17:$W$22,1,0)),1,0)</f>
        <v>0</v>
      </c>
      <c r="EW244" s="158">
        <f>IF(ISERROR(VLOOKUP(AT244,Accueil!$W$17:$W$22,1,0)),1,0)</f>
        <v>0</v>
      </c>
      <c r="EX244" s="158">
        <f>IF(ISERROR(VLOOKUP(AU244,Accueil!$W$17:$W$22,1,0)),1,0)</f>
        <v>0</v>
      </c>
      <c r="EY244" s="158">
        <f>IF(ISERROR(VLOOKUP(AV244,Accueil!$W$17:$W$22,1,0)),1,0)</f>
        <v>0</v>
      </c>
      <c r="EZ244" s="158">
        <f>IF(ISERROR(VLOOKUP(AW244,Accueil!$W$17:$W$22,1,0)),1,0)</f>
        <v>0</v>
      </c>
      <c r="FA244" s="158">
        <f>IF(ISERROR(VLOOKUP(AX244,Accueil!$W$17:$W$22,1,0)),1,0)</f>
        <v>0</v>
      </c>
      <c r="FB244" s="158">
        <f>IF(ISERROR(VLOOKUP(AY244,Accueil!$W$17:$W$22,1,0)),1,0)</f>
        <v>0</v>
      </c>
      <c r="FC244" s="158">
        <f>IF(ISERROR(VLOOKUP(AZ244,Accueil!$W$17:$W$22,1,0)),1,0)</f>
        <v>0</v>
      </c>
      <c r="FD244" s="158">
        <f>IF(ISERROR(VLOOKUP(BA244,Accueil!$W$17:$W$22,1,0)),1,0)</f>
        <v>0</v>
      </c>
      <c r="FE244" s="158">
        <f>IF(ISERROR(VLOOKUP(BB244,Accueil!$W$17:$W$22,1,0)),1,0)</f>
        <v>0</v>
      </c>
      <c r="FF244" s="158">
        <f>IF(ISERROR(VLOOKUP(BC244,Accueil!$W$17:$W$22,1,0)),1,0)</f>
        <v>0</v>
      </c>
      <c r="FG244" s="158">
        <f>IF(ISERROR(VLOOKUP(BD244,Accueil!$W$17:$W$22,1,0)),1,0)</f>
        <v>0</v>
      </c>
      <c r="FH244" s="158">
        <f>IF(ISERROR(VLOOKUP(BE244,Accueil!$W$17:$W$22,1,0)),1,0)</f>
        <v>0</v>
      </c>
      <c r="FI244" s="158">
        <f>IF(ISERROR(VLOOKUP(BF244,Accueil!$W$17:$W$22,1,0)),1,0)</f>
        <v>0</v>
      </c>
      <c r="FJ244" s="158">
        <f>IF(ISERROR(VLOOKUP(BG244,Accueil!$W$17:$W$22,1,0)),1,0)</f>
        <v>0</v>
      </c>
      <c r="FK244" s="158">
        <f>IF(ISERROR(VLOOKUP(BH244,Accueil!$W$17:$W$22,1,0)),1,0)</f>
        <v>0</v>
      </c>
      <c r="FL244" s="158">
        <f>IF(ISERROR(VLOOKUP(BI244,Accueil!$W$17:$W$22,1,0)),1,0)</f>
        <v>0</v>
      </c>
      <c r="FM244" s="158">
        <f>IF(ISERROR(VLOOKUP(BJ244,Accueil!$W$17:$W$22,1,0)),1,0)</f>
        <v>0</v>
      </c>
      <c r="FN244" s="158">
        <f>IF(ISERROR(VLOOKUP(BK244,Accueil!$W$17:$W$22,1,0)),1,0)</f>
        <v>0</v>
      </c>
      <c r="FO244" s="158">
        <f>IF(ISERROR(VLOOKUP(BL244,Accueil!$W$17:$W$22,1,0)),1,0)</f>
        <v>0</v>
      </c>
      <c r="FP244" s="158">
        <f>IF(ISERROR(VLOOKUP(BM244,Accueil!$W$17:$W$22,1,0)),1,0)</f>
        <v>0</v>
      </c>
      <c r="FQ244" s="158">
        <f>IF(ISERROR(VLOOKUP(BN244,Accueil!$W$17:$W$22,1,0)),1,0)</f>
        <v>0</v>
      </c>
      <c r="FR244" s="158">
        <f>IF(ISERROR(VLOOKUP(BO244,Accueil!$W$17:$W$22,1,0)),1,0)</f>
        <v>0</v>
      </c>
      <c r="FS244" s="158">
        <f>IF(ISERROR(VLOOKUP(BP244,Accueil!$W$17:$W$22,1,0)),1,0)</f>
        <v>0</v>
      </c>
      <c r="FT244" s="158">
        <f>IF(ISERROR(VLOOKUP(BQ244,Accueil!$W$17:$W$22,1,0)),1,0)</f>
        <v>0</v>
      </c>
      <c r="FU244" s="158">
        <f>IF(ISERROR(VLOOKUP(BR244,Accueil!$W$17:$W$22,1,0)),1,0)</f>
        <v>0</v>
      </c>
      <c r="FV244" s="158">
        <f>IF(ISERROR(VLOOKUP(BS244,Accueil!$W$17:$W$22,1,0)),1,0)</f>
        <v>0</v>
      </c>
      <c r="FW244" s="158">
        <f>IF(ISERROR(VLOOKUP(BT244,Accueil!$W$17:$W$22,1,0)),1,0)</f>
        <v>0</v>
      </c>
      <c r="FX244" s="158">
        <f>IF(ISERROR(VLOOKUP(BU244,Accueil!$W$17:$W$22,1,0)),1,0)</f>
        <v>0</v>
      </c>
      <c r="FY244" s="158">
        <f>IF(ISERROR(VLOOKUP(BV244,Accueil!$W$17:$W$22,1,0)),1,0)</f>
        <v>0</v>
      </c>
      <c r="FZ244" s="158">
        <f>IF(ISERROR(VLOOKUP(BW244,Accueil!$W$17:$W$22,1,0)),1,0)</f>
        <v>0</v>
      </c>
      <c r="GA244" s="158">
        <f>IF(ISERROR(VLOOKUP(BX244,Accueil!$W$17:$W$22,1,0)),1,0)</f>
        <v>0</v>
      </c>
      <c r="GB244" s="158">
        <f>IF(ISERROR(VLOOKUP(BY244,Accueil!$W$17:$W$22,1,0)),1,0)</f>
        <v>0</v>
      </c>
      <c r="GC244" s="158">
        <f>IF(ISERROR(VLOOKUP(BZ244,Accueil!$W$17:$W$22,1,0)),1,0)</f>
        <v>0</v>
      </c>
      <c r="GD244" s="158">
        <f>IF(ISERROR(VLOOKUP(CA244,Accueil!$W$17:$W$22,1,0)),1,0)</f>
        <v>0</v>
      </c>
      <c r="GE244" s="158">
        <f>IF(ISERROR(VLOOKUP(CB244,Accueil!$W$17:$W$22,1,0)),1,0)</f>
        <v>0</v>
      </c>
      <c r="GF244" s="158">
        <f>IF(ISERROR(VLOOKUP(CC244,Accueil!$W$17:$W$22,1,0)),1,0)</f>
        <v>0</v>
      </c>
      <c r="GG244" s="158">
        <f>IF(ISERROR(VLOOKUP(CD244,Accueil!$W$17:$W$22,1,0)),1,0)</f>
        <v>0</v>
      </c>
      <c r="GH244" s="158">
        <f>IF(ISERROR(VLOOKUP(CE244,Accueil!$W$17:$W$22,1,0)),1,0)</f>
        <v>0</v>
      </c>
      <c r="GI244" s="158">
        <f>IF(ISERROR(VLOOKUP(CF244,Accueil!$W$17:$W$22,1,0)),1,0)</f>
        <v>0</v>
      </c>
      <c r="GJ244" s="158">
        <f>IF(ISERROR(VLOOKUP(CG244,Accueil!$W$17:$W$22,1,0)),1,0)</f>
        <v>0</v>
      </c>
      <c r="GK244" s="158">
        <f>IF(ISERROR(VLOOKUP(CH244,Accueil!$W$17:$W$22,1,0)),1,0)</f>
        <v>0</v>
      </c>
      <c r="GL244" s="158">
        <f>IF(ISERROR(VLOOKUP(CI244,Accueil!$W$17:$W$22,1,0)),1,0)</f>
        <v>0</v>
      </c>
      <c r="GM244" s="158">
        <f>IF(ISERROR(VLOOKUP(CJ244,Accueil!$W$17:$W$22,1,0)),1,0)</f>
        <v>0</v>
      </c>
      <c r="GN244" s="158">
        <f>IF(ISERROR(VLOOKUP(CK244,Accueil!$W$17:$W$22,1,0)),1,0)</f>
        <v>0</v>
      </c>
      <c r="GO244" s="158">
        <f>IF(ISERROR(VLOOKUP(CL244,Accueil!$W$17:$W$22,1,0)),1,0)</f>
        <v>0</v>
      </c>
      <c r="GP244" s="158">
        <f>IF(ISERROR(VLOOKUP(CM244,Accueil!$W$17:$W$22,1,0)),1,0)</f>
        <v>0</v>
      </c>
      <c r="GQ244" s="158">
        <f>IF(ISERROR(VLOOKUP(CN244,Accueil!$W$17:$W$22,1,0)),1,0)</f>
        <v>0</v>
      </c>
      <c r="GR244" s="158">
        <f>IF(ISERROR(VLOOKUP(CO244,Accueil!$W$17:$W$22,1,0)),1,0)</f>
        <v>0</v>
      </c>
      <c r="GS244" s="158">
        <f>IF(ISERROR(VLOOKUP(CP244,Accueil!$W$17:$W$22,1,0)),1,0)</f>
        <v>0</v>
      </c>
      <c r="GT244" s="158">
        <f>IF(ISERROR(VLOOKUP(CQ244,Accueil!$W$17:$W$22,1,0)),1,0)</f>
        <v>0</v>
      </c>
      <c r="GU244" s="158">
        <f>IF(ISERROR(VLOOKUP(CR244,Accueil!$W$17:$W$22,1,0)),1,0)</f>
        <v>0</v>
      </c>
      <c r="GV244" s="158">
        <f>IF(ISERROR(VLOOKUP(CS244,Accueil!$W$17:$W$22,1,0)),1,0)</f>
        <v>0</v>
      </c>
      <c r="GW244" s="158">
        <f>IF(ISERROR(VLOOKUP(CT244,Accueil!$W$17:$W$22,1,0)),1,0)</f>
        <v>0</v>
      </c>
      <c r="GX244" s="158">
        <f>IF(ISERROR(VLOOKUP(CU244,Accueil!$W$17:$W$22,1,0)),1,0)</f>
        <v>0</v>
      </c>
      <c r="GY244" s="158">
        <f>IF(ISERROR(VLOOKUP(CV244,Accueil!$W$17:$W$22,1,0)),1,0)</f>
        <v>0</v>
      </c>
      <c r="GZ244" s="158">
        <f>IF(ISERROR(VLOOKUP(CW244,Accueil!$W$17:$W$22,1,0)),1,0)</f>
        <v>0</v>
      </c>
      <c r="HA244" s="158">
        <f>IF(ISERROR(VLOOKUP(CX244,Accueil!$W$17:$W$22,1,0)),1,0)</f>
        <v>0</v>
      </c>
      <c r="HB244" s="158">
        <f>IF(ISERROR(VLOOKUP(CY244,Accueil!$W$17:$W$22,1,0)),1,0)</f>
        <v>0</v>
      </c>
      <c r="HC244" s="158">
        <f>IF(ISERROR(VLOOKUP(CZ244,Accueil!$W$17:$W$22,1,0)),1,0)</f>
        <v>0</v>
      </c>
      <c r="HD244" s="158">
        <f>IF(ISERROR(VLOOKUP(DA244,Accueil!$W$17:$W$22,1,0)),1,0)</f>
        <v>0</v>
      </c>
    </row>
    <row r="245" spans="1:212" ht="12.75" customHeight="1">
      <c r="A245" s="360"/>
      <c r="B245" s="12">
        <v>237</v>
      </c>
      <c r="C245" s="26" t="str">
        <f>IF(Accueil!E249="","",Accueil!E249)</f>
        <v/>
      </c>
      <c r="D245" s="27" t="str">
        <f>IF(Accueil!F249="","",Accueil!F249)</f>
        <v/>
      </c>
      <c r="E245" s="83" t="str">
        <f t="shared" si="18"/>
        <v/>
      </c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244"/>
      <c r="AI245" s="244"/>
      <c r="AJ245" s="244"/>
      <c r="AK245" s="244"/>
      <c r="AL245" s="244"/>
      <c r="AM245" s="244"/>
      <c r="AN245" s="244"/>
      <c r="AO245" s="244"/>
      <c r="AP245" s="244"/>
      <c r="AQ245" s="244"/>
      <c r="AR245" s="244"/>
      <c r="AS245" s="244"/>
      <c r="AT245" s="244"/>
      <c r="AU245" s="244"/>
      <c r="AV245" s="244"/>
      <c r="AW245" s="244"/>
      <c r="AX245" s="244"/>
      <c r="AY245" s="244"/>
      <c r="AZ245" s="244"/>
      <c r="BA245" s="244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  <c r="CJ245" s="244"/>
      <c r="CK245" s="244"/>
      <c r="CL245" s="244"/>
      <c r="CM245" s="244"/>
      <c r="CN245" s="244"/>
      <c r="CO245" s="244"/>
      <c r="CP245" s="244"/>
      <c r="CQ245" s="244"/>
      <c r="CR245" s="244"/>
      <c r="CS245" s="244"/>
      <c r="CT245" s="244"/>
      <c r="CU245" s="244"/>
      <c r="CV245" s="244"/>
      <c r="CW245" s="244"/>
      <c r="CX245" s="244"/>
      <c r="CY245" s="244"/>
      <c r="CZ245" s="244"/>
      <c r="DA245" s="244"/>
      <c r="DB245" s="12">
        <v>237</v>
      </c>
      <c r="DC245" s="11" t="str">
        <f>IF(D245="","",COUNTIF(F245:DA245,Accueil!$AB$28)&amp;" / "&amp;COUNTIF($F$8:$DA$8,"&gt;0")-(COUNTIF(F245:DA245,Accueil!$AG$26)))</f>
        <v/>
      </c>
      <c r="DD245" s="110" t="str">
        <f>IF(D245="","",COUNTIF(F245:DA245,Accueil!$AB$26))</f>
        <v/>
      </c>
      <c r="DE245" s="110" t="str">
        <f>IF(D245="","",IF(COUNTIF($F$8:$DA$8,"&gt;=0")-(COUNTIF(G245:DB245,Accueil!$AG$26))&lt;0,0,COUNTIF($F$8:$DA$8,"&gt;=0")-(COUNTIF(G245:DB245,Accueil!$AG$26))))</f>
        <v/>
      </c>
      <c r="DF245" s="11" t="str">
        <f t="shared" si="19"/>
        <v/>
      </c>
      <c r="DG245" s="29" t="str">
        <f t="shared" si="20"/>
        <v/>
      </c>
      <c r="DH245" s="158">
        <f t="shared" si="21"/>
        <v>0</v>
      </c>
      <c r="DI245" s="158">
        <f>IF(ISERROR(VLOOKUP(F245,Accueil!$W$17:$W$22,1,0)),1,0)</f>
        <v>0</v>
      </c>
      <c r="DJ245" s="158">
        <f>IF(ISERROR(VLOOKUP(G245,Accueil!$W$17:$W$22,1,0)),1,0)</f>
        <v>0</v>
      </c>
      <c r="DK245" s="158">
        <f>IF(ISERROR(VLOOKUP(H245,Accueil!$W$17:$W$22,1,0)),1,0)</f>
        <v>0</v>
      </c>
      <c r="DL245" s="158">
        <f>IF(ISERROR(VLOOKUP(I245,Accueil!$W$17:$W$22,1,0)),1,0)</f>
        <v>0</v>
      </c>
      <c r="DM245" s="158">
        <f>IF(ISERROR(VLOOKUP(J245,Accueil!$W$17:$W$22,1,0)),1,0)</f>
        <v>0</v>
      </c>
      <c r="DN245" s="158">
        <f>IF(ISERROR(VLOOKUP(K245,Accueil!$W$17:$W$22,1,0)),1,0)</f>
        <v>0</v>
      </c>
      <c r="DO245" s="158">
        <f>IF(ISERROR(VLOOKUP(L245,Accueil!$W$17:$W$22,1,0)),1,0)</f>
        <v>0</v>
      </c>
      <c r="DP245" s="158">
        <f>IF(ISERROR(VLOOKUP(M245,Accueil!$W$17:$W$22,1,0)),1,0)</f>
        <v>0</v>
      </c>
      <c r="DQ245" s="158">
        <f>IF(ISERROR(VLOOKUP(N245,Accueil!$W$17:$W$22,1,0)),1,0)</f>
        <v>0</v>
      </c>
      <c r="DR245" s="158">
        <f>IF(ISERROR(VLOOKUP(O245,Accueil!$W$17:$W$22,1,0)),1,0)</f>
        <v>0</v>
      </c>
      <c r="DS245" s="158">
        <f>IF(ISERROR(VLOOKUP(P245,Accueil!$W$17:$W$22,1,0)),1,0)</f>
        <v>0</v>
      </c>
      <c r="DT245" s="158">
        <f>IF(ISERROR(VLOOKUP(Q245,Accueil!$W$17:$W$22,1,0)),1,0)</f>
        <v>0</v>
      </c>
      <c r="DU245" s="158">
        <f>IF(ISERROR(VLOOKUP(R245,Accueil!$W$17:$W$22,1,0)),1,0)</f>
        <v>0</v>
      </c>
      <c r="DV245" s="158">
        <f>IF(ISERROR(VLOOKUP(S245,Accueil!$W$17:$W$22,1,0)),1,0)</f>
        <v>0</v>
      </c>
      <c r="DW245" s="158">
        <f>IF(ISERROR(VLOOKUP(T245,Accueil!$W$17:$W$22,1,0)),1,0)</f>
        <v>0</v>
      </c>
      <c r="DX245" s="158">
        <f>IF(ISERROR(VLOOKUP(U245,Accueil!$W$17:$W$22,1,0)),1,0)</f>
        <v>0</v>
      </c>
      <c r="DY245" s="158">
        <f>IF(ISERROR(VLOOKUP(V245,Accueil!$W$17:$W$22,1,0)),1,0)</f>
        <v>0</v>
      </c>
      <c r="DZ245" s="158">
        <f>IF(ISERROR(VLOOKUP(W245,Accueil!$W$17:$W$22,1,0)),1,0)</f>
        <v>0</v>
      </c>
      <c r="EA245" s="158">
        <f>IF(ISERROR(VLOOKUP(X245,Accueil!$W$17:$W$22,1,0)),1,0)</f>
        <v>0</v>
      </c>
      <c r="EB245" s="158">
        <f>IF(ISERROR(VLOOKUP(Y245,Accueil!$W$17:$W$22,1,0)),1,0)</f>
        <v>0</v>
      </c>
      <c r="EC245" s="158">
        <f>IF(ISERROR(VLOOKUP(Z245,Accueil!$W$17:$W$22,1,0)),1,0)</f>
        <v>0</v>
      </c>
      <c r="ED245" s="158">
        <f>IF(ISERROR(VLOOKUP(AA245,Accueil!$W$17:$W$22,1,0)),1,0)</f>
        <v>0</v>
      </c>
      <c r="EE245" s="158">
        <f>IF(ISERROR(VLOOKUP(AB245,Accueil!$W$17:$W$22,1,0)),1,0)</f>
        <v>0</v>
      </c>
      <c r="EF245" s="158">
        <f>IF(ISERROR(VLOOKUP(AC245,Accueil!$W$17:$W$22,1,0)),1,0)</f>
        <v>0</v>
      </c>
      <c r="EG245" s="158">
        <f>IF(ISERROR(VLOOKUP(AD245,Accueil!$W$17:$W$22,1,0)),1,0)</f>
        <v>0</v>
      </c>
      <c r="EH245" s="158">
        <f>IF(ISERROR(VLOOKUP(AE245,Accueil!$W$17:$W$22,1,0)),1,0)</f>
        <v>0</v>
      </c>
      <c r="EI245" s="158">
        <f>IF(ISERROR(VLOOKUP(AF245,Accueil!$W$17:$W$22,1,0)),1,0)</f>
        <v>0</v>
      </c>
      <c r="EJ245" s="158">
        <f>IF(ISERROR(VLOOKUP(AG245,Accueil!$W$17:$W$22,1,0)),1,0)</f>
        <v>0</v>
      </c>
      <c r="EK245" s="158">
        <f>IF(ISERROR(VLOOKUP(AH245,Accueil!$W$17:$W$22,1,0)),1,0)</f>
        <v>0</v>
      </c>
      <c r="EL245" s="158">
        <f>IF(ISERROR(VLOOKUP(AI245,Accueil!$W$17:$W$22,1,0)),1,0)</f>
        <v>0</v>
      </c>
      <c r="EM245" s="158">
        <f>IF(ISERROR(VLOOKUP(AJ245,Accueil!$W$17:$W$22,1,0)),1,0)</f>
        <v>0</v>
      </c>
      <c r="EN245" s="158">
        <f>IF(ISERROR(VLOOKUP(AK245,Accueil!$W$17:$W$22,1,0)),1,0)</f>
        <v>0</v>
      </c>
      <c r="EO245" s="158">
        <f>IF(ISERROR(VLOOKUP(AL245,Accueil!$W$17:$W$22,1,0)),1,0)</f>
        <v>0</v>
      </c>
      <c r="EP245" s="158">
        <f>IF(ISERROR(VLOOKUP(AM245,Accueil!$W$17:$W$22,1,0)),1,0)</f>
        <v>0</v>
      </c>
      <c r="EQ245" s="158">
        <f>IF(ISERROR(VLOOKUP(AN245,Accueil!$W$17:$W$22,1,0)),1,0)</f>
        <v>0</v>
      </c>
      <c r="ER245" s="158">
        <f>IF(ISERROR(VLOOKUP(AO245,Accueil!$W$17:$W$22,1,0)),1,0)</f>
        <v>0</v>
      </c>
      <c r="ES245" s="158">
        <f>IF(ISERROR(VLOOKUP(AP245,Accueil!$W$17:$W$22,1,0)),1,0)</f>
        <v>0</v>
      </c>
      <c r="ET245" s="158">
        <f>IF(ISERROR(VLOOKUP(AQ245,Accueil!$W$17:$W$22,1,0)),1,0)</f>
        <v>0</v>
      </c>
      <c r="EU245" s="158">
        <f>IF(ISERROR(VLOOKUP(AR245,Accueil!$W$17:$W$22,1,0)),1,0)</f>
        <v>0</v>
      </c>
      <c r="EV245" s="158">
        <f>IF(ISERROR(VLOOKUP(AS245,Accueil!$W$17:$W$22,1,0)),1,0)</f>
        <v>0</v>
      </c>
      <c r="EW245" s="158">
        <f>IF(ISERROR(VLOOKUP(AT245,Accueil!$W$17:$W$22,1,0)),1,0)</f>
        <v>0</v>
      </c>
      <c r="EX245" s="158">
        <f>IF(ISERROR(VLOOKUP(AU245,Accueil!$W$17:$W$22,1,0)),1,0)</f>
        <v>0</v>
      </c>
      <c r="EY245" s="158">
        <f>IF(ISERROR(VLOOKUP(AV245,Accueil!$W$17:$W$22,1,0)),1,0)</f>
        <v>0</v>
      </c>
      <c r="EZ245" s="158">
        <f>IF(ISERROR(VLOOKUP(AW245,Accueil!$W$17:$W$22,1,0)),1,0)</f>
        <v>0</v>
      </c>
      <c r="FA245" s="158">
        <f>IF(ISERROR(VLOOKUP(AX245,Accueil!$W$17:$W$22,1,0)),1,0)</f>
        <v>0</v>
      </c>
      <c r="FB245" s="158">
        <f>IF(ISERROR(VLOOKUP(AY245,Accueil!$W$17:$W$22,1,0)),1,0)</f>
        <v>0</v>
      </c>
      <c r="FC245" s="158">
        <f>IF(ISERROR(VLOOKUP(AZ245,Accueil!$W$17:$W$22,1,0)),1,0)</f>
        <v>0</v>
      </c>
      <c r="FD245" s="158">
        <f>IF(ISERROR(VLOOKUP(BA245,Accueil!$W$17:$W$22,1,0)),1,0)</f>
        <v>0</v>
      </c>
      <c r="FE245" s="158">
        <f>IF(ISERROR(VLOOKUP(BB245,Accueil!$W$17:$W$22,1,0)),1,0)</f>
        <v>0</v>
      </c>
      <c r="FF245" s="158">
        <f>IF(ISERROR(VLOOKUP(BC245,Accueil!$W$17:$W$22,1,0)),1,0)</f>
        <v>0</v>
      </c>
      <c r="FG245" s="158">
        <f>IF(ISERROR(VLOOKUP(BD245,Accueil!$W$17:$W$22,1,0)),1,0)</f>
        <v>0</v>
      </c>
      <c r="FH245" s="158">
        <f>IF(ISERROR(VLOOKUP(BE245,Accueil!$W$17:$W$22,1,0)),1,0)</f>
        <v>0</v>
      </c>
      <c r="FI245" s="158">
        <f>IF(ISERROR(VLOOKUP(BF245,Accueil!$W$17:$W$22,1,0)),1,0)</f>
        <v>0</v>
      </c>
      <c r="FJ245" s="158">
        <f>IF(ISERROR(VLOOKUP(BG245,Accueil!$W$17:$W$22,1,0)),1,0)</f>
        <v>0</v>
      </c>
      <c r="FK245" s="158">
        <f>IF(ISERROR(VLOOKUP(BH245,Accueil!$W$17:$W$22,1,0)),1,0)</f>
        <v>0</v>
      </c>
      <c r="FL245" s="158">
        <f>IF(ISERROR(VLOOKUP(BI245,Accueil!$W$17:$W$22,1,0)),1,0)</f>
        <v>0</v>
      </c>
      <c r="FM245" s="158">
        <f>IF(ISERROR(VLOOKUP(BJ245,Accueil!$W$17:$W$22,1,0)),1,0)</f>
        <v>0</v>
      </c>
      <c r="FN245" s="158">
        <f>IF(ISERROR(VLOOKUP(BK245,Accueil!$W$17:$W$22,1,0)),1,0)</f>
        <v>0</v>
      </c>
      <c r="FO245" s="158">
        <f>IF(ISERROR(VLOOKUP(BL245,Accueil!$W$17:$W$22,1,0)),1,0)</f>
        <v>0</v>
      </c>
      <c r="FP245" s="158">
        <f>IF(ISERROR(VLOOKUP(BM245,Accueil!$W$17:$W$22,1,0)),1,0)</f>
        <v>0</v>
      </c>
      <c r="FQ245" s="158">
        <f>IF(ISERROR(VLOOKUP(BN245,Accueil!$W$17:$W$22,1,0)),1,0)</f>
        <v>0</v>
      </c>
      <c r="FR245" s="158">
        <f>IF(ISERROR(VLOOKUP(BO245,Accueil!$W$17:$W$22,1,0)),1,0)</f>
        <v>0</v>
      </c>
      <c r="FS245" s="158">
        <f>IF(ISERROR(VLOOKUP(BP245,Accueil!$W$17:$W$22,1,0)),1,0)</f>
        <v>0</v>
      </c>
      <c r="FT245" s="158">
        <f>IF(ISERROR(VLOOKUP(BQ245,Accueil!$W$17:$W$22,1,0)),1,0)</f>
        <v>0</v>
      </c>
      <c r="FU245" s="158">
        <f>IF(ISERROR(VLOOKUP(BR245,Accueil!$W$17:$W$22,1,0)),1,0)</f>
        <v>0</v>
      </c>
      <c r="FV245" s="158">
        <f>IF(ISERROR(VLOOKUP(BS245,Accueil!$W$17:$W$22,1,0)),1,0)</f>
        <v>0</v>
      </c>
      <c r="FW245" s="158">
        <f>IF(ISERROR(VLOOKUP(BT245,Accueil!$W$17:$W$22,1,0)),1,0)</f>
        <v>0</v>
      </c>
      <c r="FX245" s="158">
        <f>IF(ISERROR(VLOOKUP(BU245,Accueil!$W$17:$W$22,1,0)),1,0)</f>
        <v>0</v>
      </c>
      <c r="FY245" s="158">
        <f>IF(ISERROR(VLOOKUP(BV245,Accueil!$W$17:$W$22,1,0)),1,0)</f>
        <v>0</v>
      </c>
      <c r="FZ245" s="158">
        <f>IF(ISERROR(VLOOKUP(BW245,Accueil!$W$17:$W$22,1,0)),1,0)</f>
        <v>0</v>
      </c>
      <c r="GA245" s="158">
        <f>IF(ISERROR(VLOOKUP(BX245,Accueil!$W$17:$W$22,1,0)),1,0)</f>
        <v>0</v>
      </c>
      <c r="GB245" s="158">
        <f>IF(ISERROR(VLOOKUP(BY245,Accueil!$W$17:$W$22,1,0)),1,0)</f>
        <v>0</v>
      </c>
      <c r="GC245" s="158">
        <f>IF(ISERROR(VLOOKUP(BZ245,Accueil!$W$17:$W$22,1,0)),1,0)</f>
        <v>0</v>
      </c>
      <c r="GD245" s="158">
        <f>IF(ISERROR(VLOOKUP(CA245,Accueil!$W$17:$W$22,1,0)),1,0)</f>
        <v>0</v>
      </c>
      <c r="GE245" s="158">
        <f>IF(ISERROR(VLOOKUP(CB245,Accueil!$W$17:$W$22,1,0)),1,0)</f>
        <v>0</v>
      </c>
      <c r="GF245" s="158">
        <f>IF(ISERROR(VLOOKUP(CC245,Accueil!$W$17:$W$22,1,0)),1,0)</f>
        <v>0</v>
      </c>
      <c r="GG245" s="158">
        <f>IF(ISERROR(VLOOKUP(CD245,Accueil!$W$17:$W$22,1,0)),1,0)</f>
        <v>0</v>
      </c>
      <c r="GH245" s="158">
        <f>IF(ISERROR(VLOOKUP(CE245,Accueil!$W$17:$W$22,1,0)),1,0)</f>
        <v>0</v>
      </c>
      <c r="GI245" s="158">
        <f>IF(ISERROR(VLOOKUP(CF245,Accueil!$W$17:$W$22,1,0)),1,0)</f>
        <v>0</v>
      </c>
      <c r="GJ245" s="158">
        <f>IF(ISERROR(VLOOKUP(CG245,Accueil!$W$17:$W$22,1,0)),1,0)</f>
        <v>0</v>
      </c>
      <c r="GK245" s="158">
        <f>IF(ISERROR(VLOOKUP(CH245,Accueil!$W$17:$W$22,1,0)),1,0)</f>
        <v>0</v>
      </c>
      <c r="GL245" s="158">
        <f>IF(ISERROR(VLOOKUP(CI245,Accueil!$W$17:$W$22,1,0)),1,0)</f>
        <v>0</v>
      </c>
      <c r="GM245" s="158">
        <f>IF(ISERROR(VLOOKUP(CJ245,Accueil!$W$17:$W$22,1,0)),1,0)</f>
        <v>0</v>
      </c>
      <c r="GN245" s="158">
        <f>IF(ISERROR(VLOOKUP(CK245,Accueil!$W$17:$W$22,1,0)),1,0)</f>
        <v>0</v>
      </c>
      <c r="GO245" s="158">
        <f>IF(ISERROR(VLOOKUP(CL245,Accueil!$W$17:$W$22,1,0)),1,0)</f>
        <v>0</v>
      </c>
      <c r="GP245" s="158">
        <f>IF(ISERROR(VLOOKUP(CM245,Accueil!$W$17:$W$22,1,0)),1,0)</f>
        <v>0</v>
      </c>
      <c r="GQ245" s="158">
        <f>IF(ISERROR(VLOOKUP(CN245,Accueil!$W$17:$W$22,1,0)),1,0)</f>
        <v>0</v>
      </c>
      <c r="GR245" s="158">
        <f>IF(ISERROR(VLOOKUP(CO245,Accueil!$W$17:$W$22,1,0)),1,0)</f>
        <v>0</v>
      </c>
      <c r="GS245" s="158">
        <f>IF(ISERROR(VLOOKUP(CP245,Accueil!$W$17:$W$22,1,0)),1,0)</f>
        <v>0</v>
      </c>
      <c r="GT245" s="158">
        <f>IF(ISERROR(VLOOKUP(CQ245,Accueil!$W$17:$W$22,1,0)),1,0)</f>
        <v>0</v>
      </c>
      <c r="GU245" s="158">
        <f>IF(ISERROR(VLOOKUP(CR245,Accueil!$W$17:$W$22,1,0)),1,0)</f>
        <v>0</v>
      </c>
      <c r="GV245" s="158">
        <f>IF(ISERROR(VLOOKUP(CS245,Accueil!$W$17:$W$22,1,0)),1,0)</f>
        <v>0</v>
      </c>
      <c r="GW245" s="158">
        <f>IF(ISERROR(VLOOKUP(CT245,Accueil!$W$17:$W$22,1,0)),1,0)</f>
        <v>0</v>
      </c>
      <c r="GX245" s="158">
        <f>IF(ISERROR(VLOOKUP(CU245,Accueil!$W$17:$W$22,1,0)),1,0)</f>
        <v>0</v>
      </c>
      <c r="GY245" s="158">
        <f>IF(ISERROR(VLOOKUP(CV245,Accueil!$W$17:$W$22,1,0)),1,0)</f>
        <v>0</v>
      </c>
      <c r="GZ245" s="158">
        <f>IF(ISERROR(VLOOKUP(CW245,Accueil!$W$17:$W$22,1,0)),1,0)</f>
        <v>0</v>
      </c>
      <c r="HA245" s="158">
        <f>IF(ISERROR(VLOOKUP(CX245,Accueil!$W$17:$W$22,1,0)),1,0)</f>
        <v>0</v>
      </c>
      <c r="HB245" s="158">
        <f>IF(ISERROR(VLOOKUP(CY245,Accueil!$W$17:$W$22,1,0)),1,0)</f>
        <v>0</v>
      </c>
      <c r="HC245" s="158">
        <f>IF(ISERROR(VLOOKUP(CZ245,Accueil!$W$17:$W$22,1,0)),1,0)</f>
        <v>0</v>
      </c>
      <c r="HD245" s="158">
        <f>IF(ISERROR(VLOOKUP(DA245,Accueil!$W$17:$W$22,1,0)),1,0)</f>
        <v>0</v>
      </c>
    </row>
    <row r="246" spans="1:212" ht="12.75" customHeight="1">
      <c r="A246" s="360"/>
      <c r="B246" s="12">
        <v>238</v>
      </c>
      <c r="C246" s="26" t="str">
        <f>IF(Accueil!E250="","",Accueil!E250)</f>
        <v/>
      </c>
      <c r="D246" s="27" t="str">
        <f>IF(Accueil!F250="","",Accueil!F250)</f>
        <v/>
      </c>
      <c r="E246" s="83" t="str">
        <f t="shared" si="18"/>
        <v/>
      </c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244"/>
      <c r="AI246" s="244"/>
      <c r="AJ246" s="244"/>
      <c r="AK246" s="244"/>
      <c r="AL246" s="244"/>
      <c r="AM246" s="244"/>
      <c r="AN246" s="244"/>
      <c r="AO246" s="244"/>
      <c r="AP246" s="244"/>
      <c r="AQ246" s="244"/>
      <c r="AR246" s="244"/>
      <c r="AS246" s="244"/>
      <c r="AT246" s="244"/>
      <c r="AU246" s="244"/>
      <c r="AV246" s="244"/>
      <c r="AW246" s="244"/>
      <c r="AX246" s="244"/>
      <c r="AY246" s="244"/>
      <c r="AZ246" s="244"/>
      <c r="BA246" s="244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  <c r="CJ246" s="244"/>
      <c r="CK246" s="244"/>
      <c r="CL246" s="244"/>
      <c r="CM246" s="244"/>
      <c r="CN246" s="244"/>
      <c r="CO246" s="244"/>
      <c r="CP246" s="244"/>
      <c r="CQ246" s="244"/>
      <c r="CR246" s="244"/>
      <c r="CS246" s="244"/>
      <c r="CT246" s="244"/>
      <c r="CU246" s="244"/>
      <c r="CV246" s="244"/>
      <c r="CW246" s="244"/>
      <c r="CX246" s="244"/>
      <c r="CY246" s="244"/>
      <c r="CZ246" s="244"/>
      <c r="DA246" s="244"/>
      <c r="DB246" s="12">
        <v>238</v>
      </c>
      <c r="DC246" s="11" t="str">
        <f>IF(D246="","",COUNTIF(F246:DA246,Accueil!$AB$28)&amp;" / "&amp;COUNTIF($F$8:$DA$8,"&gt;0")-(COUNTIF(F246:DA246,Accueil!$AG$26)))</f>
        <v/>
      </c>
      <c r="DD246" s="110" t="str">
        <f>IF(D246="","",COUNTIF(F246:DA246,Accueil!$AB$26))</f>
        <v/>
      </c>
      <c r="DE246" s="110" t="str">
        <f>IF(D246="","",IF(COUNTIF($F$8:$DA$8,"&gt;=0")-(COUNTIF(G246:DB246,Accueil!$AG$26))&lt;0,0,COUNTIF($F$8:$DA$8,"&gt;=0")-(COUNTIF(G246:DB246,Accueil!$AG$26))))</f>
        <v/>
      </c>
      <c r="DF246" s="11" t="str">
        <f t="shared" si="19"/>
        <v/>
      </c>
      <c r="DG246" s="29" t="str">
        <f t="shared" si="20"/>
        <v/>
      </c>
      <c r="DH246" s="158">
        <f t="shared" si="21"/>
        <v>0</v>
      </c>
      <c r="DI246" s="158">
        <f>IF(ISERROR(VLOOKUP(F246,Accueil!$W$17:$W$22,1,0)),1,0)</f>
        <v>0</v>
      </c>
      <c r="DJ246" s="158">
        <f>IF(ISERROR(VLOOKUP(G246,Accueil!$W$17:$W$22,1,0)),1,0)</f>
        <v>0</v>
      </c>
      <c r="DK246" s="158">
        <f>IF(ISERROR(VLOOKUP(H246,Accueil!$W$17:$W$22,1,0)),1,0)</f>
        <v>0</v>
      </c>
      <c r="DL246" s="158">
        <f>IF(ISERROR(VLOOKUP(I246,Accueil!$W$17:$W$22,1,0)),1,0)</f>
        <v>0</v>
      </c>
      <c r="DM246" s="158">
        <f>IF(ISERROR(VLOOKUP(J246,Accueil!$W$17:$W$22,1,0)),1,0)</f>
        <v>0</v>
      </c>
      <c r="DN246" s="158">
        <f>IF(ISERROR(VLOOKUP(K246,Accueil!$W$17:$W$22,1,0)),1,0)</f>
        <v>0</v>
      </c>
      <c r="DO246" s="158">
        <f>IF(ISERROR(VLOOKUP(L246,Accueil!$W$17:$W$22,1,0)),1,0)</f>
        <v>0</v>
      </c>
      <c r="DP246" s="158">
        <f>IF(ISERROR(VLOOKUP(M246,Accueil!$W$17:$W$22,1,0)),1,0)</f>
        <v>0</v>
      </c>
      <c r="DQ246" s="158">
        <f>IF(ISERROR(VLOOKUP(N246,Accueil!$W$17:$W$22,1,0)),1,0)</f>
        <v>0</v>
      </c>
      <c r="DR246" s="158">
        <f>IF(ISERROR(VLOOKUP(O246,Accueil!$W$17:$W$22,1,0)),1,0)</f>
        <v>0</v>
      </c>
      <c r="DS246" s="158">
        <f>IF(ISERROR(VLOOKUP(P246,Accueil!$W$17:$W$22,1,0)),1,0)</f>
        <v>0</v>
      </c>
      <c r="DT246" s="158">
        <f>IF(ISERROR(VLOOKUP(Q246,Accueil!$W$17:$W$22,1,0)),1,0)</f>
        <v>0</v>
      </c>
      <c r="DU246" s="158">
        <f>IF(ISERROR(VLOOKUP(R246,Accueil!$W$17:$W$22,1,0)),1,0)</f>
        <v>0</v>
      </c>
      <c r="DV246" s="158">
        <f>IF(ISERROR(VLOOKUP(S246,Accueil!$W$17:$W$22,1,0)),1,0)</f>
        <v>0</v>
      </c>
      <c r="DW246" s="158">
        <f>IF(ISERROR(VLOOKUP(T246,Accueil!$W$17:$W$22,1,0)),1,0)</f>
        <v>0</v>
      </c>
      <c r="DX246" s="158">
        <f>IF(ISERROR(VLOOKUP(U246,Accueil!$W$17:$W$22,1,0)),1,0)</f>
        <v>0</v>
      </c>
      <c r="DY246" s="158">
        <f>IF(ISERROR(VLOOKUP(V246,Accueil!$W$17:$W$22,1,0)),1,0)</f>
        <v>0</v>
      </c>
      <c r="DZ246" s="158">
        <f>IF(ISERROR(VLOOKUP(W246,Accueil!$W$17:$W$22,1,0)),1,0)</f>
        <v>0</v>
      </c>
      <c r="EA246" s="158">
        <f>IF(ISERROR(VLOOKUP(X246,Accueil!$W$17:$W$22,1,0)),1,0)</f>
        <v>0</v>
      </c>
      <c r="EB246" s="158">
        <f>IF(ISERROR(VLOOKUP(Y246,Accueil!$W$17:$W$22,1,0)),1,0)</f>
        <v>0</v>
      </c>
      <c r="EC246" s="158">
        <f>IF(ISERROR(VLOOKUP(Z246,Accueil!$W$17:$W$22,1,0)),1,0)</f>
        <v>0</v>
      </c>
      <c r="ED246" s="158">
        <f>IF(ISERROR(VLOOKUP(AA246,Accueil!$W$17:$W$22,1,0)),1,0)</f>
        <v>0</v>
      </c>
      <c r="EE246" s="158">
        <f>IF(ISERROR(VLOOKUP(AB246,Accueil!$W$17:$W$22,1,0)),1,0)</f>
        <v>0</v>
      </c>
      <c r="EF246" s="158">
        <f>IF(ISERROR(VLOOKUP(AC246,Accueil!$W$17:$W$22,1,0)),1,0)</f>
        <v>0</v>
      </c>
      <c r="EG246" s="158">
        <f>IF(ISERROR(VLOOKUP(AD246,Accueil!$W$17:$W$22,1,0)),1,0)</f>
        <v>0</v>
      </c>
      <c r="EH246" s="158">
        <f>IF(ISERROR(VLOOKUP(AE246,Accueil!$W$17:$W$22,1,0)),1,0)</f>
        <v>0</v>
      </c>
      <c r="EI246" s="158">
        <f>IF(ISERROR(VLOOKUP(AF246,Accueil!$W$17:$W$22,1,0)),1,0)</f>
        <v>0</v>
      </c>
      <c r="EJ246" s="158">
        <f>IF(ISERROR(VLOOKUP(AG246,Accueil!$W$17:$W$22,1,0)),1,0)</f>
        <v>0</v>
      </c>
      <c r="EK246" s="158">
        <f>IF(ISERROR(VLOOKUP(AH246,Accueil!$W$17:$W$22,1,0)),1,0)</f>
        <v>0</v>
      </c>
      <c r="EL246" s="158">
        <f>IF(ISERROR(VLOOKUP(AI246,Accueil!$W$17:$W$22,1,0)),1,0)</f>
        <v>0</v>
      </c>
      <c r="EM246" s="158">
        <f>IF(ISERROR(VLOOKUP(AJ246,Accueil!$W$17:$W$22,1,0)),1,0)</f>
        <v>0</v>
      </c>
      <c r="EN246" s="158">
        <f>IF(ISERROR(VLOOKUP(AK246,Accueil!$W$17:$W$22,1,0)),1,0)</f>
        <v>0</v>
      </c>
      <c r="EO246" s="158">
        <f>IF(ISERROR(VLOOKUP(AL246,Accueil!$W$17:$W$22,1,0)),1,0)</f>
        <v>0</v>
      </c>
      <c r="EP246" s="158">
        <f>IF(ISERROR(VLOOKUP(AM246,Accueil!$W$17:$W$22,1,0)),1,0)</f>
        <v>0</v>
      </c>
      <c r="EQ246" s="158">
        <f>IF(ISERROR(VLOOKUP(AN246,Accueil!$W$17:$W$22,1,0)),1,0)</f>
        <v>0</v>
      </c>
      <c r="ER246" s="158">
        <f>IF(ISERROR(VLOOKUP(AO246,Accueil!$W$17:$W$22,1,0)),1,0)</f>
        <v>0</v>
      </c>
      <c r="ES246" s="158">
        <f>IF(ISERROR(VLOOKUP(AP246,Accueil!$W$17:$W$22,1,0)),1,0)</f>
        <v>0</v>
      </c>
      <c r="ET246" s="158">
        <f>IF(ISERROR(VLOOKUP(AQ246,Accueil!$W$17:$W$22,1,0)),1,0)</f>
        <v>0</v>
      </c>
      <c r="EU246" s="158">
        <f>IF(ISERROR(VLOOKUP(AR246,Accueil!$W$17:$W$22,1,0)),1,0)</f>
        <v>0</v>
      </c>
      <c r="EV246" s="158">
        <f>IF(ISERROR(VLOOKUP(AS246,Accueil!$W$17:$W$22,1,0)),1,0)</f>
        <v>0</v>
      </c>
      <c r="EW246" s="158">
        <f>IF(ISERROR(VLOOKUP(AT246,Accueil!$W$17:$W$22,1,0)),1,0)</f>
        <v>0</v>
      </c>
      <c r="EX246" s="158">
        <f>IF(ISERROR(VLOOKUP(AU246,Accueil!$W$17:$W$22,1,0)),1,0)</f>
        <v>0</v>
      </c>
      <c r="EY246" s="158">
        <f>IF(ISERROR(VLOOKUP(AV246,Accueil!$W$17:$W$22,1,0)),1,0)</f>
        <v>0</v>
      </c>
      <c r="EZ246" s="158">
        <f>IF(ISERROR(VLOOKUP(AW246,Accueil!$W$17:$W$22,1,0)),1,0)</f>
        <v>0</v>
      </c>
      <c r="FA246" s="158">
        <f>IF(ISERROR(VLOOKUP(AX246,Accueil!$W$17:$W$22,1,0)),1,0)</f>
        <v>0</v>
      </c>
      <c r="FB246" s="158">
        <f>IF(ISERROR(VLOOKUP(AY246,Accueil!$W$17:$W$22,1,0)),1,0)</f>
        <v>0</v>
      </c>
      <c r="FC246" s="158">
        <f>IF(ISERROR(VLOOKUP(AZ246,Accueil!$W$17:$W$22,1,0)),1,0)</f>
        <v>0</v>
      </c>
      <c r="FD246" s="158">
        <f>IF(ISERROR(VLOOKUP(BA246,Accueil!$W$17:$W$22,1,0)),1,0)</f>
        <v>0</v>
      </c>
      <c r="FE246" s="158">
        <f>IF(ISERROR(VLOOKUP(BB246,Accueil!$W$17:$W$22,1,0)),1,0)</f>
        <v>0</v>
      </c>
      <c r="FF246" s="158">
        <f>IF(ISERROR(VLOOKUP(BC246,Accueil!$W$17:$W$22,1,0)),1,0)</f>
        <v>0</v>
      </c>
      <c r="FG246" s="158">
        <f>IF(ISERROR(VLOOKUP(BD246,Accueil!$W$17:$W$22,1,0)),1,0)</f>
        <v>0</v>
      </c>
      <c r="FH246" s="158">
        <f>IF(ISERROR(VLOOKUP(BE246,Accueil!$W$17:$W$22,1,0)),1,0)</f>
        <v>0</v>
      </c>
      <c r="FI246" s="158">
        <f>IF(ISERROR(VLOOKUP(BF246,Accueil!$W$17:$W$22,1,0)),1,0)</f>
        <v>0</v>
      </c>
      <c r="FJ246" s="158">
        <f>IF(ISERROR(VLOOKUP(BG246,Accueil!$W$17:$W$22,1,0)),1,0)</f>
        <v>0</v>
      </c>
      <c r="FK246" s="158">
        <f>IF(ISERROR(VLOOKUP(BH246,Accueil!$W$17:$W$22,1,0)),1,0)</f>
        <v>0</v>
      </c>
      <c r="FL246" s="158">
        <f>IF(ISERROR(VLOOKUP(BI246,Accueil!$W$17:$W$22,1,0)),1,0)</f>
        <v>0</v>
      </c>
      <c r="FM246" s="158">
        <f>IF(ISERROR(VLOOKUP(BJ246,Accueil!$W$17:$W$22,1,0)),1,0)</f>
        <v>0</v>
      </c>
      <c r="FN246" s="158">
        <f>IF(ISERROR(VLOOKUP(BK246,Accueil!$W$17:$W$22,1,0)),1,0)</f>
        <v>0</v>
      </c>
      <c r="FO246" s="158">
        <f>IF(ISERROR(VLOOKUP(BL246,Accueil!$W$17:$W$22,1,0)),1,0)</f>
        <v>0</v>
      </c>
      <c r="FP246" s="158">
        <f>IF(ISERROR(VLOOKUP(BM246,Accueil!$W$17:$W$22,1,0)),1,0)</f>
        <v>0</v>
      </c>
      <c r="FQ246" s="158">
        <f>IF(ISERROR(VLOOKUP(BN246,Accueil!$W$17:$W$22,1,0)),1,0)</f>
        <v>0</v>
      </c>
      <c r="FR246" s="158">
        <f>IF(ISERROR(VLOOKUP(BO246,Accueil!$W$17:$W$22,1,0)),1,0)</f>
        <v>0</v>
      </c>
      <c r="FS246" s="158">
        <f>IF(ISERROR(VLOOKUP(BP246,Accueil!$W$17:$W$22,1,0)),1,0)</f>
        <v>0</v>
      </c>
      <c r="FT246" s="158">
        <f>IF(ISERROR(VLOOKUP(BQ246,Accueil!$W$17:$W$22,1,0)),1,0)</f>
        <v>0</v>
      </c>
      <c r="FU246" s="158">
        <f>IF(ISERROR(VLOOKUP(BR246,Accueil!$W$17:$W$22,1,0)),1,0)</f>
        <v>0</v>
      </c>
      <c r="FV246" s="158">
        <f>IF(ISERROR(VLOOKUP(BS246,Accueil!$W$17:$W$22,1,0)),1,0)</f>
        <v>0</v>
      </c>
      <c r="FW246" s="158">
        <f>IF(ISERROR(VLOOKUP(BT246,Accueil!$W$17:$W$22,1,0)),1,0)</f>
        <v>0</v>
      </c>
      <c r="FX246" s="158">
        <f>IF(ISERROR(VLOOKUP(BU246,Accueil!$W$17:$W$22,1,0)),1,0)</f>
        <v>0</v>
      </c>
      <c r="FY246" s="158">
        <f>IF(ISERROR(VLOOKUP(BV246,Accueil!$W$17:$W$22,1,0)),1,0)</f>
        <v>0</v>
      </c>
      <c r="FZ246" s="158">
        <f>IF(ISERROR(VLOOKUP(BW246,Accueil!$W$17:$W$22,1,0)),1,0)</f>
        <v>0</v>
      </c>
      <c r="GA246" s="158">
        <f>IF(ISERROR(VLOOKUP(BX246,Accueil!$W$17:$W$22,1,0)),1,0)</f>
        <v>0</v>
      </c>
      <c r="GB246" s="158">
        <f>IF(ISERROR(VLOOKUP(BY246,Accueil!$W$17:$W$22,1,0)),1,0)</f>
        <v>0</v>
      </c>
      <c r="GC246" s="158">
        <f>IF(ISERROR(VLOOKUP(BZ246,Accueil!$W$17:$W$22,1,0)),1,0)</f>
        <v>0</v>
      </c>
      <c r="GD246" s="158">
        <f>IF(ISERROR(VLOOKUP(CA246,Accueil!$W$17:$W$22,1,0)),1,0)</f>
        <v>0</v>
      </c>
      <c r="GE246" s="158">
        <f>IF(ISERROR(VLOOKUP(CB246,Accueil!$W$17:$W$22,1,0)),1,0)</f>
        <v>0</v>
      </c>
      <c r="GF246" s="158">
        <f>IF(ISERROR(VLOOKUP(CC246,Accueil!$W$17:$W$22,1,0)),1,0)</f>
        <v>0</v>
      </c>
      <c r="GG246" s="158">
        <f>IF(ISERROR(VLOOKUP(CD246,Accueil!$W$17:$W$22,1,0)),1,0)</f>
        <v>0</v>
      </c>
      <c r="GH246" s="158">
        <f>IF(ISERROR(VLOOKUP(CE246,Accueil!$W$17:$W$22,1,0)),1,0)</f>
        <v>0</v>
      </c>
      <c r="GI246" s="158">
        <f>IF(ISERROR(VLOOKUP(CF246,Accueil!$W$17:$W$22,1,0)),1,0)</f>
        <v>0</v>
      </c>
      <c r="GJ246" s="158">
        <f>IF(ISERROR(VLOOKUP(CG246,Accueil!$W$17:$W$22,1,0)),1,0)</f>
        <v>0</v>
      </c>
      <c r="GK246" s="158">
        <f>IF(ISERROR(VLOOKUP(CH246,Accueil!$W$17:$W$22,1,0)),1,0)</f>
        <v>0</v>
      </c>
      <c r="GL246" s="158">
        <f>IF(ISERROR(VLOOKUP(CI246,Accueil!$W$17:$W$22,1,0)),1,0)</f>
        <v>0</v>
      </c>
      <c r="GM246" s="158">
        <f>IF(ISERROR(VLOOKUP(CJ246,Accueil!$W$17:$W$22,1,0)),1,0)</f>
        <v>0</v>
      </c>
      <c r="GN246" s="158">
        <f>IF(ISERROR(VLOOKUP(CK246,Accueil!$W$17:$W$22,1,0)),1,0)</f>
        <v>0</v>
      </c>
      <c r="GO246" s="158">
        <f>IF(ISERROR(VLOOKUP(CL246,Accueil!$W$17:$W$22,1,0)),1,0)</f>
        <v>0</v>
      </c>
      <c r="GP246" s="158">
        <f>IF(ISERROR(VLOOKUP(CM246,Accueil!$W$17:$W$22,1,0)),1,0)</f>
        <v>0</v>
      </c>
      <c r="GQ246" s="158">
        <f>IF(ISERROR(VLOOKUP(CN246,Accueil!$W$17:$W$22,1,0)),1,0)</f>
        <v>0</v>
      </c>
      <c r="GR246" s="158">
        <f>IF(ISERROR(VLOOKUP(CO246,Accueil!$W$17:$W$22,1,0)),1,0)</f>
        <v>0</v>
      </c>
      <c r="GS246" s="158">
        <f>IF(ISERROR(VLOOKUP(CP246,Accueil!$W$17:$W$22,1,0)),1,0)</f>
        <v>0</v>
      </c>
      <c r="GT246" s="158">
        <f>IF(ISERROR(VLOOKUP(CQ246,Accueil!$W$17:$W$22,1,0)),1,0)</f>
        <v>0</v>
      </c>
      <c r="GU246" s="158">
        <f>IF(ISERROR(VLOOKUP(CR246,Accueil!$W$17:$W$22,1,0)),1,0)</f>
        <v>0</v>
      </c>
      <c r="GV246" s="158">
        <f>IF(ISERROR(VLOOKUP(CS246,Accueil!$W$17:$W$22,1,0)),1,0)</f>
        <v>0</v>
      </c>
      <c r="GW246" s="158">
        <f>IF(ISERROR(VLOOKUP(CT246,Accueil!$W$17:$W$22,1,0)),1,0)</f>
        <v>0</v>
      </c>
      <c r="GX246" s="158">
        <f>IF(ISERROR(VLOOKUP(CU246,Accueil!$W$17:$W$22,1,0)),1,0)</f>
        <v>0</v>
      </c>
      <c r="GY246" s="158">
        <f>IF(ISERROR(VLOOKUP(CV246,Accueil!$W$17:$W$22,1,0)),1,0)</f>
        <v>0</v>
      </c>
      <c r="GZ246" s="158">
        <f>IF(ISERROR(VLOOKUP(CW246,Accueil!$W$17:$W$22,1,0)),1,0)</f>
        <v>0</v>
      </c>
      <c r="HA246" s="158">
        <f>IF(ISERROR(VLOOKUP(CX246,Accueil!$W$17:$W$22,1,0)),1,0)</f>
        <v>0</v>
      </c>
      <c r="HB246" s="158">
        <f>IF(ISERROR(VLOOKUP(CY246,Accueil!$W$17:$W$22,1,0)),1,0)</f>
        <v>0</v>
      </c>
      <c r="HC246" s="158">
        <f>IF(ISERROR(VLOOKUP(CZ246,Accueil!$W$17:$W$22,1,0)),1,0)</f>
        <v>0</v>
      </c>
      <c r="HD246" s="158">
        <f>IF(ISERROR(VLOOKUP(DA246,Accueil!$W$17:$W$22,1,0)),1,0)</f>
        <v>0</v>
      </c>
    </row>
    <row r="247" spans="1:212" ht="12.75" customHeight="1">
      <c r="A247" s="360"/>
      <c r="B247" s="12">
        <v>239</v>
      </c>
      <c r="C247" s="26" t="str">
        <f>IF(Accueil!E251="","",Accueil!E251)</f>
        <v/>
      </c>
      <c r="D247" s="27" t="str">
        <f>IF(Accueil!F251="","",Accueil!F251)</f>
        <v/>
      </c>
      <c r="E247" s="83" t="str">
        <f t="shared" si="18"/>
        <v/>
      </c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  <c r="AA247" s="244"/>
      <c r="AB247" s="244"/>
      <c r="AC247" s="244"/>
      <c r="AD247" s="244"/>
      <c r="AE247" s="244"/>
      <c r="AF247" s="244"/>
      <c r="AG247" s="244"/>
      <c r="AH247" s="244"/>
      <c r="AI247" s="244"/>
      <c r="AJ247" s="244"/>
      <c r="AK247" s="244"/>
      <c r="AL247" s="244"/>
      <c r="AM247" s="244"/>
      <c r="AN247" s="244"/>
      <c r="AO247" s="244"/>
      <c r="AP247" s="244"/>
      <c r="AQ247" s="244"/>
      <c r="AR247" s="244"/>
      <c r="AS247" s="244"/>
      <c r="AT247" s="244"/>
      <c r="AU247" s="244"/>
      <c r="AV247" s="244"/>
      <c r="AW247" s="244"/>
      <c r="AX247" s="244"/>
      <c r="AY247" s="244"/>
      <c r="AZ247" s="244"/>
      <c r="BA247" s="244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  <c r="CJ247" s="244"/>
      <c r="CK247" s="244"/>
      <c r="CL247" s="244"/>
      <c r="CM247" s="244"/>
      <c r="CN247" s="244"/>
      <c r="CO247" s="244"/>
      <c r="CP247" s="244"/>
      <c r="CQ247" s="244"/>
      <c r="CR247" s="244"/>
      <c r="CS247" s="244"/>
      <c r="CT247" s="244"/>
      <c r="CU247" s="244"/>
      <c r="CV247" s="244"/>
      <c r="CW247" s="244"/>
      <c r="CX247" s="244"/>
      <c r="CY247" s="244"/>
      <c r="CZ247" s="244"/>
      <c r="DA247" s="244"/>
      <c r="DB247" s="12">
        <v>239</v>
      </c>
      <c r="DC247" s="11" t="str">
        <f>IF(D247="","",COUNTIF(F247:DA247,Accueil!$AB$28)&amp;" / "&amp;COUNTIF($F$8:$DA$8,"&gt;0")-(COUNTIF(F247:DA247,Accueil!$AG$26)))</f>
        <v/>
      </c>
      <c r="DD247" s="110" t="str">
        <f>IF(D247="","",COUNTIF(F247:DA247,Accueil!$AB$26))</f>
        <v/>
      </c>
      <c r="DE247" s="110" t="str">
        <f>IF(D247="","",IF(COUNTIF($F$8:$DA$8,"&gt;=0")-(COUNTIF(G247:DB247,Accueil!$AG$26))&lt;0,0,COUNTIF($F$8:$DA$8,"&gt;=0")-(COUNTIF(G247:DB247,Accueil!$AG$26))))</f>
        <v/>
      </c>
      <c r="DF247" s="11" t="str">
        <f t="shared" si="19"/>
        <v/>
      </c>
      <c r="DG247" s="29" t="str">
        <f t="shared" si="20"/>
        <v/>
      </c>
      <c r="DH247" s="158">
        <f t="shared" si="21"/>
        <v>0</v>
      </c>
      <c r="DI247" s="158">
        <f>IF(ISERROR(VLOOKUP(F247,Accueil!$W$17:$W$22,1,0)),1,0)</f>
        <v>0</v>
      </c>
      <c r="DJ247" s="158">
        <f>IF(ISERROR(VLOOKUP(G247,Accueil!$W$17:$W$22,1,0)),1,0)</f>
        <v>0</v>
      </c>
      <c r="DK247" s="158">
        <f>IF(ISERROR(VLOOKUP(H247,Accueil!$W$17:$W$22,1,0)),1,0)</f>
        <v>0</v>
      </c>
      <c r="DL247" s="158">
        <f>IF(ISERROR(VLOOKUP(I247,Accueil!$W$17:$W$22,1,0)),1,0)</f>
        <v>0</v>
      </c>
      <c r="DM247" s="158">
        <f>IF(ISERROR(VLOOKUP(J247,Accueil!$W$17:$W$22,1,0)),1,0)</f>
        <v>0</v>
      </c>
      <c r="DN247" s="158">
        <f>IF(ISERROR(VLOOKUP(K247,Accueil!$W$17:$W$22,1,0)),1,0)</f>
        <v>0</v>
      </c>
      <c r="DO247" s="158">
        <f>IF(ISERROR(VLOOKUP(L247,Accueil!$W$17:$W$22,1,0)),1,0)</f>
        <v>0</v>
      </c>
      <c r="DP247" s="158">
        <f>IF(ISERROR(VLOOKUP(M247,Accueil!$W$17:$W$22,1,0)),1,0)</f>
        <v>0</v>
      </c>
      <c r="DQ247" s="158">
        <f>IF(ISERROR(VLOOKUP(N247,Accueil!$W$17:$W$22,1,0)),1,0)</f>
        <v>0</v>
      </c>
      <c r="DR247" s="158">
        <f>IF(ISERROR(VLOOKUP(O247,Accueil!$W$17:$W$22,1,0)),1,0)</f>
        <v>0</v>
      </c>
      <c r="DS247" s="158">
        <f>IF(ISERROR(VLOOKUP(P247,Accueil!$W$17:$W$22,1,0)),1,0)</f>
        <v>0</v>
      </c>
      <c r="DT247" s="158">
        <f>IF(ISERROR(VLOOKUP(Q247,Accueil!$W$17:$W$22,1,0)),1,0)</f>
        <v>0</v>
      </c>
      <c r="DU247" s="158">
        <f>IF(ISERROR(VLOOKUP(R247,Accueil!$W$17:$W$22,1,0)),1,0)</f>
        <v>0</v>
      </c>
      <c r="DV247" s="158">
        <f>IF(ISERROR(VLOOKUP(S247,Accueil!$W$17:$W$22,1,0)),1,0)</f>
        <v>0</v>
      </c>
      <c r="DW247" s="158">
        <f>IF(ISERROR(VLOOKUP(T247,Accueil!$W$17:$W$22,1,0)),1,0)</f>
        <v>0</v>
      </c>
      <c r="DX247" s="158">
        <f>IF(ISERROR(VLOOKUP(U247,Accueil!$W$17:$W$22,1,0)),1,0)</f>
        <v>0</v>
      </c>
      <c r="DY247" s="158">
        <f>IF(ISERROR(VLOOKUP(V247,Accueil!$W$17:$W$22,1,0)),1,0)</f>
        <v>0</v>
      </c>
      <c r="DZ247" s="158">
        <f>IF(ISERROR(VLOOKUP(W247,Accueil!$W$17:$W$22,1,0)),1,0)</f>
        <v>0</v>
      </c>
      <c r="EA247" s="158">
        <f>IF(ISERROR(VLOOKUP(X247,Accueil!$W$17:$W$22,1,0)),1,0)</f>
        <v>0</v>
      </c>
      <c r="EB247" s="158">
        <f>IF(ISERROR(VLOOKUP(Y247,Accueil!$W$17:$W$22,1,0)),1,0)</f>
        <v>0</v>
      </c>
      <c r="EC247" s="158">
        <f>IF(ISERROR(VLOOKUP(Z247,Accueil!$W$17:$W$22,1,0)),1,0)</f>
        <v>0</v>
      </c>
      <c r="ED247" s="158">
        <f>IF(ISERROR(VLOOKUP(AA247,Accueil!$W$17:$W$22,1,0)),1,0)</f>
        <v>0</v>
      </c>
      <c r="EE247" s="158">
        <f>IF(ISERROR(VLOOKUP(AB247,Accueil!$W$17:$W$22,1,0)),1,0)</f>
        <v>0</v>
      </c>
      <c r="EF247" s="158">
        <f>IF(ISERROR(VLOOKUP(AC247,Accueil!$W$17:$W$22,1,0)),1,0)</f>
        <v>0</v>
      </c>
      <c r="EG247" s="158">
        <f>IF(ISERROR(VLOOKUP(AD247,Accueil!$W$17:$W$22,1,0)),1,0)</f>
        <v>0</v>
      </c>
      <c r="EH247" s="158">
        <f>IF(ISERROR(VLOOKUP(AE247,Accueil!$W$17:$W$22,1,0)),1,0)</f>
        <v>0</v>
      </c>
      <c r="EI247" s="158">
        <f>IF(ISERROR(VLOOKUP(AF247,Accueil!$W$17:$W$22,1,0)),1,0)</f>
        <v>0</v>
      </c>
      <c r="EJ247" s="158">
        <f>IF(ISERROR(VLOOKUP(AG247,Accueil!$W$17:$W$22,1,0)),1,0)</f>
        <v>0</v>
      </c>
      <c r="EK247" s="158">
        <f>IF(ISERROR(VLOOKUP(AH247,Accueil!$W$17:$W$22,1,0)),1,0)</f>
        <v>0</v>
      </c>
      <c r="EL247" s="158">
        <f>IF(ISERROR(VLOOKUP(AI247,Accueil!$W$17:$W$22,1,0)),1,0)</f>
        <v>0</v>
      </c>
      <c r="EM247" s="158">
        <f>IF(ISERROR(VLOOKUP(AJ247,Accueil!$W$17:$W$22,1,0)),1,0)</f>
        <v>0</v>
      </c>
      <c r="EN247" s="158">
        <f>IF(ISERROR(VLOOKUP(AK247,Accueil!$W$17:$W$22,1,0)),1,0)</f>
        <v>0</v>
      </c>
      <c r="EO247" s="158">
        <f>IF(ISERROR(VLOOKUP(AL247,Accueil!$W$17:$W$22,1,0)),1,0)</f>
        <v>0</v>
      </c>
      <c r="EP247" s="158">
        <f>IF(ISERROR(VLOOKUP(AM247,Accueil!$W$17:$W$22,1,0)),1,0)</f>
        <v>0</v>
      </c>
      <c r="EQ247" s="158">
        <f>IF(ISERROR(VLOOKUP(AN247,Accueil!$W$17:$W$22,1,0)),1,0)</f>
        <v>0</v>
      </c>
      <c r="ER247" s="158">
        <f>IF(ISERROR(VLOOKUP(AO247,Accueil!$W$17:$W$22,1,0)),1,0)</f>
        <v>0</v>
      </c>
      <c r="ES247" s="158">
        <f>IF(ISERROR(VLOOKUP(AP247,Accueil!$W$17:$W$22,1,0)),1,0)</f>
        <v>0</v>
      </c>
      <c r="ET247" s="158">
        <f>IF(ISERROR(VLOOKUP(AQ247,Accueil!$W$17:$W$22,1,0)),1,0)</f>
        <v>0</v>
      </c>
      <c r="EU247" s="158">
        <f>IF(ISERROR(VLOOKUP(AR247,Accueil!$W$17:$W$22,1,0)),1,0)</f>
        <v>0</v>
      </c>
      <c r="EV247" s="158">
        <f>IF(ISERROR(VLOOKUP(AS247,Accueil!$W$17:$W$22,1,0)),1,0)</f>
        <v>0</v>
      </c>
      <c r="EW247" s="158">
        <f>IF(ISERROR(VLOOKUP(AT247,Accueil!$W$17:$W$22,1,0)),1,0)</f>
        <v>0</v>
      </c>
      <c r="EX247" s="158">
        <f>IF(ISERROR(VLOOKUP(AU247,Accueil!$W$17:$W$22,1,0)),1,0)</f>
        <v>0</v>
      </c>
      <c r="EY247" s="158">
        <f>IF(ISERROR(VLOOKUP(AV247,Accueil!$W$17:$W$22,1,0)),1,0)</f>
        <v>0</v>
      </c>
      <c r="EZ247" s="158">
        <f>IF(ISERROR(VLOOKUP(AW247,Accueil!$W$17:$W$22,1,0)),1,0)</f>
        <v>0</v>
      </c>
      <c r="FA247" s="158">
        <f>IF(ISERROR(VLOOKUP(AX247,Accueil!$W$17:$W$22,1,0)),1,0)</f>
        <v>0</v>
      </c>
      <c r="FB247" s="158">
        <f>IF(ISERROR(VLOOKUP(AY247,Accueil!$W$17:$W$22,1,0)),1,0)</f>
        <v>0</v>
      </c>
      <c r="FC247" s="158">
        <f>IF(ISERROR(VLOOKUP(AZ247,Accueil!$W$17:$W$22,1,0)),1,0)</f>
        <v>0</v>
      </c>
      <c r="FD247" s="158">
        <f>IF(ISERROR(VLOOKUP(BA247,Accueil!$W$17:$W$22,1,0)),1,0)</f>
        <v>0</v>
      </c>
      <c r="FE247" s="158">
        <f>IF(ISERROR(VLOOKUP(BB247,Accueil!$W$17:$W$22,1,0)),1,0)</f>
        <v>0</v>
      </c>
      <c r="FF247" s="158">
        <f>IF(ISERROR(VLOOKUP(BC247,Accueil!$W$17:$W$22,1,0)),1,0)</f>
        <v>0</v>
      </c>
      <c r="FG247" s="158">
        <f>IF(ISERROR(VLOOKUP(BD247,Accueil!$W$17:$W$22,1,0)),1,0)</f>
        <v>0</v>
      </c>
      <c r="FH247" s="158">
        <f>IF(ISERROR(VLOOKUP(BE247,Accueil!$W$17:$W$22,1,0)),1,0)</f>
        <v>0</v>
      </c>
      <c r="FI247" s="158">
        <f>IF(ISERROR(VLOOKUP(BF247,Accueil!$W$17:$W$22,1,0)),1,0)</f>
        <v>0</v>
      </c>
      <c r="FJ247" s="158">
        <f>IF(ISERROR(VLOOKUP(BG247,Accueil!$W$17:$W$22,1,0)),1,0)</f>
        <v>0</v>
      </c>
      <c r="FK247" s="158">
        <f>IF(ISERROR(VLOOKUP(BH247,Accueil!$W$17:$W$22,1,0)),1,0)</f>
        <v>0</v>
      </c>
      <c r="FL247" s="158">
        <f>IF(ISERROR(VLOOKUP(BI247,Accueil!$W$17:$W$22,1,0)),1,0)</f>
        <v>0</v>
      </c>
      <c r="FM247" s="158">
        <f>IF(ISERROR(VLOOKUP(BJ247,Accueil!$W$17:$W$22,1,0)),1,0)</f>
        <v>0</v>
      </c>
      <c r="FN247" s="158">
        <f>IF(ISERROR(VLOOKUP(BK247,Accueil!$W$17:$W$22,1,0)),1,0)</f>
        <v>0</v>
      </c>
      <c r="FO247" s="158">
        <f>IF(ISERROR(VLOOKUP(BL247,Accueil!$W$17:$W$22,1,0)),1,0)</f>
        <v>0</v>
      </c>
      <c r="FP247" s="158">
        <f>IF(ISERROR(VLOOKUP(BM247,Accueil!$W$17:$W$22,1,0)),1,0)</f>
        <v>0</v>
      </c>
      <c r="FQ247" s="158">
        <f>IF(ISERROR(VLOOKUP(BN247,Accueil!$W$17:$W$22,1,0)),1,0)</f>
        <v>0</v>
      </c>
      <c r="FR247" s="158">
        <f>IF(ISERROR(VLOOKUP(BO247,Accueil!$W$17:$W$22,1,0)),1,0)</f>
        <v>0</v>
      </c>
      <c r="FS247" s="158">
        <f>IF(ISERROR(VLOOKUP(BP247,Accueil!$W$17:$W$22,1,0)),1,0)</f>
        <v>0</v>
      </c>
      <c r="FT247" s="158">
        <f>IF(ISERROR(VLOOKUP(BQ247,Accueil!$W$17:$W$22,1,0)),1,0)</f>
        <v>0</v>
      </c>
      <c r="FU247" s="158">
        <f>IF(ISERROR(VLOOKUP(BR247,Accueil!$W$17:$W$22,1,0)),1,0)</f>
        <v>0</v>
      </c>
      <c r="FV247" s="158">
        <f>IF(ISERROR(VLOOKUP(BS247,Accueil!$W$17:$W$22,1,0)),1,0)</f>
        <v>0</v>
      </c>
      <c r="FW247" s="158">
        <f>IF(ISERROR(VLOOKUP(BT247,Accueil!$W$17:$W$22,1,0)),1,0)</f>
        <v>0</v>
      </c>
      <c r="FX247" s="158">
        <f>IF(ISERROR(VLOOKUP(BU247,Accueil!$W$17:$W$22,1,0)),1,0)</f>
        <v>0</v>
      </c>
      <c r="FY247" s="158">
        <f>IF(ISERROR(VLOOKUP(BV247,Accueil!$W$17:$W$22,1,0)),1,0)</f>
        <v>0</v>
      </c>
      <c r="FZ247" s="158">
        <f>IF(ISERROR(VLOOKUP(BW247,Accueil!$W$17:$W$22,1,0)),1,0)</f>
        <v>0</v>
      </c>
      <c r="GA247" s="158">
        <f>IF(ISERROR(VLOOKUP(BX247,Accueil!$W$17:$W$22,1,0)),1,0)</f>
        <v>0</v>
      </c>
      <c r="GB247" s="158">
        <f>IF(ISERROR(VLOOKUP(BY247,Accueil!$W$17:$W$22,1,0)),1,0)</f>
        <v>0</v>
      </c>
      <c r="GC247" s="158">
        <f>IF(ISERROR(VLOOKUP(BZ247,Accueil!$W$17:$W$22,1,0)),1,0)</f>
        <v>0</v>
      </c>
      <c r="GD247" s="158">
        <f>IF(ISERROR(VLOOKUP(CA247,Accueil!$W$17:$W$22,1,0)),1,0)</f>
        <v>0</v>
      </c>
      <c r="GE247" s="158">
        <f>IF(ISERROR(VLOOKUP(CB247,Accueil!$W$17:$W$22,1,0)),1,0)</f>
        <v>0</v>
      </c>
      <c r="GF247" s="158">
        <f>IF(ISERROR(VLOOKUP(CC247,Accueil!$W$17:$W$22,1,0)),1,0)</f>
        <v>0</v>
      </c>
      <c r="GG247" s="158">
        <f>IF(ISERROR(VLOOKUP(CD247,Accueil!$W$17:$W$22,1,0)),1,0)</f>
        <v>0</v>
      </c>
      <c r="GH247" s="158">
        <f>IF(ISERROR(VLOOKUP(CE247,Accueil!$W$17:$W$22,1,0)),1,0)</f>
        <v>0</v>
      </c>
      <c r="GI247" s="158">
        <f>IF(ISERROR(VLOOKUP(CF247,Accueil!$W$17:$W$22,1,0)),1,0)</f>
        <v>0</v>
      </c>
      <c r="GJ247" s="158">
        <f>IF(ISERROR(VLOOKUP(CG247,Accueil!$W$17:$W$22,1,0)),1,0)</f>
        <v>0</v>
      </c>
      <c r="GK247" s="158">
        <f>IF(ISERROR(VLOOKUP(CH247,Accueil!$W$17:$W$22,1,0)),1,0)</f>
        <v>0</v>
      </c>
      <c r="GL247" s="158">
        <f>IF(ISERROR(VLOOKUP(CI247,Accueil!$W$17:$W$22,1,0)),1,0)</f>
        <v>0</v>
      </c>
      <c r="GM247" s="158">
        <f>IF(ISERROR(VLOOKUP(CJ247,Accueil!$W$17:$W$22,1,0)),1,0)</f>
        <v>0</v>
      </c>
      <c r="GN247" s="158">
        <f>IF(ISERROR(VLOOKUP(CK247,Accueil!$W$17:$W$22,1,0)),1,0)</f>
        <v>0</v>
      </c>
      <c r="GO247" s="158">
        <f>IF(ISERROR(VLOOKUP(CL247,Accueil!$W$17:$W$22,1,0)),1,0)</f>
        <v>0</v>
      </c>
      <c r="GP247" s="158">
        <f>IF(ISERROR(VLOOKUP(CM247,Accueil!$W$17:$W$22,1,0)),1,0)</f>
        <v>0</v>
      </c>
      <c r="GQ247" s="158">
        <f>IF(ISERROR(VLOOKUP(CN247,Accueil!$W$17:$W$22,1,0)),1,0)</f>
        <v>0</v>
      </c>
      <c r="GR247" s="158">
        <f>IF(ISERROR(VLOOKUP(CO247,Accueil!$W$17:$W$22,1,0)),1,0)</f>
        <v>0</v>
      </c>
      <c r="GS247" s="158">
        <f>IF(ISERROR(VLOOKUP(CP247,Accueil!$W$17:$W$22,1,0)),1,0)</f>
        <v>0</v>
      </c>
      <c r="GT247" s="158">
        <f>IF(ISERROR(VLOOKUP(CQ247,Accueil!$W$17:$W$22,1,0)),1,0)</f>
        <v>0</v>
      </c>
      <c r="GU247" s="158">
        <f>IF(ISERROR(VLOOKUP(CR247,Accueil!$W$17:$W$22,1,0)),1,0)</f>
        <v>0</v>
      </c>
      <c r="GV247" s="158">
        <f>IF(ISERROR(VLOOKUP(CS247,Accueil!$W$17:$W$22,1,0)),1,0)</f>
        <v>0</v>
      </c>
      <c r="GW247" s="158">
        <f>IF(ISERROR(VLOOKUP(CT247,Accueil!$W$17:$W$22,1,0)),1,0)</f>
        <v>0</v>
      </c>
      <c r="GX247" s="158">
        <f>IF(ISERROR(VLOOKUP(CU247,Accueil!$W$17:$W$22,1,0)),1,0)</f>
        <v>0</v>
      </c>
      <c r="GY247" s="158">
        <f>IF(ISERROR(VLOOKUP(CV247,Accueil!$W$17:$W$22,1,0)),1,0)</f>
        <v>0</v>
      </c>
      <c r="GZ247" s="158">
        <f>IF(ISERROR(VLOOKUP(CW247,Accueil!$W$17:$W$22,1,0)),1,0)</f>
        <v>0</v>
      </c>
      <c r="HA247" s="158">
        <f>IF(ISERROR(VLOOKUP(CX247,Accueil!$W$17:$W$22,1,0)),1,0)</f>
        <v>0</v>
      </c>
      <c r="HB247" s="158">
        <f>IF(ISERROR(VLOOKUP(CY247,Accueil!$W$17:$W$22,1,0)),1,0)</f>
        <v>0</v>
      </c>
      <c r="HC247" s="158">
        <f>IF(ISERROR(VLOOKUP(CZ247,Accueil!$W$17:$W$22,1,0)),1,0)</f>
        <v>0</v>
      </c>
      <c r="HD247" s="158">
        <f>IF(ISERROR(VLOOKUP(DA247,Accueil!$W$17:$W$22,1,0)),1,0)</f>
        <v>0</v>
      </c>
    </row>
    <row r="248" spans="1:212" ht="12.75" customHeight="1">
      <c r="A248" s="361"/>
      <c r="B248" s="12">
        <v>240</v>
      </c>
      <c r="C248" s="26" t="str">
        <f>IF(Accueil!E252="","",Accueil!E252)</f>
        <v/>
      </c>
      <c r="D248" s="27" t="str">
        <f>IF(Accueil!F252="","",Accueil!F252)</f>
        <v/>
      </c>
      <c r="E248" s="83" t="str">
        <f t="shared" si="18"/>
        <v/>
      </c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  <c r="AA248" s="244"/>
      <c r="AB248" s="244"/>
      <c r="AC248" s="244"/>
      <c r="AD248" s="244"/>
      <c r="AE248" s="244"/>
      <c r="AF248" s="244"/>
      <c r="AG248" s="244"/>
      <c r="AH248" s="244"/>
      <c r="AI248" s="244"/>
      <c r="AJ248" s="244"/>
      <c r="AK248" s="244"/>
      <c r="AL248" s="244"/>
      <c r="AM248" s="244"/>
      <c r="AN248" s="244"/>
      <c r="AO248" s="244"/>
      <c r="AP248" s="244"/>
      <c r="AQ248" s="244"/>
      <c r="AR248" s="244"/>
      <c r="AS248" s="244"/>
      <c r="AT248" s="244"/>
      <c r="AU248" s="244"/>
      <c r="AV248" s="244"/>
      <c r="AW248" s="244"/>
      <c r="AX248" s="244"/>
      <c r="AY248" s="244"/>
      <c r="AZ248" s="244"/>
      <c r="BA248" s="244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4"/>
      <c r="CK248" s="244"/>
      <c r="CL248" s="244"/>
      <c r="CM248" s="244"/>
      <c r="CN248" s="244"/>
      <c r="CO248" s="244"/>
      <c r="CP248" s="244"/>
      <c r="CQ248" s="244"/>
      <c r="CR248" s="244"/>
      <c r="CS248" s="244"/>
      <c r="CT248" s="244"/>
      <c r="CU248" s="244"/>
      <c r="CV248" s="244"/>
      <c r="CW248" s="244"/>
      <c r="CX248" s="244"/>
      <c r="CY248" s="244"/>
      <c r="CZ248" s="244"/>
      <c r="DA248" s="244"/>
      <c r="DB248" s="12">
        <v>240</v>
      </c>
      <c r="DC248" s="11" t="str">
        <f>IF(D248="","",COUNTIF(F248:DA248,Accueil!$AB$28)&amp;" / "&amp;COUNTIF($F$8:$DA$8,"&gt;0")-(COUNTIF(F248:DA248,Accueil!$AG$26)))</f>
        <v/>
      </c>
      <c r="DD248" s="110" t="str">
        <f>IF(D248="","",COUNTIF(F248:DA248,Accueil!$AB$26))</f>
        <v/>
      </c>
      <c r="DE248" s="110" t="str">
        <f>IF(D248="","",IF(COUNTIF($F$8:$DA$8,"&gt;=0")-(COUNTIF(G248:DB248,Accueil!$AG$26))&lt;0,0,COUNTIF($F$8:$DA$8,"&gt;=0")-(COUNTIF(G248:DB248,Accueil!$AG$26))))</f>
        <v/>
      </c>
      <c r="DF248" s="11" t="str">
        <f t="shared" si="19"/>
        <v/>
      </c>
      <c r="DG248" s="29" t="str">
        <f t="shared" si="20"/>
        <v/>
      </c>
      <c r="DH248" s="158">
        <f t="shared" si="21"/>
        <v>0</v>
      </c>
      <c r="DI248" s="158">
        <f>IF(ISERROR(VLOOKUP(F248,Accueil!$W$17:$W$22,1,0)),1,0)</f>
        <v>0</v>
      </c>
      <c r="DJ248" s="158">
        <f>IF(ISERROR(VLOOKUP(G248,Accueil!$W$17:$W$22,1,0)),1,0)</f>
        <v>0</v>
      </c>
      <c r="DK248" s="158">
        <f>IF(ISERROR(VLOOKUP(H248,Accueil!$W$17:$W$22,1,0)),1,0)</f>
        <v>0</v>
      </c>
      <c r="DL248" s="158">
        <f>IF(ISERROR(VLOOKUP(I248,Accueil!$W$17:$W$22,1,0)),1,0)</f>
        <v>0</v>
      </c>
      <c r="DM248" s="158">
        <f>IF(ISERROR(VLOOKUP(J248,Accueil!$W$17:$W$22,1,0)),1,0)</f>
        <v>0</v>
      </c>
      <c r="DN248" s="158">
        <f>IF(ISERROR(VLOOKUP(K248,Accueil!$W$17:$W$22,1,0)),1,0)</f>
        <v>0</v>
      </c>
      <c r="DO248" s="158">
        <f>IF(ISERROR(VLOOKUP(L248,Accueil!$W$17:$W$22,1,0)),1,0)</f>
        <v>0</v>
      </c>
      <c r="DP248" s="158">
        <f>IF(ISERROR(VLOOKUP(M248,Accueil!$W$17:$W$22,1,0)),1,0)</f>
        <v>0</v>
      </c>
      <c r="DQ248" s="158">
        <f>IF(ISERROR(VLOOKUP(N248,Accueil!$W$17:$W$22,1,0)),1,0)</f>
        <v>0</v>
      </c>
      <c r="DR248" s="158">
        <f>IF(ISERROR(VLOOKUP(O248,Accueil!$W$17:$W$22,1,0)),1,0)</f>
        <v>0</v>
      </c>
      <c r="DS248" s="158">
        <f>IF(ISERROR(VLOOKUP(P248,Accueil!$W$17:$W$22,1,0)),1,0)</f>
        <v>0</v>
      </c>
      <c r="DT248" s="158">
        <f>IF(ISERROR(VLOOKUP(Q248,Accueil!$W$17:$W$22,1,0)),1,0)</f>
        <v>0</v>
      </c>
      <c r="DU248" s="158">
        <f>IF(ISERROR(VLOOKUP(R248,Accueil!$W$17:$W$22,1,0)),1,0)</f>
        <v>0</v>
      </c>
      <c r="DV248" s="158">
        <f>IF(ISERROR(VLOOKUP(S248,Accueil!$W$17:$W$22,1,0)),1,0)</f>
        <v>0</v>
      </c>
      <c r="DW248" s="158">
        <f>IF(ISERROR(VLOOKUP(T248,Accueil!$W$17:$W$22,1,0)),1,0)</f>
        <v>0</v>
      </c>
      <c r="DX248" s="158">
        <f>IF(ISERROR(VLOOKUP(U248,Accueil!$W$17:$W$22,1,0)),1,0)</f>
        <v>0</v>
      </c>
      <c r="DY248" s="158">
        <f>IF(ISERROR(VLOOKUP(V248,Accueil!$W$17:$W$22,1,0)),1,0)</f>
        <v>0</v>
      </c>
      <c r="DZ248" s="158">
        <f>IF(ISERROR(VLOOKUP(W248,Accueil!$W$17:$W$22,1,0)),1,0)</f>
        <v>0</v>
      </c>
      <c r="EA248" s="158">
        <f>IF(ISERROR(VLOOKUP(X248,Accueil!$W$17:$W$22,1,0)),1,0)</f>
        <v>0</v>
      </c>
      <c r="EB248" s="158">
        <f>IF(ISERROR(VLOOKUP(Y248,Accueil!$W$17:$W$22,1,0)),1,0)</f>
        <v>0</v>
      </c>
      <c r="EC248" s="158">
        <f>IF(ISERROR(VLOOKUP(Z248,Accueil!$W$17:$W$22,1,0)),1,0)</f>
        <v>0</v>
      </c>
      <c r="ED248" s="158">
        <f>IF(ISERROR(VLOOKUP(AA248,Accueil!$W$17:$W$22,1,0)),1,0)</f>
        <v>0</v>
      </c>
      <c r="EE248" s="158">
        <f>IF(ISERROR(VLOOKUP(AB248,Accueil!$W$17:$W$22,1,0)),1,0)</f>
        <v>0</v>
      </c>
      <c r="EF248" s="158">
        <f>IF(ISERROR(VLOOKUP(AC248,Accueil!$W$17:$W$22,1,0)),1,0)</f>
        <v>0</v>
      </c>
      <c r="EG248" s="158">
        <f>IF(ISERROR(VLOOKUP(AD248,Accueil!$W$17:$W$22,1,0)),1,0)</f>
        <v>0</v>
      </c>
      <c r="EH248" s="158">
        <f>IF(ISERROR(VLOOKUP(AE248,Accueil!$W$17:$W$22,1,0)),1,0)</f>
        <v>0</v>
      </c>
      <c r="EI248" s="158">
        <f>IF(ISERROR(VLOOKUP(AF248,Accueil!$W$17:$W$22,1,0)),1,0)</f>
        <v>0</v>
      </c>
      <c r="EJ248" s="158">
        <f>IF(ISERROR(VLOOKUP(AG248,Accueil!$W$17:$W$22,1,0)),1,0)</f>
        <v>0</v>
      </c>
      <c r="EK248" s="158">
        <f>IF(ISERROR(VLOOKUP(AH248,Accueil!$W$17:$W$22,1,0)),1,0)</f>
        <v>0</v>
      </c>
      <c r="EL248" s="158">
        <f>IF(ISERROR(VLOOKUP(AI248,Accueil!$W$17:$W$22,1,0)),1,0)</f>
        <v>0</v>
      </c>
      <c r="EM248" s="158">
        <f>IF(ISERROR(VLOOKUP(AJ248,Accueil!$W$17:$W$22,1,0)),1,0)</f>
        <v>0</v>
      </c>
      <c r="EN248" s="158">
        <f>IF(ISERROR(VLOOKUP(AK248,Accueil!$W$17:$W$22,1,0)),1,0)</f>
        <v>0</v>
      </c>
      <c r="EO248" s="158">
        <f>IF(ISERROR(VLOOKUP(AL248,Accueil!$W$17:$W$22,1,0)),1,0)</f>
        <v>0</v>
      </c>
      <c r="EP248" s="158">
        <f>IF(ISERROR(VLOOKUP(AM248,Accueil!$W$17:$W$22,1,0)),1,0)</f>
        <v>0</v>
      </c>
      <c r="EQ248" s="158">
        <f>IF(ISERROR(VLOOKUP(AN248,Accueil!$W$17:$W$22,1,0)),1,0)</f>
        <v>0</v>
      </c>
      <c r="ER248" s="158">
        <f>IF(ISERROR(VLOOKUP(AO248,Accueil!$W$17:$W$22,1,0)),1,0)</f>
        <v>0</v>
      </c>
      <c r="ES248" s="158">
        <f>IF(ISERROR(VLOOKUP(AP248,Accueil!$W$17:$W$22,1,0)),1,0)</f>
        <v>0</v>
      </c>
      <c r="ET248" s="158">
        <f>IF(ISERROR(VLOOKUP(AQ248,Accueil!$W$17:$W$22,1,0)),1,0)</f>
        <v>0</v>
      </c>
      <c r="EU248" s="158">
        <f>IF(ISERROR(VLOOKUP(AR248,Accueil!$W$17:$W$22,1,0)),1,0)</f>
        <v>0</v>
      </c>
      <c r="EV248" s="158">
        <f>IF(ISERROR(VLOOKUP(AS248,Accueil!$W$17:$W$22,1,0)),1,0)</f>
        <v>0</v>
      </c>
      <c r="EW248" s="158">
        <f>IF(ISERROR(VLOOKUP(AT248,Accueil!$W$17:$W$22,1,0)),1,0)</f>
        <v>0</v>
      </c>
      <c r="EX248" s="158">
        <f>IF(ISERROR(VLOOKUP(AU248,Accueil!$W$17:$W$22,1,0)),1,0)</f>
        <v>0</v>
      </c>
      <c r="EY248" s="158">
        <f>IF(ISERROR(VLOOKUP(AV248,Accueil!$W$17:$W$22,1,0)),1,0)</f>
        <v>0</v>
      </c>
      <c r="EZ248" s="158">
        <f>IF(ISERROR(VLOOKUP(AW248,Accueil!$W$17:$W$22,1,0)),1,0)</f>
        <v>0</v>
      </c>
      <c r="FA248" s="158">
        <f>IF(ISERROR(VLOOKUP(AX248,Accueil!$W$17:$W$22,1,0)),1,0)</f>
        <v>0</v>
      </c>
      <c r="FB248" s="158">
        <f>IF(ISERROR(VLOOKUP(AY248,Accueil!$W$17:$W$22,1,0)),1,0)</f>
        <v>0</v>
      </c>
      <c r="FC248" s="158">
        <f>IF(ISERROR(VLOOKUP(AZ248,Accueil!$W$17:$W$22,1,0)),1,0)</f>
        <v>0</v>
      </c>
      <c r="FD248" s="158">
        <f>IF(ISERROR(VLOOKUP(BA248,Accueil!$W$17:$W$22,1,0)),1,0)</f>
        <v>0</v>
      </c>
      <c r="FE248" s="158">
        <f>IF(ISERROR(VLOOKUP(BB248,Accueil!$W$17:$W$22,1,0)),1,0)</f>
        <v>0</v>
      </c>
      <c r="FF248" s="158">
        <f>IF(ISERROR(VLOOKUP(BC248,Accueil!$W$17:$W$22,1,0)),1,0)</f>
        <v>0</v>
      </c>
      <c r="FG248" s="158">
        <f>IF(ISERROR(VLOOKUP(BD248,Accueil!$W$17:$W$22,1,0)),1,0)</f>
        <v>0</v>
      </c>
      <c r="FH248" s="158">
        <f>IF(ISERROR(VLOOKUP(BE248,Accueil!$W$17:$W$22,1,0)),1,0)</f>
        <v>0</v>
      </c>
      <c r="FI248" s="158">
        <f>IF(ISERROR(VLOOKUP(BF248,Accueil!$W$17:$W$22,1,0)),1,0)</f>
        <v>0</v>
      </c>
      <c r="FJ248" s="158">
        <f>IF(ISERROR(VLOOKUP(BG248,Accueil!$W$17:$W$22,1,0)),1,0)</f>
        <v>0</v>
      </c>
      <c r="FK248" s="158">
        <f>IF(ISERROR(VLOOKUP(BH248,Accueil!$W$17:$W$22,1,0)),1,0)</f>
        <v>0</v>
      </c>
      <c r="FL248" s="158">
        <f>IF(ISERROR(VLOOKUP(BI248,Accueil!$W$17:$W$22,1,0)),1,0)</f>
        <v>0</v>
      </c>
      <c r="FM248" s="158">
        <f>IF(ISERROR(VLOOKUP(BJ248,Accueil!$W$17:$W$22,1,0)),1,0)</f>
        <v>0</v>
      </c>
      <c r="FN248" s="158">
        <f>IF(ISERROR(VLOOKUP(BK248,Accueil!$W$17:$W$22,1,0)),1,0)</f>
        <v>0</v>
      </c>
      <c r="FO248" s="158">
        <f>IF(ISERROR(VLOOKUP(BL248,Accueil!$W$17:$W$22,1,0)),1,0)</f>
        <v>0</v>
      </c>
      <c r="FP248" s="158">
        <f>IF(ISERROR(VLOOKUP(BM248,Accueil!$W$17:$W$22,1,0)),1,0)</f>
        <v>0</v>
      </c>
      <c r="FQ248" s="158">
        <f>IF(ISERROR(VLOOKUP(BN248,Accueil!$W$17:$W$22,1,0)),1,0)</f>
        <v>0</v>
      </c>
      <c r="FR248" s="158">
        <f>IF(ISERROR(VLOOKUP(BO248,Accueil!$W$17:$W$22,1,0)),1,0)</f>
        <v>0</v>
      </c>
      <c r="FS248" s="158">
        <f>IF(ISERROR(VLOOKUP(BP248,Accueil!$W$17:$W$22,1,0)),1,0)</f>
        <v>0</v>
      </c>
      <c r="FT248" s="158">
        <f>IF(ISERROR(VLOOKUP(BQ248,Accueil!$W$17:$W$22,1,0)),1,0)</f>
        <v>0</v>
      </c>
      <c r="FU248" s="158">
        <f>IF(ISERROR(VLOOKUP(BR248,Accueil!$W$17:$W$22,1,0)),1,0)</f>
        <v>0</v>
      </c>
      <c r="FV248" s="158">
        <f>IF(ISERROR(VLOOKUP(BS248,Accueil!$W$17:$W$22,1,0)),1,0)</f>
        <v>0</v>
      </c>
      <c r="FW248" s="158">
        <f>IF(ISERROR(VLOOKUP(BT248,Accueil!$W$17:$W$22,1,0)),1,0)</f>
        <v>0</v>
      </c>
      <c r="FX248" s="158">
        <f>IF(ISERROR(VLOOKUP(BU248,Accueil!$W$17:$W$22,1,0)),1,0)</f>
        <v>0</v>
      </c>
      <c r="FY248" s="158">
        <f>IF(ISERROR(VLOOKUP(BV248,Accueil!$W$17:$W$22,1,0)),1,0)</f>
        <v>0</v>
      </c>
      <c r="FZ248" s="158">
        <f>IF(ISERROR(VLOOKUP(BW248,Accueil!$W$17:$W$22,1,0)),1,0)</f>
        <v>0</v>
      </c>
      <c r="GA248" s="158">
        <f>IF(ISERROR(VLOOKUP(BX248,Accueil!$W$17:$W$22,1,0)),1,0)</f>
        <v>0</v>
      </c>
      <c r="GB248" s="158">
        <f>IF(ISERROR(VLOOKUP(BY248,Accueil!$W$17:$W$22,1,0)),1,0)</f>
        <v>0</v>
      </c>
      <c r="GC248" s="158">
        <f>IF(ISERROR(VLOOKUP(BZ248,Accueil!$W$17:$W$22,1,0)),1,0)</f>
        <v>0</v>
      </c>
      <c r="GD248" s="158">
        <f>IF(ISERROR(VLOOKUP(CA248,Accueil!$W$17:$W$22,1,0)),1,0)</f>
        <v>0</v>
      </c>
      <c r="GE248" s="158">
        <f>IF(ISERROR(VLOOKUP(CB248,Accueil!$W$17:$W$22,1,0)),1,0)</f>
        <v>0</v>
      </c>
      <c r="GF248" s="158">
        <f>IF(ISERROR(VLOOKUP(CC248,Accueil!$W$17:$W$22,1,0)),1,0)</f>
        <v>0</v>
      </c>
      <c r="GG248" s="158">
        <f>IF(ISERROR(VLOOKUP(CD248,Accueil!$W$17:$W$22,1,0)),1,0)</f>
        <v>0</v>
      </c>
      <c r="GH248" s="158">
        <f>IF(ISERROR(VLOOKUP(CE248,Accueil!$W$17:$W$22,1,0)),1,0)</f>
        <v>0</v>
      </c>
      <c r="GI248" s="158">
        <f>IF(ISERROR(VLOOKUP(CF248,Accueil!$W$17:$W$22,1,0)),1,0)</f>
        <v>0</v>
      </c>
      <c r="GJ248" s="158">
        <f>IF(ISERROR(VLOOKUP(CG248,Accueil!$W$17:$W$22,1,0)),1,0)</f>
        <v>0</v>
      </c>
      <c r="GK248" s="158">
        <f>IF(ISERROR(VLOOKUP(CH248,Accueil!$W$17:$W$22,1,0)),1,0)</f>
        <v>0</v>
      </c>
      <c r="GL248" s="158">
        <f>IF(ISERROR(VLOOKUP(CI248,Accueil!$W$17:$W$22,1,0)),1,0)</f>
        <v>0</v>
      </c>
      <c r="GM248" s="158">
        <f>IF(ISERROR(VLOOKUP(CJ248,Accueil!$W$17:$W$22,1,0)),1,0)</f>
        <v>0</v>
      </c>
      <c r="GN248" s="158">
        <f>IF(ISERROR(VLOOKUP(CK248,Accueil!$W$17:$W$22,1,0)),1,0)</f>
        <v>0</v>
      </c>
      <c r="GO248" s="158">
        <f>IF(ISERROR(VLOOKUP(CL248,Accueil!$W$17:$W$22,1,0)),1,0)</f>
        <v>0</v>
      </c>
      <c r="GP248" s="158">
        <f>IF(ISERROR(VLOOKUP(CM248,Accueil!$W$17:$W$22,1,0)),1,0)</f>
        <v>0</v>
      </c>
      <c r="GQ248" s="158">
        <f>IF(ISERROR(VLOOKUP(CN248,Accueil!$W$17:$W$22,1,0)),1,0)</f>
        <v>0</v>
      </c>
      <c r="GR248" s="158">
        <f>IF(ISERROR(VLOOKUP(CO248,Accueil!$W$17:$W$22,1,0)),1,0)</f>
        <v>0</v>
      </c>
      <c r="GS248" s="158">
        <f>IF(ISERROR(VLOOKUP(CP248,Accueil!$W$17:$W$22,1,0)),1,0)</f>
        <v>0</v>
      </c>
      <c r="GT248" s="158">
        <f>IF(ISERROR(VLOOKUP(CQ248,Accueil!$W$17:$W$22,1,0)),1,0)</f>
        <v>0</v>
      </c>
      <c r="GU248" s="158">
        <f>IF(ISERROR(VLOOKUP(CR248,Accueil!$W$17:$W$22,1,0)),1,0)</f>
        <v>0</v>
      </c>
      <c r="GV248" s="158">
        <f>IF(ISERROR(VLOOKUP(CS248,Accueil!$W$17:$W$22,1,0)),1,0)</f>
        <v>0</v>
      </c>
      <c r="GW248" s="158">
        <f>IF(ISERROR(VLOOKUP(CT248,Accueil!$W$17:$W$22,1,0)),1,0)</f>
        <v>0</v>
      </c>
      <c r="GX248" s="158">
        <f>IF(ISERROR(VLOOKUP(CU248,Accueil!$W$17:$W$22,1,0)),1,0)</f>
        <v>0</v>
      </c>
      <c r="GY248" s="158">
        <f>IF(ISERROR(VLOOKUP(CV248,Accueil!$W$17:$W$22,1,0)),1,0)</f>
        <v>0</v>
      </c>
      <c r="GZ248" s="158">
        <f>IF(ISERROR(VLOOKUP(CW248,Accueil!$W$17:$W$22,1,0)),1,0)</f>
        <v>0</v>
      </c>
      <c r="HA248" s="158">
        <f>IF(ISERROR(VLOOKUP(CX248,Accueil!$W$17:$W$22,1,0)),1,0)</f>
        <v>0</v>
      </c>
      <c r="HB248" s="158">
        <f>IF(ISERROR(VLOOKUP(CY248,Accueil!$W$17:$W$22,1,0)),1,0)</f>
        <v>0</v>
      </c>
      <c r="HC248" s="158">
        <f>IF(ISERROR(VLOOKUP(CZ248,Accueil!$W$17:$W$22,1,0)),1,0)</f>
        <v>0</v>
      </c>
      <c r="HD248" s="158">
        <f>IF(ISERROR(VLOOKUP(DA248,Accueil!$W$17:$W$22,1,0)),1,0)</f>
        <v>0</v>
      </c>
    </row>
    <row r="249" spans="1:212" ht="12.75" customHeight="1">
      <c r="A249" s="359" t="str">
        <f>IF(Nom_etab="","",Nom_etab)</f>
        <v/>
      </c>
      <c r="B249" s="12">
        <v>241</v>
      </c>
      <c r="C249" s="26" t="str">
        <f>IF(Accueil!E253="","",Accueil!E253)</f>
        <v/>
      </c>
      <c r="D249" s="27" t="str">
        <f>IF(Accueil!F253="","",Accueil!F253)</f>
        <v/>
      </c>
      <c r="E249" s="83" t="str">
        <f t="shared" si="18"/>
        <v/>
      </c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  <c r="AA249" s="244"/>
      <c r="AB249" s="244"/>
      <c r="AC249" s="244"/>
      <c r="AD249" s="244"/>
      <c r="AE249" s="244"/>
      <c r="AF249" s="244"/>
      <c r="AG249" s="244"/>
      <c r="AH249" s="244"/>
      <c r="AI249" s="244"/>
      <c r="AJ249" s="244"/>
      <c r="AK249" s="244"/>
      <c r="AL249" s="244"/>
      <c r="AM249" s="244"/>
      <c r="AN249" s="244"/>
      <c r="AO249" s="244"/>
      <c r="AP249" s="244"/>
      <c r="AQ249" s="244"/>
      <c r="AR249" s="244"/>
      <c r="AS249" s="244"/>
      <c r="AT249" s="244"/>
      <c r="AU249" s="244"/>
      <c r="AV249" s="244"/>
      <c r="AW249" s="244"/>
      <c r="AX249" s="244"/>
      <c r="AY249" s="244"/>
      <c r="AZ249" s="244"/>
      <c r="BA249" s="244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  <c r="CJ249" s="244"/>
      <c r="CK249" s="244"/>
      <c r="CL249" s="244"/>
      <c r="CM249" s="244"/>
      <c r="CN249" s="244"/>
      <c r="CO249" s="244"/>
      <c r="CP249" s="244"/>
      <c r="CQ249" s="244"/>
      <c r="CR249" s="244"/>
      <c r="CS249" s="244"/>
      <c r="CT249" s="244"/>
      <c r="CU249" s="244"/>
      <c r="CV249" s="244"/>
      <c r="CW249" s="244"/>
      <c r="CX249" s="244"/>
      <c r="CY249" s="244"/>
      <c r="CZ249" s="244"/>
      <c r="DA249" s="244"/>
      <c r="DB249" s="12">
        <v>241</v>
      </c>
      <c r="DC249" s="11" t="str">
        <f>IF(D249="","",COUNTIF(F249:DA249,Accueil!$AB$28)&amp;" / "&amp;COUNTIF($F$8:$DA$8,"&gt;0")-(COUNTIF(F249:DA249,Accueil!$AG$26)))</f>
        <v/>
      </c>
      <c r="DD249" s="110" t="str">
        <f>IF(D249="","",COUNTIF(F249:DA249,Accueil!$AB$26))</f>
        <v/>
      </c>
      <c r="DE249" s="110" t="str">
        <f>IF(D249="","",IF(COUNTIF($F$8:$DA$8,"&gt;=0")-(COUNTIF(G249:DB249,Accueil!$AG$26))&lt;0,0,COUNTIF($F$8:$DA$8,"&gt;=0")-(COUNTIF(G249:DB249,Accueil!$AG$26))))</f>
        <v/>
      </c>
      <c r="DF249" s="11" t="str">
        <f t="shared" si="19"/>
        <v/>
      </c>
      <c r="DG249" s="29" t="str">
        <f t="shared" si="20"/>
        <v/>
      </c>
      <c r="DH249" s="158">
        <f t="shared" si="21"/>
        <v>0</v>
      </c>
      <c r="DI249" s="158">
        <f>IF(ISERROR(VLOOKUP(F249,Accueil!$W$17:$W$22,1,0)),1,0)</f>
        <v>0</v>
      </c>
      <c r="DJ249" s="158">
        <f>IF(ISERROR(VLOOKUP(G249,Accueil!$W$17:$W$22,1,0)),1,0)</f>
        <v>0</v>
      </c>
      <c r="DK249" s="158">
        <f>IF(ISERROR(VLOOKUP(H249,Accueil!$W$17:$W$22,1,0)),1,0)</f>
        <v>0</v>
      </c>
      <c r="DL249" s="158">
        <f>IF(ISERROR(VLOOKUP(I249,Accueil!$W$17:$W$22,1,0)),1,0)</f>
        <v>0</v>
      </c>
      <c r="DM249" s="158">
        <f>IF(ISERROR(VLOOKUP(J249,Accueil!$W$17:$W$22,1,0)),1,0)</f>
        <v>0</v>
      </c>
      <c r="DN249" s="158">
        <f>IF(ISERROR(VLOOKUP(K249,Accueil!$W$17:$W$22,1,0)),1,0)</f>
        <v>0</v>
      </c>
      <c r="DO249" s="158">
        <f>IF(ISERROR(VLOOKUP(L249,Accueil!$W$17:$W$22,1,0)),1,0)</f>
        <v>0</v>
      </c>
      <c r="DP249" s="158">
        <f>IF(ISERROR(VLOOKUP(M249,Accueil!$W$17:$W$22,1,0)),1,0)</f>
        <v>0</v>
      </c>
      <c r="DQ249" s="158">
        <f>IF(ISERROR(VLOOKUP(N249,Accueil!$W$17:$W$22,1,0)),1,0)</f>
        <v>0</v>
      </c>
      <c r="DR249" s="158">
        <f>IF(ISERROR(VLOOKUP(O249,Accueil!$W$17:$W$22,1,0)),1,0)</f>
        <v>0</v>
      </c>
      <c r="DS249" s="158">
        <f>IF(ISERROR(VLOOKUP(P249,Accueil!$W$17:$W$22,1,0)),1,0)</f>
        <v>0</v>
      </c>
      <c r="DT249" s="158">
        <f>IF(ISERROR(VLOOKUP(Q249,Accueil!$W$17:$W$22,1,0)),1,0)</f>
        <v>0</v>
      </c>
      <c r="DU249" s="158">
        <f>IF(ISERROR(VLOOKUP(R249,Accueil!$W$17:$W$22,1,0)),1,0)</f>
        <v>0</v>
      </c>
      <c r="DV249" s="158">
        <f>IF(ISERROR(VLOOKUP(S249,Accueil!$W$17:$W$22,1,0)),1,0)</f>
        <v>0</v>
      </c>
      <c r="DW249" s="158">
        <f>IF(ISERROR(VLOOKUP(T249,Accueil!$W$17:$W$22,1,0)),1,0)</f>
        <v>0</v>
      </c>
      <c r="DX249" s="158">
        <f>IF(ISERROR(VLOOKUP(U249,Accueil!$W$17:$W$22,1,0)),1,0)</f>
        <v>0</v>
      </c>
      <c r="DY249" s="158">
        <f>IF(ISERROR(VLOOKUP(V249,Accueil!$W$17:$W$22,1,0)),1,0)</f>
        <v>0</v>
      </c>
      <c r="DZ249" s="158">
        <f>IF(ISERROR(VLOOKUP(W249,Accueil!$W$17:$W$22,1,0)),1,0)</f>
        <v>0</v>
      </c>
      <c r="EA249" s="158">
        <f>IF(ISERROR(VLOOKUP(X249,Accueil!$W$17:$W$22,1,0)),1,0)</f>
        <v>0</v>
      </c>
      <c r="EB249" s="158">
        <f>IF(ISERROR(VLOOKUP(Y249,Accueil!$W$17:$W$22,1,0)),1,0)</f>
        <v>0</v>
      </c>
      <c r="EC249" s="158">
        <f>IF(ISERROR(VLOOKUP(Z249,Accueil!$W$17:$W$22,1,0)),1,0)</f>
        <v>0</v>
      </c>
      <c r="ED249" s="158">
        <f>IF(ISERROR(VLOOKUP(AA249,Accueil!$W$17:$W$22,1,0)),1,0)</f>
        <v>0</v>
      </c>
      <c r="EE249" s="158">
        <f>IF(ISERROR(VLOOKUP(AB249,Accueil!$W$17:$W$22,1,0)),1,0)</f>
        <v>0</v>
      </c>
      <c r="EF249" s="158">
        <f>IF(ISERROR(VLOOKUP(AC249,Accueil!$W$17:$W$22,1,0)),1,0)</f>
        <v>0</v>
      </c>
      <c r="EG249" s="158">
        <f>IF(ISERROR(VLOOKUP(AD249,Accueil!$W$17:$W$22,1,0)),1,0)</f>
        <v>0</v>
      </c>
      <c r="EH249" s="158">
        <f>IF(ISERROR(VLOOKUP(AE249,Accueil!$W$17:$W$22,1,0)),1,0)</f>
        <v>0</v>
      </c>
      <c r="EI249" s="158">
        <f>IF(ISERROR(VLOOKUP(AF249,Accueil!$W$17:$W$22,1,0)),1,0)</f>
        <v>0</v>
      </c>
      <c r="EJ249" s="158">
        <f>IF(ISERROR(VLOOKUP(AG249,Accueil!$W$17:$W$22,1,0)),1,0)</f>
        <v>0</v>
      </c>
      <c r="EK249" s="158">
        <f>IF(ISERROR(VLOOKUP(AH249,Accueil!$W$17:$W$22,1,0)),1,0)</f>
        <v>0</v>
      </c>
      <c r="EL249" s="158">
        <f>IF(ISERROR(VLOOKUP(AI249,Accueil!$W$17:$W$22,1,0)),1,0)</f>
        <v>0</v>
      </c>
      <c r="EM249" s="158">
        <f>IF(ISERROR(VLOOKUP(AJ249,Accueil!$W$17:$W$22,1,0)),1,0)</f>
        <v>0</v>
      </c>
      <c r="EN249" s="158">
        <f>IF(ISERROR(VLOOKUP(AK249,Accueil!$W$17:$W$22,1,0)),1,0)</f>
        <v>0</v>
      </c>
      <c r="EO249" s="158">
        <f>IF(ISERROR(VLOOKUP(AL249,Accueil!$W$17:$W$22,1,0)),1,0)</f>
        <v>0</v>
      </c>
      <c r="EP249" s="158">
        <f>IF(ISERROR(VLOOKUP(AM249,Accueil!$W$17:$W$22,1,0)),1,0)</f>
        <v>0</v>
      </c>
      <c r="EQ249" s="158">
        <f>IF(ISERROR(VLOOKUP(AN249,Accueil!$W$17:$W$22,1,0)),1,0)</f>
        <v>0</v>
      </c>
      <c r="ER249" s="158">
        <f>IF(ISERROR(VLOOKUP(AO249,Accueil!$W$17:$W$22,1,0)),1,0)</f>
        <v>0</v>
      </c>
      <c r="ES249" s="158">
        <f>IF(ISERROR(VLOOKUP(AP249,Accueil!$W$17:$W$22,1,0)),1,0)</f>
        <v>0</v>
      </c>
      <c r="ET249" s="158">
        <f>IF(ISERROR(VLOOKUP(AQ249,Accueil!$W$17:$W$22,1,0)),1,0)</f>
        <v>0</v>
      </c>
      <c r="EU249" s="158">
        <f>IF(ISERROR(VLOOKUP(AR249,Accueil!$W$17:$W$22,1,0)),1,0)</f>
        <v>0</v>
      </c>
      <c r="EV249" s="158">
        <f>IF(ISERROR(VLOOKUP(AS249,Accueil!$W$17:$W$22,1,0)),1,0)</f>
        <v>0</v>
      </c>
      <c r="EW249" s="158">
        <f>IF(ISERROR(VLOOKUP(AT249,Accueil!$W$17:$W$22,1,0)),1,0)</f>
        <v>0</v>
      </c>
      <c r="EX249" s="158">
        <f>IF(ISERROR(VLOOKUP(AU249,Accueil!$W$17:$W$22,1,0)),1,0)</f>
        <v>0</v>
      </c>
      <c r="EY249" s="158">
        <f>IF(ISERROR(VLOOKUP(AV249,Accueil!$W$17:$W$22,1,0)),1,0)</f>
        <v>0</v>
      </c>
      <c r="EZ249" s="158">
        <f>IF(ISERROR(VLOOKUP(AW249,Accueil!$W$17:$W$22,1,0)),1,0)</f>
        <v>0</v>
      </c>
      <c r="FA249" s="158">
        <f>IF(ISERROR(VLOOKUP(AX249,Accueil!$W$17:$W$22,1,0)),1,0)</f>
        <v>0</v>
      </c>
      <c r="FB249" s="158">
        <f>IF(ISERROR(VLOOKUP(AY249,Accueil!$W$17:$W$22,1,0)),1,0)</f>
        <v>0</v>
      </c>
      <c r="FC249" s="158">
        <f>IF(ISERROR(VLOOKUP(AZ249,Accueil!$W$17:$W$22,1,0)),1,0)</f>
        <v>0</v>
      </c>
      <c r="FD249" s="158">
        <f>IF(ISERROR(VLOOKUP(BA249,Accueil!$W$17:$W$22,1,0)),1,0)</f>
        <v>0</v>
      </c>
      <c r="FE249" s="158">
        <f>IF(ISERROR(VLOOKUP(BB249,Accueil!$W$17:$W$22,1,0)),1,0)</f>
        <v>0</v>
      </c>
      <c r="FF249" s="158">
        <f>IF(ISERROR(VLOOKUP(BC249,Accueil!$W$17:$W$22,1,0)),1,0)</f>
        <v>0</v>
      </c>
      <c r="FG249" s="158">
        <f>IF(ISERROR(VLOOKUP(BD249,Accueil!$W$17:$W$22,1,0)),1,0)</f>
        <v>0</v>
      </c>
      <c r="FH249" s="158">
        <f>IF(ISERROR(VLOOKUP(BE249,Accueil!$W$17:$W$22,1,0)),1,0)</f>
        <v>0</v>
      </c>
      <c r="FI249" s="158">
        <f>IF(ISERROR(VLOOKUP(BF249,Accueil!$W$17:$W$22,1,0)),1,0)</f>
        <v>0</v>
      </c>
      <c r="FJ249" s="158">
        <f>IF(ISERROR(VLOOKUP(BG249,Accueil!$W$17:$W$22,1,0)),1,0)</f>
        <v>0</v>
      </c>
      <c r="FK249" s="158">
        <f>IF(ISERROR(VLOOKUP(BH249,Accueil!$W$17:$W$22,1,0)),1,0)</f>
        <v>0</v>
      </c>
      <c r="FL249" s="158">
        <f>IF(ISERROR(VLOOKUP(BI249,Accueil!$W$17:$W$22,1,0)),1,0)</f>
        <v>0</v>
      </c>
      <c r="FM249" s="158">
        <f>IF(ISERROR(VLOOKUP(BJ249,Accueil!$W$17:$W$22,1,0)),1,0)</f>
        <v>0</v>
      </c>
      <c r="FN249" s="158">
        <f>IF(ISERROR(VLOOKUP(BK249,Accueil!$W$17:$W$22,1,0)),1,0)</f>
        <v>0</v>
      </c>
      <c r="FO249" s="158">
        <f>IF(ISERROR(VLOOKUP(BL249,Accueil!$W$17:$W$22,1,0)),1,0)</f>
        <v>0</v>
      </c>
      <c r="FP249" s="158">
        <f>IF(ISERROR(VLOOKUP(BM249,Accueil!$W$17:$W$22,1,0)),1,0)</f>
        <v>0</v>
      </c>
      <c r="FQ249" s="158">
        <f>IF(ISERROR(VLOOKUP(BN249,Accueil!$W$17:$W$22,1,0)),1,0)</f>
        <v>0</v>
      </c>
      <c r="FR249" s="158">
        <f>IF(ISERROR(VLOOKUP(BO249,Accueil!$W$17:$W$22,1,0)),1,0)</f>
        <v>0</v>
      </c>
      <c r="FS249" s="158">
        <f>IF(ISERROR(VLOOKUP(BP249,Accueil!$W$17:$W$22,1,0)),1,0)</f>
        <v>0</v>
      </c>
      <c r="FT249" s="158">
        <f>IF(ISERROR(VLOOKUP(BQ249,Accueil!$W$17:$W$22,1,0)),1,0)</f>
        <v>0</v>
      </c>
      <c r="FU249" s="158">
        <f>IF(ISERROR(VLOOKUP(BR249,Accueil!$W$17:$W$22,1,0)),1,0)</f>
        <v>0</v>
      </c>
      <c r="FV249" s="158">
        <f>IF(ISERROR(VLOOKUP(BS249,Accueil!$W$17:$W$22,1,0)),1,0)</f>
        <v>0</v>
      </c>
      <c r="FW249" s="158">
        <f>IF(ISERROR(VLOOKUP(BT249,Accueil!$W$17:$W$22,1,0)),1,0)</f>
        <v>0</v>
      </c>
      <c r="FX249" s="158">
        <f>IF(ISERROR(VLOOKUP(BU249,Accueil!$W$17:$W$22,1,0)),1,0)</f>
        <v>0</v>
      </c>
      <c r="FY249" s="158">
        <f>IF(ISERROR(VLOOKUP(BV249,Accueil!$W$17:$W$22,1,0)),1,0)</f>
        <v>0</v>
      </c>
      <c r="FZ249" s="158">
        <f>IF(ISERROR(VLOOKUP(BW249,Accueil!$W$17:$W$22,1,0)),1,0)</f>
        <v>0</v>
      </c>
      <c r="GA249" s="158">
        <f>IF(ISERROR(VLOOKUP(BX249,Accueil!$W$17:$W$22,1,0)),1,0)</f>
        <v>0</v>
      </c>
      <c r="GB249" s="158">
        <f>IF(ISERROR(VLOOKUP(BY249,Accueil!$W$17:$W$22,1,0)),1,0)</f>
        <v>0</v>
      </c>
      <c r="GC249" s="158">
        <f>IF(ISERROR(VLOOKUP(BZ249,Accueil!$W$17:$W$22,1,0)),1,0)</f>
        <v>0</v>
      </c>
      <c r="GD249" s="158">
        <f>IF(ISERROR(VLOOKUP(CA249,Accueil!$W$17:$W$22,1,0)),1,0)</f>
        <v>0</v>
      </c>
      <c r="GE249" s="158">
        <f>IF(ISERROR(VLOOKUP(CB249,Accueil!$W$17:$W$22,1,0)),1,0)</f>
        <v>0</v>
      </c>
      <c r="GF249" s="158">
        <f>IF(ISERROR(VLOOKUP(CC249,Accueil!$W$17:$W$22,1,0)),1,0)</f>
        <v>0</v>
      </c>
      <c r="GG249" s="158">
        <f>IF(ISERROR(VLOOKUP(CD249,Accueil!$W$17:$W$22,1,0)),1,0)</f>
        <v>0</v>
      </c>
      <c r="GH249" s="158">
        <f>IF(ISERROR(VLOOKUP(CE249,Accueil!$W$17:$W$22,1,0)),1,0)</f>
        <v>0</v>
      </c>
      <c r="GI249" s="158">
        <f>IF(ISERROR(VLOOKUP(CF249,Accueil!$W$17:$W$22,1,0)),1,0)</f>
        <v>0</v>
      </c>
      <c r="GJ249" s="158">
        <f>IF(ISERROR(VLOOKUP(CG249,Accueil!$W$17:$W$22,1,0)),1,0)</f>
        <v>0</v>
      </c>
      <c r="GK249" s="158">
        <f>IF(ISERROR(VLOOKUP(CH249,Accueil!$W$17:$W$22,1,0)),1,0)</f>
        <v>0</v>
      </c>
      <c r="GL249" s="158">
        <f>IF(ISERROR(VLOOKUP(CI249,Accueil!$W$17:$W$22,1,0)),1,0)</f>
        <v>0</v>
      </c>
      <c r="GM249" s="158">
        <f>IF(ISERROR(VLOOKUP(CJ249,Accueil!$W$17:$W$22,1,0)),1,0)</f>
        <v>0</v>
      </c>
      <c r="GN249" s="158">
        <f>IF(ISERROR(VLOOKUP(CK249,Accueil!$W$17:$W$22,1,0)),1,0)</f>
        <v>0</v>
      </c>
      <c r="GO249" s="158">
        <f>IF(ISERROR(VLOOKUP(CL249,Accueil!$W$17:$W$22,1,0)),1,0)</f>
        <v>0</v>
      </c>
      <c r="GP249" s="158">
        <f>IF(ISERROR(VLOOKUP(CM249,Accueil!$W$17:$W$22,1,0)),1,0)</f>
        <v>0</v>
      </c>
      <c r="GQ249" s="158">
        <f>IF(ISERROR(VLOOKUP(CN249,Accueil!$W$17:$W$22,1,0)),1,0)</f>
        <v>0</v>
      </c>
      <c r="GR249" s="158">
        <f>IF(ISERROR(VLOOKUP(CO249,Accueil!$W$17:$W$22,1,0)),1,0)</f>
        <v>0</v>
      </c>
      <c r="GS249" s="158">
        <f>IF(ISERROR(VLOOKUP(CP249,Accueil!$W$17:$W$22,1,0)),1,0)</f>
        <v>0</v>
      </c>
      <c r="GT249" s="158">
        <f>IF(ISERROR(VLOOKUP(CQ249,Accueil!$W$17:$W$22,1,0)),1,0)</f>
        <v>0</v>
      </c>
      <c r="GU249" s="158">
        <f>IF(ISERROR(VLOOKUP(CR249,Accueil!$W$17:$W$22,1,0)),1,0)</f>
        <v>0</v>
      </c>
      <c r="GV249" s="158">
        <f>IF(ISERROR(VLOOKUP(CS249,Accueil!$W$17:$W$22,1,0)),1,0)</f>
        <v>0</v>
      </c>
      <c r="GW249" s="158">
        <f>IF(ISERROR(VLOOKUP(CT249,Accueil!$W$17:$W$22,1,0)),1,0)</f>
        <v>0</v>
      </c>
      <c r="GX249" s="158">
        <f>IF(ISERROR(VLOOKUP(CU249,Accueil!$W$17:$W$22,1,0)),1,0)</f>
        <v>0</v>
      </c>
      <c r="GY249" s="158">
        <f>IF(ISERROR(VLOOKUP(CV249,Accueil!$W$17:$W$22,1,0)),1,0)</f>
        <v>0</v>
      </c>
      <c r="GZ249" s="158">
        <f>IF(ISERROR(VLOOKUP(CW249,Accueil!$W$17:$W$22,1,0)),1,0)</f>
        <v>0</v>
      </c>
      <c r="HA249" s="158">
        <f>IF(ISERROR(VLOOKUP(CX249,Accueil!$W$17:$W$22,1,0)),1,0)</f>
        <v>0</v>
      </c>
      <c r="HB249" s="158">
        <f>IF(ISERROR(VLOOKUP(CY249,Accueil!$W$17:$W$22,1,0)),1,0)</f>
        <v>0</v>
      </c>
      <c r="HC249" s="158">
        <f>IF(ISERROR(VLOOKUP(CZ249,Accueil!$W$17:$W$22,1,0)),1,0)</f>
        <v>0</v>
      </c>
      <c r="HD249" s="158">
        <f>IF(ISERROR(VLOOKUP(DA249,Accueil!$W$17:$W$22,1,0)),1,0)</f>
        <v>0</v>
      </c>
    </row>
    <row r="250" spans="1:212" ht="12.75" customHeight="1">
      <c r="A250" s="360"/>
      <c r="B250" s="12">
        <v>242</v>
      </c>
      <c r="C250" s="26" t="str">
        <f>IF(Accueil!E254="","",Accueil!E254)</f>
        <v/>
      </c>
      <c r="D250" s="27" t="str">
        <f>IF(Accueil!F254="","",Accueil!F254)</f>
        <v/>
      </c>
      <c r="E250" s="83" t="str">
        <f t="shared" si="18"/>
        <v/>
      </c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  <c r="AA250" s="244"/>
      <c r="AB250" s="244"/>
      <c r="AC250" s="244"/>
      <c r="AD250" s="244"/>
      <c r="AE250" s="244"/>
      <c r="AF250" s="244"/>
      <c r="AG250" s="244"/>
      <c r="AH250" s="244"/>
      <c r="AI250" s="244"/>
      <c r="AJ250" s="244"/>
      <c r="AK250" s="244"/>
      <c r="AL250" s="244"/>
      <c r="AM250" s="244"/>
      <c r="AN250" s="244"/>
      <c r="AO250" s="244"/>
      <c r="AP250" s="244"/>
      <c r="AQ250" s="244"/>
      <c r="AR250" s="244"/>
      <c r="AS250" s="244"/>
      <c r="AT250" s="244"/>
      <c r="AU250" s="244"/>
      <c r="AV250" s="244"/>
      <c r="AW250" s="244"/>
      <c r="AX250" s="244"/>
      <c r="AY250" s="244"/>
      <c r="AZ250" s="244"/>
      <c r="BA250" s="244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  <c r="CJ250" s="244"/>
      <c r="CK250" s="244"/>
      <c r="CL250" s="244"/>
      <c r="CM250" s="244"/>
      <c r="CN250" s="244"/>
      <c r="CO250" s="244"/>
      <c r="CP250" s="244"/>
      <c r="CQ250" s="244"/>
      <c r="CR250" s="244"/>
      <c r="CS250" s="244"/>
      <c r="CT250" s="244"/>
      <c r="CU250" s="244"/>
      <c r="CV250" s="244"/>
      <c r="CW250" s="244"/>
      <c r="CX250" s="244"/>
      <c r="CY250" s="244"/>
      <c r="CZ250" s="244"/>
      <c r="DA250" s="244"/>
      <c r="DB250" s="12">
        <v>242</v>
      </c>
      <c r="DC250" s="11" t="str">
        <f>IF(D250="","",COUNTIF(F250:DA250,Accueil!$AB$28)&amp;" / "&amp;COUNTIF($F$8:$DA$8,"&gt;0")-(COUNTIF(F250:DA250,Accueil!$AG$26)))</f>
        <v/>
      </c>
      <c r="DD250" s="110" t="str">
        <f>IF(D250="","",COUNTIF(F250:DA250,Accueil!$AB$26))</f>
        <v/>
      </c>
      <c r="DE250" s="110" t="str">
        <f>IF(D250="","",IF(COUNTIF($F$8:$DA$8,"&gt;=0")-(COUNTIF(G250:DB250,Accueil!$AG$26))&lt;0,0,COUNTIF($F$8:$DA$8,"&gt;=0")-(COUNTIF(G250:DB250,Accueil!$AG$26))))</f>
        <v/>
      </c>
      <c r="DF250" s="11" t="str">
        <f t="shared" si="19"/>
        <v/>
      </c>
      <c r="DG250" s="29" t="str">
        <f t="shared" si="20"/>
        <v/>
      </c>
      <c r="DH250" s="158">
        <f t="shared" si="21"/>
        <v>0</v>
      </c>
      <c r="DI250" s="158">
        <f>IF(ISERROR(VLOOKUP(F250,Accueil!$W$17:$W$22,1,0)),1,0)</f>
        <v>0</v>
      </c>
      <c r="DJ250" s="158">
        <f>IF(ISERROR(VLOOKUP(G250,Accueil!$W$17:$W$22,1,0)),1,0)</f>
        <v>0</v>
      </c>
      <c r="DK250" s="158">
        <f>IF(ISERROR(VLOOKUP(H250,Accueil!$W$17:$W$22,1,0)),1,0)</f>
        <v>0</v>
      </c>
      <c r="DL250" s="158">
        <f>IF(ISERROR(VLOOKUP(I250,Accueil!$W$17:$W$22,1,0)),1,0)</f>
        <v>0</v>
      </c>
      <c r="DM250" s="158">
        <f>IF(ISERROR(VLOOKUP(J250,Accueil!$W$17:$W$22,1,0)),1,0)</f>
        <v>0</v>
      </c>
      <c r="DN250" s="158">
        <f>IF(ISERROR(VLOOKUP(K250,Accueil!$W$17:$W$22,1,0)),1,0)</f>
        <v>0</v>
      </c>
      <c r="DO250" s="158">
        <f>IF(ISERROR(VLOOKUP(L250,Accueil!$W$17:$W$22,1,0)),1,0)</f>
        <v>0</v>
      </c>
      <c r="DP250" s="158">
        <f>IF(ISERROR(VLOOKUP(M250,Accueil!$W$17:$W$22,1,0)),1,0)</f>
        <v>0</v>
      </c>
      <c r="DQ250" s="158">
        <f>IF(ISERROR(VLOOKUP(N250,Accueil!$W$17:$W$22,1,0)),1,0)</f>
        <v>0</v>
      </c>
      <c r="DR250" s="158">
        <f>IF(ISERROR(VLOOKUP(O250,Accueil!$W$17:$W$22,1,0)),1,0)</f>
        <v>0</v>
      </c>
      <c r="DS250" s="158">
        <f>IF(ISERROR(VLOOKUP(P250,Accueil!$W$17:$W$22,1,0)),1,0)</f>
        <v>0</v>
      </c>
      <c r="DT250" s="158">
        <f>IF(ISERROR(VLOOKUP(Q250,Accueil!$W$17:$W$22,1,0)),1,0)</f>
        <v>0</v>
      </c>
      <c r="DU250" s="158">
        <f>IF(ISERROR(VLOOKUP(R250,Accueil!$W$17:$W$22,1,0)),1,0)</f>
        <v>0</v>
      </c>
      <c r="DV250" s="158">
        <f>IF(ISERROR(VLOOKUP(S250,Accueil!$W$17:$W$22,1,0)),1,0)</f>
        <v>0</v>
      </c>
      <c r="DW250" s="158">
        <f>IF(ISERROR(VLOOKUP(T250,Accueil!$W$17:$W$22,1,0)),1,0)</f>
        <v>0</v>
      </c>
      <c r="DX250" s="158">
        <f>IF(ISERROR(VLOOKUP(U250,Accueil!$W$17:$W$22,1,0)),1,0)</f>
        <v>0</v>
      </c>
      <c r="DY250" s="158">
        <f>IF(ISERROR(VLOOKUP(V250,Accueil!$W$17:$W$22,1,0)),1,0)</f>
        <v>0</v>
      </c>
      <c r="DZ250" s="158">
        <f>IF(ISERROR(VLOOKUP(W250,Accueil!$W$17:$W$22,1,0)),1,0)</f>
        <v>0</v>
      </c>
      <c r="EA250" s="158">
        <f>IF(ISERROR(VLOOKUP(X250,Accueil!$W$17:$W$22,1,0)),1,0)</f>
        <v>0</v>
      </c>
      <c r="EB250" s="158">
        <f>IF(ISERROR(VLOOKUP(Y250,Accueil!$W$17:$W$22,1,0)),1,0)</f>
        <v>0</v>
      </c>
      <c r="EC250" s="158">
        <f>IF(ISERROR(VLOOKUP(Z250,Accueil!$W$17:$W$22,1,0)),1,0)</f>
        <v>0</v>
      </c>
      <c r="ED250" s="158">
        <f>IF(ISERROR(VLOOKUP(AA250,Accueil!$W$17:$W$22,1,0)),1,0)</f>
        <v>0</v>
      </c>
      <c r="EE250" s="158">
        <f>IF(ISERROR(VLOOKUP(AB250,Accueil!$W$17:$W$22,1,0)),1,0)</f>
        <v>0</v>
      </c>
      <c r="EF250" s="158">
        <f>IF(ISERROR(VLOOKUP(AC250,Accueil!$W$17:$W$22,1,0)),1,0)</f>
        <v>0</v>
      </c>
      <c r="EG250" s="158">
        <f>IF(ISERROR(VLOOKUP(AD250,Accueil!$W$17:$W$22,1,0)),1,0)</f>
        <v>0</v>
      </c>
      <c r="EH250" s="158">
        <f>IF(ISERROR(VLOOKUP(AE250,Accueil!$W$17:$W$22,1,0)),1,0)</f>
        <v>0</v>
      </c>
      <c r="EI250" s="158">
        <f>IF(ISERROR(VLOOKUP(AF250,Accueil!$W$17:$W$22,1,0)),1,0)</f>
        <v>0</v>
      </c>
      <c r="EJ250" s="158">
        <f>IF(ISERROR(VLOOKUP(AG250,Accueil!$W$17:$W$22,1,0)),1,0)</f>
        <v>0</v>
      </c>
      <c r="EK250" s="158">
        <f>IF(ISERROR(VLOOKUP(AH250,Accueil!$W$17:$W$22,1,0)),1,0)</f>
        <v>0</v>
      </c>
      <c r="EL250" s="158">
        <f>IF(ISERROR(VLOOKUP(AI250,Accueil!$W$17:$W$22,1,0)),1,0)</f>
        <v>0</v>
      </c>
      <c r="EM250" s="158">
        <f>IF(ISERROR(VLOOKUP(AJ250,Accueil!$W$17:$W$22,1,0)),1,0)</f>
        <v>0</v>
      </c>
      <c r="EN250" s="158">
        <f>IF(ISERROR(VLOOKUP(AK250,Accueil!$W$17:$W$22,1,0)),1,0)</f>
        <v>0</v>
      </c>
      <c r="EO250" s="158">
        <f>IF(ISERROR(VLOOKUP(AL250,Accueil!$W$17:$W$22,1,0)),1,0)</f>
        <v>0</v>
      </c>
      <c r="EP250" s="158">
        <f>IF(ISERROR(VLOOKUP(AM250,Accueil!$W$17:$W$22,1,0)),1,0)</f>
        <v>0</v>
      </c>
      <c r="EQ250" s="158">
        <f>IF(ISERROR(VLOOKUP(AN250,Accueil!$W$17:$W$22,1,0)),1,0)</f>
        <v>0</v>
      </c>
      <c r="ER250" s="158">
        <f>IF(ISERROR(VLOOKUP(AO250,Accueil!$W$17:$W$22,1,0)),1,0)</f>
        <v>0</v>
      </c>
      <c r="ES250" s="158">
        <f>IF(ISERROR(VLOOKUP(AP250,Accueil!$W$17:$W$22,1,0)),1,0)</f>
        <v>0</v>
      </c>
      <c r="ET250" s="158">
        <f>IF(ISERROR(VLOOKUP(AQ250,Accueil!$W$17:$W$22,1,0)),1,0)</f>
        <v>0</v>
      </c>
      <c r="EU250" s="158">
        <f>IF(ISERROR(VLOOKUP(AR250,Accueil!$W$17:$W$22,1,0)),1,0)</f>
        <v>0</v>
      </c>
      <c r="EV250" s="158">
        <f>IF(ISERROR(VLOOKUP(AS250,Accueil!$W$17:$W$22,1,0)),1,0)</f>
        <v>0</v>
      </c>
      <c r="EW250" s="158">
        <f>IF(ISERROR(VLOOKUP(AT250,Accueil!$W$17:$W$22,1,0)),1,0)</f>
        <v>0</v>
      </c>
      <c r="EX250" s="158">
        <f>IF(ISERROR(VLOOKUP(AU250,Accueil!$W$17:$W$22,1,0)),1,0)</f>
        <v>0</v>
      </c>
      <c r="EY250" s="158">
        <f>IF(ISERROR(VLOOKUP(AV250,Accueil!$W$17:$W$22,1,0)),1,0)</f>
        <v>0</v>
      </c>
      <c r="EZ250" s="158">
        <f>IF(ISERROR(VLOOKUP(AW250,Accueil!$W$17:$W$22,1,0)),1,0)</f>
        <v>0</v>
      </c>
      <c r="FA250" s="158">
        <f>IF(ISERROR(VLOOKUP(AX250,Accueil!$W$17:$W$22,1,0)),1,0)</f>
        <v>0</v>
      </c>
      <c r="FB250" s="158">
        <f>IF(ISERROR(VLOOKUP(AY250,Accueil!$W$17:$W$22,1,0)),1,0)</f>
        <v>0</v>
      </c>
      <c r="FC250" s="158">
        <f>IF(ISERROR(VLOOKUP(AZ250,Accueil!$W$17:$W$22,1,0)),1,0)</f>
        <v>0</v>
      </c>
      <c r="FD250" s="158">
        <f>IF(ISERROR(VLOOKUP(BA250,Accueil!$W$17:$W$22,1,0)),1,0)</f>
        <v>0</v>
      </c>
      <c r="FE250" s="158">
        <f>IF(ISERROR(VLOOKUP(BB250,Accueil!$W$17:$W$22,1,0)),1,0)</f>
        <v>0</v>
      </c>
      <c r="FF250" s="158">
        <f>IF(ISERROR(VLOOKUP(BC250,Accueil!$W$17:$W$22,1,0)),1,0)</f>
        <v>0</v>
      </c>
      <c r="FG250" s="158">
        <f>IF(ISERROR(VLOOKUP(BD250,Accueil!$W$17:$W$22,1,0)),1,0)</f>
        <v>0</v>
      </c>
      <c r="FH250" s="158">
        <f>IF(ISERROR(VLOOKUP(BE250,Accueil!$W$17:$W$22,1,0)),1,0)</f>
        <v>0</v>
      </c>
      <c r="FI250" s="158">
        <f>IF(ISERROR(VLOOKUP(BF250,Accueil!$W$17:$W$22,1,0)),1,0)</f>
        <v>0</v>
      </c>
      <c r="FJ250" s="158">
        <f>IF(ISERROR(VLOOKUP(BG250,Accueil!$W$17:$W$22,1,0)),1,0)</f>
        <v>0</v>
      </c>
      <c r="FK250" s="158">
        <f>IF(ISERROR(VLOOKUP(BH250,Accueil!$W$17:$W$22,1,0)),1,0)</f>
        <v>0</v>
      </c>
      <c r="FL250" s="158">
        <f>IF(ISERROR(VLOOKUP(BI250,Accueil!$W$17:$W$22,1,0)),1,0)</f>
        <v>0</v>
      </c>
      <c r="FM250" s="158">
        <f>IF(ISERROR(VLOOKUP(BJ250,Accueil!$W$17:$W$22,1,0)),1,0)</f>
        <v>0</v>
      </c>
      <c r="FN250" s="158">
        <f>IF(ISERROR(VLOOKUP(BK250,Accueil!$W$17:$W$22,1,0)),1,0)</f>
        <v>0</v>
      </c>
      <c r="FO250" s="158">
        <f>IF(ISERROR(VLOOKUP(BL250,Accueil!$W$17:$W$22,1,0)),1,0)</f>
        <v>0</v>
      </c>
      <c r="FP250" s="158">
        <f>IF(ISERROR(VLOOKUP(BM250,Accueil!$W$17:$W$22,1,0)),1,0)</f>
        <v>0</v>
      </c>
      <c r="FQ250" s="158">
        <f>IF(ISERROR(VLOOKUP(BN250,Accueil!$W$17:$W$22,1,0)),1,0)</f>
        <v>0</v>
      </c>
      <c r="FR250" s="158">
        <f>IF(ISERROR(VLOOKUP(BO250,Accueil!$W$17:$W$22,1,0)),1,0)</f>
        <v>0</v>
      </c>
      <c r="FS250" s="158">
        <f>IF(ISERROR(VLOOKUP(BP250,Accueil!$W$17:$W$22,1,0)),1,0)</f>
        <v>0</v>
      </c>
      <c r="FT250" s="158">
        <f>IF(ISERROR(VLOOKUP(BQ250,Accueil!$W$17:$W$22,1,0)),1,0)</f>
        <v>0</v>
      </c>
      <c r="FU250" s="158">
        <f>IF(ISERROR(VLOOKUP(BR250,Accueil!$W$17:$W$22,1,0)),1,0)</f>
        <v>0</v>
      </c>
      <c r="FV250" s="158">
        <f>IF(ISERROR(VLOOKUP(BS250,Accueil!$W$17:$W$22,1,0)),1,0)</f>
        <v>0</v>
      </c>
      <c r="FW250" s="158">
        <f>IF(ISERROR(VLOOKUP(BT250,Accueil!$W$17:$W$22,1,0)),1,0)</f>
        <v>0</v>
      </c>
      <c r="FX250" s="158">
        <f>IF(ISERROR(VLOOKUP(BU250,Accueil!$W$17:$W$22,1,0)),1,0)</f>
        <v>0</v>
      </c>
      <c r="FY250" s="158">
        <f>IF(ISERROR(VLOOKUP(BV250,Accueil!$W$17:$W$22,1,0)),1,0)</f>
        <v>0</v>
      </c>
      <c r="FZ250" s="158">
        <f>IF(ISERROR(VLOOKUP(BW250,Accueil!$W$17:$W$22,1,0)),1,0)</f>
        <v>0</v>
      </c>
      <c r="GA250" s="158">
        <f>IF(ISERROR(VLOOKUP(BX250,Accueil!$W$17:$W$22,1,0)),1,0)</f>
        <v>0</v>
      </c>
      <c r="GB250" s="158">
        <f>IF(ISERROR(VLOOKUP(BY250,Accueil!$W$17:$W$22,1,0)),1,0)</f>
        <v>0</v>
      </c>
      <c r="GC250" s="158">
        <f>IF(ISERROR(VLOOKUP(BZ250,Accueil!$W$17:$W$22,1,0)),1,0)</f>
        <v>0</v>
      </c>
      <c r="GD250" s="158">
        <f>IF(ISERROR(VLOOKUP(CA250,Accueil!$W$17:$W$22,1,0)),1,0)</f>
        <v>0</v>
      </c>
      <c r="GE250" s="158">
        <f>IF(ISERROR(VLOOKUP(CB250,Accueil!$W$17:$W$22,1,0)),1,0)</f>
        <v>0</v>
      </c>
      <c r="GF250" s="158">
        <f>IF(ISERROR(VLOOKUP(CC250,Accueil!$W$17:$W$22,1,0)),1,0)</f>
        <v>0</v>
      </c>
      <c r="GG250" s="158">
        <f>IF(ISERROR(VLOOKUP(CD250,Accueil!$W$17:$W$22,1,0)),1,0)</f>
        <v>0</v>
      </c>
      <c r="GH250" s="158">
        <f>IF(ISERROR(VLOOKUP(CE250,Accueil!$W$17:$W$22,1,0)),1,0)</f>
        <v>0</v>
      </c>
      <c r="GI250" s="158">
        <f>IF(ISERROR(VLOOKUP(CF250,Accueil!$W$17:$W$22,1,0)),1,0)</f>
        <v>0</v>
      </c>
      <c r="GJ250" s="158">
        <f>IF(ISERROR(VLOOKUP(CG250,Accueil!$W$17:$W$22,1,0)),1,0)</f>
        <v>0</v>
      </c>
      <c r="GK250" s="158">
        <f>IF(ISERROR(VLOOKUP(CH250,Accueil!$W$17:$W$22,1,0)),1,0)</f>
        <v>0</v>
      </c>
      <c r="GL250" s="158">
        <f>IF(ISERROR(VLOOKUP(CI250,Accueil!$W$17:$W$22,1,0)),1,0)</f>
        <v>0</v>
      </c>
      <c r="GM250" s="158">
        <f>IF(ISERROR(VLOOKUP(CJ250,Accueil!$W$17:$W$22,1,0)),1,0)</f>
        <v>0</v>
      </c>
      <c r="GN250" s="158">
        <f>IF(ISERROR(VLOOKUP(CK250,Accueil!$W$17:$W$22,1,0)),1,0)</f>
        <v>0</v>
      </c>
      <c r="GO250" s="158">
        <f>IF(ISERROR(VLOOKUP(CL250,Accueil!$W$17:$W$22,1,0)),1,0)</f>
        <v>0</v>
      </c>
      <c r="GP250" s="158">
        <f>IF(ISERROR(VLOOKUP(CM250,Accueil!$W$17:$W$22,1,0)),1,0)</f>
        <v>0</v>
      </c>
      <c r="GQ250" s="158">
        <f>IF(ISERROR(VLOOKUP(CN250,Accueil!$W$17:$W$22,1,0)),1,0)</f>
        <v>0</v>
      </c>
      <c r="GR250" s="158">
        <f>IF(ISERROR(VLOOKUP(CO250,Accueil!$W$17:$W$22,1,0)),1,0)</f>
        <v>0</v>
      </c>
      <c r="GS250" s="158">
        <f>IF(ISERROR(VLOOKUP(CP250,Accueil!$W$17:$W$22,1,0)),1,0)</f>
        <v>0</v>
      </c>
      <c r="GT250" s="158">
        <f>IF(ISERROR(VLOOKUP(CQ250,Accueil!$W$17:$W$22,1,0)),1,0)</f>
        <v>0</v>
      </c>
      <c r="GU250" s="158">
        <f>IF(ISERROR(VLOOKUP(CR250,Accueil!$W$17:$W$22,1,0)),1,0)</f>
        <v>0</v>
      </c>
      <c r="GV250" s="158">
        <f>IF(ISERROR(VLOOKUP(CS250,Accueil!$W$17:$W$22,1,0)),1,0)</f>
        <v>0</v>
      </c>
      <c r="GW250" s="158">
        <f>IF(ISERROR(VLOOKUP(CT250,Accueil!$W$17:$W$22,1,0)),1,0)</f>
        <v>0</v>
      </c>
      <c r="GX250" s="158">
        <f>IF(ISERROR(VLOOKUP(CU250,Accueil!$W$17:$W$22,1,0)),1,0)</f>
        <v>0</v>
      </c>
      <c r="GY250" s="158">
        <f>IF(ISERROR(VLOOKUP(CV250,Accueil!$W$17:$W$22,1,0)),1,0)</f>
        <v>0</v>
      </c>
      <c r="GZ250" s="158">
        <f>IF(ISERROR(VLOOKUP(CW250,Accueil!$W$17:$W$22,1,0)),1,0)</f>
        <v>0</v>
      </c>
      <c r="HA250" s="158">
        <f>IF(ISERROR(VLOOKUP(CX250,Accueil!$W$17:$W$22,1,0)),1,0)</f>
        <v>0</v>
      </c>
      <c r="HB250" s="158">
        <f>IF(ISERROR(VLOOKUP(CY250,Accueil!$W$17:$W$22,1,0)),1,0)</f>
        <v>0</v>
      </c>
      <c r="HC250" s="158">
        <f>IF(ISERROR(VLOOKUP(CZ250,Accueil!$W$17:$W$22,1,0)),1,0)</f>
        <v>0</v>
      </c>
      <c r="HD250" s="158">
        <f>IF(ISERROR(VLOOKUP(DA250,Accueil!$W$17:$W$22,1,0)),1,0)</f>
        <v>0</v>
      </c>
    </row>
    <row r="251" spans="1:212" ht="12.75" customHeight="1">
      <c r="A251" s="360"/>
      <c r="B251" s="12">
        <v>243</v>
      </c>
      <c r="C251" s="26" t="str">
        <f>IF(Accueil!E255="","",Accueil!E255)</f>
        <v/>
      </c>
      <c r="D251" s="27" t="str">
        <f>IF(Accueil!F255="","",Accueil!F255)</f>
        <v/>
      </c>
      <c r="E251" s="83" t="str">
        <f t="shared" si="18"/>
        <v/>
      </c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  <c r="AA251" s="244"/>
      <c r="AB251" s="244"/>
      <c r="AC251" s="244"/>
      <c r="AD251" s="244"/>
      <c r="AE251" s="244"/>
      <c r="AF251" s="244"/>
      <c r="AG251" s="244"/>
      <c r="AH251" s="244"/>
      <c r="AI251" s="244"/>
      <c r="AJ251" s="244"/>
      <c r="AK251" s="244"/>
      <c r="AL251" s="244"/>
      <c r="AM251" s="244"/>
      <c r="AN251" s="244"/>
      <c r="AO251" s="244"/>
      <c r="AP251" s="244"/>
      <c r="AQ251" s="244"/>
      <c r="AR251" s="244"/>
      <c r="AS251" s="244"/>
      <c r="AT251" s="244"/>
      <c r="AU251" s="244"/>
      <c r="AV251" s="244"/>
      <c r="AW251" s="244"/>
      <c r="AX251" s="244"/>
      <c r="AY251" s="244"/>
      <c r="AZ251" s="244"/>
      <c r="BA251" s="244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  <c r="CJ251" s="244"/>
      <c r="CK251" s="244"/>
      <c r="CL251" s="244"/>
      <c r="CM251" s="244"/>
      <c r="CN251" s="244"/>
      <c r="CO251" s="244"/>
      <c r="CP251" s="244"/>
      <c r="CQ251" s="244"/>
      <c r="CR251" s="244"/>
      <c r="CS251" s="244"/>
      <c r="CT251" s="244"/>
      <c r="CU251" s="244"/>
      <c r="CV251" s="244"/>
      <c r="CW251" s="244"/>
      <c r="CX251" s="244"/>
      <c r="CY251" s="244"/>
      <c r="CZ251" s="244"/>
      <c r="DA251" s="244"/>
      <c r="DB251" s="12">
        <v>243</v>
      </c>
      <c r="DC251" s="11" t="str">
        <f>IF(D251="","",COUNTIF(F251:DA251,Accueil!$AB$28)&amp;" / "&amp;COUNTIF($F$8:$DA$8,"&gt;0")-(COUNTIF(F251:DA251,Accueil!$AG$26)))</f>
        <v/>
      </c>
      <c r="DD251" s="110" t="str">
        <f>IF(D251="","",COUNTIF(F251:DA251,Accueil!$AB$26))</f>
        <v/>
      </c>
      <c r="DE251" s="110" t="str">
        <f>IF(D251="","",IF(COUNTIF($F$8:$DA$8,"&gt;=0")-(COUNTIF(G251:DB251,Accueil!$AG$26))&lt;0,0,COUNTIF($F$8:$DA$8,"&gt;=0")-(COUNTIF(G251:DB251,Accueil!$AG$26))))</f>
        <v/>
      </c>
      <c r="DF251" s="11" t="str">
        <f t="shared" si="19"/>
        <v/>
      </c>
      <c r="DG251" s="29" t="str">
        <f t="shared" si="20"/>
        <v/>
      </c>
      <c r="DH251" s="158">
        <f t="shared" si="21"/>
        <v>0</v>
      </c>
      <c r="DI251" s="158">
        <f>IF(ISERROR(VLOOKUP(F251,Accueil!$W$17:$W$22,1,0)),1,0)</f>
        <v>0</v>
      </c>
      <c r="DJ251" s="158">
        <f>IF(ISERROR(VLOOKUP(G251,Accueil!$W$17:$W$22,1,0)),1,0)</f>
        <v>0</v>
      </c>
      <c r="DK251" s="158">
        <f>IF(ISERROR(VLOOKUP(H251,Accueil!$W$17:$W$22,1,0)),1,0)</f>
        <v>0</v>
      </c>
      <c r="DL251" s="158">
        <f>IF(ISERROR(VLOOKUP(I251,Accueil!$W$17:$W$22,1,0)),1,0)</f>
        <v>0</v>
      </c>
      <c r="DM251" s="158">
        <f>IF(ISERROR(VLOOKUP(J251,Accueil!$W$17:$W$22,1,0)),1,0)</f>
        <v>0</v>
      </c>
      <c r="DN251" s="158">
        <f>IF(ISERROR(VLOOKUP(K251,Accueil!$W$17:$W$22,1,0)),1,0)</f>
        <v>0</v>
      </c>
      <c r="DO251" s="158">
        <f>IF(ISERROR(VLOOKUP(L251,Accueil!$W$17:$W$22,1,0)),1,0)</f>
        <v>0</v>
      </c>
      <c r="DP251" s="158">
        <f>IF(ISERROR(VLOOKUP(M251,Accueil!$W$17:$W$22,1,0)),1,0)</f>
        <v>0</v>
      </c>
      <c r="DQ251" s="158">
        <f>IF(ISERROR(VLOOKUP(N251,Accueil!$W$17:$W$22,1,0)),1,0)</f>
        <v>0</v>
      </c>
      <c r="DR251" s="158">
        <f>IF(ISERROR(VLOOKUP(O251,Accueil!$W$17:$W$22,1,0)),1,0)</f>
        <v>0</v>
      </c>
      <c r="DS251" s="158">
        <f>IF(ISERROR(VLOOKUP(P251,Accueil!$W$17:$W$22,1,0)),1,0)</f>
        <v>0</v>
      </c>
      <c r="DT251" s="158">
        <f>IF(ISERROR(VLOOKUP(Q251,Accueil!$W$17:$W$22,1,0)),1,0)</f>
        <v>0</v>
      </c>
      <c r="DU251" s="158">
        <f>IF(ISERROR(VLOOKUP(R251,Accueil!$W$17:$W$22,1,0)),1,0)</f>
        <v>0</v>
      </c>
      <c r="DV251" s="158">
        <f>IF(ISERROR(VLOOKUP(S251,Accueil!$W$17:$W$22,1,0)),1,0)</f>
        <v>0</v>
      </c>
      <c r="DW251" s="158">
        <f>IF(ISERROR(VLOOKUP(T251,Accueil!$W$17:$W$22,1,0)),1,0)</f>
        <v>0</v>
      </c>
      <c r="DX251" s="158">
        <f>IF(ISERROR(VLOOKUP(U251,Accueil!$W$17:$W$22,1,0)),1,0)</f>
        <v>0</v>
      </c>
      <c r="DY251" s="158">
        <f>IF(ISERROR(VLOOKUP(V251,Accueil!$W$17:$W$22,1,0)),1,0)</f>
        <v>0</v>
      </c>
      <c r="DZ251" s="158">
        <f>IF(ISERROR(VLOOKUP(W251,Accueil!$W$17:$W$22,1,0)),1,0)</f>
        <v>0</v>
      </c>
      <c r="EA251" s="158">
        <f>IF(ISERROR(VLOOKUP(X251,Accueil!$W$17:$W$22,1,0)),1,0)</f>
        <v>0</v>
      </c>
      <c r="EB251" s="158">
        <f>IF(ISERROR(VLOOKUP(Y251,Accueil!$W$17:$W$22,1,0)),1,0)</f>
        <v>0</v>
      </c>
      <c r="EC251" s="158">
        <f>IF(ISERROR(VLOOKUP(Z251,Accueil!$W$17:$W$22,1,0)),1,0)</f>
        <v>0</v>
      </c>
      <c r="ED251" s="158">
        <f>IF(ISERROR(VLOOKUP(AA251,Accueil!$W$17:$W$22,1,0)),1,0)</f>
        <v>0</v>
      </c>
      <c r="EE251" s="158">
        <f>IF(ISERROR(VLOOKUP(AB251,Accueil!$W$17:$W$22,1,0)),1,0)</f>
        <v>0</v>
      </c>
      <c r="EF251" s="158">
        <f>IF(ISERROR(VLOOKUP(AC251,Accueil!$W$17:$W$22,1,0)),1,0)</f>
        <v>0</v>
      </c>
      <c r="EG251" s="158">
        <f>IF(ISERROR(VLOOKUP(AD251,Accueil!$W$17:$W$22,1,0)),1,0)</f>
        <v>0</v>
      </c>
      <c r="EH251" s="158">
        <f>IF(ISERROR(VLOOKUP(AE251,Accueil!$W$17:$W$22,1,0)),1,0)</f>
        <v>0</v>
      </c>
      <c r="EI251" s="158">
        <f>IF(ISERROR(VLOOKUP(AF251,Accueil!$W$17:$W$22,1,0)),1,0)</f>
        <v>0</v>
      </c>
      <c r="EJ251" s="158">
        <f>IF(ISERROR(VLOOKUP(AG251,Accueil!$W$17:$W$22,1,0)),1,0)</f>
        <v>0</v>
      </c>
      <c r="EK251" s="158">
        <f>IF(ISERROR(VLOOKUP(AH251,Accueil!$W$17:$W$22,1,0)),1,0)</f>
        <v>0</v>
      </c>
      <c r="EL251" s="158">
        <f>IF(ISERROR(VLOOKUP(AI251,Accueil!$W$17:$W$22,1,0)),1,0)</f>
        <v>0</v>
      </c>
      <c r="EM251" s="158">
        <f>IF(ISERROR(VLOOKUP(AJ251,Accueil!$W$17:$W$22,1,0)),1,0)</f>
        <v>0</v>
      </c>
      <c r="EN251" s="158">
        <f>IF(ISERROR(VLOOKUP(AK251,Accueil!$W$17:$W$22,1,0)),1,0)</f>
        <v>0</v>
      </c>
      <c r="EO251" s="158">
        <f>IF(ISERROR(VLOOKUP(AL251,Accueil!$W$17:$W$22,1,0)),1,0)</f>
        <v>0</v>
      </c>
      <c r="EP251" s="158">
        <f>IF(ISERROR(VLOOKUP(AM251,Accueil!$W$17:$W$22,1,0)),1,0)</f>
        <v>0</v>
      </c>
      <c r="EQ251" s="158">
        <f>IF(ISERROR(VLOOKUP(AN251,Accueil!$W$17:$W$22,1,0)),1,0)</f>
        <v>0</v>
      </c>
      <c r="ER251" s="158">
        <f>IF(ISERROR(VLOOKUP(AO251,Accueil!$W$17:$W$22,1,0)),1,0)</f>
        <v>0</v>
      </c>
      <c r="ES251" s="158">
        <f>IF(ISERROR(VLOOKUP(AP251,Accueil!$W$17:$W$22,1,0)),1,0)</f>
        <v>0</v>
      </c>
      <c r="ET251" s="158">
        <f>IF(ISERROR(VLOOKUP(AQ251,Accueil!$W$17:$W$22,1,0)),1,0)</f>
        <v>0</v>
      </c>
      <c r="EU251" s="158">
        <f>IF(ISERROR(VLOOKUP(AR251,Accueil!$W$17:$W$22,1,0)),1,0)</f>
        <v>0</v>
      </c>
      <c r="EV251" s="158">
        <f>IF(ISERROR(VLOOKUP(AS251,Accueil!$W$17:$W$22,1,0)),1,0)</f>
        <v>0</v>
      </c>
      <c r="EW251" s="158">
        <f>IF(ISERROR(VLOOKUP(AT251,Accueil!$W$17:$W$22,1,0)),1,0)</f>
        <v>0</v>
      </c>
      <c r="EX251" s="158">
        <f>IF(ISERROR(VLOOKUP(AU251,Accueil!$W$17:$W$22,1,0)),1,0)</f>
        <v>0</v>
      </c>
      <c r="EY251" s="158">
        <f>IF(ISERROR(VLOOKUP(AV251,Accueil!$W$17:$W$22,1,0)),1,0)</f>
        <v>0</v>
      </c>
      <c r="EZ251" s="158">
        <f>IF(ISERROR(VLOOKUP(AW251,Accueil!$W$17:$W$22,1,0)),1,0)</f>
        <v>0</v>
      </c>
      <c r="FA251" s="158">
        <f>IF(ISERROR(VLOOKUP(AX251,Accueil!$W$17:$W$22,1,0)),1,0)</f>
        <v>0</v>
      </c>
      <c r="FB251" s="158">
        <f>IF(ISERROR(VLOOKUP(AY251,Accueil!$W$17:$W$22,1,0)),1,0)</f>
        <v>0</v>
      </c>
      <c r="FC251" s="158">
        <f>IF(ISERROR(VLOOKUP(AZ251,Accueil!$W$17:$W$22,1,0)),1,0)</f>
        <v>0</v>
      </c>
      <c r="FD251" s="158">
        <f>IF(ISERROR(VLOOKUP(BA251,Accueil!$W$17:$W$22,1,0)),1,0)</f>
        <v>0</v>
      </c>
      <c r="FE251" s="158">
        <f>IF(ISERROR(VLOOKUP(BB251,Accueil!$W$17:$W$22,1,0)),1,0)</f>
        <v>0</v>
      </c>
      <c r="FF251" s="158">
        <f>IF(ISERROR(VLOOKUP(BC251,Accueil!$W$17:$W$22,1,0)),1,0)</f>
        <v>0</v>
      </c>
      <c r="FG251" s="158">
        <f>IF(ISERROR(VLOOKUP(BD251,Accueil!$W$17:$W$22,1,0)),1,0)</f>
        <v>0</v>
      </c>
      <c r="FH251" s="158">
        <f>IF(ISERROR(VLOOKUP(BE251,Accueil!$W$17:$W$22,1,0)),1,0)</f>
        <v>0</v>
      </c>
      <c r="FI251" s="158">
        <f>IF(ISERROR(VLOOKUP(BF251,Accueil!$W$17:$W$22,1,0)),1,0)</f>
        <v>0</v>
      </c>
      <c r="FJ251" s="158">
        <f>IF(ISERROR(VLOOKUP(BG251,Accueil!$W$17:$W$22,1,0)),1,0)</f>
        <v>0</v>
      </c>
      <c r="FK251" s="158">
        <f>IF(ISERROR(VLOOKUP(BH251,Accueil!$W$17:$W$22,1,0)),1,0)</f>
        <v>0</v>
      </c>
      <c r="FL251" s="158">
        <f>IF(ISERROR(VLOOKUP(BI251,Accueil!$W$17:$W$22,1,0)),1,0)</f>
        <v>0</v>
      </c>
      <c r="FM251" s="158">
        <f>IF(ISERROR(VLOOKUP(BJ251,Accueil!$W$17:$W$22,1,0)),1,0)</f>
        <v>0</v>
      </c>
      <c r="FN251" s="158">
        <f>IF(ISERROR(VLOOKUP(BK251,Accueil!$W$17:$W$22,1,0)),1,0)</f>
        <v>0</v>
      </c>
      <c r="FO251" s="158">
        <f>IF(ISERROR(VLOOKUP(BL251,Accueil!$W$17:$W$22,1,0)),1,0)</f>
        <v>0</v>
      </c>
      <c r="FP251" s="158">
        <f>IF(ISERROR(VLOOKUP(BM251,Accueil!$W$17:$W$22,1,0)),1,0)</f>
        <v>0</v>
      </c>
      <c r="FQ251" s="158">
        <f>IF(ISERROR(VLOOKUP(BN251,Accueil!$W$17:$W$22,1,0)),1,0)</f>
        <v>0</v>
      </c>
      <c r="FR251" s="158">
        <f>IF(ISERROR(VLOOKUP(BO251,Accueil!$W$17:$W$22,1,0)),1,0)</f>
        <v>0</v>
      </c>
      <c r="FS251" s="158">
        <f>IF(ISERROR(VLOOKUP(BP251,Accueil!$W$17:$W$22,1,0)),1,0)</f>
        <v>0</v>
      </c>
      <c r="FT251" s="158">
        <f>IF(ISERROR(VLOOKUP(BQ251,Accueil!$W$17:$W$22,1,0)),1,0)</f>
        <v>0</v>
      </c>
      <c r="FU251" s="158">
        <f>IF(ISERROR(VLOOKUP(BR251,Accueil!$W$17:$W$22,1,0)),1,0)</f>
        <v>0</v>
      </c>
      <c r="FV251" s="158">
        <f>IF(ISERROR(VLOOKUP(BS251,Accueil!$W$17:$W$22,1,0)),1,0)</f>
        <v>0</v>
      </c>
      <c r="FW251" s="158">
        <f>IF(ISERROR(VLOOKUP(BT251,Accueil!$W$17:$W$22,1,0)),1,0)</f>
        <v>0</v>
      </c>
      <c r="FX251" s="158">
        <f>IF(ISERROR(VLOOKUP(BU251,Accueil!$W$17:$W$22,1,0)),1,0)</f>
        <v>0</v>
      </c>
      <c r="FY251" s="158">
        <f>IF(ISERROR(VLOOKUP(BV251,Accueil!$W$17:$W$22,1,0)),1,0)</f>
        <v>0</v>
      </c>
      <c r="FZ251" s="158">
        <f>IF(ISERROR(VLOOKUP(BW251,Accueil!$W$17:$W$22,1,0)),1,0)</f>
        <v>0</v>
      </c>
      <c r="GA251" s="158">
        <f>IF(ISERROR(VLOOKUP(BX251,Accueil!$W$17:$W$22,1,0)),1,0)</f>
        <v>0</v>
      </c>
      <c r="GB251" s="158">
        <f>IF(ISERROR(VLOOKUP(BY251,Accueil!$W$17:$W$22,1,0)),1,0)</f>
        <v>0</v>
      </c>
      <c r="GC251" s="158">
        <f>IF(ISERROR(VLOOKUP(BZ251,Accueil!$W$17:$W$22,1,0)),1,0)</f>
        <v>0</v>
      </c>
      <c r="GD251" s="158">
        <f>IF(ISERROR(VLOOKUP(CA251,Accueil!$W$17:$W$22,1,0)),1,0)</f>
        <v>0</v>
      </c>
      <c r="GE251" s="158">
        <f>IF(ISERROR(VLOOKUP(CB251,Accueil!$W$17:$W$22,1,0)),1,0)</f>
        <v>0</v>
      </c>
      <c r="GF251" s="158">
        <f>IF(ISERROR(VLOOKUP(CC251,Accueil!$W$17:$W$22,1,0)),1,0)</f>
        <v>0</v>
      </c>
      <c r="GG251" s="158">
        <f>IF(ISERROR(VLOOKUP(CD251,Accueil!$W$17:$W$22,1,0)),1,0)</f>
        <v>0</v>
      </c>
      <c r="GH251" s="158">
        <f>IF(ISERROR(VLOOKUP(CE251,Accueil!$W$17:$W$22,1,0)),1,0)</f>
        <v>0</v>
      </c>
      <c r="GI251" s="158">
        <f>IF(ISERROR(VLOOKUP(CF251,Accueil!$W$17:$W$22,1,0)),1,0)</f>
        <v>0</v>
      </c>
      <c r="GJ251" s="158">
        <f>IF(ISERROR(VLOOKUP(CG251,Accueil!$W$17:$W$22,1,0)),1,0)</f>
        <v>0</v>
      </c>
      <c r="GK251" s="158">
        <f>IF(ISERROR(VLOOKUP(CH251,Accueil!$W$17:$W$22,1,0)),1,0)</f>
        <v>0</v>
      </c>
      <c r="GL251" s="158">
        <f>IF(ISERROR(VLOOKUP(CI251,Accueil!$W$17:$W$22,1,0)),1,0)</f>
        <v>0</v>
      </c>
      <c r="GM251" s="158">
        <f>IF(ISERROR(VLOOKUP(CJ251,Accueil!$W$17:$W$22,1,0)),1,0)</f>
        <v>0</v>
      </c>
      <c r="GN251" s="158">
        <f>IF(ISERROR(VLOOKUP(CK251,Accueil!$W$17:$W$22,1,0)),1,0)</f>
        <v>0</v>
      </c>
      <c r="GO251" s="158">
        <f>IF(ISERROR(VLOOKUP(CL251,Accueil!$W$17:$W$22,1,0)),1,0)</f>
        <v>0</v>
      </c>
      <c r="GP251" s="158">
        <f>IF(ISERROR(VLOOKUP(CM251,Accueil!$W$17:$W$22,1,0)),1,0)</f>
        <v>0</v>
      </c>
      <c r="GQ251" s="158">
        <f>IF(ISERROR(VLOOKUP(CN251,Accueil!$W$17:$W$22,1,0)),1,0)</f>
        <v>0</v>
      </c>
      <c r="GR251" s="158">
        <f>IF(ISERROR(VLOOKUP(CO251,Accueil!$W$17:$W$22,1,0)),1,0)</f>
        <v>0</v>
      </c>
      <c r="GS251" s="158">
        <f>IF(ISERROR(VLOOKUP(CP251,Accueil!$W$17:$W$22,1,0)),1,0)</f>
        <v>0</v>
      </c>
      <c r="GT251" s="158">
        <f>IF(ISERROR(VLOOKUP(CQ251,Accueil!$W$17:$W$22,1,0)),1,0)</f>
        <v>0</v>
      </c>
      <c r="GU251" s="158">
        <f>IF(ISERROR(VLOOKUP(CR251,Accueil!$W$17:$W$22,1,0)),1,0)</f>
        <v>0</v>
      </c>
      <c r="GV251" s="158">
        <f>IF(ISERROR(VLOOKUP(CS251,Accueil!$W$17:$W$22,1,0)),1,0)</f>
        <v>0</v>
      </c>
      <c r="GW251" s="158">
        <f>IF(ISERROR(VLOOKUP(CT251,Accueil!$W$17:$W$22,1,0)),1,0)</f>
        <v>0</v>
      </c>
      <c r="GX251" s="158">
        <f>IF(ISERROR(VLOOKUP(CU251,Accueil!$W$17:$W$22,1,0)),1,0)</f>
        <v>0</v>
      </c>
      <c r="GY251" s="158">
        <f>IF(ISERROR(VLOOKUP(CV251,Accueil!$W$17:$W$22,1,0)),1,0)</f>
        <v>0</v>
      </c>
      <c r="GZ251" s="158">
        <f>IF(ISERROR(VLOOKUP(CW251,Accueil!$W$17:$W$22,1,0)),1,0)</f>
        <v>0</v>
      </c>
      <c r="HA251" s="158">
        <f>IF(ISERROR(VLOOKUP(CX251,Accueil!$W$17:$W$22,1,0)),1,0)</f>
        <v>0</v>
      </c>
      <c r="HB251" s="158">
        <f>IF(ISERROR(VLOOKUP(CY251,Accueil!$W$17:$W$22,1,0)),1,0)</f>
        <v>0</v>
      </c>
      <c r="HC251" s="158">
        <f>IF(ISERROR(VLOOKUP(CZ251,Accueil!$W$17:$W$22,1,0)),1,0)</f>
        <v>0</v>
      </c>
      <c r="HD251" s="158">
        <f>IF(ISERROR(VLOOKUP(DA251,Accueil!$W$17:$W$22,1,0)),1,0)</f>
        <v>0</v>
      </c>
    </row>
    <row r="252" spans="1:212" ht="12.75" customHeight="1">
      <c r="A252" s="360"/>
      <c r="B252" s="12">
        <v>244</v>
      </c>
      <c r="C252" s="26" t="str">
        <f>IF(Accueil!E256="","",Accueil!E256)</f>
        <v/>
      </c>
      <c r="D252" s="27" t="str">
        <f>IF(Accueil!F256="","",Accueil!F256)</f>
        <v/>
      </c>
      <c r="E252" s="83" t="str">
        <f t="shared" si="18"/>
        <v/>
      </c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  <c r="AA252" s="244"/>
      <c r="AB252" s="244"/>
      <c r="AC252" s="244"/>
      <c r="AD252" s="244"/>
      <c r="AE252" s="244"/>
      <c r="AF252" s="244"/>
      <c r="AG252" s="244"/>
      <c r="AH252" s="244"/>
      <c r="AI252" s="244"/>
      <c r="AJ252" s="244"/>
      <c r="AK252" s="244"/>
      <c r="AL252" s="244"/>
      <c r="AM252" s="244"/>
      <c r="AN252" s="244"/>
      <c r="AO252" s="244"/>
      <c r="AP252" s="244"/>
      <c r="AQ252" s="244"/>
      <c r="AR252" s="244"/>
      <c r="AS252" s="244"/>
      <c r="AT252" s="244"/>
      <c r="AU252" s="244"/>
      <c r="AV252" s="244"/>
      <c r="AW252" s="244"/>
      <c r="AX252" s="244"/>
      <c r="AY252" s="244"/>
      <c r="AZ252" s="244"/>
      <c r="BA252" s="244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  <c r="CJ252" s="244"/>
      <c r="CK252" s="244"/>
      <c r="CL252" s="244"/>
      <c r="CM252" s="244"/>
      <c r="CN252" s="244"/>
      <c r="CO252" s="244"/>
      <c r="CP252" s="244"/>
      <c r="CQ252" s="244"/>
      <c r="CR252" s="244"/>
      <c r="CS252" s="244"/>
      <c r="CT252" s="244"/>
      <c r="CU252" s="244"/>
      <c r="CV252" s="244"/>
      <c r="CW252" s="244"/>
      <c r="CX252" s="244"/>
      <c r="CY252" s="244"/>
      <c r="CZ252" s="244"/>
      <c r="DA252" s="244"/>
      <c r="DB252" s="12">
        <v>244</v>
      </c>
      <c r="DC252" s="11" t="str">
        <f>IF(D252="","",COUNTIF(F252:DA252,Accueil!$AB$28)&amp;" / "&amp;COUNTIF($F$8:$DA$8,"&gt;0")-(COUNTIF(F252:DA252,Accueil!$AG$26)))</f>
        <v/>
      </c>
      <c r="DD252" s="110" t="str">
        <f>IF(D252="","",COUNTIF(F252:DA252,Accueil!$AB$26))</f>
        <v/>
      </c>
      <c r="DE252" s="110" t="str">
        <f>IF(D252="","",IF(COUNTIF($F$8:$DA$8,"&gt;=0")-(COUNTIF(G252:DB252,Accueil!$AG$26))&lt;0,0,COUNTIF($F$8:$DA$8,"&gt;=0")-(COUNTIF(G252:DB252,Accueil!$AG$26))))</f>
        <v/>
      </c>
      <c r="DF252" s="11" t="str">
        <f t="shared" si="19"/>
        <v/>
      </c>
      <c r="DG252" s="29" t="str">
        <f t="shared" si="20"/>
        <v/>
      </c>
      <c r="DH252" s="158">
        <f t="shared" si="21"/>
        <v>0</v>
      </c>
      <c r="DI252" s="158">
        <f>IF(ISERROR(VLOOKUP(F252,Accueil!$W$17:$W$22,1,0)),1,0)</f>
        <v>0</v>
      </c>
      <c r="DJ252" s="158">
        <f>IF(ISERROR(VLOOKUP(G252,Accueil!$W$17:$W$22,1,0)),1,0)</f>
        <v>0</v>
      </c>
      <c r="DK252" s="158">
        <f>IF(ISERROR(VLOOKUP(H252,Accueil!$W$17:$W$22,1,0)),1,0)</f>
        <v>0</v>
      </c>
      <c r="DL252" s="158">
        <f>IF(ISERROR(VLOOKUP(I252,Accueil!$W$17:$W$22,1,0)),1,0)</f>
        <v>0</v>
      </c>
      <c r="DM252" s="158">
        <f>IF(ISERROR(VLOOKUP(J252,Accueil!$W$17:$W$22,1,0)),1,0)</f>
        <v>0</v>
      </c>
      <c r="DN252" s="158">
        <f>IF(ISERROR(VLOOKUP(K252,Accueil!$W$17:$W$22,1,0)),1,0)</f>
        <v>0</v>
      </c>
      <c r="DO252" s="158">
        <f>IF(ISERROR(VLOOKUP(L252,Accueil!$W$17:$W$22,1,0)),1,0)</f>
        <v>0</v>
      </c>
      <c r="DP252" s="158">
        <f>IF(ISERROR(VLOOKUP(M252,Accueil!$W$17:$W$22,1,0)),1,0)</f>
        <v>0</v>
      </c>
      <c r="DQ252" s="158">
        <f>IF(ISERROR(VLOOKUP(N252,Accueil!$W$17:$W$22,1,0)),1,0)</f>
        <v>0</v>
      </c>
      <c r="DR252" s="158">
        <f>IF(ISERROR(VLOOKUP(O252,Accueil!$W$17:$W$22,1,0)),1,0)</f>
        <v>0</v>
      </c>
      <c r="DS252" s="158">
        <f>IF(ISERROR(VLOOKUP(P252,Accueil!$W$17:$W$22,1,0)),1,0)</f>
        <v>0</v>
      </c>
      <c r="DT252" s="158">
        <f>IF(ISERROR(VLOOKUP(Q252,Accueil!$W$17:$W$22,1,0)),1,0)</f>
        <v>0</v>
      </c>
      <c r="DU252" s="158">
        <f>IF(ISERROR(VLOOKUP(R252,Accueil!$W$17:$W$22,1,0)),1,0)</f>
        <v>0</v>
      </c>
      <c r="DV252" s="158">
        <f>IF(ISERROR(VLOOKUP(S252,Accueil!$W$17:$W$22,1,0)),1,0)</f>
        <v>0</v>
      </c>
      <c r="DW252" s="158">
        <f>IF(ISERROR(VLOOKUP(T252,Accueil!$W$17:$W$22,1,0)),1,0)</f>
        <v>0</v>
      </c>
      <c r="DX252" s="158">
        <f>IF(ISERROR(VLOOKUP(U252,Accueil!$W$17:$W$22,1,0)),1,0)</f>
        <v>0</v>
      </c>
      <c r="DY252" s="158">
        <f>IF(ISERROR(VLOOKUP(V252,Accueil!$W$17:$W$22,1,0)),1,0)</f>
        <v>0</v>
      </c>
      <c r="DZ252" s="158">
        <f>IF(ISERROR(VLOOKUP(W252,Accueil!$W$17:$W$22,1,0)),1,0)</f>
        <v>0</v>
      </c>
      <c r="EA252" s="158">
        <f>IF(ISERROR(VLOOKUP(X252,Accueil!$W$17:$W$22,1,0)),1,0)</f>
        <v>0</v>
      </c>
      <c r="EB252" s="158">
        <f>IF(ISERROR(VLOOKUP(Y252,Accueil!$W$17:$W$22,1,0)),1,0)</f>
        <v>0</v>
      </c>
      <c r="EC252" s="158">
        <f>IF(ISERROR(VLOOKUP(Z252,Accueil!$W$17:$W$22,1,0)),1,0)</f>
        <v>0</v>
      </c>
      <c r="ED252" s="158">
        <f>IF(ISERROR(VLOOKUP(AA252,Accueil!$W$17:$W$22,1,0)),1,0)</f>
        <v>0</v>
      </c>
      <c r="EE252" s="158">
        <f>IF(ISERROR(VLOOKUP(AB252,Accueil!$W$17:$W$22,1,0)),1,0)</f>
        <v>0</v>
      </c>
      <c r="EF252" s="158">
        <f>IF(ISERROR(VLOOKUP(AC252,Accueil!$W$17:$W$22,1,0)),1,0)</f>
        <v>0</v>
      </c>
      <c r="EG252" s="158">
        <f>IF(ISERROR(VLOOKUP(AD252,Accueil!$W$17:$W$22,1,0)),1,0)</f>
        <v>0</v>
      </c>
      <c r="EH252" s="158">
        <f>IF(ISERROR(VLOOKUP(AE252,Accueil!$W$17:$W$22,1,0)),1,0)</f>
        <v>0</v>
      </c>
      <c r="EI252" s="158">
        <f>IF(ISERROR(VLOOKUP(AF252,Accueil!$W$17:$W$22,1,0)),1,0)</f>
        <v>0</v>
      </c>
      <c r="EJ252" s="158">
        <f>IF(ISERROR(VLOOKUP(AG252,Accueil!$W$17:$W$22,1,0)),1,0)</f>
        <v>0</v>
      </c>
      <c r="EK252" s="158">
        <f>IF(ISERROR(VLOOKUP(AH252,Accueil!$W$17:$W$22,1,0)),1,0)</f>
        <v>0</v>
      </c>
      <c r="EL252" s="158">
        <f>IF(ISERROR(VLOOKUP(AI252,Accueil!$W$17:$W$22,1,0)),1,0)</f>
        <v>0</v>
      </c>
      <c r="EM252" s="158">
        <f>IF(ISERROR(VLOOKUP(AJ252,Accueil!$W$17:$W$22,1,0)),1,0)</f>
        <v>0</v>
      </c>
      <c r="EN252" s="158">
        <f>IF(ISERROR(VLOOKUP(AK252,Accueil!$W$17:$W$22,1,0)),1,0)</f>
        <v>0</v>
      </c>
      <c r="EO252" s="158">
        <f>IF(ISERROR(VLOOKUP(AL252,Accueil!$W$17:$W$22,1,0)),1,0)</f>
        <v>0</v>
      </c>
      <c r="EP252" s="158">
        <f>IF(ISERROR(VLOOKUP(AM252,Accueil!$W$17:$W$22,1,0)),1,0)</f>
        <v>0</v>
      </c>
      <c r="EQ252" s="158">
        <f>IF(ISERROR(VLOOKUP(AN252,Accueil!$W$17:$W$22,1,0)),1,0)</f>
        <v>0</v>
      </c>
      <c r="ER252" s="158">
        <f>IF(ISERROR(VLOOKUP(AO252,Accueil!$W$17:$W$22,1,0)),1,0)</f>
        <v>0</v>
      </c>
      <c r="ES252" s="158">
        <f>IF(ISERROR(VLOOKUP(AP252,Accueil!$W$17:$W$22,1,0)),1,0)</f>
        <v>0</v>
      </c>
      <c r="ET252" s="158">
        <f>IF(ISERROR(VLOOKUP(AQ252,Accueil!$W$17:$W$22,1,0)),1,0)</f>
        <v>0</v>
      </c>
      <c r="EU252" s="158">
        <f>IF(ISERROR(VLOOKUP(AR252,Accueil!$W$17:$W$22,1,0)),1,0)</f>
        <v>0</v>
      </c>
      <c r="EV252" s="158">
        <f>IF(ISERROR(VLOOKUP(AS252,Accueil!$W$17:$W$22,1,0)),1,0)</f>
        <v>0</v>
      </c>
      <c r="EW252" s="158">
        <f>IF(ISERROR(VLOOKUP(AT252,Accueil!$W$17:$W$22,1,0)),1,0)</f>
        <v>0</v>
      </c>
      <c r="EX252" s="158">
        <f>IF(ISERROR(VLOOKUP(AU252,Accueil!$W$17:$W$22,1,0)),1,0)</f>
        <v>0</v>
      </c>
      <c r="EY252" s="158">
        <f>IF(ISERROR(VLOOKUP(AV252,Accueil!$W$17:$W$22,1,0)),1,0)</f>
        <v>0</v>
      </c>
      <c r="EZ252" s="158">
        <f>IF(ISERROR(VLOOKUP(AW252,Accueil!$W$17:$W$22,1,0)),1,0)</f>
        <v>0</v>
      </c>
      <c r="FA252" s="158">
        <f>IF(ISERROR(VLOOKUP(AX252,Accueil!$W$17:$W$22,1,0)),1,0)</f>
        <v>0</v>
      </c>
      <c r="FB252" s="158">
        <f>IF(ISERROR(VLOOKUP(AY252,Accueil!$W$17:$W$22,1,0)),1,0)</f>
        <v>0</v>
      </c>
      <c r="FC252" s="158">
        <f>IF(ISERROR(VLOOKUP(AZ252,Accueil!$W$17:$W$22,1,0)),1,0)</f>
        <v>0</v>
      </c>
      <c r="FD252" s="158">
        <f>IF(ISERROR(VLOOKUP(BA252,Accueil!$W$17:$W$22,1,0)),1,0)</f>
        <v>0</v>
      </c>
      <c r="FE252" s="158">
        <f>IF(ISERROR(VLOOKUP(BB252,Accueil!$W$17:$W$22,1,0)),1,0)</f>
        <v>0</v>
      </c>
      <c r="FF252" s="158">
        <f>IF(ISERROR(VLOOKUP(BC252,Accueil!$W$17:$W$22,1,0)),1,0)</f>
        <v>0</v>
      </c>
      <c r="FG252" s="158">
        <f>IF(ISERROR(VLOOKUP(BD252,Accueil!$W$17:$W$22,1,0)),1,0)</f>
        <v>0</v>
      </c>
      <c r="FH252" s="158">
        <f>IF(ISERROR(VLOOKUP(BE252,Accueil!$W$17:$W$22,1,0)),1,0)</f>
        <v>0</v>
      </c>
      <c r="FI252" s="158">
        <f>IF(ISERROR(VLOOKUP(BF252,Accueil!$W$17:$W$22,1,0)),1,0)</f>
        <v>0</v>
      </c>
      <c r="FJ252" s="158">
        <f>IF(ISERROR(VLOOKUP(BG252,Accueil!$W$17:$W$22,1,0)),1,0)</f>
        <v>0</v>
      </c>
      <c r="FK252" s="158">
        <f>IF(ISERROR(VLOOKUP(BH252,Accueil!$W$17:$W$22,1,0)),1,0)</f>
        <v>0</v>
      </c>
      <c r="FL252" s="158">
        <f>IF(ISERROR(VLOOKUP(BI252,Accueil!$W$17:$W$22,1,0)),1,0)</f>
        <v>0</v>
      </c>
      <c r="FM252" s="158">
        <f>IF(ISERROR(VLOOKUP(BJ252,Accueil!$W$17:$W$22,1,0)),1,0)</f>
        <v>0</v>
      </c>
      <c r="FN252" s="158">
        <f>IF(ISERROR(VLOOKUP(BK252,Accueil!$W$17:$W$22,1,0)),1,0)</f>
        <v>0</v>
      </c>
      <c r="FO252" s="158">
        <f>IF(ISERROR(VLOOKUP(BL252,Accueil!$W$17:$W$22,1,0)),1,0)</f>
        <v>0</v>
      </c>
      <c r="FP252" s="158">
        <f>IF(ISERROR(VLOOKUP(BM252,Accueil!$W$17:$W$22,1,0)),1,0)</f>
        <v>0</v>
      </c>
      <c r="FQ252" s="158">
        <f>IF(ISERROR(VLOOKUP(BN252,Accueil!$W$17:$W$22,1,0)),1,0)</f>
        <v>0</v>
      </c>
      <c r="FR252" s="158">
        <f>IF(ISERROR(VLOOKUP(BO252,Accueil!$W$17:$W$22,1,0)),1,0)</f>
        <v>0</v>
      </c>
      <c r="FS252" s="158">
        <f>IF(ISERROR(VLOOKUP(BP252,Accueil!$W$17:$W$22,1,0)),1,0)</f>
        <v>0</v>
      </c>
      <c r="FT252" s="158">
        <f>IF(ISERROR(VLOOKUP(BQ252,Accueil!$W$17:$W$22,1,0)),1,0)</f>
        <v>0</v>
      </c>
      <c r="FU252" s="158">
        <f>IF(ISERROR(VLOOKUP(BR252,Accueil!$W$17:$W$22,1,0)),1,0)</f>
        <v>0</v>
      </c>
      <c r="FV252" s="158">
        <f>IF(ISERROR(VLOOKUP(BS252,Accueil!$W$17:$W$22,1,0)),1,0)</f>
        <v>0</v>
      </c>
      <c r="FW252" s="158">
        <f>IF(ISERROR(VLOOKUP(BT252,Accueil!$W$17:$W$22,1,0)),1,0)</f>
        <v>0</v>
      </c>
      <c r="FX252" s="158">
        <f>IF(ISERROR(VLOOKUP(BU252,Accueil!$W$17:$W$22,1,0)),1,0)</f>
        <v>0</v>
      </c>
      <c r="FY252" s="158">
        <f>IF(ISERROR(VLOOKUP(BV252,Accueil!$W$17:$W$22,1,0)),1,0)</f>
        <v>0</v>
      </c>
      <c r="FZ252" s="158">
        <f>IF(ISERROR(VLOOKUP(BW252,Accueil!$W$17:$W$22,1,0)),1,0)</f>
        <v>0</v>
      </c>
      <c r="GA252" s="158">
        <f>IF(ISERROR(VLOOKUP(BX252,Accueil!$W$17:$W$22,1,0)),1,0)</f>
        <v>0</v>
      </c>
      <c r="GB252" s="158">
        <f>IF(ISERROR(VLOOKUP(BY252,Accueil!$W$17:$W$22,1,0)),1,0)</f>
        <v>0</v>
      </c>
      <c r="GC252" s="158">
        <f>IF(ISERROR(VLOOKUP(BZ252,Accueil!$W$17:$W$22,1,0)),1,0)</f>
        <v>0</v>
      </c>
      <c r="GD252" s="158">
        <f>IF(ISERROR(VLOOKUP(CA252,Accueil!$W$17:$W$22,1,0)),1,0)</f>
        <v>0</v>
      </c>
      <c r="GE252" s="158">
        <f>IF(ISERROR(VLOOKUP(CB252,Accueil!$W$17:$W$22,1,0)),1,0)</f>
        <v>0</v>
      </c>
      <c r="GF252" s="158">
        <f>IF(ISERROR(VLOOKUP(CC252,Accueil!$W$17:$W$22,1,0)),1,0)</f>
        <v>0</v>
      </c>
      <c r="GG252" s="158">
        <f>IF(ISERROR(VLOOKUP(CD252,Accueil!$W$17:$W$22,1,0)),1,0)</f>
        <v>0</v>
      </c>
      <c r="GH252" s="158">
        <f>IF(ISERROR(VLOOKUP(CE252,Accueil!$W$17:$W$22,1,0)),1,0)</f>
        <v>0</v>
      </c>
      <c r="GI252" s="158">
        <f>IF(ISERROR(VLOOKUP(CF252,Accueil!$W$17:$W$22,1,0)),1,0)</f>
        <v>0</v>
      </c>
      <c r="GJ252" s="158">
        <f>IF(ISERROR(VLOOKUP(CG252,Accueil!$W$17:$W$22,1,0)),1,0)</f>
        <v>0</v>
      </c>
      <c r="GK252" s="158">
        <f>IF(ISERROR(VLOOKUP(CH252,Accueil!$W$17:$W$22,1,0)),1,0)</f>
        <v>0</v>
      </c>
      <c r="GL252" s="158">
        <f>IF(ISERROR(VLOOKUP(CI252,Accueil!$W$17:$W$22,1,0)),1,0)</f>
        <v>0</v>
      </c>
      <c r="GM252" s="158">
        <f>IF(ISERROR(VLOOKUP(CJ252,Accueil!$W$17:$W$22,1,0)),1,0)</f>
        <v>0</v>
      </c>
      <c r="GN252" s="158">
        <f>IF(ISERROR(VLOOKUP(CK252,Accueil!$W$17:$W$22,1,0)),1,0)</f>
        <v>0</v>
      </c>
      <c r="GO252" s="158">
        <f>IF(ISERROR(VLOOKUP(CL252,Accueil!$W$17:$W$22,1,0)),1,0)</f>
        <v>0</v>
      </c>
      <c r="GP252" s="158">
        <f>IF(ISERROR(VLOOKUP(CM252,Accueil!$W$17:$W$22,1,0)),1,0)</f>
        <v>0</v>
      </c>
      <c r="GQ252" s="158">
        <f>IF(ISERROR(VLOOKUP(CN252,Accueil!$W$17:$W$22,1,0)),1,0)</f>
        <v>0</v>
      </c>
      <c r="GR252" s="158">
        <f>IF(ISERROR(VLOOKUP(CO252,Accueil!$W$17:$W$22,1,0)),1,0)</f>
        <v>0</v>
      </c>
      <c r="GS252" s="158">
        <f>IF(ISERROR(VLOOKUP(CP252,Accueil!$W$17:$W$22,1,0)),1,0)</f>
        <v>0</v>
      </c>
      <c r="GT252" s="158">
        <f>IF(ISERROR(VLOOKUP(CQ252,Accueil!$W$17:$W$22,1,0)),1,0)</f>
        <v>0</v>
      </c>
      <c r="GU252" s="158">
        <f>IF(ISERROR(VLOOKUP(CR252,Accueil!$W$17:$W$22,1,0)),1,0)</f>
        <v>0</v>
      </c>
      <c r="GV252" s="158">
        <f>IF(ISERROR(VLOOKUP(CS252,Accueil!$W$17:$W$22,1,0)),1,0)</f>
        <v>0</v>
      </c>
      <c r="GW252" s="158">
        <f>IF(ISERROR(VLOOKUP(CT252,Accueil!$W$17:$W$22,1,0)),1,0)</f>
        <v>0</v>
      </c>
      <c r="GX252" s="158">
        <f>IF(ISERROR(VLOOKUP(CU252,Accueil!$W$17:$W$22,1,0)),1,0)</f>
        <v>0</v>
      </c>
      <c r="GY252" s="158">
        <f>IF(ISERROR(VLOOKUP(CV252,Accueil!$W$17:$W$22,1,0)),1,0)</f>
        <v>0</v>
      </c>
      <c r="GZ252" s="158">
        <f>IF(ISERROR(VLOOKUP(CW252,Accueil!$W$17:$W$22,1,0)),1,0)</f>
        <v>0</v>
      </c>
      <c r="HA252" s="158">
        <f>IF(ISERROR(VLOOKUP(CX252,Accueil!$W$17:$W$22,1,0)),1,0)</f>
        <v>0</v>
      </c>
      <c r="HB252" s="158">
        <f>IF(ISERROR(VLOOKUP(CY252,Accueil!$W$17:$W$22,1,0)),1,0)</f>
        <v>0</v>
      </c>
      <c r="HC252" s="158">
        <f>IF(ISERROR(VLOOKUP(CZ252,Accueil!$W$17:$W$22,1,0)),1,0)</f>
        <v>0</v>
      </c>
      <c r="HD252" s="158">
        <f>IF(ISERROR(VLOOKUP(DA252,Accueil!$W$17:$W$22,1,0)),1,0)</f>
        <v>0</v>
      </c>
    </row>
    <row r="253" spans="1:212" ht="12.75" customHeight="1">
      <c r="A253" s="360"/>
      <c r="B253" s="12">
        <v>245</v>
      </c>
      <c r="C253" s="26" t="str">
        <f>IF(Accueil!E257="","",Accueil!E257)</f>
        <v/>
      </c>
      <c r="D253" s="27" t="str">
        <f>IF(Accueil!F257="","",Accueil!F257)</f>
        <v/>
      </c>
      <c r="E253" s="83" t="str">
        <f t="shared" si="18"/>
        <v/>
      </c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  <c r="AA253" s="244"/>
      <c r="AB253" s="244"/>
      <c r="AC253" s="244"/>
      <c r="AD253" s="244"/>
      <c r="AE253" s="244"/>
      <c r="AF253" s="244"/>
      <c r="AG253" s="244"/>
      <c r="AH253" s="244"/>
      <c r="AI253" s="244"/>
      <c r="AJ253" s="244"/>
      <c r="AK253" s="244"/>
      <c r="AL253" s="244"/>
      <c r="AM253" s="244"/>
      <c r="AN253" s="244"/>
      <c r="AO253" s="244"/>
      <c r="AP253" s="244"/>
      <c r="AQ253" s="244"/>
      <c r="AR253" s="244"/>
      <c r="AS253" s="244"/>
      <c r="AT253" s="244"/>
      <c r="AU253" s="244"/>
      <c r="AV253" s="244"/>
      <c r="AW253" s="244"/>
      <c r="AX253" s="244"/>
      <c r="AY253" s="244"/>
      <c r="AZ253" s="244"/>
      <c r="BA253" s="244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  <c r="CJ253" s="244"/>
      <c r="CK253" s="244"/>
      <c r="CL253" s="244"/>
      <c r="CM253" s="244"/>
      <c r="CN253" s="244"/>
      <c r="CO253" s="244"/>
      <c r="CP253" s="244"/>
      <c r="CQ253" s="244"/>
      <c r="CR253" s="244"/>
      <c r="CS253" s="244"/>
      <c r="CT253" s="244"/>
      <c r="CU253" s="244"/>
      <c r="CV253" s="244"/>
      <c r="CW253" s="244"/>
      <c r="CX253" s="244"/>
      <c r="CY253" s="244"/>
      <c r="CZ253" s="244"/>
      <c r="DA253" s="244"/>
      <c r="DB253" s="12">
        <v>245</v>
      </c>
      <c r="DC253" s="11" t="str">
        <f>IF(D253="","",COUNTIF(F253:DA253,Accueil!$AB$28)&amp;" / "&amp;COUNTIF($F$8:$DA$8,"&gt;0")-(COUNTIF(F253:DA253,Accueil!$AG$26)))</f>
        <v/>
      </c>
      <c r="DD253" s="110" t="str">
        <f>IF(D253="","",COUNTIF(F253:DA253,Accueil!$AB$26))</f>
        <v/>
      </c>
      <c r="DE253" s="110" t="str">
        <f>IF(D253="","",IF(COUNTIF($F$8:$DA$8,"&gt;=0")-(COUNTIF(G253:DB253,Accueil!$AG$26))&lt;0,0,COUNTIF($F$8:$DA$8,"&gt;=0")-(COUNTIF(G253:DB253,Accueil!$AG$26))))</f>
        <v/>
      </c>
      <c r="DF253" s="11" t="str">
        <f t="shared" si="19"/>
        <v/>
      </c>
      <c r="DG253" s="29" t="str">
        <f t="shared" si="20"/>
        <v/>
      </c>
      <c r="DH253" s="158">
        <f t="shared" si="21"/>
        <v>0</v>
      </c>
      <c r="DI253" s="158">
        <f>IF(ISERROR(VLOOKUP(F253,Accueil!$W$17:$W$22,1,0)),1,0)</f>
        <v>0</v>
      </c>
      <c r="DJ253" s="158">
        <f>IF(ISERROR(VLOOKUP(G253,Accueil!$W$17:$W$22,1,0)),1,0)</f>
        <v>0</v>
      </c>
      <c r="DK253" s="158">
        <f>IF(ISERROR(VLOOKUP(H253,Accueil!$W$17:$W$22,1,0)),1,0)</f>
        <v>0</v>
      </c>
      <c r="DL253" s="158">
        <f>IF(ISERROR(VLOOKUP(I253,Accueil!$W$17:$W$22,1,0)),1,0)</f>
        <v>0</v>
      </c>
      <c r="DM253" s="158">
        <f>IF(ISERROR(VLOOKUP(J253,Accueil!$W$17:$W$22,1,0)),1,0)</f>
        <v>0</v>
      </c>
      <c r="DN253" s="158">
        <f>IF(ISERROR(VLOOKUP(K253,Accueil!$W$17:$W$22,1,0)),1,0)</f>
        <v>0</v>
      </c>
      <c r="DO253" s="158">
        <f>IF(ISERROR(VLOOKUP(L253,Accueil!$W$17:$W$22,1,0)),1,0)</f>
        <v>0</v>
      </c>
      <c r="DP253" s="158">
        <f>IF(ISERROR(VLOOKUP(M253,Accueil!$W$17:$W$22,1,0)),1,0)</f>
        <v>0</v>
      </c>
      <c r="DQ253" s="158">
        <f>IF(ISERROR(VLOOKUP(N253,Accueil!$W$17:$W$22,1,0)),1,0)</f>
        <v>0</v>
      </c>
      <c r="DR253" s="158">
        <f>IF(ISERROR(VLOOKUP(O253,Accueil!$W$17:$W$22,1,0)),1,0)</f>
        <v>0</v>
      </c>
      <c r="DS253" s="158">
        <f>IF(ISERROR(VLOOKUP(P253,Accueil!$W$17:$W$22,1,0)),1,0)</f>
        <v>0</v>
      </c>
      <c r="DT253" s="158">
        <f>IF(ISERROR(VLOOKUP(Q253,Accueil!$W$17:$W$22,1,0)),1,0)</f>
        <v>0</v>
      </c>
      <c r="DU253" s="158">
        <f>IF(ISERROR(VLOOKUP(R253,Accueil!$W$17:$W$22,1,0)),1,0)</f>
        <v>0</v>
      </c>
      <c r="DV253" s="158">
        <f>IF(ISERROR(VLOOKUP(S253,Accueil!$W$17:$W$22,1,0)),1,0)</f>
        <v>0</v>
      </c>
      <c r="DW253" s="158">
        <f>IF(ISERROR(VLOOKUP(T253,Accueil!$W$17:$W$22,1,0)),1,0)</f>
        <v>0</v>
      </c>
      <c r="DX253" s="158">
        <f>IF(ISERROR(VLOOKUP(U253,Accueil!$W$17:$W$22,1,0)),1,0)</f>
        <v>0</v>
      </c>
      <c r="DY253" s="158">
        <f>IF(ISERROR(VLOOKUP(V253,Accueil!$W$17:$W$22,1,0)),1,0)</f>
        <v>0</v>
      </c>
      <c r="DZ253" s="158">
        <f>IF(ISERROR(VLOOKUP(W253,Accueil!$W$17:$W$22,1,0)),1,0)</f>
        <v>0</v>
      </c>
      <c r="EA253" s="158">
        <f>IF(ISERROR(VLOOKUP(X253,Accueil!$W$17:$W$22,1,0)),1,0)</f>
        <v>0</v>
      </c>
      <c r="EB253" s="158">
        <f>IF(ISERROR(VLOOKUP(Y253,Accueil!$W$17:$W$22,1,0)),1,0)</f>
        <v>0</v>
      </c>
      <c r="EC253" s="158">
        <f>IF(ISERROR(VLOOKUP(Z253,Accueil!$W$17:$W$22,1,0)),1,0)</f>
        <v>0</v>
      </c>
      <c r="ED253" s="158">
        <f>IF(ISERROR(VLOOKUP(AA253,Accueil!$W$17:$W$22,1,0)),1,0)</f>
        <v>0</v>
      </c>
      <c r="EE253" s="158">
        <f>IF(ISERROR(VLOOKUP(AB253,Accueil!$W$17:$W$22,1,0)),1,0)</f>
        <v>0</v>
      </c>
      <c r="EF253" s="158">
        <f>IF(ISERROR(VLOOKUP(AC253,Accueil!$W$17:$W$22,1,0)),1,0)</f>
        <v>0</v>
      </c>
      <c r="EG253" s="158">
        <f>IF(ISERROR(VLOOKUP(AD253,Accueil!$W$17:$W$22,1,0)),1,0)</f>
        <v>0</v>
      </c>
      <c r="EH253" s="158">
        <f>IF(ISERROR(VLOOKUP(AE253,Accueil!$W$17:$W$22,1,0)),1,0)</f>
        <v>0</v>
      </c>
      <c r="EI253" s="158">
        <f>IF(ISERROR(VLOOKUP(AF253,Accueil!$W$17:$W$22,1,0)),1,0)</f>
        <v>0</v>
      </c>
      <c r="EJ253" s="158">
        <f>IF(ISERROR(VLOOKUP(AG253,Accueil!$W$17:$W$22,1,0)),1,0)</f>
        <v>0</v>
      </c>
      <c r="EK253" s="158">
        <f>IF(ISERROR(VLOOKUP(AH253,Accueil!$W$17:$W$22,1,0)),1,0)</f>
        <v>0</v>
      </c>
      <c r="EL253" s="158">
        <f>IF(ISERROR(VLOOKUP(AI253,Accueil!$W$17:$W$22,1,0)),1,0)</f>
        <v>0</v>
      </c>
      <c r="EM253" s="158">
        <f>IF(ISERROR(VLOOKUP(AJ253,Accueil!$W$17:$W$22,1,0)),1,0)</f>
        <v>0</v>
      </c>
      <c r="EN253" s="158">
        <f>IF(ISERROR(VLOOKUP(AK253,Accueil!$W$17:$W$22,1,0)),1,0)</f>
        <v>0</v>
      </c>
      <c r="EO253" s="158">
        <f>IF(ISERROR(VLOOKUP(AL253,Accueil!$W$17:$W$22,1,0)),1,0)</f>
        <v>0</v>
      </c>
      <c r="EP253" s="158">
        <f>IF(ISERROR(VLOOKUP(AM253,Accueil!$W$17:$W$22,1,0)),1,0)</f>
        <v>0</v>
      </c>
      <c r="EQ253" s="158">
        <f>IF(ISERROR(VLOOKUP(AN253,Accueil!$W$17:$W$22,1,0)),1,0)</f>
        <v>0</v>
      </c>
      <c r="ER253" s="158">
        <f>IF(ISERROR(VLOOKUP(AO253,Accueil!$W$17:$W$22,1,0)),1,0)</f>
        <v>0</v>
      </c>
      <c r="ES253" s="158">
        <f>IF(ISERROR(VLOOKUP(AP253,Accueil!$W$17:$W$22,1,0)),1,0)</f>
        <v>0</v>
      </c>
      <c r="ET253" s="158">
        <f>IF(ISERROR(VLOOKUP(AQ253,Accueil!$W$17:$W$22,1,0)),1,0)</f>
        <v>0</v>
      </c>
      <c r="EU253" s="158">
        <f>IF(ISERROR(VLOOKUP(AR253,Accueil!$W$17:$W$22,1,0)),1,0)</f>
        <v>0</v>
      </c>
      <c r="EV253" s="158">
        <f>IF(ISERROR(VLOOKUP(AS253,Accueil!$W$17:$W$22,1,0)),1,0)</f>
        <v>0</v>
      </c>
      <c r="EW253" s="158">
        <f>IF(ISERROR(VLOOKUP(AT253,Accueil!$W$17:$W$22,1,0)),1,0)</f>
        <v>0</v>
      </c>
      <c r="EX253" s="158">
        <f>IF(ISERROR(VLOOKUP(AU253,Accueil!$W$17:$W$22,1,0)),1,0)</f>
        <v>0</v>
      </c>
      <c r="EY253" s="158">
        <f>IF(ISERROR(VLOOKUP(AV253,Accueil!$W$17:$W$22,1,0)),1,0)</f>
        <v>0</v>
      </c>
      <c r="EZ253" s="158">
        <f>IF(ISERROR(VLOOKUP(AW253,Accueil!$W$17:$W$22,1,0)),1,0)</f>
        <v>0</v>
      </c>
      <c r="FA253" s="158">
        <f>IF(ISERROR(VLOOKUP(AX253,Accueil!$W$17:$W$22,1,0)),1,0)</f>
        <v>0</v>
      </c>
      <c r="FB253" s="158">
        <f>IF(ISERROR(VLOOKUP(AY253,Accueil!$W$17:$W$22,1,0)),1,0)</f>
        <v>0</v>
      </c>
      <c r="FC253" s="158">
        <f>IF(ISERROR(VLOOKUP(AZ253,Accueil!$W$17:$W$22,1,0)),1,0)</f>
        <v>0</v>
      </c>
      <c r="FD253" s="158">
        <f>IF(ISERROR(VLOOKUP(BA253,Accueil!$W$17:$W$22,1,0)),1,0)</f>
        <v>0</v>
      </c>
      <c r="FE253" s="158">
        <f>IF(ISERROR(VLOOKUP(BB253,Accueil!$W$17:$W$22,1,0)),1,0)</f>
        <v>0</v>
      </c>
      <c r="FF253" s="158">
        <f>IF(ISERROR(VLOOKUP(BC253,Accueil!$W$17:$W$22,1,0)),1,0)</f>
        <v>0</v>
      </c>
      <c r="FG253" s="158">
        <f>IF(ISERROR(VLOOKUP(BD253,Accueil!$W$17:$W$22,1,0)),1,0)</f>
        <v>0</v>
      </c>
      <c r="FH253" s="158">
        <f>IF(ISERROR(VLOOKUP(BE253,Accueil!$W$17:$W$22,1,0)),1,0)</f>
        <v>0</v>
      </c>
      <c r="FI253" s="158">
        <f>IF(ISERROR(VLOOKUP(BF253,Accueil!$W$17:$W$22,1,0)),1,0)</f>
        <v>0</v>
      </c>
      <c r="FJ253" s="158">
        <f>IF(ISERROR(VLOOKUP(BG253,Accueil!$W$17:$W$22,1,0)),1,0)</f>
        <v>0</v>
      </c>
      <c r="FK253" s="158">
        <f>IF(ISERROR(VLOOKUP(BH253,Accueil!$W$17:$W$22,1,0)),1,0)</f>
        <v>0</v>
      </c>
      <c r="FL253" s="158">
        <f>IF(ISERROR(VLOOKUP(BI253,Accueil!$W$17:$W$22,1,0)),1,0)</f>
        <v>0</v>
      </c>
      <c r="FM253" s="158">
        <f>IF(ISERROR(VLOOKUP(BJ253,Accueil!$W$17:$W$22,1,0)),1,0)</f>
        <v>0</v>
      </c>
      <c r="FN253" s="158">
        <f>IF(ISERROR(VLOOKUP(BK253,Accueil!$W$17:$W$22,1,0)),1,0)</f>
        <v>0</v>
      </c>
      <c r="FO253" s="158">
        <f>IF(ISERROR(VLOOKUP(BL253,Accueil!$W$17:$W$22,1,0)),1,0)</f>
        <v>0</v>
      </c>
      <c r="FP253" s="158">
        <f>IF(ISERROR(VLOOKUP(BM253,Accueil!$W$17:$W$22,1,0)),1,0)</f>
        <v>0</v>
      </c>
      <c r="FQ253" s="158">
        <f>IF(ISERROR(VLOOKUP(BN253,Accueil!$W$17:$W$22,1,0)),1,0)</f>
        <v>0</v>
      </c>
      <c r="FR253" s="158">
        <f>IF(ISERROR(VLOOKUP(BO253,Accueil!$W$17:$W$22,1,0)),1,0)</f>
        <v>0</v>
      </c>
      <c r="FS253" s="158">
        <f>IF(ISERROR(VLOOKUP(BP253,Accueil!$W$17:$W$22,1,0)),1,0)</f>
        <v>0</v>
      </c>
      <c r="FT253" s="158">
        <f>IF(ISERROR(VLOOKUP(BQ253,Accueil!$W$17:$W$22,1,0)),1,0)</f>
        <v>0</v>
      </c>
      <c r="FU253" s="158">
        <f>IF(ISERROR(VLOOKUP(BR253,Accueil!$W$17:$W$22,1,0)),1,0)</f>
        <v>0</v>
      </c>
      <c r="FV253" s="158">
        <f>IF(ISERROR(VLOOKUP(BS253,Accueil!$W$17:$W$22,1,0)),1,0)</f>
        <v>0</v>
      </c>
      <c r="FW253" s="158">
        <f>IF(ISERROR(VLOOKUP(BT253,Accueil!$W$17:$W$22,1,0)),1,0)</f>
        <v>0</v>
      </c>
      <c r="FX253" s="158">
        <f>IF(ISERROR(VLOOKUP(BU253,Accueil!$W$17:$W$22,1,0)),1,0)</f>
        <v>0</v>
      </c>
      <c r="FY253" s="158">
        <f>IF(ISERROR(VLOOKUP(BV253,Accueil!$W$17:$W$22,1,0)),1,0)</f>
        <v>0</v>
      </c>
      <c r="FZ253" s="158">
        <f>IF(ISERROR(VLOOKUP(BW253,Accueil!$W$17:$W$22,1,0)),1,0)</f>
        <v>0</v>
      </c>
      <c r="GA253" s="158">
        <f>IF(ISERROR(VLOOKUP(BX253,Accueil!$W$17:$W$22,1,0)),1,0)</f>
        <v>0</v>
      </c>
      <c r="GB253" s="158">
        <f>IF(ISERROR(VLOOKUP(BY253,Accueil!$W$17:$W$22,1,0)),1,0)</f>
        <v>0</v>
      </c>
      <c r="GC253" s="158">
        <f>IF(ISERROR(VLOOKUP(BZ253,Accueil!$W$17:$W$22,1,0)),1,0)</f>
        <v>0</v>
      </c>
      <c r="GD253" s="158">
        <f>IF(ISERROR(VLOOKUP(CA253,Accueil!$W$17:$W$22,1,0)),1,0)</f>
        <v>0</v>
      </c>
      <c r="GE253" s="158">
        <f>IF(ISERROR(VLOOKUP(CB253,Accueil!$W$17:$W$22,1,0)),1,0)</f>
        <v>0</v>
      </c>
      <c r="GF253" s="158">
        <f>IF(ISERROR(VLOOKUP(CC253,Accueil!$W$17:$W$22,1,0)),1,0)</f>
        <v>0</v>
      </c>
      <c r="GG253" s="158">
        <f>IF(ISERROR(VLOOKUP(CD253,Accueil!$W$17:$W$22,1,0)),1,0)</f>
        <v>0</v>
      </c>
      <c r="GH253" s="158">
        <f>IF(ISERROR(VLOOKUP(CE253,Accueil!$W$17:$W$22,1,0)),1,0)</f>
        <v>0</v>
      </c>
      <c r="GI253" s="158">
        <f>IF(ISERROR(VLOOKUP(CF253,Accueil!$W$17:$W$22,1,0)),1,0)</f>
        <v>0</v>
      </c>
      <c r="GJ253" s="158">
        <f>IF(ISERROR(VLOOKUP(CG253,Accueil!$W$17:$W$22,1,0)),1,0)</f>
        <v>0</v>
      </c>
      <c r="GK253" s="158">
        <f>IF(ISERROR(VLOOKUP(CH253,Accueil!$W$17:$W$22,1,0)),1,0)</f>
        <v>0</v>
      </c>
      <c r="GL253" s="158">
        <f>IF(ISERROR(VLOOKUP(CI253,Accueil!$W$17:$W$22,1,0)),1,0)</f>
        <v>0</v>
      </c>
      <c r="GM253" s="158">
        <f>IF(ISERROR(VLOOKUP(CJ253,Accueil!$W$17:$W$22,1,0)),1,0)</f>
        <v>0</v>
      </c>
      <c r="GN253" s="158">
        <f>IF(ISERROR(VLOOKUP(CK253,Accueil!$W$17:$W$22,1,0)),1,0)</f>
        <v>0</v>
      </c>
      <c r="GO253" s="158">
        <f>IF(ISERROR(VLOOKUP(CL253,Accueil!$W$17:$W$22,1,0)),1,0)</f>
        <v>0</v>
      </c>
      <c r="GP253" s="158">
        <f>IF(ISERROR(VLOOKUP(CM253,Accueil!$W$17:$W$22,1,0)),1,0)</f>
        <v>0</v>
      </c>
      <c r="GQ253" s="158">
        <f>IF(ISERROR(VLOOKUP(CN253,Accueil!$W$17:$W$22,1,0)),1,0)</f>
        <v>0</v>
      </c>
      <c r="GR253" s="158">
        <f>IF(ISERROR(VLOOKUP(CO253,Accueil!$W$17:$W$22,1,0)),1,0)</f>
        <v>0</v>
      </c>
      <c r="GS253" s="158">
        <f>IF(ISERROR(VLOOKUP(CP253,Accueil!$W$17:$W$22,1,0)),1,0)</f>
        <v>0</v>
      </c>
      <c r="GT253" s="158">
        <f>IF(ISERROR(VLOOKUP(CQ253,Accueil!$W$17:$W$22,1,0)),1,0)</f>
        <v>0</v>
      </c>
      <c r="GU253" s="158">
        <f>IF(ISERROR(VLOOKUP(CR253,Accueil!$W$17:$W$22,1,0)),1,0)</f>
        <v>0</v>
      </c>
      <c r="GV253" s="158">
        <f>IF(ISERROR(VLOOKUP(CS253,Accueil!$W$17:$W$22,1,0)),1,0)</f>
        <v>0</v>
      </c>
      <c r="GW253" s="158">
        <f>IF(ISERROR(VLOOKUP(CT253,Accueil!$W$17:$W$22,1,0)),1,0)</f>
        <v>0</v>
      </c>
      <c r="GX253" s="158">
        <f>IF(ISERROR(VLOOKUP(CU253,Accueil!$W$17:$W$22,1,0)),1,0)</f>
        <v>0</v>
      </c>
      <c r="GY253" s="158">
        <f>IF(ISERROR(VLOOKUP(CV253,Accueil!$W$17:$W$22,1,0)),1,0)</f>
        <v>0</v>
      </c>
      <c r="GZ253" s="158">
        <f>IF(ISERROR(VLOOKUP(CW253,Accueil!$W$17:$W$22,1,0)),1,0)</f>
        <v>0</v>
      </c>
      <c r="HA253" s="158">
        <f>IF(ISERROR(VLOOKUP(CX253,Accueil!$W$17:$W$22,1,0)),1,0)</f>
        <v>0</v>
      </c>
      <c r="HB253" s="158">
        <f>IF(ISERROR(VLOOKUP(CY253,Accueil!$W$17:$W$22,1,0)),1,0)</f>
        <v>0</v>
      </c>
      <c r="HC253" s="158">
        <f>IF(ISERROR(VLOOKUP(CZ253,Accueil!$W$17:$W$22,1,0)),1,0)</f>
        <v>0</v>
      </c>
      <c r="HD253" s="158">
        <f>IF(ISERROR(VLOOKUP(DA253,Accueil!$W$17:$W$22,1,0)),1,0)</f>
        <v>0</v>
      </c>
    </row>
    <row r="254" spans="1:212" ht="12.75" customHeight="1">
      <c r="A254" s="360"/>
      <c r="B254" s="12">
        <v>246</v>
      </c>
      <c r="C254" s="26" t="str">
        <f>IF(Accueil!E258="","",Accueil!E258)</f>
        <v/>
      </c>
      <c r="D254" s="27" t="str">
        <f>IF(Accueil!F258="","",Accueil!F258)</f>
        <v/>
      </c>
      <c r="E254" s="83" t="str">
        <f t="shared" si="18"/>
        <v/>
      </c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  <c r="AA254" s="244"/>
      <c r="AB254" s="244"/>
      <c r="AC254" s="244"/>
      <c r="AD254" s="244"/>
      <c r="AE254" s="244"/>
      <c r="AF254" s="244"/>
      <c r="AG254" s="244"/>
      <c r="AH254" s="244"/>
      <c r="AI254" s="244"/>
      <c r="AJ254" s="244"/>
      <c r="AK254" s="244"/>
      <c r="AL254" s="244"/>
      <c r="AM254" s="244"/>
      <c r="AN254" s="244"/>
      <c r="AO254" s="244"/>
      <c r="AP254" s="244"/>
      <c r="AQ254" s="244"/>
      <c r="AR254" s="244"/>
      <c r="AS254" s="244"/>
      <c r="AT254" s="244"/>
      <c r="AU254" s="244"/>
      <c r="AV254" s="244"/>
      <c r="AW254" s="244"/>
      <c r="AX254" s="244"/>
      <c r="AY254" s="244"/>
      <c r="AZ254" s="244"/>
      <c r="BA254" s="244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  <c r="CJ254" s="244"/>
      <c r="CK254" s="244"/>
      <c r="CL254" s="244"/>
      <c r="CM254" s="244"/>
      <c r="CN254" s="244"/>
      <c r="CO254" s="244"/>
      <c r="CP254" s="244"/>
      <c r="CQ254" s="244"/>
      <c r="CR254" s="244"/>
      <c r="CS254" s="244"/>
      <c r="CT254" s="244"/>
      <c r="CU254" s="244"/>
      <c r="CV254" s="244"/>
      <c r="CW254" s="244"/>
      <c r="CX254" s="244"/>
      <c r="CY254" s="244"/>
      <c r="CZ254" s="244"/>
      <c r="DA254" s="244"/>
      <c r="DB254" s="12">
        <v>246</v>
      </c>
      <c r="DC254" s="11" t="str">
        <f>IF(D254="","",COUNTIF(F254:DA254,Accueil!$AB$28)&amp;" / "&amp;COUNTIF($F$8:$DA$8,"&gt;0")-(COUNTIF(F254:DA254,Accueil!$AG$26)))</f>
        <v/>
      </c>
      <c r="DD254" s="110" t="str">
        <f>IF(D254="","",COUNTIF(F254:DA254,Accueil!$AB$26))</f>
        <v/>
      </c>
      <c r="DE254" s="110" t="str">
        <f>IF(D254="","",IF(COUNTIF($F$8:$DA$8,"&gt;=0")-(COUNTIF(G254:DB254,Accueil!$AG$26))&lt;0,0,COUNTIF($F$8:$DA$8,"&gt;=0")-(COUNTIF(G254:DB254,Accueil!$AG$26))))</f>
        <v/>
      </c>
      <c r="DF254" s="11" t="str">
        <f t="shared" si="19"/>
        <v/>
      </c>
      <c r="DG254" s="29" t="str">
        <f t="shared" si="20"/>
        <v/>
      </c>
      <c r="DH254" s="158">
        <f t="shared" si="21"/>
        <v>0</v>
      </c>
      <c r="DI254" s="158">
        <f>IF(ISERROR(VLOOKUP(F254,Accueil!$W$17:$W$22,1,0)),1,0)</f>
        <v>0</v>
      </c>
      <c r="DJ254" s="158">
        <f>IF(ISERROR(VLOOKUP(G254,Accueil!$W$17:$W$22,1,0)),1,0)</f>
        <v>0</v>
      </c>
      <c r="DK254" s="158">
        <f>IF(ISERROR(VLOOKUP(H254,Accueil!$W$17:$W$22,1,0)),1,0)</f>
        <v>0</v>
      </c>
      <c r="DL254" s="158">
        <f>IF(ISERROR(VLOOKUP(I254,Accueil!$W$17:$W$22,1,0)),1,0)</f>
        <v>0</v>
      </c>
      <c r="DM254" s="158">
        <f>IF(ISERROR(VLOOKUP(J254,Accueil!$W$17:$W$22,1,0)),1,0)</f>
        <v>0</v>
      </c>
      <c r="DN254" s="158">
        <f>IF(ISERROR(VLOOKUP(K254,Accueil!$W$17:$W$22,1,0)),1,0)</f>
        <v>0</v>
      </c>
      <c r="DO254" s="158">
        <f>IF(ISERROR(VLOOKUP(L254,Accueil!$W$17:$W$22,1,0)),1,0)</f>
        <v>0</v>
      </c>
      <c r="DP254" s="158">
        <f>IF(ISERROR(VLOOKUP(M254,Accueil!$W$17:$W$22,1,0)),1,0)</f>
        <v>0</v>
      </c>
      <c r="DQ254" s="158">
        <f>IF(ISERROR(VLOOKUP(N254,Accueil!$W$17:$W$22,1,0)),1,0)</f>
        <v>0</v>
      </c>
      <c r="DR254" s="158">
        <f>IF(ISERROR(VLOOKUP(O254,Accueil!$W$17:$W$22,1,0)),1,0)</f>
        <v>0</v>
      </c>
      <c r="DS254" s="158">
        <f>IF(ISERROR(VLOOKUP(P254,Accueil!$W$17:$W$22,1,0)),1,0)</f>
        <v>0</v>
      </c>
      <c r="DT254" s="158">
        <f>IF(ISERROR(VLOOKUP(Q254,Accueil!$W$17:$W$22,1,0)),1,0)</f>
        <v>0</v>
      </c>
      <c r="DU254" s="158">
        <f>IF(ISERROR(VLOOKUP(R254,Accueil!$W$17:$W$22,1,0)),1,0)</f>
        <v>0</v>
      </c>
      <c r="DV254" s="158">
        <f>IF(ISERROR(VLOOKUP(S254,Accueil!$W$17:$W$22,1,0)),1,0)</f>
        <v>0</v>
      </c>
      <c r="DW254" s="158">
        <f>IF(ISERROR(VLOOKUP(T254,Accueil!$W$17:$W$22,1,0)),1,0)</f>
        <v>0</v>
      </c>
      <c r="DX254" s="158">
        <f>IF(ISERROR(VLOOKUP(U254,Accueil!$W$17:$W$22,1,0)),1,0)</f>
        <v>0</v>
      </c>
      <c r="DY254" s="158">
        <f>IF(ISERROR(VLOOKUP(V254,Accueil!$W$17:$W$22,1,0)),1,0)</f>
        <v>0</v>
      </c>
      <c r="DZ254" s="158">
        <f>IF(ISERROR(VLOOKUP(W254,Accueil!$W$17:$W$22,1,0)),1,0)</f>
        <v>0</v>
      </c>
      <c r="EA254" s="158">
        <f>IF(ISERROR(VLOOKUP(X254,Accueil!$W$17:$W$22,1,0)),1,0)</f>
        <v>0</v>
      </c>
      <c r="EB254" s="158">
        <f>IF(ISERROR(VLOOKUP(Y254,Accueil!$W$17:$W$22,1,0)),1,0)</f>
        <v>0</v>
      </c>
      <c r="EC254" s="158">
        <f>IF(ISERROR(VLOOKUP(Z254,Accueil!$W$17:$W$22,1,0)),1,0)</f>
        <v>0</v>
      </c>
      <c r="ED254" s="158">
        <f>IF(ISERROR(VLOOKUP(AA254,Accueil!$W$17:$W$22,1,0)),1,0)</f>
        <v>0</v>
      </c>
      <c r="EE254" s="158">
        <f>IF(ISERROR(VLOOKUP(AB254,Accueil!$W$17:$W$22,1,0)),1,0)</f>
        <v>0</v>
      </c>
      <c r="EF254" s="158">
        <f>IF(ISERROR(VLOOKUP(AC254,Accueil!$W$17:$W$22,1,0)),1,0)</f>
        <v>0</v>
      </c>
      <c r="EG254" s="158">
        <f>IF(ISERROR(VLOOKUP(AD254,Accueil!$W$17:$W$22,1,0)),1,0)</f>
        <v>0</v>
      </c>
      <c r="EH254" s="158">
        <f>IF(ISERROR(VLOOKUP(AE254,Accueil!$W$17:$W$22,1,0)),1,0)</f>
        <v>0</v>
      </c>
      <c r="EI254" s="158">
        <f>IF(ISERROR(VLOOKUP(AF254,Accueil!$W$17:$W$22,1,0)),1,0)</f>
        <v>0</v>
      </c>
      <c r="EJ254" s="158">
        <f>IF(ISERROR(VLOOKUP(AG254,Accueil!$W$17:$W$22,1,0)),1,0)</f>
        <v>0</v>
      </c>
      <c r="EK254" s="158">
        <f>IF(ISERROR(VLOOKUP(AH254,Accueil!$W$17:$W$22,1,0)),1,0)</f>
        <v>0</v>
      </c>
      <c r="EL254" s="158">
        <f>IF(ISERROR(VLOOKUP(AI254,Accueil!$W$17:$W$22,1,0)),1,0)</f>
        <v>0</v>
      </c>
      <c r="EM254" s="158">
        <f>IF(ISERROR(VLOOKUP(AJ254,Accueil!$W$17:$W$22,1,0)),1,0)</f>
        <v>0</v>
      </c>
      <c r="EN254" s="158">
        <f>IF(ISERROR(VLOOKUP(AK254,Accueil!$W$17:$W$22,1,0)),1,0)</f>
        <v>0</v>
      </c>
      <c r="EO254" s="158">
        <f>IF(ISERROR(VLOOKUP(AL254,Accueil!$W$17:$W$22,1,0)),1,0)</f>
        <v>0</v>
      </c>
      <c r="EP254" s="158">
        <f>IF(ISERROR(VLOOKUP(AM254,Accueil!$W$17:$W$22,1,0)),1,0)</f>
        <v>0</v>
      </c>
      <c r="EQ254" s="158">
        <f>IF(ISERROR(VLOOKUP(AN254,Accueil!$W$17:$W$22,1,0)),1,0)</f>
        <v>0</v>
      </c>
      <c r="ER254" s="158">
        <f>IF(ISERROR(VLOOKUP(AO254,Accueil!$W$17:$W$22,1,0)),1,0)</f>
        <v>0</v>
      </c>
      <c r="ES254" s="158">
        <f>IF(ISERROR(VLOOKUP(AP254,Accueil!$W$17:$W$22,1,0)),1,0)</f>
        <v>0</v>
      </c>
      <c r="ET254" s="158">
        <f>IF(ISERROR(VLOOKUP(AQ254,Accueil!$W$17:$W$22,1,0)),1,0)</f>
        <v>0</v>
      </c>
      <c r="EU254" s="158">
        <f>IF(ISERROR(VLOOKUP(AR254,Accueil!$W$17:$W$22,1,0)),1,0)</f>
        <v>0</v>
      </c>
      <c r="EV254" s="158">
        <f>IF(ISERROR(VLOOKUP(AS254,Accueil!$W$17:$W$22,1,0)),1,0)</f>
        <v>0</v>
      </c>
      <c r="EW254" s="158">
        <f>IF(ISERROR(VLOOKUP(AT254,Accueil!$W$17:$W$22,1,0)),1,0)</f>
        <v>0</v>
      </c>
      <c r="EX254" s="158">
        <f>IF(ISERROR(VLOOKUP(AU254,Accueil!$W$17:$W$22,1,0)),1,0)</f>
        <v>0</v>
      </c>
      <c r="EY254" s="158">
        <f>IF(ISERROR(VLOOKUP(AV254,Accueil!$W$17:$W$22,1,0)),1,0)</f>
        <v>0</v>
      </c>
      <c r="EZ254" s="158">
        <f>IF(ISERROR(VLOOKUP(AW254,Accueil!$W$17:$W$22,1,0)),1,0)</f>
        <v>0</v>
      </c>
      <c r="FA254" s="158">
        <f>IF(ISERROR(VLOOKUP(AX254,Accueil!$W$17:$W$22,1,0)),1,0)</f>
        <v>0</v>
      </c>
      <c r="FB254" s="158">
        <f>IF(ISERROR(VLOOKUP(AY254,Accueil!$W$17:$W$22,1,0)),1,0)</f>
        <v>0</v>
      </c>
      <c r="FC254" s="158">
        <f>IF(ISERROR(VLOOKUP(AZ254,Accueil!$W$17:$W$22,1,0)),1,0)</f>
        <v>0</v>
      </c>
      <c r="FD254" s="158">
        <f>IF(ISERROR(VLOOKUP(BA254,Accueil!$W$17:$W$22,1,0)),1,0)</f>
        <v>0</v>
      </c>
      <c r="FE254" s="158">
        <f>IF(ISERROR(VLOOKUP(BB254,Accueil!$W$17:$W$22,1,0)),1,0)</f>
        <v>0</v>
      </c>
      <c r="FF254" s="158">
        <f>IF(ISERROR(VLOOKUP(BC254,Accueil!$W$17:$W$22,1,0)),1,0)</f>
        <v>0</v>
      </c>
      <c r="FG254" s="158">
        <f>IF(ISERROR(VLOOKUP(BD254,Accueil!$W$17:$W$22,1,0)),1,0)</f>
        <v>0</v>
      </c>
      <c r="FH254" s="158">
        <f>IF(ISERROR(VLOOKUP(BE254,Accueil!$W$17:$W$22,1,0)),1,0)</f>
        <v>0</v>
      </c>
      <c r="FI254" s="158">
        <f>IF(ISERROR(VLOOKUP(BF254,Accueil!$W$17:$W$22,1,0)),1,0)</f>
        <v>0</v>
      </c>
      <c r="FJ254" s="158">
        <f>IF(ISERROR(VLOOKUP(BG254,Accueil!$W$17:$W$22,1,0)),1,0)</f>
        <v>0</v>
      </c>
      <c r="FK254" s="158">
        <f>IF(ISERROR(VLOOKUP(BH254,Accueil!$W$17:$W$22,1,0)),1,0)</f>
        <v>0</v>
      </c>
      <c r="FL254" s="158">
        <f>IF(ISERROR(VLOOKUP(BI254,Accueil!$W$17:$W$22,1,0)),1,0)</f>
        <v>0</v>
      </c>
      <c r="FM254" s="158">
        <f>IF(ISERROR(VLOOKUP(BJ254,Accueil!$W$17:$W$22,1,0)),1,0)</f>
        <v>0</v>
      </c>
      <c r="FN254" s="158">
        <f>IF(ISERROR(VLOOKUP(BK254,Accueil!$W$17:$W$22,1,0)),1,0)</f>
        <v>0</v>
      </c>
      <c r="FO254" s="158">
        <f>IF(ISERROR(VLOOKUP(BL254,Accueil!$W$17:$W$22,1,0)),1,0)</f>
        <v>0</v>
      </c>
      <c r="FP254" s="158">
        <f>IF(ISERROR(VLOOKUP(BM254,Accueil!$W$17:$W$22,1,0)),1,0)</f>
        <v>0</v>
      </c>
      <c r="FQ254" s="158">
        <f>IF(ISERROR(VLOOKUP(BN254,Accueil!$W$17:$W$22,1,0)),1,0)</f>
        <v>0</v>
      </c>
      <c r="FR254" s="158">
        <f>IF(ISERROR(VLOOKUP(BO254,Accueil!$W$17:$W$22,1,0)),1,0)</f>
        <v>0</v>
      </c>
      <c r="FS254" s="158">
        <f>IF(ISERROR(VLOOKUP(BP254,Accueil!$W$17:$W$22,1,0)),1,0)</f>
        <v>0</v>
      </c>
      <c r="FT254" s="158">
        <f>IF(ISERROR(VLOOKUP(BQ254,Accueil!$W$17:$W$22,1,0)),1,0)</f>
        <v>0</v>
      </c>
      <c r="FU254" s="158">
        <f>IF(ISERROR(VLOOKUP(BR254,Accueil!$W$17:$W$22,1,0)),1,0)</f>
        <v>0</v>
      </c>
      <c r="FV254" s="158">
        <f>IF(ISERROR(VLOOKUP(BS254,Accueil!$W$17:$W$22,1,0)),1,0)</f>
        <v>0</v>
      </c>
      <c r="FW254" s="158">
        <f>IF(ISERROR(VLOOKUP(BT254,Accueil!$W$17:$W$22,1,0)),1,0)</f>
        <v>0</v>
      </c>
      <c r="FX254" s="158">
        <f>IF(ISERROR(VLOOKUP(BU254,Accueil!$W$17:$W$22,1,0)),1,0)</f>
        <v>0</v>
      </c>
      <c r="FY254" s="158">
        <f>IF(ISERROR(VLOOKUP(BV254,Accueil!$W$17:$W$22,1,0)),1,0)</f>
        <v>0</v>
      </c>
      <c r="FZ254" s="158">
        <f>IF(ISERROR(VLOOKUP(BW254,Accueil!$W$17:$W$22,1,0)),1,0)</f>
        <v>0</v>
      </c>
      <c r="GA254" s="158">
        <f>IF(ISERROR(VLOOKUP(BX254,Accueil!$W$17:$W$22,1,0)),1,0)</f>
        <v>0</v>
      </c>
      <c r="GB254" s="158">
        <f>IF(ISERROR(VLOOKUP(BY254,Accueil!$W$17:$W$22,1,0)),1,0)</f>
        <v>0</v>
      </c>
      <c r="GC254" s="158">
        <f>IF(ISERROR(VLOOKUP(BZ254,Accueil!$W$17:$W$22,1,0)),1,0)</f>
        <v>0</v>
      </c>
      <c r="GD254" s="158">
        <f>IF(ISERROR(VLOOKUP(CA254,Accueil!$W$17:$W$22,1,0)),1,0)</f>
        <v>0</v>
      </c>
      <c r="GE254" s="158">
        <f>IF(ISERROR(VLOOKUP(CB254,Accueil!$W$17:$W$22,1,0)),1,0)</f>
        <v>0</v>
      </c>
      <c r="GF254" s="158">
        <f>IF(ISERROR(VLOOKUP(CC254,Accueil!$W$17:$W$22,1,0)),1,0)</f>
        <v>0</v>
      </c>
      <c r="GG254" s="158">
        <f>IF(ISERROR(VLOOKUP(CD254,Accueil!$W$17:$W$22,1,0)),1,0)</f>
        <v>0</v>
      </c>
      <c r="GH254" s="158">
        <f>IF(ISERROR(VLOOKUP(CE254,Accueil!$W$17:$W$22,1,0)),1,0)</f>
        <v>0</v>
      </c>
      <c r="GI254" s="158">
        <f>IF(ISERROR(VLOOKUP(CF254,Accueil!$W$17:$W$22,1,0)),1,0)</f>
        <v>0</v>
      </c>
      <c r="GJ254" s="158">
        <f>IF(ISERROR(VLOOKUP(CG254,Accueil!$W$17:$W$22,1,0)),1,0)</f>
        <v>0</v>
      </c>
      <c r="GK254" s="158">
        <f>IF(ISERROR(VLOOKUP(CH254,Accueil!$W$17:$W$22,1,0)),1,0)</f>
        <v>0</v>
      </c>
      <c r="GL254" s="158">
        <f>IF(ISERROR(VLOOKUP(CI254,Accueil!$W$17:$W$22,1,0)),1,0)</f>
        <v>0</v>
      </c>
      <c r="GM254" s="158">
        <f>IF(ISERROR(VLOOKUP(CJ254,Accueil!$W$17:$W$22,1,0)),1,0)</f>
        <v>0</v>
      </c>
      <c r="GN254" s="158">
        <f>IF(ISERROR(VLOOKUP(CK254,Accueil!$W$17:$W$22,1,0)),1,0)</f>
        <v>0</v>
      </c>
      <c r="GO254" s="158">
        <f>IF(ISERROR(VLOOKUP(CL254,Accueil!$W$17:$W$22,1,0)),1,0)</f>
        <v>0</v>
      </c>
      <c r="GP254" s="158">
        <f>IF(ISERROR(VLOOKUP(CM254,Accueil!$W$17:$W$22,1,0)),1,0)</f>
        <v>0</v>
      </c>
      <c r="GQ254" s="158">
        <f>IF(ISERROR(VLOOKUP(CN254,Accueil!$W$17:$W$22,1,0)),1,0)</f>
        <v>0</v>
      </c>
      <c r="GR254" s="158">
        <f>IF(ISERROR(VLOOKUP(CO254,Accueil!$W$17:$W$22,1,0)),1,0)</f>
        <v>0</v>
      </c>
      <c r="GS254" s="158">
        <f>IF(ISERROR(VLOOKUP(CP254,Accueil!$W$17:$W$22,1,0)),1,0)</f>
        <v>0</v>
      </c>
      <c r="GT254" s="158">
        <f>IF(ISERROR(VLOOKUP(CQ254,Accueil!$W$17:$W$22,1,0)),1,0)</f>
        <v>0</v>
      </c>
      <c r="GU254" s="158">
        <f>IF(ISERROR(VLOOKUP(CR254,Accueil!$W$17:$W$22,1,0)),1,0)</f>
        <v>0</v>
      </c>
      <c r="GV254" s="158">
        <f>IF(ISERROR(VLOOKUP(CS254,Accueil!$W$17:$W$22,1,0)),1,0)</f>
        <v>0</v>
      </c>
      <c r="GW254" s="158">
        <f>IF(ISERROR(VLOOKUP(CT254,Accueil!$W$17:$W$22,1,0)),1,0)</f>
        <v>0</v>
      </c>
      <c r="GX254" s="158">
        <f>IF(ISERROR(VLOOKUP(CU254,Accueil!$W$17:$W$22,1,0)),1,0)</f>
        <v>0</v>
      </c>
      <c r="GY254" s="158">
        <f>IF(ISERROR(VLOOKUP(CV254,Accueil!$W$17:$W$22,1,0)),1,0)</f>
        <v>0</v>
      </c>
      <c r="GZ254" s="158">
        <f>IF(ISERROR(VLOOKUP(CW254,Accueil!$W$17:$W$22,1,0)),1,0)</f>
        <v>0</v>
      </c>
      <c r="HA254" s="158">
        <f>IF(ISERROR(VLOOKUP(CX254,Accueil!$W$17:$W$22,1,0)),1,0)</f>
        <v>0</v>
      </c>
      <c r="HB254" s="158">
        <f>IF(ISERROR(VLOOKUP(CY254,Accueil!$W$17:$W$22,1,0)),1,0)</f>
        <v>0</v>
      </c>
      <c r="HC254" s="158">
        <f>IF(ISERROR(VLOOKUP(CZ254,Accueil!$W$17:$W$22,1,0)),1,0)</f>
        <v>0</v>
      </c>
      <c r="HD254" s="158">
        <f>IF(ISERROR(VLOOKUP(DA254,Accueil!$W$17:$W$22,1,0)),1,0)</f>
        <v>0</v>
      </c>
    </row>
    <row r="255" spans="1:212" ht="12.75" customHeight="1">
      <c r="A255" s="360"/>
      <c r="B255" s="12">
        <v>247</v>
      </c>
      <c r="C255" s="26" t="str">
        <f>IF(Accueil!E259="","",Accueil!E259)</f>
        <v/>
      </c>
      <c r="D255" s="27" t="str">
        <f>IF(Accueil!F259="","",Accueil!F259)</f>
        <v/>
      </c>
      <c r="E255" s="83" t="str">
        <f t="shared" si="18"/>
        <v/>
      </c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  <c r="AA255" s="244"/>
      <c r="AB255" s="244"/>
      <c r="AC255" s="244"/>
      <c r="AD255" s="244"/>
      <c r="AE255" s="244"/>
      <c r="AF255" s="244"/>
      <c r="AG255" s="244"/>
      <c r="AH255" s="244"/>
      <c r="AI255" s="244"/>
      <c r="AJ255" s="244"/>
      <c r="AK255" s="244"/>
      <c r="AL255" s="244"/>
      <c r="AM255" s="244"/>
      <c r="AN255" s="244"/>
      <c r="AO255" s="244"/>
      <c r="AP255" s="244"/>
      <c r="AQ255" s="244"/>
      <c r="AR255" s="244"/>
      <c r="AS255" s="244"/>
      <c r="AT255" s="244"/>
      <c r="AU255" s="244"/>
      <c r="AV255" s="244"/>
      <c r="AW255" s="244"/>
      <c r="AX255" s="244"/>
      <c r="AY255" s="244"/>
      <c r="AZ255" s="244"/>
      <c r="BA255" s="244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  <c r="CJ255" s="244"/>
      <c r="CK255" s="244"/>
      <c r="CL255" s="244"/>
      <c r="CM255" s="244"/>
      <c r="CN255" s="244"/>
      <c r="CO255" s="244"/>
      <c r="CP255" s="244"/>
      <c r="CQ255" s="244"/>
      <c r="CR255" s="244"/>
      <c r="CS255" s="244"/>
      <c r="CT255" s="244"/>
      <c r="CU255" s="244"/>
      <c r="CV255" s="244"/>
      <c r="CW255" s="244"/>
      <c r="CX255" s="244"/>
      <c r="CY255" s="244"/>
      <c r="CZ255" s="244"/>
      <c r="DA255" s="244"/>
      <c r="DB255" s="12">
        <v>247</v>
      </c>
      <c r="DC255" s="11" t="str">
        <f>IF(D255="","",COUNTIF(F255:DA255,Accueil!$AB$28)&amp;" / "&amp;COUNTIF($F$8:$DA$8,"&gt;0")-(COUNTIF(F255:DA255,Accueil!$AG$26)))</f>
        <v/>
      </c>
      <c r="DD255" s="110" t="str">
        <f>IF(D255="","",COUNTIF(F255:DA255,Accueil!$AB$26))</f>
        <v/>
      </c>
      <c r="DE255" s="110" t="str">
        <f>IF(D255="","",IF(COUNTIF($F$8:$DA$8,"&gt;=0")-(COUNTIF(G255:DB255,Accueil!$AG$26))&lt;0,0,COUNTIF($F$8:$DA$8,"&gt;=0")-(COUNTIF(G255:DB255,Accueil!$AG$26))))</f>
        <v/>
      </c>
      <c r="DF255" s="11" t="str">
        <f t="shared" si="19"/>
        <v/>
      </c>
      <c r="DG255" s="29" t="str">
        <f t="shared" si="20"/>
        <v/>
      </c>
      <c r="DH255" s="158">
        <f t="shared" si="21"/>
        <v>0</v>
      </c>
      <c r="DI255" s="158">
        <f>IF(ISERROR(VLOOKUP(F255,Accueil!$W$17:$W$22,1,0)),1,0)</f>
        <v>0</v>
      </c>
      <c r="DJ255" s="158">
        <f>IF(ISERROR(VLOOKUP(G255,Accueil!$W$17:$W$22,1,0)),1,0)</f>
        <v>0</v>
      </c>
      <c r="DK255" s="158">
        <f>IF(ISERROR(VLOOKUP(H255,Accueil!$W$17:$W$22,1,0)),1,0)</f>
        <v>0</v>
      </c>
      <c r="DL255" s="158">
        <f>IF(ISERROR(VLOOKUP(I255,Accueil!$W$17:$W$22,1,0)),1,0)</f>
        <v>0</v>
      </c>
      <c r="DM255" s="158">
        <f>IF(ISERROR(VLOOKUP(J255,Accueil!$W$17:$W$22,1,0)),1,0)</f>
        <v>0</v>
      </c>
      <c r="DN255" s="158">
        <f>IF(ISERROR(VLOOKUP(K255,Accueil!$W$17:$W$22,1,0)),1,0)</f>
        <v>0</v>
      </c>
      <c r="DO255" s="158">
        <f>IF(ISERROR(VLOOKUP(L255,Accueil!$W$17:$W$22,1,0)),1,0)</f>
        <v>0</v>
      </c>
      <c r="DP255" s="158">
        <f>IF(ISERROR(VLOOKUP(M255,Accueil!$W$17:$W$22,1,0)),1,0)</f>
        <v>0</v>
      </c>
      <c r="DQ255" s="158">
        <f>IF(ISERROR(VLOOKUP(N255,Accueil!$W$17:$W$22,1,0)),1,0)</f>
        <v>0</v>
      </c>
      <c r="DR255" s="158">
        <f>IF(ISERROR(VLOOKUP(O255,Accueil!$W$17:$W$22,1,0)),1,0)</f>
        <v>0</v>
      </c>
      <c r="DS255" s="158">
        <f>IF(ISERROR(VLOOKUP(P255,Accueil!$W$17:$W$22,1,0)),1,0)</f>
        <v>0</v>
      </c>
      <c r="DT255" s="158">
        <f>IF(ISERROR(VLOOKUP(Q255,Accueil!$W$17:$W$22,1,0)),1,0)</f>
        <v>0</v>
      </c>
      <c r="DU255" s="158">
        <f>IF(ISERROR(VLOOKUP(R255,Accueil!$W$17:$W$22,1,0)),1,0)</f>
        <v>0</v>
      </c>
      <c r="DV255" s="158">
        <f>IF(ISERROR(VLOOKUP(S255,Accueil!$W$17:$W$22,1,0)),1,0)</f>
        <v>0</v>
      </c>
      <c r="DW255" s="158">
        <f>IF(ISERROR(VLOOKUP(T255,Accueil!$W$17:$W$22,1,0)),1,0)</f>
        <v>0</v>
      </c>
      <c r="DX255" s="158">
        <f>IF(ISERROR(VLOOKUP(U255,Accueil!$W$17:$W$22,1,0)),1,0)</f>
        <v>0</v>
      </c>
      <c r="DY255" s="158">
        <f>IF(ISERROR(VLOOKUP(V255,Accueil!$W$17:$W$22,1,0)),1,0)</f>
        <v>0</v>
      </c>
      <c r="DZ255" s="158">
        <f>IF(ISERROR(VLOOKUP(W255,Accueil!$W$17:$W$22,1,0)),1,0)</f>
        <v>0</v>
      </c>
      <c r="EA255" s="158">
        <f>IF(ISERROR(VLOOKUP(X255,Accueil!$W$17:$W$22,1,0)),1,0)</f>
        <v>0</v>
      </c>
      <c r="EB255" s="158">
        <f>IF(ISERROR(VLOOKUP(Y255,Accueil!$W$17:$W$22,1,0)),1,0)</f>
        <v>0</v>
      </c>
      <c r="EC255" s="158">
        <f>IF(ISERROR(VLOOKUP(Z255,Accueil!$W$17:$W$22,1,0)),1,0)</f>
        <v>0</v>
      </c>
      <c r="ED255" s="158">
        <f>IF(ISERROR(VLOOKUP(AA255,Accueil!$W$17:$W$22,1,0)),1,0)</f>
        <v>0</v>
      </c>
      <c r="EE255" s="158">
        <f>IF(ISERROR(VLOOKUP(AB255,Accueil!$W$17:$W$22,1,0)),1,0)</f>
        <v>0</v>
      </c>
      <c r="EF255" s="158">
        <f>IF(ISERROR(VLOOKUP(AC255,Accueil!$W$17:$W$22,1,0)),1,0)</f>
        <v>0</v>
      </c>
      <c r="EG255" s="158">
        <f>IF(ISERROR(VLOOKUP(AD255,Accueil!$W$17:$W$22,1,0)),1,0)</f>
        <v>0</v>
      </c>
      <c r="EH255" s="158">
        <f>IF(ISERROR(VLOOKUP(AE255,Accueil!$W$17:$W$22,1,0)),1,0)</f>
        <v>0</v>
      </c>
      <c r="EI255" s="158">
        <f>IF(ISERROR(VLOOKUP(AF255,Accueil!$W$17:$W$22,1,0)),1,0)</f>
        <v>0</v>
      </c>
      <c r="EJ255" s="158">
        <f>IF(ISERROR(VLOOKUP(AG255,Accueil!$W$17:$W$22,1,0)),1,0)</f>
        <v>0</v>
      </c>
      <c r="EK255" s="158">
        <f>IF(ISERROR(VLOOKUP(AH255,Accueil!$W$17:$W$22,1,0)),1,0)</f>
        <v>0</v>
      </c>
      <c r="EL255" s="158">
        <f>IF(ISERROR(VLOOKUP(AI255,Accueil!$W$17:$W$22,1,0)),1,0)</f>
        <v>0</v>
      </c>
      <c r="EM255" s="158">
        <f>IF(ISERROR(VLOOKUP(AJ255,Accueil!$W$17:$W$22,1,0)),1,0)</f>
        <v>0</v>
      </c>
      <c r="EN255" s="158">
        <f>IF(ISERROR(VLOOKUP(AK255,Accueil!$W$17:$W$22,1,0)),1,0)</f>
        <v>0</v>
      </c>
      <c r="EO255" s="158">
        <f>IF(ISERROR(VLOOKUP(AL255,Accueil!$W$17:$W$22,1,0)),1,0)</f>
        <v>0</v>
      </c>
      <c r="EP255" s="158">
        <f>IF(ISERROR(VLOOKUP(AM255,Accueil!$W$17:$W$22,1,0)),1,0)</f>
        <v>0</v>
      </c>
      <c r="EQ255" s="158">
        <f>IF(ISERROR(VLOOKUP(AN255,Accueil!$W$17:$W$22,1,0)),1,0)</f>
        <v>0</v>
      </c>
      <c r="ER255" s="158">
        <f>IF(ISERROR(VLOOKUP(AO255,Accueil!$W$17:$W$22,1,0)),1,0)</f>
        <v>0</v>
      </c>
      <c r="ES255" s="158">
        <f>IF(ISERROR(VLOOKUP(AP255,Accueil!$W$17:$W$22,1,0)),1,0)</f>
        <v>0</v>
      </c>
      <c r="ET255" s="158">
        <f>IF(ISERROR(VLOOKUP(AQ255,Accueil!$W$17:$W$22,1,0)),1,0)</f>
        <v>0</v>
      </c>
      <c r="EU255" s="158">
        <f>IF(ISERROR(VLOOKUP(AR255,Accueil!$W$17:$W$22,1,0)),1,0)</f>
        <v>0</v>
      </c>
      <c r="EV255" s="158">
        <f>IF(ISERROR(VLOOKUP(AS255,Accueil!$W$17:$W$22,1,0)),1,0)</f>
        <v>0</v>
      </c>
      <c r="EW255" s="158">
        <f>IF(ISERROR(VLOOKUP(AT255,Accueil!$W$17:$W$22,1,0)),1,0)</f>
        <v>0</v>
      </c>
      <c r="EX255" s="158">
        <f>IF(ISERROR(VLOOKUP(AU255,Accueil!$W$17:$W$22,1,0)),1,0)</f>
        <v>0</v>
      </c>
      <c r="EY255" s="158">
        <f>IF(ISERROR(VLOOKUP(AV255,Accueil!$W$17:$W$22,1,0)),1,0)</f>
        <v>0</v>
      </c>
      <c r="EZ255" s="158">
        <f>IF(ISERROR(VLOOKUP(AW255,Accueil!$W$17:$W$22,1,0)),1,0)</f>
        <v>0</v>
      </c>
      <c r="FA255" s="158">
        <f>IF(ISERROR(VLOOKUP(AX255,Accueil!$W$17:$W$22,1,0)),1,0)</f>
        <v>0</v>
      </c>
      <c r="FB255" s="158">
        <f>IF(ISERROR(VLOOKUP(AY255,Accueil!$W$17:$W$22,1,0)),1,0)</f>
        <v>0</v>
      </c>
      <c r="FC255" s="158">
        <f>IF(ISERROR(VLOOKUP(AZ255,Accueil!$W$17:$W$22,1,0)),1,0)</f>
        <v>0</v>
      </c>
      <c r="FD255" s="158">
        <f>IF(ISERROR(VLOOKUP(BA255,Accueil!$W$17:$W$22,1,0)),1,0)</f>
        <v>0</v>
      </c>
      <c r="FE255" s="158">
        <f>IF(ISERROR(VLOOKUP(BB255,Accueil!$W$17:$W$22,1,0)),1,0)</f>
        <v>0</v>
      </c>
      <c r="FF255" s="158">
        <f>IF(ISERROR(VLOOKUP(BC255,Accueil!$W$17:$W$22,1,0)),1,0)</f>
        <v>0</v>
      </c>
      <c r="FG255" s="158">
        <f>IF(ISERROR(VLOOKUP(BD255,Accueil!$W$17:$W$22,1,0)),1,0)</f>
        <v>0</v>
      </c>
      <c r="FH255" s="158">
        <f>IF(ISERROR(VLOOKUP(BE255,Accueil!$W$17:$W$22,1,0)),1,0)</f>
        <v>0</v>
      </c>
      <c r="FI255" s="158">
        <f>IF(ISERROR(VLOOKUP(BF255,Accueil!$W$17:$W$22,1,0)),1,0)</f>
        <v>0</v>
      </c>
      <c r="FJ255" s="158">
        <f>IF(ISERROR(VLOOKUP(BG255,Accueil!$W$17:$W$22,1,0)),1,0)</f>
        <v>0</v>
      </c>
      <c r="FK255" s="158">
        <f>IF(ISERROR(VLOOKUP(BH255,Accueil!$W$17:$W$22,1,0)),1,0)</f>
        <v>0</v>
      </c>
      <c r="FL255" s="158">
        <f>IF(ISERROR(VLOOKUP(BI255,Accueil!$W$17:$W$22,1,0)),1,0)</f>
        <v>0</v>
      </c>
      <c r="FM255" s="158">
        <f>IF(ISERROR(VLOOKUP(BJ255,Accueil!$W$17:$W$22,1,0)),1,0)</f>
        <v>0</v>
      </c>
      <c r="FN255" s="158">
        <f>IF(ISERROR(VLOOKUP(BK255,Accueil!$W$17:$W$22,1,0)),1,0)</f>
        <v>0</v>
      </c>
      <c r="FO255" s="158">
        <f>IF(ISERROR(VLOOKUP(BL255,Accueil!$W$17:$W$22,1,0)),1,0)</f>
        <v>0</v>
      </c>
      <c r="FP255" s="158">
        <f>IF(ISERROR(VLOOKUP(BM255,Accueil!$W$17:$W$22,1,0)),1,0)</f>
        <v>0</v>
      </c>
      <c r="FQ255" s="158">
        <f>IF(ISERROR(VLOOKUP(BN255,Accueil!$W$17:$W$22,1,0)),1,0)</f>
        <v>0</v>
      </c>
      <c r="FR255" s="158">
        <f>IF(ISERROR(VLOOKUP(BO255,Accueil!$W$17:$W$22,1,0)),1,0)</f>
        <v>0</v>
      </c>
      <c r="FS255" s="158">
        <f>IF(ISERROR(VLOOKUP(BP255,Accueil!$W$17:$W$22,1,0)),1,0)</f>
        <v>0</v>
      </c>
      <c r="FT255" s="158">
        <f>IF(ISERROR(VLOOKUP(BQ255,Accueil!$W$17:$W$22,1,0)),1,0)</f>
        <v>0</v>
      </c>
      <c r="FU255" s="158">
        <f>IF(ISERROR(VLOOKUP(BR255,Accueil!$W$17:$W$22,1,0)),1,0)</f>
        <v>0</v>
      </c>
      <c r="FV255" s="158">
        <f>IF(ISERROR(VLOOKUP(BS255,Accueil!$W$17:$W$22,1,0)),1,0)</f>
        <v>0</v>
      </c>
      <c r="FW255" s="158">
        <f>IF(ISERROR(VLOOKUP(BT255,Accueil!$W$17:$W$22,1,0)),1,0)</f>
        <v>0</v>
      </c>
      <c r="FX255" s="158">
        <f>IF(ISERROR(VLOOKUP(BU255,Accueil!$W$17:$W$22,1,0)),1,0)</f>
        <v>0</v>
      </c>
      <c r="FY255" s="158">
        <f>IF(ISERROR(VLOOKUP(BV255,Accueil!$W$17:$W$22,1,0)),1,0)</f>
        <v>0</v>
      </c>
      <c r="FZ255" s="158">
        <f>IF(ISERROR(VLOOKUP(BW255,Accueil!$W$17:$W$22,1,0)),1,0)</f>
        <v>0</v>
      </c>
      <c r="GA255" s="158">
        <f>IF(ISERROR(VLOOKUP(BX255,Accueil!$W$17:$W$22,1,0)),1,0)</f>
        <v>0</v>
      </c>
      <c r="GB255" s="158">
        <f>IF(ISERROR(VLOOKUP(BY255,Accueil!$W$17:$W$22,1,0)),1,0)</f>
        <v>0</v>
      </c>
      <c r="GC255" s="158">
        <f>IF(ISERROR(VLOOKUP(BZ255,Accueil!$W$17:$W$22,1,0)),1,0)</f>
        <v>0</v>
      </c>
      <c r="GD255" s="158">
        <f>IF(ISERROR(VLOOKUP(CA255,Accueil!$W$17:$W$22,1,0)),1,0)</f>
        <v>0</v>
      </c>
      <c r="GE255" s="158">
        <f>IF(ISERROR(VLOOKUP(CB255,Accueil!$W$17:$W$22,1,0)),1,0)</f>
        <v>0</v>
      </c>
      <c r="GF255" s="158">
        <f>IF(ISERROR(VLOOKUP(CC255,Accueil!$W$17:$W$22,1,0)),1,0)</f>
        <v>0</v>
      </c>
      <c r="GG255" s="158">
        <f>IF(ISERROR(VLOOKUP(CD255,Accueil!$W$17:$W$22,1,0)),1,0)</f>
        <v>0</v>
      </c>
      <c r="GH255" s="158">
        <f>IF(ISERROR(VLOOKUP(CE255,Accueil!$W$17:$W$22,1,0)),1,0)</f>
        <v>0</v>
      </c>
      <c r="GI255" s="158">
        <f>IF(ISERROR(VLOOKUP(CF255,Accueil!$W$17:$W$22,1,0)),1,0)</f>
        <v>0</v>
      </c>
      <c r="GJ255" s="158">
        <f>IF(ISERROR(VLOOKUP(CG255,Accueil!$W$17:$W$22,1,0)),1,0)</f>
        <v>0</v>
      </c>
      <c r="GK255" s="158">
        <f>IF(ISERROR(VLOOKUP(CH255,Accueil!$W$17:$W$22,1,0)),1,0)</f>
        <v>0</v>
      </c>
      <c r="GL255" s="158">
        <f>IF(ISERROR(VLOOKUP(CI255,Accueil!$W$17:$W$22,1,0)),1,0)</f>
        <v>0</v>
      </c>
      <c r="GM255" s="158">
        <f>IF(ISERROR(VLOOKUP(CJ255,Accueil!$W$17:$W$22,1,0)),1,0)</f>
        <v>0</v>
      </c>
      <c r="GN255" s="158">
        <f>IF(ISERROR(VLOOKUP(CK255,Accueil!$W$17:$W$22,1,0)),1,0)</f>
        <v>0</v>
      </c>
      <c r="GO255" s="158">
        <f>IF(ISERROR(VLOOKUP(CL255,Accueil!$W$17:$W$22,1,0)),1,0)</f>
        <v>0</v>
      </c>
      <c r="GP255" s="158">
        <f>IF(ISERROR(VLOOKUP(CM255,Accueil!$W$17:$W$22,1,0)),1,0)</f>
        <v>0</v>
      </c>
      <c r="GQ255" s="158">
        <f>IF(ISERROR(VLOOKUP(CN255,Accueil!$W$17:$W$22,1,0)),1,0)</f>
        <v>0</v>
      </c>
      <c r="GR255" s="158">
        <f>IF(ISERROR(VLOOKUP(CO255,Accueil!$W$17:$W$22,1,0)),1,0)</f>
        <v>0</v>
      </c>
      <c r="GS255" s="158">
        <f>IF(ISERROR(VLOOKUP(CP255,Accueil!$W$17:$W$22,1,0)),1,0)</f>
        <v>0</v>
      </c>
      <c r="GT255" s="158">
        <f>IF(ISERROR(VLOOKUP(CQ255,Accueil!$W$17:$W$22,1,0)),1,0)</f>
        <v>0</v>
      </c>
      <c r="GU255" s="158">
        <f>IF(ISERROR(VLOOKUP(CR255,Accueil!$W$17:$W$22,1,0)),1,0)</f>
        <v>0</v>
      </c>
      <c r="GV255" s="158">
        <f>IF(ISERROR(VLOOKUP(CS255,Accueil!$W$17:$W$22,1,0)),1,0)</f>
        <v>0</v>
      </c>
      <c r="GW255" s="158">
        <f>IF(ISERROR(VLOOKUP(CT255,Accueil!$W$17:$W$22,1,0)),1,0)</f>
        <v>0</v>
      </c>
      <c r="GX255" s="158">
        <f>IF(ISERROR(VLOOKUP(CU255,Accueil!$W$17:$W$22,1,0)),1,0)</f>
        <v>0</v>
      </c>
      <c r="GY255" s="158">
        <f>IF(ISERROR(VLOOKUP(CV255,Accueil!$W$17:$W$22,1,0)),1,0)</f>
        <v>0</v>
      </c>
      <c r="GZ255" s="158">
        <f>IF(ISERROR(VLOOKUP(CW255,Accueil!$W$17:$W$22,1,0)),1,0)</f>
        <v>0</v>
      </c>
      <c r="HA255" s="158">
        <f>IF(ISERROR(VLOOKUP(CX255,Accueil!$W$17:$W$22,1,0)),1,0)</f>
        <v>0</v>
      </c>
      <c r="HB255" s="158">
        <f>IF(ISERROR(VLOOKUP(CY255,Accueil!$W$17:$W$22,1,0)),1,0)</f>
        <v>0</v>
      </c>
      <c r="HC255" s="158">
        <f>IF(ISERROR(VLOOKUP(CZ255,Accueil!$W$17:$W$22,1,0)),1,0)</f>
        <v>0</v>
      </c>
      <c r="HD255" s="158">
        <f>IF(ISERROR(VLOOKUP(DA255,Accueil!$W$17:$W$22,1,0)),1,0)</f>
        <v>0</v>
      </c>
    </row>
    <row r="256" spans="1:212" ht="12.75" customHeight="1">
      <c r="A256" s="360"/>
      <c r="B256" s="12">
        <v>248</v>
      </c>
      <c r="C256" s="26" t="str">
        <f>IF(Accueil!E260="","",Accueil!E260)</f>
        <v/>
      </c>
      <c r="D256" s="27" t="str">
        <f>IF(Accueil!F260="","",Accueil!F260)</f>
        <v/>
      </c>
      <c r="E256" s="83" t="str">
        <f t="shared" si="18"/>
        <v/>
      </c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  <c r="AA256" s="244"/>
      <c r="AB256" s="244"/>
      <c r="AC256" s="244"/>
      <c r="AD256" s="244"/>
      <c r="AE256" s="244"/>
      <c r="AF256" s="244"/>
      <c r="AG256" s="244"/>
      <c r="AH256" s="244"/>
      <c r="AI256" s="244"/>
      <c r="AJ256" s="244"/>
      <c r="AK256" s="244"/>
      <c r="AL256" s="244"/>
      <c r="AM256" s="244"/>
      <c r="AN256" s="244"/>
      <c r="AO256" s="244"/>
      <c r="AP256" s="244"/>
      <c r="AQ256" s="244"/>
      <c r="AR256" s="244"/>
      <c r="AS256" s="244"/>
      <c r="AT256" s="244"/>
      <c r="AU256" s="244"/>
      <c r="AV256" s="244"/>
      <c r="AW256" s="244"/>
      <c r="AX256" s="244"/>
      <c r="AY256" s="244"/>
      <c r="AZ256" s="244"/>
      <c r="BA256" s="244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  <c r="CJ256" s="244"/>
      <c r="CK256" s="244"/>
      <c r="CL256" s="244"/>
      <c r="CM256" s="244"/>
      <c r="CN256" s="244"/>
      <c r="CO256" s="244"/>
      <c r="CP256" s="244"/>
      <c r="CQ256" s="244"/>
      <c r="CR256" s="244"/>
      <c r="CS256" s="244"/>
      <c r="CT256" s="244"/>
      <c r="CU256" s="244"/>
      <c r="CV256" s="244"/>
      <c r="CW256" s="244"/>
      <c r="CX256" s="244"/>
      <c r="CY256" s="244"/>
      <c r="CZ256" s="244"/>
      <c r="DA256" s="244"/>
      <c r="DB256" s="12">
        <v>248</v>
      </c>
      <c r="DC256" s="11" t="str">
        <f>IF(D256="","",COUNTIF(F256:DA256,Accueil!$AB$28)&amp;" / "&amp;COUNTIF($F$8:$DA$8,"&gt;0")-(COUNTIF(F256:DA256,Accueil!$AG$26)))</f>
        <v/>
      </c>
      <c r="DD256" s="110" t="str">
        <f>IF(D256="","",COUNTIF(F256:DA256,Accueil!$AB$26))</f>
        <v/>
      </c>
      <c r="DE256" s="110" t="str">
        <f>IF(D256="","",IF(COUNTIF($F$8:$DA$8,"&gt;=0")-(COUNTIF(G256:DB256,Accueil!$AG$26))&lt;0,0,COUNTIF($F$8:$DA$8,"&gt;=0")-(COUNTIF(G256:DB256,Accueil!$AG$26))))</f>
        <v/>
      </c>
      <c r="DF256" s="11" t="str">
        <f t="shared" si="19"/>
        <v/>
      </c>
      <c r="DG256" s="29" t="str">
        <f t="shared" si="20"/>
        <v/>
      </c>
      <c r="DH256" s="158">
        <f t="shared" si="21"/>
        <v>0</v>
      </c>
      <c r="DI256" s="158">
        <f>IF(ISERROR(VLOOKUP(F256,Accueil!$W$17:$W$22,1,0)),1,0)</f>
        <v>0</v>
      </c>
      <c r="DJ256" s="158">
        <f>IF(ISERROR(VLOOKUP(G256,Accueil!$W$17:$W$22,1,0)),1,0)</f>
        <v>0</v>
      </c>
      <c r="DK256" s="158">
        <f>IF(ISERROR(VLOOKUP(H256,Accueil!$W$17:$W$22,1,0)),1,0)</f>
        <v>0</v>
      </c>
      <c r="DL256" s="158">
        <f>IF(ISERROR(VLOOKUP(I256,Accueil!$W$17:$W$22,1,0)),1,0)</f>
        <v>0</v>
      </c>
      <c r="DM256" s="158">
        <f>IF(ISERROR(VLOOKUP(J256,Accueil!$W$17:$W$22,1,0)),1,0)</f>
        <v>0</v>
      </c>
      <c r="DN256" s="158">
        <f>IF(ISERROR(VLOOKUP(K256,Accueil!$W$17:$W$22,1,0)),1,0)</f>
        <v>0</v>
      </c>
      <c r="DO256" s="158">
        <f>IF(ISERROR(VLOOKUP(L256,Accueil!$W$17:$W$22,1,0)),1,0)</f>
        <v>0</v>
      </c>
      <c r="DP256" s="158">
        <f>IF(ISERROR(VLOOKUP(M256,Accueil!$W$17:$W$22,1,0)),1,0)</f>
        <v>0</v>
      </c>
      <c r="DQ256" s="158">
        <f>IF(ISERROR(VLOOKUP(N256,Accueil!$W$17:$W$22,1,0)),1,0)</f>
        <v>0</v>
      </c>
      <c r="DR256" s="158">
        <f>IF(ISERROR(VLOOKUP(O256,Accueil!$W$17:$W$22,1,0)),1,0)</f>
        <v>0</v>
      </c>
      <c r="DS256" s="158">
        <f>IF(ISERROR(VLOOKUP(P256,Accueil!$W$17:$W$22,1,0)),1,0)</f>
        <v>0</v>
      </c>
      <c r="DT256" s="158">
        <f>IF(ISERROR(VLOOKUP(Q256,Accueil!$W$17:$W$22,1,0)),1,0)</f>
        <v>0</v>
      </c>
      <c r="DU256" s="158">
        <f>IF(ISERROR(VLOOKUP(R256,Accueil!$W$17:$W$22,1,0)),1,0)</f>
        <v>0</v>
      </c>
      <c r="DV256" s="158">
        <f>IF(ISERROR(VLOOKUP(S256,Accueil!$W$17:$W$22,1,0)),1,0)</f>
        <v>0</v>
      </c>
      <c r="DW256" s="158">
        <f>IF(ISERROR(VLOOKUP(T256,Accueil!$W$17:$W$22,1,0)),1,0)</f>
        <v>0</v>
      </c>
      <c r="DX256" s="158">
        <f>IF(ISERROR(VLOOKUP(U256,Accueil!$W$17:$W$22,1,0)),1,0)</f>
        <v>0</v>
      </c>
      <c r="DY256" s="158">
        <f>IF(ISERROR(VLOOKUP(V256,Accueil!$W$17:$W$22,1,0)),1,0)</f>
        <v>0</v>
      </c>
      <c r="DZ256" s="158">
        <f>IF(ISERROR(VLOOKUP(W256,Accueil!$W$17:$W$22,1,0)),1,0)</f>
        <v>0</v>
      </c>
      <c r="EA256" s="158">
        <f>IF(ISERROR(VLOOKUP(X256,Accueil!$W$17:$W$22,1,0)),1,0)</f>
        <v>0</v>
      </c>
      <c r="EB256" s="158">
        <f>IF(ISERROR(VLOOKUP(Y256,Accueil!$W$17:$W$22,1,0)),1,0)</f>
        <v>0</v>
      </c>
      <c r="EC256" s="158">
        <f>IF(ISERROR(VLOOKUP(Z256,Accueil!$W$17:$W$22,1,0)),1,0)</f>
        <v>0</v>
      </c>
      <c r="ED256" s="158">
        <f>IF(ISERROR(VLOOKUP(AA256,Accueil!$W$17:$W$22,1,0)),1,0)</f>
        <v>0</v>
      </c>
      <c r="EE256" s="158">
        <f>IF(ISERROR(VLOOKUP(AB256,Accueil!$W$17:$W$22,1,0)),1,0)</f>
        <v>0</v>
      </c>
      <c r="EF256" s="158">
        <f>IF(ISERROR(VLOOKUP(AC256,Accueil!$W$17:$W$22,1,0)),1,0)</f>
        <v>0</v>
      </c>
      <c r="EG256" s="158">
        <f>IF(ISERROR(VLOOKUP(AD256,Accueil!$W$17:$W$22,1,0)),1,0)</f>
        <v>0</v>
      </c>
      <c r="EH256" s="158">
        <f>IF(ISERROR(VLOOKUP(AE256,Accueil!$W$17:$W$22,1,0)),1,0)</f>
        <v>0</v>
      </c>
      <c r="EI256" s="158">
        <f>IF(ISERROR(VLOOKUP(AF256,Accueil!$W$17:$W$22,1,0)),1,0)</f>
        <v>0</v>
      </c>
      <c r="EJ256" s="158">
        <f>IF(ISERROR(VLOOKUP(AG256,Accueil!$W$17:$W$22,1,0)),1,0)</f>
        <v>0</v>
      </c>
      <c r="EK256" s="158">
        <f>IF(ISERROR(VLOOKUP(AH256,Accueil!$W$17:$W$22,1,0)),1,0)</f>
        <v>0</v>
      </c>
      <c r="EL256" s="158">
        <f>IF(ISERROR(VLOOKUP(AI256,Accueil!$W$17:$W$22,1,0)),1,0)</f>
        <v>0</v>
      </c>
      <c r="EM256" s="158">
        <f>IF(ISERROR(VLOOKUP(AJ256,Accueil!$W$17:$W$22,1,0)),1,0)</f>
        <v>0</v>
      </c>
      <c r="EN256" s="158">
        <f>IF(ISERROR(VLOOKUP(AK256,Accueil!$W$17:$W$22,1,0)),1,0)</f>
        <v>0</v>
      </c>
      <c r="EO256" s="158">
        <f>IF(ISERROR(VLOOKUP(AL256,Accueil!$W$17:$W$22,1,0)),1,0)</f>
        <v>0</v>
      </c>
      <c r="EP256" s="158">
        <f>IF(ISERROR(VLOOKUP(AM256,Accueil!$W$17:$W$22,1,0)),1,0)</f>
        <v>0</v>
      </c>
      <c r="EQ256" s="158">
        <f>IF(ISERROR(VLOOKUP(AN256,Accueil!$W$17:$W$22,1,0)),1,0)</f>
        <v>0</v>
      </c>
      <c r="ER256" s="158">
        <f>IF(ISERROR(VLOOKUP(AO256,Accueil!$W$17:$W$22,1,0)),1,0)</f>
        <v>0</v>
      </c>
      <c r="ES256" s="158">
        <f>IF(ISERROR(VLOOKUP(AP256,Accueil!$W$17:$W$22,1,0)),1,0)</f>
        <v>0</v>
      </c>
      <c r="ET256" s="158">
        <f>IF(ISERROR(VLOOKUP(AQ256,Accueil!$W$17:$W$22,1,0)),1,0)</f>
        <v>0</v>
      </c>
      <c r="EU256" s="158">
        <f>IF(ISERROR(VLOOKUP(AR256,Accueil!$W$17:$W$22,1,0)),1,0)</f>
        <v>0</v>
      </c>
      <c r="EV256" s="158">
        <f>IF(ISERROR(VLOOKUP(AS256,Accueil!$W$17:$W$22,1,0)),1,0)</f>
        <v>0</v>
      </c>
      <c r="EW256" s="158">
        <f>IF(ISERROR(VLOOKUP(AT256,Accueil!$W$17:$W$22,1,0)),1,0)</f>
        <v>0</v>
      </c>
      <c r="EX256" s="158">
        <f>IF(ISERROR(VLOOKUP(AU256,Accueil!$W$17:$W$22,1,0)),1,0)</f>
        <v>0</v>
      </c>
      <c r="EY256" s="158">
        <f>IF(ISERROR(VLOOKUP(AV256,Accueil!$W$17:$W$22,1,0)),1,0)</f>
        <v>0</v>
      </c>
      <c r="EZ256" s="158">
        <f>IF(ISERROR(VLOOKUP(AW256,Accueil!$W$17:$W$22,1,0)),1,0)</f>
        <v>0</v>
      </c>
      <c r="FA256" s="158">
        <f>IF(ISERROR(VLOOKUP(AX256,Accueil!$W$17:$W$22,1,0)),1,0)</f>
        <v>0</v>
      </c>
      <c r="FB256" s="158">
        <f>IF(ISERROR(VLOOKUP(AY256,Accueil!$W$17:$W$22,1,0)),1,0)</f>
        <v>0</v>
      </c>
      <c r="FC256" s="158">
        <f>IF(ISERROR(VLOOKUP(AZ256,Accueil!$W$17:$W$22,1,0)),1,0)</f>
        <v>0</v>
      </c>
      <c r="FD256" s="158">
        <f>IF(ISERROR(VLOOKUP(BA256,Accueil!$W$17:$W$22,1,0)),1,0)</f>
        <v>0</v>
      </c>
      <c r="FE256" s="158">
        <f>IF(ISERROR(VLOOKUP(BB256,Accueil!$W$17:$W$22,1,0)),1,0)</f>
        <v>0</v>
      </c>
      <c r="FF256" s="158">
        <f>IF(ISERROR(VLOOKUP(BC256,Accueil!$W$17:$W$22,1,0)),1,0)</f>
        <v>0</v>
      </c>
      <c r="FG256" s="158">
        <f>IF(ISERROR(VLOOKUP(BD256,Accueil!$W$17:$W$22,1,0)),1,0)</f>
        <v>0</v>
      </c>
      <c r="FH256" s="158">
        <f>IF(ISERROR(VLOOKUP(BE256,Accueil!$W$17:$W$22,1,0)),1,0)</f>
        <v>0</v>
      </c>
      <c r="FI256" s="158">
        <f>IF(ISERROR(VLOOKUP(BF256,Accueil!$W$17:$W$22,1,0)),1,0)</f>
        <v>0</v>
      </c>
      <c r="FJ256" s="158">
        <f>IF(ISERROR(VLOOKUP(BG256,Accueil!$W$17:$W$22,1,0)),1,0)</f>
        <v>0</v>
      </c>
      <c r="FK256" s="158">
        <f>IF(ISERROR(VLOOKUP(BH256,Accueil!$W$17:$W$22,1,0)),1,0)</f>
        <v>0</v>
      </c>
      <c r="FL256" s="158">
        <f>IF(ISERROR(VLOOKUP(BI256,Accueil!$W$17:$W$22,1,0)),1,0)</f>
        <v>0</v>
      </c>
      <c r="FM256" s="158">
        <f>IF(ISERROR(VLOOKUP(BJ256,Accueil!$W$17:$W$22,1,0)),1,0)</f>
        <v>0</v>
      </c>
      <c r="FN256" s="158">
        <f>IF(ISERROR(VLOOKUP(BK256,Accueil!$W$17:$W$22,1,0)),1,0)</f>
        <v>0</v>
      </c>
      <c r="FO256" s="158">
        <f>IF(ISERROR(VLOOKUP(BL256,Accueil!$W$17:$W$22,1,0)),1,0)</f>
        <v>0</v>
      </c>
      <c r="FP256" s="158">
        <f>IF(ISERROR(VLOOKUP(BM256,Accueil!$W$17:$W$22,1,0)),1,0)</f>
        <v>0</v>
      </c>
      <c r="FQ256" s="158">
        <f>IF(ISERROR(VLOOKUP(BN256,Accueil!$W$17:$W$22,1,0)),1,0)</f>
        <v>0</v>
      </c>
      <c r="FR256" s="158">
        <f>IF(ISERROR(VLOOKUP(BO256,Accueil!$W$17:$W$22,1,0)),1,0)</f>
        <v>0</v>
      </c>
      <c r="FS256" s="158">
        <f>IF(ISERROR(VLOOKUP(BP256,Accueil!$W$17:$W$22,1,0)),1,0)</f>
        <v>0</v>
      </c>
      <c r="FT256" s="158">
        <f>IF(ISERROR(VLOOKUP(BQ256,Accueil!$W$17:$W$22,1,0)),1,0)</f>
        <v>0</v>
      </c>
      <c r="FU256" s="158">
        <f>IF(ISERROR(VLOOKUP(BR256,Accueil!$W$17:$W$22,1,0)),1,0)</f>
        <v>0</v>
      </c>
      <c r="FV256" s="158">
        <f>IF(ISERROR(VLOOKUP(BS256,Accueil!$W$17:$W$22,1,0)),1,0)</f>
        <v>0</v>
      </c>
      <c r="FW256" s="158">
        <f>IF(ISERROR(VLOOKUP(BT256,Accueil!$W$17:$W$22,1,0)),1,0)</f>
        <v>0</v>
      </c>
      <c r="FX256" s="158">
        <f>IF(ISERROR(VLOOKUP(BU256,Accueil!$W$17:$W$22,1,0)),1,0)</f>
        <v>0</v>
      </c>
      <c r="FY256" s="158">
        <f>IF(ISERROR(VLOOKUP(BV256,Accueil!$W$17:$W$22,1,0)),1,0)</f>
        <v>0</v>
      </c>
      <c r="FZ256" s="158">
        <f>IF(ISERROR(VLOOKUP(BW256,Accueil!$W$17:$W$22,1,0)),1,0)</f>
        <v>0</v>
      </c>
      <c r="GA256" s="158">
        <f>IF(ISERROR(VLOOKUP(BX256,Accueil!$W$17:$W$22,1,0)),1,0)</f>
        <v>0</v>
      </c>
      <c r="GB256" s="158">
        <f>IF(ISERROR(VLOOKUP(BY256,Accueil!$W$17:$W$22,1,0)),1,0)</f>
        <v>0</v>
      </c>
      <c r="GC256" s="158">
        <f>IF(ISERROR(VLOOKUP(BZ256,Accueil!$W$17:$W$22,1,0)),1,0)</f>
        <v>0</v>
      </c>
      <c r="GD256" s="158">
        <f>IF(ISERROR(VLOOKUP(CA256,Accueil!$W$17:$W$22,1,0)),1,0)</f>
        <v>0</v>
      </c>
      <c r="GE256" s="158">
        <f>IF(ISERROR(VLOOKUP(CB256,Accueil!$W$17:$W$22,1,0)),1,0)</f>
        <v>0</v>
      </c>
      <c r="GF256" s="158">
        <f>IF(ISERROR(VLOOKUP(CC256,Accueil!$W$17:$W$22,1,0)),1,0)</f>
        <v>0</v>
      </c>
      <c r="GG256" s="158">
        <f>IF(ISERROR(VLOOKUP(CD256,Accueil!$W$17:$W$22,1,0)),1,0)</f>
        <v>0</v>
      </c>
      <c r="GH256" s="158">
        <f>IF(ISERROR(VLOOKUP(CE256,Accueil!$W$17:$W$22,1,0)),1,0)</f>
        <v>0</v>
      </c>
      <c r="GI256" s="158">
        <f>IF(ISERROR(VLOOKUP(CF256,Accueil!$W$17:$W$22,1,0)),1,0)</f>
        <v>0</v>
      </c>
      <c r="GJ256" s="158">
        <f>IF(ISERROR(VLOOKUP(CG256,Accueil!$W$17:$W$22,1,0)),1,0)</f>
        <v>0</v>
      </c>
      <c r="GK256" s="158">
        <f>IF(ISERROR(VLOOKUP(CH256,Accueil!$W$17:$W$22,1,0)),1,0)</f>
        <v>0</v>
      </c>
      <c r="GL256" s="158">
        <f>IF(ISERROR(VLOOKUP(CI256,Accueil!$W$17:$W$22,1,0)),1,0)</f>
        <v>0</v>
      </c>
      <c r="GM256" s="158">
        <f>IF(ISERROR(VLOOKUP(CJ256,Accueil!$W$17:$W$22,1,0)),1,0)</f>
        <v>0</v>
      </c>
      <c r="GN256" s="158">
        <f>IF(ISERROR(VLOOKUP(CK256,Accueil!$W$17:$W$22,1,0)),1,0)</f>
        <v>0</v>
      </c>
      <c r="GO256" s="158">
        <f>IF(ISERROR(VLOOKUP(CL256,Accueil!$W$17:$W$22,1,0)),1,0)</f>
        <v>0</v>
      </c>
      <c r="GP256" s="158">
        <f>IF(ISERROR(VLOOKUP(CM256,Accueil!$W$17:$W$22,1,0)),1,0)</f>
        <v>0</v>
      </c>
      <c r="GQ256" s="158">
        <f>IF(ISERROR(VLOOKUP(CN256,Accueil!$W$17:$W$22,1,0)),1,0)</f>
        <v>0</v>
      </c>
      <c r="GR256" s="158">
        <f>IF(ISERROR(VLOOKUP(CO256,Accueil!$W$17:$W$22,1,0)),1,0)</f>
        <v>0</v>
      </c>
      <c r="GS256" s="158">
        <f>IF(ISERROR(VLOOKUP(CP256,Accueil!$W$17:$W$22,1,0)),1,0)</f>
        <v>0</v>
      </c>
      <c r="GT256" s="158">
        <f>IF(ISERROR(VLOOKUP(CQ256,Accueil!$W$17:$W$22,1,0)),1,0)</f>
        <v>0</v>
      </c>
      <c r="GU256" s="158">
        <f>IF(ISERROR(VLOOKUP(CR256,Accueil!$W$17:$W$22,1,0)),1,0)</f>
        <v>0</v>
      </c>
      <c r="GV256" s="158">
        <f>IF(ISERROR(VLOOKUP(CS256,Accueil!$W$17:$W$22,1,0)),1,0)</f>
        <v>0</v>
      </c>
      <c r="GW256" s="158">
        <f>IF(ISERROR(VLOOKUP(CT256,Accueil!$W$17:$W$22,1,0)),1,0)</f>
        <v>0</v>
      </c>
      <c r="GX256" s="158">
        <f>IF(ISERROR(VLOOKUP(CU256,Accueil!$W$17:$W$22,1,0)),1,0)</f>
        <v>0</v>
      </c>
      <c r="GY256" s="158">
        <f>IF(ISERROR(VLOOKUP(CV256,Accueil!$W$17:$W$22,1,0)),1,0)</f>
        <v>0</v>
      </c>
      <c r="GZ256" s="158">
        <f>IF(ISERROR(VLOOKUP(CW256,Accueil!$W$17:$W$22,1,0)),1,0)</f>
        <v>0</v>
      </c>
      <c r="HA256" s="158">
        <f>IF(ISERROR(VLOOKUP(CX256,Accueil!$W$17:$W$22,1,0)),1,0)</f>
        <v>0</v>
      </c>
      <c r="HB256" s="158">
        <f>IF(ISERROR(VLOOKUP(CY256,Accueil!$W$17:$W$22,1,0)),1,0)</f>
        <v>0</v>
      </c>
      <c r="HC256" s="158">
        <f>IF(ISERROR(VLOOKUP(CZ256,Accueil!$W$17:$W$22,1,0)),1,0)</f>
        <v>0</v>
      </c>
      <c r="HD256" s="158">
        <f>IF(ISERROR(VLOOKUP(DA256,Accueil!$W$17:$W$22,1,0)),1,0)</f>
        <v>0</v>
      </c>
    </row>
    <row r="257" spans="1:212" ht="12.75" customHeight="1">
      <c r="A257" s="360"/>
      <c r="B257" s="12">
        <v>249</v>
      </c>
      <c r="C257" s="26" t="str">
        <f>IF(Accueil!E261="","",Accueil!E261)</f>
        <v/>
      </c>
      <c r="D257" s="27" t="str">
        <f>IF(Accueil!F261="","",Accueil!F261)</f>
        <v/>
      </c>
      <c r="E257" s="83" t="str">
        <f t="shared" si="18"/>
        <v/>
      </c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4"/>
      <c r="AF257" s="244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244"/>
      <c r="AV257" s="244"/>
      <c r="AW257" s="244"/>
      <c r="AX257" s="244"/>
      <c r="AY257" s="244"/>
      <c r="AZ257" s="244"/>
      <c r="BA257" s="244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  <c r="CJ257" s="244"/>
      <c r="CK257" s="244"/>
      <c r="CL257" s="244"/>
      <c r="CM257" s="244"/>
      <c r="CN257" s="244"/>
      <c r="CO257" s="244"/>
      <c r="CP257" s="244"/>
      <c r="CQ257" s="244"/>
      <c r="CR257" s="244"/>
      <c r="CS257" s="244"/>
      <c r="CT257" s="244"/>
      <c r="CU257" s="244"/>
      <c r="CV257" s="244"/>
      <c r="CW257" s="244"/>
      <c r="CX257" s="244"/>
      <c r="CY257" s="244"/>
      <c r="CZ257" s="244"/>
      <c r="DA257" s="244"/>
      <c r="DB257" s="12">
        <v>249</v>
      </c>
      <c r="DC257" s="11" t="str">
        <f>IF(D257="","",COUNTIF(F257:DA257,Accueil!$AB$28)&amp;" / "&amp;COUNTIF($F$8:$DA$8,"&gt;0")-(COUNTIF(F257:DA257,Accueil!$AG$26)))</f>
        <v/>
      </c>
      <c r="DD257" s="110" t="str">
        <f>IF(D257="","",COUNTIF(F257:DA257,Accueil!$AB$26))</f>
        <v/>
      </c>
      <c r="DE257" s="110" t="str">
        <f>IF(D257="","",IF(COUNTIF($F$8:$DA$8,"&gt;=0")-(COUNTIF(G257:DB257,Accueil!$AG$26))&lt;0,0,COUNTIF($F$8:$DA$8,"&gt;=0")-(COUNTIF(G257:DB257,Accueil!$AG$26))))</f>
        <v/>
      </c>
      <c r="DF257" s="11" t="str">
        <f t="shared" si="19"/>
        <v/>
      </c>
      <c r="DG257" s="29" t="str">
        <f t="shared" si="20"/>
        <v/>
      </c>
      <c r="DH257" s="158">
        <f t="shared" si="21"/>
        <v>0</v>
      </c>
      <c r="DI257" s="158">
        <f>IF(ISERROR(VLOOKUP(F257,Accueil!$W$17:$W$22,1,0)),1,0)</f>
        <v>0</v>
      </c>
      <c r="DJ257" s="158">
        <f>IF(ISERROR(VLOOKUP(G257,Accueil!$W$17:$W$22,1,0)),1,0)</f>
        <v>0</v>
      </c>
      <c r="DK257" s="158">
        <f>IF(ISERROR(VLOOKUP(H257,Accueil!$W$17:$W$22,1,0)),1,0)</f>
        <v>0</v>
      </c>
      <c r="DL257" s="158">
        <f>IF(ISERROR(VLOOKUP(I257,Accueil!$W$17:$W$22,1,0)),1,0)</f>
        <v>0</v>
      </c>
      <c r="DM257" s="158">
        <f>IF(ISERROR(VLOOKUP(J257,Accueil!$W$17:$W$22,1,0)),1,0)</f>
        <v>0</v>
      </c>
      <c r="DN257" s="158">
        <f>IF(ISERROR(VLOOKUP(K257,Accueil!$W$17:$W$22,1,0)),1,0)</f>
        <v>0</v>
      </c>
      <c r="DO257" s="158">
        <f>IF(ISERROR(VLOOKUP(L257,Accueil!$W$17:$W$22,1,0)),1,0)</f>
        <v>0</v>
      </c>
      <c r="DP257" s="158">
        <f>IF(ISERROR(VLOOKUP(M257,Accueil!$W$17:$W$22,1,0)),1,0)</f>
        <v>0</v>
      </c>
      <c r="DQ257" s="158">
        <f>IF(ISERROR(VLOOKUP(N257,Accueil!$W$17:$W$22,1,0)),1,0)</f>
        <v>0</v>
      </c>
      <c r="DR257" s="158">
        <f>IF(ISERROR(VLOOKUP(O257,Accueil!$W$17:$W$22,1,0)),1,0)</f>
        <v>0</v>
      </c>
      <c r="DS257" s="158">
        <f>IF(ISERROR(VLOOKUP(P257,Accueil!$W$17:$W$22,1,0)),1,0)</f>
        <v>0</v>
      </c>
      <c r="DT257" s="158">
        <f>IF(ISERROR(VLOOKUP(Q257,Accueil!$W$17:$W$22,1,0)),1,0)</f>
        <v>0</v>
      </c>
      <c r="DU257" s="158">
        <f>IF(ISERROR(VLOOKUP(R257,Accueil!$W$17:$W$22,1,0)),1,0)</f>
        <v>0</v>
      </c>
      <c r="DV257" s="158">
        <f>IF(ISERROR(VLOOKUP(S257,Accueil!$W$17:$W$22,1,0)),1,0)</f>
        <v>0</v>
      </c>
      <c r="DW257" s="158">
        <f>IF(ISERROR(VLOOKUP(T257,Accueil!$W$17:$W$22,1,0)),1,0)</f>
        <v>0</v>
      </c>
      <c r="DX257" s="158">
        <f>IF(ISERROR(VLOOKUP(U257,Accueil!$W$17:$W$22,1,0)),1,0)</f>
        <v>0</v>
      </c>
      <c r="DY257" s="158">
        <f>IF(ISERROR(VLOOKUP(V257,Accueil!$W$17:$W$22,1,0)),1,0)</f>
        <v>0</v>
      </c>
      <c r="DZ257" s="158">
        <f>IF(ISERROR(VLOOKUP(W257,Accueil!$W$17:$W$22,1,0)),1,0)</f>
        <v>0</v>
      </c>
      <c r="EA257" s="158">
        <f>IF(ISERROR(VLOOKUP(X257,Accueil!$W$17:$W$22,1,0)),1,0)</f>
        <v>0</v>
      </c>
      <c r="EB257" s="158">
        <f>IF(ISERROR(VLOOKUP(Y257,Accueil!$W$17:$W$22,1,0)),1,0)</f>
        <v>0</v>
      </c>
      <c r="EC257" s="158">
        <f>IF(ISERROR(VLOOKUP(Z257,Accueil!$W$17:$W$22,1,0)),1,0)</f>
        <v>0</v>
      </c>
      <c r="ED257" s="158">
        <f>IF(ISERROR(VLOOKUP(AA257,Accueil!$W$17:$W$22,1,0)),1,0)</f>
        <v>0</v>
      </c>
      <c r="EE257" s="158">
        <f>IF(ISERROR(VLOOKUP(AB257,Accueil!$W$17:$W$22,1,0)),1,0)</f>
        <v>0</v>
      </c>
      <c r="EF257" s="158">
        <f>IF(ISERROR(VLOOKUP(AC257,Accueil!$W$17:$W$22,1,0)),1,0)</f>
        <v>0</v>
      </c>
      <c r="EG257" s="158">
        <f>IF(ISERROR(VLOOKUP(AD257,Accueil!$W$17:$W$22,1,0)),1,0)</f>
        <v>0</v>
      </c>
      <c r="EH257" s="158">
        <f>IF(ISERROR(VLOOKUP(AE257,Accueil!$W$17:$W$22,1,0)),1,0)</f>
        <v>0</v>
      </c>
      <c r="EI257" s="158">
        <f>IF(ISERROR(VLOOKUP(AF257,Accueil!$W$17:$W$22,1,0)),1,0)</f>
        <v>0</v>
      </c>
      <c r="EJ257" s="158">
        <f>IF(ISERROR(VLOOKUP(AG257,Accueil!$W$17:$W$22,1,0)),1,0)</f>
        <v>0</v>
      </c>
      <c r="EK257" s="158">
        <f>IF(ISERROR(VLOOKUP(AH257,Accueil!$W$17:$W$22,1,0)),1,0)</f>
        <v>0</v>
      </c>
      <c r="EL257" s="158">
        <f>IF(ISERROR(VLOOKUP(AI257,Accueil!$W$17:$W$22,1,0)),1,0)</f>
        <v>0</v>
      </c>
      <c r="EM257" s="158">
        <f>IF(ISERROR(VLOOKUP(AJ257,Accueil!$W$17:$W$22,1,0)),1,0)</f>
        <v>0</v>
      </c>
      <c r="EN257" s="158">
        <f>IF(ISERROR(VLOOKUP(AK257,Accueil!$W$17:$W$22,1,0)),1,0)</f>
        <v>0</v>
      </c>
      <c r="EO257" s="158">
        <f>IF(ISERROR(VLOOKUP(AL257,Accueil!$W$17:$W$22,1,0)),1,0)</f>
        <v>0</v>
      </c>
      <c r="EP257" s="158">
        <f>IF(ISERROR(VLOOKUP(AM257,Accueil!$W$17:$W$22,1,0)),1,0)</f>
        <v>0</v>
      </c>
      <c r="EQ257" s="158">
        <f>IF(ISERROR(VLOOKUP(AN257,Accueil!$W$17:$W$22,1,0)),1,0)</f>
        <v>0</v>
      </c>
      <c r="ER257" s="158">
        <f>IF(ISERROR(VLOOKUP(AO257,Accueil!$W$17:$W$22,1,0)),1,0)</f>
        <v>0</v>
      </c>
      <c r="ES257" s="158">
        <f>IF(ISERROR(VLOOKUP(AP257,Accueil!$W$17:$W$22,1,0)),1,0)</f>
        <v>0</v>
      </c>
      <c r="ET257" s="158">
        <f>IF(ISERROR(VLOOKUP(AQ257,Accueil!$W$17:$W$22,1,0)),1,0)</f>
        <v>0</v>
      </c>
      <c r="EU257" s="158">
        <f>IF(ISERROR(VLOOKUP(AR257,Accueil!$W$17:$W$22,1,0)),1,0)</f>
        <v>0</v>
      </c>
      <c r="EV257" s="158">
        <f>IF(ISERROR(VLOOKUP(AS257,Accueil!$W$17:$W$22,1,0)),1,0)</f>
        <v>0</v>
      </c>
      <c r="EW257" s="158">
        <f>IF(ISERROR(VLOOKUP(AT257,Accueil!$W$17:$W$22,1,0)),1,0)</f>
        <v>0</v>
      </c>
      <c r="EX257" s="158">
        <f>IF(ISERROR(VLOOKUP(AU257,Accueil!$W$17:$W$22,1,0)),1,0)</f>
        <v>0</v>
      </c>
      <c r="EY257" s="158">
        <f>IF(ISERROR(VLOOKUP(AV257,Accueil!$W$17:$W$22,1,0)),1,0)</f>
        <v>0</v>
      </c>
      <c r="EZ257" s="158">
        <f>IF(ISERROR(VLOOKUP(AW257,Accueil!$W$17:$W$22,1,0)),1,0)</f>
        <v>0</v>
      </c>
      <c r="FA257" s="158">
        <f>IF(ISERROR(VLOOKUP(AX257,Accueil!$W$17:$W$22,1,0)),1,0)</f>
        <v>0</v>
      </c>
      <c r="FB257" s="158">
        <f>IF(ISERROR(VLOOKUP(AY257,Accueil!$W$17:$W$22,1,0)),1,0)</f>
        <v>0</v>
      </c>
      <c r="FC257" s="158">
        <f>IF(ISERROR(VLOOKUP(AZ257,Accueil!$W$17:$W$22,1,0)),1,0)</f>
        <v>0</v>
      </c>
      <c r="FD257" s="158">
        <f>IF(ISERROR(VLOOKUP(BA257,Accueil!$W$17:$W$22,1,0)),1,0)</f>
        <v>0</v>
      </c>
      <c r="FE257" s="158">
        <f>IF(ISERROR(VLOOKUP(BB257,Accueil!$W$17:$W$22,1,0)),1,0)</f>
        <v>0</v>
      </c>
      <c r="FF257" s="158">
        <f>IF(ISERROR(VLOOKUP(BC257,Accueil!$W$17:$W$22,1,0)),1,0)</f>
        <v>0</v>
      </c>
      <c r="FG257" s="158">
        <f>IF(ISERROR(VLOOKUP(BD257,Accueil!$W$17:$W$22,1,0)),1,0)</f>
        <v>0</v>
      </c>
      <c r="FH257" s="158">
        <f>IF(ISERROR(VLOOKUP(BE257,Accueil!$W$17:$W$22,1,0)),1,0)</f>
        <v>0</v>
      </c>
      <c r="FI257" s="158">
        <f>IF(ISERROR(VLOOKUP(BF257,Accueil!$W$17:$W$22,1,0)),1,0)</f>
        <v>0</v>
      </c>
      <c r="FJ257" s="158">
        <f>IF(ISERROR(VLOOKUP(BG257,Accueil!$W$17:$W$22,1,0)),1,0)</f>
        <v>0</v>
      </c>
      <c r="FK257" s="158">
        <f>IF(ISERROR(VLOOKUP(BH257,Accueil!$W$17:$W$22,1,0)),1,0)</f>
        <v>0</v>
      </c>
      <c r="FL257" s="158">
        <f>IF(ISERROR(VLOOKUP(BI257,Accueil!$W$17:$W$22,1,0)),1,0)</f>
        <v>0</v>
      </c>
      <c r="FM257" s="158">
        <f>IF(ISERROR(VLOOKUP(BJ257,Accueil!$W$17:$W$22,1,0)),1,0)</f>
        <v>0</v>
      </c>
      <c r="FN257" s="158">
        <f>IF(ISERROR(VLOOKUP(BK257,Accueil!$W$17:$W$22,1,0)),1,0)</f>
        <v>0</v>
      </c>
      <c r="FO257" s="158">
        <f>IF(ISERROR(VLOOKUP(BL257,Accueil!$W$17:$W$22,1,0)),1,0)</f>
        <v>0</v>
      </c>
      <c r="FP257" s="158">
        <f>IF(ISERROR(VLOOKUP(BM257,Accueil!$W$17:$W$22,1,0)),1,0)</f>
        <v>0</v>
      </c>
      <c r="FQ257" s="158">
        <f>IF(ISERROR(VLOOKUP(BN257,Accueil!$W$17:$W$22,1,0)),1,0)</f>
        <v>0</v>
      </c>
      <c r="FR257" s="158">
        <f>IF(ISERROR(VLOOKUP(BO257,Accueil!$W$17:$W$22,1,0)),1,0)</f>
        <v>0</v>
      </c>
      <c r="FS257" s="158">
        <f>IF(ISERROR(VLOOKUP(BP257,Accueil!$W$17:$W$22,1,0)),1,0)</f>
        <v>0</v>
      </c>
      <c r="FT257" s="158">
        <f>IF(ISERROR(VLOOKUP(BQ257,Accueil!$W$17:$W$22,1,0)),1,0)</f>
        <v>0</v>
      </c>
      <c r="FU257" s="158">
        <f>IF(ISERROR(VLOOKUP(BR257,Accueil!$W$17:$W$22,1,0)),1,0)</f>
        <v>0</v>
      </c>
      <c r="FV257" s="158">
        <f>IF(ISERROR(VLOOKUP(BS257,Accueil!$W$17:$W$22,1,0)),1,0)</f>
        <v>0</v>
      </c>
      <c r="FW257" s="158">
        <f>IF(ISERROR(VLOOKUP(BT257,Accueil!$W$17:$W$22,1,0)),1,0)</f>
        <v>0</v>
      </c>
      <c r="FX257" s="158">
        <f>IF(ISERROR(VLOOKUP(BU257,Accueil!$W$17:$W$22,1,0)),1,0)</f>
        <v>0</v>
      </c>
      <c r="FY257" s="158">
        <f>IF(ISERROR(VLOOKUP(BV257,Accueil!$W$17:$W$22,1,0)),1,0)</f>
        <v>0</v>
      </c>
      <c r="FZ257" s="158">
        <f>IF(ISERROR(VLOOKUP(BW257,Accueil!$W$17:$W$22,1,0)),1,0)</f>
        <v>0</v>
      </c>
      <c r="GA257" s="158">
        <f>IF(ISERROR(VLOOKUP(BX257,Accueil!$W$17:$W$22,1,0)),1,0)</f>
        <v>0</v>
      </c>
      <c r="GB257" s="158">
        <f>IF(ISERROR(VLOOKUP(BY257,Accueil!$W$17:$W$22,1,0)),1,0)</f>
        <v>0</v>
      </c>
      <c r="GC257" s="158">
        <f>IF(ISERROR(VLOOKUP(BZ257,Accueil!$W$17:$W$22,1,0)),1,0)</f>
        <v>0</v>
      </c>
      <c r="GD257" s="158">
        <f>IF(ISERROR(VLOOKUP(CA257,Accueil!$W$17:$W$22,1,0)),1,0)</f>
        <v>0</v>
      </c>
      <c r="GE257" s="158">
        <f>IF(ISERROR(VLOOKUP(CB257,Accueil!$W$17:$W$22,1,0)),1,0)</f>
        <v>0</v>
      </c>
      <c r="GF257" s="158">
        <f>IF(ISERROR(VLOOKUP(CC257,Accueil!$W$17:$W$22,1,0)),1,0)</f>
        <v>0</v>
      </c>
      <c r="GG257" s="158">
        <f>IF(ISERROR(VLOOKUP(CD257,Accueil!$W$17:$W$22,1,0)),1,0)</f>
        <v>0</v>
      </c>
      <c r="GH257" s="158">
        <f>IF(ISERROR(VLOOKUP(CE257,Accueil!$W$17:$W$22,1,0)),1,0)</f>
        <v>0</v>
      </c>
      <c r="GI257" s="158">
        <f>IF(ISERROR(VLOOKUP(CF257,Accueil!$W$17:$W$22,1,0)),1,0)</f>
        <v>0</v>
      </c>
      <c r="GJ257" s="158">
        <f>IF(ISERROR(VLOOKUP(CG257,Accueil!$W$17:$W$22,1,0)),1,0)</f>
        <v>0</v>
      </c>
      <c r="GK257" s="158">
        <f>IF(ISERROR(VLOOKUP(CH257,Accueil!$W$17:$W$22,1,0)),1,0)</f>
        <v>0</v>
      </c>
      <c r="GL257" s="158">
        <f>IF(ISERROR(VLOOKUP(CI257,Accueil!$W$17:$W$22,1,0)),1,0)</f>
        <v>0</v>
      </c>
      <c r="GM257" s="158">
        <f>IF(ISERROR(VLOOKUP(CJ257,Accueil!$W$17:$W$22,1,0)),1,0)</f>
        <v>0</v>
      </c>
      <c r="GN257" s="158">
        <f>IF(ISERROR(VLOOKUP(CK257,Accueil!$W$17:$W$22,1,0)),1,0)</f>
        <v>0</v>
      </c>
      <c r="GO257" s="158">
        <f>IF(ISERROR(VLOOKUP(CL257,Accueil!$W$17:$W$22,1,0)),1,0)</f>
        <v>0</v>
      </c>
      <c r="GP257" s="158">
        <f>IF(ISERROR(VLOOKUP(CM257,Accueil!$W$17:$W$22,1,0)),1,0)</f>
        <v>0</v>
      </c>
      <c r="GQ257" s="158">
        <f>IF(ISERROR(VLOOKUP(CN257,Accueil!$W$17:$W$22,1,0)),1,0)</f>
        <v>0</v>
      </c>
      <c r="GR257" s="158">
        <f>IF(ISERROR(VLOOKUP(CO257,Accueil!$W$17:$W$22,1,0)),1,0)</f>
        <v>0</v>
      </c>
      <c r="GS257" s="158">
        <f>IF(ISERROR(VLOOKUP(CP257,Accueil!$W$17:$W$22,1,0)),1,0)</f>
        <v>0</v>
      </c>
      <c r="GT257" s="158">
        <f>IF(ISERROR(VLOOKUP(CQ257,Accueil!$W$17:$W$22,1,0)),1,0)</f>
        <v>0</v>
      </c>
      <c r="GU257" s="158">
        <f>IF(ISERROR(VLOOKUP(CR257,Accueil!$W$17:$W$22,1,0)),1,0)</f>
        <v>0</v>
      </c>
      <c r="GV257" s="158">
        <f>IF(ISERROR(VLOOKUP(CS257,Accueil!$W$17:$W$22,1,0)),1,0)</f>
        <v>0</v>
      </c>
      <c r="GW257" s="158">
        <f>IF(ISERROR(VLOOKUP(CT257,Accueil!$W$17:$W$22,1,0)),1,0)</f>
        <v>0</v>
      </c>
      <c r="GX257" s="158">
        <f>IF(ISERROR(VLOOKUP(CU257,Accueil!$W$17:$W$22,1,0)),1,0)</f>
        <v>0</v>
      </c>
      <c r="GY257" s="158">
        <f>IF(ISERROR(VLOOKUP(CV257,Accueil!$W$17:$W$22,1,0)),1,0)</f>
        <v>0</v>
      </c>
      <c r="GZ257" s="158">
        <f>IF(ISERROR(VLOOKUP(CW257,Accueil!$W$17:$W$22,1,0)),1,0)</f>
        <v>0</v>
      </c>
      <c r="HA257" s="158">
        <f>IF(ISERROR(VLOOKUP(CX257,Accueil!$W$17:$W$22,1,0)),1,0)</f>
        <v>0</v>
      </c>
      <c r="HB257" s="158">
        <f>IF(ISERROR(VLOOKUP(CY257,Accueil!$W$17:$W$22,1,0)),1,0)</f>
        <v>0</v>
      </c>
      <c r="HC257" s="158">
        <f>IF(ISERROR(VLOOKUP(CZ257,Accueil!$W$17:$W$22,1,0)),1,0)</f>
        <v>0</v>
      </c>
      <c r="HD257" s="158">
        <f>IF(ISERROR(VLOOKUP(DA257,Accueil!$W$17:$W$22,1,0)),1,0)</f>
        <v>0</v>
      </c>
    </row>
    <row r="258" spans="1:212" ht="12.75" customHeight="1">
      <c r="A258" s="360"/>
      <c r="B258" s="12">
        <v>250</v>
      </c>
      <c r="C258" s="26" t="str">
        <f>IF(Accueil!E262="","",Accueil!E262)</f>
        <v/>
      </c>
      <c r="D258" s="27" t="str">
        <f>IF(Accueil!F262="","",Accueil!F262)</f>
        <v/>
      </c>
      <c r="E258" s="83" t="str">
        <f t="shared" si="18"/>
        <v/>
      </c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  <c r="AA258" s="244"/>
      <c r="AB258" s="244"/>
      <c r="AC258" s="244"/>
      <c r="AD258" s="244"/>
      <c r="AE258" s="244"/>
      <c r="AF258" s="244"/>
      <c r="AG258" s="244"/>
      <c r="AH258" s="244"/>
      <c r="AI258" s="244"/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244"/>
      <c r="AU258" s="244"/>
      <c r="AV258" s="244"/>
      <c r="AW258" s="244"/>
      <c r="AX258" s="244"/>
      <c r="AY258" s="244"/>
      <c r="AZ258" s="244"/>
      <c r="BA258" s="244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  <c r="CJ258" s="244"/>
      <c r="CK258" s="244"/>
      <c r="CL258" s="244"/>
      <c r="CM258" s="244"/>
      <c r="CN258" s="244"/>
      <c r="CO258" s="244"/>
      <c r="CP258" s="244"/>
      <c r="CQ258" s="244"/>
      <c r="CR258" s="244"/>
      <c r="CS258" s="244"/>
      <c r="CT258" s="244"/>
      <c r="CU258" s="244"/>
      <c r="CV258" s="244"/>
      <c r="CW258" s="244"/>
      <c r="CX258" s="244"/>
      <c r="CY258" s="244"/>
      <c r="CZ258" s="244"/>
      <c r="DA258" s="244"/>
      <c r="DB258" s="12">
        <v>250</v>
      </c>
      <c r="DC258" s="11" t="str">
        <f>IF(D258="","",COUNTIF(F258:DA258,Accueil!$AB$28)&amp;" / "&amp;COUNTIF($F$8:$DA$8,"&gt;0")-(COUNTIF(F258:DA258,Accueil!$AG$26)))</f>
        <v/>
      </c>
      <c r="DD258" s="110" t="str">
        <f>IF(D258="","",COUNTIF(F258:DA258,Accueil!$AB$26))</f>
        <v/>
      </c>
      <c r="DE258" s="110" t="str">
        <f>IF(D258="","",IF(COUNTIF($F$8:$DA$8,"&gt;=0")-(COUNTIF(G258:DB258,Accueil!$AG$26))&lt;0,0,COUNTIF($F$8:$DA$8,"&gt;=0")-(COUNTIF(G258:DB258,Accueil!$AG$26))))</f>
        <v/>
      </c>
      <c r="DF258" s="11" t="str">
        <f t="shared" si="19"/>
        <v/>
      </c>
      <c r="DG258" s="29" t="str">
        <f t="shared" si="20"/>
        <v/>
      </c>
      <c r="DH258" s="158">
        <f t="shared" si="21"/>
        <v>0</v>
      </c>
      <c r="DI258" s="158">
        <f>IF(ISERROR(VLOOKUP(F258,Accueil!$W$17:$W$22,1,0)),1,0)</f>
        <v>0</v>
      </c>
      <c r="DJ258" s="158">
        <f>IF(ISERROR(VLOOKUP(G258,Accueil!$W$17:$W$22,1,0)),1,0)</f>
        <v>0</v>
      </c>
      <c r="DK258" s="158">
        <f>IF(ISERROR(VLOOKUP(H258,Accueil!$W$17:$W$22,1,0)),1,0)</f>
        <v>0</v>
      </c>
      <c r="DL258" s="158">
        <f>IF(ISERROR(VLOOKUP(I258,Accueil!$W$17:$W$22,1,0)),1,0)</f>
        <v>0</v>
      </c>
      <c r="DM258" s="158">
        <f>IF(ISERROR(VLOOKUP(J258,Accueil!$W$17:$W$22,1,0)),1,0)</f>
        <v>0</v>
      </c>
      <c r="DN258" s="158">
        <f>IF(ISERROR(VLOOKUP(K258,Accueil!$W$17:$W$22,1,0)),1,0)</f>
        <v>0</v>
      </c>
      <c r="DO258" s="158">
        <f>IF(ISERROR(VLOOKUP(L258,Accueil!$W$17:$W$22,1,0)),1,0)</f>
        <v>0</v>
      </c>
      <c r="DP258" s="158">
        <f>IF(ISERROR(VLOOKUP(M258,Accueil!$W$17:$W$22,1,0)),1,0)</f>
        <v>0</v>
      </c>
      <c r="DQ258" s="158">
        <f>IF(ISERROR(VLOOKUP(N258,Accueil!$W$17:$W$22,1,0)),1,0)</f>
        <v>0</v>
      </c>
      <c r="DR258" s="158">
        <f>IF(ISERROR(VLOOKUP(O258,Accueil!$W$17:$W$22,1,0)),1,0)</f>
        <v>0</v>
      </c>
      <c r="DS258" s="158">
        <f>IF(ISERROR(VLOOKUP(P258,Accueil!$W$17:$W$22,1,0)),1,0)</f>
        <v>0</v>
      </c>
      <c r="DT258" s="158">
        <f>IF(ISERROR(VLOOKUP(Q258,Accueil!$W$17:$W$22,1,0)),1,0)</f>
        <v>0</v>
      </c>
      <c r="DU258" s="158">
        <f>IF(ISERROR(VLOOKUP(R258,Accueil!$W$17:$W$22,1,0)),1,0)</f>
        <v>0</v>
      </c>
      <c r="DV258" s="158">
        <f>IF(ISERROR(VLOOKUP(S258,Accueil!$W$17:$W$22,1,0)),1,0)</f>
        <v>0</v>
      </c>
      <c r="DW258" s="158">
        <f>IF(ISERROR(VLOOKUP(T258,Accueil!$W$17:$W$22,1,0)),1,0)</f>
        <v>0</v>
      </c>
      <c r="DX258" s="158">
        <f>IF(ISERROR(VLOOKUP(U258,Accueil!$W$17:$W$22,1,0)),1,0)</f>
        <v>0</v>
      </c>
      <c r="DY258" s="158">
        <f>IF(ISERROR(VLOOKUP(V258,Accueil!$W$17:$W$22,1,0)),1,0)</f>
        <v>0</v>
      </c>
      <c r="DZ258" s="158">
        <f>IF(ISERROR(VLOOKUP(W258,Accueil!$W$17:$W$22,1,0)),1,0)</f>
        <v>0</v>
      </c>
      <c r="EA258" s="158">
        <f>IF(ISERROR(VLOOKUP(X258,Accueil!$W$17:$W$22,1,0)),1,0)</f>
        <v>0</v>
      </c>
      <c r="EB258" s="158">
        <f>IF(ISERROR(VLOOKUP(Y258,Accueil!$W$17:$W$22,1,0)),1,0)</f>
        <v>0</v>
      </c>
      <c r="EC258" s="158">
        <f>IF(ISERROR(VLOOKUP(Z258,Accueil!$W$17:$W$22,1,0)),1,0)</f>
        <v>0</v>
      </c>
      <c r="ED258" s="158">
        <f>IF(ISERROR(VLOOKUP(AA258,Accueil!$W$17:$W$22,1,0)),1,0)</f>
        <v>0</v>
      </c>
      <c r="EE258" s="158">
        <f>IF(ISERROR(VLOOKUP(AB258,Accueil!$W$17:$W$22,1,0)),1,0)</f>
        <v>0</v>
      </c>
      <c r="EF258" s="158">
        <f>IF(ISERROR(VLOOKUP(AC258,Accueil!$W$17:$W$22,1,0)),1,0)</f>
        <v>0</v>
      </c>
      <c r="EG258" s="158">
        <f>IF(ISERROR(VLOOKUP(AD258,Accueil!$W$17:$W$22,1,0)),1,0)</f>
        <v>0</v>
      </c>
      <c r="EH258" s="158">
        <f>IF(ISERROR(VLOOKUP(AE258,Accueil!$W$17:$W$22,1,0)),1,0)</f>
        <v>0</v>
      </c>
      <c r="EI258" s="158">
        <f>IF(ISERROR(VLOOKUP(AF258,Accueil!$W$17:$W$22,1,0)),1,0)</f>
        <v>0</v>
      </c>
      <c r="EJ258" s="158">
        <f>IF(ISERROR(VLOOKUP(AG258,Accueil!$W$17:$W$22,1,0)),1,0)</f>
        <v>0</v>
      </c>
      <c r="EK258" s="158">
        <f>IF(ISERROR(VLOOKUP(AH258,Accueil!$W$17:$W$22,1,0)),1,0)</f>
        <v>0</v>
      </c>
      <c r="EL258" s="158">
        <f>IF(ISERROR(VLOOKUP(AI258,Accueil!$W$17:$W$22,1,0)),1,0)</f>
        <v>0</v>
      </c>
      <c r="EM258" s="158">
        <f>IF(ISERROR(VLOOKUP(AJ258,Accueil!$W$17:$W$22,1,0)),1,0)</f>
        <v>0</v>
      </c>
      <c r="EN258" s="158">
        <f>IF(ISERROR(VLOOKUP(AK258,Accueil!$W$17:$W$22,1,0)),1,0)</f>
        <v>0</v>
      </c>
      <c r="EO258" s="158">
        <f>IF(ISERROR(VLOOKUP(AL258,Accueil!$W$17:$W$22,1,0)),1,0)</f>
        <v>0</v>
      </c>
      <c r="EP258" s="158">
        <f>IF(ISERROR(VLOOKUP(AM258,Accueil!$W$17:$W$22,1,0)),1,0)</f>
        <v>0</v>
      </c>
      <c r="EQ258" s="158">
        <f>IF(ISERROR(VLOOKUP(AN258,Accueil!$W$17:$W$22,1,0)),1,0)</f>
        <v>0</v>
      </c>
      <c r="ER258" s="158">
        <f>IF(ISERROR(VLOOKUP(AO258,Accueil!$W$17:$W$22,1,0)),1,0)</f>
        <v>0</v>
      </c>
      <c r="ES258" s="158">
        <f>IF(ISERROR(VLOOKUP(AP258,Accueil!$W$17:$W$22,1,0)),1,0)</f>
        <v>0</v>
      </c>
      <c r="ET258" s="158">
        <f>IF(ISERROR(VLOOKUP(AQ258,Accueil!$W$17:$W$22,1,0)),1,0)</f>
        <v>0</v>
      </c>
      <c r="EU258" s="158">
        <f>IF(ISERROR(VLOOKUP(AR258,Accueil!$W$17:$W$22,1,0)),1,0)</f>
        <v>0</v>
      </c>
      <c r="EV258" s="158">
        <f>IF(ISERROR(VLOOKUP(AS258,Accueil!$W$17:$W$22,1,0)),1,0)</f>
        <v>0</v>
      </c>
      <c r="EW258" s="158">
        <f>IF(ISERROR(VLOOKUP(AT258,Accueil!$W$17:$W$22,1,0)),1,0)</f>
        <v>0</v>
      </c>
      <c r="EX258" s="158">
        <f>IF(ISERROR(VLOOKUP(AU258,Accueil!$W$17:$W$22,1,0)),1,0)</f>
        <v>0</v>
      </c>
      <c r="EY258" s="158">
        <f>IF(ISERROR(VLOOKUP(AV258,Accueil!$W$17:$W$22,1,0)),1,0)</f>
        <v>0</v>
      </c>
      <c r="EZ258" s="158">
        <f>IF(ISERROR(VLOOKUP(AW258,Accueil!$W$17:$W$22,1,0)),1,0)</f>
        <v>0</v>
      </c>
      <c r="FA258" s="158">
        <f>IF(ISERROR(VLOOKUP(AX258,Accueil!$W$17:$W$22,1,0)),1,0)</f>
        <v>0</v>
      </c>
      <c r="FB258" s="158">
        <f>IF(ISERROR(VLOOKUP(AY258,Accueil!$W$17:$W$22,1,0)),1,0)</f>
        <v>0</v>
      </c>
      <c r="FC258" s="158">
        <f>IF(ISERROR(VLOOKUP(AZ258,Accueil!$W$17:$W$22,1,0)),1,0)</f>
        <v>0</v>
      </c>
      <c r="FD258" s="158">
        <f>IF(ISERROR(VLOOKUP(BA258,Accueil!$W$17:$W$22,1,0)),1,0)</f>
        <v>0</v>
      </c>
      <c r="FE258" s="158">
        <f>IF(ISERROR(VLOOKUP(BB258,Accueil!$W$17:$W$22,1,0)),1,0)</f>
        <v>0</v>
      </c>
      <c r="FF258" s="158">
        <f>IF(ISERROR(VLOOKUP(BC258,Accueil!$W$17:$W$22,1,0)),1,0)</f>
        <v>0</v>
      </c>
      <c r="FG258" s="158">
        <f>IF(ISERROR(VLOOKUP(BD258,Accueil!$W$17:$W$22,1,0)),1,0)</f>
        <v>0</v>
      </c>
      <c r="FH258" s="158">
        <f>IF(ISERROR(VLOOKUP(BE258,Accueil!$W$17:$W$22,1,0)),1,0)</f>
        <v>0</v>
      </c>
      <c r="FI258" s="158">
        <f>IF(ISERROR(VLOOKUP(BF258,Accueil!$W$17:$W$22,1,0)),1,0)</f>
        <v>0</v>
      </c>
      <c r="FJ258" s="158">
        <f>IF(ISERROR(VLOOKUP(BG258,Accueil!$W$17:$W$22,1,0)),1,0)</f>
        <v>0</v>
      </c>
      <c r="FK258" s="158">
        <f>IF(ISERROR(VLOOKUP(BH258,Accueil!$W$17:$W$22,1,0)),1,0)</f>
        <v>0</v>
      </c>
      <c r="FL258" s="158">
        <f>IF(ISERROR(VLOOKUP(BI258,Accueil!$W$17:$W$22,1,0)),1,0)</f>
        <v>0</v>
      </c>
      <c r="FM258" s="158">
        <f>IF(ISERROR(VLOOKUP(BJ258,Accueil!$W$17:$W$22,1,0)),1,0)</f>
        <v>0</v>
      </c>
      <c r="FN258" s="158">
        <f>IF(ISERROR(VLOOKUP(BK258,Accueil!$W$17:$W$22,1,0)),1,0)</f>
        <v>0</v>
      </c>
      <c r="FO258" s="158">
        <f>IF(ISERROR(VLOOKUP(BL258,Accueil!$W$17:$W$22,1,0)),1,0)</f>
        <v>0</v>
      </c>
      <c r="FP258" s="158">
        <f>IF(ISERROR(VLOOKUP(BM258,Accueil!$W$17:$W$22,1,0)),1,0)</f>
        <v>0</v>
      </c>
      <c r="FQ258" s="158">
        <f>IF(ISERROR(VLOOKUP(BN258,Accueil!$W$17:$W$22,1,0)),1,0)</f>
        <v>0</v>
      </c>
      <c r="FR258" s="158">
        <f>IF(ISERROR(VLOOKUP(BO258,Accueil!$W$17:$W$22,1,0)),1,0)</f>
        <v>0</v>
      </c>
      <c r="FS258" s="158">
        <f>IF(ISERROR(VLOOKUP(BP258,Accueil!$W$17:$W$22,1,0)),1,0)</f>
        <v>0</v>
      </c>
      <c r="FT258" s="158">
        <f>IF(ISERROR(VLOOKUP(BQ258,Accueil!$W$17:$W$22,1,0)),1,0)</f>
        <v>0</v>
      </c>
      <c r="FU258" s="158">
        <f>IF(ISERROR(VLOOKUP(BR258,Accueil!$W$17:$W$22,1,0)),1,0)</f>
        <v>0</v>
      </c>
      <c r="FV258" s="158">
        <f>IF(ISERROR(VLOOKUP(BS258,Accueil!$W$17:$W$22,1,0)),1,0)</f>
        <v>0</v>
      </c>
      <c r="FW258" s="158">
        <f>IF(ISERROR(VLOOKUP(BT258,Accueil!$W$17:$W$22,1,0)),1,0)</f>
        <v>0</v>
      </c>
      <c r="FX258" s="158">
        <f>IF(ISERROR(VLOOKUP(BU258,Accueil!$W$17:$W$22,1,0)),1,0)</f>
        <v>0</v>
      </c>
      <c r="FY258" s="158">
        <f>IF(ISERROR(VLOOKUP(BV258,Accueil!$W$17:$W$22,1,0)),1,0)</f>
        <v>0</v>
      </c>
      <c r="FZ258" s="158">
        <f>IF(ISERROR(VLOOKUP(BW258,Accueil!$W$17:$W$22,1,0)),1,0)</f>
        <v>0</v>
      </c>
      <c r="GA258" s="158">
        <f>IF(ISERROR(VLOOKUP(BX258,Accueil!$W$17:$W$22,1,0)),1,0)</f>
        <v>0</v>
      </c>
      <c r="GB258" s="158">
        <f>IF(ISERROR(VLOOKUP(BY258,Accueil!$W$17:$W$22,1,0)),1,0)</f>
        <v>0</v>
      </c>
      <c r="GC258" s="158">
        <f>IF(ISERROR(VLOOKUP(BZ258,Accueil!$W$17:$W$22,1,0)),1,0)</f>
        <v>0</v>
      </c>
      <c r="GD258" s="158">
        <f>IF(ISERROR(VLOOKUP(CA258,Accueil!$W$17:$W$22,1,0)),1,0)</f>
        <v>0</v>
      </c>
      <c r="GE258" s="158">
        <f>IF(ISERROR(VLOOKUP(CB258,Accueil!$W$17:$W$22,1,0)),1,0)</f>
        <v>0</v>
      </c>
      <c r="GF258" s="158">
        <f>IF(ISERROR(VLOOKUP(CC258,Accueil!$W$17:$W$22,1,0)),1,0)</f>
        <v>0</v>
      </c>
      <c r="GG258" s="158">
        <f>IF(ISERROR(VLOOKUP(CD258,Accueil!$W$17:$W$22,1,0)),1,0)</f>
        <v>0</v>
      </c>
      <c r="GH258" s="158">
        <f>IF(ISERROR(VLOOKUP(CE258,Accueil!$W$17:$W$22,1,0)),1,0)</f>
        <v>0</v>
      </c>
      <c r="GI258" s="158">
        <f>IF(ISERROR(VLOOKUP(CF258,Accueil!$W$17:$W$22,1,0)),1,0)</f>
        <v>0</v>
      </c>
      <c r="GJ258" s="158">
        <f>IF(ISERROR(VLOOKUP(CG258,Accueil!$W$17:$W$22,1,0)),1,0)</f>
        <v>0</v>
      </c>
      <c r="GK258" s="158">
        <f>IF(ISERROR(VLOOKUP(CH258,Accueil!$W$17:$W$22,1,0)),1,0)</f>
        <v>0</v>
      </c>
      <c r="GL258" s="158">
        <f>IF(ISERROR(VLOOKUP(CI258,Accueil!$W$17:$W$22,1,0)),1,0)</f>
        <v>0</v>
      </c>
      <c r="GM258" s="158">
        <f>IF(ISERROR(VLOOKUP(CJ258,Accueil!$W$17:$W$22,1,0)),1,0)</f>
        <v>0</v>
      </c>
      <c r="GN258" s="158">
        <f>IF(ISERROR(VLOOKUP(CK258,Accueil!$W$17:$W$22,1,0)),1,0)</f>
        <v>0</v>
      </c>
      <c r="GO258" s="158">
        <f>IF(ISERROR(VLOOKUP(CL258,Accueil!$W$17:$W$22,1,0)),1,0)</f>
        <v>0</v>
      </c>
      <c r="GP258" s="158">
        <f>IF(ISERROR(VLOOKUP(CM258,Accueil!$W$17:$W$22,1,0)),1,0)</f>
        <v>0</v>
      </c>
      <c r="GQ258" s="158">
        <f>IF(ISERROR(VLOOKUP(CN258,Accueil!$W$17:$W$22,1,0)),1,0)</f>
        <v>0</v>
      </c>
      <c r="GR258" s="158">
        <f>IF(ISERROR(VLOOKUP(CO258,Accueil!$W$17:$W$22,1,0)),1,0)</f>
        <v>0</v>
      </c>
      <c r="GS258" s="158">
        <f>IF(ISERROR(VLOOKUP(CP258,Accueil!$W$17:$W$22,1,0)),1,0)</f>
        <v>0</v>
      </c>
      <c r="GT258" s="158">
        <f>IF(ISERROR(VLOOKUP(CQ258,Accueil!$W$17:$W$22,1,0)),1,0)</f>
        <v>0</v>
      </c>
      <c r="GU258" s="158">
        <f>IF(ISERROR(VLOOKUP(CR258,Accueil!$W$17:$W$22,1,0)),1,0)</f>
        <v>0</v>
      </c>
      <c r="GV258" s="158">
        <f>IF(ISERROR(VLOOKUP(CS258,Accueil!$W$17:$W$22,1,0)),1,0)</f>
        <v>0</v>
      </c>
      <c r="GW258" s="158">
        <f>IF(ISERROR(VLOOKUP(CT258,Accueil!$W$17:$W$22,1,0)),1,0)</f>
        <v>0</v>
      </c>
      <c r="GX258" s="158">
        <f>IF(ISERROR(VLOOKUP(CU258,Accueil!$W$17:$W$22,1,0)),1,0)</f>
        <v>0</v>
      </c>
      <c r="GY258" s="158">
        <f>IF(ISERROR(VLOOKUP(CV258,Accueil!$W$17:$W$22,1,0)),1,0)</f>
        <v>0</v>
      </c>
      <c r="GZ258" s="158">
        <f>IF(ISERROR(VLOOKUP(CW258,Accueil!$W$17:$W$22,1,0)),1,0)</f>
        <v>0</v>
      </c>
      <c r="HA258" s="158">
        <f>IF(ISERROR(VLOOKUP(CX258,Accueil!$W$17:$W$22,1,0)),1,0)</f>
        <v>0</v>
      </c>
      <c r="HB258" s="158">
        <f>IF(ISERROR(VLOOKUP(CY258,Accueil!$W$17:$W$22,1,0)),1,0)</f>
        <v>0</v>
      </c>
      <c r="HC258" s="158">
        <f>IF(ISERROR(VLOOKUP(CZ258,Accueil!$W$17:$W$22,1,0)),1,0)</f>
        <v>0</v>
      </c>
      <c r="HD258" s="158">
        <f>IF(ISERROR(VLOOKUP(DA258,Accueil!$W$17:$W$22,1,0)),1,0)</f>
        <v>0</v>
      </c>
    </row>
    <row r="259" spans="1:212" ht="12.75" customHeight="1">
      <c r="A259" s="360"/>
      <c r="B259" s="12">
        <v>251</v>
      </c>
      <c r="C259" s="26" t="str">
        <f>IF(Accueil!E263="","",Accueil!E263)</f>
        <v/>
      </c>
      <c r="D259" s="27" t="str">
        <f>IF(Accueil!F263="","",Accueil!F263)</f>
        <v/>
      </c>
      <c r="E259" s="83" t="str">
        <f t="shared" si="18"/>
        <v/>
      </c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  <c r="AA259" s="244"/>
      <c r="AB259" s="244"/>
      <c r="AC259" s="244"/>
      <c r="AD259" s="244"/>
      <c r="AE259" s="244"/>
      <c r="AF259" s="244"/>
      <c r="AG259" s="244"/>
      <c r="AH259" s="244"/>
      <c r="AI259" s="244"/>
      <c r="AJ259" s="244"/>
      <c r="AK259" s="244"/>
      <c r="AL259" s="244"/>
      <c r="AM259" s="244"/>
      <c r="AN259" s="244"/>
      <c r="AO259" s="244"/>
      <c r="AP259" s="244"/>
      <c r="AQ259" s="244"/>
      <c r="AR259" s="244"/>
      <c r="AS259" s="244"/>
      <c r="AT259" s="244"/>
      <c r="AU259" s="244"/>
      <c r="AV259" s="244"/>
      <c r="AW259" s="244"/>
      <c r="AX259" s="244"/>
      <c r="AY259" s="244"/>
      <c r="AZ259" s="244"/>
      <c r="BA259" s="244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  <c r="CJ259" s="244"/>
      <c r="CK259" s="244"/>
      <c r="CL259" s="244"/>
      <c r="CM259" s="244"/>
      <c r="CN259" s="244"/>
      <c r="CO259" s="244"/>
      <c r="CP259" s="244"/>
      <c r="CQ259" s="244"/>
      <c r="CR259" s="244"/>
      <c r="CS259" s="244"/>
      <c r="CT259" s="244"/>
      <c r="CU259" s="244"/>
      <c r="CV259" s="244"/>
      <c r="CW259" s="244"/>
      <c r="CX259" s="244"/>
      <c r="CY259" s="244"/>
      <c r="CZ259" s="244"/>
      <c r="DA259" s="244"/>
      <c r="DB259" s="12">
        <v>251</v>
      </c>
      <c r="DC259" s="11" t="str">
        <f>IF(D259="","",COUNTIF(F259:DA259,Accueil!$AB$28)&amp;" / "&amp;COUNTIF($F$8:$DA$8,"&gt;0")-(COUNTIF(F259:DA259,Accueil!$AG$26)))</f>
        <v/>
      </c>
      <c r="DD259" s="110" t="str">
        <f>IF(D259="","",COUNTIF(F259:DA259,Accueil!$AB$26))</f>
        <v/>
      </c>
      <c r="DE259" s="110" t="str">
        <f>IF(D259="","",IF(COUNTIF($F$8:$DA$8,"&gt;=0")-(COUNTIF(G259:DB259,Accueil!$AG$26))&lt;0,0,COUNTIF($F$8:$DA$8,"&gt;=0")-(COUNTIF(G259:DB259,Accueil!$AG$26))))</f>
        <v/>
      </c>
      <c r="DF259" s="11" t="str">
        <f t="shared" si="19"/>
        <v/>
      </c>
      <c r="DG259" s="29" t="str">
        <f t="shared" si="20"/>
        <v/>
      </c>
      <c r="DH259" s="158">
        <f t="shared" si="21"/>
        <v>0</v>
      </c>
      <c r="DI259" s="158">
        <f>IF(ISERROR(VLOOKUP(F259,Accueil!$W$17:$W$22,1,0)),1,0)</f>
        <v>0</v>
      </c>
      <c r="DJ259" s="158">
        <f>IF(ISERROR(VLOOKUP(G259,Accueil!$W$17:$W$22,1,0)),1,0)</f>
        <v>0</v>
      </c>
      <c r="DK259" s="158">
        <f>IF(ISERROR(VLOOKUP(H259,Accueil!$W$17:$W$22,1,0)),1,0)</f>
        <v>0</v>
      </c>
      <c r="DL259" s="158">
        <f>IF(ISERROR(VLOOKUP(I259,Accueil!$W$17:$W$22,1,0)),1,0)</f>
        <v>0</v>
      </c>
      <c r="DM259" s="158">
        <f>IF(ISERROR(VLOOKUP(J259,Accueil!$W$17:$W$22,1,0)),1,0)</f>
        <v>0</v>
      </c>
      <c r="DN259" s="158">
        <f>IF(ISERROR(VLOOKUP(K259,Accueil!$W$17:$W$22,1,0)),1,0)</f>
        <v>0</v>
      </c>
      <c r="DO259" s="158">
        <f>IF(ISERROR(VLOOKUP(L259,Accueil!$W$17:$W$22,1,0)),1,0)</f>
        <v>0</v>
      </c>
      <c r="DP259" s="158">
        <f>IF(ISERROR(VLOOKUP(M259,Accueil!$W$17:$W$22,1,0)),1,0)</f>
        <v>0</v>
      </c>
      <c r="DQ259" s="158">
        <f>IF(ISERROR(VLOOKUP(N259,Accueil!$W$17:$W$22,1,0)),1,0)</f>
        <v>0</v>
      </c>
      <c r="DR259" s="158">
        <f>IF(ISERROR(VLOOKUP(O259,Accueil!$W$17:$W$22,1,0)),1,0)</f>
        <v>0</v>
      </c>
      <c r="DS259" s="158">
        <f>IF(ISERROR(VLOOKUP(P259,Accueil!$W$17:$W$22,1,0)),1,0)</f>
        <v>0</v>
      </c>
      <c r="DT259" s="158">
        <f>IF(ISERROR(VLOOKUP(Q259,Accueil!$W$17:$W$22,1,0)),1,0)</f>
        <v>0</v>
      </c>
      <c r="DU259" s="158">
        <f>IF(ISERROR(VLOOKUP(R259,Accueil!$W$17:$W$22,1,0)),1,0)</f>
        <v>0</v>
      </c>
      <c r="DV259" s="158">
        <f>IF(ISERROR(VLOOKUP(S259,Accueil!$W$17:$W$22,1,0)),1,0)</f>
        <v>0</v>
      </c>
      <c r="DW259" s="158">
        <f>IF(ISERROR(VLOOKUP(T259,Accueil!$W$17:$W$22,1,0)),1,0)</f>
        <v>0</v>
      </c>
      <c r="DX259" s="158">
        <f>IF(ISERROR(VLOOKUP(U259,Accueil!$W$17:$W$22,1,0)),1,0)</f>
        <v>0</v>
      </c>
      <c r="DY259" s="158">
        <f>IF(ISERROR(VLOOKUP(V259,Accueil!$W$17:$W$22,1,0)),1,0)</f>
        <v>0</v>
      </c>
      <c r="DZ259" s="158">
        <f>IF(ISERROR(VLOOKUP(W259,Accueil!$W$17:$W$22,1,0)),1,0)</f>
        <v>0</v>
      </c>
      <c r="EA259" s="158">
        <f>IF(ISERROR(VLOOKUP(X259,Accueil!$W$17:$W$22,1,0)),1,0)</f>
        <v>0</v>
      </c>
      <c r="EB259" s="158">
        <f>IF(ISERROR(VLOOKUP(Y259,Accueil!$W$17:$W$22,1,0)),1,0)</f>
        <v>0</v>
      </c>
      <c r="EC259" s="158">
        <f>IF(ISERROR(VLOOKUP(Z259,Accueil!$W$17:$W$22,1,0)),1,0)</f>
        <v>0</v>
      </c>
      <c r="ED259" s="158">
        <f>IF(ISERROR(VLOOKUP(AA259,Accueil!$W$17:$W$22,1,0)),1,0)</f>
        <v>0</v>
      </c>
      <c r="EE259" s="158">
        <f>IF(ISERROR(VLOOKUP(AB259,Accueil!$W$17:$W$22,1,0)),1,0)</f>
        <v>0</v>
      </c>
      <c r="EF259" s="158">
        <f>IF(ISERROR(VLOOKUP(AC259,Accueil!$W$17:$W$22,1,0)),1,0)</f>
        <v>0</v>
      </c>
      <c r="EG259" s="158">
        <f>IF(ISERROR(VLOOKUP(AD259,Accueil!$W$17:$W$22,1,0)),1,0)</f>
        <v>0</v>
      </c>
      <c r="EH259" s="158">
        <f>IF(ISERROR(VLOOKUP(AE259,Accueil!$W$17:$W$22,1,0)),1,0)</f>
        <v>0</v>
      </c>
      <c r="EI259" s="158">
        <f>IF(ISERROR(VLOOKUP(AF259,Accueil!$W$17:$W$22,1,0)),1,0)</f>
        <v>0</v>
      </c>
      <c r="EJ259" s="158">
        <f>IF(ISERROR(VLOOKUP(AG259,Accueil!$W$17:$W$22,1,0)),1,0)</f>
        <v>0</v>
      </c>
      <c r="EK259" s="158">
        <f>IF(ISERROR(VLOOKUP(AH259,Accueil!$W$17:$W$22,1,0)),1,0)</f>
        <v>0</v>
      </c>
      <c r="EL259" s="158">
        <f>IF(ISERROR(VLOOKUP(AI259,Accueil!$W$17:$W$22,1,0)),1,0)</f>
        <v>0</v>
      </c>
      <c r="EM259" s="158">
        <f>IF(ISERROR(VLOOKUP(AJ259,Accueil!$W$17:$W$22,1,0)),1,0)</f>
        <v>0</v>
      </c>
      <c r="EN259" s="158">
        <f>IF(ISERROR(VLOOKUP(AK259,Accueil!$W$17:$W$22,1,0)),1,0)</f>
        <v>0</v>
      </c>
      <c r="EO259" s="158">
        <f>IF(ISERROR(VLOOKUP(AL259,Accueil!$W$17:$W$22,1,0)),1,0)</f>
        <v>0</v>
      </c>
      <c r="EP259" s="158">
        <f>IF(ISERROR(VLOOKUP(AM259,Accueil!$W$17:$W$22,1,0)),1,0)</f>
        <v>0</v>
      </c>
      <c r="EQ259" s="158">
        <f>IF(ISERROR(VLOOKUP(AN259,Accueil!$W$17:$W$22,1,0)),1,0)</f>
        <v>0</v>
      </c>
      <c r="ER259" s="158">
        <f>IF(ISERROR(VLOOKUP(AO259,Accueil!$W$17:$W$22,1,0)),1,0)</f>
        <v>0</v>
      </c>
      <c r="ES259" s="158">
        <f>IF(ISERROR(VLOOKUP(AP259,Accueil!$W$17:$W$22,1,0)),1,0)</f>
        <v>0</v>
      </c>
      <c r="ET259" s="158">
        <f>IF(ISERROR(VLOOKUP(AQ259,Accueil!$W$17:$W$22,1,0)),1,0)</f>
        <v>0</v>
      </c>
      <c r="EU259" s="158">
        <f>IF(ISERROR(VLOOKUP(AR259,Accueil!$W$17:$W$22,1,0)),1,0)</f>
        <v>0</v>
      </c>
      <c r="EV259" s="158">
        <f>IF(ISERROR(VLOOKUP(AS259,Accueil!$W$17:$W$22,1,0)),1,0)</f>
        <v>0</v>
      </c>
      <c r="EW259" s="158">
        <f>IF(ISERROR(VLOOKUP(AT259,Accueil!$W$17:$W$22,1,0)),1,0)</f>
        <v>0</v>
      </c>
      <c r="EX259" s="158">
        <f>IF(ISERROR(VLOOKUP(AU259,Accueil!$W$17:$W$22,1,0)),1,0)</f>
        <v>0</v>
      </c>
      <c r="EY259" s="158">
        <f>IF(ISERROR(VLOOKUP(AV259,Accueil!$W$17:$W$22,1,0)),1,0)</f>
        <v>0</v>
      </c>
      <c r="EZ259" s="158">
        <f>IF(ISERROR(VLOOKUP(AW259,Accueil!$W$17:$W$22,1,0)),1,0)</f>
        <v>0</v>
      </c>
      <c r="FA259" s="158">
        <f>IF(ISERROR(VLOOKUP(AX259,Accueil!$W$17:$W$22,1,0)),1,0)</f>
        <v>0</v>
      </c>
      <c r="FB259" s="158">
        <f>IF(ISERROR(VLOOKUP(AY259,Accueil!$W$17:$W$22,1,0)),1,0)</f>
        <v>0</v>
      </c>
      <c r="FC259" s="158">
        <f>IF(ISERROR(VLOOKUP(AZ259,Accueil!$W$17:$W$22,1,0)),1,0)</f>
        <v>0</v>
      </c>
      <c r="FD259" s="158">
        <f>IF(ISERROR(VLOOKUP(BA259,Accueil!$W$17:$W$22,1,0)),1,0)</f>
        <v>0</v>
      </c>
      <c r="FE259" s="158">
        <f>IF(ISERROR(VLOOKUP(BB259,Accueil!$W$17:$W$22,1,0)),1,0)</f>
        <v>0</v>
      </c>
      <c r="FF259" s="158">
        <f>IF(ISERROR(VLOOKUP(BC259,Accueil!$W$17:$W$22,1,0)),1,0)</f>
        <v>0</v>
      </c>
      <c r="FG259" s="158">
        <f>IF(ISERROR(VLOOKUP(BD259,Accueil!$W$17:$W$22,1,0)),1,0)</f>
        <v>0</v>
      </c>
      <c r="FH259" s="158">
        <f>IF(ISERROR(VLOOKUP(BE259,Accueil!$W$17:$W$22,1,0)),1,0)</f>
        <v>0</v>
      </c>
      <c r="FI259" s="158">
        <f>IF(ISERROR(VLOOKUP(BF259,Accueil!$W$17:$W$22,1,0)),1,0)</f>
        <v>0</v>
      </c>
      <c r="FJ259" s="158">
        <f>IF(ISERROR(VLOOKUP(BG259,Accueil!$W$17:$W$22,1,0)),1,0)</f>
        <v>0</v>
      </c>
      <c r="FK259" s="158">
        <f>IF(ISERROR(VLOOKUP(BH259,Accueil!$W$17:$W$22,1,0)),1,0)</f>
        <v>0</v>
      </c>
      <c r="FL259" s="158">
        <f>IF(ISERROR(VLOOKUP(BI259,Accueil!$W$17:$W$22,1,0)),1,0)</f>
        <v>0</v>
      </c>
      <c r="FM259" s="158">
        <f>IF(ISERROR(VLOOKUP(BJ259,Accueil!$W$17:$W$22,1,0)),1,0)</f>
        <v>0</v>
      </c>
      <c r="FN259" s="158">
        <f>IF(ISERROR(VLOOKUP(BK259,Accueil!$W$17:$W$22,1,0)),1,0)</f>
        <v>0</v>
      </c>
      <c r="FO259" s="158">
        <f>IF(ISERROR(VLOOKUP(BL259,Accueil!$W$17:$W$22,1,0)),1,0)</f>
        <v>0</v>
      </c>
      <c r="FP259" s="158">
        <f>IF(ISERROR(VLOOKUP(BM259,Accueil!$W$17:$W$22,1,0)),1,0)</f>
        <v>0</v>
      </c>
      <c r="FQ259" s="158">
        <f>IF(ISERROR(VLOOKUP(BN259,Accueil!$W$17:$W$22,1,0)),1,0)</f>
        <v>0</v>
      </c>
      <c r="FR259" s="158">
        <f>IF(ISERROR(VLOOKUP(BO259,Accueil!$W$17:$W$22,1,0)),1,0)</f>
        <v>0</v>
      </c>
      <c r="FS259" s="158">
        <f>IF(ISERROR(VLOOKUP(BP259,Accueil!$W$17:$W$22,1,0)),1,0)</f>
        <v>0</v>
      </c>
      <c r="FT259" s="158">
        <f>IF(ISERROR(VLOOKUP(BQ259,Accueil!$W$17:$W$22,1,0)),1,0)</f>
        <v>0</v>
      </c>
      <c r="FU259" s="158">
        <f>IF(ISERROR(VLOOKUP(BR259,Accueil!$W$17:$W$22,1,0)),1,0)</f>
        <v>0</v>
      </c>
      <c r="FV259" s="158">
        <f>IF(ISERROR(VLOOKUP(BS259,Accueil!$W$17:$W$22,1,0)),1,0)</f>
        <v>0</v>
      </c>
      <c r="FW259" s="158">
        <f>IF(ISERROR(VLOOKUP(BT259,Accueil!$W$17:$W$22,1,0)),1,0)</f>
        <v>0</v>
      </c>
      <c r="FX259" s="158">
        <f>IF(ISERROR(VLOOKUP(BU259,Accueil!$W$17:$W$22,1,0)),1,0)</f>
        <v>0</v>
      </c>
      <c r="FY259" s="158">
        <f>IF(ISERROR(VLOOKUP(BV259,Accueil!$W$17:$W$22,1,0)),1,0)</f>
        <v>0</v>
      </c>
      <c r="FZ259" s="158">
        <f>IF(ISERROR(VLOOKUP(BW259,Accueil!$W$17:$W$22,1,0)),1,0)</f>
        <v>0</v>
      </c>
      <c r="GA259" s="158">
        <f>IF(ISERROR(VLOOKUP(BX259,Accueil!$W$17:$W$22,1,0)),1,0)</f>
        <v>0</v>
      </c>
      <c r="GB259" s="158">
        <f>IF(ISERROR(VLOOKUP(BY259,Accueil!$W$17:$W$22,1,0)),1,0)</f>
        <v>0</v>
      </c>
      <c r="GC259" s="158">
        <f>IF(ISERROR(VLOOKUP(BZ259,Accueil!$W$17:$W$22,1,0)),1,0)</f>
        <v>0</v>
      </c>
      <c r="GD259" s="158">
        <f>IF(ISERROR(VLOOKUP(CA259,Accueil!$W$17:$W$22,1,0)),1,0)</f>
        <v>0</v>
      </c>
      <c r="GE259" s="158">
        <f>IF(ISERROR(VLOOKUP(CB259,Accueil!$W$17:$W$22,1,0)),1,0)</f>
        <v>0</v>
      </c>
      <c r="GF259" s="158">
        <f>IF(ISERROR(VLOOKUP(CC259,Accueil!$W$17:$W$22,1,0)),1,0)</f>
        <v>0</v>
      </c>
      <c r="GG259" s="158">
        <f>IF(ISERROR(VLOOKUP(CD259,Accueil!$W$17:$W$22,1,0)),1,0)</f>
        <v>0</v>
      </c>
      <c r="GH259" s="158">
        <f>IF(ISERROR(VLOOKUP(CE259,Accueil!$W$17:$W$22,1,0)),1,0)</f>
        <v>0</v>
      </c>
      <c r="GI259" s="158">
        <f>IF(ISERROR(VLOOKUP(CF259,Accueil!$W$17:$W$22,1,0)),1,0)</f>
        <v>0</v>
      </c>
      <c r="GJ259" s="158">
        <f>IF(ISERROR(VLOOKUP(CG259,Accueil!$W$17:$W$22,1,0)),1,0)</f>
        <v>0</v>
      </c>
      <c r="GK259" s="158">
        <f>IF(ISERROR(VLOOKUP(CH259,Accueil!$W$17:$W$22,1,0)),1,0)</f>
        <v>0</v>
      </c>
      <c r="GL259" s="158">
        <f>IF(ISERROR(VLOOKUP(CI259,Accueil!$W$17:$W$22,1,0)),1,0)</f>
        <v>0</v>
      </c>
      <c r="GM259" s="158">
        <f>IF(ISERROR(VLOOKUP(CJ259,Accueil!$W$17:$W$22,1,0)),1,0)</f>
        <v>0</v>
      </c>
      <c r="GN259" s="158">
        <f>IF(ISERROR(VLOOKUP(CK259,Accueil!$W$17:$W$22,1,0)),1,0)</f>
        <v>0</v>
      </c>
      <c r="GO259" s="158">
        <f>IF(ISERROR(VLOOKUP(CL259,Accueil!$W$17:$W$22,1,0)),1,0)</f>
        <v>0</v>
      </c>
      <c r="GP259" s="158">
        <f>IF(ISERROR(VLOOKUP(CM259,Accueil!$W$17:$W$22,1,0)),1,0)</f>
        <v>0</v>
      </c>
      <c r="GQ259" s="158">
        <f>IF(ISERROR(VLOOKUP(CN259,Accueil!$W$17:$W$22,1,0)),1,0)</f>
        <v>0</v>
      </c>
      <c r="GR259" s="158">
        <f>IF(ISERROR(VLOOKUP(CO259,Accueil!$W$17:$W$22,1,0)),1,0)</f>
        <v>0</v>
      </c>
      <c r="GS259" s="158">
        <f>IF(ISERROR(VLOOKUP(CP259,Accueil!$W$17:$W$22,1,0)),1,0)</f>
        <v>0</v>
      </c>
      <c r="GT259" s="158">
        <f>IF(ISERROR(VLOOKUP(CQ259,Accueil!$W$17:$W$22,1,0)),1,0)</f>
        <v>0</v>
      </c>
      <c r="GU259" s="158">
        <f>IF(ISERROR(VLOOKUP(CR259,Accueil!$W$17:$W$22,1,0)),1,0)</f>
        <v>0</v>
      </c>
      <c r="GV259" s="158">
        <f>IF(ISERROR(VLOOKUP(CS259,Accueil!$W$17:$W$22,1,0)),1,0)</f>
        <v>0</v>
      </c>
      <c r="GW259" s="158">
        <f>IF(ISERROR(VLOOKUP(CT259,Accueil!$W$17:$W$22,1,0)),1,0)</f>
        <v>0</v>
      </c>
      <c r="GX259" s="158">
        <f>IF(ISERROR(VLOOKUP(CU259,Accueil!$W$17:$W$22,1,0)),1,0)</f>
        <v>0</v>
      </c>
      <c r="GY259" s="158">
        <f>IF(ISERROR(VLOOKUP(CV259,Accueil!$W$17:$W$22,1,0)),1,0)</f>
        <v>0</v>
      </c>
      <c r="GZ259" s="158">
        <f>IF(ISERROR(VLOOKUP(CW259,Accueil!$W$17:$W$22,1,0)),1,0)</f>
        <v>0</v>
      </c>
      <c r="HA259" s="158">
        <f>IF(ISERROR(VLOOKUP(CX259,Accueil!$W$17:$W$22,1,0)),1,0)</f>
        <v>0</v>
      </c>
      <c r="HB259" s="158">
        <f>IF(ISERROR(VLOOKUP(CY259,Accueil!$W$17:$W$22,1,0)),1,0)</f>
        <v>0</v>
      </c>
      <c r="HC259" s="158">
        <f>IF(ISERROR(VLOOKUP(CZ259,Accueil!$W$17:$W$22,1,0)),1,0)</f>
        <v>0</v>
      </c>
      <c r="HD259" s="158">
        <f>IF(ISERROR(VLOOKUP(DA259,Accueil!$W$17:$W$22,1,0)),1,0)</f>
        <v>0</v>
      </c>
    </row>
    <row r="260" spans="1:212" ht="12.75" customHeight="1">
      <c r="A260" s="360"/>
      <c r="B260" s="12">
        <v>252</v>
      </c>
      <c r="C260" s="26" t="str">
        <f>IF(Accueil!E264="","",Accueil!E264)</f>
        <v/>
      </c>
      <c r="D260" s="27" t="str">
        <f>IF(Accueil!F264="","",Accueil!F264)</f>
        <v/>
      </c>
      <c r="E260" s="83" t="str">
        <f t="shared" si="18"/>
        <v/>
      </c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  <c r="AA260" s="244"/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4"/>
      <c r="AZ260" s="244"/>
      <c r="BA260" s="244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  <c r="CJ260" s="244"/>
      <c r="CK260" s="244"/>
      <c r="CL260" s="244"/>
      <c r="CM260" s="244"/>
      <c r="CN260" s="244"/>
      <c r="CO260" s="244"/>
      <c r="CP260" s="244"/>
      <c r="CQ260" s="244"/>
      <c r="CR260" s="244"/>
      <c r="CS260" s="244"/>
      <c r="CT260" s="244"/>
      <c r="CU260" s="244"/>
      <c r="CV260" s="244"/>
      <c r="CW260" s="244"/>
      <c r="CX260" s="244"/>
      <c r="CY260" s="244"/>
      <c r="CZ260" s="244"/>
      <c r="DA260" s="244"/>
      <c r="DB260" s="12">
        <v>252</v>
      </c>
      <c r="DC260" s="11" t="str">
        <f>IF(D260="","",COUNTIF(F260:DA260,Accueil!$AB$28)&amp;" / "&amp;COUNTIF($F$8:$DA$8,"&gt;0")-(COUNTIF(F260:DA260,Accueil!$AG$26)))</f>
        <v/>
      </c>
      <c r="DD260" s="110" t="str">
        <f>IF(D260="","",COUNTIF(F260:DA260,Accueil!$AB$26))</f>
        <v/>
      </c>
      <c r="DE260" s="110" t="str">
        <f>IF(D260="","",IF(COUNTIF($F$8:$DA$8,"&gt;=0")-(COUNTIF(G260:DB260,Accueil!$AG$26))&lt;0,0,COUNTIF($F$8:$DA$8,"&gt;=0")-(COUNTIF(G260:DB260,Accueil!$AG$26))))</f>
        <v/>
      </c>
      <c r="DF260" s="11" t="str">
        <f t="shared" si="19"/>
        <v/>
      </c>
      <c r="DG260" s="29" t="str">
        <f t="shared" si="20"/>
        <v/>
      </c>
      <c r="DH260" s="158">
        <f t="shared" si="21"/>
        <v>0</v>
      </c>
      <c r="DI260" s="158">
        <f>IF(ISERROR(VLOOKUP(F260,Accueil!$W$17:$W$22,1,0)),1,0)</f>
        <v>0</v>
      </c>
      <c r="DJ260" s="158">
        <f>IF(ISERROR(VLOOKUP(G260,Accueil!$W$17:$W$22,1,0)),1,0)</f>
        <v>0</v>
      </c>
      <c r="DK260" s="158">
        <f>IF(ISERROR(VLOOKUP(H260,Accueil!$W$17:$W$22,1,0)),1,0)</f>
        <v>0</v>
      </c>
      <c r="DL260" s="158">
        <f>IF(ISERROR(VLOOKUP(I260,Accueil!$W$17:$W$22,1,0)),1,0)</f>
        <v>0</v>
      </c>
      <c r="DM260" s="158">
        <f>IF(ISERROR(VLOOKUP(J260,Accueil!$W$17:$W$22,1,0)),1,0)</f>
        <v>0</v>
      </c>
      <c r="DN260" s="158">
        <f>IF(ISERROR(VLOOKUP(K260,Accueil!$W$17:$W$22,1,0)),1,0)</f>
        <v>0</v>
      </c>
      <c r="DO260" s="158">
        <f>IF(ISERROR(VLOOKUP(L260,Accueil!$W$17:$W$22,1,0)),1,0)</f>
        <v>0</v>
      </c>
      <c r="DP260" s="158">
        <f>IF(ISERROR(VLOOKUP(M260,Accueil!$W$17:$W$22,1,0)),1,0)</f>
        <v>0</v>
      </c>
      <c r="DQ260" s="158">
        <f>IF(ISERROR(VLOOKUP(N260,Accueil!$W$17:$W$22,1,0)),1,0)</f>
        <v>0</v>
      </c>
      <c r="DR260" s="158">
        <f>IF(ISERROR(VLOOKUP(O260,Accueil!$W$17:$W$22,1,0)),1,0)</f>
        <v>0</v>
      </c>
      <c r="DS260" s="158">
        <f>IF(ISERROR(VLOOKUP(P260,Accueil!$W$17:$W$22,1,0)),1,0)</f>
        <v>0</v>
      </c>
      <c r="DT260" s="158">
        <f>IF(ISERROR(VLOOKUP(Q260,Accueil!$W$17:$W$22,1,0)),1,0)</f>
        <v>0</v>
      </c>
      <c r="DU260" s="158">
        <f>IF(ISERROR(VLOOKUP(R260,Accueil!$W$17:$W$22,1,0)),1,0)</f>
        <v>0</v>
      </c>
      <c r="DV260" s="158">
        <f>IF(ISERROR(VLOOKUP(S260,Accueil!$W$17:$W$22,1,0)),1,0)</f>
        <v>0</v>
      </c>
      <c r="DW260" s="158">
        <f>IF(ISERROR(VLOOKUP(T260,Accueil!$W$17:$W$22,1,0)),1,0)</f>
        <v>0</v>
      </c>
      <c r="DX260" s="158">
        <f>IF(ISERROR(VLOOKUP(U260,Accueil!$W$17:$W$22,1,0)),1,0)</f>
        <v>0</v>
      </c>
      <c r="DY260" s="158">
        <f>IF(ISERROR(VLOOKUP(V260,Accueil!$W$17:$W$22,1,0)),1,0)</f>
        <v>0</v>
      </c>
      <c r="DZ260" s="158">
        <f>IF(ISERROR(VLOOKUP(W260,Accueil!$W$17:$W$22,1,0)),1,0)</f>
        <v>0</v>
      </c>
      <c r="EA260" s="158">
        <f>IF(ISERROR(VLOOKUP(X260,Accueil!$W$17:$W$22,1,0)),1,0)</f>
        <v>0</v>
      </c>
      <c r="EB260" s="158">
        <f>IF(ISERROR(VLOOKUP(Y260,Accueil!$W$17:$W$22,1,0)),1,0)</f>
        <v>0</v>
      </c>
      <c r="EC260" s="158">
        <f>IF(ISERROR(VLOOKUP(Z260,Accueil!$W$17:$W$22,1,0)),1,0)</f>
        <v>0</v>
      </c>
      <c r="ED260" s="158">
        <f>IF(ISERROR(VLOOKUP(AA260,Accueil!$W$17:$W$22,1,0)),1,0)</f>
        <v>0</v>
      </c>
      <c r="EE260" s="158">
        <f>IF(ISERROR(VLOOKUP(AB260,Accueil!$W$17:$W$22,1,0)),1,0)</f>
        <v>0</v>
      </c>
      <c r="EF260" s="158">
        <f>IF(ISERROR(VLOOKUP(AC260,Accueil!$W$17:$W$22,1,0)),1,0)</f>
        <v>0</v>
      </c>
      <c r="EG260" s="158">
        <f>IF(ISERROR(VLOOKUP(AD260,Accueil!$W$17:$W$22,1,0)),1,0)</f>
        <v>0</v>
      </c>
      <c r="EH260" s="158">
        <f>IF(ISERROR(VLOOKUP(AE260,Accueil!$W$17:$W$22,1,0)),1,0)</f>
        <v>0</v>
      </c>
      <c r="EI260" s="158">
        <f>IF(ISERROR(VLOOKUP(AF260,Accueil!$W$17:$W$22,1,0)),1,0)</f>
        <v>0</v>
      </c>
      <c r="EJ260" s="158">
        <f>IF(ISERROR(VLOOKUP(AG260,Accueil!$W$17:$W$22,1,0)),1,0)</f>
        <v>0</v>
      </c>
      <c r="EK260" s="158">
        <f>IF(ISERROR(VLOOKUP(AH260,Accueil!$W$17:$W$22,1,0)),1,0)</f>
        <v>0</v>
      </c>
      <c r="EL260" s="158">
        <f>IF(ISERROR(VLOOKUP(AI260,Accueil!$W$17:$W$22,1,0)),1,0)</f>
        <v>0</v>
      </c>
      <c r="EM260" s="158">
        <f>IF(ISERROR(VLOOKUP(AJ260,Accueil!$W$17:$W$22,1,0)),1,0)</f>
        <v>0</v>
      </c>
      <c r="EN260" s="158">
        <f>IF(ISERROR(VLOOKUP(AK260,Accueil!$W$17:$W$22,1,0)),1,0)</f>
        <v>0</v>
      </c>
      <c r="EO260" s="158">
        <f>IF(ISERROR(VLOOKUP(AL260,Accueil!$W$17:$W$22,1,0)),1,0)</f>
        <v>0</v>
      </c>
      <c r="EP260" s="158">
        <f>IF(ISERROR(VLOOKUP(AM260,Accueil!$W$17:$W$22,1,0)),1,0)</f>
        <v>0</v>
      </c>
      <c r="EQ260" s="158">
        <f>IF(ISERROR(VLOOKUP(AN260,Accueil!$W$17:$W$22,1,0)),1,0)</f>
        <v>0</v>
      </c>
      <c r="ER260" s="158">
        <f>IF(ISERROR(VLOOKUP(AO260,Accueil!$W$17:$W$22,1,0)),1,0)</f>
        <v>0</v>
      </c>
      <c r="ES260" s="158">
        <f>IF(ISERROR(VLOOKUP(AP260,Accueil!$W$17:$W$22,1,0)),1,0)</f>
        <v>0</v>
      </c>
      <c r="ET260" s="158">
        <f>IF(ISERROR(VLOOKUP(AQ260,Accueil!$W$17:$W$22,1,0)),1,0)</f>
        <v>0</v>
      </c>
      <c r="EU260" s="158">
        <f>IF(ISERROR(VLOOKUP(AR260,Accueil!$W$17:$W$22,1,0)),1,0)</f>
        <v>0</v>
      </c>
      <c r="EV260" s="158">
        <f>IF(ISERROR(VLOOKUP(AS260,Accueil!$W$17:$W$22,1,0)),1,0)</f>
        <v>0</v>
      </c>
      <c r="EW260" s="158">
        <f>IF(ISERROR(VLOOKUP(AT260,Accueil!$W$17:$W$22,1,0)),1,0)</f>
        <v>0</v>
      </c>
      <c r="EX260" s="158">
        <f>IF(ISERROR(VLOOKUP(AU260,Accueil!$W$17:$W$22,1,0)),1,0)</f>
        <v>0</v>
      </c>
      <c r="EY260" s="158">
        <f>IF(ISERROR(VLOOKUP(AV260,Accueil!$W$17:$W$22,1,0)),1,0)</f>
        <v>0</v>
      </c>
      <c r="EZ260" s="158">
        <f>IF(ISERROR(VLOOKUP(AW260,Accueil!$W$17:$W$22,1,0)),1,0)</f>
        <v>0</v>
      </c>
      <c r="FA260" s="158">
        <f>IF(ISERROR(VLOOKUP(AX260,Accueil!$W$17:$W$22,1,0)),1,0)</f>
        <v>0</v>
      </c>
      <c r="FB260" s="158">
        <f>IF(ISERROR(VLOOKUP(AY260,Accueil!$W$17:$W$22,1,0)),1,0)</f>
        <v>0</v>
      </c>
      <c r="FC260" s="158">
        <f>IF(ISERROR(VLOOKUP(AZ260,Accueil!$W$17:$W$22,1,0)),1,0)</f>
        <v>0</v>
      </c>
      <c r="FD260" s="158">
        <f>IF(ISERROR(VLOOKUP(BA260,Accueil!$W$17:$W$22,1,0)),1,0)</f>
        <v>0</v>
      </c>
      <c r="FE260" s="158">
        <f>IF(ISERROR(VLOOKUP(BB260,Accueil!$W$17:$W$22,1,0)),1,0)</f>
        <v>0</v>
      </c>
      <c r="FF260" s="158">
        <f>IF(ISERROR(VLOOKUP(BC260,Accueil!$W$17:$W$22,1,0)),1,0)</f>
        <v>0</v>
      </c>
      <c r="FG260" s="158">
        <f>IF(ISERROR(VLOOKUP(BD260,Accueil!$W$17:$W$22,1,0)),1,0)</f>
        <v>0</v>
      </c>
      <c r="FH260" s="158">
        <f>IF(ISERROR(VLOOKUP(BE260,Accueil!$W$17:$W$22,1,0)),1,0)</f>
        <v>0</v>
      </c>
      <c r="FI260" s="158">
        <f>IF(ISERROR(VLOOKUP(BF260,Accueil!$W$17:$W$22,1,0)),1,0)</f>
        <v>0</v>
      </c>
      <c r="FJ260" s="158">
        <f>IF(ISERROR(VLOOKUP(BG260,Accueil!$W$17:$W$22,1,0)),1,0)</f>
        <v>0</v>
      </c>
      <c r="FK260" s="158">
        <f>IF(ISERROR(VLOOKUP(BH260,Accueil!$W$17:$W$22,1,0)),1,0)</f>
        <v>0</v>
      </c>
      <c r="FL260" s="158">
        <f>IF(ISERROR(VLOOKUP(BI260,Accueil!$W$17:$W$22,1,0)),1,0)</f>
        <v>0</v>
      </c>
      <c r="FM260" s="158">
        <f>IF(ISERROR(VLOOKUP(BJ260,Accueil!$W$17:$W$22,1,0)),1,0)</f>
        <v>0</v>
      </c>
      <c r="FN260" s="158">
        <f>IF(ISERROR(VLOOKUP(BK260,Accueil!$W$17:$W$22,1,0)),1,0)</f>
        <v>0</v>
      </c>
      <c r="FO260" s="158">
        <f>IF(ISERROR(VLOOKUP(BL260,Accueil!$W$17:$W$22,1,0)),1,0)</f>
        <v>0</v>
      </c>
      <c r="FP260" s="158">
        <f>IF(ISERROR(VLOOKUP(BM260,Accueil!$W$17:$W$22,1,0)),1,0)</f>
        <v>0</v>
      </c>
      <c r="FQ260" s="158">
        <f>IF(ISERROR(VLOOKUP(BN260,Accueil!$W$17:$W$22,1,0)),1,0)</f>
        <v>0</v>
      </c>
      <c r="FR260" s="158">
        <f>IF(ISERROR(VLOOKUP(BO260,Accueil!$W$17:$W$22,1,0)),1,0)</f>
        <v>0</v>
      </c>
      <c r="FS260" s="158">
        <f>IF(ISERROR(VLOOKUP(BP260,Accueil!$W$17:$W$22,1,0)),1,0)</f>
        <v>0</v>
      </c>
      <c r="FT260" s="158">
        <f>IF(ISERROR(VLOOKUP(BQ260,Accueil!$W$17:$W$22,1,0)),1,0)</f>
        <v>0</v>
      </c>
      <c r="FU260" s="158">
        <f>IF(ISERROR(VLOOKUP(BR260,Accueil!$W$17:$W$22,1,0)),1,0)</f>
        <v>0</v>
      </c>
      <c r="FV260" s="158">
        <f>IF(ISERROR(VLOOKUP(BS260,Accueil!$W$17:$W$22,1,0)),1,0)</f>
        <v>0</v>
      </c>
      <c r="FW260" s="158">
        <f>IF(ISERROR(VLOOKUP(BT260,Accueil!$W$17:$W$22,1,0)),1,0)</f>
        <v>0</v>
      </c>
      <c r="FX260" s="158">
        <f>IF(ISERROR(VLOOKUP(BU260,Accueil!$W$17:$W$22,1,0)),1,0)</f>
        <v>0</v>
      </c>
      <c r="FY260" s="158">
        <f>IF(ISERROR(VLOOKUP(BV260,Accueil!$W$17:$W$22,1,0)),1,0)</f>
        <v>0</v>
      </c>
      <c r="FZ260" s="158">
        <f>IF(ISERROR(VLOOKUP(BW260,Accueil!$W$17:$W$22,1,0)),1,0)</f>
        <v>0</v>
      </c>
      <c r="GA260" s="158">
        <f>IF(ISERROR(VLOOKUP(BX260,Accueil!$W$17:$W$22,1,0)),1,0)</f>
        <v>0</v>
      </c>
      <c r="GB260" s="158">
        <f>IF(ISERROR(VLOOKUP(BY260,Accueil!$W$17:$W$22,1,0)),1,0)</f>
        <v>0</v>
      </c>
      <c r="GC260" s="158">
        <f>IF(ISERROR(VLOOKUP(BZ260,Accueil!$W$17:$W$22,1,0)),1,0)</f>
        <v>0</v>
      </c>
      <c r="GD260" s="158">
        <f>IF(ISERROR(VLOOKUP(CA260,Accueil!$W$17:$W$22,1,0)),1,0)</f>
        <v>0</v>
      </c>
      <c r="GE260" s="158">
        <f>IF(ISERROR(VLOOKUP(CB260,Accueil!$W$17:$W$22,1,0)),1,0)</f>
        <v>0</v>
      </c>
      <c r="GF260" s="158">
        <f>IF(ISERROR(VLOOKUP(CC260,Accueil!$W$17:$W$22,1,0)),1,0)</f>
        <v>0</v>
      </c>
      <c r="GG260" s="158">
        <f>IF(ISERROR(VLOOKUP(CD260,Accueil!$W$17:$W$22,1,0)),1,0)</f>
        <v>0</v>
      </c>
      <c r="GH260" s="158">
        <f>IF(ISERROR(VLOOKUP(CE260,Accueil!$W$17:$W$22,1,0)),1,0)</f>
        <v>0</v>
      </c>
      <c r="GI260" s="158">
        <f>IF(ISERROR(VLOOKUP(CF260,Accueil!$W$17:$W$22,1,0)),1,0)</f>
        <v>0</v>
      </c>
      <c r="GJ260" s="158">
        <f>IF(ISERROR(VLOOKUP(CG260,Accueil!$W$17:$W$22,1,0)),1,0)</f>
        <v>0</v>
      </c>
      <c r="GK260" s="158">
        <f>IF(ISERROR(VLOOKUP(CH260,Accueil!$W$17:$W$22,1,0)),1,0)</f>
        <v>0</v>
      </c>
      <c r="GL260" s="158">
        <f>IF(ISERROR(VLOOKUP(CI260,Accueil!$W$17:$W$22,1,0)),1,0)</f>
        <v>0</v>
      </c>
      <c r="GM260" s="158">
        <f>IF(ISERROR(VLOOKUP(CJ260,Accueil!$W$17:$W$22,1,0)),1,0)</f>
        <v>0</v>
      </c>
      <c r="GN260" s="158">
        <f>IF(ISERROR(VLOOKUP(CK260,Accueil!$W$17:$W$22,1,0)),1,0)</f>
        <v>0</v>
      </c>
      <c r="GO260" s="158">
        <f>IF(ISERROR(VLOOKUP(CL260,Accueil!$W$17:$W$22,1,0)),1,0)</f>
        <v>0</v>
      </c>
      <c r="GP260" s="158">
        <f>IF(ISERROR(VLOOKUP(CM260,Accueil!$W$17:$W$22,1,0)),1,0)</f>
        <v>0</v>
      </c>
      <c r="GQ260" s="158">
        <f>IF(ISERROR(VLOOKUP(CN260,Accueil!$W$17:$W$22,1,0)),1,0)</f>
        <v>0</v>
      </c>
      <c r="GR260" s="158">
        <f>IF(ISERROR(VLOOKUP(CO260,Accueil!$W$17:$W$22,1,0)),1,0)</f>
        <v>0</v>
      </c>
      <c r="GS260" s="158">
        <f>IF(ISERROR(VLOOKUP(CP260,Accueil!$W$17:$W$22,1,0)),1,0)</f>
        <v>0</v>
      </c>
      <c r="GT260" s="158">
        <f>IF(ISERROR(VLOOKUP(CQ260,Accueil!$W$17:$W$22,1,0)),1,0)</f>
        <v>0</v>
      </c>
      <c r="GU260" s="158">
        <f>IF(ISERROR(VLOOKUP(CR260,Accueil!$W$17:$W$22,1,0)),1,0)</f>
        <v>0</v>
      </c>
      <c r="GV260" s="158">
        <f>IF(ISERROR(VLOOKUP(CS260,Accueil!$W$17:$W$22,1,0)),1,0)</f>
        <v>0</v>
      </c>
      <c r="GW260" s="158">
        <f>IF(ISERROR(VLOOKUP(CT260,Accueil!$W$17:$W$22,1,0)),1,0)</f>
        <v>0</v>
      </c>
      <c r="GX260" s="158">
        <f>IF(ISERROR(VLOOKUP(CU260,Accueil!$W$17:$W$22,1,0)),1,0)</f>
        <v>0</v>
      </c>
      <c r="GY260" s="158">
        <f>IF(ISERROR(VLOOKUP(CV260,Accueil!$W$17:$W$22,1,0)),1,0)</f>
        <v>0</v>
      </c>
      <c r="GZ260" s="158">
        <f>IF(ISERROR(VLOOKUP(CW260,Accueil!$W$17:$W$22,1,0)),1,0)</f>
        <v>0</v>
      </c>
      <c r="HA260" s="158">
        <f>IF(ISERROR(VLOOKUP(CX260,Accueil!$W$17:$W$22,1,0)),1,0)</f>
        <v>0</v>
      </c>
      <c r="HB260" s="158">
        <f>IF(ISERROR(VLOOKUP(CY260,Accueil!$W$17:$W$22,1,0)),1,0)</f>
        <v>0</v>
      </c>
      <c r="HC260" s="158">
        <f>IF(ISERROR(VLOOKUP(CZ260,Accueil!$W$17:$W$22,1,0)),1,0)</f>
        <v>0</v>
      </c>
      <c r="HD260" s="158">
        <f>IF(ISERROR(VLOOKUP(DA260,Accueil!$W$17:$W$22,1,0)),1,0)</f>
        <v>0</v>
      </c>
    </row>
    <row r="261" spans="1:212" ht="12.75" customHeight="1">
      <c r="A261" s="360"/>
      <c r="B261" s="12">
        <v>253</v>
      </c>
      <c r="C261" s="26" t="str">
        <f>IF(Accueil!E265="","",Accueil!E265)</f>
        <v/>
      </c>
      <c r="D261" s="27" t="str">
        <f>IF(Accueil!F265="","",Accueil!F265)</f>
        <v/>
      </c>
      <c r="E261" s="83" t="str">
        <f t="shared" si="18"/>
        <v/>
      </c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  <c r="AA261" s="244"/>
      <c r="AB261" s="244"/>
      <c r="AC261" s="244"/>
      <c r="AD261" s="244"/>
      <c r="AE261" s="244"/>
      <c r="AF261" s="244"/>
      <c r="AG261" s="244"/>
      <c r="AH261" s="244"/>
      <c r="AI261" s="244"/>
      <c r="AJ261" s="244"/>
      <c r="AK261" s="244"/>
      <c r="AL261" s="244"/>
      <c r="AM261" s="244"/>
      <c r="AN261" s="244"/>
      <c r="AO261" s="244"/>
      <c r="AP261" s="244"/>
      <c r="AQ261" s="244"/>
      <c r="AR261" s="244"/>
      <c r="AS261" s="244"/>
      <c r="AT261" s="244"/>
      <c r="AU261" s="244"/>
      <c r="AV261" s="244"/>
      <c r="AW261" s="244"/>
      <c r="AX261" s="244"/>
      <c r="AY261" s="244"/>
      <c r="AZ261" s="244"/>
      <c r="BA261" s="244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  <c r="CJ261" s="244"/>
      <c r="CK261" s="244"/>
      <c r="CL261" s="244"/>
      <c r="CM261" s="244"/>
      <c r="CN261" s="244"/>
      <c r="CO261" s="244"/>
      <c r="CP261" s="244"/>
      <c r="CQ261" s="244"/>
      <c r="CR261" s="244"/>
      <c r="CS261" s="244"/>
      <c r="CT261" s="244"/>
      <c r="CU261" s="244"/>
      <c r="CV261" s="244"/>
      <c r="CW261" s="244"/>
      <c r="CX261" s="244"/>
      <c r="CY261" s="244"/>
      <c r="CZ261" s="244"/>
      <c r="DA261" s="244"/>
      <c r="DB261" s="12">
        <v>253</v>
      </c>
      <c r="DC261" s="11" t="str">
        <f>IF(D261="","",COUNTIF(F261:DA261,Accueil!$AB$28)&amp;" / "&amp;COUNTIF($F$8:$DA$8,"&gt;0")-(COUNTIF(F261:DA261,Accueil!$AG$26)))</f>
        <v/>
      </c>
      <c r="DD261" s="110" t="str">
        <f>IF(D261="","",COUNTIF(F261:DA261,Accueil!$AB$26))</f>
        <v/>
      </c>
      <c r="DE261" s="110" t="str">
        <f>IF(D261="","",IF(COUNTIF($F$8:$DA$8,"&gt;=0")-(COUNTIF(G261:DB261,Accueil!$AG$26))&lt;0,0,COUNTIF($F$8:$DA$8,"&gt;=0")-(COUNTIF(G261:DB261,Accueil!$AG$26))))</f>
        <v/>
      </c>
      <c r="DF261" s="11" t="str">
        <f t="shared" si="19"/>
        <v/>
      </c>
      <c r="DG261" s="29" t="str">
        <f t="shared" si="20"/>
        <v/>
      </c>
      <c r="DH261" s="158">
        <f t="shared" si="21"/>
        <v>0</v>
      </c>
      <c r="DI261" s="158">
        <f>IF(ISERROR(VLOOKUP(F261,Accueil!$W$17:$W$22,1,0)),1,0)</f>
        <v>0</v>
      </c>
      <c r="DJ261" s="158">
        <f>IF(ISERROR(VLOOKUP(G261,Accueil!$W$17:$W$22,1,0)),1,0)</f>
        <v>0</v>
      </c>
      <c r="DK261" s="158">
        <f>IF(ISERROR(VLOOKUP(H261,Accueil!$W$17:$W$22,1,0)),1,0)</f>
        <v>0</v>
      </c>
      <c r="DL261" s="158">
        <f>IF(ISERROR(VLOOKUP(I261,Accueil!$W$17:$W$22,1,0)),1,0)</f>
        <v>0</v>
      </c>
      <c r="DM261" s="158">
        <f>IF(ISERROR(VLOOKUP(J261,Accueil!$W$17:$W$22,1,0)),1,0)</f>
        <v>0</v>
      </c>
      <c r="DN261" s="158">
        <f>IF(ISERROR(VLOOKUP(K261,Accueil!$W$17:$W$22,1,0)),1,0)</f>
        <v>0</v>
      </c>
      <c r="DO261" s="158">
        <f>IF(ISERROR(VLOOKUP(L261,Accueil!$W$17:$W$22,1,0)),1,0)</f>
        <v>0</v>
      </c>
      <c r="DP261" s="158">
        <f>IF(ISERROR(VLOOKUP(M261,Accueil!$W$17:$W$22,1,0)),1,0)</f>
        <v>0</v>
      </c>
      <c r="DQ261" s="158">
        <f>IF(ISERROR(VLOOKUP(N261,Accueil!$W$17:$W$22,1,0)),1,0)</f>
        <v>0</v>
      </c>
      <c r="DR261" s="158">
        <f>IF(ISERROR(VLOOKUP(O261,Accueil!$W$17:$W$22,1,0)),1,0)</f>
        <v>0</v>
      </c>
      <c r="DS261" s="158">
        <f>IF(ISERROR(VLOOKUP(P261,Accueil!$W$17:$W$22,1,0)),1,0)</f>
        <v>0</v>
      </c>
      <c r="DT261" s="158">
        <f>IF(ISERROR(VLOOKUP(Q261,Accueil!$W$17:$W$22,1,0)),1,0)</f>
        <v>0</v>
      </c>
      <c r="DU261" s="158">
        <f>IF(ISERROR(VLOOKUP(R261,Accueil!$W$17:$W$22,1,0)),1,0)</f>
        <v>0</v>
      </c>
      <c r="DV261" s="158">
        <f>IF(ISERROR(VLOOKUP(S261,Accueil!$W$17:$W$22,1,0)),1,0)</f>
        <v>0</v>
      </c>
      <c r="DW261" s="158">
        <f>IF(ISERROR(VLOOKUP(T261,Accueil!$W$17:$W$22,1,0)),1,0)</f>
        <v>0</v>
      </c>
      <c r="DX261" s="158">
        <f>IF(ISERROR(VLOOKUP(U261,Accueil!$W$17:$W$22,1,0)),1,0)</f>
        <v>0</v>
      </c>
      <c r="DY261" s="158">
        <f>IF(ISERROR(VLOOKUP(V261,Accueil!$W$17:$W$22,1,0)),1,0)</f>
        <v>0</v>
      </c>
      <c r="DZ261" s="158">
        <f>IF(ISERROR(VLOOKUP(W261,Accueil!$W$17:$W$22,1,0)),1,0)</f>
        <v>0</v>
      </c>
      <c r="EA261" s="158">
        <f>IF(ISERROR(VLOOKUP(X261,Accueil!$W$17:$W$22,1,0)),1,0)</f>
        <v>0</v>
      </c>
      <c r="EB261" s="158">
        <f>IF(ISERROR(VLOOKUP(Y261,Accueil!$W$17:$W$22,1,0)),1,0)</f>
        <v>0</v>
      </c>
      <c r="EC261" s="158">
        <f>IF(ISERROR(VLOOKUP(Z261,Accueil!$W$17:$W$22,1,0)),1,0)</f>
        <v>0</v>
      </c>
      <c r="ED261" s="158">
        <f>IF(ISERROR(VLOOKUP(AA261,Accueil!$W$17:$W$22,1,0)),1,0)</f>
        <v>0</v>
      </c>
      <c r="EE261" s="158">
        <f>IF(ISERROR(VLOOKUP(AB261,Accueil!$W$17:$W$22,1,0)),1,0)</f>
        <v>0</v>
      </c>
      <c r="EF261" s="158">
        <f>IF(ISERROR(VLOOKUP(AC261,Accueil!$W$17:$W$22,1,0)),1,0)</f>
        <v>0</v>
      </c>
      <c r="EG261" s="158">
        <f>IF(ISERROR(VLOOKUP(AD261,Accueil!$W$17:$W$22,1,0)),1,0)</f>
        <v>0</v>
      </c>
      <c r="EH261" s="158">
        <f>IF(ISERROR(VLOOKUP(AE261,Accueil!$W$17:$W$22,1,0)),1,0)</f>
        <v>0</v>
      </c>
      <c r="EI261" s="158">
        <f>IF(ISERROR(VLOOKUP(AF261,Accueil!$W$17:$W$22,1,0)),1,0)</f>
        <v>0</v>
      </c>
      <c r="EJ261" s="158">
        <f>IF(ISERROR(VLOOKUP(AG261,Accueil!$W$17:$W$22,1,0)),1,0)</f>
        <v>0</v>
      </c>
      <c r="EK261" s="158">
        <f>IF(ISERROR(VLOOKUP(AH261,Accueil!$W$17:$W$22,1,0)),1,0)</f>
        <v>0</v>
      </c>
      <c r="EL261" s="158">
        <f>IF(ISERROR(VLOOKUP(AI261,Accueil!$W$17:$W$22,1,0)),1,0)</f>
        <v>0</v>
      </c>
      <c r="EM261" s="158">
        <f>IF(ISERROR(VLOOKUP(AJ261,Accueil!$W$17:$W$22,1,0)),1,0)</f>
        <v>0</v>
      </c>
      <c r="EN261" s="158">
        <f>IF(ISERROR(VLOOKUP(AK261,Accueil!$W$17:$W$22,1,0)),1,0)</f>
        <v>0</v>
      </c>
      <c r="EO261" s="158">
        <f>IF(ISERROR(VLOOKUP(AL261,Accueil!$W$17:$W$22,1,0)),1,0)</f>
        <v>0</v>
      </c>
      <c r="EP261" s="158">
        <f>IF(ISERROR(VLOOKUP(AM261,Accueil!$W$17:$W$22,1,0)),1,0)</f>
        <v>0</v>
      </c>
      <c r="EQ261" s="158">
        <f>IF(ISERROR(VLOOKUP(AN261,Accueil!$W$17:$W$22,1,0)),1,0)</f>
        <v>0</v>
      </c>
      <c r="ER261" s="158">
        <f>IF(ISERROR(VLOOKUP(AO261,Accueil!$W$17:$W$22,1,0)),1,0)</f>
        <v>0</v>
      </c>
      <c r="ES261" s="158">
        <f>IF(ISERROR(VLOOKUP(AP261,Accueil!$W$17:$W$22,1,0)),1,0)</f>
        <v>0</v>
      </c>
      <c r="ET261" s="158">
        <f>IF(ISERROR(VLOOKUP(AQ261,Accueil!$W$17:$W$22,1,0)),1,0)</f>
        <v>0</v>
      </c>
      <c r="EU261" s="158">
        <f>IF(ISERROR(VLOOKUP(AR261,Accueil!$W$17:$W$22,1,0)),1,0)</f>
        <v>0</v>
      </c>
      <c r="EV261" s="158">
        <f>IF(ISERROR(VLOOKUP(AS261,Accueil!$W$17:$W$22,1,0)),1,0)</f>
        <v>0</v>
      </c>
      <c r="EW261" s="158">
        <f>IF(ISERROR(VLOOKUP(AT261,Accueil!$W$17:$W$22,1,0)),1,0)</f>
        <v>0</v>
      </c>
      <c r="EX261" s="158">
        <f>IF(ISERROR(VLOOKUP(AU261,Accueil!$W$17:$W$22,1,0)),1,0)</f>
        <v>0</v>
      </c>
      <c r="EY261" s="158">
        <f>IF(ISERROR(VLOOKUP(AV261,Accueil!$W$17:$W$22,1,0)),1,0)</f>
        <v>0</v>
      </c>
      <c r="EZ261" s="158">
        <f>IF(ISERROR(VLOOKUP(AW261,Accueil!$W$17:$W$22,1,0)),1,0)</f>
        <v>0</v>
      </c>
      <c r="FA261" s="158">
        <f>IF(ISERROR(VLOOKUP(AX261,Accueil!$W$17:$W$22,1,0)),1,0)</f>
        <v>0</v>
      </c>
      <c r="FB261" s="158">
        <f>IF(ISERROR(VLOOKUP(AY261,Accueil!$W$17:$W$22,1,0)),1,0)</f>
        <v>0</v>
      </c>
      <c r="FC261" s="158">
        <f>IF(ISERROR(VLOOKUP(AZ261,Accueil!$W$17:$W$22,1,0)),1,0)</f>
        <v>0</v>
      </c>
      <c r="FD261" s="158">
        <f>IF(ISERROR(VLOOKUP(BA261,Accueil!$W$17:$W$22,1,0)),1,0)</f>
        <v>0</v>
      </c>
      <c r="FE261" s="158">
        <f>IF(ISERROR(VLOOKUP(BB261,Accueil!$W$17:$W$22,1,0)),1,0)</f>
        <v>0</v>
      </c>
      <c r="FF261" s="158">
        <f>IF(ISERROR(VLOOKUP(BC261,Accueil!$W$17:$W$22,1,0)),1,0)</f>
        <v>0</v>
      </c>
      <c r="FG261" s="158">
        <f>IF(ISERROR(VLOOKUP(BD261,Accueil!$W$17:$W$22,1,0)),1,0)</f>
        <v>0</v>
      </c>
      <c r="FH261" s="158">
        <f>IF(ISERROR(VLOOKUP(BE261,Accueil!$W$17:$W$22,1,0)),1,0)</f>
        <v>0</v>
      </c>
      <c r="FI261" s="158">
        <f>IF(ISERROR(VLOOKUP(BF261,Accueil!$W$17:$W$22,1,0)),1,0)</f>
        <v>0</v>
      </c>
      <c r="FJ261" s="158">
        <f>IF(ISERROR(VLOOKUP(BG261,Accueil!$W$17:$W$22,1,0)),1,0)</f>
        <v>0</v>
      </c>
      <c r="FK261" s="158">
        <f>IF(ISERROR(VLOOKUP(BH261,Accueil!$W$17:$W$22,1,0)),1,0)</f>
        <v>0</v>
      </c>
      <c r="FL261" s="158">
        <f>IF(ISERROR(VLOOKUP(BI261,Accueil!$W$17:$W$22,1,0)),1,0)</f>
        <v>0</v>
      </c>
      <c r="FM261" s="158">
        <f>IF(ISERROR(VLOOKUP(BJ261,Accueil!$W$17:$W$22,1,0)),1,0)</f>
        <v>0</v>
      </c>
      <c r="FN261" s="158">
        <f>IF(ISERROR(VLOOKUP(BK261,Accueil!$W$17:$W$22,1,0)),1,0)</f>
        <v>0</v>
      </c>
      <c r="FO261" s="158">
        <f>IF(ISERROR(VLOOKUP(BL261,Accueil!$W$17:$W$22,1,0)),1,0)</f>
        <v>0</v>
      </c>
      <c r="FP261" s="158">
        <f>IF(ISERROR(VLOOKUP(BM261,Accueil!$W$17:$W$22,1,0)),1,0)</f>
        <v>0</v>
      </c>
      <c r="FQ261" s="158">
        <f>IF(ISERROR(VLOOKUP(BN261,Accueil!$W$17:$W$22,1,0)),1,0)</f>
        <v>0</v>
      </c>
      <c r="FR261" s="158">
        <f>IF(ISERROR(VLOOKUP(BO261,Accueil!$W$17:$W$22,1,0)),1,0)</f>
        <v>0</v>
      </c>
      <c r="FS261" s="158">
        <f>IF(ISERROR(VLOOKUP(BP261,Accueil!$W$17:$W$22,1,0)),1,0)</f>
        <v>0</v>
      </c>
      <c r="FT261" s="158">
        <f>IF(ISERROR(VLOOKUP(BQ261,Accueil!$W$17:$W$22,1,0)),1,0)</f>
        <v>0</v>
      </c>
      <c r="FU261" s="158">
        <f>IF(ISERROR(VLOOKUP(BR261,Accueil!$W$17:$W$22,1,0)),1,0)</f>
        <v>0</v>
      </c>
      <c r="FV261" s="158">
        <f>IF(ISERROR(VLOOKUP(BS261,Accueil!$W$17:$W$22,1,0)),1,0)</f>
        <v>0</v>
      </c>
      <c r="FW261" s="158">
        <f>IF(ISERROR(VLOOKUP(BT261,Accueil!$W$17:$W$22,1,0)),1,0)</f>
        <v>0</v>
      </c>
      <c r="FX261" s="158">
        <f>IF(ISERROR(VLOOKUP(BU261,Accueil!$W$17:$W$22,1,0)),1,0)</f>
        <v>0</v>
      </c>
      <c r="FY261" s="158">
        <f>IF(ISERROR(VLOOKUP(BV261,Accueil!$W$17:$W$22,1,0)),1,0)</f>
        <v>0</v>
      </c>
      <c r="FZ261" s="158">
        <f>IF(ISERROR(VLOOKUP(BW261,Accueil!$W$17:$W$22,1,0)),1,0)</f>
        <v>0</v>
      </c>
      <c r="GA261" s="158">
        <f>IF(ISERROR(VLOOKUP(BX261,Accueil!$W$17:$W$22,1,0)),1,0)</f>
        <v>0</v>
      </c>
      <c r="GB261" s="158">
        <f>IF(ISERROR(VLOOKUP(BY261,Accueil!$W$17:$W$22,1,0)),1,0)</f>
        <v>0</v>
      </c>
      <c r="GC261" s="158">
        <f>IF(ISERROR(VLOOKUP(BZ261,Accueil!$W$17:$W$22,1,0)),1,0)</f>
        <v>0</v>
      </c>
      <c r="GD261" s="158">
        <f>IF(ISERROR(VLOOKUP(CA261,Accueil!$W$17:$W$22,1,0)),1,0)</f>
        <v>0</v>
      </c>
      <c r="GE261" s="158">
        <f>IF(ISERROR(VLOOKUP(CB261,Accueil!$W$17:$W$22,1,0)),1,0)</f>
        <v>0</v>
      </c>
      <c r="GF261" s="158">
        <f>IF(ISERROR(VLOOKUP(CC261,Accueil!$W$17:$W$22,1,0)),1,0)</f>
        <v>0</v>
      </c>
      <c r="GG261" s="158">
        <f>IF(ISERROR(VLOOKUP(CD261,Accueil!$W$17:$W$22,1,0)),1,0)</f>
        <v>0</v>
      </c>
      <c r="GH261" s="158">
        <f>IF(ISERROR(VLOOKUP(CE261,Accueil!$W$17:$W$22,1,0)),1,0)</f>
        <v>0</v>
      </c>
      <c r="GI261" s="158">
        <f>IF(ISERROR(VLOOKUP(CF261,Accueil!$W$17:$W$22,1,0)),1,0)</f>
        <v>0</v>
      </c>
      <c r="GJ261" s="158">
        <f>IF(ISERROR(VLOOKUP(CG261,Accueil!$W$17:$W$22,1,0)),1,0)</f>
        <v>0</v>
      </c>
      <c r="GK261" s="158">
        <f>IF(ISERROR(VLOOKUP(CH261,Accueil!$W$17:$W$22,1,0)),1,0)</f>
        <v>0</v>
      </c>
      <c r="GL261" s="158">
        <f>IF(ISERROR(VLOOKUP(CI261,Accueil!$W$17:$W$22,1,0)),1,0)</f>
        <v>0</v>
      </c>
      <c r="GM261" s="158">
        <f>IF(ISERROR(VLOOKUP(CJ261,Accueil!$W$17:$W$22,1,0)),1,0)</f>
        <v>0</v>
      </c>
      <c r="GN261" s="158">
        <f>IF(ISERROR(VLOOKUP(CK261,Accueil!$W$17:$W$22,1,0)),1,0)</f>
        <v>0</v>
      </c>
      <c r="GO261" s="158">
        <f>IF(ISERROR(VLOOKUP(CL261,Accueil!$W$17:$W$22,1,0)),1,0)</f>
        <v>0</v>
      </c>
      <c r="GP261" s="158">
        <f>IF(ISERROR(VLOOKUP(CM261,Accueil!$W$17:$W$22,1,0)),1,0)</f>
        <v>0</v>
      </c>
      <c r="GQ261" s="158">
        <f>IF(ISERROR(VLOOKUP(CN261,Accueil!$W$17:$W$22,1,0)),1,0)</f>
        <v>0</v>
      </c>
      <c r="GR261" s="158">
        <f>IF(ISERROR(VLOOKUP(CO261,Accueil!$W$17:$W$22,1,0)),1,0)</f>
        <v>0</v>
      </c>
      <c r="GS261" s="158">
        <f>IF(ISERROR(VLOOKUP(CP261,Accueil!$W$17:$W$22,1,0)),1,0)</f>
        <v>0</v>
      </c>
      <c r="GT261" s="158">
        <f>IF(ISERROR(VLOOKUP(CQ261,Accueil!$W$17:$W$22,1,0)),1,0)</f>
        <v>0</v>
      </c>
      <c r="GU261" s="158">
        <f>IF(ISERROR(VLOOKUP(CR261,Accueil!$W$17:$W$22,1,0)),1,0)</f>
        <v>0</v>
      </c>
      <c r="GV261" s="158">
        <f>IF(ISERROR(VLOOKUP(CS261,Accueil!$W$17:$W$22,1,0)),1,0)</f>
        <v>0</v>
      </c>
      <c r="GW261" s="158">
        <f>IF(ISERROR(VLOOKUP(CT261,Accueil!$W$17:$W$22,1,0)),1,0)</f>
        <v>0</v>
      </c>
      <c r="GX261" s="158">
        <f>IF(ISERROR(VLOOKUP(CU261,Accueil!$W$17:$W$22,1,0)),1,0)</f>
        <v>0</v>
      </c>
      <c r="GY261" s="158">
        <f>IF(ISERROR(VLOOKUP(CV261,Accueil!$W$17:$W$22,1,0)),1,0)</f>
        <v>0</v>
      </c>
      <c r="GZ261" s="158">
        <f>IF(ISERROR(VLOOKUP(CW261,Accueil!$W$17:$W$22,1,0)),1,0)</f>
        <v>0</v>
      </c>
      <c r="HA261" s="158">
        <f>IF(ISERROR(VLOOKUP(CX261,Accueil!$W$17:$W$22,1,0)),1,0)</f>
        <v>0</v>
      </c>
      <c r="HB261" s="158">
        <f>IF(ISERROR(VLOOKUP(CY261,Accueil!$W$17:$W$22,1,0)),1,0)</f>
        <v>0</v>
      </c>
      <c r="HC261" s="158">
        <f>IF(ISERROR(VLOOKUP(CZ261,Accueil!$W$17:$W$22,1,0)),1,0)</f>
        <v>0</v>
      </c>
      <c r="HD261" s="158">
        <f>IF(ISERROR(VLOOKUP(DA261,Accueil!$W$17:$W$22,1,0)),1,0)</f>
        <v>0</v>
      </c>
    </row>
    <row r="262" spans="1:212" ht="12.75" customHeight="1">
      <c r="A262" s="360"/>
      <c r="B262" s="12">
        <v>254</v>
      </c>
      <c r="C262" s="26" t="str">
        <f>IF(Accueil!E266="","",Accueil!E266)</f>
        <v/>
      </c>
      <c r="D262" s="27" t="str">
        <f>IF(Accueil!F266="","",Accueil!F266)</f>
        <v/>
      </c>
      <c r="E262" s="83" t="str">
        <f t="shared" si="18"/>
        <v/>
      </c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  <c r="AA262" s="244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  <c r="AO262" s="244"/>
      <c r="AP262" s="244"/>
      <c r="AQ262" s="244"/>
      <c r="AR262" s="244"/>
      <c r="AS262" s="244"/>
      <c r="AT262" s="244"/>
      <c r="AU262" s="244"/>
      <c r="AV262" s="244"/>
      <c r="AW262" s="244"/>
      <c r="AX262" s="244"/>
      <c r="AY262" s="244"/>
      <c r="AZ262" s="244"/>
      <c r="BA262" s="244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  <c r="CJ262" s="244"/>
      <c r="CK262" s="244"/>
      <c r="CL262" s="244"/>
      <c r="CM262" s="244"/>
      <c r="CN262" s="244"/>
      <c r="CO262" s="244"/>
      <c r="CP262" s="244"/>
      <c r="CQ262" s="244"/>
      <c r="CR262" s="244"/>
      <c r="CS262" s="244"/>
      <c r="CT262" s="244"/>
      <c r="CU262" s="244"/>
      <c r="CV262" s="244"/>
      <c r="CW262" s="244"/>
      <c r="CX262" s="244"/>
      <c r="CY262" s="244"/>
      <c r="CZ262" s="244"/>
      <c r="DA262" s="244"/>
      <c r="DB262" s="12">
        <v>254</v>
      </c>
      <c r="DC262" s="11" t="str">
        <f>IF(D262="","",COUNTIF(F262:DA262,Accueil!$AB$28)&amp;" / "&amp;COUNTIF($F$8:$DA$8,"&gt;0")-(COUNTIF(F262:DA262,Accueil!$AG$26)))</f>
        <v/>
      </c>
      <c r="DD262" s="110" t="str">
        <f>IF(D262="","",COUNTIF(F262:DA262,Accueil!$AB$26))</f>
        <v/>
      </c>
      <c r="DE262" s="110" t="str">
        <f>IF(D262="","",IF(COUNTIF($F$8:$DA$8,"&gt;=0")-(COUNTIF(G262:DB262,Accueil!$AG$26))&lt;0,0,COUNTIF($F$8:$DA$8,"&gt;=0")-(COUNTIF(G262:DB262,Accueil!$AG$26))))</f>
        <v/>
      </c>
      <c r="DF262" s="11" t="str">
        <f t="shared" si="19"/>
        <v/>
      </c>
      <c r="DG262" s="29" t="str">
        <f t="shared" si="20"/>
        <v/>
      </c>
      <c r="DH262" s="158">
        <f t="shared" si="21"/>
        <v>0</v>
      </c>
      <c r="DI262" s="158">
        <f>IF(ISERROR(VLOOKUP(F262,Accueil!$W$17:$W$22,1,0)),1,0)</f>
        <v>0</v>
      </c>
      <c r="DJ262" s="158">
        <f>IF(ISERROR(VLOOKUP(G262,Accueil!$W$17:$W$22,1,0)),1,0)</f>
        <v>0</v>
      </c>
      <c r="DK262" s="158">
        <f>IF(ISERROR(VLOOKUP(H262,Accueil!$W$17:$W$22,1,0)),1,0)</f>
        <v>0</v>
      </c>
      <c r="DL262" s="158">
        <f>IF(ISERROR(VLOOKUP(I262,Accueil!$W$17:$W$22,1,0)),1,0)</f>
        <v>0</v>
      </c>
      <c r="DM262" s="158">
        <f>IF(ISERROR(VLOOKUP(J262,Accueil!$W$17:$W$22,1,0)),1,0)</f>
        <v>0</v>
      </c>
      <c r="DN262" s="158">
        <f>IF(ISERROR(VLOOKUP(K262,Accueil!$W$17:$W$22,1,0)),1,0)</f>
        <v>0</v>
      </c>
      <c r="DO262" s="158">
        <f>IF(ISERROR(VLOOKUP(L262,Accueil!$W$17:$W$22,1,0)),1,0)</f>
        <v>0</v>
      </c>
      <c r="DP262" s="158">
        <f>IF(ISERROR(VLOOKUP(M262,Accueil!$W$17:$W$22,1,0)),1,0)</f>
        <v>0</v>
      </c>
      <c r="DQ262" s="158">
        <f>IF(ISERROR(VLOOKUP(N262,Accueil!$W$17:$W$22,1,0)),1,0)</f>
        <v>0</v>
      </c>
      <c r="DR262" s="158">
        <f>IF(ISERROR(VLOOKUP(O262,Accueil!$W$17:$W$22,1,0)),1,0)</f>
        <v>0</v>
      </c>
      <c r="DS262" s="158">
        <f>IF(ISERROR(VLOOKUP(P262,Accueil!$W$17:$W$22,1,0)),1,0)</f>
        <v>0</v>
      </c>
      <c r="DT262" s="158">
        <f>IF(ISERROR(VLOOKUP(Q262,Accueil!$W$17:$W$22,1,0)),1,0)</f>
        <v>0</v>
      </c>
      <c r="DU262" s="158">
        <f>IF(ISERROR(VLOOKUP(R262,Accueil!$W$17:$W$22,1,0)),1,0)</f>
        <v>0</v>
      </c>
      <c r="DV262" s="158">
        <f>IF(ISERROR(VLOOKUP(S262,Accueil!$W$17:$W$22,1,0)),1,0)</f>
        <v>0</v>
      </c>
      <c r="DW262" s="158">
        <f>IF(ISERROR(VLOOKUP(T262,Accueil!$W$17:$W$22,1,0)),1,0)</f>
        <v>0</v>
      </c>
      <c r="DX262" s="158">
        <f>IF(ISERROR(VLOOKUP(U262,Accueil!$W$17:$W$22,1,0)),1,0)</f>
        <v>0</v>
      </c>
      <c r="DY262" s="158">
        <f>IF(ISERROR(VLOOKUP(V262,Accueil!$W$17:$W$22,1,0)),1,0)</f>
        <v>0</v>
      </c>
      <c r="DZ262" s="158">
        <f>IF(ISERROR(VLOOKUP(W262,Accueil!$W$17:$W$22,1,0)),1,0)</f>
        <v>0</v>
      </c>
      <c r="EA262" s="158">
        <f>IF(ISERROR(VLOOKUP(X262,Accueil!$W$17:$W$22,1,0)),1,0)</f>
        <v>0</v>
      </c>
      <c r="EB262" s="158">
        <f>IF(ISERROR(VLOOKUP(Y262,Accueil!$W$17:$W$22,1,0)),1,0)</f>
        <v>0</v>
      </c>
      <c r="EC262" s="158">
        <f>IF(ISERROR(VLOOKUP(Z262,Accueil!$W$17:$W$22,1,0)),1,0)</f>
        <v>0</v>
      </c>
      <c r="ED262" s="158">
        <f>IF(ISERROR(VLOOKUP(AA262,Accueil!$W$17:$W$22,1,0)),1,0)</f>
        <v>0</v>
      </c>
      <c r="EE262" s="158">
        <f>IF(ISERROR(VLOOKUP(AB262,Accueil!$W$17:$W$22,1,0)),1,0)</f>
        <v>0</v>
      </c>
      <c r="EF262" s="158">
        <f>IF(ISERROR(VLOOKUP(AC262,Accueil!$W$17:$W$22,1,0)),1,0)</f>
        <v>0</v>
      </c>
      <c r="EG262" s="158">
        <f>IF(ISERROR(VLOOKUP(AD262,Accueil!$W$17:$W$22,1,0)),1,0)</f>
        <v>0</v>
      </c>
      <c r="EH262" s="158">
        <f>IF(ISERROR(VLOOKUP(AE262,Accueil!$W$17:$W$22,1,0)),1,0)</f>
        <v>0</v>
      </c>
      <c r="EI262" s="158">
        <f>IF(ISERROR(VLOOKUP(AF262,Accueil!$W$17:$W$22,1,0)),1,0)</f>
        <v>0</v>
      </c>
      <c r="EJ262" s="158">
        <f>IF(ISERROR(VLOOKUP(AG262,Accueil!$W$17:$W$22,1,0)),1,0)</f>
        <v>0</v>
      </c>
      <c r="EK262" s="158">
        <f>IF(ISERROR(VLOOKUP(AH262,Accueil!$W$17:$W$22,1,0)),1,0)</f>
        <v>0</v>
      </c>
      <c r="EL262" s="158">
        <f>IF(ISERROR(VLOOKUP(AI262,Accueil!$W$17:$W$22,1,0)),1,0)</f>
        <v>0</v>
      </c>
      <c r="EM262" s="158">
        <f>IF(ISERROR(VLOOKUP(AJ262,Accueil!$W$17:$W$22,1,0)),1,0)</f>
        <v>0</v>
      </c>
      <c r="EN262" s="158">
        <f>IF(ISERROR(VLOOKUP(AK262,Accueil!$W$17:$W$22,1,0)),1,0)</f>
        <v>0</v>
      </c>
      <c r="EO262" s="158">
        <f>IF(ISERROR(VLOOKUP(AL262,Accueil!$W$17:$W$22,1,0)),1,0)</f>
        <v>0</v>
      </c>
      <c r="EP262" s="158">
        <f>IF(ISERROR(VLOOKUP(AM262,Accueil!$W$17:$W$22,1,0)),1,0)</f>
        <v>0</v>
      </c>
      <c r="EQ262" s="158">
        <f>IF(ISERROR(VLOOKUP(AN262,Accueil!$W$17:$W$22,1,0)),1,0)</f>
        <v>0</v>
      </c>
      <c r="ER262" s="158">
        <f>IF(ISERROR(VLOOKUP(AO262,Accueil!$W$17:$W$22,1,0)),1,0)</f>
        <v>0</v>
      </c>
      <c r="ES262" s="158">
        <f>IF(ISERROR(VLOOKUP(AP262,Accueil!$W$17:$W$22,1,0)),1,0)</f>
        <v>0</v>
      </c>
      <c r="ET262" s="158">
        <f>IF(ISERROR(VLOOKUP(AQ262,Accueil!$W$17:$W$22,1,0)),1,0)</f>
        <v>0</v>
      </c>
      <c r="EU262" s="158">
        <f>IF(ISERROR(VLOOKUP(AR262,Accueil!$W$17:$W$22,1,0)),1,0)</f>
        <v>0</v>
      </c>
      <c r="EV262" s="158">
        <f>IF(ISERROR(VLOOKUP(AS262,Accueil!$W$17:$W$22,1,0)),1,0)</f>
        <v>0</v>
      </c>
      <c r="EW262" s="158">
        <f>IF(ISERROR(VLOOKUP(AT262,Accueil!$W$17:$W$22,1,0)),1,0)</f>
        <v>0</v>
      </c>
      <c r="EX262" s="158">
        <f>IF(ISERROR(VLOOKUP(AU262,Accueil!$W$17:$W$22,1,0)),1,0)</f>
        <v>0</v>
      </c>
      <c r="EY262" s="158">
        <f>IF(ISERROR(VLOOKUP(AV262,Accueil!$W$17:$W$22,1,0)),1,0)</f>
        <v>0</v>
      </c>
      <c r="EZ262" s="158">
        <f>IF(ISERROR(VLOOKUP(AW262,Accueil!$W$17:$W$22,1,0)),1,0)</f>
        <v>0</v>
      </c>
      <c r="FA262" s="158">
        <f>IF(ISERROR(VLOOKUP(AX262,Accueil!$W$17:$W$22,1,0)),1,0)</f>
        <v>0</v>
      </c>
      <c r="FB262" s="158">
        <f>IF(ISERROR(VLOOKUP(AY262,Accueil!$W$17:$W$22,1,0)),1,0)</f>
        <v>0</v>
      </c>
      <c r="FC262" s="158">
        <f>IF(ISERROR(VLOOKUP(AZ262,Accueil!$W$17:$W$22,1,0)),1,0)</f>
        <v>0</v>
      </c>
      <c r="FD262" s="158">
        <f>IF(ISERROR(VLOOKUP(BA262,Accueil!$W$17:$W$22,1,0)),1,0)</f>
        <v>0</v>
      </c>
      <c r="FE262" s="158">
        <f>IF(ISERROR(VLOOKUP(BB262,Accueil!$W$17:$W$22,1,0)),1,0)</f>
        <v>0</v>
      </c>
      <c r="FF262" s="158">
        <f>IF(ISERROR(VLOOKUP(BC262,Accueil!$W$17:$W$22,1,0)),1,0)</f>
        <v>0</v>
      </c>
      <c r="FG262" s="158">
        <f>IF(ISERROR(VLOOKUP(BD262,Accueil!$W$17:$W$22,1,0)),1,0)</f>
        <v>0</v>
      </c>
      <c r="FH262" s="158">
        <f>IF(ISERROR(VLOOKUP(BE262,Accueil!$W$17:$W$22,1,0)),1,0)</f>
        <v>0</v>
      </c>
      <c r="FI262" s="158">
        <f>IF(ISERROR(VLOOKUP(BF262,Accueil!$W$17:$W$22,1,0)),1,0)</f>
        <v>0</v>
      </c>
      <c r="FJ262" s="158">
        <f>IF(ISERROR(VLOOKUP(BG262,Accueil!$W$17:$W$22,1,0)),1,0)</f>
        <v>0</v>
      </c>
      <c r="FK262" s="158">
        <f>IF(ISERROR(VLOOKUP(BH262,Accueil!$W$17:$W$22,1,0)),1,0)</f>
        <v>0</v>
      </c>
      <c r="FL262" s="158">
        <f>IF(ISERROR(VLOOKUP(BI262,Accueil!$W$17:$W$22,1,0)),1,0)</f>
        <v>0</v>
      </c>
      <c r="FM262" s="158">
        <f>IF(ISERROR(VLOOKUP(BJ262,Accueil!$W$17:$W$22,1,0)),1,0)</f>
        <v>0</v>
      </c>
      <c r="FN262" s="158">
        <f>IF(ISERROR(VLOOKUP(BK262,Accueil!$W$17:$W$22,1,0)),1,0)</f>
        <v>0</v>
      </c>
      <c r="FO262" s="158">
        <f>IF(ISERROR(VLOOKUP(BL262,Accueil!$W$17:$W$22,1,0)),1,0)</f>
        <v>0</v>
      </c>
      <c r="FP262" s="158">
        <f>IF(ISERROR(VLOOKUP(BM262,Accueil!$W$17:$W$22,1,0)),1,0)</f>
        <v>0</v>
      </c>
      <c r="FQ262" s="158">
        <f>IF(ISERROR(VLOOKUP(BN262,Accueil!$W$17:$W$22,1,0)),1,0)</f>
        <v>0</v>
      </c>
      <c r="FR262" s="158">
        <f>IF(ISERROR(VLOOKUP(BO262,Accueil!$W$17:$W$22,1,0)),1,0)</f>
        <v>0</v>
      </c>
      <c r="FS262" s="158">
        <f>IF(ISERROR(VLOOKUP(BP262,Accueil!$W$17:$W$22,1,0)),1,0)</f>
        <v>0</v>
      </c>
      <c r="FT262" s="158">
        <f>IF(ISERROR(VLOOKUP(BQ262,Accueil!$W$17:$W$22,1,0)),1,0)</f>
        <v>0</v>
      </c>
      <c r="FU262" s="158">
        <f>IF(ISERROR(VLOOKUP(BR262,Accueil!$W$17:$W$22,1,0)),1,0)</f>
        <v>0</v>
      </c>
      <c r="FV262" s="158">
        <f>IF(ISERROR(VLOOKUP(BS262,Accueil!$W$17:$W$22,1,0)),1,0)</f>
        <v>0</v>
      </c>
      <c r="FW262" s="158">
        <f>IF(ISERROR(VLOOKUP(BT262,Accueil!$W$17:$W$22,1,0)),1,0)</f>
        <v>0</v>
      </c>
      <c r="FX262" s="158">
        <f>IF(ISERROR(VLOOKUP(BU262,Accueil!$W$17:$W$22,1,0)),1,0)</f>
        <v>0</v>
      </c>
      <c r="FY262" s="158">
        <f>IF(ISERROR(VLOOKUP(BV262,Accueil!$W$17:$W$22,1,0)),1,0)</f>
        <v>0</v>
      </c>
      <c r="FZ262" s="158">
        <f>IF(ISERROR(VLOOKUP(BW262,Accueil!$W$17:$W$22,1,0)),1,0)</f>
        <v>0</v>
      </c>
      <c r="GA262" s="158">
        <f>IF(ISERROR(VLOOKUP(BX262,Accueil!$W$17:$W$22,1,0)),1,0)</f>
        <v>0</v>
      </c>
      <c r="GB262" s="158">
        <f>IF(ISERROR(VLOOKUP(BY262,Accueil!$W$17:$W$22,1,0)),1,0)</f>
        <v>0</v>
      </c>
      <c r="GC262" s="158">
        <f>IF(ISERROR(VLOOKUP(BZ262,Accueil!$W$17:$W$22,1,0)),1,0)</f>
        <v>0</v>
      </c>
      <c r="GD262" s="158">
        <f>IF(ISERROR(VLOOKUP(CA262,Accueil!$W$17:$W$22,1,0)),1,0)</f>
        <v>0</v>
      </c>
      <c r="GE262" s="158">
        <f>IF(ISERROR(VLOOKUP(CB262,Accueil!$W$17:$W$22,1,0)),1,0)</f>
        <v>0</v>
      </c>
      <c r="GF262" s="158">
        <f>IF(ISERROR(VLOOKUP(CC262,Accueil!$W$17:$W$22,1,0)),1,0)</f>
        <v>0</v>
      </c>
      <c r="GG262" s="158">
        <f>IF(ISERROR(VLOOKUP(CD262,Accueil!$W$17:$W$22,1,0)),1,0)</f>
        <v>0</v>
      </c>
      <c r="GH262" s="158">
        <f>IF(ISERROR(VLOOKUP(CE262,Accueil!$W$17:$W$22,1,0)),1,0)</f>
        <v>0</v>
      </c>
      <c r="GI262" s="158">
        <f>IF(ISERROR(VLOOKUP(CF262,Accueil!$W$17:$W$22,1,0)),1,0)</f>
        <v>0</v>
      </c>
      <c r="GJ262" s="158">
        <f>IF(ISERROR(VLOOKUP(CG262,Accueil!$W$17:$W$22,1,0)),1,0)</f>
        <v>0</v>
      </c>
      <c r="GK262" s="158">
        <f>IF(ISERROR(VLOOKUP(CH262,Accueil!$W$17:$W$22,1,0)),1,0)</f>
        <v>0</v>
      </c>
      <c r="GL262" s="158">
        <f>IF(ISERROR(VLOOKUP(CI262,Accueil!$W$17:$W$22,1,0)),1,0)</f>
        <v>0</v>
      </c>
      <c r="GM262" s="158">
        <f>IF(ISERROR(VLOOKUP(CJ262,Accueil!$W$17:$W$22,1,0)),1,0)</f>
        <v>0</v>
      </c>
      <c r="GN262" s="158">
        <f>IF(ISERROR(VLOOKUP(CK262,Accueil!$W$17:$W$22,1,0)),1,0)</f>
        <v>0</v>
      </c>
      <c r="GO262" s="158">
        <f>IF(ISERROR(VLOOKUP(CL262,Accueil!$W$17:$W$22,1,0)),1,0)</f>
        <v>0</v>
      </c>
      <c r="GP262" s="158">
        <f>IF(ISERROR(VLOOKUP(CM262,Accueil!$W$17:$W$22,1,0)),1,0)</f>
        <v>0</v>
      </c>
      <c r="GQ262" s="158">
        <f>IF(ISERROR(VLOOKUP(CN262,Accueil!$W$17:$W$22,1,0)),1,0)</f>
        <v>0</v>
      </c>
      <c r="GR262" s="158">
        <f>IF(ISERROR(VLOOKUP(CO262,Accueil!$W$17:$W$22,1,0)),1,0)</f>
        <v>0</v>
      </c>
      <c r="GS262" s="158">
        <f>IF(ISERROR(VLOOKUP(CP262,Accueil!$W$17:$W$22,1,0)),1,0)</f>
        <v>0</v>
      </c>
      <c r="GT262" s="158">
        <f>IF(ISERROR(VLOOKUP(CQ262,Accueil!$W$17:$W$22,1,0)),1,0)</f>
        <v>0</v>
      </c>
      <c r="GU262" s="158">
        <f>IF(ISERROR(VLOOKUP(CR262,Accueil!$W$17:$W$22,1,0)),1,0)</f>
        <v>0</v>
      </c>
      <c r="GV262" s="158">
        <f>IF(ISERROR(VLOOKUP(CS262,Accueil!$W$17:$W$22,1,0)),1,0)</f>
        <v>0</v>
      </c>
      <c r="GW262" s="158">
        <f>IF(ISERROR(VLOOKUP(CT262,Accueil!$W$17:$W$22,1,0)),1,0)</f>
        <v>0</v>
      </c>
      <c r="GX262" s="158">
        <f>IF(ISERROR(VLOOKUP(CU262,Accueil!$W$17:$W$22,1,0)),1,0)</f>
        <v>0</v>
      </c>
      <c r="GY262" s="158">
        <f>IF(ISERROR(VLOOKUP(CV262,Accueil!$W$17:$W$22,1,0)),1,0)</f>
        <v>0</v>
      </c>
      <c r="GZ262" s="158">
        <f>IF(ISERROR(VLOOKUP(CW262,Accueil!$W$17:$W$22,1,0)),1,0)</f>
        <v>0</v>
      </c>
      <c r="HA262" s="158">
        <f>IF(ISERROR(VLOOKUP(CX262,Accueil!$W$17:$W$22,1,0)),1,0)</f>
        <v>0</v>
      </c>
      <c r="HB262" s="158">
        <f>IF(ISERROR(VLOOKUP(CY262,Accueil!$W$17:$W$22,1,0)),1,0)</f>
        <v>0</v>
      </c>
      <c r="HC262" s="158">
        <f>IF(ISERROR(VLOOKUP(CZ262,Accueil!$W$17:$W$22,1,0)),1,0)</f>
        <v>0</v>
      </c>
      <c r="HD262" s="158">
        <f>IF(ISERROR(VLOOKUP(DA262,Accueil!$W$17:$W$22,1,0)),1,0)</f>
        <v>0</v>
      </c>
    </row>
    <row r="263" spans="1:212" ht="12.75" customHeight="1">
      <c r="A263" s="360"/>
      <c r="B263" s="12">
        <v>255</v>
      </c>
      <c r="C263" s="26" t="str">
        <f>IF(Accueil!E267="","",Accueil!E267)</f>
        <v/>
      </c>
      <c r="D263" s="27" t="str">
        <f>IF(Accueil!F267="","",Accueil!F267)</f>
        <v/>
      </c>
      <c r="E263" s="83" t="str">
        <f t="shared" si="18"/>
        <v/>
      </c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  <c r="AA263" s="244"/>
      <c r="AB263" s="244"/>
      <c r="AC263" s="244"/>
      <c r="AD263" s="244"/>
      <c r="AE263" s="244"/>
      <c r="AF263" s="244"/>
      <c r="AG263" s="244"/>
      <c r="AH263" s="244"/>
      <c r="AI263" s="244"/>
      <c r="AJ263" s="244"/>
      <c r="AK263" s="244"/>
      <c r="AL263" s="244"/>
      <c r="AM263" s="244"/>
      <c r="AN263" s="244"/>
      <c r="AO263" s="244"/>
      <c r="AP263" s="244"/>
      <c r="AQ263" s="244"/>
      <c r="AR263" s="244"/>
      <c r="AS263" s="244"/>
      <c r="AT263" s="244"/>
      <c r="AU263" s="244"/>
      <c r="AV263" s="244"/>
      <c r="AW263" s="244"/>
      <c r="AX263" s="244"/>
      <c r="AY263" s="244"/>
      <c r="AZ263" s="244"/>
      <c r="BA263" s="244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  <c r="CJ263" s="244"/>
      <c r="CK263" s="244"/>
      <c r="CL263" s="244"/>
      <c r="CM263" s="244"/>
      <c r="CN263" s="244"/>
      <c r="CO263" s="244"/>
      <c r="CP263" s="244"/>
      <c r="CQ263" s="244"/>
      <c r="CR263" s="244"/>
      <c r="CS263" s="244"/>
      <c r="CT263" s="244"/>
      <c r="CU263" s="244"/>
      <c r="CV263" s="244"/>
      <c r="CW263" s="244"/>
      <c r="CX263" s="244"/>
      <c r="CY263" s="244"/>
      <c r="CZ263" s="244"/>
      <c r="DA263" s="244"/>
      <c r="DB263" s="12">
        <v>255</v>
      </c>
      <c r="DC263" s="11" t="str">
        <f>IF(D263="","",COUNTIF(F263:DA263,Accueil!$AB$28)&amp;" / "&amp;COUNTIF($F$8:$DA$8,"&gt;0")-(COUNTIF(F263:DA263,Accueil!$AG$26)))</f>
        <v/>
      </c>
      <c r="DD263" s="110" t="str">
        <f>IF(D263="","",COUNTIF(F263:DA263,Accueil!$AB$26))</f>
        <v/>
      </c>
      <c r="DE263" s="110" t="str">
        <f>IF(D263="","",IF(COUNTIF($F$8:$DA$8,"&gt;=0")-(COUNTIF(G263:DB263,Accueil!$AG$26))&lt;0,0,COUNTIF($F$8:$DA$8,"&gt;=0")-(COUNTIF(G263:DB263,Accueil!$AG$26))))</f>
        <v/>
      </c>
      <c r="DF263" s="11" t="str">
        <f t="shared" si="19"/>
        <v/>
      </c>
      <c r="DG263" s="29" t="str">
        <f t="shared" si="20"/>
        <v/>
      </c>
      <c r="DH263" s="158">
        <f t="shared" si="21"/>
        <v>0</v>
      </c>
      <c r="DI263" s="158">
        <f>IF(ISERROR(VLOOKUP(F263,Accueil!$W$17:$W$22,1,0)),1,0)</f>
        <v>0</v>
      </c>
      <c r="DJ263" s="158">
        <f>IF(ISERROR(VLOOKUP(G263,Accueil!$W$17:$W$22,1,0)),1,0)</f>
        <v>0</v>
      </c>
      <c r="DK263" s="158">
        <f>IF(ISERROR(VLOOKUP(H263,Accueil!$W$17:$W$22,1,0)),1,0)</f>
        <v>0</v>
      </c>
      <c r="DL263" s="158">
        <f>IF(ISERROR(VLOOKUP(I263,Accueil!$W$17:$W$22,1,0)),1,0)</f>
        <v>0</v>
      </c>
      <c r="DM263" s="158">
        <f>IF(ISERROR(VLOOKUP(J263,Accueil!$W$17:$W$22,1,0)),1,0)</f>
        <v>0</v>
      </c>
      <c r="DN263" s="158">
        <f>IF(ISERROR(VLOOKUP(K263,Accueil!$W$17:$W$22,1,0)),1,0)</f>
        <v>0</v>
      </c>
      <c r="DO263" s="158">
        <f>IF(ISERROR(VLOOKUP(L263,Accueil!$W$17:$W$22,1,0)),1,0)</f>
        <v>0</v>
      </c>
      <c r="DP263" s="158">
        <f>IF(ISERROR(VLOOKUP(M263,Accueil!$W$17:$W$22,1,0)),1,0)</f>
        <v>0</v>
      </c>
      <c r="DQ263" s="158">
        <f>IF(ISERROR(VLOOKUP(N263,Accueil!$W$17:$W$22,1,0)),1,0)</f>
        <v>0</v>
      </c>
      <c r="DR263" s="158">
        <f>IF(ISERROR(VLOOKUP(O263,Accueil!$W$17:$W$22,1,0)),1,0)</f>
        <v>0</v>
      </c>
      <c r="DS263" s="158">
        <f>IF(ISERROR(VLOOKUP(P263,Accueil!$W$17:$W$22,1,0)),1,0)</f>
        <v>0</v>
      </c>
      <c r="DT263" s="158">
        <f>IF(ISERROR(VLOOKUP(Q263,Accueil!$W$17:$W$22,1,0)),1,0)</f>
        <v>0</v>
      </c>
      <c r="DU263" s="158">
        <f>IF(ISERROR(VLOOKUP(R263,Accueil!$W$17:$W$22,1,0)),1,0)</f>
        <v>0</v>
      </c>
      <c r="DV263" s="158">
        <f>IF(ISERROR(VLOOKUP(S263,Accueil!$W$17:$W$22,1,0)),1,0)</f>
        <v>0</v>
      </c>
      <c r="DW263" s="158">
        <f>IF(ISERROR(VLOOKUP(T263,Accueil!$W$17:$W$22,1,0)),1,0)</f>
        <v>0</v>
      </c>
      <c r="DX263" s="158">
        <f>IF(ISERROR(VLOOKUP(U263,Accueil!$W$17:$W$22,1,0)),1,0)</f>
        <v>0</v>
      </c>
      <c r="DY263" s="158">
        <f>IF(ISERROR(VLOOKUP(V263,Accueil!$W$17:$W$22,1,0)),1,0)</f>
        <v>0</v>
      </c>
      <c r="DZ263" s="158">
        <f>IF(ISERROR(VLOOKUP(W263,Accueil!$W$17:$W$22,1,0)),1,0)</f>
        <v>0</v>
      </c>
      <c r="EA263" s="158">
        <f>IF(ISERROR(VLOOKUP(X263,Accueil!$W$17:$W$22,1,0)),1,0)</f>
        <v>0</v>
      </c>
      <c r="EB263" s="158">
        <f>IF(ISERROR(VLOOKUP(Y263,Accueil!$W$17:$W$22,1,0)),1,0)</f>
        <v>0</v>
      </c>
      <c r="EC263" s="158">
        <f>IF(ISERROR(VLOOKUP(Z263,Accueil!$W$17:$W$22,1,0)),1,0)</f>
        <v>0</v>
      </c>
      <c r="ED263" s="158">
        <f>IF(ISERROR(VLOOKUP(AA263,Accueil!$W$17:$W$22,1,0)),1,0)</f>
        <v>0</v>
      </c>
      <c r="EE263" s="158">
        <f>IF(ISERROR(VLOOKUP(AB263,Accueil!$W$17:$W$22,1,0)),1,0)</f>
        <v>0</v>
      </c>
      <c r="EF263" s="158">
        <f>IF(ISERROR(VLOOKUP(AC263,Accueil!$W$17:$W$22,1,0)),1,0)</f>
        <v>0</v>
      </c>
      <c r="EG263" s="158">
        <f>IF(ISERROR(VLOOKUP(AD263,Accueil!$W$17:$W$22,1,0)),1,0)</f>
        <v>0</v>
      </c>
      <c r="EH263" s="158">
        <f>IF(ISERROR(VLOOKUP(AE263,Accueil!$W$17:$W$22,1,0)),1,0)</f>
        <v>0</v>
      </c>
      <c r="EI263" s="158">
        <f>IF(ISERROR(VLOOKUP(AF263,Accueil!$W$17:$W$22,1,0)),1,0)</f>
        <v>0</v>
      </c>
      <c r="EJ263" s="158">
        <f>IF(ISERROR(VLOOKUP(AG263,Accueil!$W$17:$W$22,1,0)),1,0)</f>
        <v>0</v>
      </c>
      <c r="EK263" s="158">
        <f>IF(ISERROR(VLOOKUP(AH263,Accueil!$W$17:$W$22,1,0)),1,0)</f>
        <v>0</v>
      </c>
      <c r="EL263" s="158">
        <f>IF(ISERROR(VLOOKUP(AI263,Accueil!$W$17:$W$22,1,0)),1,0)</f>
        <v>0</v>
      </c>
      <c r="EM263" s="158">
        <f>IF(ISERROR(VLOOKUP(AJ263,Accueil!$W$17:$W$22,1,0)),1,0)</f>
        <v>0</v>
      </c>
      <c r="EN263" s="158">
        <f>IF(ISERROR(VLOOKUP(AK263,Accueil!$W$17:$W$22,1,0)),1,0)</f>
        <v>0</v>
      </c>
      <c r="EO263" s="158">
        <f>IF(ISERROR(VLOOKUP(AL263,Accueil!$W$17:$W$22,1,0)),1,0)</f>
        <v>0</v>
      </c>
      <c r="EP263" s="158">
        <f>IF(ISERROR(VLOOKUP(AM263,Accueil!$W$17:$W$22,1,0)),1,0)</f>
        <v>0</v>
      </c>
      <c r="EQ263" s="158">
        <f>IF(ISERROR(VLOOKUP(AN263,Accueil!$W$17:$W$22,1,0)),1,0)</f>
        <v>0</v>
      </c>
      <c r="ER263" s="158">
        <f>IF(ISERROR(VLOOKUP(AO263,Accueil!$W$17:$W$22,1,0)),1,0)</f>
        <v>0</v>
      </c>
      <c r="ES263" s="158">
        <f>IF(ISERROR(VLOOKUP(AP263,Accueil!$W$17:$W$22,1,0)),1,0)</f>
        <v>0</v>
      </c>
      <c r="ET263" s="158">
        <f>IF(ISERROR(VLOOKUP(AQ263,Accueil!$W$17:$W$22,1,0)),1,0)</f>
        <v>0</v>
      </c>
      <c r="EU263" s="158">
        <f>IF(ISERROR(VLOOKUP(AR263,Accueil!$W$17:$W$22,1,0)),1,0)</f>
        <v>0</v>
      </c>
      <c r="EV263" s="158">
        <f>IF(ISERROR(VLOOKUP(AS263,Accueil!$W$17:$W$22,1,0)),1,0)</f>
        <v>0</v>
      </c>
      <c r="EW263" s="158">
        <f>IF(ISERROR(VLOOKUP(AT263,Accueil!$W$17:$W$22,1,0)),1,0)</f>
        <v>0</v>
      </c>
      <c r="EX263" s="158">
        <f>IF(ISERROR(VLOOKUP(AU263,Accueil!$W$17:$W$22,1,0)),1,0)</f>
        <v>0</v>
      </c>
      <c r="EY263" s="158">
        <f>IF(ISERROR(VLOOKUP(AV263,Accueil!$W$17:$W$22,1,0)),1,0)</f>
        <v>0</v>
      </c>
      <c r="EZ263" s="158">
        <f>IF(ISERROR(VLOOKUP(AW263,Accueil!$W$17:$W$22,1,0)),1,0)</f>
        <v>0</v>
      </c>
      <c r="FA263" s="158">
        <f>IF(ISERROR(VLOOKUP(AX263,Accueil!$W$17:$W$22,1,0)),1,0)</f>
        <v>0</v>
      </c>
      <c r="FB263" s="158">
        <f>IF(ISERROR(VLOOKUP(AY263,Accueil!$W$17:$W$22,1,0)),1,0)</f>
        <v>0</v>
      </c>
      <c r="FC263" s="158">
        <f>IF(ISERROR(VLOOKUP(AZ263,Accueil!$W$17:$W$22,1,0)),1,0)</f>
        <v>0</v>
      </c>
      <c r="FD263" s="158">
        <f>IF(ISERROR(VLOOKUP(BA263,Accueil!$W$17:$W$22,1,0)),1,0)</f>
        <v>0</v>
      </c>
      <c r="FE263" s="158">
        <f>IF(ISERROR(VLOOKUP(BB263,Accueil!$W$17:$W$22,1,0)),1,0)</f>
        <v>0</v>
      </c>
      <c r="FF263" s="158">
        <f>IF(ISERROR(VLOOKUP(BC263,Accueil!$W$17:$W$22,1,0)),1,0)</f>
        <v>0</v>
      </c>
      <c r="FG263" s="158">
        <f>IF(ISERROR(VLOOKUP(BD263,Accueil!$W$17:$W$22,1,0)),1,0)</f>
        <v>0</v>
      </c>
      <c r="FH263" s="158">
        <f>IF(ISERROR(VLOOKUP(BE263,Accueil!$W$17:$W$22,1,0)),1,0)</f>
        <v>0</v>
      </c>
      <c r="FI263" s="158">
        <f>IF(ISERROR(VLOOKUP(BF263,Accueil!$W$17:$W$22,1,0)),1,0)</f>
        <v>0</v>
      </c>
      <c r="FJ263" s="158">
        <f>IF(ISERROR(VLOOKUP(BG263,Accueil!$W$17:$W$22,1,0)),1,0)</f>
        <v>0</v>
      </c>
      <c r="FK263" s="158">
        <f>IF(ISERROR(VLOOKUP(BH263,Accueil!$W$17:$W$22,1,0)),1,0)</f>
        <v>0</v>
      </c>
      <c r="FL263" s="158">
        <f>IF(ISERROR(VLOOKUP(BI263,Accueil!$W$17:$W$22,1,0)),1,0)</f>
        <v>0</v>
      </c>
      <c r="FM263" s="158">
        <f>IF(ISERROR(VLOOKUP(BJ263,Accueil!$W$17:$W$22,1,0)),1,0)</f>
        <v>0</v>
      </c>
      <c r="FN263" s="158">
        <f>IF(ISERROR(VLOOKUP(BK263,Accueil!$W$17:$W$22,1,0)),1,0)</f>
        <v>0</v>
      </c>
      <c r="FO263" s="158">
        <f>IF(ISERROR(VLOOKUP(BL263,Accueil!$W$17:$W$22,1,0)),1,0)</f>
        <v>0</v>
      </c>
      <c r="FP263" s="158">
        <f>IF(ISERROR(VLOOKUP(BM263,Accueil!$W$17:$W$22,1,0)),1,0)</f>
        <v>0</v>
      </c>
      <c r="FQ263" s="158">
        <f>IF(ISERROR(VLOOKUP(BN263,Accueil!$W$17:$W$22,1,0)),1,0)</f>
        <v>0</v>
      </c>
      <c r="FR263" s="158">
        <f>IF(ISERROR(VLOOKUP(BO263,Accueil!$W$17:$W$22,1,0)),1,0)</f>
        <v>0</v>
      </c>
      <c r="FS263" s="158">
        <f>IF(ISERROR(VLOOKUP(BP263,Accueil!$W$17:$W$22,1,0)),1,0)</f>
        <v>0</v>
      </c>
      <c r="FT263" s="158">
        <f>IF(ISERROR(VLOOKUP(BQ263,Accueil!$W$17:$W$22,1,0)),1,0)</f>
        <v>0</v>
      </c>
      <c r="FU263" s="158">
        <f>IF(ISERROR(VLOOKUP(BR263,Accueil!$W$17:$W$22,1,0)),1,0)</f>
        <v>0</v>
      </c>
      <c r="FV263" s="158">
        <f>IF(ISERROR(VLOOKUP(BS263,Accueil!$W$17:$W$22,1,0)),1,0)</f>
        <v>0</v>
      </c>
      <c r="FW263" s="158">
        <f>IF(ISERROR(VLOOKUP(BT263,Accueil!$W$17:$W$22,1,0)),1,0)</f>
        <v>0</v>
      </c>
      <c r="FX263" s="158">
        <f>IF(ISERROR(VLOOKUP(BU263,Accueil!$W$17:$W$22,1,0)),1,0)</f>
        <v>0</v>
      </c>
      <c r="FY263" s="158">
        <f>IF(ISERROR(VLOOKUP(BV263,Accueil!$W$17:$W$22,1,0)),1,0)</f>
        <v>0</v>
      </c>
      <c r="FZ263" s="158">
        <f>IF(ISERROR(VLOOKUP(BW263,Accueil!$W$17:$W$22,1,0)),1,0)</f>
        <v>0</v>
      </c>
      <c r="GA263" s="158">
        <f>IF(ISERROR(VLOOKUP(BX263,Accueil!$W$17:$W$22,1,0)),1,0)</f>
        <v>0</v>
      </c>
      <c r="GB263" s="158">
        <f>IF(ISERROR(VLOOKUP(BY263,Accueil!$W$17:$W$22,1,0)),1,0)</f>
        <v>0</v>
      </c>
      <c r="GC263" s="158">
        <f>IF(ISERROR(VLOOKUP(BZ263,Accueil!$W$17:$W$22,1,0)),1,0)</f>
        <v>0</v>
      </c>
      <c r="GD263" s="158">
        <f>IF(ISERROR(VLOOKUP(CA263,Accueil!$W$17:$W$22,1,0)),1,0)</f>
        <v>0</v>
      </c>
      <c r="GE263" s="158">
        <f>IF(ISERROR(VLOOKUP(CB263,Accueil!$W$17:$W$22,1,0)),1,0)</f>
        <v>0</v>
      </c>
      <c r="GF263" s="158">
        <f>IF(ISERROR(VLOOKUP(CC263,Accueil!$W$17:$W$22,1,0)),1,0)</f>
        <v>0</v>
      </c>
      <c r="GG263" s="158">
        <f>IF(ISERROR(VLOOKUP(CD263,Accueil!$W$17:$W$22,1,0)),1,0)</f>
        <v>0</v>
      </c>
      <c r="GH263" s="158">
        <f>IF(ISERROR(VLOOKUP(CE263,Accueil!$W$17:$W$22,1,0)),1,0)</f>
        <v>0</v>
      </c>
      <c r="GI263" s="158">
        <f>IF(ISERROR(VLOOKUP(CF263,Accueil!$W$17:$W$22,1,0)),1,0)</f>
        <v>0</v>
      </c>
      <c r="GJ263" s="158">
        <f>IF(ISERROR(VLOOKUP(CG263,Accueil!$W$17:$W$22,1,0)),1,0)</f>
        <v>0</v>
      </c>
      <c r="GK263" s="158">
        <f>IF(ISERROR(VLOOKUP(CH263,Accueil!$W$17:$W$22,1,0)),1,0)</f>
        <v>0</v>
      </c>
      <c r="GL263" s="158">
        <f>IF(ISERROR(VLOOKUP(CI263,Accueil!$W$17:$W$22,1,0)),1,0)</f>
        <v>0</v>
      </c>
      <c r="GM263" s="158">
        <f>IF(ISERROR(VLOOKUP(CJ263,Accueil!$W$17:$W$22,1,0)),1,0)</f>
        <v>0</v>
      </c>
      <c r="GN263" s="158">
        <f>IF(ISERROR(VLOOKUP(CK263,Accueil!$W$17:$W$22,1,0)),1,0)</f>
        <v>0</v>
      </c>
      <c r="GO263" s="158">
        <f>IF(ISERROR(VLOOKUP(CL263,Accueil!$W$17:$W$22,1,0)),1,0)</f>
        <v>0</v>
      </c>
      <c r="GP263" s="158">
        <f>IF(ISERROR(VLOOKUP(CM263,Accueil!$W$17:$W$22,1,0)),1,0)</f>
        <v>0</v>
      </c>
      <c r="GQ263" s="158">
        <f>IF(ISERROR(VLOOKUP(CN263,Accueil!$W$17:$W$22,1,0)),1,0)</f>
        <v>0</v>
      </c>
      <c r="GR263" s="158">
        <f>IF(ISERROR(VLOOKUP(CO263,Accueil!$W$17:$W$22,1,0)),1,0)</f>
        <v>0</v>
      </c>
      <c r="GS263" s="158">
        <f>IF(ISERROR(VLOOKUP(CP263,Accueil!$W$17:$W$22,1,0)),1,0)</f>
        <v>0</v>
      </c>
      <c r="GT263" s="158">
        <f>IF(ISERROR(VLOOKUP(CQ263,Accueil!$W$17:$W$22,1,0)),1,0)</f>
        <v>0</v>
      </c>
      <c r="GU263" s="158">
        <f>IF(ISERROR(VLOOKUP(CR263,Accueil!$W$17:$W$22,1,0)),1,0)</f>
        <v>0</v>
      </c>
      <c r="GV263" s="158">
        <f>IF(ISERROR(VLOOKUP(CS263,Accueil!$W$17:$W$22,1,0)),1,0)</f>
        <v>0</v>
      </c>
      <c r="GW263" s="158">
        <f>IF(ISERROR(VLOOKUP(CT263,Accueil!$W$17:$W$22,1,0)),1,0)</f>
        <v>0</v>
      </c>
      <c r="GX263" s="158">
        <f>IF(ISERROR(VLOOKUP(CU263,Accueil!$W$17:$W$22,1,0)),1,0)</f>
        <v>0</v>
      </c>
      <c r="GY263" s="158">
        <f>IF(ISERROR(VLOOKUP(CV263,Accueil!$W$17:$W$22,1,0)),1,0)</f>
        <v>0</v>
      </c>
      <c r="GZ263" s="158">
        <f>IF(ISERROR(VLOOKUP(CW263,Accueil!$W$17:$W$22,1,0)),1,0)</f>
        <v>0</v>
      </c>
      <c r="HA263" s="158">
        <f>IF(ISERROR(VLOOKUP(CX263,Accueil!$W$17:$W$22,1,0)),1,0)</f>
        <v>0</v>
      </c>
      <c r="HB263" s="158">
        <f>IF(ISERROR(VLOOKUP(CY263,Accueil!$W$17:$W$22,1,0)),1,0)</f>
        <v>0</v>
      </c>
      <c r="HC263" s="158">
        <f>IF(ISERROR(VLOOKUP(CZ263,Accueil!$W$17:$W$22,1,0)),1,0)</f>
        <v>0</v>
      </c>
      <c r="HD263" s="158">
        <f>IF(ISERROR(VLOOKUP(DA263,Accueil!$W$17:$W$22,1,0)),1,0)</f>
        <v>0</v>
      </c>
    </row>
    <row r="264" spans="1:212" ht="12.75" customHeight="1">
      <c r="A264" s="360"/>
      <c r="B264" s="12">
        <v>256</v>
      </c>
      <c r="C264" s="26" t="str">
        <f>IF(Accueil!E268="","",Accueil!E268)</f>
        <v/>
      </c>
      <c r="D264" s="27" t="str">
        <f>IF(Accueil!F268="","",Accueil!F268)</f>
        <v/>
      </c>
      <c r="E264" s="83" t="str">
        <f t="shared" si="18"/>
        <v/>
      </c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244"/>
      <c r="AL264" s="244"/>
      <c r="AM264" s="244"/>
      <c r="AN264" s="244"/>
      <c r="AO264" s="244"/>
      <c r="AP264" s="244"/>
      <c r="AQ264" s="244"/>
      <c r="AR264" s="244"/>
      <c r="AS264" s="244"/>
      <c r="AT264" s="244"/>
      <c r="AU264" s="244"/>
      <c r="AV264" s="244"/>
      <c r="AW264" s="244"/>
      <c r="AX264" s="244"/>
      <c r="AY264" s="244"/>
      <c r="AZ264" s="244"/>
      <c r="BA264" s="244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  <c r="CJ264" s="244"/>
      <c r="CK264" s="244"/>
      <c r="CL264" s="244"/>
      <c r="CM264" s="244"/>
      <c r="CN264" s="244"/>
      <c r="CO264" s="244"/>
      <c r="CP264" s="244"/>
      <c r="CQ264" s="244"/>
      <c r="CR264" s="244"/>
      <c r="CS264" s="244"/>
      <c r="CT264" s="244"/>
      <c r="CU264" s="244"/>
      <c r="CV264" s="244"/>
      <c r="CW264" s="244"/>
      <c r="CX264" s="244"/>
      <c r="CY264" s="244"/>
      <c r="CZ264" s="244"/>
      <c r="DA264" s="244"/>
      <c r="DB264" s="12">
        <v>256</v>
      </c>
      <c r="DC264" s="11" t="str">
        <f>IF(D264="","",COUNTIF(F264:DA264,Accueil!$AB$28)&amp;" / "&amp;COUNTIF($F$8:$DA$8,"&gt;0")-(COUNTIF(F264:DA264,Accueil!$AG$26)))</f>
        <v/>
      </c>
      <c r="DD264" s="110" t="str">
        <f>IF(D264="","",COUNTIF(F264:DA264,Accueil!$AB$26))</f>
        <v/>
      </c>
      <c r="DE264" s="110" t="str">
        <f>IF(D264="","",IF(COUNTIF($F$8:$DA$8,"&gt;=0")-(COUNTIF(G264:DB264,Accueil!$AG$26))&lt;0,0,COUNTIF($F$8:$DA$8,"&gt;=0")-(COUNTIF(G264:DB264,Accueil!$AG$26))))</f>
        <v/>
      </c>
      <c r="DF264" s="11" t="str">
        <f t="shared" si="19"/>
        <v/>
      </c>
      <c r="DG264" s="29" t="str">
        <f t="shared" si="20"/>
        <v/>
      </c>
      <c r="DH264" s="158">
        <f t="shared" si="21"/>
        <v>0</v>
      </c>
      <c r="DI264" s="158">
        <f>IF(ISERROR(VLOOKUP(F264,Accueil!$W$17:$W$22,1,0)),1,0)</f>
        <v>0</v>
      </c>
      <c r="DJ264" s="158">
        <f>IF(ISERROR(VLOOKUP(G264,Accueil!$W$17:$W$22,1,0)),1,0)</f>
        <v>0</v>
      </c>
      <c r="DK264" s="158">
        <f>IF(ISERROR(VLOOKUP(H264,Accueil!$W$17:$W$22,1,0)),1,0)</f>
        <v>0</v>
      </c>
      <c r="DL264" s="158">
        <f>IF(ISERROR(VLOOKUP(I264,Accueil!$W$17:$W$22,1,0)),1,0)</f>
        <v>0</v>
      </c>
      <c r="DM264" s="158">
        <f>IF(ISERROR(VLOOKUP(J264,Accueil!$W$17:$W$22,1,0)),1,0)</f>
        <v>0</v>
      </c>
      <c r="DN264" s="158">
        <f>IF(ISERROR(VLOOKUP(K264,Accueil!$W$17:$W$22,1,0)),1,0)</f>
        <v>0</v>
      </c>
      <c r="DO264" s="158">
        <f>IF(ISERROR(VLOOKUP(L264,Accueil!$W$17:$W$22,1,0)),1,0)</f>
        <v>0</v>
      </c>
      <c r="DP264" s="158">
        <f>IF(ISERROR(VLOOKUP(M264,Accueil!$W$17:$W$22,1,0)),1,0)</f>
        <v>0</v>
      </c>
      <c r="DQ264" s="158">
        <f>IF(ISERROR(VLOOKUP(N264,Accueil!$W$17:$W$22,1,0)),1,0)</f>
        <v>0</v>
      </c>
      <c r="DR264" s="158">
        <f>IF(ISERROR(VLOOKUP(O264,Accueil!$W$17:$W$22,1,0)),1,0)</f>
        <v>0</v>
      </c>
      <c r="DS264" s="158">
        <f>IF(ISERROR(VLOOKUP(P264,Accueil!$W$17:$W$22,1,0)),1,0)</f>
        <v>0</v>
      </c>
      <c r="DT264" s="158">
        <f>IF(ISERROR(VLOOKUP(Q264,Accueil!$W$17:$W$22,1,0)),1,0)</f>
        <v>0</v>
      </c>
      <c r="DU264" s="158">
        <f>IF(ISERROR(VLOOKUP(R264,Accueil!$W$17:$W$22,1,0)),1,0)</f>
        <v>0</v>
      </c>
      <c r="DV264" s="158">
        <f>IF(ISERROR(VLOOKUP(S264,Accueil!$W$17:$W$22,1,0)),1,0)</f>
        <v>0</v>
      </c>
      <c r="DW264" s="158">
        <f>IF(ISERROR(VLOOKUP(T264,Accueil!$W$17:$W$22,1,0)),1,0)</f>
        <v>0</v>
      </c>
      <c r="DX264" s="158">
        <f>IF(ISERROR(VLOOKUP(U264,Accueil!$W$17:$W$22,1,0)),1,0)</f>
        <v>0</v>
      </c>
      <c r="DY264" s="158">
        <f>IF(ISERROR(VLOOKUP(V264,Accueil!$W$17:$W$22,1,0)),1,0)</f>
        <v>0</v>
      </c>
      <c r="DZ264" s="158">
        <f>IF(ISERROR(VLOOKUP(W264,Accueil!$W$17:$W$22,1,0)),1,0)</f>
        <v>0</v>
      </c>
      <c r="EA264" s="158">
        <f>IF(ISERROR(VLOOKUP(X264,Accueil!$W$17:$W$22,1,0)),1,0)</f>
        <v>0</v>
      </c>
      <c r="EB264" s="158">
        <f>IF(ISERROR(VLOOKUP(Y264,Accueil!$W$17:$W$22,1,0)),1,0)</f>
        <v>0</v>
      </c>
      <c r="EC264" s="158">
        <f>IF(ISERROR(VLOOKUP(Z264,Accueil!$W$17:$W$22,1,0)),1,0)</f>
        <v>0</v>
      </c>
      <c r="ED264" s="158">
        <f>IF(ISERROR(VLOOKUP(AA264,Accueil!$W$17:$W$22,1,0)),1,0)</f>
        <v>0</v>
      </c>
      <c r="EE264" s="158">
        <f>IF(ISERROR(VLOOKUP(AB264,Accueil!$W$17:$W$22,1,0)),1,0)</f>
        <v>0</v>
      </c>
      <c r="EF264" s="158">
        <f>IF(ISERROR(VLOOKUP(AC264,Accueil!$W$17:$W$22,1,0)),1,0)</f>
        <v>0</v>
      </c>
      <c r="EG264" s="158">
        <f>IF(ISERROR(VLOOKUP(AD264,Accueil!$W$17:$W$22,1,0)),1,0)</f>
        <v>0</v>
      </c>
      <c r="EH264" s="158">
        <f>IF(ISERROR(VLOOKUP(AE264,Accueil!$W$17:$W$22,1,0)),1,0)</f>
        <v>0</v>
      </c>
      <c r="EI264" s="158">
        <f>IF(ISERROR(VLOOKUP(AF264,Accueil!$W$17:$W$22,1,0)),1,0)</f>
        <v>0</v>
      </c>
      <c r="EJ264" s="158">
        <f>IF(ISERROR(VLOOKUP(AG264,Accueil!$W$17:$W$22,1,0)),1,0)</f>
        <v>0</v>
      </c>
      <c r="EK264" s="158">
        <f>IF(ISERROR(VLOOKUP(AH264,Accueil!$W$17:$W$22,1,0)),1,0)</f>
        <v>0</v>
      </c>
      <c r="EL264" s="158">
        <f>IF(ISERROR(VLOOKUP(AI264,Accueil!$W$17:$W$22,1,0)),1,0)</f>
        <v>0</v>
      </c>
      <c r="EM264" s="158">
        <f>IF(ISERROR(VLOOKUP(AJ264,Accueil!$W$17:$W$22,1,0)),1,0)</f>
        <v>0</v>
      </c>
      <c r="EN264" s="158">
        <f>IF(ISERROR(VLOOKUP(AK264,Accueil!$W$17:$W$22,1,0)),1,0)</f>
        <v>0</v>
      </c>
      <c r="EO264" s="158">
        <f>IF(ISERROR(VLOOKUP(AL264,Accueil!$W$17:$W$22,1,0)),1,0)</f>
        <v>0</v>
      </c>
      <c r="EP264" s="158">
        <f>IF(ISERROR(VLOOKUP(AM264,Accueil!$W$17:$W$22,1,0)),1,0)</f>
        <v>0</v>
      </c>
      <c r="EQ264" s="158">
        <f>IF(ISERROR(VLOOKUP(AN264,Accueil!$W$17:$W$22,1,0)),1,0)</f>
        <v>0</v>
      </c>
      <c r="ER264" s="158">
        <f>IF(ISERROR(VLOOKUP(AO264,Accueil!$W$17:$W$22,1,0)),1,0)</f>
        <v>0</v>
      </c>
      <c r="ES264" s="158">
        <f>IF(ISERROR(VLOOKUP(AP264,Accueil!$W$17:$W$22,1,0)),1,0)</f>
        <v>0</v>
      </c>
      <c r="ET264" s="158">
        <f>IF(ISERROR(VLOOKUP(AQ264,Accueil!$W$17:$W$22,1,0)),1,0)</f>
        <v>0</v>
      </c>
      <c r="EU264" s="158">
        <f>IF(ISERROR(VLOOKUP(AR264,Accueil!$W$17:$W$22,1,0)),1,0)</f>
        <v>0</v>
      </c>
      <c r="EV264" s="158">
        <f>IF(ISERROR(VLOOKUP(AS264,Accueil!$W$17:$W$22,1,0)),1,0)</f>
        <v>0</v>
      </c>
      <c r="EW264" s="158">
        <f>IF(ISERROR(VLOOKUP(AT264,Accueil!$W$17:$W$22,1,0)),1,0)</f>
        <v>0</v>
      </c>
      <c r="EX264" s="158">
        <f>IF(ISERROR(VLOOKUP(AU264,Accueil!$W$17:$W$22,1,0)),1,0)</f>
        <v>0</v>
      </c>
      <c r="EY264" s="158">
        <f>IF(ISERROR(VLOOKUP(AV264,Accueil!$W$17:$W$22,1,0)),1,0)</f>
        <v>0</v>
      </c>
      <c r="EZ264" s="158">
        <f>IF(ISERROR(VLOOKUP(AW264,Accueil!$W$17:$W$22,1,0)),1,0)</f>
        <v>0</v>
      </c>
      <c r="FA264" s="158">
        <f>IF(ISERROR(VLOOKUP(AX264,Accueil!$W$17:$W$22,1,0)),1,0)</f>
        <v>0</v>
      </c>
      <c r="FB264" s="158">
        <f>IF(ISERROR(VLOOKUP(AY264,Accueil!$W$17:$W$22,1,0)),1,0)</f>
        <v>0</v>
      </c>
      <c r="FC264" s="158">
        <f>IF(ISERROR(VLOOKUP(AZ264,Accueil!$W$17:$W$22,1,0)),1,0)</f>
        <v>0</v>
      </c>
      <c r="FD264" s="158">
        <f>IF(ISERROR(VLOOKUP(BA264,Accueil!$W$17:$W$22,1,0)),1,0)</f>
        <v>0</v>
      </c>
      <c r="FE264" s="158">
        <f>IF(ISERROR(VLOOKUP(BB264,Accueil!$W$17:$W$22,1,0)),1,0)</f>
        <v>0</v>
      </c>
      <c r="FF264" s="158">
        <f>IF(ISERROR(VLOOKUP(BC264,Accueil!$W$17:$W$22,1,0)),1,0)</f>
        <v>0</v>
      </c>
      <c r="FG264" s="158">
        <f>IF(ISERROR(VLOOKUP(BD264,Accueil!$W$17:$W$22,1,0)),1,0)</f>
        <v>0</v>
      </c>
      <c r="FH264" s="158">
        <f>IF(ISERROR(VLOOKUP(BE264,Accueil!$W$17:$W$22,1,0)),1,0)</f>
        <v>0</v>
      </c>
      <c r="FI264" s="158">
        <f>IF(ISERROR(VLOOKUP(BF264,Accueil!$W$17:$W$22,1,0)),1,0)</f>
        <v>0</v>
      </c>
      <c r="FJ264" s="158">
        <f>IF(ISERROR(VLOOKUP(BG264,Accueil!$W$17:$W$22,1,0)),1,0)</f>
        <v>0</v>
      </c>
      <c r="FK264" s="158">
        <f>IF(ISERROR(VLOOKUP(BH264,Accueil!$W$17:$W$22,1,0)),1,0)</f>
        <v>0</v>
      </c>
      <c r="FL264" s="158">
        <f>IF(ISERROR(VLOOKUP(BI264,Accueil!$W$17:$W$22,1,0)),1,0)</f>
        <v>0</v>
      </c>
      <c r="FM264" s="158">
        <f>IF(ISERROR(VLOOKUP(BJ264,Accueil!$W$17:$W$22,1,0)),1,0)</f>
        <v>0</v>
      </c>
      <c r="FN264" s="158">
        <f>IF(ISERROR(VLOOKUP(BK264,Accueil!$W$17:$W$22,1,0)),1,0)</f>
        <v>0</v>
      </c>
      <c r="FO264" s="158">
        <f>IF(ISERROR(VLOOKUP(BL264,Accueil!$W$17:$W$22,1,0)),1,0)</f>
        <v>0</v>
      </c>
      <c r="FP264" s="158">
        <f>IF(ISERROR(VLOOKUP(BM264,Accueil!$W$17:$W$22,1,0)),1,0)</f>
        <v>0</v>
      </c>
      <c r="FQ264" s="158">
        <f>IF(ISERROR(VLOOKUP(BN264,Accueil!$W$17:$W$22,1,0)),1,0)</f>
        <v>0</v>
      </c>
      <c r="FR264" s="158">
        <f>IF(ISERROR(VLOOKUP(BO264,Accueil!$W$17:$W$22,1,0)),1,0)</f>
        <v>0</v>
      </c>
      <c r="FS264" s="158">
        <f>IF(ISERROR(VLOOKUP(BP264,Accueil!$W$17:$W$22,1,0)),1,0)</f>
        <v>0</v>
      </c>
      <c r="FT264" s="158">
        <f>IF(ISERROR(VLOOKUP(BQ264,Accueil!$W$17:$W$22,1,0)),1,0)</f>
        <v>0</v>
      </c>
      <c r="FU264" s="158">
        <f>IF(ISERROR(VLOOKUP(BR264,Accueil!$W$17:$W$22,1,0)),1,0)</f>
        <v>0</v>
      </c>
      <c r="FV264" s="158">
        <f>IF(ISERROR(VLOOKUP(BS264,Accueil!$W$17:$W$22,1,0)),1,0)</f>
        <v>0</v>
      </c>
      <c r="FW264" s="158">
        <f>IF(ISERROR(VLOOKUP(BT264,Accueil!$W$17:$W$22,1,0)),1,0)</f>
        <v>0</v>
      </c>
      <c r="FX264" s="158">
        <f>IF(ISERROR(VLOOKUP(BU264,Accueil!$W$17:$W$22,1,0)),1,0)</f>
        <v>0</v>
      </c>
      <c r="FY264" s="158">
        <f>IF(ISERROR(VLOOKUP(BV264,Accueil!$W$17:$W$22,1,0)),1,0)</f>
        <v>0</v>
      </c>
      <c r="FZ264" s="158">
        <f>IF(ISERROR(VLOOKUP(BW264,Accueil!$W$17:$W$22,1,0)),1,0)</f>
        <v>0</v>
      </c>
      <c r="GA264" s="158">
        <f>IF(ISERROR(VLOOKUP(BX264,Accueil!$W$17:$W$22,1,0)),1,0)</f>
        <v>0</v>
      </c>
      <c r="GB264" s="158">
        <f>IF(ISERROR(VLOOKUP(BY264,Accueil!$W$17:$W$22,1,0)),1,0)</f>
        <v>0</v>
      </c>
      <c r="GC264" s="158">
        <f>IF(ISERROR(VLOOKUP(BZ264,Accueil!$W$17:$W$22,1,0)),1,0)</f>
        <v>0</v>
      </c>
      <c r="GD264" s="158">
        <f>IF(ISERROR(VLOOKUP(CA264,Accueil!$W$17:$W$22,1,0)),1,0)</f>
        <v>0</v>
      </c>
      <c r="GE264" s="158">
        <f>IF(ISERROR(VLOOKUP(CB264,Accueil!$W$17:$W$22,1,0)),1,0)</f>
        <v>0</v>
      </c>
      <c r="GF264" s="158">
        <f>IF(ISERROR(VLOOKUP(CC264,Accueil!$W$17:$W$22,1,0)),1,0)</f>
        <v>0</v>
      </c>
      <c r="GG264" s="158">
        <f>IF(ISERROR(VLOOKUP(CD264,Accueil!$W$17:$W$22,1,0)),1,0)</f>
        <v>0</v>
      </c>
      <c r="GH264" s="158">
        <f>IF(ISERROR(VLOOKUP(CE264,Accueil!$W$17:$W$22,1,0)),1,0)</f>
        <v>0</v>
      </c>
      <c r="GI264" s="158">
        <f>IF(ISERROR(VLOOKUP(CF264,Accueil!$W$17:$W$22,1,0)),1,0)</f>
        <v>0</v>
      </c>
      <c r="GJ264" s="158">
        <f>IF(ISERROR(VLOOKUP(CG264,Accueil!$W$17:$W$22,1,0)),1,0)</f>
        <v>0</v>
      </c>
      <c r="GK264" s="158">
        <f>IF(ISERROR(VLOOKUP(CH264,Accueil!$W$17:$W$22,1,0)),1,0)</f>
        <v>0</v>
      </c>
      <c r="GL264" s="158">
        <f>IF(ISERROR(VLOOKUP(CI264,Accueil!$W$17:$W$22,1,0)),1,0)</f>
        <v>0</v>
      </c>
      <c r="GM264" s="158">
        <f>IF(ISERROR(VLOOKUP(CJ264,Accueil!$W$17:$W$22,1,0)),1,0)</f>
        <v>0</v>
      </c>
      <c r="GN264" s="158">
        <f>IF(ISERROR(VLOOKUP(CK264,Accueil!$W$17:$W$22,1,0)),1,0)</f>
        <v>0</v>
      </c>
      <c r="GO264" s="158">
        <f>IF(ISERROR(VLOOKUP(CL264,Accueil!$W$17:$W$22,1,0)),1,0)</f>
        <v>0</v>
      </c>
      <c r="GP264" s="158">
        <f>IF(ISERROR(VLOOKUP(CM264,Accueil!$W$17:$W$22,1,0)),1,0)</f>
        <v>0</v>
      </c>
      <c r="GQ264" s="158">
        <f>IF(ISERROR(VLOOKUP(CN264,Accueil!$W$17:$W$22,1,0)),1,0)</f>
        <v>0</v>
      </c>
      <c r="GR264" s="158">
        <f>IF(ISERROR(VLOOKUP(CO264,Accueil!$W$17:$W$22,1,0)),1,0)</f>
        <v>0</v>
      </c>
      <c r="GS264" s="158">
        <f>IF(ISERROR(VLOOKUP(CP264,Accueil!$W$17:$W$22,1,0)),1,0)</f>
        <v>0</v>
      </c>
      <c r="GT264" s="158">
        <f>IF(ISERROR(VLOOKUP(CQ264,Accueil!$W$17:$W$22,1,0)),1,0)</f>
        <v>0</v>
      </c>
      <c r="GU264" s="158">
        <f>IF(ISERROR(VLOOKUP(CR264,Accueil!$W$17:$W$22,1,0)),1,0)</f>
        <v>0</v>
      </c>
      <c r="GV264" s="158">
        <f>IF(ISERROR(VLOOKUP(CS264,Accueil!$W$17:$W$22,1,0)),1,0)</f>
        <v>0</v>
      </c>
      <c r="GW264" s="158">
        <f>IF(ISERROR(VLOOKUP(CT264,Accueil!$W$17:$W$22,1,0)),1,0)</f>
        <v>0</v>
      </c>
      <c r="GX264" s="158">
        <f>IF(ISERROR(VLOOKUP(CU264,Accueil!$W$17:$W$22,1,0)),1,0)</f>
        <v>0</v>
      </c>
      <c r="GY264" s="158">
        <f>IF(ISERROR(VLOOKUP(CV264,Accueil!$W$17:$W$22,1,0)),1,0)</f>
        <v>0</v>
      </c>
      <c r="GZ264" s="158">
        <f>IF(ISERROR(VLOOKUP(CW264,Accueil!$W$17:$W$22,1,0)),1,0)</f>
        <v>0</v>
      </c>
      <c r="HA264" s="158">
        <f>IF(ISERROR(VLOOKUP(CX264,Accueil!$W$17:$W$22,1,0)),1,0)</f>
        <v>0</v>
      </c>
      <c r="HB264" s="158">
        <f>IF(ISERROR(VLOOKUP(CY264,Accueil!$W$17:$W$22,1,0)),1,0)</f>
        <v>0</v>
      </c>
      <c r="HC264" s="158">
        <f>IF(ISERROR(VLOOKUP(CZ264,Accueil!$W$17:$W$22,1,0)),1,0)</f>
        <v>0</v>
      </c>
      <c r="HD264" s="158">
        <f>IF(ISERROR(VLOOKUP(DA264,Accueil!$W$17:$W$22,1,0)),1,0)</f>
        <v>0</v>
      </c>
    </row>
    <row r="265" spans="1:212" ht="12.75" customHeight="1">
      <c r="A265" s="360"/>
      <c r="B265" s="12">
        <v>257</v>
      </c>
      <c r="C265" s="26" t="str">
        <f>IF(Accueil!E269="","",Accueil!E269)</f>
        <v/>
      </c>
      <c r="D265" s="27" t="str">
        <f>IF(Accueil!F269="","",Accueil!F269)</f>
        <v/>
      </c>
      <c r="E265" s="83" t="str">
        <f t="shared" si="18"/>
        <v/>
      </c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244"/>
      <c r="AL265" s="244"/>
      <c r="AM265" s="244"/>
      <c r="AN265" s="244"/>
      <c r="AO265" s="244"/>
      <c r="AP265" s="244"/>
      <c r="AQ265" s="244"/>
      <c r="AR265" s="244"/>
      <c r="AS265" s="244"/>
      <c r="AT265" s="244"/>
      <c r="AU265" s="244"/>
      <c r="AV265" s="244"/>
      <c r="AW265" s="244"/>
      <c r="AX265" s="244"/>
      <c r="AY265" s="244"/>
      <c r="AZ265" s="244"/>
      <c r="BA265" s="244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  <c r="CJ265" s="244"/>
      <c r="CK265" s="244"/>
      <c r="CL265" s="244"/>
      <c r="CM265" s="244"/>
      <c r="CN265" s="244"/>
      <c r="CO265" s="244"/>
      <c r="CP265" s="244"/>
      <c r="CQ265" s="244"/>
      <c r="CR265" s="244"/>
      <c r="CS265" s="244"/>
      <c r="CT265" s="244"/>
      <c r="CU265" s="244"/>
      <c r="CV265" s="244"/>
      <c r="CW265" s="244"/>
      <c r="CX265" s="244"/>
      <c r="CY265" s="244"/>
      <c r="CZ265" s="244"/>
      <c r="DA265" s="244"/>
      <c r="DB265" s="12">
        <v>257</v>
      </c>
      <c r="DC265" s="11" t="str">
        <f>IF(D265="","",COUNTIF(F265:DA265,Accueil!$AB$28)&amp;" / "&amp;COUNTIF($F$8:$DA$8,"&gt;0")-(COUNTIF(F265:DA265,Accueil!$AG$26)))</f>
        <v/>
      </c>
      <c r="DD265" s="110" t="str">
        <f>IF(D265="","",COUNTIF(F265:DA265,Accueil!$AB$26))</f>
        <v/>
      </c>
      <c r="DE265" s="110" t="str">
        <f>IF(D265="","",IF(COUNTIF($F$8:$DA$8,"&gt;=0")-(COUNTIF(G265:DB265,Accueil!$AG$26))&lt;0,0,COUNTIF($F$8:$DA$8,"&gt;=0")-(COUNTIF(G265:DB265,Accueil!$AG$26))))</f>
        <v/>
      </c>
      <c r="DF265" s="11" t="str">
        <f t="shared" si="19"/>
        <v/>
      </c>
      <c r="DG265" s="29" t="str">
        <f t="shared" si="20"/>
        <v/>
      </c>
      <c r="DH265" s="158">
        <f t="shared" si="21"/>
        <v>0</v>
      </c>
      <c r="DI265" s="158">
        <f>IF(ISERROR(VLOOKUP(F265,Accueil!$W$17:$W$22,1,0)),1,0)</f>
        <v>0</v>
      </c>
      <c r="DJ265" s="158">
        <f>IF(ISERROR(VLOOKUP(G265,Accueil!$W$17:$W$22,1,0)),1,0)</f>
        <v>0</v>
      </c>
      <c r="DK265" s="158">
        <f>IF(ISERROR(VLOOKUP(H265,Accueil!$W$17:$W$22,1,0)),1,0)</f>
        <v>0</v>
      </c>
      <c r="DL265" s="158">
        <f>IF(ISERROR(VLOOKUP(I265,Accueil!$W$17:$W$22,1,0)),1,0)</f>
        <v>0</v>
      </c>
      <c r="DM265" s="158">
        <f>IF(ISERROR(VLOOKUP(J265,Accueil!$W$17:$W$22,1,0)),1,0)</f>
        <v>0</v>
      </c>
      <c r="DN265" s="158">
        <f>IF(ISERROR(VLOOKUP(K265,Accueil!$W$17:$W$22,1,0)),1,0)</f>
        <v>0</v>
      </c>
      <c r="DO265" s="158">
        <f>IF(ISERROR(VLOOKUP(L265,Accueil!$W$17:$W$22,1,0)),1,0)</f>
        <v>0</v>
      </c>
      <c r="DP265" s="158">
        <f>IF(ISERROR(VLOOKUP(M265,Accueil!$W$17:$W$22,1,0)),1,0)</f>
        <v>0</v>
      </c>
      <c r="DQ265" s="158">
        <f>IF(ISERROR(VLOOKUP(N265,Accueil!$W$17:$W$22,1,0)),1,0)</f>
        <v>0</v>
      </c>
      <c r="DR265" s="158">
        <f>IF(ISERROR(VLOOKUP(O265,Accueil!$W$17:$W$22,1,0)),1,0)</f>
        <v>0</v>
      </c>
      <c r="DS265" s="158">
        <f>IF(ISERROR(VLOOKUP(P265,Accueil!$W$17:$W$22,1,0)),1,0)</f>
        <v>0</v>
      </c>
      <c r="DT265" s="158">
        <f>IF(ISERROR(VLOOKUP(Q265,Accueil!$W$17:$W$22,1,0)),1,0)</f>
        <v>0</v>
      </c>
      <c r="DU265" s="158">
        <f>IF(ISERROR(VLOOKUP(R265,Accueil!$W$17:$W$22,1,0)),1,0)</f>
        <v>0</v>
      </c>
      <c r="DV265" s="158">
        <f>IF(ISERROR(VLOOKUP(S265,Accueil!$W$17:$W$22,1,0)),1,0)</f>
        <v>0</v>
      </c>
      <c r="DW265" s="158">
        <f>IF(ISERROR(VLOOKUP(T265,Accueil!$W$17:$W$22,1,0)),1,0)</f>
        <v>0</v>
      </c>
      <c r="DX265" s="158">
        <f>IF(ISERROR(VLOOKUP(U265,Accueil!$W$17:$W$22,1,0)),1,0)</f>
        <v>0</v>
      </c>
      <c r="DY265" s="158">
        <f>IF(ISERROR(VLOOKUP(V265,Accueil!$W$17:$W$22,1,0)),1,0)</f>
        <v>0</v>
      </c>
      <c r="DZ265" s="158">
        <f>IF(ISERROR(VLOOKUP(W265,Accueil!$W$17:$W$22,1,0)),1,0)</f>
        <v>0</v>
      </c>
      <c r="EA265" s="158">
        <f>IF(ISERROR(VLOOKUP(X265,Accueil!$W$17:$W$22,1,0)),1,0)</f>
        <v>0</v>
      </c>
      <c r="EB265" s="158">
        <f>IF(ISERROR(VLOOKUP(Y265,Accueil!$W$17:$W$22,1,0)),1,0)</f>
        <v>0</v>
      </c>
      <c r="EC265" s="158">
        <f>IF(ISERROR(VLOOKUP(Z265,Accueil!$W$17:$W$22,1,0)),1,0)</f>
        <v>0</v>
      </c>
      <c r="ED265" s="158">
        <f>IF(ISERROR(VLOOKUP(AA265,Accueil!$W$17:$W$22,1,0)),1,0)</f>
        <v>0</v>
      </c>
      <c r="EE265" s="158">
        <f>IF(ISERROR(VLOOKUP(AB265,Accueil!$W$17:$W$22,1,0)),1,0)</f>
        <v>0</v>
      </c>
      <c r="EF265" s="158">
        <f>IF(ISERROR(VLOOKUP(AC265,Accueil!$W$17:$W$22,1,0)),1,0)</f>
        <v>0</v>
      </c>
      <c r="EG265" s="158">
        <f>IF(ISERROR(VLOOKUP(AD265,Accueil!$W$17:$W$22,1,0)),1,0)</f>
        <v>0</v>
      </c>
      <c r="EH265" s="158">
        <f>IF(ISERROR(VLOOKUP(AE265,Accueil!$W$17:$W$22,1,0)),1,0)</f>
        <v>0</v>
      </c>
      <c r="EI265" s="158">
        <f>IF(ISERROR(VLOOKUP(AF265,Accueil!$W$17:$W$22,1,0)),1,0)</f>
        <v>0</v>
      </c>
      <c r="EJ265" s="158">
        <f>IF(ISERROR(VLOOKUP(AG265,Accueil!$W$17:$W$22,1,0)),1,0)</f>
        <v>0</v>
      </c>
      <c r="EK265" s="158">
        <f>IF(ISERROR(VLOOKUP(AH265,Accueil!$W$17:$W$22,1,0)),1,0)</f>
        <v>0</v>
      </c>
      <c r="EL265" s="158">
        <f>IF(ISERROR(VLOOKUP(AI265,Accueil!$W$17:$W$22,1,0)),1,0)</f>
        <v>0</v>
      </c>
      <c r="EM265" s="158">
        <f>IF(ISERROR(VLOOKUP(AJ265,Accueil!$W$17:$W$22,1,0)),1,0)</f>
        <v>0</v>
      </c>
      <c r="EN265" s="158">
        <f>IF(ISERROR(VLOOKUP(AK265,Accueil!$W$17:$W$22,1,0)),1,0)</f>
        <v>0</v>
      </c>
      <c r="EO265" s="158">
        <f>IF(ISERROR(VLOOKUP(AL265,Accueil!$W$17:$W$22,1,0)),1,0)</f>
        <v>0</v>
      </c>
      <c r="EP265" s="158">
        <f>IF(ISERROR(VLOOKUP(AM265,Accueil!$W$17:$W$22,1,0)),1,0)</f>
        <v>0</v>
      </c>
      <c r="EQ265" s="158">
        <f>IF(ISERROR(VLOOKUP(AN265,Accueil!$W$17:$W$22,1,0)),1,0)</f>
        <v>0</v>
      </c>
      <c r="ER265" s="158">
        <f>IF(ISERROR(VLOOKUP(AO265,Accueil!$W$17:$W$22,1,0)),1,0)</f>
        <v>0</v>
      </c>
      <c r="ES265" s="158">
        <f>IF(ISERROR(VLOOKUP(AP265,Accueil!$W$17:$W$22,1,0)),1,0)</f>
        <v>0</v>
      </c>
      <c r="ET265" s="158">
        <f>IF(ISERROR(VLOOKUP(AQ265,Accueil!$W$17:$W$22,1,0)),1,0)</f>
        <v>0</v>
      </c>
      <c r="EU265" s="158">
        <f>IF(ISERROR(VLOOKUP(AR265,Accueil!$W$17:$W$22,1,0)),1,0)</f>
        <v>0</v>
      </c>
      <c r="EV265" s="158">
        <f>IF(ISERROR(VLOOKUP(AS265,Accueil!$W$17:$W$22,1,0)),1,0)</f>
        <v>0</v>
      </c>
      <c r="EW265" s="158">
        <f>IF(ISERROR(VLOOKUP(AT265,Accueil!$W$17:$W$22,1,0)),1,0)</f>
        <v>0</v>
      </c>
      <c r="EX265" s="158">
        <f>IF(ISERROR(VLOOKUP(AU265,Accueil!$W$17:$W$22,1,0)),1,0)</f>
        <v>0</v>
      </c>
      <c r="EY265" s="158">
        <f>IF(ISERROR(VLOOKUP(AV265,Accueil!$W$17:$W$22,1,0)),1,0)</f>
        <v>0</v>
      </c>
      <c r="EZ265" s="158">
        <f>IF(ISERROR(VLOOKUP(AW265,Accueil!$W$17:$W$22,1,0)),1,0)</f>
        <v>0</v>
      </c>
      <c r="FA265" s="158">
        <f>IF(ISERROR(VLOOKUP(AX265,Accueil!$W$17:$W$22,1,0)),1,0)</f>
        <v>0</v>
      </c>
      <c r="FB265" s="158">
        <f>IF(ISERROR(VLOOKUP(AY265,Accueil!$W$17:$W$22,1,0)),1,0)</f>
        <v>0</v>
      </c>
      <c r="FC265" s="158">
        <f>IF(ISERROR(VLOOKUP(AZ265,Accueil!$W$17:$W$22,1,0)),1,0)</f>
        <v>0</v>
      </c>
      <c r="FD265" s="158">
        <f>IF(ISERROR(VLOOKUP(BA265,Accueil!$W$17:$W$22,1,0)),1,0)</f>
        <v>0</v>
      </c>
      <c r="FE265" s="158">
        <f>IF(ISERROR(VLOOKUP(BB265,Accueil!$W$17:$W$22,1,0)),1,0)</f>
        <v>0</v>
      </c>
      <c r="FF265" s="158">
        <f>IF(ISERROR(VLOOKUP(BC265,Accueil!$W$17:$W$22,1,0)),1,0)</f>
        <v>0</v>
      </c>
      <c r="FG265" s="158">
        <f>IF(ISERROR(VLOOKUP(BD265,Accueil!$W$17:$W$22,1,0)),1,0)</f>
        <v>0</v>
      </c>
      <c r="FH265" s="158">
        <f>IF(ISERROR(VLOOKUP(BE265,Accueil!$W$17:$W$22,1,0)),1,0)</f>
        <v>0</v>
      </c>
      <c r="FI265" s="158">
        <f>IF(ISERROR(VLOOKUP(BF265,Accueil!$W$17:$W$22,1,0)),1,0)</f>
        <v>0</v>
      </c>
      <c r="FJ265" s="158">
        <f>IF(ISERROR(VLOOKUP(BG265,Accueil!$W$17:$W$22,1,0)),1,0)</f>
        <v>0</v>
      </c>
      <c r="FK265" s="158">
        <f>IF(ISERROR(VLOOKUP(BH265,Accueil!$W$17:$W$22,1,0)),1,0)</f>
        <v>0</v>
      </c>
      <c r="FL265" s="158">
        <f>IF(ISERROR(VLOOKUP(BI265,Accueil!$W$17:$W$22,1,0)),1,0)</f>
        <v>0</v>
      </c>
      <c r="FM265" s="158">
        <f>IF(ISERROR(VLOOKUP(BJ265,Accueil!$W$17:$W$22,1,0)),1,0)</f>
        <v>0</v>
      </c>
      <c r="FN265" s="158">
        <f>IF(ISERROR(VLOOKUP(BK265,Accueil!$W$17:$W$22,1,0)),1,0)</f>
        <v>0</v>
      </c>
      <c r="FO265" s="158">
        <f>IF(ISERROR(VLOOKUP(BL265,Accueil!$W$17:$W$22,1,0)),1,0)</f>
        <v>0</v>
      </c>
      <c r="FP265" s="158">
        <f>IF(ISERROR(VLOOKUP(BM265,Accueil!$W$17:$W$22,1,0)),1,0)</f>
        <v>0</v>
      </c>
      <c r="FQ265" s="158">
        <f>IF(ISERROR(VLOOKUP(BN265,Accueil!$W$17:$W$22,1,0)),1,0)</f>
        <v>0</v>
      </c>
      <c r="FR265" s="158">
        <f>IF(ISERROR(VLOOKUP(BO265,Accueil!$W$17:$W$22,1,0)),1,0)</f>
        <v>0</v>
      </c>
      <c r="FS265" s="158">
        <f>IF(ISERROR(VLOOKUP(BP265,Accueil!$W$17:$W$22,1,0)),1,0)</f>
        <v>0</v>
      </c>
      <c r="FT265" s="158">
        <f>IF(ISERROR(VLOOKUP(BQ265,Accueil!$W$17:$W$22,1,0)),1,0)</f>
        <v>0</v>
      </c>
      <c r="FU265" s="158">
        <f>IF(ISERROR(VLOOKUP(BR265,Accueil!$W$17:$W$22,1,0)),1,0)</f>
        <v>0</v>
      </c>
      <c r="FV265" s="158">
        <f>IF(ISERROR(VLOOKUP(BS265,Accueil!$W$17:$W$22,1,0)),1,0)</f>
        <v>0</v>
      </c>
      <c r="FW265" s="158">
        <f>IF(ISERROR(VLOOKUP(BT265,Accueil!$W$17:$W$22,1,0)),1,0)</f>
        <v>0</v>
      </c>
      <c r="FX265" s="158">
        <f>IF(ISERROR(VLOOKUP(BU265,Accueil!$W$17:$W$22,1,0)),1,0)</f>
        <v>0</v>
      </c>
      <c r="FY265" s="158">
        <f>IF(ISERROR(VLOOKUP(BV265,Accueil!$W$17:$W$22,1,0)),1,0)</f>
        <v>0</v>
      </c>
      <c r="FZ265" s="158">
        <f>IF(ISERROR(VLOOKUP(BW265,Accueil!$W$17:$W$22,1,0)),1,0)</f>
        <v>0</v>
      </c>
      <c r="GA265" s="158">
        <f>IF(ISERROR(VLOOKUP(BX265,Accueil!$W$17:$W$22,1,0)),1,0)</f>
        <v>0</v>
      </c>
      <c r="GB265" s="158">
        <f>IF(ISERROR(VLOOKUP(BY265,Accueil!$W$17:$W$22,1,0)),1,0)</f>
        <v>0</v>
      </c>
      <c r="GC265" s="158">
        <f>IF(ISERROR(VLOOKUP(BZ265,Accueil!$W$17:$W$22,1,0)),1,0)</f>
        <v>0</v>
      </c>
      <c r="GD265" s="158">
        <f>IF(ISERROR(VLOOKUP(CA265,Accueil!$W$17:$W$22,1,0)),1,0)</f>
        <v>0</v>
      </c>
      <c r="GE265" s="158">
        <f>IF(ISERROR(VLOOKUP(CB265,Accueil!$W$17:$W$22,1,0)),1,0)</f>
        <v>0</v>
      </c>
      <c r="GF265" s="158">
        <f>IF(ISERROR(VLOOKUP(CC265,Accueil!$W$17:$W$22,1,0)),1,0)</f>
        <v>0</v>
      </c>
      <c r="GG265" s="158">
        <f>IF(ISERROR(VLOOKUP(CD265,Accueil!$W$17:$W$22,1,0)),1,0)</f>
        <v>0</v>
      </c>
      <c r="GH265" s="158">
        <f>IF(ISERROR(VLOOKUP(CE265,Accueil!$W$17:$W$22,1,0)),1,0)</f>
        <v>0</v>
      </c>
      <c r="GI265" s="158">
        <f>IF(ISERROR(VLOOKUP(CF265,Accueil!$W$17:$W$22,1,0)),1,0)</f>
        <v>0</v>
      </c>
      <c r="GJ265" s="158">
        <f>IF(ISERROR(VLOOKUP(CG265,Accueil!$W$17:$W$22,1,0)),1,0)</f>
        <v>0</v>
      </c>
      <c r="GK265" s="158">
        <f>IF(ISERROR(VLOOKUP(CH265,Accueil!$W$17:$W$22,1,0)),1,0)</f>
        <v>0</v>
      </c>
      <c r="GL265" s="158">
        <f>IF(ISERROR(VLOOKUP(CI265,Accueil!$W$17:$W$22,1,0)),1,0)</f>
        <v>0</v>
      </c>
      <c r="GM265" s="158">
        <f>IF(ISERROR(VLOOKUP(CJ265,Accueil!$W$17:$W$22,1,0)),1,0)</f>
        <v>0</v>
      </c>
      <c r="GN265" s="158">
        <f>IF(ISERROR(VLOOKUP(CK265,Accueil!$W$17:$W$22,1,0)),1,0)</f>
        <v>0</v>
      </c>
      <c r="GO265" s="158">
        <f>IF(ISERROR(VLOOKUP(CL265,Accueil!$W$17:$W$22,1,0)),1,0)</f>
        <v>0</v>
      </c>
      <c r="GP265" s="158">
        <f>IF(ISERROR(VLOOKUP(CM265,Accueil!$W$17:$W$22,1,0)),1,0)</f>
        <v>0</v>
      </c>
      <c r="GQ265" s="158">
        <f>IF(ISERROR(VLOOKUP(CN265,Accueil!$W$17:$W$22,1,0)),1,0)</f>
        <v>0</v>
      </c>
      <c r="GR265" s="158">
        <f>IF(ISERROR(VLOOKUP(CO265,Accueil!$W$17:$W$22,1,0)),1,0)</f>
        <v>0</v>
      </c>
      <c r="GS265" s="158">
        <f>IF(ISERROR(VLOOKUP(CP265,Accueil!$W$17:$W$22,1,0)),1,0)</f>
        <v>0</v>
      </c>
      <c r="GT265" s="158">
        <f>IF(ISERROR(VLOOKUP(CQ265,Accueil!$W$17:$W$22,1,0)),1,0)</f>
        <v>0</v>
      </c>
      <c r="GU265" s="158">
        <f>IF(ISERROR(VLOOKUP(CR265,Accueil!$W$17:$W$22,1,0)),1,0)</f>
        <v>0</v>
      </c>
      <c r="GV265" s="158">
        <f>IF(ISERROR(VLOOKUP(CS265,Accueil!$W$17:$W$22,1,0)),1,0)</f>
        <v>0</v>
      </c>
      <c r="GW265" s="158">
        <f>IF(ISERROR(VLOOKUP(CT265,Accueil!$W$17:$W$22,1,0)),1,0)</f>
        <v>0</v>
      </c>
      <c r="GX265" s="158">
        <f>IF(ISERROR(VLOOKUP(CU265,Accueil!$W$17:$W$22,1,0)),1,0)</f>
        <v>0</v>
      </c>
      <c r="GY265" s="158">
        <f>IF(ISERROR(VLOOKUP(CV265,Accueil!$W$17:$W$22,1,0)),1,0)</f>
        <v>0</v>
      </c>
      <c r="GZ265" s="158">
        <f>IF(ISERROR(VLOOKUP(CW265,Accueil!$W$17:$W$22,1,0)),1,0)</f>
        <v>0</v>
      </c>
      <c r="HA265" s="158">
        <f>IF(ISERROR(VLOOKUP(CX265,Accueil!$W$17:$W$22,1,0)),1,0)</f>
        <v>0</v>
      </c>
      <c r="HB265" s="158">
        <f>IF(ISERROR(VLOOKUP(CY265,Accueil!$W$17:$W$22,1,0)),1,0)</f>
        <v>0</v>
      </c>
      <c r="HC265" s="158">
        <f>IF(ISERROR(VLOOKUP(CZ265,Accueil!$W$17:$W$22,1,0)),1,0)</f>
        <v>0</v>
      </c>
      <c r="HD265" s="158">
        <f>IF(ISERROR(VLOOKUP(DA265,Accueil!$W$17:$W$22,1,0)),1,0)</f>
        <v>0</v>
      </c>
    </row>
    <row r="266" spans="1:212" ht="12.75" customHeight="1">
      <c r="A266" s="360"/>
      <c r="B266" s="12">
        <v>258</v>
      </c>
      <c r="C266" s="26" t="str">
        <f>IF(Accueil!E270="","",Accueil!E270)</f>
        <v/>
      </c>
      <c r="D266" s="27" t="str">
        <f>IF(Accueil!F270="","",Accueil!F270)</f>
        <v/>
      </c>
      <c r="E266" s="83" t="str">
        <f t="shared" si="18"/>
        <v/>
      </c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  <c r="AA266" s="244"/>
      <c r="AB266" s="244"/>
      <c r="AC266" s="244"/>
      <c r="AD266" s="244"/>
      <c r="AE266" s="244"/>
      <c r="AF266" s="244"/>
      <c r="AG266" s="244"/>
      <c r="AH266" s="244"/>
      <c r="AI266" s="244"/>
      <c r="AJ266" s="244"/>
      <c r="AK266" s="244"/>
      <c r="AL266" s="244"/>
      <c r="AM266" s="244"/>
      <c r="AN266" s="244"/>
      <c r="AO266" s="244"/>
      <c r="AP266" s="244"/>
      <c r="AQ266" s="244"/>
      <c r="AR266" s="244"/>
      <c r="AS266" s="244"/>
      <c r="AT266" s="244"/>
      <c r="AU266" s="244"/>
      <c r="AV266" s="244"/>
      <c r="AW266" s="244"/>
      <c r="AX266" s="244"/>
      <c r="AY266" s="244"/>
      <c r="AZ266" s="244"/>
      <c r="BA266" s="244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  <c r="CJ266" s="244"/>
      <c r="CK266" s="244"/>
      <c r="CL266" s="244"/>
      <c r="CM266" s="244"/>
      <c r="CN266" s="244"/>
      <c r="CO266" s="244"/>
      <c r="CP266" s="244"/>
      <c r="CQ266" s="244"/>
      <c r="CR266" s="244"/>
      <c r="CS266" s="244"/>
      <c r="CT266" s="244"/>
      <c r="CU266" s="244"/>
      <c r="CV266" s="244"/>
      <c r="CW266" s="244"/>
      <c r="CX266" s="244"/>
      <c r="CY266" s="244"/>
      <c r="CZ266" s="244"/>
      <c r="DA266" s="244"/>
      <c r="DB266" s="12">
        <v>258</v>
      </c>
      <c r="DC266" s="11" t="str">
        <f>IF(D266="","",COUNTIF(F266:DA266,Accueil!$AB$28)&amp;" / "&amp;COUNTIF($F$8:$DA$8,"&gt;0")-(COUNTIF(F266:DA266,Accueil!$AG$26)))</f>
        <v/>
      </c>
      <c r="DD266" s="110" t="str">
        <f>IF(D266="","",COUNTIF(F266:DA266,Accueil!$AB$26))</f>
        <v/>
      </c>
      <c r="DE266" s="110" t="str">
        <f>IF(D266="","",IF(COUNTIF($F$8:$DA$8,"&gt;=0")-(COUNTIF(G266:DB266,Accueil!$AG$26))&lt;0,0,COUNTIF($F$8:$DA$8,"&gt;=0")-(COUNTIF(G266:DB266,Accueil!$AG$26))))</f>
        <v/>
      </c>
      <c r="DF266" s="11" t="str">
        <f t="shared" si="19"/>
        <v/>
      </c>
      <c r="DG266" s="29" t="str">
        <f t="shared" si="20"/>
        <v/>
      </c>
      <c r="DH266" s="158">
        <f t="shared" si="21"/>
        <v>0</v>
      </c>
      <c r="DI266" s="158">
        <f>IF(ISERROR(VLOOKUP(F266,Accueil!$W$17:$W$22,1,0)),1,0)</f>
        <v>0</v>
      </c>
      <c r="DJ266" s="158">
        <f>IF(ISERROR(VLOOKUP(G266,Accueil!$W$17:$W$22,1,0)),1,0)</f>
        <v>0</v>
      </c>
      <c r="DK266" s="158">
        <f>IF(ISERROR(VLOOKUP(H266,Accueil!$W$17:$W$22,1,0)),1,0)</f>
        <v>0</v>
      </c>
      <c r="DL266" s="158">
        <f>IF(ISERROR(VLOOKUP(I266,Accueil!$W$17:$W$22,1,0)),1,0)</f>
        <v>0</v>
      </c>
      <c r="DM266" s="158">
        <f>IF(ISERROR(VLOOKUP(J266,Accueil!$W$17:$W$22,1,0)),1,0)</f>
        <v>0</v>
      </c>
      <c r="DN266" s="158">
        <f>IF(ISERROR(VLOOKUP(K266,Accueil!$W$17:$W$22,1,0)),1,0)</f>
        <v>0</v>
      </c>
      <c r="DO266" s="158">
        <f>IF(ISERROR(VLOOKUP(L266,Accueil!$W$17:$W$22,1,0)),1,0)</f>
        <v>0</v>
      </c>
      <c r="DP266" s="158">
        <f>IF(ISERROR(VLOOKUP(M266,Accueil!$W$17:$W$22,1,0)),1,0)</f>
        <v>0</v>
      </c>
      <c r="DQ266" s="158">
        <f>IF(ISERROR(VLOOKUP(N266,Accueil!$W$17:$W$22,1,0)),1,0)</f>
        <v>0</v>
      </c>
      <c r="DR266" s="158">
        <f>IF(ISERROR(VLOOKUP(O266,Accueil!$W$17:$W$22,1,0)),1,0)</f>
        <v>0</v>
      </c>
      <c r="DS266" s="158">
        <f>IF(ISERROR(VLOOKUP(P266,Accueil!$W$17:$W$22,1,0)),1,0)</f>
        <v>0</v>
      </c>
      <c r="DT266" s="158">
        <f>IF(ISERROR(VLOOKUP(Q266,Accueil!$W$17:$W$22,1,0)),1,0)</f>
        <v>0</v>
      </c>
      <c r="DU266" s="158">
        <f>IF(ISERROR(VLOOKUP(R266,Accueil!$W$17:$W$22,1,0)),1,0)</f>
        <v>0</v>
      </c>
      <c r="DV266" s="158">
        <f>IF(ISERROR(VLOOKUP(S266,Accueil!$W$17:$W$22,1,0)),1,0)</f>
        <v>0</v>
      </c>
      <c r="DW266" s="158">
        <f>IF(ISERROR(VLOOKUP(T266,Accueil!$W$17:$W$22,1,0)),1,0)</f>
        <v>0</v>
      </c>
      <c r="DX266" s="158">
        <f>IF(ISERROR(VLOOKUP(U266,Accueil!$W$17:$W$22,1,0)),1,0)</f>
        <v>0</v>
      </c>
      <c r="DY266" s="158">
        <f>IF(ISERROR(VLOOKUP(V266,Accueil!$W$17:$W$22,1,0)),1,0)</f>
        <v>0</v>
      </c>
      <c r="DZ266" s="158">
        <f>IF(ISERROR(VLOOKUP(W266,Accueil!$W$17:$W$22,1,0)),1,0)</f>
        <v>0</v>
      </c>
      <c r="EA266" s="158">
        <f>IF(ISERROR(VLOOKUP(X266,Accueil!$W$17:$W$22,1,0)),1,0)</f>
        <v>0</v>
      </c>
      <c r="EB266" s="158">
        <f>IF(ISERROR(VLOOKUP(Y266,Accueil!$W$17:$W$22,1,0)),1,0)</f>
        <v>0</v>
      </c>
      <c r="EC266" s="158">
        <f>IF(ISERROR(VLOOKUP(Z266,Accueil!$W$17:$W$22,1,0)),1,0)</f>
        <v>0</v>
      </c>
      <c r="ED266" s="158">
        <f>IF(ISERROR(VLOOKUP(AA266,Accueil!$W$17:$W$22,1,0)),1,0)</f>
        <v>0</v>
      </c>
      <c r="EE266" s="158">
        <f>IF(ISERROR(VLOOKUP(AB266,Accueil!$W$17:$W$22,1,0)),1,0)</f>
        <v>0</v>
      </c>
      <c r="EF266" s="158">
        <f>IF(ISERROR(VLOOKUP(AC266,Accueil!$W$17:$W$22,1,0)),1,0)</f>
        <v>0</v>
      </c>
      <c r="EG266" s="158">
        <f>IF(ISERROR(VLOOKUP(AD266,Accueil!$W$17:$W$22,1,0)),1,0)</f>
        <v>0</v>
      </c>
      <c r="EH266" s="158">
        <f>IF(ISERROR(VLOOKUP(AE266,Accueil!$W$17:$W$22,1,0)),1,0)</f>
        <v>0</v>
      </c>
      <c r="EI266" s="158">
        <f>IF(ISERROR(VLOOKUP(AF266,Accueil!$W$17:$W$22,1,0)),1,0)</f>
        <v>0</v>
      </c>
      <c r="EJ266" s="158">
        <f>IF(ISERROR(VLOOKUP(AG266,Accueil!$W$17:$W$22,1,0)),1,0)</f>
        <v>0</v>
      </c>
      <c r="EK266" s="158">
        <f>IF(ISERROR(VLOOKUP(AH266,Accueil!$W$17:$W$22,1,0)),1,0)</f>
        <v>0</v>
      </c>
      <c r="EL266" s="158">
        <f>IF(ISERROR(VLOOKUP(AI266,Accueil!$W$17:$W$22,1,0)),1,0)</f>
        <v>0</v>
      </c>
      <c r="EM266" s="158">
        <f>IF(ISERROR(VLOOKUP(AJ266,Accueil!$W$17:$W$22,1,0)),1,0)</f>
        <v>0</v>
      </c>
      <c r="EN266" s="158">
        <f>IF(ISERROR(VLOOKUP(AK266,Accueil!$W$17:$W$22,1,0)),1,0)</f>
        <v>0</v>
      </c>
      <c r="EO266" s="158">
        <f>IF(ISERROR(VLOOKUP(AL266,Accueil!$W$17:$W$22,1,0)),1,0)</f>
        <v>0</v>
      </c>
      <c r="EP266" s="158">
        <f>IF(ISERROR(VLOOKUP(AM266,Accueil!$W$17:$W$22,1,0)),1,0)</f>
        <v>0</v>
      </c>
      <c r="EQ266" s="158">
        <f>IF(ISERROR(VLOOKUP(AN266,Accueil!$W$17:$W$22,1,0)),1,0)</f>
        <v>0</v>
      </c>
      <c r="ER266" s="158">
        <f>IF(ISERROR(VLOOKUP(AO266,Accueil!$W$17:$W$22,1,0)),1,0)</f>
        <v>0</v>
      </c>
      <c r="ES266" s="158">
        <f>IF(ISERROR(VLOOKUP(AP266,Accueil!$W$17:$W$22,1,0)),1,0)</f>
        <v>0</v>
      </c>
      <c r="ET266" s="158">
        <f>IF(ISERROR(VLOOKUP(AQ266,Accueil!$W$17:$W$22,1,0)),1,0)</f>
        <v>0</v>
      </c>
      <c r="EU266" s="158">
        <f>IF(ISERROR(VLOOKUP(AR266,Accueil!$W$17:$W$22,1,0)),1,0)</f>
        <v>0</v>
      </c>
      <c r="EV266" s="158">
        <f>IF(ISERROR(VLOOKUP(AS266,Accueil!$W$17:$W$22,1,0)),1,0)</f>
        <v>0</v>
      </c>
      <c r="EW266" s="158">
        <f>IF(ISERROR(VLOOKUP(AT266,Accueil!$W$17:$W$22,1,0)),1,0)</f>
        <v>0</v>
      </c>
      <c r="EX266" s="158">
        <f>IF(ISERROR(VLOOKUP(AU266,Accueil!$W$17:$W$22,1,0)),1,0)</f>
        <v>0</v>
      </c>
      <c r="EY266" s="158">
        <f>IF(ISERROR(VLOOKUP(AV266,Accueil!$W$17:$W$22,1,0)),1,0)</f>
        <v>0</v>
      </c>
      <c r="EZ266" s="158">
        <f>IF(ISERROR(VLOOKUP(AW266,Accueil!$W$17:$W$22,1,0)),1,0)</f>
        <v>0</v>
      </c>
      <c r="FA266" s="158">
        <f>IF(ISERROR(VLOOKUP(AX266,Accueil!$W$17:$W$22,1,0)),1,0)</f>
        <v>0</v>
      </c>
      <c r="FB266" s="158">
        <f>IF(ISERROR(VLOOKUP(AY266,Accueil!$W$17:$W$22,1,0)),1,0)</f>
        <v>0</v>
      </c>
      <c r="FC266" s="158">
        <f>IF(ISERROR(VLOOKUP(AZ266,Accueil!$W$17:$W$22,1,0)),1,0)</f>
        <v>0</v>
      </c>
      <c r="FD266" s="158">
        <f>IF(ISERROR(VLOOKUP(BA266,Accueil!$W$17:$W$22,1,0)),1,0)</f>
        <v>0</v>
      </c>
      <c r="FE266" s="158">
        <f>IF(ISERROR(VLOOKUP(BB266,Accueil!$W$17:$W$22,1,0)),1,0)</f>
        <v>0</v>
      </c>
      <c r="FF266" s="158">
        <f>IF(ISERROR(VLOOKUP(BC266,Accueil!$W$17:$W$22,1,0)),1,0)</f>
        <v>0</v>
      </c>
      <c r="FG266" s="158">
        <f>IF(ISERROR(VLOOKUP(BD266,Accueil!$W$17:$W$22,1,0)),1,0)</f>
        <v>0</v>
      </c>
      <c r="FH266" s="158">
        <f>IF(ISERROR(VLOOKUP(BE266,Accueil!$W$17:$W$22,1,0)),1,0)</f>
        <v>0</v>
      </c>
      <c r="FI266" s="158">
        <f>IF(ISERROR(VLOOKUP(BF266,Accueil!$W$17:$W$22,1,0)),1,0)</f>
        <v>0</v>
      </c>
      <c r="FJ266" s="158">
        <f>IF(ISERROR(VLOOKUP(BG266,Accueil!$W$17:$W$22,1,0)),1,0)</f>
        <v>0</v>
      </c>
      <c r="FK266" s="158">
        <f>IF(ISERROR(VLOOKUP(BH266,Accueil!$W$17:$W$22,1,0)),1,0)</f>
        <v>0</v>
      </c>
      <c r="FL266" s="158">
        <f>IF(ISERROR(VLOOKUP(BI266,Accueil!$W$17:$W$22,1,0)),1,0)</f>
        <v>0</v>
      </c>
      <c r="FM266" s="158">
        <f>IF(ISERROR(VLOOKUP(BJ266,Accueil!$W$17:$W$22,1,0)),1,0)</f>
        <v>0</v>
      </c>
      <c r="FN266" s="158">
        <f>IF(ISERROR(VLOOKUP(BK266,Accueil!$W$17:$W$22,1,0)),1,0)</f>
        <v>0</v>
      </c>
      <c r="FO266" s="158">
        <f>IF(ISERROR(VLOOKUP(BL266,Accueil!$W$17:$W$22,1,0)),1,0)</f>
        <v>0</v>
      </c>
      <c r="FP266" s="158">
        <f>IF(ISERROR(VLOOKUP(BM266,Accueil!$W$17:$W$22,1,0)),1,0)</f>
        <v>0</v>
      </c>
      <c r="FQ266" s="158">
        <f>IF(ISERROR(VLOOKUP(BN266,Accueil!$W$17:$W$22,1,0)),1,0)</f>
        <v>0</v>
      </c>
      <c r="FR266" s="158">
        <f>IF(ISERROR(VLOOKUP(BO266,Accueil!$W$17:$W$22,1,0)),1,0)</f>
        <v>0</v>
      </c>
      <c r="FS266" s="158">
        <f>IF(ISERROR(VLOOKUP(BP266,Accueil!$W$17:$W$22,1,0)),1,0)</f>
        <v>0</v>
      </c>
      <c r="FT266" s="158">
        <f>IF(ISERROR(VLOOKUP(BQ266,Accueil!$W$17:$W$22,1,0)),1,0)</f>
        <v>0</v>
      </c>
      <c r="FU266" s="158">
        <f>IF(ISERROR(VLOOKUP(BR266,Accueil!$W$17:$W$22,1,0)),1,0)</f>
        <v>0</v>
      </c>
      <c r="FV266" s="158">
        <f>IF(ISERROR(VLOOKUP(BS266,Accueil!$W$17:$W$22,1,0)),1,0)</f>
        <v>0</v>
      </c>
      <c r="FW266" s="158">
        <f>IF(ISERROR(VLOOKUP(BT266,Accueil!$W$17:$W$22,1,0)),1,0)</f>
        <v>0</v>
      </c>
      <c r="FX266" s="158">
        <f>IF(ISERROR(VLOOKUP(BU266,Accueil!$W$17:$W$22,1,0)),1,0)</f>
        <v>0</v>
      </c>
      <c r="FY266" s="158">
        <f>IF(ISERROR(VLOOKUP(BV266,Accueil!$W$17:$W$22,1,0)),1,0)</f>
        <v>0</v>
      </c>
      <c r="FZ266" s="158">
        <f>IF(ISERROR(VLOOKUP(BW266,Accueil!$W$17:$W$22,1,0)),1,0)</f>
        <v>0</v>
      </c>
      <c r="GA266" s="158">
        <f>IF(ISERROR(VLOOKUP(BX266,Accueil!$W$17:$W$22,1,0)),1,0)</f>
        <v>0</v>
      </c>
      <c r="GB266" s="158">
        <f>IF(ISERROR(VLOOKUP(BY266,Accueil!$W$17:$W$22,1,0)),1,0)</f>
        <v>0</v>
      </c>
      <c r="GC266" s="158">
        <f>IF(ISERROR(VLOOKUP(BZ266,Accueil!$W$17:$W$22,1,0)),1,0)</f>
        <v>0</v>
      </c>
      <c r="GD266" s="158">
        <f>IF(ISERROR(VLOOKUP(CA266,Accueil!$W$17:$W$22,1,0)),1,0)</f>
        <v>0</v>
      </c>
      <c r="GE266" s="158">
        <f>IF(ISERROR(VLOOKUP(CB266,Accueil!$W$17:$W$22,1,0)),1,0)</f>
        <v>0</v>
      </c>
      <c r="GF266" s="158">
        <f>IF(ISERROR(VLOOKUP(CC266,Accueil!$W$17:$W$22,1,0)),1,0)</f>
        <v>0</v>
      </c>
      <c r="GG266" s="158">
        <f>IF(ISERROR(VLOOKUP(CD266,Accueil!$W$17:$W$22,1,0)),1,0)</f>
        <v>0</v>
      </c>
      <c r="GH266" s="158">
        <f>IF(ISERROR(VLOOKUP(CE266,Accueil!$W$17:$W$22,1,0)),1,0)</f>
        <v>0</v>
      </c>
      <c r="GI266" s="158">
        <f>IF(ISERROR(VLOOKUP(CF266,Accueil!$W$17:$W$22,1,0)),1,0)</f>
        <v>0</v>
      </c>
      <c r="GJ266" s="158">
        <f>IF(ISERROR(VLOOKUP(CG266,Accueil!$W$17:$W$22,1,0)),1,0)</f>
        <v>0</v>
      </c>
      <c r="GK266" s="158">
        <f>IF(ISERROR(VLOOKUP(CH266,Accueil!$W$17:$W$22,1,0)),1,0)</f>
        <v>0</v>
      </c>
      <c r="GL266" s="158">
        <f>IF(ISERROR(VLOOKUP(CI266,Accueil!$W$17:$W$22,1,0)),1,0)</f>
        <v>0</v>
      </c>
      <c r="GM266" s="158">
        <f>IF(ISERROR(VLOOKUP(CJ266,Accueil!$W$17:$W$22,1,0)),1,0)</f>
        <v>0</v>
      </c>
      <c r="GN266" s="158">
        <f>IF(ISERROR(VLOOKUP(CK266,Accueil!$W$17:$W$22,1,0)),1,0)</f>
        <v>0</v>
      </c>
      <c r="GO266" s="158">
        <f>IF(ISERROR(VLOOKUP(CL266,Accueil!$W$17:$W$22,1,0)),1,0)</f>
        <v>0</v>
      </c>
      <c r="GP266" s="158">
        <f>IF(ISERROR(VLOOKUP(CM266,Accueil!$W$17:$W$22,1,0)),1,0)</f>
        <v>0</v>
      </c>
      <c r="GQ266" s="158">
        <f>IF(ISERROR(VLOOKUP(CN266,Accueil!$W$17:$W$22,1,0)),1,0)</f>
        <v>0</v>
      </c>
      <c r="GR266" s="158">
        <f>IF(ISERROR(VLOOKUP(CO266,Accueil!$W$17:$W$22,1,0)),1,0)</f>
        <v>0</v>
      </c>
      <c r="GS266" s="158">
        <f>IF(ISERROR(VLOOKUP(CP266,Accueil!$W$17:$W$22,1,0)),1,0)</f>
        <v>0</v>
      </c>
      <c r="GT266" s="158">
        <f>IF(ISERROR(VLOOKUP(CQ266,Accueil!$W$17:$W$22,1,0)),1,0)</f>
        <v>0</v>
      </c>
      <c r="GU266" s="158">
        <f>IF(ISERROR(VLOOKUP(CR266,Accueil!$W$17:$W$22,1,0)),1,0)</f>
        <v>0</v>
      </c>
      <c r="GV266" s="158">
        <f>IF(ISERROR(VLOOKUP(CS266,Accueil!$W$17:$W$22,1,0)),1,0)</f>
        <v>0</v>
      </c>
      <c r="GW266" s="158">
        <f>IF(ISERROR(VLOOKUP(CT266,Accueil!$W$17:$W$22,1,0)),1,0)</f>
        <v>0</v>
      </c>
      <c r="GX266" s="158">
        <f>IF(ISERROR(VLOOKUP(CU266,Accueil!$W$17:$W$22,1,0)),1,0)</f>
        <v>0</v>
      </c>
      <c r="GY266" s="158">
        <f>IF(ISERROR(VLOOKUP(CV266,Accueil!$W$17:$W$22,1,0)),1,0)</f>
        <v>0</v>
      </c>
      <c r="GZ266" s="158">
        <f>IF(ISERROR(VLOOKUP(CW266,Accueil!$W$17:$W$22,1,0)),1,0)</f>
        <v>0</v>
      </c>
      <c r="HA266" s="158">
        <f>IF(ISERROR(VLOOKUP(CX266,Accueil!$W$17:$W$22,1,0)),1,0)</f>
        <v>0</v>
      </c>
      <c r="HB266" s="158">
        <f>IF(ISERROR(VLOOKUP(CY266,Accueil!$W$17:$W$22,1,0)),1,0)</f>
        <v>0</v>
      </c>
      <c r="HC266" s="158">
        <f>IF(ISERROR(VLOOKUP(CZ266,Accueil!$W$17:$W$22,1,0)),1,0)</f>
        <v>0</v>
      </c>
      <c r="HD266" s="158">
        <f>IF(ISERROR(VLOOKUP(DA266,Accueil!$W$17:$W$22,1,0)),1,0)</f>
        <v>0</v>
      </c>
    </row>
    <row r="267" spans="1:212" ht="12.75" customHeight="1">
      <c r="A267" s="360"/>
      <c r="B267" s="12">
        <v>259</v>
      </c>
      <c r="C267" s="26" t="str">
        <f>IF(Accueil!E271="","",Accueil!E271)</f>
        <v/>
      </c>
      <c r="D267" s="27" t="str">
        <f>IF(Accueil!F271="","",Accueil!F271)</f>
        <v/>
      </c>
      <c r="E267" s="83" t="str">
        <f t="shared" si="18"/>
        <v/>
      </c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  <c r="AA267" s="244"/>
      <c r="AB267" s="244"/>
      <c r="AC267" s="244"/>
      <c r="AD267" s="244"/>
      <c r="AE267" s="244"/>
      <c r="AF267" s="244"/>
      <c r="AG267" s="244"/>
      <c r="AH267" s="244"/>
      <c r="AI267" s="244"/>
      <c r="AJ267" s="244"/>
      <c r="AK267" s="244"/>
      <c r="AL267" s="244"/>
      <c r="AM267" s="244"/>
      <c r="AN267" s="244"/>
      <c r="AO267" s="244"/>
      <c r="AP267" s="244"/>
      <c r="AQ267" s="244"/>
      <c r="AR267" s="244"/>
      <c r="AS267" s="244"/>
      <c r="AT267" s="244"/>
      <c r="AU267" s="244"/>
      <c r="AV267" s="244"/>
      <c r="AW267" s="244"/>
      <c r="AX267" s="244"/>
      <c r="AY267" s="244"/>
      <c r="AZ267" s="244"/>
      <c r="BA267" s="244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  <c r="CJ267" s="244"/>
      <c r="CK267" s="244"/>
      <c r="CL267" s="244"/>
      <c r="CM267" s="244"/>
      <c r="CN267" s="244"/>
      <c r="CO267" s="244"/>
      <c r="CP267" s="244"/>
      <c r="CQ267" s="244"/>
      <c r="CR267" s="244"/>
      <c r="CS267" s="244"/>
      <c r="CT267" s="244"/>
      <c r="CU267" s="244"/>
      <c r="CV267" s="244"/>
      <c r="CW267" s="244"/>
      <c r="CX267" s="244"/>
      <c r="CY267" s="244"/>
      <c r="CZ267" s="244"/>
      <c r="DA267" s="244"/>
      <c r="DB267" s="12">
        <v>259</v>
      </c>
      <c r="DC267" s="11" t="str">
        <f>IF(D267="","",COUNTIF(F267:DA267,Accueil!$AB$28)&amp;" / "&amp;COUNTIF($F$8:$DA$8,"&gt;0")-(COUNTIF(F267:DA267,Accueil!$AG$26)))</f>
        <v/>
      </c>
      <c r="DD267" s="110" t="str">
        <f>IF(D267="","",COUNTIF(F267:DA267,Accueil!$AB$26))</f>
        <v/>
      </c>
      <c r="DE267" s="110" t="str">
        <f>IF(D267="","",IF(COUNTIF($F$8:$DA$8,"&gt;=0")-(COUNTIF(G267:DB267,Accueil!$AG$26))&lt;0,0,COUNTIF($F$8:$DA$8,"&gt;=0")-(COUNTIF(G267:DB267,Accueil!$AG$26))))</f>
        <v/>
      </c>
      <c r="DF267" s="11" t="str">
        <f t="shared" si="19"/>
        <v/>
      </c>
      <c r="DG267" s="29" t="str">
        <f t="shared" si="20"/>
        <v/>
      </c>
      <c r="DH267" s="158">
        <f t="shared" si="21"/>
        <v>0</v>
      </c>
      <c r="DI267" s="158">
        <f>IF(ISERROR(VLOOKUP(F267,Accueil!$W$17:$W$22,1,0)),1,0)</f>
        <v>0</v>
      </c>
      <c r="DJ267" s="158">
        <f>IF(ISERROR(VLOOKUP(G267,Accueil!$W$17:$W$22,1,0)),1,0)</f>
        <v>0</v>
      </c>
      <c r="DK267" s="158">
        <f>IF(ISERROR(VLOOKUP(H267,Accueil!$W$17:$W$22,1,0)),1,0)</f>
        <v>0</v>
      </c>
      <c r="DL267" s="158">
        <f>IF(ISERROR(VLOOKUP(I267,Accueil!$W$17:$W$22,1,0)),1,0)</f>
        <v>0</v>
      </c>
      <c r="DM267" s="158">
        <f>IF(ISERROR(VLOOKUP(J267,Accueil!$W$17:$W$22,1,0)),1,0)</f>
        <v>0</v>
      </c>
      <c r="DN267" s="158">
        <f>IF(ISERROR(VLOOKUP(K267,Accueil!$W$17:$W$22,1,0)),1,0)</f>
        <v>0</v>
      </c>
      <c r="DO267" s="158">
        <f>IF(ISERROR(VLOOKUP(L267,Accueil!$W$17:$W$22,1,0)),1,0)</f>
        <v>0</v>
      </c>
      <c r="DP267" s="158">
        <f>IF(ISERROR(VLOOKUP(M267,Accueil!$W$17:$W$22,1,0)),1,0)</f>
        <v>0</v>
      </c>
      <c r="DQ267" s="158">
        <f>IF(ISERROR(VLOOKUP(N267,Accueil!$W$17:$W$22,1,0)),1,0)</f>
        <v>0</v>
      </c>
      <c r="DR267" s="158">
        <f>IF(ISERROR(VLOOKUP(O267,Accueil!$W$17:$W$22,1,0)),1,0)</f>
        <v>0</v>
      </c>
      <c r="DS267" s="158">
        <f>IF(ISERROR(VLOOKUP(P267,Accueil!$W$17:$W$22,1,0)),1,0)</f>
        <v>0</v>
      </c>
      <c r="DT267" s="158">
        <f>IF(ISERROR(VLOOKUP(Q267,Accueil!$W$17:$W$22,1,0)),1,0)</f>
        <v>0</v>
      </c>
      <c r="DU267" s="158">
        <f>IF(ISERROR(VLOOKUP(R267,Accueil!$W$17:$W$22,1,0)),1,0)</f>
        <v>0</v>
      </c>
      <c r="DV267" s="158">
        <f>IF(ISERROR(VLOOKUP(S267,Accueil!$W$17:$W$22,1,0)),1,0)</f>
        <v>0</v>
      </c>
      <c r="DW267" s="158">
        <f>IF(ISERROR(VLOOKUP(T267,Accueil!$W$17:$W$22,1,0)),1,0)</f>
        <v>0</v>
      </c>
      <c r="DX267" s="158">
        <f>IF(ISERROR(VLOOKUP(U267,Accueil!$W$17:$W$22,1,0)),1,0)</f>
        <v>0</v>
      </c>
      <c r="DY267" s="158">
        <f>IF(ISERROR(VLOOKUP(V267,Accueil!$W$17:$W$22,1,0)),1,0)</f>
        <v>0</v>
      </c>
      <c r="DZ267" s="158">
        <f>IF(ISERROR(VLOOKUP(W267,Accueil!$W$17:$W$22,1,0)),1,0)</f>
        <v>0</v>
      </c>
      <c r="EA267" s="158">
        <f>IF(ISERROR(VLOOKUP(X267,Accueil!$W$17:$W$22,1,0)),1,0)</f>
        <v>0</v>
      </c>
      <c r="EB267" s="158">
        <f>IF(ISERROR(VLOOKUP(Y267,Accueil!$W$17:$W$22,1,0)),1,0)</f>
        <v>0</v>
      </c>
      <c r="EC267" s="158">
        <f>IF(ISERROR(VLOOKUP(Z267,Accueil!$W$17:$W$22,1,0)),1,0)</f>
        <v>0</v>
      </c>
      <c r="ED267" s="158">
        <f>IF(ISERROR(VLOOKUP(AA267,Accueil!$W$17:$W$22,1,0)),1,0)</f>
        <v>0</v>
      </c>
      <c r="EE267" s="158">
        <f>IF(ISERROR(VLOOKUP(AB267,Accueil!$W$17:$W$22,1,0)),1,0)</f>
        <v>0</v>
      </c>
      <c r="EF267" s="158">
        <f>IF(ISERROR(VLOOKUP(AC267,Accueil!$W$17:$W$22,1,0)),1,0)</f>
        <v>0</v>
      </c>
      <c r="EG267" s="158">
        <f>IF(ISERROR(VLOOKUP(AD267,Accueil!$W$17:$W$22,1,0)),1,0)</f>
        <v>0</v>
      </c>
      <c r="EH267" s="158">
        <f>IF(ISERROR(VLOOKUP(AE267,Accueil!$W$17:$W$22,1,0)),1,0)</f>
        <v>0</v>
      </c>
      <c r="EI267" s="158">
        <f>IF(ISERROR(VLOOKUP(AF267,Accueil!$W$17:$W$22,1,0)),1,0)</f>
        <v>0</v>
      </c>
      <c r="EJ267" s="158">
        <f>IF(ISERROR(VLOOKUP(AG267,Accueil!$W$17:$W$22,1,0)),1,0)</f>
        <v>0</v>
      </c>
      <c r="EK267" s="158">
        <f>IF(ISERROR(VLOOKUP(AH267,Accueil!$W$17:$W$22,1,0)),1,0)</f>
        <v>0</v>
      </c>
      <c r="EL267" s="158">
        <f>IF(ISERROR(VLOOKUP(AI267,Accueil!$W$17:$W$22,1,0)),1,0)</f>
        <v>0</v>
      </c>
      <c r="EM267" s="158">
        <f>IF(ISERROR(VLOOKUP(AJ267,Accueil!$W$17:$W$22,1,0)),1,0)</f>
        <v>0</v>
      </c>
      <c r="EN267" s="158">
        <f>IF(ISERROR(VLOOKUP(AK267,Accueil!$W$17:$W$22,1,0)),1,0)</f>
        <v>0</v>
      </c>
      <c r="EO267" s="158">
        <f>IF(ISERROR(VLOOKUP(AL267,Accueil!$W$17:$W$22,1,0)),1,0)</f>
        <v>0</v>
      </c>
      <c r="EP267" s="158">
        <f>IF(ISERROR(VLOOKUP(AM267,Accueil!$W$17:$W$22,1,0)),1,0)</f>
        <v>0</v>
      </c>
      <c r="EQ267" s="158">
        <f>IF(ISERROR(VLOOKUP(AN267,Accueil!$W$17:$W$22,1,0)),1,0)</f>
        <v>0</v>
      </c>
      <c r="ER267" s="158">
        <f>IF(ISERROR(VLOOKUP(AO267,Accueil!$W$17:$W$22,1,0)),1,0)</f>
        <v>0</v>
      </c>
      <c r="ES267" s="158">
        <f>IF(ISERROR(VLOOKUP(AP267,Accueil!$W$17:$W$22,1,0)),1,0)</f>
        <v>0</v>
      </c>
      <c r="ET267" s="158">
        <f>IF(ISERROR(VLOOKUP(AQ267,Accueil!$W$17:$W$22,1,0)),1,0)</f>
        <v>0</v>
      </c>
      <c r="EU267" s="158">
        <f>IF(ISERROR(VLOOKUP(AR267,Accueil!$W$17:$W$22,1,0)),1,0)</f>
        <v>0</v>
      </c>
      <c r="EV267" s="158">
        <f>IF(ISERROR(VLOOKUP(AS267,Accueil!$W$17:$W$22,1,0)),1,0)</f>
        <v>0</v>
      </c>
      <c r="EW267" s="158">
        <f>IF(ISERROR(VLOOKUP(AT267,Accueil!$W$17:$W$22,1,0)),1,0)</f>
        <v>0</v>
      </c>
      <c r="EX267" s="158">
        <f>IF(ISERROR(VLOOKUP(AU267,Accueil!$W$17:$W$22,1,0)),1,0)</f>
        <v>0</v>
      </c>
      <c r="EY267" s="158">
        <f>IF(ISERROR(VLOOKUP(AV267,Accueil!$W$17:$W$22,1,0)),1,0)</f>
        <v>0</v>
      </c>
      <c r="EZ267" s="158">
        <f>IF(ISERROR(VLOOKUP(AW267,Accueil!$W$17:$W$22,1,0)),1,0)</f>
        <v>0</v>
      </c>
      <c r="FA267" s="158">
        <f>IF(ISERROR(VLOOKUP(AX267,Accueil!$W$17:$W$22,1,0)),1,0)</f>
        <v>0</v>
      </c>
      <c r="FB267" s="158">
        <f>IF(ISERROR(VLOOKUP(AY267,Accueil!$W$17:$W$22,1,0)),1,0)</f>
        <v>0</v>
      </c>
      <c r="FC267" s="158">
        <f>IF(ISERROR(VLOOKUP(AZ267,Accueil!$W$17:$W$22,1,0)),1,0)</f>
        <v>0</v>
      </c>
      <c r="FD267" s="158">
        <f>IF(ISERROR(VLOOKUP(BA267,Accueil!$W$17:$W$22,1,0)),1,0)</f>
        <v>0</v>
      </c>
      <c r="FE267" s="158">
        <f>IF(ISERROR(VLOOKUP(BB267,Accueil!$W$17:$W$22,1,0)),1,0)</f>
        <v>0</v>
      </c>
      <c r="FF267" s="158">
        <f>IF(ISERROR(VLOOKUP(BC267,Accueil!$W$17:$W$22,1,0)),1,0)</f>
        <v>0</v>
      </c>
      <c r="FG267" s="158">
        <f>IF(ISERROR(VLOOKUP(BD267,Accueil!$W$17:$W$22,1,0)),1,0)</f>
        <v>0</v>
      </c>
      <c r="FH267" s="158">
        <f>IF(ISERROR(VLOOKUP(BE267,Accueil!$W$17:$W$22,1,0)),1,0)</f>
        <v>0</v>
      </c>
      <c r="FI267" s="158">
        <f>IF(ISERROR(VLOOKUP(BF267,Accueil!$W$17:$W$22,1,0)),1,0)</f>
        <v>0</v>
      </c>
      <c r="FJ267" s="158">
        <f>IF(ISERROR(VLOOKUP(BG267,Accueil!$W$17:$W$22,1,0)),1,0)</f>
        <v>0</v>
      </c>
      <c r="FK267" s="158">
        <f>IF(ISERROR(VLOOKUP(BH267,Accueil!$W$17:$W$22,1,0)),1,0)</f>
        <v>0</v>
      </c>
      <c r="FL267" s="158">
        <f>IF(ISERROR(VLOOKUP(BI267,Accueil!$W$17:$W$22,1,0)),1,0)</f>
        <v>0</v>
      </c>
      <c r="FM267" s="158">
        <f>IF(ISERROR(VLOOKUP(BJ267,Accueil!$W$17:$W$22,1,0)),1,0)</f>
        <v>0</v>
      </c>
      <c r="FN267" s="158">
        <f>IF(ISERROR(VLOOKUP(BK267,Accueil!$W$17:$W$22,1,0)),1,0)</f>
        <v>0</v>
      </c>
      <c r="FO267" s="158">
        <f>IF(ISERROR(VLOOKUP(BL267,Accueil!$W$17:$W$22,1,0)),1,0)</f>
        <v>0</v>
      </c>
      <c r="FP267" s="158">
        <f>IF(ISERROR(VLOOKUP(BM267,Accueil!$W$17:$W$22,1,0)),1,0)</f>
        <v>0</v>
      </c>
      <c r="FQ267" s="158">
        <f>IF(ISERROR(VLOOKUP(BN267,Accueil!$W$17:$W$22,1,0)),1,0)</f>
        <v>0</v>
      </c>
      <c r="FR267" s="158">
        <f>IF(ISERROR(VLOOKUP(BO267,Accueil!$W$17:$W$22,1,0)),1,0)</f>
        <v>0</v>
      </c>
      <c r="FS267" s="158">
        <f>IF(ISERROR(VLOOKUP(BP267,Accueil!$W$17:$W$22,1,0)),1,0)</f>
        <v>0</v>
      </c>
      <c r="FT267" s="158">
        <f>IF(ISERROR(VLOOKUP(BQ267,Accueil!$W$17:$W$22,1,0)),1,0)</f>
        <v>0</v>
      </c>
      <c r="FU267" s="158">
        <f>IF(ISERROR(VLOOKUP(BR267,Accueil!$W$17:$W$22,1,0)),1,0)</f>
        <v>0</v>
      </c>
      <c r="FV267" s="158">
        <f>IF(ISERROR(VLOOKUP(BS267,Accueil!$W$17:$W$22,1,0)),1,0)</f>
        <v>0</v>
      </c>
      <c r="FW267" s="158">
        <f>IF(ISERROR(VLOOKUP(BT267,Accueil!$W$17:$W$22,1,0)),1,0)</f>
        <v>0</v>
      </c>
      <c r="FX267" s="158">
        <f>IF(ISERROR(VLOOKUP(BU267,Accueil!$W$17:$W$22,1,0)),1,0)</f>
        <v>0</v>
      </c>
      <c r="FY267" s="158">
        <f>IF(ISERROR(VLOOKUP(BV267,Accueil!$W$17:$W$22,1,0)),1,0)</f>
        <v>0</v>
      </c>
      <c r="FZ267" s="158">
        <f>IF(ISERROR(VLOOKUP(BW267,Accueil!$W$17:$W$22,1,0)),1,0)</f>
        <v>0</v>
      </c>
      <c r="GA267" s="158">
        <f>IF(ISERROR(VLOOKUP(BX267,Accueil!$W$17:$W$22,1,0)),1,0)</f>
        <v>0</v>
      </c>
      <c r="GB267" s="158">
        <f>IF(ISERROR(VLOOKUP(BY267,Accueil!$W$17:$W$22,1,0)),1,0)</f>
        <v>0</v>
      </c>
      <c r="GC267" s="158">
        <f>IF(ISERROR(VLOOKUP(BZ267,Accueil!$W$17:$W$22,1,0)),1,0)</f>
        <v>0</v>
      </c>
      <c r="GD267" s="158">
        <f>IF(ISERROR(VLOOKUP(CA267,Accueil!$W$17:$W$22,1,0)),1,0)</f>
        <v>0</v>
      </c>
      <c r="GE267" s="158">
        <f>IF(ISERROR(VLOOKUP(CB267,Accueil!$W$17:$W$22,1,0)),1,0)</f>
        <v>0</v>
      </c>
      <c r="GF267" s="158">
        <f>IF(ISERROR(VLOOKUP(CC267,Accueil!$W$17:$W$22,1,0)),1,0)</f>
        <v>0</v>
      </c>
      <c r="GG267" s="158">
        <f>IF(ISERROR(VLOOKUP(CD267,Accueil!$W$17:$W$22,1,0)),1,0)</f>
        <v>0</v>
      </c>
      <c r="GH267" s="158">
        <f>IF(ISERROR(VLOOKUP(CE267,Accueil!$W$17:$W$22,1,0)),1,0)</f>
        <v>0</v>
      </c>
      <c r="GI267" s="158">
        <f>IF(ISERROR(VLOOKUP(CF267,Accueil!$W$17:$W$22,1,0)),1,0)</f>
        <v>0</v>
      </c>
      <c r="GJ267" s="158">
        <f>IF(ISERROR(VLOOKUP(CG267,Accueil!$W$17:$W$22,1,0)),1,0)</f>
        <v>0</v>
      </c>
      <c r="GK267" s="158">
        <f>IF(ISERROR(VLOOKUP(CH267,Accueil!$W$17:$W$22,1,0)),1,0)</f>
        <v>0</v>
      </c>
      <c r="GL267" s="158">
        <f>IF(ISERROR(VLOOKUP(CI267,Accueil!$W$17:$W$22,1,0)),1,0)</f>
        <v>0</v>
      </c>
      <c r="GM267" s="158">
        <f>IF(ISERROR(VLOOKUP(CJ267,Accueil!$W$17:$W$22,1,0)),1,0)</f>
        <v>0</v>
      </c>
      <c r="GN267" s="158">
        <f>IF(ISERROR(VLOOKUP(CK267,Accueil!$W$17:$W$22,1,0)),1,0)</f>
        <v>0</v>
      </c>
      <c r="GO267" s="158">
        <f>IF(ISERROR(VLOOKUP(CL267,Accueil!$W$17:$W$22,1,0)),1,0)</f>
        <v>0</v>
      </c>
      <c r="GP267" s="158">
        <f>IF(ISERROR(VLOOKUP(CM267,Accueil!$W$17:$W$22,1,0)),1,0)</f>
        <v>0</v>
      </c>
      <c r="GQ267" s="158">
        <f>IF(ISERROR(VLOOKUP(CN267,Accueil!$W$17:$W$22,1,0)),1,0)</f>
        <v>0</v>
      </c>
      <c r="GR267" s="158">
        <f>IF(ISERROR(VLOOKUP(CO267,Accueil!$W$17:$W$22,1,0)),1,0)</f>
        <v>0</v>
      </c>
      <c r="GS267" s="158">
        <f>IF(ISERROR(VLOOKUP(CP267,Accueil!$W$17:$W$22,1,0)),1,0)</f>
        <v>0</v>
      </c>
      <c r="GT267" s="158">
        <f>IF(ISERROR(VLOOKUP(CQ267,Accueil!$W$17:$W$22,1,0)),1,0)</f>
        <v>0</v>
      </c>
      <c r="GU267" s="158">
        <f>IF(ISERROR(VLOOKUP(CR267,Accueil!$W$17:$W$22,1,0)),1,0)</f>
        <v>0</v>
      </c>
      <c r="GV267" s="158">
        <f>IF(ISERROR(VLOOKUP(CS267,Accueil!$W$17:$W$22,1,0)),1,0)</f>
        <v>0</v>
      </c>
      <c r="GW267" s="158">
        <f>IF(ISERROR(VLOOKUP(CT267,Accueil!$W$17:$W$22,1,0)),1,0)</f>
        <v>0</v>
      </c>
      <c r="GX267" s="158">
        <f>IF(ISERROR(VLOOKUP(CU267,Accueil!$W$17:$W$22,1,0)),1,0)</f>
        <v>0</v>
      </c>
      <c r="GY267" s="158">
        <f>IF(ISERROR(VLOOKUP(CV267,Accueil!$W$17:$W$22,1,0)),1,0)</f>
        <v>0</v>
      </c>
      <c r="GZ267" s="158">
        <f>IF(ISERROR(VLOOKUP(CW267,Accueil!$W$17:$W$22,1,0)),1,0)</f>
        <v>0</v>
      </c>
      <c r="HA267" s="158">
        <f>IF(ISERROR(VLOOKUP(CX267,Accueil!$W$17:$W$22,1,0)),1,0)</f>
        <v>0</v>
      </c>
      <c r="HB267" s="158">
        <f>IF(ISERROR(VLOOKUP(CY267,Accueil!$W$17:$W$22,1,0)),1,0)</f>
        <v>0</v>
      </c>
      <c r="HC267" s="158">
        <f>IF(ISERROR(VLOOKUP(CZ267,Accueil!$W$17:$W$22,1,0)),1,0)</f>
        <v>0</v>
      </c>
      <c r="HD267" s="158">
        <f>IF(ISERROR(VLOOKUP(DA267,Accueil!$W$17:$W$22,1,0)),1,0)</f>
        <v>0</v>
      </c>
    </row>
    <row r="268" spans="1:212" ht="12.75" customHeight="1">
      <c r="A268" s="360"/>
      <c r="B268" s="12">
        <v>260</v>
      </c>
      <c r="C268" s="26" t="str">
        <f>IF(Accueil!E272="","",Accueil!E272)</f>
        <v/>
      </c>
      <c r="D268" s="27" t="str">
        <f>IF(Accueil!F272="","",Accueil!F272)</f>
        <v/>
      </c>
      <c r="E268" s="83" t="str">
        <f t="shared" si="18"/>
        <v/>
      </c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  <c r="AA268" s="244"/>
      <c r="AB268" s="244"/>
      <c r="AC268" s="244"/>
      <c r="AD268" s="244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244"/>
      <c r="AY268" s="244"/>
      <c r="AZ268" s="244"/>
      <c r="BA268" s="244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  <c r="CJ268" s="244"/>
      <c r="CK268" s="244"/>
      <c r="CL268" s="244"/>
      <c r="CM268" s="244"/>
      <c r="CN268" s="244"/>
      <c r="CO268" s="244"/>
      <c r="CP268" s="244"/>
      <c r="CQ268" s="244"/>
      <c r="CR268" s="244"/>
      <c r="CS268" s="244"/>
      <c r="CT268" s="244"/>
      <c r="CU268" s="244"/>
      <c r="CV268" s="244"/>
      <c r="CW268" s="244"/>
      <c r="CX268" s="244"/>
      <c r="CY268" s="244"/>
      <c r="CZ268" s="244"/>
      <c r="DA268" s="244"/>
      <c r="DB268" s="12">
        <v>260</v>
      </c>
      <c r="DC268" s="11" t="str">
        <f>IF(D268="","",COUNTIF(F268:DA268,Accueil!$AB$28)&amp;" / "&amp;COUNTIF($F$8:$DA$8,"&gt;0")-(COUNTIF(F268:DA268,Accueil!$AG$26)))</f>
        <v/>
      </c>
      <c r="DD268" s="110" t="str">
        <f>IF(D268="","",COUNTIF(F268:DA268,Accueil!$AB$26))</f>
        <v/>
      </c>
      <c r="DE268" s="110" t="str">
        <f>IF(D268="","",IF(COUNTIF($F$8:$DA$8,"&gt;=0")-(COUNTIF(G268:DB268,Accueil!$AG$26))&lt;0,0,COUNTIF($F$8:$DA$8,"&gt;=0")-(COUNTIF(G268:DB268,Accueil!$AG$26))))</f>
        <v/>
      </c>
      <c r="DF268" s="11" t="str">
        <f t="shared" si="19"/>
        <v/>
      </c>
      <c r="DG268" s="29" t="str">
        <f t="shared" si="20"/>
        <v/>
      </c>
      <c r="DH268" s="158">
        <f t="shared" si="21"/>
        <v>0</v>
      </c>
      <c r="DI268" s="158">
        <f>IF(ISERROR(VLOOKUP(F268,Accueil!$W$17:$W$22,1,0)),1,0)</f>
        <v>0</v>
      </c>
      <c r="DJ268" s="158">
        <f>IF(ISERROR(VLOOKUP(G268,Accueil!$W$17:$W$22,1,0)),1,0)</f>
        <v>0</v>
      </c>
      <c r="DK268" s="158">
        <f>IF(ISERROR(VLOOKUP(H268,Accueil!$W$17:$W$22,1,0)),1,0)</f>
        <v>0</v>
      </c>
      <c r="DL268" s="158">
        <f>IF(ISERROR(VLOOKUP(I268,Accueil!$W$17:$W$22,1,0)),1,0)</f>
        <v>0</v>
      </c>
      <c r="DM268" s="158">
        <f>IF(ISERROR(VLOOKUP(J268,Accueil!$W$17:$W$22,1,0)),1,0)</f>
        <v>0</v>
      </c>
      <c r="DN268" s="158">
        <f>IF(ISERROR(VLOOKUP(K268,Accueil!$W$17:$W$22,1,0)),1,0)</f>
        <v>0</v>
      </c>
      <c r="DO268" s="158">
        <f>IF(ISERROR(VLOOKUP(L268,Accueil!$W$17:$W$22,1,0)),1,0)</f>
        <v>0</v>
      </c>
      <c r="DP268" s="158">
        <f>IF(ISERROR(VLOOKUP(M268,Accueil!$W$17:$W$22,1,0)),1,0)</f>
        <v>0</v>
      </c>
      <c r="DQ268" s="158">
        <f>IF(ISERROR(VLOOKUP(N268,Accueil!$W$17:$W$22,1,0)),1,0)</f>
        <v>0</v>
      </c>
      <c r="DR268" s="158">
        <f>IF(ISERROR(VLOOKUP(O268,Accueil!$W$17:$W$22,1,0)),1,0)</f>
        <v>0</v>
      </c>
      <c r="DS268" s="158">
        <f>IF(ISERROR(VLOOKUP(P268,Accueil!$W$17:$W$22,1,0)),1,0)</f>
        <v>0</v>
      </c>
      <c r="DT268" s="158">
        <f>IF(ISERROR(VLOOKUP(Q268,Accueil!$W$17:$W$22,1,0)),1,0)</f>
        <v>0</v>
      </c>
      <c r="DU268" s="158">
        <f>IF(ISERROR(VLOOKUP(R268,Accueil!$W$17:$W$22,1,0)),1,0)</f>
        <v>0</v>
      </c>
      <c r="DV268" s="158">
        <f>IF(ISERROR(VLOOKUP(S268,Accueil!$W$17:$W$22,1,0)),1,0)</f>
        <v>0</v>
      </c>
      <c r="DW268" s="158">
        <f>IF(ISERROR(VLOOKUP(T268,Accueil!$W$17:$W$22,1,0)),1,0)</f>
        <v>0</v>
      </c>
      <c r="DX268" s="158">
        <f>IF(ISERROR(VLOOKUP(U268,Accueil!$W$17:$W$22,1,0)),1,0)</f>
        <v>0</v>
      </c>
      <c r="DY268" s="158">
        <f>IF(ISERROR(VLOOKUP(V268,Accueil!$W$17:$W$22,1,0)),1,0)</f>
        <v>0</v>
      </c>
      <c r="DZ268" s="158">
        <f>IF(ISERROR(VLOOKUP(W268,Accueil!$W$17:$W$22,1,0)),1,0)</f>
        <v>0</v>
      </c>
      <c r="EA268" s="158">
        <f>IF(ISERROR(VLOOKUP(X268,Accueil!$W$17:$W$22,1,0)),1,0)</f>
        <v>0</v>
      </c>
      <c r="EB268" s="158">
        <f>IF(ISERROR(VLOOKUP(Y268,Accueil!$W$17:$W$22,1,0)),1,0)</f>
        <v>0</v>
      </c>
      <c r="EC268" s="158">
        <f>IF(ISERROR(VLOOKUP(Z268,Accueil!$W$17:$W$22,1,0)),1,0)</f>
        <v>0</v>
      </c>
      <c r="ED268" s="158">
        <f>IF(ISERROR(VLOOKUP(AA268,Accueil!$W$17:$W$22,1,0)),1,0)</f>
        <v>0</v>
      </c>
      <c r="EE268" s="158">
        <f>IF(ISERROR(VLOOKUP(AB268,Accueil!$W$17:$W$22,1,0)),1,0)</f>
        <v>0</v>
      </c>
      <c r="EF268" s="158">
        <f>IF(ISERROR(VLOOKUP(AC268,Accueil!$W$17:$W$22,1,0)),1,0)</f>
        <v>0</v>
      </c>
      <c r="EG268" s="158">
        <f>IF(ISERROR(VLOOKUP(AD268,Accueil!$W$17:$W$22,1,0)),1,0)</f>
        <v>0</v>
      </c>
      <c r="EH268" s="158">
        <f>IF(ISERROR(VLOOKUP(AE268,Accueil!$W$17:$W$22,1,0)),1,0)</f>
        <v>0</v>
      </c>
      <c r="EI268" s="158">
        <f>IF(ISERROR(VLOOKUP(AF268,Accueil!$W$17:$W$22,1,0)),1,0)</f>
        <v>0</v>
      </c>
      <c r="EJ268" s="158">
        <f>IF(ISERROR(VLOOKUP(AG268,Accueil!$W$17:$W$22,1,0)),1,0)</f>
        <v>0</v>
      </c>
      <c r="EK268" s="158">
        <f>IF(ISERROR(VLOOKUP(AH268,Accueil!$W$17:$W$22,1,0)),1,0)</f>
        <v>0</v>
      </c>
      <c r="EL268" s="158">
        <f>IF(ISERROR(VLOOKUP(AI268,Accueil!$W$17:$W$22,1,0)),1,0)</f>
        <v>0</v>
      </c>
      <c r="EM268" s="158">
        <f>IF(ISERROR(VLOOKUP(AJ268,Accueil!$W$17:$W$22,1,0)),1,0)</f>
        <v>0</v>
      </c>
      <c r="EN268" s="158">
        <f>IF(ISERROR(VLOOKUP(AK268,Accueil!$W$17:$W$22,1,0)),1,0)</f>
        <v>0</v>
      </c>
      <c r="EO268" s="158">
        <f>IF(ISERROR(VLOOKUP(AL268,Accueil!$W$17:$W$22,1,0)),1,0)</f>
        <v>0</v>
      </c>
      <c r="EP268" s="158">
        <f>IF(ISERROR(VLOOKUP(AM268,Accueil!$W$17:$W$22,1,0)),1,0)</f>
        <v>0</v>
      </c>
      <c r="EQ268" s="158">
        <f>IF(ISERROR(VLOOKUP(AN268,Accueil!$W$17:$W$22,1,0)),1,0)</f>
        <v>0</v>
      </c>
      <c r="ER268" s="158">
        <f>IF(ISERROR(VLOOKUP(AO268,Accueil!$W$17:$W$22,1,0)),1,0)</f>
        <v>0</v>
      </c>
      <c r="ES268" s="158">
        <f>IF(ISERROR(VLOOKUP(AP268,Accueil!$W$17:$W$22,1,0)),1,0)</f>
        <v>0</v>
      </c>
      <c r="ET268" s="158">
        <f>IF(ISERROR(VLOOKUP(AQ268,Accueil!$W$17:$W$22,1,0)),1,0)</f>
        <v>0</v>
      </c>
      <c r="EU268" s="158">
        <f>IF(ISERROR(VLOOKUP(AR268,Accueil!$W$17:$W$22,1,0)),1,0)</f>
        <v>0</v>
      </c>
      <c r="EV268" s="158">
        <f>IF(ISERROR(VLOOKUP(AS268,Accueil!$W$17:$W$22,1,0)),1,0)</f>
        <v>0</v>
      </c>
      <c r="EW268" s="158">
        <f>IF(ISERROR(VLOOKUP(AT268,Accueil!$W$17:$W$22,1,0)),1,0)</f>
        <v>0</v>
      </c>
      <c r="EX268" s="158">
        <f>IF(ISERROR(VLOOKUP(AU268,Accueil!$W$17:$W$22,1,0)),1,0)</f>
        <v>0</v>
      </c>
      <c r="EY268" s="158">
        <f>IF(ISERROR(VLOOKUP(AV268,Accueil!$W$17:$W$22,1,0)),1,0)</f>
        <v>0</v>
      </c>
      <c r="EZ268" s="158">
        <f>IF(ISERROR(VLOOKUP(AW268,Accueil!$W$17:$W$22,1,0)),1,0)</f>
        <v>0</v>
      </c>
      <c r="FA268" s="158">
        <f>IF(ISERROR(VLOOKUP(AX268,Accueil!$W$17:$W$22,1,0)),1,0)</f>
        <v>0</v>
      </c>
      <c r="FB268" s="158">
        <f>IF(ISERROR(VLOOKUP(AY268,Accueil!$W$17:$W$22,1,0)),1,0)</f>
        <v>0</v>
      </c>
      <c r="FC268" s="158">
        <f>IF(ISERROR(VLOOKUP(AZ268,Accueil!$W$17:$W$22,1,0)),1,0)</f>
        <v>0</v>
      </c>
      <c r="FD268" s="158">
        <f>IF(ISERROR(VLOOKUP(BA268,Accueil!$W$17:$W$22,1,0)),1,0)</f>
        <v>0</v>
      </c>
      <c r="FE268" s="158">
        <f>IF(ISERROR(VLOOKUP(BB268,Accueil!$W$17:$W$22,1,0)),1,0)</f>
        <v>0</v>
      </c>
      <c r="FF268" s="158">
        <f>IF(ISERROR(VLOOKUP(BC268,Accueil!$W$17:$W$22,1,0)),1,0)</f>
        <v>0</v>
      </c>
      <c r="FG268" s="158">
        <f>IF(ISERROR(VLOOKUP(BD268,Accueil!$W$17:$W$22,1,0)),1,0)</f>
        <v>0</v>
      </c>
      <c r="FH268" s="158">
        <f>IF(ISERROR(VLOOKUP(BE268,Accueil!$W$17:$W$22,1,0)),1,0)</f>
        <v>0</v>
      </c>
      <c r="FI268" s="158">
        <f>IF(ISERROR(VLOOKUP(BF268,Accueil!$W$17:$W$22,1,0)),1,0)</f>
        <v>0</v>
      </c>
      <c r="FJ268" s="158">
        <f>IF(ISERROR(VLOOKUP(BG268,Accueil!$W$17:$W$22,1,0)),1,0)</f>
        <v>0</v>
      </c>
      <c r="FK268" s="158">
        <f>IF(ISERROR(VLOOKUP(BH268,Accueil!$W$17:$W$22,1,0)),1,0)</f>
        <v>0</v>
      </c>
      <c r="FL268" s="158">
        <f>IF(ISERROR(VLOOKUP(BI268,Accueil!$W$17:$W$22,1,0)),1,0)</f>
        <v>0</v>
      </c>
      <c r="FM268" s="158">
        <f>IF(ISERROR(VLOOKUP(BJ268,Accueil!$W$17:$W$22,1,0)),1,0)</f>
        <v>0</v>
      </c>
      <c r="FN268" s="158">
        <f>IF(ISERROR(VLOOKUP(BK268,Accueil!$W$17:$W$22,1,0)),1,0)</f>
        <v>0</v>
      </c>
      <c r="FO268" s="158">
        <f>IF(ISERROR(VLOOKUP(BL268,Accueil!$W$17:$W$22,1,0)),1,0)</f>
        <v>0</v>
      </c>
      <c r="FP268" s="158">
        <f>IF(ISERROR(VLOOKUP(BM268,Accueil!$W$17:$W$22,1,0)),1,0)</f>
        <v>0</v>
      </c>
      <c r="FQ268" s="158">
        <f>IF(ISERROR(VLOOKUP(BN268,Accueil!$W$17:$W$22,1,0)),1,0)</f>
        <v>0</v>
      </c>
      <c r="FR268" s="158">
        <f>IF(ISERROR(VLOOKUP(BO268,Accueil!$W$17:$W$22,1,0)),1,0)</f>
        <v>0</v>
      </c>
      <c r="FS268" s="158">
        <f>IF(ISERROR(VLOOKUP(BP268,Accueil!$W$17:$W$22,1,0)),1,0)</f>
        <v>0</v>
      </c>
      <c r="FT268" s="158">
        <f>IF(ISERROR(VLOOKUP(BQ268,Accueil!$W$17:$W$22,1,0)),1,0)</f>
        <v>0</v>
      </c>
      <c r="FU268" s="158">
        <f>IF(ISERROR(VLOOKUP(BR268,Accueil!$W$17:$W$22,1,0)),1,0)</f>
        <v>0</v>
      </c>
      <c r="FV268" s="158">
        <f>IF(ISERROR(VLOOKUP(BS268,Accueil!$W$17:$W$22,1,0)),1,0)</f>
        <v>0</v>
      </c>
      <c r="FW268" s="158">
        <f>IF(ISERROR(VLOOKUP(BT268,Accueil!$W$17:$W$22,1,0)),1,0)</f>
        <v>0</v>
      </c>
      <c r="FX268" s="158">
        <f>IF(ISERROR(VLOOKUP(BU268,Accueil!$W$17:$W$22,1,0)),1,0)</f>
        <v>0</v>
      </c>
      <c r="FY268" s="158">
        <f>IF(ISERROR(VLOOKUP(BV268,Accueil!$W$17:$W$22,1,0)),1,0)</f>
        <v>0</v>
      </c>
      <c r="FZ268" s="158">
        <f>IF(ISERROR(VLOOKUP(BW268,Accueil!$W$17:$W$22,1,0)),1,0)</f>
        <v>0</v>
      </c>
      <c r="GA268" s="158">
        <f>IF(ISERROR(VLOOKUP(BX268,Accueil!$W$17:$W$22,1,0)),1,0)</f>
        <v>0</v>
      </c>
      <c r="GB268" s="158">
        <f>IF(ISERROR(VLOOKUP(BY268,Accueil!$W$17:$W$22,1,0)),1,0)</f>
        <v>0</v>
      </c>
      <c r="GC268" s="158">
        <f>IF(ISERROR(VLOOKUP(BZ268,Accueil!$W$17:$W$22,1,0)),1,0)</f>
        <v>0</v>
      </c>
      <c r="GD268" s="158">
        <f>IF(ISERROR(VLOOKUP(CA268,Accueil!$W$17:$W$22,1,0)),1,0)</f>
        <v>0</v>
      </c>
      <c r="GE268" s="158">
        <f>IF(ISERROR(VLOOKUP(CB268,Accueil!$W$17:$W$22,1,0)),1,0)</f>
        <v>0</v>
      </c>
      <c r="GF268" s="158">
        <f>IF(ISERROR(VLOOKUP(CC268,Accueil!$W$17:$W$22,1,0)),1,0)</f>
        <v>0</v>
      </c>
      <c r="GG268" s="158">
        <f>IF(ISERROR(VLOOKUP(CD268,Accueil!$W$17:$W$22,1,0)),1,0)</f>
        <v>0</v>
      </c>
      <c r="GH268" s="158">
        <f>IF(ISERROR(VLOOKUP(CE268,Accueil!$W$17:$W$22,1,0)),1,0)</f>
        <v>0</v>
      </c>
      <c r="GI268" s="158">
        <f>IF(ISERROR(VLOOKUP(CF268,Accueil!$W$17:$W$22,1,0)),1,0)</f>
        <v>0</v>
      </c>
      <c r="GJ268" s="158">
        <f>IF(ISERROR(VLOOKUP(CG268,Accueil!$W$17:$W$22,1,0)),1,0)</f>
        <v>0</v>
      </c>
      <c r="GK268" s="158">
        <f>IF(ISERROR(VLOOKUP(CH268,Accueil!$W$17:$W$22,1,0)),1,0)</f>
        <v>0</v>
      </c>
      <c r="GL268" s="158">
        <f>IF(ISERROR(VLOOKUP(CI268,Accueil!$W$17:$W$22,1,0)),1,0)</f>
        <v>0</v>
      </c>
      <c r="GM268" s="158">
        <f>IF(ISERROR(VLOOKUP(CJ268,Accueil!$W$17:$W$22,1,0)),1,0)</f>
        <v>0</v>
      </c>
      <c r="GN268" s="158">
        <f>IF(ISERROR(VLOOKUP(CK268,Accueil!$W$17:$W$22,1,0)),1,0)</f>
        <v>0</v>
      </c>
      <c r="GO268" s="158">
        <f>IF(ISERROR(VLOOKUP(CL268,Accueil!$W$17:$W$22,1,0)),1,0)</f>
        <v>0</v>
      </c>
      <c r="GP268" s="158">
        <f>IF(ISERROR(VLOOKUP(CM268,Accueil!$W$17:$W$22,1,0)),1,0)</f>
        <v>0</v>
      </c>
      <c r="GQ268" s="158">
        <f>IF(ISERROR(VLOOKUP(CN268,Accueil!$W$17:$W$22,1,0)),1,0)</f>
        <v>0</v>
      </c>
      <c r="GR268" s="158">
        <f>IF(ISERROR(VLOOKUP(CO268,Accueil!$W$17:$W$22,1,0)),1,0)</f>
        <v>0</v>
      </c>
      <c r="GS268" s="158">
        <f>IF(ISERROR(VLOOKUP(CP268,Accueil!$W$17:$W$22,1,0)),1,0)</f>
        <v>0</v>
      </c>
      <c r="GT268" s="158">
        <f>IF(ISERROR(VLOOKUP(CQ268,Accueil!$W$17:$W$22,1,0)),1,0)</f>
        <v>0</v>
      </c>
      <c r="GU268" s="158">
        <f>IF(ISERROR(VLOOKUP(CR268,Accueil!$W$17:$W$22,1,0)),1,0)</f>
        <v>0</v>
      </c>
      <c r="GV268" s="158">
        <f>IF(ISERROR(VLOOKUP(CS268,Accueil!$W$17:$W$22,1,0)),1,0)</f>
        <v>0</v>
      </c>
      <c r="GW268" s="158">
        <f>IF(ISERROR(VLOOKUP(CT268,Accueil!$W$17:$W$22,1,0)),1,0)</f>
        <v>0</v>
      </c>
      <c r="GX268" s="158">
        <f>IF(ISERROR(VLOOKUP(CU268,Accueil!$W$17:$W$22,1,0)),1,0)</f>
        <v>0</v>
      </c>
      <c r="GY268" s="158">
        <f>IF(ISERROR(VLOOKUP(CV268,Accueil!$W$17:$W$22,1,0)),1,0)</f>
        <v>0</v>
      </c>
      <c r="GZ268" s="158">
        <f>IF(ISERROR(VLOOKUP(CW268,Accueil!$W$17:$W$22,1,0)),1,0)</f>
        <v>0</v>
      </c>
      <c r="HA268" s="158">
        <f>IF(ISERROR(VLOOKUP(CX268,Accueil!$W$17:$W$22,1,0)),1,0)</f>
        <v>0</v>
      </c>
      <c r="HB268" s="158">
        <f>IF(ISERROR(VLOOKUP(CY268,Accueil!$W$17:$W$22,1,0)),1,0)</f>
        <v>0</v>
      </c>
      <c r="HC268" s="158">
        <f>IF(ISERROR(VLOOKUP(CZ268,Accueil!$W$17:$W$22,1,0)),1,0)</f>
        <v>0</v>
      </c>
      <c r="HD268" s="158">
        <f>IF(ISERROR(VLOOKUP(DA268,Accueil!$W$17:$W$22,1,0)),1,0)</f>
        <v>0</v>
      </c>
    </row>
    <row r="269" spans="1:212" ht="12.75" customHeight="1">
      <c r="A269" s="360"/>
      <c r="B269" s="12">
        <v>261</v>
      </c>
      <c r="C269" s="26" t="str">
        <f>IF(Accueil!E273="","",Accueil!E273)</f>
        <v/>
      </c>
      <c r="D269" s="27" t="str">
        <f>IF(Accueil!F273="","",Accueil!F273)</f>
        <v/>
      </c>
      <c r="E269" s="83" t="str">
        <f t="shared" si="18"/>
        <v/>
      </c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  <c r="AA269" s="244"/>
      <c r="AB269" s="244"/>
      <c r="AC269" s="244"/>
      <c r="AD269" s="244"/>
      <c r="AE269" s="244"/>
      <c r="AF269" s="244"/>
      <c r="AG269" s="244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244"/>
      <c r="AU269" s="244"/>
      <c r="AV269" s="244"/>
      <c r="AW269" s="244"/>
      <c r="AX269" s="244"/>
      <c r="AY269" s="244"/>
      <c r="AZ269" s="244"/>
      <c r="BA269" s="244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  <c r="CJ269" s="244"/>
      <c r="CK269" s="244"/>
      <c r="CL269" s="244"/>
      <c r="CM269" s="244"/>
      <c r="CN269" s="244"/>
      <c r="CO269" s="244"/>
      <c r="CP269" s="244"/>
      <c r="CQ269" s="244"/>
      <c r="CR269" s="244"/>
      <c r="CS269" s="244"/>
      <c r="CT269" s="244"/>
      <c r="CU269" s="244"/>
      <c r="CV269" s="244"/>
      <c r="CW269" s="244"/>
      <c r="CX269" s="244"/>
      <c r="CY269" s="244"/>
      <c r="CZ269" s="244"/>
      <c r="DA269" s="244"/>
      <c r="DB269" s="12">
        <v>261</v>
      </c>
      <c r="DC269" s="11" t="str">
        <f>IF(D269="","",COUNTIF(F269:DA269,Accueil!$AB$28)&amp;" / "&amp;COUNTIF($F$8:$DA$8,"&gt;0")-(COUNTIF(F269:DA269,Accueil!$AG$26)))</f>
        <v/>
      </c>
      <c r="DD269" s="110" t="str">
        <f>IF(D269="","",COUNTIF(F269:DA269,Accueil!$AB$26))</f>
        <v/>
      </c>
      <c r="DE269" s="110" t="str">
        <f>IF(D269="","",IF(COUNTIF($F$8:$DA$8,"&gt;=0")-(COUNTIF(G269:DB269,Accueil!$AG$26))&lt;0,0,COUNTIF($F$8:$DA$8,"&gt;=0")-(COUNTIF(G269:DB269,Accueil!$AG$26))))</f>
        <v/>
      </c>
      <c r="DF269" s="11" t="str">
        <f t="shared" si="19"/>
        <v/>
      </c>
      <c r="DG269" s="29" t="str">
        <f t="shared" si="20"/>
        <v/>
      </c>
      <c r="DH269" s="158">
        <f t="shared" si="21"/>
        <v>0</v>
      </c>
      <c r="DI269" s="158">
        <f>IF(ISERROR(VLOOKUP(F269,Accueil!$W$17:$W$22,1,0)),1,0)</f>
        <v>0</v>
      </c>
      <c r="DJ269" s="158">
        <f>IF(ISERROR(VLOOKUP(G269,Accueil!$W$17:$W$22,1,0)),1,0)</f>
        <v>0</v>
      </c>
      <c r="DK269" s="158">
        <f>IF(ISERROR(VLOOKUP(H269,Accueil!$W$17:$W$22,1,0)),1,0)</f>
        <v>0</v>
      </c>
      <c r="DL269" s="158">
        <f>IF(ISERROR(VLOOKUP(I269,Accueil!$W$17:$W$22,1,0)),1,0)</f>
        <v>0</v>
      </c>
      <c r="DM269" s="158">
        <f>IF(ISERROR(VLOOKUP(J269,Accueil!$W$17:$W$22,1,0)),1,0)</f>
        <v>0</v>
      </c>
      <c r="DN269" s="158">
        <f>IF(ISERROR(VLOOKUP(K269,Accueil!$W$17:$W$22,1,0)),1,0)</f>
        <v>0</v>
      </c>
      <c r="DO269" s="158">
        <f>IF(ISERROR(VLOOKUP(L269,Accueil!$W$17:$W$22,1,0)),1,0)</f>
        <v>0</v>
      </c>
      <c r="DP269" s="158">
        <f>IF(ISERROR(VLOOKUP(M269,Accueil!$W$17:$W$22,1,0)),1,0)</f>
        <v>0</v>
      </c>
      <c r="DQ269" s="158">
        <f>IF(ISERROR(VLOOKUP(N269,Accueil!$W$17:$W$22,1,0)),1,0)</f>
        <v>0</v>
      </c>
      <c r="DR269" s="158">
        <f>IF(ISERROR(VLOOKUP(O269,Accueil!$W$17:$W$22,1,0)),1,0)</f>
        <v>0</v>
      </c>
      <c r="DS269" s="158">
        <f>IF(ISERROR(VLOOKUP(P269,Accueil!$W$17:$W$22,1,0)),1,0)</f>
        <v>0</v>
      </c>
      <c r="DT269" s="158">
        <f>IF(ISERROR(VLOOKUP(Q269,Accueil!$W$17:$W$22,1,0)),1,0)</f>
        <v>0</v>
      </c>
      <c r="DU269" s="158">
        <f>IF(ISERROR(VLOOKUP(R269,Accueil!$W$17:$W$22,1,0)),1,0)</f>
        <v>0</v>
      </c>
      <c r="DV269" s="158">
        <f>IF(ISERROR(VLOOKUP(S269,Accueil!$W$17:$W$22,1,0)),1,0)</f>
        <v>0</v>
      </c>
      <c r="DW269" s="158">
        <f>IF(ISERROR(VLOOKUP(T269,Accueil!$W$17:$W$22,1,0)),1,0)</f>
        <v>0</v>
      </c>
      <c r="DX269" s="158">
        <f>IF(ISERROR(VLOOKUP(U269,Accueil!$W$17:$W$22,1,0)),1,0)</f>
        <v>0</v>
      </c>
      <c r="DY269" s="158">
        <f>IF(ISERROR(VLOOKUP(V269,Accueil!$W$17:$W$22,1,0)),1,0)</f>
        <v>0</v>
      </c>
      <c r="DZ269" s="158">
        <f>IF(ISERROR(VLOOKUP(W269,Accueil!$W$17:$W$22,1,0)),1,0)</f>
        <v>0</v>
      </c>
      <c r="EA269" s="158">
        <f>IF(ISERROR(VLOOKUP(X269,Accueil!$W$17:$W$22,1,0)),1,0)</f>
        <v>0</v>
      </c>
      <c r="EB269" s="158">
        <f>IF(ISERROR(VLOOKUP(Y269,Accueil!$W$17:$W$22,1,0)),1,0)</f>
        <v>0</v>
      </c>
      <c r="EC269" s="158">
        <f>IF(ISERROR(VLOOKUP(Z269,Accueil!$W$17:$W$22,1,0)),1,0)</f>
        <v>0</v>
      </c>
      <c r="ED269" s="158">
        <f>IF(ISERROR(VLOOKUP(AA269,Accueil!$W$17:$W$22,1,0)),1,0)</f>
        <v>0</v>
      </c>
      <c r="EE269" s="158">
        <f>IF(ISERROR(VLOOKUP(AB269,Accueil!$W$17:$W$22,1,0)),1,0)</f>
        <v>0</v>
      </c>
      <c r="EF269" s="158">
        <f>IF(ISERROR(VLOOKUP(AC269,Accueil!$W$17:$W$22,1,0)),1,0)</f>
        <v>0</v>
      </c>
      <c r="EG269" s="158">
        <f>IF(ISERROR(VLOOKUP(AD269,Accueil!$W$17:$W$22,1,0)),1,0)</f>
        <v>0</v>
      </c>
      <c r="EH269" s="158">
        <f>IF(ISERROR(VLOOKUP(AE269,Accueil!$W$17:$W$22,1,0)),1,0)</f>
        <v>0</v>
      </c>
      <c r="EI269" s="158">
        <f>IF(ISERROR(VLOOKUP(AF269,Accueil!$W$17:$W$22,1,0)),1,0)</f>
        <v>0</v>
      </c>
      <c r="EJ269" s="158">
        <f>IF(ISERROR(VLOOKUP(AG269,Accueil!$W$17:$W$22,1,0)),1,0)</f>
        <v>0</v>
      </c>
      <c r="EK269" s="158">
        <f>IF(ISERROR(VLOOKUP(AH269,Accueil!$W$17:$W$22,1,0)),1,0)</f>
        <v>0</v>
      </c>
      <c r="EL269" s="158">
        <f>IF(ISERROR(VLOOKUP(AI269,Accueil!$W$17:$W$22,1,0)),1,0)</f>
        <v>0</v>
      </c>
      <c r="EM269" s="158">
        <f>IF(ISERROR(VLOOKUP(AJ269,Accueil!$W$17:$W$22,1,0)),1,0)</f>
        <v>0</v>
      </c>
      <c r="EN269" s="158">
        <f>IF(ISERROR(VLOOKUP(AK269,Accueil!$W$17:$W$22,1,0)),1,0)</f>
        <v>0</v>
      </c>
      <c r="EO269" s="158">
        <f>IF(ISERROR(VLOOKUP(AL269,Accueil!$W$17:$W$22,1,0)),1,0)</f>
        <v>0</v>
      </c>
      <c r="EP269" s="158">
        <f>IF(ISERROR(VLOOKUP(AM269,Accueil!$W$17:$W$22,1,0)),1,0)</f>
        <v>0</v>
      </c>
      <c r="EQ269" s="158">
        <f>IF(ISERROR(VLOOKUP(AN269,Accueil!$W$17:$W$22,1,0)),1,0)</f>
        <v>0</v>
      </c>
      <c r="ER269" s="158">
        <f>IF(ISERROR(VLOOKUP(AO269,Accueil!$W$17:$W$22,1,0)),1,0)</f>
        <v>0</v>
      </c>
      <c r="ES269" s="158">
        <f>IF(ISERROR(VLOOKUP(AP269,Accueil!$W$17:$W$22,1,0)),1,0)</f>
        <v>0</v>
      </c>
      <c r="ET269" s="158">
        <f>IF(ISERROR(VLOOKUP(AQ269,Accueil!$W$17:$W$22,1,0)),1,0)</f>
        <v>0</v>
      </c>
      <c r="EU269" s="158">
        <f>IF(ISERROR(VLOOKUP(AR269,Accueil!$W$17:$W$22,1,0)),1,0)</f>
        <v>0</v>
      </c>
      <c r="EV269" s="158">
        <f>IF(ISERROR(VLOOKUP(AS269,Accueil!$W$17:$W$22,1,0)),1,0)</f>
        <v>0</v>
      </c>
      <c r="EW269" s="158">
        <f>IF(ISERROR(VLOOKUP(AT269,Accueil!$W$17:$W$22,1,0)),1,0)</f>
        <v>0</v>
      </c>
      <c r="EX269" s="158">
        <f>IF(ISERROR(VLOOKUP(AU269,Accueil!$W$17:$W$22,1,0)),1,0)</f>
        <v>0</v>
      </c>
      <c r="EY269" s="158">
        <f>IF(ISERROR(VLOOKUP(AV269,Accueil!$W$17:$W$22,1,0)),1,0)</f>
        <v>0</v>
      </c>
      <c r="EZ269" s="158">
        <f>IF(ISERROR(VLOOKUP(AW269,Accueil!$W$17:$W$22,1,0)),1,0)</f>
        <v>0</v>
      </c>
      <c r="FA269" s="158">
        <f>IF(ISERROR(VLOOKUP(AX269,Accueil!$W$17:$W$22,1,0)),1,0)</f>
        <v>0</v>
      </c>
      <c r="FB269" s="158">
        <f>IF(ISERROR(VLOOKUP(AY269,Accueil!$W$17:$W$22,1,0)),1,0)</f>
        <v>0</v>
      </c>
      <c r="FC269" s="158">
        <f>IF(ISERROR(VLOOKUP(AZ269,Accueil!$W$17:$W$22,1,0)),1,0)</f>
        <v>0</v>
      </c>
      <c r="FD269" s="158">
        <f>IF(ISERROR(VLOOKUP(BA269,Accueil!$W$17:$W$22,1,0)),1,0)</f>
        <v>0</v>
      </c>
      <c r="FE269" s="158">
        <f>IF(ISERROR(VLOOKUP(BB269,Accueil!$W$17:$W$22,1,0)),1,0)</f>
        <v>0</v>
      </c>
      <c r="FF269" s="158">
        <f>IF(ISERROR(VLOOKUP(BC269,Accueil!$W$17:$W$22,1,0)),1,0)</f>
        <v>0</v>
      </c>
      <c r="FG269" s="158">
        <f>IF(ISERROR(VLOOKUP(BD269,Accueil!$W$17:$W$22,1,0)),1,0)</f>
        <v>0</v>
      </c>
      <c r="FH269" s="158">
        <f>IF(ISERROR(VLOOKUP(BE269,Accueil!$W$17:$W$22,1,0)),1,0)</f>
        <v>0</v>
      </c>
      <c r="FI269" s="158">
        <f>IF(ISERROR(VLOOKUP(BF269,Accueil!$W$17:$W$22,1,0)),1,0)</f>
        <v>0</v>
      </c>
      <c r="FJ269" s="158">
        <f>IF(ISERROR(VLOOKUP(BG269,Accueil!$W$17:$W$22,1,0)),1,0)</f>
        <v>0</v>
      </c>
      <c r="FK269" s="158">
        <f>IF(ISERROR(VLOOKUP(BH269,Accueil!$W$17:$W$22,1,0)),1,0)</f>
        <v>0</v>
      </c>
      <c r="FL269" s="158">
        <f>IF(ISERROR(VLOOKUP(BI269,Accueil!$W$17:$W$22,1,0)),1,0)</f>
        <v>0</v>
      </c>
      <c r="FM269" s="158">
        <f>IF(ISERROR(VLOOKUP(BJ269,Accueil!$W$17:$W$22,1,0)),1,0)</f>
        <v>0</v>
      </c>
      <c r="FN269" s="158">
        <f>IF(ISERROR(VLOOKUP(BK269,Accueil!$W$17:$W$22,1,0)),1,0)</f>
        <v>0</v>
      </c>
      <c r="FO269" s="158">
        <f>IF(ISERROR(VLOOKUP(BL269,Accueil!$W$17:$W$22,1,0)),1,0)</f>
        <v>0</v>
      </c>
      <c r="FP269" s="158">
        <f>IF(ISERROR(VLOOKUP(BM269,Accueil!$W$17:$W$22,1,0)),1,0)</f>
        <v>0</v>
      </c>
      <c r="FQ269" s="158">
        <f>IF(ISERROR(VLOOKUP(BN269,Accueil!$W$17:$W$22,1,0)),1,0)</f>
        <v>0</v>
      </c>
      <c r="FR269" s="158">
        <f>IF(ISERROR(VLOOKUP(BO269,Accueil!$W$17:$W$22,1,0)),1,0)</f>
        <v>0</v>
      </c>
      <c r="FS269" s="158">
        <f>IF(ISERROR(VLOOKUP(BP269,Accueil!$W$17:$W$22,1,0)),1,0)</f>
        <v>0</v>
      </c>
      <c r="FT269" s="158">
        <f>IF(ISERROR(VLOOKUP(BQ269,Accueil!$W$17:$W$22,1,0)),1,0)</f>
        <v>0</v>
      </c>
      <c r="FU269" s="158">
        <f>IF(ISERROR(VLOOKUP(BR269,Accueil!$W$17:$W$22,1,0)),1,0)</f>
        <v>0</v>
      </c>
      <c r="FV269" s="158">
        <f>IF(ISERROR(VLOOKUP(BS269,Accueil!$W$17:$W$22,1,0)),1,0)</f>
        <v>0</v>
      </c>
      <c r="FW269" s="158">
        <f>IF(ISERROR(VLOOKUP(BT269,Accueil!$W$17:$W$22,1,0)),1,0)</f>
        <v>0</v>
      </c>
      <c r="FX269" s="158">
        <f>IF(ISERROR(VLOOKUP(BU269,Accueil!$W$17:$W$22,1,0)),1,0)</f>
        <v>0</v>
      </c>
      <c r="FY269" s="158">
        <f>IF(ISERROR(VLOOKUP(BV269,Accueil!$W$17:$W$22,1,0)),1,0)</f>
        <v>0</v>
      </c>
      <c r="FZ269" s="158">
        <f>IF(ISERROR(VLOOKUP(BW269,Accueil!$W$17:$W$22,1,0)),1,0)</f>
        <v>0</v>
      </c>
      <c r="GA269" s="158">
        <f>IF(ISERROR(VLOOKUP(BX269,Accueil!$W$17:$W$22,1,0)),1,0)</f>
        <v>0</v>
      </c>
      <c r="GB269" s="158">
        <f>IF(ISERROR(VLOOKUP(BY269,Accueil!$W$17:$W$22,1,0)),1,0)</f>
        <v>0</v>
      </c>
      <c r="GC269" s="158">
        <f>IF(ISERROR(VLOOKUP(BZ269,Accueil!$W$17:$W$22,1,0)),1,0)</f>
        <v>0</v>
      </c>
      <c r="GD269" s="158">
        <f>IF(ISERROR(VLOOKUP(CA269,Accueil!$W$17:$W$22,1,0)),1,0)</f>
        <v>0</v>
      </c>
      <c r="GE269" s="158">
        <f>IF(ISERROR(VLOOKUP(CB269,Accueil!$W$17:$W$22,1,0)),1,0)</f>
        <v>0</v>
      </c>
      <c r="GF269" s="158">
        <f>IF(ISERROR(VLOOKUP(CC269,Accueil!$W$17:$W$22,1,0)),1,0)</f>
        <v>0</v>
      </c>
      <c r="GG269" s="158">
        <f>IF(ISERROR(VLOOKUP(CD269,Accueil!$W$17:$W$22,1,0)),1,0)</f>
        <v>0</v>
      </c>
      <c r="GH269" s="158">
        <f>IF(ISERROR(VLOOKUP(CE269,Accueil!$W$17:$W$22,1,0)),1,0)</f>
        <v>0</v>
      </c>
      <c r="GI269" s="158">
        <f>IF(ISERROR(VLOOKUP(CF269,Accueil!$W$17:$W$22,1,0)),1,0)</f>
        <v>0</v>
      </c>
      <c r="GJ269" s="158">
        <f>IF(ISERROR(VLOOKUP(CG269,Accueil!$W$17:$W$22,1,0)),1,0)</f>
        <v>0</v>
      </c>
      <c r="GK269" s="158">
        <f>IF(ISERROR(VLOOKUP(CH269,Accueil!$W$17:$W$22,1,0)),1,0)</f>
        <v>0</v>
      </c>
      <c r="GL269" s="158">
        <f>IF(ISERROR(VLOOKUP(CI269,Accueil!$W$17:$W$22,1,0)),1,0)</f>
        <v>0</v>
      </c>
      <c r="GM269" s="158">
        <f>IF(ISERROR(VLOOKUP(CJ269,Accueil!$W$17:$W$22,1,0)),1,0)</f>
        <v>0</v>
      </c>
      <c r="GN269" s="158">
        <f>IF(ISERROR(VLOOKUP(CK269,Accueil!$W$17:$W$22,1,0)),1,0)</f>
        <v>0</v>
      </c>
      <c r="GO269" s="158">
        <f>IF(ISERROR(VLOOKUP(CL269,Accueil!$W$17:$W$22,1,0)),1,0)</f>
        <v>0</v>
      </c>
      <c r="GP269" s="158">
        <f>IF(ISERROR(VLOOKUP(CM269,Accueil!$W$17:$W$22,1,0)),1,0)</f>
        <v>0</v>
      </c>
      <c r="GQ269" s="158">
        <f>IF(ISERROR(VLOOKUP(CN269,Accueil!$W$17:$W$22,1,0)),1,0)</f>
        <v>0</v>
      </c>
      <c r="GR269" s="158">
        <f>IF(ISERROR(VLOOKUP(CO269,Accueil!$W$17:$W$22,1,0)),1,0)</f>
        <v>0</v>
      </c>
      <c r="GS269" s="158">
        <f>IF(ISERROR(VLOOKUP(CP269,Accueil!$W$17:$W$22,1,0)),1,0)</f>
        <v>0</v>
      </c>
      <c r="GT269" s="158">
        <f>IF(ISERROR(VLOOKUP(CQ269,Accueil!$W$17:$W$22,1,0)),1,0)</f>
        <v>0</v>
      </c>
      <c r="GU269" s="158">
        <f>IF(ISERROR(VLOOKUP(CR269,Accueil!$W$17:$W$22,1,0)),1,0)</f>
        <v>0</v>
      </c>
      <c r="GV269" s="158">
        <f>IF(ISERROR(VLOOKUP(CS269,Accueil!$W$17:$W$22,1,0)),1,0)</f>
        <v>0</v>
      </c>
      <c r="GW269" s="158">
        <f>IF(ISERROR(VLOOKUP(CT269,Accueil!$W$17:$W$22,1,0)),1,0)</f>
        <v>0</v>
      </c>
      <c r="GX269" s="158">
        <f>IF(ISERROR(VLOOKUP(CU269,Accueil!$W$17:$W$22,1,0)),1,0)</f>
        <v>0</v>
      </c>
      <c r="GY269" s="158">
        <f>IF(ISERROR(VLOOKUP(CV269,Accueil!$W$17:$W$22,1,0)),1,0)</f>
        <v>0</v>
      </c>
      <c r="GZ269" s="158">
        <f>IF(ISERROR(VLOOKUP(CW269,Accueil!$W$17:$W$22,1,0)),1,0)</f>
        <v>0</v>
      </c>
      <c r="HA269" s="158">
        <f>IF(ISERROR(VLOOKUP(CX269,Accueil!$W$17:$W$22,1,0)),1,0)</f>
        <v>0</v>
      </c>
      <c r="HB269" s="158">
        <f>IF(ISERROR(VLOOKUP(CY269,Accueil!$W$17:$W$22,1,0)),1,0)</f>
        <v>0</v>
      </c>
      <c r="HC269" s="158">
        <f>IF(ISERROR(VLOOKUP(CZ269,Accueil!$W$17:$W$22,1,0)),1,0)</f>
        <v>0</v>
      </c>
      <c r="HD269" s="158">
        <f>IF(ISERROR(VLOOKUP(DA269,Accueil!$W$17:$W$22,1,0)),1,0)</f>
        <v>0</v>
      </c>
    </row>
    <row r="270" spans="1:212" ht="12.75" customHeight="1">
      <c r="A270" s="360"/>
      <c r="B270" s="12">
        <v>262</v>
      </c>
      <c r="C270" s="26" t="str">
        <f>IF(Accueil!E274="","",Accueil!E274)</f>
        <v/>
      </c>
      <c r="D270" s="27" t="str">
        <f>IF(Accueil!F274="","",Accueil!F274)</f>
        <v/>
      </c>
      <c r="E270" s="83" t="str">
        <f t="shared" si="18"/>
        <v/>
      </c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  <c r="AA270" s="244"/>
      <c r="AB270" s="244"/>
      <c r="AC270" s="244"/>
      <c r="AD270" s="244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244"/>
      <c r="AY270" s="244"/>
      <c r="AZ270" s="244"/>
      <c r="BA270" s="244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  <c r="CJ270" s="244"/>
      <c r="CK270" s="244"/>
      <c r="CL270" s="244"/>
      <c r="CM270" s="244"/>
      <c r="CN270" s="244"/>
      <c r="CO270" s="244"/>
      <c r="CP270" s="244"/>
      <c r="CQ270" s="244"/>
      <c r="CR270" s="244"/>
      <c r="CS270" s="244"/>
      <c r="CT270" s="244"/>
      <c r="CU270" s="244"/>
      <c r="CV270" s="244"/>
      <c r="CW270" s="244"/>
      <c r="CX270" s="244"/>
      <c r="CY270" s="244"/>
      <c r="CZ270" s="244"/>
      <c r="DA270" s="244"/>
      <c r="DB270" s="12">
        <v>262</v>
      </c>
      <c r="DC270" s="11" t="str">
        <f>IF(D270="","",COUNTIF(F270:DA270,Accueil!$AB$28)&amp;" / "&amp;COUNTIF($F$8:$DA$8,"&gt;0")-(COUNTIF(F270:DA270,Accueil!$AG$26)))</f>
        <v/>
      </c>
      <c r="DD270" s="110" t="str">
        <f>IF(D270="","",COUNTIF(F270:DA270,Accueil!$AB$26))</f>
        <v/>
      </c>
      <c r="DE270" s="110" t="str">
        <f>IF(D270="","",IF(COUNTIF($F$8:$DA$8,"&gt;=0")-(COUNTIF(G270:DB270,Accueil!$AG$26))&lt;0,0,COUNTIF($F$8:$DA$8,"&gt;=0")-(COUNTIF(G270:DB270,Accueil!$AG$26))))</f>
        <v/>
      </c>
      <c r="DF270" s="11" t="str">
        <f t="shared" si="19"/>
        <v/>
      </c>
      <c r="DG270" s="29" t="str">
        <f t="shared" si="20"/>
        <v/>
      </c>
      <c r="DH270" s="158">
        <f t="shared" si="21"/>
        <v>0</v>
      </c>
      <c r="DI270" s="158">
        <f>IF(ISERROR(VLOOKUP(F270,Accueil!$W$17:$W$22,1,0)),1,0)</f>
        <v>0</v>
      </c>
      <c r="DJ270" s="158">
        <f>IF(ISERROR(VLOOKUP(G270,Accueil!$W$17:$W$22,1,0)),1,0)</f>
        <v>0</v>
      </c>
      <c r="DK270" s="158">
        <f>IF(ISERROR(VLOOKUP(H270,Accueil!$W$17:$W$22,1,0)),1,0)</f>
        <v>0</v>
      </c>
      <c r="DL270" s="158">
        <f>IF(ISERROR(VLOOKUP(I270,Accueil!$W$17:$W$22,1,0)),1,0)</f>
        <v>0</v>
      </c>
      <c r="DM270" s="158">
        <f>IF(ISERROR(VLOOKUP(J270,Accueil!$W$17:$W$22,1,0)),1,0)</f>
        <v>0</v>
      </c>
      <c r="DN270" s="158">
        <f>IF(ISERROR(VLOOKUP(K270,Accueil!$W$17:$W$22,1,0)),1,0)</f>
        <v>0</v>
      </c>
      <c r="DO270" s="158">
        <f>IF(ISERROR(VLOOKUP(L270,Accueil!$W$17:$W$22,1,0)),1,0)</f>
        <v>0</v>
      </c>
      <c r="DP270" s="158">
        <f>IF(ISERROR(VLOOKUP(M270,Accueil!$W$17:$W$22,1,0)),1,0)</f>
        <v>0</v>
      </c>
      <c r="DQ270" s="158">
        <f>IF(ISERROR(VLOOKUP(N270,Accueil!$W$17:$W$22,1,0)),1,0)</f>
        <v>0</v>
      </c>
      <c r="DR270" s="158">
        <f>IF(ISERROR(VLOOKUP(O270,Accueil!$W$17:$W$22,1,0)),1,0)</f>
        <v>0</v>
      </c>
      <c r="DS270" s="158">
        <f>IF(ISERROR(VLOOKUP(P270,Accueil!$W$17:$W$22,1,0)),1,0)</f>
        <v>0</v>
      </c>
      <c r="DT270" s="158">
        <f>IF(ISERROR(VLOOKUP(Q270,Accueil!$W$17:$W$22,1,0)),1,0)</f>
        <v>0</v>
      </c>
      <c r="DU270" s="158">
        <f>IF(ISERROR(VLOOKUP(R270,Accueil!$W$17:$W$22,1,0)),1,0)</f>
        <v>0</v>
      </c>
      <c r="DV270" s="158">
        <f>IF(ISERROR(VLOOKUP(S270,Accueil!$W$17:$W$22,1,0)),1,0)</f>
        <v>0</v>
      </c>
      <c r="DW270" s="158">
        <f>IF(ISERROR(VLOOKUP(T270,Accueil!$W$17:$W$22,1,0)),1,0)</f>
        <v>0</v>
      </c>
      <c r="DX270" s="158">
        <f>IF(ISERROR(VLOOKUP(U270,Accueil!$W$17:$W$22,1,0)),1,0)</f>
        <v>0</v>
      </c>
      <c r="DY270" s="158">
        <f>IF(ISERROR(VLOOKUP(V270,Accueil!$W$17:$W$22,1,0)),1,0)</f>
        <v>0</v>
      </c>
      <c r="DZ270" s="158">
        <f>IF(ISERROR(VLOOKUP(W270,Accueil!$W$17:$W$22,1,0)),1,0)</f>
        <v>0</v>
      </c>
      <c r="EA270" s="158">
        <f>IF(ISERROR(VLOOKUP(X270,Accueil!$W$17:$W$22,1,0)),1,0)</f>
        <v>0</v>
      </c>
      <c r="EB270" s="158">
        <f>IF(ISERROR(VLOOKUP(Y270,Accueil!$W$17:$W$22,1,0)),1,0)</f>
        <v>0</v>
      </c>
      <c r="EC270" s="158">
        <f>IF(ISERROR(VLOOKUP(Z270,Accueil!$W$17:$W$22,1,0)),1,0)</f>
        <v>0</v>
      </c>
      <c r="ED270" s="158">
        <f>IF(ISERROR(VLOOKUP(AA270,Accueil!$W$17:$W$22,1,0)),1,0)</f>
        <v>0</v>
      </c>
      <c r="EE270" s="158">
        <f>IF(ISERROR(VLOOKUP(AB270,Accueil!$W$17:$W$22,1,0)),1,0)</f>
        <v>0</v>
      </c>
      <c r="EF270" s="158">
        <f>IF(ISERROR(VLOOKUP(AC270,Accueil!$W$17:$W$22,1,0)),1,0)</f>
        <v>0</v>
      </c>
      <c r="EG270" s="158">
        <f>IF(ISERROR(VLOOKUP(AD270,Accueil!$W$17:$W$22,1,0)),1,0)</f>
        <v>0</v>
      </c>
      <c r="EH270" s="158">
        <f>IF(ISERROR(VLOOKUP(AE270,Accueil!$W$17:$W$22,1,0)),1,0)</f>
        <v>0</v>
      </c>
      <c r="EI270" s="158">
        <f>IF(ISERROR(VLOOKUP(AF270,Accueil!$W$17:$W$22,1,0)),1,0)</f>
        <v>0</v>
      </c>
      <c r="EJ270" s="158">
        <f>IF(ISERROR(VLOOKUP(AG270,Accueil!$W$17:$W$22,1,0)),1,0)</f>
        <v>0</v>
      </c>
      <c r="EK270" s="158">
        <f>IF(ISERROR(VLOOKUP(AH270,Accueil!$W$17:$W$22,1,0)),1,0)</f>
        <v>0</v>
      </c>
      <c r="EL270" s="158">
        <f>IF(ISERROR(VLOOKUP(AI270,Accueil!$W$17:$W$22,1,0)),1,0)</f>
        <v>0</v>
      </c>
      <c r="EM270" s="158">
        <f>IF(ISERROR(VLOOKUP(AJ270,Accueil!$W$17:$W$22,1,0)),1,0)</f>
        <v>0</v>
      </c>
      <c r="EN270" s="158">
        <f>IF(ISERROR(VLOOKUP(AK270,Accueil!$W$17:$W$22,1,0)),1,0)</f>
        <v>0</v>
      </c>
      <c r="EO270" s="158">
        <f>IF(ISERROR(VLOOKUP(AL270,Accueil!$W$17:$W$22,1,0)),1,0)</f>
        <v>0</v>
      </c>
      <c r="EP270" s="158">
        <f>IF(ISERROR(VLOOKUP(AM270,Accueil!$W$17:$W$22,1,0)),1,0)</f>
        <v>0</v>
      </c>
      <c r="EQ270" s="158">
        <f>IF(ISERROR(VLOOKUP(AN270,Accueil!$W$17:$W$22,1,0)),1,0)</f>
        <v>0</v>
      </c>
      <c r="ER270" s="158">
        <f>IF(ISERROR(VLOOKUP(AO270,Accueil!$W$17:$W$22,1,0)),1,0)</f>
        <v>0</v>
      </c>
      <c r="ES270" s="158">
        <f>IF(ISERROR(VLOOKUP(AP270,Accueil!$W$17:$W$22,1,0)),1,0)</f>
        <v>0</v>
      </c>
      <c r="ET270" s="158">
        <f>IF(ISERROR(VLOOKUP(AQ270,Accueil!$W$17:$W$22,1,0)),1,0)</f>
        <v>0</v>
      </c>
      <c r="EU270" s="158">
        <f>IF(ISERROR(VLOOKUP(AR270,Accueil!$W$17:$W$22,1,0)),1,0)</f>
        <v>0</v>
      </c>
      <c r="EV270" s="158">
        <f>IF(ISERROR(VLOOKUP(AS270,Accueil!$W$17:$W$22,1,0)),1,0)</f>
        <v>0</v>
      </c>
      <c r="EW270" s="158">
        <f>IF(ISERROR(VLOOKUP(AT270,Accueil!$W$17:$W$22,1,0)),1,0)</f>
        <v>0</v>
      </c>
      <c r="EX270" s="158">
        <f>IF(ISERROR(VLOOKUP(AU270,Accueil!$W$17:$W$22,1,0)),1,0)</f>
        <v>0</v>
      </c>
      <c r="EY270" s="158">
        <f>IF(ISERROR(VLOOKUP(AV270,Accueil!$W$17:$W$22,1,0)),1,0)</f>
        <v>0</v>
      </c>
      <c r="EZ270" s="158">
        <f>IF(ISERROR(VLOOKUP(AW270,Accueil!$W$17:$W$22,1,0)),1,0)</f>
        <v>0</v>
      </c>
      <c r="FA270" s="158">
        <f>IF(ISERROR(VLOOKUP(AX270,Accueil!$W$17:$W$22,1,0)),1,0)</f>
        <v>0</v>
      </c>
      <c r="FB270" s="158">
        <f>IF(ISERROR(VLOOKUP(AY270,Accueil!$W$17:$W$22,1,0)),1,0)</f>
        <v>0</v>
      </c>
      <c r="FC270" s="158">
        <f>IF(ISERROR(VLOOKUP(AZ270,Accueil!$W$17:$W$22,1,0)),1,0)</f>
        <v>0</v>
      </c>
      <c r="FD270" s="158">
        <f>IF(ISERROR(VLOOKUP(BA270,Accueil!$W$17:$W$22,1,0)),1,0)</f>
        <v>0</v>
      </c>
      <c r="FE270" s="158">
        <f>IF(ISERROR(VLOOKUP(BB270,Accueil!$W$17:$W$22,1,0)),1,0)</f>
        <v>0</v>
      </c>
      <c r="FF270" s="158">
        <f>IF(ISERROR(VLOOKUP(BC270,Accueil!$W$17:$W$22,1,0)),1,0)</f>
        <v>0</v>
      </c>
      <c r="FG270" s="158">
        <f>IF(ISERROR(VLOOKUP(BD270,Accueil!$W$17:$W$22,1,0)),1,0)</f>
        <v>0</v>
      </c>
      <c r="FH270" s="158">
        <f>IF(ISERROR(VLOOKUP(BE270,Accueil!$W$17:$W$22,1,0)),1,0)</f>
        <v>0</v>
      </c>
      <c r="FI270" s="158">
        <f>IF(ISERROR(VLOOKUP(BF270,Accueil!$W$17:$W$22,1,0)),1,0)</f>
        <v>0</v>
      </c>
      <c r="FJ270" s="158">
        <f>IF(ISERROR(VLOOKUP(BG270,Accueil!$W$17:$W$22,1,0)),1,0)</f>
        <v>0</v>
      </c>
      <c r="FK270" s="158">
        <f>IF(ISERROR(VLOOKUP(BH270,Accueil!$W$17:$W$22,1,0)),1,0)</f>
        <v>0</v>
      </c>
      <c r="FL270" s="158">
        <f>IF(ISERROR(VLOOKUP(BI270,Accueil!$W$17:$W$22,1,0)),1,0)</f>
        <v>0</v>
      </c>
      <c r="FM270" s="158">
        <f>IF(ISERROR(VLOOKUP(BJ270,Accueil!$W$17:$W$22,1,0)),1,0)</f>
        <v>0</v>
      </c>
      <c r="FN270" s="158">
        <f>IF(ISERROR(VLOOKUP(BK270,Accueil!$W$17:$W$22,1,0)),1,0)</f>
        <v>0</v>
      </c>
      <c r="FO270" s="158">
        <f>IF(ISERROR(VLOOKUP(BL270,Accueil!$W$17:$W$22,1,0)),1,0)</f>
        <v>0</v>
      </c>
      <c r="FP270" s="158">
        <f>IF(ISERROR(VLOOKUP(BM270,Accueil!$W$17:$W$22,1,0)),1,0)</f>
        <v>0</v>
      </c>
      <c r="FQ270" s="158">
        <f>IF(ISERROR(VLOOKUP(BN270,Accueil!$W$17:$W$22,1,0)),1,0)</f>
        <v>0</v>
      </c>
      <c r="FR270" s="158">
        <f>IF(ISERROR(VLOOKUP(BO270,Accueil!$W$17:$W$22,1,0)),1,0)</f>
        <v>0</v>
      </c>
      <c r="FS270" s="158">
        <f>IF(ISERROR(VLOOKUP(BP270,Accueil!$W$17:$W$22,1,0)),1,0)</f>
        <v>0</v>
      </c>
      <c r="FT270" s="158">
        <f>IF(ISERROR(VLOOKUP(BQ270,Accueil!$W$17:$W$22,1,0)),1,0)</f>
        <v>0</v>
      </c>
      <c r="FU270" s="158">
        <f>IF(ISERROR(VLOOKUP(BR270,Accueil!$W$17:$W$22,1,0)),1,0)</f>
        <v>0</v>
      </c>
      <c r="FV270" s="158">
        <f>IF(ISERROR(VLOOKUP(BS270,Accueil!$W$17:$W$22,1,0)),1,0)</f>
        <v>0</v>
      </c>
      <c r="FW270" s="158">
        <f>IF(ISERROR(VLOOKUP(BT270,Accueil!$W$17:$W$22,1,0)),1,0)</f>
        <v>0</v>
      </c>
      <c r="FX270" s="158">
        <f>IF(ISERROR(VLOOKUP(BU270,Accueil!$W$17:$W$22,1,0)),1,0)</f>
        <v>0</v>
      </c>
      <c r="FY270" s="158">
        <f>IF(ISERROR(VLOOKUP(BV270,Accueil!$W$17:$W$22,1,0)),1,0)</f>
        <v>0</v>
      </c>
      <c r="FZ270" s="158">
        <f>IF(ISERROR(VLOOKUP(BW270,Accueil!$W$17:$W$22,1,0)),1,0)</f>
        <v>0</v>
      </c>
      <c r="GA270" s="158">
        <f>IF(ISERROR(VLOOKUP(BX270,Accueil!$W$17:$W$22,1,0)),1,0)</f>
        <v>0</v>
      </c>
      <c r="GB270" s="158">
        <f>IF(ISERROR(VLOOKUP(BY270,Accueil!$W$17:$W$22,1,0)),1,0)</f>
        <v>0</v>
      </c>
      <c r="GC270" s="158">
        <f>IF(ISERROR(VLOOKUP(BZ270,Accueil!$W$17:$W$22,1,0)),1,0)</f>
        <v>0</v>
      </c>
      <c r="GD270" s="158">
        <f>IF(ISERROR(VLOOKUP(CA270,Accueil!$W$17:$W$22,1,0)),1,0)</f>
        <v>0</v>
      </c>
      <c r="GE270" s="158">
        <f>IF(ISERROR(VLOOKUP(CB270,Accueil!$W$17:$W$22,1,0)),1,0)</f>
        <v>0</v>
      </c>
      <c r="GF270" s="158">
        <f>IF(ISERROR(VLOOKUP(CC270,Accueil!$W$17:$W$22,1,0)),1,0)</f>
        <v>0</v>
      </c>
      <c r="GG270" s="158">
        <f>IF(ISERROR(VLOOKUP(CD270,Accueil!$W$17:$W$22,1,0)),1,0)</f>
        <v>0</v>
      </c>
      <c r="GH270" s="158">
        <f>IF(ISERROR(VLOOKUP(CE270,Accueil!$W$17:$W$22,1,0)),1,0)</f>
        <v>0</v>
      </c>
      <c r="GI270" s="158">
        <f>IF(ISERROR(VLOOKUP(CF270,Accueil!$W$17:$W$22,1,0)),1,0)</f>
        <v>0</v>
      </c>
      <c r="GJ270" s="158">
        <f>IF(ISERROR(VLOOKUP(CG270,Accueil!$W$17:$W$22,1,0)),1,0)</f>
        <v>0</v>
      </c>
      <c r="GK270" s="158">
        <f>IF(ISERROR(VLOOKUP(CH270,Accueil!$W$17:$W$22,1,0)),1,0)</f>
        <v>0</v>
      </c>
      <c r="GL270" s="158">
        <f>IF(ISERROR(VLOOKUP(CI270,Accueil!$W$17:$W$22,1,0)),1,0)</f>
        <v>0</v>
      </c>
      <c r="GM270" s="158">
        <f>IF(ISERROR(VLOOKUP(CJ270,Accueil!$W$17:$W$22,1,0)),1,0)</f>
        <v>0</v>
      </c>
      <c r="GN270" s="158">
        <f>IF(ISERROR(VLOOKUP(CK270,Accueil!$W$17:$W$22,1,0)),1,0)</f>
        <v>0</v>
      </c>
      <c r="GO270" s="158">
        <f>IF(ISERROR(VLOOKUP(CL270,Accueil!$W$17:$W$22,1,0)),1,0)</f>
        <v>0</v>
      </c>
      <c r="GP270" s="158">
        <f>IF(ISERROR(VLOOKUP(CM270,Accueil!$W$17:$W$22,1,0)),1,0)</f>
        <v>0</v>
      </c>
      <c r="GQ270" s="158">
        <f>IF(ISERROR(VLOOKUP(CN270,Accueil!$W$17:$W$22,1,0)),1,0)</f>
        <v>0</v>
      </c>
      <c r="GR270" s="158">
        <f>IF(ISERROR(VLOOKUP(CO270,Accueil!$W$17:$W$22,1,0)),1,0)</f>
        <v>0</v>
      </c>
      <c r="GS270" s="158">
        <f>IF(ISERROR(VLOOKUP(CP270,Accueil!$W$17:$W$22,1,0)),1,0)</f>
        <v>0</v>
      </c>
      <c r="GT270" s="158">
        <f>IF(ISERROR(VLOOKUP(CQ270,Accueil!$W$17:$W$22,1,0)),1,0)</f>
        <v>0</v>
      </c>
      <c r="GU270" s="158">
        <f>IF(ISERROR(VLOOKUP(CR270,Accueil!$W$17:$W$22,1,0)),1,0)</f>
        <v>0</v>
      </c>
      <c r="GV270" s="158">
        <f>IF(ISERROR(VLOOKUP(CS270,Accueil!$W$17:$W$22,1,0)),1,0)</f>
        <v>0</v>
      </c>
      <c r="GW270" s="158">
        <f>IF(ISERROR(VLOOKUP(CT270,Accueil!$W$17:$W$22,1,0)),1,0)</f>
        <v>0</v>
      </c>
      <c r="GX270" s="158">
        <f>IF(ISERROR(VLOOKUP(CU270,Accueil!$W$17:$W$22,1,0)),1,0)</f>
        <v>0</v>
      </c>
      <c r="GY270" s="158">
        <f>IF(ISERROR(VLOOKUP(CV270,Accueil!$W$17:$W$22,1,0)),1,0)</f>
        <v>0</v>
      </c>
      <c r="GZ270" s="158">
        <f>IF(ISERROR(VLOOKUP(CW270,Accueil!$W$17:$W$22,1,0)),1,0)</f>
        <v>0</v>
      </c>
      <c r="HA270" s="158">
        <f>IF(ISERROR(VLOOKUP(CX270,Accueil!$W$17:$W$22,1,0)),1,0)</f>
        <v>0</v>
      </c>
      <c r="HB270" s="158">
        <f>IF(ISERROR(VLOOKUP(CY270,Accueil!$W$17:$W$22,1,0)),1,0)</f>
        <v>0</v>
      </c>
      <c r="HC270" s="158">
        <f>IF(ISERROR(VLOOKUP(CZ270,Accueil!$W$17:$W$22,1,0)),1,0)</f>
        <v>0</v>
      </c>
      <c r="HD270" s="158">
        <f>IF(ISERROR(VLOOKUP(DA270,Accueil!$W$17:$W$22,1,0)),1,0)</f>
        <v>0</v>
      </c>
    </row>
    <row r="271" spans="1:212" ht="12.75" customHeight="1">
      <c r="A271" s="360"/>
      <c r="B271" s="12">
        <v>263</v>
      </c>
      <c r="C271" s="26" t="str">
        <f>IF(Accueil!E275="","",Accueil!E275)</f>
        <v/>
      </c>
      <c r="D271" s="27" t="str">
        <f>IF(Accueil!F275="","",Accueil!F275)</f>
        <v/>
      </c>
      <c r="E271" s="83" t="str">
        <f t="shared" si="18"/>
        <v/>
      </c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  <c r="AA271" s="244"/>
      <c r="AB271" s="244"/>
      <c r="AC271" s="244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244"/>
      <c r="AV271" s="244"/>
      <c r="AW271" s="244"/>
      <c r="AX271" s="244"/>
      <c r="AY271" s="244"/>
      <c r="AZ271" s="244"/>
      <c r="BA271" s="244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  <c r="CJ271" s="244"/>
      <c r="CK271" s="244"/>
      <c r="CL271" s="244"/>
      <c r="CM271" s="244"/>
      <c r="CN271" s="244"/>
      <c r="CO271" s="244"/>
      <c r="CP271" s="244"/>
      <c r="CQ271" s="244"/>
      <c r="CR271" s="244"/>
      <c r="CS271" s="244"/>
      <c r="CT271" s="244"/>
      <c r="CU271" s="244"/>
      <c r="CV271" s="244"/>
      <c r="CW271" s="244"/>
      <c r="CX271" s="244"/>
      <c r="CY271" s="244"/>
      <c r="CZ271" s="244"/>
      <c r="DA271" s="244"/>
      <c r="DB271" s="12">
        <v>263</v>
      </c>
      <c r="DC271" s="11" t="str">
        <f>IF(D271="","",COUNTIF(F271:DA271,Accueil!$AB$28)&amp;" / "&amp;COUNTIF($F$8:$DA$8,"&gt;0")-(COUNTIF(F271:DA271,Accueil!$AG$26)))</f>
        <v/>
      </c>
      <c r="DD271" s="110" t="str">
        <f>IF(D271="","",COUNTIF(F271:DA271,Accueil!$AB$26))</f>
        <v/>
      </c>
      <c r="DE271" s="110" t="str">
        <f>IF(D271="","",IF(COUNTIF($F$8:$DA$8,"&gt;=0")-(COUNTIF(G271:DB271,Accueil!$AG$26))&lt;0,0,COUNTIF($F$8:$DA$8,"&gt;=0")-(COUNTIF(G271:DB271,Accueil!$AG$26))))</f>
        <v/>
      </c>
      <c r="DF271" s="11" t="str">
        <f t="shared" si="19"/>
        <v/>
      </c>
      <c r="DG271" s="29" t="str">
        <f t="shared" si="20"/>
        <v/>
      </c>
      <c r="DH271" s="158">
        <f t="shared" si="21"/>
        <v>0</v>
      </c>
      <c r="DI271" s="158">
        <f>IF(ISERROR(VLOOKUP(F271,Accueil!$W$17:$W$22,1,0)),1,0)</f>
        <v>0</v>
      </c>
      <c r="DJ271" s="158">
        <f>IF(ISERROR(VLOOKUP(G271,Accueil!$W$17:$W$22,1,0)),1,0)</f>
        <v>0</v>
      </c>
      <c r="DK271" s="158">
        <f>IF(ISERROR(VLOOKUP(H271,Accueil!$W$17:$W$22,1,0)),1,0)</f>
        <v>0</v>
      </c>
      <c r="DL271" s="158">
        <f>IF(ISERROR(VLOOKUP(I271,Accueil!$W$17:$W$22,1,0)),1,0)</f>
        <v>0</v>
      </c>
      <c r="DM271" s="158">
        <f>IF(ISERROR(VLOOKUP(J271,Accueil!$W$17:$W$22,1,0)),1,0)</f>
        <v>0</v>
      </c>
      <c r="DN271" s="158">
        <f>IF(ISERROR(VLOOKUP(K271,Accueil!$W$17:$W$22,1,0)),1,0)</f>
        <v>0</v>
      </c>
      <c r="DO271" s="158">
        <f>IF(ISERROR(VLOOKUP(L271,Accueil!$W$17:$W$22,1,0)),1,0)</f>
        <v>0</v>
      </c>
      <c r="DP271" s="158">
        <f>IF(ISERROR(VLOOKUP(M271,Accueil!$W$17:$W$22,1,0)),1,0)</f>
        <v>0</v>
      </c>
      <c r="DQ271" s="158">
        <f>IF(ISERROR(VLOOKUP(N271,Accueil!$W$17:$W$22,1,0)),1,0)</f>
        <v>0</v>
      </c>
      <c r="DR271" s="158">
        <f>IF(ISERROR(VLOOKUP(O271,Accueil!$W$17:$W$22,1,0)),1,0)</f>
        <v>0</v>
      </c>
      <c r="DS271" s="158">
        <f>IF(ISERROR(VLOOKUP(P271,Accueil!$W$17:$W$22,1,0)),1,0)</f>
        <v>0</v>
      </c>
      <c r="DT271" s="158">
        <f>IF(ISERROR(VLOOKUP(Q271,Accueil!$W$17:$W$22,1,0)),1,0)</f>
        <v>0</v>
      </c>
      <c r="DU271" s="158">
        <f>IF(ISERROR(VLOOKUP(R271,Accueil!$W$17:$W$22,1,0)),1,0)</f>
        <v>0</v>
      </c>
      <c r="DV271" s="158">
        <f>IF(ISERROR(VLOOKUP(S271,Accueil!$W$17:$W$22,1,0)),1,0)</f>
        <v>0</v>
      </c>
      <c r="DW271" s="158">
        <f>IF(ISERROR(VLOOKUP(T271,Accueil!$W$17:$W$22,1,0)),1,0)</f>
        <v>0</v>
      </c>
      <c r="DX271" s="158">
        <f>IF(ISERROR(VLOOKUP(U271,Accueil!$W$17:$W$22,1,0)),1,0)</f>
        <v>0</v>
      </c>
      <c r="DY271" s="158">
        <f>IF(ISERROR(VLOOKUP(V271,Accueil!$W$17:$W$22,1,0)),1,0)</f>
        <v>0</v>
      </c>
      <c r="DZ271" s="158">
        <f>IF(ISERROR(VLOOKUP(W271,Accueil!$W$17:$W$22,1,0)),1,0)</f>
        <v>0</v>
      </c>
      <c r="EA271" s="158">
        <f>IF(ISERROR(VLOOKUP(X271,Accueil!$W$17:$W$22,1,0)),1,0)</f>
        <v>0</v>
      </c>
      <c r="EB271" s="158">
        <f>IF(ISERROR(VLOOKUP(Y271,Accueil!$W$17:$W$22,1,0)),1,0)</f>
        <v>0</v>
      </c>
      <c r="EC271" s="158">
        <f>IF(ISERROR(VLOOKUP(Z271,Accueil!$W$17:$W$22,1,0)),1,0)</f>
        <v>0</v>
      </c>
      <c r="ED271" s="158">
        <f>IF(ISERROR(VLOOKUP(AA271,Accueil!$W$17:$W$22,1,0)),1,0)</f>
        <v>0</v>
      </c>
      <c r="EE271" s="158">
        <f>IF(ISERROR(VLOOKUP(AB271,Accueil!$W$17:$W$22,1,0)),1,0)</f>
        <v>0</v>
      </c>
      <c r="EF271" s="158">
        <f>IF(ISERROR(VLOOKUP(AC271,Accueil!$W$17:$W$22,1,0)),1,0)</f>
        <v>0</v>
      </c>
      <c r="EG271" s="158">
        <f>IF(ISERROR(VLOOKUP(AD271,Accueil!$W$17:$W$22,1,0)),1,0)</f>
        <v>0</v>
      </c>
      <c r="EH271" s="158">
        <f>IF(ISERROR(VLOOKUP(AE271,Accueil!$W$17:$W$22,1,0)),1,0)</f>
        <v>0</v>
      </c>
      <c r="EI271" s="158">
        <f>IF(ISERROR(VLOOKUP(AF271,Accueil!$W$17:$W$22,1,0)),1,0)</f>
        <v>0</v>
      </c>
      <c r="EJ271" s="158">
        <f>IF(ISERROR(VLOOKUP(AG271,Accueil!$W$17:$W$22,1,0)),1,0)</f>
        <v>0</v>
      </c>
      <c r="EK271" s="158">
        <f>IF(ISERROR(VLOOKUP(AH271,Accueil!$W$17:$W$22,1,0)),1,0)</f>
        <v>0</v>
      </c>
      <c r="EL271" s="158">
        <f>IF(ISERROR(VLOOKUP(AI271,Accueil!$W$17:$W$22,1,0)),1,0)</f>
        <v>0</v>
      </c>
      <c r="EM271" s="158">
        <f>IF(ISERROR(VLOOKUP(AJ271,Accueil!$W$17:$W$22,1,0)),1,0)</f>
        <v>0</v>
      </c>
      <c r="EN271" s="158">
        <f>IF(ISERROR(VLOOKUP(AK271,Accueil!$W$17:$W$22,1,0)),1,0)</f>
        <v>0</v>
      </c>
      <c r="EO271" s="158">
        <f>IF(ISERROR(VLOOKUP(AL271,Accueil!$W$17:$W$22,1,0)),1,0)</f>
        <v>0</v>
      </c>
      <c r="EP271" s="158">
        <f>IF(ISERROR(VLOOKUP(AM271,Accueil!$W$17:$W$22,1,0)),1,0)</f>
        <v>0</v>
      </c>
      <c r="EQ271" s="158">
        <f>IF(ISERROR(VLOOKUP(AN271,Accueil!$W$17:$W$22,1,0)),1,0)</f>
        <v>0</v>
      </c>
      <c r="ER271" s="158">
        <f>IF(ISERROR(VLOOKUP(AO271,Accueil!$W$17:$W$22,1,0)),1,0)</f>
        <v>0</v>
      </c>
      <c r="ES271" s="158">
        <f>IF(ISERROR(VLOOKUP(AP271,Accueil!$W$17:$W$22,1,0)),1,0)</f>
        <v>0</v>
      </c>
      <c r="ET271" s="158">
        <f>IF(ISERROR(VLOOKUP(AQ271,Accueil!$W$17:$W$22,1,0)),1,0)</f>
        <v>0</v>
      </c>
      <c r="EU271" s="158">
        <f>IF(ISERROR(VLOOKUP(AR271,Accueil!$W$17:$W$22,1,0)),1,0)</f>
        <v>0</v>
      </c>
      <c r="EV271" s="158">
        <f>IF(ISERROR(VLOOKUP(AS271,Accueil!$W$17:$W$22,1,0)),1,0)</f>
        <v>0</v>
      </c>
      <c r="EW271" s="158">
        <f>IF(ISERROR(VLOOKUP(AT271,Accueil!$W$17:$W$22,1,0)),1,0)</f>
        <v>0</v>
      </c>
      <c r="EX271" s="158">
        <f>IF(ISERROR(VLOOKUP(AU271,Accueil!$W$17:$W$22,1,0)),1,0)</f>
        <v>0</v>
      </c>
      <c r="EY271" s="158">
        <f>IF(ISERROR(VLOOKUP(AV271,Accueil!$W$17:$W$22,1,0)),1,0)</f>
        <v>0</v>
      </c>
      <c r="EZ271" s="158">
        <f>IF(ISERROR(VLOOKUP(AW271,Accueil!$W$17:$W$22,1,0)),1,0)</f>
        <v>0</v>
      </c>
      <c r="FA271" s="158">
        <f>IF(ISERROR(VLOOKUP(AX271,Accueil!$W$17:$W$22,1,0)),1,0)</f>
        <v>0</v>
      </c>
      <c r="FB271" s="158">
        <f>IF(ISERROR(VLOOKUP(AY271,Accueil!$W$17:$W$22,1,0)),1,0)</f>
        <v>0</v>
      </c>
      <c r="FC271" s="158">
        <f>IF(ISERROR(VLOOKUP(AZ271,Accueil!$W$17:$W$22,1,0)),1,0)</f>
        <v>0</v>
      </c>
      <c r="FD271" s="158">
        <f>IF(ISERROR(VLOOKUP(BA271,Accueil!$W$17:$W$22,1,0)),1,0)</f>
        <v>0</v>
      </c>
      <c r="FE271" s="158">
        <f>IF(ISERROR(VLOOKUP(BB271,Accueil!$W$17:$W$22,1,0)),1,0)</f>
        <v>0</v>
      </c>
      <c r="FF271" s="158">
        <f>IF(ISERROR(VLOOKUP(BC271,Accueil!$W$17:$W$22,1,0)),1,0)</f>
        <v>0</v>
      </c>
      <c r="FG271" s="158">
        <f>IF(ISERROR(VLOOKUP(BD271,Accueil!$W$17:$W$22,1,0)),1,0)</f>
        <v>0</v>
      </c>
      <c r="FH271" s="158">
        <f>IF(ISERROR(VLOOKUP(BE271,Accueil!$W$17:$W$22,1,0)),1,0)</f>
        <v>0</v>
      </c>
      <c r="FI271" s="158">
        <f>IF(ISERROR(VLOOKUP(BF271,Accueil!$W$17:$W$22,1,0)),1,0)</f>
        <v>0</v>
      </c>
      <c r="FJ271" s="158">
        <f>IF(ISERROR(VLOOKUP(BG271,Accueil!$W$17:$W$22,1,0)),1,0)</f>
        <v>0</v>
      </c>
      <c r="FK271" s="158">
        <f>IF(ISERROR(VLOOKUP(BH271,Accueil!$W$17:$W$22,1,0)),1,0)</f>
        <v>0</v>
      </c>
      <c r="FL271" s="158">
        <f>IF(ISERROR(VLOOKUP(BI271,Accueil!$W$17:$W$22,1,0)),1,0)</f>
        <v>0</v>
      </c>
      <c r="FM271" s="158">
        <f>IF(ISERROR(VLOOKUP(BJ271,Accueil!$W$17:$W$22,1,0)),1,0)</f>
        <v>0</v>
      </c>
      <c r="FN271" s="158">
        <f>IF(ISERROR(VLOOKUP(BK271,Accueil!$W$17:$W$22,1,0)),1,0)</f>
        <v>0</v>
      </c>
      <c r="FO271" s="158">
        <f>IF(ISERROR(VLOOKUP(BL271,Accueil!$W$17:$W$22,1,0)),1,0)</f>
        <v>0</v>
      </c>
      <c r="FP271" s="158">
        <f>IF(ISERROR(VLOOKUP(BM271,Accueil!$W$17:$W$22,1,0)),1,0)</f>
        <v>0</v>
      </c>
      <c r="FQ271" s="158">
        <f>IF(ISERROR(VLOOKUP(BN271,Accueil!$W$17:$W$22,1,0)),1,0)</f>
        <v>0</v>
      </c>
      <c r="FR271" s="158">
        <f>IF(ISERROR(VLOOKUP(BO271,Accueil!$W$17:$W$22,1,0)),1,0)</f>
        <v>0</v>
      </c>
      <c r="FS271" s="158">
        <f>IF(ISERROR(VLOOKUP(BP271,Accueil!$W$17:$W$22,1,0)),1,0)</f>
        <v>0</v>
      </c>
      <c r="FT271" s="158">
        <f>IF(ISERROR(VLOOKUP(BQ271,Accueil!$W$17:$W$22,1,0)),1,0)</f>
        <v>0</v>
      </c>
      <c r="FU271" s="158">
        <f>IF(ISERROR(VLOOKUP(BR271,Accueil!$W$17:$W$22,1,0)),1,0)</f>
        <v>0</v>
      </c>
      <c r="FV271" s="158">
        <f>IF(ISERROR(VLOOKUP(BS271,Accueil!$W$17:$W$22,1,0)),1,0)</f>
        <v>0</v>
      </c>
      <c r="FW271" s="158">
        <f>IF(ISERROR(VLOOKUP(BT271,Accueil!$W$17:$W$22,1,0)),1,0)</f>
        <v>0</v>
      </c>
      <c r="FX271" s="158">
        <f>IF(ISERROR(VLOOKUP(BU271,Accueil!$W$17:$W$22,1,0)),1,0)</f>
        <v>0</v>
      </c>
      <c r="FY271" s="158">
        <f>IF(ISERROR(VLOOKUP(BV271,Accueil!$W$17:$W$22,1,0)),1,0)</f>
        <v>0</v>
      </c>
      <c r="FZ271" s="158">
        <f>IF(ISERROR(VLOOKUP(BW271,Accueil!$W$17:$W$22,1,0)),1,0)</f>
        <v>0</v>
      </c>
      <c r="GA271" s="158">
        <f>IF(ISERROR(VLOOKUP(BX271,Accueil!$W$17:$W$22,1,0)),1,0)</f>
        <v>0</v>
      </c>
      <c r="GB271" s="158">
        <f>IF(ISERROR(VLOOKUP(BY271,Accueil!$W$17:$W$22,1,0)),1,0)</f>
        <v>0</v>
      </c>
      <c r="GC271" s="158">
        <f>IF(ISERROR(VLOOKUP(BZ271,Accueil!$W$17:$W$22,1,0)),1,0)</f>
        <v>0</v>
      </c>
      <c r="GD271" s="158">
        <f>IF(ISERROR(VLOOKUP(CA271,Accueil!$W$17:$W$22,1,0)),1,0)</f>
        <v>0</v>
      </c>
      <c r="GE271" s="158">
        <f>IF(ISERROR(VLOOKUP(CB271,Accueil!$W$17:$W$22,1,0)),1,0)</f>
        <v>0</v>
      </c>
      <c r="GF271" s="158">
        <f>IF(ISERROR(VLOOKUP(CC271,Accueil!$W$17:$W$22,1,0)),1,0)</f>
        <v>0</v>
      </c>
      <c r="GG271" s="158">
        <f>IF(ISERROR(VLOOKUP(CD271,Accueil!$W$17:$W$22,1,0)),1,0)</f>
        <v>0</v>
      </c>
      <c r="GH271" s="158">
        <f>IF(ISERROR(VLOOKUP(CE271,Accueil!$W$17:$W$22,1,0)),1,0)</f>
        <v>0</v>
      </c>
      <c r="GI271" s="158">
        <f>IF(ISERROR(VLOOKUP(CF271,Accueil!$W$17:$W$22,1,0)),1,0)</f>
        <v>0</v>
      </c>
      <c r="GJ271" s="158">
        <f>IF(ISERROR(VLOOKUP(CG271,Accueil!$W$17:$W$22,1,0)),1,0)</f>
        <v>0</v>
      </c>
      <c r="GK271" s="158">
        <f>IF(ISERROR(VLOOKUP(CH271,Accueil!$W$17:$W$22,1,0)),1,0)</f>
        <v>0</v>
      </c>
      <c r="GL271" s="158">
        <f>IF(ISERROR(VLOOKUP(CI271,Accueil!$W$17:$W$22,1,0)),1,0)</f>
        <v>0</v>
      </c>
      <c r="GM271" s="158">
        <f>IF(ISERROR(VLOOKUP(CJ271,Accueil!$W$17:$W$22,1,0)),1,0)</f>
        <v>0</v>
      </c>
      <c r="GN271" s="158">
        <f>IF(ISERROR(VLOOKUP(CK271,Accueil!$W$17:$W$22,1,0)),1,0)</f>
        <v>0</v>
      </c>
      <c r="GO271" s="158">
        <f>IF(ISERROR(VLOOKUP(CL271,Accueil!$W$17:$W$22,1,0)),1,0)</f>
        <v>0</v>
      </c>
      <c r="GP271" s="158">
        <f>IF(ISERROR(VLOOKUP(CM271,Accueil!$W$17:$W$22,1,0)),1,0)</f>
        <v>0</v>
      </c>
      <c r="GQ271" s="158">
        <f>IF(ISERROR(VLOOKUP(CN271,Accueil!$W$17:$W$22,1,0)),1,0)</f>
        <v>0</v>
      </c>
      <c r="GR271" s="158">
        <f>IF(ISERROR(VLOOKUP(CO271,Accueil!$W$17:$W$22,1,0)),1,0)</f>
        <v>0</v>
      </c>
      <c r="GS271" s="158">
        <f>IF(ISERROR(VLOOKUP(CP271,Accueil!$W$17:$W$22,1,0)),1,0)</f>
        <v>0</v>
      </c>
      <c r="GT271" s="158">
        <f>IF(ISERROR(VLOOKUP(CQ271,Accueil!$W$17:$W$22,1,0)),1,0)</f>
        <v>0</v>
      </c>
      <c r="GU271" s="158">
        <f>IF(ISERROR(VLOOKUP(CR271,Accueil!$W$17:$W$22,1,0)),1,0)</f>
        <v>0</v>
      </c>
      <c r="GV271" s="158">
        <f>IF(ISERROR(VLOOKUP(CS271,Accueil!$W$17:$W$22,1,0)),1,0)</f>
        <v>0</v>
      </c>
      <c r="GW271" s="158">
        <f>IF(ISERROR(VLOOKUP(CT271,Accueil!$W$17:$W$22,1,0)),1,0)</f>
        <v>0</v>
      </c>
      <c r="GX271" s="158">
        <f>IF(ISERROR(VLOOKUP(CU271,Accueil!$W$17:$W$22,1,0)),1,0)</f>
        <v>0</v>
      </c>
      <c r="GY271" s="158">
        <f>IF(ISERROR(VLOOKUP(CV271,Accueil!$W$17:$W$22,1,0)),1,0)</f>
        <v>0</v>
      </c>
      <c r="GZ271" s="158">
        <f>IF(ISERROR(VLOOKUP(CW271,Accueil!$W$17:$W$22,1,0)),1,0)</f>
        <v>0</v>
      </c>
      <c r="HA271" s="158">
        <f>IF(ISERROR(VLOOKUP(CX271,Accueil!$W$17:$W$22,1,0)),1,0)</f>
        <v>0</v>
      </c>
      <c r="HB271" s="158">
        <f>IF(ISERROR(VLOOKUP(CY271,Accueil!$W$17:$W$22,1,0)),1,0)</f>
        <v>0</v>
      </c>
      <c r="HC271" s="158">
        <f>IF(ISERROR(VLOOKUP(CZ271,Accueil!$W$17:$W$22,1,0)),1,0)</f>
        <v>0</v>
      </c>
      <c r="HD271" s="158">
        <f>IF(ISERROR(VLOOKUP(DA271,Accueil!$W$17:$W$22,1,0)),1,0)</f>
        <v>0</v>
      </c>
    </row>
    <row r="272" spans="1:212" ht="12.75" customHeight="1">
      <c r="A272" s="360"/>
      <c r="B272" s="12">
        <v>264</v>
      </c>
      <c r="C272" s="26" t="str">
        <f>IF(Accueil!E276="","",Accueil!E276)</f>
        <v/>
      </c>
      <c r="D272" s="27" t="str">
        <f>IF(Accueil!F276="","",Accueil!F276)</f>
        <v/>
      </c>
      <c r="E272" s="83" t="str">
        <f t="shared" si="18"/>
        <v/>
      </c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4"/>
      <c r="AS272" s="244"/>
      <c r="AT272" s="244"/>
      <c r="AU272" s="244"/>
      <c r="AV272" s="244"/>
      <c r="AW272" s="244"/>
      <c r="AX272" s="244"/>
      <c r="AY272" s="244"/>
      <c r="AZ272" s="244"/>
      <c r="BA272" s="244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  <c r="CJ272" s="244"/>
      <c r="CK272" s="244"/>
      <c r="CL272" s="244"/>
      <c r="CM272" s="244"/>
      <c r="CN272" s="244"/>
      <c r="CO272" s="244"/>
      <c r="CP272" s="244"/>
      <c r="CQ272" s="244"/>
      <c r="CR272" s="244"/>
      <c r="CS272" s="244"/>
      <c r="CT272" s="244"/>
      <c r="CU272" s="244"/>
      <c r="CV272" s="244"/>
      <c r="CW272" s="244"/>
      <c r="CX272" s="244"/>
      <c r="CY272" s="244"/>
      <c r="CZ272" s="244"/>
      <c r="DA272" s="244"/>
      <c r="DB272" s="12">
        <v>264</v>
      </c>
      <c r="DC272" s="11" t="str">
        <f>IF(D272="","",COUNTIF(F272:DA272,Accueil!$AB$28)&amp;" / "&amp;COUNTIF($F$8:$DA$8,"&gt;0")-(COUNTIF(F272:DA272,Accueil!$AG$26)))</f>
        <v/>
      </c>
      <c r="DD272" s="110" t="str">
        <f>IF(D272="","",COUNTIF(F272:DA272,Accueil!$AB$26))</f>
        <v/>
      </c>
      <c r="DE272" s="110" t="str">
        <f>IF(D272="","",IF(COUNTIF($F$8:$DA$8,"&gt;=0")-(COUNTIF(G272:DB272,Accueil!$AG$26))&lt;0,0,COUNTIF($F$8:$DA$8,"&gt;=0")-(COUNTIF(G272:DB272,Accueil!$AG$26))))</f>
        <v/>
      </c>
      <c r="DF272" s="11" t="str">
        <f t="shared" si="19"/>
        <v/>
      </c>
      <c r="DG272" s="29" t="str">
        <f t="shared" si="20"/>
        <v/>
      </c>
      <c r="DH272" s="158">
        <f t="shared" si="21"/>
        <v>0</v>
      </c>
      <c r="DI272" s="158">
        <f>IF(ISERROR(VLOOKUP(F272,Accueil!$W$17:$W$22,1,0)),1,0)</f>
        <v>0</v>
      </c>
      <c r="DJ272" s="158">
        <f>IF(ISERROR(VLOOKUP(G272,Accueil!$W$17:$W$22,1,0)),1,0)</f>
        <v>0</v>
      </c>
      <c r="DK272" s="158">
        <f>IF(ISERROR(VLOOKUP(H272,Accueil!$W$17:$W$22,1,0)),1,0)</f>
        <v>0</v>
      </c>
      <c r="DL272" s="158">
        <f>IF(ISERROR(VLOOKUP(I272,Accueil!$W$17:$W$22,1,0)),1,0)</f>
        <v>0</v>
      </c>
      <c r="DM272" s="158">
        <f>IF(ISERROR(VLOOKUP(J272,Accueil!$W$17:$W$22,1,0)),1,0)</f>
        <v>0</v>
      </c>
      <c r="DN272" s="158">
        <f>IF(ISERROR(VLOOKUP(K272,Accueil!$W$17:$W$22,1,0)),1,0)</f>
        <v>0</v>
      </c>
      <c r="DO272" s="158">
        <f>IF(ISERROR(VLOOKUP(L272,Accueil!$W$17:$W$22,1,0)),1,0)</f>
        <v>0</v>
      </c>
      <c r="DP272" s="158">
        <f>IF(ISERROR(VLOOKUP(M272,Accueil!$W$17:$W$22,1,0)),1,0)</f>
        <v>0</v>
      </c>
      <c r="DQ272" s="158">
        <f>IF(ISERROR(VLOOKUP(N272,Accueil!$W$17:$W$22,1,0)),1,0)</f>
        <v>0</v>
      </c>
      <c r="DR272" s="158">
        <f>IF(ISERROR(VLOOKUP(O272,Accueil!$W$17:$W$22,1,0)),1,0)</f>
        <v>0</v>
      </c>
      <c r="DS272" s="158">
        <f>IF(ISERROR(VLOOKUP(P272,Accueil!$W$17:$W$22,1,0)),1,0)</f>
        <v>0</v>
      </c>
      <c r="DT272" s="158">
        <f>IF(ISERROR(VLOOKUP(Q272,Accueil!$W$17:$W$22,1,0)),1,0)</f>
        <v>0</v>
      </c>
      <c r="DU272" s="158">
        <f>IF(ISERROR(VLOOKUP(R272,Accueil!$W$17:$W$22,1,0)),1,0)</f>
        <v>0</v>
      </c>
      <c r="DV272" s="158">
        <f>IF(ISERROR(VLOOKUP(S272,Accueil!$W$17:$W$22,1,0)),1,0)</f>
        <v>0</v>
      </c>
      <c r="DW272" s="158">
        <f>IF(ISERROR(VLOOKUP(T272,Accueil!$W$17:$W$22,1,0)),1,0)</f>
        <v>0</v>
      </c>
      <c r="DX272" s="158">
        <f>IF(ISERROR(VLOOKUP(U272,Accueil!$W$17:$W$22,1,0)),1,0)</f>
        <v>0</v>
      </c>
      <c r="DY272" s="158">
        <f>IF(ISERROR(VLOOKUP(V272,Accueil!$W$17:$W$22,1,0)),1,0)</f>
        <v>0</v>
      </c>
      <c r="DZ272" s="158">
        <f>IF(ISERROR(VLOOKUP(W272,Accueil!$W$17:$W$22,1,0)),1,0)</f>
        <v>0</v>
      </c>
      <c r="EA272" s="158">
        <f>IF(ISERROR(VLOOKUP(X272,Accueil!$W$17:$W$22,1,0)),1,0)</f>
        <v>0</v>
      </c>
      <c r="EB272" s="158">
        <f>IF(ISERROR(VLOOKUP(Y272,Accueil!$W$17:$W$22,1,0)),1,0)</f>
        <v>0</v>
      </c>
      <c r="EC272" s="158">
        <f>IF(ISERROR(VLOOKUP(Z272,Accueil!$W$17:$W$22,1,0)),1,0)</f>
        <v>0</v>
      </c>
      <c r="ED272" s="158">
        <f>IF(ISERROR(VLOOKUP(AA272,Accueil!$W$17:$W$22,1,0)),1,0)</f>
        <v>0</v>
      </c>
      <c r="EE272" s="158">
        <f>IF(ISERROR(VLOOKUP(AB272,Accueil!$W$17:$W$22,1,0)),1,0)</f>
        <v>0</v>
      </c>
      <c r="EF272" s="158">
        <f>IF(ISERROR(VLOOKUP(AC272,Accueil!$W$17:$W$22,1,0)),1,0)</f>
        <v>0</v>
      </c>
      <c r="EG272" s="158">
        <f>IF(ISERROR(VLOOKUP(AD272,Accueil!$W$17:$W$22,1,0)),1,0)</f>
        <v>0</v>
      </c>
      <c r="EH272" s="158">
        <f>IF(ISERROR(VLOOKUP(AE272,Accueil!$W$17:$W$22,1,0)),1,0)</f>
        <v>0</v>
      </c>
      <c r="EI272" s="158">
        <f>IF(ISERROR(VLOOKUP(AF272,Accueil!$W$17:$W$22,1,0)),1,0)</f>
        <v>0</v>
      </c>
      <c r="EJ272" s="158">
        <f>IF(ISERROR(VLOOKUP(AG272,Accueil!$W$17:$W$22,1,0)),1,0)</f>
        <v>0</v>
      </c>
      <c r="EK272" s="158">
        <f>IF(ISERROR(VLOOKUP(AH272,Accueil!$W$17:$W$22,1,0)),1,0)</f>
        <v>0</v>
      </c>
      <c r="EL272" s="158">
        <f>IF(ISERROR(VLOOKUP(AI272,Accueil!$W$17:$W$22,1,0)),1,0)</f>
        <v>0</v>
      </c>
      <c r="EM272" s="158">
        <f>IF(ISERROR(VLOOKUP(AJ272,Accueil!$W$17:$W$22,1,0)),1,0)</f>
        <v>0</v>
      </c>
      <c r="EN272" s="158">
        <f>IF(ISERROR(VLOOKUP(AK272,Accueil!$W$17:$W$22,1,0)),1,0)</f>
        <v>0</v>
      </c>
      <c r="EO272" s="158">
        <f>IF(ISERROR(VLOOKUP(AL272,Accueil!$W$17:$W$22,1,0)),1,0)</f>
        <v>0</v>
      </c>
      <c r="EP272" s="158">
        <f>IF(ISERROR(VLOOKUP(AM272,Accueil!$W$17:$W$22,1,0)),1,0)</f>
        <v>0</v>
      </c>
      <c r="EQ272" s="158">
        <f>IF(ISERROR(VLOOKUP(AN272,Accueil!$W$17:$W$22,1,0)),1,0)</f>
        <v>0</v>
      </c>
      <c r="ER272" s="158">
        <f>IF(ISERROR(VLOOKUP(AO272,Accueil!$W$17:$W$22,1,0)),1,0)</f>
        <v>0</v>
      </c>
      <c r="ES272" s="158">
        <f>IF(ISERROR(VLOOKUP(AP272,Accueil!$W$17:$W$22,1,0)),1,0)</f>
        <v>0</v>
      </c>
      <c r="ET272" s="158">
        <f>IF(ISERROR(VLOOKUP(AQ272,Accueil!$W$17:$W$22,1,0)),1,0)</f>
        <v>0</v>
      </c>
      <c r="EU272" s="158">
        <f>IF(ISERROR(VLOOKUP(AR272,Accueil!$W$17:$W$22,1,0)),1,0)</f>
        <v>0</v>
      </c>
      <c r="EV272" s="158">
        <f>IF(ISERROR(VLOOKUP(AS272,Accueil!$W$17:$W$22,1,0)),1,0)</f>
        <v>0</v>
      </c>
      <c r="EW272" s="158">
        <f>IF(ISERROR(VLOOKUP(AT272,Accueil!$W$17:$W$22,1,0)),1,0)</f>
        <v>0</v>
      </c>
      <c r="EX272" s="158">
        <f>IF(ISERROR(VLOOKUP(AU272,Accueil!$W$17:$W$22,1,0)),1,0)</f>
        <v>0</v>
      </c>
      <c r="EY272" s="158">
        <f>IF(ISERROR(VLOOKUP(AV272,Accueil!$W$17:$W$22,1,0)),1,0)</f>
        <v>0</v>
      </c>
      <c r="EZ272" s="158">
        <f>IF(ISERROR(VLOOKUP(AW272,Accueil!$W$17:$W$22,1,0)),1,0)</f>
        <v>0</v>
      </c>
      <c r="FA272" s="158">
        <f>IF(ISERROR(VLOOKUP(AX272,Accueil!$W$17:$W$22,1,0)),1,0)</f>
        <v>0</v>
      </c>
      <c r="FB272" s="158">
        <f>IF(ISERROR(VLOOKUP(AY272,Accueil!$W$17:$W$22,1,0)),1,0)</f>
        <v>0</v>
      </c>
      <c r="FC272" s="158">
        <f>IF(ISERROR(VLOOKUP(AZ272,Accueil!$W$17:$W$22,1,0)),1,0)</f>
        <v>0</v>
      </c>
      <c r="FD272" s="158">
        <f>IF(ISERROR(VLOOKUP(BA272,Accueil!$W$17:$W$22,1,0)),1,0)</f>
        <v>0</v>
      </c>
      <c r="FE272" s="158">
        <f>IF(ISERROR(VLOOKUP(BB272,Accueil!$W$17:$W$22,1,0)),1,0)</f>
        <v>0</v>
      </c>
      <c r="FF272" s="158">
        <f>IF(ISERROR(VLOOKUP(BC272,Accueil!$W$17:$W$22,1,0)),1,0)</f>
        <v>0</v>
      </c>
      <c r="FG272" s="158">
        <f>IF(ISERROR(VLOOKUP(BD272,Accueil!$W$17:$W$22,1,0)),1,0)</f>
        <v>0</v>
      </c>
      <c r="FH272" s="158">
        <f>IF(ISERROR(VLOOKUP(BE272,Accueil!$W$17:$W$22,1,0)),1,0)</f>
        <v>0</v>
      </c>
      <c r="FI272" s="158">
        <f>IF(ISERROR(VLOOKUP(BF272,Accueil!$W$17:$W$22,1,0)),1,0)</f>
        <v>0</v>
      </c>
      <c r="FJ272" s="158">
        <f>IF(ISERROR(VLOOKUP(BG272,Accueil!$W$17:$W$22,1,0)),1,0)</f>
        <v>0</v>
      </c>
      <c r="FK272" s="158">
        <f>IF(ISERROR(VLOOKUP(BH272,Accueil!$W$17:$W$22,1,0)),1,0)</f>
        <v>0</v>
      </c>
      <c r="FL272" s="158">
        <f>IF(ISERROR(VLOOKUP(BI272,Accueil!$W$17:$W$22,1,0)),1,0)</f>
        <v>0</v>
      </c>
      <c r="FM272" s="158">
        <f>IF(ISERROR(VLOOKUP(BJ272,Accueil!$W$17:$W$22,1,0)),1,0)</f>
        <v>0</v>
      </c>
      <c r="FN272" s="158">
        <f>IF(ISERROR(VLOOKUP(BK272,Accueil!$W$17:$W$22,1,0)),1,0)</f>
        <v>0</v>
      </c>
      <c r="FO272" s="158">
        <f>IF(ISERROR(VLOOKUP(BL272,Accueil!$W$17:$W$22,1,0)),1,0)</f>
        <v>0</v>
      </c>
      <c r="FP272" s="158">
        <f>IF(ISERROR(VLOOKUP(BM272,Accueil!$W$17:$W$22,1,0)),1,0)</f>
        <v>0</v>
      </c>
      <c r="FQ272" s="158">
        <f>IF(ISERROR(VLOOKUP(BN272,Accueil!$W$17:$W$22,1,0)),1,0)</f>
        <v>0</v>
      </c>
      <c r="FR272" s="158">
        <f>IF(ISERROR(VLOOKUP(BO272,Accueil!$W$17:$W$22,1,0)),1,0)</f>
        <v>0</v>
      </c>
      <c r="FS272" s="158">
        <f>IF(ISERROR(VLOOKUP(BP272,Accueil!$W$17:$W$22,1,0)),1,0)</f>
        <v>0</v>
      </c>
      <c r="FT272" s="158">
        <f>IF(ISERROR(VLOOKUP(BQ272,Accueil!$W$17:$W$22,1,0)),1,0)</f>
        <v>0</v>
      </c>
      <c r="FU272" s="158">
        <f>IF(ISERROR(VLOOKUP(BR272,Accueil!$W$17:$W$22,1,0)),1,0)</f>
        <v>0</v>
      </c>
      <c r="FV272" s="158">
        <f>IF(ISERROR(VLOOKUP(BS272,Accueil!$W$17:$W$22,1,0)),1,0)</f>
        <v>0</v>
      </c>
      <c r="FW272" s="158">
        <f>IF(ISERROR(VLOOKUP(BT272,Accueil!$W$17:$W$22,1,0)),1,0)</f>
        <v>0</v>
      </c>
      <c r="FX272" s="158">
        <f>IF(ISERROR(VLOOKUP(BU272,Accueil!$W$17:$W$22,1,0)),1,0)</f>
        <v>0</v>
      </c>
      <c r="FY272" s="158">
        <f>IF(ISERROR(VLOOKUP(BV272,Accueil!$W$17:$W$22,1,0)),1,0)</f>
        <v>0</v>
      </c>
      <c r="FZ272" s="158">
        <f>IF(ISERROR(VLOOKUP(BW272,Accueil!$W$17:$W$22,1,0)),1,0)</f>
        <v>0</v>
      </c>
      <c r="GA272" s="158">
        <f>IF(ISERROR(VLOOKUP(BX272,Accueil!$W$17:$W$22,1,0)),1,0)</f>
        <v>0</v>
      </c>
      <c r="GB272" s="158">
        <f>IF(ISERROR(VLOOKUP(BY272,Accueil!$W$17:$W$22,1,0)),1,0)</f>
        <v>0</v>
      </c>
      <c r="GC272" s="158">
        <f>IF(ISERROR(VLOOKUP(BZ272,Accueil!$W$17:$W$22,1,0)),1,0)</f>
        <v>0</v>
      </c>
      <c r="GD272" s="158">
        <f>IF(ISERROR(VLOOKUP(CA272,Accueil!$W$17:$W$22,1,0)),1,0)</f>
        <v>0</v>
      </c>
      <c r="GE272" s="158">
        <f>IF(ISERROR(VLOOKUP(CB272,Accueil!$W$17:$W$22,1,0)),1,0)</f>
        <v>0</v>
      </c>
      <c r="GF272" s="158">
        <f>IF(ISERROR(VLOOKUP(CC272,Accueil!$W$17:$W$22,1,0)),1,0)</f>
        <v>0</v>
      </c>
      <c r="GG272" s="158">
        <f>IF(ISERROR(VLOOKUP(CD272,Accueil!$W$17:$W$22,1,0)),1,0)</f>
        <v>0</v>
      </c>
      <c r="GH272" s="158">
        <f>IF(ISERROR(VLOOKUP(CE272,Accueil!$W$17:$W$22,1,0)),1,0)</f>
        <v>0</v>
      </c>
      <c r="GI272" s="158">
        <f>IF(ISERROR(VLOOKUP(CF272,Accueil!$W$17:$W$22,1,0)),1,0)</f>
        <v>0</v>
      </c>
      <c r="GJ272" s="158">
        <f>IF(ISERROR(VLOOKUP(CG272,Accueil!$W$17:$W$22,1,0)),1,0)</f>
        <v>0</v>
      </c>
      <c r="GK272" s="158">
        <f>IF(ISERROR(VLOOKUP(CH272,Accueil!$W$17:$W$22,1,0)),1,0)</f>
        <v>0</v>
      </c>
      <c r="GL272" s="158">
        <f>IF(ISERROR(VLOOKUP(CI272,Accueil!$W$17:$W$22,1,0)),1,0)</f>
        <v>0</v>
      </c>
      <c r="GM272" s="158">
        <f>IF(ISERROR(VLOOKUP(CJ272,Accueil!$W$17:$W$22,1,0)),1,0)</f>
        <v>0</v>
      </c>
      <c r="GN272" s="158">
        <f>IF(ISERROR(VLOOKUP(CK272,Accueil!$W$17:$W$22,1,0)),1,0)</f>
        <v>0</v>
      </c>
      <c r="GO272" s="158">
        <f>IF(ISERROR(VLOOKUP(CL272,Accueil!$W$17:$W$22,1,0)),1,0)</f>
        <v>0</v>
      </c>
      <c r="GP272" s="158">
        <f>IF(ISERROR(VLOOKUP(CM272,Accueil!$W$17:$W$22,1,0)),1,0)</f>
        <v>0</v>
      </c>
      <c r="GQ272" s="158">
        <f>IF(ISERROR(VLOOKUP(CN272,Accueil!$W$17:$W$22,1,0)),1,0)</f>
        <v>0</v>
      </c>
      <c r="GR272" s="158">
        <f>IF(ISERROR(VLOOKUP(CO272,Accueil!$W$17:$W$22,1,0)),1,0)</f>
        <v>0</v>
      </c>
      <c r="GS272" s="158">
        <f>IF(ISERROR(VLOOKUP(CP272,Accueil!$W$17:$W$22,1,0)),1,0)</f>
        <v>0</v>
      </c>
      <c r="GT272" s="158">
        <f>IF(ISERROR(VLOOKUP(CQ272,Accueil!$W$17:$W$22,1,0)),1,0)</f>
        <v>0</v>
      </c>
      <c r="GU272" s="158">
        <f>IF(ISERROR(VLOOKUP(CR272,Accueil!$W$17:$W$22,1,0)),1,0)</f>
        <v>0</v>
      </c>
      <c r="GV272" s="158">
        <f>IF(ISERROR(VLOOKUP(CS272,Accueil!$W$17:$W$22,1,0)),1,0)</f>
        <v>0</v>
      </c>
      <c r="GW272" s="158">
        <f>IF(ISERROR(VLOOKUP(CT272,Accueil!$W$17:$W$22,1,0)),1,0)</f>
        <v>0</v>
      </c>
      <c r="GX272" s="158">
        <f>IF(ISERROR(VLOOKUP(CU272,Accueil!$W$17:$W$22,1,0)),1,0)</f>
        <v>0</v>
      </c>
      <c r="GY272" s="158">
        <f>IF(ISERROR(VLOOKUP(CV272,Accueil!$W$17:$W$22,1,0)),1,0)</f>
        <v>0</v>
      </c>
      <c r="GZ272" s="158">
        <f>IF(ISERROR(VLOOKUP(CW272,Accueil!$W$17:$W$22,1,0)),1,0)</f>
        <v>0</v>
      </c>
      <c r="HA272" s="158">
        <f>IF(ISERROR(VLOOKUP(CX272,Accueil!$W$17:$W$22,1,0)),1,0)</f>
        <v>0</v>
      </c>
      <c r="HB272" s="158">
        <f>IF(ISERROR(VLOOKUP(CY272,Accueil!$W$17:$W$22,1,0)),1,0)</f>
        <v>0</v>
      </c>
      <c r="HC272" s="158">
        <f>IF(ISERROR(VLOOKUP(CZ272,Accueil!$W$17:$W$22,1,0)),1,0)</f>
        <v>0</v>
      </c>
      <c r="HD272" s="158">
        <f>IF(ISERROR(VLOOKUP(DA272,Accueil!$W$17:$W$22,1,0)),1,0)</f>
        <v>0</v>
      </c>
    </row>
    <row r="273" spans="1:212" ht="12.75" customHeight="1">
      <c r="A273" s="360"/>
      <c r="B273" s="12">
        <v>265</v>
      </c>
      <c r="C273" s="26" t="str">
        <f>IF(Accueil!E277="","",Accueil!E277)</f>
        <v/>
      </c>
      <c r="D273" s="27" t="str">
        <f>IF(Accueil!F277="","",Accueil!F277)</f>
        <v/>
      </c>
      <c r="E273" s="83" t="str">
        <f t="shared" si="18"/>
        <v/>
      </c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244"/>
      <c r="AL273" s="244"/>
      <c r="AM273" s="244"/>
      <c r="AN273" s="244"/>
      <c r="AO273" s="244"/>
      <c r="AP273" s="244"/>
      <c r="AQ273" s="244"/>
      <c r="AR273" s="244"/>
      <c r="AS273" s="244"/>
      <c r="AT273" s="244"/>
      <c r="AU273" s="244"/>
      <c r="AV273" s="244"/>
      <c r="AW273" s="244"/>
      <c r="AX273" s="244"/>
      <c r="AY273" s="244"/>
      <c r="AZ273" s="244"/>
      <c r="BA273" s="244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  <c r="CJ273" s="244"/>
      <c r="CK273" s="244"/>
      <c r="CL273" s="244"/>
      <c r="CM273" s="244"/>
      <c r="CN273" s="244"/>
      <c r="CO273" s="244"/>
      <c r="CP273" s="244"/>
      <c r="CQ273" s="244"/>
      <c r="CR273" s="244"/>
      <c r="CS273" s="244"/>
      <c r="CT273" s="244"/>
      <c r="CU273" s="244"/>
      <c r="CV273" s="244"/>
      <c r="CW273" s="244"/>
      <c r="CX273" s="244"/>
      <c r="CY273" s="244"/>
      <c r="CZ273" s="244"/>
      <c r="DA273" s="244"/>
      <c r="DB273" s="12">
        <v>265</v>
      </c>
      <c r="DC273" s="11" t="str">
        <f>IF(D273="","",COUNTIF(F273:DA273,Accueil!$AB$28)&amp;" / "&amp;COUNTIF($F$8:$DA$8,"&gt;0")-(COUNTIF(F273:DA273,Accueil!$AG$26)))</f>
        <v/>
      </c>
      <c r="DD273" s="110" t="str">
        <f>IF(D273="","",COUNTIF(F273:DA273,Accueil!$AB$26))</f>
        <v/>
      </c>
      <c r="DE273" s="110" t="str">
        <f>IF(D273="","",IF(COUNTIF($F$8:$DA$8,"&gt;=0")-(COUNTIF(G273:DB273,Accueil!$AG$26))&lt;0,0,COUNTIF($F$8:$DA$8,"&gt;=0")-(COUNTIF(G273:DB273,Accueil!$AG$26))))</f>
        <v/>
      </c>
      <c r="DF273" s="11" t="str">
        <f t="shared" si="19"/>
        <v/>
      </c>
      <c r="DG273" s="29" t="str">
        <f t="shared" si="20"/>
        <v/>
      </c>
      <c r="DH273" s="158">
        <f t="shared" si="21"/>
        <v>0</v>
      </c>
      <c r="DI273" s="158">
        <f>IF(ISERROR(VLOOKUP(F273,Accueil!$W$17:$W$22,1,0)),1,0)</f>
        <v>0</v>
      </c>
      <c r="DJ273" s="158">
        <f>IF(ISERROR(VLOOKUP(G273,Accueil!$W$17:$W$22,1,0)),1,0)</f>
        <v>0</v>
      </c>
      <c r="DK273" s="158">
        <f>IF(ISERROR(VLOOKUP(H273,Accueil!$W$17:$W$22,1,0)),1,0)</f>
        <v>0</v>
      </c>
      <c r="DL273" s="158">
        <f>IF(ISERROR(VLOOKUP(I273,Accueil!$W$17:$W$22,1,0)),1,0)</f>
        <v>0</v>
      </c>
      <c r="DM273" s="158">
        <f>IF(ISERROR(VLOOKUP(J273,Accueil!$W$17:$W$22,1,0)),1,0)</f>
        <v>0</v>
      </c>
      <c r="DN273" s="158">
        <f>IF(ISERROR(VLOOKUP(K273,Accueil!$W$17:$W$22,1,0)),1,0)</f>
        <v>0</v>
      </c>
      <c r="DO273" s="158">
        <f>IF(ISERROR(VLOOKUP(L273,Accueil!$W$17:$W$22,1,0)),1,0)</f>
        <v>0</v>
      </c>
      <c r="DP273" s="158">
        <f>IF(ISERROR(VLOOKUP(M273,Accueil!$W$17:$W$22,1,0)),1,0)</f>
        <v>0</v>
      </c>
      <c r="DQ273" s="158">
        <f>IF(ISERROR(VLOOKUP(N273,Accueil!$W$17:$W$22,1,0)),1,0)</f>
        <v>0</v>
      </c>
      <c r="DR273" s="158">
        <f>IF(ISERROR(VLOOKUP(O273,Accueil!$W$17:$W$22,1,0)),1,0)</f>
        <v>0</v>
      </c>
      <c r="DS273" s="158">
        <f>IF(ISERROR(VLOOKUP(P273,Accueil!$W$17:$W$22,1,0)),1,0)</f>
        <v>0</v>
      </c>
      <c r="DT273" s="158">
        <f>IF(ISERROR(VLOOKUP(Q273,Accueil!$W$17:$W$22,1,0)),1,0)</f>
        <v>0</v>
      </c>
      <c r="DU273" s="158">
        <f>IF(ISERROR(VLOOKUP(R273,Accueil!$W$17:$W$22,1,0)),1,0)</f>
        <v>0</v>
      </c>
      <c r="DV273" s="158">
        <f>IF(ISERROR(VLOOKUP(S273,Accueil!$W$17:$W$22,1,0)),1,0)</f>
        <v>0</v>
      </c>
      <c r="DW273" s="158">
        <f>IF(ISERROR(VLOOKUP(T273,Accueil!$W$17:$W$22,1,0)),1,0)</f>
        <v>0</v>
      </c>
      <c r="DX273" s="158">
        <f>IF(ISERROR(VLOOKUP(U273,Accueil!$W$17:$W$22,1,0)),1,0)</f>
        <v>0</v>
      </c>
      <c r="DY273" s="158">
        <f>IF(ISERROR(VLOOKUP(V273,Accueil!$W$17:$W$22,1,0)),1,0)</f>
        <v>0</v>
      </c>
      <c r="DZ273" s="158">
        <f>IF(ISERROR(VLOOKUP(W273,Accueil!$W$17:$W$22,1,0)),1,0)</f>
        <v>0</v>
      </c>
      <c r="EA273" s="158">
        <f>IF(ISERROR(VLOOKUP(X273,Accueil!$W$17:$W$22,1,0)),1,0)</f>
        <v>0</v>
      </c>
      <c r="EB273" s="158">
        <f>IF(ISERROR(VLOOKUP(Y273,Accueil!$W$17:$W$22,1,0)),1,0)</f>
        <v>0</v>
      </c>
      <c r="EC273" s="158">
        <f>IF(ISERROR(VLOOKUP(Z273,Accueil!$W$17:$W$22,1,0)),1,0)</f>
        <v>0</v>
      </c>
      <c r="ED273" s="158">
        <f>IF(ISERROR(VLOOKUP(AA273,Accueil!$W$17:$W$22,1,0)),1,0)</f>
        <v>0</v>
      </c>
      <c r="EE273" s="158">
        <f>IF(ISERROR(VLOOKUP(AB273,Accueil!$W$17:$W$22,1,0)),1,0)</f>
        <v>0</v>
      </c>
      <c r="EF273" s="158">
        <f>IF(ISERROR(VLOOKUP(AC273,Accueil!$W$17:$W$22,1,0)),1,0)</f>
        <v>0</v>
      </c>
      <c r="EG273" s="158">
        <f>IF(ISERROR(VLOOKUP(AD273,Accueil!$W$17:$W$22,1,0)),1,0)</f>
        <v>0</v>
      </c>
      <c r="EH273" s="158">
        <f>IF(ISERROR(VLOOKUP(AE273,Accueil!$W$17:$W$22,1,0)),1,0)</f>
        <v>0</v>
      </c>
      <c r="EI273" s="158">
        <f>IF(ISERROR(VLOOKUP(AF273,Accueil!$W$17:$W$22,1,0)),1,0)</f>
        <v>0</v>
      </c>
      <c r="EJ273" s="158">
        <f>IF(ISERROR(VLOOKUP(AG273,Accueil!$W$17:$W$22,1,0)),1,0)</f>
        <v>0</v>
      </c>
      <c r="EK273" s="158">
        <f>IF(ISERROR(VLOOKUP(AH273,Accueil!$W$17:$W$22,1,0)),1,0)</f>
        <v>0</v>
      </c>
      <c r="EL273" s="158">
        <f>IF(ISERROR(VLOOKUP(AI273,Accueil!$W$17:$W$22,1,0)),1,0)</f>
        <v>0</v>
      </c>
      <c r="EM273" s="158">
        <f>IF(ISERROR(VLOOKUP(AJ273,Accueil!$W$17:$W$22,1,0)),1,0)</f>
        <v>0</v>
      </c>
      <c r="EN273" s="158">
        <f>IF(ISERROR(VLOOKUP(AK273,Accueil!$W$17:$W$22,1,0)),1,0)</f>
        <v>0</v>
      </c>
      <c r="EO273" s="158">
        <f>IF(ISERROR(VLOOKUP(AL273,Accueil!$W$17:$W$22,1,0)),1,0)</f>
        <v>0</v>
      </c>
      <c r="EP273" s="158">
        <f>IF(ISERROR(VLOOKUP(AM273,Accueil!$W$17:$W$22,1,0)),1,0)</f>
        <v>0</v>
      </c>
      <c r="EQ273" s="158">
        <f>IF(ISERROR(VLOOKUP(AN273,Accueil!$W$17:$W$22,1,0)),1,0)</f>
        <v>0</v>
      </c>
      <c r="ER273" s="158">
        <f>IF(ISERROR(VLOOKUP(AO273,Accueil!$W$17:$W$22,1,0)),1,0)</f>
        <v>0</v>
      </c>
      <c r="ES273" s="158">
        <f>IF(ISERROR(VLOOKUP(AP273,Accueil!$W$17:$W$22,1,0)),1,0)</f>
        <v>0</v>
      </c>
      <c r="ET273" s="158">
        <f>IF(ISERROR(VLOOKUP(AQ273,Accueil!$W$17:$W$22,1,0)),1,0)</f>
        <v>0</v>
      </c>
      <c r="EU273" s="158">
        <f>IF(ISERROR(VLOOKUP(AR273,Accueil!$W$17:$W$22,1,0)),1,0)</f>
        <v>0</v>
      </c>
      <c r="EV273" s="158">
        <f>IF(ISERROR(VLOOKUP(AS273,Accueil!$W$17:$W$22,1,0)),1,0)</f>
        <v>0</v>
      </c>
      <c r="EW273" s="158">
        <f>IF(ISERROR(VLOOKUP(AT273,Accueil!$W$17:$W$22,1,0)),1,0)</f>
        <v>0</v>
      </c>
      <c r="EX273" s="158">
        <f>IF(ISERROR(VLOOKUP(AU273,Accueil!$W$17:$W$22,1,0)),1,0)</f>
        <v>0</v>
      </c>
      <c r="EY273" s="158">
        <f>IF(ISERROR(VLOOKUP(AV273,Accueil!$W$17:$W$22,1,0)),1,0)</f>
        <v>0</v>
      </c>
      <c r="EZ273" s="158">
        <f>IF(ISERROR(VLOOKUP(AW273,Accueil!$W$17:$W$22,1,0)),1,0)</f>
        <v>0</v>
      </c>
      <c r="FA273" s="158">
        <f>IF(ISERROR(VLOOKUP(AX273,Accueil!$W$17:$W$22,1,0)),1,0)</f>
        <v>0</v>
      </c>
      <c r="FB273" s="158">
        <f>IF(ISERROR(VLOOKUP(AY273,Accueil!$W$17:$W$22,1,0)),1,0)</f>
        <v>0</v>
      </c>
      <c r="FC273" s="158">
        <f>IF(ISERROR(VLOOKUP(AZ273,Accueil!$W$17:$W$22,1,0)),1,0)</f>
        <v>0</v>
      </c>
      <c r="FD273" s="158">
        <f>IF(ISERROR(VLOOKUP(BA273,Accueil!$W$17:$W$22,1,0)),1,0)</f>
        <v>0</v>
      </c>
      <c r="FE273" s="158">
        <f>IF(ISERROR(VLOOKUP(BB273,Accueil!$W$17:$W$22,1,0)),1,0)</f>
        <v>0</v>
      </c>
      <c r="FF273" s="158">
        <f>IF(ISERROR(VLOOKUP(BC273,Accueil!$W$17:$W$22,1,0)),1,0)</f>
        <v>0</v>
      </c>
      <c r="FG273" s="158">
        <f>IF(ISERROR(VLOOKUP(BD273,Accueil!$W$17:$W$22,1,0)),1,0)</f>
        <v>0</v>
      </c>
      <c r="FH273" s="158">
        <f>IF(ISERROR(VLOOKUP(BE273,Accueil!$W$17:$W$22,1,0)),1,0)</f>
        <v>0</v>
      </c>
      <c r="FI273" s="158">
        <f>IF(ISERROR(VLOOKUP(BF273,Accueil!$W$17:$W$22,1,0)),1,0)</f>
        <v>0</v>
      </c>
      <c r="FJ273" s="158">
        <f>IF(ISERROR(VLOOKUP(BG273,Accueil!$W$17:$W$22,1,0)),1,0)</f>
        <v>0</v>
      </c>
      <c r="FK273" s="158">
        <f>IF(ISERROR(VLOOKUP(BH273,Accueil!$W$17:$W$22,1,0)),1,0)</f>
        <v>0</v>
      </c>
      <c r="FL273" s="158">
        <f>IF(ISERROR(VLOOKUP(BI273,Accueil!$W$17:$W$22,1,0)),1,0)</f>
        <v>0</v>
      </c>
      <c r="FM273" s="158">
        <f>IF(ISERROR(VLOOKUP(BJ273,Accueil!$W$17:$W$22,1,0)),1,0)</f>
        <v>0</v>
      </c>
      <c r="FN273" s="158">
        <f>IF(ISERROR(VLOOKUP(BK273,Accueil!$W$17:$W$22,1,0)),1,0)</f>
        <v>0</v>
      </c>
      <c r="FO273" s="158">
        <f>IF(ISERROR(VLOOKUP(BL273,Accueil!$W$17:$W$22,1,0)),1,0)</f>
        <v>0</v>
      </c>
      <c r="FP273" s="158">
        <f>IF(ISERROR(VLOOKUP(BM273,Accueil!$W$17:$W$22,1,0)),1,0)</f>
        <v>0</v>
      </c>
      <c r="FQ273" s="158">
        <f>IF(ISERROR(VLOOKUP(BN273,Accueil!$W$17:$W$22,1,0)),1,0)</f>
        <v>0</v>
      </c>
      <c r="FR273" s="158">
        <f>IF(ISERROR(VLOOKUP(BO273,Accueil!$W$17:$W$22,1,0)),1,0)</f>
        <v>0</v>
      </c>
      <c r="FS273" s="158">
        <f>IF(ISERROR(VLOOKUP(BP273,Accueil!$W$17:$W$22,1,0)),1,0)</f>
        <v>0</v>
      </c>
      <c r="FT273" s="158">
        <f>IF(ISERROR(VLOOKUP(BQ273,Accueil!$W$17:$W$22,1,0)),1,0)</f>
        <v>0</v>
      </c>
      <c r="FU273" s="158">
        <f>IF(ISERROR(VLOOKUP(BR273,Accueil!$W$17:$W$22,1,0)),1,0)</f>
        <v>0</v>
      </c>
      <c r="FV273" s="158">
        <f>IF(ISERROR(VLOOKUP(BS273,Accueil!$W$17:$W$22,1,0)),1,0)</f>
        <v>0</v>
      </c>
      <c r="FW273" s="158">
        <f>IF(ISERROR(VLOOKUP(BT273,Accueil!$W$17:$W$22,1,0)),1,0)</f>
        <v>0</v>
      </c>
      <c r="FX273" s="158">
        <f>IF(ISERROR(VLOOKUP(BU273,Accueil!$W$17:$W$22,1,0)),1,0)</f>
        <v>0</v>
      </c>
      <c r="FY273" s="158">
        <f>IF(ISERROR(VLOOKUP(BV273,Accueil!$W$17:$W$22,1,0)),1,0)</f>
        <v>0</v>
      </c>
      <c r="FZ273" s="158">
        <f>IF(ISERROR(VLOOKUP(BW273,Accueil!$W$17:$W$22,1,0)),1,0)</f>
        <v>0</v>
      </c>
      <c r="GA273" s="158">
        <f>IF(ISERROR(VLOOKUP(BX273,Accueil!$W$17:$W$22,1,0)),1,0)</f>
        <v>0</v>
      </c>
      <c r="GB273" s="158">
        <f>IF(ISERROR(VLOOKUP(BY273,Accueil!$W$17:$W$22,1,0)),1,0)</f>
        <v>0</v>
      </c>
      <c r="GC273" s="158">
        <f>IF(ISERROR(VLOOKUP(BZ273,Accueil!$W$17:$W$22,1,0)),1,0)</f>
        <v>0</v>
      </c>
      <c r="GD273" s="158">
        <f>IF(ISERROR(VLOOKUP(CA273,Accueil!$W$17:$W$22,1,0)),1,0)</f>
        <v>0</v>
      </c>
      <c r="GE273" s="158">
        <f>IF(ISERROR(VLOOKUP(CB273,Accueil!$W$17:$W$22,1,0)),1,0)</f>
        <v>0</v>
      </c>
      <c r="GF273" s="158">
        <f>IF(ISERROR(VLOOKUP(CC273,Accueil!$W$17:$W$22,1,0)),1,0)</f>
        <v>0</v>
      </c>
      <c r="GG273" s="158">
        <f>IF(ISERROR(VLOOKUP(CD273,Accueil!$W$17:$W$22,1,0)),1,0)</f>
        <v>0</v>
      </c>
      <c r="GH273" s="158">
        <f>IF(ISERROR(VLOOKUP(CE273,Accueil!$W$17:$W$22,1,0)),1,0)</f>
        <v>0</v>
      </c>
      <c r="GI273" s="158">
        <f>IF(ISERROR(VLOOKUP(CF273,Accueil!$W$17:$W$22,1,0)),1,0)</f>
        <v>0</v>
      </c>
      <c r="GJ273" s="158">
        <f>IF(ISERROR(VLOOKUP(CG273,Accueil!$W$17:$W$22,1,0)),1,0)</f>
        <v>0</v>
      </c>
      <c r="GK273" s="158">
        <f>IF(ISERROR(VLOOKUP(CH273,Accueil!$W$17:$W$22,1,0)),1,0)</f>
        <v>0</v>
      </c>
      <c r="GL273" s="158">
        <f>IF(ISERROR(VLOOKUP(CI273,Accueil!$W$17:$W$22,1,0)),1,0)</f>
        <v>0</v>
      </c>
      <c r="GM273" s="158">
        <f>IF(ISERROR(VLOOKUP(CJ273,Accueil!$W$17:$W$22,1,0)),1,0)</f>
        <v>0</v>
      </c>
      <c r="GN273" s="158">
        <f>IF(ISERROR(VLOOKUP(CK273,Accueil!$W$17:$W$22,1,0)),1,0)</f>
        <v>0</v>
      </c>
      <c r="GO273" s="158">
        <f>IF(ISERROR(VLOOKUP(CL273,Accueil!$W$17:$W$22,1,0)),1,0)</f>
        <v>0</v>
      </c>
      <c r="GP273" s="158">
        <f>IF(ISERROR(VLOOKUP(CM273,Accueil!$W$17:$W$22,1,0)),1,0)</f>
        <v>0</v>
      </c>
      <c r="GQ273" s="158">
        <f>IF(ISERROR(VLOOKUP(CN273,Accueil!$W$17:$W$22,1,0)),1,0)</f>
        <v>0</v>
      </c>
      <c r="GR273" s="158">
        <f>IF(ISERROR(VLOOKUP(CO273,Accueil!$W$17:$W$22,1,0)),1,0)</f>
        <v>0</v>
      </c>
      <c r="GS273" s="158">
        <f>IF(ISERROR(VLOOKUP(CP273,Accueil!$W$17:$W$22,1,0)),1,0)</f>
        <v>0</v>
      </c>
      <c r="GT273" s="158">
        <f>IF(ISERROR(VLOOKUP(CQ273,Accueil!$W$17:$W$22,1,0)),1,0)</f>
        <v>0</v>
      </c>
      <c r="GU273" s="158">
        <f>IF(ISERROR(VLOOKUP(CR273,Accueil!$W$17:$W$22,1,0)),1,0)</f>
        <v>0</v>
      </c>
      <c r="GV273" s="158">
        <f>IF(ISERROR(VLOOKUP(CS273,Accueil!$W$17:$W$22,1,0)),1,0)</f>
        <v>0</v>
      </c>
      <c r="GW273" s="158">
        <f>IF(ISERROR(VLOOKUP(CT273,Accueil!$W$17:$W$22,1,0)),1,0)</f>
        <v>0</v>
      </c>
      <c r="GX273" s="158">
        <f>IF(ISERROR(VLOOKUP(CU273,Accueil!$W$17:$W$22,1,0)),1,0)</f>
        <v>0</v>
      </c>
      <c r="GY273" s="158">
        <f>IF(ISERROR(VLOOKUP(CV273,Accueil!$W$17:$W$22,1,0)),1,0)</f>
        <v>0</v>
      </c>
      <c r="GZ273" s="158">
        <f>IF(ISERROR(VLOOKUP(CW273,Accueil!$W$17:$W$22,1,0)),1,0)</f>
        <v>0</v>
      </c>
      <c r="HA273" s="158">
        <f>IF(ISERROR(VLOOKUP(CX273,Accueil!$W$17:$W$22,1,0)),1,0)</f>
        <v>0</v>
      </c>
      <c r="HB273" s="158">
        <f>IF(ISERROR(VLOOKUP(CY273,Accueil!$W$17:$W$22,1,0)),1,0)</f>
        <v>0</v>
      </c>
      <c r="HC273" s="158">
        <f>IF(ISERROR(VLOOKUP(CZ273,Accueil!$W$17:$W$22,1,0)),1,0)</f>
        <v>0</v>
      </c>
      <c r="HD273" s="158">
        <f>IF(ISERROR(VLOOKUP(DA273,Accueil!$W$17:$W$22,1,0)),1,0)</f>
        <v>0</v>
      </c>
    </row>
    <row r="274" spans="1:212" ht="12.75" customHeight="1">
      <c r="A274" s="360"/>
      <c r="B274" s="12">
        <v>266</v>
      </c>
      <c r="C274" s="26" t="str">
        <f>IF(Accueil!E278="","",Accueil!E278)</f>
        <v/>
      </c>
      <c r="D274" s="27" t="str">
        <f>IF(Accueil!F278="","",Accueil!F278)</f>
        <v/>
      </c>
      <c r="E274" s="83" t="str">
        <f t="shared" si="18"/>
        <v/>
      </c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244"/>
      <c r="AL274" s="244"/>
      <c r="AM274" s="244"/>
      <c r="AN274" s="244"/>
      <c r="AO274" s="244"/>
      <c r="AP274" s="244"/>
      <c r="AQ274" s="244"/>
      <c r="AR274" s="244"/>
      <c r="AS274" s="244"/>
      <c r="AT274" s="244"/>
      <c r="AU274" s="244"/>
      <c r="AV274" s="244"/>
      <c r="AW274" s="244"/>
      <c r="AX274" s="244"/>
      <c r="AY274" s="244"/>
      <c r="AZ274" s="244"/>
      <c r="BA274" s="244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  <c r="CJ274" s="244"/>
      <c r="CK274" s="244"/>
      <c r="CL274" s="244"/>
      <c r="CM274" s="244"/>
      <c r="CN274" s="244"/>
      <c r="CO274" s="244"/>
      <c r="CP274" s="244"/>
      <c r="CQ274" s="244"/>
      <c r="CR274" s="244"/>
      <c r="CS274" s="244"/>
      <c r="CT274" s="244"/>
      <c r="CU274" s="244"/>
      <c r="CV274" s="244"/>
      <c r="CW274" s="244"/>
      <c r="CX274" s="244"/>
      <c r="CY274" s="244"/>
      <c r="CZ274" s="244"/>
      <c r="DA274" s="244"/>
      <c r="DB274" s="12">
        <v>266</v>
      </c>
      <c r="DC274" s="11" t="str">
        <f>IF(D274="","",COUNTIF(F274:DA274,Accueil!$AB$28)&amp;" / "&amp;COUNTIF($F$8:$DA$8,"&gt;0")-(COUNTIF(F274:DA274,Accueil!$AG$26)))</f>
        <v/>
      </c>
      <c r="DD274" s="110" t="str">
        <f>IF(D274="","",COUNTIF(F274:DA274,Accueil!$AB$26))</f>
        <v/>
      </c>
      <c r="DE274" s="110" t="str">
        <f>IF(D274="","",IF(COUNTIF($F$8:$DA$8,"&gt;=0")-(COUNTIF(G274:DB274,Accueil!$AG$26))&lt;0,0,COUNTIF($F$8:$DA$8,"&gt;=0")-(COUNTIF(G274:DB274,Accueil!$AG$26))))</f>
        <v/>
      </c>
      <c r="DF274" s="11" t="str">
        <f t="shared" si="19"/>
        <v/>
      </c>
      <c r="DG274" s="29" t="str">
        <f t="shared" si="20"/>
        <v/>
      </c>
      <c r="DH274" s="158">
        <f t="shared" si="21"/>
        <v>0</v>
      </c>
      <c r="DI274" s="158">
        <f>IF(ISERROR(VLOOKUP(F274,Accueil!$W$17:$W$22,1,0)),1,0)</f>
        <v>0</v>
      </c>
      <c r="DJ274" s="158">
        <f>IF(ISERROR(VLOOKUP(G274,Accueil!$W$17:$W$22,1,0)),1,0)</f>
        <v>0</v>
      </c>
      <c r="DK274" s="158">
        <f>IF(ISERROR(VLOOKUP(H274,Accueil!$W$17:$W$22,1,0)),1,0)</f>
        <v>0</v>
      </c>
      <c r="DL274" s="158">
        <f>IF(ISERROR(VLOOKUP(I274,Accueil!$W$17:$W$22,1,0)),1,0)</f>
        <v>0</v>
      </c>
      <c r="DM274" s="158">
        <f>IF(ISERROR(VLOOKUP(J274,Accueil!$W$17:$W$22,1,0)),1,0)</f>
        <v>0</v>
      </c>
      <c r="DN274" s="158">
        <f>IF(ISERROR(VLOOKUP(K274,Accueil!$W$17:$W$22,1,0)),1,0)</f>
        <v>0</v>
      </c>
      <c r="DO274" s="158">
        <f>IF(ISERROR(VLOOKUP(L274,Accueil!$W$17:$W$22,1,0)),1,0)</f>
        <v>0</v>
      </c>
      <c r="DP274" s="158">
        <f>IF(ISERROR(VLOOKUP(M274,Accueil!$W$17:$W$22,1,0)),1,0)</f>
        <v>0</v>
      </c>
      <c r="DQ274" s="158">
        <f>IF(ISERROR(VLOOKUP(N274,Accueil!$W$17:$W$22,1,0)),1,0)</f>
        <v>0</v>
      </c>
      <c r="DR274" s="158">
        <f>IF(ISERROR(VLOOKUP(O274,Accueil!$W$17:$W$22,1,0)),1,0)</f>
        <v>0</v>
      </c>
      <c r="DS274" s="158">
        <f>IF(ISERROR(VLOOKUP(P274,Accueil!$W$17:$W$22,1,0)),1,0)</f>
        <v>0</v>
      </c>
      <c r="DT274" s="158">
        <f>IF(ISERROR(VLOOKUP(Q274,Accueil!$W$17:$W$22,1,0)),1,0)</f>
        <v>0</v>
      </c>
      <c r="DU274" s="158">
        <f>IF(ISERROR(VLOOKUP(R274,Accueil!$W$17:$W$22,1,0)),1,0)</f>
        <v>0</v>
      </c>
      <c r="DV274" s="158">
        <f>IF(ISERROR(VLOOKUP(S274,Accueil!$W$17:$W$22,1,0)),1,0)</f>
        <v>0</v>
      </c>
      <c r="DW274" s="158">
        <f>IF(ISERROR(VLOOKUP(T274,Accueil!$W$17:$W$22,1,0)),1,0)</f>
        <v>0</v>
      </c>
      <c r="DX274" s="158">
        <f>IF(ISERROR(VLOOKUP(U274,Accueil!$W$17:$W$22,1,0)),1,0)</f>
        <v>0</v>
      </c>
      <c r="DY274" s="158">
        <f>IF(ISERROR(VLOOKUP(V274,Accueil!$W$17:$W$22,1,0)),1,0)</f>
        <v>0</v>
      </c>
      <c r="DZ274" s="158">
        <f>IF(ISERROR(VLOOKUP(W274,Accueil!$W$17:$W$22,1,0)),1,0)</f>
        <v>0</v>
      </c>
      <c r="EA274" s="158">
        <f>IF(ISERROR(VLOOKUP(X274,Accueil!$W$17:$W$22,1,0)),1,0)</f>
        <v>0</v>
      </c>
      <c r="EB274" s="158">
        <f>IF(ISERROR(VLOOKUP(Y274,Accueil!$W$17:$W$22,1,0)),1,0)</f>
        <v>0</v>
      </c>
      <c r="EC274" s="158">
        <f>IF(ISERROR(VLOOKUP(Z274,Accueil!$W$17:$W$22,1,0)),1,0)</f>
        <v>0</v>
      </c>
      <c r="ED274" s="158">
        <f>IF(ISERROR(VLOOKUP(AA274,Accueil!$W$17:$W$22,1,0)),1,0)</f>
        <v>0</v>
      </c>
      <c r="EE274" s="158">
        <f>IF(ISERROR(VLOOKUP(AB274,Accueil!$W$17:$W$22,1,0)),1,0)</f>
        <v>0</v>
      </c>
      <c r="EF274" s="158">
        <f>IF(ISERROR(VLOOKUP(AC274,Accueil!$W$17:$W$22,1,0)),1,0)</f>
        <v>0</v>
      </c>
      <c r="EG274" s="158">
        <f>IF(ISERROR(VLOOKUP(AD274,Accueil!$W$17:$W$22,1,0)),1,0)</f>
        <v>0</v>
      </c>
      <c r="EH274" s="158">
        <f>IF(ISERROR(VLOOKUP(AE274,Accueil!$W$17:$W$22,1,0)),1,0)</f>
        <v>0</v>
      </c>
      <c r="EI274" s="158">
        <f>IF(ISERROR(VLOOKUP(AF274,Accueil!$W$17:$W$22,1,0)),1,0)</f>
        <v>0</v>
      </c>
      <c r="EJ274" s="158">
        <f>IF(ISERROR(VLOOKUP(AG274,Accueil!$W$17:$W$22,1,0)),1,0)</f>
        <v>0</v>
      </c>
      <c r="EK274" s="158">
        <f>IF(ISERROR(VLOOKUP(AH274,Accueil!$W$17:$W$22,1,0)),1,0)</f>
        <v>0</v>
      </c>
      <c r="EL274" s="158">
        <f>IF(ISERROR(VLOOKUP(AI274,Accueil!$W$17:$W$22,1,0)),1,0)</f>
        <v>0</v>
      </c>
      <c r="EM274" s="158">
        <f>IF(ISERROR(VLOOKUP(AJ274,Accueil!$W$17:$W$22,1,0)),1,0)</f>
        <v>0</v>
      </c>
      <c r="EN274" s="158">
        <f>IF(ISERROR(VLOOKUP(AK274,Accueil!$W$17:$W$22,1,0)),1,0)</f>
        <v>0</v>
      </c>
      <c r="EO274" s="158">
        <f>IF(ISERROR(VLOOKUP(AL274,Accueil!$W$17:$W$22,1,0)),1,0)</f>
        <v>0</v>
      </c>
      <c r="EP274" s="158">
        <f>IF(ISERROR(VLOOKUP(AM274,Accueil!$W$17:$W$22,1,0)),1,0)</f>
        <v>0</v>
      </c>
      <c r="EQ274" s="158">
        <f>IF(ISERROR(VLOOKUP(AN274,Accueil!$W$17:$W$22,1,0)),1,0)</f>
        <v>0</v>
      </c>
      <c r="ER274" s="158">
        <f>IF(ISERROR(VLOOKUP(AO274,Accueil!$W$17:$W$22,1,0)),1,0)</f>
        <v>0</v>
      </c>
      <c r="ES274" s="158">
        <f>IF(ISERROR(VLOOKUP(AP274,Accueil!$W$17:$W$22,1,0)),1,0)</f>
        <v>0</v>
      </c>
      <c r="ET274" s="158">
        <f>IF(ISERROR(VLOOKUP(AQ274,Accueil!$W$17:$W$22,1,0)),1,0)</f>
        <v>0</v>
      </c>
      <c r="EU274" s="158">
        <f>IF(ISERROR(VLOOKUP(AR274,Accueil!$W$17:$W$22,1,0)),1,0)</f>
        <v>0</v>
      </c>
      <c r="EV274" s="158">
        <f>IF(ISERROR(VLOOKUP(AS274,Accueil!$W$17:$W$22,1,0)),1,0)</f>
        <v>0</v>
      </c>
      <c r="EW274" s="158">
        <f>IF(ISERROR(VLOOKUP(AT274,Accueil!$W$17:$W$22,1,0)),1,0)</f>
        <v>0</v>
      </c>
      <c r="EX274" s="158">
        <f>IF(ISERROR(VLOOKUP(AU274,Accueil!$W$17:$W$22,1,0)),1,0)</f>
        <v>0</v>
      </c>
      <c r="EY274" s="158">
        <f>IF(ISERROR(VLOOKUP(AV274,Accueil!$W$17:$W$22,1,0)),1,0)</f>
        <v>0</v>
      </c>
      <c r="EZ274" s="158">
        <f>IF(ISERROR(VLOOKUP(AW274,Accueil!$W$17:$W$22,1,0)),1,0)</f>
        <v>0</v>
      </c>
      <c r="FA274" s="158">
        <f>IF(ISERROR(VLOOKUP(AX274,Accueil!$W$17:$W$22,1,0)),1,0)</f>
        <v>0</v>
      </c>
      <c r="FB274" s="158">
        <f>IF(ISERROR(VLOOKUP(AY274,Accueil!$W$17:$W$22,1,0)),1,0)</f>
        <v>0</v>
      </c>
      <c r="FC274" s="158">
        <f>IF(ISERROR(VLOOKUP(AZ274,Accueil!$W$17:$W$22,1,0)),1,0)</f>
        <v>0</v>
      </c>
      <c r="FD274" s="158">
        <f>IF(ISERROR(VLOOKUP(BA274,Accueil!$W$17:$W$22,1,0)),1,0)</f>
        <v>0</v>
      </c>
      <c r="FE274" s="158">
        <f>IF(ISERROR(VLOOKUP(BB274,Accueil!$W$17:$W$22,1,0)),1,0)</f>
        <v>0</v>
      </c>
      <c r="FF274" s="158">
        <f>IF(ISERROR(VLOOKUP(BC274,Accueil!$W$17:$W$22,1,0)),1,0)</f>
        <v>0</v>
      </c>
      <c r="FG274" s="158">
        <f>IF(ISERROR(VLOOKUP(BD274,Accueil!$W$17:$W$22,1,0)),1,0)</f>
        <v>0</v>
      </c>
      <c r="FH274" s="158">
        <f>IF(ISERROR(VLOOKUP(BE274,Accueil!$W$17:$W$22,1,0)),1,0)</f>
        <v>0</v>
      </c>
      <c r="FI274" s="158">
        <f>IF(ISERROR(VLOOKUP(BF274,Accueil!$W$17:$W$22,1,0)),1,0)</f>
        <v>0</v>
      </c>
      <c r="FJ274" s="158">
        <f>IF(ISERROR(VLOOKUP(BG274,Accueil!$W$17:$W$22,1,0)),1,0)</f>
        <v>0</v>
      </c>
      <c r="FK274" s="158">
        <f>IF(ISERROR(VLOOKUP(BH274,Accueil!$W$17:$W$22,1,0)),1,0)</f>
        <v>0</v>
      </c>
      <c r="FL274" s="158">
        <f>IF(ISERROR(VLOOKUP(BI274,Accueil!$W$17:$W$22,1,0)),1,0)</f>
        <v>0</v>
      </c>
      <c r="FM274" s="158">
        <f>IF(ISERROR(VLOOKUP(BJ274,Accueil!$W$17:$W$22,1,0)),1,0)</f>
        <v>0</v>
      </c>
      <c r="FN274" s="158">
        <f>IF(ISERROR(VLOOKUP(BK274,Accueil!$W$17:$W$22,1,0)),1,0)</f>
        <v>0</v>
      </c>
      <c r="FO274" s="158">
        <f>IF(ISERROR(VLOOKUP(BL274,Accueil!$W$17:$W$22,1,0)),1,0)</f>
        <v>0</v>
      </c>
      <c r="FP274" s="158">
        <f>IF(ISERROR(VLOOKUP(BM274,Accueil!$W$17:$W$22,1,0)),1,0)</f>
        <v>0</v>
      </c>
      <c r="FQ274" s="158">
        <f>IF(ISERROR(VLOOKUP(BN274,Accueil!$W$17:$W$22,1,0)),1,0)</f>
        <v>0</v>
      </c>
      <c r="FR274" s="158">
        <f>IF(ISERROR(VLOOKUP(BO274,Accueil!$W$17:$W$22,1,0)),1,0)</f>
        <v>0</v>
      </c>
      <c r="FS274" s="158">
        <f>IF(ISERROR(VLOOKUP(BP274,Accueil!$W$17:$W$22,1,0)),1,0)</f>
        <v>0</v>
      </c>
      <c r="FT274" s="158">
        <f>IF(ISERROR(VLOOKUP(BQ274,Accueil!$W$17:$W$22,1,0)),1,0)</f>
        <v>0</v>
      </c>
      <c r="FU274" s="158">
        <f>IF(ISERROR(VLOOKUP(BR274,Accueil!$W$17:$W$22,1,0)),1,0)</f>
        <v>0</v>
      </c>
      <c r="FV274" s="158">
        <f>IF(ISERROR(VLOOKUP(BS274,Accueil!$W$17:$W$22,1,0)),1,0)</f>
        <v>0</v>
      </c>
      <c r="FW274" s="158">
        <f>IF(ISERROR(VLOOKUP(BT274,Accueil!$W$17:$W$22,1,0)),1,0)</f>
        <v>0</v>
      </c>
      <c r="FX274" s="158">
        <f>IF(ISERROR(VLOOKUP(BU274,Accueil!$W$17:$W$22,1,0)),1,0)</f>
        <v>0</v>
      </c>
      <c r="FY274" s="158">
        <f>IF(ISERROR(VLOOKUP(BV274,Accueil!$W$17:$W$22,1,0)),1,0)</f>
        <v>0</v>
      </c>
      <c r="FZ274" s="158">
        <f>IF(ISERROR(VLOOKUP(BW274,Accueil!$W$17:$W$22,1,0)),1,0)</f>
        <v>0</v>
      </c>
      <c r="GA274" s="158">
        <f>IF(ISERROR(VLOOKUP(BX274,Accueil!$W$17:$W$22,1,0)),1,0)</f>
        <v>0</v>
      </c>
      <c r="GB274" s="158">
        <f>IF(ISERROR(VLOOKUP(BY274,Accueil!$W$17:$W$22,1,0)),1,0)</f>
        <v>0</v>
      </c>
      <c r="GC274" s="158">
        <f>IF(ISERROR(VLOOKUP(BZ274,Accueil!$W$17:$W$22,1,0)),1,0)</f>
        <v>0</v>
      </c>
      <c r="GD274" s="158">
        <f>IF(ISERROR(VLOOKUP(CA274,Accueil!$W$17:$W$22,1,0)),1,0)</f>
        <v>0</v>
      </c>
      <c r="GE274" s="158">
        <f>IF(ISERROR(VLOOKUP(CB274,Accueil!$W$17:$W$22,1,0)),1,0)</f>
        <v>0</v>
      </c>
      <c r="GF274" s="158">
        <f>IF(ISERROR(VLOOKUP(CC274,Accueil!$W$17:$W$22,1,0)),1,0)</f>
        <v>0</v>
      </c>
      <c r="GG274" s="158">
        <f>IF(ISERROR(VLOOKUP(CD274,Accueil!$W$17:$W$22,1,0)),1,0)</f>
        <v>0</v>
      </c>
      <c r="GH274" s="158">
        <f>IF(ISERROR(VLOOKUP(CE274,Accueil!$W$17:$W$22,1,0)),1,0)</f>
        <v>0</v>
      </c>
      <c r="GI274" s="158">
        <f>IF(ISERROR(VLOOKUP(CF274,Accueil!$W$17:$W$22,1,0)),1,0)</f>
        <v>0</v>
      </c>
      <c r="GJ274" s="158">
        <f>IF(ISERROR(VLOOKUP(CG274,Accueil!$W$17:$W$22,1,0)),1,0)</f>
        <v>0</v>
      </c>
      <c r="GK274" s="158">
        <f>IF(ISERROR(VLOOKUP(CH274,Accueil!$W$17:$W$22,1,0)),1,0)</f>
        <v>0</v>
      </c>
      <c r="GL274" s="158">
        <f>IF(ISERROR(VLOOKUP(CI274,Accueil!$W$17:$W$22,1,0)),1,0)</f>
        <v>0</v>
      </c>
      <c r="GM274" s="158">
        <f>IF(ISERROR(VLOOKUP(CJ274,Accueil!$W$17:$W$22,1,0)),1,0)</f>
        <v>0</v>
      </c>
      <c r="GN274" s="158">
        <f>IF(ISERROR(VLOOKUP(CK274,Accueil!$W$17:$W$22,1,0)),1,0)</f>
        <v>0</v>
      </c>
      <c r="GO274" s="158">
        <f>IF(ISERROR(VLOOKUP(CL274,Accueil!$W$17:$W$22,1,0)),1,0)</f>
        <v>0</v>
      </c>
      <c r="GP274" s="158">
        <f>IF(ISERROR(VLOOKUP(CM274,Accueil!$W$17:$W$22,1,0)),1,0)</f>
        <v>0</v>
      </c>
      <c r="GQ274" s="158">
        <f>IF(ISERROR(VLOOKUP(CN274,Accueil!$W$17:$W$22,1,0)),1,0)</f>
        <v>0</v>
      </c>
      <c r="GR274" s="158">
        <f>IF(ISERROR(VLOOKUP(CO274,Accueil!$W$17:$W$22,1,0)),1,0)</f>
        <v>0</v>
      </c>
      <c r="GS274" s="158">
        <f>IF(ISERROR(VLOOKUP(CP274,Accueil!$W$17:$W$22,1,0)),1,0)</f>
        <v>0</v>
      </c>
      <c r="GT274" s="158">
        <f>IF(ISERROR(VLOOKUP(CQ274,Accueil!$W$17:$W$22,1,0)),1,0)</f>
        <v>0</v>
      </c>
      <c r="GU274" s="158">
        <f>IF(ISERROR(VLOOKUP(CR274,Accueil!$W$17:$W$22,1,0)),1,0)</f>
        <v>0</v>
      </c>
      <c r="GV274" s="158">
        <f>IF(ISERROR(VLOOKUP(CS274,Accueil!$W$17:$W$22,1,0)),1,0)</f>
        <v>0</v>
      </c>
      <c r="GW274" s="158">
        <f>IF(ISERROR(VLOOKUP(CT274,Accueil!$W$17:$W$22,1,0)),1,0)</f>
        <v>0</v>
      </c>
      <c r="GX274" s="158">
        <f>IF(ISERROR(VLOOKUP(CU274,Accueil!$W$17:$W$22,1,0)),1,0)</f>
        <v>0</v>
      </c>
      <c r="GY274" s="158">
        <f>IF(ISERROR(VLOOKUP(CV274,Accueil!$W$17:$W$22,1,0)),1,0)</f>
        <v>0</v>
      </c>
      <c r="GZ274" s="158">
        <f>IF(ISERROR(VLOOKUP(CW274,Accueil!$W$17:$W$22,1,0)),1,0)</f>
        <v>0</v>
      </c>
      <c r="HA274" s="158">
        <f>IF(ISERROR(VLOOKUP(CX274,Accueil!$W$17:$W$22,1,0)),1,0)</f>
        <v>0</v>
      </c>
      <c r="HB274" s="158">
        <f>IF(ISERROR(VLOOKUP(CY274,Accueil!$W$17:$W$22,1,0)),1,0)</f>
        <v>0</v>
      </c>
      <c r="HC274" s="158">
        <f>IF(ISERROR(VLOOKUP(CZ274,Accueil!$W$17:$W$22,1,0)),1,0)</f>
        <v>0</v>
      </c>
      <c r="HD274" s="158">
        <f>IF(ISERROR(VLOOKUP(DA274,Accueil!$W$17:$W$22,1,0)),1,0)</f>
        <v>0</v>
      </c>
    </row>
    <row r="275" spans="1:212" ht="12.75" customHeight="1">
      <c r="A275" s="360"/>
      <c r="B275" s="12">
        <v>267</v>
      </c>
      <c r="C275" s="26" t="str">
        <f>IF(Accueil!E279="","",Accueil!E279)</f>
        <v/>
      </c>
      <c r="D275" s="27" t="str">
        <f>IF(Accueil!F279="","",Accueil!F279)</f>
        <v/>
      </c>
      <c r="E275" s="83" t="str">
        <f t="shared" si="18"/>
        <v/>
      </c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  <c r="AA275" s="244"/>
      <c r="AB275" s="244"/>
      <c r="AC275" s="244"/>
      <c r="AD275" s="244"/>
      <c r="AE275" s="244"/>
      <c r="AF275" s="244"/>
      <c r="AG275" s="244"/>
      <c r="AH275" s="244"/>
      <c r="AI275" s="244"/>
      <c r="AJ275" s="244"/>
      <c r="AK275" s="244"/>
      <c r="AL275" s="244"/>
      <c r="AM275" s="244"/>
      <c r="AN275" s="244"/>
      <c r="AO275" s="244"/>
      <c r="AP275" s="244"/>
      <c r="AQ275" s="244"/>
      <c r="AR275" s="244"/>
      <c r="AS275" s="244"/>
      <c r="AT275" s="244"/>
      <c r="AU275" s="244"/>
      <c r="AV275" s="244"/>
      <c r="AW275" s="244"/>
      <c r="AX275" s="244"/>
      <c r="AY275" s="244"/>
      <c r="AZ275" s="244"/>
      <c r="BA275" s="244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  <c r="CJ275" s="244"/>
      <c r="CK275" s="244"/>
      <c r="CL275" s="244"/>
      <c r="CM275" s="244"/>
      <c r="CN275" s="244"/>
      <c r="CO275" s="244"/>
      <c r="CP275" s="244"/>
      <c r="CQ275" s="244"/>
      <c r="CR275" s="244"/>
      <c r="CS275" s="244"/>
      <c r="CT275" s="244"/>
      <c r="CU275" s="244"/>
      <c r="CV275" s="244"/>
      <c r="CW275" s="244"/>
      <c r="CX275" s="244"/>
      <c r="CY275" s="244"/>
      <c r="CZ275" s="244"/>
      <c r="DA275" s="244"/>
      <c r="DB275" s="12">
        <v>267</v>
      </c>
      <c r="DC275" s="11" t="str">
        <f>IF(D275="","",COUNTIF(F275:DA275,Accueil!$AB$28)&amp;" / "&amp;COUNTIF($F$8:$DA$8,"&gt;0")-(COUNTIF(F275:DA275,Accueil!$AG$26)))</f>
        <v/>
      </c>
      <c r="DD275" s="110" t="str">
        <f>IF(D275="","",COUNTIF(F275:DA275,Accueil!$AB$26))</f>
        <v/>
      </c>
      <c r="DE275" s="110" t="str">
        <f>IF(D275="","",IF(COUNTIF($F$8:$DA$8,"&gt;=0")-(COUNTIF(G275:DB275,Accueil!$AG$26))&lt;0,0,COUNTIF($F$8:$DA$8,"&gt;=0")-(COUNTIF(G275:DB275,Accueil!$AG$26))))</f>
        <v/>
      </c>
      <c r="DF275" s="11" t="str">
        <f t="shared" si="19"/>
        <v/>
      </c>
      <c r="DG275" s="29" t="str">
        <f t="shared" si="20"/>
        <v/>
      </c>
      <c r="DH275" s="158">
        <f t="shared" si="21"/>
        <v>0</v>
      </c>
      <c r="DI275" s="158">
        <f>IF(ISERROR(VLOOKUP(F275,Accueil!$W$17:$W$22,1,0)),1,0)</f>
        <v>0</v>
      </c>
      <c r="DJ275" s="158">
        <f>IF(ISERROR(VLOOKUP(G275,Accueil!$W$17:$W$22,1,0)),1,0)</f>
        <v>0</v>
      </c>
      <c r="DK275" s="158">
        <f>IF(ISERROR(VLOOKUP(H275,Accueil!$W$17:$W$22,1,0)),1,0)</f>
        <v>0</v>
      </c>
      <c r="DL275" s="158">
        <f>IF(ISERROR(VLOOKUP(I275,Accueil!$W$17:$W$22,1,0)),1,0)</f>
        <v>0</v>
      </c>
      <c r="DM275" s="158">
        <f>IF(ISERROR(VLOOKUP(J275,Accueil!$W$17:$W$22,1,0)),1,0)</f>
        <v>0</v>
      </c>
      <c r="DN275" s="158">
        <f>IF(ISERROR(VLOOKUP(K275,Accueil!$W$17:$W$22,1,0)),1,0)</f>
        <v>0</v>
      </c>
      <c r="DO275" s="158">
        <f>IF(ISERROR(VLOOKUP(L275,Accueil!$W$17:$W$22,1,0)),1,0)</f>
        <v>0</v>
      </c>
      <c r="DP275" s="158">
        <f>IF(ISERROR(VLOOKUP(M275,Accueil!$W$17:$W$22,1,0)),1,0)</f>
        <v>0</v>
      </c>
      <c r="DQ275" s="158">
        <f>IF(ISERROR(VLOOKUP(N275,Accueil!$W$17:$W$22,1,0)),1,0)</f>
        <v>0</v>
      </c>
      <c r="DR275" s="158">
        <f>IF(ISERROR(VLOOKUP(O275,Accueil!$W$17:$W$22,1,0)),1,0)</f>
        <v>0</v>
      </c>
      <c r="DS275" s="158">
        <f>IF(ISERROR(VLOOKUP(P275,Accueil!$W$17:$W$22,1,0)),1,0)</f>
        <v>0</v>
      </c>
      <c r="DT275" s="158">
        <f>IF(ISERROR(VLOOKUP(Q275,Accueil!$W$17:$W$22,1,0)),1,0)</f>
        <v>0</v>
      </c>
      <c r="DU275" s="158">
        <f>IF(ISERROR(VLOOKUP(R275,Accueil!$W$17:$W$22,1,0)),1,0)</f>
        <v>0</v>
      </c>
      <c r="DV275" s="158">
        <f>IF(ISERROR(VLOOKUP(S275,Accueil!$W$17:$W$22,1,0)),1,0)</f>
        <v>0</v>
      </c>
      <c r="DW275" s="158">
        <f>IF(ISERROR(VLOOKUP(T275,Accueil!$W$17:$W$22,1,0)),1,0)</f>
        <v>0</v>
      </c>
      <c r="DX275" s="158">
        <f>IF(ISERROR(VLOOKUP(U275,Accueil!$W$17:$W$22,1,0)),1,0)</f>
        <v>0</v>
      </c>
      <c r="DY275" s="158">
        <f>IF(ISERROR(VLOOKUP(V275,Accueil!$W$17:$W$22,1,0)),1,0)</f>
        <v>0</v>
      </c>
      <c r="DZ275" s="158">
        <f>IF(ISERROR(VLOOKUP(W275,Accueil!$W$17:$W$22,1,0)),1,0)</f>
        <v>0</v>
      </c>
      <c r="EA275" s="158">
        <f>IF(ISERROR(VLOOKUP(X275,Accueil!$W$17:$W$22,1,0)),1,0)</f>
        <v>0</v>
      </c>
      <c r="EB275" s="158">
        <f>IF(ISERROR(VLOOKUP(Y275,Accueil!$W$17:$W$22,1,0)),1,0)</f>
        <v>0</v>
      </c>
      <c r="EC275" s="158">
        <f>IF(ISERROR(VLOOKUP(Z275,Accueil!$W$17:$W$22,1,0)),1,0)</f>
        <v>0</v>
      </c>
      <c r="ED275" s="158">
        <f>IF(ISERROR(VLOOKUP(AA275,Accueil!$W$17:$W$22,1,0)),1,0)</f>
        <v>0</v>
      </c>
      <c r="EE275" s="158">
        <f>IF(ISERROR(VLOOKUP(AB275,Accueil!$W$17:$W$22,1,0)),1,0)</f>
        <v>0</v>
      </c>
      <c r="EF275" s="158">
        <f>IF(ISERROR(VLOOKUP(AC275,Accueil!$W$17:$W$22,1,0)),1,0)</f>
        <v>0</v>
      </c>
      <c r="EG275" s="158">
        <f>IF(ISERROR(VLOOKUP(AD275,Accueil!$W$17:$W$22,1,0)),1,0)</f>
        <v>0</v>
      </c>
      <c r="EH275" s="158">
        <f>IF(ISERROR(VLOOKUP(AE275,Accueil!$W$17:$W$22,1,0)),1,0)</f>
        <v>0</v>
      </c>
      <c r="EI275" s="158">
        <f>IF(ISERROR(VLOOKUP(AF275,Accueil!$W$17:$W$22,1,0)),1,0)</f>
        <v>0</v>
      </c>
      <c r="EJ275" s="158">
        <f>IF(ISERROR(VLOOKUP(AG275,Accueil!$W$17:$W$22,1,0)),1,0)</f>
        <v>0</v>
      </c>
      <c r="EK275" s="158">
        <f>IF(ISERROR(VLOOKUP(AH275,Accueil!$W$17:$W$22,1,0)),1,0)</f>
        <v>0</v>
      </c>
      <c r="EL275" s="158">
        <f>IF(ISERROR(VLOOKUP(AI275,Accueil!$W$17:$W$22,1,0)),1,0)</f>
        <v>0</v>
      </c>
      <c r="EM275" s="158">
        <f>IF(ISERROR(VLOOKUP(AJ275,Accueil!$W$17:$W$22,1,0)),1,0)</f>
        <v>0</v>
      </c>
      <c r="EN275" s="158">
        <f>IF(ISERROR(VLOOKUP(AK275,Accueil!$W$17:$W$22,1,0)),1,0)</f>
        <v>0</v>
      </c>
      <c r="EO275" s="158">
        <f>IF(ISERROR(VLOOKUP(AL275,Accueil!$W$17:$W$22,1,0)),1,0)</f>
        <v>0</v>
      </c>
      <c r="EP275" s="158">
        <f>IF(ISERROR(VLOOKUP(AM275,Accueil!$W$17:$W$22,1,0)),1,0)</f>
        <v>0</v>
      </c>
      <c r="EQ275" s="158">
        <f>IF(ISERROR(VLOOKUP(AN275,Accueil!$W$17:$W$22,1,0)),1,0)</f>
        <v>0</v>
      </c>
      <c r="ER275" s="158">
        <f>IF(ISERROR(VLOOKUP(AO275,Accueil!$W$17:$W$22,1,0)),1,0)</f>
        <v>0</v>
      </c>
      <c r="ES275" s="158">
        <f>IF(ISERROR(VLOOKUP(AP275,Accueil!$W$17:$W$22,1,0)),1,0)</f>
        <v>0</v>
      </c>
      <c r="ET275" s="158">
        <f>IF(ISERROR(VLOOKUP(AQ275,Accueil!$W$17:$W$22,1,0)),1,0)</f>
        <v>0</v>
      </c>
      <c r="EU275" s="158">
        <f>IF(ISERROR(VLOOKUP(AR275,Accueil!$W$17:$W$22,1,0)),1,0)</f>
        <v>0</v>
      </c>
      <c r="EV275" s="158">
        <f>IF(ISERROR(VLOOKUP(AS275,Accueil!$W$17:$W$22,1,0)),1,0)</f>
        <v>0</v>
      </c>
      <c r="EW275" s="158">
        <f>IF(ISERROR(VLOOKUP(AT275,Accueil!$W$17:$W$22,1,0)),1,0)</f>
        <v>0</v>
      </c>
      <c r="EX275" s="158">
        <f>IF(ISERROR(VLOOKUP(AU275,Accueil!$W$17:$W$22,1,0)),1,0)</f>
        <v>0</v>
      </c>
      <c r="EY275" s="158">
        <f>IF(ISERROR(VLOOKUP(AV275,Accueil!$W$17:$W$22,1,0)),1,0)</f>
        <v>0</v>
      </c>
      <c r="EZ275" s="158">
        <f>IF(ISERROR(VLOOKUP(AW275,Accueil!$W$17:$W$22,1,0)),1,0)</f>
        <v>0</v>
      </c>
      <c r="FA275" s="158">
        <f>IF(ISERROR(VLOOKUP(AX275,Accueil!$W$17:$W$22,1,0)),1,0)</f>
        <v>0</v>
      </c>
      <c r="FB275" s="158">
        <f>IF(ISERROR(VLOOKUP(AY275,Accueil!$W$17:$W$22,1,0)),1,0)</f>
        <v>0</v>
      </c>
      <c r="FC275" s="158">
        <f>IF(ISERROR(VLOOKUP(AZ275,Accueil!$W$17:$W$22,1,0)),1,0)</f>
        <v>0</v>
      </c>
      <c r="FD275" s="158">
        <f>IF(ISERROR(VLOOKUP(BA275,Accueil!$W$17:$W$22,1,0)),1,0)</f>
        <v>0</v>
      </c>
      <c r="FE275" s="158">
        <f>IF(ISERROR(VLOOKUP(BB275,Accueil!$W$17:$W$22,1,0)),1,0)</f>
        <v>0</v>
      </c>
      <c r="FF275" s="158">
        <f>IF(ISERROR(VLOOKUP(BC275,Accueil!$W$17:$W$22,1,0)),1,0)</f>
        <v>0</v>
      </c>
      <c r="FG275" s="158">
        <f>IF(ISERROR(VLOOKUP(BD275,Accueil!$W$17:$W$22,1,0)),1,0)</f>
        <v>0</v>
      </c>
      <c r="FH275" s="158">
        <f>IF(ISERROR(VLOOKUP(BE275,Accueil!$W$17:$W$22,1,0)),1,0)</f>
        <v>0</v>
      </c>
      <c r="FI275" s="158">
        <f>IF(ISERROR(VLOOKUP(BF275,Accueil!$W$17:$W$22,1,0)),1,0)</f>
        <v>0</v>
      </c>
      <c r="FJ275" s="158">
        <f>IF(ISERROR(VLOOKUP(BG275,Accueil!$W$17:$W$22,1,0)),1,0)</f>
        <v>0</v>
      </c>
      <c r="FK275" s="158">
        <f>IF(ISERROR(VLOOKUP(BH275,Accueil!$W$17:$W$22,1,0)),1,0)</f>
        <v>0</v>
      </c>
      <c r="FL275" s="158">
        <f>IF(ISERROR(VLOOKUP(BI275,Accueil!$W$17:$W$22,1,0)),1,0)</f>
        <v>0</v>
      </c>
      <c r="FM275" s="158">
        <f>IF(ISERROR(VLOOKUP(BJ275,Accueil!$W$17:$W$22,1,0)),1,0)</f>
        <v>0</v>
      </c>
      <c r="FN275" s="158">
        <f>IF(ISERROR(VLOOKUP(BK275,Accueil!$W$17:$W$22,1,0)),1,0)</f>
        <v>0</v>
      </c>
      <c r="FO275" s="158">
        <f>IF(ISERROR(VLOOKUP(BL275,Accueil!$W$17:$W$22,1,0)),1,0)</f>
        <v>0</v>
      </c>
      <c r="FP275" s="158">
        <f>IF(ISERROR(VLOOKUP(BM275,Accueil!$W$17:$W$22,1,0)),1,0)</f>
        <v>0</v>
      </c>
      <c r="FQ275" s="158">
        <f>IF(ISERROR(VLOOKUP(BN275,Accueil!$W$17:$W$22,1,0)),1,0)</f>
        <v>0</v>
      </c>
      <c r="FR275" s="158">
        <f>IF(ISERROR(VLOOKUP(BO275,Accueil!$W$17:$W$22,1,0)),1,0)</f>
        <v>0</v>
      </c>
      <c r="FS275" s="158">
        <f>IF(ISERROR(VLOOKUP(BP275,Accueil!$W$17:$W$22,1,0)),1,0)</f>
        <v>0</v>
      </c>
      <c r="FT275" s="158">
        <f>IF(ISERROR(VLOOKUP(BQ275,Accueil!$W$17:$W$22,1,0)),1,0)</f>
        <v>0</v>
      </c>
      <c r="FU275" s="158">
        <f>IF(ISERROR(VLOOKUP(BR275,Accueil!$W$17:$W$22,1,0)),1,0)</f>
        <v>0</v>
      </c>
      <c r="FV275" s="158">
        <f>IF(ISERROR(VLOOKUP(BS275,Accueil!$W$17:$W$22,1,0)),1,0)</f>
        <v>0</v>
      </c>
      <c r="FW275" s="158">
        <f>IF(ISERROR(VLOOKUP(BT275,Accueil!$W$17:$W$22,1,0)),1,0)</f>
        <v>0</v>
      </c>
      <c r="FX275" s="158">
        <f>IF(ISERROR(VLOOKUP(BU275,Accueil!$W$17:$W$22,1,0)),1,0)</f>
        <v>0</v>
      </c>
      <c r="FY275" s="158">
        <f>IF(ISERROR(VLOOKUP(BV275,Accueil!$W$17:$W$22,1,0)),1,0)</f>
        <v>0</v>
      </c>
      <c r="FZ275" s="158">
        <f>IF(ISERROR(VLOOKUP(BW275,Accueil!$W$17:$W$22,1,0)),1,0)</f>
        <v>0</v>
      </c>
      <c r="GA275" s="158">
        <f>IF(ISERROR(VLOOKUP(BX275,Accueil!$W$17:$W$22,1,0)),1,0)</f>
        <v>0</v>
      </c>
      <c r="GB275" s="158">
        <f>IF(ISERROR(VLOOKUP(BY275,Accueil!$W$17:$W$22,1,0)),1,0)</f>
        <v>0</v>
      </c>
      <c r="GC275" s="158">
        <f>IF(ISERROR(VLOOKUP(BZ275,Accueil!$W$17:$W$22,1,0)),1,0)</f>
        <v>0</v>
      </c>
      <c r="GD275" s="158">
        <f>IF(ISERROR(VLOOKUP(CA275,Accueil!$W$17:$W$22,1,0)),1,0)</f>
        <v>0</v>
      </c>
      <c r="GE275" s="158">
        <f>IF(ISERROR(VLOOKUP(CB275,Accueil!$W$17:$W$22,1,0)),1,0)</f>
        <v>0</v>
      </c>
      <c r="GF275" s="158">
        <f>IF(ISERROR(VLOOKUP(CC275,Accueil!$W$17:$W$22,1,0)),1,0)</f>
        <v>0</v>
      </c>
      <c r="GG275" s="158">
        <f>IF(ISERROR(VLOOKUP(CD275,Accueil!$W$17:$W$22,1,0)),1,0)</f>
        <v>0</v>
      </c>
      <c r="GH275" s="158">
        <f>IF(ISERROR(VLOOKUP(CE275,Accueil!$W$17:$W$22,1,0)),1,0)</f>
        <v>0</v>
      </c>
      <c r="GI275" s="158">
        <f>IF(ISERROR(VLOOKUP(CF275,Accueil!$W$17:$W$22,1,0)),1,0)</f>
        <v>0</v>
      </c>
      <c r="GJ275" s="158">
        <f>IF(ISERROR(VLOOKUP(CG275,Accueil!$W$17:$W$22,1,0)),1,0)</f>
        <v>0</v>
      </c>
      <c r="GK275" s="158">
        <f>IF(ISERROR(VLOOKUP(CH275,Accueil!$W$17:$W$22,1,0)),1,0)</f>
        <v>0</v>
      </c>
      <c r="GL275" s="158">
        <f>IF(ISERROR(VLOOKUP(CI275,Accueil!$W$17:$W$22,1,0)),1,0)</f>
        <v>0</v>
      </c>
      <c r="GM275" s="158">
        <f>IF(ISERROR(VLOOKUP(CJ275,Accueil!$W$17:$W$22,1,0)),1,0)</f>
        <v>0</v>
      </c>
      <c r="GN275" s="158">
        <f>IF(ISERROR(VLOOKUP(CK275,Accueil!$W$17:$W$22,1,0)),1,0)</f>
        <v>0</v>
      </c>
      <c r="GO275" s="158">
        <f>IF(ISERROR(VLOOKUP(CL275,Accueil!$W$17:$W$22,1,0)),1,0)</f>
        <v>0</v>
      </c>
      <c r="GP275" s="158">
        <f>IF(ISERROR(VLOOKUP(CM275,Accueil!$W$17:$W$22,1,0)),1,0)</f>
        <v>0</v>
      </c>
      <c r="GQ275" s="158">
        <f>IF(ISERROR(VLOOKUP(CN275,Accueil!$W$17:$W$22,1,0)),1,0)</f>
        <v>0</v>
      </c>
      <c r="GR275" s="158">
        <f>IF(ISERROR(VLOOKUP(CO275,Accueil!$W$17:$W$22,1,0)),1,0)</f>
        <v>0</v>
      </c>
      <c r="GS275" s="158">
        <f>IF(ISERROR(VLOOKUP(CP275,Accueil!$W$17:$W$22,1,0)),1,0)</f>
        <v>0</v>
      </c>
      <c r="GT275" s="158">
        <f>IF(ISERROR(VLOOKUP(CQ275,Accueil!$W$17:$W$22,1,0)),1,0)</f>
        <v>0</v>
      </c>
      <c r="GU275" s="158">
        <f>IF(ISERROR(VLOOKUP(CR275,Accueil!$W$17:$W$22,1,0)),1,0)</f>
        <v>0</v>
      </c>
      <c r="GV275" s="158">
        <f>IF(ISERROR(VLOOKUP(CS275,Accueil!$W$17:$W$22,1,0)),1,0)</f>
        <v>0</v>
      </c>
      <c r="GW275" s="158">
        <f>IF(ISERROR(VLOOKUP(CT275,Accueil!$W$17:$W$22,1,0)),1,0)</f>
        <v>0</v>
      </c>
      <c r="GX275" s="158">
        <f>IF(ISERROR(VLOOKUP(CU275,Accueil!$W$17:$W$22,1,0)),1,0)</f>
        <v>0</v>
      </c>
      <c r="GY275" s="158">
        <f>IF(ISERROR(VLOOKUP(CV275,Accueil!$W$17:$W$22,1,0)),1,0)</f>
        <v>0</v>
      </c>
      <c r="GZ275" s="158">
        <f>IF(ISERROR(VLOOKUP(CW275,Accueil!$W$17:$W$22,1,0)),1,0)</f>
        <v>0</v>
      </c>
      <c r="HA275" s="158">
        <f>IF(ISERROR(VLOOKUP(CX275,Accueil!$W$17:$W$22,1,0)),1,0)</f>
        <v>0</v>
      </c>
      <c r="HB275" s="158">
        <f>IF(ISERROR(VLOOKUP(CY275,Accueil!$W$17:$W$22,1,0)),1,0)</f>
        <v>0</v>
      </c>
      <c r="HC275" s="158">
        <f>IF(ISERROR(VLOOKUP(CZ275,Accueil!$W$17:$W$22,1,0)),1,0)</f>
        <v>0</v>
      </c>
      <c r="HD275" s="158">
        <f>IF(ISERROR(VLOOKUP(DA275,Accueil!$W$17:$W$22,1,0)),1,0)</f>
        <v>0</v>
      </c>
    </row>
    <row r="276" spans="1:212" ht="12.75" customHeight="1">
      <c r="A276" s="360"/>
      <c r="B276" s="12">
        <v>268</v>
      </c>
      <c r="C276" s="26" t="str">
        <f>IF(Accueil!E280="","",Accueil!E280)</f>
        <v/>
      </c>
      <c r="D276" s="27" t="str">
        <f>IF(Accueil!F280="","",Accueil!F280)</f>
        <v/>
      </c>
      <c r="E276" s="83" t="str">
        <f t="shared" si="18"/>
        <v/>
      </c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244"/>
      <c r="AV276" s="244"/>
      <c r="AW276" s="244"/>
      <c r="AX276" s="244"/>
      <c r="AY276" s="244"/>
      <c r="AZ276" s="244"/>
      <c r="BA276" s="244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  <c r="CJ276" s="244"/>
      <c r="CK276" s="244"/>
      <c r="CL276" s="244"/>
      <c r="CM276" s="244"/>
      <c r="CN276" s="244"/>
      <c r="CO276" s="244"/>
      <c r="CP276" s="244"/>
      <c r="CQ276" s="244"/>
      <c r="CR276" s="244"/>
      <c r="CS276" s="244"/>
      <c r="CT276" s="244"/>
      <c r="CU276" s="244"/>
      <c r="CV276" s="244"/>
      <c r="CW276" s="244"/>
      <c r="CX276" s="244"/>
      <c r="CY276" s="244"/>
      <c r="CZ276" s="244"/>
      <c r="DA276" s="244"/>
      <c r="DB276" s="12">
        <v>268</v>
      </c>
      <c r="DC276" s="11" t="str">
        <f>IF(D276="","",COUNTIF(F276:DA276,Accueil!$AB$28)&amp;" / "&amp;COUNTIF($F$8:$DA$8,"&gt;0")-(COUNTIF(F276:DA276,Accueil!$AG$26)))</f>
        <v/>
      </c>
      <c r="DD276" s="110" t="str">
        <f>IF(D276="","",COUNTIF(F276:DA276,Accueil!$AB$26))</f>
        <v/>
      </c>
      <c r="DE276" s="110" t="str">
        <f>IF(D276="","",IF(COUNTIF($F$8:$DA$8,"&gt;=0")-(COUNTIF(G276:DB276,Accueil!$AG$26))&lt;0,0,COUNTIF($F$8:$DA$8,"&gt;=0")-(COUNTIF(G276:DB276,Accueil!$AG$26))))</f>
        <v/>
      </c>
      <c r="DF276" s="11" t="str">
        <f t="shared" si="19"/>
        <v/>
      </c>
      <c r="DG276" s="29" t="str">
        <f t="shared" si="20"/>
        <v/>
      </c>
      <c r="DH276" s="158">
        <f t="shared" si="21"/>
        <v>0</v>
      </c>
      <c r="DI276" s="158">
        <f>IF(ISERROR(VLOOKUP(F276,Accueil!$W$17:$W$22,1,0)),1,0)</f>
        <v>0</v>
      </c>
      <c r="DJ276" s="158">
        <f>IF(ISERROR(VLOOKUP(G276,Accueil!$W$17:$W$22,1,0)),1,0)</f>
        <v>0</v>
      </c>
      <c r="DK276" s="158">
        <f>IF(ISERROR(VLOOKUP(H276,Accueil!$W$17:$W$22,1,0)),1,0)</f>
        <v>0</v>
      </c>
      <c r="DL276" s="158">
        <f>IF(ISERROR(VLOOKUP(I276,Accueil!$W$17:$W$22,1,0)),1,0)</f>
        <v>0</v>
      </c>
      <c r="DM276" s="158">
        <f>IF(ISERROR(VLOOKUP(J276,Accueil!$W$17:$W$22,1,0)),1,0)</f>
        <v>0</v>
      </c>
      <c r="DN276" s="158">
        <f>IF(ISERROR(VLOOKUP(K276,Accueil!$W$17:$W$22,1,0)),1,0)</f>
        <v>0</v>
      </c>
      <c r="DO276" s="158">
        <f>IF(ISERROR(VLOOKUP(L276,Accueil!$W$17:$W$22,1,0)),1,0)</f>
        <v>0</v>
      </c>
      <c r="DP276" s="158">
        <f>IF(ISERROR(VLOOKUP(M276,Accueil!$W$17:$W$22,1,0)),1,0)</f>
        <v>0</v>
      </c>
      <c r="DQ276" s="158">
        <f>IF(ISERROR(VLOOKUP(N276,Accueil!$W$17:$W$22,1,0)),1,0)</f>
        <v>0</v>
      </c>
      <c r="DR276" s="158">
        <f>IF(ISERROR(VLOOKUP(O276,Accueil!$W$17:$W$22,1,0)),1,0)</f>
        <v>0</v>
      </c>
      <c r="DS276" s="158">
        <f>IF(ISERROR(VLOOKUP(P276,Accueil!$W$17:$W$22,1,0)),1,0)</f>
        <v>0</v>
      </c>
      <c r="DT276" s="158">
        <f>IF(ISERROR(VLOOKUP(Q276,Accueil!$W$17:$W$22,1,0)),1,0)</f>
        <v>0</v>
      </c>
      <c r="DU276" s="158">
        <f>IF(ISERROR(VLOOKUP(R276,Accueil!$W$17:$W$22,1,0)),1,0)</f>
        <v>0</v>
      </c>
      <c r="DV276" s="158">
        <f>IF(ISERROR(VLOOKUP(S276,Accueil!$W$17:$W$22,1,0)),1,0)</f>
        <v>0</v>
      </c>
      <c r="DW276" s="158">
        <f>IF(ISERROR(VLOOKUP(T276,Accueil!$W$17:$W$22,1,0)),1,0)</f>
        <v>0</v>
      </c>
      <c r="DX276" s="158">
        <f>IF(ISERROR(VLOOKUP(U276,Accueil!$W$17:$W$22,1,0)),1,0)</f>
        <v>0</v>
      </c>
      <c r="DY276" s="158">
        <f>IF(ISERROR(VLOOKUP(V276,Accueil!$W$17:$W$22,1,0)),1,0)</f>
        <v>0</v>
      </c>
      <c r="DZ276" s="158">
        <f>IF(ISERROR(VLOOKUP(W276,Accueil!$W$17:$W$22,1,0)),1,0)</f>
        <v>0</v>
      </c>
      <c r="EA276" s="158">
        <f>IF(ISERROR(VLOOKUP(X276,Accueil!$W$17:$W$22,1,0)),1,0)</f>
        <v>0</v>
      </c>
      <c r="EB276" s="158">
        <f>IF(ISERROR(VLOOKUP(Y276,Accueil!$W$17:$W$22,1,0)),1,0)</f>
        <v>0</v>
      </c>
      <c r="EC276" s="158">
        <f>IF(ISERROR(VLOOKUP(Z276,Accueil!$W$17:$W$22,1,0)),1,0)</f>
        <v>0</v>
      </c>
      <c r="ED276" s="158">
        <f>IF(ISERROR(VLOOKUP(AA276,Accueil!$W$17:$W$22,1,0)),1,0)</f>
        <v>0</v>
      </c>
      <c r="EE276" s="158">
        <f>IF(ISERROR(VLOOKUP(AB276,Accueil!$W$17:$W$22,1,0)),1,0)</f>
        <v>0</v>
      </c>
      <c r="EF276" s="158">
        <f>IF(ISERROR(VLOOKUP(AC276,Accueil!$W$17:$W$22,1,0)),1,0)</f>
        <v>0</v>
      </c>
      <c r="EG276" s="158">
        <f>IF(ISERROR(VLOOKUP(AD276,Accueil!$W$17:$W$22,1,0)),1,0)</f>
        <v>0</v>
      </c>
      <c r="EH276" s="158">
        <f>IF(ISERROR(VLOOKUP(AE276,Accueil!$W$17:$W$22,1,0)),1,0)</f>
        <v>0</v>
      </c>
      <c r="EI276" s="158">
        <f>IF(ISERROR(VLOOKUP(AF276,Accueil!$W$17:$W$22,1,0)),1,0)</f>
        <v>0</v>
      </c>
      <c r="EJ276" s="158">
        <f>IF(ISERROR(VLOOKUP(AG276,Accueil!$W$17:$W$22,1,0)),1,0)</f>
        <v>0</v>
      </c>
      <c r="EK276" s="158">
        <f>IF(ISERROR(VLOOKUP(AH276,Accueil!$W$17:$W$22,1,0)),1,0)</f>
        <v>0</v>
      </c>
      <c r="EL276" s="158">
        <f>IF(ISERROR(VLOOKUP(AI276,Accueil!$W$17:$W$22,1,0)),1,0)</f>
        <v>0</v>
      </c>
      <c r="EM276" s="158">
        <f>IF(ISERROR(VLOOKUP(AJ276,Accueil!$W$17:$W$22,1,0)),1,0)</f>
        <v>0</v>
      </c>
      <c r="EN276" s="158">
        <f>IF(ISERROR(VLOOKUP(AK276,Accueil!$W$17:$W$22,1,0)),1,0)</f>
        <v>0</v>
      </c>
      <c r="EO276" s="158">
        <f>IF(ISERROR(VLOOKUP(AL276,Accueil!$W$17:$W$22,1,0)),1,0)</f>
        <v>0</v>
      </c>
      <c r="EP276" s="158">
        <f>IF(ISERROR(VLOOKUP(AM276,Accueil!$W$17:$W$22,1,0)),1,0)</f>
        <v>0</v>
      </c>
      <c r="EQ276" s="158">
        <f>IF(ISERROR(VLOOKUP(AN276,Accueil!$W$17:$W$22,1,0)),1,0)</f>
        <v>0</v>
      </c>
      <c r="ER276" s="158">
        <f>IF(ISERROR(VLOOKUP(AO276,Accueil!$W$17:$W$22,1,0)),1,0)</f>
        <v>0</v>
      </c>
      <c r="ES276" s="158">
        <f>IF(ISERROR(VLOOKUP(AP276,Accueil!$W$17:$W$22,1,0)),1,0)</f>
        <v>0</v>
      </c>
      <c r="ET276" s="158">
        <f>IF(ISERROR(VLOOKUP(AQ276,Accueil!$W$17:$W$22,1,0)),1,0)</f>
        <v>0</v>
      </c>
      <c r="EU276" s="158">
        <f>IF(ISERROR(VLOOKUP(AR276,Accueil!$W$17:$W$22,1,0)),1,0)</f>
        <v>0</v>
      </c>
      <c r="EV276" s="158">
        <f>IF(ISERROR(VLOOKUP(AS276,Accueil!$W$17:$W$22,1,0)),1,0)</f>
        <v>0</v>
      </c>
      <c r="EW276" s="158">
        <f>IF(ISERROR(VLOOKUP(AT276,Accueil!$W$17:$W$22,1,0)),1,0)</f>
        <v>0</v>
      </c>
      <c r="EX276" s="158">
        <f>IF(ISERROR(VLOOKUP(AU276,Accueil!$W$17:$W$22,1,0)),1,0)</f>
        <v>0</v>
      </c>
      <c r="EY276" s="158">
        <f>IF(ISERROR(VLOOKUP(AV276,Accueil!$W$17:$W$22,1,0)),1,0)</f>
        <v>0</v>
      </c>
      <c r="EZ276" s="158">
        <f>IF(ISERROR(VLOOKUP(AW276,Accueil!$W$17:$W$22,1,0)),1,0)</f>
        <v>0</v>
      </c>
      <c r="FA276" s="158">
        <f>IF(ISERROR(VLOOKUP(AX276,Accueil!$W$17:$W$22,1,0)),1,0)</f>
        <v>0</v>
      </c>
      <c r="FB276" s="158">
        <f>IF(ISERROR(VLOOKUP(AY276,Accueil!$W$17:$W$22,1,0)),1,0)</f>
        <v>0</v>
      </c>
      <c r="FC276" s="158">
        <f>IF(ISERROR(VLOOKUP(AZ276,Accueil!$W$17:$W$22,1,0)),1,0)</f>
        <v>0</v>
      </c>
      <c r="FD276" s="158">
        <f>IF(ISERROR(VLOOKUP(BA276,Accueil!$W$17:$W$22,1,0)),1,0)</f>
        <v>0</v>
      </c>
      <c r="FE276" s="158">
        <f>IF(ISERROR(VLOOKUP(BB276,Accueil!$W$17:$W$22,1,0)),1,0)</f>
        <v>0</v>
      </c>
      <c r="FF276" s="158">
        <f>IF(ISERROR(VLOOKUP(BC276,Accueil!$W$17:$W$22,1,0)),1,0)</f>
        <v>0</v>
      </c>
      <c r="FG276" s="158">
        <f>IF(ISERROR(VLOOKUP(BD276,Accueil!$W$17:$W$22,1,0)),1,0)</f>
        <v>0</v>
      </c>
      <c r="FH276" s="158">
        <f>IF(ISERROR(VLOOKUP(BE276,Accueil!$W$17:$W$22,1,0)),1,0)</f>
        <v>0</v>
      </c>
      <c r="FI276" s="158">
        <f>IF(ISERROR(VLOOKUP(BF276,Accueil!$W$17:$W$22,1,0)),1,0)</f>
        <v>0</v>
      </c>
      <c r="FJ276" s="158">
        <f>IF(ISERROR(VLOOKUP(BG276,Accueil!$W$17:$W$22,1,0)),1,0)</f>
        <v>0</v>
      </c>
      <c r="FK276" s="158">
        <f>IF(ISERROR(VLOOKUP(BH276,Accueil!$W$17:$W$22,1,0)),1,0)</f>
        <v>0</v>
      </c>
      <c r="FL276" s="158">
        <f>IF(ISERROR(VLOOKUP(BI276,Accueil!$W$17:$W$22,1,0)),1,0)</f>
        <v>0</v>
      </c>
      <c r="FM276" s="158">
        <f>IF(ISERROR(VLOOKUP(BJ276,Accueil!$W$17:$W$22,1,0)),1,0)</f>
        <v>0</v>
      </c>
      <c r="FN276" s="158">
        <f>IF(ISERROR(VLOOKUP(BK276,Accueil!$W$17:$W$22,1,0)),1,0)</f>
        <v>0</v>
      </c>
      <c r="FO276" s="158">
        <f>IF(ISERROR(VLOOKUP(BL276,Accueil!$W$17:$W$22,1,0)),1,0)</f>
        <v>0</v>
      </c>
      <c r="FP276" s="158">
        <f>IF(ISERROR(VLOOKUP(BM276,Accueil!$W$17:$W$22,1,0)),1,0)</f>
        <v>0</v>
      </c>
      <c r="FQ276" s="158">
        <f>IF(ISERROR(VLOOKUP(BN276,Accueil!$W$17:$W$22,1,0)),1,0)</f>
        <v>0</v>
      </c>
      <c r="FR276" s="158">
        <f>IF(ISERROR(VLOOKUP(BO276,Accueil!$W$17:$W$22,1,0)),1,0)</f>
        <v>0</v>
      </c>
      <c r="FS276" s="158">
        <f>IF(ISERROR(VLOOKUP(BP276,Accueil!$W$17:$W$22,1,0)),1,0)</f>
        <v>0</v>
      </c>
      <c r="FT276" s="158">
        <f>IF(ISERROR(VLOOKUP(BQ276,Accueil!$W$17:$W$22,1,0)),1,0)</f>
        <v>0</v>
      </c>
      <c r="FU276" s="158">
        <f>IF(ISERROR(VLOOKUP(BR276,Accueil!$W$17:$W$22,1,0)),1,0)</f>
        <v>0</v>
      </c>
      <c r="FV276" s="158">
        <f>IF(ISERROR(VLOOKUP(BS276,Accueil!$W$17:$W$22,1,0)),1,0)</f>
        <v>0</v>
      </c>
      <c r="FW276" s="158">
        <f>IF(ISERROR(VLOOKUP(BT276,Accueil!$W$17:$W$22,1,0)),1,0)</f>
        <v>0</v>
      </c>
      <c r="FX276" s="158">
        <f>IF(ISERROR(VLOOKUP(BU276,Accueil!$W$17:$W$22,1,0)),1,0)</f>
        <v>0</v>
      </c>
      <c r="FY276" s="158">
        <f>IF(ISERROR(VLOOKUP(BV276,Accueil!$W$17:$W$22,1,0)),1,0)</f>
        <v>0</v>
      </c>
      <c r="FZ276" s="158">
        <f>IF(ISERROR(VLOOKUP(BW276,Accueil!$W$17:$W$22,1,0)),1,0)</f>
        <v>0</v>
      </c>
      <c r="GA276" s="158">
        <f>IF(ISERROR(VLOOKUP(BX276,Accueil!$W$17:$W$22,1,0)),1,0)</f>
        <v>0</v>
      </c>
      <c r="GB276" s="158">
        <f>IF(ISERROR(VLOOKUP(BY276,Accueil!$W$17:$W$22,1,0)),1,0)</f>
        <v>0</v>
      </c>
      <c r="GC276" s="158">
        <f>IF(ISERROR(VLOOKUP(BZ276,Accueil!$W$17:$W$22,1,0)),1,0)</f>
        <v>0</v>
      </c>
      <c r="GD276" s="158">
        <f>IF(ISERROR(VLOOKUP(CA276,Accueil!$W$17:$W$22,1,0)),1,0)</f>
        <v>0</v>
      </c>
      <c r="GE276" s="158">
        <f>IF(ISERROR(VLOOKUP(CB276,Accueil!$W$17:$W$22,1,0)),1,0)</f>
        <v>0</v>
      </c>
      <c r="GF276" s="158">
        <f>IF(ISERROR(VLOOKUP(CC276,Accueil!$W$17:$W$22,1,0)),1,0)</f>
        <v>0</v>
      </c>
      <c r="GG276" s="158">
        <f>IF(ISERROR(VLOOKUP(CD276,Accueil!$W$17:$W$22,1,0)),1,0)</f>
        <v>0</v>
      </c>
      <c r="GH276" s="158">
        <f>IF(ISERROR(VLOOKUP(CE276,Accueil!$W$17:$W$22,1,0)),1,0)</f>
        <v>0</v>
      </c>
      <c r="GI276" s="158">
        <f>IF(ISERROR(VLOOKUP(CF276,Accueil!$W$17:$W$22,1,0)),1,0)</f>
        <v>0</v>
      </c>
      <c r="GJ276" s="158">
        <f>IF(ISERROR(VLOOKUP(CG276,Accueil!$W$17:$W$22,1,0)),1,0)</f>
        <v>0</v>
      </c>
      <c r="GK276" s="158">
        <f>IF(ISERROR(VLOOKUP(CH276,Accueil!$W$17:$W$22,1,0)),1,0)</f>
        <v>0</v>
      </c>
      <c r="GL276" s="158">
        <f>IF(ISERROR(VLOOKUP(CI276,Accueil!$W$17:$W$22,1,0)),1,0)</f>
        <v>0</v>
      </c>
      <c r="GM276" s="158">
        <f>IF(ISERROR(VLOOKUP(CJ276,Accueil!$W$17:$W$22,1,0)),1,0)</f>
        <v>0</v>
      </c>
      <c r="GN276" s="158">
        <f>IF(ISERROR(VLOOKUP(CK276,Accueil!$W$17:$W$22,1,0)),1,0)</f>
        <v>0</v>
      </c>
      <c r="GO276" s="158">
        <f>IF(ISERROR(VLOOKUP(CL276,Accueil!$W$17:$W$22,1,0)),1,0)</f>
        <v>0</v>
      </c>
      <c r="GP276" s="158">
        <f>IF(ISERROR(VLOOKUP(CM276,Accueil!$W$17:$W$22,1,0)),1,0)</f>
        <v>0</v>
      </c>
      <c r="GQ276" s="158">
        <f>IF(ISERROR(VLOOKUP(CN276,Accueil!$W$17:$W$22,1,0)),1,0)</f>
        <v>0</v>
      </c>
      <c r="GR276" s="158">
        <f>IF(ISERROR(VLOOKUP(CO276,Accueil!$W$17:$W$22,1,0)),1,0)</f>
        <v>0</v>
      </c>
      <c r="GS276" s="158">
        <f>IF(ISERROR(VLOOKUP(CP276,Accueil!$W$17:$W$22,1,0)),1,0)</f>
        <v>0</v>
      </c>
      <c r="GT276" s="158">
        <f>IF(ISERROR(VLOOKUP(CQ276,Accueil!$W$17:$W$22,1,0)),1,0)</f>
        <v>0</v>
      </c>
      <c r="GU276" s="158">
        <f>IF(ISERROR(VLOOKUP(CR276,Accueil!$W$17:$W$22,1,0)),1,0)</f>
        <v>0</v>
      </c>
      <c r="GV276" s="158">
        <f>IF(ISERROR(VLOOKUP(CS276,Accueil!$W$17:$W$22,1,0)),1,0)</f>
        <v>0</v>
      </c>
      <c r="GW276" s="158">
        <f>IF(ISERROR(VLOOKUP(CT276,Accueil!$W$17:$W$22,1,0)),1,0)</f>
        <v>0</v>
      </c>
      <c r="GX276" s="158">
        <f>IF(ISERROR(VLOOKUP(CU276,Accueil!$W$17:$W$22,1,0)),1,0)</f>
        <v>0</v>
      </c>
      <c r="GY276" s="158">
        <f>IF(ISERROR(VLOOKUP(CV276,Accueil!$W$17:$W$22,1,0)),1,0)</f>
        <v>0</v>
      </c>
      <c r="GZ276" s="158">
        <f>IF(ISERROR(VLOOKUP(CW276,Accueil!$W$17:$W$22,1,0)),1,0)</f>
        <v>0</v>
      </c>
      <c r="HA276" s="158">
        <f>IF(ISERROR(VLOOKUP(CX276,Accueil!$W$17:$W$22,1,0)),1,0)</f>
        <v>0</v>
      </c>
      <c r="HB276" s="158">
        <f>IF(ISERROR(VLOOKUP(CY276,Accueil!$W$17:$W$22,1,0)),1,0)</f>
        <v>0</v>
      </c>
      <c r="HC276" s="158">
        <f>IF(ISERROR(VLOOKUP(CZ276,Accueil!$W$17:$W$22,1,0)),1,0)</f>
        <v>0</v>
      </c>
      <c r="HD276" s="158">
        <f>IF(ISERROR(VLOOKUP(DA276,Accueil!$W$17:$W$22,1,0)),1,0)</f>
        <v>0</v>
      </c>
    </row>
    <row r="277" spans="1:212" ht="12.75" customHeight="1">
      <c r="A277" s="360"/>
      <c r="B277" s="12">
        <v>269</v>
      </c>
      <c r="C277" s="26" t="str">
        <f>IF(Accueil!E281="","",Accueil!E281)</f>
        <v/>
      </c>
      <c r="D277" s="27" t="str">
        <f>IF(Accueil!F281="","",Accueil!F281)</f>
        <v/>
      </c>
      <c r="E277" s="83" t="str">
        <f t="shared" si="18"/>
        <v/>
      </c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244"/>
      <c r="AL277" s="244"/>
      <c r="AM277" s="244"/>
      <c r="AN277" s="244"/>
      <c r="AO277" s="244"/>
      <c r="AP277" s="244"/>
      <c r="AQ277" s="244"/>
      <c r="AR277" s="244"/>
      <c r="AS277" s="244"/>
      <c r="AT277" s="244"/>
      <c r="AU277" s="244"/>
      <c r="AV277" s="244"/>
      <c r="AW277" s="244"/>
      <c r="AX277" s="244"/>
      <c r="AY277" s="244"/>
      <c r="AZ277" s="244"/>
      <c r="BA277" s="244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  <c r="CJ277" s="244"/>
      <c r="CK277" s="244"/>
      <c r="CL277" s="244"/>
      <c r="CM277" s="244"/>
      <c r="CN277" s="244"/>
      <c r="CO277" s="244"/>
      <c r="CP277" s="244"/>
      <c r="CQ277" s="244"/>
      <c r="CR277" s="244"/>
      <c r="CS277" s="244"/>
      <c r="CT277" s="244"/>
      <c r="CU277" s="244"/>
      <c r="CV277" s="244"/>
      <c r="CW277" s="244"/>
      <c r="CX277" s="244"/>
      <c r="CY277" s="244"/>
      <c r="CZ277" s="244"/>
      <c r="DA277" s="244"/>
      <c r="DB277" s="12">
        <v>269</v>
      </c>
      <c r="DC277" s="11" t="str">
        <f>IF(D277="","",COUNTIF(F277:DA277,Accueil!$AB$28)&amp;" / "&amp;COUNTIF($F$8:$DA$8,"&gt;0")-(COUNTIF(F277:DA277,Accueil!$AG$26)))</f>
        <v/>
      </c>
      <c r="DD277" s="110" t="str">
        <f>IF(D277="","",COUNTIF(F277:DA277,Accueil!$AB$26))</f>
        <v/>
      </c>
      <c r="DE277" s="110" t="str">
        <f>IF(D277="","",IF(COUNTIF($F$8:$DA$8,"&gt;=0")-(COUNTIF(G277:DB277,Accueil!$AG$26))&lt;0,0,COUNTIF($F$8:$DA$8,"&gt;=0")-(COUNTIF(G277:DB277,Accueil!$AG$26))))</f>
        <v/>
      </c>
      <c r="DF277" s="11" t="str">
        <f t="shared" si="19"/>
        <v/>
      </c>
      <c r="DG277" s="29" t="str">
        <f t="shared" si="20"/>
        <v/>
      </c>
      <c r="DH277" s="158">
        <f t="shared" si="21"/>
        <v>0</v>
      </c>
      <c r="DI277" s="158">
        <f>IF(ISERROR(VLOOKUP(F277,Accueil!$W$17:$W$22,1,0)),1,0)</f>
        <v>0</v>
      </c>
      <c r="DJ277" s="158">
        <f>IF(ISERROR(VLOOKUP(G277,Accueil!$W$17:$W$22,1,0)),1,0)</f>
        <v>0</v>
      </c>
      <c r="DK277" s="158">
        <f>IF(ISERROR(VLOOKUP(H277,Accueil!$W$17:$W$22,1,0)),1,0)</f>
        <v>0</v>
      </c>
      <c r="DL277" s="158">
        <f>IF(ISERROR(VLOOKUP(I277,Accueil!$W$17:$W$22,1,0)),1,0)</f>
        <v>0</v>
      </c>
      <c r="DM277" s="158">
        <f>IF(ISERROR(VLOOKUP(J277,Accueil!$W$17:$W$22,1,0)),1,0)</f>
        <v>0</v>
      </c>
      <c r="DN277" s="158">
        <f>IF(ISERROR(VLOOKUP(K277,Accueil!$W$17:$W$22,1,0)),1,0)</f>
        <v>0</v>
      </c>
      <c r="DO277" s="158">
        <f>IF(ISERROR(VLOOKUP(L277,Accueil!$W$17:$W$22,1,0)),1,0)</f>
        <v>0</v>
      </c>
      <c r="DP277" s="158">
        <f>IF(ISERROR(VLOOKUP(M277,Accueil!$W$17:$W$22,1,0)),1,0)</f>
        <v>0</v>
      </c>
      <c r="DQ277" s="158">
        <f>IF(ISERROR(VLOOKUP(N277,Accueil!$W$17:$W$22,1,0)),1,0)</f>
        <v>0</v>
      </c>
      <c r="DR277" s="158">
        <f>IF(ISERROR(VLOOKUP(O277,Accueil!$W$17:$W$22,1,0)),1,0)</f>
        <v>0</v>
      </c>
      <c r="DS277" s="158">
        <f>IF(ISERROR(VLOOKUP(P277,Accueil!$W$17:$W$22,1,0)),1,0)</f>
        <v>0</v>
      </c>
      <c r="DT277" s="158">
        <f>IF(ISERROR(VLOOKUP(Q277,Accueil!$W$17:$W$22,1,0)),1,0)</f>
        <v>0</v>
      </c>
      <c r="DU277" s="158">
        <f>IF(ISERROR(VLOOKUP(R277,Accueil!$W$17:$W$22,1,0)),1,0)</f>
        <v>0</v>
      </c>
      <c r="DV277" s="158">
        <f>IF(ISERROR(VLOOKUP(S277,Accueil!$W$17:$W$22,1,0)),1,0)</f>
        <v>0</v>
      </c>
      <c r="DW277" s="158">
        <f>IF(ISERROR(VLOOKUP(T277,Accueil!$W$17:$W$22,1,0)),1,0)</f>
        <v>0</v>
      </c>
      <c r="DX277" s="158">
        <f>IF(ISERROR(VLOOKUP(U277,Accueil!$W$17:$W$22,1,0)),1,0)</f>
        <v>0</v>
      </c>
      <c r="DY277" s="158">
        <f>IF(ISERROR(VLOOKUP(V277,Accueil!$W$17:$W$22,1,0)),1,0)</f>
        <v>0</v>
      </c>
      <c r="DZ277" s="158">
        <f>IF(ISERROR(VLOOKUP(W277,Accueil!$W$17:$W$22,1,0)),1,0)</f>
        <v>0</v>
      </c>
      <c r="EA277" s="158">
        <f>IF(ISERROR(VLOOKUP(X277,Accueil!$W$17:$W$22,1,0)),1,0)</f>
        <v>0</v>
      </c>
      <c r="EB277" s="158">
        <f>IF(ISERROR(VLOOKUP(Y277,Accueil!$W$17:$W$22,1,0)),1,0)</f>
        <v>0</v>
      </c>
      <c r="EC277" s="158">
        <f>IF(ISERROR(VLOOKUP(Z277,Accueil!$W$17:$W$22,1,0)),1,0)</f>
        <v>0</v>
      </c>
      <c r="ED277" s="158">
        <f>IF(ISERROR(VLOOKUP(AA277,Accueil!$W$17:$W$22,1,0)),1,0)</f>
        <v>0</v>
      </c>
      <c r="EE277" s="158">
        <f>IF(ISERROR(VLOOKUP(AB277,Accueil!$W$17:$W$22,1,0)),1,0)</f>
        <v>0</v>
      </c>
      <c r="EF277" s="158">
        <f>IF(ISERROR(VLOOKUP(AC277,Accueil!$W$17:$W$22,1,0)),1,0)</f>
        <v>0</v>
      </c>
      <c r="EG277" s="158">
        <f>IF(ISERROR(VLOOKUP(AD277,Accueil!$W$17:$W$22,1,0)),1,0)</f>
        <v>0</v>
      </c>
      <c r="EH277" s="158">
        <f>IF(ISERROR(VLOOKUP(AE277,Accueil!$W$17:$W$22,1,0)),1,0)</f>
        <v>0</v>
      </c>
      <c r="EI277" s="158">
        <f>IF(ISERROR(VLOOKUP(AF277,Accueil!$W$17:$W$22,1,0)),1,0)</f>
        <v>0</v>
      </c>
      <c r="EJ277" s="158">
        <f>IF(ISERROR(VLOOKUP(AG277,Accueil!$W$17:$W$22,1,0)),1,0)</f>
        <v>0</v>
      </c>
      <c r="EK277" s="158">
        <f>IF(ISERROR(VLOOKUP(AH277,Accueil!$W$17:$W$22,1,0)),1,0)</f>
        <v>0</v>
      </c>
      <c r="EL277" s="158">
        <f>IF(ISERROR(VLOOKUP(AI277,Accueil!$W$17:$W$22,1,0)),1,0)</f>
        <v>0</v>
      </c>
      <c r="EM277" s="158">
        <f>IF(ISERROR(VLOOKUP(AJ277,Accueil!$W$17:$W$22,1,0)),1,0)</f>
        <v>0</v>
      </c>
      <c r="EN277" s="158">
        <f>IF(ISERROR(VLOOKUP(AK277,Accueil!$W$17:$W$22,1,0)),1,0)</f>
        <v>0</v>
      </c>
      <c r="EO277" s="158">
        <f>IF(ISERROR(VLOOKUP(AL277,Accueil!$W$17:$W$22,1,0)),1,0)</f>
        <v>0</v>
      </c>
      <c r="EP277" s="158">
        <f>IF(ISERROR(VLOOKUP(AM277,Accueil!$W$17:$W$22,1,0)),1,0)</f>
        <v>0</v>
      </c>
      <c r="EQ277" s="158">
        <f>IF(ISERROR(VLOOKUP(AN277,Accueil!$W$17:$W$22,1,0)),1,0)</f>
        <v>0</v>
      </c>
      <c r="ER277" s="158">
        <f>IF(ISERROR(VLOOKUP(AO277,Accueil!$W$17:$W$22,1,0)),1,0)</f>
        <v>0</v>
      </c>
      <c r="ES277" s="158">
        <f>IF(ISERROR(VLOOKUP(AP277,Accueil!$W$17:$W$22,1,0)),1,0)</f>
        <v>0</v>
      </c>
      <c r="ET277" s="158">
        <f>IF(ISERROR(VLOOKUP(AQ277,Accueil!$W$17:$W$22,1,0)),1,0)</f>
        <v>0</v>
      </c>
      <c r="EU277" s="158">
        <f>IF(ISERROR(VLOOKUP(AR277,Accueil!$W$17:$W$22,1,0)),1,0)</f>
        <v>0</v>
      </c>
      <c r="EV277" s="158">
        <f>IF(ISERROR(VLOOKUP(AS277,Accueil!$W$17:$W$22,1,0)),1,0)</f>
        <v>0</v>
      </c>
      <c r="EW277" s="158">
        <f>IF(ISERROR(VLOOKUP(AT277,Accueil!$W$17:$W$22,1,0)),1,0)</f>
        <v>0</v>
      </c>
      <c r="EX277" s="158">
        <f>IF(ISERROR(VLOOKUP(AU277,Accueil!$W$17:$W$22,1,0)),1,0)</f>
        <v>0</v>
      </c>
      <c r="EY277" s="158">
        <f>IF(ISERROR(VLOOKUP(AV277,Accueil!$W$17:$W$22,1,0)),1,0)</f>
        <v>0</v>
      </c>
      <c r="EZ277" s="158">
        <f>IF(ISERROR(VLOOKUP(AW277,Accueil!$W$17:$W$22,1,0)),1,0)</f>
        <v>0</v>
      </c>
      <c r="FA277" s="158">
        <f>IF(ISERROR(VLOOKUP(AX277,Accueil!$W$17:$W$22,1,0)),1,0)</f>
        <v>0</v>
      </c>
      <c r="FB277" s="158">
        <f>IF(ISERROR(VLOOKUP(AY277,Accueil!$W$17:$W$22,1,0)),1,0)</f>
        <v>0</v>
      </c>
      <c r="FC277" s="158">
        <f>IF(ISERROR(VLOOKUP(AZ277,Accueil!$W$17:$W$22,1,0)),1,0)</f>
        <v>0</v>
      </c>
      <c r="FD277" s="158">
        <f>IF(ISERROR(VLOOKUP(BA277,Accueil!$W$17:$W$22,1,0)),1,0)</f>
        <v>0</v>
      </c>
      <c r="FE277" s="158">
        <f>IF(ISERROR(VLOOKUP(BB277,Accueil!$W$17:$W$22,1,0)),1,0)</f>
        <v>0</v>
      </c>
      <c r="FF277" s="158">
        <f>IF(ISERROR(VLOOKUP(BC277,Accueil!$W$17:$W$22,1,0)),1,0)</f>
        <v>0</v>
      </c>
      <c r="FG277" s="158">
        <f>IF(ISERROR(VLOOKUP(BD277,Accueil!$W$17:$W$22,1,0)),1,0)</f>
        <v>0</v>
      </c>
      <c r="FH277" s="158">
        <f>IF(ISERROR(VLOOKUP(BE277,Accueil!$W$17:$W$22,1,0)),1,0)</f>
        <v>0</v>
      </c>
      <c r="FI277" s="158">
        <f>IF(ISERROR(VLOOKUP(BF277,Accueil!$W$17:$W$22,1,0)),1,0)</f>
        <v>0</v>
      </c>
      <c r="FJ277" s="158">
        <f>IF(ISERROR(VLOOKUP(BG277,Accueil!$W$17:$W$22,1,0)),1,0)</f>
        <v>0</v>
      </c>
      <c r="FK277" s="158">
        <f>IF(ISERROR(VLOOKUP(BH277,Accueil!$W$17:$W$22,1,0)),1,0)</f>
        <v>0</v>
      </c>
      <c r="FL277" s="158">
        <f>IF(ISERROR(VLOOKUP(BI277,Accueil!$W$17:$W$22,1,0)),1,0)</f>
        <v>0</v>
      </c>
      <c r="FM277" s="158">
        <f>IF(ISERROR(VLOOKUP(BJ277,Accueil!$W$17:$W$22,1,0)),1,0)</f>
        <v>0</v>
      </c>
      <c r="FN277" s="158">
        <f>IF(ISERROR(VLOOKUP(BK277,Accueil!$W$17:$W$22,1,0)),1,0)</f>
        <v>0</v>
      </c>
      <c r="FO277" s="158">
        <f>IF(ISERROR(VLOOKUP(BL277,Accueil!$W$17:$W$22,1,0)),1,0)</f>
        <v>0</v>
      </c>
      <c r="FP277" s="158">
        <f>IF(ISERROR(VLOOKUP(BM277,Accueil!$W$17:$W$22,1,0)),1,0)</f>
        <v>0</v>
      </c>
      <c r="FQ277" s="158">
        <f>IF(ISERROR(VLOOKUP(BN277,Accueil!$W$17:$W$22,1,0)),1,0)</f>
        <v>0</v>
      </c>
      <c r="FR277" s="158">
        <f>IF(ISERROR(VLOOKUP(BO277,Accueil!$W$17:$W$22,1,0)),1,0)</f>
        <v>0</v>
      </c>
      <c r="FS277" s="158">
        <f>IF(ISERROR(VLOOKUP(BP277,Accueil!$W$17:$W$22,1,0)),1,0)</f>
        <v>0</v>
      </c>
      <c r="FT277" s="158">
        <f>IF(ISERROR(VLOOKUP(BQ277,Accueil!$W$17:$W$22,1,0)),1,0)</f>
        <v>0</v>
      </c>
      <c r="FU277" s="158">
        <f>IF(ISERROR(VLOOKUP(BR277,Accueil!$W$17:$W$22,1,0)),1,0)</f>
        <v>0</v>
      </c>
      <c r="FV277" s="158">
        <f>IF(ISERROR(VLOOKUP(BS277,Accueil!$W$17:$W$22,1,0)),1,0)</f>
        <v>0</v>
      </c>
      <c r="FW277" s="158">
        <f>IF(ISERROR(VLOOKUP(BT277,Accueil!$W$17:$W$22,1,0)),1,0)</f>
        <v>0</v>
      </c>
      <c r="FX277" s="158">
        <f>IF(ISERROR(VLOOKUP(BU277,Accueil!$W$17:$W$22,1,0)),1,0)</f>
        <v>0</v>
      </c>
      <c r="FY277" s="158">
        <f>IF(ISERROR(VLOOKUP(BV277,Accueil!$W$17:$W$22,1,0)),1,0)</f>
        <v>0</v>
      </c>
      <c r="FZ277" s="158">
        <f>IF(ISERROR(VLOOKUP(BW277,Accueil!$W$17:$W$22,1,0)),1,0)</f>
        <v>0</v>
      </c>
      <c r="GA277" s="158">
        <f>IF(ISERROR(VLOOKUP(BX277,Accueil!$W$17:$W$22,1,0)),1,0)</f>
        <v>0</v>
      </c>
      <c r="GB277" s="158">
        <f>IF(ISERROR(VLOOKUP(BY277,Accueil!$W$17:$W$22,1,0)),1,0)</f>
        <v>0</v>
      </c>
      <c r="GC277" s="158">
        <f>IF(ISERROR(VLOOKUP(BZ277,Accueil!$W$17:$W$22,1,0)),1,0)</f>
        <v>0</v>
      </c>
      <c r="GD277" s="158">
        <f>IF(ISERROR(VLOOKUP(CA277,Accueil!$W$17:$W$22,1,0)),1,0)</f>
        <v>0</v>
      </c>
      <c r="GE277" s="158">
        <f>IF(ISERROR(VLOOKUP(CB277,Accueil!$W$17:$W$22,1,0)),1,0)</f>
        <v>0</v>
      </c>
      <c r="GF277" s="158">
        <f>IF(ISERROR(VLOOKUP(CC277,Accueil!$W$17:$W$22,1,0)),1,0)</f>
        <v>0</v>
      </c>
      <c r="GG277" s="158">
        <f>IF(ISERROR(VLOOKUP(CD277,Accueil!$W$17:$W$22,1,0)),1,0)</f>
        <v>0</v>
      </c>
      <c r="GH277" s="158">
        <f>IF(ISERROR(VLOOKUP(CE277,Accueil!$W$17:$W$22,1,0)),1,0)</f>
        <v>0</v>
      </c>
      <c r="GI277" s="158">
        <f>IF(ISERROR(VLOOKUP(CF277,Accueil!$W$17:$W$22,1,0)),1,0)</f>
        <v>0</v>
      </c>
      <c r="GJ277" s="158">
        <f>IF(ISERROR(VLOOKUP(CG277,Accueil!$W$17:$W$22,1,0)),1,0)</f>
        <v>0</v>
      </c>
      <c r="GK277" s="158">
        <f>IF(ISERROR(VLOOKUP(CH277,Accueil!$W$17:$W$22,1,0)),1,0)</f>
        <v>0</v>
      </c>
      <c r="GL277" s="158">
        <f>IF(ISERROR(VLOOKUP(CI277,Accueil!$W$17:$W$22,1,0)),1,0)</f>
        <v>0</v>
      </c>
      <c r="GM277" s="158">
        <f>IF(ISERROR(VLOOKUP(CJ277,Accueil!$W$17:$W$22,1,0)),1,0)</f>
        <v>0</v>
      </c>
      <c r="GN277" s="158">
        <f>IF(ISERROR(VLOOKUP(CK277,Accueil!$W$17:$W$22,1,0)),1,0)</f>
        <v>0</v>
      </c>
      <c r="GO277" s="158">
        <f>IF(ISERROR(VLOOKUP(CL277,Accueil!$W$17:$W$22,1,0)),1,0)</f>
        <v>0</v>
      </c>
      <c r="GP277" s="158">
        <f>IF(ISERROR(VLOOKUP(CM277,Accueil!$W$17:$W$22,1,0)),1,0)</f>
        <v>0</v>
      </c>
      <c r="GQ277" s="158">
        <f>IF(ISERROR(VLOOKUP(CN277,Accueil!$W$17:$W$22,1,0)),1,0)</f>
        <v>0</v>
      </c>
      <c r="GR277" s="158">
        <f>IF(ISERROR(VLOOKUP(CO277,Accueil!$W$17:$W$22,1,0)),1,0)</f>
        <v>0</v>
      </c>
      <c r="GS277" s="158">
        <f>IF(ISERROR(VLOOKUP(CP277,Accueil!$W$17:$W$22,1,0)),1,0)</f>
        <v>0</v>
      </c>
      <c r="GT277" s="158">
        <f>IF(ISERROR(VLOOKUP(CQ277,Accueil!$W$17:$W$22,1,0)),1,0)</f>
        <v>0</v>
      </c>
      <c r="GU277" s="158">
        <f>IF(ISERROR(VLOOKUP(CR277,Accueil!$W$17:$W$22,1,0)),1,0)</f>
        <v>0</v>
      </c>
      <c r="GV277" s="158">
        <f>IF(ISERROR(VLOOKUP(CS277,Accueil!$W$17:$W$22,1,0)),1,0)</f>
        <v>0</v>
      </c>
      <c r="GW277" s="158">
        <f>IF(ISERROR(VLOOKUP(CT277,Accueil!$W$17:$W$22,1,0)),1,0)</f>
        <v>0</v>
      </c>
      <c r="GX277" s="158">
        <f>IF(ISERROR(VLOOKUP(CU277,Accueil!$W$17:$W$22,1,0)),1,0)</f>
        <v>0</v>
      </c>
      <c r="GY277" s="158">
        <f>IF(ISERROR(VLOOKUP(CV277,Accueil!$W$17:$W$22,1,0)),1,0)</f>
        <v>0</v>
      </c>
      <c r="GZ277" s="158">
        <f>IF(ISERROR(VLOOKUP(CW277,Accueil!$W$17:$W$22,1,0)),1,0)</f>
        <v>0</v>
      </c>
      <c r="HA277" s="158">
        <f>IF(ISERROR(VLOOKUP(CX277,Accueil!$W$17:$W$22,1,0)),1,0)</f>
        <v>0</v>
      </c>
      <c r="HB277" s="158">
        <f>IF(ISERROR(VLOOKUP(CY277,Accueil!$W$17:$W$22,1,0)),1,0)</f>
        <v>0</v>
      </c>
      <c r="HC277" s="158">
        <f>IF(ISERROR(VLOOKUP(CZ277,Accueil!$W$17:$W$22,1,0)),1,0)</f>
        <v>0</v>
      </c>
      <c r="HD277" s="158">
        <f>IF(ISERROR(VLOOKUP(DA277,Accueil!$W$17:$W$22,1,0)),1,0)</f>
        <v>0</v>
      </c>
    </row>
    <row r="278" spans="1:212" ht="12.75" customHeight="1">
      <c r="A278" s="360"/>
      <c r="B278" s="12">
        <v>270</v>
      </c>
      <c r="C278" s="26" t="str">
        <f>IF(Accueil!E282="","",Accueil!E282)</f>
        <v/>
      </c>
      <c r="D278" s="27" t="str">
        <f>IF(Accueil!F282="","",Accueil!F282)</f>
        <v/>
      </c>
      <c r="E278" s="83" t="str">
        <f t="shared" si="18"/>
        <v/>
      </c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244"/>
      <c r="AL278" s="244"/>
      <c r="AM278" s="244"/>
      <c r="AN278" s="244"/>
      <c r="AO278" s="244"/>
      <c r="AP278" s="244"/>
      <c r="AQ278" s="244"/>
      <c r="AR278" s="244"/>
      <c r="AS278" s="244"/>
      <c r="AT278" s="244"/>
      <c r="AU278" s="244"/>
      <c r="AV278" s="244"/>
      <c r="AW278" s="244"/>
      <c r="AX278" s="244"/>
      <c r="AY278" s="244"/>
      <c r="AZ278" s="244"/>
      <c r="BA278" s="244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  <c r="CJ278" s="244"/>
      <c r="CK278" s="244"/>
      <c r="CL278" s="244"/>
      <c r="CM278" s="244"/>
      <c r="CN278" s="244"/>
      <c r="CO278" s="244"/>
      <c r="CP278" s="244"/>
      <c r="CQ278" s="244"/>
      <c r="CR278" s="244"/>
      <c r="CS278" s="244"/>
      <c r="CT278" s="244"/>
      <c r="CU278" s="244"/>
      <c r="CV278" s="244"/>
      <c r="CW278" s="244"/>
      <c r="CX278" s="244"/>
      <c r="CY278" s="244"/>
      <c r="CZ278" s="244"/>
      <c r="DA278" s="244"/>
      <c r="DB278" s="12">
        <v>270</v>
      </c>
      <c r="DC278" s="11" t="str">
        <f>IF(D278="","",COUNTIF(F278:DA278,Accueil!$AB$28)&amp;" / "&amp;COUNTIF($F$8:$DA$8,"&gt;0")-(COUNTIF(F278:DA278,Accueil!$AG$26)))</f>
        <v/>
      </c>
      <c r="DD278" s="110" t="str">
        <f>IF(D278="","",COUNTIF(F278:DA278,Accueil!$AB$26))</f>
        <v/>
      </c>
      <c r="DE278" s="110" t="str">
        <f>IF(D278="","",IF(COUNTIF($F$8:$DA$8,"&gt;=0")-(COUNTIF(G278:DB278,Accueil!$AG$26))&lt;0,0,COUNTIF($F$8:$DA$8,"&gt;=0")-(COUNTIF(G278:DB278,Accueil!$AG$26))))</f>
        <v/>
      </c>
      <c r="DF278" s="11" t="str">
        <f t="shared" si="19"/>
        <v/>
      </c>
      <c r="DG278" s="29" t="str">
        <f t="shared" si="20"/>
        <v/>
      </c>
      <c r="DH278" s="158">
        <f t="shared" si="21"/>
        <v>0</v>
      </c>
      <c r="DI278" s="158">
        <f>IF(ISERROR(VLOOKUP(F278,Accueil!$W$17:$W$22,1,0)),1,0)</f>
        <v>0</v>
      </c>
      <c r="DJ278" s="158">
        <f>IF(ISERROR(VLOOKUP(G278,Accueil!$W$17:$W$22,1,0)),1,0)</f>
        <v>0</v>
      </c>
      <c r="DK278" s="158">
        <f>IF(ISERROR(VLOOKUP(H278,Accueil!$W$17:$W$22,1,0)),1,0)</f>
        <v>0</v>
      </c>
      <c r="DL278" s="158">
        <f>IF(ISERROR(VLOOKUP(I278,Accueil!$W$17:$W$22,1,0)),1,0)</f>
        <v>0</v>
      </c>
      <c r="DM278" s="158">
        <f>IF(ISERROR(VLOOKUP(J278,Accueil!$W$17:$W$22,1,0)),1,0)</f>
        <v>0</v>
      </c>
      <c r="DN278" s="158">
        <f>IF(ISERROR(VLOOKUP(K278,Accueil!$W$17:$W$22,1,0)),1,0)</f>
        <v>0</v>
      </c>
      <c r="DO278" s="158">
        <f>IF(ISERROR(VLOOKUP(L278,Accueil!$W$17:$W$22,1,0)),1,0)</f>
        <v>0</v>
      </c>
      <c r="DP278" s="158">
        <f>IF(ISERROR(VLOOKUP(M278,Accueil!$W$17:$W$22,1,0)),1,0)</f>
        <v>0</v>
      </c>
      <c r="DQ278" s="158">
        <f>IF(ISERROR(VLOOKUP(N278,Accueil!$W$17:$W$22,1,0)),1,0)</f>
        <v>0</v>
      </c>
      <c r="DR278" s="158">
        <f>IF(ISERROR(VLOOKUP(O278,Accueil!$W$17:$W$22,1,0)),1,0)</f>
        <v>0</v>
      </c>
      <c r="DS278" s="158">
        <f>IF(ISERROR(VLOOKUP(P278,Accueil!$W$17:$W$22,1,0)),1,0)</f>
        <v>0</v>
      </c>
      <c r="DT278" s="158">
        <f>IF(ISERROR(VLOOKUP(Q278,Accueil!$W$17:$W$22,1,0)),1,0)</f>
        <v>0</v>
      </c>
      <c r="DU278" s="158">
        <f>IF(ISERROR(VLOOKUP(R278,Accueil!$W$17:$W$22,1,0)),1,0)</f>
        <v>0</v>
      </c>
      <c r="DV278" s="158">
        <f>IF(ISERROR(VLOOKUP(S278,Accueil!$W$17:$W$22,1,0)),1,0)</f>
        <v>0</v>
      </c>
      <c r="DW278" s="158">
        <f>IF(ISERROR(VLOOKUP(T278,Accueil!$W$17:$W$22,1,0)),1,0)</f>
        <v>0</v>
      </c>
      <c r="DX278" s="158">
        <f>IF(ISERROR(VLOOKUP(U278,Accueil!$W$17:$W$22,1,0)),1,0)</f>
        <v>0</v>
      </c>
      <c r="DY278" s="158">
        <f>IF(ISERROR(VLOOKUP(V278,Accueil!$W$17:$W$22,1,0)),1,0)</f>
        <v>0</v>
      </c>
      <c r="DZ278" s="158">
        <f>IF(ISERROR(VLOOKUP(W278,Accueil!$W$17:$W$22,1,0)),1,0)</f>
        <v>0</v>
      </c>
      <c r="EA278" s="158">
        <f>IF(ISERROR(VLOOKUP(X278,Accueil!$W$17:$W$22,1,0)),1,0)</f>
        <v>0</v>
      </c>
      <c r="EB278" s="158">
        <f>IF(ISERROR(VLOOKUP(Y278,Accueil!$W$17:$W$22,1,0)),1,0)</f>
        <v>0</v>
      </c>
      <c r="EC278" s="158">
        <f>IF(ISERROR(VLOOKUP(Z278,Accueil!$W$17:$W$22,1,0)),1,0)</f>
        <v>0</v>
      </c>
      <c r="ED278" s="158">
        <f>IF(ISERROR(VLOOKUP(AA278,Accueil!$W$17:$W$22,1,0)),1,0)</f>
        <v>0</v>
      </c>
      <c r="EE278" s="158">
        <f>IF(ISERROR(VLOOKUP(AB278,Accueil!$W$17:$W$22,1,0)),1,0)</f>
        <v>0</v>
      </c>
      <c r="EF278" s="158">
        <f>IF(ISERROR(VLOOKUP(AC278,Accueil!$W$17:$W$22,1,0)),1,0)</f>
        <v>0</v>
      </c>
      <c r="EG278" s="158">
        <f>IF(ISERROR(VLOOKUP(AD278,Accueil!$W$17:$W$22,1,0)),1,0)</f>
        <v>0</v>
      </c>
      <c r="EH278" s="158">
        <f>IF(ISERROR(VLOOKUP(AE278,Accueil!$W$17:$W$22,1,0)),1,0)</f>
        <v>0</v>
      </c>
      <c r="EI278" s="158">
        <f>IF(ISERROR(VLOOKUP(AF278,Accueil!$W$17:$W$22,1,0)),1,0)</f>
        <v>0</v>
      </c>
      <c r="EJ278" s="158">
        <f>IF(ISERROR(VLOOKUP(AG278,Accueil!$W$17:$W$22,1,0)),1,0)</f>
        <v>0</v>
      </c>
      <c r="EK278" s="158">
        <f>IF(ISERROR(VLOOKUP(AH278,Accueil!$W$17:$W$22,1,0)),1,0)</f>
        <v>0</v>
      </c>
      <c r="EL278" s="158">
        <f>IF(ISERROR(VLOOKUP(AI278,Accueil!$W$17:$W$22,1,0)),1,0)</f>
        <v>0</v>
      </c>
      <c r="EM278" s="158">
        <f>IF(ISERROR(VLOOKUP(AJ278,Accueil!$W$17:$W$22,1,0)),1,0)</f>
        <v>0</v>
      </c>
      <c r="EN278" s="158">
        <f>IF(ISERROR(VLOOKUP(AK278,Accueil!$W$17:$W$22,1,0)),1,0)</f>
        <v>0</v>
      </c>
      <c r="EO278" s="158">
        <f>IF(ISERROR(VLOOKUP(AL278,Accueil!$W$17:$W$22,1,0)),1,0)</f>
        <v>0</v>
      </c>
      <c r="EP278" s="158">
        <f>IF(ISERROR(VLOOKUP(AM278,Accueil!$W$17:$W$22,1,0)),1,0)</f>
        <v>0</v>
      </c>
      <c r="EQ278" s="158">
        <f>IF(ISERROR(VLOOKUP(AN278,Accueil!$W$17:$W$22,1,0)),1,0)</f>
        <v>0</v>
      </c>
      <c r="ER278" s="158">
        <f>IF(ISERROR(VLOOKUP(AO278,Accueil!$W$17:$W$22,1,0)),1,0)</f>
        <v>0</v>
      </c>
      <c r="ES278" s="158">
        <f>IF(ISERROR(VLOOKUP(AP278,Accueil!$W$17:$W$22,1,0)),1,0)</f>
        <v>0</v>
      </c>
      <c r="ET278" s="158">
        <f>IF(ISERROR(VLOOKUP(AQ278,Accueil!$W$17:$W$22,1,0)),1,0)</f>
        <v>0</v>
      </c>
      <c r="EU278" s="158">
        <f>IF(ISERROR(VLOOKUP(AR278,Accueil!$W$17:$W$22,1,0)),1,0)</f>
        <v>0</v>
      </c>
      <c r="EV278" s="158">
        <f>IF(ISERROR(VLOOKUP(AS278,Accueil!$W$17:$W$22,1,0)),1,0)</f>
        <v>0</v>
      </c>
      <c r="EW278" s="158">
        <f>IF(ISERROR(VLOOKUP(AT278,Accueil!$W$17:$W$22,1,0)),1,0)</f>
        <v>0</v>
      </c>
      <c r="EX278" s="158">
        <f>IF(ISERROR(VLOOKUP(AU278,Accueil!$W$17:$W$22,1,0)),1,0)</f>
        <v>0</v>
      </c>
      <c r="EY278" s="158">
        <f>IF(ISERROR(VLOOKUP(AV278,Accueil!$W$17:$W$22,1,0)),1,0)</f>
        <v>0</v>
      </c>
      <c r="EZ278" s="158">
        <f>IF(ISERROR(VLOOKUP(AW278,Accueil!$W$17:$W$22,1,0)),1,0)</f>
        <v>0</v>
      </c>
      <c r="FA278" s="158">
        <f>IF(ISERROR(VLOOKUP(AX278,Accueil!$W$17:$W$22,1,0)),1,0)</f>
        <v>0</v>
      </c>
      <c r="FB278" s="158">
        <f>IF(ISERROR(VLOOKUP(AY278,Accueil!$W$17:$W$22,1,0)),1,0)</f>
        <v>0</v>
      </c>
      <c r="FC278" s="158">
        <f>IF(ISERROR(VLOOKUP(AZ278,Accueil!$W$17:$W$22,1,0)),1,0)</f>
        <v>0</v>
      </c>
      <c r="FD278" s="158">
        <f>IF(ISERROR(VLOOKUP(BA278,Accueil!$W$17:$W$22,1,0)),1,0)</f>
        <v>0</v>
      </c>
      <c r="FE278" s="158">
        <f>IF(ISERROR(VLOOKUP(BB278,Accueil!$W$17:$W$22,1,0)),1,0)</f>
        <v>0</v>
      </c>
      <c r="FF278" s="158">
        <f>IF(ISERROR(VLOOKUP(BC278,Accueil!$W$17:$W$22,1,0)),1,0)</f>
        <v>0</v>
      </c>
      <c r="FG278" s="158">
        <f>IF(ISERROR(VLOOKUP(BD278,Accueil!$W$17:$W$22,1,0)),1,0)</f>
        <v>0</v>
      </c>
      <c r="FH278" s="158">
        <f>IF(ISERROR(VLOOKUP(BE278,Accueil!$W$17:$W$22,1,0)),1,0)</f>
        <v>0</v>
      </c>
      <c r="FI278" s="158">
        <f>IF(ISERROR(VLOOKUP(BF278,Accueil!$W$17:$W$22,1,0)),1,0)</f>
        <v>0</v>
      </c>
      <c r="FJ278" s="158">
        <f>IF(ISERROR(VLOOKUP(BG278,Accueil!$W$17:$W$22,1,0)),1,0)</f>
        <v>0</v>
      </c>
      <c r="FK278" s="158">
        <f>IF(ISERROR(VLOOKUP(BH278,Accueil!$W$17:$W$22,1,0)),1,0)</f>
        <v>0</v>
      </c>
      <c r="FL278" s="158">
        <f>IF(ISERROR(VLOOKUP(BI278,Accueil!$W$17:$W$22,1,0)),1,0)</f>
        <v>0</v>
      </c>
      <c r="FM278" s="158">
        <f>IF(ISERROR(VLOOKUP(BJ278,Accueil!$W$17:$W$22,1,0)),1,0)</f>
        <v>0</v>
      </c>
      <c r="FN278" s="158">
        <f>IF(ISERROR(VLOOKUP(BK278,Accueil!$W$17:$W$22,1,0)),1,0)</f>
        <v>0</v>
      </c>
      <c r="FO278" s="158">
        <f>IF(ISERROR(VLOOKUP(BL278,Accueil!$W$17:$W$22,1,0)),1,0)</f>
        <v>0</v>
      </c>
      <c r="FP278" s="158">
        <f>IF(ISERROR(VLOOKUP(BM278,Accueil!$W$17:$W$22,1,0)),1,0)</f>
        <v>0</v>
      </c>
      <c r="FQ278" s="158">
        <f>IF(ISERROR(VLOOKUP(BN278,Accueil!$W$17:$W$22,1,0)),1,0)</f>
        <v>0</v>
      </c>
      <c r="FR278" s="158">
        <f>IF(ISERROR(VLOOKUP(BO278,Accueil!$W$17:$W$22,1,0)),1,0)</f>
        <v>0</v>
      </c>
      <c r="FS278" s="158">
        <f>IF(ISERROR(VLOOKUP(BP278,Accueil!$W$17:$W$22,1,0)),1,0)</f>
        <v>0</v>
      </c>
      <c r="FT278" s="158">
        <f>IF(ISERROR(VLOOKUP(BQ278,Accueil!$W$17:$W$22,1,0)),1,0)</f>
        <v>0</v>
      </c>
      <c r="FU278" s="158">
        <f>IF(ISERROR(VLOOKUP(BR278,Accueil!$W$17:$W$22,1,0)),1,0)</f>
        <v>0</v>
      </c>
      <c r="FV278" s="158">
        <f>IF(ISERROR(VLOOKUP(BS278,Accueil!$W$17:$W$22,1,0)),1,0)</f>
        <v>0</v>
      </c>
      <c r="FW278" s="158">
        <f>IF(ISERROR(VLOOKUP(BT278,Accueil!$W$17:$W$22,1,0)),1,0)</f>
        <v>0</v>
      </c>
      <c r="FX278" s="158">
        <f>IF(ISERROR(VLOOKUP(BU278,Accueil!$W$17:$W$22,1,0)),1,0)</f>
        <v>0</v>
      </c>
      <c r="FY278" s="158">
        <f>IF(ISERROR(VLOOKUP(BV278,Accueil!$W$17:$W$22,1,0)),1,0)</f>
        <v>0</v>
      </c>
      <c r="FZ278" s="158">
        <f>IF(ISERROR(VLOOKUP(BW278,Accueil!$W$17:$W$22,1,0)),1,0)</f>
        <v>0</v>
      </c>
      <c r="GA278" s="158">
        <f>IF(ISERROR(VLOOKUP(BX278,Accueil!$W$17:$W$22,1,0)),1,0)</f>
        <v>0</v>
      </c>
      <c r="GB278" s="158">
        <f>IF(ISERROR(VLOOKUP(BY278,Accueil!$W$17:$W$22,1,0)),1,0)</f>
        <v>0</v>
      </c>
      <c r="GC278" s="158">
        <f>IF(ISERROR(VLOOKUP(BZ278,Accueil!$W$17:$W$22,1,0)),1,0)</f>
        <v>0</v>
      </c>
      <c r="GD278" s="158">
        <f>IF(ISERROR(VLOOKUP(CA278,Accueil!$W$17:$W$22,1,0)),1,0)</f>
        <v>0</v>
      </c>
      <c r="GE278" s="158">
        <f>IF(ISERROR(VLOOKUP(CB278,Accueil!$W$17:$W$22,1,0)),1,0)</f>
        <v>0</v>
      </c>
      <c r="GF278" s="158">
        <f>IF(ISERROR(VLOOKUP(CC278,Accueil!$W$17:$W$22,1,0)),1,0)</f>
        <v>0</v>
      </c>
      <c r="GG278" s="158">
        <f>IF(ISERROR(VLOOKUP(CD278,Accueil!$W$17:$W$22,1,0)),1,0)</f>
        <v>0</v>
      </c>
      <c r="GH278" s="158">
        <f>IF(ISERROR(VLOOKUP(CE278,Accueil!$W$17:$W$22,1,0)),1,0)</f>
        <v>0</v>
      </c>
      <c r="GI278" s="158">
        <f>IF(ISERROR(VLOOKUP(CF278,Accueil!$W$17:$W$22,1,0)),1,0)</f>
        <v>0</v>
      </c>
      <c r="GJ278" s="158">
        <f>IF(ISERROR(VLOOKUP(CG278,Accueil!$W$17:$W$22,1,0)),1,0)</f>
        <v>0</v>
      </c>
      <c r="GK278" s="158">
        <f>IF(ISERROR(VLOOKUP(CH278,Accueil!$W$17:$W$22,1,0)),1,0)</f>
        <v>0</v>
      </c>
      <c r="GL278" s="158">
        <f>IF(ISERROR(VLOOKUP(CI278,Accueil!$W$17:$W$22,1,0)),1,0)</f>
        <v>0</v>
      </c>
      <c r="GM278" s="158">
        <f>IF(ISERROR(VLOOKUP(CJ278,Accueil!$W$17:$W$22,1,0)),1,0)</f>
        <v>0</v>
      </c>
      <c r="GN278" s="158">
        <f>IF(ISERROR(VLOOKUP(CK278,Accueil!$W$17:$W$22,1,0)),1,0)</f>
        <v>0</v>
      </c>
      <c r="GO278" s="158">
        <f>IF(ISERROR(VLOOKUP(CL278,Accueil!$W$17:$W$22,1,0)),1,0)</f>
        <v>0</v>
      </c>
      <c r="GP278" s="158">
        <f>IF(ISERROR(VLOOKUP(CM278,Accueil!$W$17:$W$22,1,0)),1,0)</f>
        <v>0</v>
      </c>
      <c r="GQ278" s="158">
        <f>IF(ISERROR(VLOOKUP(CN278,Accueil!$W$17:$W$22,1,0)),1,0)</f>
        <v>0</v>
      </c>
      <c r="GR278" s="158">
        <f>IF(ISERROR(VLOOKUP(CO278,Accueil!$W$17:$W$22,1,0)),1,0)</f>
        <v>0</v>
      </c>
      <c r="GS278" s="158">
        <f>IF(ISERROR(VLOOKUP(CP278,Accueil!$W$17:$W$22,1,0)),1,0)</f>
        <v>0</v>
      </c>
      <c r="GT278" s="158">
        <f>IF(ISERROR(VLOOKUP(CQ278,Accueil!$W$17:$W$22,1,0)),1,0)</f>
        <v>0</v>
      </c>
      <c r="GU278" s="158">
        <f>IF(ISERROR(VLOOKUP(CR278,Accueil!$W$17:$W$22,1,0)),1,0)</f>
        <v>0</v>
      </c>
      <c r="GV278" s="158">
        <f>IF(ISERROR(VLOOKUP(CS278,Accueil!$W$17:$W$22,1,0)),1,0)</f>
        <v>0</v>
      </c>
      <c r="GW278" s="158">
        <f>IF(ISERROR(VLOOKUP(CT278,Accueil!$W$17:$W$22,1,0)),1,0)</f>
        <v>0</v>
      </c>
      <c r="GX278" s="158">
        <f>IF(ISERROR(VLOOKUP(CU278,Accueil!$W$17:$W$22,1,0)),1,0)</f>
        <v>0</v>
      </c>
      <c r="GY278" s="158">
        <f>IF(ISERROR(VLOOKUP(CV278,Accueil!$W$17:$W$22,1,0)),1,0)</f>
        <v>0</v>
      </c>
      <c r="GZ278" s="158">
        <f>IF(ISERROR(VLOOKUP(CW278,Accueil!$W$17:$W$22,1,0)),1,0)</f>
        <v>0</v>
      </c>
      <c r="HA278" s="158">
        <f>IF(ISERROR(VLOOKUP(CX278,Accueil!$W$17:$W$22,1,0)),1,0)</f>
        <v>0</v>
      </c>
      <c r="HB278" s="158">
        <f>IF(ISERROR(VLOOKUP(CY278,Accueil!$W$17:$W$22,1,0)),1,0)</f>
        <v>0</v>
      </c>
      <c r="HC278" s="158">
        <f>IF(ISERROR(VLOOKUP(CZ278,Accueil!$W$17:$W$22,1,0)),1,0)</f>
        <v>0</v>
      </c>
      <c r="HD278" s="158">
        <f>IF(ISERROR(VLOOKUP(DA278,Accueil!$W$17:$W$22,1,0)),1,0)</f>
        <v>0</v>
      </c>
    </row>
    <row r="279" spans="1:212" ht="12.75" customHeight="1">
      <c r="A279" s="360"/>
      <c r="B279" s="12">
        <v>271</v>
      </c>
      <c r="C279" s="26" t="str">
        <f>IF(Accueil!E283="","",Accueil!E283)</f>
        <v/>
      </c>
      <c r="D279" s="27" t="str">
        <f>IF(Accueil!F283="","",Accueil!F283)</f>
        <v/>
      </c>
      <c r="E279" s="83" t="str">
        <f t="shared" si="18"/>
        <v/>
      </c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244"/>
      <c r="AL279" s="244"/>
      <c r="AM279" s="244"/>
      <c r="AN279" s="244"/>
      <c r="AO279" s="244"/>
      <c r="AP279" s="244"/>
      <c r="AQ279" s="244"/>
      <c r="AR279" s="244"/>
      <c r="AS279" s="244"/>
      <c r="AT279" s="244"/>
      <c r="AU279" s="244"/>
      <c r="AV279" s="244"/>
      <c r="AW279" s="244"/>
      <c r="AX279" s="244"/>
      <c r="AY279" s="244"/>
      <c r="AZ279" s="244"/>
      <c r="BA279" s="244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  <c r="CJ279" s="244"/>
      <c r="CK279" s="244"/>
      <c r="CL279" s="244"/>
      <c r="CM279" s="244"/>
      <c r="CN279" s="244"/>
      <c r="CO279" s="244"/>
      <c r="CP279" s="244"/>
      <c r="CQ279" s="244"/>
      <c r="CR279" s="244"/>
      <c r="CS279" s="244"/>
      <c r="CT279" s="244"/>
      <c r="CU279" s="244"/>
      <c r="CV279" s="244"/>
      <c r="CW279" s="244"/>
      <c r="CX279" s="244"/>
      <c r="CY279" s="244"/>
      <c r="CZ279" s="244"/>
      <c r="DA279" s="244"/>
      <c r="DB279" s="12">
        <v>271</v>
      </c>
      <c r="DC279" s="11" t="str">
        <f>IF(D279="","",COUNTIF(F279:DA279,Accueil!$AB$28)&amp;" / "&amp;COUNTIF($F$8:$DA$8,"&gt;0")-(COUNTIF(F279:DA279,Accueil!$AG$26)))</f>
        <v/>
      </c>
      <c r="DD279" s="110" t="str">
        <f>IF(D279="","",COUNTIF(F279:DA279,Accueil!$AB$26))</f>
        <v/>
      </c>
      <c r="DE279" s="110" t="str">
        <f>IF(D279="","",IF(COUNTIF($F$8:$DA$8,"&gt;=0")-(COUNTIF(G279:DB279,Accueil!$AG$26))&lt;0,0,COUNTIF($F$8:$DA$8,"&gt;=0")-(COUNTIF(G279:DB279,Accueil!$AG$26))))</f>
        <v/>
      </c>
      <c r="DF279" s="11" t="str">
        <f t="shared" si="19"/>
        <v/>
      </c>
      <c r="DG279" s="29" t="str">
        <f t="shared" si="20"/>
        <v/>
      </c>
      <c r="DH279" s="158">
        <f t="shared" si="21"/>
        <v>0</v>
      </c>
      <c r="DI279" s="158">
        <f>IF(ISERROR(VLOOKUP(F279,Accueil!$W$17:$W$22,1,0)),1,0)</f>
        <v>0</v>
      </c>
      <c r="DJ279" s="158">
        <f>IF(ISERROR(VLOOKUP(G279,Accueil!$W$17:$W$22,1,0)),1,0)</f>
        <v>0</v>
      </c>
      <c r="DK279" s="158">
        <f>IF(ISERROR(VLOOKUP(H279,Accueil!$W$17:$W$22,1,0)),1,0)</f>
        <v>0</v>
      </c>
      <c r="DL279" s="158">
        <f>IF(ISERROR(VLOOKUP(I279,Accueil!$W$17:$W$22,1,0)),1,0)</f>
        <v>0</v>
      </c>
      <c r="DM279" s="158">
        <f>IF(ISERROR(VLOOKUP(J279,Accueil!$W$17:$W$22,1,0)),1,0)</f>
        <v>0</v>
      </c>
      <c r="DN279" s="158">
        <f>IF(ISERROR(VLOOKUP(K279,Accueil!$W$17:$W$22,1,0)),1,0)</f>
        <v>0</v>
      </c>
      <c r="DO279" s="158">
        <f>IF(ISERROR(VLOOKUP(L279,Accueil!$W$17:$W$22,1,0)),1,0)</f>
        <v>0</v>
      </c>
      <c r="DP279" s="158">
        <f>IF(ISERROR(VLOOKUP(M279,Accueil!$W$17:$W$22,1,0)),1,0)</f>
        <v>0</v>
      </c>
      <c r="DQ279" s="158">
        <f>IF(ISERROR(VLOOKUP(N279,Accueil!$W$17:$W$22,1,0)),1,0)</f>
        <v>0</v>
      </c>
      <c r="DR279" s="158">
        <f>IF(ISERROR(VLOOKUP(O279,Accueil!$W$17:$W$22,1,0)),1,0)</f>
        <v>0</v>
      </c>
      <c r="DS279" s="158">
        <f>IF(ISERROR(VLOOKUP(P279,Accueil!$W$17:$W$22,1,0)),1,0)</f>
        <v>0</v>
      </c>
      <c r="DT279" s="158">
        <f>IF(ISERROR(VLOOKUP(Q279,Accueil!$W$17:$W$22,1,0)),1,0)</f>
        <v>0</v>
      </c>
      <c r="DU279" s="158">
        <f>IF(ISERROR(VLOOKUP(R279,Accueil!$W$17:$W$22,1,0)),1,0)</f>
        <v>0</v>
      </c>
      <c r="DV279" s="158">
        <f>IF(ISERROR(VLOOKUP(S279,Accueil!$W$17:$W$22,1,0)),1,0)</f>
        <v>0</v>
      </c>
      <c r="DW279" s="158">
        <f>IF(ISERROR(VLOOKUP(T279,Accueil!$W$17:$W$22,1,0)),1,0)</f>
        <v>0</v>
      </c>
      <c r="DX279" s="158">
        <f>IF(ISERROR(VLOOKUP(U279,Accueil!$W$17:$W$22,1,0)),1,0)</f>
        <v>0</v>
      </c>
      <c r="DY279" s="158">
        <f>IF(ISERROR(VLOOKUP(V279,Accueil!$W$17:$W$22,1,0)),1,0)</f>
        <v>0</v>
      </c>
      <c r="DZ279" s="158">
        <f>IF(ISERROR(VLOOKUP(W279,Accueil!$W$17:$W$22,1,0)),1,0)</f>
        <v>0</v>
      </c>
      <c r="EA279" s="158">
        <f>IF(ISERROR(VLOOKUP(X279,Accueil!$W$17:$W$22,1,0)),1,0)</f>
        <v>0</v>
      </c>
      <c r="EB279" s="158">
        <f>IF(ISERROR(VLOOKUP(Y279,Accueil!$W$17:$W$22,1,0)),1,0)</f>
        <v>0</v>
      </c>
      <c r="EC279" s="158">
        <f>IF(ISERROR(VLOOKUP(Z279,Accueil!$W$17:$W$22,1,0)),1,0)</f>
        <v>0</v>
      </c>
      <c r="ED279" s="158">
        <f>IF(ISERROR(VLOOKUP(AA279,Accueil!$W$17:$W$22,1,0)),1,0)</f>
        <v>0</v>
      </c>
      <c r="EE279" s="158">
        <f>IF(ISERROR(VLOOKUP(AB279,Accueil!$W$17:$W$22,1,0)),1,0)</f>
        <v>0</v>
      </c>
      <c r="EF279" s="158">
        <f>IF(ISERROR(VLOOKUP(AC279,Accueil!$W$17:$W$22,1,0)),1,0)</f>
        <v>0</v>
      </c>
      <c r="EG279" s="158">
        <f>IF(ISERROR(VLOOKUP(AD279,Accueil!$W$17:$W$22,1,0)),1,0)</f>
        <v>0</v>
      </c>
      <c r="EH279" s="158">
        <f>IF(ISERROR(VLOOKUP(AE279,Accueil!$W$17:$W$22,1,0)),1,0)</f>
        <v>0</v>
      </c>
      <c r="EI279" s="158">
        <f>IF(ISERROR(VLOOKUP(AF279,Accueil!$W$17:$W$22,1,0)),1,0)</f>
        <v>0</v>
      </c>
      <c r="EJ279" s="158">
        <f>IF(ISERROR(VLOOKUP(AG279,Accueil!$W$17:$W$22,1,0)),1,0)</f>
        <v>0</v>
      </c>
      <c r="EK279" s="158">
        <f>IF(ISERROR(VLOOKUP(AH279,Accueil!$W$17:$W$22,1,0)),1,0)</f>
        <v>0</v>
      </c>
      <c r="EL279" s="158">
        <f>IF(ISERROR(VLOOKUP(AI279,Accueil!$W$17:$W$22,1,0)),1,0)</f>
        <v>0</v>
      </c>
      <c r="EM279" s="158">
        <f>IF(ISERROR(VLOOKUP(AJ279,Accueil!$W$17:$W$22,1,0)),1,0)</f>
        <v>0</v>
      </c>
      <c r="EN279" s="158">
        <f>IF(ISERROR(VLOOKUP(AK279,Accueil!$W$17:$W$22,1,0)),1,0)</f>
        <v>0</v>
      </c>
      <c r="EO279" s="158">
        <f>IF(ISERROR(VLOOKUP(AL279,Accueil!$W$17:$W$22,1,0)),1,0)</f>
        <v>0</v>
      </c>
      <c r="EP279" s="158">
        <f>IF(ISERROR(VLOOKUP(AM279,Accueil!$W$17:$W$22,1,0)),1,0)</f>
        <v>0</v>
      </c>
      <c r="EQ279" s="158">
        <f>IF(ISERROR(VLOOKUP(AN279,Accueil!$W$17:$W$22,1,0)),1,0)</f>
        <v>0</v>
      </c>
      <c r="ER279" s="158">
        <f>IF(ISERROR(VLOOKUP(AO279,Accueil!$W$17:$W$22,1,0)),1,0)</f>
        <v>0</v>
      </c>
      <c r="ES279" s="158">
        <f>IF(ISERROR(VLOOKUP(AP279,Accueil!$W$17:$W$22,1,0)),1,0)</f>
        <v>0</v>
      </c>
      <c r="ET279" s="158">
        <f>IF(ISERROR(VLOOKUP(AQ279,Accueil!$W$17:$W$22,1,0)),1,0)</f>
        <v>0</v>
      </c>
      <c r="EU279" s="158">
        <f>IF(ISERROR(VLOOKUP(AR279,Accueil!$W$17:$W$22,1,0)),1,0)</f>
        <v>0</v>
      </c>
      <c r="EV279" s="158">
        <f>IF(ISERROR(VLOOKUP(AS279,Accueil!$W$17:$W$22,1,0)),1,0)</f>
        <v>0</v>
      </c>
      <c r="EW279" s="158">
        <f>IF(ISERROR(VLOOKUP(AT279,Accueil!$W$17:$W$22,1,0)),1,0)</f>
        <v>0</v>
      </c>
      <c r="EX279" s="158">
        <f>IF(ISERROR(VLOOKUP(AU279,Accueil!$W$17:$W$22,1,0)),1,0)</f>
        <v>0</v>
      </c>
      <c r="EY279" s="158">
        <f>IF(ISERROR(VLOOKUP(AV279,Accueil!$W$17:$W$22,1,0)),1,0)</f>
        <v>0</v>
      </c>
      <c r="EZ279" s="158">
        <f>IF(ISERROR(VLOOKUP(AW279,Accueil!$W$17:$W$22,1,0)),1,0)</f>
        <v>0</v>
      </c>
      <c r="FA279" s="158">
        <f>IF(ISERROR(VLOOKUP(AX279,Accueil!$W$17:$W$22,1,0)),1,0)</f>
        <v>0</v>
      </c>
      <c r="FB279" s="158">
        <f>IF(ISERROR(VLOOKUP(AY279,Accueil!$W$17:$W$22,1,0)),1,0)</f>
        <v>0</v>
      </c>
      <c r="FC279" s="158">
        <f>IF(ISERROR(VLOOKUP(AZ279,Accueil!$W$17:$W$22,1,0)),1,0)</f>
        <v>0</v>
      </c>
      <c r="FD279" s="158">
        <f>IF(ISERROR(VLOOKUP(BA279,Accueil!$W$17:$W$22,1,0)),1,0)</f>
        <v>0</v>
      </c>
      <c r="FE279" s="158">
        <f>IF(ISERROR(VLOOKUP(BB279,Accueil!$W$17:$W$22,1,0)),1,0)</f>
        <v>0</v>
      </c>
      <c r="FF279" s="158">
        <f>IF(ISERROR(VLOOKUP(BC279,Accueil!$W$17:$W$22,1,0)),1,0)</f>
        <v>0</v>
      </c>
      <c r="FG279" s="158">
        <f>IF(ISERROR(VLOOKUP(BD279,Accueil!$W$17:$W$22,1,0)),1,0)</f>
        <v>0</v>
      </c>
      <c r="FH279" s="158">
        <f>IF(ISERROR(VLOOKUP(BE279,Accueil!$W$17:$W$22,1,0)),1,0)</f>
        <v>0</v>
      </c>
      <c r="FI279" s="158">
        <f>IF(ISERROR(VLOOKUP(BF279,Accueil!$W$17:$W$22,1,0)),1,0)</f>
        <v>0</v>
      </c>
      <c r="FJ279" s="158">
        <f>IF(ISERROR(VLOOKUP(BG279,Accueil!$W$17:$W$22,1,0)),1,0)</f>
        <v>0</v>
      </c>
      <c r="FK279" s="158">
        <f>IF(ISERROR(VLOOKUP(BH279,Accueil!$W$17:$W$22,1,0)),1,0)</f>
        <v>0</v>
      </c>
      <c r="FL279" s="158">
        <f>IF(ISERROR(VLOOKUP(BI279,Accueil!$W$17:$W$22,1,0)),1,0)</f>
        <v>0</v>
      </c>
      <c r="FM279" s="158">
        <f>IF(ISERROR(VLOOKUP(BJ279,Accueil!$W$17:$W$22,1,0)),1,0)</f>
        <v>0</v>
      </c>
      <c r="FN279" s="158">
        <f>IF(ISERROR(VLOOKUP(BK279,Accueil!$W$17:$W$22,1,0)),1,0)</f>
        <v>0</v>
      </c>
      <c r="FO279" s="158">
        <f>IF(ISERROR(VLOOKUP(BL279,Accueil!$W$17:$W$22,1,0)),1,0)</f>
        <v>0</v>
      </c>
      <c r="FP279" s="158">
        <f>IF(ISERROR(VLOOKUP(BM279,Accueil!$W$17:$W$22,1,0)),1,0)</f>
        <v>0</v>
      </c>
      <c r="FQ279" s="158">
        <f>IF(ISERROR(VLOOKUP(BN279,Accueil!$W$17:$W$22,1,0)),1,0)</f>
        <v>0</v>
      </c>
      <c r="FR279" s="158">
        <f>IF(ISERROR(VLOOKUP(BO279,Accueil!$W$17:$W$22,1,0)),1,0)</f>
        <v>0</v>
      </c>
      <c r="FS279" s="158">
        <f>IF(ISERROR(VLOOKUP(BP279,Accueil!$W$17:$W$22,1,0)),1,0)</f>
        <v>0</v>
      </c>
      <c r="FT279" s="158">
        <f>IF(ISERROR(VLOOKUP(BQ279,Accueil!$W$17:$W$22,1,0)),1,0)</f>
        <v>0</v>
      </c>
      <c r="FU279" s="158">
        <f>IF(ISERROR(VLOOKUP(BR279,Accueil!$W$17:$W$22,1,0)),1,0)</f>
        <v>0</v>
      </c>
      <c r="FV279" s="158">
        <f>IF(ISERROR(VLOOKUP(BS279,Accueil!$W$17:$W$22,1,0)),1,0)</f>
        <v>0</v>
      </c>
      <c r="FW279" s="158">
        <f>IF(ISERROR(VLOOKUP(BT279,Accueil!$W$17:$W$22,1,0)),1,0)</f>
        <v>0</v>
      </c>
      <c r="FX279" s="158">
        <f>IF(ISERROR(VLOOKUP(BU279,Accueil!$W$17:$W$22,1,0)),1,0)</f>
        <v>0</v>
      </c>
      <c r="FY279" s="158">
        <f>IF(ISERROR(VLOOKUP(BV279,Accueil!$W$17:$W$22,1,0)),1,0)</f>
        <v>0</v>
      </c>
      <c r="FZ279" s="158">
        <f>IF(ISERROR(VLOOKUP(BW279,Accueil!$W$17:$W$22,1,0)),1,0)</f>
        <v>0</v>
      </c>
      <c r="GA279" s="158">
        <f>IF(ISERROR(VLOOKUP(BX279,Accueil!$W$17:$W$22,1,0)),1,0)</f>
        <v>0</v>
      </c>
      <c r="GB279" s="158">
        <f>IF(ISERROR(VLOOKUP(BY279,Accueil!$W$17:$W$22,1,0)),1,0)</f>
        <v>0</v>
      </c>
      <c r="GC279" s="158">
        <f>IF(ISERROR(VLOOKUP(BZ279,Accueil!$W$17:$W$22,1,0)),1,0)</f>
        <v>0</v>
      </c>
      <c r="GD279" s="158">
        <f>IF(ISERROR(VLOOKUP(CA279,Accueil!$W$17:$W$22,1,0)),1,0)</f>
        <v>0</v>
      </c>
      <c r="GE279" s="158">
        <f>IF(ISERROR(VLOOKUP(CB279,Accueil!$W$17:$W$22,1,0)),1,0)</f>
        <v>0</v>
      </c>
      <c r="GF279" s="158">
        <f>IF(ISERROR(VLOOKUP(CC279,Accueil!$W$17:$W$22,1,0)),1,0)</f>
        <v>0</v>
      </c>
      <c r="GG279" s="158">
        <f>IF(ISERROR(VLOOKUP(CD279,Accueil!$W$17:$W$22,1,0)),1,0)</f>
        <v>0</v>
      </c>
      <c r="GH279" s="158">
        <f>IF(ISERROR(VLOOKUP(CE279,Accueil!$W$17:$W$22,1,0)),1,0)</f>
        <v>0</v>
      </c>
      <c r="GI279" s="158">
        <f>IF(ISERROR(VLOOKUP(CF279,Accueil!$W$17:$W$22,1,0)),1,0)</f>
        <v>0</v>
      </c>
      <c r="GJ279" s="158">
        <f>IF(ISERROR(VLOOKUP(CG279,Accueil!$W$17:$W$22,1,0)),1,0)</f>
        <v>0</v>
      </c>
      <c r="GK279" s="158">
        <f>IF(ISERROR(VLOOKUP(CH279,Accueil!$W$17:$W$22,1,0)),1,0)</f>
        <v>0</v>
      </c>
      <c r="GL279" s="158">
        <f>IF(ISERROR(VLOOKUP(CI279,Accueil!$W$17:$W$22,1,0)),1,0)</f>
        <v>0</v>
      </c>
      <c r="GM279" s="158">
        <f>IF(ISERROR(VLOOKUP(CJ279,Accueil!$W$17:$W$22,1,0)),1,0)</f>
        <v>0</v>
      </c>
      <c r="GN279" s="158">
        <f>IF(ISERROR(VLOOKUP(CK279,Accueil!$W$17:$W$22,1,0)),1,0)</f>
        <v>0</v>
      </c>
      <c r="GO279" s="158">
        <f>IF(ISERROR(VLOOKUP(CL279,Accueil!$W$17:$W$22,1,0)),1,0)</f>
        <v>0</v>
      </c>
      <c r="GP279" s="158">
        <f>IF(ISERROR(VLOOKUP(CM279,Accueil!$W$17:$W$22,1,0)),1,0)</f>
        <v>0</v>
      </c>
      <c r="GQ279" s="158">
        <f>IF(ISERROR(VLOOKUP(CN279,Accueil!$W$17:$W$22,1,0)),1,0)</f>
        <v>0</v>
      </c>
      <c r="GR279" s="158">
        <f>IF(ISERROR(VLOOKUP(CO279,Accueil!$W$17:$W$22,1,0)),1,0)</f>
        <v>0</v>
      </c>
      <c r="GS279" s="158">
        <f>IF(ISERROR(VLOOKUP(CP279,Accueil!$W$17:$W$22,1,0)),1,0)</f>
        <v>0</v>
      </c>
      <c r="GT279" s="158">
        <f>IF(ISERROR(VLOOKUP(CQ279,Accueil!$W$17:$W$22,1,0)),1,0)</f>
        <v>0</v>
      </c>
      <c r="GU279" s="158">
        <f>IF(ISERROR(VLOOKUP(CR279,Accueil!$W$17:$W$22,1,0)),1,0)</f>
        <v>0</v>
      </c>
      <c r="GV279" s="158">
        <f>IF(ISERROR(VLOOKUP(CS279,Accueil!$W$17:$W$22,1,0)),1,0)</f>
        <v>0</v>
      </c>
      <c r="GW279" s="158">
        <f>IF(ISERROR(VLOOKUP(CT279,Accueil!$W$17:$W$22,1,0)),1,0)</f>
        <v>0</v>
      </c>
      <c r="GX279" s="158">
        <f>IF(ISERROR(VLOOKUP(CU279,Accueil!$W$17:$W$22,1,0)),1,0)</f>
        <v>0</v>
      </c>
      <c r="GY279" s="158">
        <f>IF(ISERROR(VLOOKUP(CV279,Accueil!$W$17:$W$22,1,0)),1,0)</f>
        <v>0</v>
      </c>
      <c r="GZ279" s="158">
        <f>IF(ISERROR(VLOOKUP(CW279,Accueil!$W$17:$W$22,1,0)),1,0)</f>
        <v>0</v>
      </c>
      <c r="HA279" s="158">
        <f>IF(ISERROR(VLOOKUP(CX279,Accueil!$W$17:$W$22,1,0)),1,0)</f>
        <v>0</v>
      </c>
      <c r="HB279" s="158">
        <f>IF(ISERROR(VLOOKUP(CY279,Accueil!$W$17:$W$22,1,0)),1,0)</f>
        <v>0</v>
      </c>
      <c r="HC279" s="158">
        <f>IF(ISERROR(VLOOKUP(CZ279,Accueil!$W$17:$W$22,1,0)),1,0)</f>
        <v>0</v>
      </c>
      <c r="HD279" s="158">
        <f>IF(ISERROR(VLOOKUP(DA279,Accueil!$W$17:$W$22,1,0)),1,0)</f>
        <v>0</v>
      </c>
    </row>
    <row r="280" spans="1:212" ht="12.75" customHeight="1">
      <c r="A280" s="360"/>
      <c r="B280" s="12">
        <v>272</v>
      </c>
      <c r="C280" s="26" t="str">
        <f>IF(Accueil!E284="","",Accueil!E284)</f>
        <v/>
      </c>
      <c r="D280" s="27" t="str">
        <f>IF(Accueil!F284="","",Accueil!F284)</f>
        <v/>
      </c>
      <c r="E280" s="83" t="str">
        <f t="shared" si="18"/>
        <v/>
      </c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244"/>
      <c r="AL280" s="244"/>
      <c r="AM280" s="244"/>
      <c r="AN280" s="244"/>
      <c r="AO280" s="244"/>
      <c r="AP280" s="244"/>
      <c r="AQ280" s="244"/>
      <c r="AR280" s="244"/>
      <c r="AS280" s="244"/>
      <c r="AT280" s="244"/>
      <c r="AU280" s="244"/>
      <c r="AV280" s="244"/>
      <c r="AW280" s="244"/>
      <c r="AX280" s="244"/>
      <c r="AY280" s="244"/>
      <c r="AZ280" s="244"/>
      <c r="BA280" s="244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  <c r="CJ280" s="244"/>
      <c r="CK280" s="244"/>
      <c r="CL280" s="244"/>
      <c r="CM280" s="244"/>
      <c r="CN280" s="244"/>
      <c r="CO280" s="244"/>
      <c r="CP280" s="244"/>
      <c r="CQ280" s="244"/>
      <c r="CR280" s="244"/>
      <c r="CS280" s="244"/>
      <c r="CT280" s="244"/>
      <c r="CU280" s="244"/>
      <c r="CV280" s="244"/>
      <c r="CW280" s="244"/>
      <c r="CX280" s="244"/>
      <c r="CY280" s="244"/>
      <c r="CZ280" s="244"/>
      <c r="DA280" s="244"/>
      <c r="DB280" s="12">
        <v>272</v>
      </c>
      <c r="DC280" s="11" t="str">
        <f>IF(D280="","",COUNTIF(F280:DA280,Accueil!$AB$28)&amp;" / "&amp;COUNTIF($F$8:$DA$8,"&gt;0")-(COUNTIF(F280:DA280,Accueil!$AG$26)))</f>
        <v/>
      </c>
      <c r="DD280" s="110" t="str">
        <f>IF(D280="","",COUNTIF(F280:DA280,Accueil!$AB$26))</f>
        <v/>
      </c>
      <c r="DE280" s="110" t="str">
        <f>IF(D280="","",IF(COUNTIF($F$8:$DA$8,"&gt;=0")-(COUNTIF(G280:DB280,Accueil!$AG$26))&lt;0,0,COUNTIF($F$8:$DA$8,"&gt;=0")-(COUNTIF(G280:DB280,Accueil!$AG$26))))</f>
        <v/>
      </c>
      <c r="DF280" s="11" t="str">
        <f t="shared" si="19"/>
        <v/>
      </c>
      <c r="DG280" s="29" t="str">
        <f t="shared" si="20"/>
        <v/>
      </c>
      <c r="DH280" s="158">
        <f t="shared" si="21"/>
        <v>0</v>
      </c>
      <c r="DI280" s="158">
        <f>IF(ISERROR(VLOOKUP(F280,Accueil!$W$17:$W$22,1,0)),1,0)</f>
        <v>0</v>
      </c>
      <c r="DJ280" s="158">
        <f>IF(ISERROR(VLOOKUP(G280,Accueil!$W$17:$W$22,1,0)),1,0)</f>
        <v>0</v>
      </c>
      <c r="DK280" s="158">
        <f>IF(ISERROR(VLOOKUP(H280,Accueil!$W$17:$W$22,1,0)),1,0)</f>
        <v>0</v>
      </c>
      <c r="DL280" s="158">
        <f>IF(ISERROR(VLOOKUP(I280,Accueil!$W$17:$W$22,1,0)),1,0)</f>
        <v>0</v>
      </c>
      <c r="DM280" s="158">
        <f>IF(ISERROR(VLOOKUP(J280,Accueil!$W$17:$W$22,1,0)),1,0)</f>
        <v>0</v>
      </c>
      <c r="DN280" s="158">
        <f>IF(ISERROR(VLOOKUP(K280,Accueil!$W$17:$W$22,1,0)),1,0)</f>
        <v>0</v>
      </c>
      <c r="DO280" s="158">
        <f>IF(ISERROR(VLOOKUP(L280,Accueil!$W$17:$W$22,1,0)),1,0)</f>
        <v>0</v>
      </c>
      <c r="DP280" s="158">
        <f>IF(ISERROR(VLOOKUP(M280,Accueil!$W$17:$W$22,1,0)),1,0)</f>
        <v>0</v>
      </c>
      <c r="DQ280" s="158">
        <f>IF(ISERROR(VLOOKUP(N280,Accueil!$W$17:$W$22,1,0)),1,0)</f>
        <v>0</v>
      </c>
      <c r="DR280" s="158">
        <f>IF(ISERROR(VLOOKUP(O280,Accueil!$W$17:$W$22,1,0)),1,0)</f>
        <v>0</v>
      </c>
      <c r="DS280" s="158">
        <f>IF(ISERROR(VLOOKUP(P280,Accueil!$W$17:$W$22,1,0)),1,0)</f>
        <v>0</v>
      </c>
      <c r="DT280" s="158">
        <f>IF(ISERROR(VLOOKUP(Q280,Accueil!$W$17:$W$22,1,0)),1,0)</f>
        <v>0</v>
      </c>
      <c r="DU280" s="158">
        <f>IF(ISERROR(VLOOKUP(R280,Accueil!$W$17:$W$22,1,0)),1,0)</f>
        <v>0</v>
      </c>
      <c r="DV280" s="158">
        <f>IF(ISERROR(VLOOKUP(S280,Accueil!$W$17:$W$22,1,0)),1,0)</f>
        <v>0</v>
      </c>
      <c r="DW280" s="158">
        <f>IF(ISERROR(VLOOKUP(T280,Accueil!$W$17:$W$22,1,0)),1,0)</f>
        <v>0</v>
      </c>
      <c r="DX280" s="158">
        <f>IF(ISERROR(VLOOKUP(U280,Accueil!$W$17:$W$22,1,0)),1,0)</f>
        <v>0</v>
      </c>
      <c r="DY280" s="158">
        <f>IF(ISERROR(VLOOKUP(V280,Accueil!$W$17:$W$22,1,0)),1,0)</f>
        <v>0</v>
      </c>
      <c r="DZ280" s="158">
        <f>IF(ISERROR(VLOOKUP(W280,Accueil!$W$17:$W$22,1,0)),1,0)</f>
        <v>0</v>
      </c>
      <c r="EA280" s="158">
        <f>IF(ISERROR(VLOOKUP(X280,Accueil!$W$17:$W$22,1,0)),1,0)</f>
        <v>0</v>
      </c>
      <c r="EB280" s="158">
        <f>IF(ISERROR(VLOOKUP(Y280,Accueil!$W$17:$W$22,1,0)),1,0)</f>
        <v>0</v>
      </c>
      <c r="EC280" s="158">
        <f>IF(ISERROR(VLOOKUP(Z280,Accueil!$W$17:$W$22,1,0)),1,0)</f>
        <v>0</v>
      </c>
      <c r="ED280" s="158">
        <f>IF(ISERROR(VLOOKUP(AA280,Accueil!$W$17:$W$22,1,0)),1,0)</f>
        <v>0</v>
      </c>
      <c r="EE280" s="158">
        <f>IF(ISERROR(VLOOKUP(AB280,Accueil!$W$17:$W$22,1,0)),1,0)</f>
        <v>0</v>
      </c>
      <c r="EF280" s="158">
        <f>IF(ISERROR(VLOOKUP(AC280,Accueil!$W$17:$W$22,1,0)),1,0)</f>
        <v>0</v>
      </c>
      <c r="EG280" s="158">
        <f>IF(ISERROR(VLOOKUP(AD280,Accueil!$W$17:$W$22,1,0)),1,0)</f>
        <v>0</v>
      </c>
      <c r="EH280" s="158">
        <f>IF(ISERROR(VLOOKUP(AE280,Accueil!$W$17:$W$22,1,0)),1,0)</f>
        <v>0</v>
      </c>
      <c r="EI280" s="158">
        <f>IF(ISERROR(VLOOKUP(AF280,Accueil!$W$17:$W$22,1,0)),1,0)</f>
        <v>0</v>
      </c>
      <c r="EJ280" s="158">
        <f>IF(ISERROR(VLOOKUP(AG280,Accueil!$W$17:$W$22,1,0)),1,0)</f>
        <v>0</v>
      </c>
      <c r="EK280" s="158">
        <f>IF(ISERROR(VLOOKUP(AH280,Accueil!$W$17:$W$22,1,0)),1,0)</f>
        <v>0</v>
      </c>
      <c r="EL280" s="158">
        <f>IF(ISERROR(VLOOKUP(AI280,Accueil!$W$17:$W$22,1,0)),1,0)</f>
        <v>0</v>
      </c>
      <c r="EM280" s="158">
        <f>IF(ISERROR(VLOOKUP(AJ280,Accueil!$W$17:$W$22,1,0)),1,0)</f>
        <v>0</v>
      </c>
      <c r="EN280" s="158">
        <f>IF(ISERROR(VLOOKUP(AK280,Accueil!$W$17:$W$22,1,0)),1,0)</f>
        <v>0</v>
      </c>
      <c r="EO280" s="158">
        <f>IF(ISERROR(VLOOKUP(AL280,Accueil!$W$17:$W$22,1,0)),1,0)</f>
        <v>0</v>
      </c>
      <c r="EP280" s="158">
        <f>IF(ISERROR(VLOOKUP(AM280,Accueil!$W$17:$W$22,1,0)),1,0)</f>
        <v>0</v>
      </c>
      <c r="EQ280" s="158">
        <f>IF(ISERROR(VLOOKUP(AN280,Accueil!$W$17:$W$22,1,0)),1,0)</f>
        <v>0</v>
      </c>
      <c r="ER280" s="158">
        <f>IF(ISERROR(VLOOKUP(AO280,Accueil!$W$17:$W$22,1,0)),1,0)</f>
        <v>0</v>
      </c>
      <c r="ES280" s="158">
        <f>IF(ISERROR(VLOOKUP(AP280,Accueil!$W$17:$W$22,1,0)),1,0)</f>
        <v>0</v>
      </c>
      <c r="ET280" s="158">
        <f>IF(ISERROR(VLOOKUP(AQ280,Accueil!$W$17:$W$22,1,0)),1,0)</f>
        <v>0</v>
      </c>
      <c r="EU280" s="158">
        <f>IF(ISERROR(VLOOKUP(AR280,Accueil!$W$17:$W$22,1,0)),1,0)</f>
        <v>0</v>
      </c>
      <c r="EV280" s="158">
        <f>IF(ISERROR(VLOOKUP(AS280,Accueil!$W$17:$W$22,1,0)),1,0)</f>
        <v>0</v>
      </c>
      <c r="EW280" s="158">
        <f>IF(ISERROR(VLOOKUP(AT280,Accueil!$W$17:$W$22,1,0)),1,0)</f>
        <v>0</v>
      </c>
      <c r="EX280" s="158">
        <f>IF(ISERROR(VLOOKUP(AU280,Accueil!$W$17:$W$22,1,0)),1,0)</f>
        <v>0</v>
      </c>
      <c r="EY280" s="158">
        <f>IF(ISERROR(VLOOKUP(AV280,Accueil!$W$17:$W$22,1,0)),1,0)</f>
        <v>0</v>
      </c>
      <c r="EZ280" s="158">
        <f>IF(ISERROR(VLOOKUP(AW280,Accueil!$W$17:$W$22,1,0)),1,0)</f>
        <v>0</v>
      </c>
      <c r="FA280" s="158">
        <f>IF(ISERROR(VLOOKUP(AX280,Accueil!$W$17:$W$22,1,0)),1,0)</f>
        <v>0</v>
      </c>
      <c r="FB280" s="158">
        <f>IF(ISERROR(VLOOKUP(AY280,Accueil!$W$17:$W$22,1,0)),1,0)</f>
        <v>0</v>
      </c>
      <c r="FC280" s="158">
        <f>IF(ISERROR(VLOOKUP(AZ280,Accueil!$W$17:$W$22,1,0)),1,0)</f>
        <v>0</v>
      </c>
      <c r="FD280" s="158">
        <f>IF(ISERROR(VLOOKUP(BA280,Accueil!$W$17:$W$22,1,0)),1,0)</f>
        <v>0</v>
      </c>
      <c r="FE280" s="158">
        <f>IF(ISERROR(VLOOKUP(BB280,Accueil!$W$17:$W$22,1,0)),1,0)</f>
        <v>0</v>
      </c>
      <c r="FF280" s="158">
        <f>IF(ISERROR(VLOOKUP(BC280,Accueil!$W$17:$W$22,1,0)),1,0)</f>
        <v>0</v>
      </c>
      <c r="FG280" s="158">
        <f>IF(ISERROR(VLOOKUP(BD280,Accueil!$W$17:$W$22,1,0)),1,0)</f>
        <v>0</v>
      </c>
      <c r="FH280" s="158">
        <f>IF(ISERROR(VLOOKUP(BE280,Accueil!$W$17:$W$22,1,0)),1,0)</f>
        <v>0</v>
      </c>
      <c r="FI280" s="158">
        <f>IF(ISERROR(VLOOKUP(BF280,Accueil!$W$17:$W$22,1,0)),1,0)</f>
        <v>0</v>
      </c>
      <c r="FJ280" s="158">
        <f>IF(ISERROR(VLOOKUP(BG280,Accueil!$W$17:$W$22,1,0)),1,0)</f>
        <v>0</v>
      </c>
      <c r="FK280" s="158">
        <f>IF(ISERROR(VLOOKUP(BH280,Accueil!$W$17:$W$22,1,0)),1,0)</f>
        <v>0</v>
      </c>
      <c r="FL280" s="158">
        <f>IF(ISERROR(VLOOKUP(BI280,Accueil!$W$17:$W$22,1,0)),1,0)</f>
        <v>0</v>
      </c>
      <c r="FM280" s="158">
        <f>IF(ISERROR(VLOOKUP(BJ280,Accueil!$W$17:$W$22,1,0)),1,0)</f>
        <v>0</v>
      </c>
      <c r="FN280" s="158">
        <f>IF(ISERROR(VLOOKUP(BK280,Accueil!$W$17:$W$22,1,0)),1,0)</f>
        <v>0</v>
      </c>
      <c r="FO280" s="158">
        <f>IF(ISERROR(VLOOKUP(BL280,Accueil!$W$17:$W$22,1,0)),1,0)</f>
        <v>0</v>
      </c>
      <c r="FP280" s="158">
        <f>IF(ISERROR(VLOOKUP(BM280,Accueil!$W$17:$W$22,1,0)),1,0)</f>
        <v>0</v>
      </c>
      <c r="FQ280" s="158">
        <f>IF(ISERROR(VLOOKUP(BN280,Accueil!$W$17:$W$22,1,0)),1,0)</f>
        <v>0</v>
      </c>
      <c r="FR280" s="158">
        <f>IF(ISERROR(VLOOKUP(BO280,Accueil!$W$17:$W$22,1,0)),1,0)</f>
        <v>0</v>
      </c>
      <c r="FS280" s="158">
        <f>IF(ISERROR(VLOOKUP(BP280,Accueil!$W$17:$W$22,1,0)),1,0)</f>
        <v>0</v>
      </c>
      <c r="FT280" s="158">
        <f>IF(ISERROR(VLOOKUP(BQ280,Accueil!$W$17:$W$22,1,0)),1,0)</f>
        <v>0</v>
      </c>
      <c r="FU280" s="158">
        <f>IF(ISERROR(VLOOKUP(BR280,Accueil!$W$17:$W$22,1,0)),1,0)</f>
        <v>0</v>
      </c>
      <c r="FV280" s="158">
        <f>IF(ISERROR(VLOOKUP(BS280,Accueil!$W$17:$W$22,1,0)),1,0)</f>
        <v>0</v>
      </c>
      <c r="FW280" s="158">
        <f>IF(ISERROR(VLOOKUP(BT280,Accueil!$W$17:$W$22,1,0)),1,0)</f>
        <v>0</v>
      </c>
      <c r="FX280" s="158">
        <f>IF(ISERROR(VLOOKUP(BU280,Accueil!$W$17:$W$22,1,0)),1,0)</f>
        <v>0</v>
      </c>
      <c r="FY280" s="158">
        <f>IF(ISERROR(VLOOKUP(BV280,Accueil!$W$17:$W$22,1,0)),1,0)</f>
        <v>0</v>
      </c>
      <c r="FZ280" s="158">
        <f>IF(ISERROR(VLOOKUP(BW280,Accueil!$W$17:$W$22,1,0)),1,0)</f>
        <v>0</v>
      </c>
      <c r="GA280" s="158">
        <f>IF(ISERROR(VLOOKUP(BX280,Accueil!$W$17:$W$22,1,0)),1,0)</f>
        <v>0</v>
      </c>
      <c r="GB280" s="158">
        <f>IF(ISERROR(VLOOKUP(BY280,Accueil!$W$17:$W$22,1,0)),1,0)</f>
        <v>0</v>
      </c>
      <c r="GC280" s="158">
        <f>IF(ISERROR(VLOOKUP(BZ280,Accueil!$W$17:$W$22,1,0)),1,0)</f>
        <v>0</v>
      </c>
      <c r="GD280" s="158">
        <f>IF(ISERROR(VLOOKUP(CA280,Accueil!$W$17:$W$22,1,0)),1,0)</f>
        <v>0</v>
      </c>
      <c r="GE280" s="158">
        <f>IF(ISERROR(VLOOKUP(CB280,Accueil!$W$17:$W$22,1,0)),1,0)</f>
        <v>0</v>
      </c>
      <c r="GF280" s="158">
        <f>IF(ISERROR(VLOOKUP(CC280,Accueil!$W$17:$W$22,1,0)),1,0)</f>
        <v>0</v>
      </c>
      <c r="GG280" s="158">
        <f>IF(ISERROR(VLOOKUP(CD280,Accueil!$W$17:$W$22,1,0)),1,0)</f>
        <v>0</v>
      </c>
      <c r="GH280" s="158">
        <f>IF(ISERROR(VLOOKUP(CE280,Accueil!$W$17:$W$22,1,0)),1,0)</f>
        <v>0</v>
      </c>
      <c r="GI280" s="158">
        <f>IF(ISERROR(VLOOKUP(CF280,Accueil!$W$17:$W$22,1,0)),1,0)</f>
        <v>0</v>
      </c>
      <c r="GJ280" s="158">
        <f>IF(ISERROR(VLOOKUP(CG280,Accueil!$W$17:$W$22,1,0)),1,0)</f>
        <v>0</v>
      </c>
      <c r="GK280" s="158">
        <f>IF(ISERROR(VLOOKUP(CH280,Accueil!$W$17:$W$22,1,0)),1,0)</f>
        <v>0</v>
      </c>
      <c r="GL280" s="158">
        <f>IF(ISERROR(VLOOKUP(CI280,Accueil!$W$17:$W$22,1,0)),1,0)</f>
        <v>0</v>
      </c>
      <c r="GM280" s="158">
        <f>IF(ISERROR(VLOOKUP(CJ280,Accueil!$W$17:$W$22,1,0)),1,0)</f>
        <v>0</v>
      </c>
      <c r="GN280" s="158">
        <f>IF(ISERROR(VLOOKUP(CK280,Accueil!$W$17:$W$22,1,0)),1,0)</f>
        <v>0</v>
      </c>
      <c r="GO280" s="158">
        <f>IF(ISERROR(VLOOKUP(CL280,Accueil!$W$17:$W$22,1,0)),1,0)</f>
        <v>0</v>
      </c>
      <c r="GP280" s="158">
        <f>IF(ISERROR(VLOOKUP(CM280,Accueil!$W$17:$W$22,1,0)),1,0)</f>
        <v>0</v>
      </c>
      <c r="GQ280" s="158">
        <f>IF(ISERROR(VLOOKUP(CN280,Accueil!$W$17:$W$22,1,0)),1,0)</f>
        <v>0</v>
      </c>
      <c r="GR280" s="158">
        <f>IF(ISERROR(VLOOKUP(CO280,Accueil!$W$17:$W$22,1,0)),1,0)</f>
        <v>0</v>
      </c>
      <c r="GS280" s="158">
        <f>IF(ISERROR(VLOOKUP(CP280,Accueil!$W$17:$W$22,1,0)),1,0)</f>
        <v>0</v>
      </c>
      <c r="GT280" s="158">
        <f>IF(ISERROR(VLOOKUP(CQ280,Accueil!$W$17:$W$22,1,0)),1,0)</f>
        <v>0</v>
      </c>
      <c r="GU280" s="158">
        <f>IF(ISERROR(VLOOKUP(CR280,Accueil!$W$17:$W$22,1,0)),1,0)</f>
        <v>0</v>
      </c>
      <c r="GV280" s="158">
        <f>IF(ISERROR(VLOOKUP(CS280,Accueil!$W$17:$W$22,1,0)),1,0)</f>
        <v>0</v>
      </c>
      <c r="GW280" s="158">
        <f>IF(ISERROR(VLOOKUP(CT280,Accueil!$W$17:$W$22,1,0)),1,0)</f>
        <v>0</v>
      </c>
      <c r="GX280" s="158">
        <f>IF(ISERROR(VLOOKUP(CU280,Accueil!$W$17:$W$22,1,0)),1,0)</f>
        <v>0</v>
      </c>
      <c r="GY280" s="158">
        <f>IF(ISERROR(VLOOKUP(CV280,Accueil!$W$17:$W$22,1,0)),1,0)</f>
        <v>0</v>
      </c>
      <c r="GZ280" s="158">
        <f>IF(ISERROR(VLOOKUP(CW280,Accueil!$W$17:$W$22,1,0)),1,0)</f>
        <v>0</v>
      </c>
      <c r="HA280" s="158">
        <f>IF(ISERROR(VLOOKUP(CX280,Accueil!$W$17:$W$22,1,0)),1,0)</f>
        <v>0</v>
      </c>
      <c r="HB280" s="158">
        <f>IF(ISERROR(VLOOKUP(CY280,Accueil!$W$17:$W$22,1,0)),1,0)</f>
        <v>0</v>
      </c>
      <c r="HC280" s="158">
        <f>IF(ISERROR(VLOOKUP(CZ280,Accueil!$W$17:$W$22,1,0)),1,0)</f>
        <v>0</v>
      </c>
      <c r="HD280" s="158">
        <f>IF(ISERROR(VLOOKUP(DA280,Accueil!$W$17:$W$22,1,0)),1,0)</f>
        <v>0</v>
      </c>
    </row>
    <row r="281" spans="1:212" ht="12.75" customHeight="1">
      <c r="A281" s="360"/>
      <c r="B281" s="12">
        <v>273</v>
      </c>
      <c r="C281" s="26" t="str">
        <f>IF(Accueil!E285="","",Accueil!E285)</f>
        <v/>
      </c>
      <c r="D281" s="27" t="str">
        <f>IF(Accueil!F285="","",Accueil!F285)</f>
        <v/>
      </c>
      <c r="E281" s="83" t="str">
        <f t="shared" si="18"/>
        <v/>
      </c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244"/>
      <c r="AL281" s="244"/>
      <c r="AM281" s="244"/>
      <c r="AN281" s="244"/>
      <c r="AO281" s="244"/>
      <c r="AP281" s="244"/>
      <c r="AQ281" s="244"/>
      <c r="AR281" s="244"/>
      <c r="AS281" s="244"/>
      <c r="AT281" s="244"/>
      <c r="AU281" s="244"/>
      <c r="AV281" s="244"/>
      <c r="AW281" s="244"/>
      <c r="AX281" s="244"/>
      <c r="AY281" s="244"/>
      <c r="AZ281" s="244"/>
      <c r="BA281" s="244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  <c r="CJ281" s="244"/>
      <c r="CK281" s="244"/>
      <c r="CL281" s="244"/>
      <c r="CM281" s="244"/>
      <c r="CN281" s="244"/>
      <c r="CO281" s="244"/>
      <c r="CP281" s="244"/>
      <c r="CQ281" s="244"/>
      <c r="CR281" s="244"/>
      <c r="CS281" s="244"/>
      <c r="CT281" s="244"/>
      <c r="CU281" s="244"/>
      <c r="CV281" s="244"/>
      <c r="CW281" s="244"/>
      <c r="CX281" s="244"/>
      <c r="CY281" s="244"/>
      <c r="CZ281" s="244"/>
      <c r="DA281" s="244"/>
      <c r="DB281" s="12">
        <v>273</v>
      </c>
      <c r="DC281" s="11" t="str">
        <f>IF(D281="","",COUNTIF(F281:DA281,Accueil!$AB$28)&amp;" / "&amp;COUNTIF($F$8:$DA$8,"&gt;0")-(COUNTIF(F281:DA281,Accueil!$AG$26)))</f>
        <v/>
      </c>
      <c r="DD281" s="110" t="str">
        <f>IF(D281="","",COUNTIF(F281:DA281,Accueil!$AB$26))</f>
        <v/>
      </c>
      <c r="DE281" s="110" t="str">
        <f>IF(D281="","",IF(COUNTIF($F$8:$DA$8,"&gt;=0")-(COUNTIF(G281:DB281,Accueil!$AG$26))&lt;0,0,COUNTIF($F$8:$DA$8,"&gt;=0")-(COUNTIF(G281:DB281,Accueil!$AG$26))))</f>
        <v/>
      </c>
      <c r="DF281" s="11" t="str">
        <f t="shared" si="19"/>
        <v/>
      </c>
      <c r="DG281" s="29" t="str">
        <f t="shared" si="20"/>
        <v/>
      </c>
      <c r="DH281" s="158">
        <f t="shared" si="21"/>
        <v>0</v>
      </c>
      <c r="DI281" s="158">
        <f>IF(ISERROR(VLOOKUP(F281,Accueil!$W$17:$W$22,1,0)),1,0)</f>
        <v>0</v>
      </c>
      <c r="DJ281" s="158">
        <f>IF(ISERROR(VLOOKUP(G281,Accueil!$W$17:$W$22,1,0)),1,0)</f>
        <v>0</v>
      </c>
      <c r="DK281" s="158">
        <f>IF(ISERROR(VLOOKUP(H281,Accueil!$W$17:$W$22,1,0)),1,0)</f>
        <v>0</v>
      </c>
      <c r="DL281" s="158">
        <f>IF(ISERROR(VLOOKUP(I281,Accueil!$W$17:$W$22,1,0)),1,0)</f>
        <v>0</v>
      </c>
      <c r="DM281" s="158">
        <f>IF(ISERROR(VLOOKUP(J281,Accueil!$W$17:$W$22,1,0)),1,0)</f>
        <v>0</v>
      </c>
      <c r="DN281" s="158">
        <f>IF(ISERROR(VLOOKUP(K281,Accueil!$W$17:$W$22,1,0)),1,0)</f>
        <v>0</v>
      </c>
      <c r="DO281" s="158">
        <f>IF(ISERROR(VLOOKUP(L281,Accueil!$W$17:$W$22,1,0)),1,0)</f>
        <v>0</v>
      </c>
      <c r="DP281" s="158">
        <f>IF(ISERROR(VLOOKUP(M281,Accueil!$W$17:$W$22,1,0)),1,0)</f>
        <v>0</v>
      </c>
      <c r="DQ281" s="158">
        <f>IF(ISERROR(VLOOKUP(N281,Accueil!$W$17:$W$22,1,0)),1,0)</f>
        <v>0</v>
      </c>
      <c r="DR281" s="158">
        <f>IF(ISERROR(VLOOKUP(O281,Accueil!$W$17:$W$22,1,0)),1,0)</f>
        <v>0</v>
      </c>
      <c r="DS281" s="158">
        <f>IF(ISERROR(VLOOKUP(P281,Accueil!$W$17:$W$22,1,0)),1,0)</f>
        <v>0</v>
      </c>
      <c r="DT281" s="158">
        <f>IF(ISERROR(VLOOKUP(Q281,Accueil!$W$17:$W$22,1,0)),1,0)</f>
        <v>0</v>
      </c>
      <c r="DU281" s="158">
        <f>IF(ISERROR(VLOOKUP(R281,Accueil!$W$17:$W$22,1,0)),1,0)</f>
        <v>0</v>
      </c>
      <c r="DV281" s="158">
        <f>IF(ISERROR(VLOOKUP(S281,Accueil!$W$17:$W$22,1,0)),1,0)</f>
        <v>0</v>
      </c>
      <c r="DW281" s="158">
        <f>IF(ISERROR(VLOOKUP(T281,Accueil!$W$17:$W$22,1,0)),1,0)</f>
        <v>0</v>
      </c>
      <c r="DX281" s="158">
        <f>IF(ISERROR(VLOOKUP(U281,Accueil!$W$17:$W$22,1,0)),1,0)</f>
        <v>0</v>
      </c>
      <c r="DY281" s="158">
        <f>IF(ISERROR(VLOOKUP(V281,Accueil!$W$17:$W$22,1,0)),1,0)</f>
        <v>0</v>
      </c>
      <c r="DZ281" s="158">
        <f>IF(ISERROR(VLOOKUP(W281,Accueil!$W$17:$W$22,1,0)),1,0)</f>
        <v>0</v>
      </c>
      <c r="EA281" s="158">
        <f>IF(ISERROR(VLOOKUP(X281,Accueil!$W$17:$W$22,1,0)),1,0)</f>
        <v>0</v>
      </c>
      <c r="EB281" s="158">
        <f>IF(ISERROR(VLOOKUP(Y281,Accueil!$W$17:$W$22,1,0)),1,0)</f>
        <v>0</v>
      </c>
      <c r="EC281" s="158">
        <f>IF(ISERROR(VLOOKUP(Z281,Accueil!$W$17:$W$22,1,0)),1,0)</f>
        <v>0</v>
      </c>
      <c r="ED281" s="158">
        <f>IF(ISERROR(VLOOKUP(AA281,Accueil!$W$17:$W$22,1,0)),1,0)</f>
        <v>0</v>
      </c>
      <c r="EE281" s="158">
        <f>IF(ISERROR(VLOOKUP(AB281,Accueil!$W$17:$W$22,1,0)),1,0)</f>
        <v>0</v>
      </c>
      <c r="EF281" s="158">
        <f>IF(ISERROR(VLOOKUP(AC281,Accueil!$W$17:$W$22,1,0)),1,0)</f>
        <v>0</v>
      </c>
      <c r="EG281" s="158">
        <f>IF(ISERROR(VLOOKUP(AD281,Accueil!$W$17:$W$22,1,0)),1,0)</f>
        <v>0</v>
      </c>
      <c r="EH281" s="158">
        <f>IF(ISERROR(VLOOKUP(AE281,Accueil!$W$17:$W$22,1,0)),1,0)</f>
        <v>0</v>
      </c>
      <c r="EI281" s="158">
        <f>IF(ISERROR(VLOOKUP(AF281,Accueil!$W$17:$W$22,1,0)),1,0)</f>
        <v>0</v>
      </c>
      <c r="EJ281" s="158">
        <f>IF(ISERROR(VLOOKUP(AG281,Accueil!$W$17:$W$22,1,0)),1,0)</f>
        <v>0</v>
      </c>
      <c r="EK281" s="158">
        <f>IF(ISERROR(VLOOKUP(AH281,Accueil!$W$17:$W$22,1,0)),1,0)</f>
        <v>0</v>
      </c>
      <c r="EL281" s="158">
        <f>IF(ISERROR(VLOOKUP(AI281,Accueil!$W$17:$W$22,1,0)),1,0)</f>
        <v>0</v>
      </c>
      <c r="EM281" s="158">
        <f>IF(ISERROR(VLOOKUP(AJ281,Accueil!$W$17:$W$22,1,0)),1,0)</f>
        <v>0</v>
      </c>
      <c r="EN281" s="158">
        <f>IF(ISERROR(VLOOKUP(AK281,Accueil!$W$17:$W$22,1,0)),1,0)</f>
        <v>0</v>
      </c>
      <c r="EO281" s="158">
        <f>IF(ISERROR(VLOOKUP(AL281,Accueil!$W$17:$W$22,1,0)),1,0)</f>
        <v>0</v>
      </c>
      <c r="EP281" s="158">
        <f>IF(ISERROR(VLOOKUP(AM281,Accueil!$W$17:$W$22,1,0)),1,0)</f>
        <v>0</v>
      </c>
      <c r="EQ281" s="158">
        <f>IF(ISERROR(VLOOKUP(AN281,Accueil!$W$17:$W$22,1,0)),1,0)</f>
        <v>0</v>
      </c>
      <c r="ER281" s="158">
        <f>IF(ISERROR(VLOOKUP(AO281,Accueil!$W$17:$W$22,1,0)),1,0)</f>
        <v>0</v>
      </c>
      <c r="ES281" s="158">
        <f>IF(ISERROR(VLOOKUP(AP281,Accueil!$W$17:$W$22,1,0)),1,0)</f>
        <v>0</v>
      </c>
      <c r="ET281" s="158">
        <f>IF(ISERROR(VLOOKUP(AQ281,Accueil!$W$17:$W$22,1,0)),1,0)</f>
        <v>0</v>
      </c>
      <c r="EU281" s="158">
        <f>IF(ISERROR(VLOOKUP(AR281,Accueil!$W$17:$W$22,1,0)),1,0)</f>
        <v>0</v>
      </c>
      <c r="EV281" s="158">
        <f>IF(ISERROR(VLOOKUP(AS281,Accueil!$W$17:$W$22,1,0)),1,0)</f>
        <v>0</v>
      </c>
      <c r="EW281" s="158">
        <f>IF(ISERROR(VLOOKUP(AT281,Accueil!$W$17:$W$22,1,0)),1,0)</f>
        <v>0</v>
      </c>
      <c r="EX281" s="158">
        <f>IF(ISERROR(VLOOKUP(AU281,Accueil!$W$17:$W$22,1,0)),1,0)</f>
        <v>0</v>
      </c>
      <c r="EY281" s="158">
        <f>IF(ISERROR(VLOOKUP(AV281,Accueil!$W$17:$W$22,1,0)),1,0)</f>
        <v>0</v>
      </c>
      <c r="EZ281" s="158">
        <f>IF(ISERROR(VLOOKUP(AW281,Accueil!$W$17:$W$22,1,0)),1,0)</f>
        <v>0</v>
      </c>
      <c r="FA281" s="158">
        <f>IF(ISERROR(VLOOKUP(AX281,Accueil!$W$17:$W$22,1,0)),1,0)</f>
        <v>0</v>
      </c>
      <c r="FB281" s="158">
        <f>IF(ISERROR(VLOOKUP(AY281,Accueil!$W$17:$W$22,1,0)),1,0)</f>
        <v>0</v>
      </c>
      <c r="FC281" s="158">
        <f>IF(ISERROR(VLOOKUP(AZ281,Accueil!$W$17:$W$22,1,0)),1,0)</f>
        <v>0</v>
      </c>
      <c r="FD281" s="158">
        <f>IF(ISERROR(VLOOKUP(BA281,Accueil!$W$17:$W$22,1,0)),1,0)</f>
        <v>0</v>
      </c>
      <c r="FE281" s="158">
        <f>IF(ISERROR(VLOOKUP(BB281,Accueil!$W$17:$W$22,1,0)),1,0)</f>
        <v>0</v>
      </c>
      <c r="FF281" s="158">
        <f>IF(ISERROR(VLOOKUP(BC281,Accueil!$W$17:$W$22,1,0)),1,0)</f>
        <v>0</v>
      </c>
      <c r="FG281" s="158">
        <f>IF(ISERROR(VLOOKUP(BD281,Accueil!$W$17:$W$22,1,0)),1,0)</f>
        <v>0</v>
      </c>
      <c r="FH281" s="158">
        <f>IF(ISERROR(VLOOKUP(BE281,Accueil!$W$17:$W$22,1,0)),1,0)</f>
        <v>0</v>
      </c>
      <c r="FI281" s="158">
        <f>IF(ISERROR(VLOOKUP(BF281,Accueil!$W$17:$W$22,1,0)),1,0)</f>
        <v>0</v>
      </c>
      <c r="FJ281" s="158">
        <f>IF(ISERROR(VLOOKUP(BG281,Accueil!$W$17:$W$22,1,0)),1,0)</f>
        <v>0</v>
      </c>
      <c r="FK281" s="158">
        <f>IF(ISERROR(VLOOKUP(BH281,Accueil!$W$17:$W$22,1,0)),1,0)</f>
        <v>0</v>
      </c>
      <c r="FL281" s="158">
        <f>IF(ISERROR(VLOOKUP(BI281,Accueil!$W$17:$W$22,1,0)),1,0)</f>
        <v>0</v>
      </c>
      <c r="FM281" s="158">
        <f>IF(ISERROR(VLOOKUP(BJ281,Accueil!$W$17:$W$22,1,0)),1,0)</f>
        <v>0</v>
      </c>
      <c r="FN281" s="158">
        <f>IF(ISERROR(VLOOKUP(BK281,Accueil!$W$17:$W$22,1,0)),1,0)</f>
        <v>0</v>
      </c>
      <c r="FO281" s="158">
        <f>IF(ISERROR(VLOOKUP(BL281,Accueil!$W$17:$W$22,1,0)),1,0)</f>
        <v>0</v>
      </c>
      <c r="FP281" s="158">
        <f>IF(ISERROR(VLOOKUP(BM281,Accueil!$W$17:$W$22,1,0)),1,0)</f>
        <v>0</v>
      </c>
      <c r="FQ281" s="158">
        <f>IF(ISERROR(VLOOKUP(BN281,Accueil!$W$17:$W$22,1,0)),1,0)</f>
        <v>0</v>
      </c>
      <c r="FR281" s="158">
        <f>IF(ISERROR(VLOOKUP(BO281,Accueil!$W$17:$W$22,1,0)),1,0)</f>
        <v>0</v>
      </c>
      <c r="FS281" s="158">
        <f>IF(ISERROR(VLOOKUP(BP281,Accueil!$W$17:$W$22,1,0)),1,0)</f>
        <v>0</v>
      </c>
      <c r="FT281" s="158">
        <f>IF(ISERROR(VLOOKUP(BQ281,Accueil!$W$17:$W$22,1,0)),1,0)</f>
        <v>0</v>
      </c>
      <c r="FU281" s="158">
        <f>IF(ISERROR(VLOOKUP(BR281,Accueil!$W$17:$W$22,1,0)),1,0)</f>
        <v>0</v>
      </c>
      <c r="FV281" s="158">
        <f>IF(ISERROR(VLOOKUP(BS281,Accueil!$W$17:$W$22,1,0)),1,0)</f>
        <v>0</v>
      </c>
      <c r="FW281" s="158">
        <f>IF(ISERROR(VLOOKUP(BT281,Accueil!$W$17:$W$22,1,0)),1,0)</f>
        <v>0</v>
      </c>
      <c r="FX281" s="158">
        <f>IF(ISERROR(VLOOKUP(BU281,Accueil!$W$17:$W$22,1,0)),1,0)</f>
        <v>0</v>
      </c>
      <c r="FY281" s="158">
        <f>IF(ISERROR(VLOOKUP(BV281,Accueil!$W$17:$W$22,1,0)),1,0)</f>
        <v>0</v>
      </c>
      <c r="FZ281" s="158">
        <f>IF(ISERROR(VLOOKUP(BW281,Accueil!$W$17:$W$22,1,0)),1,0)</f>
        <v>0</v>
      </c>
      <c r="GA281" s="158">
        <f>IF(ISERROR(VLOOKUP(BX281,Accueil!$W$17:$W$22,1,0)),1,0)</f>
        <v>0</v>
      </c>
      <c r="GB281" s="158">
        <f>IF(ISERROR(VLOOKUP(BY281,Accueil!$W$17:$W$22,1,0)),1,0)</f>
        <v>0</v>
      </c>
      <c r="GC281" s="158">
        <f>IF(ISERROR(VLOOKUP(BZ281,Accueil!$W$17:$W$22,1,0)),1,0)</f>
        <v>0</v>
      </c>
      <c r="GD281" s="158">
        <f>IF(ISERROR(VLOOKUP(CA281,Accueil!$W$17:$W$22,1,0)),1,0)</f>
        <v>0</v>
      </c>
      <c r="GE281" s="158">
        <f>IF(ISERROR(VLOOKUP(CB281,Accueil!$W$17:$W$22,1,0)),1,0)</f>
        <v>0</v>
      </c>
      <c r="GF281" s="158">
        <f>IF(ISERROR(VLOOKUP(CC281,Accueil!$W$17:$W$22,1,0)),1,0)</f>
        <v>0</v>
      </c>
      <c r="GG281" s="158">
        <f>IF(ISERROR(VLOOKUP(CD281,Accueil!$W$17:$W$22,1,0)),1,0)</f>
        <v>0</v>
      </c>
      <c r="GH281" s="158">
        <f>IF(ISERROR(VLOOKUP(CE281,Accueil!$W$17:$W$22,1,0)),1,0)</f>
        <v>0</v>
      </c>
      <c r="GI281" s="158">
        <f>IF(ISERROR(VLOOKUP(CF281,Accueil!$W$17:$W$22,1,0)),1,0)</f>
        <v>0</v>
      </c>
      <c r="GJ281" s="158">
        <f>IF(ISERROR(VLOOKUP(CG281,Accueil!$W$17:$W$22,1,0)),1,0)</f>
        <v>0</v>
      </c>
      <c r="GK281" s="158">
        <f>IF(ISERROR(VLOOKUP(CH281,Accueil!$W$17:$W$22,1,0)),1,0)</f>
        <v>0</v>
      </c>
      <c r="GL281" s="158">
        <f>IF(ISERROR(VLOOKUP(CI281,Accueil!$W$17:$W$22,1,0)),1,0)</f>
        <v>0</v>
      </c>
      <c r="GM281" s="158">
        <f>IF(ISERROR(VLOOKUP(CJ281,Accueil!$W$17:$W$22,1,0)),1,0)</f>
        <v>0</v>
      </c>
      <c r="GN281" s="158">
        <f>IF(ISERROR(VLOOKUP(CK281,Accueil!$W$17:$W$22,1,0)),1,0)</f>
        <v>0</v>
      </c>
      <c r="GO281" s="158">
        <f>IF(ISERROR(VLOOKUP(CL281,Accueil!$W$17:$W$22,1,0)),1,0)</f>
        <v>0</v>
      </c>
      <c r="GP281" s="158">
        <f>IF(ISERROR(VLOOKUP(CM281,Accueil!$W$17:$W$22,1,0)),1,0)</f>
        <v>0</v>
      </c>
      <c r="GQ281" s="158">
        <f>IF(ISERROR(VLOOKUP(CN281,Accueil!$W$17:$W$22,1,0)),1,0)</f>
        <v>0</v>
      </c>
      <c r="GR281" s="158">
        <f>IF(ISERROR(VLOOKUP(CO281,Accueil!$W$17:$W$22,1,0)),1,0)</f>
        <v>0</v>
      </c>
      <c r="GS281" s="158">
        <f>IF(ISERROR(VLOOKUP(CP281,Accueil!$W$17:$W$22,1,0)),1,0)</f>
        <v>0</v>
      </c>
      <c r="GT281" s="158">
        <f>IF(ISERROR(VLOOKUP(CQ281,Accueil!$W$17:$W$22,1,0)),1,0)</f>
        <v>0</v>
      </c>
      <c r="GU281" s="158">
        <f>IF(ISERROR(VLOOKUP(CR281,Accueil!$W$17:$W$22,1,0)),1,0)</f>
        <v>0</v>
      </c>
      <c r="GV281" s="158">
        <f>IF(ISERROR(VLOOKUP(CS281,Accueil!$W$17:$W$22,1,0)),1,0)</f>
        <v>0</v>
      </c>
      <c r="GW281" s="158">
        <f>IF(ISERROR(VLOOKUP(CT281,Accueil!$W$17:$W$22,1,0)),1,0)</f>
        <v>0</v>
      </c>
      <c r="GX281" s="158">
        <f>IF(ISERROR(VLOOKUP(CU281,Accueil!$W$17:$W$22,1,0)),1,0)</f>
        <v>0</v>
      </c>
      <c r="GY281" s="158">
        <f>IF(ISERROR(VLOOKUP(CV281,Accueil!$W$17:$W$22,1,0)),1,0)</f>
        <v>0</v>
      </c>
      <c r="GZ281" s="158">
        <f>IF(ISERROR(VLOOKUP(CW281,Accueil!$W$17:$W$22,1,0)),1,0)</f>
        <v>0</v>
      </c>
      <c r="HA281" s="158">
        <f>IF(ISERROR(VLOOKUP(CX281,Accueil!$W$17:$W$22,1,0)),1,0)</f>
        <v>0</v>
      </c>
      <c r="HB281" s="158">
        <f>IF(ISERROR(VLOOKUP(CY281,Accueil!$W$17:$W$22,1,0)),1,0)</f>
        <v>0</v>
      </c>
      <c r="HC281" s="158">
        <f>IF(ISERROR(VLOOKUP(CZ281,Accueil!$W$17:$W$22,1,0)),1,0)</f>
        <v>0</v>
      </c>
      <c r="HD281" s="158">
        <f>IF(ISERROR(VLOOKUP(DA281,Accueil!$W$17:$W$22,1,0)),1,0)</f>
        <v>0</v>
      </c>
    </row>
    <row r="282" spans="1:212" ht="12.75" customHeight="1">
      <c r="A282" s="360"/>
      <c r="B282" s="12">
        <v>274</v>
      </c>
      <c r="C282" s="26" t="str">
        <f>IF(Accueil!E286="","",Accueil!E286)</f>
        <v/>
      </c>
      <c r="D282" s="27" t="str">
        <f>IF(Accueil!F286="","",Accueil!F286)</f>
        <v/>
      </c>
      <c r="E282" s="83" t="str">
        <f t="shared" si="18"/>
        <v/>
      </c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244"/>
      <c r="AL282" s="244"/>
      <c r="AM282" s="244"/>
      <c r="AN282" s="244"/>
      <c r="AO282" s="244"/>
      <c r="AP282" s="244"/>
      <c r="AQ282" s="244"/>
      <c r="AR282" s="244"/>
      <c r="AS282" s="244"/>
      <c r="AT282" s="244"/>
      <c r="AU282" s="244"/>
      <c r="AV282" s="244"/>
      <c r="AW282" s="244"/>
      <c r="AX282" s="244"/>
      <c r="AY282" s="244"/>
      <c r="AZ282" s="244"/>
      <c r="BA282" s="244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  <c r="CJ282" s="244"/>
      <c r="CK282" s="244"/>
      <c r="CL282" s="244"/>
      <c r="CM282" s="244"/>
      <c r="CN282" s="244"/>
      <c r="CO282" s="244"/>
      <c r="CP282" s="244"/>
      <c r="CQ282" s="244"/>
      <c r="CR282" s="244"/>
      <c r="CS282" s="244"/>
      <c r="CT282" s="244"/>
      <c r="CU282" s="244"/>
      <c r="CV282" s="244"/>
      <c r="CW282" s="244"/>
      <c r="CX282" s="244"/>
      <c r="CY282" s="244"/>
      <c r="CZ282" s="244"/>
      <c r="DA282" s="244"/>
      <c r="DB282" s="12">
        <v>274</v>
      </c>
      <c r="DC282" s="11" t="str">
        <f>IF(D282="","",COUNTIF(F282:DA282,Accueil!$AB$28)&amp;" / "&amp;COUNTIF($F$8:$DA$8,"&gt;0")-(COUNTIF(F282:DA282,Accueil!$AG$26)))</f>
        <v/>
      </c>
      <c r="DD282" s="110" t="str">
        <f>IF(D282="","",COUNTIF(F282:DA282,Accueil!$AB$26))</f>
        <v/>
      </c>
      <c r="DE282" s="110" t="str">
        <f>IF(D282="","",IF(COUNTIF($F$8:$DA$8,"&gt;=0")-(COUNTIF(G282:DB282,Accueil!$AG$26))&lt;0,0,COUNTIF($F$8:$DA$8,"&gt;=0")-(COUNTIF(G282:DB282,Accueil!$AG$26))))</f>
        <v/>
      </c>
      <c r="DF282" s="11" t="str">
        <f t="shared" si="19"/>
        <v/>
      </c>
      <c r="DG282" s="29" t="str">
        <f t="shared" si="20"/>
        <v/>
      </c>
      <c r="DH282" s="158">
        <f t="shared" si="21"/>
        <v>0</v>
      </c>
      <c r="DI282" s="158">
        <f>IF(ISERROR(VLOOKUP(F282,Accueil!$W$17:$W$22,1,0)),1,0)</f>
        <v>0</v>
      </c>
      <c r="DJ282" s="158">
        <f>IF(ISERROR(VLOOKUP(G282,Accueil!$W$17:$W$22,1,0)),1,0)</f>
        <v>0</v>
      </c>
      <c r="DK282" s="158">
        <f>IF(ISERROR(VLOOKUP(H282,Accueil!$W$17:$W$22,1,0)),1,0)</f>
        <v>0</v>
      </c>
      <c r="DL282" s="158">
        <f>IF(ISERROR(VLOOKUP(I282,Accueil!$W$17:$W$22,1,0)),1,0)</f>
        <v>0</v>
      </c>
      <c r="DM282" s="158">
        <f>IF(ISERROR(VLOOKUP(J282,Accueil!$W$17:$W$22,1,0)),1,0)</f>
        <v>0</v>
      </c>
      <c r="DN282" s="158">
        <f>IF(ISERROR(VLOOKUP(K282,Accueil!$W$17:$W$22,1,0)),1,0)</f>
        <v>0</v>
      </c>
      <c r="DO282" s="158">
        <f>IF(ISERROR(VLOOKUP(L282,Accueil!$W$17:$W$22,1,0)),1,0)</f>
        <v>0</v>
      </c>
      <c r="DP282" s="158">
        <f>IF(ISERROR(VLOOKUP(M282,Accueil!$W$17:$W$22,1,0)),1,0)</f>
        <v>0</v>
      </c>
      <c r="DQ282" s="158">
        <f>IF(ISERROR(VLOOKUP(N282,Accueil!$W$17:$W$22,1,0)),1,0)</f>
        <v>0</v>
      </c>
      <c r="DR282" s="158">
        <f>IF(ISERROR(VLOOKUP(O282,Accueil!$W$17:$W$22,1,0)),1,0)</f>
        <v>0</v>
      </c>
      <c r="DS282" s="158">
        <f>IF(ISERROR(VLOOKUP(P282,Accueil!$W$17:$W$22,1,0)),1,0)</f>
        <v>0</v>
      </c>
      <c r="DT282" s="158">
        <f>IF(ISERROR(VLOOKUP(Q282,Accueil!$W$17:$W$22,1,0)),1,0)</f>
        <v>0</v>
      </c>
      <c r="DU282" s="158">
        <f>IF(ISERROR(VLOOKUP(R282,Accueil!$W$17:$W$22,1,0)),1,0)</f>
        <v>0</v>
      </c>
      <c r="DV282" s="158">
        <f>IF(ISERROR(VLOOKUP(S282,Accueil!$W$17:$W$22,1,0)),1,0)</f>
        <v>0</v>
      </c>
      <c r="DW282" s="158">
        <f>IF(ISERROR(VLOOKUP(T282,Accueil!$W$17:$W$22,1,0)),1,0)</f>
        <v>0</v>
      </c>
      <c r="DX282" s="158">
        <f>IF(ISERROR(VLOOKUP(U282,Accueil!$W$17:$W$22,1,0)),1,0)</f>
        <v>0</v>
      </c>
      <c r="DY282" s="158">
        <f>IF(ISERROR(VLOOKUP(V282,Accueil!$W$17:$W$22,1,0)),1,0)</f>
        <v>0</v>
      </c>
      <c r="DZ282" s="158">
        <f>IF(ISERROR(VLOOKUP(W282,Accueil!$W$17:$W$22,1,0)),1,0)</f>
        <v>0</v>
      </c>
      <c r="EA282" s="158">
        <f>IF(ISERROR(VLOOKUP(X282,Accueil!$W$17:$W$22,1,0)),1,0)</f>
        <v>0</v>
      </c>
      <c r="EB282" s="158">
        <f>IF(ISERROR(VLOOKUP(Y282,Accueil!$W$17:$W$22,1,0)),1,0)</f>
        <v>0</v>
      </c>
      <c r="EC282" s="158">
        <f>IF(ISERROR(VLOOKUP(Z282,Accueil!$W$17:$W$22,1,0)),1,0)</f>
        <v>0</v>
      </c>
      <c r="ED282" s="158">
        <f>IF(ISERROR(VLOOKUP(AA282,Accueil!$W$17:$W$22,1,0)),1,0)</f>
        <v>0</v>
      </c>
      <c r="EE282" s="158">
        <f>IF(ISERROR(VLOOKUP(AB282,Accueil!$W$17:$W$22,1,0)),1,0)</f>
        <v>0</v>
      </c>
      <c r="EF282" s="158">
        <f>IF(ISERROR(VLOOKUP(AC282,Accueil!$W$17:$W$22,1,0)),1,0)</f>
        <v>0</v>
      </c>
      <c r="EG282" s="158">
        <f>IF(ISERROR(VLOOKUP(AD282,Accueil!$W$17:$W$22,1,0)),1,0)</f>
        <v>0</v>
      </c>
      <c r="EH282" s="158">
        <f>IF(ISERROR(VLOOKUP(AE282,Accueil!$W$17:$W$22,1,0)),1,0)</f>
        <v>0</v>
      </c>
      <c r="EI282" s="158">
        <f>IF(ISERROR(VLOOKUP(AF282,Accueil!$W$17:$W$22,1,0)),1,0)</f>
        <v>0</v>
      </c>
      <c r="EJ282" s="158">
        <f>IF(ISERROR(VLOOKUP(AG282,Accueil!$W$17:$W$22,1,0)),1,0)</f>
        <v>0</v>
      </c>
      <c r="EK282" s="158">
        <f>IF(ISERROR(VLOOKUP(AH282,Accueil!$W$17:$W$22,1,0)),1,0)</f>
        <v>0</v>
      </c>
      <c r="EL282" s="158">
        <f>IF(ISERROR(VLOOKUP(AI282,Accueil!$W$17:$W$22,1,0)),1,0)</f>
        <v>0</v>
      </c>
      <c r="EM282" s="158">
        <f>IF(ISERROR(VLOOKUP(AJ282,Accueil!$W$17:$W$22,1,0)),1,0)</f>
        <v>0</v>
      </c>
      <c r="EN282" s="158">
        <f>IF(ISERROR(VLOOKUP(AK282,Accueil!$W$17:$W$22,1,0)),1,0)</f>
        <v>0</v>
      </c>
      <c r="EO282" s="158">
        <f>IF(ISERROR(VLOOKUP(AL282,Accueil!$W$17:$W$22,1,0)),1,0)</f>
        <v>0</v>
      </c>
      <c r="EP282" s="158">
        <f>IF(ISERROR(VLOOKUP(AM282,Accueil!$W$17:$W$22,1,0)),1,0)</f>
        <v>0</v>
      </c>
      <c r="EQ282" s="158">
        <f>IF(ISERROR(VLOOKUP(AN282,Accueil!$W$17:$W$22,1,0)),1,0)</f>
        <v>0</v>
      </c>
      <c r="ER282" s="158">
        <f>IF(ISERROR(VLOOKUP(AO282,Accueil!$W$17:$W$22,1,0)),1,0)</f>
        <v>0</v>
      </c>
      <c r="ES282" s="158">
        <f>IF(ISERROR(VLOOKUP(AP282,Accueil!$W$17:$W$22,1,0)),1,0)</f>
        <v>0</v>
      </c>
      <c r="ET282" s="158">
        <f>IF(ISERROR(VLOOKUP(AQ282,Accueil!$W$17:$W$22,1,0)),1,0)</f>
        <v>0</v>
      </c>
      <c r="EU282" s="158">
        <f>IF(ISERROR(VLOOKUP(AR282,Accueil!$W$17:$W$22,1,0)),1,0)</f>
        <v>0</v>
      </c>
      <c r="EV282" s="158">
        <f>IF(ISERROR(VLOOKUP(AS282,Accueil!$W$17:$W$22,1,0)),1,0)</f>
        <v>0</v>
      </c>
      <c r="EW282" s="158">
        <f>IF(ISERROR(VLOOKUP(AT282,Accueil!$W$17:$W$22,1,0)),1,0)</f>
        <v>0</v>
      </c>
      <c r="EX282" s="158">
        <f>IF(ISERROR(VLOOKUP(AU282,Accueil!$W$17:$W$22,1,0)),1,0)</f>
        <v>0</v>
      </c>
      <c r="EY282" s="158">
        <f>IF(ISERROR(VLOOKUP(AV282,Accueil!$W$17:$W$22,1,0)),1,0)</f>
        <v>0</v>
      </c>
      <c r="EZ282" s="158">
        <f>IF(ISERROR(VLOOKUP(AW282,Accueil!$W$17:$W$22,1,0)),1,0)</f>
        <v>0</v>
      </c>
      <c r="FA282" s="158">
        <f>IF(ISERROR(VLOOKUP(AX282,Accueil!$W$17:$W$22,1,0)),1,0)</f>
        <v>0</v>
      </c>
      <c r="FB282" s="158">
        <f>IF(ISERROR(VLOOKUP(AY282,Accueil!$W$17:$W$22,1,0)),1,0)</f>
        <v>0</v>
      </c>
      <c r="FC282" s="158">
        <f>IF(ISERROR(VLOOKUP(AZ282,Accueil!$W$17:$W$22,1,0)),1,0)</f>
        <v>0</v>
      </c>
      <c r="FD282" s="158">
        <f>IF(ISERROR(VLOOKUP(BA282,Accueil!$W$17:$W$22,1,0)),1,0)</f>
        <v>0</v>
      </c>
      <c r="FE282" s="158">
        <f>IF(ISERROR(VLOOKUP(BB282,Accueil!$W$17:$W$22,1,0)),1,0)</f>
        <v>0</v>
      </c>
      <c r="FF282" s="158">
        <f>IF(ISERROR(VLOOKUP(BC282,Accueil!$W$17:$W$22,1,0)),1,0)</f>
        <v>0</v>
      </c>
      <c r="FG282" s="158">
        <f>IF(ISERROR(VLOOKUP(BD282,Accueil!$W$17:$W$22,1,0)),1,0)</f>
        <v>0</v>
      </c>
      <c r="FH282" s="158">
        <f>IF(ISERROR(VLOOKUP(BE282,Accueil!$W$17:$W$22,1,0)),1,0)</f>
        <v>0</v>
      </c>
      <c r="FI282" s="158">
        <f>IF(ISERROR(VLOOKUP(BF282,Accueil!$W$17:$W$22,1,0)),1,0)</f>
        <v>0</v>
      </c>
      <c r="FJ282" s="158">
        <f>IF(ISERROR(VLOOKUP(BG282,Accueil!$W$17:$W$22,1,0)),1,0)</f>
        <v>0</v>
      </c>
      <c r="FK282" s="158">
        <f>IF(ISERROR(VLOOKUP(BH282,Accueil!$W$17:$W$22,1,0)),1,0)</f>
        <v>0</v>
      </c>
      <c r="FL282" s="158">
        <f>IF(ISERROR(VLOOKUP(BI282,Accueil!$W$17:$W$22,1,0)),1,0)</f>
        <v>0</v>
      </c>
      <c r="FM282" s="158">
        <f>IF(ISERROR(VLOOKUP(BJ282,Accueil!$W$17:$W$22,1,0)),1,0)</f>
        <v>0</v>
      </c>
      <c r="FN282" s="158">
        <f>IF(ISERROR(VLOOKUP(BK282,Accueil!$W$17:$W$22,1,0)),1,0)</f>
        <v>0</v>
      </c>
      <c r="FO282" s="158">
        <f>IF(ISERROR(VLOOKUP(BL282,Accueil!$W$17:$W$22,1,0)),1,0)</f>
        <v>0</v>
      </c>
      <c r="FP282" s="158">
        <f>IF(ISERROR(VLOOKUP(BM282,Accueil!$W$17:$W$22,1,0)),1,0)</f>
        <v>0</v>
      </c>
      <c r="FQ282" s="158">
        <f>IF(ISERROR(VLOOKUP(BN282,Accueil!$W$17:$W$22,1,0)),1,0)</f>
        <v>0</v>
      </c>
      <c r="FR282" s="158">
        <f>IF(ISERROR(VLOOKUP(BO282,Accueil!$W$17:$W$22,1,0)),1,0)</f>
        <v>0</v>
      </c>
      <c r="FS282" s="158">
        <f>IF(ISERROR(VLOOKUP(BP282,Accueil!$W$17:$W$22,1,0)),1,0)</f>
        <v>0</v>
      </c>
      <c r="FT282" s="158">
        <f>IF(ISERROR(VLOOKUP(BQ282,Accueil!$W$17:$W$22,1,0)),1,0)</f>
        <v>0</v>
      </c>
      <c r="FU282" s="158">
        <f>IF(ISERROR(VLOOKUP(BR282,Accueil!$W$17:$W$22,1,0)),1,0)</f>
        <v>0</v>
      </c>
      <c r="FV282" s="158">
        <f>IF(ISERROR(VLOOKUP(BS282,Accueil!$W$17:$W$22,1,0)),1,0)</f>
        <v>0</v>
      </c>
      <c r="FW282" s="158">
        <f>IF(ISERROR(VLOOKUP(BT282,Accueil!$W$17:$W$22,1,0)),1,0)</f>
        <v>0</v>
      </c>
      <c r="FX282" s="158">
        <f>IF(ISERROR(VLOOKUP(BU282,Accueil!$W$17:$W$22,1,0)),1,0)</f>
        <v>0</v>
      </c>
      <c r="FY282" s="158">
        <f>IF(ISERROR(VLOOKUP(BV282,Accueil!$W$17:$W$22,1,0)),1,0)</f>
        <v>0</v>
      </c>
      <c r="FZ282" s="158">
        <f>IF(ISERROR(VLOOKUP(BW282,Accueil!$W$17:$W$22,1,0)),1,0)</f>
        <v>0</v>
      </c>
      <c r="GA282" s="158">
        <f>IF(ISERROR(VLOOKUP(BX282,Accueil!$W$17:$W$22,1,0)),1,0)</f>
        <v>0</v>
      </c>
      <c r="GB282" s="158">
        <f>IF(ISERROR(VLOOKUP(BY282,Accueil!$W$17:$W$22,1,0)),1,0)</f>
        <v>0</v>
      </c>
      <c r="GC282" s="158">
        <f>IF(ISERROR(VLOOKUP(BZ282,Accueil!$W$17:$W$22,1,0)),1,0)</f>
        <v>0</v>
      </c>
      <c r="GD282" s="158">
        <f>IF(ISERROR(VLOOKUP(CA282,Accueil!$W$17:$W$22,1,0)),1,0)</f>
        <v>0</v>
      </c>
      <c r="GE282" s="158">
        <f>IF(ISERROR(VLOOKUP(CB282,Accueil!$W$17:$W$22,1,0)),1,0)</f>
        <v>0</v>
      </c>
      <c r="GF282" s="158">
        <f>IF(ISERROR(VLOOKUP(CC282,Accueil!$W$17:$W$22,1,0)),1,0)</f>
        <v>0</v>
      </c>
      <c r="GG282" s="158">
        <f>IF(ISERROR(VLOOKUP(CD282,Accueil!$W$17:$W$22,1,0)),1,0)</f>
        <v>0</v>
      </c>
      <c r="GH282" s="158">
        <f>IF(ISERROR(VLOOKUP(CE282,Accueil!$W$17:$W$22,1,0)),1,0)</f>
        <v>0</v>
      </c>
      <c r="GI282" s="158">
        <f>IF(ISERROR(VLOOKUP(CF282,Accueil!$W$17:$W$22,1,0)),1,0)</f>
        <v>0</v>
      </c>
      <c r="GJ282" s="158">
        <f>IF(ISERROR(VLOOKUP(CG282,Accueil!$W$17:$W$22,1,0)),1,0)</f>
        <v>0</v>
      </c>
      <c r="GK282" s="158">
        <f>IF(ISERROR(VLOOKUP(CH282,Accueil!$W$17:$W$22,1,0)),1,0)</f>
        <v>0</v>
      </c>
      <c r="GL282" s="158">
        <f>IF(ISERROR(VLOOKUP(CI282,Accueil!$W$17:$W$22,1,0)),1,0)</f>
        <v>0</v>
      </c>
      <c r="GM282" s="158">
        <f>IF(ISERROR(VLOOKUP(CJ282,Accueil!$W$17:$W$22,1,0)),1,0)</f>
        <v>0</v>
      </c>
      <c r="GN282" s="158">
        <f>IF(ISERROR(VLOOKUP(CK282,Accueil!$W$17:$W$22,1,0)),1,0)</f>
        <v>0</v>
      </c>
      <c r="GO282" s="158">
        <f>IF(ISERROR(VLOOKUP(CL282,Accueil!$W$17:$W$22,1,0)),1,0)</f>
        <v>0</v>
      </c>
      <c r="GP282" s="158">
        <f>IF(ISERROR(VLOOKUP(CM282,Accueil!$W$17:$W$22,1,0)),1,0)</f>
        <v>0</v>
      </c>
      <c r="GQ282" s="158">
        <f>IF(ISERROR(VLOOKUP(CN282,Accueil!$W$17:$W$22,1,0)),1,0)</f>
        <v>0</v>
      </c>
      <c r="GR282" s="158">
        <f>IF(ISERROR(VLOOKUP(CO282,Accueil!$W$17:$W$22,1,0)),1,0)</f>
        <v>0</v>
      </c>
      <c r="GS282" s="158">
        <f>IF(ISERROR(VLOOKUP(CP282,Accueil!$W$17:$W$22,1,0)),1,0)</f>
        <v>0</v>
      </c>
      <c r="GT282" s="158">
        <f>IF(ISERROR(VLOOKUP(CQ282,Accueil!$W$17:$W$22,1,0)),1,0)</f>
        <v>0</v>
      </c>
      <c r="GU282" s="158">
        <f>IF(ISERROR(VLOOKUP(CR282,Accueil!$W$17:$W$22,1,0)),1,0)</f>
        <v>0</v>
      </c>
      <c r="GV282" s="158">
        <f>IF(ISERROR(VLOOKUP(CS282,Accueil!$W$17:$W$22,1,0)),1,0)</f>
        <v>0</v>
      </c>
      <c r="GW282" s="158">
        <f>IF(ISERROR(VLOOKUP(CT282,Accueil!$W$17:$W$22,1,0)),1,0)</f>
        <v>0</v>
      </c>
      <c r="GX282" s="158">
        <f>IF(ISERROR(VLOOKUP(CU282,Accueil!$W$17:$W$22,1,0)),1,0)</f>
        <v>0</v>
      </c>
      <c r="GY282" s="158">
        <f>IF(ISERROR(VLOOKUP(CV282,Accueil!$W$17:$W$22,1,0)),1,0)</f>
        <v>0</v>
      </c>
      <c r="GZ282" s="158">
        <f>IF(ISERROR(VLOOKUP(CW282,Accueil!$W$17:$W$22,1,0)),1,0)</f>
        <v>0</v>
      </c>
      <c r="HA282" s="158">
        <f>IF(ISERROR(VLOOKUP(CX282,Accueil!$W$17:$W$22,1,0)),1,0)</f>
        <v>0</v>
      </c>
      <c r="HB282" s="158">
        <f>IF(ISERROR(VLOOKUP(CY282,Accueil!$W$17:$W$22,1,0)),1,0)</f>
        <v>0</v>
      </c>
      <c r="HC282" s="158">
        <f>IF(ISERROR(VLOOKUP(CZ282,Accueil!$W$17:$W$22,1,0)),1,0)</f>
        <v>0</v>
      </c>
      <c r="HD282" s="158">
        <f>IF(ISERROR(VLOOKUP(DA282,Accueil!$W$17:$W$22,1,0)),1,0)</f>
        <v>0</v>
      </c>
    </row>
    <row r="283" spans="1:212" ht="12.75" customHeight="1">
      <c r="A283" s="360"/>
      <c r="B283" s="12">
        <v>275</v>
      </c>
      <c r="C283" s="26" t="str">
        <f>IF(Accueil!E287="","",Accueil!E287)</f>
        <v/>
      </c>
      <c r="D283" s="27" t="str">
        <f>IF(Accueil!F287="","",Accueil!F287)</f>
        <v/>
      </c>
      <c r="E283" s="83" t="str">
        <f t="shared" si="18"/>
        <v/>
      </c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4"/>
      <c r="AZ283" s="244"/>
      <c r="BA283" s="244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  <c r="CJ283" s="244"/>
      <c r="CK283" s="244"/>
      <c r="CL283" s="244"/>
      <c r="CM283" s="244"/>
      <c r="CN283" s="244"/>
      <c r="CO283" s="244"/>
      <c r="CP283" s="244"/>
      <c r="CQ283" s="244"/>
      <c r="CR283" s="244"/>
      <c r="CS283" s="244"/>
      <c r="CT283" s="244"/>
      <c r="CU283" s="244"/>
      <c r="CV283" s="244"/>
      <c r="CW283" s="244"/>
      <c r="CX283" s="244"/>
      <c r="CY283" s="244"/>
      <c r="CZ283" s="244"/>
      <c r="DA283" s="244"/>
      <c r="DB283" s="12">
        <v>275</v>
      </c>
      <c r="DC283" s="11" t="str">
        <f>IF(D283="","",COUNTIF(F283:DA283,Accueil!$AB$28)&amp;" / "&amp;COUNTIF($F$8:$DA$8,"&gt;0")-(COUNTIF(F283:DA283,Accueil!$AG$26)))</f>
        <v/>
      </c>
      <c r="DD283" s="110" t="str">
        <f>IF(D283="","",COUNTIF(F283:DA283,Accueil!$AB$26))</f>
        <v/>
      </c>
      <c r="DE283" s="110" t="str">
        <f>IF(D283="","",IF(COUNTIF($F$8:$DA$8,"&gt;=0")-(COUNTIF(G283:DB283,Accueil!$AG$26))&lt;0,0,COUNTIF($F$8:$DA$8,"&gt;=0")-(COUNTIF(G283:DB283,Accueil!$AG$26))))</f>
        <v/>
      </c>
      <c r="DF283" s="11" t="str">
        <f t="shared" si="19"/>
        <v/>
      </c>
      <c r="DG283" s="29" t="str">
        <f t="shared" si="20"/>
        <v/>
      </c>
      <c r="DH283" s="158">
        <f t="shared" si="21"/>
        <v>0</v>
      </c>
      <c r="DI283" s="158">
        <f>IF(ISERROR(VLOOKUP(F283,Accueil!$W$17:$W$22,1,0)),1,0)</f>
        <v>0</v>
      </c>
      <c r="DJ283" s="158">
        <f>IF(ISERROR(VLOOKUP(G283,Accueil!$W$17:$W$22,1,0)),1,0)</f>
        <v>0</v>
      </c>
      <c r="DK283" s="158">
        <f>IF(ISERROR(VLOOKUP(H283,Accueil!$W$17:$W$22,1,0)),1,0)</f>
        <v>0</v>
      </c>
      <c r="DL283" s="158">
        <f>IF(ISERROR(VLOOKUP(I283,Accueil!$W$17:$W$22,1,0)),1,0)</f>
        <v>0</v>
      </c>
      <c r="DM283" s="158">
        <f>IF(ISERROR(VLOOKUP(J283,Accueil!$W$17:$W$22,1,0)),1,0)</f>
        <v>0</v>
      </c>
      <c r="DN283" s="158">
        <f>IF(ISERROR(VLOOKUP(K283,Accueil!$W$17:$W$22,1,0)),1,0)</f>
        <v>0</v>
      </c>
      <c r="DO283" s="158">
        <f>IF(ISERROR(VLOOKUP(L283,Accueil!$W$17:$W$22,1,0)),1,0)</f>
        <v>0</v>
      </c>
      <c r="DP283" s="158">
        <f>IF(ISERROR(VLOOKUP(M283,Accueil!$W$17:$W$22,1,0)),1,0)</f>
        <v>0</v>
      </c>
      <c r="DQ283" s="158">
        <f>IF(ISERROR(VLOOKUP(N283,Accueil!$W$17:$W$22,1,0)),1,0)</f>
        <v>0</v>
      </c>
      <c r="DR283" s="158">
        <f>IF(ISERROR(VLOOKUP(O283,Accueil!$W$17:$W$22,1,0)),1,0)</f>
        <v>0</v>
      </c>
      <c r="DS283" s="158">
        <f>IF(ISERROR(VLOOKUP(P283,Accueil!$W$17:$W$22,1,0)),1,0)</f>
        <v>0</v>
      </c>
      <c r="DT283" s="158">
        <f>IF(ISERROR(VLOOKUP(Q283,Accueil!$W$17:$W$22,1,0)),1,0)</f>
        <v>0</v>
      </c>
      <c r="DU283" s="158">
        <f>IF(ISERROR(VLOOKUP(R283,Accueil!$W$17:$W$22,1,0)),1,0)</f>
        <v>0</v>
      </c>
      <c r="DV283" s="158">
        <f>IF(ISERROR(VLOOKUP(S283,Accueil!$W$17:$W$22,1,0)),1,0)</f>
        <v>0</v>
      </c>
      <c r="DW283" s="158">
        <f>IF(ISERROR(VLOOKUP(T283,Accueil!$W$17:$W$22,1,0)),1,0)</f>
        <v>0</v>
      </c>
      <c r="DX283" s="158">
        <f>IF(ISERROR(VLOOKUP(U283,Accueil!$W$17:$W$22,1,0)),1,0)</f>
        <v>0</v>
      </c>
      <c r="DY283" s="158">
        <f>IF(ISERROR(VLOOKUP(V283,Accueil!$W$17:$W$22,1,0)),1,0)</f>
        <v>0</v>
      </c>
      <c r="DZ283" s="158">
        <f>IF(ISERROR(VLOOKUP(W283,Accueil!$W$17:$W$22,1,0)),1,0)</f>
        <v>0</v>
      </c>
      <c r="EA283" s="158">
        <f>IF(ISERROR(VLOOKUP(X283,Accueil!$W$17:$W$22,1,0)),1,0)</f>
        <v>0</v>
      </c>
      <c r="EB283" s="158">
        <f>IF(ISERROR(VLOOKUP(Y283,Accueil!$W$17:$W$22,1,0)),1,0)</f>
        <v>0</v>
      </c>
      <c r="EC283" s="158">
        <f>IF(ISERROR(VLOOKUP(Z283,Accueil!$W$17:$W$22,1,0)),1,0)</f>
        <v>0</v>
      </c>
      <c r="ED283" s="158">
        <f>IF(ISERROR(VLOOKUP(AA283,Accueil!$W$17:$W$22,1,0)),1,0)</f>
        <v>0</v>
      </c>
      <c r="EE283" s="158">
        <f>IF(ISERROR(VLOOKUP(AB283,Accueil!$W$17:$W$22,1,0)),1,0)</f>
        <v>0</v>
      </c>
      <c r="EF283" s="158">
        <f>IF(ISERROR(VLOOKUP(AC283,Accueil!$W$17:$W$22,1,0)),1,0)</f>
        <v>0</v>
      </c>
      <c r="EG283" s="158">
        <f>IF(ISERROR(VLOOKUP(AD283,Accueil!$W$17:$W$22,1,0)),1,0)</f>
        <v>0</v>
      </c>
      <c r="EH283" s="158">
        <f>IF(ISERROR(VLOOKUP(AE283,Accueil!$W$17:$W$22,1,0)),1,0)</f>
        <v>0</v>
      </c>
      <c r="EI283" s="158">
        <f>IF(ISERROR(VLOOKUP(AF283,Accueil!$W$17:$W$22,1,0)),1,0)</f>
        <v>0</v>
      </c>
      <c r="EJ283" s="158">
        <f>IF(ISERROR(VLOOKUP(AG283,Accueil!$W$17:$W$22,1,0)),1,0)</f>
        <v>0</v>
      </c>
      <c r="EK283" s="158">
        <f>IF(ISERROR(VLOOKUP(AH283,Accueil!$W$17:$W$22,1,0)),1,0)</f>
        <v>0</v>
      </c>
      <c r="EL283" s="158">
        <f>IF(ISERROR(VLOOKUP(AI283,Accueil!$W$17:$W$22,1,0)),1,0)</f>
        <v>0</v>
      </c>
      <c r="EM283" s="158">
        <f>IF(ISERROR(VLOOKUP(AJ283,Accueil!$W$17:$W$22,1,0)),1,0)</f>
        <v>0</v>
      </c>
      <c r="EN283" s="158">
        <f>IF(ISERROR(VLOOKUP(AK283,Accueil!$W$17:$W$22,1,0)),1,0)</f>
        <v>0</v>
      </c>
      <c r="EO283" s="158">
        <f>IF(ISERROR(VLOOKUP(AL283,Accueil!$W$17:$W$22,1,0)),1,0)</f>
        <v>0</v>
      </c>
      <c r="EP283" s="158">
        <f>IF(ISERROR(VLOOKUP(AM283,Accueil!$W$17:$W$22,1,0)),1,0)</f>
        <v>0</v>
      </c>
      <c r="EQ283" s="158">
        <f>IF(ISERROR(VLOOKUP(AN283,Accueil!$W$17:$W$22,1,0)),1,0)</f>
        <v>0</v>
      </c>
      <c r="ER283" s="158">
        <f>IF(ISERROR(VLOOKUP(AO283,Accueil!$W$17:$W$22,1,0)),1,0)</f>
        <v>0</v>
      </c>
      <c r="ES283" s="158">
        <f>IF(ISERROR(VLOOKUP(AP283,Accueil!$W$17:$W$22,1,0)),1,0)</f>
        <v>0</v>
      </c>
      <c r="ET283" s="158">
        <f>IF(ISERROR(VLOOKUP(AQ283,Accueil!$W$17:$W$22,1,0)),1,0)</f>
        <v>0</v>
      </c>
      <c r="EU283" s="158">
        <f>IF(ISERROR(VLOOKUP(AR283,Accueil!$W$17:$W$22,1,0)),1,0)</f>
        <v>0</v>
      </c>
      <c r="EV283" s="158">
        <f>IF(ISERROR(VLOOKUP(AS283,Accueil!$W$17:$W$22,1,0)),1,0)</f>
        <v>0</v>
      </c>
      <c r="EW283" s="158">
        <f>IF(ISERROR(VLOOKUP(AT283,Accueil!$W$17:$W$22,1,0)),1,0)</f>
        <v>0</v>
      </c>
      <c r="EX283" s="158">
        <f>IF(ISERROR(VLOOKUP(AU283,Accueil!$W$17:$W$22,1,0)),1,0)</f>
        <v>0</v>
      </c>
      <c r="EY283" s="158">
        <f>IF(ISERROR(VLOOKUP(AV283,Accueil!$W$17:$W$22,1,0)),1,0)</f>
        <v>0</v>
      </c>
      <c r="EZ283" s="158">
        <f>IF(ISERROR(VLOOKUP(AW283,Accueil!$W$17:$W$22,1,0)),1,0)</f>
        <v>0</v>
      </c>
      <c r="FA283" s="158">
        <f>IF(ISERROR(VLOOKUP(AX283,Accueil!$W$17:$W$22,1,0)),1,0)</f>
        <v>0</v>
      </c>
      <c r="FB283" s="158">
        <f>IF(ISERROR(VLOOKUP(AY283,Accueil!$W$17:$W$22,1,0)),1,0)</f>
        <v>0</v>
      </c>
      <c r="FC283" s="158">
        <f>IF(ISERROR(VLOOKUP(AZ283,Accueil!$W$17:$W$22,1,0)),1,0)</f>
        <v>0</v>
      </c>
      <c r="FD283" s="158">
        <f>IF(ISERROR(VLOOKUP(BA283,Accueil!$W$17:$W$22,1,0)),1,0)</f>
        <v>0</v>
      </c>
      <c r="FE283" s="158">
        <f>IF(ISERROR(VLOOKUP(BB283,Accueil!$W$17:$W$22,1,0)),1,0)</f>
        <v>0</v>
      </c>
      <c r="FF283" s="158">
        <f>IF(ISERROR(VLOOKUP(BC283,Accueil!$W$17:$W$22,1,0)),1,0)</f>
        <v>0</v>
      </c>
      <c r="FG283" s="158">
        <f>IF(ISERROR(VLOOKUP(BD283,Accueil!$W$17:$W$22,1,0)),1,0)</f>
        <v>0</v>
      </c>
      <c r="FH283" s="158">
        <f>IF(ISERROR(VLOOKUP(BE283,Accueil!$W$17:$W$22,1,0)),1,0)</f>
        <v>0</v>
      </c>
      <c r="FI283" s="158">
        <f>IF(ISERROR(VLOOKUP(BF283,Accueil!$W$17:$W$22,1,0)),1,0)</f>
        <v>0</v>
      </c>
      <c r="FJ283" s="158">
        <f>IF(ISERROR(VLOOKUP(BG283,Accueil!$W$17:$W$22,1,0)),1,0)</f>
        <v>0</v>
      </c>
      <c r="FK283" s="158">
        <f>IF(ISERROR(VLOOKUP(BH283,Accueil!$W$17:$W$22,1,0)),1,0)</f>
        <v>0</v>
      </c>
      <c r="FL283" s="158">
        <f>IF(ISERROR(VLOOKUP(BI283,Accueil!$W$17:$W$22,1,0)),1,0)</f>
        <v>0</v>
      </c>
      <c r="FM283" s="158">
        <f>IF(ISERROR(VLOOKUP(BJ283,Accueil!$W$17:$W$22,1,0)),1,0)</f>
        <v>0</v>
      </c>
      <c r="FN283" s="158">
        <f>IF(ISERROR(VLOOKUP(BK283,Accueil!$W$17:$W$22,1,0)),1,0)</f>
        <v>0</v>
      </c>
      <c r="FO283" s="158">
        <f>IF(ISERROR(VLOOKUP(BL283,Accueil!$W$17:$W$22,1,0)),1,0)</f>
        <v>0</v>
      </c>
      <c r="FP283" s="158">
        <f>IF(ISERROR(VLOOKUP(BM283,Accueil!$W$17:$W$22,1,0)),1,0)</f>
        <v>0</v>
      </c>
      <c r="FQ283" s="158">
        <f>IF(ISERROR(VLOOKUP(BN283,Accueil!$W$17:$W$22,1,0)),1,0)</f>
        <v>0</v>
      </c>
      <c r="FR283" s="158">
        <f>IF(ISERROR(VLOOKUP(BO283,Accueil!$W$17:$W$22,1,0)),1,0)</f>
        <v>0</v>
      </c>
      <c r="FS283" s="158">
        <f>IF(ISERROR(VLOOKUP(BP283,Accueil!$W$17:$W$22,1,0)),1,0)</f>
        <v>0</v>
      </c>
      <c r="FT283" s="158">
        <f>IF(ISERROR(VLOOKUP(BQ283,Accueil!$W$17:$W$22,1,0)),1,0)</f>
        <v>0</v>
      </c>
      <c r="FU283" s="158">
        <f>IF(ISERROR(VLOOKUP(BR283,Accueil!$W$17:$W$22,1,0)),1,0)</f>
        <v>0</v>
      </c>
      <c r="FV283" s="158">
        <f>IF(ISERROR(VLOOKUP(BS283,Accueil!$W$17:$W$22,1,0)),1,0)</f>
        <v>0</v>
      </c>
      <c r="FW283" s="158">
        <f>IF(ISERROR(VLOOKUP(BT283,Accueil!$W$17:$W$22,1,0)),1,0)</f>
        <v>0</v>
      </c>
      <c r="FX283" s="158">
        <f>IF(ISERROR(VLOOKUP(BU283,Accueil!$W$17:$W$22,1,0)),1,0)</f>
        <v>0</v>
      </c>
      <c r="FY283" s="158">
        <f>IF(ISERROR(VLOOKUP(BV283,Accueil!$W$17:$W$22,1,0)),1,0)</f>
        <v>0</v>
      </c>
      <c r="FZ283" s="158">
        <f>IF(ISERROR(VLOOKUP(BW283,Accueil!$W$17:$W$22,1,0)),1,0)</f>
        <v>0</v>
      </c>
      <c r="GA283" s="158">
        <f>IF(ISERROR(VLOOKUP(BX283,Accueil!$W$17:$W$22,1,0)),1,0)</f>
        <v>0</v>
      </c>
      <c r="GB283" s="158">
        <f>IF(ISERROR(VLOOKUP(BY283,Accueil!$W$17:$W$22,1,0)),1,0)</f>
        <v>0</v>
      </c>
      <c r="GC283" s="158">
        <f>IF(ISERROR(VLOOKUP(BZ283,Accueil!$W$17:$W$22,1,0)),1,0)</f>
        <v>0</v>
      </c>
      <c r="GD283" s="158">
        <f>IF(ISERROR(VLOOKUP(CA283,Accueil!$W$17:$W$22,1,0)),1,0)</f>
        <v>0</v>
      </c>
      <c r="GE283" s="158">
        <f>IF(ISERROR(VLOOKUP(CB283,Accueil!$W$17:$W$22,1,0)),1,0)</f>
        <v>0</v>
      </c>
      <c r="GF283" s="158">
        <f>IF(ISERROR(VLOOKUP(CC283,Accueil!$W$17:$W$22,1,0)),1,0)</f>
        <v>0</v>
      </c>
      <c r="GG283" s="158">
        <f>IF(ISERROR(VLOOKUP(CD283,Accueil!$W$17:$W$22,1,0)),1,0)</f>
        <v>0</v>
      </c>
      <c r="GH283" s="158">
        <f>IF(ISERROR(VLOOKUP(CE283,Accueil!$W$17:$W$22,1,0)),1,0)</f>
        <v>0</v>
      </c>
      <c r="GI283" s="158">
        <f>IF(ISERROR(VLOOKUP(CF283,Accueil!$W$17:$W$22,1,0)),1,0)</f>
        <v>0</v>
      </c>
      <c r="GJ283" s="158">
        <f>IF(ISERROR(VLOOKUP(CG283,Accueil!$W$17:$W$22,1,0)),1,0)</f>
        <v>0</v>
      </c>
      <c r="GK283" s="158">
        <f>IF(ISERROR(VLOOKUP(CH283,Accueil!$W$17:$W$22,1,0)),1,0)</f>
        <v>0</v>
      </c>
      <c r="GL283" s="158">
        <f>IF(ISERROR(VLOOKUP(CI283,Accueil!$W$17:$W$22,1,0)),1,0)</f>
        <v>0</v>
      </c>
      <c r="GM283" s="158">
        <f>IF(ISERROR(VLOOKUP(CJ283,Accueil!$W$17:$W$22,1,0)),1,0)</f>
        <v>0</v>
      </c>
      <c r="GN283" s="158">
        <f>IF(ISERROR(VLOOKUP(CK283,Accueil!$W$17:$W$22,1,0)),1,0)</f>
        <v>0</v>
      </c>
      <c r="GO283" s="158">
        <f>IF(ISERROR(VLOOKUP(CL283,Accueil!$W$17:$W$22,1,0)),1,0)</f>
        <v>0</v>
      </c>
      <c r="GP283" s="158">
        <f>IF(ISERROR(VLOOKUP(CM283,Accueil!$W$17:$W$22,1,0)),1,0)</f>
        <v>0</v>
      </c>
      <c r="GQ283" s="158">
        <f>IF(ISERROR(VLOOKUP(CN283,Accueil!$W$17:$W$22,1,0)),1,0)</f>
        <v>0</v>
      </c>
      <c r="GR283" s="158">
        <f>IF(ISERROR(VLOOKUP(CO283,Accueil!$W$17:$W$22,1,0)),1,0)</f>
        <v>0</v>
      </c>
      <c r="GS283" s="158">
        <f>IF(ISERROR(VLOOKUP(CP283,Accueil!$W$17:$W$22,1,0)),1,0)</f>
        <v>0</v>
      </c>
      <c r="GT283" s="158">
        <f>IF(ISERROR(VLOOKUP(CQ283,Accueil!$W$17:$W$22,1,0)),1,0)</f>
        <v>0</v>
      </c>
      <c r="GU283" s="158">
        <f>IF(ISERROR(VLOOKUP(CR283,Accueil!$W$17:$W$22,1,0)),1,0)</f>
        <v>0</v>
      </c>
      <c r="GV283" s="158">
        <f>IF(ISERROR(VLOOKUP(CS283,Accueil!$W$17:$W$22,1,0)),1,0)</f>
        <v>0</v>
      </c>
      <c r="GW283" s="158">
        <f>IF(ISERROR(VLOOKUP(CT283,Accueil!$W$17:$W$22,1,0)),1,0)</f>
        <v>0</v>
      </c>
      <c r="GX283" s="158">
        <f>IF(ISERROR(VLOOKUP(CU283,Accueil!$W$17:$W$22,1,0)),1,0)</f>
        <v>0</v>
      </c>
      <c r="GY283" s="158">
        <f>IF(ISERROR(VLOOKUP(CV283,Accueil!$W$17:$W$22,1,0)),1,0)</f>
        <v>0</v>
      </c>
      <c r="GZ283" s="158">
        <f>IF(ISERROR(VLOOKUP(CW283,Accueil!$W$17:$W$22,1,0)),1,0)</f>
        <v>0</v>
      </c>
      <c r="HA283" s="158">
        <f>IF(ISERROR(VLOOKUP(CX283,Accueil!$W$17:$W$22,1,0)),1,0)</f>
        <v>0</v>
      </c>
      <c r="HB283" s="158">
        <f>IF(ISERROR(VLOOKUP(CY283,Accueil!$W$17:$W$22,1,0)),1,0)</f>
        <v>0</v>
      </c>
      <c r="HC283" s="158">
        <f>IF(ISERROR(VLOOKUP(CZ283,Accueil!$W$17:$W$22,1,0)),1,0)</f>
        <v>0</v>
      </c>
      <c r="HD283" s="158">
        <f>IF(ISERROR(VLOOKUP(DA283,Accueil!$W$17:$W$22,1,0)),1,0)</f>
        <v>0</v>
      </c>
    </row>
    <row r="284" spans="1:212" ht="12.75" customHeight="1">
      <c r="A284" s="360"/>
      <c r="B284" s="12">
        <v>276</v>
      </c>
      <c r="C284" s="26" t="str">
        <f>IF(Accueil!E288="","",Accueil!E288)</f>
        <v/>
      </c>
      <c r="D284" s="27" t="str">
        <f>IF(Accueil!F288="","",Accueil!F288)</f>
        <v/>
      </c>
      <c r="E284" s="83" t="str">
        <f t="shared" si="18"/>
        <v/>
      </c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244"/>
      <c r="AL284" s="244"/>
      <c r="AM284" s="244"/>
      <c r="AN284" s="244"/>
      <c r="AO284" s="244"/>
      <c r="AP284" s="244"/>
      <c r="AQ284" s="244"/>
      <c r="AR284" s="244"/>
      <c r="AS284" s="244"/>
      <c r="AT284" s="244"/>
      <c r="AU284" s="244"/>
      <c r="AV284" s="244"/>
      <c r="AW284" s="244"/>
      <c r="AX284" s="244"/>
      <c r="AY284" s="244"/>
      <c r="AZ284" s="244"/>
      <c r="BA284" s="244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  <c r="CJ284" s="244"/>
      <c r="CK284" s="244"/>
      <c r="CL284" s="244"/>
      <c r="CM284" s="244"/>
      <c r="CN284" s="244"/>
      <c r="CO284" s="244"/>
      <c r="CP284" s="244"/>
      <c r="CQ284" s="244"/>
      <c r="CR284" s="244"/>
      <c r="CS284" s="244"/>
      <c r="CT284" s="244"/>
      <c r="CU284" s="244"/>
      <c r="CV284" s="244"/>
      <c r="CW284" s="244"/>
      <c r="CX284" s="244"/>
      <c r="CY284" s="244"/>
      <c r="CZ284" s="244"/>
      <c r="DA284" s="244"/>
      <c r="DB284" s="12">
        <v>276</v>
      </c>
      <c r="DC284" s="11" t="str">
        <f>IF(D284="","",COUNTIF(F284:DA284,Accueil!$AB$28)&amp;" / "&amp;COUNTIF($F$8:$DA$8,"&gt;0")-(COUNTIF(F284:DA284,Accueil!$AG$26)))</f>
        <v/>
      </c>
      <c r="DD284" s="110" t="str">
        <f>IF(D284="","",COUNTIF(F284:DA284,Accueil!$AB$26))</f>
        <v/>
      </c>
      <c r="DE284" s="110" t="str">
        <f>IF(D284="","",IF(COUNTIF($F$8:$DA$8,"&gt;=0")-(COUNTIF(G284:DB284,Accueil!$AG$26))&lt;0,0,COUNTIF($F$8:$DA$8,"&gt;=0")-(COUNTIF(G284:DB284,Accueil!$AG$26))))</f>
        <v/>
      </c>
      <c r="DF284" s="11" t="str">
        <f t="shared" si="19"/>
        <v/>
      </c>
      <c r="DG284" s="29" t="str">
        <f t="shared" si="20"/>
        <v/>
      </c>
      <c r="DH284" s="158">
        <f t="shared" si="21"/>
        <v>0</v>
      </c>
      <c r="DI284" s="158">
        <f>IF(ISERROR(VLOOKUP(F284,Accueil!$W$17:$W$22,1,0)),1,0)</f>
        <v>0</v>
      </c>
      <c r="DJ284" s="158">
        <f>IF(ISERROR(VLOOKUP(G284,Accueil!$W$17:$W$22,1,0)),1,0)</f>
        <v>0</v>
      </c>
      <c r="DK284" s="158">
        <f>IF(ISERROR(VLOOKUP(H284,Accueil!$W$17:$W$22,1,0)),1,0)</f>
        <v>0</v>
      </c>
      <c r="DL284" s="158">
        <f>IF(ISERROR(VLOOKUP(I284,Accueil!$W$17:$W$22,1,0)),1,0)</f>
        <v>0</v>
      </c>
      <c r="DM284" s="158">
        <f>IF(ISERROR(VLOOKUP(J284,Accueil!$W$17:$W$22,1,0)),1,0)</f>
        <v>0</v>
      </c>
      <c r="DN284" s="158">
        <f>IF(ISERROR(VLOOKUP(K284,Accueil!$W$17:$W$22,1,0)),1,0)</f>
        <v>0</v>
      </c>
      <c r="DO284" s="158">
        <f>IF(ISERROR(VLOOKUP(L284,Accueil!$W$17:$W$22,1,0)),1,0)</f>
        <v>0</v>
      </c>
      <c r="DP284" s="158">
        <f>IF(ISERROR(VLOOKUP(M284,Accueil!$W$17:$W$22,1,0)),1,0)</f>
        <v>0</v>
      </c>
      <c r="DQ284" s="158">
        <f>IF(ISERROR(VLOOKUP(N284,Accueil!$W$17:$W$22,1,0)),1,0)</f>
        <v>0</v>
      </c>
      <c r="DR284" s="158">
        <f>IF(ISERROR(VLOOKUP(O284,Accueil!$W$17:$W$22,1,0)),1,0)</f>
        <v>0</v>
      </c>
      <c r="DS284" s="158">
        <f>IF(ISERROR(VLOOKUP(P284,Accueil!$W$17:$W$22,1,0)),1,0)</f>
        <v>0</v>
      </c>
      <c r="DT284" s="158">
        <f>IF(ISERROR(VLOOKUP(Q284,Accueil!$W$17:$W$22,1,0)),1,0)</f>
        <v>0</v>
      </c>
      <c r="DU284" s="158">
        <f>IF(ISERROR(VLOOKUP(R284,Accueil!$W$17:$W$22,1,0)),1,0)</f>
        <v>0</v>
      </c>
      <c r="DV284" s="158">
        <f>IF(ISERROR(VLOOKUP(S284,Accueil!$W$17:$W$22,1,0)),1,0)</f>
        <v>0</v>
      </c>
      <c r="DW284" s="158">
        <f>IF(ISERROR(VLOOKUP(T284,Accueil!$W$17:$W$22,1,0)),1,0)</f>
        <v>0</v>
      </c>
      <c r="DX284" s="158">
        <f>IF(ISERROR(VLOOKUP(U284,Accueil!$W$17:$W$22,1,0)),1,0)</f>
        <v>0</v>
      </c>
      <c r="DY284" s="158">
        <f>IF(ISERROR(VLOOKUP(V284,Accueil!$W$17:$W$22,1,0)),1,0)</f>
        <v>0</v>
      </c>
      <c r="DZ284" s="158">
        <f>IF(ISERROR(VLOOKUP(W284,Accueil!$W$17:$W$22,1,0)),1,0)</f>
        <v>0</v>
      </c>
      <c r="EA284" s="158">
        <f>IF(ISERROR(VLOOKUP(X284,Accueil!$W$17:$W$22,1,0)),1,0)</f>
        <v>0</v>
      </c>
      <c r="EB284" s="158">
        <f>IF(ISERROR(VLOOKUP(Y284,Accueil!$W$17:$W$22,1,0)),1,0)</f>
        <v>0</v>
      </c>
      <c r="EC284" s="158">
        <f>IF(ISERROR(VLOOKUP(Z284,Accueil!$W$17:$W$22,1,0)),1,0)</f>
        <v>0</v>
      </c>
      <c r="ED284" s="158">
        <f>IF(ISERROR(VLOOKUP(AA284,Accueil!$W$17:$W$22,1,0)),1,0)</f>
        <v>0</v>
      </c>
      <c r="EE284" s="158">
        <f>IF(ISERROR(VLOOKUP(AB284,Accueil!$W$17:$W$22,1,0)),1,0)</f>
        <v>0</v>
      </c>
      <c r="EF284" s="158">
        <f>IF(ISERROR(VLOOKUP(AC284,Accueil!$W$17:$W$22,1,0)),1,0)</f>
        <v>0</v>
      </c>
      <c r="EG284" s="158">
        <f>IF(ISERROR(VLOOKUP(AD284,Accueil!$W$17:$W$22,1,0)),1,0)</f>
        <v>0</v>
      </c>
      <c r="EH284" s="158">
        <f>IF(ISERROR(VLOOKUP(AE284,Accueil!$W$17:$W$22,1,0)),1,0)</f>
        <v>0</v>
      </c>
      <c r="EI284" s="158">
        <f>IF(ISERROR(VLOOKUP(AF284,Accueil!$W$17:$W$22,1,0)),1,0)</f>
        <v>0</v>
      </c>
      <c r="EJ284" s="158">
        <f>IF(ISERROR(VLOOKUP(AG284,Accueil!$W$17:$W$22,1,0)),1,0)</f>
        <v>0</v>
      </c>
      <c r="EK284" s="158">
        <f>IF(ISERROR(VLOOKUP(AH284,Accueil!$W$17:$W$22,1,0)),1,0)</f>
        <v>0</v>
      </c>
      <c r="EL284" s="158">
        <f>IF(ISERROR(VLOOKUP(AI284,Accueil!$W$17:$W$22,1,0)),1,0)</f>
        <v>0</v>
      </c>
      <c r="EM284" s="158">
        <f>IF(ISERROR(VLOOKUP(AJ284,Accueil!$W$17:$W$22,1,0)),1,0)</f>
        <v>0</v>
      </c>
      <c r="EN284" s="158">
        <f>IF(ISERROR(VLOOKUP(AK284,Accueil!$W$17:$W$22,1,0)),1,0)</f>
        <v>0</v>
      </c>
      <c r="EO284" s="158">
        <f>IF(ISERROR(VLOOKUP(AL284,Accueil!$W$17:$W$22,1,0)),1,0)</f>
        <v>0</v>
      </c>
      <c r="EP284" s="158">
        <f>IF(ISERROR(VLOOKUP(AM284,Accueil!$W$17:$W$22,1,0)),1,0)</f>
        <v>0</v>
      </c>
      <c r="EQ284" s="158">
        <f>IF(ISERROR(VLOOKUP(AN284,Accueil!$W$17:$W$22,1,0)),1,0)</f>
        <v>0</v>
      </c>
      <c r="ER284" s="158">
        <f>IF(ISERROR(VLOOKUP(AO284,Accueil!$W$17:$W$22,1,0)),1,0)</f>
        <v>0</v>
      </c>
      <c r="ES284" s="158">
        <f>IF(ISERROR(VLOOKUP(AP284,Accueil!$W$17:$W$22,1,0)),1,0)</f>
        <v>0</v>
      </c>
      <c r="ET284" s="158">
        <f>IF(ISERROR(VLOOKUP(AQ284,Accueil!$W$17:$W$22,1,0)),1,0)</f>
        <v>0</v>
      </c>
      <c r="EU284" s="158">
        <f>IF(ISERROR(VLOOKUP(AR284,Accueil!$W$17:$W$22,1,0)),1,0)</f>
        <v>0</v>
      </c>
      <c r="EV284" s="158">
        <f>IF(ISERROR(VLOOKUP(AS284,Accueil!$W$17:$W$22,1,0)),1,0)</f>
        <v>0</v>
      </c>
      <c r="EW284" s="158">
        <f>IF(ISERROR(VLOOKUP(AT284,Accueil!$W$17:$W$22,1,0)),1,0)</f>
        <v>0</v>
      </c>
      <c r="EX284" s="158">
        <f>IF(ISERROR(VLOOKUP(AU284,Accueil!$W$17:$W$22,1,0)),1,0)</f>
        <v>0</v>
      </c>
      <c r="EY284" s="158">
        <f>IF(ISERROR(VLOOKUP(AV284,Accueil!$W$17:$W$22,1,0)),1,0)</f>
        <v>0</v>
      </c>
      <c r="EZ284" s="158">
        <f>IF(ISERROR(VLOOKUP(AW284,Accueil!$W$17:$W$22,1,0)),1,0)</f>
        <v>0</v>
      </c>
      <c r="FA284" s="158">
        <f>IF(ISERROR(VLOOKUP(AX284,Accueil!$W$17:$W$22,1,0)),1,0)</f>
        <v>0</v>
      </c>
      <c r="FB284" s="158">
        <f>IF(ISERROR(VLOOKUP(AY284,Accueil!$W$17:$W$22,1,0)),1,0)</f>
        <v>0</v>
      </c>
      <c r="FC284" s="158">
        <f>IF(ISERROR(VLOOKUP(AZ284,Accueil!$W$17:$W$22,1,0)),1,0)</f>
        <v>0</v>
      </c>
      <c r="FD284" s="158">
        <f>IF(ISERROR(VLOOKUP(BA284,Accueil!$W$17:$W$22,1,0)),1,0)</f>
        <v>0</v>
      </c>
      <c r="FE284" s="158">
        <f>IF(ISERROR(VLOOKUP(BB284,Accueil!$W$17:$W$22,1,0)),1,0)</f>
        <v>0</v>
      </c>
      <c r="FF284" s="158">
        <f>IF(ISERROR(VLOOKUP(BC284,Accueil!$W$17:$W$22,1,0)),1,0)</f>
        <v>0</v>
      </c>
      <c r="FG284" s="158">
        <f>IF(ISERROR(VLOOKUP(BD284,Accueil!$W$17:$W$22,1,0)),1,0)</f>
        <v>0</v>
      </c>
      <c r="FH284" s="158">
        <f>IF(ISERROR(VLOOKUP(BE284,Accueil!$W$17:$W$22,1,0)),1,0)</f>
        <v>0</v>
      </c>
      <c r="FI284" s="158">
        <f>IF(ISERROR(VLOOKUP(BF284,Accueil!$W$17:$W$22,1,0)),1,0)</f>
        <v>0</v>
      </c>
      <c r="FJ284" s="158">
        <f>IF(ISERROR(VLOOKUP(BG284,Accueil!$W$17:$W$22,1,0)),1,0)</f>
        <v>0</v>
      </c>
      <c r="FK284" s="158">
        <f>IF(ISERROR(VLOOKUP(BH284,Accueil!$W$17:$W$22,1,0)),1,0)</f>
        <v>0</v>
      </c>
      <c r="FL284" s="158">
        <f>IF(ISERROR(VLOOKUP(BI284,Accueil!$W$17:$W$22,1,0)),1,0)</f>
        <v>0</v>
      </c>
      <c r="FM284" s="158">
        <f>IF(ISERROR(VLOOKUP(BJ284,Accueil!$W$17:$W$22,1,0)),1,0)</f>
        <v>0</v>
      </c>
      <c r="FN284" s="158">
        <f>IF(ISERROR(VLOOKUP(BK284,Accueil!$W$17:$W$22,1,0)),1,0)</f>
        <v>0</v>
      </c>
      <c r="FO284" s="158">
        <f>IF(ISERROR(VLOOKUP(BL284,Accueil!$W$17:$W$22,1,0)),1,0)</f>
        <v>0</v>
      </c>
      <c r="FP284" s="158">
        <f>IF(ISERROR(VLOOKUP(BM284,Accueil!$W$17:$W$22,1,0)),1,0)</f>
        <v>0</v>
      </c>
      <c r="FQ284" s="158">
        <f>IF(ISERROR(VLOOKUP(BN284,Accueil!$W$17:$W$22,1,0)),1,0)</f>
        <v>0</v>
      </c>
      <c r="FR284" s="158">
        <f>IF(ISERROR(VLOOKUP(BO284,Accueil!$W$17:$W$22,1,0)),1,0)</f>
        <v>0</v>
      </c>
      <c r="FS284" s="158">
        <f>IF(ISERROR(VLOOKUP(BP284,Accueil!$W$17:$W$22,1,0)),1,0)</f>
        <v>0</v>
      </c>
      <c r="FT284" s="158">
        <f>IF(ISERROR(VLOOKUP(BQ284,Accueil!$W$17:$W$22,1,0)),1,0)</f>
        <v>0</v>
      </c>
      <c r="FU284" s="158">
        <f>IF(ISERROR(VLOOKUP(BR284,Accueil!$W$17:$W$22,1,0)),1,0)</f>
        <v>0</v>
      </c>
      <c r="FV284" s="158">
        <f>IF(ISERROR(VLOOKUP(BS284,Accueil!$W$17:$W$22,1,0)),1,0)</f>
        <v>0</v>
      </c>
      <c r="FW284" s="158">
        <f>IF(ISERROR(VLOOKUP(BT284,Accueil!$W$17:$W$22,1,0)),1,0)</f>
        <v>0</v>
      </c>
      <c r="FX284" s="158">
        <f>IF(ISERROR(VLOOKUP(BU284,Accueil!$W$17:$W$22,1,0)),1,0)</f>
        <v>0</v>
      </c>
      <c r="FY284" s="158">
        <f>IF(ISERROR(VLOOKUP(BV284,Accueil!$W$17:$W$22,1,0)),1,0)</f>
        <v>0</v>
      </c>
      <c r="FZ284" s="158">
        <f>IF(ISERROR(VLOOKUP(BW284,Accueil!$W$17:$W$22,1,0)),1,0)</f>
        <v>0</v>
      </c>
      <c r="GA284" s="158">
        <f>IF(ISERROR(VLOOKUP(BX284,Accueil!$W$17:$W$22,1,0)),1,0)</f>
        <v>0</v>
      </c>
      <c r="GB284" s="158">
        <f>IF(ISERROR(VLOOKUP(BY284,Accueil!$W$17:$W$22,1,0)),1,0)</f>
        <v>0</v>
      </c>
      <c r="GC284" s="158">
        <f>IF(ISERROR(VLOOKUP(BZ284,Accueil!$W$17:$W$22,1,0)),1,0)</f>
        <v>0</v>
      </c>
      <c r="GD284" s="158">
        <f>IF(ISERROR(VLOOKUP(CA284,Accueil!$W$17:$W$22,1,0)),1,0)</f>
        <v>0</v>
      </c>
      <c r="GE284" s="158">
        <f>IF(ISERROR(VLOOKUP(CB284,Accueil!$W$17:$W$22,1,0)),1,0)</f>
        <v>0</v>
      </c>
      <c r="GF284" s="158">
        <f>IF(ISERROR(VLOOKUP(CC284,Accueil!$W$17:$W$22,1,0)),1,0)</f>
        <v>0</v>
      </c>
      <c r="GG284" s="158">
        <f>IF(ISERROR(VLOOKUP(CD284,Accueil!$W$17:$W$22,1,0)),1,0)</f>
        <v>0</v>
      </c>
      <c r="GH284" s="158">
        <f>IF(ISERROR(VLOOKUP(CE284,Accueil!$W$17:$W$22,1,0)),1,0)</f>
        <v>0</v>
      </c>
      <c r="GI284" s="158">
        <f>IF(ISERROR(VLOOKUP(CF284,Accueil!$W$17:$W$22,1,0)),1,0)</f>
        <v>0</v>
      </c>
      <c r="GJ284" s="158">
        <f>IF(ISERROR(VLOOKUP(CG284,Accueil!$W$17:$W$22,1,0)),1,0)</f>
        <v>0</v>
      </c>
      <c r="GK284" s="158">
        <f>IF(ISERROR(VLOOKUP(CH284,Accueil!$W$17:$W$22,1,0)),1,0)</f>
        <v>0</v>
      </c>
      <c r="GL284" s="158">
        <f>IF(ISERROR(VLOOKUP(CI284,Accueil!$W$17:$W$22,1,0)),1,0)</f>
        <v>0</v>
      </c>
      <c r="GM284" s="158">
        <f>IF(ISERROR(VLOOKUP(CJ284,Accueil!$W$17:$W$22,1,0)),1,0)</f>
        <v>0</v>
      </c>
      <c r="GN284" s="158">
        <f>IF(ISERROR(VLOOKUP(CK284,Accueil!$W$17:$W$22,1,0)),1,0)</f>
        <v>0</v>
      </c>
      <c r="GO284" s="158">
        <f>IF(ISERROR(VLOOKUP(CL284,Accueil!$W$17:$W$22,1,0)),1,0)</f>
        <v>0</v>
      </c>
      <c r="GP284" s="158">
        <f>IF(ISERROR(VLOOKUP(CM284,Accueil!$W$17:$W$22,1,0)),1,0)</f>
        <v>0</v>
      </c>
      <c r="GQ284" s="158">
        <f>IF(ISERROR(VLOOKUP(CN284,Accueil!$W$17:$W$22,1,0)),1,0)</f>
        <v>0</v>
      </c>
      <c r="GR284" s="158">
        <f>IF(ISERROR(VLOOKUP(CO284,Accueil!$W$17:$W$22,1,0)),1,0)</f>
        <v>0</v>
      </c>
      <c r="GS284" s="158">
        <f>IF(ISERROR(VLOOKUP(CP284,Accueil!$W$17:$W$22,1,0)),1,0)</f>
        <v>0</v>
      </c>
      <c r="GT284" s="158">
        <f>IF(ISERROR(VLOOKUP(CQ284,Accueil!$W$17:$W$22,1,0)),1,0)</f>
        <v>0</v>
      </c>
      <c r="GU284" s="158">
        <f>IF(ISERROR(VLOOKUP(CR284,Accueil!$W$17:$W$22,1,0)),1,0)</f>
        <v>0</v>
      </c>
      <c r="GV284" s="158">
        <f>IF(ISERROR(VLOOKUP(CS284,Accueil!$W$17:$W$22,1,0)),1,0)</f>
        <v>0</v>
      </c>
      <c r="GW284" s="158">
        <f>IF(ISERROR(VLOOKUP(CT284,Accueil!$W$17:$W$22,1,0)),1,0)</f>
        <v>0</v>
      </c>
      <c r="GX284" s="158">
        <f>IF(ISERROR(VLOOKUP(CU284,Accueil!$W$17:$W$22,1,0)),1,0)</f>
        <v>0</v>
      </c>
      <c r="GY284" s="158">
        <f>IF(ISERROR(VLOOKUP(CV284,Accueil!$W$17:$W$22,1,0)),1,0)</f>
        <v>0</v>
      </c>
      <c r="GZ284" s="158">
        <f>IF(ISERROR(VLOOKUP(CW284,Accueil!$W$17:$W$22,1,0)),1,0)</f>
        <v>0</v>
      </c>
      <c r="HA284" s="158">
        <f>IF(ISERROR(VLOOKUP(CX284,Accueil!$W$17:$W$22,1,0)),1,0)</f>
        <v>0</v>
      </c>
      <c r="HB284" s="158">
        <f>IF(ISERROR(VLOOKUP(CY284,Accueil!$W$17:$W$22,1,0)),1,0)</f>
        <v>0</v>
      </c>
      <c r="HC284" s="158">
        <f>IF(ISERROR(VLOOKUP(CZ284,Accueil!$W$17:$W$22,1,0)),1,0)</f>
        <v>0</v>
      </c>
      <c r="HD284" s="158">
        <f>IF(ISERROR(VLOOKUP(DA284,Accueil!$W$17:$W$22,1,0)),1,0)</f>
        <v>0</v>
      </c>
    </row>
    <row r="285" spans="1:212" ht="12.75" customHeight="1">
      <c r="A285" s="360"/>
      <c r="B285" s="12">
        <v>277</v>
      </c>
      <c r="C285" s="26" t="str">
        <f>IF(Accueil!E289="","",Accueil!E289)</f>
        <v/>
      </c>
      <c r="D285" s="27" t="str">
        <f>IF(Accueil!F289="","",Accueil!F289)</f>
        <v/>
      </c>
      <c r="E285" s="83" t="str">
        <f t="shared" si="18"/>
        <v/>
      </c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244"/>
      <c r="AL285" s="244"/>
      <c r="AM285" s="244"/>
      <c r="AN285" s="244"/>
      <c r="AO285" s="244"/>
      <c r="AP285" s="244"/>
      <c r="AQ285" s="244"/>
      <c r="AR285" s="244"/>
      <c r="AS285" s="244"/>
      <c r="AT285" s="244"/>
      <c r="AU285" s="244"/>
      <c r="AV285" s="244"/>
      <c r="AW285" s="244"/>
      <c r="AX285" s="244"/>
      <c r="AY285" s="244"/>
      <c r="AZ285" s="244"/>
      <c r="BA285" s="244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  <c r="CJ285" s="244"/>
      <c r="CK285" s="244"/>
      <c r="CL285" s="244"/>
      <c r="CM285" s="244"/>
      <c r="CN285" s="244"/>
      <c r="CO285" s="244"/>
      <c r="CP285" s="244"/>
      <c r="CQ285" s="244"/>
      <c r="CR285" s="244"/>
      <c r="CS285" s="244"/>
      <c r="CT285" s="244"/>
      <c r="CU285" s="244"/>
      <c r="CV285" s="244"/>
      <c r="CW285" s="244"/>
      <c r="CX285" s="244"/>
      <c r="CY285" s="244"/>
      <c r="CZ285" s="244"/>
      <c r="DA285" s="244"/>
      <c r="DB285" s="12">
        <v>277</v>
      </c>
      <c r="DC285" s="11" t="str">
        <f>IF(D285="","",COUNTIF(F285:DA285,Accueil!$AB$28)&amp;" / "&amp;COUNTIF($F$8:$DA$8,"&gt;0")-(COUNTIF(F285:DA285,Accueil!$AG$26)))</f>
        <v/>
      </c>
      <c r="DD285" s="110" t="str">
        <f>IF(D285="","",COUNTIF(F285:DA285,Accueil!$AB$26))</f>
        <v/>
      </c>
      <c r="DE285" s="110" t="str">
        <f>IF(D285="","",IF(COUNTIF($F$8:$DA$8,"&gt;=0")-(COUNTIF(G285:DB285,Accueil!$AG$26))&lt;0,0,COUNTIF($F$8:$DA$8,"&gt;=0")-(COUNTIF(G285:DB285,Accueil!$AG$26))))</f>
        <v/>
      </c>
      <c r="DF285" s="11" t="str">
        <f t="shared" si="19"/>
        <v/>
      </c>
      <c r="DG285" s="29" t="str">
        <f t="shared" si="20"/>
        <v/>
      </c>
      <c r="DH285" s="158">
        <f t="shared" si="21"/>
        <v>0</v>
      </c>
      <c r="DI285" s="158">
        <f>IF(ISERROR(VLOOKUP(F285,Accueil!$W$17:$W$22,1,0)),1,0)</f>
        <v>0</v>
      </c>
      <c r="DJ285" s="158">
        <f>IF(ISERROR(VLOOKUP(G285,Accueil!$W$17:$W$22,1,0)),1,0)</f>
        <v>0</v>
      </c>
      <c r="DK285" s="158">
        <f>IF(ISERROR(VLOOKUP(H285,Accueil!$W$17:$W$22,1,0)),1,0)</f>
        <v>0</v>
      </c>
      <c r="DL285" s="158">
        <f>IF(ISERROR(VLOOKUP(I285,Accueil!$W$17:$W$22,1,0)),1,0)</f>
        <v>0</v>
      </c>
      <c r="DM285" s="158">
        <f>IF(ISERROR(VLOOKUP(J285,Accueil!$W$17:$W$22,1,0)),1,0)</f>
        <v>0</v>
      </c>
      <c r="DN285" s="158">
        <f>IF(ISERROR(VLOOKUP(K285,Accueil!$W$17:$W$22,1,0)),1,0)</f>
        <v>0</v>
      </c>
      <c r="DO285" s="158">
        <f>IF(ISERROR(VLOOKUP(L285,Accueil!$W$17:$W$22,1,0)),1,0)</f>
        <v>0</v>
      </c>
      <c r="DP285" s="158">
        <f>IF(ISERROR(VLOOKUP(M285,Accueil!$W$17:$W$22,1,0)),1,0)</f>
        <v>0</v>
      </c>
      <c r="DQ285" s="158">
        <f>IF(ISERROR(VLOOKUP(N285,Accueil!$W$17:$W$22,1,0)),1,0)</f>
        <v>0</v>
      </c>
      <c r="DR285" s="158">
        <f>IF(ISERROR(VLOOKUP(O285,Accueil!$W$17:$W$22,1,0)),1,0)</f>
        <v>0</v>
      </c>
      <c r="DS285" s="158">
        <f>IF(ISERROR(VLOOKUP(P285,Accueil!$W$17:$W$22,1,0)),1,0)</f>
        <v>0</v>
      </c>
      <c r="DT285" s="158">
        <f>IF(ISERROR(VLOOKUP(Q285,Accueil!$W$17:$W$22,1,0)),1,0)</f>
        <v>0</v>
      </c>
      <c r="DU285" s="158">
        <f>IF(ISERROR(VLOOKUP(R285,Accueil!$W$17:$W$22,1,0)),1,0)</f>
        <v>0</v>
      </c>
      <c r="DV285" s="158">
        <f>IF(ISERROR(VLOOKUP(S285,Accueil!$W$17:$W$22,1,0)),1,0)</f>
        <v>0</v>
      </c>
      <c r="DW285" s="158">
        <f>IF(ISERROR(VLOOKUP(T285,Accueil!$W$17:$W$22,1,0)),1,0)</f>
        <v>0</v>
      </c>
      <c r="DX285" s="158">
        <f>IF(ISERROR(VLOOKUP(U285,Accueil!$W$17:$W$22,1,0)),1,0)</f>
        <v>0</v>
      </c>
      <c r="DY285" s="158">
        <f>IF(ISERROR(VLOOKUP(V285,Accueil!$W$17:$W$22,1,0)),1,0)</f>
        <v>0</v>
      </c>
      <c r="DZ285" s="158">
        <f>IF(ISERROR(VLOOKUP(W285,Accueil!$W$17:$W$22,1,0)),1,0)</f>
        <v>0</v>
      </c>
      <c r="EA285" s="158">
        <f>IF(ISERROR(VLOOKUP(X285,Accueil!$W$17:$W$22,1,0)),1,0)</f>
        <v>0</v>
      </c>
      <c r="EB285" s="158">
        <f>IF(ISERROR(VLOOKUP(Y285,Accueil!$W$17:$W$22,1,0)),1,0)</f>
        <v>0</v>
      </c>
      <c r="EC285" s="158">
        <f>IF(ISERROR(VLOOKUP(Z285,Accueil!$W$17:$W$22,1,0)),1,0)</f>
        <v>0</v>
      </c>
      <c r="ED285" s="158">
        <f>IF(ISERROR(VLOOKUP(AA285,Accueil!$W$17:$W$22,1,0)),1,0)</f>
        <v>0</v>
      </c>
      <c r="EE285" s="158">
        <f>IF(ISERROR(VLOOKUP(AB285,Accueil!$W$17:$W$22,1,0)),1,0)</f>
        <v>0</v>
      </c>
      <c r="EF285" s="158">
        <f>IF(ISERROR(VLOOKUP(AC285,Accueil!$W$17:$W$22,1,0)),1,0)</f>
        <v>0</v>
      </c>
      <c r="EG285" s="158">
        <f>IF(ISERROR(VLOOKUP(AD285,Accueil!$W$17:$W$22,1,0)),1,0)</f>
        <v>0</v>
      </c>
      <c r="EH285" s="158">
        <f>IF(ISERROR(VLOOKUP(AE285,Accueil!$W$17:$W$22,1,0)),1,0)</f>
        <v>0</v>
      </c>
      <c r="EI285" s="158">
        <f>IF(ISERROR(VLOOKUP(AF285,Accueil!$W$17:$W$22,1,0)),1,0)</f>
        <v>0</v>
      </c>
      <c r="EJ285" s="158">
        <f>IF(ISERROR(VLOOKUP(AG285,Accueil!$W$17:$W$22,1,0)),1,0)</f>
        <v>0</v>
      </c>
      <c r="EK285" s="158">
        <f>IF(ISERROR(VLOOKUP(AH285,Accueil!$W$17:$W$22,1,0)),1,0)</f>
        <v>0</v>
      </c>
      <c r="EL285" s="158">
        <f>IF(ISERROR(VLOOKUP(AI285,Accueil!$W$17:$W$22,1,0)),1,0)</f>
        <v>0</v>
      </c>
      <c r="EM285" s="158">
        <f>IF(ISERROR(VLOOKUP(AJ285,Accueil!$W$17:$W$22,1,0)),1,0)</f>
        <v>0</v>
      </c>
      <c r="EN285" s="158">
        <f>IF(ISERROR(VLOOKUP(AK285,Accueil!$W$17:$W$22,1,0)),1,0)</f>
        <v>0</v>
      </c>
      <c r="EO285" s="158">
        <f>IF(ISERROR(VLOOKUP(AL285,Accueil!$W$17:$W$22,1,0)),1,0)</f>
        <v>0</v>
      </c>
      <c r="EP285" s="158">
        <f>IF(ISERROR(VLOOKUP(AM285,Accueil!$W$17:$W$22,1,0)),1,0)</f>
        <v>0</v>
      </c>
      <c r="EQ285" s="158">
        <f>IF(ISERROR(VLOOKUP(AN285,Accueil!$W$17:$W$22,1,0)),1,0)</f>
        <v>0</v>
      </c>
      <c r="ER285" s="158">
        <f>IF(ISERROR(VLOOKUP(AO285,Accueil!$W$17:$W$22,1,0)),1,0)</f>
        <v>0</v>
      </c>
      <c r="ES285" s="158">
        <f>IF(ISERROR(VLOOKUP(AP285,Accueil!$W$17:$W$22,1,0)),1,0)</f>
        <v>0</v>
      </c>
      <c r="ET285" s="158">
        <f>IF(ISERROR(VLOOKUP(AQ285,Accueil!$W$17:$W$22,1,0)),1,0)</f>
        <v>0</v>
      </c>
      <c r="EU285" s="158">
        <f>IF(ISERROR(VLOOKUP(AR285,Accueil!$W$17:$W$22,1,0)),1,0)</f>
        <v>0</v>
      </c>
      <c r="EV285" s="158">
        <f>IF(ISERROR(VLOOKUP(AS285,Accueil!$W$17:$W$22,1,0)),1,0)</f>
        <v>0</v>
      </c>
      <c r="EW285" s="158">
        <f>IF(ISERROR(VLOOKUP(AT285,Accueil!$W$17:$W$22,1,0)),1,0)</f>
        <v>0</v>
      </c>
      <c r="EX285" s="158">
        <f>IF(ISERROR(VLOOKUP(AU285,Accueil!$W$17:$W$22,1,0)),1,0)</f>
        <v>0</v>
      </c>
      <c r="EY285" s="158">
        <f>IF(ISERROR(VLOOKUP(AV285,Accueil!$W$17:$W$22,1,0)),1,0)</f>
        <v>0</v>
      </c>
      <c r="EZ285" s="158">
        <f>IF(ISERROR(VLOOKUP(AW285,Accueil!$W$17:$W$22,1,0)),1,0)</f>
        <v>0</v>
      </c>
      <c r="FA285" s="158">
        <f>IF(ISERROR(VLOOKUP(AX285,Accueil!$W$17:$W$22,1,0)),1,0)</f>
        <v>0</v>
      </c>
      <c r="FB285" s="158">
        <f>IF(ISERROR(VLOOKUP(AY285,Accueil!$W$17:$W$22,1,0)),1,0)</f>
        <v>0</v>
      </c>
      <c r="FC285" s="158">
        <f>IF(ISERROR(VLOOKUP(AZ285,Accueil!$W$17:$W$22,1,0)),1,0)</f>
        <v>0</v>
      </c>
      <c r="FD285" s="158">
        <f>IF(ISERROR(VLOOKUP(BA285,Accueil!$W$17:$W$22,1,0)),1,0)</f>
        <v>0</v>
      </c>
      <c r="FE285" s="158">
        <f>IF(ISERROR(VLOOKUP(BB285,Accueil!$W$17:$W$22,1,0)),1,0)</f>
        <v>0</v>
      </c>
      <c r="FF285" s="158">
        <f>IF(ISERROR(VLOOKUP(BC285,Accueil!$W$17:$W$22,1,0)),1,0)</f>
        <v>0</v>
      </c>
      <c r="FG285" s="158">
        <f>IF(ISERROR(VLOOKUP(BD285,Accueil!$W$17:$W$22,1,0)),1,0)</f>
        <v>0</v>
      </c>
      <c r="FH285" s="158">
        <f>IF(ISERROR(VLOOKUP(BE285,Accueil!$W$17:$W$22,1,0)),1,0)</f>
        <v>0</v>
      </c>
      <c r="FI285" s="158">
        <f>IF(ISERROR(VLOOKUP(BF285,Accueil!$W$17:$W$22,1,0)),1,0)</f>
        <v>0</v>
      </c>
      <c r="FJ285" s="158">
        <f>IF(ISERROR(VLOOKUP(BG285,Accueil!$W$17:$W$22,1,0)),1,0)</f>
        <v>0</v>
      </c>
      <c r="FK285" s="158">
        <f>IF(ISERROR(VLOOKUP(BH285,Accueil!$W$17:$W$22,1,0)),1,0)</f>
        <v>0</v>
      </c>
      <c r="FL285" s="158">
        <f>IF(ISERROR(VLOOKUP(BI285,Accueil!$W$17:$W$22,1,0)),1,0)</f>
        <v>0</v>
      </c>
      <c r="FM285" s="158">
        <f>IF(ISERROR(VLOOKUP(BJ285,Accueil!$W$17:$W$22,1,0)),1,0)</f>
        <v>0</v>
      </c>
      <c r="FN285" s="158">
        <f>IF(ISERROR(VLOOKUP(BK285,Accueil!$W$17:$W$22,1,0)),1,0)</f>
        <v>0</v>
      </c>
      <c r="FO285" s="158">
        <f>IF(ISERROR(VLOOKUP(BL285,Accueil!$W$17:$W$22,1,0)),1,0)</f>
        <v>0</v>
      </c>
      <c r="FP285" s="158">
        <f>IF(ISERROR(VLOOKUP(BM285,Accueil!$W$17:$W$22,1,0)),1,0)</f>
        <v>0</v>
      </c>
      <c r="FQ285" s="158">
        <f>IF(ISERROR(VLOOKUP(BN285,Accueil!$W$17:$W$22,1,0)),1,0)</f>
        <v>0</v>
      </c>
      <c r="FR285" s="158">
        <f>IF(ISERROR(VLOOKUP(BO285,Accueil!$W$17:$W$22,1,0)),1,0)</f>
        <v>0</v>
      </c>
      <c r="FS285" s="158">
        <f>IF(ISERROR(VLOOKUP(BP285,Accueil!$W$17:$W$22,1,0)),1,0)</f>
        <v>0</v>
      </c>
      <c r="FT285" s="158">
        <f>IF(ISERROR(VLOOKUP(BQ285,Accueil!$W$17:$W$22,1,0)),1,0)</f>
        <v>0</v>
      </c>
      <c r="FU285" s="158">
        <f>IF(ISERROR(VLOOKUP(BR285,Accueil!$W$17:$W$22,1,0)),1,0)</f>
        <v>0</v>
      </c>
      <c r="FV285" s="158">
        <f>IF(ISERROR(VLOOKUP(BS285,Accueil!$W$17:$W$22,1,0)),1,0)</f>
        <v>0</v>
      </c>
      <c r="FW285" s="158">
        <f>IF(ISERROR(VLOOKUP(BT285,Accueil!$W$17:$W$22,1,0)),1,0)</f>
        <v>0</v>
      </c>
      <c r="FX285" s="158">
        <f>IF(ISERROR(VLOOKUP(BU285,Accueil!$W$17:$W$22,1,0)),1,0)</f>
        <v>0</v>
      </c>
      <c r="FY285" s="158">
        <f>IF(ISERROR(VLOOKUP(BV285,Accueil!$W$17:$W$22,1,0)),1,0)</f>
        <v>0</v>
      </c>
      <c r="FZ285" s="158">
        <f>IF(ISERROR(VLOOKUP(BW285,Accueil!$W$17:$W$22,1,0)),1,0)</f>
        <v>0</v>
      </c>
      <c r="GA285" s="158">
        <f>IF(ISERROR(VLOOKUP(BX285,Accueil!$W$17:$W$22,1,0)),1,0)</f>
        <v>0</v>
      </c>
      <c r="GB285" s="158">
        <f>IF(ISERROR(VLOOKUP(BY285,Accueil!$W$17:$W$22,1,0)),1,0)</f>
        <v>0</v>
      </c>
      <c r="GC285" s="158">
        <f>IF(ISERROR(VLOOKUP(BZ285,Accueil!$W$17:$W$22,1,0)),1,0)</f>
        <v>0</v>
      </c>
      <c r="GD285" s="158">
        <f>IF(ISERROR(VLOOKUP(CA285,Accueil!$W$17:$W$22,1,0)),1,0)</f>
        <v>0</v>
      </c>
      <c r="GE285" s="158">
        <f>IF(ISERROR(VLOOKUP(CB285,Accueil!$W$17:$W$22,1,0)),1,0)</f>
        <v>0</v>
      </c>
      <c r="GF285" s="158">
        <f>IF(ISERROR(VLOOKUP(CC285,Accueil!$W$17:$W$22,1,0)),1,0)</f>
        <v>0</v>
      </c>
      <c r="GG285" s="158">
        <f>IF(ISERROR(VLOOKUP(CD285,Accueil!$W$17:$W$22,1,0)),1,0)</f>
        <v>0</v>
      </c>
      <c r="GH285" s="158">
        <f>IF(ISERROR(VLOOKUP(CE285,Accueil!$W$17:$W$22,1,0)),1,0)</f>
        <v>0</v>
      </c>
      <c r="GI285" s="158">
        <f>IF(ISERROR(VLOOKUP(CF285,Accueil!$W$17:$W$22,1,0)),1,0)</f>
        <v>0</v>
      </c>
      <c r="GJ285" s="158">
        <f>IF(ISERROR(VLOOKUP(CG285,Accueil!$W$17:$W$22,1,0)),1,0)</f>
        <v>0</v>
      </c>
      <c r="GK285" s="158">
        <f>IF(ISERROR(VLOOKUP(CH285,Accueil!$W$17:$W$22,1,0)),1,0)</f>
        <v>0</v>
      </c>
      <c r="GL285" s="158">
        <f>IF(ISERROR(VLOOKUP(CI285,Accueil!$W$17:$W$22,1,0)),1,0)</f>
        <v>0</v>
      </c>
      <c r="GM285" s="158">
        <f>IF(ISERROR(VLOOKUP(CJ285,Accueil!$W$17:$W$22,1,0)),1,0)</f>
        <v>0</v>
      </c>
      <c r="GN285" s="158">
        <f>IF(ISERROR(VLOOKUP(CK285,Accueil!$W$17:$W$22,1,0)),1,0)</f>
        <v>0</v>
      </c>
      <c r="GO285" s="158">
        <f>IF(ISERROR(VLOOKUP(CL285,Accueil!$W$17:$W$22,1,0)),1,0)</f>
        <v>0</v>
      </c>
      <c r="GP285" s="158">
        <f>IF(ISERROR(VLOOKUP(CM285,Accueil!$W$17:$W$22,1,0)),1,0)</f>
        <v>0</v>
      </c>
      <c r="GQ285" s="158">
        <f>IF(ISERROR(VLOOKUP(CN285,Accueil!$W$17:$W$22,1,0)),1,0)</f>
        <v>0</v>
      </c>
      <c r="GR285" s="158">
        <f>IF(ISERROR(VLOOKUP(CO285,Accueil!$W$17:$W$22,1,0)),1,0)</f>
        <v>0</v>
      </c>
      <c r="GS285" s="158">
        <f>IF(ISERROR(VLOOKUP(CP285,Accueil!$W$17:$W$22,1,0)),1,0)</f>
        <v>0</v>
      </c>
      <c r="GT285" s="158">
        <f>IF(ISERROR(VLOOKUP(CQ285,Accueil!$W$17:$W$22,1,0)),1,0)</f>
        <v>0</v>
      </c>
      <c r="GU285" s="158">
        <f>IF(ISERROR(VLOOKUP(CR285,Accueil!$W$17:$W$22,1,0)),1,0)</f>
        <v>0</v>
      </c>
      <c r="GV285" s="158">
        <f>IF(ISERROR(VLOOKUP(CS285,Accueil!$W$17:$W$22,1,0)),1,0)</f>
        <v>0</v>
      </c>
      <c r="GW285" s="158">
        <f>IF(ISERROR(VLOOKUP(CT285,Accueil!$W$17:$W$22,1,0)),1,0)</f>
        <v>0</v>
      </c>
      <c r="GX285" s="158">
        <f>IF(ISERROR(VLOOKUP(CU285,Accueil!$W$17:$W$22,1,0)),1,0)</f>
        <v>0</v>
      </c>
      <c r="GY285" s="158">
        <f>IF(ISERROR(VLOOKUP(CV285,Accueil!$W$17:$W$22,1,0)),1,0)</f>
        <v>0</v>
      </c>
      <c r="GZ285" s="158">
        <f>IF(ISERROR(VLOOKUP(CW285,Accueil!$W$17:$W$22,1,0)),1,0)</f>
        <v>0</v>
      </c>
      <c r="HA285" s="158">
        <f>IF(ISERROR(VLOOKUP(CX285,Accueil!$W$17:$W$22,1,0)),1,0)</f>
        <v>0</v>
      </c>
      <c r="HB285" s="158">
        <f>IF(ISERROR(VLOOKUP(CY285,Accueil!$W$17:$W$22,1,0)),1,0)</f>
        <v>0</v>
      </c>
      <c r="HC285" s="158">
        <f>IF(ISERROR(VLOOKUP(CZ285,Accueil!$W$17:$W$22,1,0)),1,0)</f>
        <v>0</v>
      </c>
      <c r="HD285" s="158">
        <f>IF(ISERROR(VLOOKUP(DA285,Accueil!$W$17:$W$22,1,0)),1,0)</f>
        <v>0</v>
      </c>
    </row>
    <row r="286" spans="1:212" ht="12.75" customHeight="1">
      <c r="A286" s="360"/>
      <c r="B286" s="12">
        <v>278</v>
      </c>
      <c r="C286" s="26" t="str">
        <f>IF(Accueil!E290="","",Accueil!E290)</f>
        <v/>
      </c>
      <c r="D286" s="27" t="str">
        <f>IF(Accueil!F290="","",Accueil!F290)</f>
        <v/>
      </c>
      <c r="E286" s="83" t="str">
        <f t="shared" si="18"/>
        <v/>
      </c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244"/>
      <c r="AL286" s="244"/>
      <c r="AM286" s="244"/>
      <c r="AN286" s="244"/>
      <c r="AO286" s="244"/>
      <c r="AP286" s="244"/>
      <c r="AQ286" s="244"/>
      <c r="AR286" s="244"/>
      <c r="AS286" s="244"/>
      <c r="AT286" s="244"/>
      <c r="AU286" s="244"/>
      <c r="AV286" s="244"/>
      <c r="AW286" s="244"/>
      <c r="AX286" s="244"/>
      <c r="AY286" s="244"/>
      <c r="AZ286" s="244"/>
      <c r="BA286" s="244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  <c r="CJ286" s="244"/>
      <c r="CK286" s="244"/>
      <c r="CL286" s="244"/>
      <c r="CM286" s="244"/>
      <c r="CN286" s="244"/>
      <c r="CO286" s="244"/>
      <c r="CP286" s="244"/>
      <c r="CQ286" s="244"/>
      <c r="CR286" s="244"/>
      <c r="CS286" s="244"/>
      <c r="CT286" s="244"/>
      <c r="CU286" s="244"/>
      <c r="CV286" s="244"/>
      <c r="CW286" s="244"/>
      <c r="CX286" s="244"/>
      <c r="CY286" s="244"/>
      <c r="CZ286" s="244"/>
      <c r="DA286" s="244"/>
      <c r="DB286" s="12">
        <v>278</v>
      </c>
      <c r="DC286" s="11" t="str">
        <f>IF(D286="","",COUNTIF(F286:DA286,Accueil!$AB$28)&amp;" / "&amp;COUNTIF($F$8:$DA$8,"&gt;0")-(COUNTIF(F286:DA286,Accueil!$AG$26)))</f>
        <v/>
      </c>
      <c r="DD286" s="110" t="str">
        <f>IF(D286="","",COUNTIF(F286:DA286,Accueil!$AB$26))</f>
        <v/>
      </c>
      <c r="DE286" s="110" t="str">
        <f>IF(D286="","",IF(COUNTIF($F$8:$DA$8,"&gt;=0")-(COUNTIF(G286:DB286,Accueil!$AG$26))&lt;0,0,COUNTIF($F$8:$DA$8,"&gt;=0")-(COUNTIF(G286:DB286,Accueil!$AG$26))))</f>
        <v/>
      </c>
      <c r="DF286" s="11" t="str">
        <f t="shared" si="19"/>
        <v/>
      </c>
      <c r="DG286" s="29" t="str">
        <f t="shared" si="20"/>
        <v/>
      </c>
      <c r="DH286" s="158">
        <f t="shared" si="21"/>
        <v>0</v>
      </c>
      <c r="DI286" s="158">
        <f>IF(ISERROR(VLOOKUP(F286,Accueil!$W$17:$W$22,1,0)),1,0)</f>
        <v>0</v>
      </c>
      <c r="DJ286" s="158">
        <f>IF(ISERROR(VLOOKUP(G286,Accueil!$W$17:$W$22,1,0)),1,0)</f>
        <v>0</v>
      </c>
      <c r="DK286" s="158">
        <f>IF(ISERROR(VLOOKUP(H286,Accueil!$W$17:$W$22,1,0)),1,0)</f>
        <v>0</v>
      </c>
      <c r="DL286" s="158">
        <f>IF(ISERROR(VLOOKUP(I286,Accueil!$W$17:$W$22,1,0)),1,0)</f>
        <v>0</v>
      </c>
      <c r="DM286" s="158">
        <f>IF(ISERROR(VLOOKUP(J286,Accueil!$W$17:$W$22,1,0)),1,0)</f>
        <v>0</v>
      </c>
      <c r="DN286" s="158">
        <f>IF(ISERROR(VLOOKUP(K286,Accueil!$W$17:$W$22,1,0)),1,0)</f>
        <v>0</v>
      </c>
      <c r="DO286" s="158">
        <f>IF(ISERROR(VLOOKUP(L286,Accueil!$W$17:$W$22,1,0)),1,0)</f>
        <v>0</v>
      </c>
      <c r="DP286" s="158">
        <f>IF(ISERROR(VLOOKUP(M286,Accueil!$W$17:$W$22,1,0)),1,0)</f>
        <v>0</v>
      </c>
      <c r="DQ286" s="158">
        <f>IF(ISERROR(VLOOKUP(N286,Accueil!$W$17:$W$22,1,0)),1,0)</f>
        <v>0</v>
      </c>
      <c r="DR286" s="158">
        <f>IF(ISERROR(VLOOKUP(O286,Accueil!$W$17:$W$22,1,0)),1,0)</f>
        <v>0</v>
      </c>
      <c r="DS286" s="158">
        <f>IF(ISERROR(VLOOKUP(P286,Accueil!$W$17:$W$22,1,0)),1,0)</f>
        <v>0</v>
      </c>
      <c r="DT286" s="158">
        <f>IF(ISERROR(VLOOKUP(Q286,Accueil!$W$17:$W$22,1,0)),1,0)</f>
        <v>0</v>
      </c>
      <c r="DU286" s="158">
        <f>IF(ISERROR(VLOOKUP(R286,Accueil!$W$17:$W$22,1,0)),1,0)</f>
        <v>0</v>
      </c>
      <c r="DV286" s="158">
        <f>IF(ISERROR(VLOOKUP(S286,Accueil!$W$17:$W$22,1,0)),1,0)</f>
        <v>0</v>
      </c>
      <c r="DW286" s="158">
        <f>IF(ISERROR(VLOOKUP(T286,Accueil!$W$17:$W$22,1,0)),1,0)</f>
        <v>0</v>
      </c>
      <c r="DX286" s="158">
        <f>IF(ISERROR(VLOOKUP(U286,Accueil!$W$17:$W$22,1,0)),1,0)</f>
        <v>0</v>
      </c>
      <c r="DY286" s="158">
        <f>IF(ISERROR(VLOOKUP(V286,Accueil!$W$17:$W$22,1,0)),1,0)</f>
        <v>0</v>
      </c>
      <c r="DZ286" s="158">
        <f>IF(ISERROR(VLOOKUP(W286,Accueil!$W$17:$W$22,1,0)),1,0)</f>
        <v>0</v>
      </c>
      <c r="EA286" s="158">
        <f>IF(ISERROR(VLOOKUP(X286,Accueil!$W$17:$W$22,1,0)),1,0)</f>
        <v>0</v>
      </c>
      <c r="EB286" s="158">
        <f>IF(ISERROR(VLOOKUP(Y286,Accueil!$W$17:$W$22,1,0)),1,0)</f>
        <v>0</v>
      </c>
      <c r="EC286" s="158">
        <f>IF(ISERROR(VLOOKUP(Z286,Accueil!$W$17:$W$22,1,0)),1,0)</f>
        <v>0</v>
      </c>
      <c r="ED286" s="158">
        <f>IF(ISERROR(VLOOKUP(AA286,Accueil!$W$17:$W$22,1,0)),1,0)</f>
        <v>0</v>
      </c>
      <c r="EE286" s="158">
        <f>IF(ISERROR(VLOOKUP(AB286,Accueil!$W$17:$W$22,1,0)),1,0)</f>
        <v>0</v>
      </c>
      <c r="EF286" s="158">
        <f>IF(ISERROR(VLOOKUP(AC286,Accueil!$W$17:$W$22,1,0)),1,0)</f>
        <v>0</v>
      </c>
      <c r="EG286" s="158">
        <f>IF(ISERROR(VLOOKUP(AD286,Accueil!$W$17:$W$22,1,0)),1,0)</f>
        <v>0</v>
      </c>
      <c r="EH286" s="158">
        <f>IF(ISERROR(VLOOKUP(AE286,Accueil!$W$17:$W$22,1,0)),1,0)</f>
        <v>0</v>
      </c>
      <c r="EI286" s="158">
        <f>IF(ISERROR(VLOOKUP(AF286,Accueil!$W$17:$W$22,1,0)),1,0)</f>
        <v>0</v>
      </c>
      <c r="EJ286" s="158">
        <f>IF(ISERROR(VLOOKUP(AG286,Accueil!$W$17:$W$22,1,0)),1,0)</f>
        <v>0</v>
      </c>
      <c r="EK286" s="158">
        <f>IF(ISERROR(VLOOKUP(AH286,Accueil!$W$17:$W$22,1,0)),1,0)</f>
        <v>0</v>
      </c>
      <c r="EL286" s="158">
        <f>IF(ISERROR(VLOOKUP(AI286,Accueil!$W$17:$W$22,1,0)),1,0)</f>
        <v>0</v>
      </c>
      <c r="EM286" s="158">
        <f>IF(ISERROR(VLOOKUP(AJ286,Accueil!$W$17:$W$22,1,0)),1,0)</f>
        <v>0</v>
      </c>
      <c r="EN286" s="158">
        <f>IF(ISERROR(VLOOKUP(AK286,Accueil!$W$17:$W$22,1,0)),1,0)</f>
        <v>0</v>
      </c>
      <c r="EO286" s="158">
        <f>IF(ISERROR(VLOOKUP(AL286,Accueil!$W$17:$W$22,1,0)),1,0)</f>
        <v>0</v>
      </c>
      <c r="EP286" s="158">
        <f>IF(ISERROR(VLOOKUP(AM286,Accueil!$W$17:$W$22,1,0)),1,0)</f>
        <v>0</v>
      </c>
      <c r="EQ286" s="158">
        <f>IF(ISERROR(VLOOKUP(AN286,Accueil!$W$17:$W$22,1,0)),1,0)</f>
        <v>0</v>
      </c>
      <c r="ER286" s="158">
        <f>IF(ISERROR(VLOOKUP(AO286,Accueil!$W$17:$W$22,1,0)),1,0)</f>
        <v>0</v>
      </c>
      <c r="ES286" s="158">
        <f>IF(ISERROR(VLOOKUP(AP286,Accueil!$W$17:$W$22,1,0)),1,0)</f>
        <v>0</v>
      </c>
      <c r="ET286" s="158">
        <f>IF(ISERROR(VLOOKUP(AQ286,Accueil!$W$17:$W$22,1,0)),1,0)</f>
        <v>0</v>
      </c>
      <c r="EU286" s="158">
        <f>IF(ISERROR(VLOOKUP(AR286,Accueil!$W$17:$W$22,1,0)),1,0)</f>
        <v>0</v>
      </c>
      <c r="EV286" s="158">
        <f>IF(ISERROR(VLOOKUP(AS286,Accueil!$W$17:$W$22,1,0)),1,0)</f>
        <v>0</v>
      </c>
      <c r="EW286" s="158">
        <f>IF(ISERROR(VLOOKUP(AT286,Accueil!$W$17:$W$22,1,0)),1,0)</f>
        <v>0</v>
      </c>
      <c r="EX286" s="158">
        <f>IF(ISERROR(VLOOKUP(AU286,Accueil!$W$17:$W$22,1,0)),1,0)</f>
        <v>0</v>
      </c>
      <c r="EY286" s="158">
        <f>IF(ISERROR(VLOOKUP(AV286,Accueil!$W$17:$W$22,1,0)),1,0)</f>
        <v>0</v>
      </c>
      <c r="EZ286" s="158">
        <f>IF(ISERROR(VLOOKUP(AW286,Accueil!$W$17:$W$22,1,0)),1,0)</f>
        <v>0</v>
      </c>
      <c r="FA286" s="158">
        <f>IF(ISERROR(VLOOKUP(AX286,Accueil!$W$17:$W$22,1,0)),1,0)</f>
        <v>0</v>
      </c>
      <c r="FB286" s="158">
        <f>IF(ISERROR(VLOOKUP(AY286,Accueil!$W$17:$W$22,1,0)),1,0)</f>
        <v>0</v>
      </c>
      <c r="FC286" s="158">
        <f>IF(ISERROR(VLOOKUP(AZ286,Accueil!$W$17:$W$22,1,0)),1,0)</f>
        <v>0</v>
      </c>
      <c r="FD286" s="158">
        <f>IF(ISERROR(VLOOKUP(BA286,Accueil!$W$17:$W$22,1,0)),1,0)</f>
        <v>0</v>
      </c>
      <c r="FE286" s="158">
        <f>IF(ISERROR(VLOOKUP(BB286,Accueil!$W$17:$W$22,1,0)),1,0)</f>
        <v>0</v>
      </c>
      <c r="FF286" s="158">
        <f>IF(ISERROR(VLOOKUP(BC286,Accueil!$W$17:$W$22,1,0)),1,0)</f>
        <v>0</v>
      </c>
      <c r="FG286" s="158">
        <f>IF(ISERROR(VLOOKUP(BD286,Accueil!$W$17:$W$22,1,0)),1,0)</f>
        <v>0</v>
      </c>
      <c r="FH286" s="158">
        <f>IF(ISERROR(VLOOKUP(BE286,Accueil!$W$17:$W$22,1,0)),1,0)</f>
        <v>0</v>
      </c>
      <c r="FI286" s="158">
        <f>IF(ISERROR(VLOOKUP(BF286,Accueil!$W$17:$W$22,1,0)),1,0)</f>
        <v>0</v>
      </c>
      <c r="FJ286" s="158">
        <f>IF(ISERROR(VLOOKUP(BG286,Accueil!$W$17:$W$22,1,0)),1,0)</f>
        <v>0</v>
      </c>
      <c r="FK286" s="158">
        <f>IF(ISERROR(VLOOKUP(BH286,Accueil!$W$17:$W$22,1,0)),1,0)</f>
        <v>0</v>
      </c>
      <c r="FL286" s="158">
        <f>IF(ISERROR(VLOOKUP(BI286,Accueil!$W$17:$W$22,1,0)),1,0)</f>
        <v>0</v>
      </c>
      <c r="FM286" s="158">
        <f>IF(ISERROR(VLOOKUP(BJ286,Accueil!$W$17:$W$22,1,0)),1,0)</f>
        <v>0</v>
      </c>
      <c r="FN286" s="158">
        <f>IF(ISERROR(VLOOKUP(BK286,Accueil!$W$17:$W$22,1,0)),1,0)</f>
        <v>0</v>
      </c>
      <c r="FO286" s="158">
        <f>IF(ISERROR(VLOOKUP(BL286,Accueil!$W$17:$W$22,1,0)),1,0)</f>
        <v>0</v>
      </c>
      <c r="FP286" s="158">
        <f>IF(ISERROR(VLOOKUP(BM286,Accueil!$W$17:$W$22,1,0)),1,0)</f>
        <v>0</v>
      </c>
      <c r="FQ286" s="158">
        <f>IF(ISERROR(VLOOKUP(BN286,Accueil!$W$17:$W$22,1,0)),1,0)</f>
        <v>0</v>
      </c>
      <c r="FR286" s="158">
        <f>IF(ISERROR(VLOOKUP(BO286,Accueil!$W$17:$W$22,1,0)),1,0)</f>
        <v>0</v>
      </c>
      <c r="FS286" s="158">
        <f>IF(ISERROR(VLOOKUP(BP286,Accueil!$W$17:$W$22,1,0)),1,0)</f>
        <v>0</v>
      </c>
      <c r="FT286" s="158">
        <f>IF(ISERROR(VLOOKUP(BQ286,Accueil!$W$17:$W$22,1,0)),1,0)</f>
        <v>0</v>
      </c>
      <c r="FU286" s="158">
        <f>IF(ISERROR(VLOOKUP(BR286,Accueil!$W$17:$W$22,1,0)),1,0)</f>
        <v>0</v>
      </c>
      <c r="FV286" s="158">
        <f>IF(ISERROR(VLOOKUP(BS286,Accueil!$W$17:$W$22,1,0)),1,0)</f>
        <v>0</v>
      </c>
      <c r="FW286" s="158">
        <f>IF(ISERROR(VLOOKUP(BT286,Accueil!$W$17:$W$22,1,0)),1,0)</f>
        <v>0</v>
      </c>
      <c r="FX286" s="158">
        <f>IF(ISERROR(VLOOKUP(BU286,Accueil!$W$17:$W$22,1,0)),1,0)</f>
        <v>0</v>
      </c>
      <c r="FY286" s="158">
        <f>IF(ISERROR(VLOOKUP(BV286,Accueil!$W$17:$W$22,1,0)),1,0)</f>
        <v>0</v>
      </c>
      <c r="FZ286" s="158">
        <f>IF(ISERROR(VLOOKUP(BW286,Accueil!$W$17:$W$22,1,0)),1,0)</f>
        <v>0</v>
      </c>
      <c r="GA286" s="158">
        <f>IF(ISERROR(VLOOKUP(BX286,Accueil!$W$17:$W$22,1,0)),1,0)</f>
        <v>0</v>
      </c>
      <c r="GB286" s="158">
        <f>IF(ISERROR(VLOOKUP(BY286,Accueil!$W$17:$W$22,1,0)),1,0)</f>
        <v>0</v>
      </c>
      <c r="GC286" s="158">
        <f>IF(ISERROR(VLOOKUP(BZ286,Accueil!$W$17:$W$22,1,0)),1,0)</f>
        <v>0</v>
      </c>
      <c r="GD286" s="158">
        <f>IF(ISERROR(VLOOKUP(CA286,Accueil!$W$17:$W$22,1,0)),1,0)</f>
        <v>0</v>
      </c>
      <c r="GE286" s="158">
        <f>IF(ISERROR(VLOOKUP(CB286,Accueil!$W$17:$W$22,1,0)),1,0)</f>
        <v>0</v>
      </c>
      <c r="GF286" s="158">
        <f>IF(ISERROR(VLOOKUP(CC286,Accueil!$W$17:$W$22,1,0)),1,0)</f>
        <v>0</v>
      </c>
      <c r="GG286" s="158">
        <f>IF(ISERROR(VLOOKUP(CD286,Accueil!$W$17:$W$22,1,0)),1,0)</f>
        <v>0</v>
      </c>
      <c r="GH286" s="158">
        <f>IF(ISERROR(VLOOKUP(CE286,Accueil!$W$17:$W$22,1,0)),1,0)</f>
        <v>0</v>
      </c>
      <c r="GI286" s="158">
        <f>IF(ISERROR(VLOOKUP(CF286,Accueil!$W$17:$W$22,1,0)),1,0)</f>
        <v>0</v>
      </c>
      <c r="GJ286" s="158">
        <f>IF(ISERROR(VLOOKUP(CG286,Accueil!$W$17:$W$22,1,0)),1,0)</f>
        <v>0</v>
      </c>
      <c r="GK286" s="158">
        <f>IF(ISERROR(VLOOKUP(CH286,Accueil!$W$17:$W$22,1,0)),1,0)</f>
        <v>0</v>
      </c>
      <c r="GL286" s="158">
        <f>IF(ISERROR(VLOOKUP(CI286,Accueil!$W$17:$W$22,1,0)),1,0)</f>
        <v>0</v>
      </c>
      <c r="GM286" s="158">
        <f>IF(ISERROR(VLOOKUP(CJ286,Accueil!$W$17:$W$22,1,0)),1,0)</f>
        <v>0</v>
      </c>
      <c r="GN286" s="158">
        <f>IF(ISERROR(VLOOKUP(CK286,Accueil!$W$17:$W$22,1,0)),1,0)</f>
        <v>0</v>
      </c>
      <c r="GO286" s="158">
        <f>IF(ISERROR(VLOOKUP(CL286,Accueil!$W$17:$W$22,1,0)),1,0)</f>
        <v>0</v>
      </c>
      <c r="GP286" s="158">
        <f>IF(ISERROR(VLOOKUP(CM286,Accueil!$W$17:$W$22,1,0)),1,0)</f>
        <v>0</v>
      </c>
      <c r="GQ286" s="158">
        <f>IF(ISERROR(VLOOKUP(CN286,Accueil!$W$17:$W$22,1,0)),1,0)</f>
        <v>0</v>
      </c>
      <c r="GR286" s="158">
        <f>IF(ISERROR(VLOOKUP(CO286,Accueil!$W$17:$W$22,1,0)),1,0)</f>
        <v>0</v>
      </c>
      <c r="GS286" s="158">
        <f>IF(ISERROR(VLOOKUP(CP286,Accueil!$W$17:$W$22,1,0)),1,0)</f>
        <v>0</v>
      </c>
      <c r="GT286" s="158">
        <f>IF(ISERROR(VLOOKUP(CQ286,Accueil!$W$17:$W$22,1,0)),1,0)</f>
        <v>0</v>
      </c>
      <c r="GU286" s="158">
        <f>IF(ISERROR(VLOOKUP(CR286,Accueil!$W$17:$W$22,1,0)),1,0)</f>
        <v>0</v>
      </c>
      <c r="GV286" s="158">
        <f>IF(ISERROR(VLOOKUP(CS286,Accueil!$W$17:$W$22,1,0)),1,0)</f>
        <v>0</v>
      </c>
      <c r="GW286" s="158">
        <f>IF(ISERROR(VLOOKUP(CT286,Accueil!$W$17:$W$22,1,0)),1,0)</f>
        <v>0</v>
      </c>
      <c r="GX286" s="158">
        <f>IF(ISERROR(VLOOKUP(CU286,Accueil!$W$17:$W$22,1,0)),1,0)</f>
        <v>0</v>
      </c>
      <c r="GY286" s="158">
        <f>IF(ISERROR(VLOOKUP(CV286,Accueil!$W$17:$W$22,1,0)),1,0)</f>
        <v>0</v>
      </c>
      <c r="GZ286" s="158">
        <f>IF(ISERROR(VLOOKUP(CW286,Accueil!$W$17:$W$22,1,0)),1,0)</f>
        <v>0</v>
      </c>
      <c r="HA286" s="158">
        <f>IF(ISERROR(VLOOKUP(CX286,Accueil!$W$17:$W$22,1,0)),1,0)</f>
        <v>0</v>
      </c>
      <c r="HB286" s="158">
        <f>IF(ISERROR(VLOOKUP(CY286,Accueil!$W$17:$W$22,1,0)),1,0)</f>
        <v>0</v>
      </c>
      <c r="HC286" s="158">
        <f>IF(ISERROR(VLOOKUP(CZ286,Accueil!$W$17:$W$22,1,0)),1,0)</f>
        <v>0</v>
      </c>
      <c r="HD286" s="158">
        <f>IF(ISERROR(VLOOKUP(DA286,Accueil!$W$17:$W$22,1,0)),1,0)</f>
        <v>0</v>
      </c>
    </row>
    <row r="287" spans="1:212" ht="12.75" customHeight="1">
      <c r="A287" s="360"/>
      <c r="B287" s="12">
        <v>279</v>
      </c>
      <c r="C287" s="26" t="str">
        <f>IF(Accueil!E291="","",Accueil!E291)</f>
        <v/>
      </c>
      <c r="D287" s="27" t="str">
        <f>IF(Accueil!F291="","",Accueil!F291)</f>
        <v/>
      </c>
      <c r="E287" s="83" t="str">
        <f t="shared" si="18"/>
        <v/>
      </c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244"/>
      <c r="AL287" s="244"/>
      <c r="AM287" s="244"/>
      <c r="AN287" s="244"/>
      <c r="AO287" s="244"/>
      <c r="AP287" s="244"/>
      <c r="AQ287" s="244"/>
      <c r="AR287" s="244"/>
      <c r="AS287" s="244"/>
      <c r="AT287" s="244"/>
      <c r="AU287" s="244"/>
      <c r="AV287" s="244"/>
      <c r="AW287" s="244"/>
      <c r="AX287" s="244"/>
      <c r="AY287" s="244"/>
      <c r="AZ287" s="244"/>
      <c r="BA287" s="244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  <c r="CJ287" s="244"/>
      <c r="CK287" s="244"/>
      <c r="CL287" s="244"/>
      <c r="CM287" s="244"/>
      <c r="CN287" s="244"/>
      <c r="CO287" s="244"/>
      <c r="CP287" s="244"/>
      <c r="CQ287" s="244"/>
      <c r="CR287" s="244"/>
      <c r="CS287" s="244"/>
      <c r="CT287" s="244"/>
      <c r="CU287" s="244"/>
      <c r="CV287" s="244"/>
      <c r="CW287" s="244"/>
      <c r="CX287" s="244"/>
      <c r="CY287" s="244"/>
      <c r="CZ287" s="244"/>
      <c r="DA287" s="244"/>
      <c r="DB287" s="12">
        <v>279</v>
      </c>
      <c r="DC287" s="11" t="str">
        <f>IF(D287="","",COUNTIF(F287:DA287,Accueil!$AB$28)&amp;" / "&amp;COUNTIF($F$8:$DA$8,"&gt;0")-(COUNTIF(F287:DA287,Accueil!$AG$26)))</f>
        <v/>
      </c>
      <c r="DD287" s="110" t="str">
        <f>IF(D287="","",COUNTIF(F287:DA287,Accueil!$AB$26))</f>
        <v/>
      </c>
      <c r="DE287" s="110" t="str">
        <f>IF(D287="","",IF(COUNTIF($F$8:$DA$8,"&gt;=0")-(COUNTIF(G287:DB287,Accueil!$AG$26))&lt;0,0,COUNTIF($F$8:$DA$8,"&gt;=0")-(COUNTIF(G287:DB287,Accueil!$AG$26))))</f>
        <v/>
      </c>
      <c r="DF287" s="11" t="str">
        <f t="shared" si="19"/>
        <v/>
      </c>
      <c r="DG287" s="29" t="str">
        <f t="shared" si="20"/>
        <v/>
      </c>
      <c r="DH287" s="158">
        <f t="shared" si="21"/>
        <v>0</v>
      </c>
      <c r="DI287" s="158">
        <f>IF(ISERROR(VLOOKUP(F287,Accueil!$W$17:$W$22,1,0)),1,0)</f>
        <v>0</v>
      </c>
      <c r="DJ287" s="158">
        <f>IF(ISERROR(VLOOKUP(G287,Accueil!$W$17:$W$22,1,0)),1,0)</f>
        <v>0</v>
      </c>
      <c r="DK287" s="158">
        <f>IF(ISERROR(VLOOKUP(H287,Accueil!$W$17:$W$22,1,0)),1,0)</f>
        <v>0</v>
      </c>
      <c r="DL287" s="158">
        <f>IF(ISERROR(VLOOKUP(I287,Accueil!$W$17:$W$22,1,0)),1,0)</f>
        <v>0</v>
      </c>
      <c r="DM287" s="158">
        <f>IF(ISERROR(VLOOKUP(J287,Accueil!$W$17:$W$22,1,0)),1,0)</f>
        <v>0</v>
      </c>
      <c r="DN287" s="158">
        <f>IF(ISERROR(VLOOKUP(K287,Accueil!$W$17:$W$22,1,0)),1,0)</f>
        <v>0</v>
      </c>
      <c r="DO287" s="158">
        <f>IF(ISERROR(VLOOKUP(L287,Accueil!$W$17:$W$22,1,0)),1,0)</f>
        <v>0</v>
      </c>
      <c r="DP287" s="158">
        <f>IF(ISERROR(VLOOKUP(M287,Accueil!$W$17:$W$22,1,0)),1,0)</f>
        <v>0</v>
      </c>
      <c r="DQ287" s="158">
        <f>IF(ISERROR(VLOOKUP(N287,Accueil!$W$17:$W$22,1,0)),1,0)</f>
        <v>0</v>
      </c>
      <c r="DR287" s="158">
        <f>IF(ISERROR(VLOOKUP(O287,Accueil!$W$17:$W$22,1,0)),1,0)</f>
        <v>0</v>
      </c>
      <c r="DS287" s="158">
        <f>IF(ISERROR(VLOOKUP(P287,Accueil!$W$17:$W$22,1,0)),1,0)</f>
        <v>0</v>
      </c>
      <c r="DT287" s="158">
        <f>IF(ISERROR(VLOOKUP(Q287,Accueil!$W$17:$W$22,1,0)),1,0)</f>
        <v>0</v>
      </c>
      <c r="DU287" s="158">
        <f>IF(ISERROR(VLOOKUP(R287,Accueil!$W$17:$W$22,1,0)),1,0)</f>
        <v>0</v>
      </c>
      <c r="DV287" s="158">
        <f>IF(ISERROR(VLOOKUP(S287,Accueil!$W$17:$W$22,1,0)),1,0)</f>
        <v>0</v>
      </c>
      <c r="DW287" s="158">
        <f>IF(ISERROR(VLOOKUP(T287,Accueil!$W$17:$W$22,1,0)),1,0)</f>
        <v>0</v>
      </c>
      <c r="DX287" s="158">
        <f>IF(ISERROR(VLOOKUP(U287,Accueil!$W$17:$W$22,1,0)),1,0)</f>
        <v>0</v>
      </c>
      <c r="DY287" s="158">
        <f>IF(ISERROR(VLOOKUP(V287,Accueil!$W$17:$W$22,1,0)),1,0)</f>
        <v>0</v>
      </c>
      <c r="DZ287" s="158">
        <f>IF(ISERROR(VLOOKUP(W287,Accueil!$W$17:$W$22,1,0)),1,0)</f>
        <v>0</v>
      </c>
      <c r="EA287" s="158">
        <f>IF(ISERROR(VLOOKUP(X287,Accueil!$W$17:$W$22,1,0)),1,0)</f>
        <v>0</v>
      </c>
      <c r="EB287" s="158">
        <f>IF(ISERROR(VLOOKUP(Y287,Accueil!$W$17:$W$22,1,0)),1,0)</f>
        <v>0</v>
      </c>
      <c r="EC287" s="158">
        <f>IF(ISERROR(VLOOKUP(Z287,Accueil!$W$17:$W$22,1,0)),1,0)</f>
        <v>0</v>
      </c>
      <c r="ED287" s="158">
        <f>IF(ISERROR(VLOOKUP(AA287,Accueil!$W$17:$W$22,1,0)),1,0)</f>
        <v>0</v>
      </c>
      <c r="EE287" s="158">
        <f>IF(ISERROR(VLOOKUP(AB287,Accueil!$W$17:$W$22,1,0)),1,0)</f>
        <v>0</v>
      </c>
      <c r="EF287" s="158">
        <f>IF(ISERROR(VLOOKUP(AC287,Accueil!$W$17:$W$22,1,0)),1,0)</f>
        <v>0</v>
      </c>
      <c r="EG287" s="158">
        <f>IF(ISERROR(VLOOKUP(AD287,Accueil!$W$17:$W$22,1,0)),1,0)</f>
        <v>0</v>
      </c>
      <c r="EH287" s="158">
        <f>IF(ISERROR(VLOOKUP(AE287,Accueil!$W$17:$W$22,1,0)),1,0)</f>
        <v>0</v>
      </c>
      <c r="EI287" s="158">
        <f>IF(ISERROR(VLOOKUP(AF287,Accueil!$W$17:$W$22,1,0)),1,0)</f>
        <v>0</v>
      </c>
      <c r="EJ287" s="158">
        <f>IF(ISERROR(VLOOKUP(AG287,Accueil!$W$17:$W$22,1,0)),1,0)</f>
        <v>0</v>
      </c>
      <c r="EK287" s="158">
        <f>IF(ISERROR(VLOOKUP(AH287,Accueil!$W$17:$W$22,1,0)),1,0)</f>
        <v>0</v>
      </c>
      <c r="EL287" s="158">
        <f>IF(ISERROR(VLOOKUP(AI287,Accueil!$W$17:$W$22,1,0)),1,0)</f>
        <v>0</v>
      </c>
      <c r="EM287" s="158">
        <f>IF(ISERROR(VLOOKUP(AJ287,Accueil!$W$17:$W$22,1,0)),1,0)</f>
        <v>0</v>
      </c>
      <c r="EN287" s="158">
        <f>IF(ISERROR(VLOOKUP(AK287,Accueil!$W$17:$W$22,1,0)),1,0)</f>
        <v>0</v>
      </c>
      <c r="EO287" s="158">
        <f>IF(ISERROR(VLOOKUP(AL287,Accueil!$W$17:$W$22,1,0)),1,0)</f>
        <v>0</v>
      </c>
      <c r="EP287" s="158">
        <f>IF(ISERROR(VLOOKUP(AM287,Accueil!$W$17:$W$22,1,0)),1,0)</f>
        <v>0</v>
      </c>
      <c r="EQ287" s="158">
        <f>IF(ISERROR(VLOOKUP(AN287,Accueil!$W$17:$W$22,1,0)),1,0)</f>
        <v>0</v>
      </c>
      <c r="ER287" s="158">
        <f>IF(ISERROR(VLOOKUP(AO287,Accueil!$W$17:$W$22,1,0)),1,0)</f>
        <v>0</v>
      </c>
      <c r="ES287" s="158">
        <f>IF(ISERROR(VLOOKUP(AP287,Accueil!$W$17:$W$22,1,0)),1,0)</f>
        <v>0</v>
      </c>
      <c r="ET287" s="158">
        <f>IF(ISERROR(VLOOKUP(AQ287,Accueil!$W$17:$W$22,1,0)),1,0)</f>
        <v>0</v>
      </c>
      <c r="EU287" s="158">
        <f>IF(ISERROR(VLOOKUP(AR287,Accueil!$W$17:$W$22,1,0)),1,0)</f>
        <v>0</v>
      </c>
      <c r="EV287" s="158">
        <f>IF(ISERROR(VLOOKUP(AS287,Accueil!$W$17:$W$22,1,0)),1,0)</f>
        <v>0</v>
      </c>
      <c r="EW287" s="158">
        <f>IF(ISERROR(VLOOKUP(AT287,Accueil!$W$17:$W$22,1,0)),1,0)</f>
        <v>0</v>
      </c>
      <c r="EX287" s="158">
        <f>IF(ISERROR(VLOOKUP(AU287,Accueil!$W$17:$W$22,1,0)),1,0)</f>
        <v>0</v>
      </c>
      <c r="EY287" s="158">
        <f>IF(ISERROR(VLOOKUP(AV287,Accueil!$W$17:$W$22,1,0)),1,0)</f>
        <v>0</v>
      </c>
      <c r="EZ287" s="158">
        <f>IF(ISERROR(VLOOKUP(AW287,Accueil!$W$17:$W$22,1,0)),1,0)</f>
        <v>0</v>
      </c>
      <c r="FA287" s="158">
        <f>IF(ISERROR(VLOOKUP(AX287,Accueil!$W$17:$W$22,1,0)),1,0)</f>
        <v>0</v>
      </c>
      <c r="FB287" s="158">
        <f>IF(ISERROR(VLOOKUP(AY287,Accueil!$W$17:$W$22,1,0)),1,0)</f>
        <v>0</v>
      </c>
      <c r="FC287" s="158">
        <f>IF(ISERROR(VLOOKUP(AZ287,Accueil!$W$17:$W$22,1,0)),1,0)</f>
        <v>0</v>
      </c>
      <c r="FD287" s="158">
        <f>IF(ISERROR(VLOOKUP(BA287,Accueil!$W$17:$W$22,1,0)),1,0)</f>
        <v>0</v>
      </c>
      <c r="FE287" s="158">
        <f>IF(ISERROR(VLOOKUP(BB287,Accueil!$W$17:$W$22,1,0)),1,0)</f>
        <v>0</v>
      </c>
      <c r="FF287" s="158">
        <f>IF(ISERROR(VLOOKUP(BC287,Accueil!$W$17:$W$22,1,0)),1,0)</f>
        <v>0</v>
      </c>
      <c r="FG287" s="158">
        <f>IF(ISERROR(VLOOKUP(BD287,Accueil!$W$17:$W$22,1,0)),1,0)</f>
        <v>0</v>
      </c>
      <c r="FH287" s="158">
        <f>IF(ISERROR(VLOOKUP(BE287,Accueil!$W$17:$W$22,1,0)),1,0)</f>
        <v>0</v>
      </c>
      <c r="FI287" s="158">
        <f>IF(ISERROR(VLOOKUP(BF287,Accueil!$W$17:$W$22,1,0)),1,0)</f>
        <v>0</v>
      </c>
      <c r="FJ287" s="158">
        <f>IF(ISERROR(VLOOKUP(BG287,Accueil!$W$17:$W$22,1,0)),1,0)</f>
        <v>0</v>
      </c>
      <c r="FK287" s="158">
        <f>IF(ISERROR(VLOOKUP(BH287,Accueil!$W$17:$W$22,1,0)),1,0)</f>
        <v>0</v>
      </c>
      <c r="FL287" s="158">
        <f>IF(ISERROR(VLOOKUP(BI287,Accueil!$W$17:$W$22,1,0)),1,0)</f>
        <v>0</v>
      </c>
      <c r="FM287" s="158">
        <f>IF(ISERROR(VLOOKUP(BJ287,Accueil!$W$17:$W$22,1,0)),1,0)</f>
        <v>0</v>
      </c>
      <c r="FN287" s="158">
        <f>IF(ISERROR(VLOOKUP(BK287,Accueil!$W$17:$W$22,1,0)),1,0)</f>
        <v>0</v>
      </c>
      <c r="FO287" s="158">
        <f>IF(ISERROR(VLOOKUP(BL287,Accueil!$W$17:$W$22,1,0)),1,0)</f>
        <v>0</v>
      </c>
      <c r="FP287" s="158">
        <f>IF(ISERROR(VLOOKUP(BM287,Accueil!$W$17:$W$22,1,0)),1,0)</f>
        <v>0</v>
      </c>
      <c r="FQ287" s="158">
        <f>IF(ISERROR(VLOOKUP(BN287,Accueil!$W$17:$W$22,1,0)),1,0)</f>
        <v>0</v>
      </c>
      <c r="FR287" s="158">
        <f>IF(ISERROR(VLOOKUP(BO287,Accueil!$W$17:$W$22,1,0)),1,0)</f>
        <v>0</v>
      </c>
      <c r="FS287" s="158">
        <f>IF(ISERROR(VLOOKUP(BP287,Accueil!$W$17:$W$22,1,0)),1,0)</f>
        <v>0</v>
      </c>
      <c r="FT287" s="158">
        <f>IF(ISERROR(VLOOKUP(BQ287,Accueil!$W$17:$W$22,1,0)),1,0)</f>
        <v>0</v>
      </c>
      <c r="FU287" s="158">
        <f>IF(ISERROR(VLOOKUP(BR287,Accueil!$W$17:$W$22,1,0)),1,0)</f>
        <v>0</v>
      </c>
      <c r="FV287" s="158">
        <f>IF(ISERROR(VLOOKUP(BS287,Accueil!$W$17:$W$22,1,0)),1,0)</f>
        <v>0</v>
      </c>
      <c r="FW287" s="158">
        <f>IF(ISERROR(VLOOKUP(BT287,Accueil!$W$17:$W$22,1,0)),1,0)</f>
        <v>0</v>
      </c>
      <c r="FX287" s="158">
        <f>IF(ISERROR(VLOOKUP(BU287,Accueil!$W$17:$W$22,1,0)),1,0)</f>
        <v>0</v>
      </c>
      <c r="FY287" s="158">
        <f>IF(ISERROR(VLOOKUP(BV287,Accueil!$W$17:$W$22,1,0)),1,0)</f>
        <v>0</v>
      </c>
      <c r="FZ287" s="158">
        <f>IF(ISERROR(VLOOKUP(BW287,Accueil!$W$17:$W$22,1,0)),1,0)</f>
        <v>0</v>
      </c>
      <c r="GA287" s="158">
        <f>IF(ISERROR(VLOOKUP(BX287,Accueil!$W$17:$W$22,1,0)),1,0)</f>
        <v>0</v>
      </c>
      <c r="GB287" s="158">
        <f>IF(ISERROR(VLOOKUP(BY287,Accueil!$W$17:$W$22,1,0)),1,0)</f>
        <v>0</v>
      </c>
      <c r="GC287" s="158">
        <f>IF(ISERROR(VLOOKUP(BZ287,Accueil!$W$17:$W$22,1,0)),1,0)</f>
        <v>0</v>
      </c>
      <c r="GD287" s="158">
        <f>IF(ISERROR(VLOOKUP(CA287,Accueil!$W$17:$W$22,1,0)),1,0)</f>
        <v>0</v>
      </c>
      <c r="GE287" s="158">
        <f>IF(ISERROR(VLOOKUP(CB287,Accueil!$W$17:$W$22,1,0)),1,0)</f>
        <v>0</v>
      </c>
      <c r="GF287" s="158">
        <f>IF(ISERROR(VLOOKUP(CC287,Accueil!$W$17:$W$22,1,0)),1,0)</f>
        <v>0</v>
      </c>
      <c r="GG287" s="158">
        <f>IF(ISERROR(VLOOKUP(CD287,Accueil!$W$17:$W$22,1,0)),1,0)</f>
        <v>0</v>
      </c>
      <c r="GH287" s="158">
        <f>IF(ISERROR(VLOOKUP(CE287,Accueil!$W$17:$W$22,1,0)),1,0)</f>
        <v>0</v>
      </c>
      <c r="GI287" s="158">
        <f>IF(ISERROR(VLOOKUP(CF287,Accueil!$W$17:$W$22,1,0)),1,0)</f>
        <v>0</v>
      </c>
      <c r="GJ287" s="158">
        <f>IF(ISERROR(VLOOKUP(CG287,Accueil!$W$17:$W$22,1,0)),1,0)</f>
        <v>0</v>
      </c>
      <c r="GK287" s="158">
        <f>IF(ISERROR(VLOOKUP(CH287,Accueil!$W$17:$W$22,1,0)),1,0)</f>
        <v>0</v>
      </c>
      <c r="GL287" s="158">
        <f>IF(ISERROR(VLOOKUP(CI287,Accueil!$W$17:$W$22,1,0)),1,0)</f>
        <v>0</v>
      </c>
      <c r="GM287" s="158">
        <f>IF(ISERROR(VLOOKUP(CJ287,Accueil!$W$17:$W$22,1,0)),1,0)</f>
        <v>0</v>
      </c>
      <c r="GN287" s="158">
        <f>IF(ISERROR(VLOOKUP(CK287,Accueil!$W$17:$W$22,1,0)),1,0)</f>
        <v>0</v>
      </c>
      <c r="GO287" s="158">
        <f>IF(ISERROR(VLOOKUP(CL287,Accueil!$W$17:$W$22,1,0)),1,0)</f>
        <v>0</v>
      </c>
      <c r="GP287" s="158">
        <f>IF(ISERROR(VLOOKUP(CM287,Accueil!$W$17:$W$22,1,0)),1,0)</f>
        <v>0</v>
      </c>
      <c r="GQ287" s="158">
        <f>IF(ISERROR(VLOOKUP(CN287,Accueil!$W$17:$W$22,1,0)),1,0)</f>
        <v>0</v>
      </c>
      <c r="GR287" s="158">
        <f>IF(ISERROR(VLOOKUP(CO287,Accueil!$W$17:$W$22,1,0)),1,0)</f>
        <v>0</v>
      </c>
      <c r="GS287" s="158">
        <f>IF(ISERROR(VLOOKUP(CP287,Accueil!$W$17:$W$22,1,0)),1,0)</f>
        <v>0</v>
      </c>
      <c r="GT287" s="158">
        <f>IF(ISERROR(VLOOKUP(CQ287,Accueil!$W$17:$W$22,1,0)),1,0)</f>
        <v>0</v>
      </c>
      <c r="GU287" s="158">
        <f>IF(ISERROR(VLOOKUP(CR287,Accueil!$W$17:$W$22,1,0)),1,0)</f>
        <v>0</v>
      </c>
      <c r="GV287" s="158">
        <f>IF(ISERROR(VLOOKUP(CS287,Accueil!$W$17:$W$22,1,0)),1,0)</f>
        <v>0</v>
      </c>
      <c r="GW287" s="158">
        <f>IF(ISERROR(VLOOKUP(CT287,Accueil!$W$17:$W$22,1,0)),1,0)</f>
        <v>0</v>
      </c>
      <c r="GX287" s="158">
        <f>IF(ISERROR(VLOOKUP(CU287,Accueil!$W$17:$W$22,1,0)),1,0)</f>
        <v>0</v>
      </c>
      <c r="GY287" s="158">
        <f>IF(ISERROR(VLOOKUP(CV287,Accueil!$W$17:$W$22,1,0)),1,0)</f>
        <v>0</v>
      </c>
      <c r="GZ287" s="158">
        <f>IF(ISERROR(VLOOKUP(CW287,Accueil!$W$17:$W$22,1,0)),1,0)</f>
        <v>0</v>
      </c>
      <c r="HA287" s="158">
        <f>IF(ISERROR(VLOOKUP(CX287,Accueil!$W$17:$W$22,1,0)),1,0)</f>
        <v>0</v>
      </c>
      <c r="HB287" s="158">
        <f>IF(ISERROR(VLOOKUP(CY287,Accueil!$W$17:$W$22,1,0)),1,0)</f>
        <v>0</v>
      </c>
      <c r="HC287" s="158">
        <f>IF(ISERROR(VLOOKUP(CZ287,Accueil!$W$17:$W$22,1,0)),1,0)</f>
        <v>0</v>
      </c>
      <c r="HD287" s="158">
        <f>IF(ISERROR(VLOOKUP(DA287,Accueil!$W$17:$W$22,1,0)),1,0)</f>
        <v>0</v>
      </c>
    </row>
    <row r="288" spans="1:212" ht="12.75" customHeight="1">
      <c r="A288" s="361"/>
      <c r="B288" s="12">
        <v>280</v>
      </c>
      <c r="C288" s="26" t="str">
        <f>IF(Accueil!E292="","",Accueil!E292)</f>
        <v/>
      </c>
      <c r="D288" s="27" t="str">
        <f>IF(Accueil!F292="","",Accueil!F292)</f>
        <v/>
      </c>
      <c r="E288" s="83" t="str">
        <f t="shared" si="18"/>
        <v/>
      </c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  <c r="AA288" s="244"/>
      <c r="AB288" s="244"/>
      <c r="AC288" s="244"/>
      <c r="AD288" s="244"/>
      <c r="AE288" s="244"/>
      <c r="AF288" s="244"/>
      <c r="AG288" s="244"/>
      <c r="AH288" s="244"/>
      <c r="AI288" s="244"/>
      <c r="AJ288" s="244"/>
      <c r="AK288" s="244"/>
      <c r="AL288" s="244"/>
      <c r="AM288" s="244"/>
      <c r="AN288" s="244"/>
      <c r="AO288" s="244"/>
      <c r="AP288" s="244"/>
      <c r="AQ288" s="244"/>
      <c r="AR288" s="244"/>
      <c r="AS288" s="244"/>
      <c r="AT288" s="244"/>
      <c r="AU288" s="244"/>
      <c r="AV288" s="244"/>
      <c r="AW288" s="244"/>
      <c r="AX288" s="244"/>
      <c r="AY288" s="244"/>
      <c r="AZ288" s="244"/>
      <c r="BA288" s="244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  <c r="CJ288" s="244"/>
      <c r="CK288" s="244"/>
      <c r="CL288" s="244"/>
      <c r="CM288" s="244"/>
      <c r="CN288" s="244"/>
      <c r="CO288" s="244"/>
      <c r="CP288" s="244"/>
      <c r="CQ288" s="244"/>
      <c r="CR288" s="244"/>
      <c r="CS288" s="244"/>
      <c r="CT288" s="244"/>
      <c r="CU288" s="244"/>
      <c r="CV288" s="244"/>
      <c r="CW288" s="244"/>
      <c r="CX288" s="244"/>
      <c r="CY288" s="244"/>
      <c r="CZ288" s="244"/>
      <c r="DA288" s="244"/>
      <c r="DB288" s="12">
        <v>280</v>
      </c>
      <c r="DC288" s="11" t="str">
        <f>IF(D288="","",COUNTIF(F288:DA288,Accueil!$AB$28)&amp;" / "&amp;COUNTIF($F$8:$DA$8,"&gt;0")-(COUNTIF(F288:DA288,Accueil!$AG$26)))</f>
        <v/>
      </c>
      <c r="DD288" s="110" t="str">
        <f>IF(D288="","",COUNTIF(F288:DA288,Accueil!$AB$26))</f>
        <v/>
      </c>
      <c r="DE288" s="110" t="str">
        <f>IF(D288="","",IF(COUNTIF($F$8:$DA$8,"&gt;=0")-(COUNTIF(G288:DB288,Accueil!$AG$26))&lt;0,0,COUNTIF($F$8:$DA$8,"&gt;=0")-(COUNTIF(G288:DB288,Accueil!$AG$26))))</f>
        <v/>
      </c>
      <c r="DF288" s="11" t="str">
        <f t="shared" si="19"/>
        <v/>
      </c>
      <c r="DG288" s="29" t="str">
        <f t="shared" si="20"/>
        <v/>
      </c>
      <c r="DH288" s="158">
        <f t="shared" si="21"/>
        <v>0</v>
      </c>
      <c r="DI288" s="158">
        <f>IF(ISERROR(VLOOKUP(F288,Accueil!$W$17:$W$22,1,0)),1,0)</f>
        <v>0</v>
      </c>
      <c r="DJ288" s="158">
        <f>IF(ISERROR(VLOOKUP(G288,Accueil!$W$17:$W$22,1,0)),1,0)</f>
        <v>0</v>
      </c>
      <c r="DK288" s="158">
        <f>IF(ISERROR(VLOOKUP(H288,Accueil!$W$17:$W$22,1,0)),1,0)</f>
        <v>0</v>
      </c>
      <c r="DL288" s="158">
        <f>IF(ISERROR(VLOOKUP(I288,Accueil!$W$17:$W$22,1,0)),1,0)</f>
        <v>0</v>
      </c>
      <c r="DM288" s="158">
        <f>IF(ISERROR(VLOOKUP(J288,Accueil!$W$17:$W$22,1,0)),1,0)</f>
        <v>0</v>
      </c>
      <c r="DN288" s="158">
        <f>IF(ISERROR(VLOOKUP(K288,Accueil!$W$17:$W$22,1,0)),1,0)</f>
        <v>0</v>
      </c>
      <c r="DO288" s="158">
        <f>IF(ISERROR(VLOOKUP(L288,Accueil!$W$17:$W$22,1,0)),1,0)</f>
        <v>0</v>
      </c>
      <c r="DP288" s="158">
        <f>IF(ISERROR(VLOOKUP(M288,Accueil!$W$17:$W$22,1,0)),1,0)</f>
        <v>0</v>
      </c>
      <c r="DQ288" s="158">
        <f>IF(ISERROR(VLOOKUP(N288,Accueil!$W$17:$W$22,1,0)),1,0)</f>
        <v>0</v>
      </c>
      <c r="DR288" s="158">
        <f>IF(ISERROR(VLOOKUP(O288,Accueil!$W$17:$W$22,1,0)),1,0)</f>
        <v>0</v>
      </c>
      <c r="DS288" s="158">
        <f>IF(ISERROR(VLOOKUP(P288,Accueil!$W$17:$W$22,1,0)),1,0)</f>
        <v>0</v>
      </c>
      <c r="DT288" s="158">
        <f>IF(ISERROR(VLOOKUP(Q288,Accueil!$W$17:$W$22,1,0)),1,0)</f>
        <v>0</v>
      </c>
      <c r="DU288" s="158">
        <f>IF(ISERROR(VLOOKUP(R288,Accueil!$W$17:$W$22,1,0)),1,0)</f>
        <v>0</v>
      </c>
      <c r="DV288" s="158">
        <f>IF(ISERROR(VLOOKUP(S288,Accueil!$W$17:$W$22,1,0)),1,0)</f>
        <v>0</v>
      </c>
      <c r="DW288" s="158">
        <f>IF(ISERROR(VLOOKUP(T288,Accueil!$W$17:$W$22,1,0)),1,0)</f>
        <v>0</v>
      </c>
      <c r="DX288" s="158">
        <f>IF(ISERROR(VLOOKUP(U288,Accueil!$W$17:$W$22,1,0)),1,0)</f>
        <v>0</v>
      </c>
      <c r="DY288" s="158">
        <f>IF(ISERROR(VLOOKUP(V288,Accueil!$W$17:$W$22,1,0)),1,0)</f>
        <v>0</v>
      </c>
      <c r="DZ288" s="158">
        <f>IF(ISERROR(VLOOKUP(W288,Accueil!$W$17:$W$22,1,0)),1,0)</f>
        <v>0</v>
      </c>
      <c r="EA288" s="158">
        <f>IF(ISERROR(VLOOKUP(X288,Accueil!$W$17:$W$22,1,0)),1,0)</f>
        <v>0</v>
      </c>
      <c r="EB288" s="158">
        <f>IF(ISERROR(VLOOKUP(Y288,Accueil!$W$17:$W$22,1,0)),1,0)</f>
        <v>0</v>
      </c>
      <c r="EC288" s="158">
        <f>IF(ISERROR(VLOOKUP(Z288,Accueil!$W$17:$W$22,1,0)),1,0)</f>
        <v>0</v>
      </c>
      <c r="ED288" s="158">
        <f>IF(ISERROR(VLOOKUP(AA288,Accueil!$W$17:$W$22,1,0)),1,0)</f>
        <v>0</v>
      </c>
      <c r="EE288" s="158">
        <f>IF(ISERROR(VLOOKUP(AB288,Accueil!$W$17:$W$22,1,0)),1,0)</f>
        <v>0</v>
      </c>
      <c r="EF288" s="158">
        <f>IF(ISERROR(VLOOKUP(AC288,Accueil!$W$17:$W$22,1,0)),1,0)</f>
        <v>0</v>
      </c>
      <c r="EG288" s="158">
        <f>IF(ISERROR(VLOOKUP(AD288,Accueil!$W$17:$W$22,1,0)),1,0)</f>
        <v>0</v>
      </c>
      <c r="EH288" s="158">
        <f>IF(ISERROR(VLOOKUP(AE288,Accueil!$W$17:$W$22,1,0)),1,0)</f>
        <v>0</v>
      </c>
      <c r="EI288" s="158">
        <f>IF(ISERROR(VLOOKUP(AF288,Accueil!$W$17:$W$22,1,0)),1,0)</f>
        <v>0</v>
      </c>
      <c r="EJ288" s="158">
        <f>IF(ISERROR(VLOOKUP(AG288,Accueil!$W$17:$W$22,1,0)),1,0)</f>
        <v>0</v>
      </c>
      <c r="EK288" s="158">
        <f>IF(ISERROR(VLOOKUP(AH288,Accueil!$W$17:$W$22,1,0)),1,0)</f>
        <v>0</v>
      </c>
      <c r="EL288" s="158">
        <f>IF(ISERROR(VLOOKUP(AI288,Accueil!$W$17:$W$22,1,0)),1,0)</f>
        <v>0</v>
      </c>
      <c r="EM288" s="158">
        <f>IF(ISERROR(VLOOKUP(AJ288,Accueil!$W$17:$W$22,1,0)),1,0)</f>
        <v>0</v>
      </c>
      <c r="EN288" s="158">
        <f>IF(ISERROR(VLOOKUP(AK288,Accueil!$W$17:$W$22,1,0)),1,0)</f>
        <v>0</v>
      </c>
      <c r="EO288" s="158">
        <f>IF(ISERROR(VLOOKUP(AL288,Accueil!$W$17:$W$22,1,0)),1,0)</f>
        <v>0</v>
      </c>
      <c r="EP288" s="158">
        <f>IF(ISERROR(VLOOKUP(AM288,Accueil!$W$17:$W$22,1,0)),1,0)</f>
        <v>0</v>
      </c>
      <c r="EQ288" s="158">
        <f>IF(ISERROR(VLOOKUP(AN288,Accueil!$W$17:$W$22,1,0)),1,0)</f>
        <v>0</v>
      </c>
      <c r="ER288" s="158">
        <f>IF(ISERROR(VLOOKUP(AO288,Accueil!$W$17:$W$22,1,0)),1,0)</f>
        <v>0</v>
      </c>
      <c r="ES288" s="158">
        <f>IF(ISERROR(VLOOKUP(AP288,Accueil!$W$17:$W$22,1,0)),1,0)</f>
        <v>0</v>
      </c>
      <c r="ET288" s="158">
        <f>IF(ISERROR(VLOOKUP(AQ288,Accueil!$W$17:$W$22,1,0)),1,0)</f>
        <v>0</v>
      </c>
      <c r="EU288" s="158">
        <f>IF(ISERROR(VLOOKUP(AR288,Accueil!$W$17:$W$22,1,0)),1,0)</f>
        <v>0</v>
      </c>
      <c r="EV288" s="158">
        <f>IF(ISERROR(VLOOKUP(AS288,Accueil!$W$17:$W$22,1,0)),1,0)</f>
        <v>0</v>
      </c>
      <c r="EW288" s="158">
        <f>IF(ISERROR(VLOOKUP(AT288,Accueil!$W$17:$W$22,1,0)),1,0)</f>
        <v>0</v>
      </c>
      <c r="EX288" s="158">
        <f>IF(ISERROR(VLOOKUP(AU288,Accueil!$W$17:$W$22,1,0)),1,0)</f>
        <v>0</v>
      </c>
      <c r="EY288" s="158">
        <f>IF(ISERROR(VLOOKUP(AV288,Accueil!$W$17:$W$22,1,0)),1,0)</f>
        <v>0</v>
      </c>
      <c r="EZ288" s="158">
        <f>IF(ISERROR(VLOOKUP(AW288,Accueil!$W$17:$W$22,1,0)),1,0)</f>
        <v>0</v>
      </c>
      <c r="FA288" s="158">
        <f>IF(ISERROR(VLOOKUP(AX288,Accueil!$W$17:$W$22,1,0)),1,0)</f>
        <v>0</v>
      </c>
      <c r="FB288" s="158">
        <f>IF(ISERROR(VLOOKUP(AY288,Accueil!$W$17:$W$22,1,0)),1,0)</f>
        <v>0</v>
      </c>
      <c r="FC288" s="158">
        <f>IF(ISERROR(VLOOKUP(AZ288,Accueil!$W$17:$W$22,1,0)),1,0)</f>
        <v>0</v>
      </c>
      <c r="FD288" s="158">
        <f>IF(ISERROR(VLOOKUP(BA288,Accueil!$W$17:$W$22,1,0)),1,0)</f>
        <v>0</v>
      </c>
      <c r="FE288" s="158">
        <f>IF(ISERROR(VLOOKUP(BB288,Accueil!$W$17:$W$22,1,0)),1,0)</f>
        <v>0</v>
      </c>
      <c r="FF288" s="158">
        <f>IF(ISERROR(VLOOKUP(BC288,Accueil!$W$17:$W$22,1,0)),1,0)</f>
        <v>0</v>
      </c>
      <c r="FG288" s="158">
        <f>IF(ISERROR(VLOOKUP(BD288,Accueil!$W$17:$W$22,1,0)),1,0)</f>
        <v>0</v>
      </c>
      <c r="FH288" s="158">
        <f>IF(ISERROR(VLOOKUP(BE288,Accueil!$W$17:$W$22,1,0)),1,0)</f>
        <v>0</v>
      </c>
      <c r="FI288" s="158">
        <f>IF(ISERROR(VLOOKUP(BF288,Accueil!$W$17:$W$22,1,0)),1,0)</f>
        <v>0</v>
      </c>
      <c r="FJ288" s="158">
        <f>IF(ISERROR(VLOOKUP(BG288,Accueil!$W$17:$W$22,1,0)),1,0)</f>
        <v>0</v>
      </c>
      <c r="FK288" s="158">
        <f>IF(ISERROR(VLOOKUP(BH288,Accueil!$W$17:$W$22,1,0)),1,0)</f>
        <v>0</v>
      </c>
      <c r="FL288" s="158">
        <f>IF(ISERROR(VLOOKUP(BI288,Accueil!$W$17:$W$22,1,0)),1,0)</f>
        <v>0</v>
      </c>
      <c r="FM288" s="158">
        <f>IF(ISERROR(VLOOKUP(BJ288,Accueil!$W$17:$W$22,1,0)),1,0)</f>
        <v>0</v>
      </c>
      <c r="FN288" s="158">
        <f>IF(ISERROR(VLOOKUP(BK288,Accueil!$W$17:$W$22,1,0)),1,0)</f>
        <v>0</v>
      </c>
      <c r="FO288" s="158">
        <f>IF(ISERROR(VLOOKUP(BL288,Accueil!$W$17:$W$22,1,0)),1,0)</f>
        <v>0</v>
      </c>
      <c r="FP288" s="158">
        <f>IF(ISERROR(VLOOKUP(BM288,Accueil!$W$17:$W$22,1,0)),1,0)</f>
        <v>0</v>
      </c>
      <c r="FQ288" s="158">
        <f>IF(ISERROR(VLOOKUP(BN288,Accueil!$W$17:$W$22,1,0)),1,0)</f>
        <v>0</v>
      </c>
      <c r="FR288" s="158">
        <f>IF(ISERROR(VLOOKUP(BO288,Accueil!$W$17:$W$22,1,0)),1,0)</f>
        <v>0</v>
      </c>
      <c r="FS288" s="158">
        <f>IF(ISERROR(VLOOKUP(BP288,Accueil!$W$17:$W$22,1,0)),1,0)</f>
        <v>0</v>
      </c>
      <c r="FT288" s="158">
        <f>IF(ISERROR(VLOOKUP(BQ288,Accueil!$W$17:$W$22,1,0)),1,0)</f>
        <v>0</v>
      </c>
      <c r="FU288" s="158">
        <f>IF(ISERROR(VLOOKUP(BR288,Accueil!$W$17:$W$22,1,0)),1,0)</f>
        <v>0</v>
      </c>
      <c r="FV288" s="158">
        <f>IF(ISERROR(VLOOKUP(BS288,Accueil!$W$17:$W$22,1,0)),1,0)</f>
        <v>0</v>
      </c>
      <c r="FW288" s="158">
        <f>IF(ISERROR(VLOOKUP(BT288,Accueil!$W$17:$W$22,1,0)),1,0)</f>
        <v>0</v>
      </c>
      <c r="FX288" s="158">
        <f>IF(ISERROR(VLOOKUP(BU288,Accueil!$W$17:$W$22,1,0)),1,0)</f>
        <v>0</v>
      </c>
      <c r="FY288" s="158">
        <f>IF(ISERROR(VLOOKUP(BV288,Accueil!$W$17:$W$22,1,0)),1,0)</f>
        <v>0</v>
      </c>
      <c r="FZ288" s="158">
        <f>IF(ISERROR(VLOOKUP(BW288,Accueil!$W$17:$W$22,1,0)),1,0)</f>
        <v>0</v>
      </c>
      <c r="GA288" s="158">
        <f>IF(ISERROR(VLOOKUP(BX288,Accueil!$W$17:$W$22,1,0)),1,0)</f>
        <v>0</v>
      </c>
      <c r="GB288" s="158">
        <f>IF(ISERROR(VLOOKUP(BY288,Accueil!$W$17:$W$22,1,0)),1,0)</f>
        <v>0</v>
      </c>
      <c r="GC288" s="158">
        <f>IF(ISERROR(VLOOKUP(BZ288,Accueil!$W$17:$W$22,1,0)),1,0)</f>
        <v>0</v>
      </c>
      <c r="GD288" s="158">
        <f>IF(ISERROR(VLOOKUP(CA288,Accueil!$W$17:$W$22,1,0)),1,0)</f>
        <v>0</v>
      </c>
      <c r="GE288" s="158">
        <f>IF(ISERROR(VLOOKUP(CB288,Accueil!$W$17:$W$22,1,0)),1,0)</f>
        <v>0</v>
      </c>
      <c r="GF288" s="158">
        <f>IF(ISERROR(VLOOKUP(CC288,Accueil!$W$17:$W$22,1,0)),1,0)</f>
        <v>0</v>
      </c>
      <c r="GG288" s="158">
        <f>IF(ISERROR(VLOOKUP(CD288,Accueil!$W$17:$W$22,1,0)),1,0)</f>
        <v>0</v>
      </c>
      <c r="GH288" s="158">
        <f>IF(ISERROR(VLOOKUP(CE288,Accueil!$W$17:$W$22,1,0)),1,0)</f>
        <v>0</v>
      </c>
      <c r="GI288" s="158">
        <f>IF(ISERROR(VLOOKUP(CF288,Accueil!$W$17:$W$22,1,0)),1,0)</f>
        <v>0</v>
      </c>
      <c r="GJ288" s="158">
        <f>IF(ISERROR(VLOOKUP(CG288,Accueil!$W$17:$W$22,1,0)),1,0)</f>
        <v>0</v>
      </c>
      <c r="GK288" s="158">
        <f>IF(ISERROR(VLOOKUP(CH288,Accueil!$W$17:$W$22,1,0)),1,0)</f>
        <v>0</v>
      </c>
      <c r="GL288" s="158">
        <f>IF(ISERROR(VLOOKUP(CI288,Accueil!$W$17:$W$22,1,0)),1,0)</f>
        <v>0</v>
      </c>
      <c r="GM288" s="158">
        <f>IF(ISERROR(VLOOKUP(CJ288,Accueil!$W$17:$W$22,1,0)),1,0)</f>
        <v>0</v>
      </c>
      <c r="GN288" s="158">
        <f>IF(ISERROR(VLOOKUP(CK288,Accueil!$W$17:$W$22,1,0)),1,0)</f>
        <v>0</v>
      </c>
      <c r="GO288" s="158">
        <f>IF(ISERROR(VLOOKUP(CL288,Accueil!$W$17:$W$22,1,0)),1,0)</f>
        <v>0</v>
      </c>
      <c r="GP288" s="158">
        <f>IF(ISERROR(VLOOKUP(CM288,Accueil!$W$17:$W$22,1,0)),1,0)</f>
        <v>0</v>
      </c>
      <c r="GQ288" s="158">
        <f>IF(ISERROR(VLOOKUP(CN288,Accueil!$W$17:$W$22,1,0)),1,0)</f>
        <v>0</v>
      </c>
      <c r="GR288" s="158">
        <f>IF(ISERROR(VLOOKUP(CO288,Accueil!$W$17:$W$22,1,0)),1,0)</f>
        <v>0</v>
      </c>
      <c r="GS288" s="158">
        <f>IF(ISERROR(VLOOKUP(CP288,Accueil!$W$17:$W$22,1,0)),1,0)</f>
        <v>0</v>
      </c>
      <c r="GT288" s="158">
        <f>IF(ISERROR(VLOOKUP(CQ288,Accueil!$W$17:$W$22,1,0)),1,0)</f>
        <v>0</v>
      </c>
      <c r="GU288" s="158">
        <f>IF(ISERROR(VLOOKUP(CR288,Accueil!$W$17:$W$22,1,0)),1,0)</f>
        <v>0</v>
      </c>
      <c r="GV288" s="158">
        <f>IF(ISERROR(VLOOKUP(CS288,Accueil!$W$17:$W$22,1,0)),1,0)</f>
        <v>0</v>
      </c>
      <c r="GW288" s="158">
        <f>IF(ISERROR(VLOOKUP(CT288,Accueil!$W$17:$W$22,1,0)),1,0)</f>
        <v>0</v>
      </c>
      <c r="GX288" s="158">
        <f>IF(ISERROR(VLOOKUP(CU288,Accueil!$W$17:$W$22,1,0)),1,0)</f>
        <v>0</v>
      </c>
      <c r="GY288" s="158">
        <f>IF(ISERROR(VLOOKUP(CV288,Accueil!$W$17:$W$22,1,0)),1,0)</f>
        <v>0</v>
      </c>
      <c r="GZ288" s="158">
        <f>IF(ISERROR(VLOOKUP(CW288,Accueil!$W$17:$W$22,1,0)),1,0)</f>
        <v>0</v>
      </c>
      <c r="HA288" s="158">
        <f>IF(ISERROR(VLOOKUP(CX288,Accueil!$W$17:$W$22,1,0)),1,0)</f>
        <v>0</v>
      </c>
      <c r="HB288" s="158">
        <f>IF(ISERROR(VLOOKUP(CY288,Accueil!$W$17:$W$22,1,0)),1,0)</f>
        <v>0</v>
      </c>
      <c r="HC288" s="158">
        <f>IF(ISERROR(VLOOKUP(CZ288,Accueil!$W$17:$W$22,1,0)),1,0)</f>
        <v>0</v>
      </c>
      <c r="HD288" s="158">
        <f>IF(ISERROR(VLOOKUP(DA288,Accueil!$W$17:$W$22,1,0)),1,0)</f>
        <v>0</v>
      </c>
    </row>
    <row r="289" spans="1:212" ht="12.75" customHeight="1">
      <c r="A289" s="359" t="str">
        <f>IF(Nom_etab="","",Nom_etab)</f>
        <v/>
      </c>
      <c r="B289" s="12">
        <v>281</v>
      </c>
      <c r="C289" s="26" t="str">
        <f>IF(Accueil!E293="","",Accueil!E293)</f>
        <v/>
      </c>
      <c r="D289" s="27" t="str">
        <f>IF(Accueil!F293="","",Accueil!F293)</f>
        <v/>
      </c>
      <c r="E289" s="83" t="str">
        <f t="shared" si="18"/>
        <v/>
      </c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  <c r="AA289" s="244"/>
      <c r="AB289" s="244"/>
      <c r="AC289" s="244"/>
      <c r="AD289" s="244"/>
      <c r="AE289" s="244"/>
      <c r="AF289" s="244"/>
      <c r="AG289" s="244"/>
      <c r="AH289" s="244"/>
      <c r="AI289" s="244"/>
      <c r="AJ289" s="244"/>
      <c r="AK289" s="244"/>
      <c r="AL289" s="244"/>
      <c r="AM289" s="244"/>
      <c r="AN289" s="244"/>
      <c r="AO289" s="244"/>
      <c r="AP289" s="244"/>
      <c r="AQ289" s="244"/>
      <c r="AR289" s="244"/>
      <c r="AS289" s="244"/>
      <c r="AT289" s="244"/>
      <c r="AU289" s="244"/>
      <c r="AV289" s="244"/>
      <c r="AW289" s="244"/>
      <c r="AX289" s="244"/>
      <c r="AY289" s="244"/>
      <c r="AZ289" s="244"/>
      <c r="BA289" s="244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  <c r="CJ289" s="244"/>
      <c r="CK289" s="244"/>
      <c r="CL289" s="244"/>
      <c r="CM289" s="244"/>
      <c r="CN289" s="244"/>
      <c r="CO289" s="244"/>
      <c r="CP289" s="244"/>
      <c r="CQ289" s="244"/>
      <c r="CR289" s="244"/>
      <c r="CS289" s="244"/>
      <c r="CT289" s="244"/>
      <c r="CU289" s="244"/>
      <c r="CV289" s="244"/>
      <c r="CW289" s="244"/>
      <c r="CX289" s="244"/>
      <c r="CY289" s="244"/>
      <c r="CZ289" s="244"/>
      <c r="DA289" s="244"/>
      <c r="DB289" s="12">
        <v>281</v>
      </c>
      <c r="DC289" s="11" t="str">
        <f>IF(D289="","",COUNTIF(F289:DA289,Accueil!$AB$28)&amp;" / "&amp;COUNTIF($F$8:$DA$8,"&gt;0")-(COUNTIF(F289:DA289,Accueil!$AG$26)))</f>
        <v/>
      </c>
      <c r="DD289" s="110" t="str">
        <f>IF(D289="","",COUNTIF(F289:DA289,Accueil!$AB$26))</f>
        <v/>
      </c>
      <c r="DE289" s="110" t="str">
        <f>IF(D289="","",IF(COUNTIF($F$8:$DA$8,"&gt;=0")-(COUNTIF(G289:DB289,Accueil!$AG$26))&lt;0,0,COUNTIF($F$8:$DA$8,"&gt;=0")-(COUNTIF(G289:DB289,Accueil!$AG$26))))</f>
        <v/>
      </c>
      <c r="DF289" s="11" t="str">
        <f t="shared" si="19"/>
        <v/>
      </c>
      <c r="DG289" s="29" t="str">
        <f t="shared" si="20"/>
        <v/>
      </c>
      <c r="DH289" s="158">
        <f t="shared" si="21"/>
        <v>0</v>
      </c>
      <c r="DI289" s="158">
        <f>IF(ISERROR(VLOOKUP(F289,Accueil!$W$17:$W$22,1,0)),1,0)</f>
        <v>0</v>
      </c>
      <c r="DJ289" s="158">
        <f>IF(ISERROR(VLOOKUP(G289,Accueil!$W$17:$W$22,1,0)),1,0)</f>
        <v>0</v>
      </c>
      <c r="DK289" s="158">
        <f>IF(ISERROR(VLOOKUP(H289,Accueil!$W$17:$W$22,1,0)),1,0)</f>
        <v>0</v>
      </c>
      <c r="DL289" s="158">
        <f>IF(ISERROR(VLOOKUP(I289,Accueil!$W$17:$W$22,1,0)),1,0)</f>
        <v>0</v>
      </c>
      <c r="DM289" s="158">
        <f>IF(ISERROR(VLOOKUP(J289,Accueil!$W$17:$W$22,1,0)),1,0)</f>
        <v>0</v>
      </c>
      <c r="DN289" s="158">
        <f>IF(ISERROR(VLOOKUP(K289,Accueil!$W$17:$W$22,1,0)),1,0)</f>
        <v>0</v>
      </c>
      <c r="DO289" s="158">
        <f>IF(ISERROR(VLOOKUP(L289,Accueil!$W$17:$W$22,1,0)),1,0)</f>
        <v>0</v>
      </c>
      <c r="DP289" s="158">
        <f>IF(ISERROR(VLOOKUP(M289,Accueil!$W$17:$W$22,1,0)),1,0)</f>
        <v>0</v>
      </c>
      <c r="DQ289" s="158">
        <f>IF(ISERROR(VLOOKUP(N289,Accueil!$W$17:$W$22,1,0)),1,0)</f>
        <v>0</v>
      </c>
      <c r="DR289" s="158">
        <f>IF(ISERROR(VLOOKUP(O289,Accueil!$W$17:$W$22,1,0)),1,0)</f>
        <v>0</v>
      </c>
      <c r="DS289" s="158">
        <f>IF(ISERROR(VLOOKUP(P289,Accueil!$W$17:$W$22,1,0)),1,0)</f>
        <v>0</v>
      </c>
      <c r="DT289" s="158">
        <f>IF(ISERROR(VLOOKUP(Q289,Accueil!$W$17:$W$22,1,0)),1,0)</f>
        <v>0</v>
      </c>
      <c r="DU289" s="158">
        <f>IF(ISERROR(VLOOKUP(R289,Accueil!$W$17:$W$22,1,0)),1,0)</f>
        <v>0</v>
      </c>
      <c r="DV289" s="158">
        <f>IF(ISERROR(VLOOKUP(S289,Accueil!$W$17:$W$22,1,0)),1,0)</f>
        <v>0</v>
      </c>
      <c r="DW289" s="158">
        <f>IF(ISERROR(VLOOKUP(T289,Accueil!$W$17:$W$22,1,0)),1,0)</f>
        <v>0</v>
      </c>
      <c r="DX289" s="158">
        <f>IF(ISERROR(VLOOKUP(U289,Accueil!$W$17:$W$22,1,0)),1,0)</f>
        <v>0</v>
      </c>
      <c r="DY289" s="158">
        <f>IF(ISERROR(VLOOKUP(V289,Accueil!$W$17:$W$22,1,0)),1,0)</f>
        <v>0</v>
      </c>
      <c r="DZ289" s="158">
        <f>IF(ISERROR(VLOOKUP(W289,Accueil!$W$17:$W$22,1,0)),1,0)</f>
        <v>0</v>
      </c>
      <c r="EA289" s="158">
        <f>IF(ISERROR(VLOOKUP(X289,Accueil!$W$17:$W$22,1,0)),1,0)</f>
        <v>0</v>
      </c>
      <c r="EB289" s="158">
        <f>IF(ISERROR(VLOOKUP(Y289,Accueil!$W$17:$W$22,1,0)),1,0)</f>
        <v>0</v>
      </c>
      <c r="EC289" s="158">
        <f>IF(ISERROR(VLOOKUP(Z289,Accueil!$W$17:$W$22,1,0)),1,0)</f>
        <v>0</v>
      </c>
      <c r="ED289" s="158">
        <f>IF(ISERROR(VLOOKUP(AA289,Accueil!$W$17:$W$22,1,0)),1,0)</f>
        <v>0</v>
      </c>
      <c r="EE289" s="158">
        <f>IF(ISERROR(VLOOKUP(AB289,Accueil!$W$17:$W$22,1,0)),1,0)</f>
        <v>0</v>
      </c>
      <c r="EF289" s="158">
        <f>IF(ISERROR(VLOOKUP(AC289,Accueil!$W$17:$W$22,1,0)),1,0)</f>
        <v>0</v>
      </c>
      <c r="EG289" s="158">
        <f>IF(ISERROR(VLOOKUP(AD289,Accueil!$W$17:$W$22,1,0)),1,0)</f>
        <v>0</v>
      </c>
      <c r="EH289" s="158">
        <f>IF(ISERROR(VLOOKUP(AE289,Accueil!$W$17:$W$22,1,0)),1,0)</f>
        <v>0</v>
      </c>
      <c r="EI289" s="158">
        <f>IF(ISERROR(VLOOKUP(AF289,Accueil!$W$17:$W$22,1,0)),1,0)</f>
        <v>0</v>
      </c>
      <c r="EJ289" s="158">
        <f>IF(ISERROR(VLOOKUP(AG289,Accueil!$W$17:$W$22,1,0)),1,0)</f>
        <v>0</v>
      </c>
      <c r="EK289" s="158">
        <f>IF(ISERROR(VLOOKUP(AH289,Accueil!$W$17:$W$22,1,0)),1,0)</f>
        <v>0</v>
      </c>
      <c r="EL289" s="158">
        <f>IF(ISERROR(VLOOKUP(AI289,Accueil!$W$17:$W$22,1,0)),1,0)</f>
        <v>0</v>
      </c>
      <c r="EM289" s="158">
        <f>IF(ISERROR(VLOOKUP(AJ289,Accueil!$W$17:$W$22,1,0)),1,0)</f>
        <v>0</v>
      </c>
      <c r="EN289" s="158">
        <f>IF(ISERROR(VLOOKUP(AK289,Accueil!$W$17:$W$22,1,0)),1,0)</f>
        <v>0</v>
      </c>
      <c r="EO289" s="158">
        <f>IF(ISERROR(VLOOKUP(AL289,Accueil!$W$17:$W$22,1,0)),1,0)</f>
        <v>0</v>
      </c>
      <c r="EP289" s="158">
        <f>IF(ISERROR(VLOOKUP(AM289,Accueil!$W$17:$W$22,1,0)),1,0)</f>
        <v>0</v>
      </c>
      <c r="EQ289" s="158">
        <f>IF(ISERROR(VLOOKUP(AN289,Accueil!$W$17:$W$22,1,0)),1,0)</f>
        <v>0</v>
      </c>
      <c r="ER289" s="158">
        <f>IF(ISERROR(VLOOKUP(AO289,Accueil!$W$17:$W$22,1,0)),1,0)</f>
        <v>0</v>
      </c>
      <c r="ES289" s="158">
        <f>IF(ISERROR(VLOOKUP(AP289,Accueil!$W$17:$W$22,1,0)),1,0)</f>
        <v>0</v>
      </c>
      <c r="ET289" s="158">
        <f>IF(ISERROR(VLOOKUP(AQ289,Accueil!$W$17:$W$22,1,0)),1,0)</f>
        <v>0</v>
      </c>
      <c r="EU289" s="158">
        <f>IF(ISERROR(VLOOKUP(AR289,Accueil!$W$17:$W$22,1,0)),1,0)</f>
        <v>0</v>
      </c>
      <c r="EV289" s="158">
        <f>IF(ISERROR(VLOOKUP(AS289,Accueil!$W$17:$W$22,1,0)),1,0)</f>
        <v>0</v>
      </c>
      <c r="EW289" s="158">
        <f>IF(ISERROR(VLOOKUP(AT289,Accueil!$W$17:$W$22,1,0)),1,0)</f>
        <v>0</v>
      </c>
      <c r="EX289" s="158">
        <f>IF(ISERROR(VLOOKUP(AU289,Accueil!$W$17:$W$22,1,0)),1,0)</f>
        <v>0</v>
      </c>
      <c r="EY289" s="158">
        <f>IF(ISERROR(VLOOKUP(AV289,Accueil!$W$17:$W$22,1,0)),1,0)</f>
        <v>0</v>
      </c>
      <c r="EZ289" s="158">
        <f>IF(ISERROR(VLOOKUP(AW289,Accueil!$W$17:$W$22,1,0)),1,0)</f>
        <v>0</v>
      </c>
      <c r="FA289" s="158">
        <f>IF(ISERROR(VLOOKUP(AX289,Accueil!$W$17:$W$22,1,0)),1,0)</f>
        <v>0</v>
      </c>
      <c r="FB289" s="158">
        <f>IF(ISERROR(VLOOKUP(AY289,Accueil!$W$17:$W$22,1,0)),1,0)</f>
        <v>0</v>
      </c>
      <c r="FC289" s="158">
        <f>IF(ISERROR(VLOOKUP(AZ289,Accueil!$W$17:$W$22,1,0)),1,0)</f>
        <v>0</v>
      </c>
      <c r="FD289" s="158">
        <f>IF(ISERROR(VLOOKUP(BA289,Accueil!$W$17:$W$22,1,0)),1,0)</f>
        <v>0</v>
      </c>
      <c r="FE289" s="158">
        <f>IF(ISERROR(VLOOKUP(BB289,Accueil!$W$17:$W$22,1,0)),1,0)</f>
        <v>0</v>
      </c>
      <c r="FF289" s="158">
        <f>IF(ISERROR(VLOOKUP(BC289,Accueil!$W$17:$W$22,1,0)),1,0)</f>
        <v>0</v>
      </c>
      <c r="FG289" s="158">
        <f>IF(ISERROR(VLOOKUP(BD289,Accueil!$W$17:$W$22,1,0)),1,0)</f>
        <v>0</v>
      </c>
      <c r="FH289" s="158">
        <f>IF(ISERROR(VLOOKUP(BE289,Accueil!$W$17:$W$22,1,0)),1,0)</f>
        <v>0</v>
      </c>
      <c r="FI289" s="158">
        <f>IF(ISERROR(VLOOKUP(BF289,Accueil!$W$17:$W$22,1,0)),1,0)</f>
        <v>0</v>
      </c>
      <c r="FJ289" s="158">
        <f>IF(ISERROR(VLOOKUP(BG289,Accueil!$W$17:$W$22,1,0)),1,0)</f>
        <v>0</v>
      </c>
      <c r="FK289" s="158">
        <f>IF(ISERROR(VLOOKUP(BH289,Accueil!$W$17:$W$22,1,0)),1,0)</f>
        <v>0</v>
      </c>
      <c r="FL289" s="158">
        <f>IF(ISERROR(VLOOKUP(BI289,Accueil!$W$17:$W$22,1,0)),1,0)</f>
        <v>0</v>
      </c>
      <c r="FM289" s="158">
        <f>IF(ISERROR(VLOOKUP(BJ289,Accueil!$W$17:$W$22,1,0)),1,0)</f>
        <v>0</v>
      </c>
      <c r="FN289" s="158">
        <f>IF(ISERROR(VLOOKUP(BK289,Accueil!$W$17:$W$22,1,0)),1,0)</f>
        <v>0</v>
      </c>
      <c r="FO289" s="158">
        <f>IF(ISERROR(VLOOKUP(BL289,Accueil!$W$17:$W$22,1,0)),1,0)</f>
        <v>0</v>
      </c>
      <c r="FP289" s="158">
        <f>IF(ISERROR(VLOOKUP(BM289,Accueil!$W$17:$W$22,1,0)),1,0)</f>
        <v>0</v>
      </c>
      <c r="FQ289" s="158">
        <f>IF(ISERROR(VLOOKUP(BN289,Accueil!$W$17:$W$22,1,0)),1,0)</f>
        <v>0</v>
      </c>
      <c r="FR289" s="158">
        <f>IF(ISERROR(VLOOKUP(BO289,Accueil!$W$17:$W$22,1,0)),1,0)</f>
        <v>0</v>
      </c>
      <c r="FS289" s="158">
        <f>IF(ISERROR(VLOOKUP(BP289,Accueil!$W$17:$W$22,1,0)),1,0)</f>
        <v>0</v>
      </c>
      <c r="FT289" s="158">
        <f>IF(ISERROR(VLOOKUP(BQ289,Accueil!$W$17:$W$22,1,0)),1,0)</f>
        <v>0</v>
      </c>
      <c r="FU289" s="158">
        <f>IF(ISERROR(VLOOKUP(BR289,Accueil!$W$17:$W$22,1,0)),1,0)</f>
        <v>0</v>
      </c>
      <c r="FV289" s="158">
        <f>IF(ISERROR(VLOOKUP(BS289,Accueil!$W$17:$W$22,1,0)),1,0)</f>
        <v>0</v>
      </c>
      <c r="FW289" s="158">
        <f>IF(ISERROR(VLOOKUP(BT289,Accueil!$W$17:$W$22,1,0)),1,0)</f>
        <v>0</v>
      </c>
      <c r="FX289" s="158">
        <f>IF(ISERROR(VLOOKUP(BU289,Accueil!$W$17:$W$22,1,0)),1,0)</f>
        <v>0</v>
      </c>
      <c r="FY289" s="158">
        <f>IF(ISERROR(VLOOKUP(BV289,Accueil!$W$17:$W$22,1,0)),1,0)</f>
        <v>0</v>
      </c>
      <c r="FZ289" s="158">
        <f>IF(ISERROR(VLOOKUP(BW289,Accueil!$W$17:$W$22,1,0)),1,0)</f>
        <v>0</v>
      </c>
      <c r="GA289" s="158">
        <f>IF(ISERROR(VLOOKUP(BX289,Accueil!$W$17:$W$22,1,0)),1,0)</f>
        <v>0</v>
      </c>
      <c r="GB289" s="158">
        <f>IF(ISERROR(VLOOKUP(BY289,Accueil!$W$17:$W$22,1,0)),1,0)</f>
        <v>0</v>
      </c>
      <c r="GC289" s="158">
        <f>IF(ISERROR(VLOOKUP(BZ289,Accueil!$W$17:$W$22,1,0)),1,0)</f>
        <v>0</v>
      </c>
      <c r="GD289" s="158">
        <f>IF(ISERROR(VLOOKUP(CA289,Accueil!$W$17:$W$22,1,0)),1,0)</f>
        <v>0</v>
      </c>
      <c r="GE289" s="158">
        <f>IF(ISERROR(VLOOKUP(CB289,Accueil!$W$17:$W$22,1,0)),1,0)</f>
        <v>0</v>
      </c>
      <c r="GF289" s="158">
        <f>IF(ISERROR(VLOOKUP(CC289,Accueil!$W$17:$W$22,1,0)),1,0)</f>
        <v>0</v>
      </c>
      <c r="GG289" s="158">
        <f>IF(ISERROR(VLOOKUP(CD289,Accueil!$W$17:$W$22,1,0)),1,0)</f>
        <v>0</v>
      </c>
      <c r="GH289" s="158">
        <f>IF(ISERROR(VLOOKUP(CE289,Accueil!$W$17:$W$22,1,0)),1,0)</f>
        <v>0</v>
      </c>
      <c r="GI289" s="158">
        <f>IF(ISERROR(VLOOKUP(CF289,Accueil!$W$17:$W$22,1,0)),1,0)</f>
        <v>0</v>
      </c>
      <c r="GJ289" s="158">
        <f>IF(ISERROR(VLOOKUP(CG289,Accueil!$W$17:$W$22,1,0)),1,0)</f>
        <v>0</v>
      </c>
      <c r="GK289" s="158">
        <f>IF(ISERROR(VLOOKUP(CH289,Accueil!$W$17:$W$22,1,0)),1,0)</f>
        <v>0</v>
      </c>
      <c r="GL289" s="158">
        <f>IF(ISERROR(VLOOKUP(CI289,Accueil!$W$17:$W$22,1,0)),1,0)</f>
        <v>0</v>
      </c>
      <c r="GM289" s="158">
        <f>IF(ISERROR(VLOOKUP(CJ289,Accueil!$W$17:$W$22,1,0)),1,0)</f>
        <v>0</v>
      </c>
      <c r="GN289" s="158">
        <f>IF(ISERROR(VLOOKUP(CK289,Accueil!$W$17:$W$22,1,0)),1,0)</f>
        <v>0</v>
      </c>
      <c r="GO289" s="158">
        <f>IF(ISERROR(VLOOKUP(CL289,Accueil!$W$17:$W$22,1,0)),1,0)</f>
        <v>0</v>
      </c>
      <c r="GP289" s="158">
        <f>IF(ISERROR(VLOOKUP(CM289,Accueil!$W$17:$W$22,1,0)),1,0)</f>
        <v>0</v>
      </c>
      <c r="GQ289" s="158">
        <f>IF(ISERROR(VLOOKUP(CN289,Accueil!$W$17:$W$22,1,0)),1,0)</f>
        <v>0</v>
      </c>
      <c r="GR289" s="158">
        <f>IF(ISERROR(VLOOKUP(CO289,Accueil!$W$17:$W$22,1,0)),1,0)</f>
        <v>0</v>
      </c>
      <c r="GS289" s="158">
        <f>IF(ISERROR(VLOOKUP(CP289,Accueil!$W$17:$W$22,1,0)),1,0)</f>
        <v>0</v>
      </c>
      <c r="GT289" s="158">
        <f>IF(ISERROR(VLOOKUP(CQ289,Accueil!$W$17:$W$22,1,0)),1,0)</f>
        <v>0</v>
      </c>
      <c r="GU289" s="158">
        <f>IF(ISERROR(VLOOKUP(CR289,Accueil!$W$17:$W$22,1,0)),1,0)</f>
        <v>0</v>
      </c>
      <c r="GV289" s="158">
        <f>IF(ISERROR(VLOOKUP(CS289,Accueil!$W$17:$W$22,1,0)),1,0)</f>
        <v>0</v>
      </c>
      <c r="GW289" s="158">
        <f>IF(ISERROR(VLOOKUP(CT289,Accueil!$W$17:$W$22,1,0)),1,0)</f>
        <v>0</v>
      </c>
      <c r="GX289" s="158">
        <f>IF(ISERROR(VLOOKUP(CU289,Accueil!$W$17:$W$22,1,0)),1,0)</f>
        <v>0</v>
      </c>
      <c r="GY289" s="158">
        <f>IF(ISERROR(VLOOKUP(CV289,Accueil!$W$17:$W$22,1,0)),1,0)</f>
        <v>0</v>
      </c>
      <c r="GZ289" s="158">
        <f>IF(ISERROR(VLOOKUP(CW289,Accueil!$W$17:$W$22,1,0)),1,0)</f>
        <v>0</v>
      </c>
      <c r="HA289" s="158">
        <f>IF(ISERROR(VLOOKUP(CX289,Accueil!$W$17:$W$22,1,0)),1,0)</f>
        <v>0</v>
      </c>
      <c r="HB289" s="158">
        <f>IF(ISERROR(VLOOKUP(CY289,Accueil!$W$17:$W$22,1,0)),1,0)</f>
        <v>0</v>
      </c>
      <c r="HC289" s="158">
        <f>IF(ISERROR(VLOOKUP(CZ289,Accueil!$W$17:$W$22,1,0)),1,0)</f>
        <v>0</v>
      </c>
      <c r="HD289" s="158">
        <f>IF(ISERROR(VLOOKUP(DA289,Accueil!$W$17:$W$22,1,0)),1,0)</f>
        <v>0</v>
      </c>
    </row>
    <row r="290" spans="1:212" ht="12.75" customHeight="1">
      <c r="A290" s="360"/>
      <c r="B290" s="12">
        <v>282</v>
      </c>
      <c r="C290" s="26" t="str">
        <f>IF(Accueil!E294="","",Accueil!E294)</f>
        <v/>
      </c>
      <c r="D290" s="27" t="str">
        <f>IF(Accueil!F294="","",Accueil!F294)</f>
        <v/>
      </c>
      <c r="E290" s="83" t="str">
        <f t="shared" si="18"/>
        <v/>
      </c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  <c r="AA290" s="244"/>
      <c r="AB290" s="244"/>
      <c r="AC290" s="244"/>
      <c r="AD290" s="244"/>
      <c r="AE290" s="244"/>
      <c r="AF290" s="244"/>
      <c r="AG290" s="244"/>
      <c r="AH290" s="244"/>
      <c r="AI290" s="244"/>
      <c r="AJ290" s="244"/>
      <c r="AK290" s="244"/>
      <c r="AL290" s="244"/>
      <c r="AM290" s="244"/>
      <c r="AN290" s="244"/>
      <c r="AO290" s="244"/>
      <c r="AP290" s="244"/>
      <c r="AQ290" s="244"/>
      <c r="AR290" s="244"/>
      <c r="AS290" s="244"/>
      <c r="AT290" s="244"/>
      <c r="AU290" s="244"/>
      <c r="AV290" s="244"/>
      <c r="AW290" s="244"/>
      <c r="AX290" s="244"/>
      <c r="AY290" s="244"/>
      <c r="AZ290" s="244"/>
      <c r="BA290" s="244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  <c r="CJ290" s="244"/>
      <c r="CK290" s="244"/>
      <c r="CL290" s="244"/>
      <c r="CM290" s="244"/>
      <c r="CN290" s="244"/>
      <c r="CO290" s="244"/>
      <c r="CP290" s="244"/>
      <c r="CQ290" s="244"/>
      <c r="CR290" s="244"/>
      <c r="CS290" s="244"/>
      <c r="CT290" s="244"/>
      <c r="CU290" s="244"/>
      <c r="CV290" s="244"/>
      <c r="CW290" s="244"/>
      <c r="CX290" s="244"/>
      <c r="CY290" s="244"/>
      <c r="CZ290" s="244"/>
      <c r="DA290" s="244"/>
      <c r="DB290" s="12">
        <v>282</v>
      </c>
      <c r="DC290" s="11" t="str">
        <f>IF(D290="","",COUNTIF(F290:DA290,Accueil!$AB$28)&amp;" / "&amp;COUNTIF($F$8:$DA$8,"&gt;0")-(COUNTIF(F290:DA290,Accueil!$AG$26)))</f>
        <v/>
      </c>
      <c r="DD290" s="110" t="str">
        <f>IF(D290="","",COUNTIF(F290:DA290,Accueil!$AB$26))</f>
        <v/>
      </c>
      <c r="DE290" s="110" t="str">
        <f>IF(D290="","",IF(COUNTIF($F$8:$DA$8,"&gt;=0")-(COUNTIF(G290:DB290,Accueil!$AG$26))&lt;0,0,COUNTIF($F$8:$DA$8,"&gt;=0")-(COUNTIF(G290:DB290,Accueil!$AG$26))))</f>
        <v/>
      </c>
      <c r="DF290" s="11" t="str">
        <f t="shared" si="19"/>
        <v/>
      </c>
      <c r="DG290" s="29" t="str">
        <f t="shared" si="20"/>
        <v/>
      </c>
      <c r="DH290" s="158">
        <f t="shared" si="21"/>
        <v>0</v>
      </c>
      <c r="DI290" s="158">
        <f>IF(ISERROR(VLOOKUP(F290,Accueil!$W$17:$W$22,1,0)),1,0)</f>
        <v>0</v>
      </c>
      <c r="DJ290" s="158">
        <f>IF(ISERROR(VLOOKUP(G290,Accueil!$W$17:$W$22,1,0)),1,0)</f>
        <v>0</v>
      </c>
      <c r="DK290" s="158">
        <f>IF(ISERROR(VLOOKUP(H290,Accueil!$W$17:$W$22,1,0)),1,0)</f>
        <v>0</v>
      </c>
      <c r="DL290" s="158">
        <f>IF(ISERROR(VLOOKUP(I290,Accueil!$W$17:$W$22,1,0)),1,0)</f>
        <v>0</v>
      </c>
      <c r="DM290" s="158">
        <f>IF(ISERROR(VLOOKUP(J290,Accueil!$W$17:$W$22,1,0)),1,0)</f>
        <v>0</v>
      </c>
      <c r="DN290" s="158">
        <f>IF(ISERROR(VLOOKUP(K290,Accueil!$W$17:$W$22,1,0)),1,0)</f>
        <v>0</v>
      </c>
      <c r="DO290" s="158">
        <f>IF(ISERROR(VLOOKUP(L290,Accueil!$W$17:$W$22,1,0)),1,0)</f>
        <v>0</v>
      </c>
      <c r="DP290" s="158">
        <f>IF(ISERROR(VLOOKUP(M290,Accueil!$W$17:$W$22,1,0)),1,0)</f>
        <v>0</v>
      </c>
      <c r="DQ290" s="158">
        <f>IF(ISERROR(VLOOKUP(N290,Accueil!$W$17:$W$22,1,0)),1,0)</f>
        <v>0</v>
      </c>
      <c r="DR290" s="158">
        <f>IF(ISERROR(VLOOKUP(O290,Accueil!$W$17:$W$22,1,0)),1,0)</f>
        <v>0</v>
      </c>
      <c r="DS290" s="158">
        <f>IF(ISERROR(VLOOKUP(P290,Accueil!$W$17:$W$22,1,0)),1,0)</f>
        <v>0</v>
      </c>
      <c r="DT290" s="158">
        <f>IF(ISERROR(VLOOKUP(Q290,Accueil!$W$17:$W$22,1,0)),1,0)</f>
        <v>0</v>
      </c>
      <c r="DU290" s="158">
        <f>IF(ISERROR(VLOOKUP(R290,Accueil!$W$17:$W$22,1,0)),1,0)</f>
        <v>0</v>
      </c>
      <c r="DV290" s="158">
        <f>IF(ISERROR(VLOOKUP(S290,Accueil!$W$17:$W$22,1,0)),1,0)</f>
        <v>0</v>
      </c>
      <c r="DW290" s="158">
        <f>IF(ISERROR(VLOOKUP(T290,Accueil!$W$17:$W$22,1,0)),1,0)</f>
        <v>0</v>
      </c>
      <c r="DX290" s="158">
        <f>IF(ISERROR(VLOOKUP(U290,Accueil!$W$17:$W$22,1,0)),1,0)</f>
        <v>0</v>
      </c>
      <c r="DY290" s="158">
        <f>IF(ISERROR(VLOOKUP(V290,Accueil!$W$17:$W$22,1,0)),1,0)</f>
        <v>0</v>
      </c>
      <c r="DZ290" s="158">
        <f>IF(ISERROR(VLOOKUP(W290,Accueil!$W$17:$W$22,1,0)),1,0)</f>
        <v>0</v>
      </c>
      <c r="EA290" s="158">
        <f>IF(ISERROR(VLOOKUP(X290,Accueil!$W$17:$W$22,1,0)),1,0)</f>
        <v>0</v>
      </c>
      <c r="EB290" s="158">
        <f>IF(ISERROR(VLOOKUP(Y290,Accueil!$W$17:$W$22,1,0)),1,0)</f>
        <v>0</v>
      </c>
      <c r="EC290" s="158">
        <f>IF(ISERROR(VLOOKUP(Z290,Accueil!$W$17:$W$22,1,0)),1,0)</f>
        <v>0</v>
      </c>
      <c r="ED290" s="158">
        <f>IF(ISERROR(VLOOKUP(AA290,Accueil!$W$17:$W$22,1,0)),1,0)</f>
        <v>0</v>
      </c>
      <c r="EE290" s="158">
        <f>IF(ISERROR(VLOOKUP(AB290,Accueil!$W$17:$W$22,1,0)),1,0)</f>
        <v>0</v>
      </c>
      <c r="EF290" s="158">
        <f>IF(ISERROR(VLOOKUP(AC290,Accueil!$W$17:$W$22,1,0)),1,0)</f>
        <v>0</v>
      </c>
      <c r="EG290" s="158">
        <f>IF(ISERROR(VLOOKUP(AD290,Accueil!$W$17:$W$22,1,0)),1,0)</f>
        <v>0</v>
      </c>
      <c r="EH290" s="158">
        <f>IF(ISERROR(VLOOKUP(AE290,Accueil!$W$17:$W$22,1,0)),1,0)</f>
        <v>0</v>
      </c>
      <c r="EI290" s="158">
        <f>IF(ISERROR(VLOOKUP(AF290,Accueil!$W$17:$W$22,1,0)),1,0)</f>
        <v>0</v>
      </c>
      <c r="EJ290" s="158">
        <f>IF(ISERROR(VLOOKUP(AG290,Accueil!$W$17:$W$22,1,0)),1,0)</f>
        <v>0</v>
      </c>
      <c r="EK290" s="158">
        <f>IF(ISERROR(VLOOKUP(AH290,Accueil!$W$17:$W$22,1,0)),1,0)</f>
        <v>0</v>
      </c>
      <c r="EL290" s="158">
        <f>IF(ISERROR(VLOOKUP(AI290,Accueil!$W$17:$W$22,1,0)),1,0)</f>
        <v>0</v>
      </c>
      <c r="EM290" s="158">
        <f>IF(ISERROR(VLOOKUP(AJ290,Accueil!$W$17:$W$22,1,0)),1,0)</f>
        <v>0</v>
      </c>
      <c r="EN290" s="158">
        <f>IF(ISERROR(VLOOKUP(AK290,Accueil!$W$17:$W$22,1,0)),1,0)</f>
        <v>0</v>
      </c>
      <c r="EO290" s="158">
        <f>IF(ISERROR(VLOOKUP(AL290,Accueil!$W$17:$W$22,1,0)),1,0)</f>
        <v>0</v>
      </c>
      <c r="EP290" s="158">
        <f>IF(ISERROR(VLOOKUP(AM290,Accueil!$W$17:$W$22,1,0)),1,0)</f>
        <v>0</v>
      </c>
      <c r="EQ290" s="158">
        <f>IF(ISERROR(VLOOKUP(AN290,Accueil!$W$17:$W$22,1,0)),1,0)</f>
        <v>0</v>
      </c>
      <c r="ER290" s="158">
        <f>IF(ISERROR(VLOOKUP(AO290,Accueil!$W$17:$W$22,1,0)),1,0)</f>
        <v>0</v>
      </c>
      <c r="ES290" s="158">
        <f>IF(ISERROR(VLOOKUP(AP290,Accueil!$W$17:$W$22,1,0)),1,0)</f>
        <v>0</v>
      </c>
      <c r="ET290" s="158">
        <f>IF(ISERROR(VLOOKUP(AQ290,Accueil!$W$17:$W$22,1,0)),1,0)</f>
        <v>0</v>
      </c>
      <c r="EU290" s="158">
        <f>IF(ISERROR(VLOOKUP(AR290,Accueil!$W$17:$W$22,1,0)),1,0)</f>
        <v>0</v>
      </c>
      <c r="EV290" s="158">
        <f>IF(ISERROR(VLOOKUP(AS290,Accueil!$W$17:$W$22,1,0)),1,0)</f>
        <v>0</v>
      </c>
      <c r="EW290" s="158">
        <f>IF(ISERROR(VLOOKUP(AT290,Accueil!$W$17:$W$22,1,0)),1,0)</f>
        <v>0</v>
      </c>
      <c r="EX290" s="158">
        <f>IF(ISERROR(VLOOKUP(AU290,Accueil!$W$17:$W$22,1,0)),1,0)</f>
        <v>0</v>
      </c>
      <c r="EY290" s="158">
        <f>IF(ISERROR(VLOOKUP(AV290,Accueil!$W$17:$W$22,1,0)),1,0)</f>
        <v>0</v>
      </c>
      <c r="EZ290" s="158">
        <f>IF(ISERROR(VLOOKUP(AW290,Accueil!$W$17:$W$22,1,0)),1,0)</f>
        <v>0</v>
      </c>
      <c r="FA290" s="158">
        <f>IF(ISERROR(VLOOKUP(AX290,Accueil!$W$17:$W$22,1,0)),1,0)</f>
        <v>0</v>
      </c>
      <c r="FB290" s="158">
        <f>IF(ISERROR(VLOOKUP(AY290,Accueil!$W$17:$W$22,1,0)),1,0)</f>
        <v>0</v>
      </c>
      <c r="FC290" s="158">
        <f>IF(ISERROR(VLOOKUP(AZ290,Accueil!$W$17:$W$22,1,0)),1,0)</f>
        <v>0</v>
      </c>
      <c r="FD290" s="158">
        <f>IF(ISERROR(VLOOKUP(BA290,Accueil!$W$17:$W$22,1,0)),1,0)</f>
        <v>0</v>
      </c>
      <c r="FE290" s="158">
        <f>IF(ISERROR(VLOOKUP(BB290,Accueil!$W$17:$W$22,1,0)),1,0)</f>
        <v>0</v>
      </c>
      <c r="FF290" s="158">
        <f>IF(ISERROR(VLOOKUP(BC290,Accueil!$W$17:$W$22,1,0)),1,0)</f>
        <v>0</v>
      </c>
      <c r="FG290" s="158">
        <f>IF(ISERROR(VLOOKUP(BD290,Accueil!$W$17:$W$22,1,0)),1,0)</f>
        <v>0</v>
      </c>
      <c r="FH290" s="158">
        <f>IF(ISERROR(VLOOKUP(BE290,Accueil!$W$17:$W$22,1,0)),1,0)</f>
        <v>0</v>
      </c>
      <c r="FI290" s="158">
        <f>IF(ISERROR(VLOOKUP(BF290,Accueil!$W$17:$W$22,1,0)),1,0)</f>
        <v>0</v>
      </c>
      <c r="FJ290" s="158">
        <f>IF(ISERROR(VLOOKUP(BG290,Accueil!$W$17:$W$22,1,0)),1,0)</f>
        <v>0</v>
      </c>
      <c r="FK290" s="158">
        <f>IF(ISERROR(VLOOKUP(BH290,Accueil!$W$17:$W$22,1,0)),1,0)</f>
        <v>0</v>
      </c>
      <c r="FL290" s="158">
        <f>IF(ISERROR(VLOOKUP(BI290,Accueil!$W$17:$W$22,1,0)),1,0)</f>
        <v>0</v>
      </c>
      <c r="FM290" s="158">
        <f>IF(ISERROR(VLOOKUP(BJ290,Accueil!$W$17:$W$22,1,0)),1,0)</f>
        <v>0</v>
      </c>
      <c r="FN290" s="158">
        <f>IF(ISERROR(VLOOKUP(BK290,Accueil!$W$17:$W$22,1,0)),1,0)</f>
        <v>0</v>
      </c>
      <c r="FO290" s="158">
        <f>IF(ISERROR(VLOOKUP(BL290,Accueil!$W$17:$W$22,1,0)),1,0)</f>
        <v>0</v>
      </c>
      <c r="FP290" s="158">
        <f>IF(ISERROR(VLOOKUP(BM290,Accueil!$W$17:$W$22,1,0)),1,0)</f>
        <v>0</v>
      </c>
      <c r="FQ290" s="158">
        <f>IF(ISERROR(VLOOKUP(BN290,Accueil!$W$17:$W$22,1,0)),1,0)</f>
        <v>0</v>
      </c>
      <c r="FR290" s="158">
        <f>IF(ISERROR(VLOOKUP(BO290,Accueil!$W$17:$W$22,1,0)),1,0)</f>
        <v>0</v>
      </c>
      <c r="FS290" s="158">
        <f>IF(ISERROR(VLOOKUP(BP290,Accueil!$W$17:$W$22,1,0)),1,0)</f>
        <v>0</v>
      </c>
      <c r="FT290" s="158">
        <f>IF(ISERROR(VLOOKUP(BQ290,Accueil!$W$17:$W$22,1,0)),1,0)</f>
        <v>0</v>
      </c>
      <c r="FU290" s="158">
        <f>IF(ISERROR(VLOOKUP(BR290,Accueil!$W$17:$W$22,1,0)),1,0)</f>
        <v>0</v>
      </c>
      <c r="FV290" s="158">
        <f>IF(ISERROR(VLOOKUP(BS290,Accueil!$W$17:$W$22,1,0)),1,0)</f>
        <v>0</v>
      </c>
      <c r="FW290" s="158">
        <f>IF(ISERROR(VLOOKUP(BT290,Accueil!$W$17:$W$22,1,0)),1,0)</f>
        <v>0</v>
      </c>
      <c r="FX290" s="158">
        <f>IF(ISERROR(VLOOKUP(BU290,Accueil!$W$17:$W$22,1,0)),1,0)</f>
        <v>0</v>
      </c>
      <c r="FY290" s="158">
        <f>IF(ISERROR(VLOOKUP(BV290,Accueil!$W$17:$W$22,1,0)),1,0)</f>
        <v>0</v>
      </c>
      <c r="FZ290" s="158">
        <f>IF(ISERROR(VLOOKUP(BW290,Accueil!$W$17:$W$22,1,0)),1,0)</f>
        <v>0</v>
      </c>
      <c r="GA290" s="158">
        <f>IF(ISERROR(VLOOKUP(BX290,Accueil!$W$17:$W$22,1,0)),1,0)</f>
        <v>0</v>
      </c>
      <c r="GB290" s="158">
        <f>IF(ISERROR(VLOOKUP(BY290,Accueil!$W$17:$W$22,1,0)),1,0)</f>
        <v>0</v>
      </c>
      <c r="GC290" s="158">
        <f>IF(ISERROR(VLOOKUP(BZ290,Accueil!$W$17:$W$22,1,0)),1,0)</f>
        <v>0</v>
      </c>
      <c r="GD290" s="158">
        <f>IF(ISERROR(VLOOKUP(CA290,Accueil!$W$17:$W$22,1,0)),1,0)</f>
        <v>0</v>
      </c>
      <c r="GE290" s="158">
        <f>IF(ISERROR(VLOOKUP(CB290,Accueil!$W$17:$W$22,1,0)),1,0)</f>
        <v>0</v>
      </c>
      <c r="GF290" s="158">
        <f>IF(ISERROR(VLOOKUP(CC290,Accueil!$W$17:$W$22,1,0)),1,0)</f>
        <v>0</v>
      </c>
      <c r="GG290" s="158">
        <f>IF(ISERROR(VLOOKUP(CD290,Accueil!$W$17:$W$22,1,0)),1,0)</f>
        <v>0</v>
      </c>
      <c r="GH290" s="158">
        <f>IF(ISERROR(VLOOKUP(CE290,Accueil!$W$17:$W$22,1,0)),1,0)</f>
        <v>0</v>
      </c>
      <c r="GI290" s="158">
        <f>IF(ISERROR(VLOOKUP(CF290,Accueil!$W$17:$W$22,1,0)),1,0)</f>
        <v>0</v>
      </c>
      <c r="GJ290" s="158">
        <f>IF(ISERROR(VLOOKUP(CG290,Accueil!$W$17:$W$22,1,0)),1,0)</f>
        <v>0</v>
      </c>
      <c r="GK290" s="158">
        <f>IF(ISERROR(VLOOKUP(CH290,Accueil!$W$17:$W$22,1,0)),1,0)</f>
        <v>0</v>
      </c>
      <c r="GL290" s="158">
        <f>IF(ISERROR(VLOOKUP(CI290,Accueil!$W$17:$W$22,1,0)),1,0)</f>
        <v>0</v>
      </c>
      <c r="GM290" s="158">
        <f>IF(ISERROR(VLOOKUP(CJ290,Accueil!$W$17:$W$22,1,0)),1,0)</f>
        <v>0</v>
      </c>
      <c r="GN290" s="158">
        <f>IF(ISERROR(VLOOKUP(CK290,Accueil!$W$17:$W$22,1,0)),1,0)</f>
        <v>0</v>
      </c>
      <c r="GO290" s="158">
        <f>IF(ISERROR(VLOOKUP(CL290,Accueil!$W$17:$W$22,1,0)),1,0)</f>
        <v>0</v>
      </c>
      <c r="GP290" s="158">
        <f>IF(ISERROR(VLOOKUP(CM290,Accueil!$W$17:$W$22,1,0)),1,0)</f>
        <v>0</v>
      </c>
      <c r="GQ290" s="158">
        <f>IF(ISERROR(VLOOKUP(CN290,Accueil!$W$17:$W$22,1,0)),1,0)</f>
        <v>0</v>
      </c>
      <c r="GR290" s="158">
        <f>IF(ISERROR(VLOOKUP(CO290,Accueil!$W$17:$W$22,1,0)),1,0)</f>
        <v>0</v>
      </c>
      <c r="GS290" s="158">
        <f>IF(ISERROR(VLOOKUP(CP290,Accueil!$W$17:$W$22,1,0)),1,0)</f>
        <v>0</v>
      </c>
      <c r="GT290" s="158">
        <f>IF(ISERROR(VLOOKUP(CQ290,Accueil!$W$17:$W$22,1,0)),1,0)</f>
        <v>0</v>
      </c>
      <c r="GU290" s="158">
        <f>IF(ISERROR(VLOOKUP(CR290,Accueil!$W$17:$W$22,1,0)),1,0)</f>
        <v>0</v>
      </c>
      <c r="GV290" s="158">
        <f>IF(ISERROR(VLOOKUP(CS290,Accueil!$W$17:$W$22,1,0)),1,0)</f>
        <v>0</v>
      </c>
      <c r="GW290" s="158">
        <f>IF(ISERROR(VLOOKUP(CT290,Accueil!$W$17:$W$22,1,0)),1,0)</f>
        <v>0</v>
      </c>
      <c r="GX290" s="158">
        <f>IF(ISERROR(VLOOKUP(CU290,Accueil!$W$17:$W$22,1,0)),1,0)</f>
        <v>0</v>
      </c>
      <c r="GY290" s="158">
        <f>IF(ISERROR(VLOOKUP(CV290,Accueil!$W$17:$W$22,1,0)),1,0)</f>
        <v>0</v>
      </c>
      <c r="GZ290" s="158">
        <f>IF(ISERROR(VLOOKUP(CW290,Accueil!$W$17:$W$22,1,0)),1,0)</f>
        <v>0</v>
      </c>
      <c r="HA290" s="158">
        <f>IF(ISERROR(VLOOKUP(CX290,Accueil!$W$17:$W$22,1,0)),1,0)</f>
        <v>0</v>
      </c>
      <c r="HB290" s="158">
        <f>IF(ISERROR(VLOOKUP(CY290,Accueil!$W$17:$W$22,1,0)),1,0)</f>
        <v>0</v>
      </c>
      <c r="HC290" s="158">
        <f>IF(ISERROR(VLOOKUP(CZ290,Accueil!$W$17:$W$22,1,0)),1,0)</f>
        <v>0</v>
      </c>
      <c r="HD290" s="158">
        <f>IF(ISERROR(VLOOKUP(DA290,Accueil!$W$17:$W$22,1,0)),1,0)</f>
        <v>0</v>
      </c>
    </row>
    <row r="291" spans="1:212" ht="12.75" customHeight="1">
      <c r="A291" s="360"/>
      <c r="B291" s="12">
        <v>283</v>
      </c>
      <c r="C291" s="26" t="str">
        <f>IF(Accueil!E295="","",Accueil!E295)</f>
        <v/>
      </c>
      <c r="D291" s="27" t="str">
        <f>IF(Accueil!F295="","",Accueil!F295)</f>
        <v/>
      </c>
      <c r="E291" s="83" t="str">
        <f t="shared" si="18"/>
        <v/>
      </c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  <c r="AA291" s="244"/>
      <c r="AB291" s="244"/>
      <c r="AC291" s="244"/>
      <c r="AD291" s="244"/>
      <c r="AE291" s="244"/>
      <c r="AF291" s="244"/>
      <c r="AG291" s="244"/>
      <c r="AH291" s="244"/>
      <c r="AI291" s="244"/>
      <c r="AJ291" s="244"/>
      <c r="AK291" s="244"/>
      <c r="AL291" s="244"/>
      <c r="AM291" s="244"/>
      <c r="AN291" s="244"/>
      <c r="AO291" s="244"/>
      <c r="AP291" s="244"/>
      <c r="AQ291" s="244"/>
      <c r="AR291" s="244"/>
      <c r="AS291" s="244"/>
      <c r="AT291" s="244"/>
      <c r="AU291" s="244"/>
      <c r="AV291" s="244"/>
      <c r="AW291" s="244"/>
      <c r="AX291" s="244"/>
      <c r="AY291" s="244"/>
      <c r="AZ291" s="244"/>
      <c r="BA291" s="244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  <c r="CJ291" s="244"/>
      <c r="CK291" s="244"/>
      <c r="CL291" s="244"/>
      <c r="CM291" s="244"/>
      <c r="CN291" s="244"/>
      <c r="CO291" s="244"/>
      <c r="CP291" s="244"/>
      <c r="CQ291" s="244"/>
      <c r="CR291" s="244"/>
      <c r="CS291" s="244"/>
      <c r="CT291" s="244"/>
      <c r="CU291" s="244"/>
      <c r="CV291" s="244"/>
      <c r="CW291" s="244"/>
      <c r="CX291" s="244"/>
      <c r="CY291" s="244"/>
      <c r="CZ291" s="244"/>
      <c r="DA291" s="244"/>
      <c r="DB291" s="12">
        <v>283</v>
      </c>
      <c r="DC291" s="11" t="str">
        <f>IF(D291="","",COUNTIF(F291:DA291,Accueil!$AB$28)&amp;" / "&amp;COUNTIF($F$8:$DA$8,"&gt;0")-(COUNTIF(F291:DA291,Accueil!$AG$26)))</f>
        <v/>
      </c>
      <c r="DD291" s="110" t="str">
        <f>IF(D291="","",COUNTIF(F291:DA291,Accueil!$AB$26))</f>
        <v/>
      </c>
      <c r="DE291" s="110" t="str">
        <f>IF(D291="","",IF(COUNTIF($F$8:$DA$8,"&gt;=0")-(COUNTIF(G291:DB291,Accueil!$AG$26))&lt;0,0,COUNTIF($F$8:$DA$8,"&gt;=0")-(COUNTIF(G291:DB291,Accueil!$AG$26))))</f>
        <v/>
      </c>
      <c r="DF291" s="11" t="str">
        <f t="shared" si="19"/>
        <v/>
      </c>
      <c r="DG291" s="29" t="str">
        <f t="shared" si="20"/>
        <v/>
      </c>
      <c r="DH291" s="158">
        <f t="shared" si="21"/>
        <v>0</v>
      </c>
      <c r="DI291" s="158">
        <f>IF(ISERROR(VLOOKUP(F291,Accueil!$W$17:$W$22,1,0)),1,0)</f>
        <v>0</v>
      </c>
      <c r="DJ291" s="158">
        <f>IF(ISERROR(VLOOKUP(G291,Accueil!$W$17:$W$22,1,0)),1,0)</f>
        <v>0</v>
      </c>
      <c r="DK291" s="158">
        <f>IF(ISERROR(VLOOKUP(H291,Accueil!$W$17:$W$22,1,0)),1,0)</f>
        <v>0</v>
      </c>
      <c r="DL291" s="158">
        <f>IF(ISERROR(VLOOKUP(I291,Accueil!$W$17:$W$22,1,0)),1,0)</f>
        <v>0</v>
      </c>
      <c r="DM291" s="158">
        <f>IF(ISERROR(VLOOKUP(J291,Accueil!$W$17:$W$22,1,0)),1,0)</f>
        <v>0</v>
      </c>
      <c r="DN291" s="158">
        <f>IF(ISERROR(VLOOKUP(K291,Accueil!$W$17:$W$22,1,0)),1,0)</f>
        <v>0</v>
      </c>
      <c r="DO291" s="158">
        <f>IF(ISERROR(VLOOKUP(L291,Accueil!$W$17:$W$22,1,0)),1,0)</f>
        <v>0</v>
      </c>
      <c r="DP291" s="158">
        <f>IF(ISERROR(VLOOKUP(M291,Accueil!$W$17:$W$22,1,0)),1,0)</f>
        <v>0</v>
      </c>
      <c r="DQ291" s="158">
        <f>IF(ISERROR(VLOOKUP(N291,Accueil!$W$17:$W$22,1,0)),1,0)</f>
        <v>0</v>
      </c>
      <c r="DR291" s="158">
        <f>IF(ISERROR(VLOOKUP(O291,Accueil!$W$17:$W$22,1,0)),1,0)</f>
        <v>0</v>
      </c>
      <c r="DS291" s="158">
        <f>IF(ISERROR(VLOOKUP(P291,Accueil!$W$17:$W$22,1,0)),1,0)</f>
        <v>0</v>
      </c>
      <c r="DT291" s="158">
        <f>IF(ISERROR(VLOOKUP(Q291,Accueil!$W$17:$W$22,1,0)),1,0)</f>
        <v>0</v>
      </c>
      <c r="DU291" s="158">
        <f>IF(ISERROR(VLOOKUP(R291,Accueil!$W$17:$W$22,1,0)),1,0)</f>
        <v>0</v>
      </c>
      <c r="DV291" s="158">
        <f>IF(ISERROR(VLOOKUP(S291,Accueil!$W$17:$W$22,1,0)),1,0)</f>
        <v>0</v>
      </c>
      <c r="DW291" s="158">
        <f>IF(ISERROR(VLOOKUP(T291,Accueil!$W$17:$W$22,1,0)),1,0)</f>
        <v>0</v>
      </c>
      <c r="DX291" s="158">
        <f>IF(ISERROR(VLOOKUP(U291,Accueil!$W$17:$W$22,1,0)),1,0)</f>
        <v>0</v>
      </c>
      <c r="DY291" s="158">
        <f>IF(ISERROR(VLOOKUP(V291,Accueil!$W$17:$W$22,1,0)),1,0)</f>
        <v>0</v>
      </c>
      <c r="DZ291" s="158">
        <f>IF(ISERROR(VLOOKUP(W291,Accueil!$W$17:$W$22,1,0)),1,0)</f>
        <v>0</v>
      </c>
      <c r="EA291" s="158">
        <f>IF(ISERROR(VLOOKUP(X291,Accueil!$W$17:$W$22,1,0)),1,0)</f>
        <v>0</v>
      </c>
      <c r="EB291" s="158">
        <f>IF(ISERROR(VLOOKUP(Y291,Accueil!$W$17:$W$22,1,0)),1,0)</f>
        <v>0</v>
      </c>
      <c r="EC291" s="158">
        <f>IF(ISERROR(VLOOKUP(Z291,Accueil!$W$17:$W$22,1,0)),1,0)</f>
        <v>0</v>
      </c>
      <c r="ED291" s="158">
        <f>IF(ISERROR(VLOOKUP(AA291,Accueil!$W$17:$W$22,1,0)),1,0)</f>
        <v>0</v>
      </c>
      <c r="EE291" s="158">
        <f>IF(ISERROR(VLOOKUP(AB291,Accueil!$W$17:$W$22,1,0)),1,0)</f>
        <v>0</v>
      </c>
      <c r="EF291" s="158">
        <f>IF(ISERROR(VLOOKUP(AC291,Accueil!$W$17:$W$22,1,0)),1,0)</f>
        <v>0</v>
      </c>
      <c r="EG291" s="158">
        <f>IF(ISERROR(VLOOKUP(AD291,Accueil!$W$17:$W$22,1,0)),1,0)</f>
        <v>0</v>
      </c>
      <c r="EH291" s="158">
        <f>IF(ISERROR(VLOOKUP(AE291,Accueil!$W$17:$W$22,1,0)),1,0)</f>
        <v>0</v>
      </c>
      <c r="EI291" s="158">
        <f>IF(ISERROR(VLOOKUP(AF291,Accueil!$W$17:$W$22,1,0)),1,0)</f>
        <v>0</v>
      </c>
      <c r="EJ291" s="158">
        <f>IF(ISERROR(VLOOKUP(AG291,Accueil!$W$17:$W$22,1,0)),1,0)</f>
        <v>0</v>
      </c>
      <c r="EK291" s="158">
        <f>IF(ISERROR(VLOOKUP(AH291,Accueil!$W$17:$W$22,1,0)),1,0)</f>
        <v>0</v>
      </c>
      <c r="EL291" s="158">
        <f>IF(ISERROR(VLOOKUP(AI291,Accueil!$W$17:$W$22,1,0)),1,0)</f>
        <v>0</v>
      </c>
      <c r="EM291" s="158">
        <f>IF(ISERROR(VLOOKUP(AJ291,Accueil!$W$17:$W$22,1,0)),1,0)</f>
        <v>0</v>
      </c>
      <c r="EN291" s="158">
        <f>IF(ISERROR(VLOOKUP(AK291,Accueil!$W$17:$W$22,1,0)),1,0)</f>
        <v>0</v>
      </c>
      <c r="EO291" s="158">
        <f>IF(ISERROR(VLOOKUP(AL291,Accueil!$W$17:$W$22,1,0)),1,0)</f>
        <v>0</v>
      </c>
      <c r="EP291" s="158">
        <f>IF(ISERROR(VLOOKUP(AM291,Accueil!$W$17:$W$22,1,0)),1,0)</f>
        <v>0</v>
      </c>
      <c r="EQ291" s="158">
        <f>IF(ISERROR(VLOOKUP(AN291,Accueil!$W$17:$W$22,1,0)),1,0)</f>
        <v>0</v>
      </c>
      <c r="ER291" s="158">
        <f>IF(ISERROR(VLOOKUP(AO291,Accueil!$W$17:$W$22,1,0)),1,0)</f>
        <v>0</v>
      </c>
      <c r="ES291" s="158">
        <f>IF(ISERROR(VLOOKUP(AP291,Accueil!$W$17:$W$22,1,0)),1,0)</f>
        <v>0</v>
      </c>
      <c r="ET291" s="158">
        <f>IF(ISERROR(VLOOKUP(AQ291,Accueil!$W$17:$W$22,1,0)),1,0)</f>
        <v>0</v>
      </c>
      <c r="EU291" s="158">
        <f>IF(ISERROR(VLOOKUP(AR291,Accueil!$W$17:$W$22,1,0)),1,0)</f>
        <v>0</v>
      </c>
      <c r="EV291" s="158">
        <f>IF(ISERROR(VLOOKUP(AS291,Accueil!$W$17:$W$22,1,0)),1,0)</f>
        <v>0</v>
      </c>
      <c r="EW291" s="158">
        <f>IF(ISERROR(VLOOKUP(AT291,Accueil!$W$17:$W$22,1,0)),1,0)</f>
        <v>0</v>
      </c>
      <c r="EX291" s="158">
        <f>IF(ISERROR(VLOOKUP(AU291,Accueil!$W$17:$W$22,1,0)),1,0)</f>
        <v>0</v>
      </c>
      <c r="EY291" s="158">
        <f>IF(ISERROR(VLOOKUP(AV291,Accueil!$W$17:$W$22,1,0)),1,0)</f>
        <v>0</v>
      </c>
      <c r="EZ291" s="158">
        <f>IF(ISERROR(VLOOKUP(AW291,Accueil!$W$17:$W$22,1,0)),1,0)</f>
        <v>0</v>
      </c>
      <c r="FA291" s="158">
        <f>IF(ISERROR(VLOOKUP(AX291,Accueil!$W$17:$W$22,1,0)),1,0)</f>
        <v>0</v>
      </c>
      <c r="FB291" s="158">
        <f>IF(ISERROR(VLOOKUP(AY291,Accueil!$W$17:$W$22,1,0)),1,0)</f>
        <v>0</v>
      </c>
      <c r="FC291" s="158">
        <f>IF(ISERROR(VLOOKUP(AZ291,Accueil!$W$17:$W$22,1,0)),1,0)</f>
        <v>0</v>
      </c>
      <c r="FD291" s="158">
        <f>IF(ISERROR(VLOOKUP(BA291,Accueil!$W$17:$W$22,1,0)),1,0)</f>
        <v>0</v>
      </c>
      <c r="FE291" s="158">
        <f>IF(ISERROR(VLOOKUP(BB291,Accueil!$W$17:$W$22,1,0)),1,0)</f>
        <v>0</v>
      </c>
      <c r="FF291" s="158">
        <f>IF(ISERROR(VLOOKUP(BC291,Accueil!$W$17:$W$22,1,0)),1,0)</f>
        <v>0</v>
      </c>
      <c r="FG291" s="158">
        <f>IF(ISERROR(VLOOKUP(BD291,Accueil!$W$17:$W$22,1,0)),1,0)</f>
        <v>0</v>
      </c>
      <c r="FH291" s="158">
        <f>IF(ISERROR(VLOOKUP(BE291,Accueil!$W$17:$W$22,1,0)),1,0)</f>
        <v>0</v>
      </c>
      <c r="FI291" s="158">
        <f>IF(ISERROR(VLOOKUP(BF291,Accueil!$W$17:$W$22,1,0)),1,0)</f>
        <v>0</v>
      </c>
      <c r="FJ291" s="158">
        <f>IF(ISERROR(VLOOKUP(BG291,Accueil!$W$17:$W$22,1,0)),1,0)</f>
        <v>0</v>
      </c>
      <c r="FK291" s="158">
        <f>IF(ISERROR(VLOOKUP(BH291,Accueil!$W$17:$W$22,1,0)),1,0)</f>
        <v>0</v>
      </c>
      <c r="FL291" s="158">
        <f>IF(ISERROR(VLOOKUP(BI291,Accueil!$W$17:$W$22,1,0)),1,0)</f>
        <v>0</v>
      </c>
      <c r="FM291" s="158">
        <f>IF(ISERROR(VLOOKUP(BJ291,Accueil!$W$17:$W$22,1,0)),1,0)</f>
        <v>0</v>
      </c>
      <c r="FN291" s="158">
        <f>IF(ISERROR(VLOOKUP(BK291,Accueil!$W$17:$W$22,1,0)),1,0)</f>
        <v>0</v>
      </c>
      <c r="FO291" s="158">
        <f>IF(ISERROR(VLOOKUP(BL291,Accueil!$W$17:$W$22,1,0)),1,0)</f>
        <v>0</v>
      </c>
      <c r="FP291" s="158">
        <f>IF(ISERROR(VLOOKUP(BM291,Accueil!$W$17:$W$22,1,0)),1,0)</f>
        <v>0</v>
      </c>
      <c r="FQ291" s="158">
        <f>IF(ISERROR(VLOOKUP(BN291,Accueil!$W$17:$W$22,1,0)),1,0)</f>
        <v>0</v>
      </c>
      <c r="FR291" s="158">
        <f>IF(ISERROR(VLOOKUP(BO291,Accueil!$W$17:$W$22,1,0)),1,0)</f>
        <v>0</v>
      </c>
      <c r="FS291" s="158">
        <f>IF(ISERROR(VLOOKUP(BP291,Accueil!$W$17:$W$22,1,0)),1,0)</f>
        <v>0</v>
      </c>
      <c r="FT291" s="158">
        <f>IF(ISERROR(VLOOKUP(BQ291,Accueil!$W$17:$W$22,1,0)),1,0)</f>
        <v>0</v>
      </c>
      <c r="FU291" s="158">
        <f>IF(ISERROR(VLOOKUP(BR291,Accueil!$W$17:$W$22,1,0)),1,0)</f>
        <v>0</v>
      </c>
      <c r="FV291" s="158">
        <f>IF(ISERROR(VLOOKUP(BS291,Accueil!$W$17:$W$22,1,0)),1,0)</f>
        <v>0</v>
      </c>
      <c r="FW291" s="158">
        <f>IF(ISERROR(VLOOKUP(BT291,Accueil!$W$17:$W$22,1,0)),1,0)</f>
        <v>0</v>
      </c>
      <c r="FX291" s="158">
        <f>IF(ISERROR(VLOOKUP(BU291,Accueil!$W$17:$W$22,1,0)),1,0)</f>
        <v>0</v>
      </c>
      <c r="FY291" s="158">
        <f>IF(ISERROR(VLOOKUP(BV291,Accueil!$W$17:$W$22,1,0)),1,0)</f>
        <v>0</v>
      </c>
      <c r="FZ291" s="158">
        <f>IF(ISERROR(VLOOKUP(BW291,Accueil!$W$17:$W$22,1,0)),1,0)</f>
        <v>0</v>
      </c>
      <c r="GA291" s="158">
        <f>IF(ISERROR(VLOOKUP(BX291,Accueil!$W$17:$W$22,1,0)),1,0)</f>
        <v>0</v>
      </c>
      <c r="GB291" s="158">
        <f>IF(ISERROR(VLOOKUP(BY291,Accueil!$W$17:$W$22,1,0)),1,0)</f>
        <v>0</v>
      </c>
      <c r="GC291" s="158">
        <f>IF(ISERROR(VLOOKUP(BZ291,Accueil!$W$17:$W$22,1,0)),1,0)</f>
        <v>0</v>
      </c>
      <c r="GD291" s="158">
        <f>IF(ISERROR(VLOOKUP(CA291,Accueil!$W$17:$W$22,1,0)),1,0)</f>
        <v>0</v>
      </c>
      <c r="GE291" s="158">
        <f>IF(ISERROR(VLOOKUP(CB291,Accueil!$W$17:$W$22,1,0)),1,0)</f>
        <v>0</v>
      </c>
      <c r="GF291" s="158">
        <f>IF(ISERROR(VLOOKUP(CC291,Accueil!$W$17:$W$22,1,0)),1,0)</f>
        <v>0</v>
      </c>
      <c r="GG291" s="158">
        <f>IF(ISERROR(VLOOKUP(CD291,Accueil!$W$17:$W$22,1,0)),1,0)</f>
        <v>0</v>
      </c>
      <c r="GH291" s="158">
        <f>IF(ISERROR(VLOOKUP(CE291,Accueil!$W$17:$W$22,1,0)),1,0)</f>
        <v>0</v>
      </c>
      <c r="GI291" s="158">
        <f>IF(ISERROR(VLOOKUP(CF291,Accueil!$W$17:$W$22,1,0)),1,0)</f>
        <v>0</v>
      </c>
      <c r="GJ291" s="158">
        <f>IF(ISERROR(VLOOKUP(CG291,Accueil!$W$17:$W$22,1,0)),1,0)</f>
        <v>0</v>
      </c>
      <c r="GK291" s="158">
        <f>IF(ISERROR(VLOOKUP(CH291,Accueil!$W$17:$W$22,1,0)),1,0)</f>
        <v>0</v>
      </c>
      <c r="GL291" s="158">
        <f>IF(ISERROR(VLOOKUP(CI291,Accueil!$W$17:$W$22,1,0)),1,0)</f>
        <v>0</v>
      </c>
      <c r="GM291" s="158">
        <f>IF(ISERROR(VLOOKUP(CJ291,Accueil!$W$17:$W$22,1,0)),1,0)</f>
        <v>0</v>
      </c>
      <c r="GN291" s="158">
        <f>IF(ISERROR(VLOOKUP(CK291,Accueil!$W$17:$W$22,1,0)),1,0)</f>
        <v>0</v>
      </c>
      <c r="GO291" s="158">
        <f>IF(ISERROR(VLOOKUP(CL291,Accueil!$W$17:$W$22,1,0)),1,0)</f>
        <v>0</v>
      </c>
      <c r="GP291" s="158">
        <f>IF(ISERROR(VLOOKUP(CM291,Accueil!$W$17:$W$22,1,0)),1,0)</f>
        <v>0</v>
      </c>
      <c r="GQ291" s="158">
        <f>IF(ISERROR(VLOOKUP(CN291,Accueil!$W$17:$W$22,1,0)),1,0)</f>
        <v>0</v>
      </c>
      <c r="GR291" s="158">
        <f>IF(ISERROR(VLOOKUP(CO291,Accueil!$W$17:$W$22,1,0)),1,0)</f>
        <v>0</v>
      </c>
      <c r="GS291" s="158">
        <f>IF(ISERROR(VLOOKUP(CP291,Accueil!$W$17:$W$22,1,0)),1,0)</f>
        <v>0</v>
      </c>
      <c r="GT291" s="158">
        <f>IF(ISERROR(VLOOKUP(CQ291,Accueil!$W$17:$W$22,1,0)),1,0)</f>
        <v>0</v>
      </c>
      <c r="GU291" s="158">
        <f>IF(ISERROR(VLOOKUP(CR291,Accueil!$W$17:$W$22,1,0)),1,0)</f>
        <v>0</v>
      </c>
      <c r="GV291" s="158">
        <f>IF(ISERROR(VLOOKUP(CS291,Accueil!$W$17:$W$22,1,0)),1,0)</f>
        <v>0</v>
      </c>
      <c r="GW291" s="158">
        <f>IF(ISERROR(VLOOKUP(CT291,Accueil!$W$17:$W$22,1,0)),1,0)</f>
        <v>0</v>
      </c>
      <c r="GX291" s="158">
        <f>IF(ISERROR(VLOOKUP(CU291,Accueil!$W$17:$W$22,1,0)),1,0)</f>
        <v>0</v>
      </c>
      <c r="GY291" s="158">
        <f>IF(ISERROR(VLOOKUP(CV291,Accueil!$W$17:$W$22,1,0)),1,0)</f>
        <v>0</v>
      </c>
      <c r="GZ291" s="158">
        <f>IF(ISERROR(VLOOKUP(CW291,Accueil!$W$17:$W$22,1,0)),1,0)</f>
        <v>0</v>
      </c>
      <c r="HA291" s="158">
        <f>IF(ISERROR(VLOOKUP(CX291,Accueil!$W$17:$W$22,1,0)),1,0)</f>
        <v>0</v>
      </c>
      <c r="HB291" s="158">
        <f>IF(ISERROR(VLOOKUP(CY291,Accueil!$W$17:$W$22,1,0)),1,0)</f>
        <v>0</v>
      </c>
      <c r="HC291" s="158">
        <f>IF(ISERROR(VLOOKUP(CZ291,Accueil!$W$17:$W$22,1,0)),1,0)</f>
        <v>0</v>
      </c>
      <c r="HD291" s="158">
        <f>IF(ISERROR(VLOOKUP(DA291,Accueil!$W$17:$W$22,1,0)),1,0)</f>
        <v>0</v>
      </c>
    </row>
    <row r="292" spans="1:212" ht="12.75" customHeight="1">
      <c r="A292" s="360"/>
      <c r="B292" s="12">
        <v>284</v>
      </c>
      <c r="C292" s="26" t="str">
        <f>IF(Accueil!E296="","",Accueil!E296)</f>
        <v/>
      </c>
      <c r="D292" s="27" t="str">
        <f>IF(Accueil!F296="","",Accueil!F296)</f>
        <v/>
      </c>
      <c r="E292" s="83" t="str">
        <f t="shared" si="18"/>
        <v/>
      </c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  <c r="AA292" s="244"/>
      <c r="AB292" s="244"/>
      <c r="AC292" s="244"/>
      <c r="AD292" s="244"/>
      <c r="AE292" s="244"/>
      <c r="AF292" s="244"/>
      <c r="AG292" s="244"/>
      <c r="AH292" s="244"/>
      <c r="AI292" s="244"/>
      <c r="AJ292" s="244"/>
      <c r="AK292" s="244"/>
      <c r="AL292" s="244"/>
      <c r="AM292" s="244"/>
      <c r="AN292" s="244"/>
      <c r="AO292" s="244"/>
      <c r="AP292" s="244"/>
      <c r="AQ292" s="244"/>
      <c r="AR292" s="244"/>
      <c r="AS292" s="244"/>
      <c r="AT292" s="244"/>
      <c r="AU292" s="244"/>
      <c r="AV292" s="244"/>
      <c r="AW292" s="244"/>
      <c r="AX292" s="244"/>
      <c r="AY292" s="244"/>
      <c r="AZ292" s="244"/>
      <c r="BA292" s="244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  <c r="CJ292" s="244"/>
      <c r="CK292" s="244"/>
      <c r="CL292" s="244"/>
      <c r="CM292" s="244"/>
      <c r="CN292" s="244"/>
      <c r="CO292" s="244"/>
      <c r="CP292" s="244"/>
      <c r="CQ292" s="244"/>
      <c r="CR292" s="244"/>
      <c r="CS292" s="244"/>
      <c r="CT292" s="244"/>
      <c r="CU292" s="244"/>
      <c r="CV292" s="244"/>
      <c r="CW292" s="244"/>
      <c r="CX292" s="244"/>
      <c r="CY292" s="244"/>
      <c r="CZ292" s="244"/>
      <c r="DA292" s="244"/>
      <c r="DB292" s="12">
        <v>284</v>
      </c>
      <c r="DC292" s="11" t="str">
        <f>IF(D292="","",COUNTIF(F292:DA292,Accueil!$AB$28)&amp;" / "&amp;COUNTIF($F$8:$DA$8,"&gt;0")-(COUNTIF(F292:DA292,Accueil!$AG$26)))</f>
        <v/>
      </c>
      <c r="DD292" s="110" t="str">
        <f>IF(D292="","",COUNTIF(F292:DA292,Accueil!$AB$26))</f>
        <v/>
      </c>
      <c r="DE292" s="110" t="str">
        <f>IF(D292="","",IF(COUNTIF($F$8:$DA$8,"&gt;=0")-(COUNTIF(G292:DB292,Accueil!$AG$26))&lt;0,0,COUNTIF($F$8:$DA$8,"&gt;=0")-(COUNTIF(G292:DB292,Accueil!$AG$26))))</f>
        <v/>
      </c>
      <c r="DF292" s="11" t="str">
        <f t="shared" si="19"/>
        <v/>
      </c>
      <c r="DG292" s="29" t="str">
        <f t="shared" si="20"/>
        <v/>
      </c>
      <c r="DH292" s="158">
        <f t="shared" si="21"/>
        <v>0</v>
      </c>
      <c r="DI292" s="158">
        <f>IF(ISERROR(VLOOKUP(F292,Accueil!$W$17:$W$22,1,0)),1,0)</f>
        <v>0</v>
      </c>
      <c r="DJ292" s="158">
        <f>IF(ISERROR(VLOOKUP(G292,Accueil!$W$17:$W$22,1,0)),1,0)</f>
        <v>0</v>
      </c>
      <c r="DK292" s="158">
        <f>IF(ISERROR(VLOOKUP(H292,Accueil!$W$17:$W$22,1,0)),1,0)</f>
        <v>0</v>
      </c>
      <c r="DL292" s="158">
        <f>IF(ISERROR(VLOOKUP(I292,Accueil!$W$17:$W$22,1,0)),1,0)</f>
        <v>0</v>
      </c>
      <c r="DM292" s="158">
        <f>IF(ISERROR(VLOOKUP(J292,Accueil!$W$17:$W$22,1,0)),1,0)</f>
        <v>0</v>
      </c>
      <c r="DN292" s="158">
        <f>IF(ISERROR(VLOOKUP(K292,Accueil!$W$17:$W$22,1,0)),1,0)</f>
        <v>0</v>
      </c>
      <c r="DO292" s="158">
        <f>IF(ISERROR(VLOOKUP(L292,Accueil!$W$17:$W$22,1,0)),1,0)</f>
        <v>0</v>
      </c>
      <c r="DP292" s="158">
        <f>IF(ISERROR(VLOOKUP(M292,Accueil!$W$17:$W$22,1,0)),1,0)</f>
        <v>0</v>
      </c>
      <c r="DQ292" s="158">
        <f>IF(ISERROR(VLOOKUP(N292,Accueil!$W$17:$W$22,1,0)),1,0)</f>
        <v>0</v>
      </c>
      <c r="DR292" s="158">
        <f>IF(ISERROR(VLOOKUP(O292,Accueil!$W$17:$W$22,1,0)),1,0)</f>
        <v>0</v>
      </c>
      <c r="DS292" s="158">
        <f>IF(ISERROR(VLOOKUP(P292,Accueil!$W$17:$W$22,1,0)),1,0)</f>
        <v>0</v>
      </c>
      <c r="DT292" s="158">
        <f>IF(ISERROR(VLOOKUP(Q292,Accueil!$W$17:$W$22,1,0)),1,0)</f>
        <v>0</v>
      </c>
      <c r="DU292" s="158">
        <f>IF(ISERROR(VLOOKUP(R292,Accueil!$W$17:$W$22,1,0)),1,0)</f>
        <v>0</v>
      </c>
      <c r="DV292" s="158">
        <f>IF(ISERROR(VLOOKUP(S292,Accueil!$W$17:$W$22,1,0)),1,0)</f>
        <v>0</v>
      </c>
      <c r="DW292" s="158">
        <f>IF(ISERROR(VLOOKUP(T292,Accueil!$W$17:$W$22,1,0)),1,0)</f>
        <v>0</v>
      </c>
      <c r="DX292" s="158">
        <f>IF(ISERROR(VLOOKUP(U292,Accueil!$W$17:$W$22,1,0)),1,0)</f>
        <v>0</v>
      </c>
      <c r="DY292" s="158">
        <f>IF(ISERROR(VLOOKUP(V292,Accueil!$W$17:$W$22,1,0)),1,0)</f>
        <v>0</v>
      </c>
      <c r="DZ292" s="158">
        <f>IF(ISERROR(VLOOKUP(W292,Accueil!$W$17:$W$22,1,0)),1,0)</f>
        <v>0</v>
      </c>
      <c r="EA292" s="158">
        <f>IF(ISERROR(VLOOKUP(X292,Accueil!$W$17:$W$22,1,0)),1,0)</f>
        <v>0</v>
      </c>
      <c r="EB292" s="158">
        <f>IF(ISERROR(VLOOKUP(Y292,Accueil!$W$17:$W$22,1,0)),1,0)</f>
        <v>0</v>
      </c>
      <c r="EC292" s="158">
        <f>IF(ISERROR(VLOOKUP(Z292,Accueil!$W$17:$W$22,1,0)),1,0)</f>
        <v>0</v>
      </c>
      <c r="ED292" s="158">
        <f>IF(ISERROR(VLOOKUP(AA292,Accueil!$W$17:$W$22,1,0)),1,0)</f>
        <v>0</v>
      </c>
      <c r="EE292" s="158">
        <f>IF(ISERROR(VLOOKUP(AB292,Accueil!$W$17:$W$22,1,0)),1,0)</f>
        <v>0</v>
      </c>
      <c r="EF292" s="158">
        <f>IF(ISERROR(VLOOKUP(AC292,Accueil!$W$17:$W$22,1,0)),1,0)</f>
        <v>0</v>
      </c>
      <c r="EG292" s="158">
        <f>IF(ISERROR(VLOOKUP(AD292,Accueil!$W$17:$W$22,1,0)),1,0)</f>
        <v>0</v>
      </c>
      <c r="EH292" s="158">
        <f>IF(ISERROR(VLOOKUP(AE292,Accueil!$W$17:$W$22,1,0)),1,0)</f>
        <v>0</v>
      </c>
      <c r="EI292" s="158">
        <f>IF(ISERROR(VLOOKUP(AF292,Accueil!$W$17:$W$22,1,0)),1,0)</f>
        <v>0</v>
      </c>
      <c r="EJ292" s="158">
        <f>IF(ISERROR(VLOOKUP(AG292,Accueil!$W$17:$W$22,1,0)),1,0)</f>
        <v>0</v>
      </c>
      <c r="EK292" s="158">
        <f>IF(ISERROR(VLOOKUP(AH292,Accueil!$W$17:$W$22,1,0)),1,0)</f>
        <v>0</v>
      </c>
      <c r="EL292" s="158">
        <f>IF(ISERROR(VLOOKUP(AI292,Accueil!$W$17:$W$22,1,0)),1,0)</f>
        <v>0</v>
      </c>
      <c r="EM292" s="158">
        <f>IF(ISERROR(VLOOKUP(AJ292,Accueil!$W$17:$W$22,1,0)),1,0)</f>
        <v>0</v>
      </c>
      <c r="EN292" s="158">
        <f>IF(ISERROR(VLOOKUP(AK292,Accueil!$W$17:$W$22,1,0)),1,0)</f>
        <v>0</v>
      </c>
      <c r="EO292" s="158">
        <f>IF(ISERROR(VLOOKUP(AL292,Accueil!$W$17:$W$22,1,0)),1,0)</f>
        <v>0</v>
      </c>
      <c r="EP292" s="158">
        <f>IF(ISERROR(VLOOKUP(AM292,Accueil!$W$17:$W$22,1,0)),1,0)</f>
        <v>0</v>
      </c>
      <c r="EQ292" s="158">
        <f>IF(ISERROR(VLOOKUP(AN292,Accueil!$W$17:$W$22,1,0)),1,0)</f>
        <v>0</v>
      </c>
      <c r="ER292" s="158">
        <f>IF(ISERROR(VLOOKUP(AO292,Accueil!$W$17:$W$22,1,0)),1,0)</f>
        <v>0</v>
      </c>
      <c r="ES292" s="158">
        <f>IF(ISERROR(VLOOKUP(AP292,Accueil!$W$17:$W$22,1,0)),1,0)</f>
        <v>0</v>
      </c>
      <c r="ET292" s="158">
        <f>IF(ISERROR(VLOOKUP(AQ292,Accueil!$W$17:$W$22,1,0)),1,0)</f>
        <v>0</v>
      </c>
      <c r="EU292" s="158">
        <f>IF(ISERROR(VLOOKUP(AR292,Accueil!$W$17:$W$22,1,0)),1,0)</f>
        <v>0</v>
      </c>
      <c r="EV292" s="158">
        <f>IF(ISERROR(VLOOKUP(AS292,Accueil!$W$17:$W$22,1,0)),1,0)</f>
        <v>0</v>
      </c>
      <c r="EW292" s="158">
        <f>IF(ISERROR(VLOOKUP(AT292,Accueil!$W$17:$W$22,1,0)),1,0)</f>
        <v>0</v>
      </c>
      <c r="EX292" s="158">
        <f>IF(ISERROR(VLOOKUP(AU292,Accueil!$W$17:$W$22,1,0)),1,0)</f>
        <v>0</v>
      </c>
      <c r="EY292" s="158">
        <f>IF(ISERROR(VLOOKUP(AV292,Accueil!$W$17:$W$22,1,0)),1,0)</f>
        <v>0</v>
      </c>
      <c r="EZ292" s="158">
        <f>IF(ISERROR(VLOOKUP(AW292,Accueil!$W$17:$W$22,1,0)),1,0)</f>
        <v>0</v>
      </c>
      <c r="FA292" s="158">
        <f>IF(ISERROR(VLOOKUP(AX292,Accueil!$W$17:$W$22,1,0)),1,0)</f>
        <v>0</v>
      </c>
      <c r="FB292" s="158">
        <f>IF(ISERROR(VLOOKUP(AY292,Accueil!$W$17:$W$22,1,0)),1,0)</f>
        <v>0</v>
      </c>
      <c r="FC292" s="158">
        <f>IF(ISERROR(VLOOKUP(AZ292,Accueil!$W$17:$W$22,1,0)),1,0)</f>
        <v>0</v>
      </c>
      <c r="FD292" s="158">
        <f>IF(ISERROR(VLOOKUP(BA292,Accueil!$W$17:$W$22,1,0)),1,0)</f>
        <v>0</v>
      </c>
      <c r="FE292" s="158">
        <f>IF(ISERROR(VLOOKUP(BB292,Accueil!$W$17:$W$22,1,0)),1,0)</f>
        <v>0</v>
      </c>
      <c r="FF292" s="158">
        <f>IF(ISERROR(VLOOKUP(BC292,Accueil!$W$17:$W$22,1,0)),1,0)</f>
        <v>0</v>
      </c>
      <c r="FG292" s="158">
        <f>IF(ISERROR(VLOOKUP(BD292,Accueil!$W$17:$W$22,1,0)),1,0)</f>
        <v>0</v>
      </c>
      <c r="FH292" s="158">
        <f>IF(ISERROR(VLOOKUP(BE292,Accueil!$W$17:$W$22,1,0)),1,0)</f>
        <v>0</v>
      </c>
      <c r="FI292" s="158">
        <f>IF(ISERROR(VLOOKUP(BF292,Accueil!$W$17:$W$22,1,0)),1,0)</f>
        <v>0</v>
      </c>
      <c r="FJ292" s="158">
        <f>IF(ISERROR(VLOOKUP(BG292,Accueil!$W$17:$W$22,1,0)),1,0)</f>
        <v>0</v>
      </c>
      <c r="FK292" s="158">
        <f>IF(ISERROR(VLOOKUP(BH292,Accueil!$W$17:$W$22,1,0)),1,0)</f>
        <v>0</v>
      </c>
      <c r="FL292" s="158">
        <f>IF(ISERROR(VLOOKUP(BI292,Accueil!$W$17:$W$22,1,0)),1,0)</f>
        <v>0</v>
      </c>
      <c r="FM292" s="158">
        <f>IF(ISERROR(VLOOKUP(BJ292,Accueil!$W$17:$W$22,1,0)),1,0)</f>
        <v>0</v>
      </c>
      <c r="FN292" s="158">
        <f>IF(ISERROR(VLOOKUP(BK292,Accueil!$W$17:$W$22,1,0)),1,0)</f>
        <v>0</v>
      </c>
      <c r="FO292" s="158">
        <f>IF(ISERROR(VLOOKUP(BL292,Accueil!$W$17:$W$22,1,0)),1,0)</f>
        <v>0</v>
      </c>
      <c r="FP292" s="158">
        <f>IF(ISERROR(VLOOKUP(BM292,Accueil!$W$17:$W$22,1,0)),1,0)</f>
        <v>0</v>
      </c>
      <c r="FQ292" s="158">
        <f>IF(ISERROR(VLOOKUP(BN292,Accueil!$W$17:$W$22,1,0)),1,0)</f>
        <v>0</v>
      </c>
      <c r="FR292" s="158">
        <f>IF(ISERROR(VLOOKUP(BO292,Accueil!$W$17:$W$22,1,0)),1,0)</f>
        <v>0</v>
      </c>
      <c r="FS292" s="158">
        <f>IF(ISERROR(VLOOKUP(BP292,Accueil!$W$17:$W$22,1,0)),1,0)</f>
        <v>0</v>
      </c>
      <c r="FT292" s="158">
        <f>IF(ISERROR(VLOOKUP(BQ292,Accueil!$W$17:$W$22,1,0)),1,0)</f>
        <v>0</v>
      </c>
      <c r="FU292" s="158">
        <f>IF(ISERROR(VLOOKUP(BR292,Accueil!$W$17:$W$22,1,0)),1,0)</f>
        <v>0</v>
      </c>
      <c r="FV292" s="158">
        <f>IF(ISERROR(VLOOKUP(BS292,Accueil!$W$17:$W$22,1,0)),1,0)</f>
        <v>0</v>
      </c>
      <c r="FW292" s="158">
        <f>IF(ISERROR(VLOOKUP(BT292,Accueil!$W$17:$W$22,1,0)),1,0)</f>
        <v>0</v>
      </c>
      <c r="FX292" s="158">
        <f>IF(ISERROR(VLOOKUP(BU292,Accueil!$W$17:$W$22,1,0)),1,0)</f>
        <v>0</v>
      </c>
      <c r="FY292" s="158">
        <f>IF(ISERROR(VLOOKUP(BV292,Accueil!$W$17:$W$22,1,0)),1,0)</f>
        <v>0</v>
      </c>
      <c r="FZ292" s="158">
        <f>IF(ISERROR(VLOOKUP(BW292,Accueil!$W$17:$W$22,1,0)),1,0)</f>
        <v>0</v>
      </c>
      <c r="GA292" s="158">
        <f>IF(ISERROR(VLOOKUP(BX292,Accueil!$W$17:$W$22,1,0)),1,0)</f>
        <v>0</v>
      </c>
      <c r="GB292" s="158">
        <f>IF(ISERROR(VLOOKUP(BY292,Accueil!$W$17:$W$22,1,0)),1,0)</f>
        <v>0</v>
      </c>
      <c r="GC292" s="158">
        <f>IF(ISERROR(VLOOKUP(BZ292,Accueil!$W$17:$W$22,1,0)),1,0)</f>
        <v>0</v>
      </c>
      <c r="GD292" s="158">
        <f>IF(ISERROR(VLOOKUP(CA292,Accueil!$W$17:$W$22,1,0)),1,0)</f>
        <v>0</v>
      </c>
      <c r="GE292" s="158">
        <f>IF(ISERROR(VLOOKUP(CB292,Accueil!$W$17:$W$22,1,0)),1,0)</f>
        <v>0</v>
      </c>
      <c r="GF292" s="158">
        <f>IF(ISERROR(VLOOKUP(CC292,Accueil!$W$17:$W$22,1,0)),1,0)</f>
        <v>0</v>
      </c>
      <c r="GG292" s="158">
        <f>IF(ISERROR(VLOOKUP(CD292,Accueil!$W$17:$W$22,1,0)),1,0)</f>
        <v>0</v>
      </c>
      <c r="GH292" s="158">
        <f>IF(ISERROR(VLOOKUP(CE292,Accueil!$W$17:$W$22,1,0)),1,0)</f>
        <v>0</v>
      </c>
      <c r="GI292" s="158">
        <f>IF(ISERROR(VLOOKUP(CF292,Accueil!$W$17:$W$22,1,0)),1,0)</f>
        <v>0</v>
      </c>
      <c r="GJ292" s="158">
        <f>IF(ISERROR(VLOOKUP(CG292,Accueil!$W$17:$W$22,1,0)),1,0)</f>
        <v>0</v>
      </c>
      <c r="GK292" s="158">
        <f>IF(ISERROR(VLOOKUP(CH292,Accueil!$W$17:$W$22,1,0)),1,0)</f>
        <v>0</v>
      </c>
      <c r="GL292" s="158">
        <f>IF(ISERROR(VLOOKUP(CI292,Accueil!$W$17:$W$22,1,0)),1,0)</f>
        <v>0</v>
      </c>
      <c r="GM292" s="158">
        <f>IF(ISERROR(VLOOKUP(CJ292,Accueil!$W$17:$W$22,1,0)),1,0)</f>
        <v>0</v>
      </c>
      <c r="GN292" s="158">
        <f>IF(ISERROR(VLOOKUP(CK292,Accueil!$W$17:$W$22,1,0)),1,0)</f>
        <v>0</v>
      </c>
      <c r="GO292" s="158">
        <f>IF(ISERROR(VLOOKUP(CL292,Accueil!$W$17:$W$22,1,0)),1,0)</f>
        <v>0</v>
      </c>
      <c r="GP292" s="158">
        <f>IF(ISERROR(VLOOKUP(CM292,Accueil!$W$17:$W$22,1,0)),1,0)</f>
        <v>0</v>
      </c>
      <c r="GQ292" s="158">
        <f>IF(ISERROR(VLOOKUP(CN292,Accueil!$W$17:$W$22,1,0)),1,0)</f>
        <v>0</v>
      </c>
      <c r="GR292" s="158">
        <f>IF(ISERROR(VLOOKUP(CO292,Accueil!$W$17:$W$22,1,0)),1,0)</f>
        <v>0</v>
      </c>
      <c r="GS292" s="158">
        <f>IF(ISERROR(VLOOKUP(CP292,Accueil!$W$17:$W$22,1,0)),1,0)</f>
        <v>0</v>
      </c>
      <c r="GT292" s="158">
        <f>IF(ISERROR(VLOOKUP(CQ292,Accueil!$W$17:$W$22,1,0)),1,0)</f>
        <v>0</v>
      </c>
      <c r="GU292" s="158">
        <f>IF(ISERROR(VLOOKUP(CR292,Accueil!$W$17:$W$22,1,0)),1,0)</f>
        <v>0</v>
      </c>
      <c r="GV292" s="158">
        <f>IF(ISERROR(VLOOKUP(CS292,Accueil!$W$17:$W$22,1,0)),1,0)</f>
        <v>0</v>
      </c>
      <c r="GW292" s="158">
        <f>IF(ISERROR(VLOOKUP(CT292,Accueil!$W$17:$W$22,1,0)),1,0)</f>
        <v>0</v>
      </c>
      <c r="GX292" s="158">
        <f>IF(ISERROR(VLOOKUP(CU292,Accueil!$W$17:$W$22,1,0)),1,0)</f>
        <v>0</v>
      </c>
      <c r="GY292" s="158">
        <f>IF(ISERROR(VLOOKUP(CV292,Accueil!$W$17:$W$22,1,0)),1,0)</f>
        <v>0</v>
      </c>
      <c r="GZ292" s="158">
        <f>IF(ISERROR(VLOOKUP(CW292,Accueil!$W$17:$W$22,1,0)),1,0)</f>
        <v>0</v>
      </c>
      <c r="HA292" s="158">
        <f>IF(ISERROR(VLOOKUP(CX292,Accueil!$W$17:$W$22,1,0)),1,0)</f>
        <v>0</v>
      </c>
      <c r="HB292" s="158">
        <f>IF(ISERROR(VLOOKUP(CY292,Accueil!$W$17:$W$22,1,0)),1,0)</f>
        <v>0</v>
      </c>
      <c r="HC292" s="158">
        <f>IF(ISERROR(VLOOKUP(CZ292,Accueil!$W$17:$W$22,1,0)),1,0)</f>
        <v>0</v>
      </c>
      <c r="HD292" s="158">
        <f>IF(ISERROR(VLOOKUP(DA292,Accueil!$W$17:$W$22,1,0)),1,0)</f>
        <v>0</v>
      </c>
    </row>
    <row r="293" spans="1:212" ht="12.75" customHeight="1">
      <c r="A293" s="360"/>
      <c r="B293" s="12">
        <v>285</v>
      </c>
      <c r="C293" s="26" t="str">
        <f>IF(Accueil!E297="","",Accueil!E297)</f>
        <v/>
      </c>
      <c r="D293" s="27" t="str">
        <f>IF(Accueil!F297="","",Accueil!F297)</f>
        <v/>
      </c>
      <c r="E293" s="83" t="str">
        <f t="shared" si="18"/>
        <v/>
      </c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  <c r="AA293" s="244"/>
      <c r="AB293" s="244"/>
      <c r="AC293" s="244"/>
      <c r="AD293" s="244"/>
      <c r="AE293" s="244"/>
      <c r="AF293" s="244"/>
      <c r="AG293" s="244"/>
      <c r="AH293" s="244"/>
      <c r="AI293" s="244"/>
      <c r="AJ293" s="244"/>
      <c r="AK293" s="244"/>
      <c r="AL293" s="244"/>
      <c r="AM293" s="244"/>
      <c r="AN293" s="244"/>
      <c r="AO293" s="244"/>
      <c r="AP293" s="244"/>
      <c r="AQ293" s="244"/>
      <c r="AR293" s="244"/>
      <c r="AS293" s="244"/>
      <c r="AT293" s="244"/>
      <c r="AU293" s="244"/>
      <c r="AV293" s="244"/>
      <c r="AW293" s="244"/>
      <c r="AX293" s="244"/>
      <c r="AY293" s="244"/>
      <c r="AZ293" s="244"/>
      <c r="BA293" s="244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  <c r="CJ293" s="244"/>
      <c r="CK293" s="244"/>
      <c r="CL293" s="244"/>
      <c r="CM293" s="244"/>
      <c r="CN293" s="244"/>
      <c r="CO293" s="244"/>
      <c r="CP293" s="244"/>
      <c r="CQ293" s="244"/>
      <c r="CR293" s="244"/>
      <c r="CS293" s="244"/>
      <c r="CT293" s="244"/>
      <c r="CU293" s="244"/>
      <c r="CV293" s="244"/>
      <c r="CW293" s="244"/>
      <c r="CX293" s="244"/>
      <c r="CY293" s="244"/>
      <c r="CZ293" s="244"/>
      <c r="DA293" s="244"/>
      <c r="DB293" s="12">
        <v>285</v>
      </c>
      <c r="DC293" s="11" t="str">
        <f>IF(D293="","",COUNTIF(F293:DA293,Accueil!$AB$28)&amp;" / "&amp;COUNTIF($F$8:$DA$8,"&gt;0")-(COUNTIF(F293:DA293,Accueil!$AG$26)))</f>
        <v/>
      </c>
      <c r="DD293" s="110" t="str">
        <f>IF(D293="","",COUNTIF(F293:DA293,Accueil!$AB$26))</f>
        <v/>
      </c>
      <c r="DE293" s="110" t="str">
        <f>IF(D293="","",IF(COUNTIF($F$8:$DA$8,"&gt;=0")-(COUNTIF(G293:DB293,Accueil!$AG$26))&lt;0,0,COUNTIF($F$8:$DA$8,"&gt;=0")-(COUNTIF(G293:DB293,Accueil!$AG$26))))</f>
        <v/>
      </c>
      <c r="DF293" s="11" t="str">
        <f t="shared" si="19"/>
        <v/>
      </c>
      <c r="DG293" s="29" t="str">
        <f t="shared" si="20"/>
        <v/>
      </c>
      <c r="DH293" s="158">
        <f t="shared" si="21"/>
        <v>0</v>
      </c>
      <c r="DI293" s="158">
        <f>IF(ISERROR(VLOOKUP(F293,Accueil!$W$17:$W$22,1,0)),1,0)</f>
        <v>0</v>
      </c>
      <c r="DJ293" s="158">
        <f>IF(ISERROR(VLOOKUP(G293,Accueil!$W$17:$W$22,1,0)),1,0)</f>
        <v>0</v>
      </c>
      <c r="DK293" s="158">
        <f>IF(ISERROR(VLOOKUP(H293,Accueil!$W$17:$W$22,1,0)),1,0)</f>
        <v>0</v>
      </c>
      <c r="DL293" s="158">
        <f>IF(ISERROR(VLOOKUP(I293,Accueil!$W$17:$W$22,1,0)),1,0)</f>
        <v>0</v>
      </c>
      <c r="DM293" s="158">
        <f>IF(ISERROR(VLOOKUP(J293,Accueil!$W$17:$W$22,1,0)),1,0)</f>
        <v>0</v>
      </c>
      <c r="DN293" s="158">
        <f>IF(ISERROR(VLOOKUP(K293,Accueil!$W$17:$W$22,1,0)),1,0)</f>
        <v>0</v>
      </c>
      <c r="DO293" s="158">
        <f>IF(ISERROR(VLOOKUP(L293,Accueil!$W$17:$W$22,1,0)),1,0)</f>
        <v>0</v>
      </c>
      <c r="DP293" s="158">
        <f>IF(ISERROR(VLOOKUP(M293,Accueil!$W$17:$W$22,1,0)),1,0)</f>
        <v>0</v>
      </c>
      <c r="DQ293" s="158">
        <f>IF(ISERROR(VLOOKUP(N293,Accueil!$W$17:$W$22,1,0)),1,0)</f>
        <v>0</v>
      </c>
      <c r="DR293" s="158">
        <f>IF(ISERROR(VLOOKUP(O293,Accueil!$W$17:$W$22,1,0)),1,0)</f>
        <v>0</v>
      </c>
      <c r="DS293" s="158">
        <f>IF(ISERROR(VLOOKUP(P293,Accueil!$W$17:$W$22,1,0)),1,0)</f>
        <v>0</v>
      </c>
      <c r="DT293" s="158">
        <f>IF(ISERROR(VLOOKUP(Q293,Accueil!$W$17:$W$22,1,0)),1,0)</f>
        <v>0</v>
      </c>
      <c r="DU293" s="158">
        <f>IF(ISERROR(VLOOKUP(R293,Accueil!$W$17:$W$22,1,0)),1,0)</f>
        <v>0</v>
      </c>
      <c r="DV293" s="158">
        <f>IF(ISERROR(VLOOKUP(S293,Accueil!$W$17:$W$22,1,0)),1,0)</f>
        <v>0</v>
      </c>
      <c r="DW293" s="158">
        <f>IF(ISERROR(VLOOKUP(T293,Accueil!$W$17:$W$22,1,0)),1,0)</f>
        <v>0</v>
      </c>
      <c r="DX293" s="158">
        <f>IF(ISERROR(VLOOKUP(U293,Accueil!$W$17:$W$22,1,0)),1,0)</f>
        <v>0</v>
      </c>
      <c r="DY293" s="158">
        <f>IF(ISERROR(VLOOKUP(V293,Accueil!$W$17:$W$22,1,0)),1,0)</f>
        <v>0</v>
      </c>
      <c r="DZ293" s="158">
        <f>IF(ISERROR(VLOOKUP(W293,Accueil!$W$17:$W$22,1,0)),1,0)</f>
        <v>0</v>
      </c>
      <c r="EA293" s="158">
        <f>IF(ISERROR(VLOOKUP(X293,Accueil!$W$17:$W$22,1,0)),1,0)</f>
        <v>0</v>
      </c>
      <c r="EB293" s="158">
        <f>IF(ISERROR(VLOOKUP(Y293,Accueil!$W$17:$W$22,1,0)),1,0)</f>
        <v>0</v>
      </c>
      <c r="EC293" s="158">
        <f>IF(ISERROR(VLOOKUP(Z293,Accueil!$W$17:$W$22,1,0)),1,0)</f>
        <v>0</v>
      </c>
      <c r="ED293" s="158">
        <f>IF(ISERROR(VLOOKUP(AA293,Accueil!$W$17:$W$22,1,0)),1,0)</f>
        <v>0</v>
      </c>
      <c r="EE293" s="158">
        <f>IF(ISERROR(VLOOKUP(AB293,Accueil!$W$17:$W$22,1,0)),1,0)</f>
        <v>0</v>
      </c>
      <c r="EF293" s="158">
        <f>IF(ISERROR(VLOOKUP(AC293,Accueil!$W$17:$W$22,1,0)),1,0)</f>
        <v>0</v>
      </c>
      <c r="EG293" s="158">
        <f>IF(ISERROR(VLOOKUP(AD293,Accueil!$W$17:$W$22,1,0)),1,0)</f>
        <v>0</v>
      </c>
      <c r="EH293" s="158">
        <f>IF(ISERROR(VLOOKUP(AE293,Accueil!$W$17:$W$22,1,0)),1,0)</f>
        <v>0</v>
      </c>
      <c r="EI293" s="158">
        <f>IF(ISERROR(VLOOKUP(AF293,Accueil!$W$17:$W$22,1,0)),1,0)</f>
        <v>0</v>
      </c>
      <c r="EJ293" s="158">
        <f>IF(ISERROR(VLOOKUP(AG293,Accueil!$W$17:$W$22,1,0)),1,0)</f>
        <v>0</v>
      </c>
      <c r="EK293" s="158">
        <f>IF(ISERROR(VLOOKUP(AH293,Accueil!$W$17:$W$22,1,0)),1,0)</f>
        <v>0</v>
      </c>
      <c r="EL293" s="158">
        <f>IF(ISERROR(VLOOKUP(AI293,Accueil!$W$17:$W$22,1,0)),1,0)</f>
        <v>0</v>
      </c>
      <c r="EM293" s="158">
        <f>IF(ISERROR(VLOOKUP(AJ293,Accueil!$W$17:$W$22,1,0)),1,0)</f>
        <v>0</v>
      </c>
      <c r="EN293" s="158">
        <f>IF(ISERROR(VLOOKUP(AK293,Accueil!$W$17:$W$22,1,0)),1,0)</f>
        <v>0</v>
      </c>
      <c r="EO293" s="158">
        <f>IF(ISERROR(VLOOKUP(AL293,Accueil!$W$17:$W$22,1,0)),1,0)</f>
        <v>0</v>
      </c>
      <c r="EP293" s="158">
        <f>IF(ISERROR(VLOOKUP(AM293,Accueil!$W$17:$W$22,1,0)),1,0)</f>
        <v>0</v>
      </c>
      <c r="EQ293" s="158">
        <f>IF(ISERROR(VLOOKUP(AN293,Accueil!$W$17:$W$22,1,0)),1,0)</f>
        <v>0</v>
      </c>
      <c r="ER293" s="158">
        <f>IF(ISERROR(VLOOKUP(AO293,Accueil!$W$17:$W$22,1,0)),1,0)</f>
        <v>0</v>
      </c>
      <c r="ES293" s="158">
        <f>IF(ISERROR(VLOOKUP(AP293,Accueil!$W$17:$W$22,1,0)),1,0)</f>
        <v>0</v>
      </c>
      <c r="ET293" s="158">
        <f>IF(ISERROR(VLOOKUP(AQ293,Accueil!$W$17:$W$22,1,0)),1,0)</f>
        <v>0</v>
      </c>
      <c r="EU293" s="158">
        <f>IF(ISERROR(VLOOKUP(AR293,Accueil!$W$17:$W$22,1,0)),1,0)</f>
        <v>0</v>
      </c>
      <c r="EV293" s="158">
        <f>IF(ISERROR(VLOOKUP(AS293,Accueil!$W$17:$W$22,1,0)),1,0)</f>
        <v>0</v>
      </c>
      <c r="EW293" s="158">
        <f>IF(ISERROR(VLOOKUP(AT293,Accueil!$W$17:$W$22,1,0)),1,0)</f>
        <v>0</v>
      </c>
      <c r="EX293" s="158">
        <f>IF(ISERROR(VLOOKUP(AU293,Accueil!$W$17:$W$22,1,0)),1,0)</f>
        <v>0</v>
      </c>
      <c r="EY293" s="158">
        <f>IF(ISERROR(VLOOKUP(AV293,Accueil!$W$17:$W$22,1,0)),1,0)</f>
        <v>0</v>
      </c>
      <c r="EZ293" s="158">
        <f>IF(ISERROR(VLOOKUP(AW293,Accueil!$W$17:$W$22,1,0)),1,0)</f>
        <v>0</v>
      </c>
      <c r="FA293" s="158">
        <f>IF(ISERROR(VLOOKUP(AX293,Accueil!$W$17:$W$22,1,0)),1,0)</f>
        <v>0</v>
      </c>
      <c r="FB293" s="158">
        <f>IF(ISERROR(VLOOKUP(AY293,Accueil!$W$17:$W$22,1,0)),1,0)</f>
        <v>0</v>
      </c>
      <c r="FC293" s="158">
        <f>IF(ISERROR(VLOOKUP(AZ293,Accueil!$W$17:$W$22,1,0)),1,0)</f>
        <v>0</v>
      </c>
      <c r="FD293" s="158">
        <f>IF(ISERROR(VLOOKUP(BA293,Accueil!$W$17:$W$22,1,0)),1,0)</f>
        <v>0</v>
      </c>
      <c r="FE293" s="158">
        <f>IF(ISERROR(VLOOKUP(BB293,Accueil!$W$17:$W$22,1,0)),1,0)</f>
        <v>0</v>
      </c>
      <c r="FF293" s="158">
        <f>IF(ISERROR(VLOOKUP(BC293,Accueil!$W$17:$W$22,1,0)),1,0)</f>
        <v>0</v>
      </c>
      <c r="FG293" s="158">
        <f>IF(ISERROR(VLOOKUP(BD293,Accueil!$W$17:$W$22,1,0)),1,0)</f>
        <v>0</v>
      </c>
      <c r="FH293" s="158">
        <f>IF(ISERROR(VLOOKUP(BE293,Accueil!$W$17:$W$22,1,0)),1,0)</f>
        <v>0</v>
      </c>
      <c r="FI293" s="158">
        <f>IF(ISERROR(VLOOKUP(BF293,Accueil!$W$17:$W$22,1,0)),1,0)</f>
        <v>0</v>
      </c>
      <c r="FJ293" s="158">
        <f>IF(ISERROR(VLOOKUP(BG293,Accueil!$W$17:$W$22,1,0)),1,0)</f>
        <v>0</v>
      </c>
      <c r="FK293" s="158">
        <f>IF(ISERROR(VLOOKUP(BH293,Accueil!$W$17:$W$22,1,0)),1,0)</f>
        <v>0</v>
      </c>
      <c r="FL293" s="158">
        <f>IF(ISERROR(VLOOKUP(BI293,Accueil!$W$17:$W$22,1,0)),1,0)</f>
        <v>0</v>
      </c>
      <c r="FM293" s="158">
        <f>IF(ISERROR(VLOOKUP(BJ293,Accueil!$W$17:$W$22,1,0)),1,0)</f>
        <v>0</v>
      </c>
      <c r="FN293" s="158">
        <f>IF(ISERROR(VLOOKUP(BK293,Accueil!$W$17:$W$22,1,0)),1,0)</f>
        <v>0</v>
      </c>
      <c r="FO293" s="158">
        <f>IF(ISERROR(VLOOKUP(BL293,Accueil!$W$17:$W$22,1,0)),1,0)</f>
        <v>0</v>
      </c>
      <c r="FP293" s="158">
        <f>IF(ISERROR(VLOOKUP(BM293,Accueil!$W$17:$W$22,1,0)),1,0)</f>
        <v>0</v>
      </c>
      <c r="FQ293" s="158">
        <f>IF(ISERROR(VLOOKUP(BN293,Accueil!$W$17:$W$22,1,0)),1,0)</f>
        <v>0</v>
      </c>
      <c r="FR293" s="158">
        <f>IF(ISERROR(VLOOKUP(BO293,Accueil!$W$17:$W$22,1,0)),1,0)</f>
        <v>0</v>
      </c>
      <c r="FS293" s="158">
        <f>IF(ISERROR(VLOOKUP(BP293,Accueil!$W$17:$W$22,1,0)),1,0)</f>
        <v>0</v>
      </c>
      <c r="FT293" s="158">
        <f>IF(ISERROR(VLOOKUP(BQ293,Accueil!$W$17:$W$22,1,0)),1,0)</f>
        <v>0</v>
      </c>
      <c r="FU293" s="158">
        <f>IF(ISERROR(VLOOKUP(BR293,Accueil!$W$17:$W$22,1,0)),1,0)</f>
        <v>0</v>
      </c>
      <c r="FV293" s="158">
        <f>IF(ISERROR(VLOOKUP(BS293,Accueil!$W$17:$W$22,1,0)),1,0)</f>
        <v>0</v>
      </c>
      <c r="FW293" s="158">
        <f>IF(ISERROR(VLOOKUP(BT293,Accueil!$W$17:$W$22,1,0)),1,0)</f>
        <v>0</v>
      </c>
      <c r="FX293" s="158">
        <f>IF(ISERROR(VLOOKUP(BU293,Accueil!$W$17:$W$22,1,0)),1,0)</f>
        <v>0</v>
      </c>
      <c r="FY293" s="158">
        <f>IF(ISERROR(VLOOKUP(BV293,Accueil!$W$17:$W$22,1,0)),1,0)</f>
        <v>0</v>
      </c>
      <c r="FZ293" s="158">
        <f>IF(ISERROR(VLOOKUP(BW293,Accueil!$W$17:$W$22,1,0)),1,0)</f>
        <v>0</v>
      </c>
      <c r="GA293" s="158">
        <f>IF(ISERROR(VLOOKUP(BX293,Accueil!$W$17:$W$22,1,0)),1,0)</f>
        <v>0</v>
      </c>
      <c r="GB293" s="158">
        <f>IF(ISERROR(VLOOKUP(BY293,Accueil!$W$17:$W$22,1,0)),1,0)</f>
        <v>0</v>
      </c>
      <c r="GC293" s="158">
        <f>IF(ISERROR(VLOOKUP(BZ293,Accueil!$W$17:$W$22,1,0)),1,0)</f>
        <v>0</v>
      </c>
      <c r="GD293" s="158">
        <f>IF(ISERROR(VLOOKUP(CA293,Accueil!$W$17:$W$22,1,0)),1,0)</f>
        <v>0</v>
      </c>
      <c r="GE293" s="158">
        <f>IF(ISERROR(VLOOKUP(CB293,Accueil!$W$17:$W$22,1,0)),1,0)</f>
        <v>0</v>
      </c>
      <c r="GF293" s="158">
        <f>IF(ISERROR(VLOOKUP(CC293,Accueil!$W$17:$W$22,1,0)),1,0)</f>
        <v>0</v>
      </c>
      <c r="GG293" s="158">
        <f>IF(ISERROR(VLOOKUP(CD293,Accueil!$W$17:$W$22,1,0)),1,0)</f>
        <v>0</v>
      </c>
      <c r="GH293" s="158">
        <f>IF(ISERROR(VLOOKUP(CE293,Accueil!$W$17:$W$22,1,0)),1,0)</f>
        <v>0</v>
      </c>
      <c r="GI293" s="158">
        <f>IF(ISERROR(VLOOKUP(CF293,Accueil!$W$17:$W$22,1,0)),1,0)</f>
        <v>0</v>
      </c>
      <c r="GJ293" s="158">
        <f>IF(ISERROR(VLOOKUP(CG293,Accueil!$W$17:$W$22,1,0)),1,0)</f>
        <v>0</v>
      </c>
      <c r="GK293" s="158">
        <f>IF(ISERROR(VLOOKUP(CH293,Accueil!$W$17:$W$22,1,0)),1,0)</f>
        <v>0</v>
      </c>
      <c r="GL293" s="158">
        <f>IF(ISERROR(VLOOKUP(CI293,Accueil!$W$17:$W$22,1,0)),1,0)</f>
        <v>0</v>
      </c>
      <c r="GM293" s="158">
        <f>IF(ISERROR(VLOOKUP(CJ293,Accueil!$W$17:$W$22,1,0)),1,0)</f>
        <v>0</v>
      </c>
      <c r="GN293" s="158">
        <f>IF(ISERROR(VLOOKUP(CK293,Accueil!$W$17:$W$22,1,0)),1,0)</f>
        <v>0</v>
      </c>
      <c r="GO293" s="158">
        <f>IF(ISERROR(VLOOKUP(CL293,Accueil!$W$17:$W$22,1,0)),1,0)</f>
        <v>0</v>
      </c>
      <c r="GP293" s="158">
        <f>IF(ISERROR(VLOOKUP(CM293,Accueil!$W$17:$W$22,1,0)),1,0)</f>
        <v>0</v>
      </c>
      <c r="GQ293" s="158">
        <f>IF(ISERROR(VLOOKUP(CN293,Accueil!$W$17:$W$22,1,0)),1,0)</f>
        <v>0</v>
      </c>
      <c r="GR293" s="158">
        <f>IF(ISERROR(VLOOKUP(CO293,Accueil!$W$17:$W$22,1,0)),1,0)</f>
        <v>0</v>
      </c>
      <c r="GS293" s="158">
        <f>IF(ISERROR(VLOOKUP(CP293,Accueil!$W$17:$W$22,1,0)),1,0)</f>
        <v>0</v>
      </c>
      <c r="GT293" s="158">
        <f>IF(ISERROR(VLOOKUP(CQ293,Accueil!$W$17:$W$22,1,0)),1,0)</f>
        <v>0</v>
      </c>
      <c r="GU293" s="158">
        <f>IF(ISERROR(VLOOKUP(CR293,Accueil!$W$17:$W$22,1,0)),1,0)</f>
        <v>0</v>
      </c>
      <c r="GV293" s="158">
        <f>IF(ISERROR(VLOOKUP(CS293,Accueil!$W$17:$W$22,1,0)),1,0)</f>
        <v>0</v>
      </c>
      <c r="GW293" s="158">
        <f>IF(ISERROR(VLOOKUP(CT293,Accueil!$W$17:$W$22,1,0)),1,0)</f>
        <v>0</v>
      </c>
      <c r="GX293" s="158">
        <f>IF(ISERROR(VLOOKUP(CU293,Accueil!$W$17:$W$22,1,0)),1,0)</f>
        <v>0</v>
      </c>
      <c r="GY293" s="158">
        <f>IF(ISERROR(VLOOKUP(CV293,Accueil!$W$17:$W$22,1,0)),1,0)</f>
        <v>0</v>
      </c>
      <c r="GZ293" s="158">
        <f>IF(ISERROR(VLOOKUP(CW293,Accueil!$W$17:$W$22,1,0)),1,0)</f>
        <v>0</v>
      </c>
      <c r="HA293" s="158">
        <f>IF(ISERROR(VLOOKUP(CX293,Accueil!$W$17:$W$22,1,0)),1,0)</f>
        <v>0</v>
      </c>
      <c r="HB293" s="158">
        <f>IF(ISERROR(VLOOKUP(CY293,Accueil!$W$17:$W$22,1,0)),1,0)</f>
        <v>0</v>
      </c>
      <c r="HC293" s="158">
        <f>IF(ISERROR(VLOOKUP(CZ293,Accueil!$W$17:$W$22,1,0)),1,0)</f>
        <v>0</v>
      </c>
      <c r="HD293" s="158">
        <f>IF(ISERROR(VLOOKUP(DA293,Accueil!$W$17:$W$22,1,0)),1,0)</f>
        <v>0</v>
      </c>
    </row>
    <row r="294" spans="1:212" ht="12.75" customHeight="1">
      <c r="A294" s="360"/>
      <c r="B294" s="12">
        <v>286</v>
      </c>
      <c r="C294" s="26" t="str">
        <f>IF(Accueil!E298="","",Accueil!E298)</f>
        <v/>
      </c>
      <c r="D294" s="27" t="str">
        <f>IF(Accueil!F298="","",Accueil!F298)</f>
        <v/>
      </c>
      <c r="E294" s="83" t="str">
        <f t="shared" si="18"/>
        <v/>
      </c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  <c r="AA294" s="244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  <c r="AO294" s="244"/>
      <c r="AP294" s="244"/>
      <c r="AQ294" s="244"/>
      <c r="AR294" s="244"/>
      <c r="AS294" s="244"/>
      <c r="AT294" s="244"/>
      <c r="AU294" s="244"/>
      <c r="AV294" s="244"/>
      <c r="AW294" s="244"/>
      <c r="AX294" s="244"/>
      <c r="AY294" s="244"/>
      <c r="AZ294" s="244"/>
      <c r="BA294" s="244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  <c r="CJ294" s="244"/>
      <c r="CK294" s="244"/>
      <c r="CL294" s="244"/>
      <c r="CM294" s="244"/>
      <c r="CN294" s="244"/>
      <c r="CO294" s="244"/>
      <c r="CP294" s="244"/>
      <c r="CQ294" s="244"/>
      <c r="CR294" s="244"/>
      <c r="CS294" s="244"/>
      <c r="CT294" s="244"/>
      <c r="CU294" s="244"/>
      <c r="CV294" s="244"/>
      <c r="CW294" s="244"/>
      <c r="CX294" s="244"/>
      <c r="CY294" s="244"/>
      <c r="CZ294" s="244"/>
      <c r="DA294" s="244"/>
      <c r="DB294" s="12">
        <v>286</v>
      </c>
      <c r="DC294" s="11" t="str">
        <f>IF(D294="","",COUNTIF(F294:DA294,Accueil!$AB$28)&amp;" / "&amp;COUNTIF($F$8:$DA$8,"&gt;0")-(COUNTIF(F294:DA294,Accueil!$AG$26)))</f>
        <v/>
      </c>
      <c r="DD294" s="110" t="str">
        <f>IF(D294="","",COUNTIF(F294:DA294,Accueil!$AB$26))</f>
        <v/>
      </c>
      <c r="DE294" s="110" t="str">
        <f>IF(D294="","",IF(COUNTIF($F$8:$DA$8,"&gt;=0")-(COUNTIF(G294:DB294,Accueil!$AG$26))&lt;0,0,COUNTIF($F$8:$DA$8,"&gt;=0")-(COUNTIF(G294:DB294,Accueil!$AG$26))))</f>
        <v/>
      </c>
      <c r="DF294" s="11" t="str">
        <f t="shared" si="19"/>
        <v/>
      </c>
      <c r="DG294" s="29" t="str">
        <f t="shared" si="20"/>
        <v/>
      </c>
      <c r="DH294" s="158">
        <f t="shared" si="21"/>
        <v>0</v>
      </c>
      <c r="DI294" s="158">
        <f>IF(ISERROR(VLOOKUP(F294,Accueil!$W$17:$W$22,1,0)),1,0)</f>
        <v>0</v>
      </c>
      <c r="DJ294" s="158">
        <f>IF(ISERROR(VLOOKUP(G294,Accueil!$W$17:$W$22,1,0)),1,0)</f>
        <v>0</v>
      </c>
      <c r="DK294" s="158">
        <f>IF(ISERROR(VLOOKUP(H294,Accueil!$W$17:$W$22,1,0)),1,0)</f>
        <v>0</v>
      </c>
      <c r="DL294" s="158">
        <f>IF(ISERROR(VLOOKUP(I294,Accueil!$W$17:$W$22,1,0)),1,0)</f>
        <v>0</v>
      </c>
      <c r="DM294" s="158">
        <f>IF(ISERROR(VLOOKUP(J294,Accueil!$W$17:$W$22,1,0)),1,0)</f>
        <v>0</v>
      </c>
      <c r="DN294" s="158">
        <f>IF(ISERROR(VLOOKUP(K294,Accueil!$W$17:$W$22,1,0)),1,0)</f>
        <v>0</v>
      </c>
      <c r="DO294" s="158">
        <f>IF(ISERROR(VLOOKUP(L294,Accueil!$W$17:$W$22,1,0)),1,0)</f>
        <v>0</v>
      </c>
      <c r="DP294" s="158">
        <f>IF(ISERROR(VLOOKUP(M294,Accueil!$W$17:$W$22,1,0)),1,0)</f>
        <v>0</v>
      </c>
      <c r="DQ294" s="158">
        <f>IF(ISERROR(VLOOKUP(N294,Accueil!$W$17:$W$22,1,0)),1,0)</f>
        <v>0</v>
      </c>
      <c r="DR294" s="158">
        <f>IF(ISERROR(VLOOKUP(O294,Accueil!$W$17:$W$22,1,0)),1,0)</f>
        <v>0</v>
      </c>
      <c r="DS294" s="158">
        <f>IF(ISERROR(VLOOKUP(P294,Accueil!$W$17:$W$22,1,0)),1,0)</f>
        <v>0</v>
      </c>
      <c r="DT294" s="158">
        <f>IF(ISERROR(VLOOKUP(Q294,Accueil!$W$17:$W$22,1,0)),1,0)</f>
        <v>0</v>
      </c>
      <c r="DU294" s="158">
        <f>IF(ISERROR(VLOOKUP(R294,Accueil!$W$17:$W$22,1,0)),1,0)</f>
        <v>0</v>
      </c>
      <c r="DV294" s="158">
        <f>IF(ISERROR(VLOOKUP(S294,Accueil!$W$17:$W$22,1,0)),1,0)</f>
        <v>0</v>
      </c>
      <c r="DW294" s="158">
        <f>IF(ISERROR(VLOOKUP(T294,Accueil!$W$17:$W$22,1,0)),1,0)</f>
        <v>0</v>
      </c>
      <c r="DX294" s="158">
        <f>IF(ISERROR(VLOOKUP(U294,Accueil!$W$17:$W$22,1,0)),1,0)</f>
        <v>0</v>
      </c>
      <c r="DY294" s="158">
        <f>IF(ISERROR(VLOOKUP(V294,Accueil!$W$17:$W$22,1,0)),1,0)</f>
        <v>0</v>
      </c>
      <c r="DZ294" s="158">
        <f>IF(ISERROR(VLOOKUP(W294,Accueil!$W$17:$W$22,1,0)),1,0)</f>
        <v>0</v>
      </c>
      <c r="EA294" s="158">
        <f>IF(ISERROR(VLOOKUP(X294,Accueil!$W$17:$W$22,1,0)),1,0)</f>
        <v>0</v>
      </c>
      <c r="EB294" s="158">
        <f>IF(ISERROR(VLOOKUP(Y294,Accueil!$W$17:$W$22,1,0)),1,0)</f>
        <v>0</v>
      </c>
      <c r="EC294" s="158">
        <f>IF(ISERROR(VLOOKUP(Z294,Accueil!$W$17:$W$22,1,0)),1,0)</f>
        <v>0</v>
      </c>
      <c r="ED294" s="158">
        <f>IF(ISERROR(VLOOKUP(AA294,Accueil!$W$17:$W$22,1,0)),1,0)</f>
        <v>0</v>
      </c>
      <c r="EE294" s="158">
        <f>IF(ISERROR(VLOOKUP(AB294,Accueil!$W$17:$W$22,1,0)),1,0)</f>
        <v>0</v>
      </c>
      <c r="EF294" s="158">
        <f>IF(ISERROR(VLOOKUP(AC294,Accueil!$W$17:$W$22,1,0)),1,0)</f>
        <v>0</v>
      </c>
      <c r="EG294" s="158">
        <f>IF(ISERROR(VLOOKUP(AD294,Accueil!$W$17:$W$22,1,0)),1,0)</f>
        <v>0</v>
      </c>
      <c r="EH294" s="158">
        <f>IF(ISERROR(VLOOKUP(AE294,Accueil!$W$17:$W$22,1,0)),1,0)</f>
        <v>0</v>
      </c>
      <c r="EI294" s="158">
        <f>IF(ISERROR(VLOOKUP(AF294,Accueil!$W$17:$W$22,1,0)),1,0)</f>
        <v>0</v>
      </c>
      <c r="EJ294" s="158">
        <f>IF(ISERROR(VLOOKUP(AG294,Accueil!$W$17:$W$22,1,0)),1,0)</f>
        <v>0</v>
      </c>
      <c r="EK294" s="158">
        <f>IF(ISERROR(VLOOKUP(AH294,Accueil!$W$17:$W$22,1,0)),1,0)</f>
        <v>0</v>
      </c>
      <c r="EL294" s="158">
        <f>IF(ISERROR(VLOOKUP(AI294,Accueil!$W$17:$W$22,1,0)),1,0)</f>
        <v>0</v>
      </c>
      <c r="EM294" s="158">
        <f>IF(ISERROR(VLOOKUP(AJ294,Accueil!$W$17:$W$22,1,0)),1,0)</f>
        <v>0</v>
      </c>
      <c r="EN294" s="158">
        <f>IF(ISERROR(VLOOKUP(AK294,Accueil!$W$17:$W$22,1,0)),1,0)</f>
        <v>0</v>
      </c>
      <c r="EO294" s="158">
        <f>IF(ISERROR(VLOOKUP(AL294,Accueil!$W$17:$W$22,1,0)),1,0)</f>
        <v>0</v>
      </c>
      <c r="EP294" s="158">
        <f>IF(ISERROR(VLOOKUP(AM294,Accueil!$W$17:$W$22,1,0)),1,0)</f>
        <v>0</v>
      </c>
      <c r="EQ294" s="158">
        <f>IF(ISERROR(VLOOKUP(AN294,Accueil!$W$17:$W$22,1,0)),1,0)</f>
        <v>0</v>
      </c>
      <c r="ER294" s="158">
        <f>IF(ISERROR(VLOOKUP(AO294,Accueil!$W$17:$W$22,1,0)),1,0)</f>
        <v>0</v>
      </c>
      <c r="ES294" s="158">
        <f>IF(ISERROR(VLOOKUP(AP294,Accueil!$W$17:$W$22,1,0)),1,0)</f>
        <v>0</v>
      </c>
      <c r="ET294" s="158">
        <f>IF(ISERROR(VLOOKUP(AQ294,Accueil!$W$17:$W$22,1,0)),1,0)</f>
        <v>0</v>
      </c>
      <c r="EU294" s="158">
        <f>IF(ISERROR(VLOOKUP(AR294,Accueil!$W$17:$W$22,1,0)),1,0)</f>
        <v>0</v>
      </c>
      <c r="EV294" s="158">
        <f>IF(ISERROR(VLOOKUP(AS294,Accueil!$W$17:$W$22,1,0)),1,0)</f>
        <v>0</v>
      </c>
      <c r="EW294" s="158">
        <f>IF(ISERROR(VLOOKUP(AT294,Accueil!$W$17:$W$22,1,0)),1,0)</f>
        <v>0</v>
      </c>
      <c r="EX294" s="158">
        <f>IF(ISERROR(VLOOKUP(AU294,Accueil!$W$17:$W$22,1,0)),1,0)</f>
        <v>0</v>
      </c>
      <c r="EY294" s="158">
        <f>IF(ISERROR(VLOOKUP(AV294,Accueil!$W$17:$W$22,1,0)),1,0)</f>
        <v>0</v>
      </c>
      <c r="EZ294" s="158">
        <f>IF(ISERROR(VLOOKUP(AW294,Accueil!$W$17:$W$22,1,0)),1,0)</f>
        <v>0</v>
      </c>
      <c r="FA294" s="158">
        <f>IF(ISERROR(VLOOKUP(AX294,Accueil!$W$17:$W$22,1,0)),1,0)</f>
        <v>0</v>
      </c>
      <c r="FB294" s="158">
        <f>IF(ISERROR(VLOOKUP(AY294,Accueil!$W$17:$W$22,1,0)),1,0)</f>
        <v>0</v>
      </c>
      <c r="FC294" s="158">
        <f>IF(ISERROR(VLOOKUP(AZ294,Accueil!$W$17:$W$22,1,0)),1,0)</f>
        <v>0</v>
      </c>
      <c r="FD294" s="158">
        <f>IF(ISERROR(VLOOKUP(BA294,Accueil!$W$17:$W$22,1,0)),1,0)</f>
        <v>0</v>
      </c>
      <c r="FE294" s="158">
        <f>IF(ISERROR(VLOOKUP(BB294,Accueil!$W$17:$W$22,1,0)),1,0)</f>
        <v>0</v>
      </c>
      <c r="FF294" s="158">
        <f>IF(ISERROR(VLOOKUP(BC294,Accueil!$W$17:$W$22,1,0)),1,0)</f>
        <v>0</v>
      </c>
      <c r="FG294" s="158">
        <f>IF(ISERROR(VLOOKUP(BD294,Accueil!$W$17:$W$22,1,0)),1,0)</f>
        <v>0</v>
      </c>
      <c r="FH294" s="158">
        <f>IF(ISERROR(VLOOKUP(BE294,Accueil!$W$17:$W$22,1,0)),1,0)</f>
        <v>0</v>
      </c>
      <c r="FI294" s="158">
        <f>IF(ISERROR(VLOOKUP(BF294,Accueil!$W$17:$W$22,1,0)),1,0)</f>
        <v>0</v>
      </c>
      <c r="FJ294" s="158">
        <f>IF(ISERROR(VLOOKUP(BG294,Accueil!$W$17:$W$22,1,0)),1,0)</f>
        <v>0</v>
      </c>
      <c r="FK294" s="158">
        <f>IF(ISERROR(VLOOKUP(BH294,Accueil!$W$17:$W$22,1,0)),1,0)</f>
        <v>0</v>
      </c>
      <c r="FL294" s="158">
        <f>IF(ISERROR(VLOOKUP(BI294,Accueil!$W$17:$W$22,1,0)),1,0)</f>
        <v>0</v>
      </c>
      <c r="FM294" s="158">
        <f>IF(ISERROR(VLOOKUP(BJ294,Accueil!$W$17:$W$22,1,0)),1,0)</f>
        <v>0</v>
      </c>
      <c r="FN294" s="158">
        <f>IF(ISERROR(VLOOKUP(BK294,Accueil!$W$17:$W$22,1,0)),1,0)</f>
        <v>0</v>
      </c>
      <c r="FO294" s="158">
        <f>IF(ISERROR(VLOOKUP(BL294,Accueil!$W$17:$W$22,1,0)),1,0)</f>
        <v>0</v>
      </c>
      <c r="FP294" s="158">
        <f>IF(ISERROR(VLOOKUP(BM294,Accueil!$W$17:$W$22,1,0)),1,0)</f>
        <v>0</v>
      </c>
      <c r="FQ294" s="158">
        <f>IF(ISERROR(VLOOKUP(BN294,Accueil!$W$17:$W$22,1,0)),1,0)</f>
        <v>0</v>
      </c>
      <c r="FR294" s="158">
        <f>IF(ISERROR(VLOOKUP(BO294,Accueil!$W$17:$W$22,1,0)),1,0)</f>
        <v>0</v>
      </c>
      <c r="FS294" s="158">
        <f>IF(ISERROR(VLOOKUP(BP294,Accueil!$W$17:$W$22,1,0)),1,0)</f>
        <v>0</v>
      </c>
      <c r="FT294" s="158">
        <f>IF(ISERROR(VLOOKUP(BQ294,Accueil!$W$17:$W$22,1,0)),1,0)</f>
        <v>0</v>
      </c>
      <c r="FU294" s="158">
        <f>IF(ISERROR(VLOOKUP(BR294,Accueil!$W$17:$W$22,1,0)),1,0)</f>
        <v>0</v>
      </c>
      <c r="FV294" s="158">
        <f>IF(ISERROR(VLOOKUP(BS294,Accueil!$W$17:$W$22,1,0)),1,0)</f>
        <v>0</v>
      </c>
      <c r="FW294" s="158">
        <f>IF(ISERROR(VLOOKUP(BT294,Accueil!$W$17:$W$22,1,0)),1,0)</f>
        <v>0</v>
      </c>
      <c r="FX294" s="158">
        <f>IF(ISERROR(VLOOKUP(BU294,Accueil!$W$17:$W$22,1,0)),1,0)</f>
        <v>0</v>
      </c>
      <c r="FY294" s="158">
        <f>IF(ISERROR(VLOOKUP(BV294,Accueil!$W$17:$W$22,1,0)),1,0)</f>
        <v>0</v>
      </c>
      <c r="FZ294" s="158">
        <f>IF(ISERROR(VLOOKUP(BW294,Accueil!$W$17:$W$22,1,0)),1,0)</f>
        <v>0</v>
      </c>
      <c r="GA294" s="158">
        <f>IF(ISERROR(VLOOKUP(BX294,Accueil!$W$17:$W$22,1,0)),1,0)</f>
        <v>0</v>
      </c>
      <c r="GB294" s="158">
        <f>IF(ISERROR(VLOOKUP(BY294,Accueil!$W$17:$W$22,1,0)),1,0)</f>
        <v>0</v>
      </c>
      <c r="GC294" s="158">
        <f>IF(ISERROR(VLOOKUP(BZ294,Accueil!$W$17:$W$22,1,0)),1,0)</f>
        <v>0</v>
      </c>
      <c r="GD294" s="158">
        <f>IF(ISERROR(VLOOKUP(CA294,Accueil!$W$17:$W$22,1,0)),1,0)</f>
        <v>0</v>
      </c>
      <c r="GE294" s="158">
        <f>IF(ISERROR(VLOOKUP(CB294,Accueil!$W$17:$W$22,1,0)),1,0)</f>
        <v>0</v>
      </c>
      <c r="GF294" s="158">
        <f>IF(ISERROR(VLOOKUP(CC294,Accueil!$W$17:$W$22,1,0)),1,0)</f>
        <v>0</v>
      </c>
      <c r="GG294" s="158">
        <f>IF(ISERROR(VLOOKUP(CD294,Accueil!$W$17:$W$22,1,0)),1,0)</f>
        <v>0</v>
      </c>
      <c r="GH294" s="158">
        <f>IF(ISERROR(VLOOKUP(CE294,Accueil!$W$17:$W$22,1,0)),1,0)</f>
        <v>0</v>
      </c>
      <c r="GI294" s="158">
        <f>IF(ISERROR(VLOOKUP(CF294,Accueil!$W$17:$W$22,1,0)),1,0)</f>
        <v>0</v>
      </c>
      <c r="GJ294" s="158">
        <f>IF(ISERROR(VLOOKUP(CG294,Accueil!$W$17:$W$22,1,0)),1,0)</f>
        <v>0</v>
      </c>
      <c r="GK294" s="158">
        <f>IF(ISERROR(VLOOKUP(CH294,Accueil!$W$17:$W$22,1,0)),1,0)</f>
        <v>0</v>
      </c>
      <c r="GL294" s="158">
        <f>IF(ISERROR(VLOOKUP(CI294,Accueil!$W$17:$W$22,1,0)),1,0)</f>
        <v>0</v>
      </c>
      <c r="GM294" s="158">
        <f>IF(ISERROR(VLOOKUP(CJ294,Accueil!$W$17:$W$22,1,0)),1,0)</f>
        <v>0</v>
      </c>
      <c r="GN294" s="158">
        <f>IF(ISERROR(VLOOKUP(CK294,Accueil!$W$17:$W$22,1,0)),1,0)</f>
        <v>0</v>
      </c>
      <c r="GO294" s="158">
        <f>IF(ISERROR(VLOOKUP(CL294,Accueil!$W$17:$W$22,1,0)),1,0)</f>
        <v>0</v>
      </c>
      <c r="GP294" s="158">
        <f>IF(ISERROR(VLOOKUP(CM294,Accueil!$W$17:$W$22,1,0)),1,0)</f>
        <v>0</v>
      </c>
      <c r="GQ294" s="158">
        <f>IF(ISERROR(VLOOKUP(CN294,Accueil!$W$17:$W$22,1,0)),1,0)</f>
        <v>0</v>
      </c>
      <c r="GR294" s="158">
        <f>IF(ISERROR(VLOOKUP(CO294,Accueil!$W$17:$W$22,1,0)),1,0)</f>
        <v>0</v>
      </c>
      <c r="GS294" s="158">
        <f>IF(ISERROR(VLOOKUP(CP294,Accueil!$W$17:$W$22,1,0)),1,0)</f>
        <v>0</v>
      </c>
      <c r="GT294" s="158">
        <f>IF(ISERROR(VLOOKUP(CQ294,Accueil!$W$17:$W$22,1,0)),1,0)</f>
        <v>0</v>
      </c>
      <c r="GU294" s="158">
        <f>IF(ISERROR(VLOOKUP(CR294,Accueil!$W$17:$W$22,1,0)),1,0)</f>
        <v>0</v>
      </c>
      <c r="GV294" s="158">
        <f>IF(ISERROR(VLOOKUP(CS294,Accueil!$W$17:$W$22,1,0)),1,0)</f>
        <v>0</v>
      </c>
      <c r="GW294" s="158">
        <f>IF(ISERROR(VLOOKUP(CT294,Accueil!$W$17:$W$22,1,0)),1,0)</f>
        <v>0</v>
      </c>
      <c r="GX294" s="158">
        <f>IF(ISERROR(VLOOKUP(CU294,Accueil!$W$17:$W$22,1,0)),1,0)</f>
        <v>0</v>
      </c>
      <c r="GY294" s="158">
        <f>IF(ISERROR(VLOOKUP(CV294,Accueil!$W$17:$W$22,1,0)),1,0)</f>
        <v>0</v>
      </c>
      <c r="GZ294" s="158">
        <f>IF(ISERROR(VLOOKUP(CW294,Accueil!$W$17:$W$22,1,0)),1,0)</f>
        <v>0</v>
      </c>
      <c r="HA294" s="158">
        <f>IF(ISERROR(VLOOKUP(CX294,Accueil!$W$17:$W$22,1,0)),1,0)</f>
        <v>0</v>
      </c>
      <c r="HB294" s="158">
        <f>IF(ISERROR(VLOOKUP(CY294,Accueil!$W$17:$W$22,1,0)),1,0)</f>
        <v>0</v>
      </c>
      <c r="HC294" s="158">
        <f>IF(ISERROR(VLOOKUP(CZ294,Accueil!$W$17:$W$22,1,0)),1,0)</f>
        <v>0</v>
      </c>
      <c r="HD294" s="158">
        <f>IF(ISERROR(VLOOKUP(DA294,Accueil!$W$17:$W$22,1,0)),1,0)</f>
        <v>0</v>
      </c>
    </row>
    <row r="295" spans="1:212" ht="12.75" customHeight="1">
      <c r="A295" s="360"/>
      <c r="B295" s="12">
        <v>287</v>
      </c>
      <c r="C295" s="26" t="str">
        <f>IF(Accueil!E299="","",Accueil!E299)</f>
        <v/>
      </c>
      <c r="D295" s="27" t="str">
        <f>IF(Accueil!F299="","",Accueil!F299)</f>
        <v/>
      </c>
      <c r="E295" s="83" t="str">
        <f t="shared" si="18"/>
        <v/>
      </c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  <c r="AA295" s="244"/>
      <c r="AB295" s="244"/>
      <c r="AC295" s="244"/>
      <c r="AD295" s="244"/>
      <c r="AE295" s="244"/>
      <c r="AF295" s="244"/>
      <c r="AG295" s="244"/>
      <c r="AH295" s="244"/>
      <c r="AI295" s="244"/>
      <c r="AJ295" s="244"/>
      <c r="AK295" s="244"/>
      <c r="AL295" s="244"/>
      <c r="AM295" s="244"/>
      <c r="AN295" s="244"/>
      <c r="AO295" s="244"/>
      <c r="AP295" s="244"/>
      <c r="AQ295" s="244"/>
      <c r="AR295" s="244"/>
      <c r="AS295" s="244"/>
      <c r="AT295" s="244"/>
      <c r="AU295" s="244"/>
      <c r="AV295" s="244"/>
      <c r="AW295" s="244"/>
      <c r="AX295" s="244"/>
      <c r="AY295" s="244"/>
      <c r="AZ295" s="244"/>
      <c r="BA295" s="244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  <c r="CJ295" s="244"/>
      <c r="CK295" s="244"/>
      <c r="CL295" s="244"/>
      <c r="CM295" s="244"/>
      <c r="CN295" s="244"/>
      <c r="CO295" s="244"/>
      <c r="CP295" s="244"/>
      <c r="CQ295" s="244"/>
      <c r="CR295" s="244"/>
      <c r="CS295" s="244"/>
      <c r="CT295" s="244"/>
      <c r="CU295" s="244"/>
      <c r="CV295" s="244"/>
      <c r="CW295" s="244"/>
      <c r="CX295" s="244"/>
      <c r="CY295" s="244"/>
      <c r="CZ295" s="244"/>
      <c r="DA295" s="244"/>
      <c r="DB295" s="12">
        <v>287</v>
      </c>
      <c r="DC295" s="11" t="str">
        <f>IF(D295="","",COUNTIF(F295:DA295,Accueil!$AB$28)&amp;" / "&amp;COUNTIF($F$8:$DA$8,"&gt;0")-(COUNTIF(F295:DA295,Accueil!$AG$26)))</f>
        <v/>
      </c>
      <c r="DD295" s="110" t="str">
        <f>IF(D295="","",COUNTIF(F295:DA295,Accueil!$AB$26))</f>
        <v/>
      </c>
      <c r="DE295" s="110" t="str">
        <f>IF(D295="","",IF(COUNTIF($F$8:$DA$8,"&gt;=0")-(COUNTIF(G295:DB295,Accueil!$AG$26))&lt;0,0,COUNTIF($F$8:$DA$8,"&gt;=0")-(COUNTIF(G295:DB295,Accueil!$AG$26))))</f>
        <v/>
      </c>
      <c r="DF295" s="11" t="str">
        <f t="shared" si="19"/>
        <v/>
      </c>
      <c r="DG295" s="29" t="str">
        <f t="shared" si="20"/>
        <v/>
      </c>
      <c r="DH295" s="158">
        <f t="shared" si="21"/>
        <v>0</v>
      </c>
      <c r="DI295" s="158">
        <f>IF(ISERROR(VLOOKUP(F295,Accueil!$W$17:$W$22,1,0)),1,0)</f>
        <v>0</v>
      </c>
      <c r="DJ295" s="158">
        <f>IF(ISERROR(VLOOKUP(G295,Accueil!$W$17:$W$22,1,0)),1,0)</f>
        <v>0</v>
      </c>
      <c r="DK295" s="158">
        <f>IF(ISERROR(VLOOKUP(H295,Accueil!$W$17:$W$22,1,0)),1,0)</f>
        <v>0</v>
      </c>
      <c r="DL295" s="158">
        <f>IF(ISERROR(VLOOKUP(I295,Accueil!$W$17:$W$22,1,0)),1,0)</f>
        <v>0</v>
      </c>
      <c r="DM295" s="158">
        <f>IF(ISERROR(VLOOKUP(J295,Accueil!$W$17:$W$22,1,0)),1,0)</f>
        <v>0</v>
      </c>
      <c r="DN295" s="158">
        <f>IF(ISERROR(VLOOKUP(K295,Accueil!$W$17:$W$22,1,0)),1,0)</f>
        <v>0</v>
      </c>
      <c r="DO295" s="158">
        <f>IF(ISERROR(VLOOKUP(L295,Accueil!$W$17:$W$22,1,0)),1,0)</f>
        <v>0</v>
      </c>
      <c r="DP295" s="158">
        <f>IF(ISERROR(VLOOKUP(M295,Accueil!$W$17:$W$22,1,0)),1,0)</f>
        <v>0</v>
      </c>
      <c r="DQ295" s="158">
        <f>IF(ISERROR(VLOOKUP(N295,Accueil!$W$17:$W$22,1,0)),1,0)</f>
        <v>0</v>
      </c>
      <c r="DR295" s="158">
        <f>IF(ISERROR(VLOOKUP(O295,Accueil!$W$17:$W$22,1,0)),1,0)</f>
        <v>0</v>
      </c>
      <c r="DS295" s="158">
        <f>IF(ISERROR(VLOOKUP(P295,Accueil!$W$17:$W$22,1,0)),1,0)</f>
        <v>0</v>
      </c>
      <c r="DT295" s="158">
        <f>IF(ISERROR(VLOOKUP(Q295,Accueil!$W$17:$W$22,1,0)),1,0)</f>
        <v>0</v>
      </c>
      <c r="DU295" s="158">
        <f>IF(ISERROR(VLOOKUP(R295,Accueil!$W$17:$W$22,1,0)),1,0)</f>
        <v>0</v>
      </c>
      <c r="DV295" s="158">
        <f>IF(ISERROR(VLOOKUP(S295,Accueil!$W$17:$W$22,1,0)),1,0)</f>
        <v>0</v>
      </c>
      <c r="DW295" s="158">
        <f>IF(ISERROR(VLOOKUP(T295,Accueil!$W$17:$W$22,1,0)),1,0)</f>
        <v>0</v>
      </c>
      <c r="DX295" s="158">
        <f>IF(ISERROR(VLOOKUP(U295,Accueil!$W$17:$W$22,1,0)),1,0)</f>
        <v>0</v>
      </c>
      <c r="DY295" s="158">
        <f>IF(ISERROR(VLOOKUP(V295,Accueil!$W$17:$W$22,1,0)),1,0)</f>
        <v>0</v>
      </c>
      <c r="DZ295" s="158">
        <f>IF(ISERROR(VLOOKUP(W295,Accueil!$W$17:$W$22,1,0)),1,0)</f>
        <v>0</v>
      </c>
      <c r="EA295" s="158">
        <f>IF(ISERROR(VLOOKUP(X295,Accueil!$W$17:$W$22,1,0)),1,0)</f>
        <v>0</v>
      </c>
      <c r="EB295" s="158">
        <f>IF(ISERROR(VLOOKUP(Y295,Accueil!$W$17:$W$22,1,0)),1,0)</f>
        <v>0</v>
      </c>
      <c r="EC295" s="158">
        <f>IF(ISERROR(VLOOKUP(Z295,Accueil!$W$17:$W$22,1,0)),1,0)</f>
        <v>0</v>
      </c>
      <c r="ED295" s="158">
        <f>IF(ISERROR(VLOOKUP(AA295,Accueil!$W$17:$W$22,1,0)),1,0)</f>
        <v>0</v>
      </c>
      <c r="EE295" s="158">
        <f>IF(ISERROR(VLOOKUP(AB295,Accueil!$W$17:$W$22,1,0)),1,0)</f>
        <v>0</v>
      </c>
      <c r="EF295" s="158">
        <f>IF(ISERROR(VLOOKUP(AC295,Accueil!$W$17:$W$22,1,0)),1,0)</f>
        <v>0</v>
      </c>
      <c r="EG295" s="158">
        <f>IF(ISERROR(VLOOKUP(AD295,Accueil!$W$17:$W$22,1,0)),1,0)</f>
        <v>0</v>
      </c>
      <c r="EH295" s="158">
        <f>IF(ISERROR(VLOOKUP(AE295,Accueil!$W$17:$W$22,1,0)),1,0)</f>
        <v>0</v>
      </c>
      <c r="EI295" s="158">
        <f>IF(ISERROR(VLOOKUP(AF295,Accueil!$W$17:$W$22,1,0)),1,0)</f>
        <v>0</v>
      </c>
      <c r="EJ295" s="158">
        <f>IF(ISERROR(VLOOKUP(AG295,Accueil!$W$17:$W$22,1,0)),1,0)</f>
        <v>0</v>
      </c>
      <c r="EK295" s="158">
        <f>IF(ISERROR(VLOOKUP(AH295,Accueil!$W$17:$W$22,1,0)),1,0)</f>
        <v>0</v>
      </c>
      <c r="EL295" s="158">
        <f>IF(ISERROR(VLOOKUP(AI295,Accueil!$W$17:$W$22,1,0)),1,0)</f>
        <v>0</v>
      </c>
      <c r="EM295" s="158">
        <f>IF(ISERROR(VLOOKUP(AJ295,Accueil!$W$17:$W$22,1,0)),1,0)</f>
        <v>0</v>
      </c>
      <c r="EN295" s="158">
        <f>IF(ISERROR(VLOOKUP(AK295,Accueil!$W$17:$W$22,1,0)),1,0)</f>
        <v>0</v>
      </c>
      <c r="EO295" s="158">
        <f>IF(ISERROR(VLOOKUP(AL295,Accueil!$W$17:$W$22,1,0)),1,0)</f>
        <v>0</v>
      </c>
      <c r="EP295" s="158">
        <f>IF(ISERROR(VLOOKUP(AM295,Accueil!$W$17:$W$22,1,0)),1,0)</f>
        <v>0</v>
      </c>
      <c r="EQ295" s="158">
        <f>IF(ISERROR(VLOOKUP(AN295,Accueil!$W$17:$W$22,1,0)),1,0)</f>
        <v>0</v>
      </c>
      <c r="ER295" s="158">
        <f>IF(ISERROR(VLOOKUP(AO295,Accueil!$W$17:$W$22,1,0)),1,0)</f>
        <v>0</v>
      </c>
      <c r="ES295" s="158">
        <f>IF(ISERROR(VLOOKUP(AP295,Accueil!$W$17:$W$22,1,0)),1,0)</f>
        <v>0</v>
      </c>
      <c r="ET295" s="158">
        <f>IF(ISERROR(VLOOKUP(AQ295,Accueil!$W$17:$W$22,1,0)),1,0)</f>
        <v>0</v>
      </c>
      <c r="EU295" s="158">
        <f>IF(ISERROR(VLOOKUP(AR295,Accueil!$W$17:$W$22,1,0)),1,0)</f>
        <v>0</v>
      </c>
      <c r="EV295" s="158">
        <f>IF(ISERROR(VLOOKUP(AS295,Accueil!$W$17:$W$22,1,0)),1,0)</f>
        <v>0</v>
      </c>
      <c r="EW295" s="158">
        <f>IF(ISERROR(VLOOKUP(AT295,Accueil!$W$17:$W$22,1,0)),1,0)</f>
        <v>0</v>
      </c>
      <c r="EX295" s="158">
        <f>IF(ISERROR(VLOOKUP(AU295,Accueil!$W$17:$W$22,1,0)),1,0)</f>
        <v>0</v>
      </c>
      <c r="EY295" s="158">
        <f>IF(ISERROR(VLOOKUP(AV295,Accueil!$W$17:$W$22,1,0)),1,0)</f>
        <v>0</v>
      </c>
      <c r="EZ295" s="158">
        <f>IF(ISERROR(VLOOKUP(AW295,Accueil!$W$17:$W$22,1,0)),1,0)</f>
        <v>0</v>
      </c>
      <c r="FA295" s="158">
        <f>IF(ISERROR(VLOOKUP(AX295,Accueil!$W$17:$W$22,1,0)),1,0)</f>
        <v>0</v>
      </c>
      <c r="FB295" s="158">
        <f>IF(ISERROR(VLOOKUP(AY295,Accueil!$W$17:$W$22,1,0)),1,0)</f>
        <v>0</v>
      </c>
      <c r="FC295" s="158">
        <f>IF(ISERROR(VLOOKUP(AZ295,Accueil!$W$17:$W$22,1,0)),1,0)</f>
        <v>0</v>
      </c>
      <c r="FD295" s="158">
        <f>IF(ISERROR(VLOOKUP(BA295,Accueil!$W$17:$W$22,1,0)),1,0)</f>
        <v>0</v>
      </c>
      <c r="FE295" s="158">
        <f>IF(ISERROR(VLOOKUP(BB295,Accueil!$W$17:$W$22,1,0)),1,0)</f>
        <v>0</v>
      </c>
      <c r="FF295" s="158">
        <f>IF(ISERROR(VLOOKUP(BC295,Accueil!$W$17:$W$22,1,0)),1,0)</f>
        <v>0</v>
      </c>
      <c r="FG295" s="158">
        <f>IF(ISERROR(VLOOKUP(BD295,Accueil!$W$17:$W$22,1,0)),1,0)</f>
        <v>0</v>
      </c>
      <c r="FH295" s="158">
        <f>IF(ISERROR(VLOOKUP(BE295,Accueil!$W$17:$W$22,1,0)),1,0)</f>
        <v>0</v>
      </c>
      <c r="FI295" s="158">
        <f>IF(ISERROR(VLOOKUP(BF295,Accueil!$W$17:$W$22,1,0)),1,0)</f>
        <v>0</v>
      </c>
      <c r="FJ295" s="158">
        <f>IF(ISERROR(VLOOKUP(BG295,Accueil!$W$17:$W$22,1,0)),1,0)</f>
        <v>0</v>
      </c>
      <c r="FK295" s="158">
        <f>IF(ISERROR(VLOOKUP(BH295,Accueil!$W$17:$W$22,1,0)),1,0)</f>
        <v>0</v>
      </c>
      <c r="FL295" s="158">
        <f>IF(ISERROR(VLOOKUP(BI295,Accueil!$W$17:$W$22,1,0)),1,0)</f>
        <v>0</v>
      </c>
      <c r="FM295" s="158">
        <f>IF(ISERROR(VLOOKUP(BJ295,Accueil!$W$17:$W$22,1,0)),1,0)</f>
        <v>0</v>
      </c>
      <c r="FN295" s="158">
        <f>IF(ISERROR(VLOOKUP(BK295,Accueil!$W$17:$W$22,1,0)),1,0)</f>
        <v>0</v>
      </c>
      <c r="FO295" s="158">
        <f>IF(ISERROR(VLOOKUP(BL295,Accueil!$W$17:$W$22,1,0)),1,0)</f>
        <v>0</v>
      </c>
      <c r="FP295" s="158">
        <f>IF(ISERROR(VLOOKUP(BM295,Accueil!$W$17:$W$22,1,0)),1,0)</f>
        <v>0</v>
      </c>
      <c r="FQ295" s="158">
        <f>IF(ISERROR(VLOOKUP(BN295,Accueil!$W$17:$W$22,1,0)),1,0)</f>
        <v>0</v>
      </c>
      <c r="FR295" s="158">
        <f>IF(ISERROR(VLOOKUP(BO295,Accueil!$W$17:$W$22,1,0)),1,0)</f>
        <v>0</v>
      </c>
      <c r="FS295" s="158">
        <f>IF(ISERROR(VLOOKUP(BP295,Accueil!$W$17:$W$22,1,0)),1,0)</f>
        <v>0</v>
      </c>
      <c r="FT295" s="158">
        <f>IF(ISERROR(VLOOKUP(BQ295,Accueil!$W$17:$W$22,1,0)),1,0)</f>
        <v>0</v>
      </c>
      <c r="FU295" s="158">
        <f>IF(ISERROR(VLOOKUP(BR295,Accueil!$W$17:$W$22,1,0)),1,0)</f>
        <v>0</v>
      </c>
      <c r="FV295" s="158">
        <f>IF(ISERROR(VLOOKUP(BS295,Accueil!$W$17:$W$22,1,0)),1,0)</f>
        <v>0</v>
      </c>
      <c r="FW295" s="158">
        <f>IF(ISERROR(VLOOKUP(BT295,Accueil!$W$17:$W$22,1,0)),1,0)</f>
        <v>0</v>
      </c>
      <c r="FX295" s="158">
        <f>IF(ISERROR(VLOOKUP(BU295,Accueil!$W$17:$W$22,1,0)),1,0)</f>
        <v>0</v>
      </c>
      <c r="FY295" s="158">
        <f>IF(ISERROR(VLOOKUP(BV295,Accueil!$W$17:$W$22,1,0)),1,0)</f>
        <v>0</v>
      </c>
      <c r="FZ295" s="158">
        <f>IF(ISERROR(VLOOKUP(BW295,Accueil!$W$17:$W$22,1,0)),1,0)</f>
        <v>0</v>
      </c>
      <c r="GA295" s="158">
        <f>IF(ISERROR(VLOOKUP(BX295,Accueil!$W$17:$W$22,1,0)),1,0)</f>
        <v>0</v>
      </c>
      <c r="GB295" s="158">
        <f>IF(ISERROR(VLOOKUP(BY295,Accueil!$W$17:$W$22,1,0)),1,0)</f>
        <v>0</v>
      </c>
      <c r="GC295" s="158">
        <f>IF(ISERROR(VLOOKUP(BZ295,Accueil!$W$17:$W$22,1,0)),1,0)</f>
        <v>0</v>
      </c>
      <c r="GD295" s="158">
        <f>IF(ISERROR(VLOOKUP(CA295,Accueil!$W$17:$W$22,1,0)),1,0)</f>
        <v>0</v>
      </c>
      <c r="GE295" s="158">
        <f>IF(ISERROR(VLOOKUP(CB295,Accueil!$W$17:$W$22,1,0)),1,0)</f>
        <v>0</v>
      </c>
      <c r="GF295" s="158">
        <f>IF(ISERROR(VLOOKUP(CC295,Accueil!$W$17:$W$22,1,0)),1,0)</f>
        <v>0</v>
      </c>
      <c r="GG295" s="158">
        <f>IF(ISERROR(VLOOKUP(CD295,Accueil!$W$17:$W$22,1,0)),1,0)</f>
        <v>0</v>
      </c>
      <c r="GH295" s="158">
        <f>IF(ISERROR(VLOOKUP(CE295,Accueil!$W$17:$W$22,1,0)),1,0)</f>
        <v>0</v>
      </c>
      <c r="GI295" s="158">
        <f>IF(ISERROR(VLOOKUP(CF295,Accueil!$W$17:$W$22,1,0)),1,0)</f>
        <v>0</v>
      </c>
      <c r="GJ295" s="158">
        <f>IF(ISERROR(VLOOKUP(CG295,Accueil!$W$17:$W$22,1,0)),1,0)</f>
        <v>0</v>
      </c>
      <c r="GK295" s="158">
        <f>IF(ISERROR(VLOOKUP(CH295,Accueil!$W$17:$W$22,1,0)),1,0)</f>
        <v>0</v>
      </c>
      <c r="GL295" s="158">
        <f>IF(ISERROR(VLOOKUP(CI295,Accueil!$W$17:$W$22,1,0)),1,0)</f>
        <v>0</v>
      </c>
      <c r="GM295" s="158">
        <f>IF(ISERROR(VLOOKUP(CJ295,Accueil!$W$17:$W$22,1,0)),1,0)</f>
        <v>0</v>
      </c>
      <c r="GN295" s="158">
        <f>IF(ISERROR(VLOOKUP(CK295,Accueil!$W$17:$W$22,1,0)),1,0)</f>
        <v>0</v>
      </c>
      <c r="GO295" s="158">
        <f>IF(ISERROR(VLOOKUP(CL295,Accueil!$W$17:$W$22,1,0)),1,0)</f>
        <v>0</v>
      </c>
      <c r="GP295" s="158">
        <f>IF(ISERROR(VLOOKUP(CM295,Accueil!$W$17:$W$22,1,0)),1,0)</f>
        <v>0</v>
      </c>
      <c r="GQ295" s="158">
        <f>IF(ISERROR(VLOOKUP(CN295,Accueil!$W$17:$W$22,1,0)),1,0)</f>
        <v>0</v>
      </c>
      <c r="GR295" s="158">
        <f>IF(ISERROR(VLOOKUP(CO295,Accueil!$W$17:$W$22,1,0)),1,0)</f>
        <v>0</v>
      </c>
      <c r="GS295" s="158">
        <f>IF(ISERROR(VLOOKUP(CP295,Accueil!$W$17:$W$22,1,0)),1,0)</f>
        <v>0</v>
      </c>
      <c r="GT295" s="158">
        <f>IF(ISERROR(VLOOKUP(CQ295,Accueil!$W$17:$W$22,1,0)),1,0)</f>
        <v>0</v>
      </c>
      <c r="GU295" s="158">
        <f>IF(ISERROR(VLOOKUP(CR295,Accueil!$W$17:$W$22,1,0)),1,0)</f>
        <v>0</v>
      </c>
      <c r="GV295" s="158">
        <f>IF(ISERROR(VLOOKUP(CS295,Accueil!$W$17:$W$22,1,0)),1,0)</f>
        <v>0</v>
      </c>
      <c r="GW295" s="158">
        <f>IF(ISERROR(VLOOKUP(CT295,Accueil!$W$17:$W$22,1,0)),1,0)</f>
        <v>0</v>
      </c>
      <c r="GX295" s="158">
        <f>IF(ISERROR(VLOOKUP(CU295,Accueil!$W$17:$W$22,1,0)),1,0)</f>
        <v>0</v>
      </c>
      <c r="GY295" s="158">
        <f>IF(ISERROR(VLOOKUP(CV295,Accueil!$W$17:$W$22,1,0)),1,0)</f>
        <v>0</v>
      </c>
      <c r="GZ295" s="158">
        <f>IF(ISERROR(VLOOKUP(CW295,Accueil!$W$17:$W$22,1,0)),1,0)</f>
        <v>0</v>
      </c>
      <c r="HA295" s="158">
        <f>IF(ISERROR(VLOOKUP(CX295,Accueil!$W$17:$W$22,1,0)),1,0)</f>
        <v>0</v>
      </c>
      <c r="HB295" s="158">
        <f>IF(ISERROR(VLOOKUP(CY295,Accueil!$W$17:$W$22,1,0)),1,0)</f>
        <v>0</v>
      </c>
      <c r="HC295" s="158">
        <f>IF(ISERROR(VLOOKUP(CZ295,Accueil!$W$17:$W$22,1,0)),1,0)</f>
        <v>0</v>
      </c>
      <c r="HD295" s="158">
        <f>IF(ISERROR(VLOOKUP(DA295,Accueil!$W$17:$W$22,1,0)),1,0)</f>
        <v>0</v>
      </c>
    </row>
    <row r="296" spans="1:212" ht="12.75" customHeight="1">
      <c r="A296" s="360"/>
      <c r="B296" s="12">
        <v>288</v>
      </c>
      <c r="C296" s="26" t="str">
        <f>IF(Accueil!E300="","",Accueil!E300)</f>
        <v/>
      </c>
      <c r="D296" s="27" t="str">
        <f>IF(Accueil!F300="","",Accueil!F300)</f>
        <v/>
      </c>
      <c r="E296" s="83" t="str">
        <f t="shared" si="18"/>
        <v/>
      </c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4"/>
      <c r="AD296" s="244"/>
      <c r="AE296" s="244"/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4"/>
      <c r="AS296" s="244"/>
      <c r="AT296" s="244"/>
      <c r="AU296" s="244"/>
      <c r="AV296" s="244"/>
      <c r="AW296" s="244"/>
      <c r="AX296" s="244"/>
      <c r="AY296" s="244"/>
      <c r="AZ296" s="244"/>
      <c r="BA296" s="244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  <c r="CJ296" s="244"/>
      <c r="CK296" s="244"/>
      <c r="CL296" s="244"/>
      <c r="CM296" s="244"/>
      <c r="CN296" s="244"/>
      <c r="CO296" s="244"/>
      <c r="CP296" s="244"/>
      <c r="CQ296" s="244"/>
      <c r="CR296" s="244"/>
      <c r="CS296" s="244"/>
      <c r="CT296" s="244"/>
      <c r="CU296" s="244"/>
      <c r="CV296" s="244"/>
      <c r="CW296" s="244"/>
      <c r="CX296" s="244"/>
      <c r="CY296" s="244"/>
      <c r="CZ296" s="244"/>
      <c r="DA296" s="244"/>
      <c r="DB296" s="12">
        <v>288</v>
      </c>
      <c r="DC296" s="11" t="str">
        <f>IF(D296="","",COUNTIF(F296:DA296,Accueil!$AB$28)&amp;" / "&amp;COUNTIF($F$8:$DA$8,"&gt;0")-(COUNTIF(F296:DA296,Accueil!$AG$26)))</f>
        <v/>
      </c>
      <c r="DD296" s="110" t="str">
        <f>IF(D296="","",COUNTIF(F296:DA296,Accueil!$AB$26))</f>
        <v/>
      </c>
      <c r="DE296" s="110" t="str">
        <f>IF(D296="","",IF(COUNTIF($F$8:$DA$8,"&gt;=0")-(COUNTIF(G296:DB296,Accueil!$AG$26))&lt;0,0,COUNTIF($F$8:$DA$8,"&gt;=0")-(COUNTIF(G296:DB296,Accueil!$AG$26))))</f>
        <v/>
      </c>
      <c r="DF296" s="11" t="str">
        <f t="shared" si="19"/>
        <v/>
      </c>
      <c r="DG296" s="29" t="str">
        <f t="shared" si="20"/>
        <v/>
      </c>
      <c r="DH296" s="158">
        <f t="shared" si="21"/>
        <v>0</v>
      </c>
      <c r="DI296" s="158">
        <f>IF(ISERROR(VLOOKUP(F296,Accueil!$W$17:$W$22,1,0)),1,0)</f>
        <v>0</v>
      </c>
      <c r="DJ296" s="158">
        <f>IF(ISERROR(VLOOKUP(G296,Accueil!$W$17:$W$22,1,0)),1,0)</f>
        <v>0</v>
      </c>
      <c r="DK296" s="158">
        <f>IF(ISERROR(VLOOKUP(H296,Accueil!$W$17:$W$22,1,0)),1,0)</f>
        <v>0</v>
      </c>
      <c r="DL296" s="158">
        <f>IF(ISERROR(VLOOKUP(I296,Accueil!$W$17:$W$22,1,0)),1,0)</f>
        <v>0</v>
      </c>
      <c r="DM296" s="158">
        <f>IF(ISERROR(VLOOKUP(J296,Accueil!$W$17:$W$22,1,0)),1,0)</f>
        <v>0</v>
      </c>
      <c r="DN296" s="158">
        <f>IF(ISERROR(VLOOKUP(K296,Accueil!$W$17:$W$22,1,0)),1,0)</f>
        <v>0</v>
      </c>
      <c r="DO296" s="158">
        <f>IF(ISERROR(VLOOKUP(L296,Accueil!$W$17:$W$22,1,0)),1,0)</f>
        <v>0</v>
      </c>
      <c r="DP296" s="158">
        <f>IF(ISERROR(VLOOKUP(M296,Accueil!$W$17:$W$22,1,0)),1,0)</f>
        <v>0</v>
      </c>
      <c r="DQ296" s="158">
        <f>IF(ISERROR(VLOOKUP(N296,Accueil!$W$17:$W$22,1,0)),1,0)</f>
        <v>0</v>
      </c>
      <c r="DR296" s="158">
        <f>IF(ISERROR(VLOOKUP(O296,Accueil!$W$17:$W$22,1,0)),1,0)</f>
        <v>0</v>
      </c>
      <c r="DS296" s="158">
        <f>IF(ISERROR(VLOOKUP(P296,Accueil!$W$17:$W$22,1,0)),1,0)</f>
        <v>0</v>
      </c>
      <c r="DT296" s="158">
        <f>IF(ISERROR(VLOOKUP(Q296,Accueil!$W$17:$W$22,1,0)),1,0)</f>
        <v>0</v>
      </c>
      <c r="DU296" s="158">
        <f>IF(ISERROR(VLOOKUP(R296,Accueil!$W$17:$W$22,1,0)),1,0)</f>
        <v>0</v>
      </c>
      <c r="DV296" s="158">
        <f>IF(ISERROR(VLOOKUP(S296,Accueil!$W$17:$W$22,1,0)),1,0)</f>
        <v>0</v>
      </c>
      <c r="DW296" s="158">
        <f>IF(ISERROR(VLOOKUP(T296,Accueil!$W$17:$W$22,1,0)),1,0)</f>
        <v>0</v>
      </c>
      <c r="DX296" s="158">
        <f>IF(ISERROR(VLOOKUP(U296,Accueil!$W$17:$W$22,1,0)),1,0)</f>
        <v>0</v>
      </c>
      <c r="DY296" s="158">
        <f>IF(ISERROR(VLOOKUP(V296,Accueil!$W$17:$W$22,1,0)),1,0)</f>
        <v>0</v>
      </c>
      <c r="DZ296" s="158">
        <f>IF(ISERROR(VLOOKUP(W296,Accueil!$W$17:$W$22,1,0)),1,0)</f>
        <v>0</v>
      </c>
      <c r="EA296" s="158">
        <f>IF(ISERROR(VLOOKUP(X296,Accueil!$W$17:$W$22,1,0)),1,0)</f>
        <v>0</v>
      </c>
      <c r="EB296" s="158">
        <f>IF(ISERROR(VLOOKUP(Y296,Accueil!$W$17:$W$22,1,0)),1,0)</f>
        <v>0</v>
      </c>
      <c r="EC296" s="158">
        <f>IF(ISERROR(VLOOKUP(Z296,Accueil!$W$17:$W$22,1,0)),1,0)</f>
        <v>0</v>
      </c>
      <c r="ED296" s="158">
        <f>IF(ISERROR(VLOOKUP(AA296,Accueil!$W$17:$W$22,1,0)),1,0)</f>
        <v>0</v>
      </c>
      <c r="EE296" s="158">
        <f>IF(ISERROR(VLOOKUP(AB296,Accueil!$W$17:$W$22,1,0)),1,0)</f>
        <v>0</v>
      </c>
      <c r="EF296" s="158">
        <f>IF(ISERROR(VLOOKUP(AC296,Accueil!$W$17:$W$22,1,0)),1,0)</f>
        <v>0</v>
      </c>
      <c r="EG296" s="158">
        <f>IF(ISERROR(VLOOKUP(AD296,Accueil!$W$17:$W$22,1,0)),1,0)</f>
        <v>0</v>
      </c>
      <c r="EH296" s="158">
        <f>IF(ISERROR(VLOOKUP(AE296,Accueil!$W$17:$W$22,1,0)),1,0)</f>
        <v>0</v>
      </c>
      <c r="EI296" s="158">
        <f>IF(ISERROR(VLOOKUP(AF296,Accueil!$W$17:$W$22,1,0)),1,0)</f>
        <v>0</v>
      </c>
      <c r="EJ296" s="158">
        <f>IF(ISERROR(VLOOKUP(AG296,Accueil!$W$17:$W$22,1,0)),1,0)</f>
        <v>0</v>
      </c>
      <c r="EK296" s="158">
        <f>IF(ISERROR(VLOOKUP(AH296,Accueil!$W$17:$W$22,1,0)),1,0)</f>
        <v>0</v>
      </c>
      <c r="EL296" s="158">
        <f>IF(ISERROR(VLOOKUP(AI296,Accueil!$W$17:$W$22,1,0)),1,0)</f>
        <v>0</v>
      </c>
      <c r="EM296" s="158">
        <f>IF(ISERROR(VLOOKUP(AJ296,Accueil!$W$17:$W$22,1,0)),1,0)</f>
        <v>0</v>
      </c>
      <c r="EN296" s="158">
        <f>IF(ISERROR(VLOOKUP(AK296,Accueil!$W$17:$W$22,1,0)),1,0)</f>
        <v>0</v>
      </c>
      <c r="EO296" s="158">
        <f>IF(ISERROR(VLOOKUP(AL296,Accueil!$W$17:$W$22,1,0)),1,0)</f>
        <v>0</v>
      </c>
      <c r="EP296" s="158">
        <f>IF(ISERROR(VLOOKUP(AM296,Accueil!$W$17:$W$22,1,0)),1,0)</f>
        <v>0</v>
      </c>
      <c r="EQ296" s="158">
        <f>IF(ISERROR(VLOOKUP(AN296,Accueil!$W$17:$W$22,1,0)),1,0)</f>
        <v>0</v>
      </c>
      <c r="ER296" s="158">
        <f>IF(ISERROR(VLOOKUP(AO296,Accueil!$W$17:$W$22,1,0)),1,0)</f>
        <v>0</v>
      </c>
      <c r="ES296" s="158">
        <f>IF(ISERROR(VLOOKUP(AP296,Accueil!$W$17:$W$22,1,0)),1,0)</f>
        <v>0</v>
      </c>
      <c r="ET296" s="158">
        <f>IF(ISERROR(VLOOKUP(AQ296,Accueil!$W$17:$W$22,1,0)),1,0)</f>
        <v>0</v>
      </c>
      <c r="EU296" s="158">
        <f>IF(ISERROR(VLOOKUP(AR296,Accueil!$W$17:$W$22,1,0)),1,0)</f>
        <v>0</v>
      </c>
      <c r="EV296" s="158">
        <f>IF(ISERROR(VLOOKUP(AS296,Accueil!$W$17:$W$22,1,0)),1,0)</f>
        <v>0</v>
      </c>
      <c r="EW296" s="158">
        <f>IF(ISERROR(VLOOKUP(AT296,Accueil!$W$17:$W$22,1,0)),1,0)</f>
        <v>0</v>
      </c>
      <c r="EX296" s="158">
        <f>IF(ISERROR(VLOOKUP(AU296,Accueil!$W$17:$W$22,1,0)),1,0)</f>
        <v>0</v>
      </c>
      <c r="EY296" s="158">
        <f>IF(ISERROR(VLOOKUP(AV296,Accueil!$W$17:$W$22,1,0)),1,0)</f>
        <v>0</v>
      </c>
      <c r="EZ296" s="158">
        <f>IF(ISERROR(VLOOKUP(AW296,Accueil!$W$17:$W$22,1,0)),1,0)</f>
        <v>0</v>
      </c>
      <c r="FA296" s="158">
        <f>IF(ISERROR(VLOOKUP(AX296,Accueil!$W$17:$W$22,1,0)),1,0)</f>
        <v>0</v>
      </c>
      <c r="FB296" s="158">
        <f>IF(ISERROR(VLOOKUP(AY296,Accueil!$W$17:$W$22,1,0)),1,0)</f>
        <v>0</v>
      </c>
      <c r="FC296" s="158">
        <f>IF(ISERROR(VLOOKUP(AZ296,Accueil!$W$17:$W$22,1,0)),1,0)</f>
        <v>0</v>
      </c>
      <c r="FD296" s="158">
        <f>IF(ISERROR(VLOOKUP(BA296,Accueil!$W$17:$W$22,1,0)),1,0)</f>
        <v>0</v>
      </c>
      <c r="FE296" s="158">
        <f>IF(ISERROR(VLOOKUP(BB296,Accueil!$W$17:$W$22,1,0)),1,0)</f>
        <v>0</v>
      </c>
      <c r="FF296" s="158">
        <f>IF(ISERROR(VLOOKUP(BC296,Accueil!$W$17:$W$22,1,0)),1,0)</f>
        <v>0</v>
      </c>
      <c r="FG296" s="158">
        <f>IF(ISERROR(VLOOKUP(BD296,Accueil!$W$17:$W$22,1,0)),1,0)</f>
        <v>0</v>
      </c>
      <c r="FH296" s="158">
        <f>IF(ISERROR(VLOOKUP(BE296,Accueil!$W$17:$W$22,1,0)),1,0)</f>
        <v>0</v>
      </c>
      <c r="FI296" s="158">
        <f>IF(ISERROR(VLOOKUP(BF296,Accueil!$W$17:$W$22,1,0)),1,0)</f>
        <v>0</v>
      </c>
      <c r="FJ296" s="158">
        <f>IF(ISERROR(VLOOKUP(BG296,Accueil!$W$17:$W$22,1,0)),1,0)</f>
        <v>0</v>
      </c>
      <c r="FK296" s="158">
        <f>IF(ISERROR(VLOOKUP(BH296,Accueil!$W$17:$W$22,1,0)),1,0)</f>
        <v>0</v>
      </c>
      <c r="FL296" s="158">
        <f>IF(ISERROR(VLOOKUP(BI296,Accueil!$W$17:$W$22,1,0)),1,0)</f>
        <v>0</v>
      </c>
      <c r="FM296" s="158">
        <f>IF(ISERROR(VLOOKUP(BJ296,Accueil!$W$17:$W$22,1,0)),1,0)</f>
        <v>0</v>
      </c>
      <c r="FN296" s="158">
        <f>IF(ISERROR(VLOOKUP(BK296,Accueil!$W$17:$W$22,1,0)),1,0)</f>
        <v>0</v>
      </c>
      <c r="FO296" s="158">
        <f>IF(ISERROR(VLOOKUP(BL296,Accueil!$W$17:$W$22,1,0)),1,0)</f>
        <v>0</v>
      </c>
      <c r="FP296" s="158">
        <f>IF(ISERROR(VLOOKUP(BM296,Accueil!$W$17:$W$22,1,0)),1,0)</f>
        <v>0</v>
      </c>
      <c r="FQ296" s="158">
        <f>IF(ISERROR(VLOOKUP(BN296,Accueil!$W$17:$W$22,1,0)),1,0)</f>
        <v>0</v>
      </c>
      <c r="FR296" s="158">
        <f>IF(ISERROR(VLOOKUP(BO296,Accueil!$W$17:$W$22,1,0)),1,0)</f>
        <v>0</v>
      </c>
      <c r="FS296" s="158">
        <f>IF(ISERROR(VLOOKUP(BP296,Accueil!$W$17:$W$22,1,0)),1,0)</f>
        <v>0</v>
      </c>
      <c r="FT296" s="158">
        <f>IF(ISERROR(VLOOKUP(BQ296,Accueil!$W$17:$W$22,1,0)),1,0)</f>
        <v>0</v>
      </c>
      <c r="FU296" s="158">
        <f>IF(ISERROR(VLOOKUP(BR296,Accueil!$W$17:$W$22,1,0)),1,0)</f>
        <v>0</v>
      </c>
      <c r="FV296" s="158">
        <f>IF(ISERROR(VLOOKUP(BS296,Accueil!$W$17:$W$22,1,0)),1,0)</f>
        <v>0</v>
      </c>
      <c r="FW296" s="158">
        <f>IF(ISERROR(VLOOKUP(BT296,Accueil!$W$17:$W$22,1,0)),1,0)</f>
        <v>0</v>
      </c>
      <c r="FX296" s="158">
        <f>IF(ISERROR(VLOOKUP(BU296,Accueil!$W$17:$W$22,1,0)),1,0)</f>
        <v>0</v>
      </c>
      <c r="FY296" s="158">
        <f>IF(ISERROR(VLOOKUP(BV296,Accueil!$W$17:$W$22,1,0)),1,0)</f>
        <v>0</v>
      </c>
      <c r="FZ296" s="158">
        <f>IF(ISERROR(VLOOKUP(BW296,Accueil!$W$17:$W$22,1,0)),1,0)</f>
        <v>0</v>
      </c>
      <c r="GA296" s="158">
        <f>IF(ISERROR(VLOOKUP(BX296,Accueil!$W$17:$W$22,1,0)),1,0)</f>
        <v>0</v>
      </c>
      <c r="GB296" s="158">
        <f>IF(ISERROR(VLOOKUP(BY296,Accueil!$W$17:$W$22,1,0)),1,0)</f>
        <v>0</v>
      </c>
      <c r="GC296" s="158">
        <f>IF(ISERROR(VLOOKUP(BZ296,Accueil!$W$17:$W$22,1,0)),1,0)</f>
        <v>0</v>
      </c>
      <c r="GD296" s="158">
        <f>IF(ISERROR(VLOOKUP(CA296,Accueil!$W$17:$W$22,1,0)),1,0)</f>
        <v>0</v>
      </c>
      <c r="GE296" s="158">
        <f>IF(ISERROR(VLOOKUP(CB296,Accueil!$W$17:$W$22,1,0)),1,0)</f>
        <v>0</v>
      </c>
      <c r="GF296" s="158">
        <f>IF(ISERROR(VLOOKUP(CC296,Accueil!$W$17:$W$22,1,0)),1,0)</f>
        <v>0</v>
      </c>
      <c r="GG296" s="158">
        <f>IF(ISERROR(VLOOKUP(CD296,Accueil!$W$17:$W$22,1,0)),1,0)</f>
        <v>0</v>
      </c>
      <c r="GH296" s="158">
        <f>IF(ISERROR(VLOOKUP(CE296,Accueil!$W$17:$W$22,1,0)),1,0)</f>
        <v>0</v>
      </c>
      <c r="GI296" s="158">
        <f>IF(ISERROR(VLOOKUP(CF296,Accueil!$W$17:$W$22,1,0)),1,0)</f>
        <v>0</v>
      </c>
      <c r="GJ296" s="158">
        <f>IF(ISERROR(VLOOKUP(CG296,Accueil!$W$17:$W$22,1,0)),1,0)</f>
        <v>0</v>
      </c>
      <c r="GK296" s="158">
        <f>IF(ISERROR(VLOOKUP(CH296,Accueil!$W$17:$W$22,1,0)),1,0)</f>
        <v>0</v>
      </c>
      <c r="GL296" s="158">
        <f>IF(ISERROR(VLOOKUP(CI296,Accueil!$W$17:$W$22,1,0)),1,0)</f>
        <v>0</v>
      </c>
      <c r="GM296" s="158">
        <f>IF(ISERROR(VLOOKUP(CJ296,Accueil!$W$17:$W$22,1,0)),1,0)</f>
        <v>0</v>
      </c>
      <c r="GN296" s="158">
        <f>IF(ISERROR(VLOOKUP(CK296,Accueil!$W$17:$W$22,1,0)),1,0)</f>
        <v>0</v>
      </c>
      <c r="GO296" s="158">
        <f>IF(ISERROR(VLOOKUP(CL296,Accueil!$W$17:$W$22,1,0)),1,0)</f>
        <v>0</v>
      </c>
      <c r="GP296" s="158">
        <f>IF(ISERROR(VLOOKUP(CM296,Accueil!$W$17:$W$22,1,0)),1,0)</f>
        <v>0</v>
      </c>
      <c r="GQ296" s="158">
        <f>IF(ISERROR(VLOOKUP(CN296,Accueil!$W$17:$W$22,1,0)),1,0)</f>
        <v>0</v>
      </c>
      <c r="GR296" s="158">
        <f>IF(ISERROR(VLOOKUP(CO296,Accueil!$W$17:$W$22,1,0)),1,0)</f>
        <v>0</v>
      </c>
      <c r="GS296" s="158">
        <f>IF(ISERROR(VLOOKUP(CP296,Accueil!$W$17:$W$22,1,0)),1,0)</f>
        <v>0</v>
      </c>
      <c r="GT296" s="158">
        <f>IF(ISERROR(VLOOKUP(CQ296,Accueil!$W$17:$W$22,1,0)),1,0)</f>
        <v>0</v>
      </c>
      <c r="GU296" s="158">
        <f>IF(ISERROR(VLOOKUP(CR296,Accueil!$W$17:$W$22,1,0)),1,0)</f>
        <v>0</v>
      </c>
      <c r="GV296" s="158">
        <f>IF(ISERROR(VLOOKUP(CS296,Accueil!$W$17:$W$22,1,0)),1,0)</f>
        <v>0</v>
      </c>
      <c r="GW296" s="158">
        <f>IF(ISERROR(VLOOKUP(CT296,Accueil!$W$17:$W$22,1,0)),1,0)</f>
        <v>0</v>
      </c>
      <c r="GX296" s="158">
        <f>IF(ISERROR(VLOOKUP(CU296,Accueil!$W$17:$W$22,1,0)),1,0)</f>
        <v>0</v>
      </c>
      <c r="GY296" s="158">
        <f>IF(ISERROR(VLOOKUP(CV296,Accueil!$W$17:$W$22,1,0)),1,0)</f>
        <v>0</v>
      </c>
      <c r="GZ296" s="158">
        <f>IF(ISERROR(VLOOKUP(CW296,Accueil!$W$17:$W$22,1,0)),1,0)</f>
        <v>0</v>
      </c>
      <c r="HA296" s="158">
        <f>IF(ISERROR(VLOOKUP(CX296,Accueil!$W$17:$W$22,1,0)),1,0)</f>
        <v>0</v>
      </c>
      <c r="HB296" s="158">
        <f>IF(ISERROR(VLOOKUP(CY296,Accueil!$W$17:$W$22,1,0)),1,0)</f>
        <v>0</v>
      </c>
      <c r="HC296" s="158">
        <f>IF(ISERROR(VLOOKUP(CZ296,Accueil!$W$17:$W$22,1,0)),1,0)</f>
        <v>0</v>
      </c>
      <c r="HD296" s="158">
        <f>IF(ISERROR(VLOOKUP(DA296,Accueil!$W$17:$W$22,1,0)),1,0)</f>
        <v>0</v>
      </c>
    </row>
    <row r="297" spans="1:212" ht="12.75" customHeight="1">
      <c r="A297" s="360"/>
      <c r="B297" s="12">
        <v>289</v>
      </c>
      <c r="C297" s="26" t="str">
        <f>IF(Accueil!E301="","",Accueil!E301)</f>
        <v/>
      </c>
      <c r="D297" s="27" t="str">
        <f>IF(Accueil!F301="","",Accueil!F301)</f>
        <v/>
      </c>
      <c r="E297" s="83" t="str">
        <f t="shared" si="18"/>
        <v/>
      </c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  <c r="AA297" s="244"/>
      <c r="AB297" s="244"/>
      <c r="AC297" s="244"/>
      <c r="AD297" s="244"/>
      <c r="AE297" s="244"/>
      <c r="AF297" s="244"/>
      <c r="AG297" s="244"/>
      <c r="AH297" s="244"/>
      <c r="AI297" s="244"/>
      <c r="AJ297" s="244"/>
      <c r="AK297" s="244"/>
      <c r="AL297" s="244"/>
      <c r="AM297" s="244"/>
      <c r="AN297" s="244"/>
      <c r="AO297" s="244"/>
      <c r="AP297" s="244"/>
      <c r="AQ297" s="244"/>
      <c r="AR297" s="244"/>
      <c r="AS297" s="244"/>
      <c r="AT297" s="244"/>
      <c r="AU297" s="244"/>
      <c r="AV297" s="244"/>
      <c r="AW297" s="244"/>
      <c r="AX297" s="244"/>
      <c r="AY297" s="244"/>
      <c r="AZ297" s="244"/>
      <c r="BA297" s="244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  <c r="CJ297" s="244"/>
      <c r="CK297" s="244"/>
      <c r="CL297" s="244"/>
      <c r="CM297" s="244"/>
      <c r="CN297" s="244"/>
      <c r="CO297" s="244"/>
      <c r="CP297" s="244"/>
      <c r="CQ297" s="244"/>
      <c r="CR297" s="244"/>
      <c r="CS297" s="244"/>
      <c r="CT297" s="244"/>
      <c r="CU297" s="244"/>
      <c r="CV297" s="244"/>
      <c r="CW297" s="244"/>
      <c r="CX297" s="244"/>
      <c r="CY297" s="244"/>
      <c r="CZ297" s="244"/>
      <c r="DA297" s="244"/>
      <c r="DB297" s="12">
        <v>289</v>
      </c>
      <c r="DC297" s="11" t="str">
        <f>IF(D297="","",COUNTIF(F297:DA297,Accueil!$AB$28)&amp;" / "&amp;COUNTIF($F$8:$DA$8,"&gt;0")-(COUNTIF(F297:DA297,Accueil!$AG$26)))</f>
        <v/>
      </c>
      <c r="DD297" s="110" t="str">
        <f>IF(D297="","",COUNTIF(F297:DA297,Accueil!$AB$26))</f>
        <v/>
      </c>
      <c r="DE297" s="110" t="str">
        <f>IF(D297="","",IF(COUNTIF($F$8:$DA$8,"&gt;=0")-(COUNTIF(G297:DB297,Accueil!$AG$26))&lt;0,0,COUNTIF($F$8:$DA$8,"&gt;=0")-(COUNTIF(G297:DB297,Accueil!$AG$26))))</f>
        <v/>
      </c>
      <c r="DF297" s="11" t="str">
        <f t="shared" si="19"/>
        <v/>
      </c>
      <c r="DG297" s="29" t="str">
        <f t="shared" si="20"/>
        <v/>
      </c>
      <c r="DH297" s="158">
        <f t="shared" si="21"/>
        <v>0</v>
      </c>
      <c r="DI297" s="158">
        <f>IF(ISERROR(VLOOKUP(F297,Accueil!$W$17:$W$22,1,0)),1,0)</f>
        <v>0</v>
      </c>
      <c r="DJ297" s="158">
        <f>IF(ISERROR(VLOOKUP(G297,Accueil!$W$17:$W$22,1,0)),1,0)</f>
        <v>0</v>
      </c>
      <c r="DK297" s="158">
        <f>IF(ISERROR(VLOOKUP(H297,Accueil!$W$17:$W$22,1,0)),1,0)</f>
        <v>0</v>
      </c>
      <c r="DL297" s="158">
        <f>IF(ISERROR(VLOOKUP(I297,Accueil!$W$17:$W$22,1,0)),1,0)</f>
        <v>0</v>
      </c>
      <c r="DM297" s="158">
        <f>IF(ISERROR(VLOOKUP(J297,Accueil!$W$17:$W$22,1,0)),1,0)</f>
        <v>0</v>
      </c>
      <c r="DN297" s="158">
        <f>IF(ISERROR(VLOOKUP(K297,Accueil!$W$17:$W$22,1,0)),1,0)</f>
        <v>0</v>
      </c>
      <c r="DO297" s="158">
        <f>IF(ISERROR(VLOOKUP(L297,Accueil!$W$17:$W$22,1,0)),1,0)</f>
        <v>0</v>
      </c>
      <c r="DP297" s="158">
        <f>IF(ISERROR(VLOOKUP(M297,Accueil!$W$17:$W$22,1,0)),1,0)</f>
        <v>0</v>
      </c>
      <c r="DQ297" s="158">
        <f>IF(ISERROR(VLOOKUP(N297,Accueil!$W$17:$W$22,1,0)),1,0)</f>
        <v>0</v>
      </c>
      <c r="DR297" s="158">
        <f>IF(ISERROR(VLOOKUP(O297,Accueil!$W$17:$W$22,1,0)),1,0)</f>
        <v>0</v>
      </c>
      <c r="DS297" s="158">
        <f>IF(ISERROR(VLOOKUP(P297,Accueil!$W$17:$W$22,1,0)),1,0)</f>
        <v>0</v>
      </c>
      <c r="DT297" s="158">
        <f>IF(ISERROR(VLOOKUP(Q297,Accueil!$W$17:$W$22,1,0)),1,0)</f>
        <v>0</v>
      </c>
      <c r="DU297" s="158">
        <f>IF(ISERROR(VLOOKUP(R297,Accueil!$W$17:$W$22,1,0)),1,0)</f>
        <v>0</v>
      </c>
      <c r="DV297" s="158">
        <f>IF(ISERROR(VLOOKUP(S297,Accueil!$W$17:$W$22,1,0)),1,0)</f>
        <v>0</v>
      </c>
      <c r="DW297" s="158">
        <f>IF(ISERROR(VLOOKUP(T297,Accueil!$W$17:$W$22,1,0)),1,0)</f>
        <v>0</v>
      </c>
      <c r="DX297" s="158">
        <f>IF(ISERROR(VLOOKUP(U297,Accueil!$W$17:$W$22,1,0)),1,0)</f>
        <v>0</v>
      </c>
      <c r="DY297" s="158">
        <f>IF(ISERROR(VLOOKUP(V297,Accueil!$W$17:$W$22,1,0)),1,0)</f>
        <v>0</v>
      </c>
      <c r="DZ297" s="158">
        <f>IF(ISERROR(VLOOKUP(W297,Accueil!$W$17:$W$22,1,0)),1,0)</f>
        <v>0</v>
      </c>
      <c r="EA297" s="158">
        <f>IF(ISERROR(VLOOKUP(X297,Accueil!$W$17:$W$22,1,0)),1,0)</f>
        <v>0</v>
      </c>
      <c r="EB297" s="158">
        <f>IF(ISERROR(VLOOKUP(Y297,Accueil!$W$17:$W$22,1,0)),1,0)</f>
        <v>0</v>
      </c>
      <c r="EC297" s="158">
        <f>IF(ISERROR(VLOOKUP(Z297,Accueil!$W$17:$W$22,1,0)),1,0)</f>
        <v>0</v>
      </c>
      <c r="ED297" s="158">
        <f>IF(ISERROR(VLOOKUP(AA297,Accueil!$W$17:$W$22,1,0)),1,0)</f>
        <v>0</v>
      </c>
      <c r="EE297" s="158">
        <f>IF(ISERROR(VLOOKUP(AB297,Accueil!$W$17:$W$22,1,0)),1,0)</f>
        <v>0</v>
      </c>
      <c r="EF297" s="158">
        <f>IF(ISERROR(VLOOKUP(AC297,Accueil!$W$17:$W$22,1,0)),1,0)</f>
        <v>0</v>
      </c>
      <c r="EG297" s="158">
        <f>IF(ISERROR(VLOOKUP(AD297,Accueil!$W$17:$W$22,1,0)),1,0)</f>
        <v>0</v>
      </c>
      <c r="EH297" s="158">
        <f>IF(ISERROR(VLOOKUP(AE297,Accueil!$W$17:$W$22,1,0)),1,0)</f>
        <v>0</v>
      </c>
      <c r="EI297" s="158">
        <f>IF(ISERROR(VLOOKUP(AF297,Accueil!$W$17:$W$22,1,0)),1,0)</f>
        <v>0</v>
      </c>
      <c r="EJ297" s="158">
        <f>IF(ISERROR(VLOOKUP(AG297,Accueil!$W$17:$W$22,1,0)),1,0)</f>
        <v>0</v>
      </c>
      <c r="EK297" s="158">
        <f>IF(ISERROR(VLOOKUP(AH297,Accueil!$W$17:$W$22,1,0)),1,0)</f>
        <v>0</v>
      </c>
      <c r="EL297" s="158">
        <f>IF(ISERROR(VLOOKUP(AI297,Accueil!$W$17:$W$22,1,0)),1,0)</f>
        <v>0</v>
      </c>
      <c r="EM297" s="158">
        <f>IF(ISERROR(VLOOKUP(AJ297,Accueil!$W$17:$W$22,1,0)),1,0)</f>
        <v>0</v>
      </c>
      <c r="EN297" s="158">
        <f>IF(ISERROR(VLOOKUP(AK297,Accueil!$W$17:$W$22,1,0)),1,0)</f>
        <v>0</v>
      </c>
      <c r="EO297" s="158">
        <f>IF(ISERROR(VLOOKUP(AL297,Accueil!$W$17:$W$22,1,0)),1,0)</f>
        <v>0</v>
      </c>
      <c r="EP297" s="158">
        <f>IF(ISERROR(VLOOKUP(AM297,Accueil!$W$17:$W$22,1,0)),1,0)</f>
        <v>0</v>
      </c>
      <c r="EQ297" s="158">
        <f>IF(ISERROR(VLOOKUP(AN297,Accueil!$W$17:$W$22,1,0)),1,0)</f>
        <v>0</v>
      </c>
      <c r="ER297" s="158">
        <f>IF(ISERROR(VLOOKUP(AO297,Accueil!$W$17:$W$22,1,0)),1,0)</f>
        <v>0</v>
      </c>
      <c r="ES297" s="158">
        <f>IF(ISERROR(VLOOKUP(AP297,Accueil!$W$17:$W$22,1,0)),1,0)</f>
        <v>0</v>
      </c>
      <c r="ET297" s="158">
        <f>IF(ISERROR(VLOOKUP(AQ297,Accueil!$W$17:$W$22,1,0)),1,0)</f>
        <v>0</v>
      </c>
      <c r="EU297" s="158">
        <f>IF(ISERROR(VLOOKUP(AR297,Accueil!$W$17:$W$22,1,0)),1,0)</f>
        <v>0</v>
      </c>
      <c r="EV297" s="158">
        <f>IF(ISERROR(VLOOKUP(AS297,Accueil!$W$17:$W$22,1,0)),1,0)</f>
        <v>0</v>
      </c>
      <c r="EW297" s="158">
        <f>IF(ISERROR(VLOOKUP(AT297,Accueil!$W$17:$W$22,1,0)),1,0)</f>
        <v>0</v>
      </c>
      <c r="EX297" s="158">
        <f>IF(ISERROR(VLOOKUP(AU297,Accueil!$W$17:$W$22,1,0)),1,0)</f>
        <v>0</v>
      </c>
      <c r="EY297" s="158">
        <f>IF(ISERROR(VLOOKUP(AV297,Accueil!$W$17:$W$22,1,0)),1,0)</f>
        <v>0</v>
      </c>
      <c r="EZ297" s="158">
        <f>IF(ISERROR(VLOOKUP(AW297,Accueil!$W$17:$W$22,1,0)),1,0)</f>
        <v>0</v>
      </c>
      <c r="FA297" s="158">
        <f>IF(ISERROR(VLOOKUP(AX297,Accueil!$W$17:$W$22,1,0)),1,0)</f>
        <v>0</v>
      </c>
      <c r="FB297" s="158">
        <f>IF(ISERROR(VLOOKUP(AY297,Accueil!$W$17:$W$22,1,0)),1,0)</f>
        <v>0</v>
      </c>
      <c r="FC297" s="158">
        <f>IF(ISERROR(VLOOKUP(AZ297,Accueil!$W$17:$W$22,1,0)),1,0)</f>
        <v>0</v>
      </c>
      <c r="FD297" s="158">
        <f>IF(ISERROR(VLOOKUP(BA297,Accueil!$W$17:$W$22,1,0)),1,0)</f>
        <v>0</v>
      </c>
      <c r="FE297" s="158">
        <f>IF(ISERROR(VLOOKUP(BB297,Accueil!$W$17:$W$22,1,0)),1,0)</f>
        <v>0</v>
      </c>
      <c r="FF297" s="158">
        <f>IF(ISERROR(VLOOKUP(BC297,Accueil!$W$17:$W$22,1,0)),1,0)</f>
        <v>0</v>
      </c>
      <c r="FG297" s="158">
        <f>IF(ISERROR(VLOOKUP(BD297,Accueil!$W$17:$W$22,1,0)),1,0)</f>
        <v>0</v>
      </c>
      <c r="FH297" s="158">
        <f>IF(ISERROR(VLOOKUP(BE297,Accueil!$W$17:$W$22,1,0)),1,0)</f>
        <v>0</v>
      </c>
      <c r="FI297" s="158">
        <f>IF(ISERROR(VLOOKUP(BF297,Accueil!$W$17:$W$22,1,0)),1,0)</f>
        <v>0</v>
      </c>
      <c r="FJ297" s="158">
        <f>IF(ISERROR(VLOOKUP(BG297,Accueil!$W$17:$W$22,1,0)),1,0)</f>
        <v>0</v>
      </c>
      <c r="FK297" s="158">
        <f>IF(ISERROR(VLOOKUP(BH297,Accueil!$W$17:$W$22,1,0)),1,0)</f>
        <v>0</v>
      </c>
      <c r="FL297" s="158">
        <f>IF(ISERROR(VLOOKUP(BI297,Accueil!$W$17:$W$22,1,0)),1,0)</f>
        <v>0</v>
      </c>
      <c r="FM297" s="158">
        <f>IF(ISERROR(VLOOKUP(BJ297,Accueil!$W$17:$W$22,1,0)),1,0)</f>
        <v>0</v>
      </c>
      <c r="FN297" s="158">
        <f>IF(ISERROR(VLOOKUP(BK297,Accueil!$W$17:$W$22,1,0)),1,0)</f>
        <v>0</v>
      </c>
      <c r="FO297" s="158">
        <f>IF(ISERROR(VLOOKUP(BL297,Accueil!$W$17:$W$22,1,0)),1,0)</f>
        <v>0</v>
      </c>
      <c r="FP297" s="158">
        <f>IF(ISERROR(VLOOKUP(BM297,Accueil!$W$17:$W$22,1,0)),1,0)</f>
        <v>0</v>
      </c>
      <c r="FQ297" s="158">
        <f>IF(ISERROR(VLOOKUP(BN297,Accueil!$W$17:$W$22,1,0)),1,0)</f>
        <v>0</v>
      </c>
      <c r="FR297" s="158">
        <f>IF(ISERROR(VLOOKUP(BO297,Accueil!$W$17:$W$22,1,0)),1,0)</f>
        <v>0</v>
      </c>
      <c r="FS297" s="158">
        <f>IF(ISERROR(VLOOKUP(BP297,Accueil!$W$17:$W$22,1,0)),1,0)</f>
        <v>0</v>
      </c>
      <c r="FT297" s="158">
        <f>IF(ISERROR(VLOOKUP(BQ297,Accueil!$W$17:$W$22,1,0)),1,0)</f>
        <v>0</v>
      </c>
      <c r="FU297" s="158">
        <f>IF(ISERROR(VLOOKUP(BR297,Accueil!$W$17:$W$22,1,0)),1,0)</f>
        <v>0</v>
      </c>
      <c r="FV297" s="158">
        <f>IF(ISERROR(VLOOKUP(BS297,Accueil!$W$17:$W$22,1,0)),1,0)</f>
        <v>0</v>
      </c>
      <c r="FW297" s="158">
        <f>IF(ISERROR(VLOOKUP(BT297,Accueil!$W$17:$W$22,1,0)),1,0)</f>
        <v>0</v>
      </c>
      <c r="FX297" s="158">
        <f>IF(ISERROR(VLOOKUP(BU297,Accueil!$W$17:$W$22,1,0)),1,0)</f>
        <v>0</v>
      </c>
      <c r="FY297" s="158">
        <f>IF(ISERROR(VLOOKUP(BV297,Accueil!$W$17:$W$22,1,0)),1,0)</f>
        <v>0</v>
      </c>
      <c r="FZ297" s="158">
        <f>IF(ISERROR(VLOOKUP(BW297,Accueil!$W$17:$W$22,1,0)),1,0)</f>
        <v>0</v>
      </c>
      <c r="GA297" s="158">
        <f>IF(ISERROR(VLOOKUP(BX297,Accueil!$W$17:$W$22,1,0)),1,0)</f>
        <v>0</v>
      </c>
      <c r="GB297" s="158">
        <f>IF(ISERROR(VLOOKUP(BY297,Accueil!$W$17:$W$22,1,0)),1,0)</f>
        <v>0</v>
      </c>
      <c r="GC297" s="158">
        <f>IF(ISERROR(VLOOKUP(BZ297,Accueil!$W$17:$W$22,1,0)),1,0)</f>
        <v>0</v>
      </c>
      <c r="GD297" s="158">
        <f>IF(ISERROR(VLOOKUP(CA297,Accueil!$W$17:$W$22,1,0)),1,0)</f>
        <v>0</v>
      </c>
      <c r="GE297" s="158">
        <f>IF(ISERROR(VLOOKUP(CB297,Accueil!$W$17:$W$22,1,0)),1,0)</f>
        <v>0</v>
      </c>
      <c r="GF297" s="158">
        <f>IF(ISERROR(VLOOKUP(CC297,Accueil!$W$17:$W$22,1,0)),1,0)</f>
        <v>0</v>
      </c>
      <c r="GG297" s="158">
        <f>IF(ISERROR(VLOOKUP(CD297,Accueil!$W$17:$W$22,1,0)),1,0)</f>
        <v>0</v>
      </c>
      <c r="GH297" s="158">
        <f>IF(ISERROR(VLOOKUP(CE297,Accueil!$W$17:$W$22,1,0)),1,0)</f>
        <v>0</v>
      </c>
      <c r="GI297" s="158">
        <f>IF(ISERROR(VLOOKUP(CF297,Accueil!$W$17:$W$22,1,0)),1,0)</f>
        <v>0</v>
      </c>
      <c r="GJ297" s="158">
        <f>IF(ISERROR(VLOOKUP(CG297,Accueil!$W$17:$W$22,1,0)),1,0)</f>
        <v>0</v>
      </c>
      <c r="GK297" s="158">
        <f>IF(ISERROR(VLOOKUP(CH297,Accueil!$W$17:$W$22,1,0)),1,0)</f>
        <v>0</v>
      </c>
      <c r="GL297" s="158">
        <f>IF(ISERROR(VLOOKUP(CI297,Accueil!$W$17:$W$22,1,0)),1,0)</f>
        <v>0</v>
      </c>
      <c r="GM297" s="158">
        <f>IF(ISERROR(VLOOKUP(CJ297,Accueil!$W$17:$W$22,1,0)),1,0)</f>
        <v>0</v>
      </c>
      <c r="GN297" s="158">
        <f>IF(ISERROR(VLOOKUP(CK297,Accueil!$W$17:$W$22,1,0)),1,0)</f>
        <v>0</v>
      </c>
      <c r="GO297" s="158">
        <f>IF(ISERROR(VLOOKUP(CL297,Accueil!$W$17:$W$22,1,0)),1,0)</f>
        <v>0</v>
      </c>
      <c r="GP297" s="158">
        <f>IF(ISERROR(VLOOKUP(CM297,Accueil!$W$17:$W$22,1,0)),1,0)</f>
        <v>0</v>
      </c>
      <c r="GQ297" s="158">
        <f>IF(ISERROR(VLOOKUP(CN297,Accueil!$W$17:$W$22,1,0)),1,0)</f>
        <v>0</v>
      </c>
      <c r="GR297" s="158">
        <f>IF(ISERROR(VLOOKUP(CO297,Accueil!$W$17:$W$22,1,0)),1,0)</f>
        <v>0</v>
      </c>
      <c r="GS297" s="158">
        <f>IF(ISERROR(VLOOKUP(CP297,Accueil!$W$17:$W$22,1,0)),1,0)</f>
        <v>0</v>
      </c>
      <c r="GT297" s="158">
        <f>IF(ISERROR(VLOOKUP(CQ297,Accueil!$W$17:$W$22,1,0)),1,0)</f>
        <v>0</v>
      </c>
      <c r="GU297" s="158">
        <f>IF(ISERROR(VLOOKUP(CR297,Accueil!$W$17:$W$22,1,0)),1,0)</f>
        <v>0</v>
      </c>
      <c r="GV297" s="158">
        <f>IF(ISERROR(VLOOKUP(CS297,Accueil!$W$17:$W$22,1,0)),1,0)</f>
        <v>0</v>
      </c>
      <c r="GW297" s="158">
        <f>IF(ISERROR(VLOOKUP(CT297,Accueil!$W$17:$W$22,1,0)),1,0)</f>
        <v>0</v>
      </c>
      <c r="GX297" s="158">
        <f>IF(ISERROR(VLOOKUP(CU297,Accueil!$W$17:$W$22,1,0)),1,0)</f>
        <v>0</v>
      </c>
      <c r="GY297" s="158">
        <f>IF(ISERROR(VLOOKUP(CV297,Accueil!$W$17:$W$22,1,0)),1,0)</f>
        <v>0</v>
      </c>
      <c r="GZ297" s="158">
        <f>IF(ISERROR(VLOOKUP(CW297,Accueil!$W$17:$W$22,1,0)),1,0)</f>
        <v>0</v>
      </c>
      <c r="HA297" s="158">
        <f>IF(ISERROR(VLOOKUP(CX297,Accueil!$W$17:$W$22,1,0)),1,0)</f>
        <v>0</v>
      </c>
      <c r="HB297" s="158">
        <f>IF(ISERROR(VLOOKUP(CY297,Accueil!$W$17:$W$22,1,0)),1,0)</f>
        <v>0</v>
      </c>
      <c r="HC297" s="158">
        <f>IF(ISERROR(VLOOKUP(CZ297,Accueil!$W$17:$W$22,1,0)),1,0)</f>
        <v>0</v>
      </c>
      <c r="HD297" s="158">
        <f>IF(ISERROR(VLOOKUP(DA297,Accueil!$W$17:$W$22,1,0)),1,0)</f>
        <v>0</v>
      </c>
    </row>
    <row r="298" spans="1:212" ht="12.75" customHeight="1">
      <c r="A298" s="360"/>
      <c r="B298" s="12">
        <v>290</v>
      </c>
      <c r="C298" s="26" t="str">
        <f>IF(Accueil!E302="","",Accueil!E302)</f>
        <v/>
      </c>
      <c r="D298" s="27" t="str">
        <f>IF(Accueil!F302="","",Accueil!F302)</f>
        <v/>
      </c>
      <c r="E298" s="83" t="str">
        <f t="shared" si="18"/>
        <v/>
      </c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  <c r="AA298" s="244"/>
      <c r="AB298" s="244"/>
      <c r="AC298" s="244"/>
      <c r="AD298" s="244"/>
      <c r="AE298" s="244"/>
      <c r="AF298" s="244"/>
      <c r="AG298" s="244"/>
      <c r="AH298" s="244"/>
      <c r="AI298" s="244"/>
      <c r="AJ298" s="244"/>
      <c r="AK298" s="244"/>
      <c r="AL298" s="244"/>
      <c r="AM298" s="244"/>
      <c r="AN298" s="244"/>
      <c r="AO298" s="244"/>
      <c r="AP298" s="244"/>
      <c r="AQ298" s="244"/>
      <c r="AR298" s="244"/>
      <c r="AS298" s="244"/>
      <c r="AT298" s="244"/>
      <c r="AU298" s="244"/>
      <c r="AV298" s="244"/>
      <c r="AW298" s="244"/>
      <c r="AX298" s="244"/>
      <c r="AY298" s="244"/>
      <c r="AZ298" s="244"/>
      <c r="BA298" s="244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  <c r="CJ298" s="244"/>
      <c r="CK298" s="244"/>
      <c r="CL298" s="244"/>
      <c r="CM298" s="244"/>
      <c r="CN298" s="244"/>
      <c r="CO298" s="244"/>
      <c r="CP298" s="244"/>
      <c r="CQ298" s="244"/>
      <c r="CR298" s="244"/>
      <c r="CS298" s="244"/>
      <c r="CT298" s="244"/>
      <c r="CU298" s="244"/>
      <c r="CV298" s="244"/>
      <c r="CW298" s="244"/>
      <c r="CX298" s="244"/>
      <c r="CY298" s="244"/>
      <c r="CZ298" s="244"/>
      <c r="DA298" s="244"/>
      <c r="DB298" s="12">
        <v>290</v>
      </c>
      <c r="DC298" s="11" t="str">
        <f>IF(D298="","",COUNTIF(F298:DA298,Accueil!$AB$28)&amp;" / "&amp;COUNTIF($F$8:$DA$8,"&gt;0")-(COUNTIF(F298:DA298,Accueil!$AG$26)))</f>
        <v/>
      </c>
      <c r="DD298" s="110" t="str">
        <f>IF(D298="","",COUNTIF(F298:DA298,Accueil!$AB$26))</f>
        <v/>
      </c>
      <c r="DE298" s="110" t="str">
        <f>IF(D298="","",IF(COUNTIF($F$8:$DA$8,"&gt;=0")-(COUNTIF(G298:DB298,Accueil!$AG$26))&lt;0,0,COUNTIF($F$8:$DA$8,"&gt;=0")-(COUNTIF(G298:DB298,Accueil!$AG$26))))</f>
        <v/>
      </c>
      <c r="DF298" s="11" t="str">
        <f t="shared" si="19"/>
        <v/>
      </c>
      <c r="DG298" s="29" t="str">
        <f t="shared" si="20"/>
        <v/>
      </c>
      <c r="DH298" s="158">
        <f t="shared" si="21"/>
        <v>0</v>
      </c>
      <c r="DI298" s="158">
        <f>IF(ISERROR(VLOOKUP(F298,Accueil!$W$17:$W$22,1,0)),1,0)</f>
        <v>0</v>
      </c>
      <c r="DJ298" s="158">
        <f>IF(ISERROR(VLOOKUP(G298,Accueil!$W$17:$W$22,1,0)),1,0)</f>
        <v>0</v>
      </c>
      <c r="DK298" s="158">
        <f>IF(ISERROR(VLOOKUP(H298,Accueil!$W$17:$W$22,1,0)),1,0)</f>
        <v>0</v>
      </c>
      <c r="DL298" s="158">
        <f>IF(ISERROR(VLOOKUP(I298,Accueil!$W$17:$W$22,1,0)),1,0)</f>
        <v>0</v>
      </c>
      <c r="DM298" s="158">
        <f>IF(ISERROR(VLOOKUP(J298,Accueil!$W$17:$W$22,1,0)),1,0)</f>
        <v>0</v>
      </c>
      <c r="DN298" s="158">
        <f>IF(ISERROR(VLOOKUP(K298,Accueil!$W$17:$W$22,1,0)),1,0)</f>
        <v>0</v>
      </c>
      <c r="DO298" s="158">
        <f>IF(ISERROR(VLOOKUP(L298,Accueil!$W$17:$W$22,1,0)),1,0)</f>
        <v>0</v>
      </c>
      <c r="DP298" s="158">
        <f>IF(ISERROR(VLOOKUP(M298,Accueil!$W$17:$W$22,1,0)),1,0)</f>
        <v>0</v>
      </c>
      <c r="DQ298" s="158">
        <f>IF(ISERROR(VLOOKUP(N298,Accueil!$W$17:$W$22,1,0)),1,0)</f>
        <v>0</v>
      </c>
      <c r="DR298" s="158">
        <f>IF(ISERROR(VLOOKUP(O298,Accueil!$W$17:$W$22,1,0)),1,0)</f>
        <v>0</v>
      </c>
      <c r="DS298" s="158">
        <f>IF(ISERROR(VLOOKUP(P298,Accueil!$W$17:$W$22,1,0)),1,0)</f>
        <v>0</v>
      </c>
      <c r="DT298" s="158">
        <f>IF(ISERROR(VLOOKUP(Q298,Accueil!$W$17:$W$22,1,0)),1,0)</f>
        <v>0</v>
      </c>
      <c r="DU298" s="158">
        <f>IF(ISERROR(VLOOKUP(R298,Accueil!$W$17:$W$22,1,0)),1,0)</f>
        <v>0</v>
      </c>
      <c r="DV298" s="158">
        <f>IF(ISERROR(VLOOKUP(S298,Accueil!$W$17:$W$22,1,0)),1,0)</f>
        <v>0</v>
      </c>
      <c r="DW298" s="158">
        <f>IF(ISERROR(VLOOKUP(T298,Accueil!$W$17:$W$22,1,0)),1,0)</f>
        <v>0</v>
      </c>
      <c r="DX298" s="158">
        <f>IF(ISERROR(VLOOKUP(U298,Accueil!$W$17:$W$22,1,0)),1,0)</f>
        <v>0</v>
      </c>
      <c r="DY298" s="158">
        <f>IF(ISERROR(VLOOKUP(V298,Accueil!$W$17:$W$22,1,0)),1,0)</f>
        <v>0</v>
      </c>
      <c r="DZ298" s="158">
        <f>IF(ISERROR(VLOOKUP(W298,Accueil!$W$17:$W$22,1,0)),1,0)</f>
        <v>0</v>
      </c>
      <c r="EA298" s="158">
        <f>IF(ISERROR(VLOOKUP(X298,Accueil!$W$17:$W$22,1,0)),1,0)</f>
        <v>0</v>
      </c>
      <c r="EB298" s="158">
        <f>IF(ISERROR(VLOOKUP(Y298,Accueil!$W$17:$W$22,1,0)),1,0)</f>
        <v>0</v>
      </c>
      <c r="EC298" s="158">
        <f>IF(ISERROR(VLOOKUP(Z298,Accueil!$W$17:$W$22,1,0)),1,0)</f>
        <v>0</v>
      </c>
      <c r="ED298" s="158">
        <f>IF(ISERROR(VLOOKUP(AA298,Accueil!$W$17:$W$22,1,0)),1,0)</f>
        <v>0</v>
      </c>
      <c r="EE298" s="158">
        <f>IF(ISERROR(VLOOKUP(AB298,Accueil!$W$17:$W$22,1,0)),1,0)</f>
        <v>0</v>
      </c>
      <c r="EF298" s="158">
        <f>IF(ISERROR(VLOOKUP(AC298,Accueil!$W$17:$W$22,1,0)),1,0)</f>
        <v>0</v>
      </c>
      <c r="EG298" s="158">
        <f>IF(ISERROR(VLOOKUP(AD298,Accueil!$W$17:$W$22,1,0)),1,0)</f>
        <v>0</v>
      </c>
      <c r="EH298" s="158">
        <f>IF(ISERROR(VLOOKUP(AE298,Accueil!$W$17:$W$22,1,0)),1,0)</f>
        <v>0</v>
      </c>
      <c r="EI298" s="158">
        <f>IF(ISERROR(VLOOKUP(AF298,Accueil!$W$17:$W$22,1,0)),1,0)</f>
        <v>0</v>
      </c>
      <c r="EJ298" s="158">
        <f>IF(ISERROR(VLOOKUP(AG298,Accueil!$W$17:$W$22,1,0)),1,0)</f>
        <v>0</v>
      </c>
      <c r="EK298" s="158">
        <f>IF(ISERROR(VLOOKUP(AH298,Accueil!$W$17:$W$22,1,0)),1,0)</f>
        <v>0</v>
      </c>
      <c r="EL298" s="158">
        <f>IF(ISERROR(VLOOKUP(AI298,Accueil!$W$17:$W$22,1,0)),1,0)</f>
        <v>0</v>
      </c>
      <c r="EM298" s="158">
        <f>IF(ISERROR(VLOOKUP(AJ298,Accueil!$W$17:$W$22,1,0)),1,0)</f>
        <v>0</v>
      </c>
      <c r="EN298" s="158">
        <f>IF(ISERROR(VLOOKUP(AK298,Accueil!$W$17:$W$22,1,0)),1,0)</f>
        <v>0</v>
      </c>
      <c r="EO298" s="158">
        <f>IF(ISERROR(VLOOKUP(AL298,Accueil!$W$17:$W$22,1,0)),1,0)</f>
        <v>0</v>
      </c>
      <c r="EP298" s="158">
        <f>IF(ISERROR(VLOOKUP(AM298,Accueil!$W$17:$W$22,1,0)),1,0)</f>
        <v>0</v>
      </c>
      <c r="EQ298" s="158">
        <f>IF(ISERROR(VLOOKUP(AN298,Accueil!$W$17:$W$22,1,0)),1,0)</f>
        <v>0</v>
      </c>
      <c r="ER298" s="158">
        <f>IF(ISERROR(VLOOKUP(AO298,Accueil!$W$17:$W$22,1,0)),1,0)</f>
        <v>0</v>
      </c>
      <c r="ES298" s="158">
        <f>IF(ISERROR(VLOOKUP(AP298,Accueil!$W$17:$W$22,1,0)),1,0)</f>
        <v>0</v>
      </c>
      <c r="ET298" s="158">
        <f>IF(ISERROR(VLOOKUP(AQ298,Accueil!$W$17:$W$22,1,0)),1,0)</f>
        <v>0</v>
      </c>
      <c r="EU298" s="158">
        <f>IF(ISERROR(VLOOKUP(AR298,Accueil!$W$17:$W$22,1,0)),1,0)</f>
        <v>0</v>
      </c>
      <c r="EV298" s="158">
        <f>IF(ISERROR(VLOOKUP(AS298,Accueil!$W$17:$W$22,1,0)),1,0)</f>
        <v>0</v>
      </c>
      <c r="EW298" s="158">
        <f>IF(ISERROR(VLOOKUP(AT298,Accueil!$W$17:$W$22,1,0)),1,0)</f>
        <v>0</v>
      </c>
      <c r="EX298" s="158">
        <f>IF(ISERROR(VLOOKUP(AU298,Accueil!$W$17:$W$22,1,0)),1,0)</f>
        <v>0</v>
      </c>
      <c r="EY298" s="158">
        <f>IF(ISERROR(VLOOKUP(AV298,Accueil!$W$17:$W$22,1,0)),1,0)</f>
        <v>0</v>
      </c>
      <c r="EZ298" s="158">
        <f>IF(ISERROR(VLOOKUP(AW298,Accueil!$W$17:$W$22,1,0)),1,0)</f>
        <v>0</v>
      </c>
      <c r="FA298" s="158">
        <f>IF(ISERROR(VLOOKUP(AX298,Accueil!$W$17:$W$22,1,0)),1,0)</f>
        <v>0</v>
      </c>
      <c r="FB298" s="158">
        <f>IF(ISERROR(VLOOKUP(AY298,Accueil!$W$17:$W$22,1,0)),1,0)</f>
        <v>0</v>
      </c>
      <c r="FC298" s="158">
        <f>IF(ISERROR(VLOOKUP(AZ298,Accueil!$W$17:$W$22,1,0)),1,0)</f>
        <v>0</v>
      </c>
      <c r="FD298" s="158">
        <f>IF(ISERROR(VLOOKUP(BA298,Accueil!$W$17:$W$22,1,0)),1,0)</f>
        <v>0</v>
      </c>
      <c r="FE298" s="158">
        <f>IF(ISERROR(VLOOKUP(BB298,Accueil!$W$17:$W$22,1,0)),1,0)</f>
        <v>0</v>
      </c>
      <c r="FF298" s="158">
        <f>IF(ISERROR(VLOOKUP(BC298,Accueil!$W$17:$W$22,1,0)),1,0)</f>
        <v>0</v>
      </c>
      <c r="FG298" s="158">
        <f>IF(ISERROR(VLOOKUP(BD298,Accueil!$W$17:$W$22,1,0)),1,0)</f>
        <v>0</v>
      </c>
      <c r="FH298" s="158">
        <f>IF(ISERROR(VLOOKUP(BE298,Accueil!$W$17:$W$22,1,0)),1,0)</f>
        <v>0</v>
      </c>
      <c r="FI298" s="158">
        <f>IF(ISERROR(VLOOKUP(BF298,Accueil!$W$17:$W$22,1,0)),1,0)</f>
        <v>0</v>
      </c>
      <c r="FJ298" s="158">
        <f>IF(ISERROR(VLOOKUP(BG298,Accueil!$W$17:$W$22,1,0)),1,0)</f>
        <v>0</v>
      </c>
      <c r="FK298" s="158">
        <f>IF(ISERROR(VLOOKUP(BH298,Accueil!$W$17:$W$22,1,0)),1,0)</f>
        <v>0</v>
      </c>
      <c r="FL298" s="158">
        <f>IF(ISERROR(VLOOKUP(BI298,Accueil!$W$17:$W$22,1,0)),1,0)</f>
        <v>0</v>
      </c>
      <c r="FM298" s="158">
        <f>IF(ISERROR(VLOOKUP(BJ298,Accueil!$W$17:$W$22,1,0)),1,0)</f>
        <v>0</v>
      </c>
      <c r="FN298" s="158">
        <f>IF(ISERROR(VLOOKUP(BK298,Accueil!$W$17:$W$22,1,0)),1,0)</f>
        <v>0</v>
      </c>
      <c r="FO298" s="158">
        <f>IF(ISERROR(VLOOKUP(BL298,Accueil!$W$17:$W$22,1,0)),1,0)</f>
        <v>0</v>
      </c>
      <c r="FP298" s="158">
        <f>IF(ISERROR(VLOOKUP(BM298,Accueil!$W$17:$W$22,1,0)),1,0)</f>
        <v>0</v>
      </c>
      <c r="FQ298" s="158">
        <f>IF(ISERROR(VLOOKUP(BN298,Accueil!$W$17:$W$22,1,0)),1,0)</f>
        <v>0</v>
      </c>
      <c r="FR298" s="158">
        <f>IF(ISERROR(VLOOKUP(BO298,Accueil!$W$17:$W$22,1,0)),1,0)</f>
        <v>0</v>
      </c>
      <c r="FS298" s="158">
        <f>IF(ISERROR(VLOOKUP(BP298,Accueil!$W$17:$W$22,1,0)),1,0)</f>
        <v>0</v>
      </c>
      <c r="FT298" s="158">
        <f>IF(ISERROR(VLOOKUP(BQ298,Accueil!$W$17:$W$22,1,0)),1,0)</f>
        <v>0</v>
      </c>
      <c r="FU298" s="158">
        <f>IF(ISERROR(VLOOKUP(BR298,Accueil!$W$17:$W$22,1,0)),1,0)</f>
        <v>0</v>
      </c>
      <c r="FV298" s="158">
        <f>IF(ISERROR(VLOOKUP(BS298,Accueil!$W$17:$W$22,1,0)),1,0)</f>
        <v>0</v>
      </c>
      <c r="FW298" s="158">
        <f>IF(ISERROR(VLOOKUP(BT298,Accueil!$W$17:$W$22,1,0)),1,0)</f>
        <v>0</v>
      </c>
      <c r="FX298" s="158">
        <f>IF(ISERROR(VLOOKUP(BU298,Accueil!$W$17:$W$22,1,0)),1,0)</f>
        <v>0</v>
      </c>
      <c r="FY298" s="158">
        <f>IF(ISERROR(VLOOKUP(BV298,Accueil!$W$17:$W$22,1,0)),1,0)</f>
        <v>0</v>
      </c>
      <c r="FZ298" s="158">
        <f>IF(ISERROR(VLOOKUP(BW298,Accueil!$W$17:$W$22,1,0)),1,0)</f>
        <v>0</v>
      </c>
      <c r="GA298" s="158">
        <f>IF(ISERROR(VLOOKUP(BX298,Accueil!$W$17:$W$22,1,0)),1,0)</f>
        <v>0</v>
      </c>
      <c r="GB298" s="158">
        <f>IF(ISERROR(VLOOKUP(BY298,Accueil!$W$17:$W$22,1,0)),1,0)</f>
        <v>0</v>
      </c>
      <c r="GC298" s="158">
        <f>IF(ISERROR(VLOOKUP(BZ298,Accueil!$W$17:$W$22,1,0)),1,0)</f>
        <v>0</v>
      </c>
      <c r="GD298" s="158">
        <f>IF(ISERROR(VLOOKUP(CA298,Accueil!$W$17:$W$22,1,0)),1,0)</f>
        <v>0</v>
      </c>
      <c r="GE298" s="158">
        <f>IF(ISERROR(VLOOKUP(CB298,Accueil!$W$17:$W$22,1,0)),1,0)</f>
        <v>0</v>
      </c>
      <c r="GF298" s="158">
        <f>IF(ISERROR(VLOOKUP(CC298,Accueil!$W$17:$W$22,1,0)),1,0)</f>
        <v>0</v>
      </c>
      <c r="GG298" s="158">
        <f>IF(ISERROR(VLOOKUP(CD298,Accueil!$W$17:$W$22,1,0)),1,0)</f>
        <v>0</v>
      </c>
      <c r="GH298" s="158">
        <f>IF(ISERROR(VLOOKUP(CE298,Accueil!$W$17:$W$22,1,0)),1,0)</f>
        <v>0</v>
      </c>
      <c r="GI298" s="158">
        <f>IF(ISERROR(VLOOKUP(CF298,Accueil!$W$17:$W$22,1,0)),1,0)</f>
        <v>0</v>
      </c>
      <c r="GJ298" s="158">
        <f>IF(ISERROR(VLOOKUP(CG298,Accueil!$W$17:$W$22,1,0)),1,0)</f>
        <v>0</v>
      </c>
      <c r="GK298" s="158">
        <f>IF(ISERROR(VLOOKUP(CH298,Accueil!$W$17:$W$22,1,0)),1,0)</f>
        <v>0</v>
      </c>
      <c r="GL298" s="158">
        <f>IF(ISERROR(VLOOKUP(CI298,Accueil!$W$17:$W$22,1,0)),1,0)</f>
        <v>0</v>
      </c>
      <c r="GM298" s="158">
        <f>IF(ISERROR(VLOOKUP(CJ298,Accueil!$W$17:$W$22,1,0)),1,0)</f>
        <v>0</v>
      </c>
      <c r="GN298" s="158">
        <f>IF(ISERROR(VLOOKUP(CK298,Accueil!$W$17:$W$22,1,0)),1,0)</f>
        <v>0</v>
      </c>
      <c r="GO298" s="158">
        <f>IF(ISERROR(VLOOKUP(CL298,Accueil!$W$17:$W$22,1,0)),1,0)</f>
        <v>0</v>
      </c>
      <c r="GP298" s="158">
        <f>IF(ISERROR(VLOOKUP(CM298,Accueil!$W$17:$W$22,1,0)),1,0)</f>
        <v>0</v>
      </c>
      <c r="GQ298" s="158">
        <f>IF(ISERROR(VLOOKUP(CN298,Accueil!$W$17:$W$22,1,0)),1,0)</f>
        <v>0</v>
      </c>
      <c r="GR298" s="158">
        <f>IF(ISERROR(VLOOKUP(CO298,Accueil!$W$17:$W$22,1,0)),1,0)</f>
        <v>0</v>
      </c>
      <c r="GS298" s="158">
        <f>IF(ISERROR(VLOOKUP(CP298,Accueil!$W$17:$W$22,1,0)),1,0)</f>
        <v>0</v>
      </c>
      <c r="GT298" s="158">
        <f>IF(ISERROR(VLOOKUP(CQ298,Accueil!$W$17:$W$22,1,0)),1,0)</f>
        <v>0</v>
      </c>
      <c r="GU298" s="158">
        <f>IF(ISERROR(VLOOKUP(CR298,Accueil!$W$17:$W$22,1,0)),1,0)</f>
        <v>0</v>
      </c>
      <c r="GV298" s="158">
        <f>IF(ISERROR(VLOOKUP(CS298,Accueil!$W$17:$W$22,1,0)),1,0)</f>
        <v>0</v>
      </c>
      <c r="GW298" s="158">
        <f>IF(ISERROR(VLOOKUP(CT298,Accueil!$W$17:$W$22,1,0)),1,0)</f>
        <v>0</v>
      </c>
      <c r="GX298" s="158">
        <f>IF(ISERROR(VLOOKUP(CU298,Accueil!$W$17:$W$22,1,0)),1,0)</f>
        <v>0</v>
      </c>
      <c r="GY298" s="158">
        <f>IF(ISERROR(VLOOKUP(CV298,Accueil!$W$17:$W$22,1,0)),1,0)</f>
        <v>0</v>
      </c>
      <c r="GZ298" s="158">
        <f>IF(ISERROR(VLOOKUP(CW298,Accueil!$W$17:$W$22,1,0)),1,0)</f>
        <v>0</v>
      </c>
      <c r="HA298" s="158">
        <f>IF(ISERROR(VLOOKUP(CX298,Accueil!$W$17:$W$22,1,0)),1,0)</f>
        <v>0</v>
      </c>
      <c r="HB298" s="158">
        <f>IF(ISERROR(VLOOKUP(CY298,Accueil!$W$17:$W$22,1,0)),1,0)</f>
        <v>0</v>
      </c>
      <c r="HC298" s="158">
        <f>IF(ISERROR(VLOOKUP(CZ298,Accueil!$W$17:$W$22,1,0)),1,0)</f>
        <v>0</v>
      </c>
      <c r="HD298" s="158">
        <f>IF(ISERROR(VLOOKUP(DA298,Accueil!$W$17:$W$22,1,0)),1,0)</f>
        <v>0</v>
      </c>
    </row>
    <row r="299" spans="1:212" ht="12.75" customHeight="1">
      <c r="A299" s="360"/>
      <c r="B299" s="12">
        <v>291</v>
      </c>
      <c r="C299" s="26" t="str">
        <f>IF(Accueil!E303="","",Accueil!E303)</f>
        <v/>
      </c>
      <c r="D299" s="27" t="str">
        <f>IF(Accueil!F303="","",Accueil!F303)</f>
        <v/>
      </c>
      <c r="E299" s="83" t="str">
        <f t="shared" si="18"/>
        <v/>
      </c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4"/>
      <c r="AD299" s="244"/>
      <c r="AE299" s="244"/>
      <c r="AF299" s="244"/>
      <c r="AG299" s="244"/>
      <c r="AH299" s="244"/>
      <c r="AI299" s="244"/>
      <c r="AJ299" s="244"/>
      <c r="AK299" s="244"/>
      <c r="AL299" s="244"/>
      <c r="AM299" s="244"/>
      <c r="AN299" s="244"/>
      <c r="AO299" s="244"/>
      <c r="AP299" s="244"/>
      <c r="AQ299" s="244"/>
      <c r="AR299" s="244"/>
      <c r="AS299" s="244"/>
      <c r="AT299" s="244"/>
      <c r="AU299" s="244"/>
      <c r="AV299" s="244"/>
      <c r="AW299" s="244"/>
      <c r="AX299" s="244"/>
      <c r="AY299" s="244"/>
      <c r="AZ299" s="244"/>
      <c r="BA299" s="244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  <c r="CJ299" s="244"/>
      <c r="CK299" s="244"/>
      <c r="CL299" s="244"/>
      <c r="CM299" s="244"/>
      <c r="CN299" s="244"/>
      <c r="CO299" s="244"/>
      <c r="CP299" s="244"/>
      <c r="CQ299" s="244"/>
      <c r="CR299" s="244"/>
      <c r="CS299" s="244"/>
      <c r="CT299" s="244"/>
      <c r="CU299" s="244"/>
      <c r="CV299" s="244"/>
      <c r="CW299" s="244"/>
      <c r="CX299" s="244"/>
      <c r="CY299" s="244"/>
      <c r="CZ299" s="244"/>
      <c r="DA299" s="244"/>
      <c r="DB299" s="12">
        <v>291</v>
      </c>
      <c r="DC299" s="11" t="str">
        <f>IF(D299="","",COUNTIF(F299:DA299,Accueil!$AB$28)&amp;" / "&amp;COUNTIF($F$8:$DA$8,"&gt;0")-(COUNTIF(F299:DA299,Accueil!$AG$26)))</f>
        <v/>
      </c>
      <c r="DD299" s="110" t="str">
        <f>IF(D299="","",COUNTIF(F299:DA299,Accueil!$AB$26))</f>
        <v/>
      </c>
      <c r="DE299" s="110" t="str">
        <f>IF(D299="","",IF(COUNTIF($F$8:$DA$8,"&gt;=0")-(COUNTIF(G299:DB299,Accueil!$AG$26))&lt;0,0,COUNTIF($F$8:$DA$8,"&gt;=0")-(COUNTIF(G299:DB299,Accueil!$AG$26))))</f>
        <v/>
      </c>
      <c r="DF299" s="11" t="str">
        <f t="shared" si="19"/>
        <v/>
      </c>
      <c r="DG299" s="29" t="str">
        <f t="shared" si="20"/>
        <v/>
      </c>
      <c r="DH299" s="158">
        <f t="shared" si="21"/>
        <v>0</v>
      </c>
      <c r="DI299" s="158">
        <f>IF(ISERROR(VLOOKUP(F299,Accueil!$W$17:$W$22,1,0)),1,0)</f>
        <v>0</v>
      </c>
      <c r="DJ299" s="158">
        <f>IF(ISERROR(VLOOKUP(G299,Accueil!$W$17:$W$22,1,0)),1,0)</f>
        <v>0</v>
      </c>
      <c r="DK299" s="158">
        <f>IF(ISERROR(VLOOKUP(H299,Accueil!$W$17:$W$22,1,0)),1,0)</f>
        <v>0</v>
      </c>
      <c r="DL299" s="158">
        <f>IF(ISERROR(VLOOKUP(I299,Accueil!$W$17:$W$22,1,0)),1,0)</f>
        <v>0</v>
      </c>
      <c r="DM299" s="158">
        <f>IF(ISERROR(VLOOKUP(J299,Accueil!$W$17:$W$22,1,0)),1,0)</f>
        <v>0</v>
      </c>
      <c r="DN299" s="158">
        <f>IF(ISERROR(VLOOKUP(K299,Accueil!$W$17:$W$22,1,0)),1,0)</f>
        <v>0</v>
      </c>
      <c r="DO299" s="158">
        <f>IF(ISERROR(VLOOKUP(L299,Accueil!$W$17:$W$22,1,0)),1,0)</f>
        <v>0</v>
      </c>
      <c r="DP299" s="158">
        <f>IF(ISERROR(VLOOKUP(M299,Accueil!$W$17:$W$22,1,0)),1,0)</f>
        <v>0</v>
      </c>
      <c r="DQ299" s="158">
        <f>IF(ISERROR(VLOOKUP(N299,Accueil!$W$17:$W$22,1,0)),1,0)</f>
        <v>0</v>
      </c>
      <c r="DR299" s="158">
        <f>IF(ISERROR(VLOOKUP(O299,Accueil!$W$17:$W$22,1,0)),1,0)</f>
        <v>0</v>
      </c>
      <c r="DS299" s="158">
        <f>IF(ISERROR(VLOOKUP(P299,Accueil!$W$17:$W$22,1,0)),1,0)</f>
        <v>0</v>
      </c>
      <c r="DT299" s="158">
        <f>IF(ISERROR(VLOOKUP(Q299,Accueil!$W$17:$W$22,1,0)),1,0)</f>
        <v>0</v>
      </c>
      <c r="DU299" s="158">
        <f>IF(ISERROR(VLOOKUP(R299,Accueil!$W$17:$W$22,1,0)),1,0)</f>
        <v>0</v>
      </c>
      <c r="DV299" s="158">
        <f>IF(ISERROR(VLOOKUP(S299,Accueil!$W$17:$W$22,1,0)),1,0)</f>
        <v>0</v>
      </c>
      <c r="DW299" s="158">
        <f>IF(ISERROR(VLOOKUP(T299,Accueil!$W$17:$W$22,1,0)),1,0)</f>
        <v>0</v>
      </c>
      <c r="DX299" s="158">
        <f>IF(ISERROR(VLOOKUP(U299,Accueil!$W$17:$W$22,1,0)),1,0)</f>
        <v>0</v>
      </c>
      <c r="DY299" s="158">
        <f>IF(ISERROR(VLOOKUP(V299,Accueil!$W$17:$W$22,1,0)),1,0)</f>
        <v>0</v>
      </c>
      <c r="DZ299" s="158">
        <f>IF(ISERROR(VLOOKUP(W299,Accueil!$W$17:$W$22,1,0)),1,0)</f>
        <v>0</v>
      </c>
      <c r="EA299" s="158">
        <f>IF(ISERROR(VLOOKUP(X299,Accueil!$W$17:$W$22,1,0)),1,0)</f>
        <v>0</v>
      </c>
      <c r="EB299" s="158">
        <f>IF(ISERROR(VLOOKUP(Y299,Accueil!$W$17:$W$22,1,0)),1,0)</f>
        <v>0</v>
      </c>
      <c r="EC299" s="158">
        <f>IF(ISERROR(VLOOKUP(Z299,Accueil!$W$17:$W$22,1,0)),1,0)</f>
        <v>0</v>
      </c>
      <c r="ED299" s="158">
        <f>IF(ISERROR(VLOOKUP(AA299,Accueil!$W$17:$W$22,1,0)),1,0)</f>
        <v>0</v>
      </c>
      <c r="EE299" s="158">
        <f>IF(ISERROR(VLOOKUP(AB299,Accueil!$W$17:$W$22,1,0)),1,0)</f>
        <v>0</v>
      </c>
      <c r="EF299" s="158">
        <f>IF(ISERROR(VLOOKUP(AC299,Accueil!$W$17:$W$22,1,0)),1,0)</f>
        <v>0</v>
      </c>
      <c r="EG299" s="158">
        <f>IF(ISERROR(VLOOKUP(AD299,Accueil!$W$17:$W$22,1,0)),1,0)</f>
        <v>0</v>
      </c>
      <c r="EH299" s="158">
        <f>IF(ISERROR(VLOOKUP(AE299,Accueil!$W$17:$W$22,1,0)),1,0)</f>
        <v>0</v>
      </c>
      <c r="EI299" s="158">
        <f>IF(ISERROR(VLOOKUP(AF299,Accueil!$W$17:$W$22,1,0)),1,0)</f>
        <v>0</v>
      </c>
      <c r="EJ299" s="158">
        <f>IF(ISERROR(VLOOKUP(AG299,Accueil!$W$17:$W$22,1,0)),1,0)</f>
        <v>0</v>
      </c>
      <c r="EK299" s="158">
        <f>IF(ISERROR(VLOOKUP(AH299,Accueil!$W$17:$W$22,1,0)),1,0)</f>
        <v>0</v>
      </c>
      <c r="EL299" s="158">
        <f>IF(ISERROR(VLOOKUP(AI299,Accueil!$W$17:$W$22,1,0)),1,0)</f>
        <v>0</v>
      </c>
      <c r="EM299" s="158">
        <f>IF(ISERROR(VLOOKUP(AJ299,Accueil!$W$17:$W$22,1,0)),1,0)</f>
        <v>0</v>
      </c>
      <c r="EN299" s="158">
        <f>IF(ISERROR(VLOOKUP(AK299,Accueil!$W$17:$W$22,1,0)),1,0)</f>
        <v>0</v>
      </c>
      <c r="EO299" s="158">
        <f>IF(ISERROR(VLOOKUP(AL299,Accueil!$W$17:$W$22,1,0)),1,0)</f>
        <v>0</v>
      </c>
      <c r="EP299" s="158">
        <f>IF(ISERROR(VLOOKUP(AM299,Accueil!$W$17:$W$22,1,0)),1,0)</f>
        <v>0</v>
      </c>
      <c r="EQ299" s="158">
        <f>IF(ISERROR(VLOOKUP(AN299,Accueil!$W$17:$W$22,1,0)),1,0)</f>
        <v>0</v>
      </c>
      <c r="ER299" s="158">
        <f>IF(ISERROR(VLOOKUP(AO299,Accueil!$W$17:$W$22,1,0)),1,0)</f>
        <v>0</v>
      </c>
      <c r="ES299" s="158">
        <f>IF(ISERROR(VLOOKUP(AP299,Accueil!$W$17:$W$22,1,0)),1,0)</f>
        <v>0</v>
      </c>
      <c r="ET299" s="158">
        <f>IF(ISERROR(VLOOKUP(AQ299,Accueil!$W$17:$W$22,1,0)),1,0)</f>
        <v>0</v>
      </c>
      <c r="EU299" s="158">
        <f>IF(ISERROR(VLOOKUP(AR299,Accueil!$W$17:$W$22,1,0)),1,0)</f>
        <v>0</v>
      </c>
      <c r="EV299" s="158">
        <f>IF(ISERROR(VLOOKUP(AS299,Accueil!$W$17:$W$22,1,0)),1,0)</f>
        <v>0</v>
      </c>
      <c r="EW299" s="158">
        <f>IF(ISERROR(VLOOKUP(AT299,Accueil!$W$17:$W$22,1,0)),1,0)</f>
        <v>0</v>
      </c>
      <c r="EX299" s="158">
        <f>IF(ISERROR(VLOOKUP(AU299,Accueil!$W$17:$W$22,1,0)),1,0)</f>
        <v>0</v>
      </c>
      <c r="EY299" s="158">
        <f>IF(ISERROR(VLOOKUP(AV299,Accueil!$W$17:$W$22,1,0)),1,0)</f>
        <v>0</v>
      </c>
      <c r="EZ299" s="158">
        <f>IF(ISERROR(VLOOKUP(AW299,Accueil!$W$17:$W$22,1,0)),1,0)</f>
        <v>0</v>
      </c>
      <c r="FA299" s="158">
        <f>IF(ISERROR(VLOOKUP(AX299,Accueil!$W$17:$W$22,1,0)),1,0)</f>
        <v>0</v>
      </c>
      <c r="FB299" s="158">
        <f>IF(ISERROR(VLOOKUP(AY299,Accueil!$W$17:$W$22,1,0)),1,0)</f>
        <v>0</v>
      </c>
      <c r="FC299" s="158">
        <f>IF(ISERROR(VLOOKUP(AZ299,Accueil!$W$17:$W$22,1,0)),1,0)</f>
        <v>0</v>
      </c>
      <c r="FD299" s="158">
        <f>IF(ISERROR(VLOOKUP(BA299,Accueil!$W$17:$W$22,1,0)),1,0)</f>
        <v>0</v>
      </c>
      <c r="FE299" s="158">
        <f>IF(ISERROR(VLOOKUP(BB299,Accueil!$W$17:$W$22,1,0)),1,0)</f>
        <v>0</v>
      </c>
      <c r="FF299" s="158">
        <f>IF(ISERROR(VLOOKUP(BC299,Accueil!$W$17:$W$22,1,0)),1,0)</f>
        <v>0</v>
      </c>
      <c r="FG299" s="158">
        <f>IF(ISERROR(VLOOKUP(BD299,Accueil!$W$17:$W$22,1,0)),1,0)</f>
        <v>0</v>
      </c>
      <c r="FH299" s="158">
        <f>IF(ISERROR(VLOOKUP(BE299,Accueil!$W$17:$W$22,1,0)),1,0)</f>
        <v>0</v>
      </c>
      <c r="FI299" s="158">
        <f>IF(ISERROR(VLOOKUP(BF299,Accueil!$W$17:$W$22,1,0)),1,0)</f>
        <v>0</v>
      </c>
      <c r="FJ299" s="158">
        <f>IF(ISERROR(VLOOKUP(BG299,Accueil!$W$17:$W$22,1,0)),1,0)</f>
        <v>0</v>
      </c>
      <c r="FK299" s="158">
        <f>IF(ISERROR(VLOOKUP(BH299,Accueil!$W$17:$W$22,1,0)),1,0)</f>
        <v>0</v>
      </c>
      <c r="FL299" s="158">
        <f>IF(ISERROR(VLOOKUP(BI299,Accueil!$W$17:$W$22,1,0)),1,0)</f>
        <v>0</v>
      </c>
      <c r="FM299" s="158">
        <f>IF(ISERROR(VLOOKUP(BJ299,Accueil!$W$17:$W$22,1,0)),1,0)</f>
        <v>0</v>
      </c>
      <c r="FN299" s="158">
        <f>IF(ISERROR(VLOOKUP(BK299,Accueil!$W$17:$W$22,1,0)),1,0)</f>
        <v>0</v>
      </c>
      <c r="FO299" s="158">
        <f>IF(ISERROR(VLOOKUP(BL299,Accueil!$W$17:$W$22,1,0)),1,0)</f>
        <v>0</v>
      </c>
      <c r="FP299" s="158">
        <f>IF(ISERROR(VLOOKUP(BM299,Accueil!$W$17:$W$22,1,0)),1,0)</f>
        <v>0</v>
      </c>
      <c r="FQ299" s="158">
        <f>IF(ISERROR(VLOOKUP(BN299,Accueil!$W$17:$W$22,1,0)),1,0)</f>
        <v>0</v>
      </c>
      <c r="FR299" s="158">
        <f>IF(ISERROR(VLOOKUP(BO299,Accueil!$W$17:$W$22,1,0)),1,0)</f>
        <v>0</v>
      </c>
      <c r="FS299" s="158">
        <f>IF(ISERROR(VLOOKUP(BP299,Accueil!$W$17:$W$22,1,0)),1,0)</f>
        <v>0</v>
      </c>
      <c r="FT299" s="158">
        <f>IF(ISERROR(VLOOKUP(BQ299,Accueil!$W$17:$W$22,1,0)),1,0)</f>
        <v>0</v>
      </c>
      <c r="FU299" s="158">
        <f>IF(ISERROR(VLOOKUP(BR299,Accueil!$W$17:$W$22,1,0)),1,0)</f>
        <v>0</v>
      </c>
      <c r="FV299" s="158">
        <f>IF(ISERROR(VLOOKUP(BS299,Accueil!$W$17:$W$22,1,0)),1,0)</f>
        <v>0</v>
      </c>
      <c r="FW299" s="158">
        <f>IF(ISERROR(VLOOKUP(BT299,Accueil!$W$17:$W$22,1,0)),1,0)</f>
        <v>0</v>
      </c>
      <c r="FX299" s="158">
        <f>IF(ISERROR(VLOOKUP(BU299,Accueil!$W$17:$W$22,1,0)),1,0)</f>
        <v>0</v>
      </c>
      <c r="FY299" s="158">
        <f>IF(ISERROR(VLOOKUP(BV299,Accueil!$W$17:$W$22,1,0)),1,0)</f>
        <v>0</v>
      </c>
      <c r="FZ299" s="158">
        <f>IF(ISERROR(VLOOKUP(BW299,Accueil!$W$17:$W$22,1,0)),1,0)</f>
        <v>0</v>
      </c>
      <c r="GA299" s="158">
        <f>IF(ISERROR(VLOOKUP(BX299,Accueil!$W$17:$W$22,1,0)),1,0)</f>
        <v>0</v>
      </c>
      <c r="GB299" s="158">
        <f>IF(ISERROR(VLOOKUP(BY299,Accueil!$W$17:$W$22,1,0)),1,0)</f>
        <v>0</v>
      </c>
      <c r="GC299" s="158">
        <f>IF(ISERROR(VLOOKUP(BZ299,Accueil!$W$17:$W$22,1,0)),1,0)</f>
        <v>0</v>
      </c>
      <c r="GD299" s="158">
        <f>IF(ISERROR(VLOOKUP(CA299,Accueil!$W$17:$W$22,1,0)),1,0)</f>
        <v>0</v>
      </c>
      <c r="GE299" s="158">
        <f>IF(ISERROR(VLOOKUP(CB299,Accueil!$W$17:$W$22,1,0)),1,0)</f>
        <v>0</v>
      </c>
      <c r="GF299" s="158">
        <f>IF(ISERROR(VLOOKUP(CC299,Accueil!$W$17:$W$22,1,0)),1,0)</f>
        <v>0</v>
      </c>
      <c r="GG299" s="158">
        <f>IF(ISERROR(VLOOKUP(CD299,Accueil!$W$17:$W$22,1,0)),1,0)</f>
        <v>0</v>
      </c>
      <c r="GH299" s="158">
        <f>IF(ISERROR(VLOOKUP(CE299,Accueil!$W$17:$W$22,1,0)),1,0)</f>
        <v>0</v>
      </c>
      <c r="GI299" s="158">
        <f>IF(ISERROR(VLOOKUP(CF299,Accueil!$W$17:$W$22,1,0)),1,0)</f>
        <v>0</v>
      </c>
      <c r="GJ299" s="158">
        <f>IF(ISERROR(VLOOKUP(CG299,Accueil!$W$17:$W$22,1,0)),1,0)</f>
        <v>0</v>
      </c>
      <c r="GK299" s="158">
        <f>IF(ISERROR(VLOOKUP(CH299,Accueil!$W$17:$W$22,1,0)),1,0)</f>
        <v>0</v>
      </c>
      <c r="GL299" s="158">
        <f>IF(ISERROR(VLOOKUP(CI299,Accueil!$W$17:$W$22,1,0)),1,0)</f>
        <v>0</v>
      </c>
      <c r="GM299" s="158">
        <f>IF(ISERROR(VLOOKUP(CJ299,Accueil!$W$17:$W$22,1,0)),1,0)</f>
        <v>0</v>
      </c>
      <c r="GN299" s="158">
        <f>IF(ISERROR(VLOOKUP(CK299,Accueil!$W$17:$W$22,1,0)),1,0)</f>
        <v>0</v>
      </c>
      <c r="GO299" s="158">
        <f>IF(ISERROR(VLOOKUP(CL299,Accueil!$W$17:$W$22,1,0)),1,0)</f>
        <v>0</v>
      </c>
      <c r="GP299" s="158">
        <f>IF(ISERROR(VLOOKUP(CM299,Accueil!$W$17:$W$22,1,0)),1,0)</f>
        <v>0</v>
      </c>
      <c r="GQ299" s="158">
        <f>IF(ISERROR(VLOOKUP(CN299,Accueil!$W$17:$W$22,1,0)),1,0)</f>
        <v>0</v>
      </c>
      <c r="GR299" s="158">
        <f>IF(ISERROR(VLOOKUP(CO299,Accueil!$W$17:$W$22,1,0)),1,0)</f>
        <v>0</v>
      </c>
      <c r="GS299" s="158">
        <f>IF(ISERROR(VLOOKUP(CP299,Accueil!$W$17:$W$22,1,0)),1,0)</f>
        <v>0</v>
      </c>
      <c r="GT299" s="158">
        <f>IF(ISERROR(VLOOKUP(CQ299,Accueil!$W$17:$W$22,1,0)),1,0)</f>
        <v>0</v>
      </c>
      <c r="GU299" s="158">
        <f>IF(ISERROR(VLOOKUP(CR299,Accueil!$W$17:$W$22,1,0)),1,0)</f>
        <v>0</v>
      </c>
      <c r="GV299" s="158">
        <f>IF(ISERROR(VLOOKUP(CS299,Accueil!$W$17:$W$22,1,0)),1,0)</f>
        <v>0</v>
      </c>
      <c r="GW299" s="158">
        <f>IF(ISERROR(VLOOKUP(CT299,Accueil!$W$17:$W$22,1,0)),1,0)</f>
        <v>0</v>
      </c>
      <c r="GX299" s="158">
        <f>IF(ISERROR(VLOOKUP(CU299,Accueil!$W$17:$W$22,1,0)),1,0)</f>
        <v>0</v>
      </c>
      <c r="GY299" s="158">
        <f>IF(ISERROR(VLOOKUP(CV299,Accueil!$W$17:$W$22,1,0)),1,0)</f>
        <v>0</v>
      </c>
      <c r="GZ299" s="158">
        <f>IF(ISERROR(VLOOKUP(CW299,Accueil!$W$17:$W$22,1,0)),1,0)</f>
        <v>0</v>
      </c>
      <c r="HA299" s="158">
        <f>IF(ISERROR(VLOOKUP(CX299,Accueil!$W$17:$W$22,1,0)),1,0)</f>
        <v>0</v>
      </c>
      <c r="HB299" s="158">
        <f>IF(ISERROR(VLOOKUP(CY299,Accueil!$W$17:$W$22,1,0)),1,0)</f>
        <v>0</v>
      </c>
      <c r="HC299" s="158">
        <f>IF(ISERROR(VLOOKUP(CZ299,Accueil!$W$17:$W$22,1,0)),1,0)</f>
        <v>0</v>
      </c>
      <c r="HD299" s="158">
        <f>IF(ISERROR(VLOOKUP(DA299,Accueil!$W$17:$W$22,1,0)),1,0)</f>
        <v>0</v>
      </c>
    </row>
    <row r="300" spans="1:212" ht="12.75" customHeight="1">
      <c r="A300" s="360"/>
      <c r="B300" s="12">
        <v>292</v>
      </c>
      <c r="C300" s="26" t="str">
        <f>IF(Accueil!E304="","",Accueil!E304)</f>
        <v/>
      </c>
      <c r="D300" s="27" t="str">
        <f>IF(Accueil!F304="","",Accueil!F304)</f>
        <v/>
      </c>
      <c r="E300" s="83" t="str">
        <f t="shared" si="18"/>
        <v/>
      </c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4"/>
      <c r="AD300" s="244"/>
      <c r="AE300" s="244"/>
      <c r="AF300" s="244"/>
      <c r="AG300" s="244"/>
      <c r="AH300" s="244"/>
      <c r="AI300" s="244"/>
      <c r="AJ300" s="244"/>
      <c r="AK300" s="244"/>
      <c r="AL300" s="244"/>
      <c r="AM300" s="244"/>
      <c r="AN300" s="244"/>
      <c r="AO300" s="244"/>
      <c r="AP300" s="244"/>
      <c r="AQ300" s="244"/>
      <c r="AR300" s="244"/>
      <c r="AS300" s="244"/>
      <c r="AT300" s="244"/>
      <c r="AU300" s="244"/>
      <c r="AV300" s="244"/>
      <c r="AW300" s="244"/>
      <c r="AX300" s="244"/>
      <c r="AY300" s="244"/>
      <c r="AZ300" s="244"/>
      <c r="BA300" s="244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  <c r="CJ300" s="244"/>
      <c r="CK300" s="244"/>
      <c r="CL300" s="244"/>
      <c r="CM300" s="244"/>
      <c r="CN300" s="244"/>
      <c r="CO300" s="244"/>
      <c r="CP300" s="244"/>
      <c r="CQ300" s="244"/>
      <c r="CR300" s="244"/>
      <c r="CS300" s="244"/>
      <c r="CT300" s="244"/>
      <c r="CU300" s="244"/>
      <c r="CV300" s="244"/>
      <c r="CW300" s="244"/>
      <c r="CX300" s="244"/>
      <c r="CY300" s="244"/>
      <c r="CZ300" s="244"/>
      <c r="DA300" s="244"/>
      <c r="DB300" s="12">
        <v>292</v>
      </c>
      <c r="DC300" s="11" t="str">
        <f>IF(D300="","",COUNTIF(F300:DA300,Accueil!$AB$28)&amp;" / "&amp;COUNTIF($F$8:$DA$8,"&gt;0")-(COUNTIF(F300:DA300,Accueil!$AG$26)))</f>
        <v/>
      </c>
      <c r="DD300" s="110" t="str">
        <f>IF(D300="","",COUNTIF(F300:DA300,Accueil!$AB$26))</f>
        <v/>
      </c>
      <c r="DE300" s="110" t="str">
        <f>IF(D300="","",IF(COUNTIF($F$8:$DA$8,"&gt;=0")-(COUNTIF(G300:DB300,Accueil!$AG$26))&lt;0,0,COUNTIF($F$8:$DA$8,"&gt;=0")-(COUNTIF(G300:DB300,Accueil!$AG$26))))</f>
        <v/>
      </c>
      <c r="DF300" s="11" t="str">
        <f t="shared" si="19"/>
        <v/>
      </c>
      <c r="DG300" s="29" t="str">
        <f t="shared" si="20"/>
        <v/>
      </c>
      <c r="DH300" s="158">
        <f t="shared" si="21"/>
        <v>0</v>
      </c>
      <c r="DI300" s="158">
        <f>IF(ISERROR(VLOOKUP(F300,Accueil!$W$17:$W$22,1,0)),1,0)</f>
        <v>0</v>
      </c>
      <c r="DJ300" s="158">
        <f>IF(ISERROR(VLOOKUP(G300,Accueil!$W$17:$W$22,1,0)),1,0)</f>
        <v>0</v>
      </c>
      <c r="DK300" s="158">
        <f>IF(ISERROR(VLOOKUP(H300,Accueil!$W$17:$W$22,1,0)),1,0)</f>
        <v>0</v>
      </c>
      <c r="DL300" s="158">
        <f>IF(ISERROR(VLOOKUP(I300,Accueil!$W$17:$W$22,1,0)),1,0)</f>
        <v>0</v>
      </c>
      <c r="DM300" s="158">
        <f>IF(ISERROR(VLOOKUP(J300,Accueil!$W$17:$W$22,1,0)),1,0)</f>
        <v>0</v>
      </c>
      <c r="DN300" s="158">
        <f>IF(ISERROR(VLOOKUP(K300,Accueil!$W$17:$W$22,1,0)),1,0)</f>
        <v>0</v>
      </c>
      <c r="DO300" s="158">
        <f>IF(ISERROR(VLOOKUP(L300,Accueil!$W$17:$W$22,1,0)),1,0)</f>
        <v>0</v>
      </c>
      <c r="DP300" s="158">
        <f>IF(ISERROR(VLOOKUP(M300,Accueil!$W$17:$W$22,1,0)),1,0)</f>
        <v>0</v>
      </c>
      <c r="DQ300" s="158">
        <f>IF(ISERROR(VLOOKUP(N300,Accueil!$W$17:$W$22,1,0)),1,0)</f>
        <v>0</v>
      </c>
      <c r="DR300" s="158">
        <f>IF(ISERROR(VLOOKUP(O300,Accueil!$W$17:$W$22,1,0)),1,0)</f>
        <v>0</v>
      </c>
      <c r="DS300" s="158">
        <f>IF(ISERROR(VLOOKUP(P300,Accueil!$W$17:$W$22,1,0)),1,0)</f>
        <v>0</v>
      </c>
      <c r="DT300" s="158">
        <f>IF(ISERROR(VLOOKUP(Q300,Accueil!$W$17:$W$22,1,0)),1,0)</f>
        <v>0</v>
      </c>
      <c r="DU300" s="158">
        <f>IF(ISERROR(VLOOKUP(R300,Accueil!$W$17:$W$22,1,0)),1,0)</f>
        <v>0</v>
      </c>
      <c r="DV300" s="158">
        <f>IF(ISERROR(VLOOKUP(S300,Accueil!$W$17:$W$22,1,0)),1,0)</f>
        <v>0</v>
      </c>
      <c r="DW300" s="158">
        <f>IF(ISERROR(VLOOKUP(T300,Accueil!$W$17:$W$22,1,0)),1,0)</f>
        <v>0</v>
      </c>
      <c r="DX300" s="158">
        <f>IF(ISERROR(VLOOKUP(U300,Accueil!$W$17:$W$22,1,0)),1,0)</f>
        <v>0</v>
      </c>
      <c r="DY300" s="158">
        <f>IF(ISERROR(VLOOKUP(V300,Accueil!$W$17:$W$22,1,0)),1,0)</f>
        <v>0</v>
      </c>
      <c r="DZ300" s="158">
        <f>IF(ISERROR(VLOOKUP(W300,Accueil!$W$17:$W$22,1,0)),1,0)</f>
        <v>0</v>
      </c>
      <c r="EA300" s="158">
        <f>IF(ISERROR(VLOOKUP(X300,Accueil!$W$17:$W$22,1,0)),1,0)</f>
        <v>0</v>
      </c>
      <c r="EB300" s="158">
        <f>IF(ISERROR(VLOOKUP(Y300,Accueil!$W$17:$W$22,1,0)),1,0)</f>
        <v>0</v>
      </c>
      <c r="EC300" s="158">
        <f>IF(ISERROR(VLOOKUP(Z300,Accueil!$W$17:$W$22,1,0)),1,0)</f>
        <v>0</v>
      </c>
      <c r="ED300" s="158">
        <f>IF(ISERROR(VLOOKUP(AA300,Accueil!$W$17:$W$22,1,0)),1,0)</f>
        <v>0</v>
      </c>
      <c r="EE300" s="158">
        <f>IF(ISERROR(VLOOKUP(AB300,Accueil!$W$17:$W$22,1,0)),1,0)</f>
        <v>0</v>
      </c>
      <c r="EF300" s="158">
        <f>IF(ISERROR(VLOOKUP(AC300,Accueil!$W$17:$W$22,1,0)),1,0)</f>
        <v>0</v>
      </c>
      <c r="EG300" s="158">
        <f>IF(ISERROR(VLOOKUP(AD300,Accueil!$W$17:$W$22,1,0)),1,0)</f>
        <v>0</v>
      </c>
      <c r="EH300" s="158">
        <f>IF(ISERROR(VLOOKUP(AE300,Accueil!$W$17:$W$22,1,0)),1,0)</f>
        <v>0</v>
      </c>
      <c r="EI300" s="158">
        <f>IF(ISERROR(VLOOKUP(AF300,Accueil!$W$17:$W$22,1,0)),1,0)</f>
        <v>0</v>
      </c>
      <c r="EJ300" s="158">
        <f>IF(ISERROR(VLOOKUP(AG300,Accueil!$W$17:$W$22,1,0)),1,0)</f>
        <v>0</v>
      </c>
      <c r="EK300" s="158">
        <f>IF(ISERROR(VLOOKUP(AH300,Accueil!$W$17:$W$22,1,0)),1,0)</f>
        <v>0</v>
      </c>
      <c r="EL300" s="158">
        <f>IF(ISERROR(VLOOKUP(AI300,Accueil!$W$17:$W$22,1,0)),1,0)</f>
        <v>0</v>
      </c>
      <c r="EM300" s="158">
        <f>IF(ISERROR(VLOOKUP(AJ300,Accueil!$W$17:$W$22,1,0)),1,0)</f>
        <v>0</v>
      </c>
      <c r="EN300" s="158">
        <f>IF(ISERROR(VLOOKUP(AK300,Accueil!$W$17:$W$22,1,0)),1,0)</f>
        <v>0</v>
      </c>
      <c r="EO300" s="158">
        <f>IF(ISERROR(VLOOKUP(AL300,Accueil!$W$17:$W$22,1,0)),1,0)</f>
        <v>0</v>
      </c>
      <c r="EP300" s="158">
        <f>IF(ISERROR(VLOOKUP(AM300,Accueil!$W$17:$W$22,1,0)),1,0)</f>
        <v>0</v>
      </c>
      <c r="EQ300" s="158">
        <f>IF(ISERROR(VLOOKUP(AN300,Accueil!$W$17:$W$22,1,0)),1,0)</f>
        <v>0</v>
      </c>
      <c r="ER300" s="158">
        <f>IF(ISERROR(VLOOKUP(AO300,Accueil!$W$17:$W$22,1,0)),1,0)</f>
        <v>0</v>
      </c>
      <c r="ES300" s="158">
        <f>IF(ISERROR(VLOOKUP(AP300,Accueil!$W$17:$W$22,1,0)),1,0)</f>
        <v>0</v>
      </c>
      <c r="ET300" s="158">
        <f>IF(ISERROR(VLOOKUP(AQ300,Accueil!$W$17:$W$22,1,0)),1,0)</f>
        <v>0</v>
      </c>
      <c r="EU300" s="158">
        <f>IF(ISERROR(VLOOKUP(AR300,Accueil!$W$17:$W$22,1,0)),1,0)</f>
        <v>0</v>
      </c>
      <c r="EV300" s="158">
        <f>IF(ISERROR(VLOOKUP(AS300,Accueil!$W$17:$W$22,1,0)),1,0)</f>
        <v>0</v>
      </c>
      <c r="EW300" s="158">
        <f>IF(ISERROR(VLOOKUP(AT300,Accueil!$W$17:$W$22,1,0)),1,0)</f>
        <v>0</v>
      </c>
      <c r="EX300" s="158">
        <f>IF(ISERROR(VLOOKUP(AU300,Accueil!$W$17:$W$22,1,0)),1,0)</f>
        <v>0</v>
      </c>
      <c r="EY300" s="158">
        <f>IF(ISERROR(VLOOKUP(AV300,Accueil!$W$17:$W$22,1,0)),1,0)</f>
        <v>0</v>
      </c>
      <c r="EZ300" s="158">
        <f>IF(ISERROR(VLOOKUP(AW300,Accueil!$W$17:$W$22,1,0)),1,0)</f>
        <v>0</v>
      </c>
      <c r="FA300" s="158">
        <f>IF(ISERROR(VLOOKUP(AX300,Accueil!$W$17:$W$22,1,0)),1,0)</f>
        <v>0</v>
      </c>
      <c r="FB300" s="158">
        <f>IF(ISERROR(VLOOKUP(AY300,Accueil!$W$17:$W$22,1,0)),1,0)</f>
        <v>0</v>
      </c>
      <c r="FC300" s="158">
        <f>IF(ISERROR(VLOOKUP(AZ300,Accueil!$W$17:$W$22,1,0)),1,0)</f>
        <v>0</v>
      </c>
      <c r="FD300" s="158">
        <f>IF(ISERROR(VLOOKUP(BA300,Accueil!$W$17:$W$22,1,0)),1,0)</f>
        <v>0</v>
      </c>
      <c r="FE300" s="158">
        <f>IF(ISERROR(VLOOKUP(BB300,Accueil!$W$17:$W$22,1,0)),1,0)</f>
        <v>0</v>
      </c>
      <c r="FF300" s="158">
        <f>IF(ISERROR(VLOOKUP(BC300,Accueil!$W$17:$W$22,1,0)),1,0)</f>
        <v>0</v>
      </c>
      <c r="FG300" s="158">
        <f>IF(ISERROR(VLOOKUP(BD300,Accueil!$W$17:$W$22,1,0)),1,0)</f>
        <v>0</v>
      </c>
      <c r="FH300" s="158">
        <f>IF(ISERROR(VLOOKUP(BE300,Accueil!$W$17:$W$22,1,0)),1,0)</f>
        <v>0</v>
      </c>
      <c r="FI300" s="158">
        <f>IF(ISERROR(VLOOKUP(BF300,Accueil!$W$17:$W$22,1,0)),1,0)</f>
        <v>0</v>
      </c>
      <c r="FJ300" s="158">
        <f>IF(ISERROR(VLOOKUP(BG300,Accueil!$W$17:$W$22,1,0)),1,0)</f>
        <v>0</v>
      </c>
      <c r="FK300" s="158">
        <f>IF(ISERROR(VLOOKUP(BH300,Accueil!$W$17:$W$22,1,0)),1,0)</f>
        <v>0</v>
      </c>
      <c r="FL300" s="158">
        <f>IF(ISERROR(VLOOKUP(BI300,Accueil!$W$17:$W$22,1,0)),1,0)</f>
        <v>0</v>
      </c>
      <c r="FM300" s="158">
        <f>IF(ISERROR(VLOOKUP(BJ300,Accueil!$W$17:$W$22,1,0)),1,0)</f>
        <v>0</v>
      </c>
      <c r="FN300" s="158">
        <f>IF(ISERROR(VLOOKUP(BK300,Accueil!$W$17:$W$22,1,0)),1,0)</f>
        <v>0</v>
      </c>
      <c r="FO300" s="158">
        <f>IF(ISERROR(VLOOKUP(BL300,Accueil!$W$17:$W$22,1,0)),1,0)</f>
        <v>0</v>
      </c>
      <c r="FP300" s="158">
        <f>IF(ISERROR(VLOOKUP(BM300,Accueil!$W$17:$W$22,1,0)),1,0)</f>
        <v>0</v>
      </c>
      <c r="FQ300" s="158">
        <f>IF(ISERROR(VLOOKUP(BN300,Accueil!$W$17:$W$22,1,0)),1,0)</f>
        <v>0</v>
      </c>
      <c r="FR300" s="158">
        <f>IF(ISERROR(VLOOKUP(BO300,Accueil!$W$17:$W$22,1,0)),1,0)</f>
        <v>0</v>
      </c>
      <c r="FS300" s="158">
        <f>IF(ISERROR(VLOOKUP(BP300,Accueil!$W$17:$W$22,1,0)),1,0)</f>
        <v>0</v>
      </c>
      <c r="FT300" s="158">
        <f>IF(ISERROR(VLOOKUP(BQ300,Accueil!$W$17:$W$22,1,0)),1,0)</f>
        <v>0</v>
      </c>
      <c r="FU300" s="158">
        <f>IF(ISERROR(VLOOKUP(BR300,Accueil!$W$17:$W$22,1,0)),1,0)</f>
        <v>0</v>
      </c>
      <c r="FV300" s="158">
        <f>IF(ISERROR(VLOOKUP(BS300,Accueil!$W$17:$W$22,1,0)),1,0)</f>
        <v>0</v>
      </c>
      <c r="FW300" s="158">
        <f>IF(ISERROR(VLOOKUP(BT300,Accueil!$W$17:$W$22,1,0)),1,0)</f>
        <v>0</v>
      </c>
      <c r="FX300" s="158">
        <f>IF(ISERROR(VLOOKUP(BU300,Accueil!$W$17:$W$22,1,0)),1,0)</f>
        <v>0</v>
      </c>
      <c r="FY300" s="158">
        <f>IF(ISERROR(VLOOKUP(BV300,Accueil!$W$17:$W$22,1,0)),1,0)</f>
        <v>0</v>
      </c>
      <c r="FZ300" s="158">
        <f>IF(ISERROR(VLOOKUP(BW300,Accueil!$W$17:$W$22,1,0)),1,0)</f>
        <v>0</v>
      </c>
      <c r="GA300" s="158">
        <f>IF(ISERROR(VLOOKUP(BX300,Accueil!$W$17:$W$22,1,0)),1,0)</f>
        <v>0</v>
      </c>
      <c r="GB300" s="158">
        <f>IF(ISERROR(VLOOKUP(BY300,Accueil!$W$17:$W$22,1,0)),1,0)</f>
        <v>0</v>
      </c>
      <c r="GC300" s="158">
        <f>IF(ISERROR(VLOOKUP(BZ300,Accueil!$W$17:$W$22,1,0)),1,0)</f>
        <v>0</v>
      </c>
      <c r="GD300" s="158">
        <f>IF(ISERROR(VLOOKUP(CA300,Accueil!$W$17:$W$22,1,0)),1,0)</f>
        <v>0</v>
      </c>
      <c r="GE300" s="158">
        <f>IF(ISERROR(VLOOKUP(CB300,Accueil!$W$17:$W$22,1,0)),1,0)</f>
        <v>0</v>
      </c>
      <c r="GF300" s="158">
        <f>IF(ISERROR(VLOOKUP(CC300,Accueil!$W$17:$W$22,1,0)),1,0)</f>
        <v>0</v>
      </c>
      <c r="GG300" s="158">
        <f>IF(ISERROR(VLOOKUP(CD300,Accueil!$W$17:$W$22,1,0)),1,0)</f>
        <v>0</v>
      </c>
      <c r="GH300" s="158">
        <f>IF(ISERROR(VLOOKUP(CE300,Accueil!$W$17:$W$22,1,0)),1,0)</f>
        <v>0</v>
      </c>
      <c r="GI300" s="158">
        <f>IF(ISERROR(VLOOKUP(CF300,Accueil!$W$17:$W$22,1,0)),1,0)</f>
        <v>0</v>
      </c>
      <c r="GJ300" s="158">
        <f>IF(ISERROR(VLOOKUP(CG300,Accueil!$W$17:$W$22,1,0)),1,0)</f>
        <v>0</v>
      </c>
      <c r="GK300" s="158">
        <f>IF(ISERROR(VLOOKUP(CH300,Accueil!$W$17:$W$22,1,0)),1,0)</f>
        <v>0</v>
      </c>
      <c r="GL300" s="158">
        <f>IF(ISERROR(VLOOKUP(CI300,Accueil!$W$17:$W$22,1,0)),1,0)</f>
        <v>0</v>
      </c>
      <c r="GM300" s="158">
        <f>IF(ISERROR(VLOOKUP(CJ300,Accueil!$W$17:$W$22,1,0)),1,0)</f>
        <v>0</v>
      </c>
      <c r="GN300" s="158">
        <f>IF(ISERROR(VLOOKUP(CK300,Accueil!$W$17:$W$22,1,0)),1,0)</f>
        <v>0</v>
      </c>
      <c r="GO300" s="158">
        <f>IF(ISERROR(VLOOKUP(CL300,Accueil!$W$17:$W$22,1,0)),1,0)</f>
        <v>0</v>
      </c>
      <c r="GP300" s="158">
        <f>IF(ISERROR(VLOOKUP(CM300,Accueil!$W$17:$W$22,1,0)),1,0)</f>
        <v>0</v>
      </c>
      <c r="GQ300" s="158">
        <f>IF(ISERROR(VLOOKUP(CN300,Accueil!$W$17:$W$22,1,0)),1,0)</f>
        <v>0</v>
      </c>
      <c r="GR300" s="158">
        <f>IF(ISERROR(VLOOKUP(CO300,Accueil!$W$17:$W$22,1,0)),1,0)</f>
        <v>0</v>
      </c>
      <c r="GS300" s="158">
        <f>IF(ISERROR(VLOOKUP(CP300,Accueil!$W$17:$W$22,1,0)),1,0)</f>
        <v>0</v>
      </c>
      <c r="GT300" s="158">
        <f>IF(ISERROR(VLOOKUP(CQ300,Accueil!$W$17:$W$22,1,0)),1,0)</f>
        <v>0</v>
      </c>
      <c r="GU300" s="158">
        <f>IF(ISERROR(VLOOKUP(CR300,Accueil!$W$17:$W$22,1,0)),1,0)</f>
        <v>0</v>
      </c>
      <c r="GV300" s="158">
        <f>IF(ISERROR(VLOOKUP(CS300,Accueil!$W$17:$W$22,1,0)),1,0)</f>
        <v>0</v>
      </c>
      <c r="GW300" s="158">
        <f>IF(ISERROR(VLOOKUP(CT300,Accueil!$W$17:$W$22,1,0)),1,0)</f>
        <v>0</v>
      </c>
      <c r="GX300" s="158">
        <f>IF(ISERROR(VLOOKUP(CU300,Accueil!$W$17:$W$22,1,0)),1,0)</f>
        <v>0</v>
      </c>
      <c r="GY300" s="158">
        <f>IF(ISERROR(VLOOKUP(CV300,Accueil!$W$17:$W$22,1,0)),1,0)</f>
        <v>0</v>
      </c>
      <c r="GZ300" s="158">
        <f>IF(ISERROR(VLOOKUP(CW300,Accueil!$W$17:$W$22,1,0)),1,0)</f>
        <v>0</v>
      </c>
      <c r="HA300" s="158">
        <f>IF(ISERROR(VLOOKUP(CX300,Accueil!$W$17:$W$22,1,0)),1,0)</f>
        <v>0</v>
      </c>
      <c r="HB300" s="158">
        <f>IF(ISERROR(VLOOKUP(CY300,Accueil!$W$17:$W$22,1,0)),1,0)</f>
        <v>0</v>
      </c>
      <c r="HC300" s="158">
        <f>IF(ISERROR(VLOOKUP(CZ300,Accueil!$W$17:$W$22,1,0)),1,0)</f>
        <v>0</v>
      </c>
      <c r="HD300" s="158">
        <f>IF(ISERROR(VLOOKUP(DA300,Accueil!$W$17:$W$22,1,0)),1,0)</f>
        <v>0</v>
      </c>
    </row>
    <row r="301" spans="1:212" ht="12.75" customHeight="1">
      <c r="A301" s="360"/>
      <c r="B301" s="12">
        <v>293</v>
      </c>
      <c r="C301" s="26" t="str">
        <f>IF(Accueil!E305="","",Accueil!E305)</f>
        <v/>
      </c>
      <c r="D301" s="27" t="str">
        <f>IF(Accueil!F305="","",Accueil!F305)</f>
        <v/>
      </c>
      <c r="E301" s="83" t="str">
        <f t="shared" si="18"/>
        <v/>
      </c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4"/>
      <c r="AD301" s="244"/>
      <c r="AE301" s="244"/>
      <c r="AF301" s="244"/>
      <c r="AG301" s="244"/>
      <c r="AH301" s="244"/>
      <c r="AI301" s="244"/>
      <c r="AJ301" s="244"/>
      <c r="AK301" s="244"/>
      <c r="AL301" s="244"/>
      <c r="AM301" s="244"/>
      <c r="AN301" s="244"/>
      <c r="AO301" s="244"/>
      <c r="AP301" s="244"/>
      <c r="AQ301" s="244"/>
      <c r="AR301" s="244"/>
      <c r="AS301" s="244"/>
      <c r="AT301" s="244"/>
      <c r="AU301" s="244"/>
      <c r="AV301" s="244"/>
      <c r="AW301" s="244"/>
      <c r="AX301" s="244"/>
      <c r="AY301" s="244"/>
      <c r="AZ301" s="244"/>
      <c r="BA301" s="244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  <c r="CJ301" s="244"/>
      <c r="CK301" s="244"/>
      <c r="CL301" s="244"/>
      <c r="CM301" s="244"/>
      <c r="CN301" s="244"/>
      <c r="CO301" s="244"/>
      <c r="CP301" s="244"/>
      <c r="CQ301" s="244"/>
      <c r="CR301" s="244"/>
      <c r="CS301" s="244"/>
      <c r="CT301" s="244"/>
      <c r="CU301" s="244"/>
      <c r="CV301" s="244"/>
      <c r="CW301" s="244"/>
      <c r="CX301" s="244"/>
      <c r="CY301" s="244"/>
      <c r="CZ301" s="244"/>
      <c r="DA301" s="244"/>
      <c r="DB301" s="12">
        <v>293</v>
      </c>
      <c r="DC301" s="11" t="str">
        <f>IF(D301="","",COUNTIF(F301:DA301,Accueil!$AB$28)&amp;" / "&amp;COUNTIF($F$8:$DA$8,"&gt;0")-(COUNTIF(F301:DA301,Accueil!$AG$26)))</f>
        <v/>
      </c>
      <c r="DD301" s="110" t="str">
        <f>IF(D301="","",COUNTIF(F301:DA301,Accueil!$AB$26))</f>
        <v/>
      </c>
      <c r="DE301" s="110" t="str">
        <f>IF(D301="","",IF(COUNTIF($F$8:$DA$8,"&gt;=0")-(COUNTIF(G301:DB301,Accueil!$AG$26))&lt;0,0,COUNTIF($F$8:$DA$8,"&gt;=0")-(COUNTIF(G301:DB301,Accueil!$AG$26))))</f>
        <v/>
      </c>
      <c r="DF301" s="11" t="str">
        <f t="shared" si="19"/>
        <v/>
      </c>
      <c r="DG301" s="29" t="str">
        <f t="shared" si="20"/>
        <v/>
      </c>
      <c r="DH301" s="158">
        <f t="shared" si="21"/>
        <v>0</v>
      </c>
      <c r="DI301" s="158">
        <f>IF(ISERROR(VLOOKUP(F301,Accueil!$W$17:$W$22,1,0)),1,0)</f>
        <v>0</v>
      </c>
      <c r="DJ301" s="158">
        <f>IF(ISERROR(VLOOKUP(G301,Accueil!$W$17:$W$22,1,0)),1,0)</f>
        <v>0</v>
      </c>
      <c r="DK301" s="158">
        <f>IF(ISERROR(VLOOKUP(H301,Accueil!$W$17:$W$22,1,0)),1,0)</f>
        <v>0</v>
      </c>
      <c r="DL301" s="158">
        <f>IF(ISERROR(VLOOKUP(I301,Accueil!$W$17:$W$22,1,0)),1,0)</f>
        <v>0</v>
      </c>
      <c r="DM301" s="158">
        <f>IF(ISERROR(VLOOKUP(J301,Accueil!$W$17:$W$22,1,0)),1,0)</f>
        <v>0</v>
      </c>
      <c r="DN301" s="158">
        <f>IF(ISERROR(VLOOKUP(K301,Accueil!$W$17:$W$22,1,0)),1,0)</f>
        <v>0</v>
      </c>
      <c r="DO301" s="158">
        <f>IF(ISERROR(VLOOKUP(L301,Accueil!$W$17:$W$22,1,0)),1,0)</f>
        <v>0</v>
      </c>
      <c r="DP301" s="158">
        <f>IF(ISERROR(VLOOKUP(M301,Accueil!$W$17:$W$22,1,0)),1,0)</f>
        <v>0</v>
      </c>
      <c r="DQ301" s="158">
        <f>IF(ISERROR(VLOOKUP(N301,Accueil!$W$17:$W$22,1,0)),1,0)</f>
        <v>0</v>
      </c>
      <c r="DR301" s="158">
        <f>IF(ISERROR(VLOOKUP(O301,Accueil!$W$17:$W$22,1,0)),1,0)</f>
        <v>0</v>
      </c>
      <c r="DS301" s="158">
        <f>IF(ISERROR(VLOOKUP(P301,Accueil!$W$17:$W$22,1,0)),1,0)</f>
        <v>0</v>
      </c>
      <c r="DT301" s="158">
        <f>IF(ISERROR(VLOOKUP(Q301,Accueil!$W$17:$W$22,1,0)),1,0)</f>
        <v>0</v>
      </c>
      <c r="DU301" s="158">
        <f>IF(ISERROR(VLOOKUP(R301,Accueil!$W$17:$W$22,1,0)),1,0)</f>
        <v>0</v>
      </c>
      <c r="DV301" s="158">
        <f>IF(ISERROR(VLOOKUP(S301,Accueil!$W$17:$W$22,1,0)),1,0)</f>
        <v>0</v>
      </c>
      <c r="DW301" s="158">
        <f>IF(ISERROR(VLOOKUP(T301,Accueil!$W$17:$W$22,1,0)),1,0)</f>
        <v>0</v>
      </c>
      <c r="DX301" s="158">
        <f>IF(ISERROR(VLOOKUP(U301,Accueil!$W$17:$W$22,1,0)),1,0)</f>
        <v>0</v>
      </c>
      <c r="DY301" s="158">
        <f>IF(ISERROR(VLOOKUP(V301,Accueil!$W$17:$W$22,1,0)),1,0)</f>
        <v>0</v>
      </c>
      <c r="DZ301" s="158">
        <f>IF(ISERROR(VLOOKUP(W301,Accueil!$W$17:$W$22,1,0)),1,0)</f>
        <v>0</v>
      </c>
      <c r="EA301" s="158">
        <f>IF(ISERROR(VLOOKUP(X301,Accueil!$W$17:$W$22,1,0)),1,0)</f>
        <v>0</v>
      </c>
      <c r="EB301" s="158">
        <f>IF(ISERROR(VLOOKUP(Y301,Accueil!$W$17:$W$22,1,0)),1,0)</f>
        <v>0</v>
      </c>
      <c r="EC301" s="158">
        <f>IF(ISERROR(VLOOKUP(Z301,Accueil!$W$17:$W$22,1,0)),1,0)</f>
        <v>0</v>
      </c>
      <c r="ED301" s="158">
        <f>IF(ISERROR(VLOOKUP(AA301,Accueil!$W$17:$W$22,1,0)),1,0)</f>
        <v>0</v>
      </c>
      <c r="EE301" s="158">
        <f>IF(ISERROR(VLOOKUP(AB301,Accueil!$W$17:$W$22,1,0)),1,0)</f>
        <v>0</v>
      </c>
      <c r="EF301" s="158">
        <f>IF(ISERROR(VLOOKUP(AC301,Accueil!$W$17:$W$22,1,0)),1,0)</f>
        <v>0</v>
      </c>
      <c r="EG301" s="158">
        <f>IF(ISERROR(VLOOKUP(AD301,Accueil!$W$17:$W$22,1,0)),1,0)</f>
        <v>0</v>
      </c>
      <c r="EH301" s="158">
        <f>IF(ISERROR(VLOOKUP(AE301,Accueil!$W$17:$W$22,1,0)),1,0)</f>
        <v>0</v>
      </c>
      <c r="EI301" s="158">
        <f>IF(ISERROR(VLOOKUP(AF301,Accueil!$W$17:$W$22,1,0)),1,0)</f>
        <v>0</v>
      </c>
      <c r="EJ301" s="158">
        <f>IF(ISERROR(VLOOKUP(AG301,Accueil!$W$17:$W$22,1,0)),1,0)</f>
        <v>0</v>
      </c>
      <c r="EK301" s="158">
        <f>IF(ISERROR(VLOOKUP(AH301,Accueil!$W$17:$W$22,1,0)),1,0)</f>
        <v>0</v>
      </c>
      <c r="EL301" s="158">
        <f>IF(ISERROR(VLOOKUP(AI301,Accueil!$W$17:$W$22,1,0)),1,0)</f>
        <v>0</v>
      </c>
      <c r="EM301" s="158">
        <f>IF(ISERROR(VLOOKUP(AJ301,Accueil!$W$17:$W$22,1,0)),1,0)</f>
        <v>0</v>
      </c>
      <c r="EN301" s="158">
        <f>IF(ISERROR(VLOOKUP(AK301,Accueil!$W$17:$W$22,1,0)),1,0)</f>
        <v>0</v>
      </c>
      <c r="EO301" s="158">
        <f>IF(ISERROR(VLOOKUP(AL301,Accueil!$W$17:$W$22,1,0)),1,0)</f>
        <v>0</v>
      </c>
      <c r="EP301" s="158">
        <f>IF(ISERROR(VLOOKUP(AM301,Accueil!$W$17:$W$22,1,0)),1,0)</f>
        <v>0</v>
      </c>
      <c r="EQ301" s="158">
        <f>IF(ISERROR(VLOOKUP(AN301,Accueil!$W$17:$W$22,1,0)),1,0)</f>
        <v>0</v>
      </c>
      <c r="ER301" s="158">
        <f>IF(ISERROR(VLOOKUP(AO301,Accueil!$W$17:$W$22,1,0)),1,0)</f>
        <v>0</v>
      </c>
      <c r="ES301" s="158">
        <f>IF(ISERROR(VLOOKUP(AP301,Accueil!$W$17:$W$22,1,0)),1,0)</f>
        <v>0</v>
      </c>
      <c r="ET301" s="158">
        <f>IF(ISERROR(VLOOKUP(AQ301,Accueil!$W$17:$W$22,1,0)),1,0)</f>
        <v>0</v>
      </c>
      <c r="EU301" s="158">
        <f>IF(ISERROR(VLOOKUP(AR301,Accueil!$W$17:$W$22,1,0)),1,0)</f>
        <v>0</v>
      </c>
      <c r="EV301" s="158">
        <f>IF(ISERROR(VLOOKUP(AS301,Accueil!$W$17:$W$22,1,0)),1,0)</f>
        <v>0</v>
      </c>
      <c r="EW301" s="158">
        <f>IF(ISERROR(VLOOKUP(AT301,Accueil!$W$17:$W$22,1,0)),1,0)</f>
        <v>0</v>
      </c>
      <c r="EX301" s="158">
        <f>IF(ISERROR(VLOOKUP(AU301,Accueil!$W$17:$W$22,1,0)),1,0)</f>
        <v>0</v>
      </c>
      <c r="EY301" s="158">
        <f>IF(ISERROR(VLOOKUP(AV301,Accueil!$W$17:$W$22,1,0)),1,0)</f>
        <v>0</v>
      </c>
      <c r="EZ301" s="158">
        <f>IF(ISERROR(VLOOKUP(AW301,Accueil!$W$17:$W$22,1,0)),1,0)</f>
        <v>0</v>
      </c>
      <c r="FA301" s="158">
        <f>IF(ISERROR(VLOOKUP(AX301,Accueil!$W$17:$W$22,1,0)),1,0)</f>
        <v>0</v>
      </c>
      <c r="FB301" s="158">
        <f>IF(ISERROR(VLOOKUP(AY301,Accueil!$W$17:$W$22,1,0)),1,0)</f>
        <v>0</v>
      </c>
      <c r="FC301" s="158">
        <f>IF(ISERROR(VLOOKUP(AZ301,Accueil!$W$17:$W$22,1,0)),1,0)</f>
        <v>0</v>
      </c>
      <c r="FD301" s="158">
        <f>IF(ISERROR(VLOOKUP(BA301,Accueil!$W$17:$W$22,1,0)),1,0)</f>
        <v>0</v>
      </c>
      <c r="FE301" s="158">
        <f>IF(ISERROR(VLOOKUP(BB301,Accueil!$W$17:$W$22,1,0)),1,0)</f>
        <v>0</v>
      </c>
      <c r="FF301" s="158">
        <f>IF(ISERROR(VLOOKUP(BC301,Accueil!$W$17:$W$22,1,0)),1,0)</f>
        <v>0</v>
      </c>
      <c r="FG301" s="158">
        <f>IF(ISERROR(VLOOKUP(BD301,Accueil!$W$17:$W$22,1,0)),1,0)</f>
        <v>0</v>
      </c>
      <c r="FH301" s="158">
        <f>IF(ISERROR(VLOOKUP(BE301,Accueil!$W$17:$W$22,1,0)),1,0)</f>
        <v>0</v>
      </c>
      <c r="FI301" s="158">
        <f>IF(ISERROR(VLOOKUP(BF301,Accueil!$W$17:$W$22,1,0)),1,0)</f>
        <v>0</v>
      </c>
      <c r="FJ301" s="158">
        <f>IF(ISERROR(VLOOKUP(BG301,Accueil!$W$17:$W$22,1,0)),1,0)</f>
        <v>0</v>
      </c>
      <c r="FK301" s="158">
        <f>IF(ISERROR(VLOOKUP(BH301,Accueil!$W$17:$W$22,1,0)),1,0)</f>
        <v>0</v>
      </c>
      <c r="FL301" s="158">
        <f>IF(ISERROR(VLOOKUP(BI301,Accueil!$W$17:$W$22,1,0)),1,0)</f>
        <v>0</v>
      </c>
      <c r="FM301" s="158">
        <f>IF(ISERROR(VLOOKUP(BJ301,Accueil!$W$17:$W$22,1,0)),1,0)</f>
        <v>0</v>
      </c>
      <c r="FN301" s="158">
        <f>IF(ISERROR(VLOOKUP(BK301,Accueil!$W$17:$W$22,1,0)),1,0)</f>
        <v>0</v>
      </c>
      <c r="FO301" s="158">
        <f>IF(ISERROR(VLOOKUP(BL301,Accueil!$W$17:$W$22,1,0)),1,0)</f>
        <v>0</v>
      </c>
      <c r="FP301" s="158">
        <f>IF(ISERROR(VLOOKUP(BM301,Accueil!$W$17:$W$22,1,0)),1,0)</f>
        <v>0</v>
      </c>
      <c r="FQ301" s="158">
        <f>IF(ISERROR(VLOOKUP(BN301,Accueil!$W$17:$W$22,1,0)),1,0)</f>
        <v>0</v>
      </c>
      <c r="FR301" s="158">
        <f>IF(ISERROR(VLOOKUP(BO301,Accueil!$W$17:$W$22,1,0)),1,0)</f>
        <v>0</v>
      </c>
      <c r="FS301" s="158">
        <f>IF(ISERROR(VLOOKUP(BP301,Accueil!$W$17:$W$22,1,0)),1,0)</f>
        <v>0</v>
      </c>
      <c r="FT301" s="158">
        <f>IF(ISERROR(VLOOKUP(BQ301,Accueil!$W$17:$W$22,1,0)),1,0)</f>
        <v>0</v>
      </c>
      <c r="FU301" s="158">
        <f>IF(ISERROR(VLOOKUP(BR301,Accueil!$W$17:$W$22,1,0)),1,0)</f>
        <v>0</v>
      </c>
      <c r="FV301" s="158">
        <f>IF(ISERROR(VLOOKUP(BS301,Accueil!$W$17:$W$22,1,0)),1,0)</f>
        <v>0</v>
      </c>
      <c r="FW301" s="158">
        <f>IF(ISERROR(VLOOKUP(BT301,Accueil!$W$17:$W$22,1,0)),1,0)</f>
        <v>0</v>
      </c>
      <c r="FX301" s="158">
        <f>IF(ISERROR(VLOOKUP(BU301,Accueil!$W$17:$W$22,1,0)),1,0)</f>
        <v>0</v>
      </c>
      <c r="FY301" s="158">
        <f>IF(ISERROR(VLOOKUP(BV301,Accueil!$W$17:$W$22,1,0)),1,0)</f>
        <v>0</v>
      </c>
      <c r="FZ301" s="158">
        <f>IF(ISERROR(VLOOKUP(BW301,Accueil!$W$17:$W$22,1,0)),1,0)</f>
        <v>0</v>
      </c>
      <c r="GA301" s="158">
        <f>IF(ISERROR(VLOOKUP(BX301,Accueil!$W$17:$W$22,1,0)),1,0)</f>
        <v>0</v>
      </c>
      <c r="GB301" s="158">
        <f>IF(ISERROR(VLOOKUP(BY301,Accueil!$W$17:$W$22,1,0)),1,0)</f>
        <v>0</v>
      </c>
      <c r="GC301" s="158">
        <f>IF(ISERROR(VLOOKUP(BZ301,Accueil!$W$17:$W$22,1,0)),1,0)</f>
        <v>0</v>
      </c>
      <c r="GD301" s="158">
        <f>IF(ISERROR(VLOOKUP(CA301,Accueil!$W$17:$W$22,1,0)),1,0)</f>
        <v>0</v>
      </c>
      <c r="GE301" s="158">
        <f>IF(ISERROR(VLOOKUP(CB301,Accueil!$W$17:$W$22,1,0)),1,0)</f>
        <v>0</v>
      </c>
      <c r="GF301" s="158">
        <f>IF(ISERROR(VLOOKUP(CC301,Accueil!$W$17:$W$22,1,0)),1,0)</f>
        <v>0</v>
      </c>
      <c r="GG301" s="158">
        <f>IF(ISERROR(VLOOKUP(CD301,Accueil!$W$17:$W$22,1,0)),1,0)</f>
        <v>0</v>
      </c>
      <c r="GH301" s="158">
        <f>IF(ISERROR(VLOOKUP(CE301,Accueil!$W$17:$W$22,1,0)),1,0)</f>
        <v>0</v>
      </c>
      <c r="GI301" s="158">
        <f>IF(ISERROR(VLOOKUP(CF301,Accueil!$W$17:$W$22,1,0)),1,0)</f>
        <v>0</v>
      </c>
      <c r="GJ301" s="158">
        <f>IF(ISERROR(VLOOKUP(CG301,Accueil!$W$17:$W$22,1,0)),1,0)</f>
        <v>0</v>
      </c>
      <c r="GK301" s="158">
        <f>IF(ISERROR(VLOOKUP(CH301,Accueil!$W$17:$W$22,1,0)),1,0)</f>
        <v>0</v>
      </c>
      <c r="GL301" s="158">
        <f>IF(ISERROR(VLOOKUP(CI301,Accueil!$W$17:$W$22,1,0)),1,0)</f>
        <v>0</v>
      </c>
      <c r="GM301" s="158">
        <f>IF(ISERROR(VLOOKUP(CJ301,Accueil!$W$17:$W$22,1,0)),1,0)</f>
        <v>0</v>
      </c>
      <c r="GN301" s="158">
        <f>IF(ISERROR(VLOOKUP(CK301,Accueil!$W$17:$W$22,1,0)),1,0)</f>
        <v>0</v>
      </c>
      <c r="GO301" s="158">
        <f>IF(ISERROR(VLOOKUP(CL301,Accueil!$W$17:$W$22,1,0)),1,0)</f>
        <v>0</v>
      </c>
      <c r="GP301" s="158">
        <f>IF(ISERROR(VLOOKUP(CM301,Accueil!$W$17:$W$22,1,0)),1,0)</f>
        <v>0</v>
      </c>
      <c r="GQ301" s="158">
        <f>IF(ISERROR(VLOOKUP(CN301,Accueil!$W$17:$W$22,1,0)),1,0)</f>
        <v>0</v>
      </c>
      <c r="GR301" s="158">
        <f>IF(ISERROR(VLOOKUP(CO301,Accueil!$W$17:$W$22,1,0)),1,0)</f>
        <v>0</v>
      </c>
      <c r="GS301" s="158">
        <f>IF(ISERROR(VLOOKUP(CP301,Accueil!$W$17:$W$22,1,0)),1,0)</f>
        <v>0</v>
      </c>
      <c r="GT301" s="158">
        <f>IF(ISERROR(VLOOKUP(CQ301,Accueil!$W$17:$W$22,1,0)),1,0)</f>
        <v>0</v>
      </c>
      <c r="GU301" s="158">
        <f>IF(ISERROR(VLOOKUP(CR301,Accueil!$W$17:$W$22,1,0)),1,0)</f>
        <v>0</v>
      </c>
      <c r="GV301" s="158">
        <f>IF(ISERROR(VLOOKUP(CS301,Accueil!$W$17:$W$22,1,0)),1,0)</f>
        <v>0</v>
      </c>
      <c r="GW301" s="158">
        <f>IF(ISERROR(VLOOKUP(CT301,Accueil!$W$17:$W$22,1,0)),1,0)</f>
        <v>0</v>
      </c>
      <c r="GX301" s="158">
        <f>IF(ISERROR(VLOOKUP(CU301,Accueil!$W$17:$W$22,1,0)),1,0)</f>
        <v>0</v>
      </c>
      <c r="GY301" s="158">
        <f>IF(ISERROR(VLOOKUP(CV301,Accueil!$W$17:$W$22,1,0)),1,0)</f>
        <v>0</v>
      </c>
      <c r="GZ301" s="158">
        <f>IF(ISERROR(VLOOKUP(CW301,Accueil!$W$17:$W$22,1,0)),1,0)</f>
        <v>0</v>
      </c>
      <c r="HA301" s="158">
        <f>IF(ISERROR(VLOOKUP(CX301,Accueil!$W$17:$W$22,1,0)),1,0)</f>
        <v>0</v>
      </c>
      <c r="HB301" s="158">
        <f>IF(ISERROR(VLOOKUP(CY301,Accueil!$W$17:$W$22,1,0)),1,0)</f>
        <v>0</v>
      </c>
      <c r="HC301" s="158">
        <f>IF(ISERROR(VLOOKUP(CZ301,Accueil!$W$17:$W$22,1,0)),1,0)</f>
        <v>0</v>
      </c>
      <c r="HD301" s="158">
        <f>IF(ISERROR(VLOOKUP(DA301,Accueil!$W$17:$W$22,1,0)),1,0)</f>
        <v>0</v>
      </c>
    </row>
    <row r="302" spans="1:212" ht="12.75" customHeight="1">
      <c r="A302" s="360"/>
      <c r="B302" s="12">
        <v>294</v>
      </c>
      <c r="C302" s="26" t="str">
        <f>IF(Accueil!E306="","",Accueil!E306)</f>
        <v/>
      </c>
      <c r="D302" s="27" t="str">
        <f>IF(Accueil!F306="","",Accueil!F306)</f>
        <v/>
      </c>
      <c r="E302" s="83" t="str">
        <f t="shared" si="18"/>
        <v/>
      </c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4"/>
      <c r="AD302" s="244"/>
      <c r="AE302" s="244"/>
      <c r="AF302" s="244"/>
      <c r="AG302" s="244"/>
      <c r="AH302" s="244"/>
      <c r="AI302" s="244"/>
      <c r="AJ302" s="244"/>
      <c r="AK302" s="244"/>
      <c r="AL302" s="244"/>
      <c r="AM302" s="244"/>
      <c r="AN302" s="244"/>
      <c r="AO302" s="244"/>
      <c r="AP302" s="244"/>
      <c r="AQ302" s="244"/>
      <c r="AR302" s="244"/>
      <c r="AS302" s="244"/>
      <c r="AT302" s="244"/>
      <c r="AU302" s="244"/>
      <c r="AV302" s="244"/>
      <c r="AW302" s="244"/>
      <c r="AX302" s="244"/>
      <c r="AY302" s="244"/>
      <c r="AZ302" s="244"/>
      <c r="BA302" s="244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  <c r="CJ302" s="244"/>
      <c r="CK302" s="244"/>
      <c r="CL302" s="244"/>
      <c r="CM302" s="244"/>
      <c r="CN302" s="244"/>
      <c r="CO302" s="244"/>
      <c r="CP302" s="244"/>
      <c r="CQ302" s="244"/>
      <c r="CR302" s="244"/>
      <c r="CS302" s="244"/>
      <c r="CT302" s="244"/>
      <c r="CU302" s="244"/>
      <c r="CV302" s="244"/>
      <c r="CW302" s="244"/>
      <c r="CX302" s="244"/>
      <c r="CY302" s="244"/>
      <c r="CZ302" s="244"/>
      <c r="DA302" s="244"/>
      <c r="DB302" s="12">
        <v>294</v>
      </c>
      <c r="DC302" s="11" t="str">
        <f>IF(D302="","",COUNTIF(F302:DA302,Accueil!$AB$28)&amp;" / "&amp;COUNTIF($F$8:$DA$8,"&gt;0")-(COUNTIF(F302:DA302,Accueil!$AG$26)))</f>
        <v/>
      </c>
      <c r="DD302" s="110" t="str">
        <f>IF(D302="","",COUNTIF(F302:DA302,Accueil!$AB$26))</f>
        <v/>
      </c>
      <c r="DE302" s="110" t="str">
        <f>IF(D302="","",IF(COUNTIF($F$8:$DA$8,"&gt;=0")-(COUNTIF(G302:DB302,Accueil!$AG$26))&lt;0,0,COUNTIF($F$8:$DA$8,"&gt;=0")-(COUNTIF(G302:DB302,Accueil!$AG$26))))</f>
        <v/>
      </c>
      <c r="DF302" s="11" t="str">
        <f t="shared" si="19"/>
        <v/>
      </c>
      <c r="DG302" s="29" t="str">
        <f t="shared" si="20"/>
        <v/>
      </c>
      <c r="DH302" s="158">
        <f t="shared" si="21"/>
        <v>0</v>
      </c>
      <c r="DI302" s="158">
        <f>IF(ISERROR(VLOOKUP(F302,Accueil!$W$17:$W$22,1,0)),1,0)</f>
        <v>0</v>
      </c>
      <c r="DJ302" s="158">
        <f>IF(ISERROR(VLOOKUP(G302,Accueil!$W$17:$W$22,1,0)),1,0)</f>
        <v>0</v>
      </c>
      <c r="DK302" s="158">
        <f>IF(ISERROR(VLOOKUP(H302,Accueil!$W$17:$W$22,1,0)),1,0)</f>
        <v>0</v>
      </c>
      <c r="DL302" s="158">
        <f>IF(ISERROR(VLOOKUP(I302,Accueil!$W$17:$W$22,1,0)),1,0)</f>
        <v>0</v>
      </c>
      <c r="DM302" s="158">
        <f>IF(ISERROR(VLOOKUP(J302,Accueil!$W$17:$W$22,1,0)),1,0)</f>
        <v>0</v>
      </c>
      <c r="DN302" s="158">
        <f>IF(ISERROR(VLOOKUP(K302,Accueil!$W$17:$W$22,1,0)),1,0)</f>
        <v>0</v>
      </c>
      <c r="DO302" s="158">
        <f>IF(ISERROR(VLOOKUP(L302,Accueil!$W$17:$W$22,1,0)),1,0)</f>
        <v>0</v>
      </c>
      <c r="DP302" s="158">
        <f>IF(ISERROR(VLOOKUP(M302,Accueil!$W$17:$W$22,1,0)),1,0)</f>
        <v>0</v>
      </c>
      <c r="DQ302" s="158">
        <f>IF(ISERROR(VLOOKUP(N302,Accueil!$W$17:$W$22,1,0)),1,0)</f>
        <v>0</v>
      </c>
      <c r="DR302" s="158">
        <f>IF(ISERROR(VLOOKUP(O302,Accueil!$W$17:$W$22,1,0)),1,0)</f>
        <v>0</v>
      </c>
      <c r="DS302" s="158">
        <f>IF(ISERROR(VLOOKUP(P302,Accueil!$W$17:$W$22,1,0)),1,0)</f>
        <v>0</v>
      </c>
      <c r="DT302" s="158">
        <f>IF(ISERROR(VLOOKUP(Q302,Accueil!$W$17:$W$22,1,0)),1,0)</f>
        <v>0</v>
      </c>
      <c r="DU302" s="158">
        <f>IF(ISERROR(VLOOKUP(R302,Accueil!$W$17:$W$22,1,0)),1,0)</f>
        <v>0</v>
      </c>
      <c r="DV302" s="158">
        <f>IF(ISERROR(VLOOKUP(S302,Accueil!$W$17:$W$22,1,0)),1,0)</f>
        <v>0</v>
      </c>
      <c r="DW302" s="158">
        <f>IF(ISERROR(VLOOKUP(T302,Accueil!$W$17:$W$22,1,0)),1,0)</f>
        <v>0</v>
      </c>
      <c r="DX302" s="158">
        <f>IF(ISERROR(VLOOKUP(U302,Accueil!$W$17:$W$22,1,0)),1,0)</f>
        <v>0</v>
      </c>
      <c r="DY302" s="158">
        <f>IF(ISERROR(VLOOKUP(V302,Accueil!$W$17:$W$22,1,0)),1,0)</f>
        <v>0</v>
      </c>
      <c r="DZ302" s="158">
        <f>IF(ISERROR(VLOOKUP(W302,Accueil!$W$17:$W$22,1,0)),1,0)</f>
        <v>0</v>
      </c>
      <c r="EA302" s="158">
        <f>IF(ISERROR(VLOOKUP(X302,Accueil!$W$17:$W$22,1,0)),1,0)</f>
        <v>0</v>
      </c>
      <c r="EB302" s="158">
        <f>IF(ISERROR(VLOOKUP(Y302,Accueil!$W$17:$W$22,1,0)),1,0)</f>
        <v>0</v>
      </c>
      <c r="EC302" s="158">
        <f>IF(ISERROR(VLOOKUP(Z302,Accueil!$W$17:$W$22,1,0)),1,0)</f>
        <v>0</v>
      </c>
      <c r="ED302" s="158">
        <f>IF(ISERROR(VLOOKUP(AA302,Accueil!$W$17:$W$22,1,0)),1,0)</f>
        <v>0</v>
      </c>
      <c r="EE302" s="158">
        <f>IF(ISERROR(VLOOKUP(AB302,Accueil!$W$17:$W$22,1,0)),1,0)</f>
        <v>0</v>
      </c>
      <c r="EF302" s="158">
        <f>IF(ISERROR(VLOOKUP(AC302,Accueil!$W$17:$W$22,1,0)),1,0)</f>
        <v>0</v>
      </c>
      <c r="EG302" s="158">
        <f>IF(ISERROR(VLOOKUP(AD302,Accueil!$W$17:$W$22,1,0)),1,0)</f>
        <v>0</v>
      </c>
      <c r="EH302" s="158">
        <f>IF(ISERROR(VLOOKUP(AE302,Accueil!$W$17:$W$22,1,0)),1,0)</f>
        <v>0</v>
      </c>
      <c r="EI302" s="158">
        <f>IF(ISERROR(VLOOKUP(AF302,Accueil!$W$17:$W$22,1,0)),1,0)</f>
        <v>0</v>
      </c>
      <c r="EJ302" s="158">
        <f>IF(ISERROR(VLOOKUP(AG302,Accueil!$W$17:$W$22,1,0)),1,0)</f>
        <v>0</v>
      </c>
      <c r="EK302" s="158">
        <f>IF(ISERROR(VLOOKUP(AH302,Accueil!$W$17:$W$22,1,0)),1,0)</f>
        <v>0</v>
      </c>
      <c r="EL302" s="158">
        <f>IF(ISERROR(VLOOKUP(AI302,Accueil!$W$17:$W$22,1,0)),1,0)</f>
        <v>0</v>
      </c>
      <c r="EM302" s="158">
        <f>IF(ISERROR(VLOOKUP(AJ302,Accueil!$W$17:$W$22,1,0)),1,0)</f>
        <v>0</v>
      </c>
      <c r="EN302" s="158">
        <f>IF(ISERROR(VLOOKUP(AK302,Accueil!$W$17:$W$22,1,0)),1,0)</f>
        <v>0</v>
      </c>
      <c r="EO302" s="158">
        <f>IF(ISERROR(VLOOKUP(AL302,Accueil!$W$17:$W$22,1,0)),1,0)</f>
        <v>0</v>
      </c>
      <c r="EP302" s="158">
        <f>IF(ISERROR(VLOOKUP(AM302,Accueil!$W$17:$W$22,1,0)),1,0)</f>
        <v>0</v>
      </c>
      <c r="EQ302" s="158">
        <f>IF(ISERROR(VLOOKUP(AN302,Accueil!$W$17:$W$22,1,0)),1,0)</f>
        <v>0</v>
      </c>
      <c r="ER302" s="158">
        <f>IF(ISERROR(VLOOKUP(AO302,Accueil!$W$17:$W$22,1,0)),1,0)</f>
        <v>0</v>
      </c>
      <c r="ES302" s="158">
        <f>IF(ISERROR(VLOOKUP(AP302,Accueil!$W$17:$W$22,1,0)),1,0)</f>
        <v>0</v>
      </c>
      <c r="ET302" s="158">
        <f>IF(ISERROR(VLOOKUP(AQ302,Accueil!$W$17:$W$22,1,0)),1,0)</f>
        <v>0</v>
      </c>
      <c r="EU302" s="158">
        <f>IF(ISERROR(VLOOKUP(AR302,Accueil!$W$17:$W$22,1,0)),1,0)</f>
        <v>0</v>
      </c>
      <c r="EV302" s="158">
        <f>IF(ISERROR(VLOOKUP(AS302,Accueil!$W$17:$W$22,1,0)),1,0)</f>
        <v>0</v>
      </c>
      <c r="EW302" s="158">
        <f>IF(ISERROR(VLOOKUP(AT302,Accueil!$W$17:$W$22,1,0)),1,0)</f>
        <v>0</v>
      </c>
      <c r="EX302" s="158">
        <f>IF(ISERROR(VLOOKUP(AU302,Accueil!$W$17:$W$22,1,0)),1,0)</f>
        <v>0</v>
      </c>
      <c r="EY302" s="158">
        <f>IF(ISERROR(VLOOKUP(AV302,Accueil!$W$17:$W$22,1,0)),1,0)</f>
        <v>0</v>
      </c>
      <c r="EZ302" s="158">
        <f>IF(ISERROR(VLOOKUP(AW302,Accueil!$W$17:$W$22,1,0)),1,0)</f>
        <v>0</v>
      </c>
      <c r="FA302" s="158">
        <f>IF(ISERROR(VLOOKUP(AX302,Accueil!$W$17:$W$22,1,0)),1,0)</f>
        <v>0</v>
      </c>
      <c r="FB302" s="158">
        <f>IF(ISERROR(VLOOKUP(AY302,Accueil!$W$17:$W$22,1,0)),1,0)</f>
        <v>0</v>
      </c>
      <c r="FC302" s="158">
        <f>IF(ISERROR(VLOOKUP(AZ302,Accueil!$W$17:$W$22,1,0)),1,0)</f>
        <v>0</v>
      </c>
      <c r="FD302" s="158">
        <f>IF(ISERROR(VLOOKUP(BA302,Accueil!$W$17:$W$22,1,0)),1,0)</f>
        <v>0</v>
      </c>
      <c r="FE302" s="158">
        <f>IF(ISERROR(VLOOKUP(BB302,Accueil!$W$17:$W$22,1,0)),1,0)</f>
        <v>0</v>
      </c>
      <c r="FF302" s="158">
        <f>IF(ISERROR(VLOOKUP(BC302,Accueil!$W$17:$W$22,1,0)),1,0)</f>
        <v>0</v>
      </c>
      <c r="FG302" s="158">
        <f>IF(ISERROR(VLOOKUP(BD302,Accueil!$W$17:$W$22,1,0)),1,0)</f>
        <v>0</v>
      </c>
      <c r="FH302" s="158">
        <f>IF(ISERROR(VLOOKUP(BE302,Accueil!$W$17:$W$22,1,0)),1,0)</f>
        <v>0</v>
      </c>
      <c r="FI302" s="158">
        <f>IF(ISERROR(VLOOKUP(BF302,Accueil!$W$17:$W$22,1,0)),1,0)</f>
        <v>0</v>
      </c>
      <c r="FJ302" s="158">
        <f>IF(ISERROR(VLOOKUP(BG302,Accueil!$W$17:$W$22,1,0)),1,0)</f>
        <v>0</v>
      </c>
      <c r="FK302" s="158">
        <f>IF(ISERROR(VLOOKUP(BH302,Accueil!$W$17:$W$22,1,0)),1,0)</f>
        <v>0</v>
      </c>
      <c r="FL302" s="158">
        <f>IF(ISERROR(VLOOKUP(BI302,Accueil!$W$17:$W$22,1,0)),1,0)</f>
        <v>0</v>
      </c>
      <c r="FM302" s="158">
        <f>IF(ISERROR(VLOOKUP(BJ302,Accueil!$W$17:$W$22,1,0)),1,0)</f>
        <v>0</v>
      </c>
      <c r="FN302" s="158">
        <f>IF(ISERROR(VLOOKUP(BK302,Accueil!$W$17:$W$22,1,0)),1,0)</f>
        <v>0</v>
      </c>
      <c r="FO302" s="158">
        <f>IF(ISERROR(VLOOKUP(BL302,Accueil!$W$17:$W$22,1,0)),1,0)</f>
        <v>0</v>
      </c>
      <c r="FP302" s="158">
        <f>IF(ISERROR(VLOOKUP(BM302,Accueil!$W$17:$W$22,1,0)),1,0)</f>
        <v>0</v>
      </c>
      <c r="FQ302" s="158">
        <f>IF(ISERROR(VLOOKUP(BN302,Accueil!$W$17:$W$22,1,0)),1,0)</f>
        <v>0</v>
      </c>
      <c r="FR302" s="158">
        <f>IF(ISERROR(VLOOKUP(BO302,Accueil!$W$17:$W$22,1,0)),1,0)</f>
        <v>0</v>
      </c>
      <c r="FS302" s="158">
        <f>IF(ISERROR(VLOOKUP(BP302,Accueil!$W$17:$W$22,1,0)),1,0)</f>
        <v>0</v>
      </c>
      <c r="FT302" s="158">
        <f>IF(ISERROR(VLOOKUP(BQ302,Accueil!$W$17:$W$22,1,0)),1,0)</f>
        <v>0</v>
      </c>
      <c r="FU302" s="158">
        <f>IF(ISERROR(VLOOKUP(BR302,Accueil!$W$17:$W$22,1,0)),1,0)</f>
        <v>0</v>
      </c>
      <c r="FV302" s="158">
        <f>IF(ISERROR(VLOOKUP(BS302,Accueil!$W$17:$W$22,1,0)),1,0)</f>
        <v>0</v>
      </c>
      <c r="FW302" s="158">
        <f>IF(ISERROR(VLOOKUP(BT302,Accueil!$W$17:$W$22,1,0)),1,0)</f>
        <v>0</v>
      </c>
      <c r="FX302" s="158">
        <f>IF(ISERROR(VLOOKUP(BU302,Accueil!$W$17:$W$22,1,0)),1,0)</f>
        <v>0</v>
      </c>
      <c r="FY302" s="158">
        <f>IF(ISERROR(VLOOKUP(BV302,Accueil!$W$17:$W$22,1,0)),1,0)</f>
        <v>0</v>
      </c>
      <c r="FZ302" s="158">
        <f>IF(ISERROR(VLOOKUP(BW302,Accueil!$W$17:$W$22,1,0)),1,0)</f>
        <v>0</v>
      </c>
      <c r="GA302" s="158">
        <f>IF(ISERROR(VLOOKUP(BX302,Accueil!$W$17:$W$22,1,0)),1,0)</f>
        <v>0</v>
      </c>
      <c r="GB302" s="158">
        <f>IF(ISERROR(VLOOKUP(BY302,Accueil!$W$17:$W$22,1,0)),1,0)</f>
        <v>0</v>
      </c>
      <c r="GC302" s="158">
        <f>IF(ISERROR(VLOOKUP(BZ302,Accueil!$W$17:$W$22,1,0)),1,0)</f>
        <v>0</v>
      </c>
      <c r="GD302" s="158">
        <f>IF(ISERROR(VLOOKUP(CA302,Accueil!$W$17:$W$22,1,0)),1,0)</f>
        <v>0</v>
      </c>
      <c r="GE302" s="158">
        <f>IF(ISERROR(VLOOKUP(CB302,Accueil!$W$17:$W$22,1,0)),1,0)</f>
        <v>0</v>
      </c>
      <c r="GF302" s="158">
        <f>IF(ISERROR(VLOOKUP(CC302,Accueil!$W$17:$W$22,1,0)),1,0)</f>
        <v>0</v>
      </c>
      <c r="GG302" s="158">
        <f>IF(ISERROR(VLOOKUP(CD302,Accueil!$W$17:$W$22,1,0)),1,0)</f>
        <v>0</v>
      </c>
      <c r="GH302" s="158">
        <f>IF(ISERROR(VLOOKUP(CE302,Accueil!$W$17:$W$22,1,0)),1,0)</f>
        <v>0</v>
      </c>
      <c r="GI302" s="158">
        <f>IF(ISERROR(VLOOKUP(CF302,Accueil!$W$17:$W$22,1,0)),1,0)</f>
        <v>0</v>
      </c>
      <c r="GJ302" s="158">
        <f>IF(ISERROR(VLOOKUP(CG302,Accueil!$W$17:$W$22,1,0)),1,0)</f>
        <v>0</v>
      </c>
      <c r="GK302" s="158">
        <f>IF(ISERROR(VLOOKUP(CH302,Accueil!$W$17:$W$22,1,0)),1,0)</f>
        <v>0</v>
      </c>
      <c r="GL302" s="158">
        <f>IF(ISERROR(VLOOKUP(CI302,Accueil!$W$17:$W$22,1,0)),1,0)</f>
        <v>0</v>
      </c>
      <c r="GM302" s="158">
        <f>IF(ISERROR(VLOOKUP(CJ302,Accueil!$W$17:$W$22,1,0)),1,0)</f>
        <v>0</v>
      </c>
      <c r="GN302" s="158">
        <f>IF(ISERROR(VLOOKUP(CK302,Accueil!$W$17:$W$22,1,0)),1,0)</f>
        <v>0</v>
      </c>
      <c r="GO302" s="158">
        <f>IF(ISERROR(VLOOKUP(CL302,Accueil!$W$17:$W$22,1,0)),1,0)</f>
        <v>0</v>
      </c>
      <c r="GP302" s="158">
        <f>IF(ISERROR(VLOOKUP(CM302,Accueil!$W$17:$W$22,1,0)),1,0)</f>
        <v>0</v>
      </c>
      <c r="GQ302" s="158">
        <f>IF(ISERROR(VLOOKUP(CN302,Accueil!$W$17:$W$22,1,0)),1,0)</f>
        <v>0</v>
      </c>
      <c r="GR302" s="158">
        <f>IF(ISERROR(VLOOKUP(CO302,Accueil!$W$17:$W$22,1,0)),1,0)</f>
        <v>0</v>
      </c>
      <c r="GS302" s="158">
        <f>IF(ISERROR(VLOOKUP(CP302,Accueil!$W$17:$W$22,1,0)),1,0)</f>
        <v>0</v>
      </c>
      <c r="GT302" s="158">
        <f>IF(ISERROR(VLOOKUP(CQ302,Accueil!$W$17:$W$22,1,0)),1,0)</f>
        <v>0</v>
      </c>
      <c r="GU302" s="158">
        <f>IF(ISERROR(VLOOKUP(CR302,Accueil!$W$17:$W$22,1,0)),1,0)</f>
        <v>0</v>
      </c>
      <c r="GV302" s="158">
        <f>IF(ISERROR(VLOOKUP(CS302,Accueil!$W$17:$W$22,1,0)),1,0)</f>
        <v>0</v>
      </c>
      <c r="GW302" s="158">
        <f>IF(ISERROR(VLOOKUP(CT302,Accueil!$W$17:$W$22,1,0)),1,0)</f>
        <v>0</v>
      </c>
      <c r="GX302" s="158">
        <f>IF(ISERROR(VLOOKUP(CU302,Accueil!$W$17:$W$22,1,0)),1,0)</f>
        <v>0</v>
      </c>
      <c r="GY302" s="158">
        <f>IF(ISERROR(VLOOKUP(CV302,Accueil!$W$17:$W$22,1,0)),1,0)</f>
        <v>0</v>
      </c>
      <c r="GZ302" s="158">
        <f>IF(ISERROR(VLOOKUP(CW302,Accueil!$W$17:$W$22,1,0)),1,0)</f>
        <v>0</v>
      </c>
      <c r="HA302" s="158">
        <f>IF(ISERROR(VLOOKUP(CX302,Accueil!$W$17:$W$22,1,0)),1,0)</f>
        <v>0</v>
      </c>
      <c r="HB302" s="158">
        <f>IF(ISERROR(VLOOKUP(CY302,Accueil!$W$17:$W$22,1,0)),1,0)</f>
        <v>0</v>
      </c>
      <c r="HC302" s="158">
        <f>IF(ISERROR(VLOOKUP(CZ302,Accueil!$W$17:$W$22,1,0)),1,0)</f>
        <v>0</v>
      </c>
      <c r="HD302" s="158">
        <f>IF(ISERROR(VLOOKUP(DA302,Accueil!$W$17:$W$22,1,0)),1,0)</f>
        <v>0</v>
      </c>
    </row>
    <row r="303" spans="1:212" ht="12.75" customHeight="1">
      <c r="A303" s="360"/>
      <c r="B303" s="12">
        <v>295</v>
      </c>
      <c r="C303" s="26" t="str">
        <f>IF(Accueil!E307="","",Accueil!E307)</f>
        <v/>
      </c>
      <c r="D303" s="27" t="str">
        <f>IF(Accueil!F307="","",Accueil!F307)</f>
        <v/>
      </c>
      <c r="E303" s="83" t="str">
        <f t="shared" ref="E303:E366" si="22">IF(D303="","",1)</f>
        <v/>
      </c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4"/>
      <c r="AD303" s="244"/>
      <c r="AE303" s="244"/>
      <c r="AF303" s="244"/>
      <c r="AG303" s="244"/>
      <c r="AH303" s="244"/>
      <c r="AI303" s="244"/>
      <c r="AJ303" s="244"/>
      <c r="AK303" s="244"/>
      <c r="AL303" s="244"/>
      <c r="AM303" s="244"/>
      <c r="AN303" s="244"/>
      <c r="AO303" s="244"/>
      <c r="AP303" s="244"/>
      <c r="AQ303" s="244"/>
      <c r="AR303" s="244"/>
      <c r="AS303" s="244"/>
      <c r="AT303" s="244"/>
      <c r="AU303" s="244"/>
      <c r="AV303" s="244"/>
      <c r="AW303" s="244"/>
      <c r="AX303" s="244"/>
      <c r="AY303" s="244"/>
      <c r="AZ303" s="244"/>
      <c r="BA303" s="244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  <c r="CJ303" s="244"/>
      <c r="CK303" s="244"/>
      <c r="CL303" s="244"/>
      <c r="CM303" s="244"/>
      <c r="CN303" s="244"/>
      <c r="CO303" s="244"/>
      <c r="CP303" s="244"/>
      <c r="CQ303" s="244"/>
      <c r="CR303" s="244"/>
      <c r="CS303" s="244"/>
      <c r="CT303" s="244"/>
      <c r="CU303" s="244"/>
      <c r="CV303" s="244"/>
      <c r="CW303" s="244"/>
      <c r="CX303" s="244"/>
      <c r="CY303" s="244"/>
      <c r="CZ303" s="244"/>
      <c r="DA303" s="244"/>
      <c r="DB303" s="12">
        <v>295</v>
      </c>
      <c r="DC303" s="11" t="str">
        <f>IF(D303="","",COUNTIF(F303:DA303,Accueil!$AB$28)&amp;" / "&amp;COUNTIF($F$8:$DA$8,"&gt;0")-(COUNTIF(F303:DA303,Accueil!$AG$26)))</f>
        <v/>
      </c>
      <c r="DD303" s="110" t="str">
        <f>IF(D303="","",COUNTIF(F303:DA303,Accueil!$AB$26))</f>
        <v/>
      </c>
      <c r="DE303" s="110" t="str">
        <f>IF(D303="","",IF(COUNTIF($F$8:$DA$8,"&gt;=0")-(COUNTIF(G303:DB303,Accueil!$AG$26))&lt;0,0,COUNTIF($F$8:$DA$8,"&gt;=0")-(COUNTIF(G303:DB303,Accueil!$AG$26))))</f>
        <v/>
      </c>
      <c r="DF303" s="11" t="str">
        <f t="shared" ref="DF303:DF366" si="23">IF(D303="","",COUNTA(F303:DA303))</f>
        <v/>
      </c>
      <c r="DG303" s="29" t="str">
        <f t="shared" ref="DG303:DG366" si="24">IF(D303="","",IF(DH303&gt;0,"ERREUR",IF(OR(DF303&lt;COUNTIF($F$8:$DA$8,"&gt;0"),DF303&gt;COUNTIF($F$8:$DA$8,"&gt;0")),"NB ITEMS",IF(DE303&lt;COUNTIF($F$8:$DA$8,"&gt;0"),"ABSENT",ROUND(DD303/DE303,3)*100&amp;" %"))))</f>
        <v/>
      </c>
      <c r="DH303" s="158">
        <f t="shared" ref="DH303:DH366" si="25">SUM(DI303:HD303)</f>
        <v>0</v>
      </c>
      <c r="DI303" s="158">
        <f>IF(ISERROR(VLOOKUP(F303,Accueil!$W$17:$W$22,1,0)),1,0)</f>
        <v>0</v>
      </c>
      <c r="DJ303" s="158">
        <f>IF(ISERROR(VLOOKUP(G303,Accueil!$W$17:$W$22,1,0)),1,0)</f>
        <v>0</v>
      </c>
      <c r="DK303" s="158">
        <f>IF(ISERROR(VLOOKUP(H303,Accueil!$W$17:$W$22,1,0)),1,0)</f>
        <v>0</v>
      </c>
      <c r="DL303" s="158">
        <f>IF(ISERROR(VLOOKUP(I303,Accueil!$W$17:$W$22,1,0)),1,0)</f>
        <v>0</v>
      </c>
      <c r="DM303" s="158">
        <f>IF(ISERROR(VLOOKUP(J303,Accueil!$W$17:$W$22,1,0)),1,0)</f>
        <v>0</v>
      </c>
      <c r="DN303" s="158">
        <f>IF(ISERROR(VLOOKUP(K303,Accueil!$W$17:$W$22,1,0)),1,0)</f>
        <v>0</v>
      </c>
      <c r="DO303" s="158">
        <f>IF(ISERROR(VLOOKUP(L303,Accueil!$W$17:$W$22,1,0)),1,0)</f>
        <v>0</v>
      </c>
      <c r="DP303" s="158">
        <f>IF(ISERROR(VLOOKUP(M303,Accueil!$W$17:$W$22,1,0)),1,0)</f>
        <v>0</v>
      </c>
      <c r="DQ303" s="158">
        <f>IF(ISERROR(VLOOKUP(N303,Accueil!$W$17:$W$22,1,0)),1,0)</f>
        <v>0</v>
      </c>
      <c r="DR303" s="158">
        <f>IF(ISERROR(VLOOKUP(O303,Accueil!$W$17:$W$22,1,0)),1,0)</f>
        <v>0</v>
      </c>
      <c r="DS303" s="158">
        <f>IF(ISERROR(VLOOKUP(P303,Accueil!$W$17:$W$22,1,0)),1,0)</f>
        <v>0</v>
      </c>
      <c r="DT303" s="158">
        <f>IF(ISERROR(VLOOKUP(Q303,Accueil!$W$17:$W$22,1,0)),1,0)</f>
        <v>0</v>
      </c>
      <c r="DU303" s="158">
        <f>IF(ISERROR(VLOOKUP(R303,Accueil!$W$17:$W$22,1,0)),1,0)</f>
        <v>0</v>
      </c>
      <c r="DV303" s="158">
        <f>IF(ISERROR(VLOOKUP(S303,Accueil!$W$17:$W$22,1,0)),1,0)</f>
        <v>0</v>
      </c>
      <c r="DW303" s="158">
        <f>IF(ISERROR(VLOOKUP(T303,Accueil!$W$17:$W$22,1,0)),1,0)</f>
        <v>0</v>
      </c>
      <c r="DX303" s="158">
        <f>IF(ISERROR(VLOOKUP(U303,Accueil!$W$17:$W$22,1,0)),1,0)</f>
        <v>0</v>
      </c>
      <c r="DY303" s="158">
        <f>IF(ISERROR(VLOOKUP(V303,Accueil!$W$17:$W$22,1,0)),1,0)</f>
        <v>0</v>
      </c>
      <c r="DZ303" s="158">
        <f>IF(ISERROR(VLOOKUP(W303,Accueil!$W$17:$W$22,1,0)),1,0)</f>
        <v>0</v>
      </c>
      <c r="EA303" s="158">
        <f>IF(ISERROR(VLOOKUP(X303,Accueil!$W$17:$W$22,1,0)),1,0)</f>
        <v>0</v>
      </c>
      <c r="EB303" s="158">
        <f>IF(ISERROR(VLOOKUP(Y303,Accueil!$W$17:$W$22,1,0)),1,0)</f>
        <v>0</v>
      </c>
      <c r="EC303" s="158">
        <f>IF(ISERROR(VLOOKUP(Z303,Accueil!$W$17:$W$22,1,0)),1,0)</f>
        <v>0</v>
      </c>
      <c r="ED303" s="158">
        <f>IF(ISERROR(VLOOKUP(AA303,Accueil!$W$17:$W$22,1,0)),1,0)</f>
        <v>0</v>
      </c>
      <c r="EE303" s="158">
        <f>IF(ISERROR(VLOOKUP(AB303,Accueil!$W$17:$W$22,1,0)),1,0)</f>
        <v>0</v>
      </c>
      <c r="EF303" s="158">
        <f>IF(ISERROR(VLOOKUP(AC303,Accueil!$W$17:$W$22,1,0)),1,0)</f>
        <v>0</v>
      </c>
      <c r="EG303" s="158">
        <f>IF(ISERROR(VLOOKUP(AD303,Accueil!$W$17:$W$22,1,0)),1,0)</f>
        <v>0</v>
      </c>
      <c r="EH303" s="158">
        <f>IF(ISERROR(VLOOKUP(AE303,Accueil!$W$17:$W$22,1,0)),1,0)</f>
        <v>0</v>
      </c>
      <c r="EI303" s="158">
        <f>IF(ISERROR(VLOOKUP(AF303,Accueil!$W$17:$W$22,1,0)),1,0)</f>
        <v>0</v>
      </c>
      <c r="EJ303" s="158">
        <f>IF(ISERROR(VLOOKUP(AG303,Accueil!$W$17:$W$22,1,0)),1,0)</f>
        <v>0</v>
      </c>
      <c r="EK303" s="158">
        <f>IF(ISERROR(VLOOKUP(AH303,Accueil!$W$17:$W$22,1,0)),1,0)</f>
        <v>0</v>
      </c>
      <c r="EL303" s="158">
        <f>IF(ISERROR(VLOOKUP(AI303,Accueil!$W$17:$W$22,1,0)),1,0)</f>
        <v>0</v>
      </c>
      <c r="EM303" s="158">
        <f>IF(ISERROR(VLOOKUP(AJ303,Accueil!$W$17:$W$22,1,0)),1,0)</f>
        <v>0</v>
      </c>
      <c r="EN303" s="158">
        <f>IF(ISERROR(VLOOKUP(AK303,Accueil!$W$17:$W$22,1,0)),1,0)</f>
        <v>0</v>
      </c>
      <c r="EO303" s="158">
        <f>IF(ISERROR(VLOOKUP(AL303,Accueil!$W$17:$W$22,1,0)),1,0)</f>
        <v>0</v>
      </c>
      <c r="EP303" s="158">
        <f>IF(ISERROR(VLOOKUP(AM303,Accueil!$W$17:$W$22,1,0)),1,0)</f>
        <v>0</v>
      </c>
      <c r="EQ303" s="158">
        <f>IF(ISERROR(VLOOKUP(AN303,Accueil!$W$17:$W$22,1,0)),1,0)</f>
        <v>0</v>
      </c>
      <c r="ER303" s="158">
        <f>IF(ISERROR(VLOOKUP(AO303,Accueil!$W$17:$W$22,1,0)),1,0)</f>
        <v>0</v>
      </c>
      <c r="ES303" s="158">
        <f>IF(ISERROR(VLOOKUP(AP303,Accueil!$W$17:$W$22,1,0)),1,0)</f>
        <v>0</v>
      </c>
      <c r="ET303" s="158">
        <f>IF(ISERROR(VLOOKUP(AQ303,Accueil!$W$17:$W$22,1,0)),1,0)</f>
        <v>0</v>
      </c>
      <c r="EU303" s="158">
        <f>IF(ISERROR(VLOOKUP(AR303,Accueil!$W$17:$W$22,1,0)),1,0)</f>
        <v>0</v>
      </c>
      <c r="EV303" s="158">
        <f>IF(ISERROR(VLOOKUP(AS303,Accueil!$W$17:$W$22,1,0)),1,0)</f>
        <v>0</v>
      </c>
      <c r="EW303" s="158">
        <f>IF(ISERROR(VLOOKUP(AT303,Accueil!$W$17:$W$22,1,0)),1,0)</f>
        <v>0</v>
      </c>
      <c r="EX303" s="158">
        <f>IF(ISERROR(VLOOKUP(AU303,Accueil!$W$17:$W$22,1,0)),1,0)</f>
        <v>0</v>
      </c>
      <c r="EY303" s="158">
        <f>IF(ISERROR(VLOOKUP(AV303,Accueil!$W$17:$W$22,1,0)),1,0)</f>
        <v>0</v>
      </c>
      <c r="EZ303" s="158">
        <f>IF(ISERROR(VLOOKUP(AW303,Accueil!$W$17:$W$22,1,0)),1,0)</f>
        <v>0</v>
      </c>
      <c r="FA303" s="158">
        <f>IF(ISERROR(VLOOKUP(AX303,Accueil!$W$17:$W$22,1,0)),1,0)</f>
        <v>0</v>
      </c>
      <c r="FB303" s="158">
        <f>IF(ISERROR(VLOOKUP(AY303,Accueil!$W$17:$W$22,1,0)),1,0)</f>
        <v>0</v>
      </c>
      <c r="FC303" s="158">
        <f>IF(ISERROR(VLOOKUP(AZ303,Accueil!$W$17:$W$22,1,0)),1,0)</f>
        <v>0</v>
      </c>
      <c r="FD303" s="158">
        <f>IF(ISERROR(VLOOKUP(BA303,Accueil!$W$17:$W$22,1,0)),1,0)</f>
        <v>0</v>
      </c>
      <c r="FE303" s="158">
        <f>IF(ISERROR(VLOOKUP(BB303,Accueil!$W$17:$W$22,1,0)),1,0)</f>
        <v>0</v>
      </c>
      <c r="FF303" s="158">
        <f>IF(ISERROR(VLOOKUP(BC303,Accueil!$W$17:$W$22,1,0)),1,0)</f>
        <v>0</v>
      </c>
      <c r="FG303" s="158">
        <f>IF(ISERROR(VLOOKUP(BD303,Accueil!$W$17:$W$22,1,0)),1,0)</f>
        <v>0</v>
      </c>
      <c r="FH303" s="158">
        <f>IF(ISERROR(VLOOKUP(BE303,Accueil!$W$17:$W$22,1,0)),1,0)</f>
        <v>0</v>
      </c>
      <c r="FI303" s="158">
        <f>IF(ISERROR(VLOOKUP(BF303,Accueil!$W$17:$W$22,1,0)),1,0)</f>
        <v>0</v>
      </c>
      <c r="FJ303" s="158">
        <f>IF(ISERROR(VLOOKUP(BG303,Accueil!$W$17:$W$22,1,0)),1,0)</f>
        <v>0</v>
      </c>
      <c r="FK303" s="158">
        <f>IF(ISERROR(VLOOKUP(BH303,Accueil!$W$17:$W$22,1,0)),1,0)</f>
        <v>0</v>
      </c>
      <c r="FL303" s="158">
        <f>IF(ISERROR(VLOOKUP(BI303,Accueil!$W$17:$W$22,1,0)),1,0)</f>
        <v>0</v>
      </c>
      <c r="FM303" s="158">
        <f>IF(ISERROR(VLOOKUP(BJ303,Accueil!$W$17:$W$22,1,0)),1,0)</f>
        <v>0</v>
      </c>
      <c r="FN303" s="158">
        <f>IF(ISERROR(VLOOKUP(BK303,Accueil!$W$17:$W$22,1,0)),1,0)</f>
        <v>0</v>
      </c>
      <c r="FO303" s="158">
        <f>IF(ISERROR(VLOOKUP(BL303,Accueil!$W$17:$W$22,1,0)),1,0)</f>
        <v>0</v>
      </c>
      <c r="FP303" s="158">
        <f>IF(ISERROR(VLOOKUP(BM303,Accueil!$W$17:$W$22,1,0)),1,0)</f>
        <v>0</v>
      </c>
      <c r="FQ303" s="158">
        <f>IF(ISERROR(VLOOKUP(BN303,Accueil!$W$17:$W$22,1,0)),1,0)</f>
        <v>0</v>
      </c>
      <c r="FR303" s="158">
        <f>IF(ISERROR(VLOOKUP(BO303,Accueil!$W$17:$W$22,1,0)),1,0)</f>
        <v>0</v>
      </c>
      <c r="FS303" s="158">
        <f>IF(ISERROR(VLOOKUP(BP303,Accueil!$W$17:$W$22,1,0)),1,0)</f>
        <v>0</v>
      </c>
      <c r="FT303" s="158">
        <f>IF(ISERROR(VLOOKUP(BQ303,Accueil!$W$17:$W$22,1,0)),1,0)</f>
        <v>0</v>
      </c>
      <c r="FU303" s="158">
        <f>IF(ISERROR(VLOOKUP(BR303,Accueil!$W$17:$W$22,1,0)),1,0)</f>
        <v>0</v>
      </c>
      <c r="FV303" s="158">
        <f>IF(ISERROR(VLOOKUP(BS303,Accueil!$W$17:$W$22,1,0)),1,0)</f>
        <v>0</v>
      </c>
      <c r="FW303" s="158">
        <f>IF(ISERROR(VLOOKUP(BT303,Accueil!$W$17:$W$22,1,0)),1,0)</f>
        <v>0</v>
      </c>
      <c r="FX303" s="158">
        <f>IF(ISERROR(VLOOKUP(BU303,Accueil!$W$17:$W$22,1,0)),1,0)</f>
        <v>0</v>
      </c>
      <c r="FY303" s="158">
        <f>IF(ISERROR(VLOOKUP(BV303,Accueil!$W$17:$W$22,1,0)),1,0)</f>
        <v>0</v>
      </c>
      <c r="FZ303" s="158">
        <f>IF(ISERROR(VLOOKUP(BW303,Accueil!$W$17:$W$22,1,0)),1,0)</f>
        <v>0</v>
      </c>
      <c r="GA303" s="158">
        <f>IF(ISERROR(VLOOKUP(BX303,Accueil!$W$17:$W$22,1,0)),1,0)</f>
        <v>0</v>
      </c>
      <c r="GB303" s="158">
        <f>IF(ISERROR(VLOOKUP(BY303,Accueil!$W$17:$W$22,1,0)),1,0)</f>
        <v>0</v>
      </c>
      <c r="GC303" s="158">
        <f>IF(ISERROR(VLOOKUP(BZ303,Accueil!$W$17:$W$22,1,0)),1,0)</f>
        <v>0</v>
      </c>
      <c r="GD303" s="158">
        <f>IF(ISERROR(VLOOKUP(CA303,Accueil!$W$17:$W$22,1,0)),1,0)</f>
        <v>0</v>
      </c>
      <c r="GE303" s="158">
        <f>IF(ISERROR(VLOOKUP(CB303,Accueil!$W$17:$W$22,1,0)),1,0)</f>
        <v>0</v>
      </c>
      <c r="GF303" s="158">
        <f>IF(ISERROR(VLOOKUP(CC303,Accueil!$W$17:$W$22,1,0)),1,0)</f>
        <v>0</v>
      </c>
      <c r="GG303" s="158">
        <f>IF(ISERROR(VLOOKUP(CD303,Accueil!$W$17:$W$22,1,0)),1,0)</f>
        <v>0</v>
      </c>
      <c r="GH303" s="158">
        <f>IF(ISERROR(VLOOKUP(CE303,Accueil!$W$17:$W$22,1,0)),1,0)</f>
        <v>0</v>
      </c>
      <c r="GI303" s="158">
        <f>IF(ISERROR(VLOOKUP(CF303,Accueil!$W$17:$W$22,1,0)),1,0)</f>
        <v>0</v>
      </c>
      <c r="GJ303" s="158">
        <f>IF(ISERROR(VLOOKUP(CG303,Accueil!$W$17:$W$22,1,0)),1,0)</f>
        <v>0</v>
      </c>
      <c r="GK303" s="158">
        <f>IF(ISERROR(VLOOKUP(CH303,Accueil!$W$17:$W$22,1,0)),1,0)</f>
        <v>0</v>
      </c>
      <c r="GL303" s="158">
        <f>IF(ISERROR(VLOOKUP(CI303,Accueil!$W$17:$W$22,1,0)),1,0)</f>
        <v>0</v>
      </c>
      <c r="GM303" s="158">
        <f>IF(ISERROR(VLOOKUP(CJ303,Accueil!$W$17:$W$22,1,0)),1,0)</f>
        <v>0</v>
      </c>
      <c r="GN303" s="158">
        <f>IF(ISERROR(VLOOKUP(CK303,Accueil!$W$17:$W$22,1,0)),1,0)</f>
        <v>0</v>
      </c>
      <c r="GO303" s="158">
        <f>IF(ISERROR(VLOOKUP(CL303,Accueil!$W$17:$W$22,1,0)),1,0)</f>
        <v>0</v>
      </c>
      <c r="GP303" s="158">
        <f>IF(ISERROR(VLOOKUP(CM303,Accueil!$W$17:$W$22,1,0)),1,0)</f>
        <v>0</v>
      </c>
      <c r="GQ303" s="158">
        <f>IF(ISERROR(VLOOKUP(CN303,Accueil!$W$17:$W$22,1,0)),1,0)</f>
        <v>0</v>
      </c>
      <c r="GR303" s="158">
        <f>IF(ISERROR(VLOOKUP(CO303,Accueil!$W$17:$W$22,1,0)),1,0)</f>
        <v>0</v>
      </c>
      <c r="GS303" s="158">
        <f>IF(ISERROR(VLOOKUP(CP303,Accueil!$W$17:$W$22,1,0)),1,0)</f>
        <v>0</v>
      </c>
      <c r="GT303" s="158">
        <f>IF(ISERROR(VLOOKUP(CQ303,Accueil!$W$17:$W$22,1,0)),1,0)</f>
        <v>0</v>
      </c>
      <c r="GU303" s="158">
        <f>IF(ISERROR(VLOOKUP(CR303,Accueil!$W$17:$W$22,1,0)),1,0)</f>
        <v>0</v>
      </c>
      <c r="GV303" s="158">
        <f>IF(ISERROR(VLOOKUP(CS303,Accueil!$W$17:$W$22,1,0)),1,0)</f>
        <v>0</v>
      </c>
      <c r="GW303" s="158">
        <f>IF(ISERROR(VLOOKUP(CT303,Accueil!$W$17:$W$22,1,0)),1,0)</f>
        <v>0</v>
      </c>
      <c r="GX303" s="158">
        <f>IF(ISERROR(VLOOKUP(CU303,Accueil!$W$17:$W$22,1,0)),1,0)</f>
        <v>0</v>
      </c>
      <c r="GY303" s="158">
        <f>IF(ISERROR(VLOOKUP(CV303,Accueil!$W$17:$W$22,1,0)),1,0)</f>
        <v>0</v>
      </c>
      <c r="GZ303" s="158">
        <f>IF(ISERROR(VLOOKUP(CW303,Accueil!$W$17:$W$22,1,0)),1,0)</f>
        <v>0</v>
      </c>
      <c r="HA303" s="158">
        <f>IF(ISERROR(VLOOKUP(CX303,Accueil!$W$17:$W$22,1,0)),1,0)</f>
        <v>0</v>
      </c>
      <c r="HB303" s="158">
        <f>IF(ISERROR(VLOOKUP(CY303,Accueil!$W$17:$W$22,1,0)),1,0)</f>
        <v>0</v>
      </c>
      <c r="HC303" s="158">
        <f>IF(ISERROR(VLOOKUP(CZ303,Accueil!$W$17:$W$22,1,0)),1,0)</f>
        <v>0</v>
      </c>
      <c r="HD303" s="158">
        <f>IF(ISERROR(VLOOKUP(DA303,Accueil!$W$17:$W$22,1,0)),1,0)</f>
        <v>0</v>
      </c>
    </row>
    <row r="304" spans="1:212" ht="12.75" customHeight="1">
      <c r="A304" s="360"/>
      <c r="B304" s="12">
        <v>296</v>
      </c>
      <c r="C304" s="26" t="str">
        <f>IF(Accueil!E308="","",Accueil!E308)</f>
        <v/>
      </c>
      <c r="D304" s="27" t="str">
        <f>IF(Accueil!F308="","",Accueil!F308)</f>
        <v/>
      </c>
      <c r="E304" s="83" t="str">
        <f t="shared" si="22"/>
        <v/>
      </c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4"/>
      <c r="AD304" s="244"/>
      <c r="AE304" s="244"/>
      <c r="AF304" s="244"/>
      <c r="AG304" s="244"/>
      <c r="AH304" s="244"/>
      <c r="AI304" s="244"/>
      <c r="AJ304" s="244"/>
      <c r="AK304" s="244"/>
      <c r="AL304" s="244"/>
      <c r="AM304" s="244"/>
      <c r="AN304" s="244"/>
      <c r="AO304" s="244"/>
      <c r="AP304" s="244"/>
      <c r="AQ304" s="244"/>
      <c r="AR304" s="244"/>
      <c r="AS304" s="244"/>
      <c r="AT304" s="244"/>
      <c r="AU304" s="244"/>
      <c r="AV304" s="244"/>
      <c r="AW304" s="244"/>
      <c r="AX304" s="244"/>
      <c r="AY304" s="244"/>
      <c r="AZ304" s="244"/>
      <c r="BA304" s="244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  <c r="CJ304" s="244"/>
      <c r="CK304" s="244"/>
      <c r="CL304" s="244"/>
      <c r="CM304" s="244"/>
      <c r="CN304" s="244"/>
      <c r="CO304" s="244"/>
      <c r="CP304" s="244"/>
      <c r="CQ304" s="244"/>
      <c r="CR304" s="244"/>
      <c r="CS304" s="244"/>
      <c r="CT304" s="244"/>
      <c r="CU304" s="244"/>
      <c r="CV304" s="244"/>
      <c r="CW304" s="244"/>
      <c r="CX304" s="244"/>
      <c r="CY304" s="244"/>
      <c r="CZ304" s="244"/>
      <c r="DA304" s="244"/>
      <c r="DB304" s="12">
        <v>296</v>
      </c>
      <c r="DC304" s="11" t="str">
        <f>IF(D304="","",COUNTIF(F304:DA304,Accueil!$AB$28)&amp;" / "&amp;COUNTIF($F$8:$DA$8,"&gt;0")-(COUNTIF(F304:DA304,Accueil!$AG$26)))</f>
        <v/>
      </c>
      <c r="DD304" s="110" t="str">
        <f>IF(D304="","",COUNTIF(F304:DA304,Accueil!$AB$26))</f>
        <v/>
      </c>
      <c r="DE304" s="110" t="str">
        <f>IF(D304="","",IF(COUNTIF($F$8:$DA$8,"&gt;=0")-(COUNTIF(G304:DB304,Accueil!$AG$26))&lt;0,0,COUNTIF($F$8:$DA$8,"&gt;=0")-(COUNTIF(G304:DB304,Accueil!$AG$26))))</f>
        <v/>
      </c>
      <c r="DF304" s="11" t="str">
        <f t="shared" si="23"/>
        <v/>
      </c>
      <c r="DG304" s="29" t="str">
        <f t="shared" si="24"/>
        <v/>
      </c>
      <c r="DH304" s="158">
        <f t="shared" si="25"/>
        <v>0</v>
      </c>
      <c r="DI304" s="158">
        <f>IF(ISERROR(VLOOKUP(F304,Accueil!$W$17:$W$22,1,0)),1,0)</f>
        <v>0</v>
      </c>
      <c r="DJ304" s="158">
        <f>IF(ISERROR(VLOOKUP(G304,Accueil!$W$17:$W$22,1,0)),1,0)</f>
        <v>0</v>
      </c>
      <c r="DK304" s="158">
        <f>IF(ISERROR(VLOOKUP(H304,Accueil!$W$17:$W$22,1,0)),1,0)</f>
        <v>0</v>
      </c>
      <c r="DL304" s="158">
        <f>IF(ISERROR(VLOOKUP(I304,Accueil!$W$17:$W$22,1,0)),1,0)</f>
        <v>0</v>
      </c>
      <c r="DM304" s="158">
        <f>IF(ISERROR(VLOOKUP(J304,Accueil!$W$17:$W$22,1,0)),1,0)</f>
        <v>0</v>
      </c>
      <c r="DN304" s="158">
        <f>IF(ISERROR(VLOOKUP(K304,Accueil!$W$17:$W$22,1,0)),1,0)</f>
        <v>0</v>
      </c>
      <c r="DO304" s="158">
        <f>IF(ISERROR(VLOOKUP(L304,Accueil!$W$17:$W$22,1,0)),1,0)</f>
        <v>0</v>
      </c>
      <c r="DP304" s="158">
        <f>IF(ISERROR(VLOOKUP(M304,Accueil!$W$17:$W$22,1,0)),1,0)</f>
        <v>0</v>
      </c>
      <c r="DQ304" s="158">
        <f>IF(ISERROR(VLOOKUP(N304,Accueil!$W$17:$W$22,1,0)),1,0)</f>
        <v>0</v>
      </c>
      <c r="DR304" s="158">
        <f>IF(ISERROR(VLOOKUP(O304,Accueil!$W$17:$W$22,1,0)),1,0)</f>
        <v>0</v>
      </c>
      <c r="DS304" s="158">
        <f>IF(ISERROR(VLOOKUP(P304,Accueil!$W$17:$W$22,1,0)),1,0)</f>
        <v>0</v>
      </c>
      <c r="DT304" s="158">
        <f>IF(ISERROR(VLOOKUP(Q304,Accueil!$W$17:$W$22,1,0)),1,0)</f>
        <v>0</v>
      </c>
      <c r="DU304" s="158">
        <f>IF(ISERROR(VLOOKUP(R304,Accueil!$W$17:$W$22,1,0)),1,0)</f>
        <v>0</v>
      </c>
      <c r="DV304" s="158">
        <f>IF(ISERROR(VLOOKUP(S304,Accueil!$W$17:$W$22,1,0)),1,0)</f>
        <v>0</v>
      </c>
      <c r="DW304" s="158">
        <f>IF(ISERROR(VLOOKUP(T304,Accueil!$W$17:$W$22,1,0)),1,0)</f>
        <v>0</v>
      </c>
      <c r="DX304" s="158">
        <f>IF(ISERROR(VLOOKUP(U304,Accueil!$W$17:$W$22,1,0)),1,0)</f>
        <v>0</v>
      </c>
      <c r="DY304" s="158">
        <f>IF(ISERROR(VLOOKUP(V304,Accueil!$W$17:$W$22,1,0)),1,0)</f>
        <v>0</v>
      </c>
      <c r="DZ304" s="158">
        <f>IF(ISERROR(VLOOKUP(W304,Accueil!$W$17:$W$22,1,0)),1,0)</f>
        <v>0</v>
      </c>
      <c r="EA304" s="158">
        <f>IF(ISERROR(VLOOKUP(X304,Accueil!$W$17:$W$22,1,0)),1,0)</f>
        <v>0</v>
      </c>
      <c r="EB304" s="158">
        <f>IF(ISERROR(VLOOKUP(Y304,Accueil!$W$17:$W$22,1,0)),1,0)</f>
        <v>0</v>
      </c>
      <c r="EC304" s="158">
        <f>IF(ISERROR(VLOOKUP(Z304,Accueil!$W$17:$W$22,1,0)),1,0)</f>
        <v>0</v>
      </c>
      <c r="ED304" s="158">
        <f>IF(ISERROR(VLOOKUP(AA304,Accueil!$W$17:$W$22,1,0)),1,0)</f>
        <v>0</v>
      </c>
      <c r="EE304" s="158">
        <f>IF(ISERROR(VLOOKUP(AB304,Accueil!$W$17:$W$22,1,0)),1,0)</f>
        <v>0</v>
      </c>
      <c r="EF304" s="158">
        <f>IF(ISERROR(VLOOKUP(AC304,Accueil!$W$17:$W$22,1,0)),1,0)</f>
        <v>0</v>
      </c>
      <c r="EG304" s="158">
        <f>IF(ISERROR(VLOOKUP(AD304,Accueil!$W$17:$W$22,1,0)),1,0)</f>
        <v>0</v>
      </c>
      <c r="EH304" s="158">
        <f>IF(ISERROR(VLOOKUP(AE304,Accueil!$W$17:$W$22,1,0)),1,0)</f>
        <v>0</v>
      </c>
      <c r="EI304" s="158">
        <f>IF(ISERROR(VLOOKUP(AF304,Accueil!$W$17:$W$22,1,0)),1,0)</f>
        <v>0</v>
      </c>
      <c r="EJ304" s="158">
        <f>IF(ISERROR(VLOOKUP(AG304,Accueil!$W$17:$W$22,1,0)),1,0)</f>
        <v>0</v>
      </c>
      <c r="EK304" s="158">
        <f>IF(ISERROR(VLOOKUP(AH304,Accueil!$W$17:$W$22,1,0)),1,0)</f>
        <v>0</v>
      </c>
      <c r="EL304" s="158">
        <f>IF(ISERROR(VLOOKUP(AI304,Accueil!$W$17:$W$22,1,0)),1,0)</f>
        <v>0</v>
      </c>
      <c r="EM304" s="158">
        <f>IF(ISERROR(VLOOKUP(AJ304,Accueil!$W$17:$W$22,1,0)),1,0)</f>
        <v>0</v>
      </c>
      <c r="EN304" s="158">
        <f>IF(ISERROR(VLOOKUP(AK304,Accueil!$W$17:$W$22,1,0)),1,0)</f>
        <v>0</v>
      </c>
      <c r="EO304" s="158">
        <f>IF(ISERROR(VLOOKUP(AL304,Accueil!$W$17:$W$22,1,0)),1,0)</f>
        <v>0</v>
      </c>
      <c r="EP304" s="158">
        <f>IF(ISERROR(VLOOKUP(AM304,Accueil!$W$17:$W$22,1,0)),1,0)</f>
        <v>0</v>
      </c>
      <c r="EQ304" s="158">
        <f>IF(ISERROR(VLOOKUP(AN304,Accueil!$W$17:$W$22,1,0)),1,0)</f>
        <v>0</v>
      </c>
      <c r="ER304" s="158">
        <f>IF(ISERROR(VLOOKUP(AO304,Accueil!$W$17:$W$22,1,0)),1,0)</f>
        <v>0</v>
      </c>
      <c r="ES304" s="158">
        <f>IF(ISERROR(VLOOKUP(AP304,Accueil!$W$17:$W$22,1,0)),1,0)</f>
        <v>0</v>
      </c>
      <c r="ET304" s="158">
        <f>IF(ISERROR(VLOOKUP(AQ304,Accueil!$W$17:$W$22,1,0)),1,0)</f>
        <v>0</v>
      </c>
      <c r="EU304" s="158">
        <f>IF(ISERROR(VLOOKUP(AR304,Accueil!$W$17:$W$22,1,0)),1,0)</f>
        <v>0</v>
      </c>
      <c r="EV304" s="158">
        <f>IF(ISERROR(VLOOKUP(AS304,Accueil!$W$17:$W$22,1,0)),1,0)</f>
        <v>0</v>
      </c>
      <c r="EW304" s="158">
        <f>IF(ISERROR(VLOOKUP(AT304,Accueil!$W$17:$W$22,1,0)),1,0)</f>
        <v>0</v>
      </c>
      <c r="EX304" s="158">
        <f>IF(ISERROR(VLOOKUP(AU304,Accueil!$W$17:$W$22,1,0)),1,0)</f>
        <v>0</v>
      </c>
      <c r="EY304" s="158">
        <f>IF(ISERROR(VLOOKUP(AV304,Accueil!$W$17:$W$22,1,0)),1,0)</f>
        <v>0</v>
      </c>
      <c r="EZ304" s="158">
        <f>IF(ISERROR(VLOOKUP(AW304,Accueil!$W$17:$W$22,1,0)),1,0)</f>
        <v>0</v>
      </c>
      <c r="FA304" s="158">
        <f>IF(ISERROR(VLOOKUP(AX304,Accueil!$W$17:$W$22,1,0)),1,0)</f>
        <v>0</v>
      </c>
      <c r="FB304" s="158">
        <f>IF(ISERROR(VLOOKUP(AY304,Accueil!$W$17:$W$22,1,0)),1,0)</f>
        <v>0</v>
      </c>
      <c r="FC304" s="158">
        <f>IF(ISERROR(VLOOKUP(AZ304,Accueil!$W$17:$W$22,1,0)),1,0)</f>
        <v>0</v>
      </c>
      <c r="FD304" s="158">
        <f>IF(ISERROR(VLOOKUP(BA304,Accueil!$W$17:$W$22,1,0)),1,0)</f>
        <v>0</v>
      </c>
      <c r="FE304" s="158">
        <f>IF(ISERROR(VLOOKUP(BB304,Accueil!$W$17:$W$22,1,0)),1,0)</f>
        <v>0</v>
      </c>
      <c r="FF304" s="158">
        <f>IF(ISERROR(VLOOKUP(BC304,Accueil!$W$17:$W$22,1,0)),1,0)</f>
        <v>0</v>
      </c>
      <c r="FG304" s="158">
        <f>IF(ISERROR(VLOOKUP(BD304,Accueil!$W$17:$W$22,1,0)),1,0)</f>
        <v>0</v>
      </c>
      <c r="FH304" s="158">
        <f>IF(ISERROR(VLOOKUP(BE304,Accueil!$W$17:$W$22,1,0)),1,0)</f>
        <v>0</v>
      </c>
      <c r="FI304" s="158">
        <f>IF(ISERROR(VLOOKUP(BF304,Accueil!$W$17:$W$22,1,0)),1,0)</f>
        <v>0</v>
      </c>
      <c r="FJ304" s="158">
        <f>IF(ISERROR(VLOOKUP(BG304,Accueil!$W$17:$W$22,1,0)),1,0)</f>
        <v>0</v>
      </c>
      <c r="FK304" s="158">
        <f>IF(ISERROR(VLOOKUP(BH304,Accueil!$W$17:$W$22,1,0)),1,0)</f>
        <v>0</v>
      </c>
      <c r="FL304" s="158">
        <f>IF(ISERROR(VLOOKUP(BI304,Accueil!$W$17:$W$22,1,0)),1,0)</f>
        <v>0</v>
      </c>
      <c r="FM304" s="158">
        <f>IF(ISERROR(VLOOKUP(BJ304,Accueil!$W$17:$W$22,1,0)),1,0)</f>
        <v>0</v>
      </c>
      <c r="FN304" s="158">
        <f>IF(ISERROR(VLOOKUP(BK304,Accueil!$W$17:$W$22,1,0)),1,0)</f>
        <v>0</v>
      </c>
      <c r="FO304" s="158">
        <f>IF(ISERROR(VLOOKUP(BL304,Accueil!$W$17:$W$22,1,0)),1,0)</f>
        <v>0</v>
      </c>
      <c r="FP304" s="158">
        <f>IF(ISERROR(VLOOKUP(BM304,Accueil!$W$17:$W$22,1,0)),1,0)</f>
        <v>0</v>
      </c>
      <c r="FQ304" s="158">
        <f>IF(ISERROR(VLOOKUP(BN304,Accueil!$W$17:$W$22,1,0)),1,0)</f>
        <v>0</v>
      </c>
      <c r="FR304" s="158">
        <f>IF(ISERROR(VLOOKUP(BO304,Accueil!$W$17:$W$22,1,0)),1,0)</f>
        <v>0</v>
      </c>
      <c r="FS304" s="158">
        <f>IF(ISERROR(VLOOKUP(BP304,Accueil!$W$17:$W$22,1,0)),1,0)</f>
        <v>0</v>
      </c>
      <c r="FT304" s="158">
        <f>IF(ISERROR(VLOOKUP(BQ304,Accueil!$W$17:$W$22,1,0)),1,0)</f>
        <v>0</v>
      </c>
      <c r="FU304" s="158">
        <f>IF(ISERROR(VLOOKUP(BR304,Accueil!$W$17:$W$22,1,0)),1,0)</f>
        <v>0</v>
      </c>
      <c r="FV304" s="158">
        <f>IF(ISERROR(VLOOKUP(BS304,Accueil!$W$17:$W$22,1,0)),1,0)</f>
        <v>0</v>
      </c>
      <c r="FW304" s="158">
        <f>IF(ISERROR(VLOOKUP(BT304,Accueil!$W$17:$W$22,1,0)),1,0)</f>
        <v>0</v>
      </c>
      <c r="FX304" s="158">
        <f>IF(ISERROR(VLOOKUP(BU304,Accueil!$W$17:$W$22,1,0)),1,0)</f>
        <v>0</v>
      </c>
      <c r="FY304" s="158">
        <f>IF(ISERROR(VLOOKUP(BV304,Accueil!$W$17:$W$22,1,0)),1,0)</f>
        <v>0</v>
      </c>
      <c r="FZ304" s="158">
        <f>IF(ISERROR(VLOOKUP(BW304,Accueil!$W$17:$W$22,1,0)),1,0)</f>
        <v>0</v>
      </c>
      <c r="GA304" s="158">
        <f>IF(ISERROR(VLOOKUP(BX304,Accueil!$W$17:$W$22,1,0)),1,0)</f>
        <v>0</v>
      </c>
      <c r="GB304" s="158">
        <f>IF(ISERROR(VLOOKUP(BY304,Accueil!$W$17:$W$22,1,0)),1,0)</f>
        <v>0</v>
      </c>
      <c r="GC304" s="158">
        <f>IF(ISERROR(VLOOKUP(BZ304,Accueil!$W$17:$W$22,1,0)),1,0)</f>
        <v>0</v>
      </c>
      <c r="GD304" s="158">
        <f>IF(ISERROR(VLOOKUP(CA304,Accueil!$W$17:$W$22,1,0)),1,0)</f>
        <v>0</v>
      </c>
      <c r="GE304" s="158">
        <f>IF(ISERROR(VLOOKUP(CB304,Accueil!$W$17:$W$22,1,0)),1,0)</f>
        <v>0</v>
      </c>
      <c r="GF304" s="158">
        <f>IF(ISERROR(VLOOKUP(CC304,Accueil!$W$17:$W$22,1,0)),1,0)</f>
        <v>0</v>
      </c>
      <c r="GG304" s="158">
        <f>IF(ISERROR(VLOOKUP(CD304,Accueil!$W$17:$W$22,1,0)),1,0)</f>
        <v>0</v>
      </c>
      <c r="GH304" s="158">
        <f>IF(ISERROR(VLOOKUP(CE304,Accueil!$W$17:$W$22,1,0)),1,0)</f>
        <v>0</v>
      </c>
      <c r="GI304" s="158">
        <f>IF(ISERROR(VLOOKUP(CF304,Accueil!$W$17:$W$22,1,0)),1,0)</f>
        <v>0</v>
      </c>
      <c r="GJ304" s="158">
        <f>IF(ISERROR(VLOOKUP(CG304,Accueil!$W$17:$W$22,1,0)),1,0)</f>
        <v>0</v>
      </c>
      <c r="GK304" s="158">
        <f>IF(ISERROR(VLOOKUP(CH304,Accueil!$W$17:$W$22,1,0)),1,0)</f>
        <v>0</v>
      </c>
      <c r="GL304" s="158">
        <f>IF(ISERROR(VLOOKUP(CI304,Accueil!$W$17:$W$22,1,0)),1,0)</f>
        <v>0</v>
      </c>
      <c r="GM304" s="158">
        <f>IF(ISERROR(VLOOKUP(CJ304,Accueil!$W$17:$W$22,1,0)),1,0)</f>
        <v>0</v>
      </c>
      <c r="GN304" s="158">
        <f>IF(ISERROR(VLOOKUP(CK304,Accueil!$W$17:$W$22,1,0)),1,0)</f>
        <v>0</v>
      </c>
      <c r="GO304" s="158">
        <f>IF(ISERROR(VLOOKUP(CL304,Accueil!$W$17:$W$22,1,0)),1,0)</f>
        <v>0</v>
      </c>
      <c r="GP304" s="158">
        <f>IF(ISERROR(VLOOKUP(CM304,Accueil!$W$17:$W$22,1,0)),1,0)</f>
        <v>0</v>
      </c>
      <c r="GQ304" s="158">
        <f>IF(ISERROR(VLOOKUP(CN304,Accueil!$W$17:$W$22,1,0)),1,0)</f>
        <v>0</v>
      </c>
      <c r="GR304" s="158">
        <f>IF(ISERROR(VLOOKUP(CO304,Accueil!$W$17:$W$22,1,0)),1,0)</f>
        <v>0</v>
      </c>
      <c r="GS304" s="158">
        <f>IF(ISERROR(VLOOKUP(CP304,Accueil!$W$17:$W$22,1,0)),1,0)</f>
        <v>0</v>
      </c>
      <c r="GT304" s="158">
        <f>IF(ISERROR(VLOOKUP(CQ304,Accueil!$W$17:$W$22,1,0)),1,0)</f>
        <v>0</v>
      </c>
      <c r="GU304" s="158">
        <f>IF(ISERROR(VLOOKUP(CR304,Accueil!$W$17:$W$22,1,0)),1,0)</f>
        <v>0</v>
      </c>
      <c r="GV304" s="158">
        <f>IF(ISERROR(VLOOKUP(CS304,Accueil!$W$17:$W$22,1,0)),1,0)</f>
        <v>0</v>
      </c>
      <c r="GW304" s="158">
        <f>IF(ISERROR(VLOOKUP(CT304,Accueil!$W$17:$W$22,1,0)),1,0)</f>
        <v>0</v>
      </c>
      <c r="GX304" s="158">
        <f>IF(ISERROR(VLOOKUP(CU304,Accueil!$W$17:$W$22,1,0)),1,0)</f>
        <v>0</v>
      </c>
      <c r="GY304" s="158">
        <f>IF(ISERROR(VLOOKUP(CV304,Accueil!$W$17:$W$22,1,0)),1,0)</f>
        <v>0</v>
      </c>
      <c r="GZ304" s="158">
        <f>IF(ISERROR(VLOOKUP(CW304,Accueil!$W$17:$W$22,1,0)),1,0)</f>
        <v>0</v>
      </c>
      <c r="HA304" s="158">
        <f>IF(ISERROR(VLOOKUP(CX304,Accueil!$W$17:$W$22,1,0)),1,0)</f>
        <v>0</v>
      </c>
      <c r="HB304" s="158">
        <f>IF(ISERROR(VLOOKUP(CY304,Accueil!$W$17:$W$22,1,0)),1,0)</f>
        <v>0</v>
      </c>
      <c r="HC304" s="158">
        <f>IF(ISERROR(VLOOKUP(CZ304,Accueil!$W$17:$W$22,1,0)),1,0)</f>
        <v>0</v>
      </c>
      <c r="HD304" s="158">
        <f>IF(ISERROR(VLOOKUP(DA304,Accueil!$W$17:$W$22,1,0)),1,0)</f>
        <v>0</v>
      </c>
    </row>
    <row r="305" spans="1:212" ht="12.75" customHeight="1">
      <c r="A305" s="360"/>
      <c r="B305" s="12">
        <v>297</v>
      </c>
      <c r="C305" s="26" t="str">
        <f>IF(Accueil!E309="","",Accueil!E309)</f>
        <v/>
      </c>
      <c r="D305" s="27" t="str">
        <f>IF(Accueil!F309="","",Accueil!F309)</f>
        <v/>
      </c>
      <c r="E305" s="83" t="str">
        <f t="shared" si="22"/>
        <v/>
      </c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  <c r="AA305" s="244"/>
      <c r="AB305" s="244"/>
      <c r="AC305" s="244"/>
      <c r="AD305" s="244"/>
      <c r="AE305" s="244"/>
      <c r="AF305" s="244"/>
      <c r="AG305" s="244"/>
      <c r="AH305" s="244"/>
      <c r="AI305" s="244"/>
      <c r="AJ305" s="244"/>
      <c r="AK305" s="244"/>
      <c r="AL305" s="244"/>
      <c r="AM305" s="244"/>
      <c r="AN305" s="244"/>
      <c r="AO305" s="244"/>
      <c r="AP305" s="244"/>
      <c r="AQ305" s="244"/>
      <c r="AR305" s="244"/>
      <c r="AS305" s="244"/>
      <c r="AT305" s="244"/>
      <c r="AU305" s="244"/>
      <c r="AV305" s="244"/>
      <c r="AW305" s="244"/>
      <c r="AX305" s="244"/>
      <c r="AY305" s="244"/>
      <c r="AZ305" s="244"/>
      <c r="BA305" s="244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  <c r="CJ305" s="244"/>
      <c r="CK305" s="244"/>
      <c r="CL305" s="244"/>
      <c r="CM305" s="244"/>
      <c r="CN305" s="244"/>
      <c r="CO305" s="244"/>
      <c r="CP305" s="244"/>
      <c r="CQ305" s="244"/>
      <c r="CR305" s="244"/>
      <c r="CS305" s="244"/>
      <c r="CT305" s="244"/>
      <c r="CU305" s="244"/>
      <c r="CV305" s="244"/>
      <c r="CW305" s="244"/>
      <c r="CX305" s="244"/>
      <c r="CY305" s="244"/>
      <c r="CZ305" s="244"/>
      <c r="DA305" s="244"/>
      <c r="DB305" s="12">
        <v>297</v>
      </c>
      <c r="DC305" s="11" t="str">
        <f>IF(D305="","",COUNTIF(F305:DA305,Accueil!$AB$28)&amp;" / "&amp;COUNTIF($F$8:$DA$8,"&gt;0")-(COUNTIF(F305:DA305,Accueil!$AG$26)))</f>
        <v/>
      </c>
      <c r="DD305" s="110" t="str">
        <f>IF(D305="","",COUNTIF(F305:DA305,Accueil!$AB$26))</f>
        <v/>
      </c>
      <c r="DE305" s="110" t="str">
        <f>IF(D305="","",IF(COUNTIF($F$8:$DA$8,"&gt;=0")-(COUNTIF(G305:DB305,Accueil!$AG$26))&lt;0,0,COUNTIF($F$8:$DA$8,"&gt;=0")-(COUNTIF(G305:DB305,Accueil!$AG$26))))</f>
        <v/>
      </c>
      <c r="DF305" s="11" t="str">
        <f t="shared" si="23"/>
        <v/>
      </c>
      <c r="DG305" s="29" t="str">
        <f t="shared" si="24"/>
        <v/>
      </c>
      <c r="DH305" s="158">
        <f t="shared" si="25"/>
        <v>0</v>
      </c>
      <c r="DI305" s="158">
        <f>IF(ISERROR(VLOOKUP(F305,Accueil!$W$17:$W$22,1,0)),1,0)</f>
        <v>0</v>
      </c>
      <c r="DJ305" s="158">
        <f>IF(ISERROR(VLOOKUP(G305,Accueil!$W$17:$W$22,1,0)),1,0)</f>
        <v>0</v>
      </c>
      <c r="DK305" s="158">
        <f>IF(ISERROR(VLOOKUP(H305,Accueil!$W$17:$W$22,1,0)),1,0)</f>
        <v>0</v>
      </c>
      <c r="DL305" s="158">
        <f>IF(ISERROR(VLOOKUP(I305,Accueil!$W$17:$W$22,1,0)),1,0)</f>
        <v>0</v>
      </c>
      <c r="DM305" s="158">
        <f>IF(ISERROR(VLOOKUP(J305,Accueil!$W$17:$W$22,1,0)),1,0)</f>
        <v>0</v>
      </c>
      <c r="DN305" s="158">
        <f>IF(ISERROR(VLOOKUP(K305,Accueil!$W$17:$W$22,1,0)),1,0)</f>
        <v>0</v>
      </c>
      <c r="DO305" s="158">
        <f>IF(ISERROR(VLOOKUP(L305,Accueil!$W$17:$W$22,1,0)),1,0)</f>
        <v>0</v>
      </c>
      <c r="DP305" s="158">
        <f>IF(ISERROR(VLOOKUP(M305,Accueil!$W$17:$W$22,1,0)),1,0)</f>
        <v>0</v>
      </c>
      <c r="DQ305" s="158">
        <f>IF(ISERROR(VLOOKUP(N305,Accueil!$W$17:$W$22,1,0)),1,0)</f>
        <v>0</v>
      </c>
      <c r="DR305" s="158">
        <f>IF(ISERROR(VLOOKUP(O305,Accueil!$W$17:$W$22,1,0)),1,0)</f>
        <v>0</v>
      </c>
      <c r="DS305" s="158">
        <f>IF(ISERROR(VLOOKUP(P305,Accueil!$W$17:$W$22,1,0)),1,0)</f>
        <v>0</v>
      </c>
      <c r="DT305" s="158">
        <f>IF(ISERROR(VLOOKUP(Q305,Accueil!$W$17:$W$22,1,0)),1,0)</f>
        <v>0</v>
      </c>
      <c r="DU305" s="158">
        <f>IF(ISERROR(VLOOKUP(R305,Accueil!$W$17:$W$22,1,0)),1,0)</f>
        <v>0</v>
      </c>
      <c r="DV305" s="158">
        <f>IF(ISERROR(VLOOKUP(S305,Accueil!$W$17:$W$22,1,0)),1,0)</f>
        <v>0</v>
      </c>
      <c r="DW305" s="158">
        <f>IF(ISERROR(VLOOKUP(T305,Accueil!$W$17:$W$22,1,0)),1,0)</f>
        <v>0</v>
      </c>
      <c r="DX305" s="158">
        <f>IF(ISERROR(VLOOKUP(U305,Accueil!$W$17:$W$22,1,0)),1,0)</f>
        <v>0</v>
      </c>
      <c r="DY305" s="158">
        <f>IF(ISERROR(VLOOKUP(V305,Accueil!$W$17:$W$22,1,0)),1,0)</f>
        <v>0</v>
      </c>
      <c r="DZ305" s="158">
        <f>IF(ISERROR(VLOOKUP(W305,Accueil!$W$17:$W$22,1,0)),1,0)</f>
        <v>0</v>
      </c>
      <c r="EA305" s="158">
        <f>IF(ISERROR(VLOOKUP(X305,Accueil!$W$17:$W$22,1,0)),1,0)</f>
        <v>0</v>
      </c>
      <c r="EB305" s="158">
        <f>IF(ISERROR(VLOOKUP(Y305,Accueil!$W$17:$W$22,1,0)),1,0)</f>
        <v>0</v>
      </c>
      <c r="EC305" s="158">
        <f>IF(ISERROR(VLOOKUP(Z305,Accueil!$W$17:$W$22,1,0)),1,0)</f>
        <v>0</v>
      </c>
      <c r="ED305" s="158">
        <f>IF(ISERROR(VLOOKUP(AA305,Accueil!$W$17:$W$22,1,0)),1,0)</f>
        <v>0</v>
      </c>
      <c r="EE305" s="158">
        <f>IF(ISERROR(VLOOKUP(AB305,Accueil!$W$17:$W$22,1,0)),1,0)</f>
        <v>0</v>
      </c>
      <c r="EF305" s="158">
        <f>IF(ISERROR(VLOOKUP(AC305,Accueil!$W$17:$W$22,1,0)),1,0)</f>
        <v>0</v>
      </c>
      <c r="EG305" s="158">
        <f>IF(ISERROR(VLOOKUP(AD305,Accueil!$W$17:$W$22,1,0)),1,0)</f>
        <v>0</v>
      </c>
      <c r="EH305" s="158">
        <f>IF(ISERROR(VLOOKUP(AE305,Accueil!$W$17:$W$22,1,0)),1,0)</f>
        <v>0</v>
      </c>
      <c r="EI305" s="158">
        <f>IF(ISERROR(VLOOKUP(AF305,Accueil!$W$17:$W$22,1,0)),1,0)</f>
        <v>0</v>
      </c>
      <c r="EJ305" s="158">
        <f>IF(ISERROR(VLOOKUP(AG305,Accueil!$W$17:$W$22,1,0)),1,0)</f>
        <v>0</v>
      </c>
      <c r="EK305" s="158">
        <f>IF(ISERROR(VLOOKUP(AH305,Accueil!$W$17:$W$22,1,0)),1,0)</f>
        <v>0</v>
      </c>
      <c r="EL305" s="158">
        <f>IF(ISERROR(VLOOKUP(AI305,Accueil!$W$17:$W$22,1,0)),1,0)</f>
        <v>0</v>
      </c>
      <c r="EM305" s="158">
        <f>IF(ISERROR(VLOOKUP(AJ305,Accueil!$W$17:$W$22,1,0)),1,0)</f>
        <v>0</v>
      </c>
      <c r="EN305" s="158">
        <f>IF(ISERROR(VLOOKUP(AK305,Accueil!$W$17:$W$22,1,0)),1,0)</f>
        <v>0</v>
      </c>
      <c r="EO305" s="158">
        <f>IF(ISERROR(VLOOKUP(AL305,Accueil!$W$17:$W$22,1,0)),1,0)</f>
        <v>0</v>
      </c>
      <c r="EP305" s="158">
        <f>IF(ISERROR(VLOOKUP(AM305,Accueil!$W$17:$W$22,1,0)),1,0)</f>
        <v>0</v>
      </c>
      <c r="EQ305" s="158">
        <f>IF(ISERROR(VLOOKUP(AN305,Accueil!$W$17:$W$22,1,0)),1,0)</f>
        <v>0</v>
      </c>
      <c r="ER305" s="158">
        <f>IF(ISERROR(VLOOKUP(AO305,Accueil!$W$17:$W$22,1,0)),1,0)</f>
        <v>0</v>
      </c>
      <c r="ES305" s="158">
        <f>IF(ISERROR(VLOOKUP(AP305,Accueil!$W$17:$W$22,1,0)),1,0)</f>
        <v>0</v>
      </c>
      <c r="ET305" s="158">
        <f>IF(ISERROR(VLOOKUP(AQ305,Accueil!$W$17:$W$22,1,0)),1,0)</f>
        <v>0</v>
      </c>
      <c r="EU305" s="158">
        <f>IF(ISERROR(VLOOKUP(AR305,Accueil!$W$17:$W$22,1,0)),1,0)</f>
        <v>0</v>
      </c>
      <c r="EV305" s="158">
        <f>IF(ISERROR(VLOOKUP(AS305,Accueil!$W$17:$W$22,1,0)),1,0)</f>
        <v>0</v>
      </c>
      <c r="EW305" s="158">
        <f>IF(ISERROR(VLOOKUP(AT305,Accueil!$W$17:$W$22,1,0)),1,0)</f>
        <v>0</v>
      </c>
      <c r="EX305" s="158">
        <f>IF(ISERROR(VLOOKUP(AU305,Accueil!$W$17:$W$22,1,0)),1,0)</f>
        <v>0</v>
      </c>
      <c r="EY305" s="158">
        <f>IF(ISERROR(VLOOKUP(AV305,Accueil!$W$17:$W$22,1,0)),1,0)</f>
        <v>0</v>
      </c>
      <c r="EZ305" s="158">
        <f>IF(ISERROR(VLOOKUP(AW305,Accueil!$W$17:$W$22,1,0)),1,0)</f>
        <v>0</v>
      </c>
      <c r="FA305" s="158">
        <f>IF(ISERROR(VLOOKUP(AX305,Accueil!$W$17:$W$22,1,0)),1,0)</f>
        <v>0</v>
      </c>
      <c r="FB305" s="158">
        <f>IF(ISERROR(VLOOKUP(AY305,Accueil!$W$17:$W$22,1,0)),1,0)</f>
        <v>0</v>
      </c>
      <c r="FC305" s="158">
        <f>IF(ISERROR(VLOOKUP(AZ305,Accueil!$W$17:$W$22,1,0)),1,0)</f>
        <v>0</v>
      </c>
      <c r="FD305" s="158">
        <f>IF(ISERROR(VLOOKUP(BA305,Accueil!$W$17:$W$22,1,0)),1,0)</f>
        <v>0</v>
      </c>
      <c r="FE305" s="158">
        <f>IF(ISERROR(VLOOKUP(BB305,Accueil!$W$17:$W$22,1,0)),1,0)</f>
        <v>0</v>
      </c>
      <c r="FF305" s="158">
        <f>IF(ISERROR(VLOOKUP(BC305,Accueil!$W$17:$W$22,1,0)),1,0)</f>
        <v>0</v>
      </c>
      <c r="FG305" s="158">
        <f>IF(ISERROR(VLOOKUP(BD305,Accueil!$W$17:$W$22,1,0)),1,0)</f>
        <v>0</v>
      </c>
      <c r="FH305" s="158">
        <f>IF(ISERROR(VLOOKUP(BE305,Accueil!$W$17:$W$22,1,0)),1,0)</f>
        <v>0</v>
      </c>
      <c r="FI305" s="158">
        <f>IF(ISERROR(VLOOKUP(BF305,Accueil!$W$17:$W$22,1,0)),1,0)</f>
        <v>0</v>
      </c>
      <c r="FJ305" s="158">
        <f>IF(ISERROR(VLOOKUP(BG305,Accueil!$W$17:$W$22,1,0)),1,0)</f>
        <v>0</v>
      </c>
      <c r="FK305" s="158">
        <f>IF(ISERROR(VLOOKUP(BH305,Accueil!$W$17:$W$22,1,0)),1,0)</f>
        <v>0</v>
      </c>
      <c r="FL305" s="158">
        <f>IF(ISERROR(VLOOKUP(BI305,Accueil!$W$17:$W$22,1,0)),1,0)</f>
        <v>0</v>
      </c>
      <c r="FM305" s="158">
        <f>IF(ISERROR(VLOOKUP(BJ305,Accueil!$W$17:$W$22,1,0)),1,0)</f>
        <v>0</v>
      </c>
      <c r="FN305" s="158">
        <f>IF(ISERROR(VLOOKUP(BK305,Accueil!$W$17:$W$22,1,0)),1,0)</f>
        <v>0</v>
      </c>
      <c r="FO305" s="158">
        <f>IF(ISERROR(VLOOKUP(BL305,Accueil!$W$17:$W$22,1,0)),1,0)</f>
        <v>0</v>
      </c>
      <c r="FP305" s="158">
        <f>IF(ISERROR(VLOOKUP(BM305,Accueil!$W$17:$W$22,1,0)),1,0)</f>
        <v>0</v>
      </c>
      <c r="FQ305" s="158">
        <f>IF(ISERROR(VLOOKUP(BN305,Accueil!$W$17:$W$22,1,0)),1,0)</f>
        <v>0</v>
      </c>
      <c r="FR305" s="158">
        <f>IF(ISERROR(VLOOKUP(BO305,Accueil!$W$17:$W$22,1,0)),1,0)</f>
        <v>0</v>
      </c>
      <c r="FS305" s="158">
        <f>IF(ISERROR(VLOOKUP(BP305,Accueil!$W$17:$W$22,1,0)),1,0)</f>
        <v>0</v>
      </c>
      <c r="FT305" s="158">
        <f>IF(ISERROR(VLOOKUP(BQ305,Accueil!$W$17:$W$22,1,0)),1,0)</f>
        <v>0</v>
      </c>
      <c r="FU305" s="158">
        <f>IF(ISERROR(VLOOKUP(BR305,Accueil!$W$17:$W$22,1,0)),1,0)</f>
        <v>0</v>
      </c>
      <c r="FV305" s="158">
        <f>IF(ISERROR(VLOOKUP(BS305,Accueil!$W$17:$W$22,1,0)),1,0)</f>
        <v>0</v>
      </c>
      <c r="FW305" s="158">
        <f>IF(ISERROR(VLOOKUP(BT305,Accueil!$W$17:$W$22,1,0)),1,0)</f>
        <v>0</v>
      </c>
      <c r="FX305" s="158">
        <f>IF(ISERROR(VLOOKUP(BU305,Accueil!$W$17:$W$22,1,0)),1,0)</f>
        <v>0</v>
      </c>
      <c r="FY305" s="158">
        <f>IF(ISERROR(VLOOKUP(BV305,Accueil!$W$17:$W$22,1,0)),1,0)</f>
        <v>0</v>
      </c>
      <c r="FZ305" s="158">
        <f>IF(ISERROR(VLOOKUP(BW305,Accueil!$W$17:$W$22,1,0)),1,0)</f>
        <v>0</v>
      </c>
      <c r="GA305" s="158">
        <f>IF(ISERROR(VLOOKUP(BX305,Accueil!$W$17:$W$22,1,0)),1,0)</f>
        <v>0</v>
      </c>
      <c r="GB305" s="158">
        <f>IF(ISERROR(VLOOKUP(BY305,Accueil!$W$17:$W$22,1,0)),1,0)</f>
        <v>0</v>
      </c>
      <c r="GC305" s="158">
        <f>IF(ISERROR(VLOOKUP(BZ305,Accueil!$W$17:$W$22,1,0)),1,0)</f>
        <v>0</v>
      </c>
      <c r="GD305" s="158">
        <f>IF(ISERROR(VLOOKUP(CA305,Accueil!$W$17:$W$22,1,0)),1,0)</f>
        <v>0</v>
      </c>
      <c r="GE305" s="158">
        <f>IF(ISERROR(VLOOKUP(CB305,Accueil!$W$17:$W$22,1,0)),1,0)</f>
        <v>0</v>
      </c>
      <c r="GF305" s="158">
        <f>IF(ISERROR(VLOOKUP(CC305,Accueil!$W$17:$W$22,1,0)),1,0)</f>
        <v>0</v>
      </c>
      <c r="GG305" s="158">
        <f>IF(ISERROR(VLOOKUP(CD305,Accueil!$W$17:$W$22,1,0)),1,0)</f>
        <v>0</v>
      </c>
      <c r="GH305" s="158">
        <f>IF(ISERROR(VLOOKUP(CE305,Accueil!$W$17:$W$22,1,0)),1,0)</f>
        <v>0</v>
      </c>
      <c r="GI305" s="158">
        <f>IF(ISERROR(VLOOKUP(CF305,Accueil!$W$17:$W$22,1,0)),1,0)</f>
        <v>0</v>
      </c>
      <c r="GJ305" s="158">
        <f>IF(ISERROR(VLOOKUP(CG305,Accueil!$W$17:$W$22,1,0)),1,0)</f>
        <v>0</v>
      </c>
      <c r="GK305" s="158">
        <f>IF(ISERROR(VLOOKUP(CH305,Accueil!$W$17:$W$22,1,0)),1,0)</f>
        <v>0</v>
      </c>
      <c r="GL305" s="158">
        <f>IF(ISERROR(VLOOKUP(CI305,Accueil!$W$17:$W$22,1,0)),1,0)</f>
        <v>0</v>
      </c>
      <c r="GM305" s="158">
        <f>IF(ISERROR(VLOOKUP(CJ305,Accueil!$W$17:$W$22,1,0)),1,0)</f>
        <v>0</v>
      </c>
      <c r="GN305" s="158">
        <f>IF(ISERROR(VLOOKUP(CK305,Accueil!$W$17:$W$22,1,0)),1,0)</f>
        <v>0</v>
      </c>
      <c r="GO305" s="158">
        <f>IF(ISERROR(VLOOKUP(CL305,Accueil!$W$17:$W$22,1,0)),1,0)</f>
        <v>0</v>
      </c>
      <c r="GP305" s="158">
        <f>IF(ISERROR(VLOOKUP(CM305,Accueil!$W$17:$W$22,1,0)),1,0)</f>
        <v>0</v>
      </c>
      <c r="GQ305" s="158">
        <f>IF(ISERROR(VLOOKUP(CN305,Accueil!$W$17:$W$22,1,0)),1,0)</f>
        <v>0</v>
      </c>
      <c r="GR305" s="158">
        <f>IF(ISERROR(VLOOKUP(CO305,Accueil!$W$17:$W$22,1,0)),1,0)</f>
        <v>0</v>
      </c>
      <c r="GS305" s="158">
        <f>IF(ISERROR(VLOOKUP(CP305,Accueil!$W$17:$W$22,1,0)),1,0)</f>
        <v>0</v>
      </c>
      <c r="GT305" s="158">
        <f>IF(ISERROR(VLOOKUP(CQ305,Accueil!$W$17:$W$22,1,0)),1,0)</f>
        <v>0</v>
      </c>
      <c r="GU305" s="158">
        <f>IF(ISERROR(VLOOKUP(CR305,Accueil!$W$17:$W$22,1,0)),1,0)</f>
        <v>0</v>
      </c>
      <c r="GV305" s="158">
        <f>IF(ISERROR(VLOOKUP(CS305,Accueil!$W$17:$W$22,1,0)),1,0)</f>
        <v>0</v>
      </c>
      <c r="GW305" s="158">
        <f>IF(ISERROR(VLOOKUP(CT305,Accueil!$W$17:$W$22,1,0)),1,0)</f>
        <v>0</v>
      </c>
      <c r="GX305" s="158">
        <f>IF(ISERROR(VLOOKUP(CU305,Accueil!$W$17:$W$22,1,0)),1,0)</f>
        <v>0</v>
      </c>
      <c r="GY305" s="158">
        <f>IF(ISERROR(VLOOKUP(CV305,Accueil!$W$17:$W$22,1,0)),1,0)</f>
        <v>0</v>
      </c>
      <c r="GZ305" s="158">
        <f>IF(ISERROR(VLOOKUP(CW305,Accueil!$W$17:$W$22,1,0)),1,0)</f>
        <v>0</v>
      </c>
      <c r="HA305" s="158">
        <f>IF(ISERROR(VLOOKUP(CX305,Accueil!$W$17:$W$22,1,0)),1,0)</f>
        <v>0</v>
      </c>
      <c r="HB305" s="158">
        <f>IF(ISERROR(VLOOKUP(CY305,Accueil!$W$17:$W$22,1,0)),1,0)</f>
        <v>0</v>
      </c>
      <c r="HC305" s="158">
        <f>IF(ISERROR(VLOOKUP(CZ305,Accueil!$W$17:$W$22,1,0)),1,0)</f>
        <v>0</v>
      </c>
      <c r="HD305" s="158">
        <f>IF(ISERROR(VLOOKUP(DA305,Accueil!$W$17:$W$22,1,0)),1,0)</f>
        <v>0</v>
      </c>
    </row>
    <row r="306" spans="1:212" ht="12.75" customHeight="1">
      <c r="A306" s="360"/>
      <c r="B306" s="12">
        <v>298</v>
      </c>
      <c r="C306" s="26" t="str">
        <f>IF(Accueil!E310="","",Accueil!E310)</f>
        <v/>
      </c>
      <c r="D306" s="27" t="str">
        <f>IF(Accueil!F310="","",Accueil!F310)</f>
        <v/>
      </c>
      <c r="E306" s="83" t="str">
        <f t="shared" si="22"/>
        <v/>
      </c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4"/>
      <c r="AD306" s="244"/>
      <c r="AE306" s="244"/>
      <c r="AF306" s="244"/>
      <c r="AG306" s="244"/>
      <c r="AH306" s="244"/>
      <c r="AI306" s="244"/>
      <c r="AJ306" s="244"/>
      <c r="AK306" s="244"/>
      <c r="AL306" s="244"/>
      <c r="AM306" s="244"/>
      <c r="AN306" s="244"/>
      <c r="AO306" s="244"/>
      <c r="AP306" s="244"/>
      <c r="AQ306" s="244"/>
      <c r="AR306" s="244"/>
      <c r="AS306" s="244"/>
      <c r="AT306" s="244"/>
      <c r="AU306" s="244"/>
      <c r="AV306" s="244"/>
      <c r="AW306" s="244"/>
      <c r="AX306" s="244"/>
      <c r="AY306" s="244"/>
      <c r="AZ306" s="244"/>
      <c r="BA306" s="244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  <c r="CJ306" s="244"/>
      <c r="CK306" s="244"/>
      <c r="CL306" s="244"/>
      <c r="CM306" s="244"/>
      <c r="CN306" s="244"/>
      <c r="CO306" s="244"/>
      <c r="CP306" s="244"/>
      <c r="CQ306" s="244"/>
      <c r="CR306" s="244"/>
      <c r="CS306" s="244"/>
      <c r="CT306" s="244"/>
      <c r="CU306" s="244"/>
      <c r="CV306" s="244"/>
      <c r="CW306" s="244"/>
      <c r="CX306" s="244"/>
      <c r="CY306" s="244"/>
      <c r="CZ306" s="244"/>
      <c r="DA306" s="244"/>
      <c r="DB306" s="12">
        <v>298</v>
      </c>
      <c r="DC306" s="11" t="str">
        <f>IF(D306="","",COUNTIF(F306:DA306,Accueil!$AB$28)&amp;" / "&amp;COUNTIF($F$8:$DA$8,"&gt;0")-(COUNTIF(F306:DA306,Accueil!$AG$26)))</f>
        <v/>
      </c>
      <c r="DD306" s="110" t="str">
        <f>IF(D306="","",COUNTIF(F306:DA306,Accueil!$AB$26))</f>
        <v/>
      </c>
      <c r="DE306" s="110" t="str">
        <f>IF(D306="","",IF(COUNTIF($F$8:$DA$8,"&gt;=0")-(COUNTIF(G306:DB306,Accueil!$AG$26))&lt;0,0,COUNTIF($F$8:$DA$8,"&gt;=0")-(COUNTIF(G306:DB306,Accueil!$AG$26))))</f>
        <v/>
      </c>
      <c r="DF306" s="11" t="str">
        <f t="shared" si="23"/>
        <v/>
      </c>
      <c r="DG306" s="29" t="str">
        <f t="shared" si="24"/>
        <v/>
      </c>
      <c r="DH306" s="158">
        <f t="shared" si="25"/>
        <v>0</v>
      </c>
      <c r="DI306" s="158">
        <f>IF(ISERROR(VLOOKUP(F306,Accueil!$W$17:$W$22,1,0)),1,0)</f>
        <v>0</v>
      </c>
      <c r="DJ306" s="158">
        <f>IF(ISERROR(VLOOKUP(G306,Accueil!$W$17:$W$22,1,0)),1,0)</f>
        <v>0</v>
      </c>
      <c r="DK306" s="158">
        <f>IF(ISERROR(VLOOKUP(H306,Accueil!$W$17:$W$22,1,0)),1,0)</f>
        <v>0</v>
      </c>
      <c r="DL306" s="158">
        <f>IF(ISERROR(VLOOKUP(I306,Accueil!$W$17:$W$22,1,0)),1,0)</f>
        <v>0</v>
      </c>
      <c r="DM306" s="158">
        <f>IF(ISERROR(VLOOKUP(J306,Accueil!$W$17:$W$22,1,0)),1,0)</f>
        <v>0</v>
      </c>
      <c r="DN306" s="158">
        <f>IF(ISERROR(VLOOKUP(K306,Accueil!$W$17:$W$22,1,0)),1,0)</f>
        <v>0</v>
      </c>
      <c r="DO306" s="158">
        <f>IF(ISERROR(VLOOKUP(L306,Accueil!$W$17:$W$22,1,0)),1,0)</f>
        <v>0</v>
      </c>
      <c r="DP306" s="158">
        <f>IF(ISERROR(VLOOKUP(M306,Accueil!$W$17:$W$22,1,0)),1,0)</f>
        <v>0</v>
      </c>
      <c r="DQ306" s="158">
        <f>IF(ISERROR(VLOOKUP(N306,Accueil!$W$17:$W$22,1,0)),1,0)</f>
        <v>0</v>
      </c>
      <c r="DR306" s="158">
        <f>IF(ISERROR(VLOOKUP(O306,Accueil!$W$17:$W$22,1,0)),1,0)</f>
        <v>0</v>
      </c>
      <c r="DS306" s="158">
        <f>IF(ISERROR(VLOOKUP(P306,Accueil!$W$17:$W$22,1,0)),1,0)</f>
        <v>0</v>
      </c>
      <c r="DT306" s="158">
        <f>IF(ISERROR(VLOOKUP(Q306,Accueil!$W$17:$W$22,1,0)),1,0)</f>
        <v>0</v>
      </c>
      <c r="DU306" s="158">
        <f>IF(ISERROR(VLOOKUP(R306,Accueil!$W$17:$W$22,1,0)),1,0)</f>
        <v>0</v>
      </c>
      <c r="DV306" s="158">
        <f>IF(ISERROR(VLOOKUP(S306,Accueil!$W$17:$W$22,1,0)),1,0)</f>
        <v>0</v>
      </c>
      <c r="DW306" s="158">
        <f>IF(ISERROR(VLOOKUP(T306,Accueil!$W$17:$W$22,1,0)),1,0)</f>
        <v>0</v>
      </c>
      <c r="DX306" s="158">
        <f>IF(ISERROR(VLOOKUP(U306,Accueil!$W$17:$W$22,1,0)),1,0)</f>
        <v>0</v>
      </c>
      <c r="DY306" s="158">
        <f>IF(ISERROR(VLOOKUP(V306,Accueil!$W$17:$W$22,1,0)),1,0)</f>
        <v>0</v>
      </c>
      <c r="DZ306" s="158">
        <f>IF(ISERROR(VLOOKUP(W306,Accueil!$W$17:$W$22,1,0)),1,0)</f>
        <v>0</v>
      </c>
      <c r="EA306" s="158">
        <f>IF(ISERROR(VLOOKUP(X306,Accueil!$W$17:$W$22,1,0)),1,0)</f>
        <v>0</v>
      </c>
      <c r="EB306" s="158">
        <f>IF(ISERROR(VLOOKUP(Y306,Accueil!$W$17:$W$22,1,0)),1,0)</f>
        <v>0</v>
      </c>
      <c r="EC306" s="158">
        <f>IF(ISERROR(VLOOKUP(Z306,Accueil!$W$17:$W$22,1,0)),1,0)</f>
        <v>0</v>
      </c>
      <c r="ED306" s="158">
        <f>IF(ISERROR(VLOOKUP(AA306,Accueil!$W$17:$W$22,1,0)),1,0)</f>
        <v>0</v>
      </c>
      <c r="EE306" s="158">
        <f>IF(ISERROR(VLOOKUP(AB306,Accueil!$W$17:$W$22,1,0)),1,0)</f>
        <v>0</v>
      </c>
      <c r="EF306" s="158">
        <f>IF(ISERROR(VLOOKUP(AC306,Accueil!$W$17:$W$22,1,0)),1,0)</f>
        <v>0</v>
      </c>
      <c r="EG306" s="158">
        <f>IF(ISERROR(VLOOKUP(AD306,Accueil!$W$17:$W$22,1,0)),1,0)</f>
        <v>0</v>
      </c>
      <c r="EH306" s="158">
        <f>IF(ISERROR(VLOOKUP(AE306,Accueil!$W$17:$W$22,1,0)),1,0)</f>
        <v>0</v>
      </c>
      <c r="EI306" s="158">
        <f>IF(ISERROR(VLOOKUP(AF306,Accueil!$W$17:$W$22,1,0)),1,0)</f>
        <v>0</v>
      </c>
      <c r="EJ306" s="158">
        <f>IF(ISERROR(VLOOKUP(AG306,Accueil!$W$17:$W$22,1,0)),1,0)</f>
        <v>0</v>
      </c>
      <c r="EK306" s="158">
        <f>IF(ISERROR(VLOOKUP(AH306,Accueil!$W$17:$W$22,1,0)),1,0)</f>
        <v>0</v>
      </c>
      <c r="EL306" s="158">
        <f>IF(ISERROR(VLOOKUP(AI306,Accueil!$W$17:$W$22,1,0)),1,0)</f>
        <v>0</v>
      </c>
      <c r="EM306" s="158">
        <f>IF(ISERROR(VLOOKUP(AJ306,Accueil!$W$17:$W$22,1,0)),1,0)</f>
        <v>0</v>
      </c>
      <c r="EN306" s="158">
        <f>IF(ISERROR(VLOOKUP(AK306,Accueil!$W$17:$W$22,1,0)),1,0)</f>
        <v>0</v>
      </c>
      <c r="EO306" s="158">
        <f>IF(ISERROR(VLOOKUP(AL306,Accueil!$W$17:$W$22,1,0)),1,0)</f>
        <v>0</v>
      </c>
      <c r="EP306" s="158">
        <f>IF(ISERROR(VLOOKUP(AM306,Accueil!$W$17:$W$22,1,0)),1,0)</f>
        <v>0</v>
      </c>
      <c r="EQ306" s="158">
        <f>IF(ISERROR(VLOOKUP(AN306,Accueil!$W$17:$W$22,1,0)),1,0)</f>
        <v>0</v>
      </c>
      <c r="ER306" s="158">
        <f>IF(ISERROR(VLOOKUP(AO306,Accueil!$W$17:$W$22,1,0)),1,0)</f>
        <v>0</v>
      </c>
      <c r="ES306" s="158">
        <f>IF(ISERROR(VLOOKUP(AP306,Accueil!$W$17:$W$22,1,0)),1,0)</f>
        <v>0</v>
      </c>
      <c r="ET306" s="158">
        <f>IF(ISERROR(VLOOKUP(AQ306,Accueil!$W$17:$W$22,1,0)),1,0)</f>
        <v>0</v>
      </c>
      <c r="EU306" s="158">
        <f>IF(ISERROR(VLOOKUP(AR306,Accueil!$W$17:$W$22,1,0)),1,0)</f>
        <v>0</v>
      </c>
      <c r="EV306" s="158">
        <f>IF(ISERROR(VLOOKUP(AS306,Accueil!$W$17:$W$22,1,0)),1,0)</f>
        <v>0</v>
      </c>
      <c r="EW306" s="158">
        <f>IF(ISERROR(VLOOKUP(AT306,Accueil!$W$17:$W$22,1,0)),1,0)</f>
        <v>0</v>
      </c>
      <c r="EX306" s="158">
        <f>IF(ISERROR(VLOOKUP(AU306,Accueil!$W$17:$W$22,1,0)),1,0)</f>
        <v>0</v>
      </c>
      <c r="EY306" s="158">
        <f>IF(ISERROR(VLOOKUP(AV306,Accueil!$W$17:$W$22,1,0)),1,0)</f>
        <v>0</v>
      </c>
      <c r="EZ306" s="158">
        <f>IF(ISERROR(VLOOKUP(AW306,Accueil!$W$17:$W$22,1,0)),1,0)</f>
        <v>0</v>
      </c>
      <c r="FA306" s="158">
        <f>IF(ISERROR(VLOOKUP(AX306,Accueil!$W$17:$W$22,1,0)),1,0)</f>
        <v>0</v>
      </c>
      <c r="FB306" s="158">
        <f>IF(ISERROR(VLOOKUP(AY306,Accueil!$W$17:$W$22,1,0)),1,0)</f>
        <v>0</v>
      </c>
      <c r="FC306" s="158">
        <f>IF(ISERROR(VLOOKUP(AZ306,Accueil!$W$17:$W$22,1,0)),1,0)</f>
        <v>0</v>
      </c>
      <c r="FD306" s="158">
        <f>IF(ISERROR(VLOOKUP(BA306,Accueil!$W$17:$W$22,1,0)),1,0)</f>
        <v>0</v>
      </c>
      <c r="FE306" s="158">
        <f>IF(ISERROR(VLOOKUP(BB306,Accueil!$W$17:$W$22,1,0)),1,0)</f>
        <v>0</v>
      </c>
      <c r="FF306" s="158">
        <f>IF(ISERROR(VLOOKUP(BC306,Accueil!$W$17:$W$22,1,0)),1,0)</f>
        <v>0</v>
      </c>
      <c r="FG306" s="158">
        <f>IF(ISERROR(VLOOKUP(BD306,Accueil!$W$17:$W$22,1,0)),1,0)</f>
        <v>0</v>
      </c>
      <c r="FH306" s="158">
        <f>IF(ISERROR(VLOOKUP(BE306,Accueil!$W$17:$W$22,1,0)),1,0)</f>
        <v>0</v>
      </c>
      <c r="FI306" s="158">
        <f>IF(ISERROR(VLOOKUP(BF306,Accueil!$W$17:$W$22,1,0)),1,0)</f>
        <v>0</v>
      </c>
      <c r="FJ306" s="158">
        <f>IF(ISERROR(VLOOKUP(BG306,Accueil!$W$17:$W$22,1,0)),1,0)</f>
        <v>0</v>
      </c>
      <c r="FK306" s="158">
        <f>IF(ISERROR(VLOOKUP(BH306,Accueil!$W$17:$W$22,1,0)),1,0)</f>
        <v>0</v>
      </c>
      <c r="FL306" s="158">
        <f>IF(ISERROR(VLOOKUP(BI306,Accueil!$W$17:$W$22,1,0)),1,0)</f>
        <v>0</v>
      </c>
      <c r="FM306" s="158">
        <f>IF(ISERROR(VLOOKUP(BJ306,Accueil!$W$17:$W$22,1,0)),1,0)</f>
        <v>0</v>
      </c>
      <c r="FN306" s="158">
        <f>IF(ISERROR(VLOOKUP(BK306,Accueil!$W$17:$W$22,1,0)),1,0)</f>
        <v>0</v>
      </c>
      <c r="FO306" s="158">
        <f>IF(ISERROR(VLOOKUP(BL306,Accueil!$W$17:$W$22,1,0)),1,0)</f>
        <v>0</v>
      </c>
      <c r="FP306" s="158">
        <f>IF(ISERROR(VLOOKUP(BM306,Accueil!$W$17:$W$22,1,0)),1,0)</f>
        <v>0</v>
      </c>
      <c r="FQ306" s="158">
        <f>IF(ISERROR(VLOOKUP(BN306,Accueil!$W$17:$W$22,1,0)),1,0)</f>
        <v>0</v>
      </c>
      <c r="FR306" s="158">
        <f>IF(ISERROR(VLOOKUP(BO306,Accueil!$W$17:$W$22,1,0)),1,0)</f>
        <v>0</v>
      </c>
      <c r="FS306" s="158">
        <f>IF(ISERROR(VLOOKUP(BP306,Accueil!$W$17:$W$22,1,0)),1,0)</f>
        <v>0</v>
      </c>
      <c r="FT306" s="158">
        <f>IF(ISERROR(VLOOKUP(BQ306,Accueil!$W$17:$W$22,1,0)),1,0)</f>
        <v>0</v>
      </c>
      <c r="FU306" s="158">
        <f>IF(ISERROR(VLOOKUP(BR306,Accueil!$W$17:$W$22,1,0)),1,0)</f>
        <v>0</v>
      </c>
      <c r="FV306" s="158">
        <f>IF(ISERROR(VLOOKUP(BS306,Accueil!$W$17:$W$22,1,0)),1,0)</f>
        <v>0</v>
      </c>
      <c r="FW306" s="158">
        <f>IF(ISERROR(VLOOKUP(BT306,Accueil!$W$17:$W$22,1,0)),1,0)</f>
        <v>0</v>
      </c>
      <c r="FX306" s="158">
        <f>IF(ISERROR(VLOOKUP(BU306,Accueil!$W$17:$W$22,1,0)),1,0)</f>
        <v>0</v>
      </c>
      <c r="FY306" s="158">
        <f>IF(ISERROR(VLOOKUP(BV306,Accueil!$W$17:$W$22,1,0)),1,0)</f>
        <v>0</v>
      </c>
      <c r="FZ306" s="158">
        <f>IF(ISERROR(VLOOKUP(BW306,Accueil!$W$17:$W$22,1,0)),1,0)</f>
        <v>0</v>
      </c>
      <c r="GA306" s="158">
        <f>IF(ISERROR(VLOOKUP(BX306,Accueil!$W$17:$W$22,1,0)),1,0)</f>
        <v>0</v>
      </c>
      <c r="GB306" s="158">
        <f>IF(ISERROR(VLOOKUP(BY306,Accueil!$W$17:$W$22,1,0)),1,0)</f>
        <v>0</v>
      </c>
      <c r="GC306" s="158">
        <f>IF(ISERROR(VLOOKUP(BZ306,Accueil!$W$17:$W$22,1,0)),1,0)</f>
        <v>0</v>
      </c>
      <c r="GD306" s="158">
        <f>IF(ISERROR(VLOOKUP(CA306,Accueil!$W$17:$W$22,1,0)),1,0)</f>
        <v>0</v>
      </c>
      <c r="GE306" s="158">
        <f>IF(ISERROR(VLOOKUP(CB306,Accueil!$W$17:$W$22,1,0)),1,0)</f>
        <v>0</v>
      </c>
      <c r="GF306" s="158">
        <f>IF(ISERROR(VLOOKUP(CC306,Accueil!$W$17:$W$22,1,0)),1,0)</f>
        <v>0</v>
      </c>
      <c r="GG306" s="158">
        <f>IF(ISERROR(VLOOKUP(CD306,Accueil!$W$17:$W$22,1,0)),1,0)</f>
        <v>0</v>
      </c>
      <c r="GH306" s="158">
        <f>IF(ISERROR(VLOOKUP(CE306,Accueil!$W$17:$W$22,1,0)),1,0)</f>
        <v>0</v>
      </c>
      <c r="GI306" s="158">
        <f>IF(ISERROR(VLOOKUP(CF306,Accueil!$W$17:$W$22,1,0)),1,0)</f>
        <v>0</v>
      </c>
      <c r="GJ306" s="158">
        <f>IF(ISERROR(VLOOKUP(CG306,Accueil!$W$17:$W$22,1,0)),1,0)</f>
        <v>0</v>
      </c>
      <c r="GK306" s="158">
        <f>IF(ISERROR(VLOOKUP(CH306,Accueil!$W$17:$W$22,1,0)),1,0)</f>
        <v>0</v>
      </c>
      <c r="GL306" s="158">
        <f>IF(ISERROR(VLOOKUP(CI306,Accueil!$W$17:$W$22,1,0)),1,0)</f>
        <v>0</v>
      </c>
      <c r="GM306" s="158">
        <f>IF(ISERROR(VLOOKUP(CJ306,Accueil!$W$17:$W$22,1,0)),1,0)</f>
        <v>0</v>
      </c>
      <c r="GN306" s="158">
        <f>IF(ISERROR(VLOOKUP(CK306,Accueil!$W$17:$W$22,1,0)),1,0)</f>
        <v>0</v>
      </c>
      <c r="GO306" s="158">
        <f>IF(ISERROR(VLOOKUP(CL306,Accueil!$W$17:$W$22,1,0)),1,0)</f>
        <v>0</v>
      </c>
      <c r="GP306" s="158">
        <f>IF(ISERROR(VLOOKUP(CM306,Accueil!$W$17:$W$22,1,0)),1,0)</f>
        <v>0</v>
      </c>
      <c r="GQ306" s="158">
        <f>IF(ISERROR(VLOOKUP(CN306,Accueil!$W$17:$W$22,1,0)),1,0)</f>
        <v>0</v>
      </c>
      <c r="GR306" s="158">
        <f>IF(ISERROR(VLOOKUP(CO306,Accueil!$W$17:$W$22,1,0)),1,0)</f>
        <v>0</v>
      </c>
      <c r="GS306" s="158">
        <f>IF(ISERROR(VLOOKUP(CP306,Accueil!$W$17:$W$22,1,0)),1,0)</f>
        <v>0</v>
      </c>
      <c r="GT306" s="158">
        <f>IF(ISERROR(VLOOKUP(CQ306,Accueil!$W$17:$W$22,1,0)),1,0)</f>
        <v>0</v>
      </c>
      <c r="GU306" s="158">
        <f>IF(ISERROR(VLOOKUP(CR306,Accueil!$W$17:$W$22,1,0)),1,0)</f>
        <v>0</v>
      </c>
      <c r="GV306" s="158">
        <f>IF(ISERROR(VLOOKUP(CS306,Accueil!$W$17:$W$22,1,0)),1,0)</f>
        <v>0</v>
      </c>
      <c r="GW306" s="158">
        <f>IF(ISERROR(VLOOKUP(CT306,Accueil!$W$17:$W$22,1,0)),1,0)</f>
        <v>0</v>
      </c>
      <c r="GX306" s="158">
        <f>IF(ISERROR(VLOOKUP(CU306,Accueil!$W$17:$W$22,1,0)),1,0)</f>
        <v>0</v>
      </c>
      <c r="GY306" s="158">
        <f>IF(ISERROR(VLOOKUP(CV306,Accueil!$W$17:$W$22,1,0)),1,0)</f>
        <v>0</v>
      </c>
      <c r="GZ306" s="158">
        <f>IF(ISERROR(VLOOKUP(CW306,Accueil!$W$17:$W$22,1,0)),1,0)</f>
        <v>0</v>
      </c>
      <c r="HA306" s="158">
        <f>IF(ISERROR(VLOOKUP(CX306,Accueil!$W$17:$W$22,1,0)),1,0)</f>
        <v>0</v>
      </c>
      <c r="HB306" s="158">
        <f>IF(ISERROR(VLOOKUP(CY306,Accueil!$W$17:$W$22,1,0)),1,0)</f>
        <v>0</v>
      </c>
      <c r="HC306" s="158">
        <f>IF(ISERROR(VLOOKUP(CZ306,Accueil!$W$17:$W$22,1,0)),1,0)</f>
        <v>0</v>
      </c>
      <c r="HD306" s="158">
        <f>IF(ISERROR(VLOOKUP(DA306,Accueil!$W$17:$W$22,1,0)),1,0)</f>
        <v>0</v>
      </c>
    </row>
    <row r="307" spans="1:212" ht="12.75" customHeight="1">
      <c r="A307" s="360"/>
      <c r="B307" s="12">
        <v>299</v>
      </c>
      <c r="C307" s="26" t="str">
        <f>IF(Accueil!E311="","",Accueil!E311)</f>
        <v/>
      </c>
      <c r="D307" s="27" t="str">
        <f>IF(Accueil!F311="","",Accueil!F311)</f>
        <v/>
      </c>
      <c r="E307" s="83" t="str">
        <f t="shared" si="22"/>
        <v/>
      </c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  <c r="AA307" s="244"/>
      <c r="AB307" s="244"/>
      <c r="AC307" s="244"/>
      <c r="AD307" s="244"/>
      <c r="AE307" s="244"/>
      <c r="AF307" s="244"/>
      <c r="AG307" s="244"/>
      <c r="AH307" s="244"/>
      <c r="AI307" s="244"/>
      <c r="AJ307" s="244"/>
      <c r="AK307" s="244"/>
      <c r="AL307" s="244"/>
      <c r="AM307" s="244"/>
      <c r="AN307" s="244"/>
      <c r="AO307" s="244"/>
      <c r="AP307" s="244"/>
      <c r="AQ307" s="244"/>
      <c r="AR307" s="244"/>
      <c r="AS307" s="244"/>
      <c r="AT307" s="244"/>
      <c r="AU307" s="244"/>
      <c r="AV307" s="244"/>
      <c r="AW307" s="244"/>
      <c r="AX307" s="244"/>
      <c r="AY307" s="244"/>
      <c r="AZ307" s="244"/>
      <c r="BA307" s="244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  <c r="CJ307" s="244"/>
      <c r="CK307" s="244"/>
      <c r="CL307" s="244"/>
      <c r="CM307" s="244"/>
      <c r="CN307" s="244"/>
      <c r="CO307" s="244"/>
      <c r="CP307" s="244"/>
      <c r="CQ307" s="244"/>
      <c r="CR307" s="244"/>
      <c r="CS307" s="244"/>
      <c r="CT307" s="244"/>
      <c r="CU307" s="244"/>
      <c r="CV307" s="244"/>
      <c r="CW307" s="244"/>
      <c r="CX307" s="244"/>
      <c r="CY307" s="244"/>
      <c r="CZ307" s="244"/>
      <c r="DA307" s="244"/>
      <c r="DB307" s="12">
        <v>299</v>
      </c>
      <c r="DC307" s="11" t="str">
        <f>IF(D307="","",COUNTIF(F307:DA307,Accueil!$AB$28)&amp;" / "&amp;COUNTIF($F$8:$DA$8,"&gt;0")-(COUNTIF(F307:DA307,Accueil!$AG$26)))</f>
        <v/>
      </c>
      <c r="DD307" s="110" t="str">
        <f>IF(D307="","",COUNTIF(F307:DA307,Accueil!$AB$26))</f>
        <v/>
      </c>
      <c r="DE307" s="110" t="str">
        <f>IF(D307="","",IF(COUNTIF($F$8:$DA$8,"&gt;=0")-(COUNTIF(G307:DB307,Accueil!$AG$26))&lt;0,0,COUNTIF($F$8:$DA$8,"&gt;=0")-(COUNTIF(G307:DB307,Accueil!$AG$26))))</f>
        <v/>
      </c>
      <c r="DF307" s="11" t="str">
        <f t="shared" si="23"/>
        <v/>
      </c>
      <c r="DG307" s="29" t="str">
        <f t="shared" si="24"/>
        <v/>
      </c>
      <c r="DH307" s="158">
        <f t="shared" si="25"/>
        <v>0</v>
      </c>
      <c r="DI307" s="158">
        <f>IF(ISERROR(VLOOKUP(F307,Accueil!$W$17:$W$22,1,0)),1,0)</f>
        <v>0</v>
      </c>
      <c r="DJ307" s="158">
        <f>IF(ISERROR(VLOOKUP(G307,Accueil!$W$17:$W$22,1,0)),1,0)</f>
        <v>0</v>
      </c>
      <c r="DK307" s="158">
        <f>IF(ISERROR(VLOOKUP(H307,Accueil!$W$17:$W$22,1,0)),1,0)</f>
        <v>0</v>
      </c>
      <c r="DL307" s="158">
        <f>IF(ISERROR(VLOOKUP(I307,Accueil!$W$17:$W$22,1,0)),1,0)</f>
        <v>0</v>
      </c>
      <c r="DM307" s="158">
        <f>IF(ISERROR(VLOOKUP(J307,Accueil!$W$17:$W$22,1,0)),1,0)</f>
        <v>0</v>
      </c>
      <c r="DN307" s="158">
        <f>IF(ISERROR(VLOOKUP(K307,Accueil!$W$17:$W$22,1,0)),1,0)</f>
        <v>0</v>
      </c>
      <c r="DO307" s="158">
        <f>IF(ISERROR(VLOOKUP(L307,Accueil!$W$17:$W$22,1,0)),1,0)</f>
        <v>0</v>
      </c>
      <c r="DP307" s="158">
        <f>IF(ISERROR(VLOOKUP(M307,Accueil!$W$17:$W$22,1,0)),1,0)</f>
        <v>0</v>
      </c>
      <c r="DQ307" s="158">
        <f>IF(ISERROR(VLOOKUP(N307,Accueil!$W$17:$W$22,1,0)),1,0)</f>
        <v>0</v>
      </c>
      <c r="DR307" s="158">
        <f>IF(ISERROR(VLOOKUP(O307,Accueil!$W$17:$W$22,1,0)),1,0)</f>
        <v>0</v>
      </c>
      <c r="DS307" s="158">
        <f>IF(ISERROR(VLOOKUP(P307,Accueil!$W$17:$W$22,1,0)),1,0)</f>
        <v>0</v>
      </c>
      <c r="DT307" s="158">
        <f>IF(ISERROR(VLOOKUP(Q307,Accueil!$W$17:$W$22,1,0)),1,0)</f>
        <v>0</v>
      </c>
      <c r="DU307" s="158">
        <f>IF(ISERROR(VLOOKUP(R307,Accueil!$W$17:$W$22,1,0)),1,0)</f>
        <v>0</v>
      </c>
      <c r="DV307" s="158">
        <f>IF(ISERROR(VLOOKUP(S307,Accueil!$W$17:$W$22,1,0)),1,0)</f>
        <v>0</v>
      </c>
      <c r="DW307" s="158">
        <f>IF(ISERROR(VLOOKUP(T307,Accueil!$W$17:$W$22,1,0)),1,0)</f>
        <v>0</v>
      </c>
      <c r="DX307" s="158">
        <f>IF(ISERROR(VLOOKUP(U307,Accueil!$W$17:$W$22,1,0)),1,0)</f>
        <v>0</v>
      </c>
      <c r="DY307" s="158">
        <f>IF(ISERROR(VLOOKUP(V307,Accueil!$W$17:$W$22,1,0)),1,0)</f>
        <v>0</v>
      </c>
      <c r="DZ307" s="158">
        <f>IF(ISERROR(VLOOKUP(W307,Accueil!$W$17:$W$22,1,0)),1,0)</f>
        <v>0</v>
      </c>
      <c r="EA307" s="158">
        <f>IF(ISERROR(VLOOKUP(X307,Accueil!$W$17:$W$22,1,0)),1,0)</f>
        <v>0</v>
      </c>
      <c r="EB307" s="158">
        <f>IF(ISERROR(VLOOKUP(Y307,Accueil!$W$17:$W$22,1,0)),1,0)</f>
        <v>0</v>
      </c>
      <c r="EC307" s="158">
        <f>IF(ISERROR(VLOOKUP(Z307,Accueil!$W$17:$W$22,1,0)),1,0)</f>
        <v>0</v>
      </c>
      <c r="ED307" s="158">
        <f>IF(ISERROR(VLOOKUP(AA307,Accueil!$W$17:$W$22,1,0)),1,0)</f>
        <v>0</v>
      </c>
      <c r="EE307" s="158">
        <f>IF(ISERROR(VLOOKUP(AB307,Accueil!$W$17:$W$22,1,0)),1,0)</f>
        <v>0</v>
      </c>
      <c r="EF307" s="158">
        <f>IF(ISERROR(VLOOKUP(AC307,Accueil!$W$17:$W$22,1,0)),1,0)</f>
        <v>0</v>
      </c>
      <c r="EG307" s="158">
        <f>IF(ISERROR(VLOOKUP(AD307,Accueil!$W$17:$W$22,1,0)),1,0)</f>
        <v>0</v>
      </c>
      <c r="EH307" s="158">
        <f>IF(ISERROR(VLOOKUP(AE307,Accueil!$W$17:$W$22,1,0)),1,0)</f>
        <v>0</v>
      </c>
      <c r="EI307" s="158">
        <f>IF(ISERROR(VLOOKUP(AF307,Accueil!$W$17:$W$22,1,0)),1,0)</f>
        <v>0</v>
      </c>
      <c r="EJ307" s="158">
        <f>IF(ISERROR(VLOOKUP(AG307,Accueil!$W$17:$W$22,1,0)),1,0)</f>
        <v>0</v>
      </c>
      <c r="EK307" s="158">
        <f>IF(ISERROR(VLOOKUP(AH307,Accueil!$W$17:$W$22,1,0)),1,0)</f>
        <v>0</v>
      </c>
      <c r="EL307" s="158">
        <f>IF(ISERROR(VLOOKUP(AI307,Accueil!$W$17:$W$22,1,0)),1,0)</f>
        <v>0</v>
      </c>
      <c r="EM307" s="158">
        <f>IF(ISERROR(VLOOKUP(AJ307,Accueil!$W$17:$W$22,1,0)),1,0)</f>
        <v>0</v>
      </c>
      <c r="EN307" s="158">
        <f>IF(ISERROR(VLOOKUP(AK307,Accueil!$W$17:$W$22,1,0)),1,0)</f>
        <v>0</v>
      </c>
      <c r="EO307" s="158">
        <f>IF(ISERROR(VLOOKUP(AL307,Accueil!$W$17:$W$22,1,0)),1,0)</f>
        <v>0</v>
      </c>
      <c r="EP307" s="158">
        <f>IF(ISERROR(VLOOKUP(AM307,Accueil!$W$17:$W$22,1,0)),1,0)</f>
        <v>0</v>
      </c>
      <c r="EQ307" s="158">
        <f>IF(ISERROR(VLOOKUP(AN307,Accueil!$W$17:$W$22,1,0)),1,0)</f>
        <v>0</v>
      </c>
      <c r="ER307" s="158">
        <f>IF(ISERROR(VLOOKUP(AO307,Accueil!$W$17:$W$22,1,0)),1,0)</f>
        <v>0</v>
      </c>
      <c r="ES307" s="158">
        <f>IF(ISERROR(VLOOKUP(AP307,Accueil!$W$17:$W$22,1,0)),1,0)</f>
        <v>0</v>
      </c>
      <c r="ET307" s="158">
        <f>IF(ISERROR(VLOOKUP(AQ307,Accueil!$W$17:$W$22,1,0)),1,0)</f>
        <v>0</v>
      </c>
      <c r="EU307" s="158">
        <f>IF(ISERROR(VLOOKUP(AR307,Accueil!$W$17:$W$22,1,0)),1,0)</f>
        <v>0</v>
      </c>
      <c r="EV307" s="158">
        <f>IF(ISERROR(VLOOKUP(AS307,Accueil!$W$17:$W$22,1,0)),1,0)</f>
        <v>0</v>
      </c>
      <c r="EW307" s="158">
        <f>IF(ISERROR(VLOOKUP(AT307,Accueil!$W$17:$W$22,1,0)),1,0)</f>
        <v>0</v>
      </c>
      <c r="EX307" s="158">
        <f>IF(ISERROR(VLOOKUP(AU307,Accueil!$W$17:$W$22,1,0)),1,0)</f>
        <v>0</v>
      </c>
      <c r="EY307" s="158">
        <f>IF(ISERROR(VLOOKUP(AV307,Accueil!$W$17:$W$22,1,0)),1,0)</f>
        <v>0</v>
      </c>
      <c r="EZ307" s="158">
        <f>IF(ISERROR(VLOOKUP(AW307,Accueil!$W$17:$W$22,1,0)),1,0)</f>
        <v>0</v>
      </c>
      <c r="FA307" s="158">
        <f>IF(ISERROR(VLOOKUP(AX307,Accueil!$W$17:$W$22,1,0)),1,0)</f>
        <v>0</v>
      </c>
      <c r="FB307" s="158">
        <f>IF(ISERROR(VLOOKUP(AY307,Accueil!$W$17:$W$22,1,0)),1,0)</f>
        <v>0</v>
      </c>
      <c r="FC307" s="158">
        <f>IF(ISERROR(VLOOKUP(AZ307,Accueil!$W$17:$W$22,1,0)),1,0)</f>
        <v>0</v>
      </c>
      <c r="FD307" s="158">
        <f>IF(ISERROR(VLOOKUP(BA307,Accueil!$W$17:$W$22,1,0)),1,0)</f>
        <v>0</v>
      </c>
      <c r="FE307" s="158">
        <f>IF(ISERROR(VLOOKUP(BB307,Accueil!$W$17:$W$22,1,0)),1,0)</f>
        <v>0</v>
      </c>
      <c r="FF307" s="158">
        <f>IF(ISERROR(VLOOKUP(BC307,Accueil!$W$17:$W$22,1,0)),1,0)</f>
        <v>0</v>
      </c>
      <c r="FG307" s="158">
        <f>IF(ISERROR(VLOOKUP(BD307,Accueil!$W$17:$W$22,1,0)),1,0)</f>
        <v>0</v>
      </c>
      <c r="FH307" s="158">
        <f>IF(ISERROR(VLOOKUP(BE307,Accueil!$W$17:$W$22,1,0)),1,0)</f>
        <v>0</v>
      </c>
      <c r="FI307" s="158">
        <f>IF(ISERROR(VLOOKUP(BF307,Accueil!$W$17:$W$22,1,0)),1,0)</f>
        <v>0</v>
      </c>
      <c r="FJ307" s="158">
        <f>IF(ISERROR(VLOOKUP(BG307,Accueil!$W$17:$W$22,1,0)),1,0)</f>
        <v>0</v>
      </c>
      <c r="FK307" s="158">
        <f>IF(ISERROR(VLOOKUP(BH307,Accueil!$W$17:$W$22,1,0)),1,0)</f>
        <v>0</v>
      </c>
      <c r="FL307" s="158">
        <f>IF(ISERROR(VLOOKUP(BI307,Accueil!$W$17:$W$22,1,0)),1,0)</f>
        <v>0</v>
      </c>
      <c r="FM307" s="158">
        <f>IF(ISERROR(VLOOKUP(BJ307,Accueil!$W$17:$W$22,1,0)),1,0)</f>
        <v>0</v>
      </c>
      <c r="FN307" s="158">
        <f>IF(ISERROR(VLOOKUP(BK307,Accueil!$W$17:$W$22,1,0)),1,0)</f>
        <v>0</v>
      </c>
      <c r="FO307" s="158">
        <f>IF(ISERROR(VLOOKUP(BL307,Accueil!$W$17:$W$22,1,0)),1,0)</f>
        <v>0</v>
      </c>
      <c r="FP307" s="158">
        <f>IF(ISERROR(VLOOKUP(BM307,Accueil!$W$17:$W$22,1,0)),1,0)</f>
        <v>0</v>
      </c>
      <c r="FQ307" s="158">
        <f>IF(ISERROR(VLOOKUP(BN307,Accueil!$W$17:$W$22,1,0)),1,0)</f>
        <v>0</v>
      </c>
      <c r="FR307" s="158">
        <f>IF(ISERROR(VLOOKUP(BO307,Accueil!$W$17:$W$22,1,0)),1,0)</f>
        <v>0</v>
      </c>
      <c r="FS307" s="158">
        <f>IF(ISERROR(VLOOKUP(BP307,Accueil!$W$17:$W$22,1,0)),1,0)</f>
        <v>0</v>
      </c>
      <c r="FT307" s="158">
        <f>IF(ISERROR(VLOOKUP(BQ307,Accueil!$W$17:$W$22,1,0)),1,0)</f>
        <v>0</v>
      </c>
      <c r="FU307" s="158">
        <f>IF(ISERROR(VLOOKUP(BR307,Accueil!$W$17:$W$22,1,0)),1,0)</f>
        <v>0</v>
      </c>
      <c r="FV307" s="158">
        <f>IF(ISERROR(VLOOKUP(BS307,Accueil!$W$17:$W$22,1,0)),1,0)</f>
        <v>0</v>
      </c>
      <c r="FW307" s="158">
        <f>IF(ISERROR(VLOOKUP(BT307,Accueil!$W$17:$W$22,1,0)),1,0)</f>
        <v>0</v>
      </c>
      <c r="FX307" s="158">
        <f>IF(ISERROR(VLOOKUP(BU307,Accueil!$W$17:$W$22,1,0)),1,0)</f>
        <v>0</v>
      </c>
      <c r="FY307" s="158">
        <f>IF(ISERROR(VLOOKUP(BV307,Accueil!$W$17:$W$22,1,0)),1,0)</f>
        <v>0</v>
      </c>
      <c r="FZ307" s="158">
        <f>IF(ISERROR(VLOOKUP(BW307,Accueil!$W$17:$W$22,1,0)),1,0)</f>
        <v>0</v>
      </c>
      <c r="GA307" s="158">
        <f>IF(ISERROR(VLOOKUP(BX307,Accueil!$W$17:$W$22,1,0)),1,0)</f>
        <v>0</v>
      </c>
      <c r="GB307" s="158">
        <f>IF(ISERROR(VLOOKUP(BY307,Accueil!$W$17:$W$22,1,0)),1,0)</f>
        <v>0</v>
      </c>
      <c r="GC307" s="158">
        <f>IF(ISERROR(VLOOKUP(BZ307,Accueil!$W$17:$W$22,1,0)),1,0)</f>
        <v>0</v>
      </c>
      <c r="GD307" s="158">
        <f>IF(ISERROR(VLOOKUP(CA307,Accueil!$W$17:$W$22,1,0)),1,0)</f>
        <v>0</v>
      </c>
      <c r="GE307" s="158">
        <f>IF(ISERROR(VLOOKUP(CB307,Accueil!$W$17:$W$22,1,0)),1,0)</f>
        <v>0</v>
      </c>
      <c r="GF307" s="158">
        <f>IF(ISERROR(VLOOKUP(CC307,Accueil!$W$17:$W$22,1,0)),1,0)</f>
        <v>0</v>
      </c>
      <c r="GG307" s="158">
        <f>IF(ISERROR(VLOOKUP(CD307,Accueil!$W$17:$W$22,1,0)),1,0)</f>
        <v>0</v>
      </c>
      <c r="GH307" s="158">
        <f>IF(ISERROR(VLOOKUP(CE307,Accueil!$W$17:$W$22,1,0)),1,0)</f>
        <v>0</v>
      </c>
      <c r="GI307" s="158">
        <f>IF(ISERROR(VLOOKUP(CF307,Accueil!$W$17:$W$22,1,0)),1,0)</f>
        <v>0</v>
      </c>
      <c r="GJ307" s="158">
        <f>IF(ISERROR(VLOOKUP(CG307,Accueil!$W$17:$W$22,1,0)),1,0)</f>
        <v>0</v>
      </c>
      <c r="GK307" s="158">
        <f>IF(ISERROR(VLOOKUP(CH307,Accueil!$W$17:$W$22,1,0)),1,0)</f>
        <v>0</v>
      </c>
      <c r="GL307" s="158">
        <f>IF(ISERROR(VLOOKUP(CI307,Accueil!$W$17:$W$22,1,0)),1,0)</f>
        <v>0</v>
      </c>
      <c r="GM307" s="158">
        <f>IF(ISERROR(VLOOKUP(CJ307,Accueil!$W$17:$W$22,1,0)),1,0)</f>
        <v>0</v>
      </c>
      <c r="GN307" s="158">
        <f>IF(ISERROR(VLOOKUP(CK307,Accueil!$W$17:$W$22,1,0)),1,0)</f>
        <v>0</v>
      </c>
      <c r="GO307" s="158">
        <f>IF(ISERROR(VLOOKUP(CL307,Accueil!$W$17:$W$22,1,0)),1,0)</f>
        <v>0</v>
      </c>
      <c r="GP307" s="158">
        <f>IF(ISERROR(VLOOKUP(CM307,Accueil!$W$17:$W$22,1,0)),1,0)</f>
        <v>0</v>
      </c>
      <c r="GQ307" s="158">
        <f>IF(ISERROR(VLOOKUP(CN307,Accueil!$W$17:$W$22,1,0)),1,0)</f>
        <v>0</v>
      </c>
      <c r="GR307" s="158">
        <f>IF(ISERROR(VLOOKUP(CO307,Accueil!$W$17:$W$22,1,0)),1,0)</f>
        <v>0</v>
      </c>
      <c r="GS307" s="158">
        <f>IF(ISERROR(VLOOKUP(CP307,Accueil!$W$17:$W$22,1,0)),1,0)</f>
        <v>0</v>
      </c>
      <c r="GT307" s="158">
        <f>IF(ISERROR(VLOOKUP(CQ307,Accueil!$W$17:$W$22,1,0)),1,0)</f>
        <v>0</v>
      </c>
      <c r="GU307" s="158">
        <f>IF(ISERROR(VLOOKUP(CR307,Accueil!$W$17:$W$22,1,0)),1,0)</f>
        <v>0</v>
      </c>
      <c r="GV307" s="158">
        <f>IF(ISERROR(VLOOKUP(CS307,Accueil!$W$17:$W$22,1,0)),1,0)</f>
        <v>0</v>
      </c>
      <c r="GW307" s="158">
        <f>IF(ISERROR(VLOOKUP(CT307,Accueil!$W$17:$W$22,1,0)),1,0)</f>
        <v>0</v>
      </c>
      <c r="GX307" s="158">
        <f>IF(ISERROR(VLOOKUP(CU307,Accueil!$W$17:$W$22,1,0)),1,0)</f>
        <v>0</v>
      </c>
      <c r="GY307" s="158">
        <f>IF(ISERROR(VLOOKUP(CV307,Accueil!$W$17:$W$22,1,0)),1,0)</f>
        <v>0</v>
      </c>
      <c r="GZ307" s="158">
        <f>IF(ISERROR(VLOOKUP(CW307,Accueil!$W$17:$W$22,1,0)),1,0)</f>
        <v>0</v>
      </c>
      <c r="HA307" s="158">
        <f>IF(ISERROR(VLOOKUP(CX307,Accueil!$W$17:$W$22,1,0)),1,0)</f>
        <v>0</v>
      </c>
      <c r="HB307" s="158">
        <f>IF(ISERROR(VLOOKUP(CY307,Accueil!$W$17:$W$22,1,0)),1,0)</f>
        <v>0</v>
      </c>
      <c r="HC307" s="158">
        <f>IF(ISERROR(VLOOKUP(CZ307,Accueil!$W$17:$W$22,1,0)),1,0)</f>
        <v>0</v>
      </c>
      <c r="HD307" s="158">
        <f>IF(ISERROR(VLOOKUP(DA307,Accueil!$W$17:$W$22,1,0)),1,0)</f>
        <v>0</v>
      </c>
    </row>
    <row r="308" spans="1:212" ht="12.75" customHeight="1">
      <c r="A308" s="360"/>
      <c r="B308" s="12">
        <v>300</v>
      </c>
      <c r="C308" s="26" t="str">
        <f>IF(Accueil!E312="","",Accueil!E312)</f>
        <v/>
      </c>
      <c r="D308" s="27" t="str">
        <f>IF(Accueil!F312="","",Accueil!F312)</f>
        <v/>
      </c>
      <c r="E308" s="83" t="str">
        <f t="shared" si="22"/>
        <v/>
      </c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4"/>
      <c r="AD308" s="244"/>
      <c r="AE308" s="244"/>
      <c r="AF308" s="244"/>
      <c r="AG308" s="244"/>
      <c r="AH308" s="244"/>
      <c r="AI308" s="244"/>
      <c r="AJ308" s="244"/>
      <c r="AK308" s="244"/>
      <c r="AL308" s="244"/>
      <c r="AM308" s="244"/>
      <c r="AN308" s="244"/>
      <c r="AO308" s="244"/>
      <c r="AP308" s="244"/>
      <c r="AQ308" s="244"/>
      <c r="AR308" s="244"/>
      <c r="AS308" s="244"/>
      <c r="AT308" s="244"/>
      <c r="AU308" s="244"/>
      <c r="AV308" s="244"/>
      <c r="AW308" s="244"/>
      <c r="AX308" s="244"/>
      <c r="AY308" s="244"/>
      <c r="AZ308" s="244"/>
      <c r="BA308" s="244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  <c r="CJ308" s="244"/>
      <c r="CK308" s="244"/>
      <c r="CL308" s="244"/>
      <c r="CM308" s="244"/>
      <c r="CN308" s="244"/>
      <c r="CO308" s="244"/>
      <c r="CP308" s="244"/>
      <c r="CQ308" s="244"/>
      <c r="CR308" s="244"/>
      <c r="CS308" s="244"/>
      <c r="CT308" s="244"/>
      <c r="CU308" s="244"/>
      <c r="CV308" s="244"/>
      <c r="CW308" s="244"/>
      <c r="CX308" s="244"/>
      <c r="CY308" s="244"/>
      <c r="CZ308" s="244"/>
      <c r="DA308" s="244"/>
      <c r="DB308" s="12">
        <v>300</v>
      </c>
      <c r="DC308" s="11" t="str">
        <f>IF(D308="","",COUNTIF(F308:DA308,Accueil!$AB$28)&amp;" / "&amp;COUNTIF($F$8:$DA$8,"&gt;0")-(COUNTIF(F308:DA308,Accueil!$AG$26)))</f>
        <v/>
      </c>
      <c r="DD308" s="110" t="str">
        <f>IF(D308="","",COUNTIF(F308:DA308,Accueil!$AB$26))</f>
        <v/>
      </c>
      <c r="DE308" s="110" t="str">
        <f>IF(D308="","",IF(COUNTIF($F$8:$DA$8,"&gt;=0")-(COUNTIF(G308:DB308,Accueil!$AG$26))&lt;0,0,COUNTIF($F$8:$DA$8,"&gt;=0")-(COUNTIF(G308:DB308,Accueil!$AG$26))))</f>
        <v/>
      </c>
      <c r="DF308" s="11" t="str">
        <f t="shared" si="23"/>
        <v/>
      </c>
      <c r="DG308" s="29" t="str">
        <f t="shared" si="24"/>
        <v/>
      </c>
      <c r="DH308" s="158">
        <f t="shared" si="25"/>
        <v>0</v>
      </c>
      <c r="DI308" s="158">
        <f>IF(ISERROR(VLOOKUP(F308,Accueil!$W$17:$W$22,1,0)),1,0)</f>
        <v>0</v>
      </c>
      <c r="DJ308" s="158">
        <f>IF(ISERROR(VLOOKUP(G308,Accueil!$W$17:$W$22,1,0)),1,0)</f>
        <v>0</v>
      </c>
      <c r="DK308" s="158">
        <f>IF(ISERROR(VLOOKUP(H308,Accueil!$W$17:$W$22,1,0)),1,0)</f>
        <v>0</v>
      </c>
      <c r="DL308" s="158">
        <f>IF(ISERROR(VLOOKUP(I308,Accueil!$W$17:$W$22,1,0)),1,0)</f>
        <v>0</v>
      </c>
      <c r="DM308" s="158">
        <f>IF(ISERROR(VLOOKUP(J308,Accueil!$W$17:$W$22,1,0)),1,0)</f>
        <v>0</v>
      </c>
      <c r="DN308" s="158">
        <f>IF(ISERROR(VLOOKUP(K308,Accueil!$W$17:$W$22,1,0)),1,0)</f>
        <v>0</v>
      </c>
      <c r="DO308" s="158">
        <f>IF(ISERROR(VLOOKUP(L308,Accueil!$W$17:$W$22,1,0)),1,0)</f>
        <v>0</v>
      </c>
      <c r="DP308" s="158">
        <f>IF(ISERROR(VLOOKUP(M308,Accueil!$W$17:$W$22,1,0)),1,0)</f>
        <v>0</v>
      </c>
      <c r="DQ308" s="158">
        <f>IF(ISERROR(VLOOKUP(N308,Accueil!$W$17:$W$22,1,0)),1,0)</f>
        <v>0</v>
      </c>
      <c r="DR308" s="158">
        <f>IF(ISERROR(VLOOKUP(O308,Accueil!$W$17:$W$22,1,0)),1,0)</f>
        <v>0</v>
      </c>
      <c r="DS308" s="158">
        <f>IF(ISERROR(VLOOKUP(P308,Accueil!$W$17:$W$22,1,0)),1,0)</f>
        <v>0</v>
      </c>
      <c r="DT308" s="158">
        <f>IF(ISERROR(VLOOKUP(Q308,Accueil!$W$17:$W$22,1,0)),1,0)</f>
        <v>0</v>
      </c>
      <c r="DU308" s="158">
        <f>IF(ISERROR(VLOOKUP(R308,Accueil!$W$17:$W$22,1,0)),1,0)</f>
        <v>0</v>
      </c>
      <c r="DV308" s="158">
        <f>IF(ISERROR(VLOOKUP(S308,Accueil!$W$17:$W$22,1,0)),1,0)</f>
        <v>0</v>
      </c>
      <c r="DW308" s="158">
        <f>IF(ISERROR(VLOOKUP(T308,Accueil!$W$17:$W$22,1,0)),1,0)</f>
        <v>0</v>
      </c>
      <c r="DX308" s="158">
        <f>IF(ISERROR(VLOOKUP(U308,Accueil!$W$17:$W$22,1,0)),1,0)</f>
        <v>0</v>
      </c>
      <c r="DY308" s="158">
        <f>IF(ISERROR(VLOOKUP(V308,Accueil!$W$17:$W$22,1,0)),1,0)</f>
        <v>0</v>
      </c>
      <c r="DZ308" s="158">
        <f>IF(ISERROR(VLOOKUP(W308,Accueil!$W$17:$W$22,1,0)),1,0)</f>
        <v>0</v>
      </c>
      <c r="EA308" s="158">
        <f>IF(ISERROR(VLOOKUP(X308,Accueil!$W$17:$W$22,1,0)),1,0)</f>
        <v>0</v>
      </c>
      <c r="EB308" s="158">
        <f>IF(ISERROR(VLOOKUP(Y308,Accueil!$W$17:$W$22,1,0)),1,0)</f>
        <v>0</v>
      </c>
      <c r="EC308" s="158">
        <f>IF(ISERROR(VLOOKUP(Z308,Accueil!$W$17:$W$22,1,0)),1,0)</f>
        <v>0</v>
      </c>
      <c r="ED308" s="158">
        <f>IF(ISERROR(VLOOKUP(AA308,Accueil!$W$17:$W$22,1,0)),1,0)</f>
        <v>0</v>
      </c>
      <c r="EE308" s="158">
        <f>IF(ISERROR(VLOOKUP(AB308,Accueil!$W$17:$W$22,1,0)),1,0)</f>
        <v>0</v>
      </c>
      <c r="EF308" s="158">
        <f>IF(ISERROR(VLOOKUP(AC308,Accueil!$W$17:$W$22,1,0)),1,0)</f>
        <v>0</v>
      </c>
      <c r="EG308" s="158">
        <f>IF(ISERROR(VLOOKUP(AD308,Accueil!$W$17:$W$22,1,0)),1,0)</f>
        <v>0</v>
      </c>
      <c r="EH308" s="158">
        <f>IF(ISERROR(VLOOKUP(AE308,Accueil!$W$17:$W$22,1,0)),1,0)</f>
        <v>0</v>
      </c>
      <c r="EI308" s="158">
        <f>IF(ISERROR(VLOOKUP(AF308,Accueil!$W$17:$W$22,1,0)),1,0)</f>
        <v>0</v>
      </c>
      <c r="EJ308" s="158">
        <f>IF(ISERROR(VLOOKUP(AG308,Accueil!$W$17:$W$22,1,0)),1,0)</f>
        <v>0</v>
      </c>
      <c r="EK308" s="158">
        <f>IF(ISERROR(VLOOKUP(AH308,Accueil!$W$17:$W$22,1,0)),1,0)</f>
        <v>0</v>
      </c>
      <c r="EL308" s="158">
        <f>IF(ISERROR(VLOOKUP(AI308,Accueil!$W$17:$W$22,1,0)),1,0)</f>
        <v>0</v>
      </c>
      <c r="EM308" s="158">
        <f>IF(ISERROR(VLOOKUP(AJ308,Accueil!$W$17:$W$22,1,0)),1,0)</f>
        <v>0</v>
      </c>
      <c r="EN308" s="158">
        <f>IF(ISERROR(VLOOKUP(AK308,Accueil!$W$17:$W$22,1,0)),1,0)</f>
        <v>0</v>
      </c>
      <c r="EO308" s="158">
        <f>IF(ISERROR(VLOOKUP(AL308,Accueil!$W$17:$W$22,1,0)),1,0)</f>
        <v>0</v>
      </c>
      <c r="EP308" s="158">
        <f>IF(ISERROR(VLOOKUP(AM308,Accueil!$W$17:$W$22,1,0)),1,0)</f>
        <v>0</v>
      </c>
      <c r="EQ308" s="158">
        <f>IF(ISERROR(VLOOKUP(AN308,Accueil!$W$17:$W$22,1,0)),1,0)</f>
        <v>0</v>
      </c>
      <c r="ER308" s="158">
        <f>IF(ISERROR(VLOOKUP(AO308,Accueil!$W$17:$W$22,1,0)),1,0)</f>
        <v>0</v>
      </c>
      <c r="ES308" s="158">
        <f>IF(ISERROR(VLOOKUP(AP308,Accueil!$W$17:$W$22,1,0)),1,0)</f>
        <v>0</v>
      </c>
      <c r="ET308" s="158">
        <f>IF(ISERROR(VLOOKUP(AQ308,Accueil!$W$17:$W$22,1,0)),1,0)</f>
        <v>0</v>
      </c>
      <c r="EU308" s="158">
        <f>IF(ISERROR(VLOOKUP(AR308,Accueil!$W$17:$W$22,1,0)),1,0)</f>
        <v>0</v>
      </c>
      <c r="EV308" s="158">
        <f>IF(ISERROR(VLOOKUP(AS308,Accueil!$W$17:$W$22,1,0)),1,0)</f>
        <v>0</v>
      </c>
      <c r="EW308" s="158">
        <f>IF(ISERROR(VLOOKUP(AT308,Accueil!$W$17:$W$22,1,0)),1,0)</f>
        <v>0</v>
      </c>
      <c r="EX308" s="158">
        <f>IF(ISERROR(VLOOKUP(AU308,Accueil!$W$17:$W$22,1,0)),1,0)</f>
        <v>0</v>
      </c>
      <c r="EY308" s="158">
        <f>IF(ISERROR(VLOOKUP(AV308,Accueil!$W$17:$W$22,1,0)),1,0)</f>
        <v>0</v>
      </c>
      <c r="EZ308" s="158">
        <f>IF(ISERROR(VLOOKUP(AW308,Accueil!$W$17:$W$22,1,0)),1,0)</f>
        <v>0</v>
      </c>
      <c r="FA308" s="158">
        <f>IF(ISERROR(VLOOKUP(AX308,Accueil!$W$17:$W$22,1,0)),1,0)</f>
        <v>0</v>
      </c>
      <c r="FB308" s="158">
        <f>IF(ISERROR(VLOOKUP(AY308,Accueil!$W$17:$W$22,1,0)),1,0)</f>
        <v>0</v>
      </c>
      <c r="FC308" s="158">
        <f>IF(ISERROR(VLOOKUP(AZ308,Accueil!$W$17:$W$22,1,0)),1,0)</f>
        <v>0</v>
      </c>
      <c r="FD308" s="158">
        <f>IF(ISERROR(VLOOKUP(BA308,Accueil!$W$17:$W$22,1,0)),1,0)</f>
        <v>0</v>
      </c>
      <c r="FE308" s="158">
        <f>IF(ISERROR(VLOOKUP(BB308,Accueil!$W$17:$W$22,1,0)),1,0)</f>
        <v>0</v>
      </c>
      <c r="FF308" s="158">
        <f>IF(ISERROR(VLOOKUP(BC308,Accueil!$W$17:$W$22,1,0)),1,0)</f>
        <v>0</v>
      </c>
      <c r="FG308" s="158">
        <f>IF(ISERROR(VLOOKUP(BD308,Accueil!$W$17:$W$22,1,0)),1,0)</f>
        <v>0</v>
      </c>
      <c r="FH308" s="158">
        <f>IF(ISERROR(VLOOKUP(BE308,Accueil!$W$17:$W$22,1,0)),1,0)</f>
        <v>0</v>
      </c>
      <c r="FI308" s="158">
        <f>IF(ISERROR(VLOOKUP(BF308,Accueil!$W$17:$W$22,1,0)),1,0)</f>
        <v>0</v>
      </c>
      <c r="FJ308" s="158">
        <f>IF(ISERROR(VLOOKUP(BG308,Accueil!$W$17:$W$22,1,0)),1,0)</f>
        <v>0</v>
      </c>
      <c r="FK308" s="158">
        <f>IF(ISERROR(VLOOKUP(BH308,Accueil!$W$17:$W$22,1,0)),1,0)</f>
        <v>0</v>
      </c>
      <c r="FL308" s="158">
        <f>IF(ISERROR(VLOOKUP(BI308,Accueil!$W$17:$W$22,1,0)),1,0)</f>
        <v>0</v>
      </c>
      <c r="FM308" s="158">
        <f>IF(ISERROR(VLOOKUP(BJ308,Accueil!$W$17:$W$22,1,0)),1,0)</f>
        <v>0</v>
      </c>
      <c r="FN308" s="158">
        <f>IF(ISERROR(VLOOKUP(BK308,Accueil!$W$17:$W$22,1,0)),1,0)</f>
        <v>0</v>
      </c>
      <c r="FO308" s="158">
        <f>IF(ISERROR(VLOOKUP(BL308,Accueil!$W$17:$W$22,1,0)),1,0)</f>
        <v>0</v>
      </c>
      <c r="FP308" s="158">
        <f>IF(ISERROR(VLOOKUP(BM308,Accueil!$W$17:$W$22,1,0)),1,0)</f>
        <v>0</v>
      </c>
      <c r="FQ308" s="158">
        <f>IF(ISERROR(VLOOKUP(BN308,Accueil!$W$17:$W$22,1,0)),1,0)</f>
        <v>0</v>
      </c>
      <c r="FR308" s="158">
        <f>IF(ISERROR(VLOOKUP(BO308,Accueil!$W$17:$W$22,1,0)),1,0)</f>
        <v>0</v>
      </c>
      <c r="FS308" s="158">
        <f>IF(ISERROR(VLOOKUP(BP308,Accueil!$W$17:$W$22,1,0)),1,0)</f>
        <v>0</v>
      </c>
      <c r="FT308" s="158">
        <f>IF(ISERROR(VLOOKUP(BQ308,Accueil!$W$17:$W$22,1,0)),1,0)</f>
        <v>0</v>
      </c>
      <c r="FU308" s="158">
        <f>IF(ISERROR(VLOOKUP(BR308,Accueil!$W$17:$W$22,1,0)),1,0)</f>
        <v>0</v>
      </c>
      <c r="FV308" s="158">
        <f>IF(ISERROR(VLOOKUP(BS308,Accueil!$W$17:$W$22,1,0)),1,0)</f>
        <v>0</v>
      </c>
      <c r="FW308" s="158">
        <f>IF(ISERROR(VLOOKUP(BT308,Accueil!$W$17:$W$22,1,0)),1,0)</f>
        <v>0</v>
      </c>
      <c r="FX308" s="158">
        <f>IF(ISERROR(VLOOKUP(BU308,Accueil!$W$17:$W$22,1,0)),1,0)</f>
        <v>0</v>
      </c>
      <c r="FY308" s="158">
        <f>IF(ISERROR(VLOOKUP(BV308,Accueil!$W$17:$W$22,1,0)),1,0)</f>
        <v>0</v>
      </c>
      <c r="FZ308" s="158">
        <f>IF(ISERROR(VLOOKUP(BW308,Accueil!$W$17:$W$22,1,0)),1,0)</f>
        <v>0</v>
      </c>
      <c r="GA308" s="158">
        <f>IF(ISERROR(VLOOKUP(BX308,Accueil!$W$17:$W$22,1,0)),1,0)</f>
        <v>0</v>
      </c>
      <c r="GB308" s="158">
        <f>IF(ISERROR(VLOOKUP(BY308,Accueil!$W$17:$W$22,1,0)),1,0)</f>
        <v>0</v>
      </c>
      <c r="GC308" s="158">
        <f>IF(ISERROR(VLOOKUP(BZ308,Accueil!$W$17:$W$22,1,0)),1,0)</f>
        <v>0</v>
      </c>
      <c r="GD308" s="158">
        <f>IF(ISERROR(VLOOKUP(CA308,Accueil!$W$17:$W$22,1,0)),1,0)</f>
        <v>0</v>
      </c>
      <c r="GE308" s="158">
        <f>IF(ISERROR(VLOOKUP(CB308,Accueil!$W$17:$W$22,1,0)),1,0)</f>
        <v>0</v>
      </c>
      <c r="GF308" s="158">
        <f>IF(ISERROR(VLOOKUP(CC308,Accueil!$W$17:$W$22,1,0)),1,0)</f>
        <v>0</v>
      </c>
      <c r="GG308" s="158">
        <f>IF(ISERROR(VLOOKUP(CD308,Accueil!$W$17:$W$22,1,0)),1,0)</f>
        <v>0</v>
      </c>
      <c r="GH308" s="158">
        <f>IF(ISERROR(VLOOKUP(CE308,Accueil!$W$17:$W$22,1,0)),1,0)</f>
        <v>0</v>
      </c>
      <c r="GI308" s="158">
        <f>IF(ISERROR(VLOOKUP(CF308,Accueil!$W$17:$W$22,1,0)),1,0)</f>
        <v>0</v>
      </c>
      <c r="GJ308" s="158">
        <f>IF(ISERROR(VLOOKUP(CG308,Accueil!$W$17:$W$22,1,0)),1,0)</f>
        <v>0</v>
      </c>
      <c r="GK308" s="158">
        <f>IF(ISERROR(VLOOKUP(CH308,Accueil!$W$17:$W$22,1,0)),1,0)</f>
        <v>0</v>
      </c>
      <c r="GL308" s="158">
        <f>IF(ISERROR(VLOOKUP(CI308,Accueil!$W$17:$W$22,1,0)),1,0)</f>
        <v>0</v>
      </c>
      <c r="GM308" s="158">
        <f>IF(ISERROR(VLOOKUP(CJ308,Accueil!$W$17:$W$22,1,0)),1,0)</f>
        <v>0</v>
      </c>
      <c r="GN308" s="158">
        <f>IF(ISERROR(VLOOKUP(CK308,Accueil!$W$17:$W$22,1,0)),1,0)</f>
        <v>0</v>
      </c>
      <c r="GO308" s="158">
        <f>IF(ISERROR(VLOOKUP(CL308,Accueil!$W$17:$W$22,1,0)),1,0)</f>
        <v>0</v>
      </c>
      <c r="GP308" s="158">
        <f>IF(ISERROR(VLOOKUP(CM308,Accueil!$W$17:$W$22,1,0)),1,0)</f>
        <v>0</v>
      </c>
      <c r="GQ308" s="158">
        <f>IF(ISERROR(VLOOKUP(CN308,Accueil!$W$17:$W$22,1,0)),1,0)</f>
        <v>0</v>
      </c>
      <c r="GR308" s="158">
        <f>IF(ISERROR(VLOOKUP(CO308,Accueil!$W$17:$W$22,1,0)),1,0)</f>
        <v>0</v>
      </c>
      <c r="GS308" s="158">
        <f>IF(ISERROR(VLOOKUP(CP308,Accueil!$W$17:$W$22,1,0)),1,0)</f>
        <v>0</v>
      </c>
      <c r="GT308" s="158">
        <f>IF(ISERROR(VLOOKUP(CQ308,Accueil!$W$17:$W$22,1,0)),1,0)</f>
        <v>0</v>
      </c>
      <c r="GU308" s="158">
        <f>IF(ISERROR(VLOOKUP(CR308,Accueil!$W$17:$W$22,1,0)),1,0)</f>
        <v>0</v>
      </c>
      <c r="GV308" s="158">
        <f>IF(ISERROR(VLOOKUP(CS308,Accueil!$W$17:$W$22,1,0)),1,0)</f>
        <v>0</v>
      </c>
      <c r="GW308" s="158">
        <f>IF(ISERROR(VLOOKUP(CT308,Accueil!$W$17:$W$22,1,0)),1,0)</f>
        <v>0</v>
      </c>
      <c r="GX308" s="158">
        <f>IF(ISERROR(VLOOKUP(CU308,Accueil!$W$17:$W$22,1,0)),1,0)</f>
        <v>0</v>
      </c>
      <c r="GY308" s="158">
        <f>IF(ISERROR(VLOOKUP(CV308,Accueil!$W$17:$W$22,1,0)),1,0)</f>
        <v>0</v>
      </c>
      <c r="GZ308" s="158">
        <f>IF(ISERROR(VLOOKUP(CW308,Accueil!$W$17:$W$22,1,0)),1,0)</f>
        <v>0</v>
      </c>
      <c r="HA308" s="158">
        <f>IF(ISERROR(VLOOKUP(CX308,Accueil!$W$17:$W$22,1,0)),1,0)</f>
        <v>0</v>
      </c>
      <c r="HB308" s="158">
        <f>IF(ISERROR(VLOOKUP(CY308,Accueil!$W$17:$W$22,1,0)),1,0)</f>
        <v>0</v>
      </c>
      <c r="HC308" s="158">
        <f>IF(ISERROR(VLOOKUP(CZ308,Accueil!$W$17:$W$22,1,0)),1,0)</f>
        <v>0</v>
      </c>
      <c r="HD308" s="158">
        <f>IF(ISERROR(VLOOKUP(DA308,Accueil!$W$17:$W$22,1,0)),1,0)</f>
        <v>0</v>
      </c>
    </row>
    <row r="309" spans="1:212" ht="12.75" customHeight="1">
      <c r="A309" s="360"/>
      <c r="B309" s="12">
        <v>301</v>
      </c>
      <c r="C309" s="26" t="str">
        <f>IF(Accueil!E313="","",Accueil!E313)</f>
        <v/>
      </c>
      <c r="D309" s="27" t="str">
        <f>IF(Accueil!F313="","",Accueil!F313)</f>
        <v/>
      </c>
      <c r="E309" s="83" t="str">
        <f t="shared" si="22"/>
        <v/>
      </c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4"/>
      <c r="AD309" s="244"/>
      <c r="AE309" s="244"/>
      <c r="AF309" s="244"/>
      <c r="AG309" s="244"/>
      <c r="AH309" s="244"/>
      <c r="AI309" s="244"/>
      <c r="AJ309" s="244"/>
      <c r="AK309" s="244"/>
      <c r="AL309" s="244"/>
      <c r="AM309" s="244"/>
      <c r="AN309" s="244"/>
      <c r="AO309" s="244"/>
      <c r="AP309" s="244"/>
      <c r="AQ309" s="244"/>
      <c r="AR309" s="244"/>
      <c r="AS309" s="244"/>
      <c r="AT309" s="244"/>
      <c r="AU309" s="244"/>
      <c r="AV309" s="244"/>
      <c r="AW309" s="244"/>
      <c r="AX309" s="244"/>
      <c r="AY309" s="244"/>
      <c r="AZ309" s="244"/>
      <c r="BA309" s="244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  <c r="CJ309" s="244"/>
      <c r="CK309" s="244"/>
      <c r="CL309" s="244"/>
      <c r="CM309" s="244"/>
      <c r="CN309" s="244"/>
      <c r="CO309" s="244"/>
      <c r="CP309" s="244"/>
      <c r="CQ309" s="244"/>
      <c r="CR309" s="244"/>
      <c r="CS309" s="244"/>
      <c r="CT309" s="244"/>
      <c r="CU309" s="244"/>
      <c r="CV309" s="244"/>
      <c r="CW309" s="244"/>
      <c r="CX309" s="244"/>
      <c r="CY309" s="244"/>
      <c r="CZ309" s="244"/>
      <c r="DA309" s="244"/>
      <c r="DB309" s="12">
        <v>301</v>
      </c>
      <c r="DC309" s="11" t="str">
        <f>IF(D309="","",COUNTIF(F309:DA309,Accueil!$AB$28)&amp;" / "&amp;COUNTIF($F$8:$DA$8,"&gt;0")-(COUNTIF(F309:DA309,Accueil!$AG$26)))</f>
        <v/>
      </c>
      <c r="DD309" s="110" t="str">
        <f>IF(D309="","",COUNTIF(F309:DA309,Accueil!$AB$26))</f>
        <v/>
      </c>
      <c r="DE309" s="110" t="str">
        <f>IF(D309="","",IF(COUNTIF($F$8:$DA$8,"&gt;=0")-(COUNTIF(G309:DB309,Accueil!$AG$26))&lt;0,0,COUNTIF($F$8:$DA$8,"&gt;=0")-(COUNTIF(G309:DB309,Accueil!$AG$26))))</f>
        <v/>
      </c>
      <c r="DF309" s="11" t="str">
        <f t="shared" si="23"/>
        <v/>
      </c>
      <c r="DG309" s="29" t="str">
        <f t="shared" si="24"/>
        <v/>
      </c>
      <c r="DH309" s="158">
        <f t="shared" si="25"/>
        <v>0</v>
      </c>
      <c r="DI309" s="158">
        <f>IF(ISERROR(VLOOKUP(F309,Accueil!$W$17:$W$22,1,0)),1,0)</f>
        <v>0</v>
      </c>
      <c r="DJ309" s="158">
        <f>IF(ISERROR(VLOOKUP(G309,Accueil!$W$17:$W$22,1,0)),1,0)</f>
        <v>0</v>
      </c>
      <c r="DK309" s="158">
        <f>IF(ISERROR(VLOOKUP(H309,Accueil!$W$17:$W$22,1,0)),1,0)</f>
        <v>0</v>
      </c>
      <c r="DL309" s="158">
        <f>IF(ISERROR(VLOOKUP(I309,Accueil!$W$17:$W$22,1,0)),1,0)</f>
        <v>0</v>
      </c>
      <c r="DM309" s="158">
        <f>IF(ISERROR(VLOOKUP(J309,Accueil!$W$17:$W$22,1,0)),1,0)</f>
        <v>0</v>
      </c>
      <c r="DN309" s="158">
        <f>IF(ISERROR(VLOOKUP(K309,Accueil!$W$17:$W$22,1,0)),1,0)</f>
        <v>0</v>
      </c>
      <c r="DO309" s="158">
        <f>IF(ISERROR(VLOOKUP(L309,Accueil!$W$17:$W$22,1,0)),1,0)</f>
        <v>0</v>
      </c>
      <c r="DP309" s="158">
        <f>IF(ISERROR(VLOOKUP(M309,Accueil!$W$17:$W$22,1,0)),1,0)</f>
        <v>0</v>
      </c>
      <c r="DQ309" s="158">
        <f>IF(ISERROR(VLOOKUP(N309,Accueil!$W$17:$W$22,1,0)),1,0)</f>
        <v>0</v>
      </c>
      <c r="DR309" s="158">
        <f>IF(ISERROR(VLOOKUP(O309,Accueil!$W$17:$W$22,1,0)),1,0)</f>
        <v>0</v>
      </c>
      <c r="DS309" s="158">
        <f>IF(ISERROR(VLOOKUP(P309,Accueil!$W$17:$W$22,1,0)),1,0)</f>
        <v>0</v>
      </c>
      <c r="DT309" s="158">
        <f>IF(ISERROR(VLOOKUP(Q309,Accueil!$W$17:$W$22,1,0)),1,0)</f>
        <v>0</v>
      </c>
      <c r="DU309" s="158">
        <f>IF(ISERROR(VLOOKUP(R309,Accueil!$W$17:$W$22,1,0)),1,0)</f>
        <v>0</v>
      </c>
      <c r="DV309" s="158">
        <f>IF(ISERROR(VLOOKUP(S309,Accueil!$W$17:$W$22,1,0)),1,0)</f>
        <v>0</v>
      </c>
      <c r="DW309" s="158">
        <f>IF(ISERROR(VLOOKUP(T309,Accueil!$W$17:$W$22,1,0)),1,0)</f>
        <v>0</v>
      </c>
      <c r="DX309" s="158">
        <f>IF(ISERROR(VLOOKUP(U309,Accueil!$W$17:$W$22,1,0)),1,0)</f>
        <v>0</v>
      </c>
      <c r="DY309" s="158">
        <f>IF(ISERROR(VLOOKUP(V309,Accueil!$W$17:$W$22,1,0)),1,0)</f>
        <v>0</v>
      </c>
      <c r="DZ309" s="158">
        <f>IF(ISERROR(VLOOKUP(W309,Accueil!$W$17:$W$22,1,0)),1,0)</f>
        <v>0</v>
      </c>
      <c r="EA309" s="158">
        <f>IF(ISERROR(VLOOKUP(X309,Accueil!$W$17:$W$22,1,0)),1,0)</f>
        <v>0</v>
      </c>
      <c r="EB309" s="158">
        <f>IF(ISERROR(VLOOKUP(Y309,Accueil!$W$17:$W$22,1,0)),1,0)</f>
        <v>0</v>
      </c>
      <c r="EC309" s="158">
        <f>IF(ISERROR(VLOOKUP(Z309,Accueil!$W$17:$W$22,1,0)),1,0)</f>
        <v>0</v>
      </c>
      <c r="ED309" s="158">
        <f>IF(ISERROR(VLOOKUP(AA309,Accueil!$W$17:$W$22,1,0)),1,0)</f>
        <v>0</v>
      </c>
      <c r="EE309" s="158">
        <f>IF(ISERROR(VLOOKUP(AB309,Accueil!$W$17:$W$22,1,0)),1,0)</f>
        <v>0</v>
      </c>
      <c r="EF309" s="158">
        <f>IF(ISERROR(VLOOKUP(AC309,Accueil!$W$17:$W$22,1,0)),1,0)</f>
        <v>0</v>
      </c>
      <c r="EG309" s="158">
        <f>IF(ISERROR(VLOOKUP(AD309,Accueil!$W$17:$W$22,1,0)),1,0)</f>
        <v>0</v>
      </c>
      <c r="EH309" s="158">
        <f>IF(ISERROR(VLOOKUP(AE309,Accueil!$W$17:$W$22,1,0)),1,0)</f>
        <v>0</v>
      </c>
      <c r="EI309" s="158">
        <f>IF(ISERROR(VLOOKUP(AF309,Accueil!$W$17:$W$22,1,0)),1,0)</f>
        <v>0</v>
      </c>
      <c r="EJ309" s="158">
        <f>IF(ISERROR(VLOOKUP(AG309,Accueil!$W$17:$W$22,1,0)),1,0)</f>
        <v>0</v>
      </c>
      <c r="EK309" s="158">
        <f>IF(ISERROR(VLOOKUP(AH309,Accueil!$W$17:$W$22,1,0)),1,0)</f>
        <v>0</v>
      </c>
      <c r="EL309" s="158">
        <f>IF(ISERROR(VLOOKUP(AI309,Accueil!$W$17:$W$22,1,0)),1,0)</f>
        <v>0</v>
      </c>
      <c r="EM309" s="158">
        <f>IF(ISERROR(VLOOKUP(AJ309,Accueil!$W$17:$W$22,1,0)),1,0)</f>
        <v>0</v>
      </c>
      <c r="EN309" s="158">
        <f>IF(ISERROR(VLOOKUP(AK309,Accueil!$W$17:$W$22,1,0)),1,0)</f>
        <v>0</v>
      </c>
      <c r="EO309" s="158">
        <f>IF(ISERROR(VLOOKUP(AL309,Accueil!$W$17:$W$22,1,0)),1,0)</f>
        <v>0</v>
      </c>
      <c r="EP309" s="158">
        <f>IF(ISERROR(VLOOKUP(AM309,Accueil!$W$17:$W$22,1,0)),1,0)</f>
        <v>0</v>
      </c>
      <c r="EQ309" s="158">
        <f>IF(ISERROR(VLOOKUP(AN309,Accueil!$W$17:$W$22,1,0)),1,0)</f>
        <v>0</v>
      </c>
      <c r="ER309" s="158">
        <f>IF(ISERROR(VLOOKUP(AO309,Accueil!$W$17:$W$22,1,0)),1,0)</f>
        <v>0</v>
      </c>
      <c r="ES309" s="158">
        <f>IF(ISERROR(VLOOKUP(AP309,Accueil!$W$17:$W$22,1,0)),1,0)</f>
        <v>0</v>
      </c>
      <c r="ET309" s="158">
        <f>IF(ISERROR(VLOOKUP(AQ309,Accueil!$W$17:$W$22,1,0)),1,0)</f>
        <v>0</v>
      </c>
      <c r="EU309" s="158">
        <f>IF(ISERROR(VLOOKUP(AR309,Accueil!$W$17:$W$22,1,0)),1,0)</f>
        <v>0</v>
      </c>
      <c r="EV309" s="158">
        <f>IF(ISERROR(VLOOKUP(AS309,Accueil!$W$17:$W$22,1,0)),1,0)</f>
        <v>0</v>
      </c>
      <c r="EW309" s="158">
        <f>IF(ISERROR(VLOOKUP(AT309,Accueil!$W$17:$W$22,1,0)),1,0)</f>
        <v>0</v>
      </c>
      <c r="EX309" s="158">
        <f>IF(ISERROR(VLOOKUP(AU309,Accueil!$W$17:$W$22,1,0)),1,0)</f>
        <v>0</v>
      </c>
      <c r="EY309" s="158">
        <f>IF(ISERROR(VLOOKUP(AV309,Accueil!$W$17:$W$22,1,0)),1,0)</f>
        <v>0</v>
      </c>
      <c r="EZ309" s="158">
        <f>IF(ISERROR(VLOOKUP(AW309,Accueil!$W$17:$W$22,1,0)),1,0)</f>
        <v>0</v>
      </c>
      <c r="FA309" s="158">
        <f>IF(ISERROR(VLOOKUP(AX309,Accueil!$W$17:$W$22,1,0)),1,0)</f>
        <v>0</v>
      </c>
      <c r="FB309" s="158">
        <f>IF(ISERROR(VLOOKUP(AY309,Accueil!$W$17:$W$22,1,0)),1,0)</f>
        <v>0</v>
      </c>
      <c r="FC309" s="158">
        <f>IF(ISERROR(VLOOKUP(AZ309,Accueil!$W$17:$W$22,1,0)),1,0)</f>
        <v>0</v>
      </c>
      <c r="FD309" s="158">
        <f>IF(ISERROR(VLOOKUP(BA309,Accueil!$W$17:$W$22,1,0)),1,0)</f>
        <v>0</v>
      </c>
      <c r="FE309" s="158">
        <f>IF(ISERROR(VLOOKUP(BB309,Accueil!$W$17:$W$22,1,0)),1,0)</f>
        <v>0</v>
      </c>
      <c r="FF309" s="158">
        <f>IF(ISERROR(VLOOKUP(BC309,Accueil!$W$17:$W$22,1,0)),1,0)</f>
        <v>0</v>
      </c>
      <c r="FG309" s="158">
        <f>IF(ISERROR(VLOOKUP(BD309,Accueil!$W$17:$W$22,1,0)),1,0)</f>
        <v>0</v>
      </c>
      <c r="FH309" s="158">
        <f>IF(ISERROR(VLOOKUP(BE309,Accueil!$W$17:$W$22,1,0)),1,0)</f>
        <v>0</v>
      </c>
      <c r="FI309" s="158">
        <f>IF(ISERROR(VLOOKUP(BF309,Accueil!$W$17:$W$22,1,0)),1,0)</f>
        <v>0</v>
      </c>
      <c r="FJ309" s="158">
        <f>IF(ISERROR(VLOOKUP(BG309,Accueil!$W$17:$W$22,1,0)),1,0)</f>
        <v>0</v>
      </c>
      <c r="FK309" s="158">
        <f>IF(ISERROR(VLOOKUP(BH309,Accueil!$W$17:$W$22,1,0)),1,0)</f>
        <v>0</v>
      </c>
      <c r="FL309" s="158">
        <f>IF(ISERROR(VLOOKUP(BI309,Accueil!$W$17:$W$22,1,0)),1,0)</f>
        <v>0</v>
      </c>
      <c r="FM309" s="158">
        <f>IF(ISERROR(VLOOKUP(BJ309,Accueil!$W$17:$W$22,1,0)),1,0)</f>
        <v>0</v>
      </c>
      <c r="FN309" s="158">
        <f>IF(ISERROR(VLOOKUP(BK309,Accueil!$W$17:$W$22,1,0)),1,0)</f>
        <v>0</v>
      </c>
      <c r="FO309" s="158">
        <f>IF(ISERROR(VLOOKUP(BL309,Accueil!$W$17:$W$22,1,0)),1,0)</f>
        <v>0</v>
      </c>
      <c r="FP309" s="158">
        <f>IF(ISERROR(VLOOKUP(BM309,Accueil!$W$17:$W$22,1,0)),1,0)</f>
        <v>0</v>
      </c>
      <c r="FQ309" s="158">
        <f>IF(ISERROR(VLOOKUP(BN309,Accueil!$W$17:$W$22,1,0)),1,0)</f>
        <v>0</v>
      </c>
      <c r="FR309" s="158">
        <f>IF(ISERROR(VLOOKUP(BO309,Accueil!$W$17:$W$22,1,0)),1,0)</f>
        <v>0</v>
      </c>
      <c r="FS309" s="158">
        <f>IF(ISERROR(VLOOKUP(BP309,Accueil!$W$17:$W$22,1,0)),1,0)</f>
        <v>0</v>
      </c>
      <c r="FT309" s="158">
        <f>IF(ISERROR(VLOOKUP(BQ309,Accueil!$W$17:$W$22,1,0)),1,0)</f>
        <v>0</v>
      </c>
      <c r="FU309" s="158">
        <f>IF(ISERROR(VLOOKUP(BR309,Accueil!$W$17:$W$22,1,0)),1,0)</f>
        <v>0</v>
      </c>
      <c r="FV309" s="158">
        <f>IF(ISERROR(VLOOKUP(BS309,Accueil!$W$17:$W$22,1,0)),1,0)</f>
        <v>0</v>
      </c>
      <c r="FW309" s="158">
        <f>IF(ISERROR(VLOOKUP(BT309,Accueil!$W$17:$W$22,1,0)),1,0)</f>
        <v>0</v>
      </c>
      <c r="FX309" s="158">
        <f>IF(ISERROR(VLOOKUP(BU309,Accueil!$W$17:$W$22,1,0)),1,0)</f>
        <v>0</v>
      </c>
      <c r="FY309" s="158">
        <f>IF(ISERROR(VLOOKUP(BV309,Accueil!$W$17:$W$22,1,0)),1,0)</f>
        <v>0</v>
      </c>
      <c r="FZ309" s="158">
        <f>IF(ISERROR(VLOOKUP(BW309,Accueil!$W$17:$W$22,1,0)),1,0)</f>
        <v>0</v>
      </c>
      <c r="GA309" s="158">
        <f>IF(ISERROR(VLOOKUP(BX309,Accueil!$W$17:$W$22,1,0)),1,0)</f>
        <v>0</v>
      </c>
      <c r="GB309" s="158">
        <f>IF(ISERROR(VLOOKUP(BY309,Accueil!$W$17:$W$22,1,0)),1,0)</f>
        <v>0</v>
      </c>
      <c r="GC309" s="158">
        <f>IF(ISERROR(VLOOKUP(BZ309,Accueil!$W$17:$W$22,1,0)),1,0)</f>
        <v>0</v>
      </c>
      <c r="GD309" s="158">
        <f>IF(ISERROR(VLOOKUP(CA309,Accueil!$W$17:$W$22,1,0)),1,0)</f>
        <v>0</v>
      </c>
      <c r="GE309" s="158">
        <f>IF(ISERROR(VLOOKUP(CB309,Accueil!$W$17:$W$22,1,0)),1,0)</f>
        <v>0</v>
      </c>
      <c r="GF309" s="158">
        <f>IF(ISERROR(VLOOKUP(CC309,Accueil!$W$17:$W$22,1,0)),1,0)</f>
        <v>0</v>
      </c>
      <c r="GG309" s="158">
        <f>IF(ISERROR(VLOOKUP(CD309,Accueil!$W$17:$W$22,1,0)),1,0)</f>
        <v>0</v>
      </c>
      <c r="GH309" s="158">
        <f>IF(ISERROR(VLOOKUP(CE309,Accueil!$W$17:$W$22,1,0)),1,0)</f>
        <v>0</v>
      </c>
      <c r="GI309" s="158">
        <f>IF(ISERROR(VLOOKUP(CF309,Accueil!$W$17:$W$22,1,0)),1,0)</f>
        <v>0</v>
      </c>
      <c r="GJ309" s="158">
        <f>IF(ISERROR(VLOOKUP(CG309,Accueil!$W$17:$W$22,1,0)),1,0)</f>
        <v>0</v>
      </c>
      <c r="GK309" s="158">
        <f>IF(ISERROR(VLOOKUP(CH309,Accueil!$W$17:$W$22,1,0)),1,0)</f>
        <v>0</v>
      </c>
      <c r="GL309" s="158">
        <f>IF(ISERROR(VLOOKUP(CI309,Accueil!$W$17:$W$22,1,0)),1,0)</f>
        <v>0</v>
      </c>
      <c r="GM309" s="158">
        <f>IF(ISERROR(VLOOKUP(CJ309,Accueil!$W$17:$W$22,1,0)),1,0)</f>
        <v>0</v>
      </c>
      <c r="GN309" s="158">
        <f>IF(ISERROR(VLOOKUP(CK309,Accueil!$W$17:$W$22,1,0)),1,0)</f>
        <v>0</v>
      </c>
      <c r="GO309" s="158">
        <f>IF(ISERROR(VLOOKUP(CL309,Accueil!$W$17:$W$22,1,0)),1,0)</f>
        <v>0</v>
      </c>
      <c r="GP309" s="158">
        <f>IF(ISERROR(VLOOKUP(CM309,Accueil!$W$17:$W$22,1,0)),1,0)</f>
        <v>0</v>
      </c>
      <c r="GQ309" s="158">
        <f>IF(ISERROR(VLOOKUP(CN309,Accueil!$W$17:$W$22,1,0)),1,0)</f>
        <v>0</v>
      </c>
      <c r="GR309" s="158">
        <f>IF(ISERROR(VLOOKUP(CO309,Accueil!$W$17:$W$22,1,0)),1,0)</f>
        <v>0</v>
      </c>
      <c r="GS309" s="158">
        <f>IF(ISERROR(VLOOKUP(CP309,Accueil!$W$17:$W$22,1,0)),1,0)</f>
        <v>0</v>
      </c>
      <c r="GT309" s="158">
        <f>IF(ISERROR(VLOOKUP(CQ309,Accueil!$W$17:$W$22,1,0)),1,0)</f>
        <v>0</v>
      </c>
      <c r="GU309" s="158">
        <f>IF(ISERROR(VLOOKUP(CR309,Accueil!$W$17:$W$22,1,0)),1,0)</f>
        <v>0</v>
      </c>
      <c r="GV309" s="158">
        <f>IF(ISERROR(VLOOKUP(CS309,Accueil!$W$17:$W$22,1,0)),1,0)</f>
        <v>0</v>
      </c>
      <c r="GW309" s="158">
        <f>IF(ISERROR(VLOOKUP(CT309,Accueil!$W$17:$W$22,1,0)),1,0)</f>
        <v>0</v>
      </c>
      <c r="GX309" s="158">
        <f>IF(ISERROR(VLOOKUP(CU309,Accueil!$W$17:$W$22,1,0)),1,0)</f>
        <v>0</v>
      </c>
      <c r="GY309" s="158">
        <f>IF(ISERROR(VLOOKUP(CV309,Accueil!$W$17:$W$22,1,0)),1,0)</f>
        <v>0</v>
      </c>
      <c r="GZ309" s="158">
        <f>IF(ISERROR(VLOOKUP(CW309,Accueil!$W$17:$W$22,1,0)),1,0)</f>
        <v>0</v>
      </c>
      <c r="HA309" s="158">
        <f>IF(ISERROR(VLOOKUP(CX309,Accueil!$W$17:$W$22,1,0)),1,0)</f>
        <v>0</v>
      </c>
      <c r="HB309" s="158">
        <f>IF(ISERROR(VLOOKUP(CY309,Accueil!$W$17:$W$22,1,0)),1,0)</f>
        <v>0</v>
      </c>
      <c r="HC309" s="158">
        <f>IF(ISERROR(VLOOKUP(CZ309,Accueil!$W$17:$W$22,1,0)),1,0)</f>
        <v>0</v>
      </c>
      <c r="HD309" s="158">
        <f>IF(ISERROR(VLOOKUP(DA309,Accueil!$W$17:$W$22,1,0)),1,0)</f>
        <v>0</v>
      </c>
    </row>
    <row r="310" spans="1:212" ht="12.75" customHeight="1">
      <c r="A310" s="360"/>
      <c r="B310" s="12">
        <v>302</v>
      </c>
      <c r="C310" s="26" t="str">
        <f>IF(Accueil!E314="","",Accueil!E314)</f>
        <v/>
      </c>
      <c r="D310" s="27" t="str">
        <f>IF(Accueil!F314="","",Accueil!F314)</f>
        <v/>
      </c>
      <c r="E310" s="83" t="str">
        <f t="shared" si="22"/>
        <v/>
      </c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4"/>
      <c r="AD310" s="244"/>
      <c r="AE310" s="244"/>
      <c r="AF310" s="244"/>
      <c r="AG310" s="244"/>
      <c r="AH310" s="244"/>
      <c r="AI310" s="244"/>
      <c r="AJ310" s="244"/>
      <c r="AK310" s="244"/>
      <c r="AL310" s="244"/>
      <c r="AM310" s="244"/>
      <c r="AN310" s="244"/>
      <c r="AO310" s="244"/>
      <c r="AP310" s="244"/>
      <c r="AQ310" s="244"/>
      <c r="AR310" s="244"/>
      <c r="AS310" s="244"/>
      <c r="AT310" s="244"/>
      <c r="AU310" s="244"/>
      <c r="AV310" s="244"/>
      <c r="AW310" s="244"/>
      <c r="AX310" s="244"/>
      <c r="AY310" s="244"/>
      <c r="AZ310" s="244"/>
      <c r="BA310" s="244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  <c r="CJ310" s="244"/>
      <c r="CK310" s="244"/>
      <c r="CL310" s="244"/>
      <c r="CM310" s="244"/>
      <c r="CN310" s="244"/>
      <c r="CO310" s="244"/>
      <c r="CP310" s="244"/>
      <c r="CQ310" s="244"/>
      <c r="CR310" s="244"/>
      <c r="CS310" s="244"/>
      <c r="CT310" s="244"/>
      <c r="CU310" s="244"/>
      <c r="CV310" s="244"/>
      <c r="CW310" s="244"/>
      <c r="CX310" s="244"/>
      <c r="CY310" s="244"/>
      <c r="CZ310" s="244"/>
      <c r="DA310" s="244"/>
      <c r="DB310" s="12">
        <v>302</v>
      </c>
      <c r="DC310" s="11" t="str">
        <f>IF(D310="","",COUNTIF(F310:DA310,Accueil!$AB$28)&amp;" / "&amp;COUNTIF($F$8:$DA$8,"&gt;0")-(COUNTIF(F310:DA310,Accueil!$AG$26)))</f>
        <v/>
      </c>
      <c r="DD310" s="110" t="str">
        <f>IF(D310="","",COUNTIF(F310:DA310,Accueil!$AB$26))</f>
        <v/>
      </c>
      <c r="DE310" s="110" t="str">
        <f>IF(D310="","",IF(COUNTIF($F$8:$DA$8,"&gt;=0")-(COUNTIF(G310:DB310,Accueil!$AG$26))&lt;0,0,COUNTIF($F$8:$DA$8,"&gt;=0")-(COUNTIF(G310:DB310,Accueil!$AG$26))))</f>
        <v/>
      </c>
      <c r="DF310" s="11" t="str">
        <f t="shared" si="23"/>
        <v/>
      </c>
      <c r="DG310" s="29" t="str">
        <f t="shared" si="24"/>
        <v/>
      </c>
      <c r="DH310" s="158">
        <f t="shared" si="25"/>
        <v>0</v>
      </c>
      <c r="DI310" s="158">
        <f>IF(ISERROR(VLOOKUP(F310,Accueil!$W$17:$W$22,1,0)),1,0)</f>
        <v>0</v>
      </c>
      <c r="DJ310" s="158">
        <f>IF(ISERROR(VLOOKUP(G310,Accueil!$W$17:$W$22,1,0)),1,0)</f>
        <v>0</v>
      </c>
      <c r="DK310" s="158">
        <f>IF(ISERROR(VLOOKUP(H310,Accueil!$W$17:$W$22,1,0)),1,0)</f>
        <v>0</v>
      </c>
      <c r="DL310" s="158">
        <f>IF(ISERROR(VLOOKUP(I310,Accueil!$W$17:$W$22,1,0)),1,0)</f>
        <v>0</v>
      </c>
      <c r="DM310" s="158">
        <f>IF(ISERROR(VLOOKUP(J310,Accueil!$W$17:$W$22,1,0)),1,0)</f>
        <v>0</v>
      </c>
      <c r="DN310" s="158">
        <f>IF(ISERROR(VLOOKUP(K310,Accueil!$W$17:$W$22,1,0)),1,0)</f>
        <v>0</v>
      </c>
      <c r="DO310" s="158">
        <f>IF(ISERROR(VLOOKUP(L310,Accueil!$W$17:$W$22,1,0)),1,0)</f>
        <v>0</v>
      </c>
      <c r="DP310" s="158">
        <f>IF(ISERROR(VLOOKUP(M310,Accueil!$W$17:$W$22,1,0)),1,0)</f>
        <v>0</v>
      </c>
      <c r="DQ310" s="158">
        <f>IF(ISERROR(VLOOKUP(N310,Accueil!$W$17:$W$22,1,0)),1,0)</f>
        <v>0</v>
      </c>
      <c r="DR310" s="158">
        <f>IF(ISERROR(VLOOKUP(O310,Accueil!$W$17:$W$22,1,0)),1,0)</f>
        <v>0</v>
      </c>
      <c r="DS310" s="158">
        <f>IF(ISERROR(VLOOKUP(P310,Accueil!$W$17:$W$22,1,0)),1,0)</f>
        <v>0</v>
      </c>
      <c r="DT310" s="158">
        <f>IF(ISERROR(VLOOKUP(Q310,Accueil!$W$17:$W$22,1,0)),1,0)</f>
        <v>0</v>
      </c>
      <c r="DU310" s="158">
        <f>IF(ISERROR(VLOOKUP(R310,Accueil!$W$17:$W$22,1,0)),1,0)</f>
        <v>0</v>
      </c>
      <c r="DV310" s="158">
        <f>IF(ISERROR(VLOOKUP(S310,Accueil!$W$17:$W$22,1,0)),1,0)</f>
        <v>0</v>
      </c>
      <c r="DW310" s="158">
        <f>IF(ISERROR(VLOOKUP(T310,Accueil!$W$17:$W$22,1,0)),1,0)</f>
        <v>0</v>
      </c>
      <c r="DX310" s="158">
        <f>IF(ISERROR(VLOOKUP(U310,Accueil!$W$17:$W$22,1,0)),1,0)</f>
        <v>0</v>
      </c>
      <c r="DY310" s="158">
        <f>IF(ISERROR(VLOOKUP(V310,Accueil!$W$17:$W$22,1,0)),1,0)</f>
        <v>0</v>
      </c>
      <c r="DZ310" s="158">
        <f>IF(ISERROR(VLOOKUP(W310,Accueil!$W$17:$W$22,1,0)),1,0)</f>
        <v>0</v>
      </c>
      <c r="EA310" s="158">
        <f>IF(ISERROR(VLOOKUP(X310,Accueil!$W$17:$W$22,1,0)),1,0)</f>
        <v>0</v>
      </c>
      <c r="EB310" s="158">
        <f>IF(ISERROR(VLOOKUP(Y310,Accueil!$W$17:$W$22,1,0)),1,0)</f>
        <v>0</v>
      </c>
      <c r="EC310" s="158">
        <f>IF(ISERROR(VLOOKUP(Z310,Accueil!$W$17:$W$22,1,0)),1,0)</f>
        <v>0</v>
      </c>
      <c r="ED310" s="158">
        <f>IF(ISERROR(VLOOKUP(AA310,Accueil!$W$17:$W$22,1,0)),1,0)</f>
        <v>0</v>
      </c>
      <c r="EE310" s="158">
        <f>IF(ISERROR(VLOOKUP(AB310,Accueil!$W$17:$W$22,1,0)),1,0)</f>
        <v>0</v>
      </c>
      <c r="EF310" s="158">
        <f>IF(ISERROR(VLOOKUP(AC310,Accueil!$W$17:$W$22,1,0)),1,0)</f>
        <v>0</v>
      </c>
      <c r="EG310" s="158">
        <f>IF(ISERROR(VLOOKUP(AD310,Accueil!$W$17:$W$22,1,0)),1,0)</f>
        <v>0</v>
      </c>
      <c r="EH310" s="158">
        <f>IF(ISERROR(VLOOKUP(AE310,Accueil!$W$17:$W$22,1,0)),1,0)</f>
        <v>0</v>
      </c>
      <c r="EI310" s="158">
        <f>IF(ISERROR(VLOOKUP(AF310,Accueil!$W$17:$W$22,1,0)),1,0)</f>
        <v>0</v>
      </c>
      <c r="EJ310" s="158">
        <f>IF(ISERROR(VLOOKUP(AG310,Accueil!$W$17:$W$22,1,0)),1,0)</f>
        <v>0</v>
      </c>
      <c r="EK310" s="158">
        <f>IF(ISERROR(VLOOKUP(AH310,Accueil!$W$17:$W$22,1,0)),1,0)</f>
        <v>0</v>
      </c>
      <c r="EL310" s="158">
        <f>IF(ISERROR(VLOOKUP(AI310,Accueil!$W$17:$W$22,1,0)),1,0)</f>
        <v>0</v>
      </c>
      <c r="EM310" s="158">
        <f>IF(ISERROR(VLOOKUP(AJ310,Accueil!$W$17:$W$22,1,0)),1,0)</f>
        <v>0</v>
      </c>
      <c r="EN310" s="158">
        <f>IF(ISERROR(VLOOKUP(AK310,Accueil!$W$17:$W$22,1,0)),1,0)</f>
        <v>0</v>
      </c>
      <c r="EO310" s="158">
        <f>IF(ISERROR(VLOOKUP(AL310,Accueil!$W$17:$W$22,1,0)),1,0)</f>
        <v>0</v>
      </c>
      <c r="EP310" s="158">
        <f>IF(ISERROR(VLOOKUP(AM310,Accueil!$W$17:$W$22,1,0)),1,0)</f>
        <v>0</v>
      </c>
      <c r="EQ310" s="158">
        <f>IF(ISERROR(VLOOKUP(AN310,Accueil!$W$17:$W$22,1,0)),1,0)</f>
        <v>0</v>
      </c>
      <c r="ER310" s="158">
        <f>IF(ISERROR(VLOOKUP(AO310,Accueil!$W$17:$W$22,1,0)),1,0)</f>
        <v>0</v>
      </c>
      <c r="ES310" s="158">
        <f>IF(ISERROR(VLOOKUP(AP310,Accueil!$W$17:$W$22,1,0)),1,0)</f>
        <v>0</v>
      </c>
      <c r="ET310" s="158">
        <f>IF(ISERROR(VLOOKUP(AQ310,Accueil!$W$17:$W$22,1,0)),1,0)</f>
        <v>0</v>
      </c>
      <c r="EU310" s="158">
        <f>IF(ISERROR(VLOOKUP(AR310,Accueil!$W$17:$W$22,1,0)),1,0)</f>
        <v>0</v>
      </c>
      <c r="EV310" s="158">
        <f>IF(ISERROR(VLOOKUP(AS310,Accueil!$W$17:$W$22,1,0)),1,0)</f>
        <v>0</v>
      </c>
      <c r="EW310" s="158">
        <f>IF(ISERROR(VLOOKUP(AT310,Accueil!$W$17:$W$22,1,0)),1,0)</f>
        <v>0</v>
      </c>
      <c r="EX310" s="158">
        <f>IF(ISERROR(VLOOKUP(AU310,Accueil!$W$17:$W$22,1,0)),1,0)</f>
        <v>0</v>
      </c>
      <c r="EY310" s="158">
        <f>IF(ISERROR(VLOOKUP(AV310,Accueil!$W$17:$W$22,1,0)),1,0)</f>
        <v>0</v>
      </c>
      <c r="EZ310" s="158">
        <f>IF(ISERROR(VLOOKUP(AW310,Accueil!$W$17:$W$22,1,0)),1,0)</f>
        <v>0</v>
      </c>
      <c r="FA310" s="158">
        <f>IF(ISERROR(VLOOKUP(AX310,Accueil!$W$17:$W$22,1,0)),1,0)</f>
        <v>0</v>
      </c>
      <c r="FB310" s="158">
        <f>IF(ISERROR(VLOOKUP(AY310,Accueil!$W$17:$W$22,1,0)),1,0)</f>
        <v>0</v>
      </c>
      <c r="FC310" s="158">
        <f>IF(ISERROR(VLOOKUP(AZ310,Accueil!$W$17:$W$22,1,0)),1,0)</f>
        <v>0</v>
      </c>
      <c r="FD310" s="158">
        <f>IF(ISERROR(VLOOKUP(BA310,Accueil!$W$17:$W$22,1,0)),1,0)</f>
        <v>0</v>
      </c>
      <c r="FE310" s="158">
        <f>IF(ISERROR(VLOOKUP(BB310,Accueil!$W$17:$W$22,1,0)),1,0)</f>
        <v>0</v>
      </c>
      <c r="FF310" s="158">
        <f>IF(ISERROR(VLOOKUP(BC310,Accueil!$W$17:$W$22,1,0)),1,0)</f>
        <v>0</v>
      </c>
      <c r="FG310" s="158">
        <f>IF(ISERROR(VLOOKUP(BD310,Accueil!$W$17:$W$22,1,0)),1,0)</f>
        <v>0</v>
      </c>
      <c r="FH310" s="158">
        <f>IF(ISERROR(VLOOKUP(BE310,Accueil!$W$17:$W$22,1,0)),1,0)</f>
        <v>0</v>
      </c>
      <c r="FI310" s="158">
        <f>IF(ISERROR(VLOOKUP(BF310,Accueil!$W$17:$W$22,1,0)),1,0)</f>
        <v>0</v>
      </c>
      <c r="FJ310" s="158">
        <f>IF(ISERROR(VLOOKUP(BG310,Accueil!$W$17:$W$22,1,0)),1,0)</f>
        <v>0</v>
      </c>
      <c r="FK310" s="158">
        <f>IF(ISERROR(VLOOKUP(BH310,Accueil!$W$17:$W$22,1,0)),1,0)</f>
        <v>0</v>
      </c>
      <c r="FL310" s="158">
        <f>IF(ISERROR(VLOOKUP(BI310,Accueil!$W$17:$W$22,1,0)),1,0)</f>
        <v>0</v>
      </c>
      <c r="FM310" s="158">
        <f>IF(ISERROR(VLOOKUP(BJ310,Accueil!$W$17:$W$22,1,0)),1,0)</f>
        <v>0</v>
      </c>
      <c r="FN310" s="158">
        <f>IF(ISERROR(VLOOKUP(BK310,Accueil!$W$17:$W$22,1,0)),1,0)</f>
        <v>0</v>
      </c>
      <c r="FO310" s="158">
        <f>IF(ISERROR(VLOOKUP(BL310,Accueil!$W$17:$W$22,1,0)),1,0)</f>
        <v>0</v>
      </c>
      <c r="FP310" s="158">
        <f>IF(ISERROR(VLOOKUP(BM310,Accueil!$W$17:$W$22,1,0)),1,0)</f>
        <v>0</v>
      </c>
      <c r="FQ310" s="158">
        <f>IF(ISERROR(VLOOKUP(BN310,Accueil!$W$17:$W$22,1,0)),1,0)</f>
        <v>0</v>
      </c>
      <c r="FR310" s="158">
        <f>IF(ISERROR(VLOOKUP(BO310,Accueil!$W$17:$W$22,1,0)),1,0)</f>
        <v>0</v>
      </c>
      <c r="FS310" s="158">
        <f>IF(ISERROR(VLOOKUP(BP310,Accueil!$W$17:$W$22,1,0)),1,0)</f>
        <v>0</v>
      </c>
      <c r="FT310" s="158">
        <f>IF(ISERROR(VLOOKUP(BQ310,Accueil!$W$17:$W$22,1,0)),1,0)</f>
        <v>0</v>
      </c>
      <c r="FU310" s="158">
        <f>IF(ISERROR(VLOOKUP(BR310,Accueil!$W$17:$W$22,1,0)),1,0)</f>
        <v>0</v>
      </c>
      <c r="FV310" s="158">
        <f>IF(ISERROR(VLOOKUP(BS310,Accueil!$W$17:$W$22,1,0)),1,0)</f>
        <v>0</v>
      </c>
      <c r="FW310" s="158">
        <f>IF(ISERROR(VLOOKUP(BT310,Accueil!$W$17:$W$22,1,0)),1,0)</f>
        <v>0</v>
      </c>
      <c r="FX310" s="158">
        <f>IF(ISERROR(VLOOKUP(BU310,Accueil!$W$17:$W$22,1,0)),1,0)</f>
        <v>0</v>
      </c>
      <c r="FY310" s="158">
        <f>IF(ISERROR(VLOOKUP(BV310,Accueil!$W$17:$W$22,1,0)),1,0)</f>
        <v>0</v>
      </c>
      <c r="FZ310" s="158">
        <f>IF(ISERROR(VLOOKUP(BW310,Accueil!$W$17:$W$22,1,0)),1,0)</f>
        <v>0</v>
      </c>
      <c r="GA310" s="158">
        <f>IF(ISERROR(VLOOKUP(BX310,Accueil!$W$17:$W$22,1,0)),1,0)</f>
        <v>0</v>
      </c>
      <c r="GB310" s="158">
        <f>IF(ISERROR(VLOOKUP(BY310,Accueil!$W$17:$W$22,1,0)),1,0)</f>
        <v>0</v>
      </c>
      <c r="GC310" s="158">
        <f>IF(ISERROR(VLOOKUP(BZ310,Accueil!$W$17:$W$22,1,0)),1,0)</f>
        <v>0</v>
      </c>
      <c r="GD310" s="158">
        <f>IF(ISERROR(VLOOKUP(CA310,Accueil!$W$17:$W$22,1,0)),1,0)</f>
        <v>0</v>
      </c>
      <c r="GE310" s="158">
        <f>IF(ISERROR(VLOOKUP(CB310,Accueil!$W$17:$W$22,1,0)),1,0)</f>
        <v>0</v>
      </c>
      <c r="GF310" s="158">
        <f>IF(ISERROR(VLOOKUP(CC310,Accueil!$W$17:$W$22,1,0)),1,0)</f>
        <v>0</v>
      </c>
      <c r="GG310" s="158">
        <f>IF(ISERROR(VLOOKUP(CD310,Accueil!$W$17:$W$22,1,0)),1,0)</f>
        <v>0</v>
      </c>
      <c r="GH310" s="158">
        <f>IF(ISERROR(VLOOKUP(CE310,Accueil!$W$17:$W$22,1,0)),1,0)</f>
        <v>0</v>
      </c>
      <c r="GI310" s="158">
        <f>IF(ISERROR(VLOOKUP(CF310,Accueil!$W$17:$W$22,1,0)),1,0)</f>
        <v>0</v>
      </c>
      <c r="GJ310" s="158">
        <f>IF(ISERROR(VLOOKUP(CG310,Accueil!$W$17:$W$22,1,0)),1,0)</f>
        <v>0</v>
      </c>
      <c r="GK310" s="158">
        <f>IF(ISERROR(VLOOKUP(CH310,Accueil!$W$17:$W$22,1,0)),1,0)</f>
        <v>0</v>
      </c>
      <c r="GL310" s="158">
        <f>IF(ISERROR(VLOOKUP(CI310,Accueil!$W$17:$W$22,1,0)),1,0)</f>
        <v>0</v>
      </c>
      <c r="GM310" s="158">
        <f>IF(ISERROR(VLOOKUP(CJ310,Accueil!$W$17:$W$22,1,0)),1,0)</f>
        <v>0</v>
      </c>
      <c r="GN310" s="158">
        <f>IF(ISERROR(VLOOKUP(CK310,Accueil!$W$17:$W$22,1,0)),1,0)</f>
        <v>0</v>
      </c>
      <c r="GO310" s="158">
        <f>IF(ISERROR(VLOOKUP(CL310,Accueil!$W$17:$W$22,1,0)),1,0)</f>
        <v>0</v>
      </c>
      <c r="GP310" s="158">
        <f>IF(ISERROR(VLOOKUP(CM310,Accueil!$W$17:$W$22,1,0)),1,0)</f>
        <v>0</v>
      </c>
      <c r="GQ310" s="158">
        <f>IF(ISERROR(VLOOKUP(CN310,Accueil!$W$17:$W$22,1,0)),1,0)</f>
        <v>0</v>
      </c>
      <c r="GR310" s="158">
        <f>IF(ISERROR(VLOOKUP(CO310,Accueil!$W$17:$W$22,1,0)),1,0)</f>
        <v>0</v>
      </c>
      <c r="GS310" s="158">
        <f>IF(ISERROR(VLOOKUP(CP310,Accueil!$W$17:$W$22,1,0)),1,0)</f>
        <v>0</v>
      </c>
      <c r="GT310" s="158">
        <f>IF(ISERROR(VLOOKUP(CQ310,Accueil!$W$17:$W$22,1,0)),1,0)</f>
        <v>0</v>
      </c>
      <c r="GU310" s="158">
        <f>IF(ISERROR(VLOOKUP(CR310,Accueil!$W$17:$W$22,1,0)),1,0)</f>
        <v>0</v>
      </c>
      <c r="GV310" s="158">
        <f>IF(ISERROR(VLOOKUP(CS310,Accueil!$W$17:$W$22,1,0)),1,0)</f>
        <v>0</v>
      </c>
      <c r="GW310" s="158">
        <f>IF(ISERROR(VLOOKUP(CT310,Accueil!$W$17:$W$22,1,0)),1,0)</f>
        <v>0</v>
      </c>
      <c r="GX310" s="158">
        <f>IF(ISERROR(VLOOKUP(CU310,Accueil!$W$17:$W$22,1,0)),1,0)</f>
        <v>0</v>
      </c>
      <c r="GY310" s="158">
        <f>IF(ISERROR(VLOOKUP(CV310,Accueil!$W$17:$W$22,1,0)),1,0)</f>
        <v>0</v>
      </c>
      <c r="GZ310" s="158">
        <f>IF(ISERROR(VLOOKUP(CW310,Accueil!$W$17:$W$22,1,0)),1,0)</f>
        <v>0</v>
      </c>
      <c r="HA310" s="158">
        <f>IF(ISERROR(VLOOKUP(CX310,Accueil!$W$17:$W$22,1,0)),1,0)</f>
        <v>0</v>
      </c>
      <c r="HB310" s="158">
        <f>IF(ISERROR(VLOOKUP(CY310,Accueil!$W$17:$W$22,1,0)),1,0)</f>
        <v>0</v>
      </c>
      <c r="HC310" s="158">
        <f>IF(ISERROR(VLOOKUP(CZ310,Accueil!$W$17:$W$22,1,0)),1,0)</f>
        <v>0</v>
      </c>
      <c r="HD310" s="158">
        <f>IF(ISERROR(VLOOKUP(DA310,Accueil!$W$17:$W$22,1,0)),1,0)</f>
        <v>0</v>
      </c>
    </row>
    <row r="311" spans="1:212" ht="12.75" customHeight="1">
      <c r="A311" s="360"/>
      <c r="B311" s="12">
        <v>303</v>
      </c>
      <c r="C311" s="26" t="str">
        <f>IF(Accueil!E315="","",Accueil!E315)</f>
        <v/>
      </c>
      <c r="D311" s="27" t="str">
        <f>IF(Accueil!F315="","",Accueil!F315)</f>
        <v/>
      </c>
      <c r="E311" s="83" t="str">
        <f t="shared" si="22"/>
        <v/>
      </c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  <c r="AA311" s="244"/>
      <c r="AB311" s="244"/>
      <c r="AC311" s="244"/>
      <c r="AD311" s="244"/>
      <c r="AE311" s="244"/>
      <c r="AF311" s="244"/>
      <c r="AG311" s="244"/>
      <c r="AH311" s="244"/>
      <c r="AI311" s="244"/>
      <c r="AJ311" s="244"/>
      <c r="AK311" s="244"/>
      <c r="AL311" s="244"/>
      <c r="AM311" s="244"/>
      <c r="AN311" s="244"/>
      <c r="AO311" s="244"/>
      <c r="AP311" s="244"/>
      <c r="AQ311" s="244"/>
      <c r="AR311" s="244"/>
      <c r="AS311" s="244"/>
      <c r="AT311" s="244"/>
      <c r="AU311" s="244"/>
      <c r="AV311" s="244"/>
      <c r="AW311" s="244"/>
      <c r="AX311" s="244"/>
      <c r="AY311" s="244"/>
      <c r="AZ311" s="244"/>
      <c r="BA311" s="244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  <c r="CJ311" s="244"/>
      <c r="CK311" s="244"/>
      <c r="CL311" s="244"/>
      <c r="CM311" s="244"/>
      <c r="CN311" s="244"/>
      <c r="CO311" s="244"/>
      <c r="CP311" s="244"/>
      <c r="CQ311" s="244"/>
      <c r="CR311" s="244"/>
      <c r="CS311" s="244"/>
      <c r="CT311" s="244"/>
      <c r="CU311" s="244"/>
      <c r="CV311" s="244"/>
      <c r="CW311" s="244"/>
      <c r="CX311" s="244"/>
      <c r="CY311" s="244"/>
      <c r="CZ311" s="244"/>
      <c r="DA311" s="244"/>
      <c r="DB311" s="12">
        <v>303</v>
      </c>
      <c r="DC311" s="11" t="str">
        <f>IF(D311="","",COUNTIF(F311:DA311,Accueil!$AB$28)&amp;" / "&amp;COUNTIF($F$8:$DA$8,"&gt;0")-(COUNTIF(F311:DA311,Accueil!$AG$26)))</f>
        <v/>
      </c>
      <c r="DD311" s="110" t="str">
        <f>IF(D311="","",COUNTIF(F311:DA311,Accueil!$AB$26))</f>
        <v/>
      </c>
      <c r="DE311" s="110" t="str">
        <f>IF(D311="","",IF(COUNTIF($F$8:$DA$8,"&gt;=0")-(COUNTIF(G311:DB311,Accueil!$AG$26))&lt;0,0,COUNTIF($F$8:$DA$8,"&gt;=0")-(COUNTIF(G311:DB311,Accueil!$AG$26))))</f>
        <v/>
      </c>
      <c r="DF311" s="11" t="str">
        <f t="shared" si="23"/>
        <v/>
      </c>
      <c r="DG311" s="29" t="str">
        <f t="shared" si="24"/>
        <v/>
      </c>
      <c r="DH311" s="158">
        <f t="shared" si="25"/>
        <v>0</v>
      </c>
      <c r="DI311" s="158">
        <f>IF(ISERROR(VLOOKUP(F311,Accueil!$W$17:$W$22,1,0)),1,0)</f>
        <v>0</v>
      </c>
      <c r="DJ311" s="158">
        <f>IF(ISERROR(VLOOKUP(G311,Accueil!$W$17:$W$22,1,0)),1,0)</f>
        <v>0</v>
      </c>
      <c r="DK311" s="158">
        <f>IF(ISERROR(VLOOKUP(H311,Accueil!$W$17:$W$22,1,0)),1,0)</f>
        <v>0</v>
      </c>
      <c r="DL311" s="158">
        <f>IF(ISERROR(VLOOKUP(I311,Accueil!$W$17:$W$22,1,0)),1,0)</f>
        <v>0</v>
      </c>
      <c r="DM311" s="158">
        <f>IF(ISERROR(VLOOKUP(J311,Accueil!$W$17:$W$22,1,0)),1,0)</f>
        <v>0</v>
      </c>
      <c r="DN311" s="158">
        <f>IF(ISERROR(VLOOKUP(K311,Accueil!$W$17:$W$22,1,0)),1,0)</f>
        <v>0</v>
      </c>
      <c r="DO311" s="158">
        <f>IF(ISERROR(VLOOKUP(L311,Accueil!$W$17:$W$22,1,0)),1,0)</f>
        <v>0</v>
      </c>
      <c r="DP311" s="158">
        <f>IF(ISERROR(VLOOKUP(M311,Accueil!$W$17:$W$22,1,0)),1,0)</f>
        <v>0</v>
      </c>
      <c r="DQ311" s="158">
        <f>IF(ISERROR(VLOOKUP(N311,Accueil!$W$17:$W$22,1,0)),1,0)</f>
        <v>0</v>
      </c>
      <c r="DR311" s="158">
        <f>IF(ISERROR(VLOOKUP(O311,Accueil!$W$17:$W$22,1,0)),1,0)</f>
        <v>0</v>
      </c>
      <c r="DS311" s="158">
        <f>IF(ISERROR(VLOOKUP(P311,Accueil!$W$17:$W$22,1,0)),1,0)</f>
        <v>0</v>
      </c>
      <c r="DT311" s="158">
        <f>IF(ISERROR(VLOOKUP(Q311,Accueil!$W$17:$W$22,1,0)),1,0)</f>
        <v>0</v>
      </c>
      <c r="DU311" s="158">
        <f>IF(ISERROR(VLOOKUP(R311,Accueil!$W$17:$W$22,1,0)),1,0)</f>
        <v>0</v>
      </c>
      <c r="DV311" s="158">
        <f>IF(ISERROR(VLOOKUP(S311,Accueil!$W$17:$W$22,1,0)),1,0)</f>
        <v>0</v>
      </c>
      <c r="DW311" s="158">
        <f>IF(ISERROR(VLOOKUP(T311,Accueil!$W$17:$W$22,1,0)),1,0)</f>
        <v>0</v>
      </c>
      <c r="DX311" s="158">
        <f>IF(ISERROR(VLOOKUP(U311,Accueil!$W$17:$W$22,1,0)),1,0)</f>
        <v>0</v>
      </c>
      <c r="DY311" s="158">
        <f>IF(ISERROR(VLOOKUP(V311,Accueil!$W$17:$W$22,1,0)),1,0)</f>
        <v>0</v>
      </c>
      <c r="DZ311" s="158">
        <f>IF(ISERROR(VLOOKUP(W311,Accueil!$W$17:$W$22,1,0)),1,0)</f>
        <v>0</v>
      </c>
      <c r="EA311" s="158">
        <f>IF(ISERROR(VLOOKUP(X311,Accueil!$W$17:$W$22,1,0)),1,0)</f>
        <v>0</v>
      </c>
      <c r="EB311" s="158">
        <f>IF(ISERROR(VLOOKUP(Y311,Accueil!$W$17:$W$22,1,0)),1,0)</f>
        <v>0</v>
      </c>
      <c r="EC311" s="158">
        <f>IF(ISERROR(VLOOKUP(Z311,Accueil!$W$17:$W$22,1,0)),1,0)</f>
        <v>0</v>
      </c>
      <c r="ED311" s="158">
        <f>IF(ISERROR(VLOOKUP(AA311,Accueil!$W$17:$W$22,1,0)),1,0)</f>
        <v>0</v>
      </c>
      <c r="EE311" s="158">
        <f>IF(ISERROR(VLOOKUP(AB311,Accueil!$W$17:$W$22,1,0)),1,0)</f>
        <v>0</v>
      </c>
      <c r="EF311" s="158">
        <f>IF(ISERROR(VLOOKUP(AC311,Accueil!$W$17:$W$22,1,0)),1,0)</f>
        <v>0</v>
      </c>
      <c r="EG311" s="158">
        <f>IF(ISERROR(VLOOKUP(AD311,Accueil!$W$17:$W$22,1,0)),1,0)</f>
        <v>0</v>
      </c>
      <c r="EH311" s="158">
        <f>IF(ISERROR(VLOOKUP(AE311,Accueil!$W$17:$W$22,1,0)),1,0)</f>
        <v>0</v>
      </c>
      <c r="EI311" s="158">
        <f>IF(ISERROR(VLOOKUP(AF311,Accueil!$W$17:$W$22,1,0)),1,0)</f>
        <v>0</v>
      </c>
      <c r="EJ311" s="158">
        <f>IF(ISERROR(VLOOKUP(AG311,Accueil!$W$17:$W$22,1,0)),1,0)</f>
        <v>0</v>
      </c>
      <c r="EK311" s="158">
        <f>IF(ISERROR(VLOOKUP(AH311,Accueil!$W$17:$W$22,1,0)),1,0)</f>
        <v>0</v>
      </c>
      <c r="EL311" s="158">
        <f>IF(ISERROR(VLOOKUP(AI311,Accueil!$W$17:$W$22,1,0)),1,0)</f>
        <v>0</v>
      </c>
      <c r="EM311" s="158">
        <f>IF(ISERROR(VLOOKUP(AJ311,Accueil!$W$17:$W$22,1,0)),1,0)</f>
        <v>0</v>
      </c>
      <c r="EN311" s="158">
        <f>IF(ISERROR(VLOOKUP(AK311,Accueil!$W$17:$W$22,1,0)),1,0)</f>
        <v>0</v>
      </c>
      <c r="EO311" s="158">
        <f>IF(ISERROR(VLOOKUP(AL311,Accueil!$W$17:$W$22,1,0)),1,0)</f>
        <v>0</v>
      </c>
      <c r="EP311" s="158">
        <f>IF(ISERROR(VLOOKUP(AM311,Accueil!$W$17:$W$22,1,0)),1,0)</f>
        <v>0</v>
      </c>
      <c r="EQ311" s="158">
        <f>IF(ISERROR(VLOOKUP(AN311,Accueil!$W$17:$W$22,1,0)),1,0)</f>
        <v>0</v>
      </c>
      <c r="ER311" s="158">
        <f>IF(ISERROR(VLOOKUP(AO311,Accueil!$W$17:$W$22,1,0)),1,0)</f>
        <v>0</v>
      </c>
      <c r="ES311" s="158">
        <f>IF(ISERROR(VLOOKUP(AP311,Accueil!$W$17:$W$22,1,0)),1,0)</f>
        <v>0</v>
      </c>
      <c r="ET311" s="158">
        <f>IF(ISERROR(VLOOKUP(AQ311,Accueil!$W$17:$W$22,1,0)),1,0)</f>
        <v>0</v>
      </c>
      <c r="EU311" s="158">
        <f>IF(ISERROR(VLOOKUP(AR311,Accueil!$W$17:$W$22,1,0)),1,0)</f>
        <v>0</v>
      </c>
      <c r="EV311" s="158">
        <f>IF(ISERROR(VLOOKUP(AS311,Accueil!$W$17:$W$22,1,0)),1,0)</f>
        <v>0</v>
      </c>
      <c r="EW311" s="158">
        <f>IF(ISERROR(VLOOKUP(AT311,Accueil!$W$17:$W$22,1,0)),1,0)</f>
        <v>0</v>
      </c>
      <c r="EX311" s="158">
        <f>IF(ISERROR(VLOOKUP(AU311,Accueil!$W$17:$W$22,1,0)),1,0)</f>
        <v>0</v>
      </c>
      <c r="EY311" s="158">
        <f>IF(ISERROR(VLOOKUP(AV311,Accueil!$W$17:$W$22,1,0)),1,0)</f>
        <v>0</v>
      </c>
      <c r="EZ311" s="158">
        <f>IF(ISERROR(VLOOKUP(AW311,Accueil!$W$17:$W$22,1,0)),1,0)</f>
        <v>0</v>
      </c>
      <c r="FA311" s="158">
        <f>IF(ISERROR(VLOOKUP(AX311,Accueil!$W$17:$W$22,1,0)),1,0)</f>
        <v>0</v>
      </c>
      <c r="FB311" s="158">
        <f>IF(ISERROR(VLOOKUP(AY311,Accueil!$W$17:$W$22,1,0)),1,0)</f>
        <v>0</v>
      </c>
      <c r="FC311" s="158">
        <f>IF(ISERROR(VLOOKUP(AZ311,Accueil!$W$17:$W$22,1,0)),1,0)</f>
        <v>0</v>
      </c>
      <c r="FD311" s="158">
        <f>IF(ISERROR(VLOOKUP(BA311,Accueil!$W$17:$W$22,1,0)),1,0)</f>
        <v>0</v>
      </c>
      <c r="FE311" s="158">
        <f>IF(ISERROR(VLOOKUP(BB311,Accueil!$W$17:$W$22,1,0)),1,0)</f>
        <v>0</v>
      </c>
      <c r="FF311" s="158">
        <f>IF(ISERROR(VLOOKUP(BC311,Accueil!$W$17:$W$22,1,0)),1,0)</f>
        <v>0</v>
      </c>
      <c r="FG311" s="158">
        <f>IF(ISERROR(VLOOKUP(BD311,Accueil!$W$17:$W$22,1,0)),1,0)</f>
        <v>0</v>
      </c>
      <c r="FH311" s="158">
        <f>IF(ISERROR(VLOOKUP(BE311,Accueil!$W$17:$W$22,1,0)),1,0)</f>
        <v>0</v>
      </c>
      <c r="FI311" s="158">
        <f>IF(ISERROR(VLOOKUP(BF311,Accueil!$W$17:$W$22,1,0)),1,0)</f>
        <v>0</v>
      </c>
      <c r="FJ311" s="158">
        <f>IF(ISERROR(VLOOKUP(BG311,Accueil!$W$17:$W$22,1,0)),1,0)</f>
        <v>0</v>
      </c>
      <c r="FK311" s="158">
        <f>IF(ISERROR(VLOOKUP(BH311,Accueil!$W$17:$W$22,1,0)),1,0)</f>
        <v>0</v>
      </c>
      <c r="FL311" s="158">
        <f>IF(ISERROR(VLOOKUP(BI311,Accueil!$W$17:$W$22,1,0)),1,0)</f>
        <v>0</v>
      </c>
      <c r="FM311" s="158">
        <f>IF(ISERROR(VLOOKUP(BJ311,Accueil!$W$17:$W$22,1,0)),1,0)</f>
        <v>0</v>
      </c>
      <c r="FN311" s="158">
        <f>IF(ISERROR(VLOOKUP(BK311,Accueil!$W$17:$W$22,1,0)),1,0)</f>
        <v>0</v>
      </c>
      <c r="FO311" s="158">
        <f>IF(ISERROR(VLOOKUP(BL311,Accueil!$W$17:$W$22,1,0)),1,0)</f>
        <v>0</v>
      </c>
      <c r="FP311" s="158">
        <f>IF(ISERROR(VLOOKUP(BM311,Accueil!$W$17:$W$22,1,0)),1,0)</f>
        <v>0</v>
      </c>
      <c r="FQ311" s="158">
        <f>IF(ISERROR(VLOOKUP(BN311,Accueil!$W$17:$W$22,1,0)),1,0)</f>
        <v>0</v>
      </c>
      <c r="FR311" s="158">
        <f>IF(ISERROR(VLOOKUP(BO311,Accueil!$W$17:$W$22,1,0)),1,0)</f>
        <v>0</v>
      </c>
      <c r="FS311" s="158">
        <f>IF(ISERROR(VLOOKUP(BP311,Accueil!$W$17:$W$22,1,0)),1,0)</f>
        <v>0</v>
      </c>
      <c r="FT311" s="158">
        <f>IF(ISERROR(VLOOKUP(BQ311,Accueil!$W$17:$W$22,1,0)),1,0)</f>
        <v>0</v>
      </c>
      <c r="FU311" s="158">
        <f>IF(ISERROR(VLOOKUP(BR311,Accueil!$W$17:$W$22,1,0)),1,0)</f>
        <v>0</v>
      </c>
      <c r="FV311" s="158">
        <f>IF(ISERROR(VLOOKUP(BS311,Accueil!$W$17:$W$22,1,0)),1,0)</f>
        <v>0</v>
      </c>
      <c r="FW311" s="158">
        <f>IF(ISERROR(VLOOKUP(BT311,Accueil!$W$17:$W$22,1,0)),1,0)</f>
        <v>0</v>
      </c>
      <c r="FX311" s="158">
        <f>IF(ISERROR(VLOOKUP(BU311,Accueil!$W$17:$W$22,1,0)),1,0)</f>
        <v>0</v>
      </c>
      <c r="FY311" s="158">
        <f>IF(ISERROR(VLOOKUP(BV311,Accueil!$W$17:$W$22,1,0)),1,0)</f>
        <v>0</v>
      </c>
      <c r="FZ311" s="158">
        <f>IF(ISERROR(VLOOKUP(BW311,Accueil!$W$17:$W$22,1,0)),1,0)</f>
        <v>0</v>
      </c>
      <c r="GA311" s="158">
        <f>IF(ISERROR(VLOOKUP(BX311,Accueil!$W$17:$W$22,1,0)),1,0)</f>
        <v>0</v>
      </c>
      <c r="GB311" s="158">
        <f>IF(ISERROR(VLOOKUP(BY311,Accueil!$W$17:$W$22,1,0)),1,0)</f>
        <v>0</v>
      </c>
      <c r="GC311" s="158">
        <f>IF(ISERROR(VLOOKUP(BZ311,Accueil!$W$17:$W$22,1,0)),1,0)</f>
        <v>0</v>
      </c>
      <c r="GD311" s="158">
        <f>IF(ISERROR(VLOOKUP(CA311,Accueil!$W$17:$W$22,1,0)),1,0)</f>
        <v>0</v>
      </c>
      <c r="GE311" s="158">
        <f>IF(ISERROR(VLOOKUP(CB311,Accueil!$W$17:$W$22,1,0)),1,0)</f>
        <v>0</v>
      </c>
      <c r="GF311" s="158">
        <f>IF(ISERROR(VLOOKUP(CC311,Accueil!$W$17:$W$22,1,0)),1,0)</f>
        <v>0</v>
      </c>
      <c r="GG311" s="158">
        <f>IF(ISERROR(VLOOKUP(CD311,Accueil!$W$17:$W$22,1,0)),1,0)</f>
        <v>0</v>
      </c>
      <c r="GH311" s="158">
        <f>IF(ISERROR(VLOOKUP(CE311,Accueil!$W$17:$W$22,1,0)),1,0)</f>
        <v>0</v>
      </c>
      <c r="GI311" s="158">
        <f>IF(ISERROR(VLOOKUP(CF311,Accueil!$W$17:$W$22,1,0)),1,0)</f>
        <v>0</v>
      </c>
      <c r="GJ311" s="158">
        <f>IF(ISERROR(VLOOKUP(CG311,Accueil!$W$17:$W$22,1,0)),1,0)</f>
        <v>0</v>
      </c>
      <c r="GK311" s="158">
        <f>IF(ISERROR(VLOOKUP(CH311,Accueil!$W$17:$W$22,1,0)),1,0)</f>
        <v>0</v>
      </c>
      <c r="GL311" s="158">
        <f>IF(ISERROR(VLOOKUP(CI311,Accueil!$W$17:$W$22,1,0)),1,0)</f>
        <v>0</v>
      </c>
      <c r="GM311" s="158">
        <f>IF(ISERROR(VLOOKUP(CJ311,Accueil!$W$17:$W$22,1,0)),1,0)</f>
        <v>0</v>
      </c>
      <c r="GN311" s="158">
        <f>IF(ISERROR(VLOOKUP(CK311,Accueil!$W$17:$W$22,1,0)),1,0)</f>
        <v>0</v>
      </c>
      <c r="GO311" s="158">
        <f>IF(ISERROR(VLOOKUP(CL311,Accueil!$W$17:$W$22,1,0)),1,0)</f>
        <v>0</v>
      </c>
      <c r="GP311" s="158">
        <f>IF(ISERROR(VLOOKUP(CM311,Accueil!$W$17:$W$22,1,0)),1,0)</f>
        <v>0</v>
      </c>
      <c r="GQ311" s="158">
        <f>IF(ISERROR(VLOOKUP(CN311,Accueil!$W$17:$W$22,1,0)),1,0)</f>
        <v>0</v>
      </c>
      <c r="GR311" s="158">
        <f>IF(ISERROR(VLOOKUP(CO311,Accueil!$W$17:$W$22,1,0)),1,0)</f>
        <v>0</v>
      </c>
      <c r="GS311" s="158">
        <f>IF(ISERROR(VLOOKUP(CP311,Accueil!$W$17:$W$22,1,0)),1,0)</f>
        <v>0</v>
      </c>
      <c r="GT311" s="158">
        <f>IF(ISERROR(VLOOKUP(CQ311,Accueil!$W$17:$W$22,1,0)),1,0)</f>
        <v>0</v>
      </c>
      <c r="GU311" s="158">
        <f>IF(ISERROR(VLOOKUP(CR311,Accueil!$W$17:$W$22,1,0)),1,0)</f>
        <v>0</v>
      </c>
      <c r="GV311" s="158">
        <f>IF(ISERROR(VLOOKUP(CS311,Accueil!$W$17:$W$22,1,0)),1,0)</f>
        <v>0</v>
      </c>
      <c r="GW311" s="158">
        <f>IF(ISERROR(VLOOKUP(CT311,Accueil!$W$17:$W$22,1,0)),1,0)</f>
        <v>0</v>
      </c>
      <c r="GX311" s="158">
        <f>IF(ISERROR(VLOOKUP(CU311,Accueil!$W$17:$W$22,1,0)),1,0)</f>
        <v>0</v>
      </c>
      <c r="GY311" s="158">
        <f>IF(ISERROR(VLOOKUP(CV311,Accueil!$W$17:$W$22,1,0)),1,0)</f>
        <v>0</v>
      </c>
      <c r="GZ311" s="158">
        <f>IF(ISERROR(VLOOKUP(CW311,Accueil!$W$17:$W$22,1,0)),1,0)</f>
        <v>0</v>
      </c>
      <c r="HA311" s="158">
        <f>IF(ISERROR(VLOOKUP(CX311,Accueil!$W$17:$W$22,1,0)),1,0)</f>
        <v>0</v>
      </c>
      <c r="HB311" s="158">
        <f>IF(ISERROR(VLOOKUP(CY311,Accueil!$W$17:$W$22,1,0)),1,0)</f>
        <v>0</v>
      </c>
      <c r="HC311" s="158">
        <f>IF(ISERROR(VLOOKUP(CZ311,Accueil!$W$17:$W$22,1,0)),1,0)</f>
        <v>0</v>
      </c>
      <c r="HD311" s="158">
        <f>IF(ISERROR(VLOOKUP(DA311,Accueil!$W$17:$W$22,1,0)),1,0)</f>
        <v>0</v>
      </c>
    </row>
    <row r="312" spans="1:212" ht="12.75" customHeight="1">
      <c r="A312" s="360"/>
      <c r="B312" s="12">
        <v>304</v>
      </c>
      <c r="C312" s="26" t="str">
        <f>IF(Accueil!E316="","",Accueil!E316)</f>
        <v/>
      </c>
      <c r="D312" s="27" t="str">
        <f>IF(Accueil!F316="","",Accueil!F316)</f>
        <v/>
      </c>
      <c r="E312" s="83" t="str">
        <f t="shared" si="22"/>
        <v/>
      </c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4"/>
      <c r="AD312" s="244"/>
      <c r="AE312" s="244"/>
      <c r="AF312" s="244"/>
      <c r="AG312" s="244"/>
      <c r="AH312" s="244"/>
      <c r="AI312" s="244"/>
      <c r="AJ312" s="244"/>
      <c r="AK312" s="244"/>
      <c r="AL312" s="244"/>
      <c r="AM312" s="244"/>
      <c r="AN312" s="244"/>
      <c r="AO312" s="244"/>
      <c r="AP312" s="244"/>
      <c r="AQ312" s="244"/>
      <c r="AR312" s="244"/>
      <c r="AS312" s="244"/>
      <c r="AT312" s="244"/>
      <c r="AU312" s="244"/>
      <c r="AV312" s="244"/>
      <c r="AW312" s="244"/>
      <c r="AX312" s="244"/>
      <c r="AY312" s="244"/>
      <c r="AZ312" s="244"/>
      <c r="BA312" s="244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  <c r="CJ312" s="244"/>
      <c r="CK312" s="244"/>
      <c r="CL312" s="244"/>
      <c r="CM312" s="244"/>
      <c r="CN312" s="244"/>
      <c r="CO312" s="244"/>
      <c r="CP312" s="244"/>
      <c r="CQ312" s="244"/>
      <c r="CR312" s="244"/>
      <c r="CS312" s="244"/>
      <c r="CT312" s="244"/>
      <c r="CU312" s="244"/>
      <c r="CV312" s="244"/>
      <c r="CW312" s="244"/>
      <c r="CX312" s="244"/>
      <c r="CY312" s="244"/>
      <c r="CZ312" s="244"/>
      <c r="DA312" s="244"/>
      <c r="DB312" s="12">
        <v>304</v>
      </c>
      <c r="DC312" s="11" t="str">
        <f>IF(D312="","",COUNTIF(F312:DA312,Accueil!$AB$28)&amp;" / "&amp;COUNTIF($F$8:$DA$8,"&gt;0")-(COUNTIF(F312:DA312,Accueil!$AG$26)))</f>
        <v/>
      </c>
      <c r="DD312" s="110" t="str">
        <f>IF(D312="","",COUNTIF(F312:DA312,Accueil!$AB$26))</f>
        <v/>
      </c>
      <c r="DE312" s="110" t="str">
        <f>IF(D312="","",IF(COUNTIF($F$8:$DA$8,"&gt;=0")-(COUNTIF(G312:DB312,Accueil!$AG$26))&lt;0,0,COUNTIF($F$8:$DA$8,"&gt;=0")-(COUNTIF(G312:DB312,Accueil!$AG$26))))</f>
        <v/>
      </c>
      <c r="DF312" s="11" t="str">
        <f t="shared" si="23"/>
        <v/>
      </c>
      <c r="DG312" s="29" t="str">
        <f t="shared" si="24"/>
        <v/>
      </c>
      <c r="DH312" s="158">
        <f t="shared" si="25"/>
        <v>0</v>
      </c>
      <c r="DI312" s="158">
        <f>IF(ISERROR(VLOOKUP(F312,Accueil!$W$17:$W$22,1,0)),1,0)</f>
        <v>0</v>
      </c>
      <c r="DJ312" s="158">
        <f>IF(ISERROR(VLOOKUP(G312,Accueil!$W$17:$W$22,1,0)),1,0)</f>
        <v>0</v>
      </c>
      <c r="DK312" s="158">
        <f>IF(ISERROR(VLOOKUP(H312,Accueil!$W$17:$W$22,1,0)),1,0)</f>
        <v>0</v>
      </c>
      <c r="DL312" s="158">
        <f>IF(ISERROR(VLOOKUP(I312,Accueil!$W$17:$W$22,1,0)),1,0)</f>
        <v>0</v>
      </c>
      <c r="DM312" s="158">
        <f>IF(ISERROR(VLOOKUP(J312,Accueil!$W$17:$W$22,1,0)),1,0)</f>
        <v>0</v>
      </c>
      <c r="DN312" s="158">
        <f>IF(ISERROR(VLOOKUP(K312,Accueil!$W$17:$W$22,1,0)),1,0)</f>
        <v>0</v>
      </c>
      <c r="DO312" s="158">
        <f>IF(ISERROR(VLOOKUP(L312,Accueil!$W$17:$W$22,1,0)),1,0)</f>
        <v>0</v>
      </c>
      <c r="DP312" s="158">
        <f>IF(ISERROR(VLOOKUP(M312,Accueil!$W$17:$W$22,1,0)),1,0)</f>
        <v>0</v>
      </c>
      <c r="DQ312" s="158">
        <f>IF(ISERROR(VLOOKUP(N312,Accueil!$W$17:$W$22,1,0)),1,0)</f>
        <v>0</v>
      </c>
      <c r="DR312" s="158">
        <f>IF(ISERROR(VLOOKUP(O312,Accueil!$W$17:$W$22,1,0)),1,0)</f>
        <v>0</v>
      </c>
      <c r="DS312" s="158">
        <f>IF(ISERROR(VLOOKUP(P312,Accueil!$W$17:$W$22,1,0)),1,0)</f>
        <v>0</v>
      </c>
      <c r="DT312" s="158">
        <f>IF(ISERROR(VLOOKUP(Q312,Accueil!$W$17:$W$22,1,0)),1,0)</f>
        <v>0</v>
      </c>
      <c r="DU312" s="158">
        <f>IF(ISERROR(VLOOKUP(R312,Accueil!$W$17:$W$22,1,0)),1,0)</f>
        <v>0</v>
      </c>
      <c r="DV312" s="158">
        <f>IF(ISERROR(VLOOKUP(S312,Accueil!$W$17:$W$22,1,0)),1,0)</f>
        <v>0</v>
      </c>
      <c r="DW312" s="158">
        <f>IF(ISERROR(VLOOKUP(T312,Accueil!$W$17:$W$22,1,0)),1,0)</f>
        <v>0</v>
      </c>
      <c r="DX312" s="158">
        <f>IF(ISERROR(VLOOKUP(U312,Accueil!$W$17:$W$22,1,0)),1,0)</f>
        <v>0</v>
      </c>
      <c r="DY312" s="158">
        <f>IF(ISERROR(VLOOKUP(V312,Accueil!$W$17:$W$22,1,0)),1,0)</f>
        <v>0</v>
      </c>
      <c r="DZ312" s="158">
        <f>IF(ISERROR(VLOOKUP(W312,Accueil!$W$17:$W$22,1,0)),1,0)</f>
        <v>0</v>
      </c>
      <c r="EA312" s="158">
        <f>IF(ISERROR(VLOOKUP(X312,Accueil!$W$17:$W$22,1,0)),1,0)</f>
        <v>0</v>
      </c>
      <c r="EB312" s="158">
        <f>IF(ISERROR(VLOOKUP(Y312,Accueil!$W$17:$W$22,1,0)),1,0)</f>
        <v>0</v>
      </c>
      <c r="EC312" s="158">
        <f>IF(ISERROR(VLOOKUP(Z312,Accueil!$W$17:$W$22,1,0)),1,0)</f>
        <v>0</v>
      </c>
      <c r="ED312" s="158">
        <f>IF(ISERROR(VLOOKUP(AA312,Accueil!$W$17:$W$22,1,0)),1,0)</f>
        <v>0</v>
      </c>
      <c r="EE312" s="158">
        <f>IF(ISERROR(VLOOKUP(AB312,Accueil!$W$17:$W$22,1,0)),1,0)</f>
        <v>0</v>
      </c>
      <c r="EF312" s="158">
        <f>IF(ISERROR(VLOOKUP(AC312,Accueil!$W$17:$W$22,1,0)),1,0)</f>
        <v>0</v>
      </c>
      <c r="EG312" s="158">
        <f>IF(ISERROR(VLOOKUP(AD312,Accueil!$W$17:$W$22,1,0)),1,0)</f>
        <v>0</v>
      </c>
      <c r="EH312" s="158">
        <f>IF(ISERROR(VLOOKUP(AE312,Accueil!$W$17:$W$22,1,0)),1,0)</f>
        <v>0</v>
      </c>
      <c r="EI312" s="158">
        <f>IF(ISERROR(VLOOKUP(AF312,Accueil!$W$17:$W$22,1,0)),1,0)</f>
        <v>0</v>
      </c>
      <c r="EJ312" s="158">
        <f>IF(ISERROR(VLOOKUP(AG312,Accueil!$W$17:$W$22,1,0)),1,0)</f>
        <v>0</v>
      </c>
      <c r="EK312" s="158">
        <f>IF(ISERROR(VLOOKUP(AH312,Accueil!$W$17:$W$22,1,0)),1,0)</f>
        <v>0</v>
      </c>
      <c r="EL312" s="158">
        <f>IF(ISERROR(VLOOKUP(AI312,Accueil!$W$17:$W$22,1,0)),1,0)</f>
        <v>0</v>
      </c>
      <c r="EM312" s="158">
        <f>IF(ISERROR(VLOOKUP(AJ312,Accueil!$W$17:$W$22,1,0)),1,0)</f>
        <v>0</v>
      </c>
      <c r="EN312" s="158">
        <f>IF(ISERROR(VLOOKUP(AK312,Accueil!$W$17:$W$22,1,0)),1,0)</f>
        <v>0</v>
      </c>
      <c r="EO312" s="158">
        <f>IF(ISERROR(VLOOKUP(AL312,Accueil!$W$17:$W$22,1,0)),1,0)</f>
        <v>0</v>
      </c>
      <c r="EP312" s="158">
        <f>IF(ISERROR(VLOOKUP(AM312,Accueil!$W$17:$W$22,1,0)),1,0)</f>
        <v>0</v>
      </c>
      <c r="EQ312" s="158">
        <f>IF(ISERROR(VLOOKUP(AN312,Accueil!$W$17:$W$22,1,0)),1,0)</f>
        <v>0</v>
      </c>
      <c r="ER312" s="158">
        <f>IF(ISERROR(VLOOKUP(AO312,Accueil!$W$17:$W$22,1,0)),1,0)</f>
        <v>0</v>
      </c>
      <c r="ES312" s="158">
        <f>IF(ISERROR(VLOOKUP(AP312,Accueil!$W$17:$W$22,1,0)),1,0)</f>
        <v>0</v>
      </c>
      <c r="ET312" s="158">
        <f>IF(ISERROR(VLOOKUP(AQ312,Accueil!$W$17:$W$22,1,0)),1,0)</f>
        <v>0</v>
      </c>
      <c r="EU312" s="158">
        <f>IF(ISERROR(VLOOKUP(AR312,Accueil!$W$17:$W$22,1,0)),1,0)</f>
        <v>0</v>
      </c>
      <c r="EV312" s="158">
        <f>IF(ISERROR(VLOOKUP(AS312,Accueil!$W$17:$W$22,1,0)),1,0)</f>
        <v>0</v>
      </c>
      <c r="EW312" s="158">
        <f>IF(ISERROR(VLOOKUP(AT312,Accueil!$W$17:$W$22,1,0)),1,0)</f>
        <v>0</v>
      </c>
      <c r="EX312" s="158">
        <f>IF(ISERROR(VLOOKUP(AU312,Accueil!$W$17:$W$22,1,0)),1,0)</f>
        <v>0</v>
      </c>
      <c r="EY312" s="158">
        <f>IF(ISERROR(VLOOKUP(AV312,Accueil!$W$17:$W$22,1,0)),1,0)</f>
        <v>0</v>
      </c>
      <c r="EZ312" s="158">
        <f>IF(ISERROR(VLOOKUP(AW312,Accueil!$W$17:$W$22,1,0)),1,0)</f>
        <v>0</v>
      </c>
      <c r="FA312" s="158">
        <f>IF(ISERROR(VLOOKUP(AX312,Accueil!$W$17:$W$22,1,0)),1,0)</f>
        <v>0</v>
      </c>
      <c r="FB312" s="158">
        <f>IF(ISERROR(VLOOKUP(AY312,Accueil!$W$17:$W$22,1,0)),1,0)</f>
        <v>0</v>
      </c>
      <c r="FC312" s="158">
        <f>IF(ISERROR(VLOOKUP(AZ312,Accueil!$W$17:$W$22,1,0)),1,0)</f>
        <v>0</v>
      </c>
      <c r="FD312" s="158">
        <f>IF(ISERROR(VLOOKUP(BA312,Accueil!$W$17:$W$22,1,0)),1,0)</f>
        <v>0</v>
      </c>
      <c r="FE312" s="158">
        <f>IF(ISERROR(VLOOKUP(BB312,Accueil!$W$17:$W$22,1,0)),1,0)</f>
        <v>0</v>
      </c>
      <c r="FF312" s="158">
        <f>IF(ISERROR(VLOOKUP(BC312,Accueil!$W$17:$W$22,1,0)),1,0)</f>
        <v>0</v>
      </c>
      <c r="FG312" s="158">
        <f>IF(ISERROR(VLOOKUP(BD312,Accueil!$W$17:$W$22,1,0)),1,0)</f>
        <v>0</v>
      </c>
      <c r="FH312" s="158">
        <f>IF(ISERROR(VLOOKUP(BE312,Accueil!$W$17:$W$22,1,0)),1,0)</f>
        <v>0</v>
      </c>
      <c r="FI312" s="158">
        <f>IF(ISERROR(VLOOKUP(BF312,Accueil!$W$17:$W$22,1,0)),1,0)</f>
        <v>0</v>
      </c>
      <c r="FJ312" s="158">
        <f>IF(ISERROR(VLOOKUP(BG312,Accueil!$W$17:$W$22,1,0)),1,0)</f>
        <v>0</v>
      </c>
      <c r="FK312" s="158">
        <f>IF(ISERROR(VLOOKUP(BH312,Accueil!$W$17:$W$22,1,0)),1,0)</f>
        <v>0</v>
      </c>
      <c r="FL312" s="158">
        <f>IF(ISERROR(VLOOKUP(BI312,Accueil!$W$17:$W$22,1,0)),1,0)</f>
        <v>0</v>
      </c>
      <c r="FM312" s="158">
        <f>IF(ISERROR(VLOOKUP(BJ312,Accueil!$W$17:$W$22,1,0)),1,0)</f>
        <v>0</v>
      </c>
      <c r="FN312" s="158">
        <f>IF(ISERROR(VLOOKUP(BK312,Accueil!$W$17:$W$22,1,0)),1,0)</f>
        <v>0</v>
      </c>
      <c r="FO312" s="158">
        <f>IF(ISERROR(VLOOKUP(BL312,Accueil!$W$17:$W$22,1,0)),1,0)</f>
        <v>0</v>
      </c>
      <c r="FP312" s="158">
        <f>IF(ISERROR(VLOOKUP(BM312,Accueil!$W$17:$W$22,1,0)),1,0)</f>
        <v>0</v>
      </c>
      <c r="FQ312" s="158">
        <f>IF(ISERROR(VLOOKUP(BN312,Accueil!$W$17:$W$22,1,0)),1,0)</f>
        <v>0</v>
      </c>
      <c r="FR312" s="158">
        <f>IF(ISERROR(VLOOKUP(BO312,Accueil!$W$17:$W$22,1,0)),1,0)</f>
        <v>0</v>
      </c>
      <c r="FS312" s="158">
        <f>IF(ISERROR(VLOOKUP(BP312,Accueil!$W$17:$W$22,1,0)),1,0)</f>
        <v>0</v>
      </c>
      <c r="FT312" s="158">
        <f>IF(ISERROR(VLOOKUP(BQ312,Accueil!$W$17:$W$22,1,0)),1,0)</f>
        <v>0</v>
      </c>
      <c r="FU312" s="158">
        <f>IF(ISERROR(VLOOKUP(BR312,Accueil!$W$17:$W$22,1,0)),1,0)</f>
        <v>0</v>
      </c>
      <c r="FV312" s="158">
        <f>IF(ISERROR(VLOOKUP(BS312,Accueil!$W$17:$W$22,1,0)),1,0)</f>
        <v>0</v>
      </c>
      <c r="FW312" s="158">
        <f>IF(ISERROR(VLOOKUP(BT312,Accueil!$W$17:$W$22,1,0)),1,0)</f>
        <v>0</v>
      </c>
      <c r="FX312" s="158">
        <f>IF(ISERROR(VLOOKUP(BU312,Accueil!$W$17:$W$22,1,0)),1,0)</f>
        <v>0</v>
      </c>
      <c r="FY312" s="158">
        <f>IF(ISERROR(VLOOKUP(BV312,Accueil!$W$17:$W$22,1,0)),1,0)</f>
        <v>0</v>
      </c>
      <c r="FZ312" s="158">
        <f>IF(ISERROR(VLOOKUP(BW312,Accueil!$W$17:$W$22,1,0)),1,0)</f>
        <v>0</v>
      </c>
      <c r="GA312" s="158">
        <f>IF(ISERROR(VLOOKUP(BX312,Accueil!$W$17:$W$22,1,0)),1,0)</f>
        <v>0</v>
      </c>
      <c r="GB312" s="158">
        <f>IF(ISERROR(VLOOKUP(BY312,Accueil!$W$17:$W$22,1,0)),1,0)</f>
        <v>0</v>
      </c>
      <c r="GC312" s="158">
        <f>IF(ISERROR(VLOOKUP(BZ312,Accueil!$W$17:$W$22,1,0)),1,0)</f>
        <v>0</v>
      </c>
      <c r="GD312" s="158">
        <f>IF(ISERROR(VLOOKUP(CA312,Accueil!$W$17:$W$22,1,0)),1,0)</f>
        <v>0</v>
      </c>
      <c r="GE312" s="158">
        <f>IF(ISERROR(VLOOKUP(CB312,Accueil!$W$17:$W$22,1,0)),1,0)</f>
        <v>0</v>
      </c>
      <c r="GF312" s="158">
        <f>IF(ISERROR(VLOOKUP(CC312,Accueil!$W$17:$W$22,1,0)),1,0)</f>
        <v>0</v>
      </c>
      <c r="GG312" s="158">
        <f>IF(ISERROR(VLOOKUP(CD312,Accueil!$W$17:$W$22,1,0)),1,0)</f>
        <v>0</v>
      </c>
      <c r="GH312" s="158">
        <f>IF(ISERROR(VLOOKUP(CE312,Accueil!$W$17:$W$22,1,0)),1,0)</f>
        <v>0</v>
      </c>
      <c r="GI312" s="158">
        <f>IF(ISERROR(VLOOKUP(CF312,Accueil!$W$17:$W$22,1,0)),1,0)</f>
        <v>0</v>
      </c>
      <c r="GJ312" s="158">
        <f>IF(ISERROR(VLOOKUP(CG312,Accueil!$W$17:$W$22,1,0)),1,0)</f>
        <v>0</v>
      </c>
      <c r="GK312" s="158">
        <f>IF(ISERROR(VLOOKUP(CH312,Accueil!$W$17:$W$22,1,0)),1,0)</f>
        <v>0</v>
      </c>
      <c r="GL312" s="158">
        <f>IF(ISERROR(VLOOKUP(CI312,Accueil!$W$17:$W$22,1,0)),1,0)</f>
        <v>0</v>
      </c>
      <c r="GM312" s="158">
        <f>IF(ISERROR(VLOOKUP(CJ312,Accueil!$W$17:$W$22,1,0)),1,0)</f>
        <v>0</v>
      </c>
      <c r="GN312" s="158">
        <f>IF(ISERROR(VLOOKUP(CK312,Accueil!$W$17:$W$22,1,0)),1,0)</f>
        <v>0</v>
      </c>
      <c r="GO312" s="158">
        <f>IF(ISERROR(VLOOKUP(CL312,Accueil!$W$17:$W$22,1,0)),1,0)</f>
        <v>0</v>
      </c>
      <c r="GP312" s="158">
        <f>IF(ISERROR(VLOOKUP(CM312,Accueil!$W$17:$W$22,1,0)),1,0)</f>
        <v>0</v>
      </c>
      <c r="GQ312" s="158">
        <f>IF(ISERROR(VLOOKUP(CN312,Accueil!$W$17:$W$22,1,0)),1,0)</f>
        <v>0</v>
      </c>
      <c r="GR312" s="158">
        <f>IF(ISERROR(VLOOKUP(CO312,Accueil!$W$17:$W$22,1,0)),1,0)</f>
        <v>0</v>
      </c>
      <c r="GS312" s="158">
        <f>IF(ISERROR(VLOOKUP(CP312,Accueil!$W$17:$W$22,1,0)),1,0)</f>
        <v>0</v>
      </c>
      <c r="GT312" s="158">
        <f>IF(ISERROR(VLOOKUP(CQ312,Accueil!$W$17:$W$22,1,0)),1,0)</f>
        <v>0</v>
      </c>
      <c r="GU312" s="158">
        <f>IF(ISERROR(VLOOKUP(CR312,Accueil!$W$17:$W$22,1,0)),1,0)</f>
        <v>0</v>
      </c>
      <c r="GV312" s="158">
        <f>IF(ISERROR(VLOOKUP(CS312,Accueil!$W$17:$W$22,1,0)),1,0)</f>
        <v>0</v>
      </c>
      <c r="GW312" s="158">
        <f>IF(ISERROR(VLOOKUP(CT312,Accueil!$W$17:$W$22,1,0)),1,0)</f>
        <v>0</v>
      </c>
      <c r="GX312" s="158">
        <f>IF(ISERROR(VLOOKUP(CU312,Accueil!$W$17:$W$22,1,0)),1,0)</f>
        <v>0</v>
      </c>
      <c r="GY312" s="158">
        <f>IF(ISERROR(VLOOKUP(CV312,Accueil!$W$17:$W$22,1,0)),1,0)</f>
        <v>0</v>
      </c>
      <c r="GZ312" s="158">
        <f>IF(ISERROR(VLOOKUP(CW312,Accueil!$W$17:$W$22,1,0)),1,0)</f>
        <v>0</v>
      </c>
      <c r="HA312" s="158">
        <f>IF(ISERROR(VLOOKUP(CX312,Accueil!$W$17:$W$22,1,0)),1,0)</f>
        <v>0</v>
      </c>
      <c r="HB312" s="158">
        <f>IF(ISERROR(VLOOKUP(CY312,Accueil!$W$17:$W$22,1,0)),1,0)</f>
        <v>0</v>
      </c>
      <c r="HC312" s="158">
        <f>IF(ISERROR(VLOOKUP(CZ312,Accueil!$W$17:$W$22,1,0)),1,0)</f>
        <v>0</v>
      </c>
      <c r="HD312" s="158">
        <f>IF(ISERROR(VLOOKUP(DA312,Accueil!$W$17:$W$22,1,0)),1,0)</f>
        <v>0</v>
      </c>
    </row>
    <row r="313" spans="1:212" ht="12.75" customHeight="1">
      <c r="A313" s="360"/>
      <c r="B313" s="12">
        <v>305</v>
      </c>
      <c r="C313" s="26" t="str">
        <f>IF(Accueil!E317="","",Accueil!E317)</f>
        <v/>
      </c>
      <c r="D313" s="27" t="str">
        <f>IF(Accueil!F317="","",Accueil!F317)</f>
        <v/>
      </c>
      <c r="E313" s="83" t="str">
        <f t="shared" si="22"/>
        <v/>
      </c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4"/>
      <c r="AD313" s="244"/>
      <c r="AE313" s="244"/>
      <c r="AF313" s="244"/>
      <c r="AG313" s="244"/>
      <c r="AH313" s="244"/>
      <c r="AI313" s="244"/>
      <c r="AJ313" s="244"/>
      <c r="AK313" s="244"/>
      <c r="AL313" s="244"/>
      <c r="AM313" s="244"/>
      <c r="AN313" s="244"/>
      <c r="AO313" s="244"/>
      <c r="AP313" s="244"/>
      <c r="AQ313" s="244"/>
      <c r="AR313" s="244"/>
      <c r="AS313" s="244"/>
      <c r="AT313" s="244"/>
      <c r="AU313" s="244"/>
      <c r="AV313" s="244"/>
      <c r="AW313" s="244"/>
      <c r="AX313" s="244"/>
      <c r="AY313" s="244"/>
      <c r="AZ313" s="244"/>
      <c r="BA313" s="244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  <c r="CJ313" s="244"/>
      <c r="CK313" s="244"/>
      <c r="CL313" s="244"/>
      <c r="CM313" s="244"/>
      <c r="CN313" s="244"/>
      <c r="CO313" s="244"/>
      <c r="CP313" s="244"/>
      <c r="CQ313" s="244"/>
      <c r="CR313" s="244"/>
      <c r="CS313" s="244"/>
      <c r="CT313" s="244"/>
      <c r="CU313" s="244"/>
      <c r="CV313" s="244"/>
      <c r="CW313" s="244"/>
      <c r="CX313" s="244"/>
      <c r="CY313" s="244"/>
      <c r="CZ313" s="244"/>
      <c r="DA313" s="244"/>
      <c r="DB313" s="12">
        <v>305</v>
      </c>
      <c r="DC313" s="11" t="str">
        <f>IF(D313="","",COUNTIF(F313:DA313,Accueil!$AB$28)&amp;" / "&amp;COUNTIF($F$8:$DA$8,"&gt;0")-(COUNTIF(F313:DA313,Accueil!$AG$26)))</f>
        <v/>
      </c>
      <c r="DD313" s="110" t="str">
        <f>IF(D313="","",COUNTIF(F313:DA313,Accueil!$AB$26))</f>
        <v/>
      </c>
      <c r="DE313" s="110" t="str">
        <f>IF(D313="","",IF(COUNTIF($F$8:$DA$8,"&gt;=0")-(COUNTIF(G313:DB313,Accueil!$AG$26))&lt;0,0,COUNTIF($F$8:$DA$8,"&gt;=0")-(COUNTIF(G313:DB313,Accueil!$AG$26))))</f>
        <v/>
      </c>
      <c r="DF313" s="11" t="str">
        <f t="shared" si="23"/>
        <v/>
      </c>
      <c r="DG313" s="29" t="str">
        <f t="shared" si="24"/>
        <v/>
      </c>
      <c r="DH313" s="158">
        <f t="shared" si="25"/>
        <v>0</v>
      </c>
      <c r="DI313" s="158">
        <f>IF(ISERROR(VLOOKUP(F313,Accueil!$W$17:$W$22,1,0)),1,0)</f>
        <v>0</v>
      </c>
      <c r="DJ313" s="158">
        <f>IF(ISERROR(VLOOKUP(G313,Accueil!$W$17:$W$22,1,0)),1,0)</f>
        <v>0</v>
      </c>
      <c r="DK313" s="158">
        <f>IF(ISERROR(VLOOKUP(H313,Accueil!$W$17:$W$22,1,0)),1,0)</f>
        <v>0</v>
      </c>
      <c r="DL313" s="158">
        <f>IF(ISERROR(VLOOKUP(I313,Accueil!$W$17:$W$22,1,0)),1,0)</f>
        <v>0</v>
      </c>
      <c r="DM313" s="158">
        <f>IF(ISERROR(VLOOKUP(J313,Accueil!$W$17:$W$22,1,0)),1,0)</f>
        <v>0</v>
      </c>
      <c r="DN313" s="158">
        <f>IF(ISERROR(VLOOKUP(K313,Accueil!$W$17:$W$22,1,0)),1,0)</f>
        <v>0</v>
      </c>
      <c r="DO313" s="158">
        <f>IF(ISERROR(VLOOKUP(L313,Accueil!$W$17:$W$22,1,0)),1,0)</f>
        <v>0</v>
      </c>
      <c r="DP313" s="158">
        <f>IF(ISERROR(VLOOKUP(M313,Accueil!$W$17:$W$22,1,0)),1,0)</f>
        <v>0</v>
      </c>
      <c r="DQ313" s="158">
        <f>IF(ISERROR(VLOOKUP(N313,Accueil!$W$17:$W$22,1,0)),1,0)</f>
        <v>0</v>
      </c>
      <c r="DR313" s="158">
        <f>IF(ISERROR(VLOOKUP(O313,Accueil!$W$17:$W$22,1,0)),1,0)</f>
        <v>0</v>
      </c>
      <c r="DS313" s="158">
        <f>IF(ISERROR(VLOOKUP(P313,Accueil!$W$17:$W$22,1,0)),1,0)</f>
        <v>0</v>
      </c>
      <c r="DT313" s="158">
        <f>IF(ISERROR(VLOOKUP(Q313,Accueil!$W$17:$W$22,1,0)),1,0)</f>
        <v>0</v>
      </c>
      <c r="DU313" s="158">
        <f>IF(ISERROR(VLOOKUP(R313,Accueil!$W$17:$W$22,1,0)),1,0)</f>
        <v>0</v>
      </c>
      <c r="DV313" s="158">
        <f>IF(ISERROR(VLOOKUP(S313,Accueil!$W$17:$W$22,1,0)),1,0)</f>
        <v>0</v>
      </c>
      <c r="DW313" s="158">
        <f>IF(ISERROR(VLOOKUP(T313,Accueil!$W$17:$W$22,1,0)),1,0)</f>
        <v>0</v>
      </c>
      <c r="DX313" s="158">
        <f>IF(ISERROR(VLOOKUP(U313,Accueil!$W$17:$W$22,1,0)),1,0)</f>
        <v>0</v>
      </c>
      <c r="DY313" s="158">
        <f>IF(ISERROR(VLOOKUP(V313,Accueil!$W$17:$W$22,1,0)),1,0)</f>
        <v>0</v>
      </c>
      <c r="DZ313" s="158">
        <f>IF(ISERROR(VLOOKUP(W313,Accueil!$W$17:$W$22,1,0)),1,0)</f>
        <v>0</v>
      </c>
      <c r="EA313" s="158">
        <f>IF(ISERROR(VLOOKUP(X313,Accueil!$W$17:$W$22,1,0)),1,0)</f>
        <v>0</v>
      </c>
      <c r="EB313" s="158">
        <f>IF(ISERROR(VLOOKUP(Y313,Accueil!$W$17:$W$22,1,0)),1,0)</f>
        <v>0</v>
      </c>
      <c r="EC313" s="158">
        <f>IF(ISERROR(VLOOKUP(Z313,Accueil!$W$17:$W$22,1,0)),1,0)</f>
        <v>0</v>
      </c>
      <c r="ED313" s="158">
        <f>IF(ISERROR(VLOOKUP(AA313,Accueil!$W$17:$W$22,1,0)),1,0)</f>
        <v>0</v>
      </c>
      <c r="EE313" s="158">
        <f>IF(ISERROR(VLOOKUP(AB313,Accueil!$W$17:$W$22,1,0)),1,0)</f>
        <v>0</v>
      </c>
      <c r="EF313" s="158">
        <f>IF(ISERROR(VLOOKUP(AC313,Accueil!$W$17:$W$22,1,0)),1,0)</f>
        <v>0</v>
      </c>
      <c r="EG313" s="158">
        <f>IF(ISERROR(VLOOKUP(AD313,Accueil!$W$17:$W$22,1,0)),1,0)</f>
        <v>0</v>
      </c>
      <c r="EH313" s="158">
        <f>IF(ISERROR(VLOOKUP(AE313,Accueil!$W$17:$W$22,1,0)),1,0)</f>
        <v>0</v>
      </c>
      <c r="EI313" s="158">
        <f>IF(ISERROR(VLOOKUP(AF313,Accueil!$W$17:$W$22,1,0)),1,0)</f>
        <v>0</v>
      </c>
      <c r="EJ313" s="158">
        <f>IF(ISERROR(VLOOKUP(AG313,Accueil!$W$17:$W$22,1,0)),1,0)</f>
        <v>0</v>
      </c>
      <c r="EK313" s="158">
        <f>IF(ISERROR(VLOOKUP(AH313,Accueil!$W$17:$W$22,1,0)),1,0)</f>
        <v>0</v>
      </c>
      <c r="EL313" s="158">
        <f>IF(ISERROR(VLOOKUP(AI313,Accueil!$W$17:$W$22,1,0)),1,0)</f>
        <v>0</v>
      </c>
      <c r="EM313" s="158">
        <f>IF(ISERROR(VLOOKUP(AJ313,Accueil!$W$17:$W$22,1,0)),1,0)</f>
        <v>0</v>
      </c>
      <c r="EN313" s="158">
        <f>IF(ISERROR(VLOOKUP(AK313,Accueil!$W$17:$W$22,1,0)),1,0)</f>
        <v>0</v>
      </c>
      <c r="EO313" s="158">
        <f>IF(ISERROR(VLOOKUP(AL313,Accueil!$W$17:$W$22,1,0)),1,0)</f>
        <v>0</v>
      </c>
      <c r="EP313" s="158">
        <f>IF(ISERROR(VLOOKUP(AM313,Accueil!$W$17:$W$22,1,0)),1,0)</f>
        <v>0</v>
      </c>
      <c r="EQ313" s="158">
        <f>IF(ISERROR(VLOOKUP(AN313,Accueil!$W$17:$W$22,1,0)),1,0)</f>
        <v>0</v>
      </c>
      <c r="ER313" s="158">
        <f>IF(ISERROR(VLOOKUP(AO313,Accueil!$W$17:$W$22,1,0)),1,0)</f>
        <v>0</v>
      </c>
      <c r="ES313" s="158">
        <f>IF(ISERROR(VLOOKUP(AP313,Accueil!$W$17:$W$22,1,0)),1,0)</f>
        <v>0</v>
      </c>
      <c r="ET313" s="158">
        <f>IF(ISERROR(VLOOKUP(AQ313,Accueil!$W$17:$W$22,1,0)),1,0)</f>
        <v>0</v>
      </c>
      <c r="EU313" s="158">
        <f>IF(ISERROR(VLOOKUP(AR313,Accueil!$W$17:$W$22,1,0)),1,0)</f>
        <v>0</v>
      </c>
      <c r="EV313" s="158">
        <f>IF(ISERROR(VLOOKUP(AS313,Accueil!$W$17:$W$22,1,0)),1,0)</f>
        <v>0</v>
      </c>
      <c r="EW313" s="158">
        <f>IF(ISERROR(VLOOKUP(AT313,Accueil!$W$17:$W$22,1,0)),1,0)</f>
        <v>0</v>
      </c>
      <c r="EX313" s="158">
        <f>IF(ISERROR(VLOOKUP(AU313,Accueil!$W$17:$W$22,1,0)),1,0)</f>
        <v>0</v>
      </c>
      <c r="EY313" s="158">
        <f>IF(ISERROR(VLOOKUP(AV313,Accueil!$W$17:$W$22,1,0)),1,0)</f>
        <v>0</v>
      </c>
      <c r="EZ313" s="158">
        <f>IF(ISERROR(VLOOKUP(AW313,Accueil!$W$17:$W$22,1,0)),1,0)</f>
        <v>0</v>
      </c>
      <c r="FA313" s="158">
        <f>IF(ISERROR(VLOOKUP(AX313,Accueil!$W$17:$W$22,1,0)),1,0)</f>
        <v>0</v>
      </c>
      <c r="FB313" s="158">
        <f>IF(ISERROR(VLOOKUP(AY313,Accueil!$W$17:$W$22,1,0)),1,0)</f>
        <v>0</v>
      </c>
      <c r="FC313" s="158">
        <f>IF(ISERROR(VLOOKUP(AZ313,Accueil!$W$17:$W$22,1,0)),1,0)</f>
        <v>0</v>
      </c>
      <c r="FD313" s="158">
        <f>IF(ISERROR(VLOOKUP(BA313,Accueil!$W$17:$W$22,1,0)),1,0)</f>
        <v>0</v>
      </c>
      <c r="FE313" s="158">
        <f>IF(ISERROR(VLOOKUP(BB313,Accueil!$W$17:$W$22,1,0)),1,0)</f>
        <v>0</v>
      </c>
      <c r="FF313" s="158">
        <f>IF(ISERROR(VLOOKUP(BC313,Accueil!$W$17:$W$22,1,0)),1,0)</f>
        <v>0</v>
      </c>
      <c r="FG313" s="158">
        <f>IF(ISERROR(VLOOKUP(BD313,Accueil!$W$17:$W$22,1,0)),1,0)</f>
        <v>0</v>
      </c>
      <c r="FH313" s="158">
        <f>IF(ISERROR(VLOOKUP(BE313,Accueil!$W$17:$W$22,1,0)),1,0)</f>
        <v>0</v>
      </c>
      <c r="FI313" s="158">
        <f>IF(ISERROR(VLOOKUP(BF313,Accueil!$W$17:$W$22,1,0)),1,0)</f>
        <v>0</v>
      </c>
      <c r="FJ313" s="158">
        <f>IF(ISERROR(VLOOKUP(BG313,Accueil!$W$17:$W$22,1,0)),1,0)</f>
        <v>0</v>
      </c>
      <c r="FK313" s="158">
        <f>IF(ISERROR(VLOOKUP(BH313,Accueil!$W$17:$W$22,1,0)),1,0)</f>
        <v>0</v>
      </c>
      <c r="FL313" s="158">
        <f>IF(ISERROR(VLOOKUP(BI313,Accueil!$W$17:$W$22,1,0)),1,0)</f>
        <v>0</v>
      </c>
      <c r="FM313" s="158">
        <f>IF(ISERROR(VLOOKUP(BJ313,Accueil!$W$17:$W$22,1,0)),1,0)</f>
        <v>0</v>
      </c>
      <c r="FN313" s="158">
        <f>IF(ISERROR(VLOOKUP(BK313,Accueil!$W$17:$W$22,1,0)),1,0)</f>
        <v>0</v>
      </c>
      <c r="FO313" s="158">
        <f>IF(ISERROR(VLOOKUP(BL313,Accueil!$W$17:$W$22,1,0)),1,0)</f>
        <v>0</v>
      </c>
      <c r="FP313" s="158">
        <f>IF(ISERROR(VLOOKUP(BM313,Accueil!$W$17:$W$22,1,0)),1,0)</f>
        <v>0</v>
      </c>
      <c r="FQ313" s="158">
        <f>IF(ISERROR(VLOOKUP(BN313,Accueil!$W$17:$W$22,1,0)),1,0)</f>
        <v>0</v>
      </c>
      <c r="FR313" s="158">
        <f>IF(ISERROR(VLOOKUP(BO313,Accueil!$W$17:$W$22,1,0)),1,0)</f>
        <v>0</v>
      </c>
      <c r="FS313" s="158">
        <f>IF(ISERROR(VLOOKUP(BP313,Accueil!$W$17:$W$22,1,0)),1,0)</f>
        <v>0</v>
      </c>
      <c r="FT313" s="158">
        <f>IF(ISERROR(VLOOKUP(BQ313,Accueil!$W$17:$W$22,1,0)),1,0)</f>
        <v>0</v>
      </c>
      <c r="FU313" s="158">
        <f>IF(ISERROR(VLOOKUP(BR313,Accueil!$W$17:$W$22,1,0)),1,0)</f>
        <v>0</v>
      </c>
      <c r="FV313" s="158">
        <f>IF(ISERROR(VLOOKUP(BS313,Accueil!$W$17:$W$22,1,0)),1,0)</f>
        <v>0</v>
      </c>
      <c r="FW313" s="158">
        <f>IF(ISERROR(VLOOKUP(BT313,Accueil!$W$17:$W$22,1,0)),1,0)</f>
        <v>0</v>
      </c>
      <c r="FX313" s="158">
        <f>IF(ISERROR(VLOOKUP(BU313,Accueil!$W$17:$W$22,1,0)),1,0)</f>
        <v>0</v>
      </c>
      <c r="FY313" s="158">
        <f>IF(ISERROR(VLOOKUP(BV313,Accueil!$W$17:$W$22,1,0)),1,0)</f>
        <v>0</v>
      </c>
      <c r="FZ313" s="158">
        <f>IF(ISERROR(VLOOKUP(BW313,Accueil!$W$17:$W$22,1,0)),1,0)</f>
        <v>0</v>
      </c>
      <c r="GA313" s="158">
        <f>IF(ISERROR(VLOOKUP(BX313,Accueil!$W$17:$W$22,1,0)),1,0)</f>
        <v>0</v>
      </c>
      <c r="GB313" s="158">
        <f>IF(ISERROR(VLOOKUP(BY313,Accueil!$W$17:$W$22,1,0)),1,0)</f>
        <v>0</v>
      </c>
      <c r="GC313" s="158">
        <f>IF(ISERROR(VLOOKUP(BZ313,Accueil!$W$17:$W$22,1,0)),1,0)</f>
        <v>0</v>
      </c>
      <c r="GD313" s="158">
        <f>IF(ISERROR(VLOOKUP(CA313,Accueil!$W$17:$W$22,1,0)),1,0)</f>
        <v>0</v>
      </c>
      <c r="GE313" s="158">
        <f>IF(ISERROR(VLOOKUP(CB313,Accueil!$W$17:$W$22,1,0)),1,0)</f>
        <v>0</v>
      </c>
      <c r="GF313" s="158">
        <f>IF(ISERROR(VLOOKUP(CC313,Accueil!$W$17:$W$22,1,0)),1,0)</f>
        <v>0</v>
      </c>
      <c r="GG313" s="158">
        <f>IF(ISERROR(VLOOKUP(CD313,Accueil!$W$17:$W$22,1,0)),1,0)</f>
        <v>0</v>
      </c>
      <c r="GH313" s="158">
        <f>IF(ISERROR(VLOOKUP(CE313,Accueil!$W$17:$W$22,1,0)),1,0)</f>
        <v>0</v>
      </c>
      <c r="GI313" s="158">
        <f>IF(ISERROR(VLOOKUP(CF313,Accueil!$W$17:$W$22,1,0)),1,0)</f>
        <v>0</v>
      </c>
      <c r="GJ313" s="158">
        <f>IF(ISERROR(VLOOKUP(CG313,Accueil!$W$17:$W$22,1,0)),1,0)</f>
        <v>0</v>
      </c>
      <c r="GK313" s="158">
        <f>IF(ISERROR(VLOOKUP(CH313,Accueil!$W$17:$W$22,1,0)),1,0)</f>
        <v>0</v>
      </c>
      <c r="GL313" s="158">
        <f>IF(ISERROR(VLOOKUP(CI313,Accueil!$W$17:$W$22,1,0)),1,0)</f>
        <v>0</v>
      </c>
      <c r="GM313" s="158">
        <f>IF(ISERROR(VLOOKUP(CJ313,Accueil!$W$17:$W$22,1,0)),1,0)</f>
        <v>0</v>
      </c>
      <c r="GN313" s="158">
        <f>IF(ISERROR(VLOOKUP(CK313,Accueil!$W$17:$W$22,1,0)),1,0)</f>
        <v>0</v>
      </c>
      <c r="GO313" s="158">
        <f>IF(ISERROR(VLOOKUP(CL313,Accueil!$W$17:$W$22,1,0)),1,0)</f>
        <v>0</v>
      </c>
      <c r="GP313" s="158">
        <f>IF(ISERROR(VLOOKUP(CM313,Accueil!$W$17:$W$22,1,0)),1,0)</f>
        <v>0</v>
      </c>
      <c r="GQ313" s="158">
        <f>IF(ISERROR(VLOOKUP(CN313,Accueil!$W$17:$W$22,1,0)),1,0)</f>
        <v>0</v>
      </c>
      <c r="GR313" s="158">
        <f>IF(ISERROR(VLOOKUP(CO313,Accueil!$W$17:$W$22,1,0)),1,0)</f>
        <v>0</v>
      </c>
      <c r="GS313" s="158">
        <f>IF(ISERROR(VLOOKUP(CP313,Accueil!$W$17:$W$22,1,0)),1,0)</f>
        <v>0</v>
      </c>
      <c r="GT313" s="158">
        <f>IF(ISERROR(VLOOKUP(CQ313,Accueil!$W$17:$W$22,1,0)),1,0)</f>
        <v>0</v>
      </c>
      <c r="GU313" s="158">
        <f>IF(ISERROR(VLOOKUP(CR313,Accueil!$W$17:$W$22,1,0)),1,0)</f>
        <v>0</v>
      </c>
      <c r="GV313" s="158">
        <f>IF(ISERROR(VLOOKUP(CS313,Accueil!$W$17:$W$22,1,0)),1,0)</f>
        <v>0</v>
      </c>
      <c r="GW313" s="158">
        <f>IF(ISERROR(VLOOKUP(CT313,Accueil!$W$17:$W$22,1,0)),1,0)</f>
        <v>0</v>
      </c>
      <c r="GX313" s="158">
        <f>IF(ISERROR(VLOOKUP(CU313,Accueil!$W$17:$W$22,1,0)),1,0)</f>
        <v>0</v>
      </c>
      <c r="GY313" s="158">
        <f>IF(ISERROR(VLOOKUP(CV313,Accueil!$W$17:$W$22,1,0)),1,0)</f>
        <v>0</v>
      </c>
      <c r="GZ313" s="158">
        <f>IF(ISERROR(VLOOKUP(CW313,Accueil!$W$17:$W$22,1,0)),1,0)</f>
        <v>0</v>
      </c>
      <c r="HA313" s="158">
        <f>IF(ISERROR(VLOOKUP(CX313,Accueil!$W$17:$W$22,1,0)),1,0)</f>
        <v>0</v>
      </c>
      <c r="HB313" s="158">
        <f>IF(ISERROR(VLOOKUP(CY313,Accueil!$W$17:$W$22,1,0)),1,0)</f>
        <v>0</v>
      </c>
      <c r="HC313" s="158">
        <f>IF(ISERROR(VLOOKUP(CZ313,Accueil!$W$17:$W$22,1,0)),1,0)</f>
        <v>0</v>
      </c>
      <c r="HD313" s="158">
        <f>IF(ISERROR(VLOOKUP(DA313,Accueil!$W$17:$W$22,1,0)),1,0)</f>
        <v>0</v>
      </c>
    </row>
    <row r="314" spans="1:212" ht="12.75" customHeight="1">
      <c r="A314" s="360"/>
      <c r="B314" s="12">
        <v>306</v>
      </c>
      <c r="C314" s="26" t="str">
        <f>IF(Accueil!E318="","",Accueil!E318)</f>
        <v/>
      </c>
      <c r="D314" s="27" t="str">
        <f>IF(Accueil!F318="","",Accueil!F318)</f>
        <v/>
      </c>
      <c r="E314" s="83" t="str">
        <f t="shared" si="22"/>
        <v/>
      </c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4"/>
      <c r="AD314" s="244"/>
      <c r="AE314" s="244"/>
      <c r="AF314" s="244"/>
      <c r="AG314" s="244"/>
      <c r="AH314" s="244"/>
      <c r="AI314" s="244"/>
      <c r="AJ314" s="244"/>
      <c r="AK314" s="244"/>
      <c r="AL314" s="244"/>
      <c r="AM314" s="244"/>
      <c r="AN314" s="244"/>
      <c r="AO314" s="244"/>
      <c r="AP314" s="244"/>
      <c r="AQ314" s="244"/>
      <c r="AR314" s="244"/>
      <c r="AS314" s="244"/>
      <c r="AT314" s="244"/>
      <c r="AU314" s="244"/>
      <c r="AV314" s="244"/>
      <c r="AW314" s="244"/>
      <c r="AX314" s="244"/>
      <c r="AY314" s="244"/>
      <c r="AZ314" s="244"/>
      <c r="BA314" s="244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  <c r="CJ314" s="244"/>
      <c r="CK314" s="244"/>
      <c r="CL314" s="244"/>
      <c r="CM314" s="244"/>
      <c r="CN314" s="244"/>
      <c r="CO314" s="244"/>
      <c r="CP314" s="244"/>
      <c r="CQ314" s="244"/>
      <c r="CR314" s="244"/>
      <c r="CS314" s="244"/>
      <c r="CT314" s="244"/>
      <c r="CU314" s="244"/>
      <c r="CV314" s="244"/>
      <c r="CW314" s="244"/>
      <c r="CX314" s="244"/>
      <c r="CY314" s="244"/>
      <c r="CZ314" s="244"/>
      <c r="DA314" s="244"/>
      <c r="DB314" s="12">
        <v>306</v>
      </c>
      <c r="DC314" s="11" t="str">
        <f>IF(D314="","",COUNTIF(F314:DA314,Accueil!$AB$28)&amp;" / "&amp;COUNTIF($F$8:$DA$8,"&gt;0")-(COUNTIF(F314:DA314,Accueil!$AG$26)))</f>
        <v/>
      </c>
      <c r="DD314" s="110" t="str">
        <f>IF(D314="","",COUNTIF(F314:DA314,Accueil!$AB$26))</f>
        <v/>
      </c>
      <c r="DE314" s="110" t="str">
        <f>IF(D314="","",IF(COUNTIF($F$8:$DA$8,"&gt;=0")-(COUNTIF(G314:DB314,Accueil!$AG$26))&lt;0,0,COUNTIF($F$8:$DA$8,"&gt;=0")-(COUNTIF(G314:DB314,Accueil!$AG$26))))</f>
        <v/>
      </c>
      <c r="DF314" s="11" t="str">
        <f t="shared" si="23"/>
        <v/>
      </c>
      <c r="DG314" s="29" t="str">
        <f t="shared" si="24"/>
        <v/>
      </c>
      <c r="DH314" s="158">
        <f t="shared" si="25"/>
        <v>0</v>
      </c>
      <c r="DI314" s="158">
        <f>IF(ISERROR(VLOOKUP(F314,Accueil!$W$17:$W$22,1,0)),1,0)</f>
        <v>0</v>
      </c>
      <c r="DJ314" s="158">
        <f>IF(ISERROR(VLOOKUP(G314,Accueil!$W$17:$W$22,1,0)),1,0)</f>
        <v>0</v>
      </c>
      <c r="DK314" s="158">
        <f>IF(ISERROR(VLOOKUP(H314,Accueil!$W$17:$W$22,1,0)),1,0)</f>
        <v>0</v>
      </c>
      <c r="DL314" s="158">
        <f>IF(ISERROR(VLOOKUP(I314,Accueil!$W$17:$W$22,1,0)),1,0)</f>
        <v>0</v>
      </c>
      <c r="DM314" s="158">
        <f>IF(ISERROR(VLOOKUP(J314,Accueil!$W$17:$W$22,1,0)),1,0)</f>
        <v>0</v>
      </c>
      <c r="DN314" s="158">
        <f>IF(ISERROR(VLOOKUP(K314,Accueil!$W$17:$W$22,1,0)),1,0)</f>
        <v>0</v>
      </c>
      <c r="DO314" s="158">
        <f>IF(ISERROR(VLOOKUP(L314,Accueil!$W$17:$W$22,1,0)),1,0)</f>
        <v>0</v>
      </c>
      <c r="DP314" s="158">
        <f>IF(ISERROR(VLOOKUP(M314,Accueil!$W$17:$W$22,1,0)),1,0)</f>
        <v>0</v>
      </c>
      <c r="DQ314" s="158">
        <f>IF(ISERROR(VLOOKUP(N314,Accueil!$W$17:$W$22,1,0)),1,0)</f>
        <v>0</v>
      </c>
      <c r="DR314" s="158">
        <f>IF(ISERROR(VLOOKUP(O314,Accueil!$W$17:$W$22,1,0)),1,0)</f>
        <v>0</v>
      </c>
      <c r="DS314" s="158">
        <f>IF(ISERROR(VLOOKUP(P314,Accueil!$W$17:$W$22,1,0)),1,0)</f>
        <v>0</v>
      </c>
      <c r="DT314" s="158">
        <f>IF(ISERROR(VLOOKUP(Q314,Accueil!$W$17:$W$22,1,0)),1,0)</f>
        <v>0</v>
      </c>
      <c r="DU314" s="158">
        <f>IF(ISERROR(VLOOKUP(R314,Accueil!$W$17:$W$22,1,0)),1,0)</f>
        <v>0</v>
      </c>
      <c r="DV314" s="158">
        <f>IF(ISERROR(VLOOKUP(S314,Accueil!$W$17:$W$22,1,0)),1,0)</f>
        <v>0</v>
      </c>
      <c r="DW314" s="158">
        <f>IF(ISERROR(VLOOKUP(T314,Accueil!$W$17:$W$22,1,0)),1,0)</f>
        <v>0</v>
      </c>
      <c r="DX314" s="158">
        <f>IF(ISERROR(VLOOKUP(U314,Accueil!$W$17:$W$22,1,0)),1,0)</f>
        <v>0</v>
      </c>
      <c r="DY314" s="158">
        <f>IF(ISERROR(VLOOKUP(V314,Accueil!$W$17:$W$22,1,0)),1,0)</f>
        <v>0</v>
      </c>
      <c r="DZ314" s="158">
        <f>IF(ISERROR(VLOOKUP(W314,Accueil!$W$17:$W$22,1,0)),1,0)</f>
        <v>0</v>
      </c>
      <c r="EA314" s="158">
        <f>IF(ISERROR(VLOOKUP(X314,Accueil!$W$17:$W$22,1,0)),1,0)</f>
        <v>0</v>
      </c>
      <c r="EB314" s="158">
        <f>IF(ISERROR(VLOOKUP(Y314,Accueil!$W$17:$W$22,1,0)),1,0)</f>
        <v>0</v>
      </c>
      <c r="EC314" s="158">
        <f>IF(ISERROR(VLOOKUP(Z314,Accueil!$W$17:$W$22,1,0)),1,0)</f>
        <v>0</v>
      </c>
      <c r="ED314" s="158">
        <f>IF(ISERROR(VLOOKUP(AA314,Accueil!$W$17:$W$22,1,0)),1,0)</f>
        <v>0</v>
      </c>
      <c r="EE314" s="158">
        <f>IF(ISERROR(VLOOKUP(AB314,Accueil!$W$17:$W$22,1,0)),1,0)</f>
        <v>0</v>
      </c>
      <c r="EF314" s="158">
        <f>IF(ISERROR(VLOOKUP(AC314,Accueil!$W$17:$W$22,1,0)),1,0)</f>
        <v>0</v>
      </c>
      <c r="EG314" s="158">
        <f>IF(ISERROR(VLOOKUP(AD314,Accueil!$W$17:$W$22,1,0)),1,0)</f>
        <v>0</v>
      </c>
      <c r="EH314" s="158">
        <f>IF(ISERROR(VLOOKUP(AE314,Accueil!$W$17:$W$22,1,0)),1,0)</f>
        <v>0</v>
      </c>
      <c r="EI314" s="158">
        <f>IF(ISERROR(VLOOKUP(AF314,Accueil!$W$17:$W$22,1,0)),1,0)</f>
        <v>0</v>
      </c>
      <c r="EJ314" s="158">
        <f>IF(ISERROR(VLOOKUP(AG314,Accueil!$W$17:$W$22,1,0)),1,0)</f>
        <v>0</v>
      </c>
      <c r="EK314" s="158">
        <f>IF(ISERROR(VLOOKUP(AH314,Accueil!$W$17:$W$22,1,0)),1,0)</f>
        <v>0</v>
      </c>
      <c r="EL314" s="158">
        <f>IF(ISERROR(VLOOKUP(AI314,Accueil!$W$17:$W$22,1,0)),1,0)</f>
        <v>0</v>
      </c>
      <c r="EM314" s="158">
        <f>IF(ISERROR(VLOOKUP(AJ314,Accueil!$W$17:$W$22,1,0)),1,0)</f>
        <v>0</v>
      </c>
      <c r="EN314" s="158">
        <f>IF(ISERROR(VLOOKUP(AK314,Accueil!$W$17:$W$22,1,0)),1,0)</f>
        <v>0</v>
      </c>
      <c r="EO314" s="158">
        <f>IF(ISERROR(VLOOKUP(AL314,Accueil!$W$17:$W$22,1,0)),1,0)</f>
        <v>0</v>
      </c>
      <c r="EP314" s="158">
        <f>IF(ISERROR(VLOOKUP(AM314,Accueil!$W$17:$W$22,1,0)),1,0)</f>
        <v>0</v>
      </c>
      <c r="EQ314" s="158">
        <f>IF(ISERROR(VLOOKUP(AN314,Accueil!$W$17:$W$22,1,0)),1,0)</f>
        <v>0</v>
      </c>
      <c r="ER314" s="158">
        <f>IF(ISERROR(VLOOKUP(AO314,Accueil!$W$17:$W$22,1,0)),1,0)</f>
        <v>0</v>
      </c>
      <c r="ES314" s="158">
        <f>IF(ISERROR(VLOOKUP(AP314,Accueil!$W$17:$W$22,1,0)),1,0)</f>
        <v>0</v>
      </c>
      <c r="ET314" s="158">
        <f>IF(ISERROR(VLOOKUP(AQ314,Accueil!$W$17:$W$22,1,0)),1,0)</f>
        <v>0</v>
      </c>
      <c r="EU314" s="158">
        <f>IF(ISERROR(VLOOKUP(AR314,Accueil!$W$17:$W$22,1,0)),1,0)</f>
        <v>0</v>
      </c>
      <c r="EV314" s="158">
        <f>IF(ISERROR(VLOOKUP(AS314,Accueil!$W$17:$W$22,1,0)),1,0)</f>
        <v>0</v>
      </c>
      <c r="EW314" s="158">
        <f>IF(ISERROR(VLOOKUP(AT314,Accueil!$W$17:$W$22,1,0)),1,0)</f>
        <v>0</v>
      </c>
      <c r="EX314" s="158">
        <f>IF(ISERROR(VLOOKUP(AU314,Accueil!$W$17:$W$22,1,0)),1,0)</f>
        <v>0</v>
      </c>
      <c r="EY314" s="158">
        <f>IF(ISERROR(VLOOKUP(AV314,Accueil!$W$17:$W$22,1,0)),1,0)</f>
        <v>0</v>
      </c>
      <c r="EZ314" s="158">
        <f>IF(ISERROR(VLOOKUP(AW314,Accueil!$W$17:$W$22,1,0)),1,0)</f>
        <v>0</v>
      </c>
      <c r="FA314" s="158">
        <f>IF(ISERROR(VLOOKUP(AX314,Accueil!$W$17:$W$22,1,0)),1,0)</f>
        <v>0</v>
      </c>
      <c r="FB314" s="158">
        <f>IF(ISERROR(VLOOKUP(AY314,Accueil!$W$17:$W$22,1,0)),1,0)</f>
        <v>0</v>
      </c>
      <c r="FC314" s="158">
        <f>IF(ISERROR(VLOOKUP(AZ314,Accueil!$W$17:$W$22,1,0)),1,0)</f>
        <v>0</v>
      </c>
      <c r="FD314" s="158">
        <f>IF(ISERROR(VLOOKUP(BA314,Accueil!$W$17:$W$22,1,0)),1,0)</f>
        <v>0</v>
      </c>
      <c r="FE314" s="158">
        <f>IF(ISERROR(VLOOKUP(BB314,Accueil!$W$17:$W$22,1,0)),1,0)</f>
        <v>0</v>
      </c>
      <c r="FF314" s="158">
        <f>IF(ISERROR(VLOOKUP(BC314,Accueil!$W$17:$W$22,1,0)),1,0)</f>
        <v>0</v>
      </c>
      <c r="FG314" s="158">
        <f>IF(ISERROR(VLOOKUP(BD314,Accueil!$W$17:$W$22,1,0)),1,0)</f>
        <v>0</v>
      </c>
      <c r="FH314" s="158">
        <f>IF(ISERROR(VLOOKUP(BE314,Accueil!$W$17:$W$22,1,0)),1,0)</f>
        <v>0</v>
      </c>
      <c r="FI314" s="158">
        <f>IF(ISERROR(VLOOKUP(BF314,Accueil!$W$17:$W$22,1,0)),1,0)</f>
        <v>0</v>
      </c>
      <c r="FJ314" s="158">
        <f>IF(ISERROR(VLOOKUP(BG314,Accueil!$W$17:$W$22,1,0)),1,0)</f>
        <v>0</v>
      </c>
      <c r="FK314" s="158">
        <f>IF(ISERROR(VLOOKUP(BH314,Accueil!$W$17:$W$22,1,0)),1,0)</f>
        <v>0</v>
      </c>
      <c r="FL314" s="158">
        <f>IF(ISERROR(VLOOKUP(BI314,Accueil!$W$17:$W$22,1,0)),1,0)</f>
        <v>0</v>
      </c>
      <c r="FM314" s="158">
        <f>IF(ISERROR(VLOOKUP(BJ314,Accueil!$W$17:$W$22,1,0)),1,0)</f>
        <v>0</v>
      </c>
      <c r="FN314" s="158">
        <f>IF(ISERROR(VLOOKUP(BK314,Accueil!$W$17:$W$22,1,0)),1,0)</f>
        <v>0</v>
      </c>
      <c r="FO314" s="158">
        <f>IF(ISERROR(VLOOKUP(BL314,Accueil!$W$17:$W$22,1,0)),1,0)</f>
        <v>0</v>
      </c>
      <c r="FP314" s="158">
        <f>IF(ISERROR(VLOOKUP(BM314,Accueil!$W$17:$W$22,1,0)),1,0)</f>
        <v>0</v>
      </c>
      <c r="FQ314" s="158">
        <f>IF(ISERROR(VLOOKUP(BN314,Accueil!$W$17:$W$22,1,0)),1,0)</f>
        <v>0</v>
      </c>
      <c r="FR314" s="158">
        <f>IF(ISERROR(VLOOKUP(BO314,Accueil!$W$17:$W$22,1,0)),1,0)</f>
        <v>0</v>
      </c>
      <c r="FS314" s="158">
        <f>IF(ISERROR(VLOOKUP(BP314,Accueil!$W$17:$W$22,1,0)),1,0)</f>
        <v>0</v>
      </c>
      <c r="FT314" s="158">
        <f>IF(ISERROR(VLOOKUP(BQ314,Accueil!$W$17:$W$22,1,0)),1,0)</f>
        <v>0</v>
      </c>
      <c r="FU314" s="158">
        <f>IF(ISERROR(VLOOKUP(BR314,Accueil!$W$17:$W$22,1,0)),1,0)</f>
        <v>0</v>
      </c>
      <c r="FV314" s="158">
        <f>IF(ISERROR(VLOOKUP(BS314,Accueil!$W$17:$W$22,1,0)),1,0)</f>
        <v>0</v>
      </c>
      <c r="FW314" s="158">
        <f>IF(ISERROR(VLOOKUP(BT314,Accueil!$W$17:$W$22,1,0)),1,0)</f>
        <v>0</v>
      </c>
      <c r="FX314" s="158">
        <f>IF(ISERROR(VLOOKUP(BU314,Accueil!$W$17:$W$22,1,0)),1,0)</f>
        <v>0</v>
      </c>
      <c r="FY314" s="158">
        <f>IF(ISERROR(VLOOKUP(BV314,Accueil!$W$17:$W$22,1,0)),1,0)</f>
        <v>0</v>
      </c>
      <c r="FZ314" s="158">
        <f>IF(ISERROR(VLOOKUP(BW314,Accueil!$W$17:$W$22,1,0)),1,0)</f>
        <v>0</v>
      </c>
      <c r="GA314" s="158">
        <f>IF(ISERROR(VLOOKUP(BX314,Accueil!$W$17:$W$22,1,0)),1,0)</f>
        <v>0</v>
      </c>
      <c r="GB314" s="158">
        <f>IF(ISERROR(VLOOKUP(BY314,Accueil!$W$17:$W$22,1,0)),1,0)</f>
        <v>0</v>
      </c>
      <c r="GC314" s="158">
        <f>IF(ISERROR(VLOOKUP(BZ314,Accueil!$W$17:$W$22,1,0)),1,0)</f>
        <v>0</v>
      </c>
      <c r="GD314" s="158">
        <f>IF(ISERROR(VLOOKUP(CA314,Accueil!$W$17:$W$22,1,0)),1,0)</f>
        <v>0</v>
      </c>
      <c r="GE314" s="158">
        <f>IF(ISERROR(VLOOKUP(CB314,Accueil!$W$17:$W$22,1,0)),1,0)</f>
        <v>0</v>
      </c>
      <c r="GF314" s="158">
        <f>IF(ISERROR(VLOOKUP(CC314,Accueil!$W$17:$W$22,1,0)),1,0)</f>
        <v>0</v>
      </c>
      <c r="GG314" s="158">
        <f>IF(ISERROR(VLOOKUP(CD314,Accueil!$W$17:$W$22,1,0)),1,0)</f>
        <v>0</v>
      </c>
      <c r="GH314" s="158">
        <f>IF(ISERROR(VLOOKUP(CE314,Accueil!$W$17:$W$22,1,0)),1,0)</f>
        <v>0</v>
      </c>
      <c r="GI314" s="158">
        <f>IF(ISERROR(VLOOKUP(CF314,Accueil!$W$17:$W$22,1,0)),1,0)</f>
        <v>0</v>
      </c>
      <c r="GJ314" s="158">
        <f>IF(ISERROR(VLOOKUP(CG314,Accueil!$W$17:$W$22,1,0)),1,0)</f>
        <v>0</v>
      </c>
      <c r="GK314" s="158">
        <f>IF(ISERROR(VLOOKUP(CH314,Accueil!$W$17:$W$22,1,0)),1,0)</f>
        <v>0</v>
      </c>
      <c r="GL314" s="158">
        <f>IF(ISERROR(VLOOKUP(CI314,Accueil!$W$17:$W$22,1,0)),1,0)</f>
        <v>0</v>
      </c>
      <c r="GM314" s="158">
        <f>IF(ISERROR(VLOOKUP(CJ314,Accueil!$W$17:$W$22,1,0)),1,0)</f>
        <v>0</v>
      </c>
      <c r="GN314" s="158">
        <f>IF(ISERROR(VLOOKUP(CK314,Accueil!$W$17:$W$22,1,0)),1,0)</f>
        <v>0</v>
      </c>
      <c r="GO314" s="158">
        <f>IF(ISERROR(VLOOKUP(CL314,Accueil!$W$17:$W$22,1,0)),1,0)</f>
        <v>0</v>
      </c>
      <c r="GP314" s="158">
        <f>IF(ISERROR(VLOOKUP(CM314,Accueil!$W$17:$W$22,1,0)),1,0)</f>
        <v>0</v>
      </c>
      <c r="GQ314" s="158">
        <f>IF(ISERROR(VLOOKUP(CN314,Accueil!$W$17:$W$22,1,0)),1,0)</f>
        <v>0</v>
      </c>
      <c r="GR314" s="158">
        <f>IF(ISERROR(VLOOKUP(CO314,Accueil!$W$17:$W$22,1,0)),1,0)</f>
        <v>0</v>
      </c>
      <c r="GS314" s="158">
        <f>IF(ISERROR(VLOOKUP(CP314,Accueil!$W$17:$W$22,1,0)),1,0)</f>
        <v>0</v>
      </c>
      <c r="GT314" s="158">
        <f>IF(ISERROR(VLOOKUP(CQ314,Accueil!$W$17:$W$22,1,0)),1,0)</f>
        <v>0</v>
      </c>
      <c r="GU314" s="158">
        <f>IF(ISERROR(VLOOKUP(CR314,Accueil!$W$17:$W$22,1,0)),1,0)</f>
        <v>0</v>
      </c>
      <c r="GV314" s="158">
        <f>IF(ISERROR(VLOOKUP(CS314,Accueil!$W$17:$W$22,1,0)),1,0)</f>
        <v>0</v>
      </c>
      <c r="GW314" s="158">
        <f>IF(ISERROR(VLOOKUP(CT314,Accueil!$W$17:$W$22,1,0)),1,0)</f>
        <v>0</v>
      </c>
      <c r="GX314" s="158">
        <f>IF(ISERROR(VLOOKUP(CU314,Accueil!$W$17:$W$22,1,0)),1,0)</f>
        <v>0</v>
      </c>
      <c r="GY314" s="158">
        <f>IF(ISERROR(VLOOKUP(CV314,Accueil!$W$17:$W$22,1,0)),1,0)</f>
        <v>0</v>
      </c>
      <c r="GZ314" s="158">
        <f>IF(ISERROR(VLOOKUP(CW314,Accueil!$W$17:$W$22,1,0)),1,0)</f>
        <v>0</v>
      </c>
      <c r="HA314" s="158">
        <f>IF(ISERROR(VLOOKUP(CX314,Accueil!$W$17:$W$22,1,0)),1,0)</f>
        <v>0</v>
      </c>
      <c r="HB314" s="158">
        <f>IF(ISERROR(VLOOKUP(CY314,Accueil!$W$17:$W$22,1,0)),1,0)</f>
        <v>0</v>
      </c>
      <c r="HC314" s="158">
        <f>IF(ISERROR(VLOOKUP(CZ314,Accueil!$W$17:$W$22,1,0)),1,0)</f>
        <v>0</v>
      </c>
      <c r="HD314" s="158">
        <f>IF(ISERROR(VLOOKUP(DA314,Accueil!$W$17:$W$22,1,0)),1,0)</f>
        <v>0</v>
      </c>
    </row>
    <row r="315" spans="1:212" ht="12.75" customHeight="1">
      <c r="A315" s="360"/>
      <c r="B315" s="12">
        <v>307</v>
      </c>
      <c r="C315" s="26" t="str">
        <f>IF(Accueil!E319="","",Accueil!E319)</f>
        <v/>
      </c>
      <c r="D315" s="27" t="str">
        <f>IF(Accueil!F319="","",Accueil!F319)</f>
        <v/>
      </c>
      <c r="E315" s="83" t="str">
        <f t="shared" si="22"/>
        <v/>
      </c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  <c r="AA315" s="244"/>
      <c r="AB315" s="244"/>
      <c r="AC315" s="244"/>
      <c r="AD315" s="244"/>
      <c r="AE315" s="244"/>
      <c r="AF315" s="244"/>
      <c r="AG315" s="244"/>
      <c r="AH315" s="244"/>
      <c r="AI315" s="244"/>
      <c r="AJ315" s="244"/>
      <c r="AK315" s="244"/>
      <c r="AL315" s="244"/>
      <c r="AM315" s="244"/>
      <c r="AN315" s="244"/>
      <c r="AO315" s="244"/>
      <c r="AP315" s="244"/>
      <c r="AQ315" s="244"/>
      <c r="AR315" s="244"/>
      <c r="AS315" s="244"/>
      <c r="AT315" s="244"/>
      <c r="AU315" s="244"/>
      <c r="AV315" s="244"/>
      <c r="AW315" s="244"/>
      <c r="AX315" s="244"/>
      <c r="AY315" s="244"/>
      <c r="AZ315" s="244"/>
      <c r="BA315" s="244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  <c r="CJ315" s="244"/>
      <c r="CK315" s="244"/>
      <c r="CL315" s="244"/>
      <c r="CM315" s="244"/>
      <c r="CN315" s="244"/>
      <c r="CO315" s="244"/>
      <c r="CP315" s="244"/>
      <c r="CQ315" s="244"/>
      <c r="CR315" s="244"/>
      <c r="CS315" s="244"/>
      <c r="CT315" s="244"/>
      <c r="CU315" s="244"/>
      <c r="CV315" s="244"/>
      <c r="CW315" s="244"/>
      <c r="CX315" s="244"/>
      <c r="CY315" s="244"/>
      <c r="CZ315" s="244"/>
      <c r="DA315" s="244"/>
      <c r="DB315" s="12">
        <v>307</v>
      </c>
      <c r="DC315" s="11" t="str">
        <f>IF(D315="","",COUNTIF(F315:DA315,Accueil!$AB$28)&amp;" / "&amp;COUNTIF($F$8:$DA$8,"&gt;0")-(COUNTIF(F315:DA315,Accueil!$AG$26)))</f>
        <v/>
      </c>
      <c r="DD315" s="110" t="str">
        <f>IF(D315="","",COUNTIF(F315:DA315,Accueil!$AB$26))</f>
        <v/>
      </c>
      <c r="DE315" s="110" t="str">
        <f>IF(D315="","",IF(COUNTIF($F$8:$DA$8,"&gt;=0")-(COUNTIF(G315:DB315,Accueil!$AG$26))&lt;0,0,COUNTIF($F$8:$DA$8,"&gt;=0")-(COUNTIF(G315:DB315,Accueil!$AG$26))))</f>
        <v/>
      </c>
      <c r="DF315" s="11" t="str">
        <f t="shared" si="23"/>
        <v/>
      </c>
      <c r="DG315" s="29" t="str">
        <f t="shared" si="24"/>
        <v/>
      </c>
      <c r="DH315" s="158">
        <f t="shared" si="25"/>
        <v>0</v>
      </c>
      <c r="DI315" s="158">
        <f>IF(ISERROR(VLOOKUP(F315,Accueil!$W$17:$W$22,1,0)),1,0)</f>
        <v>0</v>
      </c>
      <c r="DJ315" s="158">
        <f>IF(ISERROR(VLOOKUP(G315,Accueil!$W$17:$W$22,1,0)),1,0)</f>
        <v>0</v>
      </c>
      <c r="DK315" s="158">
        <f>IF(ISERROR(VLOOKUP(H315,Accueil!$W$17:$W$22,1,0)),1,0)</f>
        <v>0</v>
      </c>
      <c r="DL315" s="158">
        <f>IF(ISERROR(VLOOKUP(I315,Accueil!$W$17:$W$22,1,0)),1,0)</f>
        <v>0</v>
      </c>
      <c r="DM315" s="158">
        <f>IF(ISERROR(VLOOKUP(J315,Accueil!$W$17:$W$22,1,0)),1,0)</f>
        <v>0</v>
      </c>
      <c r="DN315" s="158">
        <f>IF(ISERROR(VLOOKUP(K315,Accueil!$W$17:$W$22,1,0)),1,0)</f>
        <v>0</v>
      </c>
      <c r="DO315" s="158">
        <f>IF(ISERROR(VLOOKUP(L315,Accueil!$W$17:$W$22,1,0)),1,0)</f>
        <v>0</v>
      </c>
      <c r="DP315" s="158">
        <f>IF(ISERROR(VLOOKUP(M315,Accueil!$W$17:$W$22,1,0)),1,0)</f>
        <v>0</v>
      </c>
      <c r="DQ315" s="158">
        <f>IF(ISERROR(VLOOKUP(N315,Accueil!$W$17:$W$22,1,0)),1,0)</f>
        <v>0</v>
      </c>
      <c r="DR315" s="158">
        <f>IF(ISERROR(VLOOKUP(O315,Accueil!$W$17:$W$22,1,0)),1,0)</f>
        <v>0</v>
      </c>
      <c r="DS315" s="158">
        <f>IF(ISERROR(VLOOKUP(P315,Accueil!$W$17:$W$22,1,0)),1,0)</f>
        <v>0</v>
      </c>
      <c r="DT315" s="158">
        <f>IF(ISERROR(VLOOKUP(Q315,Accueil!$W$17:$W$22,1,0)),1,0)</f>
        <v>0</v>
      </c>
      <c r="DU315" s="158">
        <f>IF(ISERROR(VLOOKUP(R315,Accueil!$W$17:$W$22,1,0)),1,0)</f>
        <v>0</v>
      </c>
      <c r="DV315" s="158">
        <f>IF(ISERROR(VLOOKUP(S315,Accueil!$W$17:$W$22,1,0)),1,0)</f>
        <v>0</v>
      </c>
      <c r="DW315" s="158">
        <f>IF(ISERROR(VLOOKUP(T315,Accueil!$W$17:$W$22,1,0)),1,0)</f>
        <v>0</v>
      </c>
      <c r="DX315" s="158">
        <f>IF(ISERROR(VLOOKUP(U315,Accueil!$W$17:$W$22,1,0)),1,0)</f>
        <v>0</v>
      </c>
      <c r="DY315" s="158">
        <f>IF(ISERROR(VLOOKUP(V315,Accueil!$W$17:$W$22,1,0)),1,0)</f>
        <v>0</v>
      </c>
      <c r="DZ315" s="158">
        <f>IF(ISERROR(VLOOKUP(W315,Accueil!$W$17:$W$22,1,0)),1,0)</f>
        <v>0</v>
      </c>
      <c r="EA315" s="158">
        <f>IF(ISERROR(VLOOKUP(X315,Accueil!$W$17:$W$22,1,0)),1,0)</f>
        <v>0</v>
      </c>
      <c r="EB315" s="158">
        <f>IF(ISERROR(VLOOKUP(Y315,Accueil!$W$17:$W$22,1,0)),1,0)</f>
        <v>0</v>
      </c>
      <c r="EC315" s="158">
        <f>IF(ISERROR(VLOOKUP(Z315,Accueil!$W$17:$W$22,1,0)),1,0)</f>
        <v>0</v>
      </c>
      <c r="ED315" s="158">
        <f>IF(ISERROR(VLOOKUP(AA315,Accueil!$W$17:$W$22,1,0)),1,0)</f>
        <v>0</v>
      </c>
      <c r="EE315" s="158">
        <f>IF(ISERROR(VLOOKUP(AB315,Accueil!$W$17:$W$22,1,0)),1,0)</f>
        <v>0</v>
      </c>
      <c r="EF315" s="158">
        <f>IF(ISERROR(VLOOKUP(AC315,Accueil!$W$17:$W$22,1,0)),1,0)</f>
        <v>0</v>
      </c>
      <c r="EG315" s="158">
        <f>IF(ISERROR(VLOOKUP(AD315,Accueil!$W$17:$W$22,1,0)),1,0)</f>
        <v>0</v>
      </c>
      <c r="EH315" s="158">
        <f>IF(ISERROR(VLOOKUP(AE315,Accueil!$W$17:$W$22,1,0)),1,0)</f>
        <v>0</v>
      </c>
      <c r="EI315" s="158">
        <f>IF(ISERROR(VLOOKUP(AF315,Accueil!$W$17:$W$22,1,0)),1,0)</f>
        <v>0</v>
      </c>
      <c r="EJ315" s="158">
        <f>IF(ISERROR(VLOOKUP(AG315,Accueil!$W$17:$W$22,1,0)),1,0)</f>
        <v>0</v>
      </c>
      <c r="EK315" s="158">
        <f>IF(ISERROR(VLOOKUP(AH315,Accueil!$W$17:$W$22,1,0)),1,0)</f>
        <v>0</v>
      </c>
      <c r="EL315" s="158">
        <f>IF(ISERROR(VLOOKUP(AI315,Accueil!$W$17:$W$22,1,0)),1,0)</f>
        <v>0</v>
      </c>
      <c r="EM315" s="158">
        <f>IF(ISERROR(VLOOKUP(AJ315,Accueil!$W$17:$W$22,1,0)),1,0)</f>
        <v>0</v>
      </c>
      <c r="EN315" s="158">
        <f>IF(ISERROR(VLOOKUP(AK315,Accueil!$W$17:$W$22,1,0)),1,0)</f>
        <v>0</v>
      </c>
      <c r="EO315" s="158">
        <f>IF(ISERROR(VLOOKUP(AL315,Accueil!$W$17:$W$22,1,0)),1,0)</f>
        <v>0</v>
      </c>
      <c r="EP315" s="158">
        <f>IF(ISERROR(VLOOKUP(AM315,Accueil!$W$17:$W$22,1,0)),1,0)</f>
        <v>0</v>
      </c>
      <c r="EQ315" s="158">
        <f>IF(ISERROR(VLOOKUP(AN315,Accueil!$W$17:$W$22,1,0)),1,0)</f>
        <v>0</v>
      </c>
      <c r="ER315" s="158">
        <f>IF(ISERROR(VLOOKUP(AO315,Accueil!$W$17:$W$22,1,0)),1,0)</f>
        <v>0</v>
      </c>
      <c r="ES315" s="158">
        <f>IF(ISERROR(VLOOKUP(AP315,Accueil!$W$17:$W$22,1,0)),1,0)</f>
        <v>0</v>
      </c>
      <c r="ET315" s="158">
        <f>IF(ISERROR(VLOOKUP(AQ315,Accueil!$W$17:$W$22,1,0)),1,0)</f>
        <v>0</v>
      </c>
      <c r="EU315" s="158">
        <f>IF(ISERROR(VLOOKUP(AR315,Accueil!$W$17:$W$22,1,0)),1,0)</f>
        <v>0</v>
      </c>
      <c r="EV315" s="158">
        <f>IF(ISERROR(VLOOKUP(AS315,Accueil!$W$17:$W$22,1,0)),1,0)</f>
        <v>0</v>
      </c>
      <c r="EW315" s="158">
        <f>IF(ISERROR(VLOOKUP(AT315,Accueil!$W$17:$W$22,1,0)),1,0)</f>
        <v>0</v>
      </c>
      <c r="EX315" s="158">
        <f>IF(ISERROR(VLOOKUP(AU315,Accueil!$W$17:$W$22,1,0)),1,0)</f>
        <v>0</v>
      </c>
      <c r="EY315" s="158">
        <f>IF(ISERROR(VLOOKUP(AV315,Accueil!$W$17:$W$22,1,0)),1,0)</f>
        <v>0</v>
      </c>
      <c r="EZ315" s="158">
        <f>IF(ISERROR(VLOOKUP(AW315,Accueil!$W$17:$W$22,1,0)),1,0)</f>
        <v>0</v>
      </c>
      <c r="FA315" s="158">
        <f>IF(ISERROR(VLOOKUP(AX315,Accueil!$W$17:$W$22,1,0)),1,0)</f>
        <v>0</v>
      </c>
      <c r="FB315" s="158">
        <f>IF(ISERROR(VLOOKUP(AY315,Accueil!$W$17:$W$22,1,0)),1,0)</f>
        <v>0</v>
      </c>
      <c r="FC315" s="158">
        <f>IF(ISERROR(VLOOKUP(AZ315,Accueil!$W$17:$W$22,1,0)),1,0)</f>
        <v>0</v>
      </c>
      <c r="FD315" s="158">
        <f>IF(ISERROR(VLOOKUP(BA315,Accueil!$W$17:$W$22,1,0)),1,0)</f>
        <v>0</v>
      </c>
      <c r="FE315" s="158">
        <f>IF(ISERROR(VLOOKUP(BB315,Accueil!$W$17:$W$22,1,0)),1,0)</f>
        <v>0</v>
      </c>
      <c r="FF315" s="158">
        <f>IF(ISERROR(VLOOKUP(BC315,Accueil!$W$17:$W$22,1,0)),1,0)</f>
        <v>0</v>
      </c>
      <c r="FG315" s="158">
        <f>IF(ISERROR(VLOOKUP(BD315,Accueil!$W$17:$W$22,1,0)),1,0)</f>
        <v>0</v>
      </c>
      <c r="FH315" s="158">
        <f>IF(ISERROR(VLOOKUP(BE315,Accueil!$W$17:$W$22,1,0)),1,0)</f>
        <v>0</v>
      </c>
      <c r="FI315" s="158">
        <f>IF(ISERROR(VLOOKUP(BF315,Accueil!$W$17:$W$22,1,0)),1,0)</f>
        <v>0</v>
      </c>
      <c r="FJ315" s="158">
        <f>IF(ISERROR(VLOOKUP(BG315,Accueil!$W$17:$W$22,1,0)),1,0)</f>
        <v>0</v>
      </c>
      <c r="FK315" s="158">
        <f>IF(ISERROR(VLOOKUP(BH315,Accueil!$W$17:$W$22,1,0)),1,0)</f>
        <v>0</v>
      </c>
      <c r="FL315" s="158">
        <f>IF(ISERROR(VLOOKUP(BI315,Accueil!$W$17:$W$22,1,0)),1,0)</f>
        <v>0</v>
      </c>
      <c r="FM315" s="158">
        <f>IF(ISERROR(VLOOKUP(BJ315,Accueil!$W$17:$W$22,1,0)),1,0)</f>
        <v>0</v>
      </c>
      <c r="FN315" s="158">
        <f>IF(ISERROR(VLOOKUP(BK315,Accueil!$W$17:$W$22,1,0)),1,0)</f>
        <v>0</v>
      </c>
      <c r="FO315" s="158">
        <f>IF(ISERROR(VLOOKUP(BL315,Accueil!$W$17:$W$22,1,0)),1,0)</f>
        <v>0</v>
      </c>
      <c r="FP315" s="158">
        <f>IF(ISERROR(VLOOKUP(BM315,Accueil!$W$17:$W$22,1,0)),1,0)</f>
        <v>0</v>
      </c>
      <c r="FQ315" s="158">
        <f>IF(ISERROR(VLOOKUP(BN315,Accueil!$W$17:$W$22,1,0)),1,0)</f>
        <v>0</v>
      </c>
      <c r="FR315" s="158">
        <f>IF(ISERROR(VLOOKUP(BO315,Accueil!$W$17:$W$22,1,0)),1,0)</f>
        <v>0</v>
      </c>
      <c r="FS315" s="158">
        <f>IF(ISERROR(VLOOKUP(BP315,Accueil!$W$17:$W$22,1,0)),1,0)</f>
        <v>0</v>
      </c>
      <c r="FT315" s="158">
        <f>IF(ISERROR(VLOOKUP(BQ315,Accueil!$W$17:$W$22,1,0)),1,0)</f>
        <v>0</v>
      </c>
      <c r="FU315" s="158">
        <f>IF(ISERROR(VLOOKUP(BR315,Accueil!$W$17:$W$22,1,0)),1,0)</f>
        <v>0</v>
      </c>
      <c r="FV315" s="158">
        <f>IF(ISERROR(VLOOKUP(BS315,Accueil!$W$17:$W$22,1,0)),1,0)</f>
        <v>0</v>
      </c>
      <c r="FW315" s="158">
        <f>IF(ISERROR(VLOOKUP(BT315,Accueil!$W$17:$W$22,1,0)),1,0)</f>
        <v>0</v>
      </c>
      <c r="FX315" s="158">
        <f>IF(ISERROR(VLOOKUP(BU315,Accueil!$W$17:$W$22,1,0)),1,0)</f>
        <v>0</v>
      </c>
      <c r="FY315" s="158">
        <f>IF(ISERROR(VLOOKUP(BV315,Accueil!$W$17:$W$22,1,0)),1,0)</f>
        <v>0</v>
      </c>
      <c r="FZ315" s="158">
        <f>IF(ISERROR(VLOOKUP(BW315,Accueil!$W$17:$W$22,1,0)),1,0)</f>
        <v>0</v>
      </c>
      <c r="GA315" s="158">
        <f>IF(ISERROR(VLOOKUP(BX315,Accueil!$W$17:$W$22,1,0)),1,0)</f>
        <v>0</v>
      </c>
      <c r="GB315" s="158">
        <f>IF(ISERROR(VLOOKUP(BY315,Accueil!$W$17:$W$22,1,0)),1,0)</f>
        <v>0</v>
      </c>
      <c r="GC315" s="158">
        <f>IF(ISERROR(VLOOKUP(BZ315,Accueil!$W$17:$W$22,1,0)),1,0)</f>
        <v>0</v>
      </c>
      <c r="GD315" s="158">
        <f>IF(ISERROR(VLOOKUP(CA315,Accueil!$W$17:$W$22,1,0)),1,0)</f>
        <v>0</v>
      </c>
      <c r="GE315" s="158">
        <f>IF(ISERROR(VLOOKUP(CB315,Accueil!$W$17:$W$22,1,0)),1,0)</f>
        <v>0</v>
      </c>
      <c r="GF315" s="158">
        <f>IF(ISERROR(VLOOKUP(CC315,Accueil!$W$17:$W$22,1,0)),1,0)</f>
        <v>0</v>
      </c>
      <c r="GG315" s="158">
        <f>IF(ISERROR(VLOOKUP(CD315,Accueil!$W$17:$W$22,1,0)),1,0)</f>
        <v>0</v>
      </c>
      <c r="GH315" s="158">
        <f>IF(ISERROR(VLOOKUP(CE315,Accueil!$W$17:$W$22,1,0)),1,0)</f>
        <v>0</v>
      </c>
      <c r="GI315" s="158">
        <f>IF(ISERROR(VLOOKUP(CF315,Accueil!$W$17:$W$22,1,0)),1,0)</f>
        <v>0</v>
      </c>
      <c r="GJ315" s="158">
        <f>IF(ISERROR(VLOOKUP(CG315,Accueil!$W$17:$W$22,1,0)),1,0)</f>
        <v>0</v>
      </c>
      <c r="GK315" s="158">
        <f>IF(ISERROR(VLOOKUP(CH315,Accueil!$W$17:$W$22,1,0)),1,0)</f>
        <v>0</v>
      </c>
      <c r="GL315" s="158">
        <f>IF(ISERROR(VLOOKUP(CI315,Accueil!$W$17:$W$22,1,0)),1,0)</f>
        <v>0</v>
      </c>
      <c r="GM315" s="158">
        <f>IF(ISERROR(VLOOKUP(CJ315,Accueil!$W$17:$W$22,1,0)),1,0)</f>
        <v>0</v>
      </c>
      <c r="GN315" s="158">
        <f>IF(ISERROR(VLOOKUP(CK315,Accueil!$W$17:$W$22,1,0)),1,0)</f>
        <v>0</v>
      </c>
      <c r="GO315" s="158">
        <f>IF(ISERROR(VLOOKUP(CL315,Accueil!$W$17:$W$22,1,0)),1,0)</f>
        <v>0</v>
      </c>
      <c r="GP315" s="158">
        <f>IF(ISERROR(VLOOKUP(CM315,Accueil!$W$17:$W$22,1,0)),1,0)</f>
        <v>0</v>
      </c>
      <c r="GQ315" s="158">
        <f>IF(ISERROR(VLOOKUP(CN315,Accueil!$W$17:$W$22,1,0)),1,0)</f>
        <v>0</v>
      </c>
      <c r="GR315" s="158">
        <f>IF(ISERROR(VLOOKUP(CO315,Accueil!$W$17:$W$22,1,0)),1,0)</f>
        <v>0</v>
      </c>
      <c r="GS315" s="158">
        <f>IF(ISERROR(VLOOKUP(CP315,Accueil!$W$17:$W$22,1,0)),1,0)</f>
        <v>0</v>
      </c>
      <c r="GT315" s="158">
        <f>IF(ISERROR(VLOOKUP(CQ315,Accueil!$W$17:$W$22,1,0)),1,0)</f>
        <v>0</v>
      </c>
      <c r="GU315" s="158">
        <f>IF(ISERROR(VLOOKUP(CR315,Accueil!$W$17:$W$22,1,0)),1,0)</f>
        <v>0</v>
      </c>
      <c r="GV315" s="158">
        <f>IF(ISERROR(VLOOKUP(CS315,Accueil!$W$17:$W$22,1,0)),1,0)</f>
        <v>0</v>
      </c>
      <c r="GW315" s="158">
        <f>IF(ISERROR(VLOOKUP(CT315,Accueil!$W$17:$W$22,1,0)),1,0)</f>
        <v>0</v>
      </c>
      <c r="GX315" s="158">
        <f>IF(ISERROR(VLOOKUP(CU315,Accueil!$W$17:$W$22,1,0)),1,0)</f>
        <v>0</v>
      </c>
      <c r="GY315" s="158">
        <f>IF(ISERROR(VLOOKUP(CV315,Accueil!$W$17:$W$22,1,0)),1,0)</f>
        <v>0</v>
      </c>
      <c r="GZ315" s="158">
        <f>IF(ISERROR(VLOOKUP(CW315,Accueil!$W$17:$W$22,1,0)),1,0)</f>
        <v>0</v>
      </c>
      <c r="HA315" s="158">
        <f>IF(ISERROR(VLOOKUP(CX315,Accueil!$W$17:$W$22,1,0)),1,0)</f>
        <v>0</v>
      </c>
      <c r="HB315" s="158">
        <f>IF(ISERROR(VLOOKUP(CY315,Accueil!$W$17:$W$22,1,0)),1,0)</f>
        <v>0</v>
      </c>
      <c r="HC315" s="158">
        <f>IF(ISERROR(VLOOKUP(CZ315,Accueil!$W$17:$W$22,1,0)),1,0)</f>
        <v>0</v>
      </c>
      <c r="HD315" s="158">
        <f>IF(ISERROR(VLOOKUP(DA315,Accueil!$W$17:$W$22,1,0)),1,0)</f>
        <v>0</v>
      </c>
    </row>
    <row r="316" spans="1:212" ht="12.75" customHeight="1">
      <c r="A316" s="360"/>
      <c r="B316" s="12">
        <v>308</v>
      </c>
      <c r="C316" s="26" t="str">
        <f>IF(Accueil!E320="","",Accueil!E320)</f>
        <v/>
      </c>
      <c r="D316" s="27" t="str">
        <f>IF(Accueil!F320="","",Accueil!F320)</f>
        <v/>
      </c>
      <c r="E316" s="83" t="str">
        <f t="shared" si="22"/>
        <v/>
      </c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4"/>
      <c r="AD316" s="244"/>
      <c r="AE316" s="244"/>
      <c r="AF316" s="244"/>
      <c r="AG316" s="244"/>
      <c r="AH316" s="244"/>
      <c r="AI316" s="244"/>
      <c r="AJ316" s="244"/>
      <c r="AK316" s="244"/>
      <c r="AL316" s="244"/>
      <c r="AM316" s="244"/>
      <c r="AN316" s="244"/>
      <c r="AO316" s="244"/>
      <c r="AP316" s="244"/>
      <c r="AQ316" s="244"/>
      <c r="AR316" s="244"/>
      <c r="AS316" s="244"/>
      <c r="AT316" s="244"/>
      <c r="AU316" s="244"/>
      <c r="AV316" s="244"/>
      <c r="AW316" s="244"/>
      <c r="AX316" s="244"/>
      <c r="AY316" s="244"/>
      <c r="AZ316" s="244"/>
      <c r="BA316" s="244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  <c r="CJ316" s="244"/>
      <c r="CK316" s="244"/>
      <c r="CL316" s="244"/>
      <c r="CM316" s="244"/>
      <c r="CN316" s="244"/>
      <c r="CO316" s="244"/>
      <c r="CP316" s="244"/>
      <c r="CQ316" s="244"/>
      <c r="CR316" s="244"/>
      <c r="CS316" s="244"/>
      <c r="CT316" s="244"/>
      <c r="CU316" s="244"/>
      <c r="CV316" s="244"/>
      <c r="CW316" s="244"/>
      <c r="CX316" s="244"/>
      <c r="CY316" s="244"/>
      <c r="CZ316" s="244"/>
      <c r="DA316" s="244"/>
      <c r="DB316" s="12">
        <v>308</v>
      </c>
      <c r="DC316" s="11" t="str">
        <f>IF(D316="","",COUNTIF(F316:DA316,Accueil!$AB$28)&amp;" / "&amp;COUNTIF($F$8:$DA$8,"&gt;0")-(COUNTIF(F316:DA316,Accueil!$AG$26)))</f>
        <v/>
      </c>
      <c r="DD316" s="110" t="str">
        <f>IF(D316="","",COUNTIF(F316:DA316,Accueil!$AB$26))</f>
        <v/>
      </c>
      <c r="DE316" s="110" t="str">
        <f>IF(D316="","",IF(COUNTIF($F$8:$DA$8,"&gt;=0")-(COUNTIF(G316:DB316,Accueil!$AG$26))&lt;0,0,COUNTIF($F$8:$DA$8,"&gt;=0")-(COUNTIF(G316:DB316,Accueil!$AG$26))))</f>
        <v/>
      </c>
      <c r="DF316" s="11" t="str">
        <f t="shared" si="23"/>
        <v/>
      </c>
      <c r="DG316" s="29" t="str">
        <f t="shared" si="24"/>
        <v/>
      </c>
      <c r="DH316" s="158">
        <f t="shared" si="25"/>
        <v>0</v>
      </c>
      <c r="DI316" s="158">
        <f>IF(ISERROR(VLOOKUP(F316,Accueil!$W$17:$W$22,1,0)),1,0)</f>
        <v>0</v>
      </c>
      <c r="DJ316" s="158">
        <f>IF(ISERROR(VLOOKUP(G316,Accueil!$W$17:$W$22,1,0)),1,0)</f>
        <v>0</v>
      </c>
      <c r="DK316" s="158">
        <f>IF(ISERROR(VLOOKUP(H316,Accueil!$W$17:$W$22,1,0)),1,0)</f>
        <v>0</v>
      </c>
      <c r="DL316" s="158">
        <f>IF(ISERROR(VLOOKUP(I316,Accueil!$W$17:$W$22,1,0)),1,0)</f>
        <v>0</v>
      </c>
      <c r="DM316" s="158">
        <f>IF(ISERROR(VLOOKUP(J316,Accueil!$W$17:$W$22,1,0)),1,0)</f>
        <v>0</v>
      </c>
      <c r="DN316" s="158">
        <f>IF(ISERROR(VLOOKUP(K316,Accueil!$W$17:$W$22,1,0)),1,0)</f>
        <v>0</v>
      </c>
      <c r="DO316" s="158">
        <f>IF(ISERROR(VLOOKUP(L316,Accueil!$W$17:$W$22,1,0)),1,0)</f>
        <v>0</v>
      </c>
      <c r="DP316" s="158">
        <f>IF(ISERROR(VLOOKUP(M316,Accueil!$W$17:$W$22,1,0)),1,0)</f>
        <v>0</v>
      </c>
      <c r="DQ316" s="158">
        <f>IF(ISERROR(VLOOKUP(N316,Accueil!$W$17:$W$22,1,0)),1,0)</f>
        <v>0</v>
      </c>
      <c r="DR316" s="158">
        <f>IF(ISERROR(VLOOKUP(O316,Accueil!$W$17:$W$22,1,0)),1,0)</f>
        <v>0</v>
      </c>
      <c r="DS316" s="158">
        <f>IF(ISERROR(VLOOKUP(P316,Accueil!$W$17:$W$22,1,0)),1,0)</f>
        <v>0</v>
      </c>
      <c r="DT316" s="158">
        <f>IF(ISERROR(VLOOKUP(Q316,Accueil!$W$17:$W$22,1,0)),1,0)</f>
        <v>0</v>
      </c>
      <c r="DU316" s="158">
        <f>IF(ISERROR(VLOOKUP(R316,Accueil!$W$17:$W$22,1,0)),1,0)</f>
        <v>0</v>
      </c>
      <c r="DV316" s="158">
        <f>IF(ISERROR(VLOOKUP(S316,Accueil!$W$17:$W$22,1,0)),1,0)</f>
        <v>0</v>
      </c>
      <c r="DW316" s="158">
        <f>IF(ISERROR(VLOOKUP(T316,Accueil!$W$17:$W$22,1,0)),1,0)</f>
        <v>0</v>
      </c>
      <c r="DX316" s="158">
        <f>IF(ISERROR(VLOOKUP(U316,Accueil!$W$17:$W$22,1,0)),1,0)</f>
        <v>0</v>
      </c>
      <c r="DY316" s="158">
        <f>IF(ISERROR(VLOOKUP(V316,Accueil!$W$17:$W$22,1,0)),1,0)</f>
        <v>0</v>
      </c>
      <c r="DZ316" s="158">
        <f>IF(ISERROR(VLOOKUP(W316,Accueil!$W$17:$W$22,1,0)),1,0)</f>
        <v>0</v>
      </c>
      <c r="EA316" s="158">
        <f>IF(ISERROR(VLOOKUP(X316,Accueil!$W$17:$W$22,1,0)),1,0)</f>
        <v>0</v>
      </c>
      <c r="EB316" s="158">
        <f>IF(ISERROR(VLOOKUP(Y316,Accueil!$W$17:$W$22,1,0)),1,0)</f>
        <v>0</v>
      </c>
      <c r="EC316" s="158">
        <f>IF(ISERROR(VLOOKUP(Z316,Accueil!$W$17:$W$22,1,0)),1,0)</f>
        <v>0</v>
      </c>
      <c r="ED316" s="158">
        <f>IF(ISERROR(VLOOKUP(AA316,Accueil!$W$17:$W$22,1,0)),1,0)</f>
        <v>0</v>
      </c>
      <c r="EE316" s="158">
        <f>IF(ISERROR(VLOOKUP(AB316,Accueil!$W$17:$W$22,1,0)),1,0)</f>
        <v>0</v>
      </c>
      <c r="EF316" s="158">
        <f>IF(ISERROR(VLOOKUP(AC316,Accueil!$W$17:$W$22,1,0)),1,0)</f>
        <v>0</v>
      </c>
      <c r="EG316" s="158">
        <f>IF(ISERROR(VLOOKUP(AD316,Accueil!$W$17:$W$22,1,0)),1,0)</f>
        <v>0</v>
      </c>
      <c r="EH316" s="158">
        <f>IF(ISERROR(VLOOKUP(AE316,Accueil!$W$17:$W$22,1,0)),1,0)</f>
        <v>0</v>
      </c>
      <c r="EI316" s="158">
        <f>IF(ISERROR(VLOOKUP(AF316,Accueil!$W$17:$W$22,1,0)),1,0)</f>
        <v>0</v>
      </c>
      <c r="EJ316" s="158">
        <f>IF(ISERROR(VLOOKUP(AG316,Accueil!$W$17:$W$22,1,0)),1,0)</f>
        <v>0</v>
      </c>
      <c r="EK316" s="158">
        <f>IF(ISERROR(VLOOKUP(AH316,Accueil!$W$17:$W$22,1,0)),1,0)</f>
        <v>0</v>
      </c>
      <c r="EL316" s="158">
        <f>IF(ISERROR(VLOOKUP(AI316,Accueil!$W$17:$W$22,1,0)),1,0)</f>
        <v>0</v>
      </c>
      <c r="EM316" s="158">
        <f>IF(ISERROR(VLOOKUP(AJ316,Accueil!$W$17:$W$22,1,0)),1,0)</f>
        <v>0</v>
      </c>
      <c r="EN316" s="158">
        <f>IF(ISERROR(VLOOKUP(AK316,Accueil!$W$17:$W$22,1,0)),1,0)</f>
        <v>0</v>
      </c>
      <c r="EO316" s="158">
        <f>IF(ISERROR(VLOOKUP(AL316,Accueil!$W$17:$W$22,1,0)),1,0)</f>
        <v>0</v>
      </c>
      <c r="EP316" s="158">
        <f>IF(ISERROR(VLOOKUP(AM316,Accueil!$W$17:$W$22,1,0)),1,0)</f>
        <v>0</v>
      </c>
      <c r="EQ316" s="158">
        <f>IF(ISERROR(VLOOKUP(AN316,Accueil!$W$17:$W$22,1,0)),1,0)</f>
        <v>0</v>
      </c>
      <c r="ER316" s="158">
        <f>IF(ISERROR(VLOOKUP(AO316,Accueil!$W$17:$W$22,1,0)),1,0)</f>
        <v>0</v>
      </c>
      <c r="ES316" s="158">
        <f>IF(ISERROR(VLOOKUP(AP316,Accueil!$W$17:$W$22,1,0)),1,0)</f>
        <v>0</v>
      </c>
      <c r="ET316" s="158">
        <f>IF(ISERROR(VLOOKUP(AQ316,Accueil!$W$17:$W$22,1,0)),1,0)</f>
        <v>0</v>
      </c>
      <c r="EU316" s="158">
        <f>IF(ISERROR(VLOOKUP(AR316,Accueil!$W$17:$W$22,1,0)),1,0)</f>
        <v>0</v>
      </c>
      <c r="EV316" s="158">
        <f>IF(ISERROR(VLOOKUP(AS316,Accueil!$W$17:$W$22,1,0)),1,0)</f>
        <v>0</v>
      </c>
      <c r="EW316" s="158">
        <f>IF(ISERROR(VLOOKUP(AT316,Accueil!$W$17:$W$22,1,0)),1,0)</f>
        <v>0</v>
      </c>
      <c r="EX316" s="158">
        <f>IF(ISERROR(VLOOKUP(AU316,Accueil!$W$17:$W$22,1,0)),1,0)</f>
        <v>0</v>
      </c>
      <c r="EY316" s="158">
        <f>IF(ISERROR(VLOOKUP(AV316,Accueil!$W$17:$W$22,1,0)),1,0)</f>
        <v>0</v>
      </c>
      <c r="EZ316" s="158">
        <f>IF(ISERROR(VLOOKUP(AW316,Accueil!$W$17:$W$22,1,0)),1,0)</f>
        <v>0</v>
      </c>
      <c r="FA316" s="158">
        <f>IF(ISERROR(VLOOKUP(AX316,Accueil!$W$17:$W$22,1,0)),1,0)</f>
        <v>0</v>
      </c>
      <c r="FB316" s="158">
        <f>IF(ISERROR(VLOOKUP(AY316,Accueil!$W$17:$W$22,1,0)),1,0)</f>
        <v>0</v>
      </c>
      <c r="FC316" s="158">
        <f>IF(ISERROR(VLOOKUP(AZ316,Accueil!$W$17:$W$22,1,0)),1,0)</f>
        <v>0</v>
      </c>
      <c r="FD316" s="158">
        <f>IF(ISERROR(VLOOKUP(BA316,Accueil!$W$17:$W$22,1,0)),1,0)</f>
        <v>0</v>
      </c>
      <c r="FE316" s="158">
        <f>IF(ISERROR(VLOOKUP(BB316,Accueil!$W$17:$W$22,1,0)),1,0)</f>
        <v>0</v>
      </c>
      <c r="FF316" s="158">
        <f>IF(ISERROR(VLOOKUP(BC316,Accueil!$W$17:$W$22,1,0)),1,0)</f>
        <v>0</v>
      </c>
      <c r="FG316" s="158">
        <f>IF(ISERROR(VLOOKUP(BD316,Accueil!$W$17:$W$22,1,0)),1,0)</f>
        <v>0</v>
      </c>
      <c r="FH316" s="158">
        <f>IF(ISERROR(VLOOKUP(BE316,Accueil!$W$17:$W$22,1,0)),1,0)</f>
        <v>0</v>
      </c>
      <c r="FI316" s="158">
        <f>IF(ISERROR(VLOOKUP(BF316,Accueil!$W$17:$W$22,1,0)),1,0)</f>
        <v>0</v>
      </c>
      <c r="FJ316" s="158">
        <f>IF(ISERROR(VLOOKUP(BG316,Accueil!$W$17:$W$22,1,0)),1,0)</f>
        <v>0</v>
      </c>
      <c r="FK316" s="158">
        <f>IF(ISERROR(VLOOKUP(BH316,Accueil!$W$17:$W$22,1,0)),1,0)</f>
        <v>0</v>
      </c>
      <c r="FL316" s="158">
        <f>IF(ISERROR(VLOOKUP(BI316,Accueil!$W$17:$W$22,1,0)),1,0)</f>
        <v>0</v>
      </c>
      <c r="FM316" s="158">
        <f>IF(ISERROR(VLOOKUP(BJ316,Accueil!$W$17:$W$22,1,0)),1,0)</f>
        <v>0</v>
      </c>
      <c r="FN316" s="158">
        <f>IF(ISERROR(VLOOKUP(BK316,Accueil!$W$17:$W$22,1,0)),1,0)</f>
        <v>0</v>
      </c>
      <c r="FO316" s="158">
        <f>IF(ISERROR(VLOOKUP(BL316,Accueil!$W$17:$W$22,1,0)),1,0)</f>
        <v>0</v>
      </c>
      <c r="FP316" s="158">
        <f>IF(ISERROR(VLOOKUP(BM316,Accueil!$W$17:$W$22,1,0)),1,0)</f>
        <v>0</v>
      </c>
      <c r="FQ316" s="158">
        <f>IF(ISERROR(VLOOKUP(BN316,Accueil!$W$17:$W$22,1,0)),1,0)</f>
        <v>0</v>
      </c>
      <c r="FR316" s="158">
        <f>IF(ISERROR(VLOOKUP(BO316,Accueil!$W$17:$W$22,1,0)),1,0)</f>
        <v>0</v>
      </c>
      <c r="FS316" s="158">
        <f>IF(ISERROR(VLOOKUP(BP316,Accueil!$W$17:$W$22,1,0)),1,0)</f>
        <v>0</v>
      </c>
      <c r="FT316" s="158">
        <f>IF(ISERROR(VLOOKUP(BQ316,Accueil!$W$17:$W$22,1,0)),1,0)</f>
        <v>0</v>
      </c>
      <c r="FU316" s="158">
        <f>IF(ISERROR(VLOOKUP(BR316,Accueil!$W$17:$W$22,1,0)),1,0)</f>
        <v>0</v>
      </c>
      <c r="FV316" s="158">
        <f>IF(ISERROR(VLOOKUP(BS316,Accueil!$W$17:$W$22,1,0)),1,0)</f>
        <v>0</v>
      </c>
      <c r="FW316" s="158">
        <f>IF(ISERROR(VLOOKUP(BT316,Accueil!$W$17:$W$22,1,0)),1,0)</f>
        <v>0</v>
      </c>
      <c r="FX316" s="158">
        <f>IF(ISERROR(VLOOKUP(BU316,Accueil!$W$17:$W$22,1,0)),1,0)</f>
        <v>0</v>
      </c>
      <c r="FY316" s="158">
        <f>IF(ISERROR(VLOOKUP(BV316,Accueil!$W$17:$W$22,1,0)),1,0)</f>
        <v>0</v>
      </c>
      <c r="FZ316" s="158">
        <f>IF(ISERROR(VLOOKUP(BW316,Accueil!$W$17:$W$22,1,0)),1,0)</f>
        <v>0</v>
      </c>
      <c r="GA316" s="158">
        <f>IF(ISERROR(VLOOKUP(BX316,Accueil!$W$17:$W$22,1,0)),1,0)</f>
        <v>0</v>
      </c>
      <c r="GB316" s="158">
        <f>IF(ISERROR(VLOOKUP(BY316,Accueil!$W$17:$W$22,1,0)),1,0)</f>
        <v>0</v>
      </c>
      <c r="GC316" s="158">
        <f>IF(ISERROR(VLOOKUP(BZ316,Accueil!$W$17:$W$22,1,0)),1,0)</f>
        <v>0</v>
      </c>
      <c r="GD316" s="158">
        <f>IF(ISERROR(VLOOKUP(CA316,Accueil!$W$17:$W$22,1,0)),1,0)</f>
        <v>0</v>
      </c>
      <c r="GE316" s="158">
        <f>IF(ISERROR(VLOOKUP(CB316,Accueil!$W$17:$W$22,1,0)),1,0)</f>
        <v>0</v>
      </c>
      <c r="GF316" s="158">
        <f>IF(ISERROR(VLOOKUP(CC316,Accueil!$W$17:$W$22,1,0)),1,0)</f>
        <v>0</v>
      </c>
      <c r="GG316" s="158">
        <f>IF(ISERROR(VLOOKUP(CD316,Accueil!$W$17:$W$22,1,0)),1,0)</f>
        <v>0</v>
      </c>
      <c r="GH316" s="158">
        <f>IF(ISERROR(VLOOKUP(CE316,Accueil!$W$17:$W$22,1,0)),1,0)</f>
        <v>0</v>
      </c>
      <c r="GI316" s="158">
        <f>IF(ISERROR(VLOOKUP(CF316,Accueil!$W$17:$W$22,1,0)),1,0)</f>
        <v>0</v>
      </c>
      <c r="GJ316" s="158">
        <f>IF(ISERROR(VLOOKUP(CG316,Accueil!$W$17:$W$22,1,0)),1,0)</f>
        <v>0</v>
      </c>
      <c r="GK316" s="158">
        <f>IF(ISERROR(VLOOKUP(CH316,Accueil!$W$17:$W$22,1,0)),1,0)</f>
        <v>0</v>
      </c>
      <c r="GL316" s="158">
        <f>IF(ISERROR(VLOOKUP(CI316,Accueil!$W$17:$W$22,1,0)),1,0)</f>
        <v>0</v>
      </c>
      <c r="GM316" s="158">
        <f>IF(ISERROR(VLOOKUP(CJ316,Accueil!$W$17:$W$22,1,0)),1,0)</f>
        <v>0</v>
      </c>
      <c r="GN316" s="158">
        <f>IF(ISERROR(VLOOKUP(CK316,Accueil!$W$17:$W$22,1,0)),1,0)</f>
        <v>0</v>
      </c>
      <c r="GO316" s="158">
        <f>IF(ISERROR(VLOOKUP(CL316,Accueil!$W$17:$W$22,1,0)),1,0)</f>
        <v>0</v>
      </c>
      <c r="GP316" s="158">
        <f>IF(ISERROR(VLOOKUP(CM316,Accueil!$W$17:$W$22,1,0)),1,0)</f>
        <v>0</v>
      </c>
      <c r="GQ316" s="158">
        <f>IF(ISERROR(VLOOKUP(CN316,Accueil!$W$17:$W$22,1,0)),1,0)</f>
        <v>0</v>
      </c>
      <c r="GR316" s="158">
        <f>IF(ISERROR(VLOOKUP(CO316,Accueil!$W$17:$W$22,1,0)),1,0)</f>
        <v>0</v>
      </c>
      <c r="GS316" s="158">
        <f>IF(ISERROR(VLOOKUP(CP316,Accueil!$W$17:$W$22,1,0)),1,0)</f>
        <v>0</v>
      </c>
      <c r="GT316" s="158">
        <f>IF(ISERROR(VLOOKUP(CQ316,Accueil!$W$17:$W$22,1,0)),1,0)</f>
        <v>0</v>
      </c>
      <c r="GU316" s="158">
        <f>IF(ISERROR(VLOOKUP(CR316,Accueil!$W$17:$W$22,1,0)),1,0)</f>
        <v>0</v>
      </c>
      <c r="GV316" s="158">
        <f>IF(ISERROR(VLOOKUP(CS316,Accueil!$W$17:$W$22,1,0)),1,0)</f>
        <v>0</v>
      </c>
      <c r="GW316" s="158">
        <f>IF(ISERROR(VLOOKUP(CT316,Accueil!$W$17:$W$22,1,0)),1,0)</f>
        <v>0</v>
      </c>
      <c r="GX316" s="158">
        <f>IF(ISERROR(VLOOKUP(CU316,Accueil!$W$17:$W$22,1,0)),1,0)</f>
        <v>0</v>
      </c>
      <c r="GY316" s="158">
        <f>IF(ISERROR(VLOOKUP(CV316,Accueil!$W$17:$W$22,1,0)),1,0)</f>
        <v>0</v>
      </c>
      <c r="GZ316" s="158">
        <f>IF(ISERROR(VLOOKUP(CW316,Accueil!$W$17:$W$22,1,0)),1,0)</f>
        <v>0</v>
      </c>
      <c r="HA316" s="158">
        <f>IF(ISERROR(VLOOKUP(CX316,Accueil!$W$17:$W$22,1,0)),1,0)</f>
        <v>0</v>
      </c>
      <c r="HB316" s="158">
        <f>IF(ISERROR(VLOOKUP(CY316,Accueil!$W$17:$W$22,1,0)),1,0)</f>
        <v>0</v>
      </c>
      <c r="HC316" s="158">
        <f>IF(ISERROR(VLOOKUP(CZ316,Accueil!$W$17:$W$22,1,0)),1,0)</f>
        <v>0</v>
      </c>
      <c r="HD316" s="158">
        <f>IF(ISERROR(VLOOKUP(DA316,Accueil!$W$17:$W$22,1,0)),1,0)</f>
        <v>0</v>
      </c>
    </row>
    <row r="317" spans="1:212" ht="12.75" customHeight="1">
      <c r="A317" s="360"/>
      <c r="B317" s="12">
        <v>309</v>
      </c>
      <c r="C317" s="26" t="str">
        <f>IF(Accueil!E321="","",Accueil!E321)</f>
        <v/>
      </c>
      <c r="D317" s="27" t="str">
        <f>IF(Accueil!F321="","",Accueil!F321)</f>
        <v/>
      </c>
      <c r="E317" s="83" t="str">
        <f t="shared" si="22"/>
        <v/>
      </c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  <c r="AA317" s="244"/>
      <c r="AB317" s="244"/>
      <c r="AC317" s="244"/>
      <c r="AD317" s="244"/>
      <c r="AE317" s="244"/>
      <c r="AF317" s="244"/>
      <c r="AG317" s="244"/>
      <c r="AH317" s="244"/>
      <c r="AI317" s="244"/>
      <c r="AJ317" s="244"/>
      <c r="AK317" s="244"/>
      <c r="AL317" s="244"/>
      <c r="AM317" s="244"/>
      <c r="AN317" s="244"/>
      <c r="AO317" s="244"/>
      <c r="AP317" s="244"/>
      <c r="AQ317" s="244"/>
      <c r="AR317" s="244"/>
      <c r="AS317" s="244"/>
      <c r="AT317" s="244"/>
      <c r="AU317" s="244"/>
      <c r="AV317" s="244"/>
      <c r="AW317" s="244"/>
      <c r="AX317" s="244"/>
      <c r="AY317" s="244"/>
      <c r="AZ317" s="244"/>
      <c r="BA317" s="244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  <c r="CJ317" s="244"/>
      <c r="CK317" s="244"/>
      <c r="CL317" s="244"/>
      <c r="CM317" s="244"/>
      <c r="CN317" s="244"/>
      <c r="CO317" s="244"/>
      <c r="CP317" s="244"/>
      <c r="CQ317" s="244"/>
      <c r="CR317" s="244"/>
      <c r="CS317" s="244"/>
      <c r="CT317" s="244"/>
      <c r="CU317" s="244"/>
      <c r="CV317" s="244"/>
      <c r="CW317" s="244"/>
      <c r="CX317" s="244"/>
      <c r="CY317" s="244"/>
      <c r="CZ317" s="244"/>
      <c r="DA317" s="244"/>
      <c r="DB317" s="12">
        <v>309</v>
      </c>
      <c r="DC317" s="11" t="str">
        <f>IF(D317="","",COUNTIF(F317:DA317,Accueil!$AB$28)&amp;" / "&amp;COUNTIF($F$8:$DA$8,"&gt;0")-(COUNTIF(F317:DA317,Accueil!$AG$26)))</f>
        <v/>
      </c>
      <c r="DD317" s="110" t="str">
        <f>IF(D317="","",COUNTIF(F317:DA317,Accueil!$AB$26))</f>
        <v/>
      </c>
      <c r="DE317" s="110" t="str">
        <f>IF(D317="","",IF(COUNTIF($F$8:$DA$8,"&gt;=0")-(COUNTIF(G317:DB317,Accueil!$AG$26))&lt;0,0,COUNTIF($F$8:$DA$8,"&gt;=0")-(COUNTIF(G317:DB317,Accueil!$AG$26))))</f>
        <v/>
      </c>
      <c r="DF317" s="11" t="str">
        <f t="shared" si="23"/>
        <v/>
      </c>
      <c r="DG317" s="29" t="str">
        <f t="shared" si="24"/>
        <v/>
      </c>
      <c r="DH317" s="158">
        <f t="shared" si="25"/>
        <v>0</v>
      </c>
      <c r="DI317" s="158">
        <f>IF(ISERROR(VLOOKUP(F317,Accueil!$W$17:$W$22,1,0)),1,0)</f>
        <v>0</v>
      </c>
      <c r="DJ317" s="158">
        <f>IF(ISERROR(VLOOKUP(G317,Accueil!$W$17:$W$22,1,0)),1,0)</f>
        <v>0</v>
      </c>
      <c r="DK317" s="158">
        <f>IF(ISERROR(VLOOKUP(H317,Accueil!$W$17:$W$22,1,0)),1,0)</f>
        <v>0</v>
      </c>
      <c r="DL317" s="158">
        <f>IF(ISERROR(VLOOKUP(I317,Accueil!$W$17:$W$22,1,0)),1,0)</f>
        <v>0</v>
      </c>
      <c r="DM317" s="158">
        <f>IF(ISERROR(VLOOKUP(J317,Accueil!$W$17:$W$22,1,0)),1,0)</f>
        <v>0</v>
      </c>
      <c r="DN317" s="158">
        <f>IF(ISERROR(VLOOKUP(K317,Accueil!$W$17:$W$22,1,0)),1,0)</f>
        <v>0</v>
      </c>
      <c r="DO317" s="158">
        <f>IF(ISERROR(VLOOKUP(L317,Accueil!$W$17:$W$22,1,0)),1,0)</f>
        <v>0</v>
      </c>
      <c r="DP317" s="158">
        <f>IF(ISERROR(VLOOKUP(M317,Accueil!$W$17:$W$22,1,0)),1,0)</f>
        <v>0</v>
      </c>
      <c r="DQ317" s="158">
        <f>IF(ISERROR(VLOOKUP(N317,Accueil!$W$17:$W$22,1,0)),1,0)</f>
        <v>0</v>
      </c>
      <c r="DR317" s="158">
        <f>IF(ISERROR(VLOOKUP(O317,Accueil!$W$17:$W$22,1,0)),1,0)</f>
        <v>0</v>
      </c>
      <c r="DS317" s="158">
        <f>IF(ISERROR(VLOOKUP(P317,Accueil!$W$17:$W$22,1,0)),1,0)</f>
        <v>0</v>
      </c>
      <c r="DT317" s="158">
        <f>IF(ISERROR(VLOOKUP(Q317,Accueil!$W$17:$W$22,1,0)),1,0)</f>
        <v>0</v>
      </c>
      <c r="DU317" s="158">
        <f>IF(ISERROR(VLOOKUP(R317,Accueil!$W$17:$W$22,1,0)),1,0)</f>
        <v>0</v>
      </c>
      <c r="DV317" s="158">
        <f>IF(ISERROR(VLOOKUP(S317,Accueil!$W$17:$W$22,1,0)),1,0)</f>
        <v>0</v>
      </c>
      <c r="DW317" s="158">
        <f>IF(ISERROR(VLOOKUP(T317,Accueil!$W$17:$W$22,1,0)),1,0)</f>
        <v>0</v>
      </c>
      <c r="DX317" s="158">
        <f>IF(ISERROR(VLOOKUP(U317,Accueil!$W$17:$W$22,1,0)),1,0)</f>
        <v>0</v>
      </c>
      <c r="DY317" s="158">
        <f>IF(ISERROR(VLOOKUP(V317,Accueil!$W$17:$W$22,1,0)),1,0)</f>
        <v>0</v>
      </c>
      <c r="DZ317" s="158">
        <f>IF(ISERROR(VLOOKUP(W317,Accueil!$W$17:$W$22,1,0)),1,0)</f>
        <v>0</v>
      </c>
      <c r="EA317" s="158">
        <f>IF(ISERROR(VLOOKUP(X317,Accueil!$W$17:$W$22,1,0)),1,0)</f>
        <v>0</v>
      </c>
      <c r="EB317" s="158">
        <f>IF(ISERROR(VLOOKUP(Y317,Accueil!$W$17:$W$22,1,0)),1,0)</f>
        <v>0</v>
      </c>
      <c r="EC317" s="158">
        <f>IF(ISERROR(VLOOKUP(Z317,Accueil!$W$17:$W$22,1,0)),1,0)</f>
        <v>0</v>
      </c>
      <c r="ED317" s="158">
        <f>IF(ISERROR(VLOOKUP(AA317,Accueil!$W$17:$W$22,1,0)),1,0)</f>
        <v>0</v>
      </c>
      <c r="EE317" s="158">
        <f>IF(ISERROR(VLOOKUP(AB317,Accueil!$W$17:$W$22,1,0)),1,0)</f>
        <v>0</v>
      </c>
      <c r="EF317" s="158">
        <f>IF(ISERROR(VLOOKUP(AC317,Accueil!$W$17:$W$22,1,0)),1,0)</f>
        <v>0</v>
      </c>
      <c r="EG317" s="158">
        <f>IF(ISERROR(VLOOKUP(AD317,Accueil!$W$17:$W$22,1,0)),1,0)</f>
        <v>0</v>
      </c>
      <c r="EH317" s="158">
        <f>IF(ISERROR(VLOOKUP(AE317,Accueil!$W$17:$W$22,1,0)),1,0)</f>
        <v>0</v>
      </c>
      <c r="EI317" s="158">
        <f>IF(ISERROR(VLOOKUP(AF317,Accueil!$W$17:$W$22,1,0)),1,0)</f>
        <v>0</v>
      </c>
      <c r="EJ317" s="158">
        <f>IF(ISERROR(VLOOKUP(AG317,Accueil!$W$17:$W$22,1,0)),1,0)</f>
        <v>0</v>
      </c>
      <c r="EK317" s="158">
        <f>IF(ISERROR(VLOOKUP(AH317,Accueil!$W$17:$W$22,1,0)),1,0)</f>
        <v>0</v>
      </c>
      <c r="EL317" s="158">
        <f>IF(ISERROR(VLOOKUP(AI317,Accueil!$W$17:$W$22,1,0)),1,0)</f>
        <v>0</v>
      </c>
      <c r="EM317" s="158">
        <f>IF(ISERROR(VLOOKUP(AJ317,Accueil!$W$17:$W$22,1,0)),1,0)</f>
        <v>0</v>
      </c>
      <c r="EN317" s="158">
        <f>IF(ISERROR(VLOOKUP(AK317,Accueil!$W$17:$W$22,1,0)),1,0)</f>
        <v>0</v>
      </c>
      <c r="EO317" s="158">
        <f>IF(ISERROR(VLOOKUP(AL317,Accueil!$W$17:$W$22,1,0)),1,0)</f>
        <v>0</v>
      </c>
      <c r="EP317" s="158">
        <f>IF(ISERROR(VLOOKUP(AM317,Accueil!$W$17:$W$22,1,0)),1,0)</f>
        <v>0</v>
      </c>
      <c r="EQ317" s="158">
        <f>IF(ISERROR(VLOOKUP(AN317,Accueil!$W$17:$W$22,1,0)),1,0)</f>
        <v>0</v>
      </c>
      <c r="ER317" s="158">
        <f>IF(ISERROR(VLOOKUP(AO317,Accueil!$W$17:$W$22,1,0)),1,0)</f>
        <v>0</v>
      </c>
      <c r="ES317" s="158">
        <f>IF(ISERROR(VLOOKUP(AP317,Accueil!$W$17:$W$22,1,0)),1,0)</f>
        <v>0</v>
      </c>
      <c r="ET317" s="158">
        <f>IF(ISERROR(VLOOKUP(AQ317,Accueil!$W$17:$W$22,1,0)),1,0)</f>
        <v>0</v>
      </c>
      <c r="EU317" s="158">
        <f>IF(ISERROR(VLOOKUP(AR317,Accueil!$W$17:$W$22,1,0)),1,0)</f>
        <v>0</v>
      </c>
      <c r="EV317" s="158">
        <f>IF(ISERROR(VLOOKUP(AS317,Accueil!$W$17:$W$22,1,0)),1,0)</f>
        <v>0</v>
      </c>
      <c r="EW317" s="158">
        <f>IF(ISERROR(VLOOKUP(AT317,Accueil!$W$17:$W$22,1,0)),1,0)</f>
        <v>0</v>
      </c>
      <c r="EX317" s="158">
        <f>IF(ISERROR(VLOOKUP(AU317,Accueil!$W$17:$W$22,1,0)),1,0)</f>
        <v>0</v>
      </c>
      <c r="EY317" s="158">
        <f>IF(ISERROR(VLOOKUP(AV317,Accueil!$W$17:$W$22,1,0)),1,0)</f>
        <v>0</v>
      </c>
      <c r="EZ317" s="158">
        <f>IF(ISERROR(VLOOKUP(AW317,Accueil!$W$17:$W$22,1,0)),1,0)</f>
        <v>0</v>
      </c>
      <c r="FA317" s="158">
        <f>IF(ISERROR(VLOOKUP(AX317,Accueil!$W$17:$W$22,1,0)),1,0)</f>
        <v>0</v>
      </c>
      <c r="FB317" s="158">
        <f>IF(ISERROR(VLOOKUP(AY317,Accueil!$W$17:$W$22,1,0)),1,0)</f>
        <v>0</v>
      </c>
      <c r="FC317" s="158">
        <f>IF(ISERROR(VLOOKUP(AZ317,Accueil!$W$17:$W$22,1,0)),1,0)</f>
        <v>0</v>
      </c>
      <c r="FD317" s="158">
        <f>IF(ISERROR(VLOOKUP(BA317,Accueil!$W$17:$W$22,1,0)),1,0)</f>
        <v>0</v>
      </c>
      <c r="FE317" s="158">
        <f>IF(ISERROR(VLOOKUP(BB317,Accueil!$W$17:$W$22,1,0)),1,0)</f>
        <v>0</v>
      </c>
      <c r="FF317" s="158">
        <f>IF(ISERROR(VLOOKUP(BC317,Accueil!$W$17:$W$22,1,0)),1,0)</f>
        <v>0</v>
      </c>
      <c r="FG317" s="158">
        <f>IF(ISERROR(VLOOKUP(BD317,Accueil!$W$17:$W$22,1,0)),1,0)</f>
        <v>0</v>
      </c>
      <c r="FH317" s="158">
        <f>IF(ISERROR(VLOOKUP(BE317,Accueil!$W$17:$W$22,1,0)),1,0)</f>
        <v>0</v>
      </c>
      <c r="FI317" s="158">
        <f>IF(ISERROR(VLOOKUP(BF317,Accueil!$W$17:$W$22,1,0)),1,0)</f>
        <v>0</v>
      </c>
      <c r="FJ317" s="158">
        <f>IF(ISERROR(VLOOKUP(BG317,Accueil!$W$17:$W$22,1,0)),1,0)</f>
        <v>0</v>
      </c>
      <c r="FK317" s="158">
        <f>IF(ISERROR(VLOOKUP(BH317,Accueil!$W$17:$W$22,1,0)),1,0)</f>
        <v>0</v>
      </c>
      <c r="FL317" s="158">
        <f>IF(ISERROR(VLOOKUP(BI317,Accueil!$W$17:$W$22,1,0)),1,0)</f>
        <v>0</v>
      </c>
      <c r="FM317" s="158">
        <f>IF(ISERROR(VLOOKUP(BJ317,Accueil!$W$17:$W$22,1,0)),1,0)</f>
        <v>0</v>
      </c>
      <c r="FN317" s="158">
        <f>IF(ISERROR(VLOOKUP(BK317,Accueil!$W$17:$W$22,1,0)),1,0)</f>
        <v>0</v>
      </c>
      <c r="FO317" s="158">
        <f>IF(ISERROR(VLOOKUP(BL317,Accueil!$W$17:$W$22,1,0)),1,0)</f>
        <v>0</v>
      </c>
      <c r="FP317" s="158">
        <f>IF(ISERROR(VLOOKUP(BM317,Accueil!$W$17:$W$22,1,0)),1,0)</f>
        <v>0</v>
      </c>
      <c r="FQ317" s="158">
        <f>IF(ISERROR(VLOOKUP(BN317,Accueil!$W$17:$W$22,1,0)),1,0)</f>
        <v>0</v>
      </c>
      <c r="FR317" s="158">
        <f>IF(ISERROR(VLOOKUP(BO317,Accueil!$W$17:$W$22,1,0)),1,0)</f>
        <v>0</v>
      </c>
      <c r="FS317" s="158">
        <f>IF(ISERROR(VLOOKUP(BP317,Accueil!$W$17:$W$22,1,0)),1,0)</f>
        <v>0</v>
      </c>
      <c r="FT317" s="158">
        <f>IF(ISERROR(VLOOKUP(BQ317,Accueil!$W$17:$W$22,1,0)),1,0)</f>
        <v>0</v>
      </c>
      <c r="FU317" s="158">
        <f>IF(ISERROR(VLOOKUP(BR317,Accueil!$W$17:$W$22,1,0)),1,0)</f>
        <v>0</v>
      </c>
      <c r="FV317" s="158">
        <f>IF(ISERROR(VLOOKUP(BS317,Accueil!$W$17:$W$22,1,0)),1,0)</f>
        <v>0</v>
      </c>
      <c r="FW317" s="158">
        <f>IF(ISERROR(VLOOKUP(BT317,Accueil!$W$17:$W$22,1,0)),1,0)</f>
        <v>0</v>
      </c>
      <c r="FX317" s="158">
        <f>IF(ISERROR(VLOOKUP(BU317,Accueil!$W$17:$W$22,1,0)),1,0)</f>
        <v>0</v>
      </c>
      <c r="FY317" s="158">
        <f>IF(ISERROR(VLOOKUP(BV317,Accueil!$W$17:$W$22,1,0)),1,0)</f>
        <v>0</v>
      </c>
      <c r="FZ317" s="158">
        <f>IF(ISERROR(VLOOKUP(BW317,Accueil!$W$17:$W$22,1,0)),1,0)</f>
        <v>0</v>
      </c>
      <c r="GA317" s="158">
        <f>IF(ISERROR(VLOOKUP(BX317,Accueil!$W$17:$W$22,1,0)),1,0)</f>
        <v>0</v>
      </c>
      <c r="GB317" s="158">
        <f>IF(ISERROR(VLOOKUP(BY317,Accueil!$W$17:$W$22,1,0)),1,0)</f>
        <v>0</v>
      </c>
      <c r="GC317" s="158">
        <f>IF(ISERROR(VLOOKUP(BZ317,Accueil!$W$17:$W$22,1,0)),1,0)</f>
        <v>0</v>
      </c>
      <c r="GD317" s="158">
        <f>IF(ISERROR(VLOOKUP(CA317,Accueil!$W$17:$W$22,1,0)),1,0)</f>
        <v>0</v>
      </c>
      <c r="GE317" s="158">
        <f>IF(ISERROR(VLOOKUP(CB317,Accueil!$W$17:$W$22,1,0)),1,0)</f>
        <v>0</v>
      </c>
      <c r="GF317" s="158">
        <f>IF(ISERROR(VLOOKUP(CC317,Accueil!$W$17:$W$22,1,0)),1,0)</f>
        <v>0</v>
      </c>
      <c r="GG317" s="158">
        <f>IF(ISERROR(VLOOKUP(CD317,Accueil!$W$17:$W$22,1,0)),1,0)</f>
        <v>0</v>
      </c>
      <c r="GH317" s="158">
        <f>IF(ISERROR(VLOOKUP(CE317,Accueil!$W$17:$W$22,1,0)),1,0)</f>
        <v>0</v>
      </c>
      <c r="GI317" s="158">
        <f>IF(ISERROR(VLOOKUP(CF317,Accueil!$W$17:$W$22,1,0)),1,0)</f>
        <v>0</v>
      </c>
      <c r="GJ317" s="158">
        <f>IF(ISERROR(VLOOKUP(CG317,Accueil!$W$17:$W$22,1,0)),1,0)</f>
        <v>0</v>
      </c>
      <c r="GK317" s="158">
        <f>IF(ISERROR(VLOOKUP(CH317,Accueil!$W$17:$W$22,1,0)),1,0)</f>
        <v>0</v>
      </c>
      <c r="GL317" s="158">
        <f>IF(ISERROR(VLOOKUP(CI317,Accueil!$W$17:$W$22,1,0)),1,0)</f>
        <v>0</v>
      </c>
      <c r="GM317" s="158">
        <f>IF(ISERROR(VLOOKUP(CJ317,Accueil!$W$17:$W$22,1,0)),1,0)</f>
        <v>0</v>
      </c>
      <c r="GN317" s="158">
        <f>IF(ISERROR(VLOOKUP(CK317,Accueil!$W$17:$W$22,1,0)),1,0)</f>
        <v>0</v>
      </c>
      <c r="GO317" s="158">
        <f>IF(ISERROR(VLOOKUP(CL317,Accueil!$W$17:$W$22,1,0)),1,0)</f>
        <v>0</v>
      </c>
      <c r="GP317" s="158">
        <f>IF(ISERROR(VLOOKUP(CM317,Accueil!$W$17:$W$22,1,0)),1,0)</f>
        <v>0</v>
      </c>
      <c r="GQ317" s="158">
        <f>IF(ISERROR(VLOOKUP(CN317,Accueil!$W$17:$W$22,1,0)),1,0)</f>
        <v>0</v>
      </c>
      <c r="GR317" s="158">
        <f>IF(ISERROR(VLOOKUP(CO317,Accueil!$W$17:$W$22,1,0)),1,0)</f>
        <v>0</v>
      </c>
      <c r="GS317" s="158">
        <f>IF(ISERROR(VLOOKUP(CP317,Accueil!$W$17:$W$22,1,0)),1,0)</f>
        <v>0</v>
      </c>
      <c r="GT317" s="158">
        <f>IF(ISERROR(VLOOKUP(CQ317,Accueil!$W$17:$W$22,1,0)),1,0)</f>
        <v>0</v>
      </c>
      <c r="GU317" s="158">
        <f>IF(ISERROR(VLOOKUP(CR317,Accueil!$W$17:$W$22,1,0)),1,0)</f>
        <v>0</v>
      </c>
      <c r="GV317" s="158">
        <f>IF(ISERROR(VLOOKUP(CS317,Accueil!$W$17:$W$22,1,0)),1,0)</f>
        <v>0</v>
      </c>
      <c r="GW317" s="158">
        <f>IF(ISERROR(VLOOKUP(CT317,Accueil!$W$17:$W$22,1,0)),1,0)</f>
        <v>0</v>
      </c>
      <c r="GX317" s="158">
        <f>IF(ISERROR(VLOOKUP(CU317,Accueil!$W$17:$W$22,1,0)),1,0)</f>
        <v>0</v>
      </c>
      <c r="GY317" s="158">
        <f>IF(ISERROR(VLOOKUP(CV317,Accueil!$W$17:$W$22,1,0)),1,0)</f>
        <v>0</v>
      </c>
      <c r="GZ317" s="158">
        <f>IF(ISERROR(VLOOKUP(CW317,Accueil!$W$17:$W$22,1,0)),1,0)</f>
        <v>0</v>
      </c>
      <c r="HA317" s="158">
        <f>IF(ISERROR(VLOOKUP(CX317,Accueil!$W$17:$W$22,1,0)),1,0)</f>
        <v>0</v>
      </c>
      <c r="HB317" s="158">
        <f>IF(ISERROR(VLOOKUP(CY317,Accueil!$W$17:$W$22,1,0)),1,0)</f>
        <v>0</v>
      </c>
      <c r="HC317" s="158">
        <f>IF(ISERROR(VLOOKUP(CZ317,Accueil!$W$17:$W$22,1,0)),1,0)</f>
        <v>0</v>
      </c>
      <c r="HD317" s="158">
        <f>IF(ISERROR(VLOOKUP(DA317,Accueil!$W$17:$W$22,1,0)),1,0)</f>
        <v>0</v>
      </c>
    </row>
    <row r="318" spans="1:212" ht="12.75" customHeight="1">
      <c r="A318" s="360"/>
      <c r="B318" s="12">
        <v>310</v>
      </c>
      <c r="C318" s="26" t="str">
        <f>IF(Accueil!E322="","",Accueil!E322)</f>
        <v/>
      </c>
      <c r="D318" s="27" t="str">
        <f>IF(Accueil!F322="","",Accueil!F322)</f>
        <v/>
      </c>
      <c r="E318" s="83" t="str">
        <f t="shared" si="22"/>
        <v/>
      </c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  <c r="AA318" s="244"/>
      <c r="AB318" s="244"/>
      <c r="AC318" s="244"/>
      <c r="AD318" s="244"/>
      <c r="AE318" s="244"/>
      <c r="AF318" s="244"/>
      <c r="AG318" s="244"/>
      <c r="AH318" s="244"/>
      <c r="AI318" s="244"/>
      <c r="AJ318" s="244"/>
      <c r="AK318" s="244"/>
      <c r="AL318" s="244"/>
      <c r="AM318" s="244"/>
      <c r="AN318" s="244"/>
      <c r="AO318" s="244"/>
      <c r="AP318" s="244"/>
      <c r="AQ318" s="244"/>
      <c r="AR318" s="244"/>
      <c r="AS318" s="244"/>
      <c r="AT318" s="244"/>
      <c r="AU318" s="244"/>
      <c r="AV318" s="244"/>
      <c r="AW318" s="244"/>
      <c r="AX318" s="244"/>
      <c r="AY318" s="244"/>
      <c r="AZ318" s="244"/>
      <c r="BA318" s="244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  <c r="CJ318" s="244"/>
      <c r="CK318" s="244"/>
      <c r="CL318" s="244"/>
      <c r="CM318" s="244"/>
      <c r="CN318" s="244"/>
      <c r="CO318" s="244"/>
      <c r="CP318" s="244"/>
      <c r="CQ318" s="244"/>
      <c r="CR318" s="244"/>
      <c r="CS318" s="244"/>
      <c r="CT318" s="244"/>
      <c r="CU318" s="244"/>
      <c r="CV318" s="244"/>
      <c r="CW318" s="244"/>
      <c r="CX318" s="244"/>
      <c r="CY318" s="244"/>
      <c r="CZ318" s="244"/>
      <c r="DA318" s="244"/>
      <c r="DB318" s="12">
        <v>310</v>
      </c>
      <c r="DC318" s="11" t="str">
        <f>IF(D318="","",COUNTIF(F318:DA318,Accueil!$AB$28)&amp;" / "&amp;COUNTIF($F$8:$DA$8,"&gt;0")-(COUNTIF(F318:DA318,Accueil!$AG$26)))</f>
        <v/>
      </c>
      <c r="DD318" s="110" t="str">
        <f>IF(D318="","",COUNTIF(F318:DA318,Accueil!$AB$26))</f>
        <v/>
      </c>
      <c r="DE318" s="110" t="str">
        <f>IF(D318="","",IF(COUNTIF($F$8:$DA$8,"&gt;=0")-(COUNTIF(G318:DB318,Accueil!$AG$26))&lt;0,0,COUNTIF($F$8:$DA$8,"&gt;=0")-(COUNTIF(G318:DB318,Accueil!$AG$26))))</f>
        <v/>
      </c>
      <c r="DF318" s="11" t="str">
        <f t="shared" si="23"/>
        <v/>
      </c>
      <c r="DG318" s="29" t="str">
        <f t="shared" si="24"/>
        <v/>
      </c>
      <c r="DH318" s="158">
        <f t="shared" si="25"/>
        <v>0</v>
      </c>
      <c r="DI318" s="158">
        <f>IF(ISERROR(VLOOKUP(F318,Accueil!$W$17:$W$22,1,0)),1,0)</f>
        <v>0</v>
      </c>
      <c r="DJ318" s="158">
        <f>IF(ISERROR(VLOOKUP(G318,Accueil!$W$17:$W$22,1,0)),1,0)</f>
        <v>0</v>
      </c>
      <c r="DK318" s="158">
        <f>IF(ISERROR(VLOOKUP(H318,Accueil!$W$17:$W$22,1,0)),1,0)</f>
        <v>0</v>
      </c>
      <c r="DL318" s="158">
        <f>IF(ISERROR(VLOOKUP(I318,Accueil!$W$17:$W$22,1,0)),1,0)</f>
        <v>0</v>
      </c>
      <c r="DM318" s="158">
        <f>IF(ISERROR(VLOOKUP(J318,Accueil!$W$17:$W$22,1,0)),1,0)</f>
        <v>0</v>
      </c>
      <c r="DN318" s="158">
        <f>IF(ISERROR(VLOOKUP(K318,Accueil!$W$17:$W$22,1,0)),1,0)</f>
        <v>0</v>
      </c>
      <c r="DO318" s="158">
        <f>IF(ISERROR(VLOOKUP(L318,Accueil!$W$17:$W$22,1,0)),1,0)</f>
        <v>0</v>
      </c>
      <c r="DP318" s="158">
        <f>IF(ISERROR(VLOOKUP(M318,Accueil!$W$17:$W$22,1,0)),1,0)</f>
        <v>0</v>
      </c>
      <c r="DQ318" s="158">
        <f>IF(ISERROR(VLOOKUP(N318,Accueil!$W$17:$W$22,1,0)),1,0)</f>
        <v>0</v>
      </c>
      <c r="DR318" s="158">
        <f>IF(ISERROR(VLOOKUP(O318,Accueil!$W$17:$W$22,1,0)),1,0)</f>
        <v>0</v>
      </c>
      <c r="DS318" s="158">
        <f>IF(ISERROR(VLOOKUP(P318,Accueil!$W$17:$W$22,1,0)),1,0)</f>
        <v>0</v>
      </c>
      <c r="DT318" s="158">
        <f>IF(ISERROR(VLOOKUP(Q318,Accueil!$W$17:$W$22,1,0)),1,0)</f>
        <v>0</v>
      </c>
      <c r="DU318" s="158">
        <f>IF(ISERROR(VLOOKUP(R318,Accueil!$W$17:$W$22,1,0)),1,0)</f>
        <v>0</v>
      </c>
      <c r="DV318" s="158">
        <f>IF(ISERROR(VLOOKUP(S318,Accueil!$W$17:$W$22,1,0)),1,0)</f>
        <v>0</v>
      </c>
      <c r="DW318" s="158">
        <f>IF(ISERROR(VLOOKUP(T318,Accueil!$W$17:$W$22,1,0)),1,0)</f>
        <v>0</v>
      </c>
      <c r="DX318" s="158">
        <f>IF(ISERROR(VLOOKUP(U318,Accueil!$W$17:$W$22,1,0)),1,0)</f>
        <v>0</v>
      </c>
      <c r="DY318" s="158">
        <f>IF(ISERROR(VLOOKUP(V318,Accueil!$W$17:$W$22,1,0)),1,0)</f>
        <v>0</v>
      </c>
      <c r="DZ318" s="158">
        <f>IF(ISERROR(VLOOKUP(W318,Accueil!$W$17:$W$22,1,0)),1,0)</f>
        <v>0</v>
      </c>
      <c r="EA318" s="158">
        <f>IF(ISERROR(VLOOKUP(X318,Accueil!$W$17:$W$22,1,0)),1,0)</f>
        <v>0</v>
      </c>
      <c r="EB318" s="158">
        <f>IF(ISERROR(VLOOKUP(Y318,Accueil!$W$17:$W$22,1,0)),1,0)</f>
        <v>0</v>
      </c>
      <c r="EC318" s="158">
        <f>IF(ISERROR(VLOOKUP(Z318,Accueil!$W$17:$W$22,1,0)),1,0)</f>
        <v>0</v>
      </c>
      <c r="ED318" s="158">
        <f>IF(ISERROR(VLOOKUP(AA318,Accueil!$W$17:$W$22,1,0)),1,0)</f>
        <v>0</v>
      </c>
      <c r="EE318" s="158">
        <f>IF(ISERROR(VLOOKUP(AB318,Accueil!$W$17:$W$22,1,0)),1,0)</f>
        <v>0</v>
      </c>
      <c r="EF318" s="158">
        <f>IF(ISERROR(VLOOKUP(AC318,Accueil!$W$17:$W$22,1,0)),1,0)</f>
        <v>0</v>
      </c>
      <c r="EG318" s="158">
        <f>IF(ISERROR(VLOOKUP(AD318,Accueil!$W$17:$W$22,1,0)),1,0)</f>
        <v>0</v>
      </c>
      <c r="EH318" s="158">
        <f>IF(ISERROR(VLOOKUP(AE318,Accueil!$W$17:$W$22,1,0)),1,0)</f>
        <v>0</v>
      </c>
      <c r="EI318" s="158">
        <f>IF(ISERROR(VLOOKUP(AF318,Accueil!$W$17:$W$22,1,0)),1,0)</f>
        <v>0</v>
      </c>
      <c r="EJ318" s="158">
        <f>IF(ISERROR(VLOOKUP(AG318,Accueil!$W$17:$W$22,1,0)),1,0)</f>
        <v>0</v>
      </c>
      <c r="EK318" s="158">
        <f>IF(ISERROR(VLOOKUP(AH318,Accueil!$W$17:$W$22,1,0)),1,0)</f>
        <v>0</v>
      </c>
      <c r="EL318" s="158">
        <f>IF(ISERROR(VLOOKUP(AI318,Accueil!$W$17:$W$22,1,0)),1,0)</f>
        <v>0</v>
      </c>
      <c r="EM318" s="158">
        <f>IF(ISERROR(VLOOKUP(AJ318,Accueil!$W$17:$W$22,1,0)),1,0)</f>
        <v>0</v>
      </c>
      <c r="EN318" s="158">
        <f>IF(ISERROR(VLOOKUP(AK318,Accueil!$W$17:$W$22,1,0)),1,0)</f>
        <v>0</v>
      </c>
      <c r="EO318" s="158">
        <f>IF(ISERROR(VLOOKUP(AL318,Accueil!$W$17:$W$22,1,0)),1,0)</f>
        <v>0</v>
      </c>
      <c r="EP318" s="158">
        <f>IF(ISERROR(VLOOKUP(AM318,Accueil!$W$17:$W$22,1,0)),1,0)</f>
        <v>0</v>
      </c>
      <c r="EQ318" s="158">
        <f>IF(ISERROR(VLOOKUP(AN318,Accueil!$W$17:$W$22,1,0)),1,0)</f>
        <v>0</v>
      </c>
      <c r="ER318" s="158">
        <f>IF(ISERROR(VLOOKUP(AO318,Accueil!$W$17:$W$22,1,0)),1,0)</f>
        <v>0</v>
      </c>
      <c r="ES318" s="158">
        <f>IF(ISERROR(VLOOKUP(AP318,Accueil!$W$17:$W$22,1,0)),1,0)</f>
        <v>0</v>
      </c>
      <c r="ET318" s="158">
        <f>IF(ISERROR(VLOOKUP(AQ318,Accueil!$W$17:$W$22,1,0)),1,0)</f>
        <v>0</v>
      </c>
      <c r="EU318" s="158">
        <f>IF(ISERROR(VLOOKUP(AR318,Accueil!$W$17:$W$22,1,0)),1,0)</f>
        <v>0</v>
      </c>
      <c r="EV318" s="158">
        <f>IF(ISERROR(VLOOKUP(AS318,Accueil!$W$17:$W$22,1,0)),1,0)</f>
        <v>0</v>
      </c>
      <c r="EW318" s="158">
        <f>IF(ISERROR(VLOOKUP(AT318,Accueil!$W$17:$W$22,1,0)),1,0)</f>
        <v>0</v>
      </c>
      <c r="EX318" s="158">
        <f>IF(ISERROR(VLOOKUP(AU318,Accueil!$W$17:$W$22,1,0)),1,0)</f>
        <v>0</v>
      </c>
      <c r="EY318" s="158">
        <f>IF(ISERROR(VLOOKUP(AV318,Accueil!$W$17:$W$22,1,0)),1,0)</f>
        <v>0</v>
      </c>
      <c r="EZ318" s="158">
        <f>IF(ISERROR(VLOOKUP(AW318,Accueil!$W$17:$W$22,1,0)),1,0)</f>
        <v>0</v>
      </c>
      <c r="FA318" s="158">
        <f>IF(ISERROR(VLOOKUP(AX318,Accueil!$W$17:$W$22,1,0)),1,0)</f>
        <v>0</v>
      </c>
      <c r="FB318" s="158">
        <f>IF(ISERROR(VLOOKUP(AY318,Accueil!$W$17:$W$22,1,0)),1,0)</f>
        <v>0</v>
      </c>
      <c r="FC318" s="158">
        <f>IF(ISERROR(VLOOKUP(AZ318,Accueil!$W$17:$W$22,1,0)),1,0)</f>
        <v>0</v>
      </c>
      <c r="FD318" s="158">
        <f>IF(ISERROR(VLOOKUP(BA318,Accueil!$W$17:$W$22,1,0)),1,0)</f>
        <v>0</v>
      </c>
      <c r="FE318" s="158">
        <f>IF(ISERROR(VLOOKUP(BB318,Accueil!$W$17:$W$22,1,0)),1,0)</f>
        <v>0</v>
      </c>
      <c r="FF318" s="158">
        <f>IF(ISERROR(VLOOKUP(BC318,Accueil!$W$17:$W$22,1,0)),1,0)</f>
        <v>0</v>
      </c>
      <c r="FG318" s="158">
        <f>IF(ISERROR(VLOOKUP(BD318,Accueil!$W$17:$W$22,1,0)),1,0)</f>
        <v>0</v>
      </c>
      <c r="FH318" s="158">
        <f>IF(ISERROR(VLOOKUP(BE318,Accueil!$W$17:$W$22,1,0)),1,0)</f>
        <v>0</v>
      </c>
      <c r="FI318" s="158">
        <f>IF(ISERROR(VLOOKUP(BF318,Accueil!$W$17:$W$22,1,0)),1,0)</f>
        <v>0</v>
      </c>
      <c r="FJ318" s="158">
        <f>IF(ISERROR(VLOOKUP(BG318,Accueil!$W$17:$W$22,1,0)),1,0)</f>
        <v>0</v>
      </c>
      <c r="FK318" s="158">
        <f>IF(ISERROR(VLOOKUP(BH318,Accueil!$W$17:$W$22,1,0)),1,0)</f>
        <v>0</v>
      </c>
      <c r="FL318" s="158">
        <f>IF(ISERROR(VLOOKUP(BI318,Accueil!$W$17:$W$22,1,0)),1,0)</f>
        <v>0</v>
      </c>
      <c r="FM318" s="158">
        <f>IF(ISERROR(VLOOKUP(BJ318,Accueil!$W$17:$W$22,1,0)),1,0)</f>
        <v>0</v>
      </c>
      <c r="FN318" s="158">
        <f>IF(ISERROR(VLOOKUP(BK318,Accueil!$W$17:$W$22,1,0)),1,0)</f>
        <v>0</v>
      </c>
      <c r="FO318" s="158">
        <f>IF(ISERROR(VLOOKUP(BL318,Accueil!$W$17:$W$22,1,0)),1,0)</f>
        <v>0</v>
      </c>
      <c r="FP318" s="158">
        <f>IF(ISERROR(VLOOKUP(BM318,Accueil!$W$17:$W$22,1,0)),1,0)</f>
        <v>0</v>
      </c>
      <c r="FQ318" s="158">
        <f>IF(ISERROR(VLOOKUP(BN318,Accueil!$W$17:$W$22,1,0)),1,0)</f>
        <v>0</v>
      </c>
      <c r="FR318" s="158">
        <f>IF(ISERROR(VLOOKUP(BO318,Accueil!$W$17:$W$22,1,0)),1,0)</f>
        <v>0</v>
      </c>
      <c r="FS318" s="158">
        <f>IF(ISERROR(VLOOKUP(BP318,Accueil!$W$17:$W$22,1,0)),1,0)</f>
        <v>0</v>
      </c>
      <c r="FT318" s="158">
        <f>IF(ISERROR(VLOOKUP(BQ318,Accueil!$W$17:$W$22,1,0)),1,0)</f>
        <v>0</v>
      </c>
      <c r="FU318" s="158">
        <f>IF(ISERROR(VLOOKUP(BR318,Accueil!$W$17:$W$22,1,0)),1,0)</f>
        <v>0</v>
      </c>
      <c r="FV318" s="158">
        <f>IF(ISERROR(VLOOKUP(BS318,Accueil!$W$17:$W$22,1,0)),1,0)</f>
        <v>0</v>
      </c>
      <c r="FW318" s="158">
        <f>IF(ISERROR(VLOOKUP(BT318,Accueil!$W$17:$W$22,1,0)),1,0)</f>
        <v>0</v>
      </c>
      <c r="FX318" s="158">
        <f>IF(ISERROR(VLOOKUP(BU318,Accueil!$W$17:$W$22,1,0)),1,0)</f>
        <v>0</v>
      </c>
      <c r="FY318" s="158">
        <f>IF(ISERROR(VLOOKUP(BV318,Accueil!$W$17:$W$22,1,0)),1,0)</f>
        <v>0</v>
      </c>
      <c r="FZ318" s="158">
        <f>IF(ISERROR(VLOOKUP(BW318,Accueil!$W$17:$W$22,1,0)),1,0)</f>
        <v>0</v>
      </c>
      <c r="GA318" s="158">
        <f>IF(ISERROR(VLOOKUP(BX318,Accueil!$W$17:$W$22,1,0)),1,0)</f>
        <v>0</v>
      </c>
      <c r="GB318" s="158">
        <f>IF(ISERROR(VLOOKUP(BY318,Accueil!$W$17:$W$22,1,0)),1,0)</f>
        <v>0</v>
      </c>
      <c r="GC318" s="158">
        <f>IF(ISERROR(VLOOKUP(BZ318,Accueil!$W$17:$W$22,1,0)),1,0)</f>
        <v>0</v>
      </c>
      <c r="GD318" s="158">
        <f>IF(ISERROR(VLOOKUP(CA318,Accueil!$W$17:$W$22,1,0)),1,0)</f>
        <v>0</v>
      </c>
      <c r="GE318" s="158">
        <f>IF(ISERROR(VLOOKUP(CB318,Accueil!$W$17:$W$22,1,0)),1,0)</f>
        <v>0</v>
      </c>
      <c r="GF318" s="158">
        <f>IF(ISERROR(VLOOKUP(CC318,Accueil!$W$17:$W$22,1,0)),1,0)</f>
        <v>0</v>
      </c>
      <c r="GG318" s="158">
        <f>IF(ISERROR(VLOOKUP(CD318,Accueil!$W$17:$W$22,1,0)),1,0)</f>
        <v>0</v>
      </c>
      <c r="GH318" s="158">
        <f>IF(ISERROR(VLOOKUP(CE318,Accueil!$W$17:$W$22,1,0)),1,0)</f>
        <v>0</v>
      </c>
      <c r="GI318" s="158">
        <f>IF(ISERROR(VLOOKUP(CF318,Accueil!$W$17:$W$22,1,0)),1,0)</f>
        <v>0</v>
      </c>
      <c r="GJ318" s="158">
        <f>IF(ISERROR(VLOOKUP(CG318,Accueil!$W$17:$W$22,1,0)),1,0)</f>
        <v>0</v>
      </c>
      <c r="GK318" s="158">
        <f>IF(ISERROR(VLOOKUP(CH318,Accueil!$W$17:$W$22,1,0)),1,0)</f>
        <v>0</v>
      </c>
      <c r="GL318" s="158">
        <f>IF(ISERROR(VLOOKUP(CI318,Accueil!$W$17:$W$22,1,0)),1,0)</f>
        <v>0</v>
      </c>
      <c r="GM318" s="158">
        <f>IF(ISERROR(VLOOKUP(CJ318,Accueil!$W$17:$W$22,1,0)),1,0)</f>
        <v>0</v>
      </c>
      <c r="GN318" s="158">
        <f>IF(ISERROR(VLOOKUP(CK318,Accueil!$W$17:$W$22,1,0)),1,0)</f>
        <v>0</v>
      </c>
      <c r="GO318" s="158">
        <f>IF(ISERROR(VLOOKUP(CL318,Accueil!$W$17:$W$22,1,0)),1,0)</f>
        <v>0</v>
      </c>
      <c r="GP318" s="158">
        <f>IF(ISERROR(VLOOKUP(CM318,Accueil!$W$17:$W$22,1,0)),1,0)</f>
        <v>0</v>
      </c>
      <c r="GQ318" s="158">
        <f>IF(ISERROR(VLOOKUP(CN318,Accueil!$W$17:$W$22,1,0)),1,0)</f>
        <v>0</v>
      </c>
      <c r="GR318" s="158">
        <f>IF(ISERROR(VLOOKUP(CO318,Accueil!$W$17:$W$22,1,0)),1,0)</f>
        <v>0</v>
      </c>
      <c r="GS318" s="158">
        <f>IF(ISERROR(VLOOKUP(CP318,Accueil!$W$17:$W$22,1,0)),1,0)</f>
        <v>0</v>
      </c>
      <c r="GT318" s="158">
        <f>IF(ISERROR(VLOOKUP(CQ318,Accueil!$W$17:$W$22,1,0)),1,0)</f>
        <v>0</v>
      </c>
      <c r="GU318" s="158">
        <f>IF(ISERROR(VLOOKUP(CR318,Accueil!$W$17:$W$22,1,0)),1,0)</f>
        <v>0</v>
      </c>
      <c r="GV318" s="158">
        <f>IF(ISERROR(VLOOKUP(CS318,Accueil!$W$17:$W$22,1,0)),1,0)</f>
        <v>0</v>
      </c>
      <c r="GW318" s="158">
        <f>IF(ISERROR(VLOOKUP(CT318,Accueil!$W$17:$W$22,1,0)),1,0)</f>
        <v>0</v>
      </c>
      <c r="GX318" s="158">
        <f>IF(ISERROR(VLOOKUP(CU318,Accueil!$W$17:$W$22,1,0)),1,0)</f>
        <v>0</v>
      </c>
      <c r="GY318" s="158">
        <f>IF(ISERROR(VLOOKUP(CV318,Accueil!$W$17:$W$22,1,0)),1,0)</f>
        <v>0</v>
      </c>
      <c r="GZ318" s="158">
        <f>IF(ISERROR(VLOOKUP(CW318,Accueil!$W$17:$W$22,1,0)),1,0)</f>
        <v>0</v>
      </c>
      <c r="HA318" s="158">
        <f>IF(ISERROR(VLOOKUP(CX318,Accueil!$W$17:$W$22,1,0)),1,0)</f>
        <v>0</v>
      </c>
      <c r="HB318" s="158">
        <f>IF(ISERROR(VLOOKUP(CY318,Accueil!$W$17:$W$22,1,0)),1,0)</f>
        <v>0</v>
      </c>
      <c r="HC318" s="158">
        <f>IF(ISERROR(VLOOKUP(CZ318,Accueil!$W$17:$W$22,1,0)),1,0)</f>
        <v>0</v>
      </c>
      <c r="HD318" s="158">
        <f>IF(ISERROR(VLOOKUP(DA318,Accueil!$W$17:$W$22,1,0)),1,0)</f>
        <v>0</v>
      </c>
    </row>
    <row r="319" spans="1:212" ht="12.75" customHeight="1">
      <c r="A319" s="360"/>
      <c r="B319" s="12">
        <v>311</v>
      </c>
      <c r="C319" s="26" t="str">
        <f>IF(Accueil!E323="","",Accueil!E323)</f>
        <v/>
      </c>
      <c r="D319" s="27" t="str">
        <f>IF(Accueil!F323="","",Accueil!F323)</f>
        <v/>
      </c>
      <c r="E319" s="83" t="str">
        <f t="shared" si="22"/>
        <v/>
      </c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  <c r="AA319" s="244"/>
      <c r="AB319" s="244"/>
      <c r="AC319" s="244"/>
      <c r="AD319" s="244"/>
      <c r="AE319" s="244"/>
      <c r="AF319" s="244"/>
      <c r="AG319" s="244"/>
      <c r="AH319" s="244"/>
      <c r="AI319" s="244"/>
      <c r="AJ319" s="244"/>
      <c r="AK319" s="244"/>
      <c r="AL319" s="244"/>
      <c r="AM319" s="244"/>
      <c r="AN319" s="244"/>
      <c r="AO319" s="244"/>
      <c r="AP319" s="244"/>
      <c r="AQ319" s="244"/>
      <c r="AR319" s="244"/>
      <c r="AS319" s="244"/>
      <c r="AT319" s="244"/>
      <c r="AU319" s="244"/>
      <c r="AV319" s="244"/>
      <c r="AW319" s="244"/>
      <c r="AX319" s="244"/>
      <c r="AY319" s="244"/>
      <c r="AZ319" s="244"/>
      <c r="BA319" s="244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  <c r="CJ319" s="244"/>
      <c r="CK319" s="244"/>
      <c r="CL319" s="244"/>
      <c r="CM319" s="244"/>
      <c r="CN319" s="244"/>
      <c r="CO319" s="244"/>
      <c r="CP319" s="244"/>
      <c r="CQ319" s="244"/>
      <c r="CR319" s="244"/>
      <c r="CS319" s="244"/>
      <c r="CT319" s="244"/>
      <c r="CU319" s="244"/>
      <c r="CV319" s="244"/>
      <c r="CW319" s="244"/>
      <c r="CX319" s="244"/>
      <c r="CY319" s="244"/>
      <c r="CZ319" s="244"/>
      <c r="DA319" s="244"/>
      <c r="DB319" s="12">
        <v>311</v>
      </c>
      <c r="DC319" s="11" t="str">
        <f>IF(D319="","",COUNTIF(F319:DA319,Accueil!$AB$28)&amp;" / "&amp;COUNTIF($F$8:$DA$8,"&gt;0")-(COUNTIF(F319:DA319,Accueil!$AG$26)))</f>
        <v/>
      </c>
      <c r="DD319" s="110" t="str">
        <f>IF(D319="","",COUNTIF(F319:DA319,Accueil!$AB$26))</f>
        <v/>
      </c>
      <c r="DE319" s="110" t="str">
        <f>IF(D319="","",IF(COUNTIF($F$8:$DA$8,"&gt;=0")-(COUNTIF(G319:DB319,Accueil!$AG$26))&lt;0,0,COUNTIF($F$8:$DA$8,"&gt;=0")-(COUNTIF(G319:DB319,Accueil!$AG$26))))</f>
        <v/>
      </c>
      <c r="DF319" s="11" t="str">
        <f t="shared" si="23"/>
        <v/>
      </c>
      <c r="DG319" s="29" t="str">
        <f t="shared" si="24"/>
        <v/>
      </c>
      <c r="DH319" s="158">
        <f t="shared" si="25"/>
        <v>0</v>
      </c>
      <c r="DI319" s="158">
        <f>IF(ISERROR(VLOOKUP(F319,Accueil!$W$17:$W$22,1,0)),1,0)</f>
        <v>0</v>
      </c>
      <c r="DJ319" s="158">
        <f>IF(ISERROR(VLOOKUP(G319,Accueil!$W$17:$W$22,1,0)),1,0)</f>
        <v>0</v>
      </c>
      <c r="DK319" s="158">
        <f>IF(ISERROR(VLOOKUP(H319,Accueil!$W$17:$W$22,1,0)),1,0)</f>
        <v>0</v>
      </c>
      <c r="DL319" s="158">
        <f>IF(ISERROR(VLOOKUP(I319,Accueil!$W$17:$W$22,1,0)),1,0)</f>
        <v>0</v>
      </c>
      <c r="DM319" s="158">
        <f>IF(ISERROR(VLOOKUP(J319,Accueil!$W$17:$W$22,1,0)),1,0)</f>
        <v>0</v>
      </c>
      <c r="DN319" s="158">
        <f>IF(ISERROR(VLOOKUP(K319,Accueil!$W$17:$W$22,1,0)),1,0)</f>
        <v>0</v>
      </c>
      <c r="DO319" s="158">
        <f>IF(ISERROR(VLOOKUP(L319,Accueil!$W$17:$W$22,1,0)),1,0)</f>
        <v>0</v>
      </c>
      <c r="DP319" s="158">
        <f>IF(ISERROR(VLOOKUP(M319,Accueil!$W$17:$W$22,1,0)),1,0)</f>
        <v>0</v>
      </c>
      <c r="DQ319" s="158">
        <f>IF(ISERROR(VLOOKUP(N319,Accueil!$W$17:$W$22,1,0)),1,0)</f>
        <v>0</v>
      </c>
      <c r="DR319" s="158">
        <f>IF(ISERROR(VLOOKUP(O319,Accueil!$W$17:$W$22,1,0)),1,0)</f>
        <v>0</v>
      </c>
      <c r="DS319" s="158">
        <f>IF(ISERROR(VLOOKUP(P319,Accueil!$W$17:$W$22,1,0)),1,0)</f>
        <v>0</v>
      </c>
      <c r="DT319" s="158">
        <f>IF(ISERROR(VLOOKUP(Q319,Accueil!$W$17:$W$22,1,0)),1,0)</f>
        <v>0</v>
      </c>
      <c r="DU319" s="158">
        <f>IF(ISERROR(VLOOKUP(R319,Accueil!$W$17:$W$22,1,0)),1,0)</f>
        <v>0</v>
      </c>
      <c r="DV319" s="158">
        <f>IF(ISERROR(VLOOKUP(S319,Accueil!$W$17:$W$22,1,0)),1,0)</f>
        <v>0</v>
      </c>
      <c r="DW319" s="158">
        <f>IF(ISERROR(VLOOKUP(T319,Accueil!$W$17:$W$22,1,0)),1,0)</f>
        <v>0</v>
      </c>
      <c r="DX319" s="158">
        <f>IF(ISERROR(VLOOKUP(U319,Accueil!$W$17:$W$22,1,0)),1,0)</f>
        <v>0</v>
      </c>
      <c r="DY319" s="158">
        <f>IF(ISERROR(VLOOKUP(V319,Accueil!$W$17:$W$22,1,0)),1,0)</f>
        <v>0</v>
      </c>
      <c r="DZ319" s="158">
        <f>IF(ISERROR(VLOOKUP(W319,Accueil!$W$17:$W$22,1,0)),1,0)</f>
        <v>0</v>
      </c>
      <c r="EA319" s="158">
        <f>IF(ISERROR(VLOOKUP(X319,Accueil!$W$17:$W$22,1,0)),1,0)</f>
        <v>0</v>
      </c>
      <c r="EB319" s="158">
        <f>IF(ISERROR(VLOOKUP(Y319,Accueil!$W$17:$W$22,1,0)),1,0)</f>
        <v>0</v>
      </c>
      <c r="EC319" s="158">
        <f>IF(ISERROR(VLOOKUP(Z319,Accueil!$W$17:$W$22,1,0)),1,0)</f>
        <v>0</v>
      </c>
      <c r="ED319" s="158">
        <f>IF(ISERROR(VLOOKUP(AA319,Accueil!$W$17:$W$22,1,0)),1,0)</f>
        <v>0</v>
      </c>
      <c r="EE319" s="158">
        <f>IF(ISERROR(VLOOKUP(AB319,Accueil!$W$17:$W$22,1,0)),1,0)</f>
        <v>0</v>
      </c>
      <c r="EF319" s="158">
        <f>IF(ISERROR(VLOOKUP(AC319,Accueil!$W$17:$W$22,1,0)),1,0)</f>
        <v>0</v>
      </c>
      <c r="EG319" s="158">
        <f>IF(ISERROR(VLOOKUP(AD319,Accueil!$W$17:$W$22,1,0)),1,0)</f>
        <v>0</v>
      </c>
      <c r="EH319" s="158">
        <f>IF(ISERROR(VLOOKUP(AE319,Accueil!$W$17:$W$22,1,0)),1,0)</f>
        <v>0</v>
      </c>
      <c r="EI319" s="158">
        <f>IF(ISERROR(VLOOKUP(AF319,Accueil!$W$17:$W$22,1,0)),1,0)</f>
        <v>0</v>
      </c>
      <c r="EJ319" s="158">
        <f>IF(ISERROR(VLOOKUP(AG319,Accueil!$W$17:$W$22,1,0)),1,0)</f>
        <v>0</v>
      </c>
      <c r="EK319" s="158">
        <f>IF(ISERROR(VLOOKUP(AH319,Accueil!$W$17:$W$22,1,0)),1,0)</f>
        <v>0</v>
      </c>
      <c r="EL319" s="158">
        <f>IF(ISERROR(VLOOKUP(AI319,Accueil!$W$17:$W$22,1,0)),1,0)</f>
        <v>0</v>
      </c>
      <c r="EM319" s="158">
        <f>IF(ISERROR(VLOOKUP(AJ319,Accueil!$W$17:$W$22,1,0)),1,0)</f>
        <v>0</v>
      </c>
      <c r="EN319" s="158">
        <f>IF(ISERROR(VLOOKUP(AK319,Accueil!$W$17:$W$22,1,0)),1,0)</f>
        <v>0</v>
      </c>
      <c r="EO319" s="158">
        <f>IF(ISERROR(VLOOKUP(AL319,Accueil!$W$17:$W$22,1,0)),1,0)</f>
        <v>0</v>
      </c>
      <c r="EP319" s="158">
        <f>IF(ISERROR(VLOOKUP(AM319,Accueil!$W$17:$W$22,1,0)),1,0)</f>
        <v>0</v>
      </c>
      <c r="EQ319" s="158">
        <f>IF(ISERROR(VLOOKUP(AN319,Accueil!$W$17:$W$22,1,0)),1,0)</f>
        <v>0</v>
      </c>
      <c r="ER319" s="158">
        <f>IF(ISERROR(VLOOKUP(AO319,Accueil!$W$17:$W$22,1,0)),1,0)</f>
        <v>0</v>
      </c>
      <c r="ES319" s="158">
        <f>IF(ISERROR(VLOOKUP(AP319,Accueil!$W$17:$W$22,1,0)),1,0)</f>
        <v>0</v>
      </c>
      <c r="ET319" s="158">
        <f>IF(ISERROR(VLOOKUP(AQ319,Accueil!$W$17:$W$22,1,0)),1,0)</f>
        <v>0</v>
      </c>
      <c r="EU319" s="158">
        <f>IF(ISERROR(VLOOKUP(AR319,Accueil!$W$17:$W$22,1,0)),1,0)</f>
        <v>0</v>
      </c>
      <c r="EV319" s="158">
        <f>IF(ISERROR(VLOOKUP(AS319,Accueil!$W$17:$W$22,1,0)),1,0)</f>
        <v>0</v>
      </c>
      <c r="EW319" s="158">
        <f>IF(ISERROR(VLOOKUP(AT319,Accueil!$W$17:$W$22,1,0)),1,0)</f>
        <v>0</v>
      </c>
      <c r="EX319" s="158">
        <f>IF(ISERROR(VLOOKUP(AU319,Accueil!$W$17:$W$22,1,0)),1,0)</f>
        <v>0</v>
      </c>
      <c r="EY319" s="158">
        <f>IF(ISERROR(VLOOKUP(AV319,Accueil!$W$17:$W$22,1,0)),1,0)</f>
        <v>0</v>
      </c>
      <c r="EZ319" s="158">
        <f>IF(ISERROR(VLOOKUP(AW319,Accueil!$W$17:$W$22,1,0)),1,0)</f>
        <v>0</v>
      </c>
      <c r="FA319" s="158">
        <f>IF(ISERROR(VLOOKUP(AX319,Accueil!$W$17:$W$22,1,0)),1,0)</f>
        <v>0</v>
      </c>
      <c r="FB319" s="158">
        <f>IF(ISERROR(VLOOKUP(AY319,Accueil!$W$17:$W$22,1,0)),1,0)</f>
        <v>0</v>
      </c>
      <c r="FC319" s="158">
        <f>IF(ISERROR(VLOOKUP(AZ319,Accueil!$W$17:$W$22,1,0)),1,0)</f>
        <v>0</v>
      </c>
      <c r="FD319" s="158">
        <f>IF(ISERROR(VLOOKUP(BA319,Accueil!$W$17:$W$22,1,0)),1,0)</f>
        <v>0</v>
      </c>
      <c r="FE319" s="158">
        <f>IF(ISERROR(VLOOKUP(BB319,Accueil!$W$17:$W$22,1,0)),1,0)</f>
        <v>0</v>
      </c>
      <c r="FF319" s="158">
        <f>IF(ISERROR(VLOOKUP(BC319,Accueil!$W$17:$W$22,1,0)),1,0)</f>
        <v>0</v>
      </c>
      <c r="FG319" s="158">
        <f>IF(ISERROR(VLOOKUP(BD319,Accueil!$W$17:$W$22,1,0)),1,0)</f>
        <v>0</v>
      </c>
      <c r="FH319" s="158">
        <f>IF(ISERROR(VLOOKUP(BE319,Accueil!$W$17:$W$22,1,0)),1,0)</f>
        <v>0</v>
      </c>
      <c r="FI319" s="158">
        <f>IF(ISERROR(VLOOKUP(BF319,Accueil!$W$17:$W$22,1,0)),1,0)</f>
        <v>0</v>
      </c>
      <c r="FJ319" s="158">
        <f>IF(ISERROR(VLOOKUP(BG319,Accueil!$W$17:$W$22,1,0)),1,0)</f>
        <v>0</v>
      </c>
      <c r="FK319" s="158">
        <f>IF(ISERROR(VLOOKUP(BH319,Accueil!$W$17:$W$22,1,0)),1,0)</f>
        <v>0</v>
      </c>
      <c r="FL319" s="158">
        <f>IF(ISERROR(VLOOKUP(BI319,Accueil!$W$17:$W$22,1,0)),1,0)</f>
        <v>0</v>
      </c>
      <c r="FM319" s="158">
        <f>IF(ISERROR(VLOOKUP(BJ319,Accueil!$W$17:$W$22,1,0)),1,0)</f>
        <v>0</v>
      </c>
      <c r="FN319" s="158">
        <f>IF(ISERROR(VLOOKUP(BK319,Accueil!$W$17:$W$22,1,0)),1,0)</f>
        <v>0</v>
      </c>
      <c r="FO319" s="158">
        <f>IF(ISERROR(VLOOKUP(BL319,Accueil!$W$17:$W$22,1,0)),1,0)</f>
        <v>0</v>
      </c>
      <c r="FP319" s="158">
        <f>IF(ISERROR(VLOOKUP(BM319,Accueil!$W$17:$W$22,1,0)),1,0)</f>
        <v>0</v>
      </c>
      <c r="FQ319" s="158">
        <f>IF(ISERROR(VLOOKUP(BN319,Accueil!$W$17:$W$22,1,0)),1,0)</f>
        <v>0</v>
      </c>
      <c r="FR319" s="158">
        <f>IF(ISERROR(VLOOKUP(BO319,Accueil!$W$17:$W$22,1,0)),1,0)</f>
        <v>0</v>
      </c>
      <c r="FS319" s="158">
        <f>IF(ISERROR(VLOOKUP(BP319,Accueil!$W$17:$W$22,1,0)),1,0)</f>
        <v>0</v>
      </c>
      <c r="FT319" s="158">
        <f>IF(ISERROR(VLOOKUP(BQ319,Accueil!$W$17:$W$22,1,0)),1,0)</f>
        <v>0</v>
      </c>
      <c r="FU319" s="158">
        <f>IF(ISERROR(VLOOKUP(BR319,Accueil!$W$17:$W$22,1,0)),1,0)</f>
        <v>0</v>
      </c>
      <c r="FV319" s="158">
        <f>IF(ISERROR(VLOOKUP(BS319,Accueil!$W$17:$W$22,1,0)),1,0)</f>
        <v>0</v>
      </c>
      <c r="FW319" s="158">
        <f>IF(ISERROR(VLOOKUP(BT319,Accueil!$W$17:$W$22,1,0)),1,0)</f>
        <v>0</v>
      </c>
      <c r="FX319" s="158">
        <f>IF(ISERROR(VLOOKUP(BU319,Accueil!$W$17:$W$22,1,0)),1,0)</f>
        <v>0</v>
      </c>
      <c r="FY319" s="158">
        <f>IF(ISERROR(VLOOKUP(BV319,Accueil!$W$17:$W$22,1,0)),1,0)</f>
        <v>0</v>
      </c>
      <c r="FZ319" s="158">
        <f>IF(ISERROR(VLOOKUP(BW319,Accueil!$W$17:$W$22,1,0)),1,0)</f>
        <v>0</v>
      </c>
      <c r="GA319" s="158">
        <f>IF(ISERROR(VLOOKUP(BX319,Accueil!$W$17:$W$22,1,0)),1,0)</f>
        <v>0</v>
      </c>
      <c r="GB319" s="158">
        <f>IF(ISERROR(VLOOKUP(BY319,Accueil!$W$17:$W$22,1,0)),1,0)</f>
        <v>0</v>
      </c>
      <c r="GC319" s="158">
        <f>IF(ISERROR(VLOOKUP(BZ319,Accueil!$W$17:$W$22,1,0)),1,0)</f>
        <v>0</v>
      </c>
      <c r="GD319" s="158">
        <f>IF(ISERROR(VLOOKUP(CA319,Accueil!$W$17:$W$22,1,0)),1,0)</f>
        <v>0</v>
      </c>
      <c r="GE319" s="158">
        <f>IF(ISERROR(VLOOKUP(CB319,Accueil!$W$17:$W$22,1,0)),1,0)</f>
        <v>0</v>
      </c>
      <c r="GF319" s="158">
        <f>IF(ISERROR(VLOOKUP(CC319,Accueil!$W$17:$W$22,1,0)),1,0)</f>
        <v>0</v>
      </c>
      <c r="GG319" s="158">
        <f>IF(ISERROR(VLOOKUP(CD319,Accueil!$W$17:$W$22,1,0)),1,0)</f>
        <v>0</v>
      </c>
      <c r="GH319" s="158">
        <f>IF(ISERROR(VLOOKUP(CE319,Accueil!$W$17:$W$22,1,0)),1,0)</f>
        <v>0</v>
      </c>
      <c r="GI319" s="158">
        <f>IF(ISERROR(VLOOKUP(CF319,Accueil!$W$17:$W$22,1,0)),1,0)</f>
        <v>0</v>
      </c>
      <c r="GJ319" s="158">
        <f>IF(ISERROR(VLOOKUP(CG319,Accueil!$W$17:$W$22,1,0)),1,0)</f>
        <v>0</v>
      </c>
      <c r="GK319" s="158">
        <f>IF(ISERROR(VLOOKUP(CH319,Accueil!$W$17:$W$22,1,0)),1,0)</f>
        <v>0</v>
      </c>
      <c r="GL319" s="158">
        <f>IF(ISERROR(VLOOKUP(CI319,Accueil!$W$17:$W$22,1,0)),1,0)</f>
        <v>0</v>
      </c>
      <c r="GM319" s="158">
        <f>IF(ISERROR(VLOOKUP(CJ319,Accueil!$W$17:$W$22,1,0)),1,0)</f>
        <v>0</v>
      </c>
      <c r="GN319" s="158">
        <f>IF(ISERROR(VLOOKUP(CK319,Accueil!$W$17:$W$22,1,0)),1,0)</f>
        <v>0</v>
      </c>
      <c r="GO319" s="158">
        <f>IF(ISERROR(VLOOKUP(CL319,Accueil!$W$17:$W$22,1,0)),1,0)</f>
        <v>0</v>
      </c>
      <c r="GP319" s="158">
        <f>IF(ISERROR(VLOOKUP(CM319,Accueil!$W$17:$W$22,1,0)),1,0)</f>
        <v>0</v>
      </c>
      <c r="GQ319" s="158">
        <f>IF(ISERROR(VLOOKUP(CN319,Accueil!$W$17:$W$22,1,0)),1,0)</f>
        <v>0</v>
      </c>
      <c r="GR319" s="158">
        <f>IF(ISERROR(VLOOKUP(CO319,Accueil!$W$17:$W$22,1,0)),1,0)</f>
        <v>0</v>
      </c>
      <c r="GS319" s="158">
        <f>IF(ISERROR(VLOOKUP(CP319,Accueil!$W$17:$W$22,1,0)),1,0)</f>
        <v>0</v>
      </c>
      <c r="GT319" s="158">
        <f>IF(ISERROR(VLOOKUP(CQ319,Accueil!$W$17:$W$22,1,0)),1,0)</f>
        <v>0</v>
      </c>
      <c r="GU319" s="158">
        <f>IF(ISERROR(VLOOKUP(CR319,Accueil!$W$17:$W$22,1,0)),1,0)</f>
        <v>0</v>
      </c>
      <c r="GV319" s="158">
        <f>IF(ISERROR(VLOOKUP(CS319,Accueil!$W$17:$W$22,1,0)),1,0)</f>
        <v>0</v>
      </c>
      <c r="GW319" s="158">
        <f>IF(ISERROR(VLOOKUP(CT319,Accueil!$W$17:$W$22,1,0)),1,0)</f>
        <v>0</v>
      </c>
      <c r="GX319" s="158">
        <f>IF(ISERROR(VLOOKUP(CU319,Accueil!$W$17:$W$22,1,0)),1,0)</f>
        <v>0</v>
      </c>
      <c r="GY319" s="158">
        <f>IF(ISERROR(VLOOKUP(CV319,Accueil!$W$17:$W$22,1,0)),1,0)</f>
        <v>0</v>
      </c>
      <c r="GZ319" s="158">
        <f>IF(ISERROR(VLOOKUP(CW319,Accueil!$W$17:$W$22,1,0)),1,0)</f>
        <v>0</v>
      </c>
      <c r="HA319" s="158">
        <f>IF(ISERROR(VLOOKUP(CX319,Accueil!$W$17:$W$22,1,0)),1,0)</f>
        <v>0</v>
      </c>
      <c r="HB319" s="158">
        <f>IF(ISERROR(VLOOKUP(CY319,Accueil!$W$17:$W$22,1,0)),1,0)</f>
        <v>0</v>
      </c>
      <c r="HC319" s="158">
        <f>IF(ISERROR(VLOOKUP(CZ319,Accueil!$W$17:$W$22,1,0)),1,0)</f>
        <v>0</v>
      </c>
      <c r="HD319" s="158">
        <f>IF(ISERROR(VLOOKUP(DA319,Accueil!$W$17:$W$22,1,0)),1,0)</f>
        <v>0</v>
      </c>
    </row>
    <row r="320" spans="1:212" ht="12.75" customHeight="1">
      <c r="A320" s="360"/>
      <c r="B320" s="12">
        <v>312</v>
      </c>
      <c r="C320" s="26" t="str">
        <f>IF(Accueil!E324="","",Accueil!E324)</f>
        <v/>
      </c>
      <c r="D320" s="27" t="str">
        <f>IF(Accueil!F324="","",Accueil!F324)</f>
        <v/>
      </c>
      <c r="E320" s="83" t="str">
        <f t="shared" si="22"/>
        <v/>
      </c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  <c r="AA320" s="244"/>
      <c r="AB320" s="244"/>
      <c r="AC320" s="244"/>
      <c r="AD320" s="244"/>
      <c r="AE320" s="244"/>
      <c r="AF320" s="244"/>
      <c r="AG320" s="244"/>
      <c r="AH320" s="244"/>
      <c r="AI320" s="244"/>
      <c r="AJ320" s="244"/>
      <c r="AK320" s="244"/>
      <c r="AL320" s="244"/>
      <c r="AM320" s="244"/>
      <c r="AN320" s="244"/>
      <c r="AO320" s="244"/>
      <c r="AP320" s="244"/>
      <c r="AQ320" s="244"/>
      <c r="AR320" s="244"/>
      <c r="AS320" s="244"/>
      <c r="AT320" s="244"/>
      <c r="AU320" s="244"/>
      <c r="AV320" s="244"/>
      <c r="AW320" s="244"/>
      <c r="AX320" s="244"/>
      <c r="AY320" s="244"/>
      <c r="AZ320" s="244"/>
      <c r="BA320" s="244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  <c r="CJ320" s="244"/>
      <c r="CK320" s="244"/>
      <c r="CL320" s="244"/>
      <c r="CM320" s="244"/>
      <c r="CN320" s="244"/>
      <c r="CO320" s="244"/>
      <c r="CP320" s="244"/>
      <c r="CQ320" s="244"/>
      <c r="CR320" s="244"/>
      <c r="CS320" s="244"/>
      <c r="CT320" s="244"/>
      <c r="CU320" s="244"/>
      <c r="CV320" s="244"/>
      <c r="CW320" s="244"/>
      <c r="CX320" s="244"/>
      <c r="CY320" s="244"/>
      <c r="CZ320" s="244"/>
      <c r="DA320" s="244"/>
      <c r="DB320" s="12">
        <v>312</v>
      </c>
      <c r="DC320" s="11" t="str">
        <f>IF(D320="","",COUNTIF(F320:DA320,Accueil!$AB$28)&amp;" / "&amp;COUNTIF($F$8:$DA$8,"&gt;0")-(COUNTIF(F320:DA320,Accueil!$AG$26)))</f>
        <v/>
      </c>
      <c r="DD320" s="110" t="str">
        <f>IF(D320="","",COUNTIF(F320:DA320,Accueil!$AB$26))</f>
        <v/>
      </c>
      <c r="DE320" s="110" t="str">
        <f>IF(D320="","",IF(COUNTIF($F$8:$DA$8,"&gt;=0")-(COUNTIF(G320:DB320,Accueil!$AG$26))&lt;0,0,COUNTIF($F$8:$DA$8,"&gt;=0")-(COUNTIF(G320:DB320,Accueil!$AG$26))))</f>
        <v/>
      </c>
      <c r="DF320" s="11" t="str">
        <f t="shared" si="23"/>
        <v/>
      </c>
      <c r="DG320" s="29" t="str">
        <f t="shared" si="24"/>
        <v/>
      </c>
      <c r="DH320" s="158">
        <f t="shared" si="25"/>
        <v>0</v>
      </c>
      <c r="DI320" s="158">
        <f>IF(ISERROR(VLOOKUP(F320,Accueil!$W$17:$W$22,1,0)),1,0)</f>
        <v>0</v>
      </c>
      <c r="DJ320" s="158">
        <f>IF(ISERROR(VLOOKUP(G320,Accueil!$W$17:$W$22,1,0)),1,0)</f>
        <v>0</v>
      </c>
      <c r="DK320" s="158">
        <f>IF(ISERROR(VLOOKUP(H320,Accueil!$W$17:$W$22,1,0)),1,0)</f>
        <v>0</v>
      </c>
      <c r="DL320" s="158">
        <f>IF(ISERROR(VLOOKUP(I320,Accueil!$W$17:$W$22,1,0)),1,0)</f>
        <v>0</v>
      </c>
      <c r="DM320" s="158">
        <f>IF(ISERROR(VLOOKUP(J320,Accueil!$W$17:$W$22,1,0)),1,0)</f>
        <v>0</v>
      </c>
      <c r="DN320" s="158">
        <f>IF(ISERROR(VLOOKUP(K320,Accueil!$W$17:$W$22,1,0)),1,0)</f>
        <v>0</v>
      </c>
      <c r="DO320" s="158">
        <f>IF(ISERROR(VLOOKUP(L320,Accueil!$W$17:$W$22,1,0)),1,0)</f>
        <v>0</v>
      </c>
      <c r="DP320" s="158">
        <f>IF(ISERROR(VLOOKUP(M320,Accueil!$W$17:$W$22,1,0)),1,0)</f>
        <v>0</v>
      </c>
      <c r="DQ320" s="158">
        <f>IF(ISERROR(VLOOKUP(N320,Accueil!$W$17:$W$22,1,0)),1,0)</f>
        <v>0</v>
      </c>
      <c r="DR320" s="158">
        <f>IF(ISERROR(VLOOKUP(O320,Accueil!$W$17:$W$22,1,0)),1,0)</f>
        <v>0</v>
      </c>
      <c r="DS320" s="158">
        <f>IF(ISERROR(VLOOKUP(P320,Accueil!$W$17:$W$22,1,0)),1,0)</f>
        <v>0</v>
      </c>
      <c r="DT320" s="158">
        <f>IF(ISERROR(VLOOKUP(Q320,Accueil!$W$17:$W$22,1,0)),1,0)</f>
        <v>0</v>
      </c>
      <c r="DU320" s="158">
        <f>IF(ISERROR(VLOOKUP(R320,Accueil!$W$17:$W$22,1,0)),1,0)</f>
        <v>0</v>
      </c>
      <c r="DV320" s="158">
        <f>IF(ISERROR(VLOOKUP(S320,Accueil!$W$17:$W$22,1,0)),1,0)</f>
        <v>0</v>
      </c>
      <c r="DW320" s="158">
        <f>IF(ISERROR(VLOOKUP(T320,Accueil!$W$17:$W$22,1,0)),1,0)</f>
        <v>0</v>
      </c>
      <c r="DX320" s="158">
        <f>IF(ISERROR(VLOOKUP(U320,Accueil!$W$17:$W$22,1,0)),1,0)</f>
        <v>0</v>
      </c>
      <c r="DY320" s="158">
        <f>IF(ISERROR(VLOOKUP(V320,Accueil!$W$17:$W$22,1,0)),1,0)</f>
        <v>0</v>
      </c>
      <c r="DZ320" s="158">
        <f>IF(ISERROR(VLOOKUP(W320,Accueil!$W$17:$W$22,1,0)),1,0)</f>
        <v>0</v>
      </c>
      <c r="EA320" s="158">
        <f>IF(ISERROR(VLOOKUP(X320,Accueil!$W$17:$W$22,1,0)),1,0)</f>
        <v>0</v>
      </c>
      <c r="EB320" s="158">
        <f>IF(ISERROR(VLOOKUP(Y320,Accueil!$W$17:$W$22,1,0)),1,0)</f>
        <v>0</v>
      </c>
      <c r="EC320" s="158">
        <f>IF(ISERROR(VLOOKUP(Z320,Accueil!$W$17:$W$22,1,0)),1,0)</f>
        <v>0</v>
      </c>
      <c r="ED320" s="158">
        <f>IF(ISERROR(VLOOKUP(AA320,Accueil!$W$17:$W$22,1,0)),1,0)</f>
        <v>0</v>
      </c>
      <c r="EE320" s="158">
        <f>IF(ISERROR(VLOOKUP(AB320,Accueil!$W$17:$W$22,1,0)),1,0)</f>
        <v>0</v>
      </c>
      <c r="EF320" s="158">
        <f>IF(ISERROR(VLOOKUP(AC320,Accueil!$W$17:$W$22,1,0)),1,0)</f>
        <v>0</v>
      </c>
      <c r="EG320" s="158">
        <f>IF(ISERROR(VLOOKUP(AD320,Accueil!$W$17:$W$22,1,0)),1,0)</f>
        <v>0</v>
      </c>
      <c r="EH320" s="158">
        <f>IF(ISERROR(VLOOKUP(AE320,Accueil!$W$17:$W$22,1,0)),1,0)</f>
        <v>0</v>
      </c>
      <c r="EI320" s="158">
        <f>IF(ISERROR(VLOOKUP(AF320,Accueil!$W$17:$W$22,1,0)),1,0)</f>
        <v>0</v>
      </c>
      <c r="EJ320" s="158">
        <f>IF(ISERROR(VLOOKUP(AG320,Accueil!$W$17:$W$22,1,0)),1,0)</f>
        <v>0</v>
      </c>
      <c r="EK320" s="158">
        <f>IF(ISERROR(VLOOKUP(AH320,Accueil!$W$17:$W$22,1,0)),1,0)</f>
        <v>0</v>
      </c>
      <c r="EL320" s="158">
        <f>IF(ISERROR(VLOOKUP(AI320,Accueil!$W$17:$W$22,1,0)),1,0)</f>
        <v>0</v>
      </c>
      <c r="EM320" s="158">
        <f>IF(ISERROR(VLOOKUP(AJ320,Accueil!$W$17:$W$22,1,0)),1,0)</f>
        <v>0</v>
      </c>
      <c r="EN320" s="158">
        <f>IF(ISERROR(VLOOKUP(AK320,Accueil!$W$17:$W$22,1,0)),1,0)</f>
        <v>0</v>
      </c>
      <c r="EO320" s="158">
        <f>IF(ISERROR(VLOOKUP(AL320,Accueil!$W$17:$W$22,1,0)),1,0)</f>
        <v>0</v>
      </c>
      <c r="EP320" s="158">
        <f>IF(ISERROR(VLOOKUP(AM320,Accueil!$W$17:$W$22,1,0)),1,0)</f>
        <v>0</v>
      </c>
      <c r="EQ320" s="158">
        <f>IF(ISERROR(VLOOKUP(AN320,Accueil!$W$17:$W$22,1,0)),1,0)</f>
        <v>0</v>
      </c>
      <c r="ER320" s="158">
        <f>IF(ISERROR(VLOOKUP(AO320,Accueil!$W$17:$W$22,1,0)),1,0)</f>
        <v>0</v>
      </c>
      <c r="ES320" s="158">
        <f>IF(ISERROR(VLOOKUP(AP320,Accueil!$W$17:$W$22,1,0)),1,0)</f>
        <v>0</v>
      </c>
      <c r="ET320" s="158">
        <f>IF(ISERROR(VLOOKUP(AQ320,Accueil!$W$17:$W$22,1,0)),1,0)</f>
        <v>0</v>
      </c>
      <c r="EU320" s="158">
        <f>IF(ISERROR(VLOOKUP(AR320,Accueil!$W$17:$W$22,1,0)),1,0)</f>
        <v>0</v>
      </c>
      <c r="EV320" s="158">
        <f>IF(ISERROR(VLOOKUP(AS320,Accueil!$W$17:$W$22,1,0)),1,0)</f>
        <v>0</v>
      </c>
      <c r="EW320" s="158">
        <f>IF(ISERROR(VLOOKUP(AT320,Accueil!$W$17:$W$22,1,0)),1,0)</f>
        <v>0</v>
      </c>
      <c r="EX320" s="158">
        <f>IF(ISERROR(VLOOKUP(AU320,Accueil!$W$17:$W$22,1,0)),1,0)</f>
        <v>0</v>
      </c>
      <c r="EY320" s="158">
        <f>IF(ISERROR(VLOOKUP(AV320,Accueil!$W$17:$W$22,1,0)),1,0)</f>
        <v>0</v>
      </c>
      <c r="EZ320" s="158">
        <f>IF(ISERROR(VLOOKUP(AW320,Accueil!$W$17:$W$22,1,0)),1,0)</f>
        <v>0</v>
      </c>
      <c r="FA320" s="158">
        <f>IF(ISERROR(VLOOKUP(AX320,Accueil!$W$17:$W$22,1,0)),1,0)</f>
        <v>0</v>
      </c>
      <c r="FB320" s="158">
        <f>IF(ISERROR(VLOOKUP(AY320,Accueil!$W$17:$W$22,1,0)),1,0)</f>
        <v>0</v>
      </c>
      <c r="FC320" s="158">
        <f>IF(ISERROR(VLOOKUP(AZ320,Accueil!$W$17:$W$22,1,0)),1,0)</f>
        <v>0</v>
      </c>
      <c r="FD320" s="158">
        <f>IF(ISERROR(VLOOKUP(BA320,Accueil!$W$17:$W$22,1,0)),1,0)</f>
        <v>0</v>
      </c>
      <c r="FE320" s="158">
        <f>IF(ISERROR(VLOOKUP(BB320,Accueil!$W$17:$W$22,1,0)),1,0)</f>
        <v>0</v>
      </c>
      <c r="FF320" s="158">
        <f>IF(ISERROR(VLOOKUP(BC320,Accueil!$W$17:$W$22,1,0)),1,0)</f>
        <v>0</v>
      </c>
      <c r="FG320" s="158">
        <f>IF(ISERROR(VLOOKUP(BD320,Accueil!$W$17:$W$22,1,0)),1,0)</f>
        <v>0</v>
      </c>
      <c r="FH320" s="158">
        <f>IF(ISERROR(VLOOKUP(BE320,Accueil!$W$17:$W$22,1,0)),1,0)</f>
        <v>0</v>
      </c>
      <c r="FI320" s="158">
        <f>IF(ISERROR(VLOOKUP(BF320,Accueil!$W$17:$W$22,1,0)),1,0)</f>
        <v>0</v>
      </c>
      <c r="FJ320" s="158">
        <f>IF(ISERROR(VLOOKUP(BG320,Accueil!$W$17:$W$22,1,0)),1,0)</f>
        <v>0</v>
      </c>
      <c r="FK320" s="158">
        <f>IF(ISERROR(VLOOKUP(BH320,Accueil!$W$17:$W$22,1,0)),1,0)</f>
        <v>0</v>
      </c>
      <c r="FL320" s="158">
        <f>IF(ISERROR(VLOOKUP(BI320,Accueil!$W$17:$W$22,1,0)),1,0)</f>
        <v>0</v>
      </c>
      <c r="FM320" s="158">
        <f>IF(ISERROR(VLOOKUP(BJ320,Accueil!$W$17:$W$22,1,0)),1,0)</f>
        <v>0</v>
      </c>
      <c r="FN320" s="158">
        <f>IF(ISERROR(VLOOKUP(BK320,Accueil!$W$17:$W$22,1,0)),1,0)</f>
        <v>0</v>
      </c>
      <c r="FO320" s="158">
        <f>IF(ISERROR(VLOOKUP(BL320,Accueil!$W$17:$W$22,1,0)),1,0)</f>
        <v>0</v>
      </c>
      <c r="FP320" s="158">
        <f>IF(ISERROR(VLOOKUP(BM320,Accueil!$W$17:$W$22,1,0)),1,0)</f>
        <v>0</v>
      </c>
      <c r="FQ320" s="158">
        <f>IF(ISERROR(VLOOKUP(BN320,Accueil!$W$17:$W$22,1,0)),1,0)</f>
        <v>0</v>
      </c>
      <c r="FR320" s="158">
        <f>IF(ISERROR(VLOOKUP(BO320,Accueil!$W$17:$W$22,1,0)),1,0)</f>
        <v>0</v>
      </c>
      <c r="FS320" s="158">
        <f>IF(ISERROR(VLOOKUP(BP320,Accueil!$W$17:$W$22,1,0)),1,0)</f>
        <v>0</v>
      </c>
      <c r="FT320" s="158">
        <f>IF(ISERROR(VLOOKUP(BQ320,Accueil!$W$17:$W$22,1,0)),1,0)</f>
        <v>0</v>
      </c>
      <c r="FU320" s="158">
        <f>IF(ISERROR(VLOOKUP(BR320,Accueil!$W$17:$W$22,1,0)),1,0)</f>
        <v>0</v>
      </c>
      <c r="FV320" s="158">
        <f>IF(ISERROR(VLOOKUP(BS320,Accueil!$W$17:$W$22,1,0)),1,0)</f>
        <v>0</v>
      </c>
      <c r="FW320" s="158">
        <f>IF(ISERROR(VLOOKUP(BT320,Accueil!$W$17:$W$22,1,0)),1,0)</f>
        <v>0</v>
      </c>
      <c r="FX320" s="158">
        <f>IF(ISERROR(VLOOKUP(BU320,Accueil!$W$17:$W$22,1,0)),1,0)</f>
        <v>0</v>
      </c>
      <c r="FY320" s="158">
        <f>IF(ISERROR(VLOOKUP(BV320,Accueil!$W$17:$W$22,1,0)),1,0)</f>
        <v>0</v>
      </c>
      <c r="FZ320" s="158">
        <f>IF(ISERROR(VLOOKUP(BW320,Accueil!$W$17:$W$22,1,0)),1,0)</f>
        <v>0</v>
      </c>
      <c r="GA320" s="158">
        <f>IF(ISERROR(VLOOKUP(BX320,Accueil!$W$17:$W$22,1,0)),1,0)</f>
        <v>0</v>
      </c>
      <c r="GB320" s="158">
        <f>IF(ISERROR(VLOOKUP(BY320,Accueil!$W$17:$W$22,1,0)),1,0)</f>
        <v>0</v>
      </c>
      <c r="GC320" s="158">
        <f>IF(ISERROR(VLOOKUP(BZ320,Accueil!$W$17:$W$22,1,0)),1,0)</f>
        <v>0</v>
      </c>
      <c r="GD320" s="158">
        <f>IF(ISERROR(VLOOKUP(CA320,Accueil!$W$17:$W$22,1,0)),1,0)</f>
        <v>0</v>
      </c>
      <c r="GE320" s="158">
        <f>IF(ISERROR(VLOOKUP(CB320,Accueil!$W$17:$W$22,1,0)),1,0)</f>
        <v>0</v>
      </c>
      <c r="GF320" s="158">
        <f>IF(ISERROR(VLOOKUP(CC320,Accueil!$W$17:$W$22,1,0)),1,0)</f>
        <v>0</v>
      </c>
      <c r="GG320" s="158">
        <f>IF(ISERROR(VLOOKUP(CD320,Accueil!$W$17:$W$22,1,0)),1,0)</f>
        <v>0</v>
      </c>
      <c r="GH320" s="158">
        <f>IF(ISERROR(VLOOKUP(CE320,Accueil!$W$17:$W$22,1,0)),1,0)</f>
        <v>0</v>
      </c>
      <c r="GI320" s="158">
        <f>IF(ISERROR(VLOOKUP(CF320,Accueil!$W$17:$W$22,1,0)),1,0)</f>
        <v>0</v>
      </c>
      <c r="GJ320" s="158">
        <f>IF(ISERROR(VLOOKUP(CG320,Accueil!$W$17:$W$22,1,0)),1,0)</f>
        <v>0</v>
      </c>
      <c r="GK320" s="158">
        <f>IF(ISERROR(VLOOKUP(CH320,Accueil!$W$17:$W$22,1,0)),1,0)</f>
        <v>0</v>
      </c>
      <c r="GL320" s="158">
        <f>IF(ISERROR(VLOOKUP(CI320,Accueil!$W$17:$W$22,1,0)),1,0)</f>
        <v>0</v>
      </c>
      <c r="GM320" s="158">
        <f>IF(ISERROR(VLOOKUP(CJ320,Accueil!$W$17:$W$22,1,0)),1,0)</f>
        <v>0</v>
      </c>
      <c r="GN320" s="158">
        <f>IF(ISERROR(VLOOKUP(CK320,Accueil!$W$17:$W$22,1,0)),1,0)</f>
        <v>0</v>
      </c>
      <c r="GO320" s="158">
        <f>IF(ISERROR(VLOOKUP(CL320,Accueil!$W$17:$W$22,1,0)),1,0)</f>
        <v>0</v>
      </c>
      <c r="GP320" s="158">
        <f>IF(ISERROR(VLOOKUP(CM320,Accueil!$W$17:$W$22,1,0)),1,0)</f>
        <v>0</v>
      </c>
      <c r="GQ320" s="158">
        <f>IF(ISERROR(VLOOKUP(CN320,Accueil!$W$17:$W$22,1,0)),1,0)</f>
        <v>0</v>
      </c>
      <c r="GR320" s="158">
        <f>IF(ISERROR(VLOOKUP(CO320,Accueil!$W$17:$W$22,1,0)),1,0)</f>
        <v>0</v>
      </c>
      <c r="GS320" s="158">
        <f>IF(ISERROR(VLOOKUP(CP320,Accueil!$W$17:$W$22,1,0)),1,0)</f>
        <v>0</v>
      </c>
      <c r="GT320" s="158">
        <f>IF(ISERROR(VLOOKUP(CQ320,Accueil!$W$17:$W$22,1,0)),1,0)</f>
        <v>0</v>
      </c>
      <c r="GU320" s="158">
        <f>IF(ISERROR(VLOOKUP(CR320,Accueil!$W$17:$W$22,1,0)),1,0)</f>
        <v>0</v>
      </c>
      <c r="GV320" s="158">
        <f>IF(ISERROR(VLOOKUP(CS320,Accueil!$W$17:$W$22,1,0)),1,0)</f>
        <v>0</v>
      </c>
      <c r="GW320" s="158">
        <f>IF(ISERROR(VLOOKUP(CT320,Accueil!$W$17:$W$22,1,0)),1,0)</f>
        <v>0</v>
      </c>
      <c r="GX320" s="158">
        <f>IF(ISERROR(VLOOKUP(CU320,Accueil!$W$17:$W$22,1,0)),1,0)</f>
        <v>0</v>
      </c>
      <c r="GY320" s="158">
        <f>IF(ISERROR(VLOOKUP(CV320,Accueil!$W$17:$W$22,1,0)),1,0)</f>
        <v>0</v>
      </c>
      <c r="GZ320" s="158">
        <f>IF(ISERROR(VLOOKUP(CW320,Accueil!$W$17:$W$22,1,0)),1,0)</f>
        <v>0</v>
      </c>
      <c r="HA320" s="158">
        <f>IF(ISERROR(VLOOKUP(CX320,Accueil!$W$17:$W$22,1,0)),1,0)</f>
        <v>0</v>
      </c>
      <c r="HB320" s="158">
        <f>IF(ISERROR(VLOOKUP(CY320,Accueil!$W$17:$W$22,1,0)),1,0)</f>
        <v>0</v>
      </c>
      <c r="HC320" s="158">
        <f>IF(ISERROR(VLOOKUP(CZ320,Accueil!$W$17:$W$22,1,0)),1,0)</f>
        <v>0</v>
      </c>
      <c r="HD320" s="158">
        <f>IF(ISERROR(VLOOKUP(DA320,Accueil!$W$17:$W$22,1,0)),1,0)</f>
        <v>0</v>
      </c>
    </row>
    <row r="321" spans="1:212" ht="12.75" customHeight="1">
      <c r="A321" s="360"/>
      <c r="B321" s="12">
        <v>313</v>
      </c>
      <c r="C321" s="26" t="str">
        <f>IF(Accueil!E325="","",Accueil!E325)</f>
        <v/>
      </c>
      <c r="D321" s="27" t="str">
        <f>IF(Accueil!F325="","",Accueil!F325)</f>
        <v/>
      </c>
      <c r="E321" s="83" t="str">
        <f t="shared" si="22"/>
        <v/>
      </c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  <c r="AA321" s="244"/>
      <c r="AB321" s="244"/>
      <c r="AC321" s="244"/>
      <c r="AD321" s="244"/>
      <c r="AE321" s="244"/>
      <c r="AF321" s="244"/>
      <c r="AG321" s="244"/>
      <c r="AH321" s="244"/>
      <c r="AI321" s="244"/>
      <c r="AJ321" s="244"/>
      <c r="AK321" s="244"/>
      <c r="AL321" s="244"/>
      <c r="AM321" s="244"/>
      <c r="AN321" s="244"/>
      <c r="AO321" s="244"/>
      <c r="AP321" s="244"/>
      <c r="AQ321" s="244"/>
      <c r="AR321" s="244"/>
      <c r="AS321" s="244"/>
      <c r="AT321" s="244"/>
      <c r="AU321" s="244"/>
      <c r="AV321" s="244"/>
      <c r="AW321" s="244"/>
      <c r="AX321" s="244"/>
      <c r="AY321" s="244"/>
      <c r="AZ321" s="244"/>
      <c r="BA321" s="244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  <c r="CJ321" s="244"/>
      <c r="CK321" s="244"/>
      <c r="CL321" s="244"/>
      <c r="CM321" s="244"/>
      <c r="CN321" s="244"/>
      <c r="CO321" s="244"/>
      <c r="CP321" s="244"/>
      <c r="CQ321" s="244"/>
      <c r="CR321" s="244"/>
      <c r="CS321" s="244"/>
      <c r="CT321" s="244"/>
      <c r="CU321" s="244"/>
      <c r="CV321" s="244"/>
      <c r="CW321" s="244"/>
      <c r="CX321" s="244"/>
      <c r="CY321" s="244"/>
      <c r="CZ321" s="244"/>
      <c r="DA321" s="244"/>
      <c r="DB321" s="12">
        <v>313</v>
      </c>
      <c r="DC321" s="11" t="str">
        <f>IF(D321="","",COUNTIF(F321:DA321,Accueil!$AB$28)&amp;" / "&amp;COUNTIF($F$8:$DA$8,"&gt;0")-(COUNTIF(F321:DA321,Accueil!$AG$26)))</f>
        <v/>
      </c>
      <c r="DD321" s="110" t="str">
        <f>IF(D321="","",COUNTIF(F321:DA321,Accueil!$AB$26))</f>
        <v/>
      </c>
      <c r="DE321" s="110" t="str">
        <f>IF(D321="","",IF(COUNTIF($F$8:$DA$8,"&gt;=0")-(COUNTIF(G321:DB321,Accueil!$AG$26))&lt;0,0,COUNTIF($F$8:$DA$8,"&gt;=0")-(COUNTIF(G321:DB321,Accueil!$AG$26))))</f>
        <v/>
      </c>
      <c r="DF321" s="11" t="str">
        <f t="shared" si="23"/>
        <v/>
      </c>
      <c r="DG321" s="29" t="str">
        <f t="shared" si="24"/>
        <v/>
      </c>
      <c r="DH321" s="158">
        <f t="shared" si="25"/>
        <v>0</v>
      </c>
      <c r="DI321" s="158">
        <f>IF(ISERROR(VLOOKUP(F321,Accueil!$W$17:$W$22,1,0)),1,0)</f>
        <v>0</v>
      </c>
      <c r="DJ321" s="158">
        <f>IF(ISERROR(VLOOKUP(G321,Accueil!$W$17:$W$22,1,0)),1,0)</f>
        <v>0</v>
      </c>
      <c r="DK321" s="158">
        <f>IF(ISERROR(VLOOKUP(H321,Accueil!$W$17:$W$22,1,0)),1,0)</f>
        <v>0</v>
      </c>
      <c r="DL321" s="158">
        <f>IF(ISERROR(VLOOKUP(I321,Accueil!$W$17:$W$22,1,0)),1,0)</f>
        <v>0</v>
      </c>
      <c r="DM321" s="158">
        <f>IF(ISERROR(VLOOKUP(J321,Accueil!$W$17:$W$22,1,0)),1,0)</f>
        <v>0</v>
      </c>
      <c r="DN321" s="158">
        <f>IF(ISERROR(VLOOKUP(K321,Accueil!$W$17:$W$22,1,0)),1,0)</f>
        <v>0</v>
      </c>
      <c r="DO321" s="158">
        <f>IF(ISERROR(VLOOKUP(L321,Accueil!$W$17:$W$22,1,0)),1,0)</f>
        <v>0</v>
      </c>
      <c r="DP321" s="158">
        <f>IF(ISERROR(VLOOKUP(M321,Accueil!$W$17:$W$22,1,0)),1,0)</f>
        <v>0</v>
      </c>
      <c r="DQ321" s="158">
        <f>IF(ISERROR(VLOOKUP(N321,Accueil!$W$17:$W$22,1,0)),1,0)</f>
        <v>0</v>
      </c>
      <c r="DR321" s="158">
        <f>IF(ISERROR(VLOOKUP(O321,Accueil!$W$17:$W$22,1,0)),1,0)</f>
        <v>0</v>
      </c>
      <c r="DS321" s="158">
        <f>IF(ISERROR(VLOOKUP(P321,Accueil!$W$17:$W$22,1,0)),1,0)</f>
        <v>0</v>
      </c>
      <c r="DT321" s="158">
        <f>IF(ISERROR(VLOOKUP(Q321,Accueil!$W$17:$W$22,1,0)),1,0)</f>
        <v>0</v>
      </c>
      <c r="DU321" s="158">
        <f>IF(ISERROR(VLOOKUP(R321,Accueil!$W$17:$W$22,1,0)),1,0)</f>
        <v>0</v>
      </c>
      <c r="DV321" s="158">
        <f>IF(ISERROR(VLOOKUP(S321,Accueil!$W$17:$W$22,1,0)),1,0)</f>
        <v>0</v>
      </c>
      <c r="DW321" s="158">
        <f>IF(ISERROR(VLOOKUP(T321,Accueil!$W$17:$W$22,1,0)),1,0)</f>
        <v>0</v>
      </c>
      <c r="DX321" s="158">
        <f>IF(ISERROR(VLOOKUP(U321,Accueil!$W$17:$W$22,1,0)),1,0)</f>
        <v>0</v>
      </c>
      <c r="DY321" s="158">
        <f>IF(ISERROR(VLOOKUP(V321,Accueil!$W$17:$W$22,1,0)),1,0)</f>
        <v>0</v>
      </c>
      <c r="DZ321" s="158">
        <f>IF(ISERROR(VLOOKUP(W321,Accueil!$W$17:$W$22,1,0)),1,0)</f>
        <v>0</v>
      </c>
      <c r="EA321" s="158">
        <f>IF(ISERROR(VLOOKUP(X321,Accueil!$W$17:$W$22,1,0)),1,0)</f>
        <v>0</v>
      </c>
      <c r="EB321" s="158">
        <f>IF(ISERROR(VLOOKUP(Y321,Accueil!$W$17:$W$22,1,0)),1,0)</f>
        <v>0</v>
      </c>
      <c r="EC321" s="158">
        <f>IF(ISERROR(VLOOKUP(Z321,Accueil!$W$17:$W$22,1,0)),1,0)</f>
        <v>0</v>
      </c>
      <c r="ED321" s="158">
        <f>IF(ISERROR(VLOOKUP(AA321,Accueil!$W$17:$W$22,1,0)),1,0)</f>
        <v>0</v>
      </c>
      <c r="EE321" s="158">
        <f>IF(ISERROR(VLOOKUP(AB321,Accueil!$W$17:$W$22,1,0)),1,0)</f>
        <v>0</v>
      </c>
      <c r="EF321" s="158">
        <f>IF(ISERROR(VLOOKUP(AC321,Accueil!$W$17:$W$22,1,0)),1,0)</f>
        <v>0</v>
      </c>
      <c r="EG321" s="158">
        <f>IF(ISERROR(VLOOKUP(AD321,Accueil!$W$17:$W$22,1,0)),1,0)</f>
        <v>0</v>
      </c>
      <c r="EH321" s="158">
        <f>IF(ISERROR(VLOOKUP(AE321,Accueil!$W$17:$W$22,1,0)),1,0)</f>
        <v>0</v>
      </c>
      <c r="EI321" s="158">
        <f>IF(ISERROR(VLOOKUP(AF321,Accueil!$W$17:$W$22,1,0)),1,0)</f>
        <v>0</v>
      </c>
      <c r="EJ321" s="158">
        <f>IF(ISERROR(VLOOKUP(AG321,Accueil!$W$17:$W$22,1,0)),1,0)</f>
        <v>0</v>
      </c>
      <c r="EK321" s="158">
        <f>IF(ISERROR(VLOOKUP(AH321,Accueil!$W$17:$W$22,1,0)),1,0)</f>
        <v>0</v>
      </c>
      <c r="EL321" s="158">
        <f>IF(ISERROR(VLOOKUP(AI321,Accueil!$W$17:$W$22,1,0)),1,0)</f>
        <v>0</v>
      </c>
      <c r="EM321" s="158">
        <f>IF(ISERROR(VLOOKUP(AJ321,Accueil!$W$17:$W$22,1,0)),1,0)</f>
        <v>0</v>
      </c>
      <c r="EN321" s="158">
        <f>IF(ISERROR(VLOOKUP(AK321,Accueil!$W$17:$W$22,1,0)),1,0)</f>
        <v>0</v>
      </c>
      <c r="EO321" s="158">
        <f>IF(ISERROR(VLOOKUP(AL321,Accueil!$W$17:$W$22,1,0)),1,0)</f>
        <v>0</v>
      </c>
      <c r="EP321" s="158">
        <f>IF(ISERROR(VLOOKUP(AM321,Accueil!$W$17:$W$22,1,0)),1,0)</f>
        <v>0</v>
      </c>
      <c r="EQ321" s="158">
        <f>IF(ISERROR(VLOOKUP(AN321,Accueil!$W$17:$W$22,1,0)),1,0)</f>
        <v>0</v>
      </c>
      <c r="ER321" s="158">
        <f>IF(ISERROR(VLOOKUP(AO321,Accueil!$W$17:$W$22,1,0)),1,0)</f>
        <v>0</v>
      </c>
      <c r="ES321" s="158">
        <f>IF(ISERROR(VLOOKUP(AP321,Accueil!$W$17:$W$22,1,0)),1,0)</f>
        <v>0</v>
      </c>
      <c r="ET321" s="158">
        <f>IF(ISERROR(VLOOKUP(AQ321,Accueil!$W$17:$W$22,1,0)),1,0)</f>
        <v>0</v>
      </c>
      <c r="EU321" s="158">
        <f>IF(ISERROR(VLOOKUP(AR321,Accueil!$W$17:$W$22,1,0)),1,0)</f>
        <v>0</v>
      </c>
      <c r="EV321" s="158">
        <f>IF(ISERROR(VLOOKUP(AS321,Accueil!$W$17:$W$22,1,0)),1,0)</f>
        <v>0</v>
      </c>
      <c r="EW321" s="158">
        <f>IF(ISERROR(VLOOKUP(AT321,Accueil!$W$17:$W$22,1,0)),1,0)</f>
        <v>0</v>
      </c>
      <c r="EX321" s="158">
        <f>IF(ISERROR(VLOOKUP(AU321,Accueil!$W$17:$W$22,1,0)),1,0)</f>
        <v>0</v>
      </c>
      <c r="EY321" s="158">
        <f>IF(ISERROR(VLOOKUP(AV321,Accueil!$W$17:$W$22,1,0)),1,0)</f>
        <v>0</v>
      </c>
      <c r="EZ321" s="158">
        <f>IF(ISERROR(VLOOKUP(AW321,Accueil!$W$17:$W$22,1,0)),1,0)</f>
        <v>0</v>
      </c>
      <c r="FA321" s="158">
        <f>IF(ISERROR(VLOOKUP(AX321,Accueil!$W$17:$W$22,1,0)),1,0)</f>
        <v>0</v>
      </c>
      <c r="FB321" s="158">
        <f>IF(ISERROR(VLOOKUP(AY321,Accueil!$W$17:$W$22,1,0)),1,0)</f>
        <v>0</v>
      </c>
      <c r="FC321" s="158">
        <f>IF(ISERROR(VLOOKUP(AZ321,Accueil!$W$17:$W$22,1,0)),1,0)</f>
        <v>0</v>
      </c>
      <c r="FD321" s="158">
        <f>IF(ISERROR(VLOOKUP(BA321,Accueil!$W$17:$W$22,1,0)),1,0)</f>
        <v>0</v>
      </c>
      <c r="FE321" s="158">
        <f>IF(ISERROR(VLOOKUP(BB321,Accueil!$W$17:$W$22,1,0)),1,0)</f>
        <v>0</v>
      </c>
      <c r="FF321" s="158">
        <f>IF(ISERROR(VLOOKUP(BC321,Accueil!$W$17:$W$22,1,0)),1,0)</f>
        <v>0</v>
      </c>
      <c r="FG321" s="158">
        <f>IF(ISERROR(VLOOKUP(BD321,Accueil!$W$17:$W$22,1,0)),1,0)</f>
        <v>0</v>
      </c>
      <c r="FH321" s="158">
        <f>IF(ISERROR(VLOOKUP(BE321,Accueil!$W$17:$W$22,1,0)),1,0)</f>
        <v>0</v>
      </c>
      <c r="FI321" s="158">
        <f>IF(ISERROR(VLOOKUP(BF321,Accueil!$W$17:$W$22,1,0)),1,0)</f>
        <v>0</v>
      </c>
      <c r="FJ321" s="158">
        <f>IF(ISERROR(VLOOKUP(BG321,Accueil!$W$17:$W$22,1,0)),1,0)</f>
        <v>0</v>
      </c>
      <c r="FK321" s="158">
        <f>IF(ISERROR(VLOOKUP(BH321,Accueil!$W$17:$W$22,1,0)),1,0)</f>
        <v>0</v>
      </c>
      <c r="FL321" s="158">
        <f>IF(ISERROR(VLOOKUP(BI321,Accueil!$W$17:$W$22,1,0)),1,0)</f>
        <v>0</v>
      </c>
      <c r="FM321" s="158">
        <f>IF(ISERROR(VLOOKUP(BJ321,Accueil!$W$17:$W$22,1,0)),1,0)</f>
        <v>0</v>
      </c>
      <c r="FN321" s="158">
        <f>IF(ISERROR(VLOOKUP(BK321,Accueil!$W$17:$W$22,1,0)),1,0)</f>
        <v>0</v>
      </c>
      <c r="FO321" s="158">
        <f>IF(ISERROR(VLOOKUP(BL321,Accueil!$W$17:$W$22,1,0)),1,0)</f>
        <v>0</v>
      </c>
      <c r="FP321" s="158">
        <f>IF(ISERROR(VLOOKUP(BM321,Accueil!$W$17:$W$22,1,0)),1,0)</f>
        <v>0</v>
      </c>
      <c r="FQ321" s="158">
        <f>IF(ISERROR(VLOOKUP(BN321,Accueil!$W$17:$W$22,1,0)),1,0)</f>
        <v>0</v>
      </c>
      <c r="FR321" s="158">
        <f>IF(ISERROR(VLOOKUP(BO321,Accueil!$W$17:$W$22,1,0)),1,0)</f>
        <v>0</v>
      </c>
      <c r="FS321" s="158">
        <f>IF(ISERROR(VLOOKUP(BP321,Accueil!$W$17:$W$22,1,0)),1,0)</f>
        <v>0</v>
      </c>
      <c r="FT321" s="158">
        <f>IF(ISERROR(VLOOKUP(BQ321,Accueil!$W$17:$W$22,1,0)),1,0)</f>
        <v>0</v>
      </c>
      <c r="FU321" s="158">
        <f>IF(ISERROR(VLOOKUP(BR321,Accueil!$W$17:$W$22,1,0)),1,0)</f>
        <v>0</v>
      </c>
      <c r="FV321" s="158">
        <f>IF(ISERROR(VLOOKUP(BS321,Accueil!$W$17:$W$22,1,0)),1,0)</f>
        <v>0</v>
      </c>
      <c r="FW321" s="158">
        <f>IF(ISERROR(VLOOKUP(BT321,Accueil!$W$17:$W$22,1,0)),1,0)</f>
        <v>0</v>
      </c>
      <c r="FX321" s="158">
        <f>IF(ISERROR(VLOOKUP(BU321,Accueil!$W$17:$W$22,1,0)),1,0)</f>
        <v>0</v>
      </c>
      <c r="FY321" s="158">
        <f>IF(ISERROR(VLOOKUP(BV321,Accueil!$W$17:$W$22,1,0)),1,0)</f>
        <v>0</v>
      </c>
      <c r="FZ321" s="158">
        <f>IF(ISERROR(VLOOKUP(BW321,Accueil!$W$17:$W$22,1,0)),1,0)</f>
        <v>0</v>
      </c>
      <c r="GA321" s="158">
        <f>IF(ISERROR(VLOOKUP(BX321,Accueil!$W$17:$W$22,1,0)),1,0)</f>
        <v>0</v>
      </c>
      <c r="GB321" s="158">
        <f>IF(ISERROR(VLOOKUP(BY321,Accueil!$W$17:$W$22,1,0)),1,0)</f>
        <v>0</v>
      </c>
      <c r="GC321" s="158">
        <f>IF(ISERROR(VLOOKUP(BZ321,Accueil!$W$17:$W$22,1,0)),1,0)</f>
        <v>0</v>
      </c>
      <c r="GD321" s="158">
        <f>IF(ISERROR(VLOOKUP(CA321,Accueil!$W$17:$W$22,1,0)),1,0)</f>
        <v>0</v>
      </c>
      <c r="GE321" s="158">
        <f>IF(ISERROR(VLOOKUP(CB321,Accueil!$W$17:$W$22,1,0)),1,0)</f>
        <v>0</v>
      </c>
      <c r="GF321" s="158">
        <f>IF(ISERROR(VLOOKUP(CC321,Accueil!$W$17:$W$22,1,0)),1,0)</f>
        <v>0</v>
      </c>
      <c r="GG321" s="158">
        <f>IF(ISERROR(VLOOKUP(CD321,Accueil!$W$17:$W$22,1,0)),1,0)</f>
        <v>0</v>
      </c>
      <c r="GH321" s="158">
        <f>IF(ISERROR(VLOOKUP(CE321,Accueil!$W$17:$W$22,1,0)),1,0)</f>
        <v>0</v>
      </c>
      <c r="GI321" s="158">
        <f>IF(ISERROR(VLOOKUP(CF321,Accueil!$W$17:$W$22,1,0)),1,0)</f>
        <v>0</v>
      </c>
      <c r="GJ321" s="158">
        <f>IF(ISERROR(VLOOKUP(CG321,Accueil!$W$17:$W$22,1,0)),1,0)</f>
        <v>0</v>
      </c>
      <c r="GK321" s="158">
        <f>IF(ISERROR(VLOOKUP(CH321,Accueil!$W$17:$W$22,1,0)),1,0)</f>
        <v>0</v>
      </c>
      <c r="GL321" s="158">
        <f>IF(ISERROR(VLOOKUP(CI321,Accueil!$W$17:$W$22,1,0)),1,0)</f>
        <v>0</v>
      </c>
      <c r="GM321" s="158">
        <f>IF(ISERROR(VLOOKUP(CJ321,Accueil!$W$17:$W$22,1,0)),1,0)</f>
        <v>0</v>
      </c>
      <c r="GN321" s="158">
        <f>IF(ISERROR(VLOOKUP(CK321,Accueil!$W$17:$W$22,1,0)),1,0)</f>
        <v>0</v>
      </c>
      <c r="GO321" s="158">
        <f>IF(ISERROR(VLOOKUP(CL321,Accueil!$W$17:$W$22,1,0)),1,0)</f>
        <v>0</v>
      </c>
      <c r="GP321" s="158">
        <f>IF(ISERROR(VLOOKUP(CM321,Accueil!$W$17:$W$22,1,0)),1,0)</f>
        <v>0</v>
      </c>
      <c r="GQ321" s="158">
        <f>IF(ISERROR(VLOOKUP(CN321,Accueil!$W$17:$W$22,1,0)),1,0)</f>
        <v>0</v>
      </c>
      <c r="GR321" s="158">
        <f>IF(ISERROR(VLOOKUP(CO321,Accueil!$W$17:$W$22,1,0)),1,0)</f>
        <v>0</v>
      </c>
      <c r="GS321" s="158">
        <f>IF(ISERROR(VLOOKUP(CP321,Accueil!$W$17:$W$22,1,0)),1,0)</f>
        <v>0</v>
      </c>
      <c r="GT321" s="158">
        <f>IF(ISERROR(VLOOKUP(CQ321,Accueil!$W$17:$W$22,1,0)),1,0)</f>
        <v>0</v>
      </c>
      <c r="GU321" s="158">
        <f>IF(ISERROR(VLOOKUP(CR321,Accueil!$W$17:$W$22,1,0)),1,0)</f>
        <v>0</v>
      </c>
      <c r="GV321" s="158">
        <f>IF(ISERROR(VLOOKUP(CS321,Accueil!$W$17:$W$22,1,0)),1,0)</f>
        <v>0</v>
      </c>
      <c r="GW321" s="158">
        <f>IF(ISERROR(VLOOKUP(CT321,Accueil!$W$17:$W$22,1,0)),1,0)</f>
        <v>0</v>
      </c>
      <c r="GX321" s="158">
        <f>IF(ISERROR(VLOOKUP(CU321,Accueil!$W$17:$W$22,1,0)),1,0)</f>
        <v>0</v>
      </c>
      <c r="GY321" s="158">
        <f>IF(ISERROR(VLOOKUP(CV321,Accueil!$W$17:$W$22,1,0)),1,0)</f>
        <v>0</v>
      </c>
      <c r="GZ321" s="158">
        <f>IF(ISERROR(VLOOKUP(CW321,Accueil!$W$17:$W$22,1,0)),1,0)</f>
        <v>0</v>
      </c>
      <c r="HA321" s="158">
        <f>IF(ISERROR(VLOOKUP(CX321,Accueil!$W$17:$W$22,1,0)),1,0)</f>
        <v>0</v>
      </c>
      <c r="HB321" s="158">
        <f>IF(ISERROR(VLOOKUP(CY321,Accueil!$W$17:$W$22,1,0)),1,0)</f>
        <v>0</v>
      </c>
      <c r="HC321" s="158">
        <f>IF(ISERROR(VLOOKUP(CZ321,Accueil!$W$17:$W$22,1,0)),1,0)</f>
        <v>0</v>
      </c>
      <c r="HD321" s="158">
        <f>IF(ISERROR(VLOOKUP(DA321,Accueil!$W$17:$W$22,1,0)),1,0)</f>
        <v>0</v>
      </c>
    </row>
    <row r="322" spans="1:212" ht="12.75" customHeight="1">
      <c r="A322" s="360"/>
      <c r="B322" s="12">
        <v>314</v>
      </c>
      <c r="C322" s="26" t="str">
        <f>IF(Accueil!E326="","",Accueil!E326)</f>
        <v/>
      </c>
      <c r="D322" s="27" t="str">
        <f>IF(Accueil!F326="","",Accueil!F326)</f>
        <v/>
      </c>
      <c r="E322" s="83" t="str">
        <f t="shared" si="22"/>
        <v/>
      </c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  <c r="AA322" s="244"/>
      <c r="AB322" s="244"/>
      <c r="AC322" s="244"/>
      <c r="AD322" s="244"/>
      <c r="AE322" s="244"/>
      <c r="AF322" s="244"/>
      <c r="AG322" s="244"/>
      <c r="AH322" s="244"/>
      <c r="AI322" s="244"/>
      <c r="AJ322" s="244"/>
      <c r="AK322" s="244"/>
      <c r="AL322" s="244"/>
      <c r="AM322" s="244"/>
      <c r="AN322" s="244"/>
      <c r="AO322" s="244"/>
      <c r="AP322" s="244"/>
      <c r="AQ322" s="244"/>
      <c r="AR322" s="244"/>
      <c r="AS322" s="244"/>
      <c r="AT322" s="244"/>
      <c r="AU322" s="244"/>
      <c r="AV322" s="244"/>
      <c r="AW322" s="244"/>
      <c r="AX322" s="244"/>
      <c r="AY322" s="244"/>
      <c r="AZ322" s="244"/>
      <c r="BA322" s="244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  <c r="CJ322" s="244"/>
      <c r="CK322" s="244"/>
      <c r="CL322" s="244"/>
      <c r="CM322" s="244"/>
      <c r="CN322" s="244"/>
      <c r="CO322" s="244"/>
      <c r="CP322" s="244"/>
      <c r="CQ322" s="244"/>
      <c r="CR322" s="244"/>
      <c r="CS322" s="244"/>
      <c r="CT322" s="244"/>
      <c r="CU322" s="244"/>
      <c r="CV322" s="244"/>
      <c r="CW322" s="244"/>
      <c r="CX322" s="244"/>
      <c r="CY322" s="244"/>
      <c r="CZ322" s="244"/>
      <c r="DA322" s="244"/>
      <c r="DB322" s="12">
        <v>314</v>
      </c>
      <c r="DC322" s="11" t="str">
        <f>IF(D322="","",COUNTIF(F322:DA322,Accueil!$AB$28)&amp;" / "&amp;COUNTIF($F$8:$DA$8,"&gt;0")-(COUNTIF(F322:DA322,Accueil!$AG$26)))</f>
        <v/>
      </c>
      <c r="DD322" s="110" t="str">
        <f>IF(D322="","",COUNTIF(F322:DA322,Accueil!$AB$26))</f>
        <v/>
      </c>
      <c r="DE322" s="110" t="str">
        <f>IF(D322="","",IF(COUNTIF($F$8:$DA$8,"&gt;=0")-(COUNTIF(G322:DB322,Accueil!$AG$26))&lt;0,0,COUNTIF($F$8:$DA$8,"&gt;=0")-(COUNTIF(G322:DB322,Accueil!$AG$26))))</f>
        <v/>
      </c>
      <c r="DF322" s="11" t="str">
        <f t="shared" si="23"/>
        <v/>
      </c>
      <c r="DG322" s="29" t="str">
        <f t="shared" si="24"/>
        <v/>
      </c>
      <c r="DH322" s="158">
        <f t="shared" si="25"/>
        <v>0</v>
      </c>
      <c r="DI322" s="158">
        <f>IF(ISERROR(VLOOKUP(F322,Accueil!$W$17:$W$22,1,0)),1,0)</f>
        <v>0</v>
      </c>
      <c r="DJ322" s="158">
        <f>IF(ISERROR(VLOOKUP(G322,Accueil!$W$17:$W$22,1,0)),1,0)</f>
        <v>0</v>
      </c>
      <c r="DK322" s="158">
        <f>IF(ISERROR(VLOOKUP(H322,Accueil!$W$17:$W$22,1,0)),1,0)</f>
        <v>0</v>
      </c>
      <c r="DL322" s="158">
        <f>IF(ISERROR(VLOOKUP(I322,Accueil!$W$17:$W$22,1,0)),1,0)</f>
        <v>0</v>
      </c>
      <c r="DM322" s="158">
        <f>IF(ISERROR(VLOOKUP(J322,Accueil!$W$17:$W$22,1,0)),1,0)</f>
        <v>0</v>
      </c>
      <c r="DN322" s="158">
        <f>IF(ISERROR(VLOOKUP(K322,Accueil!$W$17:$W$22,1,0)),1,0)</f>
        <v>0</v>
      </c>
      <c r="DO322" s="158">
        <f>IF(ISERROR(VLOOKUP(L322,Accueil!$W$17:$W$22,1,0)),1,0)</f>
        <v>0</v>
      </c>
      <c r="DP322" s="158">
        <f>IF(ISERROR(VLOOKUP(M322,Accueil!$W$17:$W$22,1,0)),1,0)</f>
        <v>0</v>
      </c>
      <c r="DQ322" s="158">
        <f>IF(ISERROR(VLOOKUP(N322,Accueil!$W$17:$W$22,1,0)),1,0)</f>
        <v>0</v>
      </c>
      <c r="DR322" s="158">
        <f>IF(ISERROR(VLOOKUP(O322,Accueil!$W$17:$W$22,1,0)),1,0)</f>
        <v>0</v>
      </c>
      <c r="DS322" s="158">
        <f>IF(ISERROR(VLOOKUP(P322,Accueil!$W$17:$W$22,1,0)),1,0)</f>
        <v>0</v>
      </c>
      <c r="DT322" s="158">
        <f>IF(ISERROR(VLOOKUP(Q322,Accueil!$W$17:$W$22,1,0)),1,0)</f>
        <v>0</v>
      </c>
      <c r="DU322" s="158">
        <f>IF(ISERROR(VLOOKUP(R322,Accueil!$W$17:$W$22,1,0)),1,0)</f>
        <v>0</v>
      </c>
      <c r="DV322" s="158">
        <f>IF(ISERROR(VLOOKUP(S322,Accueil!$W$17:$W$22,1,0)),1,0)</f>
        <v>0</v>
      </c>
      <c r="DW322" s="158">
        <f>IF(ISERROR(VLOOKUP(T322,Accueil!$W$17:$W$22,1,0)),1,0)</f>
        <v>0</v>
      </c>
      <c r="DX322" s="158">
        <f>IF(ISERROR(VLOOKUP(U322,Accueil!$W$17:$W$22,1,0)),1,0)</f>
        <v>0</v>
      </c>
      <c r="DY322" s="158">
        <f>IF(ISERROR(VLOOKUP(V322,Accueil!$W$17:$W$22,1,0)),1,0)</f>
        <v>0</v>
      </c>
      <c r="DZ322" s="158">
        <f>IF(ISERROR(VLOOKUP(W322,Accueil!$W$17:$W$22,1,0)),1,0)</f>
        <v>0</v>
      </c>
      <c r="EA322" s="158">
        <f>IF(ISERROR(VLOOKUP(X322,Accueil!$W$17:$W$22,1,0)),1,0)</f>
        <v>0</v>
      </c>
      <c r="EB322" s="158">
        <f>IF(ISERROR(VLOOKUP(Y322,Accueil!$W$17:$W$22,1,0)),1,0)</f>
        <v>0</v>
      </c>
      <c r="EC322" s="158">
        <f>IF(ISERROR(VLOOKUP(Z322,Accueil!$W$17:$W$22,1,0)),1,0)</f>
        <v>0</v>
      </c>
      <c r="ED322" s="158">
        <f>IF(ISERROR(VLOOKUP(AA322,Accueil!$W$17:$W$22,1,0)),1,0)</f>
        <v>0</v>
      </c>
      <c r="EE322" s="158">
        <f>IF(ISERROR(VLOOKUP(AB322,Accueil!$W$17:$W$22,1,0)),1,0)</f>
        <v>0</v>
      </c>
      <c r="EF322" s="158">
        <f>IF(ISERROR(VLOOKUP(AC322,Accueil!$W$17:$W$22,1,0)),1,0)</f>
        <v>0</v>
      </c>
      <c r="EG322" s="158">
        <f>IF(ISERROR(VLOOKUP(AD322,Accueil!$W$17:$W$22,1,0)),1,0)</f>
        <v>0</v>
      </c>
      <c r="EH322" s="158">
        <f>IF(ISERROR(VLOOKUP(AE322,Accueil!$W$17:$W$22,1,0)),1,0)</f>
        <v>0</v>
      </c>
      <c r="EI322" s="158">
        <f>IF(ISERROR(VLOOKUP(AF322,Accueil!$W$17:$W$22,1,0)),1,0)</f>
        <v>0</v>
      </c>
      <c r="EJ322" s="158">
        <f>IF(ISERROR(VLOOKUP(AG322,Accueil!$W$17:$W$22,1,0)),1,0)</f>
        <v>0</v>
      </c>
      <c r="EK322" s="158">
        <f>IF(ISERROR(VLOOKUP(AH322,Accueil!$W$17:$W$22,1,0)),1,0)</f>
        <v>0</v>
      </c>
      <c r="EL322" s="158">
        <f>IF(ISERROR(VLOOKUP(AI322,Accueil!$W$17:$W$22,1,0)),1,0)</f>
        <v>0</v>
      </c>
      <c r="EM322" s="158">
        <f>IF(ISERROR(VLOOKUP(AJ322,Accueil!$W$17:$W$22,1,0)),1,0)</f>
        <v>0</v>
      </c>
      <c r="EN322" s="158">
        <f>IF(ISERROR(VLOOKUP(AK322,Accueil!$W$17:$W$22,1,0)),1,0)</f>
        <v>0</v>
      </c>
      <c r="EO322" s="158">
        <f>IF(ISERROR(VLOOKUP(AL322,Accueil!$W$17:$W$22,1,0)),1,0)</f>
        <v>0</v>
      </c>
      <c r="EP322" s="158">
        <f>IF(ISERROR(VLOOKUP(AM322,Accueil!$W$17:$W$22,1,0)),1,0)</f>
        <v>0</v>
      </c>
      <c r="EQ322" s="158">
        <f>IF(ISERROR(VLOOKUP(AN322,Accueil!$W$17:$W$22,1,0)),1,0)</f>
        <v>0</v>
      </c>
      <c r="ER322" s="158">
        <f>IF(ISERROR(VLOOKUP(AO322,Accueil!$W$17:$W$22,1,0)),1,0)</f>
        <v>0</v>
      </c>
      <c r="ES322" s="158">
        <f>IF(ISERROR(VLOOKUP(AP322,Accueil!$W$17:$W$22,1,0)),1,0)</f>
        <v>0</v>
      </c>
      <c r="ET322" s="158">
        <f>IF(ISERROR(VLOOKUP(AQ322,Accueil!$W$17:$W$22,1,0)),1,0)</f>
        <v>0</v>
      </c>
      <c r="EU322" s="158">
        <f>IF(ISERROR(VLOOKUP(AR322,Accueil!$W$17:$W$22,1,0)),1,0)</f>
        <v>0</v>
      </c>
      <c r="EV322" s="158">
        <f>IF(ISERROR(VLOOKUP(AS322,Accueil!$W$17:$W$22,1,0)),1,0)</f>
        <v>0</v>
      </c>
      <c r="EW322" s="158">
        <f>IF(ISERROR(VLOOKUP(AT322,Accueil!$W$17:$W$22,1,0)),1,0)</f>
        <v>0</v>
      </c>
      <c r="EX322" s="158">
        <f>IF(ISERROR(VLOOKUP(AU322,Accueil!$W$17:$W$22,1,0)),1,0)</f>
        <v>0</v>
      </c>
      <c r="EY322" s="158">
        <f>IF(ISERROR(VLOOKUP(AV322,Accueil!$W$17:$W$22,1,0)),1,0)</f>
        <v>0</v>
      </c>
      <c r="EZ322" s="158">
        <f>IF(ISERROR(VLOOKUP(AW322,Accueil!$W$17:$W$22,1,0)),1,0)</f>
        <v>0</v>
      </c>
      <c r="FA322" s="158">
        <f>IF(ISERROR(VLOOKUP(AX322,Accueil!$W$17:$W$22,1,0)),1,0)</f>
        <v>0</v>
      </c>
      <c r="FB322" s="158">
        <f>IF(ISERROR(VLOOKUP(AY322,Accueil!$W$17:$W$22,1,0)),1,0)</f>
        <v>0</v>
      </c>
      <c r="FC322" s="158">
        <f>IF(ISERROR(VLOOKUP(AZ322,Accueil!$W$17:$W$22,1,0)),1,0)</f>
        <v>0</v>
      </c>
      <c r="FD322" s="158">
        <f>IF(ISERROR(VLOOKUP(BA322,Accueil!$W$17:$W$22,1,0)),1,0)</f>
        <v>0</v>
      </c>
      <c r="FE322" s="158">
        <f>IF(ISERROR(VLOOKUP(BB322,Accueil!$W$17:$W$22,1,0)),1,0)</f>
        <v>0</v>
      </c>
      <c r="FF322" s="158">
        <f>IF(ISERROR(VLOOKUP(BC322,Accueil!$W$17:$W$22,1,0)),1,0)</f>
        <v>0</v>
      </c>
      <c r="FG322" s="158">
        <f>IF(ISERROR(VLOOKUP(BD322,Accueil!$W$17:$W$22,1,0)),1,0)</f>
        <v>0</v>
      </c>
      <c r="FH322" s="158">
        <f>IF(ISERROR(VLOOKUP(BE322,Accueil!$W$17:$W$22,1,0)),1,0)</f>
        <v>0</v>
      </c>
      <c r="FI322" s="158">
        <f>IF(ISERROR(VLOOKUP(BF322,Accueil!$W$17:$W$22,1,0)),1,0)</f>
        <v>0</v>
      </c>
      <c r="FJ322" s="158">
        <f>IF(ISERROR(VLOOKUP(BG322,Accueil!$W$17:$W$22,1,0)),1,0)</f>
        <v>0</v>
      </c>
      <c r="FK322" s="158">
        <f>IF(ISERROR(VLOOKUP(BH322,Accueil!$W$17:$W$22,1,0)),1,0)</f>
        <v>0</v>
      </c>
      <c r="FL322" s="158">
        <f>IF(ISERROR(VLOOKUP(BI322,Accueil!$W$17:$W$22,1,0)),1,0)</f>
        <v>0</v>
      </c>
      <c r="FM322" s="158">
        <f>IF(ISERROR(VLOOKUP(BJ322,Accueil!$W$17:$W$22,1,0)),1,0)</f>
        <v>0</v>
      </c>
      <c r="FN322" s="158">
        <f>IF(ISERROR(VLOOKUP(BK322,Accueil!$W$17:$W$22,1,0)),1,0)</f>
        <v>0</v>
      </c>
      <c r="FO322" s="158">
        <f>IF(ISERROR(VLOOKUP(BL322,Accueil!$W$17:$W$22,1,0)),1,0)</f>
        <v>0</v>
      </c>
      <c r="FP322" s="158">
        <f>IF(ISERROR(VLOOKUP(BM322,Accueil!$W$17:$W$22,1,0)),1,0)</f>
        <v>0</v>
      </c>
      <c r="FQ322" s="158">
        <f>IF(ISERROR(VLOOKUP(BN322,Accueil!$W$17:$W$22,1,0)),1,0)</f>
        <v>0</v>
      </c>
      <c r="FR322" s="158">
        <f>IF(ISERROR(VLOOKUP(BO322,Accueil!$W$17:$W$22,1,0)),1,0)</f>
        <v>0</v>
      </c>
      <c r="FS322" s="158">
        <f>IF(ISERROR(VLOOKUP(BP322,Accueil!$W$17:$W$22,1,0)),1,0)</f>
        <v>0</v>
      </c>
      <c r="FT322" s="158">
        <f>IF(ISERROR(VLOOKUP(BQ322,Accueil!$W$17:$W$22,1,0)),1,0)</f>
        <v>0</v>
      </c>
      <c r="FU322" s="158">
        <f>IF(ISERROR(VLOOKUP(BR322,Accueil!$W$17:$W$22,1,0)),1,0)</f>
        <v>0</v>
      </c>
      <c r="FV322" s="158">
        <f>IF(ISERROR(VLOOKUP(BS322,Accueil!$W$17:$W$22,1,0)),1,0)</f>
        <v>0</v>
      </c>
      <c r="FW322" s="158">
        <f>IF(ISERROR(VLOOKUP(BT322,Accueil!$W$17:$W$22,1,0)),1,0)</f>
        <v>0</v>
      </c>
      <c r="FX322" s="158">
        <f>IF(ISERROR(VLOOKUP(BU322,Accueil!$W$17:$W$22,1,0)),1,0)</f>
        <v>0</v>
      </c>
      <c r="FY322" s="158">
        <f>IF(ISERROR(VLOOKUP(BV322,Accueil!$W$17:$W$22,1,0)),1,0)</f>
        <v>0</v>
      </c>
      <c r="FZ322" s="158">
        <f>IF(ISERROR(VLOOKUP(BW322,Accueil!$W$17:$W$22,1,0)),1,0)</f>
        <v>0</v>
      </c>
      <c r="GA322" s="158">
        <f>IF(ISERROR(VLOOKUP(BX322,Accueil!$W$17:$W$22,1,0)),1,0)</f>
        <v>0</v>
      </c>
      <c r="GB322" s="158">
        <f>IF(ISERROR(VLOOKUP(BY322,Accueil!$W$17:$W$22,1,0)),1,0)</f>
        <v>0</v>
      </c>
      <c r="GC322" s="158">
        <f>IF(ISERROR(VLOOKUP(BZ322,Accueil!$W$17:$W$22,1,0)),1,0)</f>
        <v>0</v>
      </c>
      <c r="GD322" s="158">
        <f>IF(ISERROR(VLOOKUP(CA322,Accueil!$W$17:$W$22,1,0)),1,0)</f>
        <v>0</v>
      </c>
      <c r="GE322" s="158">
        <f>IF(ISERROR(VLOOKUP(CB322,Accueil!$W$17:$W$22,1,0)),1,0)</f>
        <v>0</v>
      </c>
      <c r="GF322" s="158">
        <f>IF(ISERROR(VLOOKUP(CC322,Accueil!$W$17:$W$22,1,0)),1,0)</f>
        <v>0</v>
      </c>
      <c r="GG322" s="158">
        <f>IF(ISERROR(VLOOKUP(CD322,Accueil!$W$17:$W$22,1,0)),1,0)</f>
        <v>0</v>
      </c>
      <c r="GH322" s="158">
        <f>IF(ISERROR(VLOOKUP(CE322,Accueil!$W$17:$W$22,1,0)),1,0)</f>
        <v>0</v>
      </c>
      <c r="GI322" s="158">
        <f>IF(ISERROR(VLOOKUP(CF322,Accueil!$W$17:$W$22,1,0)),1,0)</f>
        <v>0</v>
      </c>
      <c r="GJ322" s="158">
        <f>IF(ISERROR(VLOOKUP(CG322,Accueil!$W$17:$W$22,1,0)),1,0)</f>
        <v>0</v>
      </c>
      <c r="GK322" s="158">
        <f>IF(ISERROR(VLOOKUP(CH322,Accueil!$W$17:$W$22,1,0)),1,0)</f>
        <v>0</v>
      </c>
      <c r="GL322" s="158">
        <f>IF(ISERROR(VLOOKUP(CI322,Accueil!$W$17:$W$22,1,0)),1,0)</f>
        <v>0</v>
      </c>
      <c r="GM322" s="158">
        <f>IF(ISERROR(VLOOKUP(CJ322,Accueil!$W$17:$W$22,1,0)),1,0)</f>
        <v>0</v>
      </c>
      <c r="GN322" s="158">
        <f>IF(ISERROR(VLOOKUP(CK322,Accueil!$W$17:$W$22,1,0)),1,0)</f>
        <v>0</v>
      </c>
      <c r="GO322" s="158">
        <f>IF(ISERROR(VLOOKUP(CL322,Accueil!$W$17:$W$22,1,0)),1,0)</f>
        <v>0</v>
      </c>
      <c r="GP322" s="158">
        <f>IF(ISERROR(VLOOKUP(CM322,Accueil!$W$17:$W$22,1,0)),1,0)</f>
        <v>0</v>
      </c>
      <c r="GQ322" s="158">
        <f>IF(ISERROR(VLOOKUP(CN322,Accueil!$W$17:$W$22,1,0)),1,0)</f>
        <v>0</v>
      </c>
      <c r="GR322" s="158">
        <f>IF(ISERROR(VLOOKUP(CO322,Accueil!$W$17:$W$22,1,0)),1,0)</f>
        <v>0</v>
      </c>
      <c r="GS322" s="158">
        <f>IF(ISERROR(VLOOKUP(CP322,Accueil!$W$17:$W$22,1,0)),1,0)</f>
        <v>0</v>
      </c>
      <c r="GT322" s="158">
        <f>IF(ISERROR(VLOOKUP(CQ322,Accueil!$W$17:$W$22,1,0)),1,0)</f>
        <v>0</v>
      </c>
      <c r="GU322" s="158">
        <f>IF(ISERROR(VLOOKUP(CR322,Accueil!$W$17:$W$22,1,0)),1,0)</f>
        <v>0</v>
      </c>
      <c r="GV322" s="158">
        <f>IF(ISERROR(VLOOKUP(CS322,Accueil!$W$17:$W$22,1,0)),1,0)</f>
        <v>0</v>
      </c>
      <c r="GW322" s="158">
        <f>IF(ISERROR(VLOOKUP(CT322,Accueil!$W$17:$W$22,1,0)),1,0)</f>
        <v>0</v>
      </c>
      <c r="GX322" s="158">
        <f>IF(ISERROR(VLOOKUP(CU322,Accueil!$W$17:$W$22,1,0)),1,0)</f>
        <v>0</v>
      </c>
      <c r="GY322" s="158">
        <f>IF(ISERROR(VLOOKUP(CV322,Accueil!$W$17:$W$22,1,0)),1,0)</f>
        <v>0</v>
      </c>
      <c r="GZ322" s="158">
        <f>IF(ISERROR(VLOOKUP(CW322,Accueil!$W$17:$W$22,1,0)),1,0)</f>
        <v>0</v>
      </c>
      <c r="HA322" s="158">
        <f>IF(ISERROR(VLOOKUP(CX322,Accueil!$W$17:$W$22,1,0)),1,0)</f>
        <v>0</v>
      </c>
      <c r="HB322" s="158">
        <f>IF(ISERROR(VLOOKUP(CY322,Accueil!$W$17:$W$22,1,0)),1,0)</f>
        <v>0</v>
      </c>
      <c r="HC322" s="158">
        <f>IF(ISERROR(VLOOKUP(CZ322,Accueil!$W$17:$W$22,1,0)),1,0)</f>
        <v>0</v>
      </c>
      <c r="HD322" s="158">
        <f>IF(ISERROR(VLOOKUP(DA322,Accueil!$W$17:$W$22,1,0)),1,0)</f>
        <v>0</v>
      </c>
    </row>
    <row r="323" spans="1:212" ht="12.75" customHeight="1">
      <c r="A323" s="360"/>
      <c r="B323" s="12">
        <v>315</v>
      </c>
      <c r="C323" s="26" t="str">
        <f>IF(Accueil!E327="","",Accueil!E327)</f>
        <v/>
      </c>
      <c r="D323" s="27" t="str">
        <f>IF(Accueil!F327="","",Accueil!F327)</f>
        <v/>
      </c>
      <c r="E323" s="83" t="str">
        <f t="shared" si="22"/>
        <v/>
      </c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  <c r="AA323" s="244"/>
      <c r="AB323" s="244"/>
      <c r="AC323" s="244"/>
      <c r="AD323" s="244"/>
      <c r="AE323" s="244"/>
      <c r="AF323" s="244"/>
      <c r="AG323" s="244"/>
      <c r="AH323" s="244"/>
      <c r="AI323" s="244"/>
      <c r="AJ323" s="244"/>
      <c r="AK323" s="244"/>
      <c r="AL323" s="244"/>
      <c r="AM323" s="244"/>
      <c r="AN323" s="244"/>
      <c r="AO323" s="244"/>
      <c r="AP323" s="244"/>
      <c r="AQ323" s="244"/>
      <c r="AR323" s="244"/>
      <c r="AS323" s="244"/>
      <c r="AT323" s="244"/>
      <c r="AU323" s="244"/>
      <c r="AV323" s="244"/>
      <c r="AW323" s="244"/>
      <c r="AX323" s="244"/>
      <c r="AY323" s="244"/>
      <c r="AZ323" s="244"/>
      <c r="BA323" s="244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  <c r="CJ323" s="244"/>
      <c r="CK323" s="244"/>
      <c r="CL323" s="244"/>
      <c r="CM323" s="244"/>
      <c r="CN323" s="244"/>
      <c r="CO323" s="244"/>
      <c r="CP323" s="244"/>
      <c r="CQ323" s="244"/>
      <c r="CR323" s="244"/>
      <c r="CS323" s="244"/>
      <c r="CT323" s="244"/>
      <c r="CU323" s="244"/>
      <c r="CV323" s="244"/>
      <c r="CW323" s="244"/>
      <c r="CX323" s="244"/>
      <c r="CY323" s="244"/>
      <c r="CZ323" s="244"/>
      <c r="DA323" s="244"/>
      <c r="DB323" s="12">
        <v>315</v>
      </c>
      <c r="DC323" s="11" t="str">
        <f>IF(D323="","",COUNTIF(F323:DA323,Accueil!$AB$28)&amp;" / "&amp;COUNTIF($F$8:$DA$8,"&gt;0")-(COUNTIF(F323:DA323,Accueil!$AG$26)))</f>
        <v/>
      </c>
      <c r="DD323" s="110" t="str">
        <f>IF(D323="","",COUNTIF(F323:DA323,Accueil!$AB$26))</f>
        <v/>
      </c>
      <c r="DE323" s="110" t="str">
        <f>IF(D323="","",IF(COUNTIF($F$8:$DA$8,"&gt;=0")-(COUNTIF(G323:DB323,Accueil!$AG$26))&lt;0,0,COUNTIF($F$8:$DA$8,"&gt;=0")-(COUNTIF(G323:DB323,Accueil!$AG$26))))</f>
        <v/>
      </c>
      <c r="DF323" s="11" t="str">
        <f t="shared" si="23"/>
        <v/>
      </c>
      <c r="DG323" s="29" t="str">
        <f t="shared" si="24"/>
        <v/>
      </c>
      <c r="DH323" s="158">
        <f t="shared" si="25"/>
        <v>0</v>
      </c>
      <c r="DI323" s="158">
        <f>IF(ISERROR(VLOOKUP(F323,Accueil!$W$17:$W$22,1,0)),1,0)</f>
        <v>0</v>
      </c>
      <c r="DJ323" s="158">
        <f>IF(ISERROR(VLOOKUP(G323,Accueil!$W$17:$W$22,1,0)),1,0)</f>
        <v>0</v>
      </c>
      <c r="DK323" s="158">
        <f>IF(ISERROR(VLOOKUP(H323,Accueil!$W$17:$W$22,1,0)),1,0)</f>
        <v>0</v>
      </c>
      <c r="DL323" s="158">
        <f>IF(ISERROR(VLOOKUP(I323,Accueil!$W$17:$W$22,1,0)),1,0)</f>
        <v>0</v>
      </c>
      <c r="DM323" s="158">
        <f>IF(ISERROR(VLOOKUP(J323,Accueil!$W$17:$W$22,1,0)),1,0)</f>
        <v>0</v>
      </c>
      <c r="DN323" s="158">
        <f>IF(ISERROR(VLOOKUP(K323,Accueil!$W$17:$W$22,1,0)),1,0)</f>
        <v>0</v>
      </c>
      <c r="DO323" s="158">
        <f>IF(ISERROR(VLOOKUP(L323,Accueil!$W$17:$W$22,1,0)),1,0)</f>
        <v>0</v>
      </c>
      <c r="DP323" s="158">
        <f>IF(ISERROR(VLOOKUP(M323,Accueil!$W$17:$W$22,1,0)),1,0)</f>
        <v>0</v>
      </c>
      <c r="DQ323" s="158">
        <f>IF(ISERROR(VLOOKUP(N323,Accueil!$W$17:$W$22,1,0)),1,0)</f>
        <v>0</v>
      </c>
      <c r="DR323" s="158">
        <f>IF(ISERROR(VLOOKUP(O323,Accueil!$W$17:$W$22,1,0)),1,0)</f>
        <v>0</v>
      </c>
      <c r="DS323" s="158">
        <f>IF(ISERROR(VLOOKUP(P323,Accueil!$W$17:$W$22,1,0)),1,0)</f>
        <v>0</v>
      </c>
      <c r="DT323" s="158">
        <f>IF(ISERROR(VLOOKUP(Q323,Accueil!$W$17:$W$22,1,0)),1,0)</f>
        <v>0</v>
      </c>
      <c r="DU323" s="158">
        <f>IF(ISERROR(VLOOKUP(R323,Accueil!$W$17:$W$22,1,0)),1,0)</f>
        <v>0</v>
      </c>
      <c r="DV323" s="158">
        <f>IF(ISERROR(VLOOKUP(S323,Accueil!$W$17:$W$22,1,0)),1,0)</f>
        <v>0</v>
      </c>
      <c r="DW323" s="158">
        <f>IF(ISERROR(VLOOKUP(T323,Accueil!$W$17:$W$22,1,0)),1,0)</f>
        <v>0</v>
      </c>
      <c r="DX323" s="158">
        <f>IF(ISERROR(VLOOKUP(U323,Accueil!$W$17:$W$22,1,0)),1,0)</f>
        <v>0</v>
      </c>
      <c r="DY323" s="158">
        <f>IF(ISERROR(VLOOKUP(V323,Accueil!$W$17:$W$22,1,0)),1,0)</f>
        <v>0</v>
      </c>
      <c r="DZ323" s="158">
        <f>IF(ISERROR(VLOOKUP(W323,Accueil!$W$17:$W$22,1,0)),1,0)</f>
        <v>0</v>
      </c>
      <c r="EA323" s="158">
        <f>IF(ISERROR(VLOOKUP(X323,Accueil!$W$17:$W$22,1,0)),1,0)</f>
        <v>0</v>
      </c>
      <c r="EB323" s="158">
        <f>IF(ISERROR(VLOOKUP(Y323,Accueil!$W$17:$W$22,1,0)),1,0)</f>
        <v>0</v>
      </c>
      <c r="EC323" s="158">
        <f>IF(ISERROR(VLOOKUP(Z323,Accueil!$W$17:$W$22,1,0)),1,0)</f>
        <v>0</v>
      </c>
      <c r="ED323" s="158">
        <f>IF(ISERROR(VLOOKUP(AA323,Accueil!$W$17:$W$22,1,0)),1,0)</f>
        <v>0</v>
      </c>
      <c r="EE323" s="158">
        <f>IF(ISERROR(VLOOKUP(AB323,Accueil!$W$17:$W$22,1,0)),1,0)</f>
        <v>0</v>
      </c>
      <c r="EF323" s="158">
        <f>IF(ISERROR(VLOOKUP(AC323,Accueil!$W$17:$W$22,1,0)),1,0)</f>
        <v>0</v>
      </c>
      <c r="EG323" s="158">
        <f>IF(ISERROR(VLOOKUP(AD323,Accueil!$W$17:$W$22,1,0)),1,0)</f>
        <v>0</v>
      </c>
      <c r="EH323" s="158">
        <f>IF(ISERROR(VLOOKUP(AE323,Accueil!$W$17:$W$22,1,0)),1,0)</f>
        <v>0</v>
      </c>
      <c r="EI323" s="158">
        <f>IF(ISERROR(VLOOKUP(AF323,Accueil!$W$17:$W$22,1,0)),1,0)</f>
        <v>0</v>
      </c>
      <c r="EJ323" s="158">
        <f>IF(ISERROR(VLOOKUP(AG323,Accueil!$W$17:$W$22,1,0)),1,0)</f>
        <v>0</v>
      </c>
      <c r="EK323" s="158">
        <f>IF(ISERROR(VLOOKUP(AH323,Accueil!$W$17:$W$22,1,0)),1,0)</f>
        <v>0</v>
      </c>
      <c r="EL323" s="158">
        <f>IF(ISERROR(VLOOKUP(AI323,Accueil!$W$17:$W$22,1,0)),1,0)</f>
        <v>0</v>
      </c>
      <c r="EM323" s="158">
        <f>IF(ISERROR(VLOOKUP(AJ323,Accueil!$W$17:$W$22,1,0)),1,0)</f>
        <v>0</v>
      </c>
      <c r="EN323" s="158">
        <f>IF(ISERROR(VLOOKUP(AK323,Accueil!$W$17:$W$22,1,0)),1,0)</f>
        <v>0</v>
      </c>
      <c r="EO323" s="158">
        <f>IF(ISERROR(VLOOKUP(AL323,Accueil!$W$17:$W$22,1,0)),1,0)</f>
        <v>0</v>
      </c>
      <c r="EP323" s="158">
        <f>IF(ISERROR(VLOOKUP(AM323,Accueil!$W$17:$W$22,1,0)),1,0)</f>
        <v>0</v>
      </c>
      <c r="EQ323" s="158">
        <f>IF(ISERROR(VLOOKUP(AN323,Accueil!$W$17:$W$22,1,0)),1,0)</f>
        <v>0</v>
      </c>
      <c r="ER323" s="158">
        <f>IF(ISERROR(VLOOKUP(AO323,Accueil!$W$17:$W$22,1,0)),1,0)</f>
        <v>0</v>
      </c>
      <c r="ES323" s="158">
        <f>IF(ISERROR(VLOOKUP(AP323,Accueil!$W$17:$W$22,1,0)),1,0)</f>
        <v>0</v>
      </c>
      <c r="ET323" s="158">
        <f>IF(ISERROR(VLOOKUP(AQ323,Accueil!$W$17:$W$22,1,0)),1,0)</f>
        <v>0</v>
      </c>
      <c r="EU323" s="158">
        <f>IF(ISERROR(VLOOKUP(AR323,Accueil!$W$17:$W$22,1,0)),1,0)</f>
        <v>0</v>
      </c>
      <c r="EV323" s="158">
        <f>IF(ISERROR(VLOOKUP(AS323,Accueil!$W$17:$W$22,1,0)),1,0)</f>
        <v>0</v>
      </c>
      <c r="EW323" s="158">
        <f>IF(ISERROR(VLOOKUP(AT323,Accueil!$W$17:$W$22,1,0)),1,0)</f>
        <v>0</v>
      </c>
      <c r="EX323" s="158">
        <f>IF(ISERROR(VLOOKUP(AU323,Accueil!$W$17:$W$22,1,0)),1,0)</f>
        <v>0</v>
      </c>
      <c r="EY323" s="158">
        <f>IF(ISERROR(VLOOKUP(AV323,Accueil!$W$17:$W$22,1,0)),1,0)</f>
        <v>0</v>
      </c>
      <c r="EZ323" s="158">
        <f>IF(ISERROR(VLOOKUP(AW323,Accueil!$W$17:$W$22,1,0)),1,0)</f>
        <v>0</v>
      </c>
      <c r="FA323" s="158">
        <f>IF(ISERROR(VLOOKUP(AX323,Accueil!$W$17:$W$22,1,0)),1,0)</f>
        <v>0</v>
      </c>
      <c r="FB323" s="158">
        <f>IF(ISERROR(VLOOKUP(AY323,Accueil!$W$17:$W$22,1,0)),1,0)</f>
        <v>0</v>
      </c>
      <c r="FC323" s="158">
        <f>IF(ISERROR(VLOOKUP(AZ323,Accueil!$W$17:$W$22,1,0)),1,0)</f>
        <v>0</v>
      </c>
      <c r="FD323" s="158">
        <f>IF(ISERROR(VLOOKUP(BA323,Accueil!$W$17:$W$22,1,0)),1,0)</f>
        <v>0</v>
      </c>
      <c r="FE323" s="158">
        <f>IF(ISERROR(VLOOKUP(BB323,Accueil!$W$17:$W$22,1,0)),1,0)</f>
        <v>0</v>
      </c>
      <c r="FF323" s="158">
        <f>IF(ISERROR(VLOOKUP(BC323,Accueil!$W$17:$W$22,1,0)),1,0)</f>
        <v>0</v>
      </c>
      <c r="FG323" s="158">
        <f>IF(ISERROR(VLOOKUP(BD323,Accueil!$W$17:$W$22,1,0)),1,0)</f>
        <v>0</v>
      </c>
      <c r="FH323" s="158">
        <f>IF(ISERROR(VLOOKUP(BE323,Accueil!$W$17:$W$22,1,0)),1,0)</f>
        <v>0</v>
      </c>
      <c r="FI323" s="158">
        <f>IF(ISERROR(VLOOKUP(BF323,Accueil!$W$17:$W$22,1,0)),1,0)</f>
        <v>0</v>
      </c>
      <c r="FJ323" s="158">
        <f>IF(ISERROR(VLOOKUP(BG323,Accueil!$W$17:$W$22,1,0)),1,0)</f>
        <v>0</v>
      </c>
      <c r="FK323" s="158">
        <f>IF(ISERROR(VLOOKUP(BH323,Accueil!$W$17:$W$22,1,0)),1,0)</f>
        <v>0</v>
      </c>
      <c r="FL323" s="158">
        <f>IF(ISERROR(VLOOKUP(BI323,Accueil!$W$17:$W$22,1,0)),1,0)</f>
        <v>0</v>
      </c>
      <c r="FM323" s="158">
        <f>IF(ISERROR(VLOOKUP(BJ323,Accueil!$W$17:$W$22,1,0)),1,0)</f>
        <v>0</v>
      </c>
      <c r="FN323" s="158">
        <f>IF(ISERROR(VLOOKUP(BK323,Accueil!$W$17:$W$22,1,0)),1,0)</f>
        <v>0</v>
      </c>
      <c r="FO323" s="158">
        <f>IF(ISERROR(VLOOKUP(BL323,Accueil!$W$17:$W$22,1,0)),1,0)</f>
        <v>0</v>
      </c>
      <c r="FP323" s="158">
        <f>IF(ISERROR(VLOOKUP(BM323,Accueil!$W$17:$W$22,1,0)),1,0)</f>
        <v>0</v>
      </c>
      <c r="FQ323" s="158">
        <f>IF(ISERROR(VLOOKUP(BN323,Accueil!$W$17:$W$22,1,0)),1,0)</f>
        <v>0</v>
      </c>
      <c r="FR323" s="158">
        <f>IF(ISERROR(VLOOKUP(BO323,Accueil!$W$17:$W$22,1,0)),1,0)</f>
        <v>0</v>
      </c>
      <c r="FS323" s="158">
        <f>IF(ISERROR(VLOOKUP(BP323,Accueil!$W$17:$W$22,1,0)),1,0)</f>
        <v>0</v>
      </c>
      <c r="FT323" s="158">
        <f>IF(ISERROR(VLOOKUP(BQ323,Accueil!$W$17:$W$22,1,0)),1,0)</f>
        <v>0</v>
      </c>
      <c r="FU323" s="158">
        <f>IF(ISERROR(VLOOKUP(BR323,Accueil!$W$17:$W$22,1,0)),1,0)</f>
        <v>0</v>
      </c>
      <c r="FV323" s="158">
        <f>IF(ISERROR(VLOOKUP(BS323,Accueil!$W$17:$W$22,1,0)),1,0)</f>
        <v>0</v>
      </c>
      <c r="FW323" s="158">
        <f>IF(ISERROR(VLOOKUP(BT323,Accueil!$W$17:$W$22,1,0)),1,0)</f>
        <v>0</v>
      </c>
      <c r="FX323" s="158">
        <f>IF(ISERROR(VLOOKUP(BU323,Accueil!$W$17:$W$22,1,0)),1,0)</f>
        <v>0</v>
      </c>
      <c r="FY323" s="158">
        <f>IF(ISERROR(VLOOKUP(BV323,Accueil!$W$17:$W$22,1,0)),1,0)</f>
        <v>0</v>
      </c>
      <c r="FZ323" s="158">
        <f>IF(ISERROR(VLOOKUP(BW323,Accueil!$W$17:$W$22,1,0)),1,0)</f>
        <v>0</v>
      </c>
      <c r="GA323" s="158">
        <f>IF(ISERROR(VLOOKUP(BX323,Accueil!$W$17:$W$22,1,0)),1,0)</f>
        <v>0</v>
      </c>
      <c r="GB323" s="158">
        <f>IF(ISERROR(VLOOKUP(BY323,Accueil!$W$17:$W$22,1,0)),1,0)</f>
        <v>0</v>
      </c>
      <c r="GC323" s="158">
        <f>IF(ISERROR(VLOOKUP(BZ323,Accueil!$W$17:$W$22,1,0)),1,0)</f>
        <v>0</v>
      </c>
      <c r="GD323" s="158">
        <f>IF(ISERROR(VLOOKUP(CA323,Accueil!$W$17:$W$22,1,0)),1,0)</f>
        <v>0</v>
      </c>
      <c r="GE323" s="158">
        <f>IF(ISERROR(VLOOKUP(CB323,Accueil!$W$17:$W$22,1,0)),1,0)</f>
        <v>0</v>
      </c>
      <c r="GF323" s="158">
        <f>IF(ISERROR(VLOOKUP(CC323,Accueil!$W$17:$W$22,1,0)),1,0)</f>
        <v>0</v>
      </c>
      <c r="GG323" s="158">
        <f>IF(ISERROR(VLOOKUP(CD323,Accueil!$W$17:$W$22,1,0)),1,0)</f>
        <v>0</v>
      </c>
      <c r="GH323" s="158">
        <f>IF(ISERROR(VLOOKUP(CE323,Accueil!$W$17:$W$22,1,0)),1,0)</f>
        <v>0</v>
      </c>
      <c r="GI323" s="158">
        <f>IF(ISERROR(VLOOKUP(CF323,Accueil!$W$17:$W$22,1,0)),1,0)</f>
        <v>0</v>
      </c>
      <c r="GJ323" s="158">
        <f>IF(ISERROR(VLOOKUP(CG323,Accueil!$W$17:$W$22,1,0)),1,0)</f>
        <v>0</v>
      </c>
      <c r="GK323" s="158">
        <f>IF(ISERROR(VLOOKUP(CH323,Accueil!$W$17:$W$22,1,0)),1,0)</f>
        <v>0</v>
      </c>
      <c r="GL323" s="158">
        <f>IF(ISERROR(VLOOKUP(CI323,Accueil!$W$17:$W$22,1,0)),1,0)</f>
        <v>0</v>
      </c>
      <c r="GM323" s="158">
        <f>IF(ISERROR(VLOOKUP(CJ323,Accueil!$W$17:$W$22,1,0)),1,0)</f>
        <v>0</v>
      </c>
      <c r="GN323" s="158">
        <f>IF(ISERROR(VLOOKUP(CK323,Accueil!$W$17:$W$22,1,0)),1,0)</f>
        <v>0</v>
      </c>
      <c r="GO323" s="158">
        <f>IF(ISERROR(VLOOKUP(CL323,Accueil!$W$17:$W$22,1,0)),1,0)</f>
        <v>0</v>
      </c>
      <c r="GP323" s="158">
        <f>IF(ISERROR(VLOOKUP(CM323,Accueil!$W$17:$W$22,1,0)),1,0)</f>
        <v>0</v>
      </c>
      <c r="GQ323" s="158">
        <f>IF(ISERROR(VLOOKUP(CN323,Accueil!$W$17:$W$22,1,0)),1,0)</f>
        <v>0</v>
      </c>
      <c r="GR323" s="158">
        <f>IF(ISERROR(VLOOKUP(CO323,Accueil!$W$17:$W$22,1,0)),1,0)</f>
        <v>0</v>
      </c>
      <c r="GS323" s="158">
        <f>IF(ISERROR(VLOOKUP(CP323,Accueil!$W$17:$W$22,1,0)),1,0)</f>
        <v>0</v>
      </c>
      <c r="GT323" s="158">
        <f>IF(ISERROR(VLOOKUP(CQ323,Accueil!$W$17:$W$22,1,0)),1,0)</f>
        <v>0</v>
      </c>
      <c r="GU323" s="158">
        <f>IF(ISERROR(VLOOKUP(CR323,Accueil!$W$17:$W$22,1,0)),1,0)</f>
        <v>0</v>
      </c>
      <c r="GV323" s="158">
        <f>IF(ISERROR(VLOOKUP(CS323,Accueil!$W$17:$W$22,1,0)),1,0)</f>
        <v>0</v>
      </c>
      <c r="GW323" s="158">
        <f>IF(ISERROR(VLOOKUP(CT323,Accueil!$W$17:$W$22,1,0)),1,0)</f>
        <v>0</v>
      </c>
      <c r="GX323" s="158">
        <f>IF(ISERROR(VLOOKUP(CU323,Accueil!$W$17:$W$22,1,0)),1,0)</f>
        <v>0</v>
      </c>
      <c r="GY323" s="158">
        <f>IF(ISERROR(VLOOKUP(CV323,Accueil!$W$17:$W$22,1,0)),1,0)</f>
        <v>0</v>
      </c>
      <c r="GZ323" s="158">
        <f>IF(ISERROR(VLOOKUP(CW323,Accueil!$W$17:$W$22,1,0)),1,0)</f>
        <v>0</v>
      </c>
      <c r="HA323" s="158">
        <f>IF(ISERROR(VLOOKUP(CX323,Accueil!$W$17:$W$22,1,0)),1,0)</f>
        <v>0</v>
      </c>
      <c r="HB323" s="158">
        <f>IF(ISERROR(VLOOKUP(CY323,Accueil!$W$17:$W$22,1,0)),1,0)</f>
        <v>0</v>
      </c>
      <c r="HC323" s="158">
        <f>IF(ISERROR(VLOOKUP(CZ323,Accueil!$W$17:$W$22,1,0)),1,0)</f>
        <v>0</v>
      </c>
      <c r="HD323" s="158">
        <f>IF(ISERROR(VLOOKUP(DA323,Accueil!$W$17:$W$22,1,0)),1,0)</f>
        <v>0</v>
      </c>
    </row>
    <row r="324" spans="1:212" ht="12.75" customHeight="1">
      <c r="A324" s="360"/>
      <c r="B324" s="12">
        <v>316</v>
      </c>
      <c r="C324" s="26" t="str">
        <f>IF(Accueil!E328="","",Accueil!E328)</f>
        <v/>
      </c>
      <c r="D324" s="27" t="str">
        <f>IF(Accueil!F328="","",Accueil!F328)</f>
        <v/>
      </c>
      <c r="E324" s="83" t="str">
        <f t="shared" si="22"/>
        <v/>
      </c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  <c r="AA324" s="244"/>
      <c r="AB324" s="244"/>
      <c r="AC324" s="244"/>
      <c r="AD324" s="244"/>
      <c r="AE324" s="244"/>
      <c r="AF324" s="244"/>
      <c r="AG324" s="244"/>
      <c r="AH324" s="244"/>
      <c r="AI324" s="244"/>
      <c r="AJ324" s="244"/>
      <c r="AK324" s="244"/>
      <c r="AL324" s="244"/>
      <c r="AM324" s="244"/>
      <c r="AN324" s="244"/>
      <c r="AO324" s="244"/>
      <c r="AP324" s="244"/>
      <c r="AQ324" s="244"/>
      <c r="AR324" s="244"/>
      <c r="AS324" s="244"/>
      <c r="AT324" s="244"/>
      <c r="AU324" s="244"/>
      <c r="AV324" s="244"/>
      <c r="AW324" s="244"/>
      <c r="AX324" s="244"/>
      <c r="AY324" s="244"/>
      <c r="AZ324" s="244"/>
      <c r="BA324" s="244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  <c r="CJ324" s="244"/>
      <c r="CK324" s="244"/>
      <c r="CL324" s="244"/>
      <c r="CM324" s="244"/>
      <c r="CN324" s="244"/>
      <c r="CO324" s="244"/>
      <c r="CP324" s="244"/>
      <c r="CQ324" s="244"/>
      <c r="CR324" s="244"/>
      <c r="CS324" s="244"/>
      <c r="CT324" s="244"/>
      <c r="CU324" s="244"/>
      <c r="CV324" s="244"/>
      <c r="CW324" s="244"/>
      <c r="CX324" s="244"/>
      <c r="CY324" s="244"/>
      <c r="CZ324" s="244"/>
      <c r="DA324" s="244"/>
      <c r="DB324" s="12">
        <v>316</v>
      </c>
      <c r="DC324" s="11" t="str">
        <f>IF(D324="","",COUNTIF(F324:DA324,Accueil!$AB$28)&amp;" / "&amp;COUNTIF($F$8:$DA$8,"&gt;0")-(COUNTIF(F324:DA324,Accueil!$AG$26)))</f>
        <v/>
      </c>
      <c r="DD324" s="110" t="str">
        <f>IF(D324="","",COUNTIF(F324:DA324,Accueil!$AB$26))</f>
        <v/>
      </c>
      <c r="DE324" s="110" t="str">
        <f>IF(D324="","",IF(COUNTIF($F$8:$DA$8,"&gt;=0")-(COUNTIF(G324:DB324,Accueil!$AG$26))&lt;0,0,COUNTIF($F$8:$DA$8,"&gt;=0")-(COUNTIF(G324:DB324,Accueil!$AG$26))))</f>
        <v/>
      </c>
      <c r="DF324" s="11" t="str">
        <f t="shared" si="23"/>
        <v/>
      </c>
      <c r="DG324" s="29" t="str">
        <f t="shared" si="24"/>
        <v/>
      </c>
      <c r="DH324" s="158">
        <f t="shared" si="25"/>
        <v>0</v>
      </c>
      <c r="DI324" s="158">
        <f>IF(ISERROR(VLOOKUP(F324,Accueil!$W$17:$W$22,1,0)),1,0)</f>
        <v>0</v>
      </c>
      <c r="DJ324" s="158">
        <f>IF(ISERROR(VLOOKUP(G324,Accueil!$W$17:$W$22,1,0)),1,0)</f>
        <v>0</v>
      </c>
      <c r="DK324" s="158">
        <f>IF(ISERROR(VLOOKUP(H324,Accueil!$W$17:$W$22,1,0)),1,0)</f>
        <v>0</v>
      </c>
      <c r="DL324" s="158">
        <f>IF(ISERROR(VLOOKUP(I324,Accueil!$W$17:$W$22,1,0)),1,0)</f>
        <v>0</v>
      </c>
      <c r="DM324" s="158">
        <f>IF(ISERROR(VLOOKUP(J324,Accueil!$W$17:$W$22,1,0)),1,0)</f>
        <v>0</v>
      </c>
      <c r="DN324" s="158">
        <f>IF(ISERROR(VLOOKUP(K324,Accueil!$W$17:$W$22,1,0)),1,0)</f>
        <v>0</v>
      </c>
      <c r="DO324" s="158">
        <f>IF(ISERROR(VLOOKUP(L324,Accueil!$W$17:$W$22,1,0)),1,0)</f>
        <v>0</v>
      </c>
      <c r="DP324" s="158">
        <f>IF(ISERROR(VLOOKUP(M324,Accueil!$W$17:$W$22,1,0)),1,0)</f>
        <v>0</v>
      </c>
      <c r="DQ324" s="158">
        <f>IF(ISERROR(VLOOKUP(N324,Accueil!$W$17:$W$22,1,0)),1,0)</f>
        <v>0</v>
      </c>
      <c r="DR324" s="158">
        <f>IF(ISERROR(VLOOKUP(O324,Accueil!$W$17:$W$22,1,0)),1,0)</f>
        <v>0</v>
      </c>
      <c r="DS324" s="158">
        <f>IF(ISERROR(VLOOKUP(P324,Accueil!$W$17:$W$22,1,0)),1,0)</f>
        <v>0</v>
      </c>
      <c r="DT324" s="158">
        <f>IF(ISERROR(VLOOKUP(Q324,Accueil!$W$17:$W$22,1,0)),1,0)</f>
        <v>0</v>
      </c>
      <c r="DU324" s="158">
        <f>IF(ISERROR(VLOOKUP(R324,Accueil!$W$17:$W$22,1,0)),1,0)</f>
        <v>0</v>
      </c>
      <c r="DV324" s="158">
        <f>IF(ISERROR(VLOOKUP(S324,Accueil!$W$17:$W$22,1,0)),1,0)</f>
        <v>0</v>
      </c>
      <c r="DW324" s="158">
        <f>IF(ISERROR(VLOOKUP(T324,Accueil!$W$17:$W$22,1,0)),1,0)</f>
        <v>0</v>
      </c>
      <c r="DX324" s="158">
        <f>IF(ISERROR(VLOOKUP(U324,Accueil!$W$17:$W$22,1,0)),1,0)</f>
        <v>0</v>
      </c>
      <c r="DY324" s="158">
        <f>IF(ISERROR(VLOOKUP(V324,Accueil!$W$17:$W$22,1,0)),1,0)</f>
        <v>0</v>
      </c>
      <c r="DZ324" s="158">
        <f>IF(ISERROR(VLOOKUP(W324,Accueil!$W$17:$W$22,1,0)),1,0)</f>
        <v>0</v>
      </c>
      <c r="EA324" s="158">
        <f>IF(ISERROR(VLOOKUP(X324,Accueil!$W$17:$W$22,1,0)),1,0)</f>
        <v>0</v>
      </c>
      <c r="EB324" s="158">
        <f>IF(ISERROR(VLOOKUP(Y324,Accueil!$W$17:$W$22,1,0)),1,0)</f>
        <v>0</v>
      </c>
      <c r="EC324" s="158">
        <f>IF(ISERROR(VLOOKUP(Z324,Accueil!$W$17:$W$22,1,0)),1,0)</f>
        <v>0</v>
      </c>
      <c r="ED324" s="158">
        <f>IF(ISERROR(VLOOKUP(AA324,Accueil!$W$17:$W$22,1,0)),1,0)</f>
        <v>0</v>
      </c>
      <c r="EE324" s="158">
        <f>IF(ISERROR(VLOOKUP(AB324,Accueil!$W$17:$W$22,1,0)),1,0)</f>
        <v>0</v>
      </c>
      <c r="EF324" s="158">
        <f>IF(ISERROR(VLOOKUP(AC324,Accueil!$W$17:$W$22,1,0)),1,0)</f>
        <v>0</v>
      </c>
      <c r="EG324" s="158">
        <f>IF(ISERROR(VLOOKUP(AD324,Accueil!$W$17:$W$22,1,0)),1,0)</f>
        <v>0</v>
      </c>
      <c r="EH324" s="158">
        <f>IF(ISERROR(VLOOKUP(AE324,Accueil!$W$17:$W$22,1,0)),1,0)</f>
        <v>0</v>
      </c>
      <c r="EI324" s="158">
        <f>IF(ISERROR(VLOOKUP(AF324,Accueil!$W$17:$W$22,1,0)),1,0)</f>
        <v>0</v>
      </c>
      <c r="EJ324" s="158">
        <f>IF(ISERROR(VLOOKUP(AG324,Accueil!$W$17:$W$22,1,0)),1,0)</f>
        <v>0</v>
      </c>
      <c r="EK324" s="158">
        <f>IF(ISERROR(VLOOKUP(AH324,Accueil!$W$17:$W$22,1,0)),1,0)</f>
        <v>0</v>
      </c>
      <c r="EL324" s="158">
        <f>IF(ISERROR(VLOOKUP(AI324,Accueil!$W$17:$W$22,1,0)),1,0)</f>
        <v>0</v>
      </c>
      <c r="EM324" s="158">
        <f>IF(ISERROR(VLOOKUP(AJ324,Accueil!$W$17:$W$22,1,0)),1,0)</f>
        <v>0</v>
      </c>
      <c r="EN324" s="158">
        <f>IF(ISERROR(VLOOKUP(AK324,Accueil!$W$17:$W$22,1,0)),1,0)</f>
        <v>0</v>
      </c>
      <c r="EO324" s="158">
        <f>IF(ISERROR(VLOOKUP(AL324,Accueil!$W$17:$W$22,1,0)),1,0)</f>
        <v>0</v>
      </c>
      <c r="EP324" s="158">
        <f>IF(ISERROR(VLOOKUP(AM324,Accueil!$W$17:$W$22,1,0)),1,0)</f>
        <v>0</v>
      </c>
      <c r="EQ324" s="158">
        <f>IF(ISERROR(VLOOKUP(AN324,Accueil!$W$17:$W$22,1,0)),1,0)</f>
        <v>0</v>
      </c>
      <c r="ER324" s="158">
        <f>IF(ISERROR(VLOOKUP(AO324,Accueil!$W$17:$W$22,1,0)),1,0)</f>
        <v>0</v>
      </c>
      <c r="ES324" s="158">
        <f>IF(ISERROR(VLOOKUP(AP324,Accueil!$W$17:$W$22,1,0)),1,0)</f>
        <v>0</v>
      </c>
      <c r="ET324" s="158">
        <f>IF(ISERROR(VLOOKUP(AQ324,Accueil!$W$17:$W$22,1,0)),1,0)</f>
        <v>0</v>
      </c>
      <c r="EU324" s="158">
        <f>IF(ISERROR(VLOOKUP(AR324,Accueil!$W$17:$W$22,1,0)),1,0)</f>
        <v>0</v>
      </c>
      <c r="EV324" s="158">
        <f>IF(ISERROR(VLOOKUP(AS324,Accueil!$W$17:$W$22,1,0)),1,0)</f>
        <v>0</v>
      </c>
      <c r="EW324" s="158">
        <f>IF(ISERROR(VLOOKUP(AT324,Accueil!$W$17:$W$22,1,0)),1,0)</f>
        <v>0</v>
      </c>
      <c r="EX324" s="158">
        <f>IF(ISERROR(VLOOKUP(AU324,Accueil!$W$17:$W$22,1,0)),1,0)</f>
        <v>0</v>
      </c>
      <c r="EY324" s="158">
        <f>IF(ISERROR(VLOOKUP(AV324,Accueil!$W$17:$W$22,1,0)),1,0)</f>
        <v>0</v>
      </c>
      <c r="EZ324" s="158">
        <f>IF(ISERROR(VLOOKUP(AW324,Accueil!$W$17:$W$22,1,0)),1,0)</f>
        <v>0</v>
      </c>
      <c r="FA324" s="158">
        <f>IF(ISERROR(VLOOKUP(AX324,Accueil!$W$17:$W$22,1,0)),1,0)</f>
        <v>0</v>
      </c>
      <c r="FB324" s="158">
        <f>IF(ISERROR(VLOOKUP(AY324,Accueil!$W$17:$W$22,1,0)),1,0)</f>
        <v>0</v>
      </c>
      <c r="FC324" s="158">
        <f>IF(ISERROR(VLOOKUP(AZ324,Accueil!$W$17:$W$22,1,0)),1,0)</f>
        <v>0</v>
      </c>
      <c r="FD324" s="158">
        <f>IF(ISERROR(VLOOKUP(BA324,Accueil!$W$17:$W$22,1,0)),1,0)</f>
        <v>0</v>
      </c>
      <c r="FE324" s="158">
        <f>IF(ISERROR(VLOOKUP(BB324,Accueil!$W$17:$W$22,1,0)),1,0)</f>
        <v>0</v>
      </c>
      <c r="FF324" s="158">
        <f>IF(ISERROR(VLOOKUP(BC324,Accueil!$W$17:$W$22,1,0)),1,0)</f>
        <v>0</v>
      </c>
      <c r="FG324" s="158">
        <f>IF(ISERROR(VLOOKUP(BD324,Accueil!$W$17:$W$22,1,0)),1,0)</f>
        <v>0</v>
      </c>
      <c r="FH324" s="158">
        <f>IF(ISERROR(VLOOKUP(BE324,Accueil!$W$17:$W$22,1,0)),1,0)</f>
        <v>0</v>
      </c>
      <c r="FI324" s="158">
        <f>IF(ISERROR(VLOOKUP(BF324,Accueil!$W$17:$W$22,1,0)),1,0)</f>
        <v>0</v>
      </c>
      <c r="FJ324" s="158">
        <f>IF(ISERROR(VLOOKUP(BG324,Accueil!$W$17:$W$22,1,0)),1,0)</f>
        <v>0</v>
      </c>
      <c r="FK324" s="158">
        <f>IF(ISERROR(VLOOKUP(BH324,Accueil!$W$17:$W$22,1,0)),1,0)</f>
        <v>0</v>
      </c>
      <c r="FL324" s="158">
        <f>IF(ISERROR(VLOOKUP(BI324,Accueil!$W$17:$W$22,1,0)),1,0)</f>
        <v>0</v>
      </c>
      <c r="FM324" s="158">
        <f>IF(ISERROR(VLOOKUP(BJ324,Accueil!$W$17:$W$22,1,0)),1,0)</f>
        <v>0</v>
      </c>
      <c r="FN324" s="158">
        <f>IF(ISERROR(VLOOKUP(BK324,Accueil!$W$17:$W$22,1,0)),1,0)</f>
        <v>0</v>
      </c>
      <c r="FO324" s="158">
        <f>IF(ISERROR(VLOOKUP(BL324,Accueil!$W$17:$W$22,1,0)),1,0)</f>
        <v>0</v>
      </c>
      <c r="FP324" s="158">
        <f>IF(ISERROR(VLOOKUP(BM324,Accueil!$W$17:$W$22,1,0)),1,0)</f>
        <v>0</v>
      </c>
      <c r="FQ324" s="158">
        <f>IF(ISERROR(VLOOKUP(BN324,Accueil!$W$17:$W$22,1,0)),1,0)</f>
        <v>0</v>
      </c>
      <c r="FR324" s="158">
        <f>IF(ISERROR(VLOOKUP(BO324,Accueil!$W$17:$W$22,1,0)),1,0)</f>
        <v>0</v>
      </c>
      <c r="FS324" s="158">
        <f>IF(ISERROR(VLOOKUP(BP324,Accueil!$W$17:$W$22,1,0)),1,0)</f>
        <v>0</v>
      </c>
      <c r="FT324" s="158">
        <f>IF(ISERROR(VLOOKUP(BQ324,Accueil!$W$17:$W$22,1,0)),1,0)</f>
        <v>0</v>
      </c>
      <c r="FU324" s="158">
        <f>IF(ISERROR(VLOOKUP(BR324,Accueil!$W$17:$W$22,1,0)),1,0)</f>
        <v>0</v>
      </c>
      <c r="FV324" s="158">
        <f>IF(ISERROR(VLOOKUP(BS324,Accueil!$W$17:$W$22,1,0)),1,0)</f>
        <v>0</v>
      </c>
      <c r="FW324" s="158">
        <f>IF(ISERROR(VLOOKUP(BT324,Accueil!$W$17:$W$22,1,0)),1,0)</f>
        <v>0</v>
      </c>
      <c r="FX324" s="158">
        <f>IF(ISERROR(VLOOKUP(BU324,Accueil!$W$17:$W$22,1,0)),1,0)</f>
        <v>0</v>
      </c>
      <c r="FY324" s="158">
        <f>IF(ISERROR(VLOOKUP(BV324,Accueil!$W$17:$W$22,1,0)),1,0)</f>
        <v>0</v>
      </c>
      <c r="FZ324" s="158">
        <f>IF(ISERROR(VLOOKUP(BW324,Accueil!$W$17:$W$22,1,0)),1,0)</f>
        <v>0</v>
      </c>
      <c r="GA324" s="158">
        <f>IF(ISERROR(VLOOKUP(BX324,Accueil!$W$17:$W$22,1,0)),1,0)</f>
        <v>0</v>
      </c>
      <c r="GB324" s="158">
        <f>IF(ISERROR(VLOOKUP(BY324,Accueil!$W$17:$W$22,1,0)),1,0)</f>
        <v>0</v>
      </c>
      <c r="GC324" s="158">
        <f>IF(ISERROR(VLOOKUP(BZ324,Accueil!$W$17:$W$22,1,0)),1,0)</f>
        <v>0</v>
      </c>
      <c r="GD324" s="158">
        <f>IF(ISERROR(VLOOKUP(CA324,Accueil!$W$17:$W$22,1,0)),1,0)</f>
        <v>0</v>
      </c>
      <c r="GE324" s="158">
        <f>IF(ISERROR(VLOOKUP(CB324,Accueil!$W$17:$W$22,1,0)),1,0)</f>
        <v>0</v>
      </c>
      <c r="GF324" s="158">
        <f>IF(ISERROR(VLOOKUP(CC324,Accueil!$W$17:$W$22,1,0)),1,0)</f>
        <v>0</v>
      </c>
      <c r="GG324" s="158">
        <f>IF(ISERROR(VLOOKUP(CD324,Accueil!$W$17:$W$22,1,0)),1,0)</f>
        <v>0</v>
      </c>
      <c r="GH324" s="158">
        <f>IF(ISERROR(VLOOKUP(CE324,Accueil!$W$17:$W$22,1,0)),1,0)</f>
        <v>0</v>
      </c>
      <c r="GI324" s="158">
        <f>IF(ISERROR(VLOOKUP(CF324,Accueil!$W$17:$W$22,1,0)),1,0)</f>
        <v>0</v>
      </c>
      <c r="GJ324" s="158">
        <f>IF(ISERROR(VLOOKUP(CG324,Accueil!$W$17:$W$22,1,0)),1,0)</f>
        <v>0</v>
      </c>
      <c r="GK324" s="158">
        <f>IF(ISERROR(VLOOKUP(CH324,Accueil!$W$17:$W$22,1,0)),1,0)</f>
        <v>0</v>
      </c>
      <c r="GL324" s="158">
        <f>IF(ISERROR(VLOOKUP(CI324,Accueil!$W$17:$W$22,1,0)),1,0)</f>
        <v>0</v>
      </c>
      <c r="GM324" s="158">
        <f>IF(ISERROR(VLOOKUP(CJ324,Accueil!$W$17:$W$22,1,0)),1,0)</f>
        <v>0</v>
      </c>
      <c r="GN324" s="158">
        <f>IF(ISERROR(VLOOKUP(CK324,Accueil!$W$17:$W$22,1,0)),1,0)</f>
        <v>0</v>
      </c>
      <c r="GO324" s="158">
        <f>IF(ISERROR(VLOOKUP(CL324,Accueil!$W$17:$W$22,1,0)),1,0)</f>
        <v>0</v>
      </c>
      <c r="GP324" s="158">
        <f>IF(ISERROR(VLOOKUP(CM324,Accueil!$W$17:$W$22,1,0)),1,0)</f>
        <v>0</v>
      </c>
      <c r="GQ324" s="158">
        <f>IF(ISERROR(VLOOKUP(CN324,Accueil!$W$17:$W$22,1,0)),1,0)</f>
        <v>0</v>
      </c>
      <c r="GR324" s="158">
        <f>IF(ISERROR(VLOOKUP(CO324,Accueil!$W$17:$W$22,1,0)),1,0)</f>
        <v>0</v>
      </c>
      <c r="GS324" s="158">
        <f>IF(ISERROR(VLOOKUP(CP324,Accueil!$W$17:$W$22,1,0)),1,0)</f>
        <v>0</v>
      </c>
      <c r="GT324" s="158">
        <f>IF(ISERROR(VLOOKUP(CQ324,Accueil!$W$17:$W$22,1,0)),1,0)</f>
        <v>0</v>
      </c>
      <c r="GU324" s="158">
        <f>IF(ISERROR(VLOOKUP(CR324,Accueil!$W$17:$W$22,1,0)),1,0)</f>
        <v>0</v>
      </c>
      <c r="GV324" s="158">
        <f>IF(ISERROR(VLOOKUP(CS324,Accueil!$W$17:$W$22,1,0)),1,0)</f>
        <v>0</v>
      </c>
      <c r="GW324" s="158">
        <f>IF(ISERROR(VLOOKUP(CT324,Accueil!$W$17:$W$22,1,0)),1,0)</f>
        <v>0</v>
      </c>
      <c r="GX324" s="158">
        <f>IF(ISERROR(VLOOKUP(CU324,Accueil!$W$17:$W$22,1,0)),1,0)</f>
        <v>0</v>
      </c>
      <c r="GY324" s="158">
        <f>IF(ISERROR(VLOOKUP(CV324,Accueil!$W$17:$W$22,1,0)),1,0)</f>
        <v>0</v>
      </c>
      <c r="GZ324" s="158">
        <f>IF(ISERROR(VLOOKUP(CW324,Accueil!$W$17:$W$22,1,0)),1,0)</f>
        <v>0</v>
      </c>
      <c r="HA324" s="158">
        <f>IF(ISERROR(VLOOKUP(CX324,Accueil!$W$17:$W$22,1,0)),1,0)</f>
        <v>0</v>
      </c>
      <c r="HB324" s="158">
        <f>IF(ISERROR(VLOOKUP(CY324,Accueil!$W$17:$W$22,1,0)),1,0)</f>
        <v>0</v>
      </c>
      <c r="HC324" s="158">
        <f>IF(ISERROR(VLOOKUP(CZ324,Accueil!$W$17:$W$22,1,0)),1,0)</f>
        <v>0</v>
      </c>
      <c r="HD324" s="158">
        <f>IF(ISERROR(VLOOKUP(DA324,Accueil!$W$17:$W$22,1,0)),1,0)</f>
        <v>0</v>
      </c>
    </row>
    <row r="325" spans="1:212" ht="12.75" customHeight="1">
      <c r="A325" s="360"/>
      <c r="B325" s="12">
        <v>317</v>
      </c>
      <c r="C325" s="26" t="str">
        <f>IF(Accueil!E329="","",Accueil!E329)</f>
        <v/>
      </c>
      <c r="D325" s="27" t="str">
        <f>IF(Accueil!F329="","",Accueil!F329)</f>
        <v/>
      </c>
      <c r="E325" s="83" t="str">
        <f t="shared" si="22"/>
        <v/>
      </c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  <c r="AA325" s="244"/>
      <c r="AB325" s="244"/>
      <c r="AC325" s="244"/>
      <c r="AD325" s="244"/>
      <c r="AE325" s="244"/>
      <c r="AF325" s="244"/>
      <c r="AG325" s="244"/>
      <c r="AH325" s="244"/>
      <c r="AI325" s="244"/>
      <c r="AJ325" s="244"/>
      <c r="AK325" s="244"/>
      <c r="AL325" s="244"/>
      <c r="AM325" s="244"/>
      <c r="AN325" s="244"/>
      <c r="AO325" s="244"/>
      <c r="AP325" s="244"/>
      <c r="AQ325" s="244"/>
      <c r="AR325" s="244"/>
      <c r="AS325" s="244"/>
      <c r="AT325" s="244"/>
      <c r="AU325" s="244"/>
      <c r="AV325" s="244"/>
      <c r="AW325" s="244"/>
      <c r="AX325" s="244"/>
      <c r="AY325" s="244"/>
      <c r="AZ325" s="244"/>
      <c r="BA325" s="244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  <c r="CJ325" s="244"/>
      <c r="CK325" s="244"/>
      <c r="CL325" s="244"/>
      <c r="CM325" s="244"/>
      <c r="CN325" s="244"/>
      <c r="CO325" s="244"/>
      <c r="CP325" s="244"/>
      <c r="CQ325" s="244"/>
      <c r="CR325" s="244"/>
      <c r="CS325" s="244"/>
      <c r="CT325" s="244"/>
      <c r="CU325" s="244"/>
      <c r="CV325" s="244"/>
      <c r="CW325" s="244"/>
      <c r="CX325" s="244"/>
      <c r="CY325" s="244"/>
      <c r="CZ325" s="244"/>
      <c r="DA325" s="244"/>
      <c r="DB325" s="12">
        <v>317</v>
      </c>
      <c r="DC325" s="11" t="str">
        <f>IF(D325="","",COUNTIF(F325:DA325,Accueil!$AB$28)&amp;" / "&amp;COUNTIF($F$8:$DA$8,"&gt;0")-(COUNTIF(F325:DA325,Accueil!$AG$26)))</f>
        <v/>
      </c>
      <c r="DD325" s="110" t="str">
        <f>IF(D325="","",COUNTIF(F325:DA325,Accueil!$AB$26))</f>
        <v/>
      </c>
      <c r="DE325" s="110" t="str">
        <f>IF(D325="","",IF(COUNTIF($F$8:$DA$8,"&gt;=0")-(COUNTIF(G325:DB325,Accueil!$AG$26))&lt;0,0,COUNTIF($F$8:$DA$8,"&gt;=0")-(COUNTIF(G325:DB325,Accueil!$AG$26))))</f>
        <v/>
      </c>
      <c r="DF325" s="11" t="str">
        <f t="shared" si="23"/>
        <v/>
      </c>
      <c r="DG325" s="29" t="str">
        <f t="shared" si="24"/>
        <v/>
      </c>
      <c r="DH325" s="158">
        <f t="shared" si="25"/>
        <v>0</v>
      </c>
      <c r="DI325" s="158">
        <f>IF(ISERROR(VLOOKUP(F325,Accueil!$W$17:$W$22,1,0)),1,0)</f>
        <v>0</v>
      </c>
      <c r="DJ325" s="158">
        <f>IF(ISERROR(VLOOKUP(G325,Accueil!$W$17:$W$22,1,0)),1,0)</f>
        <v>0</v>
      </c>
      <c r="DK325" s="158">
        <f>IF(ISERROR(VLOOKUP(H325,Accueil!$W$17:$W$22,1,0)),1,0)</f>
        <v>0</v>
      </c>
      <c r="DL325" s="158">
        <f>IF(ISERROR(VLOOKUP(I325,Accueil!$W$17:$W$22,1,0)),1,0)</f>
        <v>0</v>
      </c>
      <c r="DM325" s="158">
        <f>IF(ISERROR(VLOOKUP(J325,Accueil!$W$17:$W$22,1,0)),1,0)</f>
        <v>0</v>
      </c>
      <c r="DN325" s="158">
        <f>IF(ISERROR(VLOOKUP(K325,Accueil!$W$17:$W$22,1,0)),1,0)</f>
        <v>0</v>
      </c>
      <c r="DO325" s="158">
        <f>IF(ISERROR(VLOOKUP(L325,Accueil!$W$17:$W$22,1,0)),1,0)</f>
        <v>0</v>
      </c>
      <c r="DP325" s="158">
        <f>IF(ISERROR(VLOOKUP(M325,Accueil!$W$17:$W$22,1,0)),1,0)</f>
        <v>0</v>
      </c>
      <c r="DQ325" s="158">
        <f>IF(ISERROR(VLOOKUP(N325,Accueil!$W$17:$W$22,1,0)),1,0)</f>
        <v>0</v>
      </c>
      <c r="DR325" s="158">
        <f>IF(ISERROR(VLOOKUP(O325,Accueil!$W$17:$W$22,1,0)),1,0)</f>
        <v>0</v>
      </c>
      <c r="DS325" s="158">
        <f>IF(ISERROR(VLOOKUP(P325,Accueil!$W$17:$W$22,1,0)),1,0)</f>
        <v>0</v>
      </c>
      <c r="DT325" s="158">
        <f>IF(ISERROR(VLOOKUP(Q325,Accueil!$W$17:$W$22,1,0)),1,0)</f>
        <v>0</v>
      </c>
      <c r="DU325" s="158">
        <f>IF(ISERROR(VLOOKUP(R325,Accueil!$W$17:$W$22,1,0)),1,0)</f>
        <v>0</v>
      </c>
      <c r="DV325" s="158">
        <f>IF(ISERROR(VLOOKUP(S325,Accueil!$W$17:$W$22,1,0)),1,0)</f>
        <v>0</v>
      </c>
      <c r="DW325" s="158">
        <f>IF(ISERROR(VLOOKUP(T325,Accueil!$W$17:$W$22,1,0)),1,0)</f>
        <v>0</v>
      </c>
      <c r="DX325" s="158">
        <f>IF(ISERROR(VLOOKUP(U325,Accueil!$W$17:$W$22,1,0)),1,0)</f>
        <v>0</v>
      </c>
      <c r="DY325" s="158">
        <f>IF(ISERROR(VLOOKUP(V325,Accueil!$W$17:$W$22,1,0)),1,0)</f>
        <v>0</v>
      </c>
      <c r="DZ325" s="158">
        <f>IF(ISERROR(VLOOKUP(W325,Accueil!$W$17:$W$22,1,0)),1,0)</f>
        <v>0</v>
      </c>
      <c r="EA325" s="158">
        <f>IF(ISERROR(VLOOKUP(X325,Accueil!$W$17:$W$22,1,0)),1,0)</f>
        <v>0</v>
      </c>
      <c r="EB325" s="158">
        <f>IF(ISERROR(VLOOKUP(Y325,Accueil!$W$17:$W$22,1,0)),1,0)</f>
        <v>0</v>
      </c>
      <c r="EC325" s="158">
        <f>IF(ISERROR(VLOOKUP(Z325,Accueil!$W$17:$W$22,1,0)),1,0)</f>
        <v>0</v>
      </c>
      <c r="ED325" s="158">
        <f>IF(ISERROR(VLOOKUP(AA325,Accueil!$W$17:$W$22,1,0)),1,0)</f>
        <v>0</v>
      </c>
      <c r="EE325" s="158">
        <f>IF(ISERROR(VLOOKUP(AB325,Accueil!$W$17:$W$22,1,0)),1,0)</f>
        <v>0</v>
      </c>
      <c r="EF325" s="158">
        <f>IF(ISERROR(VLOOKUP(AC325,Accueil!$W$17:$W$22,1,0)),1,0)</f>
        <v>0</v>
      </c>
      <c r="EG325" s="158">
        <f>IF(ISERROR(VLOOKUP(AD325,Accueil!$W$17:$W$22,1,0)),1,0)</f>
        <v>0</v>
      </c>
      <c r="EH325" s="158">
        <f>IF(ISERROR(VLOOKUP(AE325,Accueil!$W$17:$W$22,1,0)),1,0)</f>
        <v>0</v>
      </c>
      <c r="EI325" s="158">
        <f>IF(ISERROR(VLOOKUP(AF325,Accueil!$W$17:$W$22,1,0)),1,0)</f>
        <v>0</v>
      </c>
      <c r="EJ325" s="158">
        <f>IF(ISERROR(VLOOKUP(AG325,Accueil!$W$17:$W$22,1,0)),1,0)</f>
        <v>0</v>
      </c>
      <c r="EK325" s="158">
        <f>IF(ISERROR(VLOOKUP(AH325,Accueil!$W$17:$W$22,1,0)),1,0)</f>
        <v>0</v>
      </c>
      <c r="EL325" s="158">
        <f>IF(ISERROR(VLOOKUP(AI325,Accueil!$W$17:$W$22,1,0)),1,0)</f>
        <v>0</v>
      </c>
      <c r="EM325" s="158">
        <f>IF(ISERROR(VLOOKUP(AJ325,Accueil!$W$17:$W$22,1,0)),1,0)</f>
        <v>0</v>
      </c>
      <c r="EN325" s="158">
        <f>IF(ISERROR(VLOOKUP(AK325,Accueil!$W$17:$W$22,1,0)),1,0)</f>
        <v>0</v>
      </c>
      <c r="EO325" s="158">
        <f>IF(ISERROR(VLOOKUP(AL325,Accueil!$W$17:$W$22,1,0)),1,0)</f>
        <v>0</v>
      </c>
      <c r="EP325" s="158">
        <f>IF(ISERROR(VLOOKUP(AM325,Accueil!$W$17:$W$22,1,0)),1,0)</f>
        <v>0</v>
      </c>
      <c r="EQ325" s="158">
        <f>IF(ISERROR(VLOOKUP(AN325,Accueil!$W$17:$W$22,1,0)),1,0)</f>
        <v>0</v>
      </c>
      <c r="ER325" s="158">
        <f>IF(ISERROR(VLOOKUP(AO325,Accueil!$W$17:$W$22,1,0)),1,0)</f>
        <v>0</v>
      </c>
      <c r="ES325" s="158">
        <f>IF(ISERROR(VLOOKUP(AP325,Accueil!$W$17:$W$22,1,0)),1,0)</f>
        <v>0</v>
      </c>
      <c r="ET325" s="158">
        <f>IF(ISERROR(VLOOKUP(AQ325,Accueil!$W$17:$W$22,1,0)),1,0)</f>
        <v>0</v>
      </c>
      <c r="EU325" s="158">
        <f>IF(ISERROR(VLOOKUP(AR325,Accueil!$W$17:$W$22,1,0)),1,0)</f>
        <v>0</v>
      </c>
      <c r="EV325" s="158">
        <f>IF(ISERROR(VLOOKUP(AS325,Accueil!$W$17:$W$22,1,0)),1,0)</f>
        <v>0</v>
      </c>
      <c r="EW325" s="158">
        <f>IF(ISERROR(VLOOKUP(AT325,Accueil!$W$17:$W$22,1,0)),1,0)</f>
        <v>0</v>
      </c>
      <c r="EX325" s="158">
        <f>IF(ISERROR(VLOOKUP(AU325,Accueil!$W$17:$W$22,1,0)),1,0)</f>
        <v>0</v>
      </c>
      <c r="EY325" s="158">
        <f>IF(ISERROR(VLOOKUP(AV325,Accueil!$W$17:$W$22,1,0)),1,0)</f>
        <v>0</v>
      </c>
      <c r="EZ325" s="158">
        <f>IF(ISERROR(VLOOKUP(AW325,Accueil!$W$17:$W$22,1,0)),1,0)</f>
        <v>0</v>
      </c>
      <c r="FA325" s="158">
        <f>IF(ISERROR(VLOOKUP(AX325,Accueil!$W$17:$W$22,1,0)),1,0)</f>
        <v>0</v>
      </c>
      <c r="FB325" s="158">
        <f>IF(ISERROR(VLOOKUP(AY325,Accueil!$W$17:$W$22,1,0)),1,0)</f>
        <v>0</v>
      </c>
      <c r="FC325" s="158">
        <f>IF(ISERROR(VLOOKUP(AZ325,Accueil!$W$17:$W$22,1,0)),1,0)</f>
        <v>0</v>
      </c>
      <c r="FD325" s="158">
        <f>IF(ISERROR(VLOOKUP(BA325,Accueil!$W$17:$W$22,1,0)),1,0)</f>
        <v>0</v>
      </c>
      <c r="FE325" s="158">
        <f>IF(ISERROR(VLOOKUP(BB325,Accueil!$W$17:$W$22,1,0)),1,0)</f>
        <v>0</v>
      </c>
      <c r="FF325" s="158">
        <f>IF(ISERROR(VLOOKUP(BC325,Accueil!$W$17:$W$22,1,0)),1,0)</f>
        <v>0</v>
      </c>
      <c r="FG325" s="158">
        <f>IF(ISERROR(VLOOKUP(BD325,Accueil!$W$17:$W$22,1,0)),1,0)</f>
        <v>0</v>
      </c>
      <c r="FH325" s="158">
        <f>IF(ISERROR(VLOOKUP(BE325,Accueil!$W$17:$W$22,1,0)),1,0)</f>
        <v>0</v>
      </c>
      <c r="FI325" s="158">
        <f>IF(ISERROR(VLOOKUP(BF325,Accueil!$W$17:$W$22,1,0)),1,0)</f>
        <v>0</v>
      </c>
      <c r="FJ325" s="158">
        <f>IF(ISERROR(VLOOKUP(BG325,Accueil!$W$17:$W$22,1,0)),1,0)</f>
        <v>0</v>
      </c>
      <c r="FK325" s="158">
        <f>IF(ISERROR(VLOOKUP(BH325,Accueil!$W$17:$W$22,1,0)),1,0)</f>
        <v>0</v>
      </c>
      <c r="FL325" s="158">
        <f>IF(ISERROR(VLOOKUP(BI325,Accueil!$W$17:$W$22,1,0)),1,0)</f>
        <v>0</v>
      </c>
      <c r="FM325" s="158">
        <f>IF(ISERROR(VLOOKUP(BJ325,Accueil!$W$17:$W$22,1,0)),1,0)</f>
        <v>0</v>
      </c>
      <c r="FN325" s="158">
        <f>IF(ISERROR(VLOOKUP(BK325,Accueil!$W$17:$W$22,1,0)),1,0)</f>
        <v>0</v>
      </c>
      <c r="FO325" s="158">
        <f>IF(ISERROR(VLOOKUP(BL325,Accueil!$W$17:$W$22,1,0)),1,0)</f>
        <v>0</v>
      </c>
      <c r="FP325" s="158">
        <f>IF(ISERROR(VLOOKUP(BM325,Accueil!$W$17:$W$22,1,0)),1,0)</f>
        <v>0</v>
      </c>
      <c r="FQ325" s="158">
        <f>IF(ISERROR(VLOOKUP(BN325,Accueil!$W$17:$W$22,1,0)),1,0)</f>
        <v>0</v>
      </c>
      <c r="FR325" s="158">
        <f>IF(ISERROR(VLOOKUP(BO325,Accueil!$W$17:$W$22,1,0)),1,0)</f>
        <v>0</v>
      </c>
      <c r="FS325" s="158">
        <f>IF(ISERROR(VLOOKUP(BP325,Accueil!$W$17:$W$22,1,0)),1,0)</f>
        <v>0</v>
      </c>
      <c r="FT325" s="158">
        <f>IF(ISERROR(VLOOKUP(BQ325,Accueil!$W$17:$W$22,1,0)),1,0)</f>
        <v>0</v>
      </c>
      <c r="FU325" s="158">
        <f>IF(ISERROR(VLOOKUP(BR325,Accueil!$W$17:$W$22,1,0)),1,0)</f>
        <v>0</v>
      </c>
      <c r="FV325" s="158">
        <f>IF(ISERROR(VLOOKUP(BS325,Accueil!$W$17:$W$22,1,0)),1,0)</f>
        <v>0</v>
      </c>
      <c r="FW325" s="158">
        <f>IF(ISERROR(VLOOKUP(BT325,Accueil!$W$17:$W$22,1,0)),1,0)</f>
        <v>0</v>
      </c>
      <c r="FX325" s="158">
        <f>IF(ISERROR(VLOOKUP(BU325,Accueil!$W$17:$W$22,1,0)),1,0)</f>
        <v>0</v>
      </c>
      <c r="FY325" s="158">
        <f>IF(ISERROR(VLOOKUP(BV325,Accueil!$W$17:$W$22,1,0)),1,0)</f>
        <v>0</v>
      </c>
      <c r="FZ325" s="158">
        <f>IF(ISERROR(VLOOKUP(BW325,Accueil!$W$17:$W$22,1,0)),1,0)</f>
        <v>0</v>
      </c>
      <c r="GA325" s="158">
        <f>IF(ISERROR(VLOOKUP(BX325,Accueil!$W$17:$W$22,1,0)),1,0)</f>
        <v>0</v>
      </c>
      <c r="GB325" s="158">
        <f>IF(ISERROR(VLOOKUP(BY325,Accueil!$W$17:$W$22,1,0)),1,0)</f>
        <v>0</v>
      </c>
      <c r="GC325" s="158">
        <f>IF(ISERROR(VLOOKUP(BZ325,Accueil!$W$17:$W$22,1,0)),1,0)</f>
        <v>0</v>
      </c>
      <c r="GD325" s="158">
        <f>IF(ISERROR(VLOOKUP(CA325,Accueil!$W$17:$W$22,1,0)),1,0)</f>
        <v>0</v>
      </c>
      <c r="GE325" s="158">
        <f>IF(ISERROR(VLOOKUP(CB325,Accueil!$W$17:$W$22,1,0)),1,0)</f>
        <v>0</v>
      </c>
      <c r="GF325" s="158">
        <f>IF(ISERROR(VLOOKUP(CC325,Accueil!$W$17:$W$22,1,0)),1,0)</f>
        <v>0</v>
      </c>
      <c r="GG325" s="158">
        <f>IF(ISERROR(VLOOKUP(CD325,Accueil!$W$17:$W$22,1,0)),1,0)</f>
        <v>0</v>
      </c>
      <c r="GH325" s="158">
        <f>IF(ISERROR(VLOOKUP(CE325,Accueil!$W$17:$W$22,1,0)),1,0)</f>
        <v>0</v>
      </c>
      <c r="GI325" s="158">
        <f>IF(ISERROR(VLOOKUP(CF325,Accueil!$W$17:$W$22,1,0)),1,0)</f>
        <v>0</v>
      </c>
      <c r="GJ325" s="158">
        <f>IF(ISERROR(VLOOKUP(CG325,Accueil!$W$17:$W$22,1,0)),1,0)</f>
        <v>0</v>
      </c>
      <c r="GK325" s="158">
        <f>IF(ISERROR(VLOOKUP(CH325,Accueil!$W$17:$W$22,1,0)),1,0)</f>
        <v>0</v>
      </c>
      <c r="GL325" s="158">
        <f>IF(ISERROR(VLOOKUP(CI325,Accueil!$W$17:$W$22,1,0)),1,0)</f>
        <v>0</v>
      </c>
      <c r="GM325" s="158">
        <f>IF(ISERROR(VLOOKUP(CJ325,Accueil!$W$17:$W$22,1,0)),1,0)</f>
        <v>0</v>
      </c>
      <c r="GN325" s="158">
        <f>IF(ISERROR(VLOOKUP(CK325,Accueil!$W$17:$W$22,1,0)),1,0)</f>
        <v>0</v>
      </c>
      <c r="GO325" s="158">
        <f>IF(ISERROR(VLOOKUP(CL325,Accueil!$W$17:$W$22,1,0)),1,0)</f>
        <v>0</v>
      </c>
      <c r="GP325" s="158">
        <f>IF(ISERROR(VLOOKUP(CM325,Accueil!$W$17:$W$22,1,0)),1,0)</f>
        <v>0</v>
      </c>
      <c r="GQ325" s="158">
        <f>IF(ISERROR(VLOOKUP(CN325,Accueil!$W$17:$W$22,1,0)),1,0)</f>
        <v>0</v>
      </c>
      <c r="GR325" s="158">
        <f>IF(ISERROR(VLOOKUP(CO325,Accueil!$W$17:$W$22,1,0)),1,0)</f>
        <v>0</v>
      </c>
      <c r="GS325" s="158">
        <f>IF(ISERROR(VLOOKUP(CP325,Accueil!$W$17:$W$22,1,0)),1,0)</f>
        <v>0</v>
      </c>
      <c r="GT325" s="158">
        <f>IF(ISERROR(VLOOKUP(CQ325,Accueil!$W$17:$W$22,1,0)),1,0)</f>
        <v>0</v>
      </c>
      <c r="GU325" s="158">
        <f>IF(ISERROR(VLOOKUP(CR325,Accueil!$W$17:$W$22,1,0)),1,0)</f>
        <v>0</v>
      </c>
      <c r="GV325" s="158">
        <f>IF(ISERROR(VLOOKUP(CS325,Accueil!$W$17:$W$22,1,0)),1,0)</f>
        <v>0</v>
      </c>
      <c r="GW325" s="158">
        <f>IF(ISERROR(VLOOKUP(CT325,Accueil!$W$17:$W$22,1,0)),1,0)</f>
        <v>0</v>
      </c>
      <c r="GX325" s="158">
        <f>IF(ISERROR(VLOOKUP(CU325,Accueil!$W$17:$W$22,1,0)),1,0)</f>
        <v>0</v>
      </c>
      <c r="GY325" s="158">
        <f>IF(ISERROR(VLOOKUP(CV325,Accueil!$W$17:$W$22,1,0)),1,0)</f>
        <v>0</v>
      </c>
      <c r="GZ325" s="158">
        <f>IF(ISERROR(VLOOKUP(CW325,Accueil!$W$17:$W$22,1,0)),1,0)</f>
        <v>0</v>
      </c>
      <c r="HA325" s="158">
        <f>IF(ISERROR(VLOOKUP(CX325,Accueil!$W$17:$W$22,1,0)),1,0)</f>
        <v>0</v>
      </c>
      <c r="HB325" s="158">
        <f>IF(ISERROR(VLOOKUP(CY325,Accueil!$W$17:$W$22,1,0)),1,0)</f>
        <v>0</v>
      </c>
      <c r="HC325" s="158">
        <f>IF(ISERROR(VLOOKUP(CZ325,Accueil!$W$17:$W$22,1,0)),1,0)</f>
        <v>0</v>
      </c>
      <c r="HD325" s="158">
        <f>IF(ISERROR(VLOOKUP(DA325,Accueil!$W$17:$W$22,1,0)),1,0)</f>
        <v>0</v>
      </c>
    </row>
    <row r="326" spans="1:212" ht="12.75" customHeight="1">
      <c r="A326" s="360"/>
      <c r="B326" s="12">
        <v>318</v>
      </c>
      <c r="C326" s="26" t="str">
        <f>IF(Accueil!E330="","",Accueil!E330)</f>
        <v/>
      </c>
      <c r="D326" s="27" t="str">
        <f>IF(Accueil!F330="","",Accueil!F330)</f>
        <v/>
      </c>
      <c r="E326" s="83" t="str">
        <f t="shared" si="22"/>
        <v/>
      </c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  <c r="AA326" s="244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  <c r="AO326" s="244"/>
      <c r="AP326" s="244"/>
      <c r="AQ326" s="244"/>
      <c r="AR326" s="244"/>
      <c r="AS326" s="244"/>
      <c r="AT326" s="244"/>
      <c r="AU326" s="244"/>
      <c r="AV326" s="244"/>
      <c r="AW326" s="244"/>
      <c r="AX326" s="244"/>
      <c r="AY326" s="244"/>
      <c r="AZ326" s="244"/>
      <c r="BA326" s="244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  <c r="CJ326" s="244"/>
      <c r="CK326" s="244"/>
      <c r="CL326" s="244"/>
      <c r="CM326" s="244"/>
      <c r="CN326" s="244"/>
      <c r="CO326" s="244"/>
      <c r="CP326" s="244"/>
      <c r="CQ326" s="244"/>
      <c r="CR326" s="244"/>
      <c r="CS326" s="244"/>
      <c r="CT326" s="244"/>
      <c r="CU326" s="244"/>
      <c r="CV326" s="244"/>
      <c r="CW326" s="244"/>
      <c r="CX326" s="244"/>
      <c r="CY326" s="244"/>
      <c r="CZ326" s="244"/>
      <c r="DA326" s="244"/>
      <c r="DB326" s="12">
        <v>318</v>
      </c>
      <c r="DC326" s="11" t="str">
        <f>IF(D326="","",COUNTIF(F326:DA326,Accueil!$AB$28)&amp;" / "&amp;COUNTIF($F$8:$DA$8,"&gt;0")-(COUNTIF(F326:DA326,Accueil!$AG$26)))</f>
        <v/>
      </c>
      <c r="DD326" s="110" t="str">
        <f>IF(D326="","",COUNTIF(F326:DA326,Accueil!$AB$26))</f>
        <v/>
      </c>
      <c r="DE326" s="110" t="str">
        <f>IF(D326="","",IF(COUNTIF($F$8:$DA$8,"&gt;=0")-(COUNTIF(G326:DB326,Accueil!$AG$26))&lt;0,0,COUNTIF($F$8:$DA$8,"&gt;=0")-(COUNTIF(G326:DB326,Accueil!$AG$26))))</f>
        <v/>
      </c>
      <c r="DF326" s="11" t="str">
        <f t="shared" si="23"/>
        <v/>
      </c>
      <c r="DG326" s="29" t="str">
        <f t="shared" si="24"/>
        <v/>
      </c>
      <c r="DH326" s="158">
        <f t="shared" si="25"/>
        <v>0</v>
      </c>
      <c r="DI326" s="158">
        <f>IF(ISERROR(VLOOKUP(F326,Accueil!$W$17:$W$22,1,0)),1,0)</f>
        <v>0</v>
      </c>
      <c r="DJ326" s="158">
        <f>IF(ISERROR(VLOOKUP(G326,Accueil!$W$17:$W$22,1,0)),1,0)</f>
        <v>0</v>
      </c>
      <c r="DK326" s="158">
        <f>IF(ISERROR(VLOOKUP(H326,Accueil!$W$17:$W$22,1,0)),1,0)</f>
        <v>0</v>
      </c>
      <c r="DL326" s="158">
        <f>IF(ISERROR(VLOOKUP(I326,Accueil!$W$17:$W$22,1,0)),1,0)</f>
        <v>0</v>
      </c>
      <c r="DM326" s="158">
        <f>IF(ISERROR(VLOOKUP(J326,Accueil!$W$17:$W$22,1,0)),1,0)</f>
        <v>0</v>
      </c>
      <c r="DN326" s="158">
        <f>IF(ISERROR(VLOOKUP(K326,Accueil!$W$17:$W$22,1,0)),1,0)</f>
        <v>0</v>
      </c>
      <c r="DO326" s="158">
        <f>IF(ISERROR(VLOOKUP(L326,Accueil!$W$17:$W$22,1,0)),1,0)</f>
        <v>0</v>
      </c>
      <c r="DP326" s="158">
        <f>IF(ISERROR(VLOOKUP(M326,Accueil!$W$17:$W$22,1,0)),1,0)</f>
        <v>0</v>
      </c>
      <c r="DQ326" s="158">
        <f>IF(ISERROR(VLOOKUP(N326,Accueil!$W$17:$W$22,1,0)),1,0)</f>
        <v>0</v>
      </c>
      <c r="DR326" s="158">
        <f>IF(ISERROR(VLOOKUP(O326,Accueil!$W$17:$W$22,1,0)),1,0)</f>
        <v>0</v>
      </c>
      <c r="DS326" s="158">
        <f>IF(ISERROR(VLOOKUP(P326,Accueil!$W$17:$W$22,1,0)),1,0)</f>
        <v>0</v>
      </c>
      <c r="DT326" s="158">
        <f>IF(ISERROR(VLOOKUP(Q326,Accueil!$W$17:$W$22,1,0)),1,0)</f>
        <v>0</v>
      </c>
      <c r="DU326" s="158">
        <f>IF(ISERROR(VLOOKUP(R326,Accueil!$W$17:$W$22,1,0)),1,0)</f>
        <v>0</v>
      </c>
      <c r="DV326" s="158">
        <f>IF(ISERROR(VLOOKUP(S326,Accueil!$W$17:$W$22,1,0)),1,0)</f>
        <v>0</v>
      </c>
      <c r="DW326" s="158">
        <f>IF(ISERROR(VLOOKUP(T326,Accueil!$W$17:$W$22,1,0)),1,0)</f>
        <v>0</v>
      </c>
      <c r="DX326" s="158">
        <f>IF(ISERROR(VLOOKUP(U326,Accueil!$W$17:$W$22,1,0)),1,0)</f>
        <v>0</v>
      </c>
      <c r="DY326" s="158">
        <f>IF(ISERROR(VLOOKUP(V326,Accueil!$W$17:$W$22,1,0)),1,0)</f>
        <v>0</v>
      </c>
      <c r="DZ326" s="158">
        <f>IF(ISERROR(VLOOKUP(W326,Accueil!$W$17:$W$22,1,0)),1,0)</f>
        <v>0</v>
      </c>
      <c r="EA326" s="158">
        <f>IF(ISERROR(VLOOKUP(X326,Accueil!$W$17:$W$22,1,0)),1,0)</f>
        <v>0</v>
      </c>
      <c r="EB326" s="158">
        <f>IF(ISERROR(VLOOKUP(Y326,Accueil!$W$17:$W$22,1,0)),1,0)</f>
        <v>0</v>
      </c>
      <c r="EC326" s="158">
        <f>IF(ISERROR(VLOOKUP(Z326,Accueil!$W$17:$W$22,1,0)),1,0)</f>
        <v>0</v>
      </c>
      <c r="ED326" s="158">
        <f>IF(ISERROR(VLOOKUP(AA326,Accueil!$W$17:$W$22,1,0)),1,0)</f>
        <v>0</v>
      </c>
      <c r="EE326" s="158">
        <f>IF(ISERROR(VLOOKUP(AB326,Accueil!$W$17:$W$22,1,0)),1,0)</f>
        <v>0</v>
      </c>
      <c r="EF326" s="158">
        <f>IF(ISERROR(VLOOKUP(AC326,Accueil!$W$17:$W$22,1,0)),1,0)</f>
        <v>0</v>
      </c>
      <c r="EG326" s="158">
        <f>IF(ISERROR(VLOOKUP(AD326,Accueil!$W$17:$W$22,1,0)),1,0)</f>
        <v>0</v>
      </c>
      <c r="EH326" s="158">
        <f>IF(ISERROR(VLOOKUP(AE326,Accueil!$W$17:$W$22,1,0)),1,0)</f>
        <v>0</v>
      </c>
      <c r="EI326" s="158">
        <f>IF(ISERROR(VLOOKUP(AF326,Accueil!$W$17:$W$22,1,0)),1,0)</f>
        <v>0</v>
      </c>
      <c r="EJ326" s="158">
        <f>IF(ISERROR(VLOOKUP(AG326,Accueil!$W$17:$W$22,1,0)),1,0)</f>
        <v>0</v>
      </c>
      <c r="EK326" s="158">
        <f>IF(ISERROR(VLOOKUP(AH326,Accueil!$W$17:$W$22,1,0)),1,0)</f>
        <v>0</v>
      </c>
      <c r="EL326" s="158">
        <f>IF(ISERROR(VLOOKUP(AI326,Accueil!$W$17:$W$22,1,0)),1,0)</f>
        <v>0</v>
      </c>
      <c r="EM326" s="158">
        <f>IF(ISERROR(VLOOKUP(AJ326,Accueil!$W$17:$W$22,1,0)),1,0)</f>
        <v>0</v>
      </c>
      <c r="EN326" s="158">
        <f>IF(ISERROR(VLOOKUP(AK326,Accueil!$W$17:$W$22,1,0)),1,0)</f>
        <v>0</v>
      </c>
      <c r="EO326" s="158">
        <f>IF(ISERROR(VLOOKUP(AL326,Accueil!$W$17:$W$22,1,0)),1,0)</f>
        <v>0</v>
      </c>
      <c r="EP326" s="158">
        <f>IF(ISERROR(VLOOKUP(AM326,Accueil!$W$17:$W$22,1,0)),1,0)</f>
        <v>0</v>
      </c>
      <c r="EQ326" s="158">
        <f>IF(ISERROR(VLOOKUP(AN326,Accueil!$W$17:$W$22,1,0)),1,0)</f>
        <v>0</v>
      </c>
      <c r="ER326" s="158">
        <f>IF(ISERROR(VLOOKUP(AO326,Accueil!$W$17:$W$22,1,0)),1,0)</f>
        <v>0</v>
      </c>
      <c r="ES326" s="158">
        <f>IF(ISERROR(VLOOKUP(AP326,Accueil!$W$17:$W$22,1,0)),1,0)</f>
        <v>0</v>
      </c>
      <c r="ET326" s="158">
        <f>IF(ISERROR(VLOOKUP(AQ326,Accueil!$W$17:$W$22,1,0)),1,0)</f>
        <v>0</v>
      </c>
      <c r="EU326" s="158">
        <f>IF(ISERROR(VLOOKUP(AR326,Accueil!$W$17:$W$22,1,0)),1,0)</f>
        <v>0</v>
      </c>
      <c r="EV326" s="158">
        <f>IF(ISERROR(VLOOKUP(AS326,Accueil!$W$17:$W$22,1,0)),1,0)</f>
        <v>0</v>
      </c>
      <c r="EW326" s="158">
        <f>IF(ISERROR(VLOOKUP(AT326,Accueil!$W$17:$W$22,1,0)),1,0)</f>
        <v>0</v>
      </c>
      <c r="EX326" s="158">
        <f>IF(ISERROR(VLOOKUP(AU326,Accueil!$W$17:$W$22,1,0)),1,0)</f>
        <v>0</v>
      </c>
      <c r="EY326" s="158">
        <f>IF(ISERROR(VLOOKUP(AV326,Accueil!$W$17:$W$22,1,0)),1,0)</f>
        <v>0</v>
      </c>
      <c r="EZ326" s="158">
        <f>IF(ISERROR(VLOOKUP(AW326,Accueil!$W$17:$W$22,1,0)),1,0)</f>
        <v>0</v>
      </c>
      <c r="FA326" s="158">
        <f>IF(ISERROR(VLOOKUP(AX326,Accueil!$W$17:$W$22,1,0)),1,0)</f>
        <v>0</v>
      </c>
      <c r="FB326" s="158">
        <f>IF(ISERROR(VLOOKUP(AY326,Accueil!$W$17:$W$22,1,0)),1,0)</f>
        <v>0</v>
      </c>
      <c r="FC326" s="158">
        <f>IF(ISERROR(VLOOKUP(AZ326,Accueil!$W$17:$W$22,1,0)),1,0)</f>
        <v>0</v>
      </c>
      <c r="FD326" s="158">
        <f>IF(ISERROR(VLOOKUP(BA326,Accueil!$W$17:$W$22,1,0)),1,0)</f>
        <v>0</v>
      </c>
      <c r="FE326" s="158">
        <f>IF(ISERROR(VLOOKUP(BB326,Accueil!$W$17:$W$22,1,0)),1,0)</f>
        <v>0</v>
      </c>
      <c r="FF326" s="158">
        <f>IF(ISERROR(VLOOKUP(BC326,Accueil!$W$17:$W$22,1,0)),1,0)</f>
        <v>0</v>
      </c>
      <c r="FG326" s="158">
        <f>IF(ISERROR(VLOOKUP(BD326,Accueil!$W$17:$W$22,1,0)),1,0)</f>
        <v>0</v>
      </c>
      <c r="FH326" s="158">
        <f>IF(ISERROR(VLOOKUP(BE326,Accueil!$W$17:$W$22,1,0)),1,0)</f>
        <v>0</v>
      </c>
      <c r="FI326" s="158">
        <f>IF(ISERROR(VLOOKUP(BF326,Accueil!$W$17:$W$22,1,0)),1,0)</f>
        <v>0</v>
      </c>
      <c r="FJ326" s="158">
        <f>IF(ISERROR(VLOOKUP(BG326,Accueil!$W$17:$W$22,1,0)),1,0)</f>
        <v>0</v>
      </c>
      <c r="FK326" s="158">
        <f>IF(ISERROR(VLOOKUP(BH326,Accueil!$W$17:$W$22,1,0)),1,0)</f>
        <v>0</v>
      </c>
      <c r="FL326" s="158">
        <f>IF(ISERROR(VLOOKUP(BI326,Accueil!$W$17:$W$22,1,0)),1,0)</f>
        <v>0</v>
      </c>
      <c r="FM326" s="158">
        <f>IF(ISERROR(VLOOKUP(BJ326,Accueil!$W$17:$W$22,1,0)),1,0)</f>
        <v>0</v>
      </c>
      <c r="FN326" s="158">
        <f>IF(ISERROR(VLOOKUP(BK326,Accueil!$W$17:$W$22,1,0)),1,0)</f>
        <v>0</v>
      </c>
      <c r="FO326" s="158">
        <f>IF(ISERROR(VLOOKUP(BL326,Accueil!$W$17:$W$22,1,0)),1,0)</f>
        <v>0</v>
      </c>
      <c r="FP326" s="158">
        <f>IF(ISERROR(VLOOKUP(BM326,Accueil!$W$17:$W$22,1,0)),1,0)</f>
        <v>0</v>
      </c>
      <c r="FQ326" s="158">
        <f>IF(ISERROR(VLOOKUP(BN326,Accueil!$W$17:$W$22,1,0)),1,0)</f>
        <v>0</v>
      </c>
      <c r="FR326" s="158">
        <f>IF(ISERROR(VLOOKUP(BO326,Accueil!$W$17:$W$22,1,0)),1,0)</f>
        <v>0</v>
      </c>
      <c r="FS326" s="158">
        <f>IF(ISERROR(VLOOKUP(BP326,Accueil!$W$17:$W$22,1,0)),1,0)</f>
        <v>0</v>
      </c>
      <c r="FT326" s="158">
        <f>IF(ISERROR(VLOOKUP(BQ326,Accueil!$W$17:$W$22,1,0)),1,0)</f>
        <v>0</v>
      </c>
      <c r="FU326" s="158">
        <f>IF(ISERROR(VLOOKUP(BR326,Accueil!$W$17:$W$22,1,0)),1,0)</f>
        <v>0</v>
      </c>
      <c r="FV326" s="158">
        <f>IF(ISERROR(VLOOKUP(BS326,Accueil!$W$17:$W$22,1,0)),1,0)</f>
        <v>0</v>
      </c>
      <c r="FW326" s="158">
        <f>IF(ISERROR(VLOOKUP(BT326,Accueil!$W$17:$W$22,1,0)),1,0)</f>
        <v>0</v>
      </c>
      <c r="FX326" s="158">
        <f>IF(ISERROR(VLOOKUP(BU326,Accueil!$W$17:$W$22,1,0)),1,0)</f>
        <v>0</v>
      </c>
      <c r="FY326" s="158">
        <f>IF(ISERROR(VLOOKUP(BV326,Accueil!$W$17:$W$22,1,0)),1,0)</f>
        <v>0</v>
      </c>
      <c r="FZ326" s="158">
        <f>IF(ISERROR(VLOOKUP(BW326,Accueil!$W$17:$W$22,1,0)),1,0)</f>
        <v>0</v>
      </c>
      <c r="GA326" s="158">
        <f>IF(ISERROR(VLOOKUP(BX326,Accueil!$W$17:$W$22,1,0)),1,0)</f>
        <v>0</v>
      </c>
      <c r="GB326" s="158">
        <f>IF(ISERROR(VLOOKUP(BY326,Accueil!$W$17:$W$22,1,0)),1,0)</f>
        <v>0</v>
      </c>
      <c r="GC326" s="158">
        <f>IF(ISERROR(VLOOKUP(BZ326,Accueil!$W$17:$W$22,1,0)),1,0)</f>
        <v>0</v>
      </c>
      <c r="GD326" s="158">
        <f>IF(ISERROR(VLOOKUP(CA326,Accueil!$W$17:$W$22,1,0)),1,0)</f>
        <v>0</v>
      </c>
      <c r="GE326" s="158">
        <f>IF(ISERROR(VLOOKUP(CB326,Accueil!$W$17:$W$22,1,0)),1,0)</f>
        <v>0</v>
      </c>
      <c r="GF326" s="158">
        <f>IF(ISERROR(VLOOKUP(CC326,Accueil!$W$17:$W$22,1,0)),1,0)</f>
        <v>0</v>
      </c>
      <c r="GG326" s="158">
        <f>IF(ISERROR(VLOOKUP(CD326,Accueil!$W$17:$W$22,1,0)),1,0)</f>
        <v>0</v>
      </c>
      <c r="GH326" s="158">
        <f>IF(ISERROR(VLOOKUP(CE326,Accueil!$W$17:$W$22,1,0)),1,0)</f>
        <v>0</v>
      </c>
      <c r="GI326" s="158">
        <f>IF(ISERROR(VLOOKUP(CF326,Accueil!$W$17:$W$22,1,0)),1,0)</f>
        <v>0</v>
      </c>
      <c r="GJ326" s="158">
        <f>IF(ISERROR(VLOOKUP(CG326,Accueil!$W$17:$W$22,1,0)),1,0)</f>
        <v>0</v>
      </c>
      <c r="GK326" s="158">
        <f>IF(ISERROR(VLOOKUP(CH326,Accueil!$W$17:$W$22,1,0)),1,0)</f>
        <v>0</v>
      </c>
      <c r="GL326" s="158">
        <f>IF(ISERROR(VLOOKUP(CI326,Accueil!$W$17:$W$22,1,0)),1,0)</f>
        <v>0</v>
      </c>
      <c r="GM326" s="158">
        <f>IF(ISERROR(VLOOKUP(CJ326,Accueil!$W$17:$W$22,1,0)),1,0)</f>
        <v>0</v>
      </c>
      <c r="GN326" s="158">
        <f>IF(ISERROR(VLOOKUP(CK326,Accueil!$W$17:$W$22,1,0)),1,0)</f>
        <v>0</v>
      </c>
      <c r="GO326" s="158">
        <f>IF(ISERROR(VLOOKUP(CL326,Accueil!$W$17:$W$22,1,0)),1,0)</f>
        <v>0</v>
      </c>
      <c r="GP326" s="158">
        <f>IF(ISERROR(VLOOKUP(CM326,Accueil!$W$17:$W$22,1,0)),1,0)</f>
        <v>0</v>
      </c>
      <c r="GQ326" s="158">
        <f>IF(ISERROR(VLOOKUP(CN326,Accueil!$W$17:$W$22,1,0)),1,0)</f>
        <v>0</v>
      </c>
      <c r="GR326" s="158">
        <f>IF(ISERROR(VLOOKUP(CO326,Accueil!$W$17:$W$22,1,0)),1,0)</f>
        <v>0</v>
      </c>
      <c r="GS326" s="158">
        <f>IF(ISERROR(VLOOKUP(CP326,Accueil!$W$17:$W$22,1,0)),1,0)</f>
        <v>0</v>
      </c>
      <c r="GT326" s="158">
        <f>IF(ISERROR(VLOOKUP(CQ326,Accueil!$W$17:$W$22,1,0)),1,0)</f>
        <v>0</v>
      </c>
      <c r="GU326" s="158">
        <f>IF(ISERROR(VLOOKUP(CR326,Accueil!$W$17:$W$22,1,0)),1,0)</f>
        <v>0</v>
      </c>
      <c r="GV326" s="158">
        <f>IF(ISERROR(VLOOKUP(CS326,Accueil!$W$17:$W$22,1,0)),1,0)</f>
        <v>0</v>
      </c>
      <c r="GW326" s="158">
        <f>IF(ISERROR(VLOOKUP(CT326,Accueil!$W$17:$W$22,1,0)),1,0)</f>
        <v>0</v>
      </c>
      <c r="GX326" s="158">
        <f>IF(ISERROR(VLOOKUP(CU326,Accueil!$W$17:$W$22,1,0)),1,0)</f>
        <v>0</v>
      </c>
      <c r="GY326" s="158">
        <f>IF(ISERROR(VLOOKUP(CV326,Accueil!$W$17:$W$22,1,0)),1,0)</f>
        <v>0</v>
      </c>
      <c r="GZ326" s="158">
        <f>IF(ISERROR(VLOOKUP(CW326,Accueil!$W$17:$W$22,1,0)),1,0)</f>
        <v>0</v>
      </c>
      <c r="HA326" s="158">
        <f>IF(ISERROR(VLOOKUP(CX326,Accueil!$W$17:$W$22,1,0)),1,0)</f>
        <v>0</v>
      </c>
      <c r="HB326" s="158">
        <f>IF(ISERROR(VLOOKUP(CY326,Accueil!$W$17:$W$22,1,0)),1,0)</f>
        <v>0</v>
      </c>
      <c r="HC326" s="158">
        <f>IF(ISERROR(VLOOKUP(CZ326,Accueil!$W$17:$W$22,1,0)),1,0)</f>
        <v>0</v>
      </c>
      <c r="HD326" s="158">
        <f>IF(ISERROR(VLOOKUP(DA326,Accueil!$W$17:$W$22,1,0)),1,0)</f>
        <v>0</v>
      </c>
    </row>
    <row r="327" spans="1:212" ht="12.75" customHeight="1">
      <c r="A327" s="360"/>
      <c r="B327" s="12">
        <v>319</v>
      </c>
      <c r="C327" s="26" t="str">
        <f>IF(Accueil!E331="","",Accueil!E331)</f>
        <v/>
      </c>
      <c r="D327" s="27" t="str">
        <f>IF(Accueil!F331="","",Accueil!F331)</f>
        <v/>
      </c>
      <c r="E327" s="83" t="str">
        <f t="shared" si="22"/>
        <v/>
      </c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  <c r="AA327" s="244"/>
      <c r="AB327" s="244"/>
      <c r="AC327" s="244"/>
      <c r="AD327" s="244"/>
      <c r="AE327" s="244"/>
      <c r="AF327" s="244"/>
      <c r="AG327" s="244"/>
      <c r="AH327" s="244"/>
      <c r="AI327" s="244"/>
      <c r="AJ327" s="244"/>
      <c r="AK327" s="244"/>
      <c r="AL327" s="244"/>
      <c r="AM327" s="244"/>
      <c r="AN327" s="244"/>
      <c r="AO327" s="244"/>
      <c r="AP327" s="244"/>
      <c r="AQ327" s="244"/>
      <c r="AR327" s="244"/>
      <c r="AS327" s="244"/>
      <c r="AT327" s="244"/>
      <c r="AU327" s="244"/>
      <c r="AV327" s="244"/>
      <c r="AW327" s="244"/>
      <c r="AX327" s="244"/>
      <c r="AY327" s="244"/>
      <c r="AZ327" s="244"/>
      <c r="BA327" s="244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  <c r="CJ327" s="244"/>
      <c r="CK327" s="244"/>
      <c r="CL327" s="244"/>
      <c r="CM327" s="244"/>
      <c r="CN327" s="244"/>
      <c r="CO327" s="244"/>
      <c r="CP327" s="244"/>
      <c r="CQ327" s="244"/>
      <c r="CR327" s="244"/>
      <c r="CS327" s="244"/>
      <c r="CT327" s="244"/>
      <c r="CU327" s="244"/>
      <c r="CV327" s="244"/>
      <c r="CW327" s="244"/>
      <c r="CX327" s="244"/>
      <c r="CY327" s="244"/>
      <c r="CZ327" s="244"/>
      <c r="DA327" s="244"/>
      <c r="DB327" s="12">
        <v>319</v>
      </c>
      <c r="DC327" s="11" t="str">
        <f>IF(D327="","",COUNTIF(F327:DA327,Accueil!$AB$28)&amp;" / "&amp;COUNTIF($F$8:$DA$8,"&gt;0")-(COUNTIF(F327:DA327,Accueil!$AG$26)))</f>
        <v/>
      </c>
      <c r="DD327" s="110" t="str">
        <f>IF(D327="","",COUNTIF(F327:DA327,Accueil!$AB$26))</f>
        <v/>
      </c>
      <c r="DE327" s="110" t="str">
        <f>IF(D327="","",IF(COUNTIF($F$8:$DA$8,"&gt;=0")-(COUNTIF(G327:DB327,Accueil!$AG$26))&lt;0,0,COUNTIF($F$8:$DA$8,"&gt;=0")-(COUNTIF(G327:DB327,Accueil!$AG$26))))</f>
        <v/>
      </c>
      <c r="DF327" s="11" t="str">
        <f t="shared" si="23"/>
        <v/>
      </c>
      <c r="DG327" s="29" t="str">
        <f t="shared" si="24"/>
        <v/>
      </c>
      <c r="DH327" s="158">
        <f t="shared" si="25"/>
        <v>0</v>
      </c>
      <c r="DI327" s="158">
        <f>IF(ISERROR(VLOOKUP(F327,Accueil!$W$17:$W$22,1,0)),1,0)</f>
        <v>0</v>
      </c>
      <c r="DJ327" s="158">
        <f>IF(ISERROR(VLOOKUP(G327,Accueil!$W$17:$W$22,1,0)),1,0)</f>
        <v>0</v>
      </c>
      <c r="DK327" s="158">
        <f>IF(ISERROR(VLOOKUP(H327,Accueil!$W$17:$W$22,1,0)),1,0)</f>
        <v>0</v>
      </c>
      <c r="DL327" s="158">
        <f>IF(ISERROR(VLOOKUP(I327,Accueil!$W$17:$W$22,1,0)),1,0)</f>
        <v>0</v>
      </c>
      <c r="DM327" s="158">
        <f>IF(ISERROR(VLOOKUP(J327,Accueil!$W$17:$W$22,1,0)),1,0)</f>
        <v>0</v>
      </c>
      <c r="DN327" s="158">
        <f>IF(ISERROR(VLOOKUP(K327,Accueil!$W$17:$W$22,1,0)),1,0)</f>
        <v>0</v>
      </c>
      <c r="DO327" s="158">
        <f>IF(ISERROR(VLOOKUP(L327,Accueil!$W$17:$W$22,1,0)),1,0)</f>
        <v>0</v>
      </c>
      <c r="DP327" s="158">
        <f>IF(ISERROR(VLOOKUP(M327,Accueil!$W$17:$W$22,1,0)),1,0)</f>
        <v>0</v>
      </c>
      <c r="DQ327" s="158">
        <f>IF(ISERROR(VLOOKUP(N327,Accueil!$W$17:$W$22,1,0)),1,0)</f>
        <v>0</v>
      </c>
      <c r="DR327" s="158">
        <f>IF(ISERROR(VLOOKUP(O327,Accueil!$W$17:$W$22,1,0)),1,0)</f>
        <v>0</v>
      </c>
      <c r="DS327" s="158">
        <f>IF(ISERROR(VLOOKUP(P327,Accueil!$W$17:$W$22,1,0)),1,0)</f>
        <v>0</v>
      </c>
      <c r="DT327" s="158">
        <f>IF(ISERROR(VLOOKUP(Q327,Accueil!$W$17:$W$22,1,0)),1,0)</f>
        <v>0</v>
      </c>
      <c r="DU327" s="158">
        <f>IF(ISERROR(VLOOKUP(R327,Accueil!$W$17:$W$22,1,0)),1,0)</f>
        <v>0</v>
      </c>
      <c r="DV327" s="158">
        <f>IF(ISERROR(VLOOKUP(S327,Accueil!$W$17:$W$22,1,0)),1,0)</f>
        <v>0</v>
      </c>
      <c r="DW327" s="158">
        <f>IF(ISERROR(VLOOKUP(T327,Accueil!$W$17:$W$22,1,0)),1,0)</f>
        <v>0</v>
      </c>
      <c r="DX327" s="158">
        <f>IF(ISERROR(VLOOKUP(U327,Accueil!$W$17:$W$22,1,0)),1,0)</f>
        <v>0</v>
      </c>
      <c r="DY327" s="158">
        <f>IF(ISERROR(VLOOKUP(V327,Accueil!$W$17:$W$22,1,0)),1,0)</f>
        <v>0</v>
      </c>
      <c r="DZ327" s="158">
        <f>IF(ISERROR(VLOOKUP(W327,Accueil!$W$17:$W$22,1,0)),1,0)</f>
        <v>0</v>
      </c>
      <c r="EA327" s="158">
        <f>IF(ISERROR(VLOOKUP(X327,Accueil!$W$17:$W$22,1,0)),1,0)</f>
        <v>0</v>
      </c>
      <c r="EB327" s="158">
        <f>IF(ISERROR(VLOOKUP(Y327,Accueil!$W$17:$W$22,1,0)),1,0)</f>
        <v>0</v>
      </c>
      <c r="EC327" s="158">
        <f>IF(ISERROR(VLOOKUP(Z327,Accueil!$W$17:$W$22,1,0)),1,0)</f>
        <v>0</v>
      </c>
      <c r="ED327" s="158">
        <f>IF(ISERROR(VLOOKUP(AA327,Accueil!$W$17:$W$22,1,0)),1,0)</f>
        <v>0</v>
      </c>
      <c r="EE327" s="158">
        <f>IF(ISERROR(VLOOKUP(AB327,Accueil!$W$17:$W$22,1,0)),1,0)</f>
        <v>0</v>
      </c>
      <c r="EF327" s="158">
        <f>IF(ISERROR(VLOOKUP(AC327,Accueil!$W$17:$W$22,1,0)),1,0)</f>
        <v>0</v>
      </c>
      <c r="EG327" s="158">
        <f>IF(ISERROR(VLOOKUP(AD327,Accueil!$W$17:$W$22,1,0)),1,0)</f>
        <v>0</v>
      </c>
      <c r="EH327" s="158">
        <f>IF(ISERROR(VLOOKUP(AE327,Accueil!$W$17:$W$22,1,0)),1,0)</f>
        <v>0</v>
      </c>
      <c r="EI327" s="158">
        <f>IF(ISERROR(VLOOKUP(AF327,Accueil!$W$17:$W$22,1,0)),1,0)</f>
        <v>0</v>
      </c>
      <c r="EJ327" s="158">
        <f>IF(ISERROR(VLOOKUP(AG327,Accueil!$W$17:$W$22,1,0)),1,0)</f>
        <v>0</v>
      </c>
      <c r="EK327" s="158">
        <f>IF(ISERROR(VLOOKUP(AH327,Accueil!$W$17:$W$22,1,0)),1,0)</f>
        <v>0</v>
      </c>
      <c r="EL327" s="158">
        <f>IF(ISERROR(VLOOKUP(AI327,Accueil!$W$17:$W$22,1,0)),1,0)</f>
        <v>0</v>
      </c>
      <c r="EM327" s="158">
        <f>IF(ISERROR(VLOOKUP(AJ327,Accueil!$W$17:$W$22,1,0)),1,0)</f>
        <v>0</v>
      </c>
      <c r="EN327" s="158">
        <f>IF(ISERROR(VLOOKUP(AK327,Accueil!$W$17:$W$22,1,0)),1,0)</f>
        <v>0</v>
      </c>
      <c r="EO327" s="158">
        <f>IF(ISERROR(VLOOKUP(AL327,Accueil!$W$17:$W$22,1,0)),1,0)</f>
        <v>0</v>
      </c>
      <c r="EP327" s="158">
        <f>IF(ISERROR(VLOOKUP(AM327,Accueil!$W$17:$W$22,1,0)),1,0)</f>
        <v>0</v>
      </c>
      <c r="EQ327" s="158">
        <f>IF(ISERROR(VLOOKUP(AN327,Accueil!$W$17:$W$22,1,0)),1,0)</f>
        <v>0</v>
      </c>
      <c r="ER327" s="158">
        <f>IF(ISERROR(VLOOKUP(AO327,Accueil!$W$17:$W$22,1,0)),1,0)</f>
        <v>0</v>
      </c>
      <c r="ES327" s="158">
        <f>IF(ISERROR(VLOOKUP(AP327,Accueil!$W$17:$W$22,1,0)),1,0)</f>
        <v>0</v>
      </c>
      <c r="ET327" s="158">
        <f>IF(ISERROR(VLOOKUP(AQ327,Accueil!$W$17:$W$22,1,0)),1,0)</f>
        <v>0</v>
      </c>
      <c r="EU327" s="158">
        <f>IF(ISERROR(VLOOKUP(AR327,Accueil!$W$17:$W$22,1,0)),1,0)</f>
        <v>0</v>
      </c>
      <c r="EV327" s="158">
        <f>IF(ISERROR(VLOOKUP(AS327,Accueil!$W$17:$W$22,1,0)),1,0)</f>
        <v>0</v>
      </c>
      <c r="EW327" s="158">
        <f>IF(ISERROR(VLOOKUP(AT327,Accueil!$W$17:$W$22,1,0)),1,0)</f>
        <v>0</v>
      </c>
      <c r="EX327" s="158">
        <f>IF(ISERROR(VLOOKUP(AU327,Accueil!$W$17:$W$22,1,0)),1,0)</f>
        <v>0</v>
      </c>
      <c r="EY327" s="158">
        <f>IF(ISERROR(VLOOKUP(AV327,Accueil!$W$17:$W$22,1,0)),1,0)</f>
        <v>0</v>
      </c>
      <c r="EZ327" s="158">
        <f>IF(ISERROR(VLOOKUP(AW327,Accueil!$W$17:$W$22,1,0)),1,0)</f>
        <v>0</v>
      </c>
      <c r="FA327" s="158">
        <f>IF(ISERROR(VLOOKUP(AX327,Accueil!$W$17:$W$22,1,0)),1,0)</f>
        <v>0</v>
      </c>
      <c r="FB327" s="158">
        <f>IF(ISERROR(VLOOKUP(AY327,Accueil!$W$17:$W$22,1,0)),1,0)</f>
        <v>0</v>
      </c>
      <c r="FC327" s="158">
        <f>IF(ISERROR(VLOOKUP(AZ327,Accueil!$W$17:$W$22,1,0)),1,0)</f>
        <v>0</v>
      </c>
      <c r="FD327" s="158">
        <f>IF(ISERROR(VLOOKUP(BA327,Accueil!$W$17:$W$22,1,0)),1,0)</f>
        <v>0</v>
      </c>
      <c r="FE327" s="158">
        <f>IF(ISERROR(VLOOKUP(BB327,Accueil!$W$17:$W$22,1,0)),1,0)</f>
        <v>0</v>
      </c>
      <c r="FF327" s="158">
        <f>IF(ISERROR(VLOOKUP(BC327,Accueil!$W$17:$W$22,1,0)),1,0)</f>
        <v>0</v>
      </c>
      <c r="FG327" s="158">
        <f>IF(ISERROR(VLOOKUP(BD327,Accueil!$W$17:$W$22,1,0)),1,0)</f>
        <v>0</v>
      </c>
      <c r="FH327" s="158">
        <f>IF(ISERROR(VLOOKUP(BE327,Accueil!$W$17:$W$22,1,0)),1,0)</f>
        <v>0</v>
      </c>
      <c r="FI327" s="158">
        <f>IF(ISERROR(VLOOKUP(BF327,Accueil!$W$17:$W$22,1,0)),1,0)</f>
        <v>0</v>
      </c>
      <c r="FJ327" s="158">
        <f>IF(ISERROR(VLOOKUP(BG327,Accueil!$W$17:$W$22,1,0)),1,0)</f>
        <v>0</v>
      </c>
      <c r="FK327" s="158">
        <f>IF(ISERROR(VLOOKUP(BH327,Accueil!$W$17:$W$22,1,0)),1,0)</f>
        <v>0</v>
      </c>
      <c r="FL327" s="158">
        <f>IF(ISERROR(VLOOKUP(BI327,Accueil!$W$17:$W$22,1,0)),1,0)</f>
        <v>0</v>
      </c>
      <c r="FM327" s="158">
        <f>IF(ISERROR(VLOOKUP(BJ327,Accueil!$W$17:$W$22,1,0)),1,0)</f>
        <v>0</v>
      </c>
      <c r="FN327" s="158">
        <f>IF(ISERROR(VLOOKUP(BK327,Accueil!$W$17:$W$22,1,0)),1,0)</f>
        <v>0</v>
      </c>
      <c r="FO327" s="158">
        <f>IF(ISERROR(VLOOKUP(BL327,Accueil!$W$17:$W$22,1,0)),1,0)</f>
        <v>0</v>
      </c>
      <c r="FP327" s="158">
        <f>IF(ISERROR(VLOOKUP(BM327,Accueil!$W$17:$W$22,1,0)),1,0)</f>
        <v>0</v>
      </c>
      <c r="FQ327" s="158">
        <f>IF(ISERROR(VLOOKUP(BN327,Accueil!$W$17:$W$22,1,0)),1,0)</f>
        <v>0</v>
      </c>
      <c r="FR327" s="158">
        <f>IF(ISERROR(VLOOKUP(BO327,Accueil!$W$17:$W$22,1,0)),1,0)</f>
        <v>0</v>
      </c>
      <c r="FS327" s="158">
        <f>IF(ISERROR(VLOOKUP(BP327,Accueil!$W$17:$W$22,1,0)),1,0)</f>
        <v>0</v>
      </c>
      <c r="FT327" s="158">
        <f>IF(ISERROR(VLOOKUP(BQ327,Accueil!$W$17:$W$22,1,0)),1,0)</f>
        <v>0</v>
      </c>
      <c r="FU327" s="158">
        <f>IF(ISERROR(VLOOKUP(BR327,Accueil!$W$17:$W$22,1,0)),1,0)</f>
        <v>0</v>
      </c>
      <c r="FV327" s="158">
        <f>IF(ISERROR(VLOOKUP(BS327,Accueil!$W$17:$W$22,1,0)),1,0)</f>
        <v>0</v>
      </c>
      <c r="FW327" s="158">
        <f>IF(ISERROR(VLOOKUP(BT327,Accueil!$W$17:$W$22,1,0)),1,0)</f>
        <v>0</v>
      </c>
      <c r="FX327" s="158">
        <f>IF(ISERROR(VLOOKUP(BU327,Accueil!$W$17:$W$22,1,0)),1,0)</f>
        <v>0</v>
      </c>
      <c r="FY327" s="158">
        <f>IF(ISERROR(VLOOKUP(BV327,Accueil!$W$17:$W$22,1,0)),1,0)</f>
        <v>0</v>
      </c>
      <c r="FZ327" s="158">
        <f>IF(ISERROR(VLOOKUP(BW327,Accueil!$W$17:$W$22,1,0)),1,0)</f>
        <v>0</v>
      </c>
      <c r="GA327" s="158">
        <f>IF(ISERROR(VLOOKUP(BX327,Accueil!$W$17:$W$22,1,0)),1,0)</f>
        <v>0</v>
      </c>
      <c r="GB327" s="158">
        <f>IF(ISERROR(VLOOKUP(BY327,Accueil!$W$17:$W$22,1,0)),1,0)</f>
        <v>0</v>
      </c>
      <c r="GC327" s="158">
        <f>IF(ISERROR(VLOOKUP(BZ327,Accueil!$W$17:$W$22,1,0)),1,0)</f>
        <v>0</v>
      </c>
      <c r="GD327" s="158">
        <f>IF(ISERROR(VLOOKUP(CA327,Accueil!$W$17:$W$22,1,0)),1,0)</f>
        <v>0</v>
      </c>
      <c r="GE327" s="158">
        <f>IF(ISERROR(VLOOKUP(CB327,Accueil!$W$17:$W$22,1,0)),1,0)</f>
        <v>0</v>
      </c>
      <c r="GF327" s="158">
        <f>IF(ISERROR(VLOOKUP(CC327,Accueil!$W$17:$W$22,1,0)),1,0)</f>
        <v>0</v>
      </c>
      <c r="GG327" s="158">
        <f>IF(ISERROR(VLOOKUP(CD327,Accueil!$W$17:$W$22,1,0)),1,0)</f>
        <v>0</v>
      </c>
      <c r="GH327" s="158">
        <f>IF(ISERROR(VLOOKUP(CE327,Accueil!$W$17:$W$22,1,0)),1,0)</f>
        <v>0</v>
      </c>
      <c r="GI327" s="158">
        <f>IF(ISERROR(VLOOKUP(CF327,Accueil!$W$17:$W$22,1,0)),1,0)</f>
        <v>0</v>
      </c>
      <c r="GJ327" s="158">
        <f>IF(ISERROR(VLOOKUP(CG327,Accueil!$W$17:$W$22,1,0)),1,0)</f>
        <v>0</v>
      </c>
      <c r="GK327" s="158">
        <f>IF(ISERROR(VLOOKUP(CH327,Accueil!$W$17:$W$22,1,0)),1,0)</f>
        <v>0</v>
      </c>
      <c r="GL327" s="158">
        <f>IF(ISERROR(VLOOKUP(CI327,Accueil!$W$17:$W$22,1,0)),1,0)</f>
        <v>0</v>
      </c>
      <c r="GM327" s="158">
        <f>IF(ISERROR(VLOOKUP(CJ327,Accueil!$W$17:$W$22,1,0)),1,0)</f>
        <v>0</v>
      </c>
      <c r="GN327" s="158">
        <f>IF(ISERROR(VLOOKUP(CK327,Accueil!$W$17:$W$22,1,0)),1,0)</f>
        <v>0</v>
      </c>
      <c r="GO327" s="158">
        <f>IF(ISERROR(VLOOKUP(CL327,Accueil!$W$17:$W$22,1,0)),1,0)</f>
        <v>0</v>
      </c>
      <c r="GP327" s="158">
        <f>IF(ISERROR(VLOOKUP(CM327,Accueil!$W$17:$W$22,1,0)),1,0)</f>
        <v>0</v>
      </c>
      <c r="GQ327" s="158">
        <f>IF(ISERROR(VLOOKUP(CN327,Accueil!$W$17:$W$22,1,0)),1,0)</f>
        <v>0</v>
      </c>
      <c r="GR327" s="158">
        <f>IF(ISERROR(VLOOKUP(CO327,Accueil!$W$17:$W$22,1,0)),1,0)</f>
        <v>0</v>
      </c>
      <c r="GS327" s="158">
        <f>IF(ISERROR(VLOOKUP(CP327,Accueil!$W$17:$W$22,1,0)),1,0)</f>
        <v>0</v>
      </c>
      <c r="GT327" s="158">
        <f>IF(ISERROR(VLOOKUP(CQ327,Accueil!$W$17:$W$22,1,0)),1,0)</f>
        <v>0</v>
      </c>
      <c r="GU327" s="158">
        <f>IF(ISERROR(VLOOKUP(CR327,Accueil!$W$17:$W$22,1,0)),1,0)</f>
        <v>0</v>
      </c>
      <c r="GV327" s="158">
        <f>IF(ISERROR(VLOOKUP(CS327,Accueil!$W$17:$W$22,1,0)),1,0)</f>
        <v>0</v>
      </c>
      <c r="GW327" s="158">
        <f>IF(ISERROR(VLOOKUP(CT327,Accueil!$W$17:$W$22,1,0)),1,0)</f>
        <v>0</v>
      </c>
      <c r="GX327" s="158">
        <f>IF(ISERROR(VLOOKUP(CU327,Accueil!$W$17:$W$22,1,0)),1,0)</f>
        <v>0</v>
      </c>
      <c r="GY327" s="158">
        <f>IF(ISERROR(VLOOKUP(CV327,Accueil!$W$17:$W$22,1,0)),1,0)</f>
        <v>0</v>
      </c>
      <c r="GZ327" s="158">
        <f>IF(ISERROR(VLOOKUP(CW327,Accueil!$W$17:$W$22,1,0)),1,0)</f>
        <v>0</v>
      </c>
      <c r="HA327" s="158">
        <f>IF(ISERROR(VLOOKUP(CX327,Accueil!$W$17:$W$22,1,0)),1,0)</f>
        <v>0</v>
      </c>
      <c r="HB327" s="158">
        <f>IF(ISERROR(VLOOKUP(CY327,Accueil!$W$17:$W$22,1,0)),1,0)</f>
        <v>0</v>
      </c>
      <c r="HC327" s="158">
        <f>IF(ISERROR(VLOOKUP(CZ327,Accueil!$W$17:$W$22,1,0)),1,0)</f>
        <v>0</v>
      </c>
      <c r="HD327" s="158">
        <f>IF(ISERROR(VLOOKUP(DA327,Accueil!$W$17:$W$22,1,0)),1,0)</f>
        <v>0</v>
      </c>
    </row>
    <row r="328" spans="1:212" ht="12.75" customHeight="1">
      <c r="A328" s="361"/>
      <c r="B328" s="12">
        <v>320</v>
      </c>
      <c r="C328" s="26" t="str">
        <f>IF(Accueil!E332="","",Accueil!E332)</f>
        <v/>
      </c>
      <c r="D328" s="27" t="str">
        <f>IF(Accueil!F332="","",Accueil!F332)</f>
        <v/>
      </c>
      <c r="E328" s="83" t="str">
        <f t="shared" si="22"/>
        <v/>
      </c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  <c r="AA328" s="244"/>
      <c r="AB328" s="244"/>
      <c r="AC328" s="244"/>
      <c r="AD328" s="244"/>
      <c r="AE328" s="244"/>
      <c r="AF328" s="244"/>
      <c r="AG328" s="244"/>
      <c r="AH328" s="244"/>
      <c r="AI328" s="244"/>
      <c r="AJ328" s="244"/>
      <c r="AK328" s="244"/>
      <c r="AL328" s="244"/>
      <c r="AM328" s="244"/>
      <c r="AN328" s="244"/>
      <c r="AO328" s="244"/>
      <c r="AP328" s="244"/>
      <c r="AQ328" s="244"/>
      <c r="AR328" s="244"/>
      <c r="AS328" s="244"/>
      <c r="AT328" s="244"/>
      <c r="AU328" s="244"/>
      <c r="AV328" s="244"/>
      <c r="AW328" s="244"/>
      <c r="AX328" s="244"/>
      <c r="AY328" s="244"/>
      <c r="AZ328" s="244"/>
      <c r="BA328" s="244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  <c r="CJ328" s="244"/>
      <c r="CK328" s="244"/>
      <c r="CL328" s="244"/>
      <c r="CM328" s="244"/>
      <c r="CN328" s="244"/>
      <c r="CO328" s="244"/>
      <c r="CP328" s="244"/>
      <c r="CQ328" s="244"/>
      <c r="CR328" s="244"/>
      <c r="CS328" s="244"/>
      <c r="CT328" s="244"/>
      <c r="CU328" s="244"/>
      <c r="CV328" s="244"/>
      <c r="CW328" s="244"/>
      <c r="CX328" s="244"/>
      <c r="CY328" s="244"/>
      <c r="CZ328" s="244"/>
      <c r="DA328" s="244"/>
      <c r="DB328" s="12">
        <v>320</v>
      </c>
      <c r="DC328" s="11" t="str">
        <f>IF(D328="","",COUNTIF(F328:DA328,Accueil!$AB$28)&amp;" / "&amp;COUNTIF($F$8:$DA$8,"&gt;0")-(COUNTIF(F328:DA328,Accueil!$AG$26)))</f>
        <v/>
      </c>
      <c r="DD328" s="110" t="str">
        <f>IF(D328="","",COUNTIF(F328:DA328,Accueil!$AB$26))</f>
        <v/>
      </c>
      <c r="DE328" s="110" t="str">
        <f>IF(D328="","",IF(COUNTIF($F$8:$DA$8,"&gt;=0")-(COUNTIF(G328:DB328,Accueil!$AG$26))&lt;0,0,COUNTIF($F$8:$DA$8,"&gt;=0")-(COUNTIF(G328:DB328,Accueil!$AG$26))))</f>
        <v/>
      </c>
      <c r="DF328" s="11" t="str">
        <f t="shared" si="23"/>
        <v/>
      </c>
      <c r="DG328" s="29" t="str">
        <f t="shared" si="24"/>
        <v/>
      </c>
      <c r="DH328" s="158">
        <f t="shared" si="25"/>
        <v>0</v>
      </c>
      <c r="DI328" s="158">
        <f>IF(ISERROR(VLOOKUP(F328,Accueil!$W$17:$W$22,1,0)),1,0)</f>
        <v>0</v>
      </c>
      <c r="DJ328" s="158">
        <f>IF(ISERROR(VLOOKUP(G328,Accueil!$W$17:$W$22,1,0)),1,0)</f>
        <v>0</v>
      </c>
      <c r="DK328" s="158">
        <f>IF(ISERROR(VLOOKUP(H328,Accueil!$W$17:$W$22,1,0)),1,0)</f>
        <v>0</v>
      </c>
      <c r="DL328" s="158">
        <f>IF(ISERROR(VLOOKUP(I328,Accueil!$W$17:$W$22,1,0)),1,0)</f>
        <v>0</v>
      </c>
      <c r="DM328" s="158">
        <f>IF(ISERROR(VLOOKUP(J328,Accueil!$W$17:$W$22,1,0)),1,0)</f>
        <v>0</v>
      </c>
      <c r="DN328" s="158">
        <f>IF(ISERROR(VLOOKUP(K328,Accueil!$W$17:$W$22,1,0)),1,0)</f>
        <v>0</v>
      </c>
      <c r="DO328" s="158">
        <f>IF(ISERROR(VLOOKUP(L328,Accueil!$W$17:$W$22,1,0)),1,0)</f>
        <v>0</v>
      </c>
      <c r="DP328" s="158">
        <f>IF(ISERROR(VLOOKUP(M328,Accueil!$W$17:$W$22,1,0)),1,0)</f>
        <v>0</v>
      </c>
      <c r="DQ328" s="158">
        <f>IF(ISERROR(VLOOKUP(N328,Accueil!$W$17:$W$22,1,0)),1,0)</f>
        <v>0</v>
      </c>
      <c r="DR328" s="158">
        <f>IF(ISERROR(VLOOKUP(O328,Accueil!$W$17:$W$22,1,0)),1,0)</f>
        <v>0</v>
      </c>
      <c r="DS328" s="158">
        <f>IF(ISERROR(VLOOKUP(P328,Accueil!$W$17:$W$22,1,0)),1,0)</f>
        <v>0</v>
      </c>
      <c r="DT328" s="158">
        <f>IF(ISERROR(VLOOKUP(Q328,Accueil!$W$17:$W$22,1,0)),1,0)</f>
        <v>0</v>
      </c>
      <c r="DU328" s="158">
        <f>IF(ISERROR(VLOOKUP(R328,Accueil!$W$17:$W$22,1,0)),1,0)</f>
        <v>0</v>
      </c>
      <c r="DV328" s="158">
        <f>IF(ISERROR(VLOOKUP(S328,Accueil!$W$17:$W$22,1,0)),1,0)</f>
        <v>0</v>
      </c>
      <c r="DW328" s="158">
        <f>IF(ISERROR(VLOOKUP(T328,Accueil!$W$17:$W$22,1,0)),1,0)</f>
        <v>0</v>
      </c>
      <c r="DX328" s="158">
        <f>IF(ISERROR(VLOOKUP(U328,Accueil!$W$17:$W$22,1,0)),1,0)</f>
        <v>0</v>
      </c>
      <c r="DY328" s="158">
        <f>IF(ISERROR(VLOOKUP(V328,Accueil!$W$17:$W$22,1,0)),1,0)</f>
        <v>0</v>
      </c>
      <c r="DZ328" s="158">
        <f>IF(ISERROR(VLOOKUP(W328,Accueil!$W$17:$W$22,1,0)),1,0)</f>
        <v>0</v>
      </c>
      <c r="EA328" s="158">
        <f>IF(ISERROR(VLOOKUP(X328,Accueil!$W$17:$W$22,1,0)),1,0)</f>
        <v>0</v>
      </c>
      <c r="EB328" s="158">
        <f>IF(ISERROR(VLOOKUP(Y328,Accueil!$W$17:$W$22,1,0)),1,0)</f>
        <v>0</v>
      </c>
      <c r="EC328" s="158">
        <f>IF(ISERROR(VLOOKUP(Z328,Accueil!$W$17:$W$22,1,0)),1,0)</f>
        <v>0</v>
      </c>
      <c r="ED328" s="158">
        <f>IF(ISERROR(VLOOKUP(AA328,Accueil!$W$17:$W$22,1,0)),1,0)</f>
        <v>0</v>
      </c>
      <c r="EE328" s="158">
        <f>IF(ISERROR(VLOOKUP(AB328,Accueil!$W$17:$W$22,1,0)),1,0)</f>
        <v>0</v>
      </c>
      <c r="EF328" s="158">
        <f>IF(ISERROR(VLOOKUP(AC328,Accueil!$W$17:$W$22,1,0)),1,0)</f>
        <v>0</v>
      </c>
      <c r="EG328" s="158">
        <f>IF(ISERROR(VLOOKUP(AD328,Accueil!$W$17:$W$22,1,0)),1,0)</f>
        <v>0</v>
      </c>
      <c r="EH328" s="158">
        <f>IF(ISERROR(VLOOKUP(AE328,Accueil!$W$17:$W$22,1,0)),1,0)</f>
        <v>0</v>
      </c>
      <c r="EI328" s="158">
        <f>IF(ISERROR(VLOOKUP(AF328,Accueil!$W$17:$W$22,1,0)),1,0)</f>
        <v>0</v>
      </c>
      <c r="EJ328" s="158">
        <f>IF(ISERROR(VLOOKUP(AG328,Accueil!$W$17:$W$22,1,0)),1,0)</f>
        <v>0</v>
      </c>
      <c r="EK328" s="158">
        <f>IF(ISERROR(VLOOKUP(AH328,Accueil!$W$17:$W$22,1,0)),1,0)</f>
        <v>0</v>
      </c>
      <c r="EL328" s="158">
        <f>IF(ISERROR(VLOOKUP(AI328,Accueil!$W$17:$W$22,1,0)),1,0)</f>
        <v>0</v>
      </c>
      <c r="EM328" s="158">
        <f>IF(ISERROR(VLOOKUP(AJ328,Accueil!$W$17:$W$22,1,0)),1,0)</f>
        <v>0</v>
      </c>
      <c r="EN328" s="158">
        <f>IF(ISERROR(VLOOKUP(AK328,Accueil!$W$17:$W$22,1,0)),1,0)</f>
        <v>0</v>
      </c>
      <c r="EO328" s="158">
        <f>IF(ISERROR(VLOOKUP(AL328,Accueil!$W$17:$W$22,1,0)),1,0)</f>
        <v>0</v>
      </c>
      <c r="EP328" s="158">
        <f>IF(ISERROR(VLOOKUP(AM328,Accueil!$W$17:$W$22,1,0)),1,0)</f>
        <v>0</v>
      </c>
      <c r="EQ328" s="158">
        <f>IF(ISERROR(VLOOKUP(AN328,Accueil!$W$17:$W$22,1,0)),1,0)</f>
        <v>0</v>
      </c>
      <c r="ER328" s="158">
        <f>IF(ISERROR(VLOOKUP(AO328,Accueil!$W$17:$W$22,1,0)),1,0)</f>
        <v>0</v>
      </c>
      <c r="ES328" s="158">
        <f>IF(ISERROR(VLOOKUP(AP328,Accueil!$W$17:$W$22,1,0)),1,0)</f>
        <v>0</v>
      </c>
      <c r="ET328" s="158">
        <f>IF(ISERROR(VLOOKUP(AQ328,Accueil!$W$17:$W$22,1,0)),1,0)</f>
        <v>0</v>
      </c>
      <c r="EU328" s="158">
        <f>IF(ISERROR(VLOOKUP(AR328,Accueil!$W$17:$W$22,1,0)),1,0)</f>
        <v>0</v>
      </c>
      <c r="EV328" s="158">
        <f>IF(ISERROR(VLOOKUP(AS328,Accueil!$W$17:$W$22,1,0)),1,0)</f>
        <v>0</v>
      </c>
      <c r="EW328" s="158">
        <f>IF(ISERROR(VLOOKUP(AT328,Accueil!$W$17:$W$22,1,0)),1,0)</f>
        <v>0</v>
      </c>
      <c r="EX328" s="158">
        <f>IF(ISERROR(VLOOKUP(AU328,Accueil!$W$17:$W$22,1,0)),1,0)</f>
        <v>0</v>
      </c>
      <c r="EY328" s="158">
        <f>IF(ISERROR(VLOOKUP(AV328,Accueil!$W$17:$W$22,1,0)),1,0)</f>
        <v>0</v>
      </c>
      <c r="EZ328" s="158">
        <f>IF(ISERROR(VLOOKUP(AW328,Accueil!$W$17:$W$22,1,0)),1,0)</f>
        <v>0</v>
      </c>
      <c r="FA328" s="158">
        <f>IF(ISERROR(VLOOKUP(AX328,Accueil!$W$17:$W$22,1,0)),1,0)</f>
        <v>0</v>
      </c>
      <c r="FB328" s="158">
        <f>IF(ISERROR(VLOOKUP(AY328,Accueil!$W$17:$W$22,1,0)),1,0)</f>
        <v>0</v>
      </c>
      <c r="FC328" s="158">
        <f>IF(ISERROR(VLOOKUP(AZ328,Accueil!$W$17:$W$22,1,0)),1,0)</f>
        <v>0</v>
      </c>
      <c r="FD328" s="158">
        <f>IF(ISERROR(VLOOKUP(BA328,Accueil!$W$17:$W$22,1,0)),1,0)</f>
        <v>0</v>
      </c>
      <c r="FE328" s="158">
        <f>IF(ISERROR(VLOOKUP(BB328,Accueil!$W$17:$W$22,1,0)),1,0)</f>
        <v>0</v>
      </c>
      <c r="FF328" s="158">
        <f>IF(ISERROR(VLOOKUP(BC328,Accueil!$W$17:$W$22,1,0)),1,0)</f>
        <v>0</v>
      </c>
      <c r="FG328" s="158">
        <f>IF(ISERROR(VLOOKUP(BD328,Accueil!$W$17:$W$22,1,0)),1,0)</f>
        <v>0</v>
      </c>
      <c r="FH328" s="158">
        <f>IF(ISERROR(VLOOKUP(BE328,Accueil!$W$17:$W$22,1,0)),1,0)</f>
        <v>0</v>
      </c>
      <c r="FI328" s="158">
        <f>IF(ISERROR(VLOOKUP(BF328,Accueil!$W$17:$W$22,1,0)),1,0)</f>
        <v>0</v>
      </c>
      <c r="FJ328" s="158">
        <f>IF(ISERROR(VLOOKUP(BG328,Accueil!$W$17:$W$22,1,0)),1,0)</f>
        <v>0</v>
      </c>
      <c r="FK328" s="158">
        <f>IF(ISERROR(VLOOKUP(BH328,Accueil!$W$17:$W$22,1,0)),1,0)</f>
        <v>0</v>
      </c>
      <c r="FL328" s="158">
        <f>IF(ISERROR(VLOOKUP(BI328,Accueil!$W$17:$W$22,1,0)),1,0)</f>
        <v>0</v>
      </c>
      <c r="FM328" s="158">
        <f>IF(ISERROR(VLOOKUP(BJ328,Accueil!$W$17:$W$22,1,0)),1,0)</f>
        <v>0</v>
      </c>
      <c r="FN328" s="158">
        <f>IF(ISERROR(VLOOKUP(BK328,Accueil!$W$17:$W$22,1,0)),1,0)</f>
        <v>0</v>
      </c>
      <c r="FO328" s="158">
        <f>IF(ISERROR(VLOOKUP(BL328,Accueil!$W$17:$W$22,1,0)),1,0)</f>
        <v>0</v>
      </c>
      <c r="FP328" s="158">
        <f>IF(ISERROR(VLOOKUP(BM328,Accueil!$W$17:$W$22,1,0)),1,0)</f>
        <v>0</v>
      </c>
      <c r="FQ328" s="158">
        <f>IF(ISERROR(VLOOKUP(BN328,Accueil!$W$17:$W$22,1,0)),1,0)</f>
        <v>0</v>
      </c>
      <c r="FR328" s="158">
        <f>IF(ISERROR(VLOOKUP(BO328,Accueil!$W$17:$W$22,1,0)),1,0)</f>
        <v>0</v>
      </c>
      <c r="FS328" s="158">
        <f>IF(ISERROR(VLOOKUP(BP328,Accueil!$W$17:$W$22,1,0)),1,0)</f>
        <v>0</v>
      </c>
      <c r="FT328" s="158">
        <f>IF(ISERROR(VLOOKUP(BQ328,Accueil!$W$17:$W$22,1,0)),1,0)</f>
        <v>0</v>
      </c>
      <c r="FU328" s="158">
        <f>IF(ISERROR(VLOOKUP(BR328,Accueil!$W$17:$W$22,1,0)),1,0)</f>
        <v>0</v>
      </c>
      <c r="FV328" s="158">
        <f>IF(ISERROR(VLOOKUP(BS328,Accueil!$W$17:$W$22,1,0)),1,0)</f>
        <v>0</v>
      </c>
      <c r="FW328" s="158">
        <f>IF(ISERROR(VLOOKUP(BT328,Accueil!$W$17:$W$22,1,0)),1,0)</f>
        <v>0</v>
      </c>
      <c r="FX328" s="158">
        <f>IF(ISERROR(VLOOKUP(BU328,Accueil!$W$17:$W$22,1,0)),1,0)</f>
        <v>0</v>
      </c>
      <c r="FY328" s="158">
        <f>IF(ISERROR(VLOOKUP(BV328,Accueil!$W$17:$W$22,1,0)),1,0)</f>
        <v>0</v>
      </c>
      <c r="FZ328" s="158">
        <f>IF(ISERROR(VLOOKUP(BW328,Accueil!$W$17:$W$22,1,0)),1,0)</f>
        <v>0</v>
      </c>
      <c r="GA328" s="158">
        <f>IF(ISERROR(VLOOKUP(BX328,Accueil!$W$17:$W$22,1,0)),1,0)</f>
        <v>0</v>
      </c>
      <c r="GB328" s="158">
        <f>IF(ISERROR(VLOOKUP(BY328,Accueil!$W$17:$W$22,1,0)),1,0)</f>
        <v>0</v>
      </c>
      <c r="GC328" s="158">
        <f>IF(ISERROR(VLOOKUP(BZ328,Accueil!$W$17:$W$22,1,0)),1,0)</f>
        <v>0</v>
      </c>
      <c r="GD328" s="158">
        <f>IF(ISERROR(VLOOKUP(CA328,Accueil!$W$17:$W$22,1,0)),1,0)</f>
        <v>0</v>
      </c>
      <c r="GE328" s="158">
        <f>IF(ISERROR(VLOOKUP(CB328,Accueil!$W$17:$W$22,1,0)),1,0)</f>
        <v>0</v>
      </c>
      <c r="GF328" s="158">
        <f>IF(ISERROR(VLOOKUP(CC328,Accueil!$W$17:$W$22,1,0)),1,0)</f>
        <v>0</v>
      </c>
      <c r="GG328" s="158">
        <f>IF(ISERROR(VLOOKUP(CD328,Accueil!$W$17:$W$22,1,0)),1,0)</f>
        <v>0</v>
      </c>
      <c r="GH328" s="158">
        <f>IF(ISERROR(VLOOKUP(CE328,Accueil!$W$17:$W$22,1,0)),1,0)</f>
        <v>0</v>
      </c>
      <c r="GI328" s="158">
        <f>IF(ISERROR(VLOOKUP(CF328,Accueil!$W$17:$W$22,1,0)),1,0)</f>
        <v>0</v>
      </c>
      <c r="GJ328" s="158">
        <f>IF(ISERROR(VLOOKUP(CG328,Accueil!$W$17:$W$22,1,0)),1,0)</f>
        <v>0</v>
      </c>
      <c r="GK328" s="158">
        <f>IF(ISERROR(VLOOKUP(CH328,Accueil!$W$17:$W$22,1,0)),1,0)</f>
        <v>0</v>
      </c>
      <c r="GL328" s="158">
        <f>IF(ISERROR(VLOOKUP(CI328,Accueil!$W$17:$W$22,1,0)),1,0)</f>
        <v>0</v>
      </c>
      <c r="GM328" s="158">
        <f>IF(ISERROR(VLOOKUP(CJ328,Accueil!$W$17:$W$22,1,0)),1,0)</f>
        <v>0</v>
      </c>
      <c r="GN328" s="158">
        <f>IF(ISERROR(VLOOKUP(CK328,Accueil!$W$17:$W$22,1,0)),1,0)</f>
        <v>0</v>
      </c>
      <c r="GO328" s="158">
        <f>IF(ISERROR(VLOOKUP(CL328,Accueil!$W$17:$W$22,1,0)),1,0)</f>
        <v>0</v>
      </c>
      <c r="GP328" s="158">
        <f>IF(ISERROR(VLOOKUP(CM328,Accueil!$W$17:$W$22,1,0)),1,0)</f>
        <v>0</v>
      </c>
      <c r="GQ328" s="158">
        <f>IF(ISERROR(VLOOKUP(CN328,Accueil!$W$17:$W$22,1,0)),1,0)</f>
        <v>0</v>
      </c>
      <c r="GR328" s="158">
        <f>IF(ISERROR(VLOOKUP(CO328,Accueil!$W$17:$W$22,1,0)),1,0)</f>
        <v>0</v>
      </c>
      <c r="GS328" s="158">
        <f>IF(ISERROR(VLOOKUP(CP328,Accueil!$W$17:$W$22,1,0)),1,0)</f>
        <v>0</v>
      </c>
      <c r="GT328" s="158">
        <f>IF(ISERROR(VLOOKUP(CQ328,Accueil!$W$17:$W$22,1,0)),1,0)</f>
        <v>0</v>
      </c>
      <c r="GU328" s="158">
        <f>IF(ISERROR(VLOOKUP(CR328,Accueil!$W$17:$W$22,1,0)),1,0)</f>
        <v>0</v>
      </c>
      <c r="GV328" s="158">
        <f>IF(ISERROR(VLOOKUP(CS328,Accueil!$W$17:$W$22,1,0)),1,0)</f>
        <v>0</v>
      </c>
      <c r="GW328" s="158">
        <f>IF(ISERROR(VLOOKUP(CT328,Accueil!$W$17:$W$22,1,0)),1,0)</f>
        <v>0</v>
      </c>
      <c r="GX328" s="158">
        <f>IF(ISERROR(VLOOKUP(CU328,Accueil!$W$17:$W$22,1,0)),1,0)</f>
        <v>0</v>
      </c>
      <c r="GY328" s="158">
        <f>IF(ISERROR(VLOOKUP(CV328,Accueil!$W$17:$W$22,1,0)),1,0)</f>
        <v>0</v>
      </c>
      <c r="GZ328" s="158">
        <f>IF(ISERROR(VLOOKUP(CW328,Accueil!$W$17:$W$22,1,0)),1,0)</f>
        <v>0</v>
      </c>
      <c r="HA328" s="158">
        <f>IF(ISERROR(VLOOKUP(CX328,Accueil!$W$17:$W$22,1,0)),1,0)</f>
        <v>0</v>
      </c>
      <c r="HB328" s="158">
        <f>IF(ISERROR(VLOOKUP(CY328,Accueil!$W$17:$W$22,1,0)),1,0)</f>
        <v>0</v>
      </c>
      <c r="HC328" s="158">
        <f>IF(ISERROR(VLOOKUP(CZ328,Accueil!$W$17:$W$22,1,0)),1,0)</f>
        <v>0</v>
      </c>
      <c r="HD328" s="158">
        <f>IF(ISERROR(VLOOKUP(DA328,Accueil!$W$17:$W$22,1,0)),1,0)</f>
        <v>0</v>
      </c>
    </row>
    <row r="329" spans="1:212" ht="12.75" customHeight="1">
      <c r="A329" s="359" t="str">
        <f>IF(Nom_etab="","",Nom_etab)</f>
        <v/>
      </c>
      <c r="B329" s="12">
        <v>321</v>
      </c>
      <c r="C329" s="26" t="str">
        <f>IF(Accueil!E333="","",Accueil!E333)</f>
        <v/>
      </c>
      <c r="D329" s="27" t="str">
        <f>IF(Accueil!F333="","",Accueil!F333)</f>
        <v/>
      </c>
      <c r="E329" s="83" t="str">
        <f t="shared" si="22"/>
        <v/>
      </c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  <c r="AA329" s="244"/>
      <c r="AB329" s="244"/>
      <c r="AC329" s="244"/>
      <c r="AD329" s="244"/>
      <c r="AE329" s="244"/>
      <c r="AF329" s="244"/>
      <c r="AG329" s="244"/>
      <c r="AH329" s="244"/>
      <c r="AI329" s="244"/>
      <c r="AJ329" s="244"/>
      <c r="AK329" s="244"/>
      <c r="AL329" s="244"/>
      <c r="AM329" s="244"/>
      <c r="AN329" s="244"/>
      <c r="AO329" s="244"/>
      <c r="AP329" s="244"/>
      <c r="AQ329" s="244"/>
      <c r="AR329" s="244"/>
      <c r="AS329" s="244"/>
      <c r="AT329" s="244"/>
      <c r="AU329" s="244"/>
      <c r="AV329" s="244"/>
      <c r="AW329" s="244"/>
      <c r="AX329" s="244"/>
      <c r="AY329" s="244"/>
      <c r="AZ329" s="244"/>
      <c r="BA329" s="244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  <c r="CJ329" s="244"/>
      <c r="CK329" s="244"/>
      <c r="CL329" s="244"/>
      <c r="CM329" s="244"/>
      <c r="CN329" s="244"/>
      <c r="CO329" s="244"/>
      <c r="CP329" s="244"/>
      <c r="CQ329" s="244"/>
      <c r="CR329" s="244"/>
      <c r="CS329" s="244"/>
      <c r="CT329" s="244"/>
      <c r="CU329" s="244"/>
      <c r="CV329" s="244"/>
      <c r="CW329" s="244"/>
      <c r="CX329" s="244"/>
      <c r="CY329" s="244"/>
      <c r="CZ329" s="244"/>
      <c r="DA329" s="244"/>
      <c r="DB329" s="12">
        <v>321</v>
      </c>
      <c r="DC329" s="11" t="str">
        <f>IF(D329="","",COUNTIF(F329:DA329,Accueil!$AB$28)&amp;" / "&amp;COUNTIF($F$8:$DA$8,"&gt;0")-(COUNTIF(F329:DA329,Accueil!$AG$26)))</f>
        <v/>
      </c>
      <c r="DD329" s="110" t="str">
        <f>IF(D329="","",COUNTIF(F329:DA329,Accueil!$AB$26))</f>
        <v/>
      </c>
      <c r="DE329" s="110" t="str">
        <f>IF(D329="","",IF(COUNTIF($F$8:$DA$8,"&gt;=0")-(COUNTIF(G329:DB329,Accueil!$AG$26))&lt;0,0,COUNTIF($F$8:$DA$8,"&gt;=0")-(COUNTIF(G329:DB329,Accueil!$AG$26))))</f>
        <v/>
      </c>
      <c r="DF329" s="11" t="str">
        <f t="shared" si="23"/>
        <v/>
      </c>
      <c r="DG329" s="29" t="str">
        <f t="shared" si="24"/>
        <v/>
      </c>
      <c r="DH329" s="158">
        <f t="shared" si="25"/>
        <v>0</v>
      </c>
      <c r="DI329" s="158">
        <f>IF(ISERROR(VLOOKUP(F329,Accueil!$W$17:$W$22,1,0)),1,0)</f>
        <v>0</v>
      </c>
      <c r="DJ329" s="158">
        <f>IF(ISERROR(VLOOKUP(G329,Accueil!$W$17:$W$22,1,0)),1,0)</f>
        <v>0</v>
      </c>
      <c r="DK329" s="158">
        <f>IF(ISERROR(VLOOKUP(H329,Accueil!$W$17:$W$22,1,0)),1,0)</f>
        <v>0</v>
      </c>
      <c r="DL329" s="158">
        <f>IF(ISERROR(VLOOKUP(I329,Accueil!$W$17:$W$22,1,0)),1,0)</f>
        <v>0</v>
      </c>
      <c r="DM329" s="158">
        <f>IF(ISERROR(VLOOKUP(J329,Accueil!$W$17:$W$22,1,0)),1,0)</f>
        <v>0</v>
      </c>
      <c r="DN329" s="158">
        <f>IF(ISERROR(VLOOKUP(K329,Accueil!$W$17:$W$22,1,0)),1,0)</f>
        <v>0</v>
      </c>
      <c r="DO329" s="158">
        <f>IF(ISERROR(VLOOKUP(L329,Accueil!$W$17:$W$22,1,0)),1,0)</f>
        <v>0</v>
      </c>
      <c r="DP329" s="158">
        <f>IF(ISERROR(VLOOKUP(M329,Accueil!$W$17:$W$22,1,0)),1,0)</f>
        <v>0</v>
      </c>
      <c r="DQ329" s="158">
        <f>IF(ISERROR(VLOOKUP(N329,Accueil!$W$17:$W$22,1,0)),1,0)</f>
        <v>0</v>
      </c>
      <c r="DR329" s="158">
        <f>IF(ISERROR(VLOOKUP(O329,Accueil!$W$17:$W$22,1,0)),1,0)</f>
        <v>0</v>
      </c>
      <c r="DS329" s="158">
        <f>IF(ISERROR(VLOOKUP(P329,Accueil!$W$17:$W$22,1,0)),1,0)</f>
        <v>0</v>
      </c>
      <c r="DT329" s="158">
        <f>IF(ISERROR(VLOOKUP(Q329,Accueil!$W$17:$W$22,1,0)),1,0)</f>
        <v>0</v>
      </c>
      <c r="DU329" s="158">
        <f>IF(ISERROR(VLOOKUP(R329,Accueil!$W$17:$W$22,1,0)),1,0)</f>
        <v>0</v>
      </c>
      <c r="DV329" s="158">
        <f>IF(ISERROR(VLOOKUP(S329,Accueil!$W$17:$W$22,1,0)),1,0)</f>
        <v>0</v>
      </c>
      <c r="DW329" s="158">
        <f>IF(ISERROR(VLOOKUP(T329,Accueil!$W$17:$W$22,1,0)),1,0)</f>
        <v>0</v>
      </c>
      <c r="DX329" s="158">
        <f>IF(ISERROR(VLOOKUP(U329,Accueil!$W$17:$W$22,1,0)),1,0)</f>
        <v>0</v>
      </c>
      <c r="DY329" s="158">
        <f>IF(ISERROR(VLOOKUP(V329,Accueil!$W$17:$W$22,1,0)),1,0)</f>
        <v>0</v>
      </c>
      <c r="DZ329" s="158">
        <f>IF(ISERROR(VLOOKUP(W329,Accueil!$W$17:$W$22,1,0)),1,0)</f>
        <v>0</v>
      </c>
      <c r="EA329" s="158">
        <f>IF(ISERROR(VLOOKUP(X329,Accueil!$W$17:$W$22,1,0)),1,0)</f>
        <v>0</v>
      </c>
      <c r="EB329" s="158">
        <f>IF(ISERROR(VLOOKUP(Y329,Accueil!$W$17:$W$22,1,0)),1,0)</f>
        <v>0</v>
      </c>
      <c r="EC329" s="158">
        <f>IF(ISERROR(VLOOKUP(Z329,Accueil!$W$17:$W$22,1,0)),1,0)</f>
        <v>0</v>
      </c>
      <c r="ED329" s="158">
        <f>IF(ISERROR(VLOOKUP(AA329,Accueil!$W$17:$W$22,1,0)),1,0)</f>
        <v>0</v>
      </c>
      <c r="EE329" s="158">
        <f>IF(ISERROR(VLOOKUP(AB329,Accueil!$W$17:$W$22,1,0)),1,0)</f>
        <v>0</v>
      </c>
      <c r="EF329" s="158">
        <f>IF(ISERROR(VLOOKUP(AC329,Accueil!$W$17:$W$22,1,0)),1,0)</f>
        <v>0</v>
      </c>
      <c r="EG329" s="158">
        <f>IF(ISERROR(VLOOKUP(AD329,Accueil!$W$17:$W$22,1,0)),1,0)</f>
        <v>0</v>
      </c>
      <c r="EH329" s="158">
        <f>IF(ISERROR(VLOOKUP(AE329,Accueil!$W$17:$W$22,1,0)),1,0)</f>
        <v>0</v>
      </c>
      <c r="EI329" s="158">
        <f>IF(ISERROR(VLOOKUP(AF329,Accueil!$W$17:$W$22,1,0)),1,0)</f>
        <v>0</v>
      </c>
      <c r="EJ329" s="158">
        <f>IF(ISERROR(VLOOKUP(AG329,Accueil!$W$17:$W$22,1,0)),1,0)</f>
        <v>0</v>
      </c>
      <c r="EK329" s="158">
        <f>IF(ISERROR(VLOOKUP(AH329,Accueil!$W$17:$W$22,1,0)),1,0)</f>
        <v>0</v>
      </c>
      <c r="EL329" s="158">
        <f>IF(ISERROR(VLOOKUP(AI329,Accueil!$W$17:$W$22,1,0)),1,0)</f>
        <v>0</v>
      </c>
      <c r="EM329" s="158">
        <f>IF(ISERROR(VLOOKUP(AJ329,Accueil!$W$17:$W$22,1,0)),1,0)</f>
        <v>0</v>
      </c>
      <c r="EN329" s="158">
        <f>IF(ISERROR(VLOOKUP(AK329,Accueil!$W$17:$W$22,1,0)),1,0)</f>
        <v>0</v>
      </c>
      <c r="EO329" s="158">
        <f>IF(ISERROR(VLOOKUP(AL329,Accueil!$W$17:$W$22,1,0)),1,0)</f>
        <v>0</v>
      </c>
      <c r="EP329" s="158">
        <f>IF(ISERROR(VLOOKUP(AM329,Accueil!$W$17:$W$22,1,0)),1,0)</f>
        <v>0</v>
      </c>
      <c r="EQ329" s="158">
        <f>IF(ISERROR(VLOOKUP(AN329,Accueil!$W$17:$W$22,1,0)),1,0)</f>
        <v>0</v>
      </c>
      <c r="ER329" s="158">
        <f>IF(ISERROR(VLOOKUP(AO329,Accueil!$W$17:$W$22,1,0)),1,0)</f>
        <v>0</v>
      </c>
      <c r="ES329" s="158">
        <f>IF(ISERROR(VLOOKUP(AP329,Accueil!$W$17:$W$22,1,0)),1,0)</f>
        <v>0</v>
      </c>
      <c r="ET329" s="158">
        <f>IF(ISERROR(VLOOKUP(AQ329,Accueil!$W$17:$W$22,1,0)),1,0)</f>
        <v>0</v>
      </c>
      <c r="EU329" s="158">
        <f>IF(ISERROR(VLOOKUP(AR329,Accueil!$W$17:$W$22,1,0)),1,0)</f>
        <v>0</v>
      </c>
      <c r="EV329" s="158">
        <f>IF(ISERROR(VLOOKUP(AS329,Accueil!$W$17:$W$22,1,0)),1,0)</f>
        <v>0</v>
      </c>
      <c r="EW329" s="158">
        <f>IF(ISERROR(VLOOKUP(AT329,Accueil!$W$17:$W$22,1,0)),1,0)</f>
        <v>0</v>
      </c>
      <c r="EX329" s="158">
        <f>IF(ISERROR(VLOOKUP(AU329,Accueil!$W$17:$W$22,1,0)),1,0)</f>
        <v>0</v>
      </c>
      <c r="EY329" s="158">
        <f>IF(ISERROR(VLOOKUP(AV329,Accueil!$W$17:$W$22,1,0)),1,0)</f>
        <v>0</v>
      </c>
      <c r="EZ329" s="158">
        <f>IF(ISERROR(VLOOKUP(AW329,Accueil!$W$17:$W$22,1,0)),1,0)</f>
        <v>0</v>
      </c>
      <c r="FA329" s="158">
        <f>IF(ISERROR(VLOOKUP(AX329,Accueil!$W$17:$W$22,1,0)),1,0)</f>
        <v>0</v>
      </c>
      <c r="FB329" s="158">
        <f>IF(ISERROR(VLOOKUP(AY329,Accueil!$W$17:$W$22,1,0)),1,0)</f>
        <v>0</v>
      </c>
      <c r="FC329" s="158">
        <f>IF(ISERROR(VLOOKUP(AZ329,Accueil!$W$17:$W$22,1,0)),1,0)</f>
        <v>0</v>
      </c>
      <c r="FD329" s="158">
        <f>IF(ISERROR(VLOOKUP(BA329,Accueil!$W$17:$W$22,1,0)),1,0)</f>
        <v>0</v>
      </c>
      <c r="FE329" s="158">
        <f>IF(ISERROR(VLOOKUP(BB329,Accueil!$W$17:$W$22,1,0)),1,0)</f>
        <v>0</v>
      </c>
      <c r="FF329" s="158">
        <f>IF(ISERROR(VLOOKUP(BC329,Accueil!$W$17:$W$22,1,0)),1,0)</f>
        <v>0</v>
      </c>
      <c r="FG329" s="158">
        <f>IF(ISERROR(VLOOKUP(BD329,Accueil!$W$17:$W$22,1,0)),1,0)</f>
        <v>0</v>
      </c>
      <c r="FH329" s="158">
        <f>IF(ISERROR(VLOOKUP(BE329,Accueil!$W$17:$W$22,1,0)),1,0)</f>
        <v>0</v>
      </c>
      <c r="FI329" s="158">
        <f>IF(ISERROR(VLOOKUP(BF329,Accueil!$W$17:$W$22,1,0)),1,0)</f>
        <v>0</v>
      </c>
      <c r="FJ329" s="158">
        <f>IF(ISERROR(VLOOKUP(BG329,Accueil!$W$17:$W$22,1,0)),1,0)</f>
        <v>0</v>
      </c>
      <c r="FK329" s="158">
        <f>IF(ISERROR(VLOOKUP(BH329,Accueil!$W$17:$W$22,1,0)),1,0)</f>
        <v>0</v>
      </c>
      <c r="FL329" s="158">
        <f>IF(ISERROR(VLOOKUP(BI329,Accueil!$W$17:$W$22,1,0)),1,0)</f>
        <v>0</v>
      </c>
      <c r="FM329" s="158">
        <f>IF(ISERROR(VLOOKUP(BJ329,Accueil!$W$17:$W$22,1,0)),1,0)</f>
        <v>0</v>
      </c>
      <c r="FN329" s="158">
        <f>IF(ISERROR(VLOOKUP(BK329,Accueil!$W$17:$W$22,1,0)),1,0)</f>
        <v>0</v>
      </c>
      <c r="FO329" s="158">
        <f>IF(ISERROR(VLOOKUP(BL329,Accueil!$W$17:$W$22,1,0)),1,0)</f>
        <v>0</v>
      </c>
      <c r="FP329" s="158">
        <f>IF(ISERROR(VLOOKUP(BM329,Accueil!$W$17:$W$22,1,0)),1,0)</f>
        <v>0</v>
      </c>
      <c r="FQ329" s="158">
        <f>IF(ISERROR(VLOOKUP(BN329,Accueil!$W$17:$W$22,1,0)),1,0)</f>
        <v>0</v>
      </c>
      <c r="FR329" s="158">
        <f>IF(ISERROR(VLOOKUP(BO329,Accueil!$W$17:$W$22,1,0)),1,0)</f>
        <v>0</v>
      </c>
      <c r="FS329" s="158">
        <f>IF(ISERROR(VLOOKUP(BP329,Accueil!$W$17:$W$22,1,0)),1,0)</f>
        <v>0</v>
      </c>
      <c r="FT329" s="158">
        <f>IF(ISERROR(VLOOKUP(BQ329,Accueil!$W$17:$W$22,1,0)),1,0)</f>
        <v>0</v>
      </c>
      <c r="FU329" s="158">
        <f>IF(ISERROR(VLOOKUP(BR329,Accueil!$W$17:$W$22,1,0)),1,0)</f>
        <v>0</v>
      </c>
      <c r="FV329" s="158">
        <f>IF(ISERROR(VLOOKUP(BS329,Accueil!$W$17:$W$22,1,0)),1,0)</f>
        <v>0</v>
      </c>
      <c r="FW329" s="158">
        <f>IF(ISERROR(VLOOKUP(BT329,Accueil!$W$17:$W$22,1,0)),1,0)</f>
        <v>0</v>
      </c>
      <c r="FX329" s="158">
        <f>IF(ISERROR(VLOOKUP(BU329,Accueil!$W$17:$W$22,1,0)),1,0)</f>
        <v>0</v>
      </c>
      <c r="FY329" s="158">
        <f>IF(ISERROR(VLOOKUP(BV329,Accueil!$W$17:$W$22,1,0)),1,0)</f>
        <v>0</v>
      </c>
      <c r="FZ329" s="158">
        <f>IF(ISERROR(VLOOKUP(BW329,Accueil!$W$17:$W$22,1,0)),1,0)</f>
        <v>0</v>
      </c>
      <c r="GA329" s="158">
        <f>IF(ISERROR(VLOOKUP(BX329,Accueil!$W$17:$W$22,1,0)),1,0)</f>
        <v>0</v>
      </c>
      <c r="GB329" s="158">
        <f>IF(ISERROR(VLOOKUP(BY329,Accueil!$W$17:$W$22,1,0)),1,0)</f>
        <v>0</v>
      </c>
      <c r="GC329" s="158">
        <f>IF(ISERROR(VLOOKUP(BZ329,Accueil!$W$17:$W$22,1,0)),1,0)</f>
        <v>0</v>
      </c>
      <c r="GD329" s="158">
        <f>IF(ISERROR(VLOOKUP(CA329,Accueil!$W$17:$W$22,1,0)),1,0)</f>
        <v>0</v>
      </c>
      <c r="GE329" s="158">
        <f>IF(ISERROR(VLOOKUP(CB329,Accueil!$W$17:$W$22,1,0)),1,0)</f>
        <v>0</v>
      </c>
      <c r="GF329" s="158">
        <f>IF(ISERROR(VLOOKUP(CC329,Accueil!$W$17:$W$22,1,0)),1,0)</f>
        <v>0</v>
      </c>
      <c r="GG329" s="158">
        <f>IF(ISERROR(VLOOKUP(CD329,Accueil!$W$17:$W$22,1,0)),1,0)</f>
        <v>0</v>
      </c>
      <c r="GH329" s="158">
        <f>IF(ISERROR(VLOOKUP(CE329,Accueil!$W$17:$W$22,1,0)),1,0)</f>
        <v>0</v>
      </c>
      <c r="GI329" s="158">
        <f>IF(ISERROR(VLOOKUP(CF329,Accueil!$W$17:$W$22,1,0)),1,0)</f>
        <v>0</v>
      </c>
      <c r="GJ329" s="158">
        <f>IF(ISERROR(VLOOKUP(CG329,Accueil!$W$17:$W$22,1,0)),1,0)</f>
        <v>0</v>
      </c>
      <c r="GK329" s="158">
        <f>IF(ISERROR(VLOOKUP(CH329,Accueil!$W$17:$W$22,1,0)),1,0)</f>
        <v>0</v>
      </c>
      <c r="GL329" s="158">
        <f>IF(ISERROR(VLOOKUP(CI329,Accueil!$W$17:$W$22,1,0)),1,0)</f>
        <v>0</v>
      </c>
      <c r="GM329" s="158">
        <f>IF(ISERROR(VLOOKUP(CJ329,Accueil!$W$17:$W$22,1,0)),1,0)</f>
        <v>0</v>
      </c>
      <c r="GN329" s="158">
        <f>IF(ISERROR(VLOOKUP(CK329,Accueil!$W$17:$W$22,1,0)),1,0)</f>
        <v>0</v>
      </c>
      <c r="GO329" s="158">
        <f>IF(ISERROR(VLOOKUP(CL329,Accueil!$W$17:$W$22,1,0)),1,0)</f>
        <v>0</v>
      </c>
      <c r="GP329" s="158">
        <f>IF(ISERROR(VLOOKUP(CM329,Accueil!$W$17:$W$22,1,0)),1,0)</f>
        <v>0</v>
      </c>
      <c r="GQ329" s="158">
        <f>IF(ISERROR(VLOOKUP(CN329,Accueil!$W$17:$W$22,1,0)),1,0)</f>
        <v>0</v>
      </c>
      <c r="GR329" s="158">
        <f>IF(ISERROR(VLOOKUP(CO329,Accueil!$W$17:$W$22,1,0)),1,0)</f>
        <v>0</v>
      </c>
      <c r="GS329" s="158">
        <f>IF(ISERROR(VLOOKUP(CP329,Accueil!$W$17:$W$22,1,0)),1,0)</f>
        <v>0</v>
      </c>
      <c r="GT329" s="158">
        <f>IF(ISERROR(VLOOKUP(CQ329,Accueil!$W$17:$W$22,1,0)),1,0)</f>
        <v>0</v>
      </c>
      <c r="GU329" s="158">
        <f>IF(ISERROR(VLOOKUP(CR329,Accueil!$W$17:$W$22,1,0)),1,0)</f>
        <v>0</v>
      </c>
      <c r="GV329" s="158">
        <f>IF(ISERROR(VLOOKUP(CS329,Accueil!$W$17:$W$22,1,0)),1,0)</f>
        <v>0</v>
      </c>
      <c r="GW329" s="158">
        <f>IF(ISERROR(VLOOKUP(CT329,Accueil!$W$17:$W$22,1,0)),1,0)</f>
        <v>0</v>
      </c>
      <c r="GX329" s="158">
        <f>IF(ISERROR(VLOOKUP(CU329,Accueil!$W$17:$W$22,1,0)),1,0)</f>
        <v>0</v>
      </c>
      <c r="GY329" s="158">
        <f>IF(ISERROR(VLOOKUP(CV329,Accueil!$W$17:$W$22,1,0)),1,0)</f>
        <v>0</v>
      </c>
      <c r="GZ329" s="158">
        <f>IF(ISERROR(VLOOKUP(CW329,Accueil!$W$17:$W$22,1,0)),1,0)</f>
        <v>0</v>
      </c>
      <c r="HA329" s="158">
        <f>IF(ISERROR(VLOOKUP(CX329,Accueil!$W$17:$W$22,1,0)),1,0)</f>
        <v>0</v>
      </c>
      <c r="HB329" s="158">
        <f>IF(ISERROR(VLOOKUP(CY329,Accueil!$W$17:$W$22,1,0)),1,0)</f>
        <v>0</v>
      </c>
      <c r="HC329" s="158">
        <f>IF(ISERROR(VLOOKUP(CZ329,Accueil!$W$17:$W$22,1,0)),1,0)</f>
        <v>0</v>
      </c>
      <c r="HD329" s="158">
        <f>IF(ISERROR(VLOOKUP(DA329,Accueil!$W$17:$W$22,1,0)),1,0)</f>
        <v>0</v>
      </c>
    </row>
    <row r="330" spans="1:212" ht="12.75" customHeight="1">
      <c r="A330" s="360"/>
      <c r="B330" s="12">
        <v>322</v>
      </c>
      <c r="C330" s="26" t="str">
        <f>IF(Accueil!E334="","",Accueil!E334)</f>
        <v/>
      </c>
      <c r="D330" s="27" t="str">
        <f>IF(Accueil!F334="","",Accueil!F334)</f>
        <v/>
      </c>
      <c r="E330" s="83" t="str">
        <f t="shared" si="22"/>
        <v/>
      </c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  <c r="AA330" s="244"/>
      <c r="AB330" s="244"/>
      <c r="AC330" s="244"/>
      <c r="AD330" s="244"/>
      <c r="AE330" s="244"/>
      <c r="AF330" s="244"/>
      <c r="AG330" s="244"/>
      <c r="AH330" s="244"/>
      <c r="AI330" s="244"/>
      <c r="AJ330" s="244"/>
      <c r="AK330" s="244"/>
      <c r="AL330" s="244"/>
      <c r="AM330" s="244"/>
      <c r="AN330" s="244"/>
      <c r="AO330" s="244"/>
      <c r="AP330" s="244"/>
      <c r="AQ330" s="244"/>
      <c r="AR330" s="244"/>
      <c r="AS330" s="244"/>
      <c r="AT330" s="244"/>
      <c r="AU330" s="244"/>
      <c r="AV330" s="244"/>
      <c r="AW330" s="244"/>
      <c r="AX330" s="244"/>
      <c r="AY330" s="244"/>
      <c r="AZ330" s="244"/>
      <c r="BA330" s="244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  <c r="CJ330" s="244"/>
      <c r="CK330" s="244"/>
      <c r="CL330" s="244"/>
      <c r="CM330" s="244"/>
      <c r="CN330" s="244"/>
      <c r="CO330" s="244"/>
      <c r="CP330" s="244"/>
      <c r="CQ330" s="244"/>
      <c r="CR330" s="244"/>
      <c r="CS330" s="244"/>
      <c r="CT330" s="244"/>
      <c r="CU330" s="244"/>
      <c r="CV330" s="244"/>
      <c r="CW330" s="244"/>
      <c r="CX330" s="244"/>
      <c r="CY330" s="244"/>
      <c r="CZ330" s="244"/>
      <c r="DA330" s="244"/>
      <c r="DB330" s="12">
        <v>322</v>
      </c>
      <c r="DC330" s="11" t="str">
        <f>IF(D330="","",COUNTIF(F330:DA330,Accueil!$AB$28)&amp;" / "&amp;COUNTIF($F$8:$DA$8,"&gt;0")-(COUNTIF(F330:DA330,Accueil!$AG$26)))</f>
        <v/>
      </c>
      <c r="DD330" s="110" t="str">
        <f>IF(D330="","",COUNTIF(F330:DA330,Accueil!$AB$26))</f>
        <v/>
      </c>
      <c r="DE330" s="110" t="str">
        <f>IF(D330="","",IF(COUNTIF($F$8:$DA$8,"&gt;=0")-(COUNTIF(G330:DB330,Accueil!$AG$26))&lt;0,0,COUNTIF($F$8:$DA$8,"&gt;=0")-(COUNTIF(G330:DB330,Accueil!$AG$26))))</f>
        <v/>
      </c>
      <c r="DF330" s="11" t="str">
        <f t="shared" si="23"/>
        <v/>
      </c>
      <c r="DG330" s="29" t="str">
        <f t="shared" si="24"/>
        <v/>
      </c>
      <c r="DH330" s="158">
        <f t="shared" si="25"/>
        <v>0</v>
      </c>
      <c r="DI330" s="158">
        <f>IF(ISERROR(VLOOKUP(F330,Accueil!$W$17:$W$22,1,0)),1,0)</f>
        <v>0</v>
      </c>
      <c r="DJ330" s="158">
        <f>IF(ISERROR(VLOOKUP(G330,Accueil!$W$17:$W$22,1,0)),1,0)</f>
        <v>0</v>
      </c>
      <c r="DK330" s="158">
        <f>IF(ISERROR(VLOOKUP(H330,Accueil!$W$17:$W$22,1,0)),1,0)</f>
        <v>0</v>
      </c>
      <c r="DL330" s="158">
        <f>IF(ISERROR(VLOOKUP(I330,Accueil!$W$17:$W$22,1,0)),1,0)</f>
        <v>0</v>
      </c>
      <c r="DM330" s="158">
        <f>IF(ISERROR(VLOOKUP(J330,Accueil!$W$17:$W$22,1,0)),1,0)</f>
        <v>0</v>
      </c>
      <c r="DN330" s="158">
        <f>IF(ISERROR(VLOOKUP(K330,Accueil!$W$17:$W$22,1,0)),1,0)</f>
        <v>0</v>
      </c>
      <c r="DO330" s="158">
        <f>IF(ISERROR(VLOOKUP(L330,Accueil!$W$17:$W$22,1,0)),1,0)</f>
        <v>0</v>
      </c>
      <c r="DP330" s="158">
        <f>IF(ISERROR(VLOOKUP(M330,Accueil!$W$17:$W$22,1,0)),1,0)</f>
        <v>0</v>
      </c>
      <c r="DQ330" s="158">
        <f>IF(ISERROR(VLOOKUP(N330,Accueil!$W$17:$W$22,1,0)),1,0)</f>
        <v>0</v>
      </c>
      <c r="DR330" s="158">
        <f>IF(ISERROR(VLOOKUP(O330,Accueil!$W$17:$W$22,1,0)),1,0)</f>
        <v>0</v>
      </c>
      <c r="DS330" s="158">
        <f>IF(ISERROR(VLOOKUP(P330,Accueil!$W$17:$W$22,1,0)),1,0)</f>
        <v>0</v>
      </c>
      <c r="DT330" s="158">
        <f>IF(ISERROR(VLOOKUP(Q330,Accueil!$W$17:$W$22,1,0)),1,0)</f>
        <v>0</v>
      </c>
      <c r="DU330" s="158">
        <f>IF(ISERROR(VLOOKUP(R330,Accueil!$W$17:$W$22,1,0)),1,0)</f>
        <v>0</v>
      </c>
      <c r="DV330" s="158">
        <f>IF(ISERROR(VLOOKUP(S330,Accueil!$W$17:$W$22,1,0)),1,0)</f>
        <v>0</v>
      </c>
      <c r="DW330" s="158">
        <f>IF(ISERROR(VLOOKUP(T330,Accueil!$W$17:$W$22,1,0)),1,0)</f>
        <v>0</v>
      </c>
      <c r="DX330" s="158">
        <f>IF(ISERROR(VLOOKUP(U330,Accueil!$W$17:$W$22,1,0)),1,0)</f>
        <v>0</v>
      </c>
      <c r="DY330" s="158">
        <f>IF(ISERROR(VLOOKUP(V330,Accueil!$W$17:$W$22,1,0)),1,0)</f>
        <v>0</v>
      </c>
      <c r="DZ330" s="158">
        <f>IF(ISERROR(VLOOKUP(W330,Accueil!$W$17:$W$22,1,0)),1,0)</f>
        <v>0</v>
      </c>
      <c r="EA330" s="158">
        <f>IF(ISERROR(VLOOKUP(X330,Accueil!$W$17:$W$22,1,0)),1,0)</f>
        <v>0</v>
      </c>
      <c r="EB330" s="158">
        <f>IF(ISERROR(VLOOKUP(Y330,Accueil!$W$17:$W$22,1,0)),1,0)</f>
        <v>0</v>
      </c>
      <c r="EC330" s="158">
        <f>IF(ISERROR(VLOOKUP(Z330,Accueil!$W$17:$W$22,1,0)),1,0)</f>
        <v>0</v>
      </c>
      <c r="ED330" s="158">
        <f>IF(ISERROR(VLOOKUP(AA330,Accueil!$W$17:$W$22,1,0)),1,0)</f>
        <v>0</v>
      </c>
      <c r="EE330" s="158">
        <f>IF(ISERROR(VLOOKUP(AB330,Accueil!$W$17:$W$22,1,0)),1,0)</f>
        <v>0</v>
      </c>
      <c r="EF330" s="158">
        <f>IF(ISERROR(VLOOKUP(AC330,Accueil!$W$17:$W$22,1,0)),1,0)</f>
        <v>0</v>
      </c>
      <c r="EG330" s="158">
        <f>IF(ISERROR(VLOOKUP(AD330,Accueil!$W$17:$W$22,1,0)),1,0)</f>
        <v>0</v>
      </c>
      <c r="EH330" s="158">
        <f>IF(ISERROR(VLOOKUP(AE330,Accueil!$W$17:$W$22,1,0)),1,0)</f>
        <v>0</v>
      </c>
      <c r="EI330" s="158">
        <f>IF(ISERROR(VLOOKUP(AF330,Accueil!$W$17:$W$22,1,0)),1,0)</f>
        <v>0</v>
      </c>
      <c r="EJ330" s="158">
        <f>IF(ISERROR(VLOOKUP(AG330,Accueil!$W$17:$W$22,1,0)),1,0)</f>
        <v>0</v>
      </c>
      <c r="EK330" s="158">
        <f>IF(ISERROR(VLOOKUP(AH330,Accueil!$W$17:$W$22,1,0)),1,0)</f>
        <v>0</v>
      </c>
      <c r="EL330" s="158">
        <f>IF(ISERROR(VLOOKUP(AI330,Accueil!$W$17:$W$22,1,0)),1,0)</f>
        <v>0</v>
      </c>
      <c r="EM330" s="158">
        <f>IF(ISERROR(VLOOKUP(AJ330,Accueil!$W$17:$W$22,1,0)),1,0)</f>
        <v>0</v>
      </c>
      <c r="EN330" s="158">
        <f>IF(ISERROR(VLOOKUP(AK330,Accueil!$W$17:$W$22,1,0)),1,0)</f>
        <v>0</v>
      </c>
      <c r="EO330" s="158">
        <f>IF(ISERROR(VLOOKUP(AL330,Accueil!$W$17:$W$22,1,0)),1,0)</f>
        <v>0</v>
      </c>
      <c r="EP330" s="158">
        <f>IF(ISERROR(VLOOKUP(AM330,Accueil!$W$17:$W$22,1,0)),1,0)</f>
        <v>0</v>
      </c>
      <c r="EQ330" s="158">
        <f>IF(ISERROR(VLOOKUP(AN330,Accueil!$W$17:$W$22,1,0)),1,0)</f>
        <v>0</v>
      </c>
      <c r="ER330" s="158">
        <f>IF(ISERROR(VLOOKUP(AO330,Accueil!$W$17:$W$22,1,0)),1,0)</f>
        <v>0</v>
      </c>
      <c r="ES330" s="158">
        <f>IF(ISERROR(VLOOKUP(AP330,Accueil!$W$17:$W$22,1,0)),1,0)</f>
        <v>0</v>
      </c>
      <c r="ET330" s="158">
        <f>IF(ISERROR(VLOOKUP(AQ330,Accueil!$W$17:$W$22,1,0)),1,0)</f>
        <v>0</v>
      </c>
      <c r="EU330" s="158">
        <f>IF(ISERROR(VLOOKUP(AR330,Accueil!$W$17:$W$22,1,0)),1,0)</f>
        <v>0</v>
      </c>
      <c r="EV330" s="158">
        <f>IF(ISERROR(VLOOKUP(AS330,Accueil!$W$17:$W$22,1,0)),1,0)</f>
        <v>0</v>
      </c>
      <c r="EW330" s="158">
        <f>IF(ISERROR(VLOOKUP(AT330,Accueil!$W$17:$W$22,1,0)),1,0)</f>
        <v>0</v>
      </c>
      <c r="EX330" s="158">
        <f>IF(ISERROR(VLOOKUP(AU330,Accueil!$W$17:$W$22,1,0)),1,0)</f>
        <v>0</v>
      </c>
      <c r="EY330" s="158">
        <f>IF(ISERROR(VLOOKUP(AV330,Accueil!$W$17:$W$22,1,0)),1,0)</f>
        <v>0</v>
      </c>
      <c r="EZ330" s="158">
        <f>IF(ISERROR(VLOOKUP(AW330,Accueil!$W$17:$W$22,1,0)),1,0)</f>
        <v>0</v>
      </c>
      <c r="FA330" s="158">
        <f>IF(ISERROR(VLOOKUP(AX330,Accueil!$W$17:$W$22,1,0)),1,0)</f>
        <v>0</v>
      </c>
      <c r="FB330" s="158">
        <f>IF(ISERROR(VLOOKUP(AY330,Accueil!$W$17:$W$22,1,0)),1,0)</f>
        <v>0</v>
      </c>
      <c r="FC330" s="158">
        <f>IF(ISERROR(VLOOKUP(AZ330,Accueil!$W$17:$W$22,1,0)),1,0)</f>
        <v>0</v>
      </c>
      <c r="FD330" s="158">
        <f>IF(ISERROR(VLOOKUP(BA330,Accueil!$W$17:$W$22,1,0)),1,0)</f>
        <v>0</v>
      </c>
      <c r="FE330" s="158">
        <f>IF(ISERROR(VLOOKUP(BB330,Accueil!$W$17:$W$22,1,0)),1,0)</f>
        <v>0</v>
      </c>
      <c r="FF330" s="158">
        <f>IF(ISERROR(VLOOKUP(BC330,Accueil!$W$17:$W$22,1,0)),1,0)</f>
        <v>0</v>
      </c>
      <c r="FG330" s="158">
        <f>IF(ISERROR(VLOOKUP(BD330,Accueil!$W$17:$W$22,1,0)),1,0)</f>
        <v>0</v>
      </c>
      <c r="FH330" s="158">
        <f>IF(ISERROR(VLOOKUP(BE330,Accueil!$W$17:$W$22,1,0)),1,0)</f>
        <v>0</v>
      </c>
      <c r="FI330" s="158">
        <f>IF(ISERROR(VLOOKUP(BF330,Accueil!$W$17:$W$22,1,0)),1,0)</f>
        <v>0</v>
      </c>
      <c r="FJ330" s="158">
        <f>IF(ISERROR(VLOOKUP(BG330,Accueil!$W$17:$W$22,1,0)),1,0)</f>
        <v>0</v>
      </c>
      <c r="FK330" s="158">
        <f>IF(ISERROR(VLOOKUP(BH330,Accueil!$W$17:$W$22,1,0)),1,0)</f>
        <v>0</v>
      </c>
      <c r="FL330" s="158">
        <f>IF(ISERROR(VLOOKUP(BI330,Accueil!$W$17:$W$22,1,0)),1,0)</f>
        <v>0</v>
      </c>
      <c r="FM330" s="158">
        <f>IF(ISERROR(VLOOKUP(BJ330,Accueil!$W$17:$W$22,1,0)),1,0)</f>
        <v>0</v>
      </c>
      <c r="FN330" s="158">
        <f>IF(ISERROR(VLOOKUP(BK330,Accueil!$W$17:$W$22,1,0)),1,0)</f>
        <v>0</v>
      </c>
      <c r="FO330" s="158">
        <f>IF(ISERROR(VLOOKUP(BL330,Accueil!$W$17:$W$22,1,0)),1,0)</f>
        <v>0</v>
      </c>
      <c r="FP330" s="158">
        <f>IF(ISERROR(VLOOKUP(BM330,Accueil!$W$17:$W$22,1,0)),1,0)</f>
        <v>0</v>
      </c>
      <c r="FQ330" s="158">
        <f>IF(ISERROR(VLOOKUP(BN330,Accueil!$W$17:$W$22,1,0)),1,0)</f>
        <v>0</v>
      </c>
      <c r="FR330" s="158">
        <f>IF(ISERROR(VLOOKUP(BO330,Accueil!$W$17:$W$22,1,0)),1,0)</f>
        <v>0</v>
      </c>
      <c r="FS330" s="158">
        <f>IF(ISERROR(VLOOKUP(BP330,Accueil!$W$17:$W$22,1,0)),1,0)</f>
        <v>0</v>
      </c>
      <c r="FT330" s="158">
        <f>IF(ISERROR(VLOOKUP(BQ330,Accueil!$W$17:$W$22,1,0)),1,0)</f>
        <v>0</v>
      </c>
      <c r="FU330" s="158">
        <f>IF(ISERROR(VLOOKUP(BR330,Accueil!$W$17:$W$22,1,0)),1,0)</f>
        <v>0</v>
      </c>
      <c r="FV330" s="158">
        <f>IF(ISERROR(VLOOKUP(BS330,Accueil!$W$17:$W$22,1,0)),1,0)</f>
        <v>0</v>
      </c>
      <c r="FW330" s="158">
        <f>IF(ISERROR(VLOOKUP(BT330,Accueil!$W$17:$W$22,1,0)),1,0)</f>
        <v>0</v>
      </c>
      <c r="FX330" s="158">
        <f>IF(ISERROR(VLOOKUP(BU330,Accueil!$W$17:$W$22,1,0)),1,0)</f>
        <v>0</v>
      </c>
      <c r="FY330" s="158">
        <f>IF(ISERROR(VLOOKUP(BV330,Accueil!$W$17:$W$22,1,0)),1,0)</f>
        <v>0</v>
      </c>
      <c r="FZ330" s="158">
        <f>IF(ISERROR(VLOOKUP(BW330,Accueil!$W$17:$W$22,1,0)),1,0)</f>
        <v>0</v>
      </c>
      <c r="GA330" s="158">
        <f>IF(ISERROR(VLOOKUP(BX330,Accueil!$W$17:$W$22,1,0)),1,0)</f>
        <v>0</v>
      </c>
      <c r="GB330" s="158">
        <f>IF(ISERROR(VLOOKUP(BY330,Accueil!$W$17:$W$22,1,0)),1,0)</f>
        <v>0</v>
      </c>
      <c r="GC330" s="158">
        <f>IF(ISERROR(VLOOKUP(BZ330,Accueil!$W$17:$W$22,1,0)),1,0)</f>
        <v>0</v>
      </c>
      <c r="GD330" s="158">
        <f>IF(ISERROR(VLOOKUP(CA330,Accueil!$W$17:$W$22,1,0)),1,0)</f>
        <v>0</v>
      </c>
      <c r="GE330" s="158">
        <f>IF(ISERROR(VLOOKUP(CB330,Accueil!$W$17:$W$22,1,0)),1,0)</f>
        <v>0</v>
      </c>
      <c r="GF330" s="158">
        <f>IF(ISERROR(VLOOKUP(CC330,Accueil!$W$17:$W$22,1,0)),1,0)</f>
        <v>0</v>
      </c>
      <c r="GG330" s="158">
        <f>IF(ISERROR(VLOOKUP(CD330,Accueil!$W$17:$W$22,1,0)),1,0)</f>
        <v>0</v>
      </c>
      <c r="GH330" s="158">
        <f>IF(ISERROR(VLOOKUP(CE330,Accueil!$W$17:$W$22,1,0)),1,0)</f>
        <v>0</v>
      </c>
      <c r="GI330" s="158">
        <f>IF(ISERROR(VLOOKUP(CF330,Accueil!$W$17:$W$22,1,0)),1,0)</f>
        <v>0</v>
      </c>
      <c r="GJ330" s="158">
        <f>IF(ISERROR(VLOOKUP(CG330,Accueil!$W$17:$W$22,1,0)),1,0)</f>
        <v>0</v>
      </c>
      <c r="GK330" s="158">
        <f>IF(ISERROR(VLOOKUP(CH330,Accueil!$W$17:$W$22,1,0)),1,0)</f>
        <v>0</v>
      </c>
      <c r="GL330" s="158">
        <f>IF(ISERROR(VLOOKUP(CI330,Accueil!$W$17:$W$22,1,0)),1,0)</f>
        <v>0</v>
      </c>
      <c r="GM330" s="158">
        <f>IF(ISERROR(VLOOKUP(CJ330,Accueil!$W$17:$W$22,1,0)),1,0)</f>
        <v>0</v>
      </c>
      <c r="GN330" s="158">
        <f>IF(ISERROR(VLOOKUP(CK330,Accueil!$W$17:$W$22,1,0)),1,0)</f>
        <v>0</v>
      </c>
      <c r="GO330" s="158">
        <f>IF(ISERROR(VLOOKUP(CL330,Accueil!$W$17:$W$22,1,0)),1,0)</f>
        <v>0</v>
      </c>
      <c r="GP330" s="158">
        <f>IF(ISERROR(VLOOKUP(CM330,Accueil!$W$17:$W$22,1,0)),1,0)</f>
        <v>0</v>
      </c>
      <c r="GQ330" s="158">
        <f>IF(ISERROR(VLOOKUP(CN330,Accueil!$W$17:$W$22,1,0)),1,0)</f>
        <v>0</v>
      </c>
      <c r="GR330" s="158">
        <f>IF(ISERROR(VLOOKUP(CO330,Accueil!$W$17:$W$22,1,0)),1,0)</f>
        <v>0</v>
      </c>
      <c r="GS330" s="158">
        <f>IF(ISERROR(VLOOKUP(CP330,Accueil!$W$17:$W$22,1,0)),1,0)</f>
        <v>0</v>
      </c>
      <c r="GT330" s="158">
        <f>IF(ISERROR(VLOOKUP(CQ330,Accueil!$W$17:$W$22,1,0)),1,0)</f>
        <v>0</v>
      </c>
      <c r="GU330" s="158">
        <f>IF(ISERROR(VLOOKUP(CR330,Accueil!$W$17:$W$22,1,0)),1,0)</f>
        <v>0</v>
      </c>
      <c r="GV330" s="158">
        <f>IF(ISERROR(VLOOKUP(CS330,Accueil!$W$17:$W$22,1,0)),1,0)</f>
        <v>0</v>
      </c>
      <c r="GW330" s="158">
        <f>IF(ISERROR(VLOOKUP(CT330,Accueil!$W$17:$W$22,1,0)),1,0)</f>
        <v>0</v>
      </c>
      <c r="GX330" s="158">
        <f>IF(ISERROR(VLOOKUP(CU330,Accueil!$W$17:$W$22,1,0)),1,0)</f>
        <v>0</v>
      </c>
      <c r="GY330" s="158">
        <f>IF(ISERROR(VLOOKUP(CV330,Accueil!$W$17:$W$22,1,0)),1,0)</f>
        <v>0</v>
      </c>
      <c r="GZ330" s="158">
        <f>IF(ISERROR(VLOOKUP(CW330,Accueil!$W$17:$W$22,1,0)),1,0)</f>
        <v>0</v>
      </c>
      <c r="HA330" s="158">
        <f>IF(ISERROR(VLOOKUP(CX330,Accueil!$W$17:$W$22,1,0)),1,0)</f>
        <v>0</v>
      </c>
      <c r="HB330" s="158">
        <f>IF(ISERROR(VLOOKUP(CY330,Accueil!$W$17:$W$22,1,0)),1,0)</f>
        <v>0</v>
      </c>
      <c r="HC330" s="158">
        <f>IF(ISERROR(VLOOKUP(CZ330,Accueil!$W$17:$W$22,1,0)),1,0)</f>
        <v>0</v>
      </c>
      <c r="HD330" s="158">
        <f>IF(ISERROR(VLOOKUP(DA330,Accueil!$W$17:$W$22,1,0)),1,0)</f>
        <v>0</v>
      </c>
    </row>
    <row r="331" spans="1:212" ht="12.75" customHeight="1">
      <c r="A331" s="360"/>
      <c r="B331" s="12">
        <v>323</v>
      </c>
      <c r="C331" s="26" t="str">
        <f>IF(Accueil!E335="","",Accueil!E335)</f>
        <v/>
      </c>
      <c r="D331" s="27" t="str">
        <f>IF(Accueil!F335="","",Accueil!F335)</f>
        <v/>
      </c>
      <c r="E331" s="83" t="str">
        <f t="shared" si="22"/>
        <v/>
      </c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  <c r="AA331" s="244"/>
      <c r="AB331" s="244"/>
      <c r="AC331" s="244"/>
      <c r="AD331" s="244"/>
      <c r="AE331" s="244"/>
      <c r="AF331" s="244"/>
      <c r="AG331" s="244"/>
      <c r="AH331" s="244"/>
      <c r="AI331" s="244"/>
      <c r="AJ331" s="244"/>
      <c r="AK331" s="244"/>
      <c r="AL331" s="244"/>
      <c r="AM331" s="244"/>
      <c r="AN331" s="244"/>
      <c r="AO331" s="244"/>
      <c r="AP331" s="244"/>
      <c r="AQ331" s="244"/>
      <c r="AR331" s="244"/>
      <c r="AS331" s="244"/>
      <c r="AT331" s="244"/>
      <c r="AU331" s="244"/>
      <c r="AV331" s="244"/>
      <c r="AW331" s="244"/>
      <c r="AX331" s="244"/>
      <c r="AY331" s="244"/>
      <c r="AZ331" s="244"/>
      <c r="BA331" s="244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  <c r="CJ331" s="244"/>
      <c r="CK331" s="244"/>
      <c r="CL331" s="244"/>
      <c r="CM331" s="244"/>
      <c r="CN331" s="244"/>
      <c r="CO331" s="244"/>
      <c r="CP331" s="244"/>
      <c r="CQ331" s="244"/>
      <c r="CR331" s="244"/>
      <c r="CS331" s="244"/>
      <c r="CT331" s="244"/>
      <c r="CU331" s="244"/>
      <c r="CV331" s="244"/>
      <c r="CW331" s="244"/>
      <c r="CX331" s="244"/>
      <c r="CY331" s="244"/>
      <c r="CZ331" s="244"/>
      <c r="DA331" s="244"/>
      <c r="DB331" s="12">
        <v>323</v>
      </c>
      <c r="DC331" s="11" t="str">
        <f>IF(D331="","",COUNTIF(F331:DA331,Accueil!$AB$28)&amp;" / "&amp;COUNTIF($F$8:$DA$8,"&gt;0")-(COUNTIF(F331:DA331,Accueil!$AG$26)))</f>
        <v/>
      </c>
      <c r="DD331" s="110" t="str">
        <f>IF(D331="","",COUNTIF(F331:DA331,Accueil!$AB$26))</f>
        <v/>
      </c>
      <c r="DE331" s="110" t="str">
        <f>IF(D331="","",IF(COUNTIF($F$8:$DA$8,"&gt;=0")-(COUNTIF(G331:DB331,Accueil!$AG$26))&lt;0,0,COUNTIF($F$8:$DA$8,"&gt;=0")-(COUNTIF(G331:DB331,Accueil!$AG$26))))</f>
        <v/>
      </c>
      <c r="DF331" s="11" t="str">
        <f t="shared" si="23"/>
        <v/>
      </c>
      <c r="DG331" s="29" t="str">
        <f t="shared" si="24"/>
        <v/>
      </c>
      <c r="DH331" s="158">
        <f t="shared" si="25"/>
        <v>0</v>
      </c>
      <c r="DI331" s="158">
        <f>IF(ISERROR(VLOOKUP(F331,Accueil!$W$17:$W$22,1,0)),1,0)</f>
        <v>0</v>
      </c>
      <c r="DJ331" s="158">
        <f>IF(ISERROR(VLOOKUP(G331,Accueil!$W$17:$W$22,1,0)),1,0)</f>
        <v>0</v>
      </c>
      <c r="DK331" s="158">
        <f>IF(ISERROR(VLOOKUP(H331,Accueil!$W$17:$W$22,1,0)),1,0)</f>
        <v>0</v>
      </c>
      <c r="DL331" s="158">
        <f>IF(ISERROR(VLOOKUP(I331,Accueil!$W$17:$W$22,1,0)),1,0)</f>
        <v>0</v>
      </c>
      <c r="DM331" s="158">
        <f>IF(ISERROR(VLOOKUP(J331,Accueil!$W$17:$W$22,1,0)),1,0)</f>
        <v>0</v>
      </c>
      <c r="DN331" s="158">
        <f>IF(ISERROR(VLOOKUP(K331,Accueil!$W$17:$W$22,1,0)),1,0)</f>
        <v>0</v>
      </c>
      <c r="DO331" s="158">
        <f>IF(ISERROR(VLOOKUP(L331,Accueil!$W$17:$W$22,1,0)),1,0)</f>
        <v>0</v>
      </c>
      <c r="DP331" s="158">
        <f>IF(ISERROR(VLOOKUP(M331,Accueil!$W$17:$W$22,1,0)),1,0)</f>
        <v>0</v>
      </c>
      <c r="DQ331" s="158">
        <f>IF(ISERROR(VLOOKUP(N331,Accueil!$W$17:$W$22,1,0)),1,0)</f>
        <v>0</v>
      </c>
      <c r="DR331" s="158">
        <f>IF(ISERROR(VLOOKUP(O331,Accueil!$W$17:$W$22,1,0)),1,0)</f>
        <v>0</v>
      </c>
      <c r="DS331" s="158">
        <f>IF(ISERROR(VLOOKUP(P331,Accueil!$W$17:$W$22,1,0)),1,0)</f>
        <v>0</v>
      </c>
      <c r="DT331" s="158">
        <f>IF(ISERROR(VLOOKUP(Q331,Accueil!$W$17:$W$22,1,0)),1,0)</f>
        <v>0</v>
      </c>
      <c r="DU331" s="158">
        <f>IF(ISERROR(VLOOKUP(R331,Accueil!$W$17:$W$22,1,0)),1,0)</f>
        <v>0</v>
      </c>
      <c r="DV331" s="158">
        <f>IF(ISERROR(VLOOKUP(S331,Accueil!$W$17:$W$22,1,0)),1,0)</f>
        <v>0</v>
      </c>
      <c r="DW331" s="158">
        <f>IF(ISERROR(VLOOKUP(T331,Accueil!$W$17:$W$22,1,0)),1,0)</f>
        <v>0</v>
      </c>
      <c r="DX331" s="158">
        <f>IF(ISERROR(VLOOKUP(U331,Accueil!$W$17:$W$22,1,0)),1,0)</f>
        <v>0</v>
      </c>
      <c r="DY331" s="158">
        <f>IF(ISERROR(VLOOKUP(V331,Accueil!$W$17:$W$22,1,0)),1,0)</f>
        <v>0</v>
      </c>
      <c r="DZ331" s="158">
        <f>IF(ISERROR(VLOOKUP(W331,Accueil!$W$17:$W$22,1,0)),1,0)</f>
        <v>0</v>
      </c>
      <c r="EA331" s="158">
        <f>IF(ISERROR(VLOOKUP(X331,Accueil!$W$17:$W$22,1,0)),1,0)</f>
        <v>0</v>
      </c>
      <c r="EB331" s="158">
        <f>IF(ISERROR(VLOOKUP(Y331,Accueil!$W$17:$W$22,1,0)),1,0)</f>
        <v>0</v>
      </c>
      <c r="EC331" s="158">
        <f>IF(ISERROR(VLOOKUP(Z331,Accueil!$W$17:$W$22,1,0)),1,0)</f>
        <v>0</v>
      </c>
      <c r="ED331" s="158">
        <f>IF(ISERROR(VLOOKUP(AA331,Accueil!$W$17:$W$22,1,0)),1,0)</f>
        <v>0</v>
      </c>
      <c r="EE331" s="158">
        <f>IF(ISERROR(VLOOKUP(AB331,Accueil!$W$17:$W$22,1,0)),1,0)</f>
        <v>0</v>
      </c>
      <c r="EF331" s="158">
        <f>IF(ISERROR(VLOOKUP(AC331,Accueil!$W$17:$W$22,1,0)),1,0)</f>
        <v>0</v>
      </c>
      <c r="EG331" s="158">
        <f>IF(ISERROR(VLOOKUP(AD331,Accueil!$W$17:$W$22,1,0)),1,0)</f>
        <v>0</v>
      </c>
      <c r="EH331" s="158">
        <f>IF(ISERROR(VLOOKUP(AE331,Accueil!$W$17:$W$22,1,0)),1,0)</f>
        <v>0</v>
      </c>
      <c r="EI331" s="158">
        <f>IF(ISERROR(VLOOKUP(AF331,Accueil!$W$17:$W$22,1,0)),1,0)</f>
        <v>0</v>
      </c>
      <c r="EJ331" s="158">
        <f>IF(ISERROR(VLOOKUP(AG331,Accueil!$W$17:$W$22,1,0)),1,0)</f>
        <v>0</v>
      </c>
      <c r="EK331" s="158">
        <f>IF(ISERROR(VLOOKUP(AH331,Accueil!$W$17:$W$22,1,0)),1,0)</f>
        <v>0</v>
      </c>
      <c r="EL331" s="158">
        <f>IF(ISERROR(VLOOKUP(AI331,Accueil!$W$17:$W$22,1,0)),1,0)</f>
        <v>0</v>
      </c>
      <c r="EM331" s="158">
        <f>IF(ISERROR(VLOOKUP(AJ331,Accueil!$W$17:$W$22,1,0)),1,0)</f>
        <v>0</v>
      </c>
      <c r="EN331" s="158">
        <f>IF(ISERROR(VLOOKUP(AK331,Accueil!$W$17:$W$22,1,0)),1,0)</f>
        <v>0</v>
      </c>
      <c r="EO331" s="158">
        <f>IF(ISERROR(VLOOKUP(AL331,Accueil!$W$17:$W$22,1,0)),1,0)</f>
        <v>0</v>
      </c>
      <c r="EP331" s="158">
        <f>IF(ISERROR(VLOOKUP(AM331,Accueil!$W$17:$W$22,1,0)),1,0)</f>
        <v>0</v>
      </c>
      <c r="EQ331" s="158">
        <f>IF(ISERROR(VLOOKUP(AN331,Accueil!$W$17:$W$22,1,0)),1,0)</f>
        <v>0</v>
      </c>
      <c r="ER331" s="158">
        <f>IF(ISERROR(VLOOKUP(AO331,Accueil!$W$17:$W$22,1,0)),1,0)</f>
        <v>0</v>
      </c>
      <c r="ES331" s="158">
        <f>IF(ISERROR(VLOOKUP(AP331,Accueil!$W$17:$W$22,1,0)),1,0)</f>
        <v>0</v>
      </c>
      <c r="ET331" s="158">
        <f>IF(ISERROR(VLOOKUP(AQ331,Accueil!$W$17:$W$22,1,0)),1,0)</f>
        <v>0</v>
      </c>
      <c r="EU331" s="158">
        <f>IF(ISERROR(VLOOKUP(AR331,Accueil!$W$17:$W$22,1,0)),1,0)</f>
        <v>0</v>
      </c>
      <c r="EV331" s="158">
        <f>IF(ISERROR(VLOOKUP(AS331,Accueil!$W$17:$W$22,1,0)),1,0)</f>
        <v>0</v>
      </c>
      <c r="EW331" s="158">
        <f>IF(ISERROR(VLOOKUP(AT331,Accueil!$W$17:$W$22,1,0)),1,0)</f>
        <v>0</v>
      </c>
      <c r="EX331" s="158">
        <f>IF(ISERROR(VLOOKUP(AU331,Accueil!$W$17:$W$22,1,0)),1,0)</f>
        <v>0</v>
      </c>
      <c r="EY331" s="158">
        <f>IF(ISERROR(VLOOKUP(AV331,Accueil!$W$17:$W$22,1,0)),1,0)</f>
        <v>0</v>
      </c>
      <c r="EZ331" s="158">
        <f>IF(ISERROR(VLOOKUP(AW331,Accueil!$W$17:$W$22,1,0)),1,0)</f>
        <v>0</v>
      </c>
      <c r="FA331" s="158">
        <f>IF(ISERROR(VLOOKUP(AX331,Accueil!$W$17:$W$22,1,0)),1,0)</f>
        <v>0</v>
      </c>
      <c r="FB331" s="158">
        <f>IF(ISERROR(VLOOKUP(AY331,Accueil!$W$17:$W$22,1,0)),1,0)</f>
        <v>0</v>
      </c>
      <c r="FC331" s="158">
        <f>IF(ISERROR(VLOOKUP(AZ331,Accueil!$W$17:$W$22,1,0)),1,0)</f>
        <v>0</v>
      </c>
      <c r="FD331" s="158">
        <f>IF(ISERROR(VLOOKUP(BA331,Accueil!$W$17:$W$22,1,0)),1,0)</f>
        <v>0</v>
      </c>
      <c r="FE331" s="158">
        <f>IF(ISERROR(VLOOKUP(BB331,Accueil!$W$17:$W$22,1,0)),1,0)</f>
        <v>0</v>
      </c>
      <c r="FF331" s="158">
        <f>IF(ISERROR(VLOOKUP(BC331,Accueil!$W$17:$W$22,1,0)),1,0)</f>
        <v>0</v>
      </c>
      <c r="FG331" s="158">
        <f>IF(ISERROR(VLOOKUP(BD331,Accueil!$W$17:$W$22,1,0)),1,0)</f>
        <v>0</v>
      </c>
      <c r="FH331" s="158">
        <f>IF(ISERROR(VLOOKUP(BE331,Accueil!$W$17:$W$22,1,0)),1,0)</f>
        <v>0</v>
      </c>
      <c r="FI331" s="158">
        <f>IF(ISERROR(VLOOKUP(BF331,Accueil!$W$17:$W$22,1,0)),1,0)</f>
        <v>0</v>
      </c>
      <c r="FJ331" s="158">
        <f>IF(ISERROR(VLOOKUP(BG331,Accueil!$W$17:$W$22,1,0)),1,0)</f>
        <v>0</v>
      </c>
      <c r="FK331" s="158">
        <f>IF(ISERROR(VLOOKUP(BH331,Accueil!$W$17:$W$22,1,0)),1,0)</f>
        <v>0</v>
      </c>
      <c r="FL331" s="158">
        <f>IF(ISERROR(VLOOKUP(BI331,Accueil!$W$17:$W$22,1,0)),1,0)</f>
        <v>0</v>
      </c>
      <c r="FM331" s="158">
        <f>IF(ISERROR(VLOOKUP(BJ331,Accueil!$W$17:$W$22,1,0)),1,0)</f>
        <v>0</v>
      </c>
      <c r="FN331" s="158">
        <f>IF(ISERROR(VLOOKUP(BK331,Accueil!$W$17:$W$22,1,0)),1,0)</f>
        <v>0</v>
      </c>
      <c r="FO331" s="158">
        <f>IF(ISERROR(VLOOKUP(BL331,Accueil!$W$17:$W$22,1,0)),1,0)</f>
        <v>0</v>
      </c>
      <c r="FP331" s="158">
        <f>IF(ISERROR(VLOOKUP(BM331,Accueil!$W$17:$W$22,1,0)),1,0)</f>
        <v>0</v>
      </c>
      <c r="FQ331" s="158">
        <f>IF(ISERROR(VLOOKUP(BN331,Accueil!$W$17:$W$22,1,0)),1,0)</f>
        <v>0</v>
      </c>
      <c r="FR331" s="158">
        <f>IF(ISERROR(VLOOKUP(BO331,Accueil!$W$17:$W$22,1,0)),1,0)</f>
        <v>0</v>
      </c>
      <c r="FS331" s="158">
        <f>IF(ISERROR(VLOOKUP(BP331,Accueil!$W$17:$W$22,1,0)),1,0)</f>
        <v>0</v>
      </c>
      <c r="FT331" s="158">
        <f>IF(ISERROR(VLOOKUP(BQ331,Accueil!$W$17:$W$22,1,0)),1,0)</f>
        <v>0</v>
      </c>
      <c r="FU331" s="158">
        <f>IF(ISERROR(VLOOKUP(BR331,Accueil!$W$17:$W$22,1,0)),1,0)</f>
        <v>0</v>
      </c>
      <c r="FV331" s="158">
        <f>IF(ISERROR(VLOOKUP(BS331,Accueil!$W$17:$W$22,1,0)),1,0)</f>
        <v>0</v>
      </c>
      <c r="FW331" s="158">
        <f>IF(ISERROR(VLOOKUP(BT331,Accueil!$W$17:$W$22,1,0)),1,0)</f>
        <v>0</v>
      </c>
      <c r="FX331" s="158">
        <f>IF(ISERROR(VLOOKUP(BU331,Accueil!$W$17:$W$22,1,0)),1,0)</f>
        <v>0</v>
      </c>
      <c r="FY331" s="158">
        <f>IF(ISERROR(VLOOKUP(BV331,Accueil!$W$17:$W$22,1,0)),1,0)</f>
        <v>0</v>
      </c>
      <c r="FZ331" s="158">
        <f>IF(ISERROR(VLOOKUP(BW331,Accueil!$W$17:$W$22,1,0)),1,0)</f>
        <v>0</v>
      </c>
      <c r="GA331" s="158">
        <f>IF(ISERROR(VLOOKUP(BX331,Accueil!$W$17:$W$22,1,0)),1,0)</f>
        <v>0</v>
      </c>
      <c r="GB331" s="158">
        <f>IF(ISERROR(VLOOKUP(BY331,Accueil!$W$17:$W$22,1,0)),1,0)</f>
        <v>0</v>
      </c>
      <c r="GC331" s="158">
        <f>IF(ISERROR(VLOOKUP(BZ331,Accueil!$W$17:$W$22,1,0)),1,0)</f>
        <v>0</v>
      </c>
      <c r="GD331" s="158">
        <f>IF(ISERROR(VLOOKUP(CA331,Accueil!$W$17:$W$22,1,0)),1,0)</f>
        <v>0</v>
      </c>
      <c r="GE331" s="158">
        <f>IF(ISERROR(VLOOKUP(CB331,Accueil!$W$17:$W$22,1,0)),1,0)</f>
        <v>0</v>
      </c>
      <c r="GF331" s="158">
        <f>IF(ISERROR(VLOOKUP(CC331,Accueil!$W$17:$W$22,1,0)),1,0)</f>
        <v>0</v>
      </c>
      <c r="GG331" s="158">
        <f>IF(ISERROR(VLOOKUP(CD331,Accueil!$W$17:$W$22,1,0)),1,0)</f>
        <v>0</v>
      </c>
      <c r="GH331" s="158">
        <f>IF(ISERROR(VLOOKUP(CE331,Accueil!$W$17:$W$22,1,0)),1,0)</f>
        <v>0</v>
      </c>
      <c r="GI331" s="158">
        <f>IF(ISERROR(VLOOKUP(CF331,Accueil!$W$17:$W$22,1,0)),1,0)</f>
        <v>0</v>
      </c>
      <c r="GJ331" s="158">
        <f>IF(ISERROR(VLOOKUP(CG331,Accueil!$W$17:$W$22,1,0)),1,0)</f>
        <v>0</v>
      </c>
      <c r="GK331" s="158">
        <f>IF(ISERROR(VLOOKUP(CH331,Accueil!$W$17:$W$22,1,0)),1,0)</f>
        <v>0</v>
      </c>
      <c r="GL331" s="158">
        <f>IF(ISERROR(VLOOKUP(CI331,Accueil!$W$17:$W$22,1,0)),1,0)</f>
        <v>0</v>
      </c>
      <c r="GM331" s="158">
        <f>IF(ISERROR(VLOOKUP(CJ331,Accueil!$W$17:$W$22,1,0)),1,0)</f>
        <v>0</v>
      </c>
      <c r="GN331" s="158">
        <f>IF(ISERROR(VLOOKUP(CK331,Accueil!$W$17:$W$22,1,0)),1,0)</f>
        <v>0</v>
      </c>
      <c r="GO331" s="158">
        <f>IF(ISERROR(VLOOKUP(CL331,Accueil!$W$17:$W$22,1,0)),1,0)</f>
        <v>0</v>
      </c>
      <c r="GP331" s="158">
        <f>IF(ISERROR(VLOOKUP(CM331,Accueil!$W$17:$W$22,1,0)),1,0)</f>
        <v>0</v>
      </c>
      <c r="GQ331" s="158">
        <f>IF(ISERROR(VLOOKUP(CN331,Accueil!$W$17:$W$22,1,0)),1,0)</f>
        <v>0</v>
      </c>
      <c r="GR331" s="158">
        <f>IF(ISERROR(VLOOKUP(CO331,Accueil!$W$17:$W$22,1,0)),1,0)</f>
        <v>0</v>
      </c>
      <c r="GS331" s="158">
        <f>IF(ISERROR(VLOOKUP(CP331,Accueil!$W$17:$W$22,1,0)),1,0)</f>
        <v>0</v>
      </c>
      <c r="GT331" s="158">
        <f>IF(ISERROR(VLOOKUP(CQ331,Accueil!$W$17:$W$22,1,0)),1,0)</f>
        <v>0</v>
      </c>
      <c r="GU331" s="158">
        <f>IF(ISERROR(VLOOKUP(CR331,Accueil!$W$17:$W$22,1,0)),1,0)</f>
        <v>0</v>
      </c>
      <c r="GV331" s="158">
        <f>IF(ISERROR(VLOOKUP(CS331,Accueil!$W$17:$W$22,1,0)),1,0)</f>
        <v>0</v>
      </c>
      <c r="GW331" s="158">
        <f>IF(ISERROR(VLOOKUP(CT331,Accueil!$W$17:$W$22,1,0)),1,0)</f>
        <v>0</v>
      </c>
      <c r="GX331" s="158">
        <f>IF(ISERROR(VLOOKUP(CU331,Accueil!$W$17:$W$22,1,0)),1,0)</f>
        <v>0</v>
      </c>
      <c r="GY331" s="158">
        <f>IF(ISERROR(VLOOKUP(CV331,Accueil!$W$17:$W$22,1,0)),1,0)</f>
        <v>0</v>
      </c>
      <c r="GZ331" s="158">
        <f>IF(ISERROR(VLOOKUP(CW331,Accueil!$W$17:$W$22,1,0)),1,0)</f>
        <v>0</v>
      </c>
      <c r="HA331" s="158">
        <f>IF(ISERROR(VLOOKUP(CX331,Accueil!$W$17:$W$22,1,0)),1,0)</f>
        <v>0</v>
      </c>
      <c r="HB331" s="158">
        <f>IF(ISERROR(VLOOKUP(CY331,Accueil!$W$17:$W$22,1,0)),1,0)</f>
        <v>0</v>
      </c>
      <c r="HC331" s="158">
        <f>IF(ISERROR(VLOOKUP(CZ331,Accueil!$W$17:$W$22,1,0)),1,0)</f>
        <v>0</v>
      </c>
      <c r="HD331" s="158">
        <f>IF(ISERROR(VLOOKUP(DA331,Accueil!$W$17:$W$22,1,0)),1,0)</f>
        <v>0</v>
      </c>
    </row>
    <row r="332" spans="1:212" ht="12.75" customHeight="1">
      <c r="A332" s="360"/>
      <c r="B332" s="12">
        <v>324</v>
      </c>
      <c r="C332" s="26" t="str">
        <f>IF(Accueil!E336="","",Accueil!E336)</f>
        <v/>
      </c>
      <c r="D332" s="27" t="str">
        <f>IF(Accueil!F336="","",Accueil!F336)</f>
        <v/>
      </c>
      <c r="E332" s="83" t="str">
        <f t="shared" si="22"/>
        <v/>
      </c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  <c r="AA332" s="244"/>
      <c r="AB332" s="244"/>
      <c r="AC332" s="244"/>
      <c r="AD332" s="244"/>
      <c r="AE332" s="244"/>
      <c r="AF332" s="244"/>
      <c r="AG332" s="244"/>
      <c r="AH332" s="244"/>
      <c r="AI332" s="244"/>
      <c r="AJ332" s="244"/>
      <c r="AK332" s="244"/>
      <c r="AL332" s="244"/>
      <c r="AM332" s="244"/>
      <c r="AN332" s="244"/>
      <c r="AO332" s="244"/>
      <c r="AP332" s="244"/>
      <c r="AQ332" s="244"/>
      <c r="AR332" s="244"/>
      <c r="AS332" s="244"/>
      <c r="AT332" s="244"/>
      <c r="AU332" s="244"/>
      <c r="AV332" s="244"/>
      <c r="AW332" s="244"/>
      <c r="AX332" s="244"/>
      <c r="AY332" s="244"/>
      <c r="AZ332" s="244"/>
      <c r="BA332" s="244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  <c r="CJ332" s="244"/>
      <c r="CK332" s="244"/>
      <c r="CL332" s="244"/>
      <c r="CM332" s="244"/>
      <c r="CN332" s="244"/>
      <c r="CO332" s="244"/>
      <c r="CP332" s="244"/>
      <c r="CQ332" s="244"/>
      <c r="CR332" s="244"/>
      <c r="CS332" s="244"/>
      <c r="CT332" s="244"/>
      <c r="CU332" s="244"/>
      <c r="CV332" s="244"/>
      <c r="CW332" s="244"/>
      <c r="CX332" s="244"/>
      <c r="CY332" s="244"/>
      <c r="CZ332" s="244"/>
      <c r="DA332" s="244"/>
      <c r="DB332" s="12">
        <v>324</v>
      </c>
      <c r="DC332" s="11" t="str">
        <f>IF(D332="","",COUNTIF(F332:DA332,Accueil!$AB$28)&amp;" / "&amp;COUNTIF($F$8:$DA$8,"&gt;0")-(COUNTIF(F332:DA332,Accueil!$AG$26)))</f>
        <v/>
      </c>
      <c r="DD332" s="110" t="str">
        <f>IF(D332="","",COUNTIF(F332:DA332,Accueil!$AB$26))</f>
        <v/>
      </c>
      <c r="DE332" s="110" t="str">
        <f>IF(D332="","",IF(COUNTIF($F$8:$DA$8,"&gt;=0")-(COUNTIF(G332:DB332,Accueil!$AG$26))&lt;0,0,COUNTIF($F$8:$DA$8,"&gt;=0")-(COUNTIF(G332:DB332,Accueil!$AG$26))))</f>
        <v/>
      </c>
      <c r="DF332" s="11" t="str">
        <f t="shared" si="23"/>
        <v/>
      </c>
      <c r="DG332" s="29" t="str">
        <f t="shared" si="24"/>
        <v/>
      </c>
      <c r="DH332" s="158">
        <f t="shared" si="25"/>
        <v>0</v>
      </c>
      <c r="DI332" s="158">
        <f>IF(ISERROR(VLOOKUP(F332,Accueil!$W$17:$W$22,1,0)),1,0)</f>
        <v>0</v>
      </c>
      <c r="DJ332" s="158">
        <f>IF(ISERROR(VLOOKUP(G332,Accueil!$W$17:$W$22,1,0)),1,0)</f>
        <v>0</v>
      </c>
      <c r="DK332" s="158">
        <f>IF(ISERROR(VLOOKUP(H332,Accueil!$W$17:$W$22,1,0)),1,0)</f>
        <v>0</v>
      </c>
      <c r="DL332" s="158">
        <f>IF(ISERROR(VLOOKUP(I332,Accueil!$W$17:$W$22,1,0)),1,0)</f>
        <v>0</v>
      </c>
      <c r="DM332" s="158">
        <f>IF(ISERROR(VLOOKUP(J332,Accueil!$W$17:$W$22,1,0)),1,0)</f>
        <v>0</v>
      </c>
      <c r="DN332" s="158">
        <f>IF(ISERROR(VLOOKUP(K332,Accueil!$W$17:$W$22,1,0)),1,0)</f>
        <v>0</v>
      </c>
      <c r="DO332" s="158">
        <f>IF(ISERROR(VLOOKUP(L332,Accueil!$W$17:$W$22,1,0)),1,0)</f>
        <v>0</v>
      </c>
      <c r="DP332" s="158">
        <f>IF(ISERROR(VLOOKUP(M332,Accueil!$W$17:$W$22,1,0)),1,0)</f>
        <v>0</v>
      </c>
      <c r="DQ332" s="158">
        <f>IF(ISERROR(VLOOKUP(N332,Accueil!$W$17:$W$22,1,0)),1,0)</f>
        <v>0</v>
      </c>
      <c r="DR332" s="158">
        <f>IF(ISERROR(VLOOKUP(O332,Accueil!$W$17:$W$22,1,0)),1,0)</f>
        <v>0</v>
      </c>
      <c r="DS332" s="158">
        <f>IF(ISERROR(VLOOKUP(P332,Accueil!$W$17:$W$22,1,0)),1,0)</f>
        <v>0</v>
      </c>
      <c r="DT332" s="158">
        <f>IF(ISERROR(VLOOKUP(Q332,Accueil!$W$17:$W$22,1,0)),1,0)</f>
        <v>0</v>
      </c>
      <c r="DU332" s="158">
        <f>IF(ISERROR(VLOOKUP(R332,Accueil!$W$17:$W$22,1,0)),1,0)</f>
        <v>0</v>
      </c>
      <c r="DV332" s="158">
        <f>IF(ISERROR(VLOOKUP(S332,Accueil!$W$17:$W$22,1,0)),1,0)</f>
        <v>0</v>
      </c>
      <c r="DW332" s="158">
        <f>IF(ISERROR(VLOOKUP(T332,Accueil!$W$17:$W$22,1,0)),1,0)</f>
        <v>0</v>
      </c>
      <c r="DX332" s="158">
        <f>IF(ISERROR(VLOOKUP(U332,Accueil!$W$17:$W$22,1,0)),1,0)</f>
        <v>0</v>
      </c>
      <c r="DY332" s="158">
        <f>IF(ISERROR(VLOOKUP(V332,Accueil!$W$17:$W$22,1,0)),1,0)</f>
        <v>0</v>
      </c>
      <c r="DZ332" s="158">
        <f>IF(ISERROR(VLOOKUP(W332,Accueil!$W$17:$W$22,1,0)),1,0)</f>
        <v>0</v>
      </c>
      <c r="EA332" s="158">
        <f>IF(ISERROR(VLOOKUP(X332,Accueil!$W$17:$W$22,1,0)),1,0)</f>
        <v>0</v>
      </c>
      <c r="EB332" s="158">
        <f>IF(ISERROR(VLOOKUP(Y332,Accueil!$W$17:$W$22,1,0)),1,0)</f>
        <v>0</v>
      </c>
      <c r="EC332" s="158">
        <f>IF(ISERROR(VLOOKUP(Z332,Accueil!$W$17:$W$22,1,0)),1,0)</f>
        <v>0</v>
      </c>
      <c r="ED332" s="158">
        <f>IF(ISERROR(VLOOKUP(AA332,Accueil!$W$17:$W$22,1,0)),1,0)</f>
        <v>0</v>
      </c>
      <c r="EE332" s="158">
        <f>IF(ISERROR(VLOOKUP(AB332,Accueil!$W$17:$W$22,1,0)),1,0)</f>
        <v>0</v>
      </c>
      <c r="EF332" s="158">
        <f>IF(ISERROR(VLOOKUP(AC332,Accueil!$W$17:$W$22,1,0)),1,0)</f>
        <v>0</v>
      </c>
      <c r="EG332" s="158">
        <f>IF(ISERROR(VLOOKUP(AD332,Accueil!$W$17:$W$22,1,0)),1,0)</f>
        <v>0</v>
      </c>
      <c r="EH332" s="158">
        <f>IF(ISERROR(VLOOKUP(AE332,Accueil!$W$17:$W$22,1,0)),1,0)</f>
        <v>0</v>
      </c>
      <c r="EI332" s="158">
        <f>IF(ISERROR(VLOOKUP(AF332,Accueil!$W$17:$W$22,1,0)),1,0)</f>
        <v>0</v>
      </c>
      <c r="EJ332" s="158">
        <f>IF(ISERROR(VLOOKUP(AG332,Accueil!$W$17:$W$22,1,0)),1,0)</f>
        <v>0</v>
      </c>
      <c r="EK332" s="158">
        <f>IF(ISERROR(VLOOKUP(AH332,Accueil!$W$17:$W$22,1,0)),1,0)</f>
        <v>0</v>
      </c>
      <c r="EL332" s="158">
        <f>IF(ISERROR(VLOOKUP(AI332,Accueil!$W$17:$W$22,1,0)),1,0)</f>
        <v>0</v>
      </c>
      <c r="EM332" s="158">
        <f>IF(ISERROR(VLOOKUP(AJ332,Accueil!$W$17:$W$22,1,0)),1,0)</f>
        <v>0</v>
      </c>
      <c r="EN332" s="158">
        <f>IF(ISERROR(VLOOKUP(AK332,Accueil!$W$17:$W$22,1,0)),1,0)</f>
        <v>0</v>
      </c>
      <c r="EO332" s="158">
        <f>IF(ISERROR(VLOOKUP(AL332,Accueil!$W$17:$W$22,1,0)),1,0)</f>
        <v>0</v>
      </c>
      <c r="EP332" s="158">
        <f>IF(ISERROR(VLOOKUP(AM332,Accueil!$W$17:$W$22,1,0)),1,0)</f>
        <v>0</v>
      </c>
      <c r="EQ332" s="158">
        <f>IF(ISERROR(VLOOKUP(AN332,Accueil!$W$17:$W$22,1,0)),1,0)</f>
        <v>0</v>
      </c>
      <c r="ER332" s="158">
        <f>IF(ISERROR(VLOOKUP(AO332,Accueil!$W$17:$W$22,1,0)),1,0)</f>
        <v>0</v>
      </c>
      <c r="ES332" s="158">
        <f>IF(ISERROR(VLOOKUP(AP332,Accueil!$W$17:$W$22,1,0)),1,0)</f>
        <v>0</v>
      </c>
      <c r="ET332" s="158">
        <f>IF(ISERROR(VLOOKUP(AQ332,Accueil!$W$17:$W$22,1,0)),1,0)</f>
        <v>0</v>
      </c>
      <c r="EU332" s="158">
        <f>IF(ISERROR(VLOOKUP(AR332,Accueil!$W$17:$W$22,1,0)),1,0)</f>
        <v>0</v>
      </c>
      <c r="EV332" s="158">
        <f>IF(ISERROR(VLOOKUP(AS332,Accueil!$W$17:$W$22,1,0)),1,0)</f>
        <v>0</v>
      </c>
      <c r="EW332" s="158">
        <f>IF(ISERROR(VLOOKUP(AT332,Accueil!$W$17:$W$22,1,0)),1,0)</f>
        <v>0</v>
      </c>
      <c r="EX332" s="158">
        <f>IF(ISERROR(VLOOKUP(AU332,Accueil!$W$17:$W$22,1,0)),1,0)</f>
        <v>0</v>
      </c>
      <c r="EY332" s="158">
        <f>IF(ISERROR(VLOOKUP(AV332,Accueil!$W$17:$W$22,1,0)),1,0)</f>
        <v>0</v>
      </c>
      <c r="EZ332" s="158">
        <f>IF(ISERROR(VLOOKUP(AW332,Accueil!$W$17:$W$22,1,0)),1,0)</f>
        <v>0</v>
      </c>
      <c r="FA332" s="158">
        <f>IF(ISERROR(VLOOKUP(AX332,Accueil!$W$17:$W$22,1,0)),1,0)</f>
        <v>0</v>
      </c>
      <c r="FB332" s="158">
        <f>IF(ISERROR(VLOOKUP(AY332,Accueil!$W$17:$W$22,1,0)),1,0)</f>
        <v>0</v>
      </c>
      <c r="FC332" s="158">
        <f>IF(ISERROR(VLOOKUP(AZ332,Accueil!$W$17:$W$22,1,0)),1,0)</f>
        <v>0</v>
      </c>
      <c r="FD332" s="158">
        <f>IF(ISERROR(VLOOKUP(BA332,Accueil!$W$17:$W$22,1,0)),1,0)</f>
        <v>0</v>
      </c>
      <c r="FE332" s="158">
        <f>IF(ISERROR(VLOOKUP(BB332,Accueil!$W$17:$W$22,1,0)),1,0)</f>
        <v>0</v>
      </c>
      <c r="FF332" s="158">
        <f>IF(ISERROR(VLOOKUP(BC332,Accueil!$W$17:$W$22,1,0)),1,0)</f>
        <v>0</v>
      </c>
      <c r="FG332" s="158">
        <f>IF(ISERROR(VLOOKUP(BD332,Accueil!$W$17:$W$22,1,0)),1,0)</f>
        <v>0</v>
      </c>
      <c r="FH332" s="158">
        <f>IF(ISERROR(VLOOKUP(BE332,Accueil!$W$17:$W$22,1,0)),1,0)</f>
        <v>0</v>
      </c>
      <c r="FI332" s="158">
        <f>IF(ISERROR(VLOOKUP(BF332,Accueil!$W$17:$W$22,1,0)),1,0)</f>
        <v>0</v>
      </c>
      <c r="FJ332" s="158">
        <f>IF(ISERROR(VLOOKUP(BG332,Accueil!$W$17:$W$22,1,0)),1,0)</f>
        <v>0</v>
      </c>
      <c r="FK332" s="158">
        <f>IF(ISERROR(VLOOKUP(BH332,Accueil!$W$17:$W$22,1,0)),1,0)</f>
        <v>0</v>
      </c>
      <c r="FL332" s="158">
        <f>IF(ISERROR(VLOOKUP(BI332,Accueil!$W$17:$W$22,1,0)),1,0)</f>
        <v>0</v>
      </c>
      <c r="FM332" s="158">
        <f>IF(ISERROR(VLOOKUP(BJ332,Accueil!$W$17:$W$22,1,0)),1,0)</f>
        <v>0</v>
      </c>
      <c r="FN332" s="158">
        <f>IF(ISERROR(VLOOKUP(BK332,Accueil!$W$17:$W$22,1,0)),1,0)</f>
        <v>0</v>
      </c>
      <c r="FO332" s="158">
        <f>IF(ISERROR(VLOOKUP(BL332,Accueil!$W$17:$W$22,1,0)),1,0)</f>
        <v>0</v>
      </c>
      <c r="FP332" s="158">
        <f>IF(ISERROR(VLOOKUP(BM332,Accueil!$W$17:$W$22,1,0)),1,0)</f>
        <v>0</v>
      </c>
      <c r="FQ332" s="158">
        <f>IF(ISERROR(VLOOKUP(BN332,Accueil!$W$17:$W$22,1,0)),1,0)</f>
        <v>0</v>
      </c>
      <c r="FR332" s="158">
        <f>IF(ISERROR(VLOOKUP(BO332,Accueil!$W$17:$W$22,1,0)),1,0)</f>
        <v>0</v>
      </c>
      <c r="FS332" s="158">
        <f>IF(ISERROR(VLOOKUP(BP332,Accueil!$W$17:$W$22,1,0)),1,0)</f>
        <v>0</v>
      </c>
      <c r="FT332" s="158">
        <f>IF(ISERROR(VLOOKUP(BQ332,Accueil!$W$17:$W$22,1,0)),1,0)</f>
        <v>0</v>
      </c>
      <c r="FU332" s="158">
        <f>IF(ISERROR(VLOOKUP(BR332,Accueil!$W$17:$W$22,1,0)),1,0)</f>
        <v>0</v>
      </c>
      <c r="FV332" s="158">
        <f>IF(ISERROR(VLOOKUP(BS332,Accueil!$W$17:$W$22,1,0)),1,0)</f>
        <v>0</v>
      </c>
      <c r="FW332" s="158">
        <f>IF(ISERROR(VLOOKUP(BT332,Accueil!$W$17:$W$22,1,0)),1,0)</f>
        <v>0</v>
      </c>
      <c r="FX332" s="158">
        <f>IF(ISERROR(VLOOKUP(BU332,Accueil!$W$17:$W$22,1,0)),1,0)</f>
        <v>0</v>
      </c>
      <c r="FY332" s="158">
        <f>IF(ISERROR(VLOOKUP(BV332,Accueil!$W$17:$W$22,1,0)),1,0)</f>
        <v>0</v>
      </c>
      <c r="FZ332" s="158">
        <f>IF(ISERROR(VLOOKUP(BW332,Accueil!$W$17:$W$22,1,0)),1,0)</f>
        <v>0</v>
      </c>
      <c r="GA332" s="158">
        <f>IF(ISERROR(VLOOKUP(BX332,Accueil!$W$17:$W$22,1,0)),1,0)</f>
        <v>0</v>
      </c>
      <c r="GB332" s="158">
        <f>IF(ISERROR(VLOOKUP(BY332,Accueil!$W$17:$W$22,1,0)),1,0)</f>
        <v>0</v>
      </c>
      <c r="GC332" s="158">
        <f>IF(ISERROR(VLOOKUP(BZ332,Accueil!$W$17:$W$22,1,0)),1,0)</f>
        <v>0</v>
      </c>
      <c r="GD332" s="158">
        <f>IF(ISERROR(VLOOKUP(CA332,Accueil!$W$17:$W$22,1,0)),1,0)</f>
        <v>0</v>
      </c>
      <c r="GE332" s="158">
        <f>IF(ISERROR(VLOOKUP(CB332,Accueil!$W$17:$W$22,1,0)),1,0)</f>
        <v>0</v>
      </c>
      <c r="GF332" s="158">
        <f>IF(ISERROR(VLOOKUP(CC332,Accueil!$W$17:$W$22,1,0)),1,0)</f>
        <v>0</v>
      </c>
      <c r="GG332" s="158">
        <f>IF(ISERROR(VLOOKUP(CD332,Accueil!$W$17:$W$22,1,0)),1,0)</f>
        <v>0</v>
      </c>
      <c r="GH332" s="158">
        <f>IF(ISERROR(VLOOKUP(CE332,Accueil!$W$17:$W$22,1,0)),1,0)</f>
        <v>0</v>
      </c>
      <c r="GI332" s="158">
        <f>IF(ISERROR(VLOOKUP(CF332,Accueil!$W$17:$W$22,1,0)),1,0)</f>
        <v>0</v>
      </c>
      <c r="GJ332" s="158">
        <f>IF(ISERROR(VLOOKUP(CG332,Accueil!$W$17:$W$22,1,0)),1,0)</f>
        <v>0</v>
      </c>
      <c r="GK332" s="158">
        <f>IF(ISERROR(VLOOKUP(CH332,Accueil!$W$17:$W$22,1,0)),1,0)</f>
        <v>0</v>
      </c>
      <c r="GL332" s="158">
        <f>IF(ISERROR(VLOOKUP(CI332,Accueil!$W$17:$W$22,1,0)),1,0)</f>
        <v>0</v>
      </c>
      <c r="GM332" s="158">
        <f>IF(ISERROR(VLOOKUP(CJ332,Accueil!$W$17:$W$22,1,0)),1,0)</f>
        <v>0</v>
      </c>
      <c r="GN332" s="158">
        <f>IF(ISERROR(VLOOKUP(CK332,Accueil!$W$17:$W$22,1,0)),1,0)</f>
        <v>0</v>
      </c>
      <c r="GO332" s="158">
        <f>IF(ISERROR(VLOOKUP(CL332,Accueil!$W$17:$W$22,1,0)),1,0)</f>
        <v>0</v>
      </c>
      <c r="GP332" s="158">
        <f>IF(ISERROR(VLOOKUP(CM332,Accueil!$W$17:$W$22,1,0)),1,0)</f>
        <v>0</v>
      </c>
      <c r="GQ332" s="158">
        <f>IF(ISERROR(VLOOKUP(CN332,Accueil!$W$17:$W$22,1,0)),1,0)</f>
        <v>0</v>
      </c>
      <c r="GR332" s="158">
        <f>IF(ISERROR(VLOOKUP(CO332,Accueil!$W$17:$W$22,1,0)),1,0)</f>
        <v>0</v>
      </c>
      <c r="GS332" s="158">
        <f>IF(ISERROR(VLOOKUP(CP332,Accueil!$W$17:$W$22,1,0)),1,0)</f>
        <v>0</v>
      </c>
      <c r="GT332" s="158">
        <f>IF(ISERROR(VLOOKUP(CQ332,Accueil!$W$17:$W$22,1,0)),1,0)</f>
        <v>0</v>
      </c>
      <c r="GU332" s="158">
        <f>IF(ISERROR(VLOOKUP(CR332,Accueil!$W$17:$W$22,1,0)),1,0)</f>
        <v>0</v>
      </c>
      <c r="GV332" s="158">
        <f>IF(ISERROR(VLOOKUP(CS332,Accueil!$W$17:$W$22,1,0)),1,0)</f>
        <v>0</v>
      </c>
      <c r="GW332" s="158">
        <f>IF(ISERROR(VLOOKUP(CT332,Accueil!$W$17:$W$22,1,0)),1,0)</f>
        <v>0</v>
      </c>
      <c r="GX332" s="158">
        <f>IF(ISERROR(VLOOKUP(CU332,Accueil!$W$17:$W$22,1,0)),1,0)</f>
        <v>0</v>
      </c>
      <c r="GY332" s="158">
        <f>IF(ISERROR(VLOOKUP(CV332,Accueil!$W$17:$W$22,1,0)),1,0)</f>
        <v>0</v>
      </c>
      <c r="GZ332" s="158">
        <f>IF(ISERROR(VLOOKUP(CW332,Accueil!$W$17:$W$22,1,0)),1,0)</f>
        <v>0</v>
      </c>
      <c r="HA332" s="158">
        <f>IF(ISERROR(VLOOKUP(CX332,Accueil!$W$17:$W$22,1,0)),1,0)</f>
        <v>0</v>
      </c>
      <c r="HB332" s="158">
        <f>IF(ISERROR(VLOOKUP(CY332,Accueil!$W$17:$W$22,1,0)),1,0)</f>
        <v>0</v>
      </c>
      <c r="HC332" s="158">
        <f>IF(ISERROR(VLOOKUP(CZ332,Accueil!$W$17:$W$22,1,0)),1,0)</f>
        <v>0</v>
      </c>
      <c r="HD332" s="158">
        <f>IF(ISERROR(VLOOKUP(DA332,Accueil!$W$17:$W$22,1,0)),1,0)</f>
        <v>0</v>
      </c>
    </row>
    <row r="333" spans="1:212" ht="12.75" customHeight="1">
      <c r="A333" s="360"/>
      <c r="B333" s="12">
        <v>325</v>
      </c>
      <c r="C333" s="26" t="str">
        <f>IF(Accueil!E337="","",Accueil!E337)</f>
        <v/>
      </c>
      <c r="D333" s="27" t="str">
        <f>IF(Accueil!F337="","",Accueil!F337)</f>
        <v/>
      </c>
      <c r="E333" s="83" t="str">
        <f t="shared" si="22"/>
        <v/>
      </c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  <c r="AA333" s="244"/>
      <c r="AB333" s="244"/>
      <c r="AC333" s="244"/>
      <c r="AD333" s="244"/>
      <c r="AE333" s="244"/>
      <c r="AF333" s="244"/>
      <c r="AG333" s="244"/>
      <c r="AH333" s="244"/>
      <c r="AI333" s="244"/>
      <c r="AJ333" s="244"/>
      <c r="AK333" s="244"/>
      <c r="AL333" s="244"/>
      <c r="AM333" s="244"/>
      <c r="AN333" s="244"/>
      <c r="AO333" s="244"/>
      <c r="AP333" s="244"/>
      <c r="AQ333" s="244"/>
      <c r="AR333" s="244"/>
      <c r="AS333" s="244"/>
      <c r="AT333" s="244"/>
      <c r="AU333" s="244"/>
      <c r="AV333" s="244"/>
      <c r="AW333" s="244"/>
      <c r="AX333" s="244"/>
      <c r="AY333" s="244"/>
      <c r="AZ333" s="244"/>
      <c r="BA333" s="244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  <c r="CJ333" s="244"/>
      <c r="CK333" s="244"/>
      <c r="CL333" s="244"/>
      <c r="CM333" s="244"/>
      <c r="CN333" s="244"/>
      <c r="CO333" s="244"/>
      <c r="CP333" s="244"/>
      <c r="CQ333" s="244"/>
      <c r="CR333" s="244"/>
      <c r="CS333" s="244"/>
      <c r="CT333" s="244"/>
      <c r="CU333" s="244"/>
      <c r="CV333" s="244"/>
      <c r="CW333" s="244"/>
      <c r="CX333" s="244"/>
      <c r="CY333" s="244"/>
      <c r="CZ333" s="244"/>
      <c r="DA333" s="244"/>
      <c r="DB333" s="12">
        <v>325</v>
      </c>
      <c r="DC333" s="11" t="str">
        <f>IF(D333="","",COUNTIF(F333:DA333,Accueil!$AB$28)&amp;" / "&amp;COUNTIF($F$8:$DA$8,"&gt;0")-(COUNTIF(F333:DA333,Accueil!$AG$26)))</f>
        <v/>
      </c>
      <c r="DD333" s="110" t="str">
        <f>IF(D333="","",COUNTIF(F333:DA333,Accueil!$AB$26))</f>
        <v/>
      </c>
      <c r="DE333" s="110" t="str">
        <f>IF(D333="","",IF(COUNTIF($F$8:$DA$8,"&gt;=0")-(COUNTIF(G333:DB333,Accueil!$AG$26))&lt;0,0,COUNTIF($F$8:$DA$8,"&gt;=0")-(COUNTIF(G333:DB333,Accueil!$AG$26))))</f>
        <v/>
      </c>
      <c r="DF333" s="11" t="str">
        <f t="shared" si="23"/>
        <v/>
      </c>
      <c r="DG333" s="29" t="str">
        <f t="shared" si="24"/>
        <v/>
      </c>
      <c r="DH333" s="158">
        <f t="shared" si="25"/>
        <v>0</v>
      </c>
      <c r="DI333" s="158">
        <f>IF(ISERROR(VLOOKUP(F333,Accueil!$W$17:$W$22,1,0)),1,0)</f>
        <v>0</v>
      </c>
      <c r="DJ333" s="158">
        <f>IF(ISERROR(VLOOKUP(G333,Accueil!$W$17:$W$22,1,0)),1,0)</f>
        <v>0</v>
      </c>
      <c r="DK333" s="158">
        <f>IF(ISERROR(VLOOKUP(H333,Accueil!$W$17:$W$22,1,0)),1,0)</f>
        <v>0</v>
      </c>
      <c r="DL333" s="158">
        <f>IF(ISERROR(VLOOKUP(I333,Accueil!$W$17:$W$22,1,0)),1,0)</f>
        <v>0</v>
      </c>
      <c r="DM333" s="158">
        <f>IF(ISERROR(VLOOKUP(J333,Accueil!$W$17:$W$22,1,0)),1,0)</f>
        <v>0</v>
      </c>
      <c r="DN333" s="158">
        <f>IF(ISERROR(VLOOKUP(K333,Accueil!$W$17:$W$22,1,0)),1,0)</f>
        <v>0</v>
      </c>
      <c r="DO333" s="158">
        <f>IF(ISERROR(VLOOKUP(L333,Accueil!$W$17:$W$22,1,0)),1,0)</f>
        <v>0</v>
      </c>
      <c r="DP333" s="158">
        <f>IF(ISERROR(VLOOKUP(M333,Accueil!$W$17:$W$22,1,0)),1,0)</f>
        <v>0</v>
      </c>
      <c r="DQ333" s="158">
        <f>IF(ISERROR(VLOOKUP(N333,Accueil!$W$17:$W$22,1,0)),1,0)</f>
        <v>0</v>
      </c>
      <c r="DR333" s="158">
        <f>IF(ISERROR(VLOOKUP(O333,Accueil!$W$17:$W$22,1,0)),1,0)</f>
        <v>0</v>
      </c>
      <c r="DS333" s="158">
        <f>IF(ISERROR(VLOOKUP(P333,Accueil!$W$17:$W$22,1,0)),1,0)</f>
        <v>0</v>
      </c>
      <c r="DT333" s="158">
        <f>IF(ISERROR(VLOOKUP(Q333,Accueil!$W$17:$W$22,1,0)),1,0)</f>
        <v>0</v>
      </c>
      <c r="DU333" s="158">
        <f>IF(ISERROR(VLOOKUP(R333,Accueil!$W$17:$W$22,1,0)),1,0)</f>
        <v>0</v>
      </c>
      <c r="DV333" s="158">
        <f>IF(ISERROR(VLOOKUP(S333,Accueil!$W$17:$W$22,1,0)),1,0)</f>
        <v>0</v>
      </c>
      <c r="DW333" s="158">
        <f>IF(ISERROR(VLOOKUP(T333,Accueil!$W$17:$W$22,1,0)),1,0)</f>
        <v>0</v>
      </c>
      <c r="DX333" s="158">
        <f>IF(ISERROR(VLOOKUP(U333,Accueil!$W$17:$W$22,1,0)),1,0)</f>
        <v>0</v>
      </c>
      <c r="DY333" s="158">
        <f>IF(ISERROR(VLOOKUP(V333,Accueil!$W$17:$W$22,1,0)),1,0)</f>
        <v>0</v>
      </c>
      <c r="DZ333" s="158">
        <f>IF(ISERROR(VLOOKUP(W333,Accueil!$W$17:$W$22,1,0)),1,0)</f>
        <v>0</v>
      </c>
      <c r="EA333" s="158">
        <f>IF(ISERROR(VLOOKUP(X333,Accueil!$W$17:$W$22,1,0)),1,0)</f>
        <v>0</v>
      </c>
      <c r="EB333" s="158">
        <f>IF(ISERROR(VLOOKUP(Y333,Accueil!$W$17:$W$22,1,0)),1,0)</f>
        <v>0</v>
      </c>
      <c r="EC333" s="158">
        <f>IF(ISERROR(VLOOKUP(Z333,Accueil!$W$17:$W$22,1,0)),1,0)</f>
        <v>0</v>
      </c>
      <c r="ED333" s="158">
        <f>IF(ISERROR(VLOOKUP(AA333,Accueil!$W$17:$W$22,1,0)),1,0)</f>
        <v>0</v>
      </c>
      <c r="EE333" s="158">
        <f>IF(ISERROR(VLOOKUP(AB333,Accueil!$W$17:$W$22,1,0)),1,0)</f>
        <v>0</v>
      </c>
      <c r="EF333" s="158">
        <f>IF(ISERROR(VLOOKUP(AC333,Accueil!$W$17:$W$22,1,0)),1,0)</f>
        <v>0</v>
      </c>
      <c r="EG333" s="158">
        <f>IF(ISERROR(VLOOKUP(AD333,Accueil!$W$17:$W$22,1,0)),1,0)</f>
        <v>0</v>
      </c>
      <c r="EH333" s="158">
        <f>IF(ISERROR(VLOOKUP(AE333,Accueil!$W$17:$W$22,1,0)),1,0)</f>
        <v>0</v>
      </c>
      <c r="EI333" s="158">
        <f>IF(ISERROR(VLOOKUP(AF333,Accueil!$W$17:$W$22,1,0)),1,0)</f>
        <v>0</v>
      </c>
      <c r="EJ333" s="158">
        <f>IF(ISERROR(VLOOKUP(AG333,Accueil!$W$17:$W$22,1,0)),1,0)</f>
        <v>0</v>
      </c>
      <c r="EK333" s="158">
        <f>IF(ISERROR(VLOOKUP(AH333,Accueil!$W$17:$W$22,1,0)),1,0)</f>
        <v>0</v>
      </c>
      <c r="EL333" s="158">
        <f>IF(ISERROR(VLOOKUP(AI333,Accueil!$W$17:$W$22,1,0)),1,0)</f>
        <v>0</v>
      </c>
      <c r="EM333" s="158">
        <f>IF(ISERROR(VLOOKUP(AJ333,Accueil!$W$17:$W$22,1,0)),1,0)</f>
        <v>0</v>
      </c>
      <c r="EN333" s="158">
        <f>IF(ISERROR(VLOOKUP(AK333,Accueil!$W$17:$W$22,1,0)),1,0)</f>
        <v>0</v>
      </c>
      <c r="EO333" s="158">
        <f>IF(ISERROR(VLOOKUP(AL333,Accueil!$W$17:$W$22,1,0)),1,0)</f>
        <v>0</v>
      </c>
      <c r="EP333" s="158">
        <f>IF(ISERROR(VLOOKUP(AM333,Accueil!$W$17:$W$22,1,0)),1,0)</f>
        <v>0</v>
      </c>
      <c r="EQ333" s="158">
        <f>IF(ISERROR(VLOOKUP(AN333,Accueil!$W$17:$W$22,1,0)),1,0)</f>
        <v>0</v>
      </c>
      <c r="ER333" s="158">
        <f>IF(ISERROR(VLOOKUP(AO333,Accueil!$W$17:$W$22,1,0)),1,0)</f>
        <v>0</v>
      </c>
      <c r="ES333" s="158">
        <f>IF(ISERROR(VLOOKUP(AP333,Accueil!$W$17:$W$22,1,0)),1,0)</f>
        <v>0</v>
      </c>
      <c r="ET333" s="158">
        <f>IF(ISERROR(VLOOKUP(AQ333,Accueil!$W$17:$W$22,1,0)),1,0)</f>
        <v>0</v>
      </c>
      <c r="EU333" s="158">
        <f>IF(ISERROR(VLOOKUP(AR333,Accueil!$W$17:$W$22,1,0)),1,0)</f>
        <v>0</v>
      </c>
      <c r="EV333" s="158">
        <f>IF(ISERROR(VLOOKUP(AS333,Accueil!$W$17:$W$22,1,0)),1,0)</f>
        <v>0</v>
      </c>
      <c r="EW333" s="158">
        <f>IF(ISERROR(VLOOKUP(AT333,Accueil!$W$17:$W$22,1,0)),1,0)</f>
        <v>0</v>
      </c>
      <c r="EX333" s="158">
        <f>IF(ISERROR(VLOOKUP(AU333,Accueil!$W$17:$W$22,1,0)),1,0)</f>
        <v>0</v>
      </c>
      <c r="EY333" s="158">
        <f>IF(ISERROR(VLOOKUP(AV333,Accueil!$W$17:$W$22,1,0)),1,0)</f>
        <v>0</v>
      </c>
      <c r="EZ333" s="158">
        <f>IF(ISERROR(VLOOKUP(AW333,Accueil!$W$17:$W$22,1,0)),1,0)</f>
        <v>0</v>
      </c>
      <c r="FA333" s="158">
        <f>IF(ISERROR(VLOOKUP(AX333,Accueil!$W$17:$W$22,1,0)),1,0)</f>
        <v>0</v>
      </c>
      <c r="FB333" s="158">
        <f>IF(ISERROR(VLOOKUP(AY333,Accueil!$W$17:$W$22,1,0)),1,0)</f>
        <v>0</v>
      </c>
      <c r="FC333" s="158">
        <f>IF(ISERROR(VLOOKUP(AZ333,Accueil!$W$17:$W$22,1,0)),1,0)</f>
        <v>0</v>
      </c>
      <c r="FD333" s="158">
        <f>IF(ISERROR(VLOOKUP(BA333,Accueil!$W$17:$W$22,1,0)),1,0)</f>
        <v>0</v>
      </c>
      <c r="FE333" s="158">
        <f>IF(ISERROR(VLOOKUP(BB333,Accueil!$W$17:$W$22,1,0)),1,0)</f>
        <v>0</v>
      </c>
      <c r="FF333" s="158">
        <f>IF(ISERROR(VLOOKUP(BC333,Accueil!$W$17:$W$22,1,0)),1,0)</f>
        <v>0</v>
      </c>
      <c r="FG333" s="158">
        <f>IF(ISERROR(VLOOKUP(BD333,Accueil!$W$17:$W$22,1,0)),1,0)</f>
        <v>0</v>
      </c>
      <c r="FH333" s="158">
        <f>IF(ISERROR(VLOOKUP(BE333,Accueil!$W$17:$W$22,1,0)),1,0)</f>
        <v>0</v>
      </c>
      <c r="FI333" s="158">
        <f>IF(ISERROR(VLOOKUP(BF333,Accueil!$W$17:$W$22,1,0)),1,0)</f>
        <v>0</v>
      </c>
      <c r="FJ333" s="158">
        <f>IF(ISERROR(VLOOKUP(BG333,Accueil!$W$17:$W$22,1,0)),1,0)</f>
        <v>0</v>
      </c>
      <c r="FK333" s="158">
        <f>IF(ISERROR(VLOOKUP(BH333,Accueil!$W$17:$W$22,1,0)),1,0)</f>
        <v>0</v>
      </c>
      <c r="FL333" s="158">
        <f>IF(ISERROR(VLOOKUP(BI333,Accueil!$W$17:$W$22,1,0)),1,0)</f>
        <v>0</v>
      </c>
      <c r="FM333" s="158">
        <f>IF(ISERROR(VLOOKUP(BJ333,Accueil!$W$17:$W$22,1,0)),1,0)</f>
        <v>0</v>
      </c>
      <c r="FN333" s="158">
        <f>IF(ISERROR(VLOOKUP(BK333,Accueil!$W$17:$W$22,1,0)),1,0)</f>
        <v>0</v>
      </c>
      <c r="FO333" s="158">
        <f>IF(ISERROR(VLOOKUP(BL333,Accueil!$W$17:$W$22,1,0)),1,0)</f>
        <v>0</v>
      </c>
      <c r="FP333" s="158">
        <f>IF(ISERROR(VLOOKUP(BM333,Accueil!$W$17:$W$22,1,0)),1,0)</f>
        <v>0</v>
      </c>
      <c r="FQ333" s="158">
        <f>IF(ISERROR(VLOOKUP(BN333,Accueil!$W$17:$W$22,1,0)),1,0)</f>
        <v>0</v>
      </c>
      <c r="FR333" s="158">
        <f>IF(ISERROR(VLOOKUP(BO333,Accueil!$W$17:$W$22,1,0)),1,0)</f>
        <v>0</v>
      </c>
      <c r="FS333" s="158">
        <f>IF(ISERROR(VLOOKUP(BP333,Accueil!$W$17:$W$22,1,0)),1,0)</f>
        <v>0</v>
      </c>
      <c r="FT333" s="158">
        <f>IF(ISERROR(VLOOKUP(BQ333,Accueil!$W$17:$W$22,1,0)),1,0)</f>
        <v>0</v>
      </c>
      <c r="FU333" s="158">
        <f>IF(ISERROR(VLOOKUP(BR333,Accueil!$W$17:$W$22,1,0)),1,0)</f>
        <v>0</v>
      </c>
      <c r="FV333" s="158">
        <f>IF(ISERROR(VLOOKUP(BS333,Accueil!$W$17:$W$22,1,0)),1,0)</f>
        <v>0</v>
      </c>
      <c r="FW333" s="158">
        <f>IF(ISERROR(VLOOKUP(BT333,Accueil!$W$17:$W$22,1,0)),1,0)</f>
        <v>0</v>
      </c>
      <c r="FX333" s="158">
        <f>IF(ISERROR(VLOOKUP(BU333,Accueil!$W$17:$W$22,1,0)),1,0)</f>
        <v>0</v>
      </c>
      <c r="FY333" s="158">
        <f>IF(ISERROR(VLOOKUP(BV333,Accueil!$W$17:$W$22,1,0)),1,0)</f>
        <v>0</v>
      </c>
      <c r="FZ333" s="158">
        <f>IF(ISERROR(VLOOKUP(BW333,Accueil!$W$17:$W$22,1,0)),1,0)</f>
        <v>0</v>
      </c>
      <c r="GA333" s="158">
        <f>IF(ISERROR(VLOOKUP(BX333,Accueil!$W$17:$W$22,1,0)),1,0)</f>
        <v>0</v>
      </c>
      <c r="GB333" s="158">
        <f>IF(ISERROR(VLOOKUP(BY333,Accueil!$W$17:$W$22,1,0)),1,0)</f>
        <v>0</v>
      </c>
      <c r="GC333" s="158">
        <f>IF(ISERROR(VLOOKUP(BZ333,Accueil!$W$17:$W$22,1,0)),1,0)</f>
        <v>0</v>
      </c>
      <c r="GD333" s="158">
        <f>IF(ISERROR(VLOOKUP(CA333,Accueil!$W$17:$W$22,1,0)),1,0)</f>
        <v>0</v>
      </c>
      <c r="GE333" s="158">
        <f>IF(ISERROR(VLOOKUP(CB333,Accueil!$W$17:$W$22,1,0)),1,0)</f>
        <v>0</v>
      </c>
      <c r="GF333" s="158">
        <f>IF(ISERROR(VLOOKUP(CC333,Accueil!$W$17:$W$22,1,0)),1,0)</f>
        <v>0</v>
      </c>
      <c r="GG333" s="158">
        <f>IF(ISERROR(VLOOKUP(CD333,Accueil!$W$17:$W$22,1,0)),1,0)</f>
        <v>0</v>
      </c>
      <c r="GH333" s="158">
        <f>IF(ISERROR(VLOOKUP(CE333,Accueil!$W$17:$W$22,1,0)),1,0)</f>
        <v>0</v>
      </c>
      <c r="GI333" s="158">
        <f>IF(ISERROR(VLOOKUP(CF333,Accueil!$W$17:$W$22,1,0)),1,0)</f>
        <v>0</v>
      </c>
      <c r="GJ333" s="158">
        <f>IF(ISERROR(VLOOKUP(CG333,Accueil!$W$17:$W$22,1,0)),1,0)</f>
        <v>0</v>
      </c>
      <c r="GK333" s="158">
        <f>IF(ISERROR(VLOOKUP(CH333,Accueil!$W$17:$W$22,1,0)),1,0)</f>
        <v>0</v>
      </c>
      <c r="GL333" s="158">
        <f>IF(ISERROR(VLOOKUP(CI333,Accueil!$W$17:$W$22,1,0)),1,0)</f>
        <v>0</v>
      </c>
      <c r="GM333" s="158">
        <f>IF(ISERROR(VLOOKUP(CJ333,Accueil!$W$17:$W$22,1,0)),1,0)</f>
        <v>0</v>
      </c>
      <c r="GN333" s="158">
        <f>IF(ISERROR(VLOOKUP(CK333,Accueil!$W$17:$W$22,1,0)),1,0)</f>
        <v>0</v>
      </c>
      <c r="GO333" s="158">
        <f>IF(ISERROR(VLOOKUP(CL333,Accueil!$W$17:$W$22,1,0)),1,0)</f>
        <v>0</v>
      </c>
      <c r="GP333" s="158">
        <f>IF(ISERROR(VLOOKUP(CM333,Accueil!$W$17:$W$22,1,0)),1,0)</f>
        <v>0</v>
      </c>
      <c r="GQ333" s="158">
        <f>IF(ISERROR(VLOOKUP(CN333,Accueil!$W$17:$W$22,1,0)),1,0)</f>
        <v>0</v>
      </c>
      <c r="GR333" s="158">
        <f>IF(ISERROR(VLOOKUP(CO333,Accueil!$W$17:$W$22,1,0)),1,0)</f>
        <v>0</v>
      </c>
      <c r="GS333" s="158">
        <f>IF(ISERROR(VLOOKUP(CP333,Accueil!$W$17:$W$22,1,0)),1,0)</f>
        <v>0</v>
      </c>
      <c r="GT333" s="158">
        <f>IF(ISERROR(VLOOKUP(CQ333,Accueil!$W$17:$W$22,1,0)),1,0)</f>
        <v>0</v>
      </c>
      <c r="GU333" s="158">
        <f>IF(ISERROR(VLOOKUP(CR333,Accueil!$W$17:$W$22,1,0)),1,0)</f>
        <v>0</v>
      </c>
      <c r="GV333" s="158">
        <f>IF(ISERROR(VLOOKUP(CS333,Accueil!$W$17:$W$22,1,0)),1,0)</f>
        <v>0</v>
      </c>
      <c r="GW333" s="158">
        <f>IF(ISERROR(VLOOKUP(CT333,Accueil!$W$17:$W$22,1,0)),1,0)</f>
        <v>0</v>
      </c>
      <c r="GX333" s="158">
        <f>IF(ISERROR(VLOOKUP(CU333,Accueil!$W$17:$W$22,1,0)),1,0)</f>
        <v>0</v>
      </c>
      <c r="GY333" s="158">
        <f>IF(ISERROR(VLOOKUP(CV333,Accueil!$W$17:$W$22,1,0)),1,0)</f>
        <v>0</v>
      </c>
      <c r="GZ333" s="158">
        <f>IF(ISERROR(VLOOKUP(CW333,Accueil!$W$17:$W$22,1,0)),1,0)</f>
        <v>0</v>
      </c>
      <c r="HA333" s="158">
        <f>IF(ISERROR(VLOOKUP(CX333,Accueil!$W$17:$W$22,1,0)),1,0)</f>
        <v>0</v>
      </c>
      <c r="HB333" s="158">
        <f>IF(ISERROR(VLOOKUP(CY333,Accueil!$W$17:$W$22,1,0)),1,0)</f>
        <v>0</v>
      </c>
      <c r="HC333" s="158">
        <f>IF(ISERROR(VLOOKUP(CZ333,Accueil!$W$17:$W$22,1,0)),1,0)</f>
        <v>0</v>
      </c>
      <c r="HD333" s="158">
        <f>IF(ISERROR(VLOOKUP(DA333,Accueil!$W$17:$W$22,1,0)),1,0)</f>
        <v>0</v>
      </c>
    </row>
    <row r="334" spans="1:212" ht="12.75" customHeight="1">
      <c r="A334" s="360"/>
      <c r="B334" s="12">
        <v>326</v>
      </c>
      <c r="C334" s="26" t="str">
        <f>IF(Accueil!E338="","",Accueil!E338)</f>
        <v/>
      </c>
      <c r="D334" s="27" t="str">
        <f>IF(Accueil!F338="","",Accueil!F338)</f>
        <v/>
      </c>
      <c r="E334" s="83" t="str">
        <f t="shared" si="22"/>
        <v/>
      </c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  <c r="AA334" s="244"/>
      <c r="AB334" s="244"/>
      <c r="AC334" s="244"/>
      <c r="AD334" s="244"/>
      <c r="AE334" s="244"/>
      <c r="AF334" s="244"/>
      <c r="AG334" s="244"/>
      <c r="AH334" s="244"/>
      <c r="AI334" s="244"/>
      <c r="AJ334" s="244"/>
      <c r="AK334" s="244"/>
      <c r="AL334" s="244"/>
      <c r="AM334" s="244"/>
      <c r="AN334" s="244"/>
      <c r="AO334" s="244"/>
      <c r="AP334" s="244"/>
      <c r="AQ334" s="244"/>
      <c r="AR334" s="244"/>
      <c r="AS334" s="244"/>
      <c r="AT334" s="244"/>
      <c r="AU334" s="244"/>
      <c r="AV334" s="244"/>
      <c r="AW334" s="244"/>
      <c r="AX334" s="244"/>
      <c r="AY334" s="244"/>
      <c r="AZ334" s="244"/>
      <c r="BA334" s="244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  <c r="CJ334" s="244"/>
      <c r="CK334" s="244"/>
      <c r="CL334" s="244"/>
      <c r="CM334" s="244"/>
      <c r="CN334" s="244"/>
      <c r="CO334" s="244"/>
      <c r="CP334" s="244"/>
      <c r="CQ334" s="244"/>
      <c r="CR334" s="244"/>
      <c r="CS334" s="244"/>
      <c r="CT334" s="244"/>
      <c r="CU334" s="244"/>
      <c r="CV334" s="244"/>
      <c r="CW334" s="244"/>
      <c r="CX334" s="244"/>
      <c r="CY334" s="244"/>
      <c r="CZ334" s="244"/>
      <c r="DA334" s="244"/>
      <c r="DB334" s="12">
        <v>326</v>
      </c>
      <c r="DC334" s="11" t="str">
        <f>IF(D334="","",COUNTIF(F334:DA334,Accueil!$AB$28)&amp;" / "&amp;COUNTIF($F$8:$DA$8,"&gt;0")-(COUNTIF(F334:DA334,Accueil!$AG$26)))</f>
        <v/>
      </c>
      <c r="DD334" s="110" t="str">
        <f>IF(D334="","",COUNTIF(F334:DA334,Accueil!$AB$26))</f>
        <v/>
      </c>
      <c r="DE334" s="110" t="str">
        <f>IF(D334="","",IF(COUNTIF($F$8:$DA$8,"&gt;=0")-(COUNTIF(G334:DB334,Accueil!$AG$26))&lt;0,0,COUNTIF($F$8:$DA$8,"&gt;=0")-(COUNTIF(G334:DB334,Accueil!$AG$26))))</f>
        <v/>
      </c>
      <c r="DF334" s="11" t="str">
        <f t="shared" si="23"/>
        <v/>
      </c>
      <c r="DG334" s="29" t="str">
        <f t="shared" si="24"/>
        <v/>
      </c>
      <c r="DH334" s="158">
        <f t="shared" si="25"/>
        <v>0</v>
      </c>
      <c r="DI334" s="158">
        <f>IF(ISERROR(VLOOKUP(F334,Accueil!$W$17:$W$22,1,0)),1,0)</f>
        <v>0</v>
      </c>
      <c r="DJ334" s="158">
        <f>IF(ISERROR(VLOOKUP(G334,Accueil!$W$17:$W$22,1,0)),1,0)</f>
        <v>0</v>
      </c>
      <c r="DK334" s="158">
        <f>IF(ISERROR(VLOOKUP(H334,Accueil!$W$17:$W$22,1,0)),1,0)</f>
        <v>0</v>
      </c>
      <c r="DL334" s="158">
        <f>IF(ISERROR(VLOOKUP(I334,Accueil!$W$17:$W$22,1,0)),1,0)</f>
        <v>0</v>
      </c>
      <c r="DM334" s="158">
        <f>IF(ISERROR(VLOOKUP(J334,Accueil!$W$17:$W$22,1,0)),1,0)</f>
        <v>0</v>
      </c>
      <c r="DN334" s="158">
        <f>IF(ISERROR(VLOOKUP(K334,Accueil!$W$17:$W$22,1,0)),1,0)</f>
        <v>0</v>
      </c>
      <c r="DO334" s="158">
        <f>IF(ISERROR(VLOOKUP(L334,Accueil!$W$17:$W$22,1,0)),1,0)</f>
        <v>0</v>
      </c>
      <c r="DP334" s="158">
        <f>IF(ISERROR(VLOOKUP(M334,Accueil!$W$17:$W$22,1,0)),1,0)</f>
        <v>0</v>
      </c>
      <c r="DQ334" s="158">
        <f>IF(ISERROR(VLOOKUP(N334,Accueil!$W$17:$W$22,1,0)),1,0)</f>
        <v>0</v>
      </c>
      <c r="DR334" s="158">
        <f>IF(ISERROR(VLOOKUP(O334,Accueil!$W$17:$W$22,1,0)),1,0)</f>
        <v>0</v>
      </c>
      <c r="DS334" s="158">
        <f>IF(ISERROR(VLOOKUP(P334,Accueil!$W$17:$W$22,1,0)),1,0)</f>
        <v>0</v>
      </c>
      <c r="DT334" s="158">
        <f>IF(ISERROR(VLOOKUP(Q334,Accueil!$W$17:$W$22,1,0)),1,0)</f>
        <v>0</v>
      </c>
      <c r="DU334" s="158">
        <f>IF(ISERROR(VLOOKUP(R334,Accueil!$W$17:$W$22,1,0)),1,0)</f>
        <v>0</v>
      </c>
      <c r="DV334" s="158">
        <f>IF(ISERROR(VLOOKUP(S334,Accueil!$W$17:$W$22,1,0)),1,0)</f>
        <v>0</v>
      </c>
      <c r="DW334" s="158">
        <f>IF(ISERROR(VLOOKUP(T334,Accueil!$W$17:$W$22,1,0)),1,0)</f>
        <v>0</v>
      </c>
      <c r="DX334" s="158">
        <f>IF(ISERROR(VLOOKUP(U334,Accueil!$W$17:$W$22,1,0)),1,0)</f>
        <v>0</v>
      </c>
      <c r="DY334" s="158">
        <f>IF(ISERROR(VLOOKUP(V334,Accueil!$W$17:$W$22,1,0)),1,0)</f>
        <v>0</v>
      </c>
      <c r="DZ334" s="158">
        <f>IF(ISERROR(VLOOKUP(W334,Accueil!$W$17:$W$22,1,0)),1,0)</f>
        <v>0</v>
      </c>
      <c r="EA334" s="158">
        <f>IF(ISERROR(VLOOKUP(X334,Accueil!$W$17:$W$22,1,0)),1,0)</f>
        <v>0</v>
      </c>
      <c r="EB334" s="158">
        <f>IF(ISERROR(VLOOKUP(Y334,Accueil!$W$17:$W$22,1,0)),1,0)</f>
        <v>0</v>
      </c>
      <c r="EC334" s="158">
        <f>IF(ISERROR(VLOOKUP(Z334,Accueil!$W$17:$W$22,1,0)),1,0)</f>
        <v>0</v>
      </c>
      <c r="ED334" s="158">
        <f>IF(ISERROR(VLOOKUP(AA334,Accueil!$W$17:$W$22,1,0)),1,0)</f>
        <v>0</v>
      </c>
      <c r="EE334" s="158">
        <f>IF(ISERROR(VLOOKUP(AB334,Accueil!$W$17:$W$22,1,0)),1,0)</f>
        <v>0</v>
      </c>
      <c r="EF334" s="158">
        <f>IF(ISERROR(VLOOKUP(AC334,Accueil!$W$17:$W$22,1,0)),1,0)</f>
        <v>0</v>
      </c>
      <c r="EG334" s="158">
        <f>IF(ISERROR(VLOOKUP(AD334,Accueil!$W$17:$W$22,1,0)),1,0)</f>
        <v>0</v>
      </c>
      <c r="EH334" s="158">
        <f>IF(ISERROR(VLOOKUP(AE334,Accueil!$W$17:$W$22,1,0)),1,0)</f>
        <v>0</v>
      </c>
      <c r="EI334" s="158">
        <f>IF(ISERROR(VLOOKUP(AF334,Accueil!$W$17:$W$22,1,0)),1,0)</f>
        <v>0</v>
      </c>
      <c r="EJ334" s="158">
        <f>IF(ISERROR(VLOOKUP(AG334,Accueil!$W$17:$W$22,1,0)),1,0)</f>
        <v>0</v>
      </c>
      <c r="EK334" s="158">
        <f>IF(ISERROR(VLOOKUP(AH334,Accueil!$W$17:$W$22,1,0)),1,0)</f>
        <v>0</v>
      </c>
      <c r="EL334" s="158">
        <f>IF(ISERROR(VLOOKUP(AI334,Accueil!$W$17:$W$22,1,0)),1,0)</f>
        <v>0</v>
      </c>
      <c r="EM334" s="158">
        <f>IF(ISERROR(VLOOKUP(AJ334,Accueil!$W$17:$W$22,1,0)),1,0)</f>
        <v>0</v>
      </c>
      <c r="EN334" s="158">
        <f>IF(ISERROR(VLOOKUP(AK334,Accueil!$W$17:$W$22,1,0)),1,0)</f>
        <v>0</v>
      </c>
      <c r="EO334" s="158">
        <f>IF(ISERROR(VLOOKUP(AL334,Accueil!$W$17:$W$22,1,0)),1,0)</f>
        <v>0</v>
      </c>
      <c r="EP334" s="158">
        <f>IF(ISERROR(VLOOKUP(AM334,Accueil!$W$17:$W$22,1,0)),1,0)</f>
        <v>0</v>
      </c>
      <c r="EQ334" s="158">
        <f>IF(ISERROR(VLOOKUP(AN334,Accueil!$W$17:$W$22,1,0)),1,0)</f>
        <v>0</v>
      </c>
      <c r="ER334" s="158">
        <f>IF(ISERROR(VLOOKUP(AO334,Accueil!$W$17:$W$22,1,0)),1,0)</f>
        <v>0</v>
      </c>
      <c r="ES334" s="158">
        <f>IF(ISERROR(VLOOKUP(AP334,Accueil!$W$17:$W$22,1,0)),1,0)</f>
        <v>0</v>
      </c>
      <c r="ET334" s="158">
        <f>IF(ISERROR(VLOOKUP(AQ334,Accueil!$W$17:$W$22,1,0)),1,0)</f>
        <v>0</v>
      </c>
      <c r="EU334" s="158">
        <f>IF(ISERROR(VLOOKUP(AR334,Accueil!$W$17:$W$22,1,0)),1,0)</f>
        <v>0</v>
      </c>
      <c r="EV334" s="158">
        <f>IF(ISERROR(VLOOKUP(AS334,Accueil!$W$17:$W$22,1,0)),1,0)</f>
        <v>0</v>
      </c>
      <c r="EW334" s="158">
        <f>IF(ISERROR(VLOOKUP(AT334,Accueil!$W$17:$W$22,1,0)),1,0)</f>
        <v>0</v>
      </c>
      <c r="EX334" s="158">
        <f>IF(ISERROR(VLOOKUP(AU334,Accueil!$W$17:$W$22,1,0)),1,0)</f>
        <v>0</v>
      </c>
      <c r="EY334" s="158">
        <f>IF(ISERROR(VLOOKUP(AV334,Accueil!$W$17:$W$22,1,0)),1,0)</f>
        <v>0</v>
      </c>
      <c r="EZ334" s="158">
        <f>IF(ISERROR(VLOOKUP(AW334,Accueil!$W$17:$W$22,1,0)),1,0)</f>
        <v>0</v>
      </c>
      <c r="FA334" s="158">
        <f>IF(ISERROR(VLOOKUP(AX334,Accueil!$W$17:$W$22,1,0)),1,0)</f>
        <v>0</v>
      </c>
      <c r="FB334" s="158">
        <f>IF(ISERROR(VLOOKUP(AY334,Accueil!$W$17:$W$22,1,0)),1,0)</f>
        <v>0</v>
      </c>
      <c r="FC334" s="158">
        <f>IF(ISERROR(VLOOKUP(AZ334,Accueil!$W$17:$W$22,1,0)),1,0)</f>
        <v>0</v>
      </c>
      <c r="FD334" s="158">
        <f>IF(ISERROR(VLOOKUP(BA334,Accueil!$W$17:$W$22,1,0)),1,0)</f>
        <v>0</v>
      </c>
      <c r="FE334" s="158">
        <f>IF(ISERROR(VLOOKUP(BB334,Accueil!$W$17:$W$22,1,0)),1,0)</f>
        <v>0</v>
      </c>
      <c r="FF334" s="158">
        <f>IF(ISERROR(VLOOKUP(BC334,Accueil!$W$17:$W$22,1,0)),1,0)</f>
        <v>0</v>
      </c>
      <c r="FG334" s="158">
        <f>IF(ISERROR(VLOOKUP(BD334,Accueil!$W$17:$W$22,1,0)),1,0)</f>
        <v>0</v>
      </c>
      <c r="FH334" s="158">
        <f>IF(ISERROR(VLOOKUP(BE334,Accueil!$W$17:$W$22,1,0)),1,0)</f>
        <v>0</v>
      </c>
      <c r="FI334" s="158">
        <f>IF(ISERROR(VLOOKUP(BF334,Accueil!$W$17:$W$22,1,0)),1,0)</f>
        <v>0</v>
      </c>
      <c r="FJ334" s="158">
        <f>IF(ISERROR(VLOOKUP(BG334,Accueil!$W$17:$W$22,1,0)),1,0)</f>
        <v>0</v>
      </c>
      <c r="FK334" s="158">
        <f>IF(ISERROR(VLOOKUP(BH334,Accueil!$W$17:$W$22,1,0)),1,0)</f>
        <v>0</v>
      </c>
      <c r="FL334" s="158">
        <f>IF(ISERROR(VLOOKUP(BI334,Accueil!$W$17:$W$22,1,0)),1,0)</f>
        <v>0</v>
      </c>
      <c r="FM334" s="158">
        <f>IF(ISERROR(VLOOKUP(BJ334,Accueil!$W$17:$W$22,1,0)),1,0)</f>
        <v>0</v>
      </c>
      <c r="FN334" s="158">
        <f>IF(ISERROR(VLOOKUP(BK334,Accueil!$W$17:$W$22,1,0)),1,0)</f>
        <v>0</v>
      </c>
      <c r="FO334" s="158">
        <f>IF(ISERROR(VLOOKUP(BL334,Accueil!$W$17:$W$22,1,0)),1,0)</f>
        <v>0</v>
      </c>
      <c r="FP334" s="158">
        <f>IF(ISERROR(VLOOKUP(BM334,Accueil!$W$17:$W$22,1,0)),1,0)</f>
        <v>0</v>
      </c>
      <c r="FQ334" s="158">
        <f>IF(ISERROR(VLOOKUP(BN334,Accueil!$W$17:$W$22,1,0)),1,0)</f>
        <v>0</v>
      </c>
      <c r="FR334" s="158">
        <f>IF(ISERROR(VLOOKUP(BO334,Accueil!$W$17:$W$22,1,0)),1,0)</f>
        <v>0</v>
      </c>
      <c r="FS334" s="158">
        <f>IF(ISERROR(VLOOKUP(BP334,Accueil!$W$17:$W$22,1,0)),1,0)</f>
        <v>0</v>
      </c>
      <c r="FT334" s="158">
        <f>IF(ISERROR(VLOOKUP(BQ334,Accueil!$W$17:$W$22,1,0)),1,0)</f>
        <v>0</v>
      </c>
      <c r="FU334" s="158">
        <f>IF(ISERROR(VLOOKUP(BR334,Accueil!$W$17:$W$22,1,0)),1,0)</f>
        <v>0</v>
      </c>
      <c r="FV334" s="158">
        <f>IF(ISERROR(VLOOKUP(BS334,Accueil!$W$17:$W$22,1,0)),1,0)</f>
        <v>0</v>
      </c>
      <c r="FW334" s="158">
        <f>IF(ISERROR(VLOOKUP(BT334,Accueil!$W$17:$W$22,1,0)),1,0)</f>
        <v>0</v>
      </c>
      <c r="FX334" s="158">
        <f>IF(ISERROR(VLOOKUP(BU334,Accueil!$W$17:$W$22,1,0)),1,0)</f>
        <v>0</v>
      </c>
      <c r="FY334" s="158">
        <f>IF(ISERROR(VLOOKUP(BV334,Accueil!$W$17:$W$22,1,0)),1,0)</f>
        <v>0</v>
      </c>
      <c r="FZ334" s="158">
        <f>IF(ISERROR(VLOOKUP(BW334,Accueil!$W$17:$W$22,1,0)),1,0)</f>
        <v>0</v>
      </c>
      <c r="GA334" s="158">
        <f>IF(ISERROR(VLOOKUP(BX334,Accueil!$W$17:$W$22,1,0)),1,0)</f>
        <v>0</v>
      </c>
      <c r="GB334" s="158">
        <f>IF(ISERROR(VLOOKUP(BY334,Accueil!$W$17:$W$22,1,0)),1,0)</f>
        <v>0</v>
      </c>
      <c r="GC334" s="158">
        <f>IF(ISERROR(VLOOKUP(BZ334,Accueil!$W$17:$W$22,1,0)),1,0)</f>
        <v>0</v>
      </c>
      <c r="GD334" s="158">
        <f>IF(ISERROR(VLOOKUP(CA334,Accueil!$W$17:$W$22,1,0)),1,0)</f>
        <v>0</v>
      </c>
      <c r="GE334" s="158">
        <f>IF(ISERROR(VLOOKUP(CB334,Accueil!$W$17:$W$22,1,0)),1,0)</f>
        <v>0</v>
      </c>
      <c r="GF334" s="158">
        <f>IF(ISERROR(VLOOKUP(CC334,Accueil!$W$17:$W$22,1,0)),1,0)</f>
        <v>0</v>
      </c>
      <c r="GG334" s="158">
        <f>IF(ISERROR(VLOOKUP(CD334,Accueil!$W$17:$W$22,1,0)),1,0)</f>
        <v>0</v>
      </c>
      <c r="GH334" s="158">
        <f>IF(ISERROR(VLOOKUP(CE334,Accueil!$W$17:$W$22,1,0)),1,0)</f>
        <v>0</v>
      </c>
      <c r="GI334" s="158">
        <f>IF(ISERROR(VLOOKUP(CF334,Accueil!$W$17:$W$22,1,0)),1,0)</f>
        <v>0</v>
      </c>
      <c r="GJ334" s="158">
        <f>IF(ISERROR(VLOOKUP(CG334,Accueil!$W$17:$W$22,1,0)),1,0)</f>
        <v>0</v>
      </c>
      <c r="GK334" s="158">
        <f>IF(ISERROR(VLOOKUP(CH334,Accueil!$W$17:$W$22,1,0)),1,0)</f>
        <v>0</v>
      </c>
      <c r="GL334" s="158">
        <f>IF(ISERROR(VLOOKUP(CI334,Accueil!$W$17:$W$22,1,0)),1,0)</f>
        <v>0</v>
      </c>
      <c r="GM334" s="158">
        <f>IF(ISERROR(VLOOKUP(CJ334,Accueil!$W$17:$W$22,1,0)),1,0)</f>
        <v>0</v>
      </c>
      <c r="GN334" s="158">
        <f>IF(ISERROR(VLOOKUP(CK334,Accueil!$W$17:$W$22,1,0)),1,0)</f>
        <v>0</v>
      </c>
      <c r="GO334" s="158">
        <f>IF(ISERROR(VLOOKUP(CL334,Accueil!$W$17:$W$22,1,0)),1,0)</f>
        <v>0</v>
      </c>
      <c r="GP334" s="158">
        <f>IF(ISERROR(VLOOKUP(CM334,Accueil!$W$17:$W$22,1,0)),1,0)</f>
        <v>0</v>
      </c>
      <c r="GQ334" s="158">
        <f>IF(ISERROR(VLOOKUP(CN334,Accueil!$W$17:$W$22,1,0)),1,0)</f>
        <v>0</v>
      </c>
      <c r="GR334" s="158">
        <f>IF(ISERROR(VLOOKUP(CO334,Accueil!$W$17:$W$22,1,0)),1,0)</f>
        <v>0</v>
      </c>
      <c r="GS334" s="158">
        <f>IF(ISERROR(VLOOKUP(CP334,Accueil!$W$17:$W$22,1,0)),1,0)</f>
        <v>0</v>
      </c>
      <c r="GT334" s="158">
        <f>IF(ISERROR(VLOOKUP(CQ334,Accueil!$W$17:$W$22,1,0)),1,0)</f>
        <v>0</v>
      </c>
      <c r="GU334" s="158">
        <f>IF(ISERROR(VLOOKUP(CR334,Accueil!$W$17:$W$22,1,0)),1,0)</f>
        <v>0</v>
      </c>
      <c r="GV334" s="158">
        <f>IF(ISERROR(VLOOKUP(CS334,Accueil!$W$17:$W$22,1,0)),1,0)</f>
        <v>0</v>
      </c>
      <c r="GW334" s="158">
        <f>IF(ISERROR(VLOOKUP(CT334,Accueil!$W$17:$W$22,1,0)),1,0)</f>
        <v>0</v>
      </c>
      <c r="GX334" s="158">
        <f>IF(ISERROR(VLOOKUP(CU334,Accueil!$W$17:$W$22,1,0)),1,0)</f>
        <v>0</v>
      </c>
      <c r="GY334" s="158">
        <f>IF(ISERROR(VLOOKUP(CV334,Accueil!$W$17:$W$22,1,0)),1,0)</f>
        <v>0</v>
      </c>
      <c r="GZ334" s="158">
        <f>IF(ISERROR(VLOOKUP(CW334,Accueil!$W$17:$W$22,1,0)),1,0)</f>
        <v>0</v>
      </c>
      <c r="HA334" s="158">
        <f>IF(ISERROR(VLOOKUP(CX334,Accueil!$W$17:$W$22,1,0)),1,0)</f>
        <v>0</v>
      </c>
      <c r="HB334" s="158">
        <f>IF(ISERROR(VLOOKUP(CY334,Accueil!$W$17:$W$22,1,0)),1,0)</f>
        <v>0</v>
      </c>
      <c r="HC334" s="158">
        <f>IF(ISERROR(VLOOKUP(CZ334,Accueil!$W$17:$W$22,1,0)),1,0)</f>
        <v>0</v>
      </c>
      <c r="HD334" s="158">
        <f>IF(ISERROR(VLOOKUP(DA334,Accueil!$W$17:$W$22,1,0)),1,0)</f>
        <v>0</v>
      </c>
    </row>
    <row r="335" spans="1:212" ht="12.75" customHeight="1">
      <c r="A335" s="360"/>
      <c r="B335" s="12">
        <v>327</v>
      </c>
      <c r="C335" s="26" t="str">
        <f>IF(Accueil!E339="","",Accueil!E339)</f>
        <v/>
      </c>
      <c r="D335" s="27" t="str">
        <f>IF(Accueil!F339="","",Accueil!F339)</f>
        <v/>
      </c>
      <c r="E335" s="83" t="str">
        <f t="shared" si="22"/>
        <v/>
      </c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  <c r="AA335" s="244"/>
      <c r="AB335" s="244"/>
      <c r="AC335" s="244"/>
      <c r="AD335" s="244"/>
      <c r="AE335" s="244"/>
      <c r="AF335" s="244"/>
      <c r="AG335" s="244"/>
      <c r="AH335" s="244"/>
      <c r="AI335" s="244"/>
      <c r="AJ335" s="244"/>
      <c r="AK335" s="244"/>
      <c r="AL335" s="244"/>
      <c r="AM335" s="244"/>
      <c r="AN335" s="244"/>
      <c r="AO335" s="244"/>
      <c r="AP335" s="244"/>
      <c r="AQ335" s="244"/>
      <c r="AR335" s="244"/>
      <c r="AS335" s="244"/>
      <c r="AT335" s="244"/>
      <c r="AU335" s="244"/>
      <c r="AV335" s="244"/>
      <c r="AW335" s="244"/>
      <c r="AX335" s="244"/>
      <c r="AY335" s="244"/>
      <c r="AZ335" s="244"/>
      <c r="BA335" s="244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  <c r="CJ335" s="244"/>
      <c r="CK335" s="244"/>
      <c r="CL335" s="244"/>
      <c r="CM335" s="244"/>
      <c r="CN335" s="244"/>
      <c r="CO335" s="244"/>
      <c r="CP335" s="244"/>
      <c r="CQ335" s="244"/>
      <c r="CR335" s="244"/>
      <c r="CS335" s="244"/>
      <c r="CT335" s="244"/>
      <c r="CU335" s="244"/>
      <c r="CV335" s="244"/>
      <c r="CW335" s="244"/>
      <c r="CX335" s="244"/>
      <c r="CY335" s="244"/>
      <c r="CZ335" s="244"/>
      <c r="DA335" s="244"/>
      <c r="DB335" s="12">
        <v>327</v>
      </c>
      <c r="DC335" s="11" t="str">
        <f>IF(D335="","",COUNTIF(F335:DA335,Accueil!$AB$28)&amp;" / "&amp;COUNTIF($F$8:$DA$8,"&gt;0")-(COUNTIF(F335:DA335,Accueil!$AG$26)))</f>
        <v/>
      </c>
      <c r="DD335" s="110" t="str">
        <f>IF(D335="","",COUNTIF(F335:DA335,Accueil!$AB$26))</f>
        <v/>
      </c>
      <c r="DE335" s="110" t="str">
        <f>IF(D335="","",IF(COUNTIF($F$8:$DA$8,"&gt;=0")-(COUNTIF(G335:DB335,Accueil!$AG$26))&lt;0,0,COUNTIF($F$8:$DA$8,"&gt;=0")-(COUNTIF(G335:DB335,Accueil!$AG$26))))</f>
        <v/>
      </c>
      <c r="DF335" s="11" t="str">
        <f t="shared" si="23"/>
        <v/>
      </c>
      <c r="DG335" s="29" t="str">
        <f t="shared" si="24"/>
        <v/>
      </c>
      <c r="DH335" s="158">
        <f t="shared" si="25"/>
        <v>0</v>
      </c>
      <c r="DI335" s="158">
        <f>IF(ISERROR(VLOOKUP(F335,Accueil!$W$17:$W$22,1,0)),1,0)</f>
        <v>0</v>
      </c>
      <c r="DJ335" s="158">
        <f>IF(ISERROR(VLOOKUP(G335,Accueil!$W$17:$W$22,1,0)),1,0)</f>
        <v>0</v>
      </c>
      <c r="DK335" s="158">
        <f>IF(ISERROR(VLOOKUP(H335,Accueil!$W$17:$W$22,1,0)),1,0)</f>
        <v>0</v>
      </c>
      <c r="DL335" s="158">
        <f>IF(ISERROR(VLOOKUP(I335,Accueil!$W$17:$W$22,1,0)),1,0)</f>
        <v>0</v>
      </c>
      <c r="DM335" s="158">
        <f>IF(ISERROR(VLOOKUP(J335,Accueil!$W$17:$W$22,1,0)),1,0)</f>
        <v>0</v>
      </c>
      <c r="DN335" s="158">
        <f>IF(ISERROR(VLOOKUP(K335,Accueil!$W$17:$W$22,1,0)),1,0)</f>
        <v>0</v>
      </c>
      <c r="DO335" s="158">
        <f>IF(ISERROR(VLOOKUP(L335,Accueil!$W$17:$W$22,1,0)),1,0)</f>
        <v>0</v>
      </c>
      <c r="DP335" s="158">
        <f>IF(ISERROR(VLOOKUP(M335,Accueil!$W$17:$W$22,1,0)),1,0)</f>
        <v>0</v>
      </c>
      <c r="DQ335" s="158">
        <f>IF(ISERROR(VLOOKUP(N335,Accueil!$W$17:$W$22,1,0)),1,0)</f>
        <v>0</v>
      </c>
      <c r="DR335" s="158">
        <f>IF(ISERROR(VLOOKUP(O335,Accueil!$W$17:$W$22,1,0)),1,0)</f>
        <v>0</v>
      </c>
      <c r="DS335" s="158">
        <f>IF(ISERROR(VLOOKUP(P335,Accueil!$W$17:$W$22,1,0)),1,0)</f>
        <v>0</v>
      </c>
      <c r="DT335" s="158">
        <f>IF(ISERROR(VLOOKUP(Q335,Accueil!$W$17:$W$22,1,0)),1,0)</f>
        <v>0</v>
      </c>
      <c r="DU335" s="158">
        <f>IF(ISERROR(VLOOKUP(R335,Accueil!$W$17:$W$22,1,0)),1,0)</f>
        <v>0</v>
      </c>
      <c r="DV335" s="158">
        <f>IF(ISERROR(VLOOKUP(S335,Accueil!$W$17:$W$22,1,0)),1,0)</f>
        <v>0</v>
      </c>
      <c r="DW335" s="158">
        <f>IF(ISERROR(VLOOKUP(T335,Accueil!$W$17:$W$22,1,0)),1,0)</f>
        <v>0</v>
      </c>
      <c r="DX335" s="158">
        <f>IF(ISERROR(VLOOKUP(U335,Accueil!$W$17:$W$22,1,0)),1,0)</f>
        <v>0</v>
      </c>
      <c r="DY335" s="158">
        <f>IF(ISERROR(VLOOKUP(V335,Accueil!$W$17:$W$22,1,0)),1,0)</f>
        <v>0</v>
      </c>
      <c r="DZ335" s="158">
        <f>IF(ISERROR(VLOOKUP(W335,Accueil!$W$17:$W$22,1,0)),1,0)</f>
        <v>0</v>
      </c>
      <c r="EA335" s="158">
        <f>IF(ISERROR(VLOOKUP(X335,Accueil!$W$17:$W$22,1,0)),1,0)</f>
        <v>0</v>
      </c>
      <c r="EB335" s="158">
        <f>IF(ISERROR(VLOOKUP(Y335,Accueil!$W$17:$W$22,1,0)),1,0)</f>
        <v>0</v>
      </c>
      <c r="EC335" s="158">
        <f>IF(ISERROR(VLOOKUP(Z335,Accueil!$W$17:$W$22,1,0)),1,0)</f>
        <v>0</v>
      </c>
      <c r="ED335" s="158">
        <f>IF(ISERROR(VLOOKUP(AA335,Accueil!$W$17:$W$22,1,0)),1,0)</f>
        <v>0</v>
      </c>
      <c r="EE335" s="158">
        <f>IF(ISERROR(VLOOKUP(AB335,Accueil!$W$17:$W$22,1,0)),1,0)</f>
        <v>0</v>
      </c>
      <c r="EF335" s="158">
        <f>IF(ISERROR(VLOOKUP(AC335,Accueil!$W$17:$W$22,1,0)),1,0)</f>
        <v>0</v>
      </c>
      <c r="EG335" s="158">
        <f>IF(ISERROR(VLOOKUP(AD335,Accueil!$W$17:$W$22,1,0)),1,0)</f>
        <v>0</v>
      </c>
      <c r="EH335" s="158">
        <f>IF(ISERROR(VLOOKUP(AE335,Accueil!$W$17:$W$22,1,0)),1,0)</f>
        <v>0</v>
      </c>
      <c r="EI335" s="158">
        <f>IF(ISERROR(VLOOKUP(AF335,Accueil!$W$17:$W$22,1,0)),1,0)</f>
        <v>0</v>
      </c>
      <c r="EJ335" s="158">
        <f>IF(ISERROR(VLOOKUP(AG335,Accueil!$W$17:$W$22,1,0)),1,0)</f>
        <v>0</v>
      </c>
      <c r="EK335" s="158">
        <f>IF(ISERROR(VLOOKUP(AH335,Accueil!$W$17:$W$22,1,0)),1,0)</f>
        <v>0</v>
      </c>
      <c r="EL335" s="158">
        <f>IF(ISERROR(VLOOKUP(AI335,Accueil!$W$17:$W$22,1,0)),1,0)</f>
        <v>0</v>
      </c>
      <c r="EM335" s="158">
        <f>IF(ISERROR(VLOOKUP(AJ335,Accueil!$W$17:$W$22,1,0)),1,0)</f>
        <v>0</v>
      </c>
      <c r="EN335" s="158">
        <f>IF(ISERROR(VLOOKUP(AK335,Accueil!$W$17:$W$22,1,0)),1,0)</f>
        <v>0</v>
      </c>
      <c r="EO335" s="158">
        <f>IF(ISERROR(VLOOKUP(AL335,Accueil!$W$17:$W$22,1,0)),1,0)</f>
        <v>0</v>
      </c>
      <c r="EP335" s="158">
        <f>IF(ISERROR(VLOOKUP(AM335,Accueil!$W$17:$W$22,1,0)),1,0)</f>
        <v>0</v>
      </c>
      <c r="EQ335" s="158">
        <f>IF(ISERROR(VLOOKUP(AN335,Accueil!$W$17:$W$22,1,0)),1,0)</f>
        <v>0</v>
      </c>
      <c r="ER335" s="158">
        <f>IF(ISERROR(VLOOKUP(AO335,Accueil!$W$17:$W$22,1,0)),1,0)</f>
        <v>0</v>
      </c>
      <c r="ES335" s="158">
        <f>IF(ISERROR(VLOOKUP(AP335,Accueil!$W$17:$W$22,1,0)),1,0)</f>
        <v>0</v>
      </c>
      <c r="ET335" s="158">
        <f>IF(ISERROR(VLOOKUP(AQ335,Accueil!$W$17:$W$22,1,0)),1,0)</f>
        <v>0</v>
      </c>
      <c r="EU335" s="158">
        <f>IF(ISERROR(VLOOKUP(AR335,Accueil!$W$17:$W$22,1,0)),1,0)</f>
        <v>0</v>
      </c>
      <c r="EV335" s="158">
        <f>IF(ISERROR(VLOOKUP(AS335,Accueil!$W$17:$W$22,1,0)),1,0)</f>
        <v>0</v>
      </c>
      <c r="EW335" s="158">
        <f>IF(ISERROR(VLOOKUP(AT335,Accueil!$W$17:$W$22,1,0)),1,0)</f>
        <v>0</v>
      </c>
      <c r="EX335" s="158">
        <f>IF(ISERROR(VLOOKUP(AU335,Accueil!$W$17:$W$22,1,0)),1,0)</f>
        <v>0</v>
      </c>
      <c r="EY335" s="158">
        <f>IF(ISERROR(VLOOKUP(AV335,Accueil!$W$17:$W$22,1,0)),1,0)</f>
        <v>0</v>
      </c>
      <c r="EZ335" s="158">
        <f>IF(ISERROR(VLOOKUP(AW335,Accueil!$W$17:$W$22,1,0)),1,0)</f>
        <v>0</v>
      </c>
      <c r="FA335" s="158">
        <f>IF(ISERROR(VLOOKUP(AX335,Accueil!$W$17:$W$22,1,0)),1,0)</f>
        <v>0</v>
      </c>
      <c r="FB335" s="158">
        <f>IF(ISERROR(VLOOKUP(AY335,Accueil!$W$17:$W$22,1,0)),1,0)</f>
        <v>0</v>
      </c>
      <c r="FC335" s="158">
        <f>IF(ISERROR(VLOOKUP(AZ335,Accueil!$W$17:$W$22,1,0)),1,0)</f>
        <v>0</v>
      </c>
      <c r="FD335" s="158">
        <f>IF(ISERROR(VLOOKUP(BA335,Accueil!$W$17:$W$22,1,0)),1,0)</f>
        <v>0</v>
      </c>
      <c r="FE335" s="158">
        <f>IF(ISERROR(VLOOKUP(BB335,Accueil!$W$17:$W$22,1,0)),1,0)</f>
        <v>0</v>
      </c>
      <c r="FF335" s="158">
        <f>IF(ISERROR(VLOOKUP(BC335,Accueil!$W$17:$W$22,1,0)),1,0)</f>
        <v>0</v>
      </c>
      <c r="FG335" s="158">
        <f>IF(ISERROR(VLOOKUP(BD335,Accueil!$W$17:$W$22,1,0)),1,0)</f>
        <v>0</v>
      </c>
      <c r="FH335" s="158">
        <f>IF(ISERROR(VLOOKUP(BE335,Accueil!$W$17:$W$22,1,0)),1,0)</f>
        <v>0</v>
      </c>
      <c r="FI335" s="158">
        <f>IF(ISERROR(VLOOKUP(BF335,Accueil!$W$17:$W$22,1,0)),1,0)</f>
        <v>0</v>
      </c>
      <c r="FJ335" s="158">
        <f>IF(ISERROR(VLOOKUP(BG335,Accueil!$W$17:$W$22,1,0)),1,0)</f>
        <v>0</v>
      </c>
      <c r="FK335" s="158">
        <f>IF(ISERROR(VLOOKUP(BH335,Accueil!$W$17:$W$22,1,0)),1,0)</f>
        <v>0</v>
      </c>
      <c r="FL335" s="158">
        <f>IF(ISERROR(VLOOKUP(BI335,Accueil!$W$17:$W$22,1,0)),1,0)</f>
        <v>0</v>
      </c>
      <c r="FM335" s="158">
        <f>IF(ISERROR(VLOOKUP(BJ335,Accueil!$W$17:$W$22,1,0)),1,0)</f>
        <v>0</v>
      </c>
      <c r="FN335" s="158">
        <f>IF(ISERROR(VLOOKUP(BK335,Accueil!$W$17:$W$22,1,0)),1,0)</f>
        <v>0</v>
      </c>
      <c r="FO335" s="158">
        <f>IF(ISERROR(VLOOKUP(BL335,Accueil!$W$17:$W$22,1,0)),1,0)</f>
        <v>0</v>
      </c>
      <c r="FP335" s="158">
        <f>IF(ISERROR(VLOOKUP(BM335,Accueil!$W$17:$W$22,1,0)),1,0)</f>
        <v>0</v>
      </c>
      <c r="FQ335" s="158">
        <f>IF(ISERROR(VLOOKUP(BN335,Accueil!$W$17:$W$22,1,0)),1,0)</f>
        <v>0</v>
      </c>
      <c r="FR335" s="158">
        <f>IF(ISERROR(VLOOKUP(BO335,Accueil!$W$17:$W$22,1,0)),1,0)</f>
        <v>0</v>
      </c>
      <c r="FS335" s="158">
        <f>IF(ISERROR(VLOOKUP(BP335,Accueil!$W$17:$W$22,1,0)),1,0)</f>
        <v>0</v>
      </c>
      <c r="FT335" s="158">
        <f>IF(ISERROR(VLOOKUP(BQ335,Accueil!$W$17:$W$22,1,0)),1,0)</f>
        <v>0</v>
      </c>
      <c r="FU335" s="158">
        <f>IF(ISERROR(VLOOKUP(BR335,Accueil!$W$17:$W$22,1,0)),1,0)</f>
        <v>0</v>
      </c>
      <c r="FV335" s="158">
        <f>IF(ISERROR(VLOOKUP(BS335,Accueil!$W$17:$W$22,1,0)),1,0)</f>
        <v>0</v>
      </c>
      <c r="FW335" s="158">
        <f>IF(ISERROR(VLOOKUP(BT335,Accueil!$W$17:$W$22,1,0)),1,0)</f>
        <v>0</v>
      </c>
      <c r="FX335" s="158">
        <f>IF(ISERROR(VLOOKUP(BU335,Accueil!$W$17:$W$22,1,0)),1,0)</f>
        <v>0</v>
      </c>
      <c r="FY335" s="158">
        <f>IF(ISERROR(VLOOKUP(BV335,Accueil!$W$17:$W$22,1,0)),1,0)</f>
        <v>0</v>
      </c>
      <c r="FZ335" s="158">
        <f>IF(ISERROR(VLOOKUP(BW335,Accueil!$W$17:$W$22,1,0)),1,0)</f>
        <v>0</v>
      </c>
      <c r="GA335" s="158">
        <f>IF(ISERROR(VLOOKUP(BX335,Accueil!$W$17:$W$22,1,0)),1,0)</f>
        <v>0</v>
      </c>
      <c r="GB335" s="158">
        <f>IF(ISERROR(VLOOKUP(BY335,Accueil!$W$17:$W$22,1,0)),1,0)</f>
        <v>0</v>
      </c>
      <c r="GC335" s="158">
        <f>IF(ISERROR(VLOOKUP(BZ335,Accueil!$W$17:$W$22,1,0)),1,0)</f>
        <v>0</v>
      </c>
      <c r="GD335" s="158">
        <f>IF(ISERROR(VLOOKUP(CA335,Accueil!$W$17:$W$22,1,0)),1,0)</f>
        <v>0</v>
      </c>
      <c r="GE335" s="158">
        <f>IF(ISERROR(VLOOKUP(CB335,Accueil!$W$17:$W$22,1,0)),1,0)</f>
        <v>0</v>
      </c>
      <c r="GF335" s="158">
        <f>IF(ISERROR(VLOOKUP(CC335,Accueil!$W$17:$W$22,1,0)),1,0)</f>
        <v>0</v>
      </c>
      <c r="GG335" s="158">
        <f>IF(ISERROR(VLOOKUP(CD335,Accueil!$W$17:$W$22,1,0)),1,0)</f>
        <v>0</v>
      </c>
      <c r="GH335" s="158">
        <f>IF(ISERROR(VLOOKUP(CE335,Accueil!$W$17:$W$22,1,0)),1,0)</f>
        <v>0</v>
      </c>
      <c r="GI335" s="158">
        <f>IF(ISERROR(VLOOKUP(CF335,Accueil!$W$17:$W$22,1,0)),1,0)</f>
        <v>0</v>
      </c>
      <c r="GJ335" s="158">
        <f>IF(ISERROR(VLOOKUP(CG335,Accueil!$W$17:$W$22,1,0)),1,0)</f>
        <v>0</v>
      </c>
      <c r="GK335" s="158">
        <f>IF(ISERROR(VLOOKUP(CH335,Accueil!$W$17:$W$22,1,0)),1,0)</f>
        <v>0</v>
      </c>
      <c r="GL335" s="158">
        <f>IF(ISERROR(VLOOKUP(CI335,Accueil!$W$17:$W$22,1,0)),1,0)</f>
        <v>0</v>
      </c>
      <c r="GM335" s="158">
        <f>IF(ISERROR(VLOOKUP(CJ335,Accueil!$W$17:$W$22,1,0)),1,0)</f>
        <v>0</v>
      </c>
      <c r="GN335" s="158">
        <f>IF(ISERROR(VLOOKUP(CK335,Accueil!$W$17:$W$22,1,0)),1,0)</f>
        <v>0</v>
      </c>
      <c r="GO335" s="158">
        <f>IF(ISERROR(VLOOKUP(CL335,Accueil!$W$17:$W$22,1,0)),1,0)</f>
        <v>0</v>
      </c>
      <c r="GP335" s="158">
        <f>IF(ISERROR(VLOOKUP(CM335,Accueil!$W$17:$W$22,1,0)),1,0)</f>
        <v>0</v>
      </c>
      <c r="GQ335" s="158">
        <f>IF(ISERROR(VLOOKUP(CN335,Accueil!$W$17:$W$22,1,0)),1,0)</f>
        <v>0</v>
      </c>
      <c r="GR335" s="158">
        <f>IF(ISERROR(VLOOKUP(CO335,Accueil!$W$17:$W$22,1,0)),1,0)</f>
        <v>0</v>
      </c>
      <c r="GS335" s="158">
        <f>IF(ISERROR(VLOOKUP(CP335,Accueil!$W$17:$W$22,1,0)),1,0)</f>
        <v>0</v>
      </c>
      <c r="GT335" s="158">
        <f>IF(ISERROR(VLOOKUP(CQ335,Accueil!$W$17:$W$22,1,0)),1,0)</f>
        <v>0</v>
      </c>
      <c r="GU335" s="158">
        <f>IF(ISERROR(VLOOKUP(CR335,Accueil!$W$17:$W$22,1,0)),1,0)</f>
        <v>0</v>
      </c>
      <c r="GV335" s="158">
        <f>IF(ISERROR(VLOOKUP(CS335,Accueil!$W$17:$W$22,1,0)),1,0)</f>
        <v>0</v>
      </c>
      <c r="GW335" s="158">
        <f>IF(ISERROR(VLOOKUP(CT335,Accueil!$W$17:$W$22,1,0)),1,0)</f>
        <v>0</v>
      </c>
      <c r="GX335" s="158">
        <f>IF(ISERROR(VLOOKUP(CU335,Accueil!$W$17:$W$22,1,0)),1,0)</f>
        <v>0</v>
      </c>
      <c r="GY335" s="158">
        <f>IF(ISERROR(VLOOKUP(CV335,Accueil!$W$17:$W$22,1,0)),1,0)</f>
        <v>0</v>
      </c>
      <c r="GZ335" s="158">
        <f>IF(ISERROR(VLOOKUP(CW335,Accueil!$W$17:$W$22,1,0)),1,0)</f>
        <v>0</v>
      </c>
      <c r="HA335" s="158">
        <f>IF(ISERROR(VLOOKUP(CX335,Accueil!$W$17:$W$22,1,0)),1,0)</f>
        <v>0</v>
      </c>
      <c r="HB335" s="158">
        <f>IF(ISERROR(VLOOKUP(CY335,Accueil!$W$17:$W$22,1,0)),1,0)</f>
        <v>0</v>
      </c>
      <c r="HC335" s="158">
        <f>IF(ISERROR(VLOOKUP(CZ335,Accueil!$W$17:$W$22,1,0)),1,0)</f>
        <v>0</v>
      </c>
      <c r="HD335" s="158">
        <f>IF(ISERROR(VLOOKUP(DA335,Accueil!$W$17:$W$22,1,0)),1,0)</f>
        <v>0</v>
      </c>
    </row>
    <row r="336" spans="1:212" ht="12.75" customHeight="1">
      <c r="A336" s="360"/>
      <c r="B336" s="12">
        <v>328</v>
      </c>
      <c r="C336" s="26" t="str">
        <f>IF(Accueil!E340="","",Accueil!E340)</f>
        <v/>
      </c>
      <c r="D336" s="27" t="str">
        <f>IF(Accueil!F340="","",Accueil!F340)</f>
        <v/>
      </c>
      <c r="E336" s="83" t="str">
        <f t="shared" si="22"/>
        <v/>
      </c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  <c r="AA336" s="244"/>
      <c r="AB336" s="244"/>
      <c r="AC336" s="244"/>
      <c r="AD336" s="244"/>
      <c r="AE336" s="244"/>
      <c r="AF336" s="244"/>
      <c r="AG336" s="244"/>
      <c r="AH336" s="244"/>
      <c r="AI336" s="244"/>
      <c r="AJ336" s="244"/>
      <c r="AK336" s="244"/>
      <c r="AL336" s="244"/>
      <c r="AM336" s="244"/>
      <c r="AN336" s="244"/>
      <c r="AO336" s="244"/>
      <c r="AP336" s="244"/>
      <c r="AQ336" s="244"/>
      <c r="AR336" s="244"/>
      <c r="AS336" s="244"/>
      <c r="AT336" s="244"/>
      <c r="AU336" s="244"/>
      <c r="AV336" s="244"/>
      <c r="AW336" s="244"/>
      <c r="AX336" s="244"/>
      <c r="AY336" s="244"/>
      <c r="AZ336" s="244"/>
      <c r="BA336" s="244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  <c r="CJ336" s="244"/>
      <c r="CK336" s="244"/>
      <c r="CL336" s="244"/>
      <c r="CM336" s="244"/>
      <c r="CN336" s="244"/>
      <c r="CO336" s="244"/>
      <c r="CP336" s="244"/>
      <c r="CQ336" s="244"/>
      <c r="CR336" s="244"/>
      <c r="CS336" s="244"/>
      <c r="CT336" s="244"/>
      <c r="CU336" s="244"/>
      <c r="CV336" s="244"/>
      <c r="CW336" s="244"/>
      <c r="CX336" s="244"/>
      <c r="CY336" s="244"/>
      <c r="CZ336" s="244"/>
      <c r="DA336" s="244"/>
      <c r="DB336" s="12">
        <v>328</v>
      </c>
      <c r="DC336" s="11" t="str">
        <f>IF(D336="","",COUNTIF(F336:DA336,Accueil!$AB$28)&amp;" / "&amp;COUNTIF($F$8:$DA$8,"&gt;0")-(COUNTIF(F336:DA336,Accueil!$AG$26)))</f>
        <v/>
      </c>
      <c r="DD336" s="110" t="str">
        <f>IF(D336="","",COUNTIF(F336:DA336,Accueil!$AB$26))</f>
        <v/>
      </c>
      <c r="DE336" s="110" t="str">
        <f>IF(D336="","",IF(COUNTIF($F$8:$DA$8,"&gt;=0")-(COUNTIF(G336:DB336,Accueil!$AG$26))&lt;0,0,COUNTIF($F$8:$DA$8,"&gt;=0")-(COUNTIF(G336:DB336,Accueil!$AG$26))))</f>
        <v/>
      </c>
      <c r="DF336" s="11" t="str">
        <f t="shared" si="23"/>
        <v/>
      </c>
      <c r="DG336" s="29" t="str">
        <f t="shared" si="24"/>
        <v/>
      </c>
      <c r="DH336" s="158">
        <f t="shared" si="25"/>
        <v>0</v>
      </c>
      <c r="DI336" s="158">
        <f>IF(ISERROR(VLOOKUP(F336,Accueil!$W$17:$W$22,1,0)),1,0)</f>
        <v>0</v>
      </c>
      <c r="DJ336" s="158">
        <f>IF(ISERROR(VLOOKUP(G336,Accueil!$W$17:$W$22,1,0)),1,0)</f>
        <v>0</v>
      </c>
      <c r="DK336" s="158">
        <f>IF(ISERROR(VLOOKUP(H336,Accueil!$W$17:$W$22,1,0)),1,0)</f>
        <v>0</v>
      </c>
      <c r="DL336" s="158">
        <f>IF(ISERROR(VLOOKUP(I336,Accueil!$W$17:$W$22,1,0)),1,0)</f>
        <v>0</v>
      </c>
      <c r="DM336" s="158">
        <f>IF(ISERROR(VLOOKUP(J336,Accueil!$W$17:$W$22,1,0)),1,0)</f>
        <v>0</v>
      </c>
      <c r="DN336" s="158">
        <f>IF(ISERROR(VLOOKUP(K336,Accueil!$W$17:$W$22,1,0)),1,0)</f>
        <v>0</v>
      </c>
      <c r="DO336" s="158">
        <f>IF(ISERROR(VLOOKUP(L336,Accueil!$W$17:$W$22,1,0)),1,0)</f>
        <v>0</v>
      </c>
      <c r="DP336" s="158">
        <f>IF(ISERROR(VLOOKUP(M336,Accueil!$W$17:$W$22,1,0)),1,0)</f>
        <v>0</v>
      </c>
      <c r="DQ336" s="158">
        <f>IF(ISERROR(VLOOKUP(N336,Accueil!$W$17:$W$22,1,0)),1,0)</f>
        <v>0</v>
      </c>
      <c r="DR336" s="158">
        <f>IF(ISERROR(VLOOKUP(O336,Accueil!$W$17:$W$22,1,0)),1,0)</f>
        <v>0</v>
      </c>
      <c r="DS336" s="158">
        <f>IF(ISERROR(VLOOKUP(P336,Accueil!$W$17:$W$22,1,0)),1,0)</f>
        <v>0</v>
      </c>
      <c r="DT336" s="158">
        <f>IF(ISERROR(VLOOKUP(Q336,Accueil!$W$17:$W$22,1,0)),1,0)</f>
        <v>0</v>
      </c>
      <c r="DU336" s="158">
        <f>IF(ISERROR(VLOOKUP(R336,Accueil!$W$17:$W$22,1,0)),1,0)</f>
        <v>0</v>
      </c>
      <c r="DV336" s="158">
        <f>IF(ISERROR(VLOOKUP(S336,Accueil!$W$17:$W$22,1,0)),1,0)</f>
        <v>0</v>
      </c>
      <c r="DW336" s="158">
        <f>IF(ISERROR(VLOOKUP(T336,Accueil!$W$17:$W$22,1,0)),1,0)</f>
        <v>0</v>
      </c>
      <c r="DX336" s="158">
        <f>IF(ISERROR(VLOOKUP(U336,Accueil!$W$17:$W$22,1,0)),1,0)</f>
        <v>0</v>
      </c>
      <c r="DY336" s="158">
        <f>IF(ISERROR(VLOOKUP(V336,Accueil!$W$17:$W$22,1,0)),1,0)</f>
        <v>0</v>
      </c>
      <c r="DZ336" s="158">
        <f>IF(ISERROR(VLOOKUP(W336,Accueil!$W$17:$W$22,1,0)),1,0)</f>
        <v>0</v>
      </c>
      <c r="EA336" s="158">
        <f>IF(ISERROR(VLOOKUP(X336,Accueil!$W$17:$W$22,1,0)),1,0)</f>
        <v>0</v>
      </c>
      <c r="EB336" s="158">
        <f>IF(ISERROR(VLOOKUP(Y336,Accueil!$W$17:$W$22,1,0)),1,0)</f>
        <v>0</v>
      </c>
      <c r="EC336" s="158">
        <f>IF(ISERROR(VLOOKUP(Z336,Accueil!$W$17:$W$22,1,0)),1,0)</f>
        <v>0</v>
      </c>
      <c r="ED336" s="158">
        <f>IF(ISERROR(VLOOKUP(AA336,Accueil!$W$17:$W$22,1,0)),1,0)</f>
        <v>0</v>
      </c>
      <c r="EE336" s="158">
        <f>IF(ISERROR(VLOOKUP(AB336,Accueil!$W$17:$W$22,1,0)),1,0)</f>
        <v>0</v>
      </c>
      <c r="EF336" s="158">
        <f>IF(ISERROR(VLOOKUP(AC336,Accueil!$W$17:$W$22,1,0)),1,0)</f>
        <v>0</v>
      </c>
      <c r="EG336" s="158">
        <f>IF(ISERROR(VLOOKUP(AD336,Accueil!$W$17:$W$22,1,0)),1,0)</f>
        <v>0</v>
      </c>
      <c r="EH336" s="158">
        <f>IF(ISERROR(VLOOKUP(AE336,Accueil!$W$17:$W$22,1,0)),1,0)</f>
        <v>0</v>
      </c>
      <c r="EI336" s="158">
        <f>IF(ISERROR(VLOOKUP(AF336,Accueil!$W$17:$W$22,1,0)),1,0)</f>
        <v>0</v>
      </c>
      <c r="EJ336" s="158">
        <f>IF(ISERROR(VLOOKUP(AG336,Accueil!$W$17:$W$22,1,0)),1,0)</f>
        <v>0</v>
      </c>
      <c r="EK336" s="158">
        <f>IF(ISERROR(VLOOKUP(AH336,Accueil!$W$17:$W$22,1,0)),1,0)</f>
        <v>0</v>
      </c>
      <c r="EL336" s="158">
        <f>IF(ISERROR(VLOOKUP(AI336,Accueil!$W$17:$W$22,1,0)),1,0)</f>
        <v>0</v>
      </c>
      <c r="EM336" s="158">
        <f>IF(ISERROR(VLOOKUP(AJ336,Accueil!$W$17:$W$22,1,0)),1,0)</f>
        <v>0</v>
      </c>
      <c r="EN336" s="158">
        <f>IF(ISERROR(VLOOKUP(AK336,Accueil!$W$17:$W$22,1,0)),1,0)</f>
        <v>0</v>
      </c>
      <c r="EO336" s="158">
        <f>IF(ISERROR(VLOOKUP(AL336,Accueil!$W$17:$W$22,1,0)),1,0)</f>
        <v>0</v>
      </c>
      <c r="EP336" s="158">
        <f>IF(ISERROR(VLOOKUP(AM336,Accueil!$W$17:$W$22,1,0)),1,0)</f>
        <v>0</v>
      </c>
      <c r="EQ336" s="158">
        <f>IF(ISERROR(VLOOKUP(AN336,Accueil!$W$17:$W$22,1,0)),1,0)</f>
        <v>0</v>
      </c>
      <c r="ER336" s="158">
        <f>IF(ISERROR(VLOOKUP(AO336,Accueil!$W$17:$W$22,1,0)),1,0)</f>
        <v>0</v>
      </c>
      <c r="ES336" s="158">
        <f>IF(ISERROR(VLOOKUP(AP336,Accueil!$W$17:$W$22,1,0)),1,0)</f>
        <v>0</v>
      </c>
      <c r="ET336" s="158">
        <f>IF(ISERROR(VLOOKUP(AQ336,Accueil!$W$17:$W$22,1,0)),1,0)</f>
        <v>0</v>
      </c>
      <c r="EU336" s="158">
        <f>IF(ISERROR(VLOOKUP(AR336,Accueil!$W$17:$W$22,1,0)),1,0)</f>
        <v>0</v>
      </c>
      <c r="EV336" s="158">
        <f>IF(ISERROR(VLOOKUP(AS336,Accueil!$W$17:$W$22,1,0)),1,0)</f>
        <v>0</v>
      </c>
      <c r="EW336" s="158">
        <f>IF(ISERROR(VLOOKUP(AT336,Accueil!$W$17:$W$22,1,0)),1,0)</f>
        <v>0</v>
      </c>
      <c r="EX336" s="158">
        <f>IF(ISERROR(VLOOKUP(AU336,Accueil!$W$17:$W$22,1,0)),1,0)</f>
        <v>0</v>
      </c>
      <c r="EY336" s="158">
        <f>IF(ISERROR(VLOOKUP(AV336,Accueil!$W$17:$W$22,1,0)),1,0)</f>
        <v>0</v>
      </c>
      <c r="EZ336" s="158">
        <f>IF(ISERROR(VLOOKUP(AW336,Accueil!$W$17:$W$22,1,0)),1,0)</f>
        <v>0</v>
      </c>
      <c r="FA336" s="158">
        <f>IF(ISERROR(VLOOKUP(AX336,Accueil!$W$17:$W$22,1,0)),1,0)</f>
        <v>0</v>
      </c>
      <c r="FB336" s="158">
        <f>IF(ISERROR(VLOOKUP(AY336,Accueil!$W$17:$W$22,1,0)),1,0)</f>
        <v>0</v>
      </c>
      <c r="FC336" s="158">
        <f>IF(ISERROR(VLOOKUP(AZ336,Accueil!$W$17:$W$22,1,0)),1,0)</f>
        <v>0</v>
      </c>
      <c r="FD336" s="158">
        <f>IF(ISERROR(VLOOKUP(BA336,Accueil!$W$17:$W$22,1,0)),1,0)</f>
        <v>0</v>
      </c>
      <c r="FE336" s="158">
        <f>IF(ISERROR(VLOOKUP(BB336,Accueil!$W$17:$W$22,1,0)),1,0)</f>
        <v>0</v>
      </c>
      <c r="FF336" s="158">
        <f>IF(ISERROR(VLOOKUP(BC336,Accueil!$W$17:$W$22,1,0)),1,0)</f>
        <v>0</v>
      </c>
      <c r="FG336" s="158">
        <f>IF(ISERROR(VLOOKUP(BD336,Accueil!$W$17:$W$22,1,0)),1,0)</f>
        <v>0</v>
      </c>
      <c r="FH336" s="158">
        <f>IF(ISERROR(VLOOKUP(BE336,Accueil!$W$17:$W$22,1,0)),1,0)</f>
        <v>0</v>
      </c>
      <c r="FI336" s="158">
        <f>IF(ISERROR(VLOOKUP(BF336,Accueil!$W$17:$W$22,1,0)),1,0)</f>
        <v>0</v>
      </c>
      <c r="FJ336" s="158">
        <f>IF(ISERROR(VLOOKUP(BG336,Accueil!$W$17:$W$22,1,0)),1,0)</f>
        <v>0</v>
      </c>
      <c r="FK336" s="158">
        <f>IF(ISERROR(VLOOKUP(BH336,Accueil!$W$17:$W$22,1,0)),1,0)</f>
        <v>0</v>
      </c>
      <c r="FL336" s="158">
        <f>IF(ISERROR(VLOOKUP(BI336,Accueil!$W$17:$W$22,1,0)),1,0)</f>
        <v>0</v>
      </c>
      <c r="FM336" s="158">
        <f>IF(ISERROR(VLOOKUP(BJ336,Accueil!$W$17:$W$22,1,0)),1,0)</f>
        <v>0</v>
      </c>
      <c r="FN336" s="158">
        <f>IF(ISERROR(VLOOKUP(BK336,Accueil!$W$17:$W$22,1,0)),1,0)</f>
        <v>0</v>
      </c>
      <c r="FO336" s="158">
        <f>IF(ISERROR(VLOOKUP(BL336,Accueil!$W$17:$W$22,1,0)),1,0)</f>
        <v>0</v>
      </c>
      <c r="FP336" s="158">
        <f>IF(ISERROR(VLOOKUP(BM336,Accueil!$W$17:$W$22,1,0)),1,0)</f>
        <v>0</v>
      </c>
      <c r="FQ336" s="158">
        <f>IF(ISERROR(VLOOKUP(BN336,Accueil!$W$17:$W$22,1,0)),1,0)</f>
        <v>0</v>
      </c>
      <c r="FR336" s="158">
        <f>IF(ISERROR(VLOOKUP(BO336,Accueil!$W$17:$W$22,1,0)),1,0)</f>
        <v>0</v>
      </c>
      <c r="FS336" s="158">
        <f>IF(ISERROR(VLOOKUP(BP336,Accueil!$W$17:$W$22,1,0)),1,0)</f>
        <v>0</v>
      </c>
      <c r="FT336" s="158">
        <f>IF(ISERROR(VLOOKUP(BQ336,Accueil!$W$17:$W$22,1,0)),1,0)</f>
        <v>0</v>
      </c>
      <c r="FU336" s="158">
        <f>IF(ISERROR(VLOOKUP(BR336,Accueil!$W$17:$W$22,1,0)),1,0)</f>
        <v>0</v>
      </c>
      <c r="FV336" s="158">
        <f>IF(ISERROR(VLOOKUP(BS336,Accueil!$W$17:$W$22,1,0)),1,0)</f>
        <v>0</v>
      </c>
      <c r="FW336" s="158">
        <f>IF(ISERROR(VLOOKUP(BT336,Accueil!$W$17:$W$22,1,0)),1,0)</f>
        <v>0</v>
      </c>
      <c r="FX336" s="158">
        <f>IF(ISERROR(VLOOKUP(BU336,Accueil!$W$17:$W$22,1,0)),1,0)</f>
        <v>0</v>
      </c>
      <c r="FY336" s="158">
        <f>IF(ISERROR(VLOOKUP(BV336,Accueil!$W$17:$W$22,1,0)),1,0)</f>
        <v>0</v>
      </c>
      <c r="FZ336" s="158">
        <f>IF(ISERROR(VLOOKUP(BW336,Accueil!$W$17:$W$22,1,0)),1,0)</f>
        <v>0</v>
      </c>
      <c r="GA336" s="158">
        <f>IF(ISERROR(VLOOKUP(BX336,Accueil!$W$17:$W$22,1,0)),1,0)</f>
        <v>0</v>
      </c>
      <c r="GB336" s="158">
        <f>IF(ISERROR(VLOOKUP(BY336,Accueil!$W$17:$W$22,1,0)),1,0)</f>
        <v>0</v>
      </c>
      <c r="GC336" s="158">
        <f>IF(ISERROR(VLOOKUP(BZ336,Accueil!$W$17:$W$22,1,0)),1,0)</f>
        <v>0</v>
      </c>
      <c r="GD336" s="158">
        <f>IF(ISERROR(VLOOKUP(CA336,Accueil!$W$17:$W$22,1,0)),1,0)</f>
        <v>0</v>
      </c>
      <c r="GE336" s="158">
        <f>IF(ISERROR(VLOOKUP(CB336,Accueil!$W$17:$W$22,1,0)),1,0)</f>
        <v>0</v>
      </c>
      <c r="GF336" s="158">
        <f>IF(ISERROR(VLOOKUP(CC336,Accueil!$W$17:$W$22,1,0)),1,0)</f>
        <v>0</v>
      </c>
      <c r="GG336" s="158">
        <f>IF(ISERROR(VLOOKUP(CD336,Accueil!$W$17:$W$22,1,0)),1,0)</f>
        <v>0</v>
      </c>
      <c r="GH336" s="158">
        <f>IF(ISERROR(VLOOKUP(CE336,Accueil!$W$17:$W$22,1,0)),1,0)</f>
        <v>0</v>
      </c>
      <c r="GI336" s="158">
        <f>IF(ISERROR(VLOOKUP(CF336,Accueil!$W$17:$W$22,1,0)),1,0)</f>
        <v>0</v>
      </c>
      <c r="GJ336" s="158">
        <f>IF(ISERROR(VLOOKUP(CG336,Accueil!$W$17:$W$22,1,0)),1,0)</f>
        <v>0</v>
      </c>
      <c r="GK336" s="158">
        <f>IF(ISERROR(VLOOKUP(CH336,Accueil!$W$17:$W$22,1,0)),1,0)</f>
        <v>0</v>
      </c>
      <c r="GL336" s="158">
        <f>IF(ISERROR(VLOOKUP(CI336,Accueil!$W$17:$W$22,1,0)),1,0)</f>
        <v>0</v>
      </c>
      <c r="GM336" s="158">
        <f>IF(ISERROR(VLOOKUP(CJ336,Accueil!$W$17:$W$22,1,0)),1,0)</f>
        <v>0</v>
      </c>
      <c r="GN336" s="158">
        <f>IF(ISERROR(VLOOKUP(CK336,Accueil!$W$17:$W$22,1,0)),1,0)</f>
        <v>0</v>
      </c>
      <c r="GO336" s="158">
        <f>IF(ISERROR(VLOOKUP(CL336,Accueil!$W$17:$W$22,1,0)),1,0)</f>
        <v>0</v>
      </c>
      <c r="GP336" s="158">
        <f>IF(ISERROR(VLOOKUP(CM336,Accueil!$W$17:$W$22,1,0)),1,0)</f>
        <v>0</v>
      </c>
      <c r="GQ336" s="158">
        <f>IF(ISERROR(VLOOKUP(CN336,Accueil!$W$17:$W$22,1,0)),1,0)</f>
        <v>0</v>
      </c>
      <c r="GR336" s="158">
        <f>IF(ISERROR(VLOOKUP(CO336,Accueil!$W$17:$W$22,1,0)),1,0)</f>
        <v>0</v>
      </c>
      <c r="GS336" s="158">
        <f>IF(ISERROR(VLOOKUP(CP336,Accueil!$W$17:$W$22,1,0)),1,0)</f>
        <v>0</v>
      </c>
      <c r="GT336" s="158">
        <f>IF(ISERROR(VLOOKUP(CQ336,Accueil!$W$17:$W$22,1,0)),1,0)</f>
        <v>0</v>
      </c>
      <c r="GU336" s="158">
        <f>IF(ISERROR(VLOOKUP(CR336,Accueil!$W$17:$W$22,1,0)),1,0)</f>
        <v>0</v>
      </c>
      <c r="GV336" s="158">
        <f>IF(ISERROR(VLOOKUP(CS336,Accueil!$W$17:$W$22,1,0)),1,0)</f>
        <v>0</v>
      </c>
      <c r="GW336" s="158">
        <f>IF(ISERROR(VLOOKUP(CT336,Accueil!$W$17:$W$22,1,0)),1,0)</f>
        <v>0</v>
      </c>
      <c r="GX336" s="158">
        <f>IF(ISERROR(VLOOKUP(CU336,Accueil!$W$17:$W$22,1,0)),1,0)</f>
        <v>0</v>
      </c>
      <c r="GY336" s="158">
        <f>IF(ISERROR(VLOOKUP(CV336,Accueil!$W$17:$W$22,1,0)),1,0)</f>
        <v>0</v>
      </c>
      <c r="GZ336" s="158">
        <f>IF(ISERROR(VLOOKUP(CW336,Accueil!$W$17:$W$22,1,0)),1,0)</f>
        <v>0</v>
      </c>
      <c r="HA336" s="158">
        <f>IF(ISERROR(VLOOKUP(CX336,Accueil!$W$17:$W$22,1,0)),1,0)</f>
        <v>0</v>
      </c>
      <c r="HB336" s="158">
        <f>IF(ISERROR(VLOOKUP(CY336,Accueil!$W$17:$W$22,1,0)),1,0)</f>
        <v>0</v>
      </c>
      <c r="HC336" s="158">
        <f>IF(ISERROR(VLOOKUP(CZ336,Accueil!$W$17:$W$22,1,0)),1,0)</f>
        <v>0</v>
      </c>
      <c r="HD336" s="158">
        <f>IF(ISERROR(VLOOKUP(DA336,Accueil!$W$17:$W$22,1,0)),1,0)</f>
        <v>0</v>
      </c>
    </row>
    <row r="337" spans="1:212" ht="12.75" customHeight="1">
      <c r="A337" s="360"/>
      <c r="B337" s="12">
        <v>329</v>
      </c>
      <c r="C337" s="26" t="str">
        <f>IF(Accueil!E341="","",Accueil!E341)</f>
        <v/>
      </c>
      <c r="D337" s="27" t="str">
        <f>IF(Accueil!F341="","",Accueil!F341)</f>
        <v/>
      </c>
      <c r="E337" s="83" t="str">
        <f t="shared" si="22"/>
        <v/>
      </c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  <c r="AA337" s="244"/>
      <c r="AB337" s="244"/>
      <c r="AC337" s="244"/>
      <c r="AD337" s="244"/>
      <c r="AE337" s="244"/>
      <c r="AF337" s="244"/>
      <c r="AG337" s="244"/>
      <c r="AH337" s="244"/>
      <c r="AI337" s="244"/>
      <c r="AJ337" s="244"/>
      <c r="AK337" s="244"/>
      <c r="AL337" s="244"/>
      <c r="AM337" s="244"/>
      <c r="AN337" s="244"/>
      <c r="AO337" s="244"/>
      <c r="AP337" s="244"/>
      <c r="AQ337" s="244"/>
      <c r="AR337" s="244"/>
      <c r="AS337" s="244"/>
      <c r="AT337" s="244"/>
      <c r="AU337" s="244"/>
      <c r="AV337" s="244"/>
      <c r="AW337" s="244"/>
      <c r="AX337" s="244"/>
      <c r="AY337" s="244"/>
      <c r="AZ337" s="244"/>
      <c r="BA337" s="244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  <c r="CJ337" s="244"/>
      <c r="CK337" s="244"/>
      <c r="CL337" s="244"/>
      <c r="CM337" s="244"/>
      <c r="CN337" s="244"/>
      <c r="CO337" s="244"/>
      <c r="CP337" s="244"/>
      <c r="CQ337" s="244"/>
      <c r="CR337" s="244"/>
      <c r="CS337" s="244"/>
      <c r="CT337" s="244"/>
      <c r="CU337" s="244"/>
      <c r="CV337" s="244"/>
      <c r="CW337" s="244"/>
      <c r="CX337" s="244"/>
      <c r="CY337" s="244"/>
      <c r="CZ337" s="244"/>
      <c r="DA337" s="244"/>
      <c r="DB337" s="12">
        <v>329</v>
      </c>
      <c r="DC337" s="11" t="str">
        <f>IF(D337="","",COUNTIF(F337:DA337,Accueil!$AB$28)&amp;" / "&amp;COUNTIF($F$8:$DA$8,"&gt;0")-(COUNTIF(F337:DA337,Accueil!$AG$26)))</f>
        <v/>
      </c>
      <c r="DD337" s="110" t="str">
        <f>IF(D337="","",COUNTIF(F337:DA337,Accueil!$AB$26))</f>
        <v/>
      </c>
      <c r="DE337" s="110" t="str">
        <f>IF(D337="","",IF(COUNTIF($F$8:$DA$8,"&gt;=0")-(COUNTIF(G337:DB337,Accueil!$AG$26))&lt;0,0,COUNTIF($F$8:$DA$8,"&gt;=0")-(COUNTIF(G337:DB337,Accueil!$AG$26))))</f>
        <v/>
      </c>
      <c r="DF337" s="11" t="str">
        <f t="shared" si="23"/>
        <v/>
      </c>
      <c r="DG337" s="29" t="str">
        <f t="shared" si="24"/>
        <v/>
      </c>
      <c r="DH337" s="158">
        <f t="shared" si="25"/>
        <v>0</v>
      </c>
      <c r="DI337" s="158">
        <f>IF(ISERROR(VLOOKUP(F337,Accueil!$W$17:$W$22,1,0)),1,0)</f>
        <v>0</v>
      </c>
      <c r="DJ337" s="158">
        <f>IF(ISERROR(VLOOKUP(G337,Accueil!$W$17:$W$22,1,0)),1,0)</f>
        <v>0</v>
      </c>
      <c r="DK337" s="158">
        <f>IF(ISERROR(VLOOKUP(H337,Accueil!$W$17:$W$22,1,0)),1,0)</f>
        <v>0</v>
      </c>
      <c r="DL337" s="158">
        <f>IF(ISERROR(VLOOKUP(I337,Accueil!$W$17:$W$22,1,0)),1,0)</f>
        <v>0</v>
      </c>
      <c r="DM337" s="158">
        <f>IF(ISERROR(VLOOKUP(J337,Accueil!$W$17:$W$22,1,0)),1,0)</f>
        <v>0</v>
      </c>
      <c r="DN337" s="158">
        <f>IF(ISERROR(VLOOKUP(K337,Accueil!$W$17:$W$22,1,0)),1,0)</f>
        <v>0</v>
      </c>
      <c r="DO337" s="158">
        <f>IF(ISERROR(VLOOKUP(L337,Accueil!$W$17:$W$22,1,0)),1,0)</f>
        <v>0</v>
      </c>
      <c r="DP337" s="158">
        <f>IF(ISERROR(VLOOKUP(M337,Accueil!$W$17:$W$22,1,0)),1,0)</f>
        <v>0</v>
      </c>
      <c r="DQ337" s="158">
        <f>IF(ISERROR(VLOOKUP(N337,Accueil!$W$17:$W$22,1,0)),1,0)</f>
        <v>0</v>
      </c>
      <c r="DR337" s="158">
        <f>IF(ISERROR(VLOOKUP(O337,Accueil!$W$17:$W$22,1,0)),1,0)</f>
        <v>0</v>
      </c>
      <c r="DS337" s="158">
        <f>IF(ISERROR(VLOOKUP(P337,Accueil!$W$17:$W$22,1,0)),1,0)</f>
        <v>0</v>
      </c>
      <c r="DT337" s="158">
        <f>IF(ISERROR(VLOOKUP(Q337,Accueil!$W$17:$W$22,1,0)),1,0)</f>
        <v>0</v>
      </c>
      <c r="DU337" s="158">
        <f>IF(ISERROR(VLOOKUP(R337,Accueil!$W$17:$W$22,1,0)),1,0)</f>
        <v>0</v>
      </c>
      <c r="DV337" s="158">
        <f>IF(ISERROR(VLOOKUP(S337,Accueil!$W$17:$W$22,1,0)),1,0)</f>
        <v>0</v>
      </c>
      <c r="DW337" s="158">
        <f>IF(ISERROR(VLOOKUP(T337,Accueil!$W$17:$W$22,1,0)),1,0)</f>
        <v>0</v>
      </c>
      <c r="DX337" s="158">
        <f>IF(ISERROR(VLOOKUP(U337,Accueil!$W$17:$W$22,1,0)),1,0)</f>
        <v>0</v>
      </c>
      <c r="DY337" s="158">
        <f>IF(ISERROR(VLOOKUP(V337,Accueil!$W$17:$W$22,1,0)),1,0)</f>
        <v>0</v>
      </c>
      <c r="DZ337" s="158">
        <f>IF(ISERROR(VLOOKUP(W337,Accueil!$W$17:$W$22,1,0)),1,0)</f>
        <v>0</v>
      </c>
      <c r="EA337" s="158">
        <f>IF(ISERROR(VLOOKUP(X337,Accueil!$W$17:$W$22,1,0)),1,0)</f>
        <v>0</v>
      </c>
      <c r="EB337" s="158">
        <f>IF(ISERROR(VLOOKUP(Y337,Accueil!$W$17:$W$22,1,0)),1,0)</f>
        <v>0</v>
      </c>
      <c r="EC337" s="158">
        <f>IF(ISERROR(VLOOKUP(Z337,Accueil!$W$17:$W$22,1,0)),1,0)</f>
        <v>0</v>
      </c>
      <c r="ED337" s="158">
        <f>IF(ISERROR(VLOOKUP(AA337,Accueil!$W$17:$W$22,1,0)),1,0)</f>
        <v>0</v>
      </c>
      <c r="EE337" s="158">
        <f>IF(ISERROR(VLOOKUP(AB337,Accueil!$W$17:$W$22,1,0)),1,0)</f>
        <v>0</v>
      </c>
      <c r="EF337" s="158">
        <f>IF(ISERROR(VLOOKUP(AC337,Accueil!$W$17:$W$22,1,0)),1,0)</f>
        <v>0</v>
      </c>
      <c r="EG337" s="158">
        <f>IF(ISERROR(VLOOKUP(AD337,Accueil!$W$17:$W$22,1,0)),1,0)</f>
        <v>0</v>
      </c>
      <c r="EH337" s="158">
        <f>IF(ISERROR(VLOOKUP(AE337,Accueil!$W$17:$W$22,1,0)),1,0)</f>
        <v>0</v>
      </c>
      <c r="EI337" s="158">
        <f>IF(ISERROR(VLOOKUP(AF337,Accueil!$W$17:$W$22,1,0)),1,0)</f>
        <v>0</v>
      </c>
      <c r="EJ337" s="158">
        <f>IF(ISERROR(VLOOKUP(AG337,Accueil!$W$17:$W$22,1,0)),1,0)</f>
        <v>0</v>
      </c>
      <c r="EK337" s="158">
        <f>IF(ISERROR(VLOOKUP(AH337,Accueil!$W$17:$W$22,1,0)),1,0)</f>
        <v>0</v>
      </c>
      <c r="EL337" s="158">
        <f>IF(ISERROR(VLOOKUP(AI337,Accueil!$W$17:$W$22,1,0)),1,0)</f>
        <v>0</v>
      </c>
      <c r="EM337" s="158">
        <f>IF(ISERROR(VLOOKUP(AJ337,Accueil!$W$17:$W$22,1,0)),1,0)</f>
        <v>0</v>
      </c>
      <c r="EN337" s="158">
        <f>IF(ISERROR(VLOOKUP(AK337,Accueil!$W$17:$W$22,1,0)),1,0)</f>
        <v>0</v>
      </c>
      <c r="EO337" s="158">
        <f>IF(ISERROR(VLOOKUP(AL337,Accueil!$W$17:$W$22,1,0)),1,0)</f>
        <v>0</v>
      </c>
      <c r="EP337" s="158">
        <f>IF(ISERROR(VLOOKUP(AM337,Accueil!$W$17:$W$22,1,0)),1,0)</f>
        <v>0</v>
      </c>
      <c r="EQ337" s="158">
        <f>IF(ISERROR(VLOOKUP(AN337,Accueil!$W$17:$W$22,1,0)),1,0)</f>
        <v>0</v>
      </c>
      <c r="ER337" s="158">
        <f>IF(ISERROR(VLOOKUP(AO337,Accueil!$W$17:$W$22,1,0)),1,0)</f>
        <v>0</v>
      </c>
      <c r="ES337" s="158">
        <f>IF(ISERROR(VLOOKUP(AP337,Accueil!$W$17:$W$22,1,0)),1,0)</f>
        <v>0</v>
      </c>
      <c r="ET337" s="158">
        <f>IF(ISERROR(VLOOKUP(AQ337,Accueil!$W$17:$W$22,1,0)),1,0)</f>
        <v>0</v>
      </c>
      <c r="EU337" s="158">
        <f>IF(ISERROR(VLOOKUP(AR337,Accueil!$W$17:$W$22,1,0)),1,0)</f>
        <v>0</v>
      </c>
      <c r="EV337" s="158">
        <f>IF(ISERROR(VLOOKUP(AS337,Accueil!$W$17:$W$22,1,0)),1,0)</f>
        <v>0</v>
      </c>
      <c r="EW337" s="158">
        <f>IF(ISERROR(VLOOKUP(AT337,Accueil!$W$17:$W$22,1,0)),1,0)</f>
        <v>0</v>
      </c>
      <c r="EX337" s="158">
        <f>IF(ISERROR(VLOOKUP(AU337,Accueil!$W$17:$W$22,1,0)),1,0)</f>
        <v>0</v>
      </c>
      <c r="EY337" s="158">
        <f>IF(ISERROR(VLOOKUP(AV337,Accueil!$W$17:$W$22,1,0)),1,0)</f>
        <v>0</v>
      </c>
      <c r="EZ337" s="158">
        <f>IF(ISERROR(VLOOKUP(AW337,Accueil!$W$17:$W$22,1,0)),1,0)</f>
        <v>0</v>
      </c>
      <c r="FA337" s="158">
        <f>IF(ISERROR(VLOOKUP(AX337,Accueil!$W$17:$W$22,1,0)),1,0)</f>
        <v>0</v>
      </c>
      <c r="FB337" s="158">
        <f>IF(ISERROR(VLOOKUP(AY337,Accueil!$W$17:$W$22,1,0)),1,0)</f>
        <v>0</v>
      </c>
      <c r="FC337" s="158">
        <f>IF(ISERROR(VLOOKUP(AZ337,Accueil!$W$17:$W$22,1,0)),1,0)</f>
        <v>0</v>
      </c>
      <c r="FD337" s="158">
        <f>IF(ISERROR(VLOOKUP(BA337,Accueil!$W$17:$W$22,1,0)),1,0)</f>
        <v>0</v>
      </c>
      <c r="FE337" s="158">
        <f>IF(ISERROR(VLOOKUP(BB337,Accueil!$W$17:$W$22,1,0)),1,0)</f>
        <v>0</v>
      </c>
      <c r="FF337" s="158">
        <f>IF(ISERROR(VLOOKUP(BC337,Accueil!$W$17:$W$22,1,0)),1,0)</f>
        <v>0</v>
      </c>
      <c r="FG337" s="158">
        <f>IF(ISERROR(VLOOKUP(BD337,Accueil!$W$17:$W$22,1,0)),1,0)</f>
        <v>0</v>
      </c>
      <c r="FH337" s="158">
        <f>IF(ISERROR(VLOOKUP(BE337,Accueil!$W$17:$W$22,1,0)),1,0)</f>
        <v>0</v>
      </c>
      <c r="FI337" s="158">
        <f>IF(ISERROR(VLOOKUP(BF337,Accueil!$W$17:$W$22,1,0)),1,0)</f>
        <v>0</v>
      </c>
      <c r="FJ337" s="158">
        <f>IF(ISERROR(VLOOKUP(BG337,Accueil!$W$17:$W$22,1,0)),1,0)</f>
        <v>0</v>
      </c>
      <c r="FK337" s="158">
        <f>IF(ISERROR(VLOOKUP(BH337,Accueil!$W$17:$W$22,1,0)),1,0)</f>
        <v>0</v>
      </c>
      <c r="FL337" s="158">
        <f>IF(ISERROR(VLOOKUP(BI337,Accueil!$W$17:$W$22,1,0)),1,0)</f>
        <v>0</v>
      </c>
      <c r="FM337" s="158">
        <f>IF(ISERROR(VLOOKUP(BJ337,Accueil!$W$17:$W$22,1,0)),1,0)</f>
        <v>0</v>
      </c>
      <c r="FN337" s="158">
        <f>IF(ISERROR(VLOOKUP(BK337,Accueil!$W$17:$W$22,1,0)),1,0)</f>
        <v>0</v>
      </c>
      <c r="FO337" s="158">
        <f>IF(ISERROR(VLOOKUP(BL337,Accueil!$W$17:$W$22,1,0)),1,0)</f>
        <v>0</v>
      </c>
      <c r="FP337" s="158">
        <f>IF(ISERROR(VLOOKUP(BM337,Accueil!$W$17:$W$22,1,0)),1,0)</f>
        <v>0</v>
      </c>
      <c r="FQ337" s="158">
        <f>IF(ISERROR(VLOOKUP(BN337,Accueil!$W$17:$W$22,1,0)),1,0)</f>
        <v>0</v>
      </c>
      <c r="FR337" s="158">
        <f>IF(ISERROR(VLOOKUP(BO337,Accueil!$W$17:$W$22,1,0)),1,0)</f>
        <v>0</v>
      </c>
      <c r="FS337" s="158">
        <f>IF(ISERROR(VLOOKUP(BP337,Accueil!$W$17:$W$22,1,0)),1,0)</f>
        <v>0</v>
      </c>
      <c r="FT337" s="158">
        <f>IF(ISERROR(VLOOKUP(BQ337,Accueil!$W$17:$W$22,1,0)),1,0)</f>
        <v>0</v>
      </c>
      <c r="FU337" s="158">
        <f>IF(ISERROR(VLOOKUP(BR337,Accueil!$W$17:$W$22,1,0)),1,0)</f>
        <v>0</v>
      </c>
      <c r="FV337" s="158">
        <f>IF(ISERROR(VLOOKUP(BS337,Accueil!$W$17:$W$22,1,0)),1,0)</f>
        <v>0</v>
      </c>
      <c r="FW337" s="158">
        <f>IF(ISERROR(VLOOKUP(BT337,Accueil!$W$17:$W$22,1,0)),1,0)</f>
        <v>0</v>
      </c>
      <c r="FX337" s="158">
        <f>IF(ISERROR(VLOOKUP(BU337,Accueil!$W$17:$W$22,1,0)),1,0)</f>
        <v>0</v>
      </c>
      <c r="FY337" s="158">
        <f>IF(ISERROR(VLOOKUP(BV337,Accueil!$W$17:$W$22,1,0)),1,0)</f>
        <v>0</v>
      </c>
      <c r="FZ337" s="158">
        <f>IF(ISERROR(VLOOKUP(BW337,Accueil!$W$17:$W$22,1,0)),1,0)</f>
        <v>0</v>
      </c>
      <c r="GA337" s="158">
        <f>IF(ISERROR(VLOOKUP(BX337,Accueil!$W$17:$W$22,1,0)),1,0)</f>
        <v>0</v>
      </c>
      <c r="GB337" s="158">
        <f>IF(ISERROR(VLOOKUP(BY337,Accueil!$W$17:$W$22,1,0)),1,0)</f>
        <v>0</v>
      </c>
      <c r="GC337" s="158">
        <f>IF(ISERROR(VLOOKUP(BZ337,Accueil!$W$17:$W$22,1,0)),1,0)</f>
        <v>0</v>
      </c>
      <c r="GD337" s="158">
        <f>IF(ISERROR(VLOOKUP(CA337,Accueil!$W$17:$W$22,1,0)),1,0)</f>
        <v>0</v>
      </c>
      <c r="GE337" s="158">
        <f>IF(ISERROR(VLOOKUP(CB337,Accueil!$W$17:$W$22,1,0)),1,0)</f>
        <v>0</v>
      </c>
      <c r="GF337" s="158">
        <f>IF(ISERROR(VLOOKUP(CC337,Accueil!$W$17:$W$22,1,0)),1,0)</f>
        <v>0</v>
      </c>
      <c r="GG337" s="158">
        <f>IF(ISERROR(VLOOKUP(CD337,Accueil!$W$17:$W$22,1,0)),1,0)</f>
        <v>0</v>
      </c>
      <c r="GH337" s="158">
        <f>IF(ISERROR(VLOOKUP(CE337,Accueil!$W$17:$W$22,1,0)),1,0)</f>
        <v>0</v>
      </c>
      <c r="GI337" s="158">
        <f>IF(ISERROR(VLOOKUP(CF337,Accueil!$W$17:$W$22,1,0)),1,0)</f>
        <v>0</v>
      </c>
      <c r="GJ337" s="158">
        <f>IF(ISERROR(VLOOKUP(CG337,Accueil!$W$17:$W$22,1,0)),1,0)</f>
        <v>0</v>
      </c>
      <c r="GK337" s="158">
        <f>IF(ISERROR(VLOOKUP(CH337,Accueil!$W$17:$W$22,1,0)),1,0)</f>
        <v>0</v>
      </c>
      <c r="GL337" s="158">
        <f>IF(ISERROR(VLOOKUP(CI337,Accueil!$W$17:$W$22,1,0)),1,0)</f>
        <v>0</v>
      </c>
      <c r="GM337" s="158">
        <f>IF(ISERROR(VLOOKUP(CJ337,Accueil!$W$17:$W$22,1,0)),1,0)</f>
        <v>0</v>
      </c>
      <c r="GN337" s="158">
        <f>IF(ISERROR(VLOOKUP(CK337,Accueil!$W$17:$W$22,1,0)),1,0)</f>
        <v>0</v>
      </c>
      <c r="GO337" s="158">
        <f>IF(ISERROR(VLOOKUP(CL337,Accueil!$W$17:$W$22,1,0)),1,0)</f>
        <v>0</v>
      </c>
      <c r="GP337" s="158">
        <f>IF(ISERROR(VLOOKUP(CM337,Accueil!$W$17:$W$22,1,0)),1,0)</f>
        <v>0</v>
      </c>
      <c r="GQ337" s="158">
        <f>IF(ISERROR(VLOOKUP(CN337,Accueil!$W$17:$W$22,1,0)),1,0)</f>
        <v>0</v>
      </c>
      <c r="GR337" s="158">
        <f>IF(ISERROR(VLOOKUP(CO337,Accueil!$W$17:$W$22,1,0)),1,0)</f>
        <v>0</v>
      </c>
      <c r="GS337" s="158">
        <f>IF(ISERROR(VLOOKUP(CP337,Accueil!$W$17:$W$22,1,0)),1,0)</f>
        <v>0</v>
      </c>
      <c r="GT337" s="158">
        <f>IF(ISERROR(VLOOKUP(CQ337,Accueil!$W$17:$W$22,1,0)),1,0)</f>
        <v>0</v>
      </c>
      <c r="GU337" s="158">
        <f>IF(ISERROR(VLOOKUP(CR337,Accueil!$W$17:$W$22,1,0)),1,0)</f>
        <v>0</v>
      </c>
      <c r="GV337" s="158">
        <f>IF(ISERROR(VLOOKUP(CS337,Accueil!$W$17:$W$22,1,0)),1,0)</f>
        <v>0</v>
      </c>
      <c r="GW337" s="158">
        <f>IF(ISERROR(VLOOKUP(CT337,Accueil!$W$17:$W$22,1,0)),1,0)</f>
        <v>0</v>
      </c>
      <c r="GX337" s="158">
        <f>IF(ISERROR(VLOOKUP(CU337,Accueil!$W$17:$W$22,1,0)),1,0)</f>
        <v>0</v>
      </c>
      <c r="GY337" s="158">
        <f>IF(ISERROR(VLOOKUP(CV337,Accueil!$W$17:$W$22,1,0)),1,0)</f>
        <v>0</v>
      </c>
      <c r="GZ337" s="158">
        <f>IF(ISERROR(VLOOKUP(CW337,Accueil!$W$17:$W$22,1,0)),1,0)</f>
        <v>0</v>
      </c>
      <c r="HA337" s="158">
        <f>IF(ISERROR(VLOOKUP(CX337,Accueil!$W$17:$W$22,1,0)),1,0)</f>
        <v>0</v>
      </c>
      <c r="HB337" s="158">
        <f>IF(ISERROR(VLOOKUP(CY337,Accueil!$W$17:$W$22,1,0)),1,0)</f>
        <v>0</v>
      </c>
      <c r="HC337" s="158">
        <f>IF(ISERROR(VLOOKUP(CZ337,Accueil!$W$17:$W$22,1,0)),1,0)</f>
        <v>0</v>
      </c>
      <c r="HD337" s="158">
        <f>IF(ISERROR(VLOOKUP(DA337,Accueil!$W$17:$W$22,1,0)),1,0)</f>
        <v>0</v>
      </c>
    </row>
    <row r="338" spans="1:212" ht="12.75" customHeight="1">
      <c r="A338" s="360"/>
      <c r="B338" s="12">
        <v>330</v>
      </c>
      <c r="C338" s="26" t="str">
        <f>IF(Accueil!E342="","",Accueil!E342)</f>
        <v/>
      </c>
      <c r="D338" s="27" t="str">
        <f>IF(Accueil!F342="","",Accueil!F342)</f>
        <v/>
      </c>
      <c r="E338" s="83" t="str">
        <f t="shared" si="22"/>
        <v/>
      </c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  <c r="AA338" s="244"/>
      <c r="AB338" s="244"/>
      <c r="AC338" s="244"/>
      <c r="AD338" s="244"/>
      <c r="AE338" s="244"/>
      <c r="AF338" s="244"/>
      <c r="AG338" s="244"/>
      <c r="AH338" s="244"/>
      <c r="AI338" s="244"/>
      <c r="AJ338" s="244"/>
      <c r="AK338" s="244"/>
      <c r="AL338" s="244"/>
      <c r="AM338" s="244"/>
      <c r="AN338" s="244"/>
      <c r="AO338" s="244"/>
      <c r="AP338" s="244"/>
      <c r="AQ338" s="244"/>
      <c r="AR338" s="244"/>
      <c r="AS338" s="244"/>
      <c r="AT338" s="244"/>
      <c r="AU338" s="244"/>
      <c r="AV338" s="244"/>
      <c r="AW338" s="244"/>
      <c r="AX338" s="244"/>
      <c r="AY338" s="244"/>
      <c r="AZ338" s="244"/>
      <c r="BA338" s="244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  <c r="CJ338" s="244"/>
      <c r="CK338" s="244"/>
      <c r="CL338" s="244"/>
      <c r="CM338" s="244"/>
      <c r="CN338" s="244"/>
      <c r="CO338" s="244"/>
      <c r="CP338" s="244"/>
      <c r="CQ338" s="244"/>
      <c r="CR338" s="244"/>
      <c r="CS338" s="244"/>
      <c r="CT338" s="244"/>
      <c r="CU338" s="244"/>
      <c r="CV338" s="244"/>
      <c r="CW338" s="244"/>
      <c r="CX338" s="244"/>
      <c r="CY338" s="244"/>
      <c r="CZ338" s="244"/>
      <c r="DA338" s="244"/>
      <c r="DB338" s="12">
        <v>330</v>
      </c>
      <c r="DC338" s="11" t="str">
        <f>IF(D338="","",COUNTIF(F338:DA338,Accueil!$AB$28)&amp;" / "&amp;COUNTIF($F$8:$DA$8,"&gt;0")-(COUNTIF(F338:DA338,Accueil!$AG$26)))</f>
        <v/>
      </c>
      <c r="DD338" s="110" t="str">
        <f>IF(D338="","",COUNTIF(F338:DA338,Accueil!$AB$26))</f>
        <v/>
      </c>
      <c r="DE338" s="110" t="str">
        <f>IF(D338="","",IF(COUNTIF($F$8:$DA$8,"&gt;=0")-(COUNTIF(G338:DB338,Accueil!$AG$26))&lt;0,0,COUNTIF($F$8:$DA$8,"&gt;=0")-(COUNTIF(G338:DB338,Accueil!$AG$26))))</f>
        <v/>
      </c>
      <c r="DF338" s="11" t="str">
        <f t="shared" si="23"/>
        <v/>
      </c>
      <c r="DG338" s="29" t="str">
        <f t="shared" si="24"/>
        <v/>
      </c>
      <c r="DH338" s="158">
        <f t="shared" si="25"/>
        <v>0</v>
      </c>
      <c r="DI338" s="158">
        <f>IF(ISERROR(VLOOKUP(F338,Accueil!$W$17:$W$22,1,0)),1,0)</f>
        <v>0</v>
      </c>
      <c r="DJ338" s="158">
        <f>IF(ISERROR(VLOOKUP(G338,Accueil!$W$17:$W$22,1,0)),1,0)</f>
        <v>0</v>
      </c>
      <c r="DK338" s="158">
        <f>IF(ISERROR(VLOOKUP(H338,Accueil!$W$17:$W$22,1,0)),1,0)</f>
        <v>0</v>
      </c>
      <c r="DL338" s="158">
        <f>IF(ISERROR(VLOOKUP(I338,Accueil!$W$17:$W$22,1,0)),1,0)</f>
        <v>0</v>
      </c>
      <c r="DM338" s="158">
        <f>IF(ISERROR(VLOOKUP(J338,Accueil!$W$17:$W$22,1,0)),1,0)</f>
        <v>0</v>
      </c>
      <c r="DN338" s="158">
        <f>IF(ISERROR(VLOOKUP(K338,Accueil!$W$17:$W$22,1,0)),1,0)</f>
        <v>0</v>
      </c>
      <c r="DO338" s="158">
        <f>IF(ISERROR(VLOOKUP(L338,Accueil!$W$17:$W$22,1,0)),1,0)</f>
        <v>0</v>
      </c>
      <c r="DP338" s="158">
        <f>IF(ISERROR(VLOOKUP(M338,Accueil!$W$17:$W$22,1,0)),1,0)</f>
        <v>0</v>
      </c>
      <c r="DQ338" s="158">
        <f>IF(ISERROR(VLOOKUP(N338,Accueil!$W$17:$W$22,1,0)),1,0)</f>
        <v>0</v>
      </c>
      <c r="DR338" s="158">
        <f>IF(ISERROR(VLOOKUP(O338,Accueil!$W$17:$W$22,1,0)),1,0)</f>
        <v>0</v>
      </c>
      <c r="DS338" s="158">
        <f>IF(ISERROR(VLOOKUP(P338,Accueil!$W$17:$W$22,1,0)),1,0)</f>
        <v>0</v>
      </c>
      <c r="DT338" s="158">
        <f>IF(ISERROR(VLOOKUP(Q338,Accueil!$W$17:$W$22,1,0)),1,0)</f>
        <v>0</v>
      </c>
      <c r="DU338" s="158">
        <f>IF(ISERROR(VLOOKUP(R338,Accueil!$W$17:$W$22,1,0)),1,0)</f>
        <v>0</v>
      </c>
      <c r="DV338" s="158">
        <f>IF(ISERROR(VLOOKUP(S338,Accueil!$W$17:$W$22,1,0)),1,0)</f>
        <v>0</v>
      </c>
      <c r="DW338" s="158">
        <f>IF(ISERROR(VLOOKUP(T338,Accueil!$W$17:$W$22,1,0)),1,0)</f>
        <v>0</v>
      </c>
      <c r="DX338" s="158">
        <f>IF(ISERROR(VLOOKUP(U338,Accueil!$W$17:$W$22,1,0)),1,0)</f>
        <v>0</v>
      </c>
      <c r="DY338" s="158">
        <f>IF(ISERROR(VLOOKUP(V338,Accueil!$W$17:$W$22,1,0)),1,0)</f>
        <v>0</v>
      </c>
      <c r="DZ338" s="158">
        <f>IF(ISERROR(VLOOKUP(W338,Accueil!$W$17:$W$22,1,0)),1,0)</f>
        <v>0</v>
      </c>
      <c r="EA338" s="158">
        <f>IF(ISERROR(VLOOKUP(X338,Accueil!$W$17:$W$22,1,0)),1,0)</f>
        <v>0</v>
      </c>
      <c r="EB338" s="158">
        <f>IF(ISERROR(VLOOKUP(Y338,Accueil!$W$17:$W$22,1,0)),1,0)</f>
        <v>0</v>
      </c>
      <c r="EC338" s="158">
        <f>IF(ISERROR(VLOOKUP(Z338,Accueil!$W$17:$W$22,1,0)),1,0)</f>
        <v>0</v>
      </c>
      <c r="ED338" s="158">
        <f>IF(ISERROR(VLOOKUP(AA338,Accueil!$W$17:$W$22,1,0)),1,0)</f>
        <v>0</v>
      </c>
      <c r="EE338" s="158">
        <f>IF(ISERROR(VLOOKUP(AB338,Accueil!$W$17:$W$22,1,0)),1,0)</f>
        <v>0</v>
      </c>
      <c r="EF338" s="158">
        <f>IF(ISERROR(VLOOKUP(AC338,Accueil!$W$17:$W$22,1,0)),1,0)</f>
        <v>0</v>
      </c>
      <c r="EG338" s="158">
        <f>IF(ISERROR(VLOOKUP(AD338,Accueil!$W$17:$W$22,1,0)),1,0)</f>
        <v>0</v>
      </c>
      <c r="EH338" s="158">
        <f>IF(ISERROR(VLOOKUP(AE338,Accueil!$W$17:$W$22,1,0)),1,0)</f>
        <v>0</v>
      </c>
      <c r="EI338" s="158">
        <f>IF(ISERROR(VLOOKUP(AF338,Accueil!$W$17:$W$22,1,0)),1,0)</f>
        <v>0</v>
      </c>
      <c r="EJ338" s="158">
        <f>IF(ISERROR(VLOOKUP(AG338,Accueil!$W$17:$W$22,1,0)),1,0)</f>
        <v>0</v>
      </c>
      <c r="EK338" s="158">
        <f>IF(ISERROR(VLOOKUP(AH338,Accueil!$W$17:$W$22,1,0)),1,0)</f>
        <v>0</v>
      </c>
      <c r="EL338" s="158">
        <f>IF(ISERROR(VLOOKUP(AI338,Accueil!$W$17:$W$22,1,0)),1,0)</f>
        <v>0</v>
      </c>
      <c r="EM338" s="158">
        <f>IF(ISERROR(VLOOKUP(AJ338,Accueil!$W$17:$W$22,1,0)),1,0)</f>
        <v>0</v>
      </c>
      <c r="EN338" s="158">
        <f>IF(ISERROR(VLOOKUP(AK338,Accueil!$W$17:$W$22,1,0)),1,0)</f>
        <v>0</v>
      </c>
      <c r="EO338" s="158">
        <f>IF(ISERROR(VLOOKUP(AL338,Accueil!$W$17:$W$22,1,0)),1,0)</f>
        <v>0</v>
      </c>
      <c r="EP338" s="158">
        <f>IF(ISERROR(VLOOKUP(AM338,Accueil!$W$17:$W$22,1,0)),1,0)</f>
        <v>0</v>
      </c>
      <c r="EQ338" s="158">
        <f>IF(ISERROR(VLOOKUP(AN338,Accueil!$W$17:$W$22,1,0)),1,0)</f>
        <v>0</v>
      </c>
      <c r="ER338" s="158">
        <f>IF(ISERROR(VLOOKUP(AO338,Accueil!$W$17:$W$22,1,0)),1,0)</f>
        <v>0</v>
      </c>
      <c r="ES338" s="158">
        <f>IF(ISERROR(VLOOKUP(AP338,Accueil!$W$17:$W$22,1,0)),1,0)</f>
        <v>0</v>
      </c>
      <c r="ET338" s="158">
        <f>IF(ISERROR(VLOOKUP(AQ338,Accueil!$W$17:$W$22,1,0)),1,0)</f>
        <v>0</v>
      </c>
      <c r="EU338" s="158">
        <f>IF(ISERROR(VLOOKUP(AR338,Accueil!$W$17:$W$22,1,0)),1,0)</f>
        <v>0</v>
      </c>
      <c r="EV338" s="158">
        <f>IF(ISERROR(VLOOKUP(AS338,Accueil!$W$17:$W$22,1,0)),1,0)</f>
        <v>0</v>
      </c>
      <c r="EW338" s="158">
        <f>IF(ISERROR(VLOOKUP(AT338,Accueil!$W$17:$W$22,1,0)),1,0)</f>
        <v>0</v>
      </c>
      <c r="EX338" s="158">
        <f>IF(ISERROR(VLOOKUP(AU338,Accueil!$W$17:$W$22,1,0)),1,0)</f>
        <v>0</v>
      </c>
      <c r="EY338" s="158">
        <f>IF(ISERROR(VLOOKUP(AV338,Accueil!$W$17:$W$22,1,0)),1,0)</f>
        <v>0</v>
      </c>
      <c r="EZ338" s="158">
        <f>IF(ISERROR(VLOOKUP(AW338,Accueil!$W$17:$W$22,1,0)),1,0)</f>
        <v>0</v>
      </c>
      <c r="FA338" s="158">
        <f>IF(ISERROR(VLOOKUP(AX338,Accueil!$W$17:$W$22,1,0)),1,0)</f>
        <v>0</v>
      </c>
      <c r="FB338" s="158">
        <f>IF(ISERROR(VLOOKUP(AY338,Accueil!$W$17:$W$22,1,0)),1,0)</f>
        <v>0</v>
      </c>
      <c r="FC338" s="158">
        <f>IF(ISERROR(VLOOKUP(AZ338,Accueil!$W$17:$W$22,1,0)),1,0)</f>
        <v>0</v>
      </c>
      <c r="FD338" s="158">
        <f>IF(ISERROR(VLOOKUP(BA338,Accueil!$W$17:$W$22,1,0)),1,0)</f>
        <v>0</v>
      </c>
      <c r="FE338" s="158">
        <f>IF(ISERROR(VLOOKUP(BB338,Accueil!$W$17:$W$22,1,0)),1,0)</f>
        <v>0</v>
      </c>
      <c r="FF338" s="158">
        <f>IF(ISERROR(VLOOKUP(BC338,Accueil!$W$17:$W$22,1,0)),1,0)</f>
        <v>0</v>
      </c>
      <c r="FG338" s="158">
        <f>IF(ISERROR(VLOOKUP(BD338,Accueil!$W$17:$W$22,1,0)),1,0)</f>
        <v>0</v>
      </c>
      <c r="FH338" s="158">
        <f>IF(ISERROR(VLOOKUP(BE338,Accueil!$W$17:$W$22,1,0)),1,0)</f>
        <v>0</v>
      </c>
      <c r="FI338" s="158">
        <f>IF(ISERROR(VLOOKUP(BF338,Accueil!$W$17:$W$22,1,0)),1,0)</f>
        <v>0</v>
      </c>
      <c r="FJ338" s="158">
        <f>IF(ISERROR(VLOOKUP(BG338,Accueil!$W$17:$W$22,1,0)),1,0)</f>
        <v>0</v>
      </c>
      <c r="FK338" s="158">
        <f>IF(ISERROR(VLOOKUP(BH338,Accueil!$W$17:$W$22,1,0)),1,0)</f>
        <v>0</v>
      </c>
      <c r="FL338" s="158">
        <f>IF(ISERROR(VLOOKUP(BI338,Accueil!$W$17:$W$22,1,0)),1,0)</f>
        <v>0</v>
      </c>
      <c r="FM338" s="158">
        <f>IF(ISERROR(VLOOKUP(BJ338,Accueil!$W$17:$W$22,1,0)),1,0)</f>
        <v>0</v>
      </c>
      <c r="FN338" s="158">
        <f>IF(ISERROR(VLOOKUP(BK338,Accueil!$W$17:$W$22,1,0)),1,0)</f>
        <v>0</v>
      </c>
      <c r="FO338" s="158">
        <f>IF(ISERROR(VLOOKUP(BL338,Accueil!$W$17:$W$22,1,0)),1,0)</f>
        <v>0</v>
      </c>
      <c r="FP338" s="158">
        <f>IF(ISERROR(VLOOKUP(BM338,Accueil!$W$17:$W$22,1,0)),1,0)</f>
        <v>0</v>
      </c>
      <c r="FQ338" s="158">
        <f>IF(ISERROR(VLOOKUP(BN338,Accueil!$W$17:$W$22,1,0)),1,0)</f>
        <v>0</v>
      </c>
      <c r="FR338" s="158">
        <f>IF(ISERROR(VLOOKUP(BO338,Accueil!$W$17:$W$22,1,0)),1,0)</f>
        <v>0</v>
      </c>
      <c r="FS338" s="158">
        <f>IF(ISERROR(VLOOKUP(BP338,Accueil!$W$17:$W$22,1,0)),1,0)</f>
        <v>0</v>
      </c>
      <c r="FT338" s="158">
        <f>IF(ISERROR(VLOOKUP(BQ338,Accueil!$W$17:$W$22,1,0)),1,0)</f>
        <v>0</v>
      </c>
      <c r="FU338" s="158">
        <f>IF(ISERROR(VLOOKUP(BR338,Accueil!$W$17:$W$22,1,0)),1,0)</f>
        <v>0</v>
      </c>
      <c r="FV338" s="158">
        <f>IF(ISERROR(VLOOKUP(BS338,Accueil!$W$17:$W$22,1,0)),1,0)</f>
        <v>0</v>
      </c>
      <c r="FW338" s="158">
        <f>IF(ISERROR(VLOOKUP(BT338,Accueil!$W$17:$W$22,1,0)),1,0)</f>
        <v>0</v>
      </c>
      <c r="FX338" s="158">
        <f>IF(ISERROR(VLOOKUP(BU338,Accueil!$W$17:$W$22,1,0)),1,0)</f>
        <v>0</v>
      </c>
      <c r="FY338" s="158">
        <f>IF(ISERROR(VLOOKUP(BV338,Accueil!$W$17:$W$22,1,0)),1,0)</f>
        <v>0</v>
      </c>
      <c r="FZ338" s="158">
        <f>IF(ISERROR(VLOOKUP(BW338,Accueil!$W$17:$W$22,1,0)),1,0)</f>
        <v>0</v>
      </c>
      <c r="GA338" s="158">
        <f>IF(ISERROR(VLOOKUP(BX338,Accueil!$W$17:$W$22,1,0)),1,0)</f>
        <v>0</v>
      </c>
      <c r="GB338" s="158">
        <f>IF(ISERROR(VLOOKUP(BY338,Accueil!$W$17:$W$22,1,0)),1,0)</f>
        <v>0</v>
      </c>
      <c r="GC338" s="158">
        <f>IF(ISERROR(VLOOKUP(BZ338,Accueil!$W$17:$W$22,1,0)),1,0)</f>
        <v>0</v>
      </c>
      <c r="GD338" s="158">
        <f>IF(ISERROR(VLOOKUP(CA338,Accueil!$W$17:$W$22,1,0)),1,0)</f>
        <v>0</v>
      </c>
      <c r="GE338" s="158">
        <f>IF(ISERROR(VLOOKUP(CB338,Accueil!$W$17:$W$22,1,0)),1,0)</f>
        <v>0</v>
      </c>
      <c r="GF338" s="158">
        <f>IF(ISERROR(VLOOKUP(CC338,Accueil!$W$17:$W$22,1,0)),1,0)</f>
        <v>0</v>
      </c>
      <c r="GG338" s="158">
        <f>IF(ISERROR(VLOOKUP(CD338,Accueil!$W$17:$W$22,1,0)),1,0)</f>
        <v>0</v>
      </c>
      <c r="GH338" s="158">
        <f>IF(ISERROR(VLOOKUP(CE338,Accueil!$W$17:$W$22,1,0)),1,0)</f>
        <v>0</v>
      </c>
      <c r="GI338" s="158">
        <f>IF(ISERROR(VLOOKUP(CF338,Accueil!$W$17:$W$22,1,0)),1,0)</f>
        <v>0</v>
      </c>
      <c r="GJ338" s="158">
        <f>IF(ISERROR(VLOOKUP(CG338,Accueil!$W$17:$W$22,1,0)),1,0)</f>
        <v>0</v>
      </c>
      <c r="GK338" s="158">
        <f>IF(ISERROR(VLOOKUP(CH338,Accueil!$W$17:$W$22,1,0)),1,0)</f>
        <v>0</v>
      </c>
      <c r="GL338" s="158">
        <f>IF(ISERROR(VLOOKUP(CI338,Accueil!$W$17:$W$22,1,0)),1,0)</f>
        <v>0</v>
      </c>
      <c r="GM338" s="158">
        <f>IF(ISERROR(VLOOKUP(CJ338,Accueil!$W$17:$W$22,1,0)),1,0)</f>
        <v>0</v>
      </c>
      <c r="GN338" s="158">
        <f>IF(ISERROR(VLOOKUP(CK338,Accueil!$W$17:$W$22,1,0)),1,0)</f>
        <v>0</v>
      </c>
      <c r="GO338" s="158">
        <f>IF(ISERROR(VLOOKUP(CL338,Accueil!$W$17:$W$22,1,0)),1,0)</f>
        <v>0</v>
      </c>
      <c r="GP338" s="158">
        <f>IF(ISERROR(VLOOKUP(CM338,Accueil!$W$17:$W$22,1,0)),1,0)</f>
        <v>0</v>
      </c>
      <c r="GQ338" s="158">
        <f>IF(ISERROR(VLOOKUP(CN338,Accueil!$W$17:$W$22,1,0)),1,0)</f>
        <v>0</v>
      </c>
      <c r="GR338" s="158">
        <f>IF(ISERROR(VLOOKUP(CO338,Accueil!$W$17:$W$22,1,0)),1,0)</f>
        <v>0</v>
      </c>
      <c r="GS338" s="158">
        <f>IF(ISERROR(VLOOKUP(CP338,Accueil!$W$17:$W$22,1,0)),1,0)</f>
        <v>0</v>
      </c>
      <c r="GT338" s="158">
        <f>IF(ISERROR(VLOOKUP(CQ338,Accueil!$W$17:$W$22,1,0)),1,0)</f>
        <v>0</v>
      </c>
      <c r="GU338" s="158">
        <f>IF(ISERROR(VLOOKUP(CR338,Accueil!$W$17:$W$22,1,0)),1,0)</f>
        <v>0</v>
      </c>
      <c r="GV338" s="158">
        <f>IF(ISERROR(VLOOKUP(CS338,Accueil!$W$17:$W$22,1,0)),1,0)</f>
        <v>0</v>
      </c>
      <c r="GW338" s="158">
        <f>IF(ISERROR(VLOOKUP(CT338,Accueil!$W$17:$W$22,1,0)),1,0)</f>
        <v>0</v>
      </c>
      <c r="GX338" s="158">
        <f>IF(ISERROR(VLOOKUP(CU338,Accueil!$W$17:$W$22,1,0)),1,0)</f>
        <v>0</v>
      </c>
      <c r="GY338" s="158">
        <f>IF(ISERROR(VLOOKUP(CV338,Accueil!$W$17:$W$22,1,0)),1,0)</f>
        <v>0</v>
      </c>
      <c r="GZ338" s="158">
        <f>IF(ISERROR(VLOOKUP(CW338,Accueil!$W$17:$W$22,1,0)),1,0)</f>
        <v>0</v>
      </c>
      <c r="HA338" s="158">
        <f>IF(ISERROR(VLOOKUP(CX338,Accueil!$W$17:$W$22,1,0)),1,0)</f>
        <v>0</v>
      </c>
      <c r="HB338" s="158">
        <f>IF(ISERROR(VLOOKUP(CY338,Accueil!$W$17:$W$22,1,0)),1,0)</f>
        <v>0</v>
      </c>
      <c r="HC338" s="158">
        <f>IF(ISERROR(VLOOKUP(CZ338,Accueil!$W$17:$W$22,1,0)),1,0)</f>
        <v>0</v>
      </c>
      <c r="HD338" s="158">
        <f>IF(ISERROR(VLOOKUP(DA338,Accueil!$W$17:$W$22,1,0)),1,0)</f>
        <v>0</v>
      </c>
    </row>
    <row r="339" spans="1:212" ht="12.75" customHeight="1">
      <c r="A339" s="360"/>
      <c r="B339" s="12">
        <v>331</v>
      </c>
      <c r="C339" s="26" t="str">
        <f>IF(Accueil!E343="","",Accueil!E343)</f>
        <v/>
      </c>
      <c r="D339" s="27" t="str">
        <f>IF(Accueil!F343="","",Accueil!F343)</f>
        <v/>
      </c>
      <c r="E339" s="83" t="str">
        <f t="shared" si="22"/>
        <v/>
      </c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  <c r="AA339" s="244"/>
      <c r="AB339" s="244"/>
      <c r="AC339" s="244"/>
      <c r="AD339" s="244"/>
      <c r="AE339" s="244"/>
      <c r="AF339" s="244"/>
      <c r="AG339" s="244"/>
      <c r="AH339" s="244"/>
      <c r="AI339" s="244"/>
      <c r="AJ339" s="244"/>
      <c r="AK339" s="244"/>
      <c r="AL339" s="244"/>
      <c r="AM339" s="244"/>
      <c r="AN339" s="244"/>
      <c r="AO339" s="244"/>
      <c r="AP339" s="244"/>
      <c r="AQ339" s="244"/>
      <c r="AR339" s="244"/>
      <c r="AS339" s="244"/>
      <c r="AT339" s="244"/>
      <c r="AU339" s="244"/>
      <c r="AV339" s="244"/>
      <c r="AW339" s="244"/>
      <c r="AX339" s="244"/>
      <c r="AY339" s="244"/>
      <c r="AZ339" s="244"/>
      <c r="BA339" s="244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  <c r="CJ339" s="244"/>
      <c r="CK339" s="244"/>
      <c r="CL339" s="244"/>
      <c r="CM339" s="244"/>
      <c r="CN339" s="244"/>
      <c r="CO339" s="244"/>
      <c r="CP339" s="244"/>
      <c r="CQ339" s="244"/>
      <c r="CR339" s="244"/>
      <c r="CS339" s="244"/>
      <c r="CT339" s="244"/>
      <c r="CU339" s="244"/>
      <c r="CV339" s="244"/>
      <c r="CW339" s="244"/>
      <c r="CX339" s="244"/>
      <c r="CY339" s="244"/>
      <c r="CZ339" s="244"/>
      <c r="DA339" s="244"/>
      <c r="DB339" s="12">
        <v>331</v>
      </c>
      <c r="DC339" s="11" t="str">
        <f>IF(D339="","",COUNTIF(F339:DA339,Accueil!$AB$28)&amp;" / "&amp;COUNTIF($F$8:$DA$8,"&gt;0")-(COUNTIF(F339:DA339,Accueil!$AG$26)))</f>
        <v/>
      </c>
      <c r="DD339" s="110" t="str">
        <f>IF(D339="","",COUNTIF(F339:DA339,Accueil!$AB$26))</f>
        <v/>
      </c>
      <c r="DE339" s="110" t="str">
        <f>IF(D339="","",IF(COUNTIF($F$8:$DA$8,"&gt;=0")-(COUNTIF(G339:DB339,Accueil!$AG$26))&lt;0,0,COUNTIF($F$8:$DA$8,"&gt;=0")-(COUNTIF(G339:DB339,Accueil!$AG$26))))</f>
        <v/>
      </c>
      <c r="DF339" s="11" t="str">
        <f t="shared" si="23"/>
        <v/>
      </c>
      <c r="DG339" s="29" t="str">
        <f t="shared" si="24"/>
        <v/>
      </c>
      <c r="DH339" s="158">
        <f t="shared" si="25"/>
        <v>0</v>
      </c>
      <c r="DI339" s="158">
        <f>IF(ISERROR(VLOOKUP(F339,Accueil!$W$17:$W$22,1,0)),1,0)</f>
        <v>0</v>
      </c>
      <c r="DJ339" s="158">
        <f>IF(ISERROR(VLOOKUP(G339,Accueil!$W$17:$W$22,1,0)),1,0)</f>
        <v>0</v>
      </c>
      <c r="DK339" s="158">
        <f>IF(ISERROR(VLOOKUP(H339,Accueil!$W$17:$W$22,1,0)),1,0)</f>
        <v>0</v>
      </c>
      <c r="DL339" s="158">
        <f>IF(ISERROR(VLOOKUP(I339,Accueil!$W$17:$W$22,1,0)),1,0)</f>
        <v>0</v>
      </c>
      <c r="DM339" s="158">
        <f>IF(ISERROR(VLOOKUP(J339,Accueil!$W$17:$W$22,1,0)),1,0)</f>
        <v>0</v>
      </c>
      <c r="DN339" s="158">
        <f>IF(ISERROR(VLOOKUP(K339,Accueil!$W$17:$W$22,1,0)),1,0)</f>
        <v>0</v>
      </c>
      <c r="DO339" s="158">
        <f>IF(ISERROR(VLOOKUP(L339,Accueil!$W$17:$W$22,1,0)),1,0)</f>
        <v>0</v>
      </c>
      <c r="DP339" s="158">
        <f>IF(ISERROR(VLOOKUP(M339,Accueil!$W$17:$W$22,1,0)),1,0)</f>
        <v>0</v>
      </c>
      <c r="DQ339" s="158">
        <f>IF(ISERROR(VLOOKUP(N339,Accueil!$W$17:$W$22,1,0)),1,0)</f>
        <v>0</v>
      </c>
      <c r="DR339" s="158">
        <f>IF(ISERROR(VLOOKUP(O339,Accueil!$W$17:$W$22,1,0)),1,0)</f>
        <v>0</v>
      </c>
      <c r="DS339" s="158">
        <f>IF(ISERROR(VLOOKUP(P339,Accueil!$W$17:$W$22,1,0)),1,0)</f>
        <v>0</v>
      </c>
      <c r="DT339" s="158">
        <f>IF(ISERROR(VLOOKUP(Q339,Accueil!$W$17:$W$22,1,0)),1,0)</f>
        <v>0</v>
      </c>
      <c r="DU339" s="158">
        <f>IF(ISERROR(VLOOKUP(R339,Accueil!$W$17:$W$22,1,0)),1,0)</f>
        <v>0</v>
      </c>
      <c r="DV339" s="158">
        <f>IF(ISERROR(VLOOKUP(S339,Accueil!$W$17:$W$22,1,0)),1,0)</f>
        <v>0</v>
      </c>
      <c r="DW339" s="158">
        <f>IF(ISERROR(VLOOKUP(T339,Accueil!$W$17:$W$22,1,0)),1,0)</f>
        <v>0</v>
      </c>
      <c r="DX339" s="158">
        <f>IF(ISERROR(VLOOKUP(U339,Accueil!$W$17:$W$22,1,0)),1,0)</f>
        <v>0</v>
      </c>
      <c r="DY339" s="158">
        <f>IF(ISERROR(VLOOKUP(V339,Accueil!$W$17:$W$22,1,0)),1,0)</f>
        <v>0</v>
      </c>
      <c r="DZ339" s="158">
        <f>IF(ISERROR(VLOOKUP(W339,Accueil!$W$17:$W$22,1,0)),1,0)</f>
        <v>0</v>
      </c>
      <c r="EA339" s="158">
        <f>IF(ISERROR(VLOOKUP(X339,Accueil!$W$17:$W$22,1,0)),1,0)</f>
        <v>0</v>
      </c>
      <c r="EB339" s="158">
        <f>IF(ISERROR(VLOOKUP(Y339,Accueil!$W$17:$W$22,1,0)),1,0)</f>
        <v>0</v>
      </c>
      <c r="EC339" s="158">
        <f>IF(ISERROR(VLOOKUP(Z339,Accueil!$W$17:$W$22,1,0)),1,0)</f>
        <v>0</v>
      </c>
      <c r="ED339" s="158">
        <f>IF(ISERROR(VLOOKUP(AA339,Accueil!$W$17:$W$22,1,0)),1,0)</f>
        <v>0</v>
      </c>
      <c r="EE339" s="158">
        <f>IF(ISERROR(VLOOKUP(AB339,Accueil!$W$17:$W$22,1,0)),1,0)</f>
        <v>0</v>
      </c>
      <c r="EF339" s="158">
        <f>IF(ISERROR(VLOOKUP(AC339,Accueil!$W$17:$W$22,1,0)),1,0)</f>
        <v>0</v>
      </c>
      <c r="EG339" s="158">
        <f>IF(ISERROR(VLOOKUP(AD339,Accueil!$W$17:$W$22,1,0)),1,0)</f>
        <v>0</v>
      </c>
      <c r="EH339" s="158">
        <f>IF(ISERROR(VLOOKUP(AE339,Accueil!$W$17:$W$22,1,0)),1,0)</f>
        <v>0</v>
      </c>
      <c r="EI339" s="158">
        <f>IF(ISERROR(VLOOKUP(AF339,Accueil!$W$17:$W$22,1,0)),1,0)</f>
        <v>0</v>
      </c>
      <c r="EJ339" s="158">
        <f>IF(ISERROR(VLOOKUP(AG339,Accueil!$W$17:$W$22,1,0)),1,0)</f>
        <v>0</v>
      </c>
      <c r="EK339" s="158">
        <f>IF(ISERROR(VLOOKUP(AH339,Accueil!$W$17:$W$22,1,0)),1,0)</f>
        <v>0</v>
      </c>
      <c r="EL339" s="158">
        <f>IF(ISERROR(VLOOKUP(AI339,Accueil!$W$17:$W$22,1,0)),1,0)</f>
        <v>0</v>
      </c>
      <c r="EM339" s="158">
        <f>IF(ISERROR(VLOOKUP(AJ339,Accueil!$W$17:$W$22,1,0)),1,0)</f>
        <v>0</v>
      </c>
      <c r="EN339" s="158">
        <f>IF(ISERROR(VLOOKUP(AK339,Accueil!$W$17:$W$22,1,0)),1,0)</f>
        <v>0</v>
      </c>
      <c r="EO339" s="158">
        <f>IF(ISERROR(VLOOKUP(AL339,Accueil!$W$17:$W$22,1,0)),1,0)</f>
        <v>0</v>
      </c>
      <c r="EP339" s="158">
        <f>IF(ISERROR(VLOOKUP(AM339,Accueil!$W$17:$W$22,1,0)),1,0)</f>
        <v>0</v>
      </c>
      <c r="EQ339" s="158">
        <f>IF(ISERROR(VLOOKUP(AN339,Accueil!$W$17:$W$22,1,0)),1,0)</f>
        <v>0</v>
      </c>
      <c r="ER339" s="158">
        <f>IF(ISERROR(VLOOKUP(AO339,Accueil!$W$17:$W$22,1,0)),1,0)</f>
        <v>0</v>
      </c>
      <c r="ES339" s="158">
        <f>IF(ISERROR(VLOOKUP(AP339,Accueil!$W$17:$W$22,1,0)),1,0)</f>
        <v>0</v>
      </c>
      <c r="ET339" s="158">
        <f>IF(ISERROR(VLOOKUP(AQ339,Accueil!$W$17:$W$22,1,0)),1,0)</f>
        <v>0</v>
      </c>
      <c r="EU339" s="158">
        <f>IF(ISERROR(VLOOKUP(AR339,Accueil!$W$17:$W$22,1,0)),1,0)</f>
        <v>0</v>
      </c>
      <c r="EV339" s="158">
        <f>IF(ISERROR(VLOOKUP(AS339,Accueil!$W$17:$W$22,1,0)),1,0)</f>
        <v>0</v>
      </c>
      <c r="EW339" s="158">
        <f>IF(ISERROR(VLOOKUP(AT339,Accueil!$W$17:$W$22,1,0)),1,0)</f>
        <v>0</v>
      </c>
      <c r="EX339" s="158">
        <f>IF(ISERROR(VLOOKUP(AU339,Accueil!$W$17:$W$22,1,0)),1,0)</f>
        <v>0</v>
      </c>
      <c r="EY339" s="158">
        <f>IF(ISERROR(VLOOKUP(AV339,Accueil!$W$17:$W$22,1,0)),1,0)</f>
        <v>0</v>
      </c>
      <c r="EZ339" s="158">
        <f>IF(ISERROR(VLOOKUP(AW339,Accueil!$W$17:$W$22,1,0)),1,0)</f>
        <v>0</v>
      </c>
      <c r="FA339" s="158">
        <f>IF(ISERROR(VLOOKUP(AX339,Accueil!$W$17:$W$22,1,0)),1,0)</f>
        <v>0</v>
      </c>
      <c r="FB339" s="158">
        <f>IF(ISERROR(VLOOKUP(AY339,Accueil!$W$17:$W$22,1,0)),1,0)</f>
        <v>0</v>
      </c>
      <c r="FC339" s="158">
        <f>IF(ISERROR(VLOOKUP(AZ339,Accueil!$W$17:$W$22,1,0)),1,0)</f>
        <v>0</v>
      </c>
      <c r="FD339" s="158">
        <f>IF(ISERROR(VLOOKUP(BA339,Accueil!$W$17:$W$22,1,0)),1,0)</f>
        <v>0</v>
      </c>
      <c r="FE339" s="158">
        <f>IF(ISERROR(VLOOKUP(BB339,Accueil!$W$17:$W$22,1,0)),1,0)</f>
        <v>0</v>
      </c>
      <c r="FF339" s="158">
        <f>IF(ISERROR(VLOOKUP(BC339,Accueil!$W$17:$W$22,1,0)),1,0)</f>
        <v>0</v>
      </c>
      <c r="FG339" s="158">
        <f>IF(ISERROR(VLOOKUP(BD339,Accueil!$W$17:$W$22,1,0)),1,0)</f>
        <v>0</v>
      </c>
      <c r="FH339" s="158">
        <f>IF(ISERROR(VLOOKUP(BE339,Accueil!$W$17:$W$22,1,0)),1,0)</f>
        <v>0</v>
      </c>
      <c r="FI339" s="158">
        <f>IF(ISERROR(VLOOKUP(BF339,Accueil!$W$17:$W$22,1,0)),1,0)</f>
        <v>0</v>
      </c>
      <c r="FJ339" s="158">
        <f>IF(ISERROR(VLOOKUP(BG339,Accueil!$W$17:$W$22,1,0)),1,0)</f>
        <v>0</v>
      </c>
      <c r="FK339" s="158">
        <f>IF(ISERROR(VLOOKUP(BH339,Accueil!$W$17:$W$22,1,0)),1,0)</f>
        <v>0</v>
      </c>
      <c r="FL339" s="158">
        <f>IF(ISERROR(VLOOKUP(BI339,Accueil!$W$17:$W$22,1,0)),1,0)</f>
        <v>0</v>
      </c>
      <c r="FM339" s="158">
        <f>IF(ISERROR(VLOOKUP(BJ339,Accueil!$W$17:$W$22,1,0)),1,0)</f>
        <v>0</v>
      </c>
      <c r="FN339" s="158">
        <f>IF(ISERROR(VLOOKUP(BK339,Accueil!$W$17:$W$22,1,0)),1,0)</f>
        <v>0</v>
      </c>
      <c r="FO339" s="158">
        <f>IF(ISERROR(VLOOKUP(BL339,Accueil!$W$17:$W$22,1,0)),1,0)</f>
        <v>0</v>
      </c>
      <c r="FP339" s="158">
        <f>IF(ISERROR(VLOOKUP(BM339,Accueil!$W$17:$W$22,1,0)),1,0)</f>
        <v>0</v>
      </c>
      <c r="FQ339" s="158">
        <f>IF(ISERROR(VLOOKUP(BN339,Accueil!$W$17:$W$22,1,0)),1,0)</f>
        <v>0</v>
      </c>
      <c r="FR339" s="158">
        <f>IF(ISERROR(VLOOKUP(BO339,Accueil!$W$17:$W$22,1,0)),1,0)</f>
        <v>0</v>
      </c>
      <c r="FS339" s="158">
        <f>IF(ISERROR(VLOOKUP(BP339,Accueil!$W$17:$W$22,1,0)),1,0)</f>
        <v>0</v>
      </c>
      <c r="FT339" s="158">
        <f>IF(ISERROR(VLOOKUP(BQ339,Accueil!$W$17:$W$22,1,0)),1,0)</f>
        <v>0</v>
      </c>
      <c r="FU339" s="158">
        <f>IF(ISERROR(VLOOKUP(BR339,Accueil!$W$17:$W$22,1,0)),1,0)</f>
        <v>0</v>
      </c>
      <c r="FV339" s="158">
        <f>IF(ISERROR(VLOOKUP(BS339,Accueil!$W$17:$W$22,1,0)),1,0)</f>
        <v>0</v>
      </c>
      <c r="FW339" s="158">
        <f>IF(ISERROR(VLOOKUP(BT339,Accueil!$W$17:$W$22,1,0)),1,0)</f>
        <v>0</v>
      </c>
      <c r="FX339" s="158">
        <f>IF(ISERROR(VLOOKUP(BU339,Accueil!$W$17:$W$22,1,0)),1,0)</f>
        <v>0</v>
      </c>
      <c r="FY339" s="158">
        <f>IF(ISERROR(VLOOKUP(BV339,Accueil!$W$17:$W$22,1,0)),1,0)</f>
        <v>0</v>
      </c>
      <c r="FZ339" s="158">
        <f>IF(ISERROR(VLOOKUP(BW339,Accueil!$W$17:$W$22,1,0)),1,0)</f>
        <v>0</v>
      </c>
      <c r="GA339" s="158">
        <f>IF(ISERROR(VLOOKUP(BX339,Accueil!$W$17:$W$22,1,0)),1,0)</f>
        <v>0</v>
      </c>
      <c r="GB339" s="158">
        <f>IF(ISERROR(VLOOKUP(BY339,Accueil!$W$17:$W$22,1,0)),1,0)</f>
        <v>0</v>
      </c>
      <c r="GC339" s="158">
        <f>IF(ISERROR(VLOOKUP(BZ339,Accueil!$W$17:$W$22,1,0)),1,0)</f>
        <v>0</v>
      </c>
      <c r="GD339" s="158">
        <f>IF(ISERROR(VLOOKUP(CA339,Accueil!$W$17:$W$22,1,0)),1,0)</f>
        <v>0</v>
      </c>
      <c r="GE339" s="158">
        <f>IF(ISERROR(VLOOKUP(CB339,Accueil!$W$17:$W$22,1,0)),1,0)</f>
        <v>0</v>
      </c>
      <c r="GF339" s="158">
        <f>IF(ISERROR(VLOOKUP(CC339,Accueil!$W$17:$W$22,1,0)),1,0)</f>
        <v>0</v>
      </c>
      <c r="GG339" s="158">
        <f>IF(ISERROR(VLOOKUP(CD339,Accueil!$W$17:$W$22,1,0)),1,0)</f>
        <v>0</v>
      </c>
      <c r="GH339" s="158">
        <f>IF(ISERROR(VLOOKUP(CE339,Accueil!$W$17:$W$22,1,0)),1,0)</f>
        <v>0</v>
      </c>
      <c r="GI339" s="158">
        <f>IF(ISERROR(VLOOKUP(CF339,Accueil!$W$17:$W$22,1,0)),1,0)</f>
        <v>0</v>
      </c>
      <c r="GJ339" s="158">
        <f>IF(ISERROR(VLOOKUP(CG339,Accueil!$W$17:$W$22,1,0)),1,0)</f>
        <v>0</v>
      </c>
      <c r="GK339" s="158">
        <f>IF(ISERROR(VLOOKUP(CH339,Accueil!$W$17:$W$22,1,0)),1,0)</f>
        <v>0</v>
      </c>
      <c r="GL339" s="158">
        <f>IF(ISERROR(VLOOKUP(CI339,Accueil!$W$17:$W$22,1,0)),1,0)</f>
        <v>0</v>
      </c>
      <c r="GM339" s="158">
        <f>IF(ISERROR(VLOOKUP(CJ339,Accueil!$W$17:$W$22,1,0)),1,0)</f>
        <v>0</v>
      </c>
      <c r="GN339" s="158">
        <f>IF(ISERROR(VLOOKUP(CK339,Accueil!$W$17:$W$22,1,0)),1,0)</f>
        <v>0</v>
      </c>
      <c r="GO339" s="158">
        <f>IF(ISERROR(VLOOKUP(CL339,Accueil!$W$17:$W$22,1,0)),1,0)</f>
        <v>0</v>
      </c>
      <c r="GP339" s="158">
        <f>IF(ISERROR(VLOOKUP(CM339,Accueil!$W$17:$W$22,1,0)),1,0)</f>
        <v>0</v>
      </c>
      <c r="GQ339" s="158">
        <f>IF(ISERROR(VLOOKUP(CN339,Accueil!$W$17:$W$22,1,0)),1,0)</f>
        <v>0</v>
      </c>
      <c r="GR339" s="158">
        <f>IF(ISERROR(VLOOKUP(CO339,Accueil!$W$17:$W$22,1,0)),1,0)</f>
        <v>0</v>
      </c>
      <c r="GS339" s="158">
        <f>IF(ISERROR(VLOOKUP(CP339,Accueil!$W$17:$W$22,1,0)),1,0)</f>
        <v>0</v>
      </c>
      <c r="GT339" s="158">
        <f>IF(ISERROR(VLOOKUP(CQ339,Accueil!$W$17:$W$22,1,0)),1,0)</f>
        <v>0</v>
      </c>
      <c r="GU339" s="158">
        <f>IF(ISERROR(VLOOKUP(CR339,Accueil!$W$17:$W$22,1,0)),1,0)</f>
        <v>0</v>
      </c>
      <c r="GV339" s="158">
        <f>IF(ISERROR(VLOOKUP(CS339,Accueil!$W$17:$W$22,1,0)),1,0)</f>
        <v>0</v>
      </c>
      <c r="GW339" s="158">
        <f>IF(ISERROR(VLOOKUP(CT339,Accueil!$W$17:$W$22,1,0)),1,0)</f>
        <v>0</v>
      </c>
      <c r="GX339" s="158">
        <f>IF(ISERROR(VLOOKUP(CU339,Accueil!$W$17:$W$22,1,0)),1,0)</f>
        <v>0</v>
      </c>
      <c r="GY339" s="158">
        <f>IF(ISERROR(VLOOKUP(CV339,Accueil!$W$17:$W$22,1,0)),1,0)</f>
        <v>0</v>
      </c>
      <c r="GZ339" s="158">
        <f>IF(ISERROR(VLOOKUP(CW339,Accueil!$W$17:$W$22,1,0)),1,0)</f>
        <v>0</v>
      </c>
      <c r="HA339" s="158">
        <f>IF(ISERROR(VLOOKUP(CX339,Accueil!$W$17:$W$22,1,0)),1,0)</f>
        <v>0</v>
      </c>
      <c r="HB339" s="158">
        <f>IF(ISERROR(VLOOKUP(CY339,Accueil!$W$17:$W$22,1,0)),1,0)</f>
        <v>0</v>
      </c>
      <c r="HC339" s="158">
        <f>IF(ISERROR(VLOOKUP(CZ339,Accueil!$W$17:$W$22,1,0)),1,0)</f>
        <v>0</v>
      </c>
      <c r="HD339" s="158">
        <f>IF(ISERROR(VLOOKUP(DA339,Accueil!$W$17:$W$22,1,0)),1,0)</f>
        <v>0</v>
      </c>
    </row>
    <row r="340" spans="1:212" ht="12.75" customHeight="1">
      <c r="A340" s="360"/>
      <c r="B340" s="12">
        <v>332</v>
      </c>
      <c r="C340" s="26" t="str">
        <f>IF(Accueil!E344="","",Accueil!E344)</f>
        <v/>
      </c>
      <c r="D340" s="27" t="str">
        <f>IF(Accueil!F344="","",Accueil!F344)</f>
        <v/>
      </c>
      <c r="E340" s="83" t="str">
        <f t="shared" si="22"/>
        <v/>
      </c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  <c r="AA340" s="244"/>
      <c r="AB340" s="244"/>
      <c r="AC340" s="244"/>
      <c r="AD340" s="244"/>
      <c r="AE340" s="244"/>
      <c r="AF340" s="244"/>
      <c r="AG340" s="244"/>
      <c r="AH340" s="244"/>
      <c r="AI340" s="244"/>
      <c r="AJ340" s="244"/>
      <c r="AK340" s="244"/>
      <c r="AL340" s="244"/>
      <c r="AM340" s="244"/>
      <c r="AN340" s="244"/>
      <c r="AO340" s="244"/>
      <c r="AP340" s="244"/>
      <c r="AQ340" s="244"/>
      <c r="AR340" s="244"/>
      <c r="AS340" s="244"/>
      <c r="AT340" s="244"/>
      <c r="AU340" s="244"/>
      <c r="AV340" s="244"/>
      <c r="AW340" s="244"/>
      <c r="AX340" s="244"/>
      <c r="AY340" s="244"/>
      <c r="AZ340" s="244"/>
      <c r="BA340" s="244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44"/>
      <c r="CM340" s="244"/>
      <c r="CN340" s="244"/>
      <c r="CO340" s="244"/>
      <c r="CP340" s="244"/>
      <c r="CQ340" s="244"/>
      <c r="CR340" s="244"/>
      <c r="CS340" s="244"/>
      <c r="CT340" s="244"/>
      <c r="CU340" s="244"/>
      <c r="CV340" s="244"/>
      <c r="CW340" s="244"/>
      <c r="CX340" s="244"/>
      <c r="CY340" s="244"/>
      <c r="CZ340" s="244"/>
      <c r="DA340" s="244"/>
      <c r="DB340" s="12">
        <v>332</v>
      </c>
      <c r="DC340" s="11" t="str">
        <f>IF(D340="","",COUNTIF(F340:DA340,Accueil!$AB$28)&amp;" / "&amp;COUNTIF($F$8:$DA$8,"&gt;0")-(COUNTIF(F340:DA340,Accueil!$AG$26)))</f>
        <v/>
      </c>
      <c r="DD340" s="110" t="str">
        <f>IF(D340="","",COUNTIF(F340:DA340,Accueil!$AB$26))</f>
        <v/>
      </c>
      <c r="DE340" s="110" t="str">
        <f>IF(D340="","",IF(COUNTIF($F$8:$DA$8,"&gt;=0")-(COUNTIF(G340:DB340,Accueil!$AG$26))&lt;0,0,COUNTIF($F$8:$DA$8,"&gt;=0")-(COUNTIF(G340:DB340,Accueil!$AG$26))))</f>
        <v/>
      </c>
      <c r="DF340" s="11" t="str">
        <f t="shared" si="23"/>
        <v/>
      </c>
      <c r="DG340" s="29" t="str">
        <f t="shared" si="24"/>
        <v/>
      </c>
      <c r="DH340" s="158">
        <f t="shared" si="25"/>
        <v>0</v>
      </c>
      <c r="DI340" s="158">
        <f>IF(ISERROR(VLOOKUP(F340,Accueil!$W$17:$W$22,1,0)),1,0)</f>
        <v>0</v>
      </c>
      <c r="DJ340" s="158">
        <f>IF(ISERROR(VLOOKUP(G340,Accueil!$W$17:$W$22,1,0)),1,0)</f>
        <v>0</v>
      </c>
      <c r="DK340" s="158">
        <f>IF(ISERROR(VLOOKUP(H340,Accueil!$W$17:$W$22,1,0)),1,0)</f>
        <v>0</v>
      </c>
      <c r="DL340" s="158">
        <f>IF(ISERROR(VLOOKUP(I340,Accueil!$W$17:$W$22,1,0)),1,0)</f>
        <v>0</v>
      </c>
      <c r="DM340" s="158">
        <f>IF(ISERROR(VLOOKUP(J340,Accueil!$W$17:$W$22,1,0)),1,0)</f>
        <v>0</v>
      </c>
      <c r="DN340" s="158">
        <f>IF(ISERROR(VLOOKUP(K340,Accueil!$W$17:$W$22,1,0)),1,0)</f>
        <v>0</v>
      </c>
      <c r="DO340" s="158">
        <f>IF(ISERROR(VLOOKUP(L340,Accueil!$W$17:$W$22,1,0)),1,0)</f>
        <v>0</v>
      </c>
      <c r="DP340" s="158">
        <f>IF(ISERROR(VLOOKUP(M340,Accueil!$W$17:$W$22,1,0)),1,0)</f>
        <v>0</v>
      </c>
      <c r="DQ340" s="158">
        <f>IF(ISERROR(VLOOKUP(N340,Accueil!$W$17:$W$22,1,0)),1,0)</f>
        <v>0</v>
      </c>
      <c r="DR340" s="158">
        <f>IF(ISERROR(VLOOKUP(O340,Accueil!$W$17:$W$22,1,0)),1,0)</f>
        <v>0</v>
      </c>
      <c r="DS340" s="158">
        <f>IF(ISERROR(VLOOKUP(P340,Accueil!$W$17:$W$22,1,0)),1,0)</f>
        <v>0</v>
      </c>
      <c r="DT340" s="158">
        <f>IF(ISERROR(VLOOKUP(Q340,Accueil!$W$17:$W$22,1,0)),1,0)</f>
        <v>0</v>
      </c>
      <c r="DU340" s="158">
        <f>IF(ISERROR(VLOOKUP(R340,Accueil!$W$17:$W$22,1,0)),1,0)</f>
        <v>0</v>
      </c>
      <c r="DV340" s="158">
        <f>IF(ISERROR(VLOOKUP(S340,Accueil!$W$17:$W$22,1,0)),1,0)</f>
        <v>0</v>
      </c>
      <c r="DW340" s="158">
        <f>IF(ISERROR(VLOOKUP(T340,Accueil!$W$17:$W$22,1,0)),1,0)</f>
        <v>0</v>
      </c>
      <c r="DX340" s="158">
        <f>IF(ISERROR(VLOOKUP(U340,Accueil!$W$17:$W$22,1,0)),1,0)</f>
        <v>0</v>
      </c>
      <c r="DY340" s="158">
        <f>IF(ISERROR(VLOOKUP(V340,Accueil!$W$17:$W$22,1,0)),1,0)</f>
        <v>0</v>
      </c>
      <c r="DZ340" s="158">
        <f>IF(ISERROR(VLOOKUP(W340,Accueil!$W$17:$W$22,1,0)),1,0)</f>
        <v>0</v>
      </c>
      <c r="EA340" s="158">
        <f>IF(ISERROR(VLOOKUP(X340,Accueil!$W$17:$W$22,1,0)),1,0)</f>
        <v>0</v>
      </c>
      <c r="EB340" s="158">
        <f>IF(ISERROR(VLOOKUP(Y340,Accueil!$W$17:$W$22,1,0)),1,0)</f>
        <v>0</v>
      </c>
      <c r="EC340" s="158">
        <f>IF(ISERROR(VLOOKUP(Z340,Accueil!$W$17:$W$22,1,0)),1,0)</f>
        <v>0</v>
      </c>
      <c r="ED340" s="158">
        <f>IF(ISERROR(VLOOKUP(AA340,Accueil!$W$17:$W$22,1,0)),1,0)</f>
        <v>0</v>
      </c>
      <c r="EE340" s="158">
        <f>IF(ISERROR(VLOOKUP(AB340,Accueil!$W$17:$W$22,1,0)),1,0)</f>
        <v>0</v>
      </c>
      <c r="EF340" s="158">
        <f>IF(ISERROR(VLOOKUP(AC340,Accueil!$W$17:$W$22,1,0)),1,0)</f>
        <v>0</v>
      </c>
      <c r="EG340" s="158">
        <f>IF(ISERROR(VLOOKUP(AD340,Accueil!$W$17:$W$22,1,0)),1,0)</f>
        <v>0</v>
      </c>
      <c r="EH340" s="158">
        <f>IF(ISERROR(VLOOKUP(AE340,Accueil!$W$17:$W$22,1,0)),1,0)</f>
        <v>0</v>
      </c>
      <c r="EI340" s="158">
        <f>IF(ISERROR(VLOOKUP(AF340,Accueil!$W$17:$W$22,1,0)),1,0)</f>
        <v>0</v>
      </c>
      <c r="EJ340" s="158">
        <f>IF(ISERROR(VLOOKUP(AG340,Accueil!$W$17:$W$22,1,0)),1,0)</f>
        <v>0</v>
      </c>
      <c r="EK340" s="158">
        <f>IF(ISERROR(VLOOKUP(AH340,Accueil!$W$17:$W$22,1,0)),1,0)</f>
        <v>0</v>
      </c>
      <c r="EL340" s="158">
        <f>IF(ISERROR(VLOOKUP(AI340,Accueil!$W$17:$W$22,1,0)),1,0)</f>
        <v>0</v>
      </c>
      <c r="EM340" s="158">
        <f>IF(ISERROR(VLOOKUP(AJ340,Accueil!$W$17:$W$22,1,0)),1,0)</f>
        <v>0</v>
      </c>
      <c r="EN340" s="158">
        <f>IF(ISERROR(VLOOKUP(AK340,Accueil!$W$17:$W$22,1,0)),1,0)</f>
        <v>0</v>
      </c>
      <c r="EO340" s="158">
        <f>IF(ISERROR(VLOOKUP(AL340,Accueil!$W$17:$W$22,1,0)),1,0)</f>
        <v>0</v>
      </c>
      <c r="EP340" s="158">
        <f>IF(ISERROR(VLOOKUP(AM340,Accueil!$W$17:$W$22,1,0)),1,0)</f>
        <v>0</v>
      </c>
      <c r="EQ340" s="158">
        <f>IF(ISERROR(VLOOKUP(AN340,Accueil!$W$17:$W$22,1,0)),1,0)</f>
        <v>0</v>
      </c>
      <c r="ER340" s="158">
        <f>IF(ISERROR(VLOOKUP(AO340,Accueil!$W$17:$W$22,1,0)),1,0)</f>
        <v>0</v>
      </c>
      <c r="ES340" s="158">
        <f>IF(ISERROR(VLOOKUP(AP340,Accueil!$W$17:$W$22,1,0)),1,0)</f>
        <v>0</v>
      </c>
      <c r="ET340" s="158">
        <f>IF(ISERROR(VLOOKUP(AQ340,Accueil!$W$17:$W$22,1,0)),1,0)</f>
        <v>0</v>
      </c>
      <c r="EU340" s="158">
        <f>IF(ISERROR(VLOOKUP(AR340,Accueil!$W$17:$W$22,1,0)),1,0)</f>
        <v>0</v>
      </c>
      <c r="EV340" s="158">
        <f>IF(ISERROR(VLOOKUP(AS340,Accueil!$W$17:$W$22,1,0)),1,0)</f>
        <v>0</v>
      </c>
      <c r="EW340" s="158">
        <f>IF(ISERROR(VLOOKUP(AT340,Accueil!$W$17:$W$22,1,0)),1,0)</f>
        <v>0</v>
      </c>
      <c r="EX340" s="158">
        <f>IF(ISERROR(VLOOKUP(AU340,Accueil!$W$17:$W$22,1,0)),1,0)</f>
        <v>0</v>
      </c>
      <c r="EY340" s="158">
        <f>IF(ISERROR(VLOOKUP(AV340,Accueil!$W$17:$W$22,1,0)),1,0)</f>
        <v>0</v>
      </c>
      <c r="EZ340" s="158">
        <f>IF(ISERROR(VLOOKUP(AW340,Accueil!$W$17:$W$22,1,0)),1,0)</f>
        <v>0</v>
      </c>
      <c r="FA340" s="158">
        <f>IF(ISERROR(VLOOKUP(AX340,Accueil!$W$17:$W$22,1,0)),1,0)</f>
        <v>0</v>
      </c>
      <c r="FB340" s="158">
        <f>IF(ISERROR(VLOOKUP(AY340,Accueil!$W$17:$W$22,1,0)),1,0)</f>
        <v>0</v>
      </c>
      <c r="FC340" s="158">
        <f>IF(ISERROR(VLOOKUP(AZ340,Accueil!$W$17:$W$22,1,0)),1,0)</f>
        <v>0</v>
      </c>
      <c r="FD340" s="158">
        <f>IF(ISERROR(VLOOKUP(BA340,Accueil!$W$17:$W$22,1,0)),1,0)</f>
        <v>0</v>
      </c>
      <c r="FE340" s="158">
        <f>IF(ISERROR(VLOOKUP(BB340,Accueil!$W$17:$W$22,1,0)),1,0)</f>
        <v>0</v>
      </c>
      <c r="FF340" s="158">
        <f>IF(ISERROR(VLOOKUP(BC340,Accueil!$W$17:$W$22,1,0)),1,0)</f>
        <v>0</v>
      </c>
      <c r="FG340" s="158">
        <f>IF(ISERROR(VLOOKUP(BD340,Accueil!$W$17:$W$22,1,0)),1,0)</f>
        <v>0</v>
      </c>
      <c r="FH340" s="158">
        <f>IF(ISERROR(VLOOKUP(BE340,Accueil!$W$17:$W$22,1,0)),1,0)</f>
        <v>0</v>
      </c>
      <c r="FI340" s="158">
        <f>IF(ISERROR(VLOOKUP(BF340,Accueil!$W$17:$W$22,1,0)),1,0)</f>
        <v>0</v>
      </c>
      <c r="FJ340" s="158">
        <f>IF(ISERROR(VLOOKUP(BG340,Accueil!$W$17:$W$22,1,0)),1,0)</f>
        <v>0</v>
      </c>
      <c r="FK340" s="158">
        <f>IF(ISERROR(VLOOKUP(BH340,Accueil!$W$17:$W$22,1,0)),1,0)</f>
        <v>0</v>
      </c>
      <c r="FL340" s="158">
        <f>IF(ISERROR(VLOOKUP(BI340,Accueil!$W$17:$W$22,1,0)),1,0)</f>
        <v>0</v>
      </c>
      <c r="FM340" s="158">
        <f>IF(ISERROR(VLOOKUP(BJ340,Accueil!$W$17:$W$22,1,0)),1,0)</f>
        <v>0</v>
      </c>
      <c r="FN340" s="158">
        <f>IF(ISERROR(VLOOKUP(BK340,Accueil!$W$17:$W$22,1,0)),1,0)</f>
        <v>0</v>
      </c>
      <c r="FO340" s="158">
        <f>IF(ISERROR(VLOOKUP(BL340,Accueil!$W$17:$W$22,1,0)),1,0)</f>
        <v>0</v>
      </c>
      <c r="FP340" s="158">
        <f>IF(ISERROR(VLOOKUP(BM340,Accueil!$W$17:$W$22,1,0)),1,0)</f>
        <v>0</v>
      </c>
      <c r="FQ340" s="158">
        <f>IF(ISERROR(VLOOKUP(BN340,Accueil!$W$17:$W$22,1,0)),1,0)</f>
        <v>0</v>
      </c>
      <c r="FR340" s="158">
        <f>IF(ISERROR(VLOOKUP(BO340,Accueil!$W$17:$W$22,1,0)),1,0)</f>
        <v>0</v>
      </c>
      <c r="FS340" s="158">
        <f>IF(ISERROR(VLOOKUP(BP340,Accueil!$W$17:$W$22,1,0)),1,0)</f>
        <v>0</v>
      </c>
      <c r="FT340" s="158">
        <f>IF(ISERROR(VLOOKUP(BQ340,Accueil!$W$17:$W$22,1,0)),1,0)</f>
        <v>0</v>
      </c>
      <c r="FU340" s="158">
        <f>IF(ISERROR(VLOOKUP(BR340,Accueil!$W$17:$W$22,1,0)),1,0)</f>
        <v>0</v>
      </c>
      <c r="FV340" s="158">
        <f>IF(ISERROR(VLOOKUP(BS340,Accueil!$W$17:$W$22,1,0)),1,0)</f>
        <v>0</v>
      </c>
      <c r="FW340" s="158">
        <f>IF(ISERROR(VLOOKUP(BT340,Accueil!$W$17:$W$22,1,0)),1,0)</f>
        <v>0</v>
      </c>
      <c r="FX340" s="158">
        <f>IF(ISERROR(VLOOKUP(BU340,Accueil!$W$17:$W$22,1,0)),1,0)</f>
        <v>0</v>
      </c>
      <c r="FY340" s="158">
        <f>IF(ISERROR(VLOOKUP(BV340,Accueil!$W$17:$W$22,1,0)),1,0)</f>
        <v>0</v>
      </c>
      <c r="FZ340" s="158">
        <f>IF(ISERROR(VLOOKUP(BW340,Accueil!$W$17:$W$22,1,0)),1,0)</f>
        <v>0</v>
      </c>
      <c r="GA340" s="158">
        <f>IF(ISERROR(VLOOKUP(BX340,Accueil!$W$17:$W$22,1,0)),1,0)</f>
        <v>0</v>
      </c>
      <c r="GB340" s="158">
        <f>IF(ISERROR(VLOOKUP(BY340,Accueil!$W$17:$W$22,1,0)),1,0)</f>
        <v>0</v>
      </c>
      <c r="GC340" s="158">
        <f>IF(ISERROR(VLOOKUP(BZ340,Accueil!$W$17:$W$22,1,0)),1,0)</f>
        <v>0</v>
      </c>
      <c r="GD340" s="158">
        <f>IF(ISERROR(VLOOKUP(CA340,Accueil!$W$17:$W$22,1,0)),1,0)</f>
        <v>0</v>
      </c>
      <c r="GE340" s="158">
        <f>IF(ISERROR(VLOOKUP(CB340,Accueil!$W$17:$W$22,1,0)),1,0)</f>
        <v>0</v>
      </c>
      <c r="GF340" s="158">
        <f>IF(ISERROR(VLOOKUP(CC340,Accueil!$W$17:$W$22,1,0)),1,0)</f>
        <v>0</v>
      </c>
      <c r="GG340" s="158">
        <f>IF(ISERROR(VLOOKUP(CD340,Accueil!$W$17:$W$22,1,0)),1,0)</f>
        <v>0</v>
      </c>
      <c r="GH340" s="158">
        <f>IF(ISERROR(VLOOKUP(CE340,Accueil!$W$17:$W$22,1,0)),1,0)</f>
        <v>0</v>
      </c>
      <c r="GI340" s="158">
        <f>IF(ISERROR(VLOOKUP(CF340,Accueil!$W$17:$W$22,1,0)),1,0)</f>
        <v>0</v>
      </c>
      <c r="GJ340" s="158">
        <f>IF(ISERROR(VLOOKUP(CG340,Accueil!$W$17:$W$22,1,0)),1,0)</f>
        <v>0</v>
      </c>
      <c r="GK340" s="158">
        <f>IF(ISERROR(VLOOKUP(CH340,Accueil!$W$17:$W$22,1,0)),1,0)</f>
        <v>0</v>
      </c>
      <c r="GL340" s="158">
        <f>IF(ISERROR(VLOOKUP(CI340,Accueil!$W$17:$W$22,1,0)),1,0)</f>
        <v>0</v>
      </c>
      <c r="GM340" s="158">
        <f>IF(ISERROR(VLOOKUP(CJ340,Accueil!$W$17:$W$22,1,0)),1,0)</f>
        <v>0</v>
      </c>
      <c r="GN340" s="158">
        <f>IF(ISERROR(VLOOKUP(CK340,Accueil!$W$17:$W$22,1,0)),1,0)</f>
        <v>0</v>
      </c>
      <c r="GO340" s="158">
        <f>IF(ISERROR(VLOOKUP(CL340,Accueil!$W$17:$W$22,1,0)),1,0)</f>
        <v>0</v>
      </c>
      <c r="GP340" s="158">
        <f>IF(ISERROR(VLOOKUP(CM340,Accueil!$W$17:$W$22,1,0)),1,0)</f>
        <v>0</v>
      </c>
      <c r="GQ340" s="158">
        <f>IF(ISERROR(VLOOKUP(CN340,Accueil!$W$17:$W$22,1,0)),1,0)</f>
        <v>0</v>
      </c>
      <c r="GR340" s="158">
        <f>IF(ISERROR(VLOOKUP(CO340,Accueil!$W$17:$W$22,1,0)),1,0)</f>
        <v>0</v>
      </c>
      <c r="GS340" s="158">
        <f>IF(ISERROR(VLOOKUP(CP340,Accueil!$W$17:$W$22,1,0)),1,0)</f>
        <v>0</v>
      </c>
      <c r="GT340" s="158">
        <f>IF(ISERROR(VLOOKUP(CQ340,Accueil!$W$17:$W$22,1,0)),1,0)</f>
        <v>0</v>
      </c>
      <c r="GU340" s="158">
        <f>IF(ISERROR(VLOOKUP(CR340,Accueil!$W$17:$W$22,1,0)),1,0)</f>
        <v>0</v>
      </c>
      <c r="GV340" s="158">
        <f>IF(ISERROR(VLOOKUP(CS340,Accueil!$W$17:$W$22,1,0)),1,0)</f>
        <v>0</v>
      </c>
      <c r="GW340" s="158">
        <f>IF(ISERROR(VLOOKUP(CT340,Accueil!$W$17:$W$22,1,0)),1,0)</f>
        <v>0</v>
      </c>
      <c r="GX340" s="158">
        <f>IF(ISERROR(VLOOKUP(CU340,Accueil!$W$17:$W$22,1,0)),1,0)</f>
        <v>0</v>
      </c>
      <c r="GY340" s="158">
        <f>IF(ISERROR(VLOOKUP(CV340,Accueil!$W$17:$W$22,1,0)),1,0)</f>
        <v>0</v>
      </c>
      <c r="GZ340" s="158">
        <f>IF(ISERROR(VLOOKUP(CW340,Accueil!$W$17:$W$22,1,0)),1,0)</f>
        <v>0</v>
      </c>
      <c r="HA340" s="158">
        <f>IF(ISERROR(VLOOKUP(CX340,Accueil!$W$17:$W$22,1,0)),1,0)</f>
        <v>0</v>
      </c>
      <c r="HB340" s="158">
        <f>IF(ISERROR(VLOOKUP(CY340,Accueil!$W$17:$W$22,1,0)),1,0)</f>
        <v>0</v>
      </c>
      <c r="HC340" s="158">
        <f>IF(ISERROR(VLOOKUP(CZ340,Accueil!$W$17:$W$22,1,0)),1,0)</f>
        <v>0</v>
      </c>
      <c r="HD340" s="158">
        <f>IF(ISERROR(VLOOKUP(DA340,Accueil!$W$17:$W$22,1,0)),1,0)</f>
        <v>0</v>
      </c>
    </row>
    <row r="341" spans="1:212" ht="12.75" customHeight="1">
      <c r="A341" s="360"/>
      <c r="B341" s="12">
        <v>333</v>
      </c>
      <c r="C341" s="26" t="str">
        <f>IF(Accueil!E345="","",Accueil!E345)</f>
        <v/>
      </c>
      <c r="D341" s="27" t="str">
        <f>IF(Accueil!F345="","",Accueil!F345)</f>
        <v/>
      </c>
      <c r="E341" s="83" t="str">
        <f t="shared" si="22"/>
        <v/>
      </c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  <c r="AA341" s="244"/>
      <c r="AB341" s="244"/>
      <c r="AC341" s="244"/>
      <c r="AD341" s="244"/>
      <c r="AE341" s="244"/>
      <c r="AF341" s="244"/>
      <c r="AG341" s="244"/>
      <c r="AH341" s="244"/>
      <c r="AI341" s="244"/>
      <c r="AJ341" s="244"/>
      <c r="AK341" s="244"/>
      <c r="AL341" s="244"/>
      <c r="AM341" s="244"/>
      <c r="AN341" s="244"/>
      <c r="AO341" s="244"/>
      <c r="AP341" s="244"/>
      <c r="AQ341" s="244"/>
      <c r="AR341" s="244"/>
      <c r="AS341" s="244"/>
      <c r="AT341" s="244"/>
      <c r="AU341" s="244"/>
      <c r="AV341" s="244"/>
      <c r="AW341" s="244"/>
      <c r="AX341" s="244"/>
      <c r="AY341" s="244"/>
      <c r="AZ341" s="244"/>
      <c r="BA341" s="244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  <c r="CJ341" s="244"/>
      <c r="CK341" s="244"/>
      <c r="CL341" s="244"/>
      <c r="CM341" s="244"/>
      <c r="CN341" s="244"/>
      <c r="CO341" s="244"/>
      <c r="CP341" s="244"/>
      <c r="CQ341" s="244"/>
      <c r="CR341" s="244"/>
      <c r="CS341" s="244"/>
      <c r="CT341" s="244"/>
      <c r="CU341" s="244"/>
      <c r="CV341" s="244"/>
      <c r="CW341" s="244"/>
      <c r="CX341" s="244"/>
      <c r="CY341" s="244"/>
      <c r="CZ341" s="244"/>
      <c r="DA341" s="244"/>
      <c r="DB341" s="12">
        <v>333</v>
      </c>
      <c r="DC341" s="11" t="str">
        <f>IF(D341="","",COUNTIF(F341:DA341,Accueil!$AB$28)&amp;" / "&amp;COUNTIF($F$8:$DA$8,"&gt;0")-(COUNTIF(F341:DA341,Accueil!$AG$26)))</f>
        <v/>
      </c>
      <c r="DD341" s="110" t="str">
        <f>IF(D341="","",COUNTIF(F341:DA341,Accueil!$AB$26))</f>
        <v/>
      </c>
      <c r="DE341" s="110" t="str">
        <f>IF(D341="","",IF(COUNTIF($F$8:$DA$8,"&gt;=0")-(COUNTIF(G341:DB341,Accueil!$AG$26))&lt;0,0,COUNTIF($F$8:$DA$8,"&gt;=0")-(COUNTIF(G341:DB341,Accueil!$AG$26))))</f>
        <v/>
      </c>
      <c r="DF341" s="11" t="str">
        <f t="shared" si="23"/>
        <v/>
      </c>
      <c r="DG341" s="29" t="str">
        <f t="shared" si="24"/>
        <v/>
      </c>
      <c r="DH341" s="158">
        <f t="shared" si="25"/>
        <v>0</v>
      </c>
      <c r="DI341" s="158">
        <f>IF(ISERROR(VLOOKUP(F341,Accueil!$W$17:$W$22,1,0)),1,0)</f>
        <v>0</v>
      </c>
      <c r="DJ341" s="158">
        <f>IF(ISERROR(VLOOKUP(G341,Accueil!$W$17:$W$22,1,0)),1,0)</f>
        <v>0</v>
      </c>
      <c r="DK341" s="158">
        <f>IF(ISERROR(VLOOKUP(H341,Accueil!$W$17:$W$22,1,0)),1,0)</f>
        <v>0</v>
      </c>
      <c r="DL341" s="158">
        <f>IF(ISERROR(VLOOKUP(I341,Accueil!$W$17:$W$22,1,0)),1,0)</f>
        <v>0</v>
      </c>
      <c r="DM341" s="158">
        <f>IF(ISERROR(VLOOKUP(J341,Accueil!$W$17:$W$22,1,0)),1,0)</f>
        <v>0</v>
      </c>
      <c r="DN341" s="158">
        <f>IF(ISERROR(VLOOKUP(K341,Accueil!$W$17:$W$22,1,0)),1,0)</f>
        <v>0</v>
      </c>
      <c r="DO341" s="158">
        <f>IF(ISERROR(VLOOKUP(L341,Accueil!$W$17:$W$22,1,0)),1,0)</f>
        <v>0</v>
      </c>
      <c r="DP341" s="158">
        <f>IF(ISERROR(VLOOKUP(M341,Accueil!$W$17:$W$22,1,0)),1,0)</f>
        <v>0</v>
      </c>
      <c r="DQ341" s="158">
        <f>IF(ISERROR(VLOOKUP(N341,Accueil!$W$17:$W$22,1,0)),1,0)</f>
        <v>0</v>
      </c>
      <c r="DR341" s="158">
        <f>IF(ISERROR(VLOOKUP(O341,Accueil!$W$17:$W$22,1,0)),1,0)</f>
        <v>0</v>
      </c>
      <c r="DS341" s="158">
        <f>IF(ISERROR(VLOOKUP(P341,Accueil!$W$17:$W$22,1,0)),1,0)</f>
        <v>0</v>
      </c>
      <c r="DT341" s="158">
        <f>IF(ISERROR(VLOOKUP(Q341,Accueil!$W$17:$W$22,1,0)),1,0)</f>
        <v>0</v>
      </c>
      <c r="DU341" s="158">
        <f>IF(ISERROR(VLOOKUP(R341,Accueil!$W$17:$W$22,1,0)),1,0)</f>
        <v>0</v>
      </c>
      <c r="DV341" s="158">
        <f>IF(ISERROR(VLOOKUP(S341,Accueil!$W$17:$W$22,1,0)),1,0)</f>
        <v>0</v>
      </c>
      <c r="DW341" s="158">
        <f>IF(ISERROR(VLOOKUP(T341,Accueil!$W$17:$W$22,1,0)),1,0)</f>
        <v>0</v>
      </c>
      <c r="DX341" s="158">
        <f>IF(ISERROR(VLOOKUP(U341,Accueil!$W$17:$W$22,1,0)),1,0)</f>
        <v>0</v>
      </c>
      <c r="DY341" s="158">
        <f>IF(ISERROR(VLOOKUP(V341,Accueil!$W$17:$W$22,1,0)),1,0)</f>
        <v>0</v>
      </c>
      <c r="DZ341" s="158">
        <f>IF(ISERROR(VLOOKUP(W341,Accueil!$W$17:$W$22,1,0)),1,0)</f>
        <v>0</v>
      </c>
      <c r="EA341" s="158">
        <f>IF(ISERROR(VLOOKUP(X341,Accueil!$W$17:$W$22,1,0)),1,0)</f>
        <v>0</v>
      </c>
      <c r="EB341" s="158">
        <f>IF(ISERROR(VLOOKUP(Y341,Accueil!$W$17:$W$22,1,0)),1,0)</f>
        <v>0</v>
      </c>
      <c r="EC341" s="158">
        <f>IF(ISERROR(VLOOKUP(Z341,Accueil!$W$17:$W$22,1,0)),1,0)</f>
        <v>0</v>
      </c>
      <c r="ED341" s="158">
        <f>IF(ISERROR(VLOOKUP(AA341,Accueil!$W$17:$W$22,1,0)),1,0)</f>
        <v>0</v>
      </c>
      <c r="EE341" s="158">
        <f>IF(ISERROR(VLOOKUP(AB341,Accueil!$W$17:$W$22,1,0)),1,0)</f>
        <v>0</v>
      </c>
      <c r="EF341" s="158">
        <f>IF(ISERROR(VLOOKUP(AC341,Accueil!$W$17:$W$22,1,0)),1,0)</f>
        <v>0</v>
      </c>
      <c r="EG341" s="158">
        <f>IF(ISERROR(VLOOKUP(AD341,Accueil!$W$17:$W$22,1,0)),1,0)</f>
        <v>0</v>
      </c>
      <c r="EH341" s="158">
        <f>IF(ISERROR(VLOOKUP(AE341,Accueil!$W$17:$W$22,1,0)),1,0)</f>
        <v>0</v>
      </c>
      <c r="EI341" s="158">
        <f>IF(ISERROR(VLOOKUP(AF341,Accueil!$W$17:$W$22,1,0)),1,0)</f>
        <v>0</v>
      </c>
      <c r="EJ341" s="158">
        <f>IF(ISERROR(VLOOKUP(AG341,Accueil!$W$17:$W$22,1,0)),1,0)</f>
        <v>0</v>
      </c>
      <c r="EK341" s="158">
        <f>IF(ISERROR(VLOOKUP(AH341,Accueil!$W$17:$W$22,1,0)),1,0)</f>
        <v>0</v>
      </c>
      <c r="EL341" s="158">
        <f>IF(ISERROR(VLOOKUP(AI341,Accueil!$W$17:$W$22,1,0)),1,0)</f>
        <v>0</v>
      </c>
      <c r="EM341" s="158">
        <f>IF(ISERROR(VLOOKUP(AJ341,Accueil!$W$17:$W$22,1,0)),1,0)</f>
        <v>0</v>
      </c>
      <c r="EN341" s="158">
        <f>IF(ISERROR(VLOOKUP(AK341,Accueil!$W$17:$W$22,1,0)),1,0)</f>
        <v>0</v>
      </c>
      <c r="EO341" s="158">
        <f>IF(ISERROR(VLOOKUP(AL341,Accueil!$W$17:$W$22,1,0)),1,0)</f>
        <v>0</v>
      </c>
      <c r="EP341" s="158">
        <f>IF(ISERROR(VLOOKUP(AM341,Accueil!$W$17:$W$22,1,0)),1,0)</f>
        <v>0</v>
      </c>
      <c r="EQ341" s="158">
        <f>IF(ISERROR(VLOOKUP(AN341,Accueil!$W$17:$W$22,1,0)),1,0)</f>
        <v>0</v>
      </c>
      <c r="ER341" s="158">
        <f>IF(ISERROR(VLOOKUP(AO341,Accueil!$W$17:$W$22,1,0)),1,0)</f>
        <v>0</v>
      </c>
      <c r="ES341" s="158">
        <f>IF(ISERROR(VLOOKUP(AP341,Accueil!$W$17:$W$22,1,0)),1,0)</f>
        <v>0</v>
      </c>
      <c r="ET341" s="158">
        <f>IF(ISERROR(VLOOKUP(AQ341,Accueil!$W$17:$W$22,1,0)),1,0)</f>
        <v>0</v>
      </c>
      <c r="EU341" s="158">
        <f>IF(ISERROR(VLOOKUP(AR341,Accueil!$W$17:$W$22,1,0)),1,0)</f>
        <v>0</v>
      </c>
      <c r="EV341" s="158">
        <f>IF(ISERROR(VLOOKUP(AS341,Accueil!$W$17:$W$22,1,0)),1,0)</f>
        <v>0</v>
      </c>
      <c r="EW341" s="158">
        <f>IF(ISERROR(VLOOKUP(AT341,Accueil!$W$17:$W$22,1,0)),1,0)</f>
        <v>0</v>
      </c>
      <c r="EX341" s="158">
        <f>IF(ISERROR(VLOOKUP(AU341,Accueil!$W$17:$W$22,1,0)),1,0)</f>
        <v>0</v>
      </c>
      <c r="EY341" s="158">
        <f>IF(ISERROR(VLOOKUP(AV341,Accueil!$W$17:$W$22,1,0)),1,0)</f>
        <v>0</v>
      </c>
      <c r="EZ341" s="158">
        <f>IF(ISERROR(VLOOKUP(AW341,Accueil!$W$17:$W$22,1,0)),1,0)</f>
        <v>0</v>
      </c>
      <c r="FA341" s="158">
        <f>IF(ISERROR(VLOOKUP(AX341,Accueil!$W$17:$W$22,1,0)),1,0)</f>
        <v>0</v>
      </c>
      <c r="FB341" s="158">
        <f>IF(ISERROR(VLOOKUP(AY341,Accueil!$W$17:$W$22,1,0)),1,0)</f>
        <v>0</v>
      </c>
      <c r="FC341" s="158">
        <f>IF(ISERROR(VLOOKUP(AZ341,Accueil!$W$17:$W$22,1,0)),1,0)</f>
        <v>0</v>
      </c>
      <c r="FD341" s="158">
        <f>IF(ISERROR(VLOOKUP(BA341,Accueil!$W$17:$W$22,1,0)),1,0)</f>
        <v>0</v>
      </c>
      <c r="FE341" s="158">
        <f>IF(ISERROR(VLOOKUP(BB341,Accueil!$W$17:$W$22,1,0)),1,0)</f>
        <v>0</v>
      </c>
      <c r="FF341" s="158">
        <f>IF(ISERROR(VLOOKUP(BC341,Accueil!$W$17:$W$22,1,0)),1,0)</f>
        <v>0</v>
      </c>
      <c r="FG341" s="158">
        <f>IF(ISERROR(VLOOKUP(BD341,Accueil!$W$17:$W$22,1,0)),1,0)</f>
        <v>0</v>
      </c>
      <c r="FH341" s="158">
        <f>IF(ISERROR(VLOOKUP(BE341,Accueil!$W$17:$W$22,1,0)),1,0)</f>
        <v>0</v>
      </c>
      <c r="FI341" s="158">
        <f>IF(ISERROR(VLOOKUP(BF341,Accueil!$W$17:$W$22,1,0)),1,0)</f>
        <v>0</v>
      </c>
      <c r="FJ341" s="158">
        <f>IF(ISERROR(VLOOKUP(BG341,Accueil!$W$17:$W$22,1,0)),1,0)</f>
        <v>0</v>
      </c>
      <c r="FK341" s="158">
        <f>IF(ISERROR(VLOOKUP(BH341,Accueil!$W$17:$W$22,1,0)),1,0)</f>
        <v>0</v>
      </c>
      <c r="FL341" s="158">
        <f>IF(ISERROR(VLOOKUP(BI341,Accueil!$W$17:$W$22,1,0)),1,0)</f>
        <v>0</v>
      </c>
      <c r="FM341" s="158">
        <f>IF(ISERROR(VLOOKUP(BJ341,Accueil!$W$17:$W$22,1,0)),1,0)</f>
        <v>0</v>
      </c>
      <c r="FN341" s="158">
        <f>IF(ISERROR(VLOOKUP(BK341,Accueil!$W$17:$W$22,1,0)),1,0)</f>
        <v>0</v>
      </c>
      <c r="FO341" s="158">
        <f>IF(ISERROR(VLOOKUP(BL341,Accueil!$W$17:$W$22,1,0)),1,0)</f>
        <v>0</v>
      </c>
      <c r="FP341" s="158">
        <f>IF(ISERROR(VLOOKUP(BM341,Accueil!$W$17:$W$22,1,0)),1,0)</f>
        <v>0</v>
      </c>
      <c r="FQ341" s="158">
        <f>IF(ISERROR(VLOOKUP(BN341,Accueil!$W$17:$W$22,1,0)),1,0)</f>
        <v>0</v>
      </c>
      <c r="FR341" s="158">
        <f>IF(ISERROR(VLOOKUP(BO341,Accueil!$W$17:$W$22,1,0)),1,0)</f>
        <v>0</v>
      </c>
      <c r="FS341" s="158">
        <f>IF(ISERROR(VLOOKUP(BP341,Accueil!$W$17:$W$22,1,0)),1,0)</f>
        <v>0</v>
      </c>
      <c r="FT341" s="158">
        <f>IF(ISERROR(VLOOKUP(BQ341,Accueil!$W$17:$W$22,1,0)),1,0)</f>
        <v>0</v>
      </c>
      <c r="FU341" s="158">
        <f>IF(ISERROR(VLOOKUP(BR341,Accueil!$W$17:$W$22,1,0)),1,0)</f>
        <v>0</v>
      </c>
      <c r="FV341" s="158">
        <f>IF(ISERROR(VLOOKUP(BS341,Accueil!$W$17:$W$22,1,0)),1,0)</f>
        <v>0</v>
      </c>
      <c r="FW341" s="158">
        <f>IF(ISERROR(VLOOKUP(BT341,Accueil!$W$17:$W$22,1,0)),1,0)</f>
        <v>0</v>
      </c>
      <c r="FX341" s="158">
        <f>IF(ISERROR(VLOOKUP(BU341,Accueil!$W$17:$W$22,1,0)),1,0)</f>
        <v>0</v>
      </c>
      <c r="FY341" s="158">
        <f>IF(ISERROR(VLOOKUP(BV341,Accueil!$W$17:$W$22,1,0)),1,0)</f>
        <v>0</v>
      </c>
      <c r="FZ341" s="158">
        <f>IF(ISERROR(VLOOKUP(BW341,Accueil!$W$17:$W$22,1,0)),1,0)</f>
        <v>0</v>
      </c>
      <c r="GA341" s="158">
        <f>IF(ISERROR(VLOOKUP(BX341,Accueil!$W$17:$W$22,1,0)),1,0)</f>
        <v>0</v>
      </c>
      <c r="GB341" s="158">
        <f>IF(ISERROR(VLOOKUP(BY341,Accueil!$W$17:$W$22,1,0)),1,0)</f>
        <v>0</v>
      </c>
      <c r="GC341" s="158">
        <f>IF(ISERROR(VLOOKUP(BZ341,Accueil!$W$17:$W$22,1,0)),1,0)</f>
        <v>0</v>
      </c>
      <c r="GD341" s="158">
        <f>IF(ISERROR(VLOOKUP(CA341,Accueil!$W$17:$W$22,1,0)),1,0)</f>
        <v>0</v>
      </c>
      <c r="GE341" s="158">
        <f>IF(ISERROR(VLOOKUP(CB341,Accueil!$W$17:$W$22,1,0)),1,0)</f>
        <v>0</v>
      </c>
      <c r="GF341" s="158">
        <f>IF(ISERROR(VLOOKUP(CC341,Accueil!$W$17:$W$22,1,0)),1,0)</f>
        <v>0</v>
      </c>
      <c r="GG341" s="158">
        <f>IF(ISERROR(VLOOKUP(CD341,Accueil!$W$17:$W$22,1,0)),1,0)</f>
        <v>0</v>
      </c>
      <c r="GH341" s="158">
        <f>IF(ISERROR(VLOOKUP(CE341,Accueil!$W$17:$W$22,1,0)),1,0)</f>
        <v>0</v>
      </c>
      <c r="GI341" s="158">
        <f>IF(ISERROR(VLOOKUP(CF341,Accueil!$W$17:$W$22,1,0)),1,0)</f>
        <v>0</v>
      </c>
      <c r="GJ341" s="158">
        <f>IF(ISERROR(VLOOKUP(CG341,Accueil!$W$17:$W$22,1,0)),1,0)</f>
        <v>0</v>
      </c>
      <c r="GK341" s="158">
        <f>IF(ISERROR(VLOOKUP(CH341,Accueil!$W$17:$W$22,1,0)),1,0)</f>
        <v>0</v>
      </c>
      <c r="GL341" s="158">
        <f>IF(ISERROR(VLOOKUP(CI341,Accueil!$W$17:$W$22,1,0)),1,0)</f>
        <v>0</v>
      </c>
      <c r="GM341" s="158">
        <f>IF(ISERROR(VLOOKUP(CJ341,Accueil!$W$17:$W$22,1,0)),1,0)</f>
        <v>0</v>
      </c>
      <c r="GN341" s="158">
        <f>IF(ISERROR(VLOOKUP(CK341,Accueil!$W$17:$W$22,1,0)),1,0)</f>
        <v>0</v>
      </c>
      <c r="GO341" s="158">
        <f>IF(ISERROR(VLOOKUP(CL341,Accueil!$W$17:$W$22,1,0)),1,0)</f>
        <v>0</v>
      </c>
      <c r="GP341" s="158">
        <f>IF(ISERROR(VLOOKUP(CM341,Accueil!$W$17:$W$22,1,0)),1,0)</f>
        <v>0</v>
      </c>
      <c r="GQ341" s="158">
        <f>IF(ISERROR(VLOOKUP(CN341,Accueil!$W$17:$W$22,1,0)),1,0)</f>
        <v>0</v>
      </c>
      <c r="GR341" s="158">
        <f>IF(ISERROR(VLOOKUP(CO341,Accueil!$W$17:$W$22,1,0)),1,0)</f>
        <v>0</v>
      </c>
      <c r="GS341" s="158">
        <f>IF(ISERROR(VLOOKUP(CP341,Accueil!$W$17:$W$22,1,0)),1,0)</f>
        <v>0</v>
      </c>
      <c r="GT341" s="158">
        <f>IF(ISERROR(VLOOKUP(CQ341,Accueil!$W$17:$W$22,1,0)),1,0)</f>
        <v>0</v>
      </c>
      <c r="GU341" s="158">
        <f>IF(ISERROR(VLOOKUP(CR341,Accueil!$W$17:$W$22,1,0)),1,0)</f>
        <v>0</v>
      </c>
      <c r="GV341" s="158">
        <f>IF(ISERROR(VLOOKUP(CS341,Accueil!$W$17:$W$22,1,0)),1,0)</f>
        <v>0</v>
      </c>
      <c r="GW341" s="158">
        <f>IF(ISERROR(VLOOKUP(CT341,Accueil!$W$17:$W$22,1,0)),1,0)</f>
        <v>0</v>
      </c>
      <c r="GX341" s="158">
        <f>IF(ISERROR(VLOOKUP(CU341,Accueil!$W$17:$W$22,1,0)),1,0)</f>
        <v>0</v>
      </c>
      <c r="GY341" s="158">
        <f>IF(ISERROR(VLOOKUP(CV341,Accueil!$W$17:$W$22,1,0)),1,0)</f>
        <v>0</v>
      </c>
      <c r="GZ341" s="158">
        <f>IF(ISERROR(VLOOKUP(CW341,Accueil!$W$17:$W$22,1,0)),1,0)</f>
        <v>0</v>
      </c>
      <c r="HA341" s="158">
        <f>IF(ISERROR(VLOOKUP(CX341,Accueil!$W$17:$W$22,1,0)),1,0)</f>
        <v>0</v>
      </c>
      <c r="HB341" s="158">
        <f>IF(ISERROR(VLOOKUP(CY341,Accueil!$W$17:$W$22,1,0)),1,0)</f>
        <v>0</v>
      </c>
      <c r="HC341" s="158">
        <f>IF(ISERROR(VLOOKUP(CZ341,Accueil!$W$17:$W$22,1,0)),1,0)</f>
        <v>0</v>
      </c>
      <c r="HD341" s="158">
        <f>IF(ISERROR(VLOOKUP(DA341,Accueil!$W$17:$W$22,1,0)),1,0)</f>
        <v>0</v>
      </c>
    </row>
    <row r="342" spans="1:212" ht="12.75" customHeight="1">
      <c r="A342" s="360"/>
      <c r="B342" s="12">
        <v>334</v>
      </c>
      <c r="C342" s="26" t="str">
        <f>IF(Accueil!E346="","",Accueil!E346)</f>
        <v/>
      </c>
      <c r="D342" s="27" t="str">
        <f>IF(Accueil!F346="","",Accueil!F346)</f>
        <v/>
      </c>
      <c r="E342" s="83" t="str">
        <f t="shared" si="22"/>
        <v/>
      </c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  <c r="AA342" s="244"/>
      <c r="AB342" s="244"/>
      <c r="AC342" s="244"/>
      <c r="AD342" s="244"/>
      <c r="AE342" s="244"/>
      <c r="AF342" s="244"/>
      <c r="AG342" s="244"/>
      <c r="AH342" s="244"/>
      <c r="AI342" s="244"/>
      <c r="AJ342" s="244"/>
      <c r="AK342" s="244"/>
      <c r="AL342" s="244"/>
      <c r="AM342" s="244"/>
      <c r="AN342" s="244"/>
      <c r="AO342" s="244"/>
      <c r="AP342" s="244"/>
      <c r="AQ342" s="244"/>
      <c r="AR342" s="244"/>
      <c r="AS342" s="244"/>
      <c r="AT342" s="244"/>
      <c r="AU342" s="244"/>
      <c r="AV342" s="244"/>
      <c r="AW342" s="244"/>
      <c r="AX342" s="244"/>
      <c r="AY342" s="244"/>
      <c r="AZ342" s="244"/>
      <c r="BA342" s="244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4"/>
      <c r="CK342" s="244"/>
      <c r="CL342" s="244"/>
      <c r="CM342" s="244"/>
      <c r="CN342" s="244"/>
      <c r="CO342" s="244"/>
      <c r="CP342" s="244"/>
      <c r="CQ342" s="244"/>
      <c r="CR342" s="244"/>
      <c r="CS342" s="244"/>
      <c r="CT342" s="244"/>
      <c r="CU342" s="244"/>
      <c r="CV342" s="244"/>
      <c r="CW342" s="244"/>
      <c r="CX342" s="244"/>
      <c r="CY342" s="244"/>
      <c r="CZ342" s="244"/>
      <c r="DA342" s="244"/>
      <c r="DB342" s="12">
        <v>334</v>
      </c>
      <c r="DC342" s="11" t="str">
        <f>IF(D342="","",COUNTIF(F342:DA342,Accueil!$AB$28)&amp;" / "&amp;COUNTIF($F$8:$DA$8,"&gt;0")-(COUNTIF(F342:DA342,Accueil!$AG$26)))</f>
        <v/>
      </c>
      <c r="DD342" s="110" t="str">
        <f>IF(D342="","",COUNTIF(F342:DA342,Accueil!$AB$26))</f>
        <v/>
      </c>
      <c r="DE342" s="110" t="str">
        <f>IF(D342="","",IF(COUNTIF($F$8:$DA$8,"&gt;=0")-(COUNTIF(G342:DB342,Accueil!$AG$26))&lt;0,0,COUNTIF($F$8:$DA$8,"&gt;=0")-(COUNTIF(G342:DB342,Accueil!$AG$26))))</f>
        <v/>
      </c>
      <c r="DF342" s="11" t="str">
        <f t="shared" si="23"/>
        <v/>
      </c>
      <c r="DG342" s="29" t="str">
        <f t="shared" si="24"/>
        <v/>
      </c>
      <c r="DH342" s="158">
        <f t="shared" si="25"/>
        <v>0</v>
      </c>
      <c r="DI342" s="158">
        <f>IF(ISERROR(VLOOKUP(F342,Accueil!$W$17:$W$22,1,0)),1,0)</f>
        <v>0</v>
      </c>
      <c r="DJ342" s="158">
        <f>IF(ISERROR(VLOOKUP(G342,Accueil!$W$17:$W$22,1,0)),1,0)</f>
        <v>0</v>
      </c>
      <c r="DK342" s="158">
        <f>IF(ISERROR(VLOOKUP(H342,Accueil!$W$17:$W$22,1,0)),1,0)</f>
        <v>0</v>
      </c>
      <c r="DL342" s="158">
        <f>IF(ISERROR(VLOOKUP(I342,Accueil!$W$17:$W$22,1,0)),1,0)</f>
        <v>0</v>
      </c>
      <c r="DM342" s="158">
        <f>IF(ISERROR(VLOOKUP(J342,Accueil!$W$17:$W$22,1,0)),1,0)</f>
        <v>0</v>
      </c>
      <c r="DN342" s="158">
        <f>IF(ISERROR(VLOOKUP(K342,Accueil!$W$17:$W$22,1,0)),1,0)</f>
        <v>0</v>
      </c>
      <c r="DO342" s="158">
        <f>IF(ISERROR(VLOOKUP(L342,Accueil!$W$17:$W$22,1,0)),1,0)</f>
        <v>0</v>
      </c>
      <c r="DP342" s="158">
        <f>IF(ISERROR(VLOOKUP(M342,Accueil!$W$17:$W$22,1,0)),1,0)</f>
        <v>0</v>
      </c>
      <c r="DQ342" s="158">
        <f>IF(ISERROR(VLOOKUP(N342,Accueil!$W$17:$W$22,1,0)),1,0)</f>
        <v>0</v>
      </c>
      <c r="DR342" s="158">
        <f>IF(ISERROR(VLOOKUP(O342,Accueil!$W$17:$W$22,1,0)),1,0)</f>
        <v>0</v>
      </c>
      <c r="DS342" s="158">
        <f>IF(ISERROR(VLOOKUP(P342,Accueil!$W$17:$W$22,1,0)),1,0)</f>
        <v>0</v>
      </c>
      <c r="DT342" s="158">
        <f>IF(ISERROR(VLOOKUP(Q342,Accueil!$W$17:$W$22,1,0)),1,0)</f>
        <v>0</v>
      </c>
      <c r="DU342" s="158">
        <f>IF(ISERROR(VLOOKUP(R342,Accueil!$W$17:$W$22,1,0)),1,0)</f>
        <v>0</v>
      </c>
      <c r="DV342" s="158">
        <f>IF(ISERROR(VLOOKUP(S342,Accueil!$W$17:$W$22,1,0)),1,0)</f>
        <v>0</v>
      </c>
      <c r="DW342" s="158">
        <f>IF(ISERROR(VLOOKUP(T342,Accueil!$W$17:$W$22,1,0)),1,0)</f>
        <v>0</v>
      </c>
      <c r="DX342" s="158">
        <f>IF(ISERROR(VLOOKUP(U342,Accueil!$W$17:$W$22,1,0)),1,0)</f>
        <v>0</v>
      </c>
      <c r="DY342" s="158">
        <f>IF(ISERROR(VLOOKUP(V342,Accueil!$W$17:$W$22,1,0)),1,0)</f>
        <v>0</v>
      </c>
      <c r="DZ342" s="158">
        <f>IF(ISERROR(VLOOKUP(W342,Accueil!$W$17:$W$22,1,0)),1,0)</f>
        <v>0</v>
      </c>
      <c r="EA342" s="158">
        <f>IF(ISERROR(VLOOKUP(X342,Accueil!$W$17:$W$22,1,0)),1,0)</f>
        <v>0</v>
      </c>
      <c r="EB342" s="158">
        <f>IF(ISERROR(VLOOKUP(Y342,Accueil!$W$17:$W$22,1,0)),1,0)</f>
        <v>0</v>
      </c>
      <c r="EC342" s="158">
        <f>IF(ISERROR(VLOOKUP(Z342,Accueil!$W$17:$W$22,1,0)),1,0)</f>
        <v>0</v>
      </c>
      <c r="ED342" s="158">
        <f>IF(ISERROR(VLOOKUP(AA342,Accueil!$W$17:$W$22,1,0)),1,0)</f>
        <v>0</v>
      </c>
      <c r="EE342" s="158">
        <f>IF(ISERROR(VLOOKUP(AB342,Accueil!$W$17:$W$22,1,0)),1,0)</f>
        <v>0</v>
      </c>
      <c r="EF342" s="158">
        <f>IF(ISERROR(VLOOKUP(AC342,Accueil!$W$17:$W$22,1,0)),1,0)</f>
        <v>0</v>
      </c>
      <c r="EG342" s="158">
        <f>IF(ISERROR(VLOOKUP(AD342,Accueil!$W$17:$W$22,1,0)),1,0)</f>
        <v>0</v>
      </c>
      <c r="EH342" s="158">
        <f>IF(ISERROR(VLOOKUP(AE342,Accueil!$W$17:$W$22,1,0)),1,0)</f>
        <v>0</v>
      </c>
      <c r="EI342" s="158">
        <f>IF(ISERROR(VLOOKUP(AF342,Accueil!$W$17:$W$22,1,0)),1,0)</f>
        <v>0</v>
      </c>
      <c r="EJ342" s="158">
        <f>IF(ISERROR(VLOOKUP(AG342,Accueil!$W$17:$W$22,1,0)),1,0)</f>
        <v>0</v>
      </c>
      <c r="EK342" s="158">
        <f>IF(ISERROR(VLOOKUP(AH342,Accueil!$W$17:$W$22,1,0)),1,0)</f>
        <v>0</v>
      </c>
      <c r="EL342" s="158">
        <f>IF(ISERROR(VLOOKUP(AI342,Accueil!$W$17:$W$22,1,0)),1,0)</f>
        <v>0</v>
      </c>
      <c r="EM342" s="158">
        <f>IF(ISERROR(VLOOKUP(AJ342,Accueil!$W$17:$W$22,1,0)),1,0)</f>
        <v>0</v>
      </c>
      <c r="EN342" s="158">
        <f>IF(ISERROR(VLOOKUP(AK342,Accueil!$W$17:$W$22,1,0)),1,0)</f>
        <v>0</v>
      </c>
      <c r="EO342" s="158">
        <f>IF(ISERROR(VLOOKUP(AL342,Accueil!$W$17:$W$22,1,0)),1,0)</f>
        <v>0</v>
      </c>
      <c r="EP342" s="158">
        <f>IF(ISERROR(VLOOKUP(AM342,Accueil!$W$17:$W$22,1,0)),1,0)</f>
        <v>0</v>
      </c>
      <c r="EQ342" s="158">
        <f>IF(ISERROR(VLOOKUP(AN342,Accueil!$W$17:$W$22,1,0)),1,0)</f>
        <v>0</v>
      </c>
      <c r="ER342" s="158">
        <f>IF(ISERROR(VLOOKUP(AO342,Accueil!$W$17:$W$22,1,0)),1,0)</f>
        <v>0</v>
      </c>
      <c r="ES342" s="158">
        <f>IF(ISERROR(VLOOKUP(AP342,Accueil!$W$17:$W$22,1,0)),1,0)</f>
        <v>0</v>
      </c>
      <c r="ET342" s="158">
        <f>IF(ISERROR(VLOOKUP(AQ342,Accueil!$W$17:$W$22,1,0)),1,0)</f>
        <v>0</v>
      </c>
      <c r="EU342" s="158">
        <f>IF(ISERROR(VLOOKUP(AR342,Accueil!$W$17:$W$22,1,0)),1,0)</f>
        <v>0</v>
      </c>
      <c r="EV342" s="158">
        <f>IF(ISERROR(VLOOKUP(AS342,Accueil!$W$17:$W$22,1,0)),1,0)</f>
        <v>0</v>
      </c>
      <c r="EW342" s="158">
        <f>IF(ISERROR(VLOOKUP(AT342,Accueil!$W$17:$W$22,1,0)),1,0)</f>
        <v>0</v>
      </c>
      <c r="EX342" s="158">
        <f>IF(ISERROR(VLOOKUP(AU342,Accueil!$W$17:$W$22,1,0)),1,0)</f>
        <v>0</v>
      </c>
      <c r="EY342" s="158">
        <f>IF(ISERROR(VLOOKUP(AV342,Accueil!$W$17:$W$22,1,0)),1,0)</f>
        <v>0</v>
      </c>
      <c r="EZ342" s="158">
        <f>IF(ISERROR(VLOOKUP(AW342,Accueil!$W$17:$W$22,1,0)),1,0)</f>
        <v>0</v>
      </c>
      <c r="FA342" s="158">
        <f>IF(ISERROR(VLOOKUP(AX342,Accueil!$W$17:$W$22,1,0)),1,0)</f>
        <v>0</v>
      </c>
      <c r="FB342" s="158">
        <f>IF(ISERROR(VLOOKUP(AY342,Accueil!$W$17:$W$22,1,0)),1,0)</f>
        <v>0</v>
      </c>
      <c r="FC342" s="158">
        <f>IF(ISERROR(VLOOKUP(AZ342,Accueil!$W$17:$W$22,1,0)),1,0)</f>
        <v>0</v>
      </c>
      <c r="FD342" s="158">
        <f>IF(ISERROR(VLOOKUP(BA342,Accueil!$W$17:$W$22,1,0)),1,0)</f>
        <v>0</v>
      </c>
      <c r="FE342" s="158">
        <f>IF(ISERROR(VLOOKUP(BB342,Accueil!$W$17:$W$22,1,0)),1,0)</f>
        <v>0</v>
      </c>
      <c r="FF342" s="158">
        <f>IF(ISERROR(VLOOKUP(BC342,Accueil!$W$17:$W$22,1,0)),1,0)</f>
        <v>0</v>
      </c>
      <c r="FG342" s="158">
        <f>IF(ISERROR(VLOOKUP(BD342,Accueil!$W$17:$W$22,1,0)),1,0)</f>
        <v>0</v>
      </c>
      <c r="FH342" s="158">
        <f>IF(ISERROR(VLOOKUP(BE342,Accueil!$W$17:$W$22,1,0)),1,0)</f>
        <v>0</v>
      </c>
      <c r="FI342" s="158">
        <f>IF(ISERROR(VLOOKUP(BF342,Accueil!$W$17:$W$22,1,0)),1,0)</f>
        <v>0</v>
      </c>
      <c r="FJ342" s="158">
        <f>IF(ISERROR(VLOOKUP(BG342,Accueil!$W$17:$W$22,1,0)),1,0)</f>
        <v>0</v>
      </c>
      <c r="FK342" s="158">
        <f>IF(ISERROR(VLOOKUP(BH342,Accueil!$W$17:$W$22,1,0)),1,0)</f>
        <v>0</v>
      </c>
      <c r="FL342" s="158">
        <f>IF(ISERROR(VLOOKUP(BI342,Accueil!$W$17:$W$22,1,0)),1,0)</f>
        <v>0</v>
      </c>
      <c r="FM342" s="158">
        <f>IF(ISERROR(VLOOKUP(BJ342,Accueil!$W$17:$W$22,1,0)),1,0)</f>
        <v>0</v>
      </c>
      <c r="FN342" s="158">
        <f>IF(ISERROR(VLOOKUP(BK342,Accueil!$W$17:$W$22,1,0)),1,0)</f>
        <v>0</v>
      </c>
      <c r="FO342" s="158">
        <f>IF(ISERROR(VLOOKUP(BL342,Accueil!$W$17:$W$22,1,0)),1,0)</f>
        <v>0</v>
      </c>
      <c r="FP342" s="158">
        <f>IF(ISERROR(VLOOKUP(BM342,Accueil!$W$17:$W$22,1,0)),1,0)</f>
        <v>0</v>
      </c>
      <c r="FQ342" s="158">
        <f>IF(ISERROR(VLOOKUP(BN342,Accueil!$W$17:$W$22,1,0)),1,0)</f>
        <v>0</v>
      </c>
      <c r="FR342" s="158">
        <f>IF(ISERROR(VLOOKUP(BO342,Accueil!$W$17:$W$22,1,0)),1,0)</f>
        <v>0</v>
      </c>
      <c r="FS342" s="158">
        <f>IF(ISERROR(VLOOKUP(BP342,Accueil!$W$17:$W$22,1,0)),1,0)</f>
        <v>0</v>
      </c>
      <c r="FT342" s="158">
        <f>IF(ISERROR(VLOOKUP(BQ342,Accueil!$W$17:$W$22,1,0)),1,0)</f>
        <v>0</v>
      </c>
      <c r="FU342" s="158">
        <f>IF(ISERROR(VLOOKUP(BR342,Accueil!$W$17:$W$22,1,0)),1,0)</f>
        <v>0</v>
      </c>
      <c r="FV342" s="158">
        <f>IF(ISERROR(VLOOKUP(BS342,Accueil!$W$17:$W$22,1,0)),1,0)</f>
        <v>0</v>
      </c>
      <c r="FW342" s="158">
        <f>IF(ISERROR(VLOOKUP(BT342,Accueil!$W$17:$W$22,1,0)),1,0)</f>
        <v>0</v>
      </c>
      <c r="FX342" s="158">
        <f>IF(ISERROR(VLOOKUP(BU342,Accueil!$W$17:$W$22,1,0)),1,0)</f>
        <v>0</v>
      </c>
      <c r="FY342" s="158">
        <f>IF(ISERROR(VLOOKUP(BV342,Accueil!$W$17:$W$22,1,0)),1,0)</f>
        <v>0</v>
      </c>
      <c r="FZ342" s="158">
        <f>IF(ISERROR(VLOOKUP(BW342,Accueil!$W$17:$W$22,1,0)),1,0)</f>
        <v>0</v>
      </c>
      <c r="GA342" s="158">
        <f>IF(ISERROR(VLOOKUP(BX342,Accueil!$W$17:$W$22,1,0)),1,0)</f>
        <v>0</v>
      </c>
      <c r="GB342" s="158">
        <f>IF(ISERROR(VLOOKUP(BY342,Accueil!$W$17:$W$22,1,0)),1,0)</f>
        <v>0</v>
      </c>
      <c r="GC342" s="158">
        <f>IF(ISERROR(VLOOKUP(BZ342,Accueil!$W$17:$W$22,1,0)),1,0)</f>
        <v>0</v>
      </c>
      <c r="GD342" s="158">
        <f>IF(ISERROR(VLOOKUP(CA342,Accueil!$W$17:$W$22,1,0)),1,0)</f>
        <v>0</v>
      </c>
      <c r="GE342" s="158">
        <f>IF(ISERROR(VLOOKUP(CB342,Accueil!$W$17:$W$22,1,0)),1,0)</f>
        <v>0</v>
      </c>
      <c r="GF342" s="158">
        <f>IF(ISERROR(VLOOKUP(CC342,Accueil!$W$17:$W$22,1,0)),1,0)</f>
        <v>0</v>
      </c>
      <c r="GG342" s="158">
        <f>IF(ISERROR(VLOOKUP(CD342,Accueil!$W$17:$W$22,1,0)),1,0)</f>
        <v>0</v>
      </c>
      <c r="GH342" s="158">
        <f>IF(ISERROR(VLOOKUP(CE342,Accueil!$W$17:$W$22,1,0)),1,0)</f>
        <v>0</v>
      </c>
      <c r="GI342" s="158">
        <f>IF(ISERROR(VLOOKUP(CF342,Accueil!$W$17:$W$22,1,0)),1,0)</f>
        <v>0</v>
      </c>
      <c r="GJ342" s="158">
        <f>IF(ISERROR(VLOOKUP(CG342,Accueil!$W$17:$W$22,1,0)),1,0)</f>
        <v>0</v>
      </c>
      <c r="GK342" s="158">
        <f>IF(ISERROR(VLOOKUP(CH342,Accueil!$W$17:$W$22,1,0)),1,0)</f>
        <v>0</v>
      </c>
      <c r="GL342" s="158">
        <f>IF(ISERROR(VLOOKUP(CI342,Accueil!$W$17:$W$22,1,0)),1,0)</f>
        <v>0</v>
      </c>
      <c r="GM342" s="158">
        <f>IF(ISERROR(VLOOKUP(CJ342,Accueil!$W$17:$W$22,1,0)),1,0)</f>
        <v>0</v>
      </c>
      <c r="GN342" s="158">
        <f>IF(ISERROR(VLOOKUP(CK342,Accueil!$W$17:$W$22,1,0)),1,0)</f>
        <v>0</v>
      </c>
      <c r="GO342" s="158">
        <f>IF(ISERROR(VLOOKUP(CL342,Accueil!$W$17:$W$22,1,0)),1,0)</f>
        <v>0</v>
      </c>
      <c r="GP342" s="158">
        <f>IF(ISERROR(VLOOKUP(CM342,Accueil!$W$17:$W$22,1,0)),1,0)</f>
        <v>0</v>
      </c>
      <c r="GQ342" s="158">
        <f>IF(ISERROR(VLOOKUP(CN342,Accueil!$W$17:$W$22,1,0)),1,0)</f>
        <v>0</v>
      </c>
      <c r="GR342" s="158">
        <f>IF(ISERROR(VLOOKUP(CO342,Accueil!$W$17:$W$22,1,0)),1,0)</f>
        <v>0</v>
      </c>
      <c r="GS342" s="158">
        <f>IF(ISERROR(VLOOKUP(CP342,Accueil!$W$17:$W$22,1,0)),1,0)</f>
        <v>0</v>
      </c>
      <c r="GT342" s="158">
        <f>IF(ISERROR(VLOOKUP(CQ342,Accueil!$W$17:$W$22,1,0)),1,0)</f>
        <v>0</v>
      </c>
      <c r="GU342" s="158">
        <f>IF(ISERROR(VLOOKUP(CR342,Accueil!$W$17:$W$22,1,0)),1,0)</f>
        <v>0</v>
      </c>
      <c r="GV342" s="158">
        <f>IF(ISERROR(VLOOKUP(CS342,Accueil!$W$17:$W$22,1,0)),1,0)</f>
        <v>0</v>
      </c>
      <c r="GW342" s="158">
        <f>IF(ISERROR(VLOOKUP(CT342,Accueil!$W$17:$W$22,1,0)),1,0)</f>
        <v>0</v>
      </c>
      <c r="GX342" s="158">
        <f>IF(ISERROR(VLOOKUP(CU342,Accueil!$W$17:$W$22,1,0)),1,0)</f>
        <v>0</v>
      </c>
      <c r="GY342" s="158">
        <f>IF(ISERROR(VLOOKUP(CV342,Accueil!$W$17:$W$22,1,0)),1,0)</f>
        <v>0</v>
      </c>
      <c r="GZ342" s="158">
        <f>IF(ISERROR(VLOOKUP(CW342,Accueil!$W$17:$W$22,1,0)),1,0)</f>
        <v>0</v>
      </c>
      <c r="HA342" s="158">
        <f>IF(ISERROR(VLOOKUP(CX342,Accueil!$W$17:$W$22,1,0)),1,0)</f>
        <v>0</v>
      </c>
      <c r="HB342" s="158">
        <f>IF(ISERROR(VLOOKUP(CY342,Accueil!$W$17:$W$22,1,0)),1,0)</f>
        <v>0</v>
      </c>
      <c r="HC342" s="158">
        <f>IF(ISERROR(VLOOKUP(CZ342,Accueil!$W$17:$W$22,1,0)),1,0)</f>
        <v>0</v>
      </c>
      <c r="HD342" s="158">
        <f>IF(ISERROR(VLOOKUP(DA342,Accueil!$W$17:$W$22,1,0)),1,0)</f>
        <v>0</v>
      </c>
    </row>
    <row r="343" spans="1:212" ht="12.75" customHeight="1">
      <c r="A343" s="360"/>
      <c r="B343" s="12">
        <v>335</v>
      </c>
      <c r="C343" s="26" t="str">
        <f>IF(Accueil!E347="","",Accueil!E347)</f>
        <v/>
      </c>
      <c r="D343" s="27" t="str">
        <f>IF(Accueil!F347="","",Accueil!F347)</f>
        <v/>
      </c>
      <c r="E343" s="83" t="str">
        <f t="shared" si="22"/>
        <v/>
      </c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  <c r="AA343" s="244"/>
      <c r="AB343" s="244"/>
      <c r="AC343" s="244"/>
      <c r="AD343" s="244"/>
      <c r="AE343" s="244"/>
      <c r="AF343" s="244"/>
      <c r="AG343" s="244"/>
      <c r="AH343" s="244"/>
      <c r="AI343" s="244"/>
      <c r="AJ343" s="244"/>
      <c r="AK343" s="244"/>
      <c r="AL343" s="244"/>
      <c r="AM343" s="244"/>
      <c r="AN343" s="244"/>
      <c r="AO343" s="244"/>
      <c r="AP343" s="244"/>
      <c r="AQ343" s="244"/>
      <c r="AR343" s="244"/>
      <c r="AS343" s="244"/>
      <c r="AT343" s="244"/>
      <c r="AU343" s="244"/>
      <c r="AV343" s="244"/>
      <c r="AW343" s="244"/>
      <c r="AX343" s="244"/>
      <c r="AY343" s="244"/>
      <c r="AZ343" s="244"/>
      <c r="BA343" s="244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  <c r="CJ343" s="244"/>
      <c r="CK343" s="244"/>
      <c r="CL343" s="244"/>
      <c r="CM343" s="244"/>
      <c r="CN343" s="244"/>
      <c r="CO343" s="244"/>
      <c r="CP343" s="244"/>
      <c r="CQ343" s="244"/>
      <c r="CR343" s="244"/>
      <c r="CS343" s="244"/>
      <c r="CT343" s="244"/>
      <c r="CU343" s="244"/>
      <c r="CV343" s="244"/>
      <c r="CW343" s="244"/>
      <c r="CX343" s="244"/>
      <c r="CY343" s="244"/>
      <c r="CZ343" s="244"/>
      <c r="DA343" s="244"/>
      <c r="DB343" s="12">
        <v>335</v>
      </c>
      <c r="DC343" s="11" t="str">
        <f>IF(D343="","",COUNTIF(F343:DA343,Accueil!$AB$28)&amp;" / "&amp;COUNTIF($F$8:$DA$8,"&gt;0")-(COUNTIF(F343:DA343,Accueil!$AG$26)))</f>
        <v/>
      </c>
      <c r="DD343" s="110" t="str">
        <f>IF(D343="","",COUNTIF(F343:DA343,Accueil!$AB$26))</f>
        <v/>
      </c>
      <c r="DE343" s="110" t="str">
        <f>IF(D343="","",IF(COUNTIF($F$8:$DA$8,"&gt;=0")-(COUNTIF(G343:DB343,Accueil!$AG$26))&lt;0,0,COUNTIF($F$8:$DA$8,"&gt;=0")-(COUNTIF(G343:DB343,Accueil!$AG$26))))</f>
        <v/>
      </c>
      <c r="DF343" s="11" t="str">
        <f t="shared" si="23"/>
        <v/>
      </c>
      <c r="DG343" s="29" t="str">
        <f t="shared" si="24"/>
        <v/>
      </c>
      <c r="DH343" s="158">
        <f t="shared" si="25"/>
        <v>0</v>
      </c>
      <c r="DI343" s="158">
        <f>IF(ISERROR(VLOOKUP(F343,Accueil!$W$17:$W$22,1,0)),1,0)</f>
        <v>0</v>
      </c>
      <c r="DJ343" s="158">
        <f>IF(ISERROR(VLOOKUP(G343,Accueil!$W$17:$W$22,1,0)),1,0)</f>
        <v>0</v>
      </c>
      <c r="DK343" s="158">
        <f>IF(ISERROR(VLOOKUP(H343,Accueil!$W$17:$W$22,1,0)),1,0)</f>
        <v>0</v>
      </c>
      <c r="DL343" s="158">
        <f>IF(ISERROR(VLOOKUP(I343,Accueil!$W$17:$W$22,1,0)),1,0)</f>
        <v>0</v>
      </c>
      <c r="DM343" s="158">
        <f>IF(ISERROR(VLOOKUP(J343,Accueil!$W$17:$W$22,1,0)),1,0)</f>
        <v>0</v>
      </c>
      <c r="DN343" s="158">
        <f>IF(ISERROR(VLOOKUP(K343,Accueil!$W$17:$W$22,1,0)),1,0)</f>
        <v>0</v>
      </c>
      <c r="DO343" s="158">
        <f>IF(ISERROR(VLOOKUP(L343,Accueil!$W$17:$W$22,1,0)),1,0)</f>
        <v>0</v>
      </c>
      <c r="DP343" s="158">
        <f>IF(ISERROR(VLOOKUP(M343,Accueil!$W$17:$W$22,1,0)),1,0)</f>
        <v>0</v>
      </c>
      <c r="DQ343" s="158">
        <f>IF(ISERROR(VLOOKUP(N343,Accueil!$W$17:$W$22,1,0)),1,0)</f>
        <v>0</v>
      </c>
      <c r="DR343" s="158">
        <f>IF(ISERROR(VLOOKUP(O343,Accueil!$W$17:$W$22,1,0)),1,0)</f>
        <v>0</v>
      </c>
      <c r="DS343" s="158">
        <f>IF(ISERROR(VLOOKUP(P343,Accueil!$W$17:$W$22,1,0)),1,0)</f>
        <v>0</v>
      </c>
      <c r="DT343" s="158">
        <f>IF(ISERROR(VLOOKUP(Q343,Accueil!$W$17:$W$22,1,0)),1,0)</f>
        <v>0</v>
      </c>
      <c r="DU343" s="158">
        <f>IF(ISERROR(VLOOKUP(R343,Accueil!$W$17:$W$22,1,0)),1,0)</f>
        <v>0</v>
      </c>
      <c r="DV343" s="158">
        <f>IF(ISERROR(VLOOKUP(S343,Accueil!$W$17:$W$22,1,0)),1,0)</f>
        <v>0</v>
      </c>
      <c r="DW343" s="158">
        <f>IF(ISERROR(VLOOKUP(T343,Accueil!$W$17:$W$22,1,0)),1,0)</f>
        <v>0</v>
      </c>
      <c r="DX343" s="158">
        <f>IF(ISERROR(VLOOKUP(U343,Accueil!$W$17:$W$22,1,0)),1,0)</f>
        <v>0</v>
      </c>
      <c r="DY343" s="158">
        <f>IF(ISERROR(VLOOKUP(V343,Accueil!$W$17:$W$22,1,0)),1,0)</f>
        <v>0</v>
      </c>
      <c r="DZ343" s="158">
        <f>IF(ISERROR(VLOOKUP(W343,Accueil!$W$17:$W$22,1,0)),1,0)</f>
        <v>0</v>
      </c>
      <c r="EA343" s="158">
        <f>IF(ISERROR(VLOOKUP(X343,Accueil!$W$17:$W$22,1,0)),1,0)</f>
        <v>0</v>
      </c>
      <c r="EB343" s="158">
        <f>IF(ISERROR(VLOOKUP(Y343,Accueil!$W$17:$W$22,1,0)),1,0)</f>
        <v>0</v>
      </c>
      <c r="EC343" s="158">
        <f>IF(ISERROR(VLOOKUP(Z343,Accueil!$W$17:$W$22,1,0)),1,0)</f>
        <v>0</v>
      </c>
      <c r="ED343" s="158">
        <f>IF(ISERROR(VLOOKUP(AA343,Accueil!$W$17:$W$22,1,0)),1,0)</f>
        <v>0</v>
      </c>
      <c r="EE343" s="158">
        <f>IF(ISERROR(VLOOKUP(AB343,Accueil!$W$17:$W$22,1,0)),1,0)</f>
        <v>0</v>
      </c>
      <c r="EF343" s="158">
        <f>IF(ISERROR(VLOOKUP(AC343,Accueil!$W$17:$W$22,1,0)),1,0)</f>
        <v>0</v>
      </c>
      <c r="EG343" s="158">
        <f>IF(ISERROR(VLOOKUP(AD343,Accueil!$W$17:$W$22,1,0)),1,0)</f>
        <v>0</v>
      </c>
      <c r="EH343" s="158">
        <f>IF(ISERROR(VLOOKUP(AE343,Accueil!$W$17:$W$22,1,0)),1,0)</f>
        <v>0</v>
      </c>
      <c r="EI343" s="158">
        <f>IF(ISERROR(VLOOKUP(AF343,Accueil!$W$17:$W$22,1,0)),1,0)</f>
        <v>0</v>
      </c>
      <c r="EJ343" s="158">
        <f>IF(ISERROR(VLOOKUP(AG343,Accueil!$W$17:$W$22,1,0)),1,0)</f>
        <v>0</v>
      </c>
      <c r="EK343" s="158">
        <f>IF(ISERROR(VLOOKUP(AH343,Accueil!$W$17:$W$22,1,0)),1,0)</f>
        <v>0</v>
      </c>
      <c r="EL343" s="158">
        <f>IF(ISERROR(VLOOKUP(AI343,Accueil!$W$17:$W$22,1,0)),1,0)</f>
        <v>0</v>
      </c>
      <c r="EM343" s="158">
        <f>IF(ISERROR(VLOOKUP(AJ343,Accueil!$W$17:$W$22,1,0)),1,0)</f>
        <v>0</v>
      </c>
      <c r="EN343" s="158">
        <f>IF(ISERROR(VLOOKUP(AK343,Accueil!$W$17:$W$22,1,0)),1,0)</f>
        <v>0</v>
      </c>
      <c r="EO343" s="158">
        <f>IF(ISERROR(VLOOKUP(AL343,Accueil!$W$17:$W$22,1,0)),1,0)</f>
        <v>0</v>
      </c>
      <c r="EP343" s="158">
        <f>IF(ISERROR(VLOOKUP(AM343,Accueil!$W$17:$W$22,1,0)),1,0)</f>
        <v>0</v>
      </c>
      <c r="EQ343" s="158">
        <f>IF(ISERROR(VLOOKUP(AN343,Accueil!$W$17:$W$22,1,0)),1,0)</f>
        <v>0</v>
      </c>
      <c r="ER343" s="158">
        <f>IF(ISERROR(VLOOKUP(AO343,Accueil!$W$17:$W$22,1,0)),1,0)</f>
        <v>0</v>
      </c>
      <c r="ES343" s="158">
        <f>IF(ISERROR(VLOOKUP(AP343,Accueil!$W$17:$W$22,1,0)),1,0)</f>
        <v>0</v>
      </c>
      <c r="ET343" s="158">
        <f>IF(ISERROR(VLOOKUP(AQ343,Accueil!$W$17:$W$22,1,0)),1,0)</f>
        <v>0</v>
      </c>
      <c r="EU343" s="158">
        <f>IF(ISERROR(VLOOKUP(AR343,Accueil!$W$17:$W$22,1,0)),1,0)</f>
        <v>0</v>
      </c>
      <c r="EV343" s="158">
        <f>IF(ISERROR(VLOOKUP(AS343,Accueil!$W$17:$W$22,1,0)),1,0)</f>
        <v>0</v>
      </c>
      <c r="EW343" s="158">
        <f>IF(ISERROR(VLOOKUP(AT343,Accueil!$W$17:$W$22,1,0)),1,0)</f>
        <v>0</v>
      </c>
      <c r="EX343" s="158">
        <f>IF(ISERROR(VLOOKUP(AU343,Accueil!$W$17:$W$22,1,0)),1,0)</f>
        <v>0</v>
      </c>
      <c r="EY343" s="158">
        <f>IF(ISERROR(VLOOKUP(AV343,Accueil!$W$17:$W$22,1,0)),1,0)</f>
        <v>0</v>
      </c>
      <c r="EZ343" s="158">
        <f>IF(ISERROR(VLOOKUP(AW343,Accueil!$W$17:$W$22,1,0)),1,0)</f>
        <v>0</v>
      </c>
      <c r="FA343" s="158">
        <f>IF(ISERROR(VLOOKUP(AX343,Accueil!$W$17:$W$22,1,0)),1,0)</f>
        <v>0</v>
      </c>
      <c r="FB343" s="158">
        <f>IF(ISERROR(VLOOKUP(AY343,Accueil!$W$17:$W$22,1,0)),1,0)</f>
        <v>0</v>
      </c>
      <c r="FC343" s="158">
        <f>IF(ISERROR(VLOOKUP(AZ343,Accueil!$W$17:$W$22,1,0)),1,0)</f>
        <v>0</v>
      </c>
      <c r="FD343" s="158">
        <f>IF(ISERROR(VLOOKUP(BA343,Accueil!$W$17:$W$22,1,0)),1,0)</f>
        <v>0</v>
      </c>
      <c r="FE343" s="158">
        <f>IF(ISERROR(VLOOKUP(BB343,Accueil!$W$17:$W$22,1,0)),1,0)</f>
        <v>0</v>
      </c>
      <c r="FF343" s="158">
        <f>IF(ISERROR(VLOOKUP(BC343,Accueil!$W$17:$W$22,1,0)),1,0)</f>
        <v>0</v>
      </c>
      <c r="FG343" s="158">
        <f>IF(ISERROR(VLOOKUP(BD343,Accueil!$W$17:$W$22,1,0)),1,0)</f>
        <v>0</v>
      </c>
      <c r="FH343" s="158">
        <f>IF(ISERROR(VLOOKUP(BE343,Accueil!$W$17:$W$22,1,0)),1,0)</f>
        <v>0</v>
      </c>
      <c r="FI343" s="158">
        <f>IF(ISERROR(VLOOKUP(BF343,Accueil!$W$17:$W$22,1,0)),1,0)</f>
        <v>0</v>
      </c>
      <c r="FJ343" s="158">
        <f>IF(ISERROR(VLOOKUP(BG343,Accueil!$W$17:$W$22,1,0)),1,0)</f>
        <v>0</v>
      </c>
      <c r="FK343" s="158">
        <f>IF(ISERROR(VLOOKUP(BH343,Accueil!$W$17:$W$22,1,0)),1,0)</f>
        <v>0</v>
      </c>
      <c r="FL343" s="158">
        <f>IF(ISERROR(VLOOKUP(BI343,Accueil!$W$17:$W$22,1,0)),1,0)</f>
        <v>0</v>
      </c>
      <c r="FM343" s="158">
        <f>IF(ISERROR(VLOOKUP(BJ343,Accueil!$W$17:$W$22,1,0)),1,0)</f>
        <v>0</v>
      </c>
      <c r="FN343" s="158">
        <f>IF(ISERROR(VLOOKUP(BK343,Accueil!$W$17:$W$22,1,0)),1,0)</f>
        <v>0</v>
      </c>
      <c r="FO343" s="158">
        <f>IF(ISERROR(VLOOKUP(BL343,Accueil!$W$17:$W$22,1,0)),1,0)</f>
        <v>0</v>
      </c>
      <c r="FP343" s="158">
        <f>IF(ISERROR(VLOOKUP(BM343,Accueil!$W$17:$W$22,1,0)),1,0)</f>
        <v>0</v>
      </c>
      <c r="FQ343" s="158">
        <f>IF(ISERROR(VLOOKUP(BN343,Accueil!$W$17:$W$22,1,0)),1,0)</f>
        <v>0</v>
      </c>
      <c r="FR343" s="158">
        <f>IF(ISERROR(VLOOKUP(BO343,Accueil!$W$17:$W$22,1,0)),1,0)</f>
        <v>0</v>
      </c>
      <c r="FS343" s="158">
        <f>IF(ISERROR(VLOOKUP(BP343,Accueil!$W$17:$W$22,1,0)),1,0)</f>
        <v>0</v>
      </c>
      <c r="FT343" s="158">
        <f>IF(ISERROR(VLOOKUP(BQ343,Accueil!$W$17:$W$22,1,0)),1,0)</f>
        <v>0</v>
      </c>
      <c r="FU343" s="158">
        <f>IF(ISERROR(VLOOKUP(BR343,Accueil!$W$17:$W$22,1,0)),1,0)</f>
        <v>0</v>
      </c>
      <c r="FV343" s="158">
        <f>IF(ISERROR(VLOOKUP(BS343,Accueil!$W$17:$W$22,1,0)),1,0)</f>
        <v>0</v>
      </c>
      <c r="FW343" s="158">
        <f>IF(ISERROR(VLOOKUP(BT343,Accueil!$W$17:$W$22,1,0)),1,0)</f>
        <v>0</v>
      </c>
      <c r="FX343" s="158">
        <f>IF(ISERROR(VLOOKUP(BU343,Accueil!$W$17:$W$22,1,0)),1,0)</f>
        <v>0</v>
      </c>
      <c r="FY343" s="158">
        <f>IF(ISERROR(VLOOKUP(BV343,Accueil!$W$17:$W$22,1,0)),1,0)</f>
        <v>0</v>
      </c>
      <c r="FZ343" s="158">
        <f>IF(ISERROR(VLOOKUP(BW343,Accueil!$W$17:$W$22,1,0)),1,0)</f>
        <v>0</v>
      </c>
      <c r="GA343" s="158">
        <f>IF(ISERROR(VLOOKUP(BX343,Accueil!$W$17:$W$22,1,0)),1,0)</f>
        <v>0</v>
      </c>
      <c r="GB343" s="158">
        <f>IF(ISERROR(VLOOKUP(BY343,Accueil!$W$17:$W$22,1,0)),1,0)</f>
        <v>0</v>
      </c>
      <c r="GC343" s="158">
        <f>IF(ISERROR(VLOOKUP(BZ343,Accueil!$W$17:$W$22,1,0)),1,0)</f>
        <v>0</v>
      </c>
      <c r="GD343" s="158">
        <f>IF(ISERROR(VLOOKUP(CA343,Accueil!$W$17:$W$22,1,0)),1,0)</f>
        <v>0</v>
      </c>
      <c r="GE343" s="158">
        <f>IF(ISERROR(VLOOKUP(CB343,Accueil!$W$17:$W$22,1,0)),1,0)</f>
        <v>0</v>
      </c>
      <c r="GF343" s="158">
        <f>IF(ISERROR(VLOOKUP(CC343,Accueil!$W$17:$W$22,1,0)),1,0)</f>
        <v>0</v>
      </c>
      <c r="GG343" s="158">
        <f>IF(ISERROR(VLOOKUP(CD343,Accueil!$W$17:$W$22,1,0)),1,0)</f>
        <v>0</v>
      </c>
      <c r="GH343" s="158">
        <f>IF(ISERROR(VLOOKUP(CE343,Accueil!$W$17:$W$22,1,0)),1,0)</f>
        <v>0</v>
      </c>
      <c r="GI343" s="158">
        <f>IF(ISERROR(VLOOKUP(CF343,Accueil!$W$17:$W$22,1,0)),1,0)</f>
        <v>0</v>
      </c>
      <c r="GJ343" s="158">
        <f>IF(ISERROR(VLOOKUP(CG343,Accueil!$W$17:$W$22,1,0)),1,0)</f>
        <v>0</v>
      </c>
      <c r="GK343" s="158">
        <f>IF(ISERROR(VLOOKUP(CH343,Accueil!$W$17:$W$22,1,0)),1,0)</f>
        <v>0</v>
      </c>
      <c r="GL343" s="158">
        <f>IF(ISERROR(VLOOKUP(CI343,Accueil!$W$17:$W$22,1,0)),1,0)</f>
        <v>0</v>
      </c>
      <c r="GM343" s="158">
        <f>IF(ISERROR(VLOOKUP(CJ343,Accueil!$W$17:$W$22,1,0)),1,0)</f>
        <v>0</v>
      </c>
      <c r="GN343" s="158">
        <f>IF(ISERROR(VLOOKUP(CK343,Accueil!$W$17:$W$22,1,0)),1,0)</f>
        <v>0</v>
      </c>
      <c r="GO343" s="158">
        <f>IF(ISERROR(VLOOKUP(CL343,Accueil!$W$17:$W$22,1,0)),1,0)</f>
        <v>0</v>
      </c>
      <c r="GP343" s="158">
        <f>IF(ISERROR(VLOOKUP(CM343,Accueil!$W$17:$W$22,1,0)),1,0)</f>
        <v>0</v>
      </c>
      <c r="GQ343" s="158">
        <f>IF(ISERROR(VLOOKUP(CN343,Accueil!$W$17:$W$22,1,0)),1,0)</f>
        <v>0</v>
      </c>
      <c r="GR343" s="158">
        <f>IF(ISERROR(VLOOKUP(CO343,Accueil!$W$17:$W$22,1,0)),1,0)</f>
        <v>0</v>
      </c>
      <c r="GS343" s="158">
        <f>IF(ISERROR(VLOOKUP(CP343,Accueil!$W$17:$W$22,1,0)),1,0)</f>
        <v>0</v>
      </c>
      <c r="GT343" s="158">
        <f>IF(ISERROR(VLOOKUP(CQ343,Accueil!$W$17:$W$22,1,0)),1,0)</f>
        <v>0</v>
      </c>
      <c r="GU343" s="158">
        <f>IF(ISERROR(VLOOKUP(CR343,Accueil!$W$17:$W$22,1,0)),1,0)</f>
        <v>0</v>
      </c>
      <c r="GV343" s="158">
        <f>IF(ISERROR(VLOOKUP(CS343,Accueil!$W$17:$W$22,1,0)),1,0)</f>
        <v>0</v>
      </c>
      <c r="GW343" s="158">
        <f>IF(ISERROR(VLOOKUP(CT343,Accueil!$W$17:$W$22,1,0)),1,0)</f>
        <v>0</v>
      </c>
      <c r="GX343" s="158">
        <f>IF(ISERROR(VLOOKUP(CU343,Accueil!$W$17:$W$22,1,0)),1,0)</f>
        <v>0</v>
      </c>
      <c r="GY343" s="158">
        <f>IF(ISERROR(VLOOKUP(CV343,Accueil!$W$17:$W$22,1,0)),1,0)</f>
        <v>0</v>
      </c>
      <c r="GZ343" s="158">
        <f>IF(ISERROR(VLOOKUP(CW343,Accueil!$W$17:$W$22,1,0)),1,0)</f>
        <v>0</v>
      </c>
      <c r="HA343" s="158">
        <f>IF(ISERROR(VLOOKUP(CX343,Accueil!$W$17:$W$22,1,0)),1,0)</f>
        <v>0</v>
      </c>
      <c r="HB343" s="158">
        <f>IF(ISERROR(VLOOKUP(CY343,Accueil!$W$17:$W$22,1,0)),1,0)</f>
        <v>0</v>
      </c>
      <c r="HC343" s="158">
        <f>IF(ISERROR(VLOOKUP(CZ343,Accueil!$W$17:$W$22,1,0)),1,0)</f>
        <v>0</v>
      </c>
      <c r="HD343" s="158">
        <f>IF(ISERROR(VLOOKUP(DA343,Accueil!$W$17:$W$22,1,0)),1,0)</f>
        <v>0</v>
      </c>
    </row>
    <row r="344" spans="1:212" ht="12.75" customHeight="1">
      <c r="A344" s="360"/>
      <c r="B344" s="12">
        <v>336</v>
      </c>
      <c r="C344" s="26" t="str">
        <f>IF(Accueil!E348="","",Accueil!E348)</f>
        <v/>
      </c>
      <c r="D344" s="27" t="str">
        <f>IF(Accueil!F348="","",Accueil!F348)</f>
        <v/>
      </c>
      <c r="E344" s="83" t="str">
        <f t="shared" si="22"/>
        <v/>
      </c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  <c r="AA344" s="244"/>
      <c r="AB344" s="244"/>
      <c r="AC344" s="244"/>
      <c r="AD344" s="244"/>
      <c r="AE344" s="244"/>
      <c r="AF344" s="244"/>
      <c r="AG344" s="244"/>
      <c r="AH344" s="244"/>
      <c r="AI344" s="244"/>
      <c r="AJ344" s="244"/>
      <c r="AK344" s="244"/>
      <c r="AL344" s="244"/>
      <c r="AM344" s="244"/>
      <c r="AN344" s="244"/>
      <c r="AO344" s="244"/>
      <c r="AP344" s="244"/>
      <c r="AQ344" s="244"/>
      <c r="AR344" s="244"/>
      <c r="AS344" s="244"/>
      <c r="AT344" s="244"/>
      <c r="AU344" s="244"/>
      <c r="AV344" s="244"/>
      <c r="AW344" s="244"/>
      <c r="AX344" s="244"/>
      <c r="AY344" s="244"/>
      <c r="AZ344" s="244"/>
      <c r="BA344" s="244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  <c r="CJ344" s="244"/>
      <c r="CK344" s="244"/>
      <c r="CL344" s="244"/>
      <c r="CM344" s="244"/>
      <c r="CN344" s="244"/>
      <c r="CO344" s="244"/>
      <c r="CP344" s="244"/>
      <c r="CQ344" s="244"/>
      <c r="CR344" s="244"/>
      <c r="CS344" s="244"/>
      <c r="CT344" s="244"/>
      <c r="CU344" s="244"/>
      <c r="CV344" s="244"/>
      <c r="CW344" s="244"/>
      <c r="CX344" s="244"/>
      <c r="CY344" s="244"/>
      <c r="CZ344" s="244"/>
      <c r="DA344" s="244"/>
      <c r="DB344" s="12">
        <v>336</v>
      </c>
      <c r="DC344" s="11" t="str">
        <f>IF(D344="","",COUNTIF(F344:DA344,Accueil!$AB$28)&amp;" / "&amp;COUNTIF($F$8:$DA$8,"&gt;0")-(COUNTIF(F344:DA344,Accueil!$AG$26)))</f>
        <v/>
      </c>
      <c r="DD344" s="110" t="str">
        <f>IF(D344="","",COUNTIF(F344:DA344,Accueil!$AB$26))</f>
        <v/>
      </c>
      <c r="DE344" s="110" t="str">
        <f>IF(D344="","",IF(COUNTIF($F$8:$DA$8,"&gt;=0")-(COUNTIF(G344:DB344,Accueil!$AG$26))&lt;0,0,COUNTIF($F$8:$DA$8,"&gt;=0")-(COUNTIF(G344:DB344,Accueil!$AG$26))))</f>
        <v/>
      </c>
      <c r="DF344" s="11" t="str">
        <f t="shared" si="23"/>
        <v/>
      </c>
      <c r="DG344" s="29" t="str">
        <f t="shared" si="24"/>
        <v/>
      </c>
      <c r="DH344" s="158">
        <f t="shared" si="25"/>
        <v>0</v>
      </c>
      <c r="DI344" s="158">
        <f>IF(ISERROR(VLOOKUP(F344,Accueil!$W$17:$W$22,1,0)),1,0)</f>
        <v>0</v>
      </c>
      <c r="DJ344" s="158">
        <f>IF(ISERROR(VLOOKUP(G344,Accueil!$W$17:$W$22,1,0)),1,0)</f>
        <v>0</v>
      </c>
      <c r="DK344" s="158">
        <f>IF(ISERROR(VLOOKUP(H344,Accueil!$W$17:$W$22,1,0)),1,0)</f>
        <v>0</v>
      </c>
      <c r="DL344" s="158">
        <f>IF(ISERROR(VLOOKUP(I344,Accueil!$W$17:$W$22,1,0)),1,0)</f>
        <v>0</v>
      </c>
      <c r="DM344" s="158">
        <f>IF(ISERROR(VLOOKUP(J344,Accueil!$W$17:$W$22,1,0)),1,0)</f>
        <v>0</v>
      </c>
      <c r="DN344" s="158">
        <f>IF(ISERROR(VLOOKUP(K344,Accueil!$W$17:$W$22,1,0)),1,0)</f>
        <v>0</v>
      </c>
      <c r="DO344" s="158">
        <f>IF(ISERROR(VLOOKUP(L344,Accueil!$W$17:$W$22,1,0)),1,0)</f>
        <v>0</v>
      </c>
      <c r="DP344" s="158">
        <f>IF(ISERROR(VLOOKUP(M344,Accueil!$W$17:$W$22,1,0)),1,0)</f>
        <v>0</v>
      </c>
      <c r="DQ344" s="158">
        <f>IF(ISERROR(VLOOKUP(N344,Accueil!$W$17:$W$22,1,0)),1,0)</f>
        <v>0</v>
      </c>
      <c r="DR344" s="158">
        <f>IF(ISERROR(VLOOKUP(O344,Accueil!$W$17:$W$22,1,0)),1,0)</f>
        <v>0</v>
      </c>
      <c r="DS344" s="158">
        <f>IF(ISERROR(VLOOKUP(P344,Accueil!$W$17:$W$22,1,0)),1,0)</f>
        <v>0</v>
      </c>
      <c r="DT344" s="158">
        <f>IF(ISERROR(VLOOKUP(Q344,Accueil!$W$17:$W$22,1,0)),1,0)</f>
        <v>0</v>
      </c>
      <c r="DU344" s="158">
        <f>IF(ISERROR(VLOOKUP(R344,Accueil!$W$17:$W$22,1,0)),1,0)</f>
        <v>0</v>
      </c>
      <c r="DV344" s="158">
        <f>IF(ISERROR(VLOOKUP(S344,Accueil!$W$17:$W$22,1,0)),1,0)</f>
        <v>0</v>
      </c>
      <c r="DW344" s="158">
        <f>IF(ISERROR(VLOOKUP(T344,Accueil!$W$17:$W$22,1,0)),1,0)</f>
        <v>0</v>
      </c>
      <c r="DX344" s="158">
        <f>IF(ISERROR(VLOOKUP(U344,Accueil!$W$17:$W$22,1,0)),1,0)</f>
        <v>0</v>
      </c>
      <c r="DY344" s="158">
        <f>IF(ISERROR(VLOOKUP(V344,Accueil!$W$17:$W$22,1,0)),1,0)</f>
        <v>0</v>
      </c>
      <c r="DZ344" s="158">
        <f>IF(ISERROR(VLOOKUP(W344,Accueil!$W$17:$W$22,1,0)),1,0)</f>
        <v>0</v>
      </c>
      <c r="EA344" s="158">
        <f>IF(ISERROR(VLOOKUP(X344,Accueil!$W$17:$W$22,1,0)),1,0)</f>
        <v>0</v>
      </c>
      <c r="EB344" s="158">
        <f>IF(ISERROR(VLOOKUP(Y344,Accueil!$W$17:$W$22,1,0)),1,0)</f>
        <v>0</v>
      </c>
      <c r="EC344" s="158">
        <f>IF(ISERROR(VLOOKUP(Z344,Accueil!$W$17:$W$22,1,0)),1,0)</f>
        <v>0</v>
      </c>
      <c r="ED344" s="158">
        <f>IF(ISERROR(VLOOKUP(AA344,Accueil!$W$17:$W$22,1,0)),1,0)</f>
        <v>0</v>
      </c>
      <c r="EE344" s="158">
        <f>IF(ISERROR(VLOOKUP(AB344,Accueil!$W$17:$W$22,1,0)),1,0)</f>
        <v>0</v>
      </c>
      <c r="EF344" s="158">
        <f>IF(ISERROR(VLOOKUP(AC344,Accueil!$W$17:$W$22,1,0)),1,0)</f>
        <v>0</v>
      </c>
      <c r="EG344" s="158">
        <f>IF(ISERROR(VLOOKUP(AD344,Accueil!$W$17:$W$22,1,0)),1,0)</f>
        <v>0</v>
      </c>
      <c r="EH344" s="158">
        <f>IF(ISERROR(VLOOKUP(AE344,Accueil!$W$17:$W$22,1,0)),1,0)</f>
        <v>0</v>
      </c>
      <c r="EI344" s="158">
        <f>IF(ISERROR(VLOOKUP(AF344,Accueil!$W$17:$W$22,1,0)),1,0)</f>
        <v>0</v>
      </c>
      <c r="EJ344" s="158">
        <f>IF(ISERROR(VLOOKUP(AG344,Accueil!$W$17:$W$22,1,0)),1,0)</f>
        <v>0</v>
      </c>
      <c r="EK344" s="158">
        <f>IF(ISERROR(VLOOKUP(AH344,Accueil!$W$17:$W$22,1,0)),1,0)</f>
        <v>0</v>
      </c>
      <c r="EL344" s="158">
        <f>IF(ISERROR(VLOOKUP(AI344,Accueil!$W$17:$W$22,1,0)),1,0)</f>
        <v>0</v>
      </c>
      <c r="EM344" s="158">
        <f>IF(ISERROR(VLOOKUP(AJ344,Accueil!$W$17:$W$22,1,0)),1,0)</f>
        <v>0</v>
      </c>
      <c r="EN344" s="158">
        <f>IF(ISERROR(VLOOKUP(AK344,Accueil!$W$17:$W$22,1,0)),1,0)</f>
        <v>0</v>
      </c>
      <c r="EO344" s="158">
        <f>IF(ISERROR(VLOOKUP(AL344,Accueil!$W$17:$W$22,1,0)),1,0)</f>
        <v>0</v>
      </c>
      <c r="EP344" s="158">
        <f>IF(ISERROR(VLOOKUP(AM344,Accueil!$W$17:$W$22,1,0)),1,0)</f>
        <v>0</v>
      </c>
      <c r="EQ344" s="158">
        <f>IF(ISERROR(VLOOKUP(AN344,Accueil!$W$17:$W$22,1,0)),1,0)</f>
        <v>0</v>
      </c>
      <c r="ER344" s="158">
        <f>IF(ISERROR(VLOOKUP(AO344,Accueil!$W$17:$W$22,1,0)),1,0)</f>
        <v>0</v>
      </c>
      <c r="ES344" s="158">
        <f>IF(ISERROR(VLOOKUP(AP344,Accueil!$W$17:$W$22,1,0)),1,0)</f>
        <v>0</v>
      </c>
      <c r="ET344" s="158">
        <f>IF(ISERROR(VLOOKUP(AQ344,Accueil!$W$17:$W$22,1,0)),1,0)</f>
        <v>0</v>
      </c>
      <c r="EU344" s="158">
        <f>IF(ISERROR(VLOOKUP(AR344,Accueil!$W$17:$W$22,1,0)),1,0)</f>
        <v>0</v>
      </c>
      <c r="EV344" s="158">
        <f>IF(ISERROR(VLOOKUP(AS344,Accueil!$W$17:$W$22,1,0)),1,0)</f>
        <v>0</v>
      </c>
      <c r="EW344" s="158">
        <f>IF(ISERROR(VLOOKUP(AT344,Accueil!$W$17:$W$22,1,0)),1,0)</f>
        <v>0</v>
      </c>
      <c r="EX344" s="158">
        <f>IF(ISERROR(VLOOKUP(AU344,Accueil!$W$17:$W$22,1,0)),1,0)</f>
        <v>0</v>
      </c>
      <c r="EY344" s="158">
        <f>IF(ISERROR(VLOOKUP(AV344,Accueil!$W$17:$W$22,1,0)),1,0)</f>
        <v>0</v>
      </c>
      <c r="EZ344" s="158">
        <f>IF(ISERROR(VLOOKUP(AW344,Accueil!$W$17:$W$22,1,0)),1,0)</f>
        <v>0</v>
      </c>
      <c r="FA344" s="158">
        <f>IF(ISERROR(VLOOKUP(AX344,Accueil!$W$17:$W$22,1,0)),1,0)</f>
        <v>0</v>
      </c>
      <c r="FB344" s="158">
        <f>IF(ISERROR(VLOOKUP(AY344,Accueil!$W$17:$W$22,1,0)),1,0)</f>
        <v>0</v>
      </c>
      <c r="FC344" s="158">
        <f>IF(ISERROR(VLOOKUP(AZ344,Accueil!$W$17:$W$22,1,0)),1,0)</f>
        <v>0</v>
      </c>
      <c r="FD344" s="158">
        <f>IF(ISERROR(VLOOKUP(BA344,Accueil!$W$17:$W$22,1,0)),1,0)</f>
        <v>0</v>
      </c>
      <c r="FE344" s="158">
        <f>IF(ISERROR(VLOOKUP(BB344,Accueil!$W$17:$W$22,1,0)),1,0)</f>
        <v>0</v>
      </c>
      <c r="FF344" s="158">
        <f>IF(ISERROR(VLOOKUP(BC344,Accueil!$W$17:$W$22,1,0)),1,0)</f>
        <v>0</v>
      </c>
      <c r="FG344" s="158">
        <f>IF(ISERROR(VLOOKUP(BD344,Accueil!$W$17:$W$22,1,0)),1,0)</f>
        <v>0</v>
      </c>
      <c r="FH344" s="158">
        <f>IF(ISERROR(VLOOKUP(BE344,Accueil!$W$17:$W$22,1,0)),1,0)</f>
        <v>0</v>
      </c>
      <c r="FI344" s="158">
        <f>IF(ISERROR(VLOOKUP(BF344,Accueil!$W$17:$W$22,1,0)),1,0)</f>
        <v>0</v>
      </c>
      <c r="FJ344" s="158">
        <f>IF(ISERROR(VLOOKUP(BG344,Accueil!$W$17:$W$22,1,0)),1,0)</f>
        <v>0</v>
      </c>
      <c r="FK344" s="158">
        <f>IF(ISERROR(VLOOKUP(BH344,Accueil!$W$17:$W$22,1,0)),1,0)</f>
        <v>0</v>
      </c>
      <c r="FL344" s="158">
        <f>IF(ISERROR(VLOOKUP(BI344,Accueil!$W$17:$W$22,1,0)),1,0)</f>
        <v>0</v>
      </c>
      <c r="FM344" s="158">
        <f>IF(ISERROR(VLOOKUP(BJ344,Accueil!$W$17:$W$22,1,0)),1,0)</f>
        <v>0</v>
      </c>
      <c r="FN344" s="158">
        <f>IF(ISERROR(VLOOKUP(BK344,Accueil!$W$17:$W$22,1,0)),1,0)</f>
        <v>0</v>
      </c>
      <c r="FO344" s="158">
        <f>IF(ISERROR(VLOOKUP(BL344,Accueil!$W$17:$W$22,1,0)),1,0)</f>
        <v>0</v>
      </c>
      <c r="FP344" s="158">
        <f>IF(ISERROR(VLOOKUP(BM344,Accueil!$W$17:$W$22,1,0)),1,0)</f>
        <v>0</v>
      </c>
      <c r="FQ344" s="158">
        <f>IF(ISERROR(VLOOKUP(BN344,Accueil!$W$17:$W$22,1,0)),1,0)</f>
        <v>0</v>
      </c>
      <c r="FR344" s="158">
        <f>IF(ISERROR(VLOOKUP(BO344,Accueil!$W$17:$W$22,1,0)),1,0)</f>
        <v>0</v>
      </c>
      <c r="FS344" s="158">
        <f>IF(ISERROR(VLOOKUP(BP344,Accueil!$W$17:$W$22,1,0)),1,0)</f>
        <v>0</v>
      </c>
      <c r="FT344" s="158">
        <f>IF(ISERROR(VLOOKUP(BQ344,Accueil!$W$17:$W$22,1,0)),1,0)</f>
        <v>0</v>
      </c>
      <c r="FU344" s="158">
        <f>IF(ISERROR(VLOOKUP(BR344,Accueil!$W$17:$W$22,1,0)),1,0)</f>
        <v>0</v>
      </c>
      <c r="FV344" s="158">
        <f>IF(ISERROR(VLOOKUP(BS344,Accueil!$W$17:$W$22,1,0)),1,0)</f>
        <v>0</v>
      </c>
      <c r="FW344" s="158">
        <f>IF(ISERROR(VLOOKUP(BT344,Accueil!$W$17:$W$22,1,0)),1,0)</f>
        <v>0</v>
      </c>
      <c r="FX344" s="158">
        <f>IF(ISERROR(VLOOKUP(BU344,Accueil!$W$17:$W$22,1,0)),1,0)</f>
        <v>0</v>
      </c>
      <c r="FY344" s="158">
        <f>IF(ISERROR(VLOOKUP(BV344,Accueil!$W$17:$W$22,1,0)),1,0)</f>
        <v>0</v>
      </c>
      <c r="FZ344" s="158">
        <f>IF(ISERROR(VLOOKUP(BW344,Accueil!$W$17:$W$22,1,0)),1,0)</f>
        <v>0</v>
      </c>
      <c r="GA344" s="158">
        <f>IF(ISERROR(VLOOKUP(BX344,Accueil!$W$17:$W$22,1,0)),1,0)</f>
        <v>0</v>
      </c>
      <c r="GB344" s="158">
        <f>IF(ISERROR(VLOOKUP(BY344,Accueil!$W$17:$W$22,1,0)),1,0)</f>
        <v>0</v>
      </c>
      <c r="GC344" s="158">
        <f>IF(ISERROR(VLOOKUP(BZ344,Accueil!$W$17:$W$22,1,0)),1,0)</f>
        <v>0</v>
      </c>
      <c r="GD344" s="158">
        <f>IF(ISERROR(VLOOKUP(CA344,Accueil!$W$17:$W$22,1,0)),1,0)</f>
        <v>0</v>
      </c>
      <c r="GE344" s="158">
        <f>IF(ISERROR(VLOOKUP(CB344,Accueil!$W$17:$W$22,1,0)),1,0)</f>
        <v>0</v>
      </c>
      <c r="GF344" s="158">
        <f>IF(ISERROR(VLOOKUP(CC344,Accueil!$W$17:$W$22,1,0)),1,0)</f>
        <v>0</v>
      </c>
      <c r="GG344" s="158">
        <f>IF(ISERROR(VLOOKUP(CD344,Accueil!$W$17:$W$22,1,0)),1,0)</f>
        <v>0</v>
      </c>
      <c r="GH344" s="158">
        <f>IF(ISERROR(VLOOKUP(CE344,Accueil!$W$17:$W$22,1,0)),1,0)</f>
        <v>0</v>
      </c>
      <c r="GI344" s="158">
        <f>IF(ISERROR(VLOOKUP(CF344,Accueil!$W$17:$W$22,1,0)),1,0)</f>
        <v>0</v>
      </c>
      <c r="GJ344" s="158">
        <f>IF(ISERROR(VLOOKUP(CG344,Accueil!$W$17:$W$22,1,0)),1,0)</f>
        <v>0</v>
      </c>
      <c r="GK344" s="158">
        <f>IF(ISERROR(VLOOKUP(CH344,Accueil!$W$17:$W$22,1,0)),1,0)</f>
        <v>0</v>
      </c>
      <c r="GL344" s="158">
        <f>IF(ISERROR(VLOOKUP(CI344,Accueil!$W$17:$W$22,1,0)),1,0)</f>
        <v>0</v>
      </c>
      <c r="GM344" s="158">
        <f>IF(ISERROR(VLOOKUP(CJ344,Accueil!$W$17:$W$22,1,0)),1,0)</f>
        <v>0</v>
      </c>
      <c r="GN344" s="158">
        <f>IF(ISERROR(VLOOKUP(CK344,Accueil!$W$17:$W$22,1,0)),1,0)</f>
        <v>0</v>
      </c>
      <c r="GO344" s="158">
        <f>IF(ISERROR(VLOOKUP(CL344,Accueil!$W$17:$W$22,1,0)),1,0)</f>
        <v>0</v>
      </c>
      <c r="GP344" s="158">
        <f>IF(ISERROR(VLOOKUP(CM344,Accueil!$W$17:$W$22,1,0)),1,0)</f>
        <v>0</v>
      </c>
      <c r="GQ344" s="158">
        <f>IF(ISERROR(VLOOKUP(CN344,Accueil!$W$17:$W$22,1,0)),1,0)</f>
        <v>0</v>
      </c>
      <c r="GR344" s="158">
        <f>IF(ISERROR(VLOOKUP(CO344,Accueil!$W$17:$W$22,1,0)),1,0)</f>
        <v>0</v>
      </c>
      <c r="GS344" s="158">
        <f>IF(ISERROR(VLOOKUP(CP344,Accueil!$W$17:$W$22,1,0)),1,0)</f>
        <v>0</v>
      </c>
      <c r="GT344" s="158">
        <f>IF(ISERROR(VLOOKUP(CQ344,Accueil!$W$17:$W$22,1,0)),1,0)</f>
        <v>0</v>
      </c>
      <c r="GU344" s="158">
        <f>IF(ISERROR(VLOOKUP(CR344,Accueil!$W$17:$W$22,1,0)),1,0)</f>
        <v>0</v>
      </c>
      <c r="GV344" s="158">
        <f>IF(ISERROR(VLOOKUP(CS344,Accueil!$W$17:$W$22,1,0)),1,0)</f>
        <v>0</v>
      </c>
      <c r="GW344" s="158">
        <f>IF(ISERROR(VLOOKUP(CT344,Accueil!$W$17:$W$22,1,0)),1,0)</f>
        <v>0</v>
      </c>
      <c r="GX344" s="158">
        <f>IF(ISERROR(VLOOKUP(CU344,Accueil!$W$17:$W$22,1,0)),1,0)</f>
        <v>0</v>
      </c>
      <c r="GY344" s="158">
        <f>IF(ISERROR(VLOOKUP(CV344,Accueil!$W$17:$W$22,1,0)),1,0)</f>
        <v>0</v>
      </c>
      <c r="GZ344" s="158">
        <f>IF(ISERROR(VLOOKUP(CW344,Accueil!$W$17:$W$22,1,0)),1,0)</f>
        <v>0</v>
      </c>
      <c r="HA344" s="158">
        <f>IF(ISERROR(VLOOKUP(CX344,Accueil!$W$17:$W$22,1,0)),1,0)</f>
        <v>0</v>
      </c>
      <c r="HB344" s="158">
        <f>IF(ISERROR(VLOOKUP(CY344,Accueil!$W$17:$W$22,1,0)),1,0)</f>
        <v>0</v>
      </c>
      <c r="HC344" s="158">
        <f>IF(ISERROR(VLOOKUP(CZ344,Accueil!$W$17:$W$22,1,0)),1,0)</f>
        <v>0</v>
      </c>
      <c r="HD344" s="158">
        <f>IF(ISERROR(VLOOKUP(DA344,Accueil!$W$17:$W$22,1,0)),1,0)</f>
        <v>0</v>
      </c>
    </row>
    <row r="345" spans="1:212" ht="12.75" customHeight="1">
      <c r="A345" s="360"/>
      <c r="B345" s="12">
        <v>337</v>
      </c>
      <c r="C345" s="26" t="str">
        <f>IF(Accueil!E349="","",Accueil!E349)</f>
        <v/>
      </c>
      <c r="D345" s="27" t="str">
        <f>IF(Accueil!F349="","",Accueil!F349)</f>
        <v/>
      </c>
      <c r="E345" s="83" t="str">
        <f t="shared" si="22"/>
        <v/>
      </c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  <c r="AA345" s="244"/>
      <c r="AB345" s="244"/>
      <c r="AC345" s="244"/>
      <c r="AD345" s="244"/>
      <c r="AE345" s="244"/>
      <c r="AF345" s="244"/>
      <c r="AG345" s="244"/>
      <c r="AH345" s="244"/>
      <c r="AI345" s="244"/>
      <c r="AJ345" s="244"/>
      <c r="AK345" s="244"/>
      <c r="AL345" s="244"/>
      <c r="AM345" s="244"/>
      <c r="AN345" s="244"/>
      <c r="AO345" s="244"/>
      <c r="AP345" s="244"/>
      <c r="AQ345" s="244"/>
      <c r="AR345" s="244"/>
      <c r="AS345" s="244"/>
      <c r="AT345" s="244"/>
      <c r="AU345" s="244"/>
      <c r="AV345" s="244"/>
      <c r="AW345" s="244"/>
      <c r="AX345" s="244"/>
      <c r="AY345" s="244"/>
      <c r="AZ345" s="244"/>
      <c r="BA345" s="244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  <c r="CJ345" s="244"/>
      <c r="CK345" s="244"/>
      <c r="CL345" s="244"/>
      <c r="CM345" s="244"/>
      <c r="CN345" s="244"/>
      <c r="CO345" s="244"/>
      <c r="CP345" s="244"/>
      <c r="CQ345" s="244"/>
      <c r="CR345" s="244"/>
      <c r="CS345" s="244"/>
      <c r="CT345" s="244"/>
      <c r="CU345" s="244"/>
      <c r="CV345" s="244"/>
      <c r="CW345" s="244"/>
      <c r="CX345" s="244"/>
      <c r="CY345" s="244"/>
      <c r="CZ345" s="244"/>
      <c r="DA345" s="244"/>
      <c r="DB345" s="12">
        <v>337</v>
      </c>
      <c r="DC345" s="11" t="str">
        <f>IF(D345="","",COUNTIF(F345:DA345,Accueil!$AB$28)&amp;" / "&amp;COUNTIF($F$8:$DA$8,"&gt;0")-(COUNTIF(F345:DA345,Accueil!$AG$26)))</f>
        <v/>
      </c>
      <c r="DD345" s="110" t="str">
        <f>IF(D345="","",COUNTIF(F345:DA345,Accueil!$AB$26))</f>
        <v/>
      </c>
      <c r="DE345" s="110" t="str">
        <f>IF(D345="","",IF(COUNTIF($F$8:$DA$8,"&gt;=0")-(COUNTIF(G345:DB345,Accueil!$AG$26))&lt;0,0,COUNTIF($F$8:$DA$8,"&gt;=0")-(COUNTIF(G345:DB345,Accueil!$AG$26))))</f>
        <v/>
      </c>
      <c r="DF345" s="11" t="str">
        <f t="shared" si="23"/>
        <v/>
      </c>
      <c r="DG345" s="29" t="str">
        <f t="shared" si="24"/>
        <v/>
      </c>
      <c r="DH345" s="158">
        <f t="shared" si="25"/>
        <v>0</v>
      </c>
      <c r="DI345" s="158">
        <f>IF(ISERROR(VLOOKUP(F345,Accueil!$W$17:$W$22,1,0)),1,0)</f>
        <v>0</v>
      </c>
      <c r="DJ345" s="158">
        <f>IF(ISERROR(VLOOKUP(G345,Accueil!$W$17:$W$22,1,0)),1,0)</f>
        <v>0</v>
      </c>
      <c r="DK345" s="158">
        <f>IF(ISERROR(VLOOKUP(H345,Accueil!$W$17:$W$22,1,0)),1,0)</f>
        <v>0</v>
      </c>
      <c r="DL345" s="158">
        <f>IF(ISERROR(VLOOKUP(I345,Accueil!$W$17:$W$22,1,0)),1,0)</f>
        <v>0</v>
      </c>
      <c r="DM345" s="158">
        <f>IF(ISERROR(VLOOKUP(J345,Accueil!$W$17:$W$22,1,0)),1,0)</f>
        <v>0</v>
      </c>
      <c r="DN345" s="158">
        <f>IF(ISERROR(VLOOKUP(K345,Accueil!$W$17:$W$22,1,0)),1,0)</f>
        <v>0</v>
      </c>
      <c r="DO345" s="158">
        <f>IF(ISERROR(VLOOKUP(L345,Accueil!$W$17:$W$22,1,0)),1,0)</f>
        <v>0</v>
      </c>
      <c r="DP345" s="158">
        <f>IF(ISERROR(VLOOKUP(M345,Accueil!$W$17:$W$22,1,0)),1,0)</f>
        <v>0</v>
      </c>
      <c r="DQ345" s="158">
        <f>IF(ISERROR(VLOOKUP(N345,Accueil!$W$17:$W$22,1,0)),1,0)</f>
        <v>0</v>
      </c>
      <c r="DR345" s="158">
        <f>IF(ISERROR(VLOOKUP(O345,Accueil!$W$17:$W$22,1,0)),1,0)</f>
        <v>0</v>
      </c>
      <c r="DS345" s="158">
        <f>IF(ISERROR(VLOOKUP(P345,Accueil!$W$17:$W$22,1,0)),1,0)</f>
        <v>0</v>
      </c>
      <c r="DT345" s="158">
        <f>IF(ISERROR(VLOOKUP(Q345,Accueil!$W$17:$W$22,1,0)),1,0)</f>
        <v>0</v>
      </c>
      <c r="DU345" s="158">
        <f>IF(ISERROR(VLOOKUP(R345,Accueil!$W$17:$W$22,1,0)),1,0)</f>
        <v>0</v>
      </c>
      <c r="DV345" s="158">
        <f>IF(ISERROR(VLOOKUP(S345,Accueil!$W$17:$W$22,1,0)),1,0)</f>
        <v>0</v>
      </c>
      <c r="DW345" s="158">
        <f>IF(ISERROR(VLOOKUP(T345,Accueil!$W$17:$W$22,1,0)),1,0)</f>
        <v>0</v>
      </c>
      <c r="DX345" s="158">
        <f>IF(ISERROR(VLOOKUP(U345,Accueil!$W$17:$W$22,1,0)),1,0)</f>
        <v>0</v>
      </c>
      <c r="DY345" s="158">
        <f>IF(ISERROR(VLOOKUP(V345,Accueil!$W$17:$W$22,1,0)),1,0)</f>
        <v>0</v>
      </c>
      <c r="DZ345" s="158">
        <f>IF(ISERROR(VLOOKUP(W345,Accueil!$W$17:$W$22,1,0)),1,0)</f>
        <v>0</v>
      </c>
      <c r="EA345" s="158">
        <f>IF(ISERROR(VLOOKUP(X345,Accueil!$W$17:$W$22,1,0)),1,0)</f>
        <v>0</v>
      </c>
      <c r="EB345" s="158">
        <f>IF(ISERROR(VLOOKUP(Y345,Accueil!$W$17:$W$22,1,0)),1,0)</f>
        <v>0</v>
      </c>
      <c r="EC345" s="158">
        <f>IF(ISERROR(VLOOKUP(Z345,Accueil!$W$17:$W$22,1,0)),1,0)</f>
        <v>0</v>
      </c>
      <c r="ED345" s="158">
        <f>IF(ISERROR(VLOOKUP(AA345,Accueil!$W$17:$W$22,1,0)),1,0)</f>
        <v>0</v>
      </c>
      <c r="EE345" s="158">
        <f>IF(ISERROR(VLOOKUP(AB345,Accueil!$W$17:$W$22,1,0)),1,0)</f>
        <v>0</v>
      </c>
      <c r="EF345" s="158">
        <f>IF(ISERROR(VLOOKUP(AC345,Accueil!$W$17:$W$22,1,0)),1,0)</f>
        <v>0</v>
      </c>
      <c r="EG345" s="158">
        <f>IF(ISERROR(VLOOKUP(AD345,Accueil!$W$17:$W$22,1,0)),1,0)</f>
        <v>0</v>
      </c>
      <c r="EH345" s="158">
        <f>IF(ISERROR(VLOOKUP(AE345,Accueil!$W$17:$W$22,1,0)),1,0)</f>
        <v>0</v>
      </c>
      <c r="EI345" s="158">
        <f>IF(ISERROR(VLOOKUP(AF345,Accueil!$W$17:$W$22,1,0)),1,0)</f>
        <v>0</v>
      </c>
      <c r="EJ345" s="158">
        <f>IF(ISERROR(VLOOKUP(AG345,Accueil!$W$17:$W$22,1,0)),1,0)</f>
        <v>0</v>
      </c>
      <c r="EK345" s="158">
        <f>IF(ISERROR(VLOOKUP(AH345,Accueil!$W$17:$W$22,1,0)),1,0)</f>
        <v>0</v>
      </c>
      <c r="EL345" s="158">
        <f>IF(ISERROR(VLOOKUP(AI345,Accueil!$W$17:$W$22,1,0)),1,0)</f>
        <v>0</v>
      </c>
      <c r="EM345" s="158">
        <f>IF(ISERROR(VLOOKUP(AJ345,Accueil!$W$17:$W$22,1,0)),1,0)</f>
        <v>0</v>
      </c>
      <c r="EN345" s="158">
        <f>IF(ISERROR(VLOOKUP(AK345,Accueil!$W$17:$W$22,1,0)),1,0)</f>
        <v>0</v>
      </c>
      <c r="EO345" s="158">
        <f>IF(ISERROR(VLOOKUP(AL345,Accueil!$W$17:$W$22,1,0)),1,0)</f>
        <v>0</v>
      </c>
      <c r="EP345" s="158">
        <f>IF(ISERROR(VLOOKUP(AM345,Accueil!$W$17:$W$22,1,0)),1,0)</f>
        <v>0</v>
      </c>
      <c r="EQ345" s="158">
        <f>IF(ISERROR(VLOOKUP(AN345,Accueil!$W$17:$W$22,1,0)),1,0)</f>
        <v>0</v>
      </c>
      <c r="ER345" s="158">
        <f>IF(ISERROR(VLOOKUP(AO345,Accueil!$W$17:$W$22,1,0)),1,0)</f>
        <v>0</v>
      </c>
      <c r="ES345" s="158">
        <f>IF(ISERROR(VLOOKUP(AP345,Accueil!$W$17:$W$22,1,0)),1,0)</f>
        <v>0</v>
      </c>
      <c r="ET345" s="158">
        <f>IF(ISERROR(VLOOKUP(AQ345,Accueil!$W$17:$W$22,1,0)),1,0)</f>
        <v>0</v>
      </c>
      <c r="EU345" s="158">
        <f>IF(ISERROR(VLOOKUP(AR345,Accueil!$W$17:$W$22,1,0)),1,0)</f>
        <v>0</v>
      </c>
      <c r="EV345" s="158">
        <f>IF(ISERROR(VLOOKUP(AS345,Accueil!$W$17:$W$22,1,0)),1,0)</f>
        <v>0</v>
      </c>
      <c r="EW345" s="158">
        <f>IF(ISERROR(VLOOKUP(AT345,Accueil!$W$17:$W$22,1,0)),1,0)</f>
        <v>0</v>
      </c>
      <c r="EX345" s="158">
        <f>IF(ISERROR(VLOOKUP(AU345,Accueil!$W$17:$W$22,1,0)),1,0)</f>
        <v>0</v>
      </c>
      <c r="EY345" s="158">
        <f>IF(ISERROR(VLOOKUP(AV345,Accueil!$W$17:$W$22,1,0)),1,0)</f>
        <v>0</v>
      </c>
      <c r="EZ345" s="158">
        <f>IF(ISERROR(VLOOKUP(AW345,Accueil!$W$17:$W$22,1,0)),1,0)</f>
        <v>0</v>
      </c>
      <c r="FA345" s="158">
        <f>IF(ISERROR(VLOOKUP(AX345,Accueil!$W$17:$W$22,1,0)),1,0)</f>
        <v>0</v>
      </c>
      <c r="FB345" s="158">
        <f>IF(ISERROR(VLOOKUP(AY345,Accueil!$W$17:$W$22,1,0)),1,0)</f>
        <v>0</v>
      </c>
      <c r="FC345" s="158">
        <f>IF(ISERROR(VLOOKUP(AZ345,Accueil!$W$17:$W$22,1,0)),1,0)</f>
        <v>0</v>
      </c>
      <c r="FD345" s="158">
        <f>IF(ISERROR(VLOOKUP(BA345,Accueil!$W$17:$W$22,1,0)),1,0)</f>
        <v>0</v>
      </c>
      <c r="FE345" s="158">
        <f>IF(ISERROR(VLOOKUP(BB345,Accueil!$W$17:$W$22,1,0)),1,0)</f>
        <v>0</v>
      </c>
      <c r="FF345" s="158">
        <f>IF(ISERROR(VLOOKUP(BC345,Accueil!$W$17:$W$22,1,0)),1,0)</f>
        <v>0</v>
      </c>
      <c r="FG345" s="158">
        <f>IF(ISERROR(VLOOKUP(BD345,Accueil!$W$17:$W$22,1,0)),1,0)</f>
        <v>0</v>
      </c>
      <c r="FH345" s="158">
        <f>IF(ISERROR(VLOOKUP(BE345,Accueil!$W$17:$W$22,1,0)),1,0)</f>
        <v>0</v>
      </c>
      <c r="FI345" s="158">
        <f>IF(ISERROR(VLOOKUP(BF345,Accueil!$W$17:$W$22,1,0)),1,0)</f>
        <v>0</v>
      </c>
      <c r="FJ345" s="158">
        <f>IF(ISERROR(VLOOKUP(BG345,Accueil!$W$17:$W$22,1,0)),1,0)</f>
        <v>0</v>
      </c>
      <c r="FK345" s="158">
        <f>IF(ISERROR(VLOOKUP(BH345,Accueil!$W$17:$W$22,1,0)),1,0)</f>
        <v>0</v>
      </c>
      <c r="FL345" s="158">
        <f>IF(ISERROR(VLOOKUP(BI345,Accueil!$W$17:$W$22,1,0)),1,0)</f>
        <v>0</v>
      </c>
      <c r="FM345" s="158">
        <f>IF(ISERROR(VLOOKUP(BJ345,Accueil!$W$17:$W$22,1,0)),1,0)</f>
        <v>0</v>
      </c>
      <c r="FN345" s="158">
        <f>IF(ISERROR(VLOOKUP(BK345,Accueil!$W$17:$W$22,1,0)),1,0)</f>
        <v>0</v>
      </c>
      <c r="FO345" s="158">
        <f>IF(ISERROR(VLOOKUP(BL345,Accueil!$W$17:$W$22,1,0)),1,0)</f>
        <v>0</v>
      </c>
      <c r="FP345" s="158">
        <f>IF(ISERROR(VLOOKUP(BM345,Accueil!$W$17:$W$22,1,0)),1,0)</f>
        <v>0</v>
      </c>
      <c r="FQ345" s="158">
        <f>IF(ISERROR(VLOOKUP(BN345,Accueil!$W$17:$W$22,1,0)),1,0)</f>
        <v>0</v>
      </c>
      <c r="FR345" s="158">
        <f>IF(ISERROR(VLOOKUP(BO345,Accueil!$W$17:$W$22,1,0)),1,0)</f>
        <v>0</v>
      </c>
      <c r="FS345" s="158">
        <f>IF(ISERROR(VLOOKUP(BP345,Accueil!$W$17:$W$22,1,0)),1,0)</f>
        <v>0</v>
      </c>
      <c r="FT345" s="158">
        <f>IF(ISERROR(VLOOKUP(BQ345,Accueil!$W$17:$W$22,1,0)),1,0)</f>
        <v>0</v>
      </c>
      <c r="FU345" s="158">
        <f>IF(ISERROR(VLOOKUP(BR345,Accueil!$W$17:$W$22,1,0)),1,0)</f>
        <v>0</v>
      </c>
      <c r="FV345" s="158">
        <f>IF(ISERROR(VLOOKUP(BS345,Accueil!$W$17:$W$22,1,0)),1,0)</f>
        <v>0</v>
      </c>
      <c r="FW345" s="158">
        <f>IF(ISERROR(VLOOKUP(BT345,Accueil!$W$17:$W$22,1,0)),1,0)</f>
        <v>0</v>
      </c>
      <c r="FX345" s="158">
        <f>IF(ISERROR(VLOOKUP(BU345,Accueil!$W$17:$W$22,1,0)),1,0)</f>
        <v>0</v>
      </c>
      <c r="FY345" s="158">
        <f>IF(ISERROR(VLOOKUP(BV345,Accueil!$W$17:$W$22,1,0)),1,0)</f>
        <v>0</v>
      </c>
      <c r="FZ345" s="158">
        <f>IF(ISERROR(VLOOKUP(BW345,Accueil!$W$17:$W$22,1,0)),1,0)</f>
        <v>0</v>
      </c>
      <c r="GA345" s="158">
        <f>IF(ISERROR(VLOOKUP(BX345,Accueil!$W$17:$W$22,1,0)),1,0)</f>
        <v>0</v>
      </c>
      <c r="GB345" s="158">
        <f>IF(ISERROR(VLOOKUP(BY345,Accueil!$W$17:$W$22,1,0)),1,0)</f>
        <v>0</v>
      </c>
      <c r="GC345" s="158">
        <f>IF(ISERROR(VLOOKUP(BZ345,Accueil!$W$17:$W$22,1,0)),1,0)</f>
        <v>0</v>
      </c>
      <c r="GD345" s="158">
        <f>IF(ISERROR(VLOOKUP(CA345,Accueil!$W$17:$W$22,1,0)),1,0)</f>
        <v>0</v>
      </c>
      <c r="GE345" s="158">
        <f>IF(ISERROR(VLOOKUP(CB345,Accueil!$W$17:$W$22,1,0)),1,0)</f>
        <v>0</v>
      </c>
      <c r="GF345" s="158">
        <f>IF(ISERROR(VLOOKUP(CC345,Accueil!$W$17:$W$22,1,0)),1,0)</f>
        <v>0</v>
      </c>
      <c r="GG345" s="158">
        <f>IF(ISERROR(VLOOKUP(CD345,Accueil!$W$17:$W$22,1,0)),1,0)</f>
        <v>0</v>
      </c>
      <c r="GH345" s="158">
        <f>IF(ISERROR(VLOOKUP(CE345,Accueil!$W$17:$W$22,1,0)),1,0)</f>
        <v>0</v>
      </c>
      <c r="GI345" s="158">
        <f>IF(ISERROR(VLOOKUP(CF345,Accueil!$W$17:$W$22,1,0)),1,0)</f>
        <v>0</v>
      </c>
      <c r="GJ345" s="158">
        <f>IF(ISERROR(VLOOKUP(CG345,Accueil!$W$17:$W$22,1,0)),1,0)</f>
        <v>0</v>
      </c>
      <c r="GK345" s="158">
        <f>IF(ISERROR(VLOOKUP(CH345,Accueil!$W$17:$W$22,1,0)),1,0)</f>
        <v>0</v>
      </c>
      <c r="GL345" s="158">
        <f>IF(ISERROR(VLOOKUP(CI345,Accueil!$W$17:$W$22,1,0)),1,0)</f>
        <v>0</v>
      </c>
      <c r="GM345" s="158">
        <f>IF(ISERROR(VLOOKUP(CJ345,Accueil!$W$17:$W$22,1,0)),1,0)</f>
        <v>0</v>
      </c>
      <c r="GN345" s="158">
        <f>IF(ISERROR(VLOOKUP(CK345,Accueil!$W$17:$W$22,1,0)),1,0)</f>
        <v>0</v>
      </c>
      <c r="GO345" s="158">
        <f>IF(ISERROR(VLOOKUP(CL345,Accueil!$W$17:$W$22,1,0)),1,0)</f>
        <v>0</v>
      </c>
      <c r="GP345" s="158">
        <f>IF(ISERROR(VLOOKUP(CM345,Accueil!$W$17:$W$22,1,0)),1,0)</f>
        <v>0</v>
      </c>
      <c r="GQ345" s="158">
        <f>IF(ISERROR(VLOOKUP(CN345,Accueil!$W$17:$W$22,1,0)),1,0)</f>
        <v>0</v>
      </c>
      <c r="GR345" s="158">
        <f>IF(ISERROR(VLOOKUP(CO345,Accueil!$W$17:$W$22,1,0)),1,0)</f>
        <v>0</v>
      </c>
      <c r="GS345" s="158">
        <f>IF(ISERROR(VLOOKUP(CP345,Accueil!$W$17:$W$22,1,0)),1,0)</f>
        <v>0</v>
      </c>
      <c r="GT345" s="158">
        <f>IF(ISERROR(VLOOKUP(CQ345,Accueil!$W$17:$W$22,1,0)),1,0)</f>
        <v>0</v>
      </c>
      <c r="GU345" s="158">
        <f>IF(ISERROR(VLOOKUP(CR345,Accueil!$W$17:$W$22,1,0)),1,0)</f>
        <v>0</v>
      </c>
      <c r="GV345" s="158">
        <f>IF(ISERROR(VLOOKUP(CS345,Accueil!$W$17:$W$22,1,0)),1,0)</f>
        <v>0</v>
      </c>
      <c r="GW345" s="158">
        <f>IF(ISERROR(VLOOKUP(CT345,Accueil!$W$17:$W$22,1,0)),1,0)</f>
        <v>0</v>
      </c>
      <c r="GX345" s="158">
        <f>IF(ISERROR(VLOOKUP(CU345,Accueil!$W$17:$W$22,1,0)),1,0)</f>
        <v>0</v>
      </c>
      <c r="GY345" s="158">
        <f>IF(ISERROR(VLOOKUP(CV345,Accueil!$W$17:$W$22,1,0)),1,0)</f>
        <v>0</v>
      </c>
      <c r="GZ345" s="158">
        <f>IF(ISERROR(VLOOKUP(CW345,Accueil!$W$17:$W$22,1,0)),1,0)</f>
        <v>0</v>
      </c>
      <c r="HA345" s="158">
        <f>IF(ISERROR(VLOOKUP(CX345,Accueil!$W$17:$W$22,1,0)),1,0)</f>
        <v>0</v>
      </c>
      <c r="HB345" s="158">
        <f>IF(ISERROR(VLOOKUP(CY345,Accueil!$W$17:$W$22,1,0)),1,0)</f>
        <v>0</v>
      </c>
      <c r="HC345" s="158">
        <f>IF(ISERROR(VLOOKUP(CZ345,Accueil!$W$17:$W$22,1,0)),1,0)</f>
        <v>0</v>
      </c>
      <c r="HD345" s="158">
        <f>IF(ISERROR(VLOOKUP(DA345,Accueil!$W$17:$W$22,1,0)),1,0)</f>
        <v>0</v>
      </c>
    </row>
    <row r="346" spans="1:212" ht="12.75" customHeight="1">
      <c r="A346" s="360"/>
      <c r="B346" s="12">
        <v>338</v>
      </c>
      <c r="C346" s="26" t="str">
        <f>IF(Accueil!E350="","",Accueil!E350)</f>
        <v/>
      </c>
      <c r="D346" s="27" t="str">
        <f>IF(Accueil!F350="","",Accueil!F350)</f>
        <v/>
      </c>
      <c r="E346" s="83" t="str">
        <f t="shared" si="22"/>
        <v/>
      </c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  <c r="AA346" s="244"/>
      <c r="AB346" s="244"/>
      <c r="AC346" s="244"/>
      <c r="AD346" s="244"/>
      <c r="AE346" s="244"/>
      <c r="AF346" s="244"/>
      <c r="AG346" s="244"/>
      <c r="AH346" s="244"/>
      <c r="AI346" s="244"/>
      <c r="AJ346" s="244"/>
      <c r="AK346" s="244"/>
      <c r="AL346" s="244"/>
      <c r="AM346" s="244"/>
      <c r="AN346" s="244"/>
      <c r="AO346" s="244"/>
      <c r="AP346" s="244"/>
      <c r="AQ346" s="244"/>
      <c r="AR346" s="244"/>
      <c r="AS346" s="244"/>
      <c r="AT346" s="244"/>
      <c r="AU346" s="244"/>
      <c r="AV346" s="244"/>
      <c r="AW346" s="244"/>
      <c r="AX346" s="244"/>
      <c r="AY346" s="244"/>
      <c r="AZ346" s="244"/>
      <c r="BA346" s="244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  <c r="CJ346" s="244"/>
      <c r="CK346" s="244"/>
      <c r="CL346" s="244"/>
      <c r="CM346" s="244"/>
      <c r="CN346" s="244"/>
      <c r="CO346" s="244"/>
      <c r="CP346" s="244"/>
      <c r="CQ346" s="244"/>
      <c r="CR346" s="244"/>
      <c r="CS346" s="244"/>
      <c r="CT346" s="244"/>
      <c r="CU346" s="244"/>
      <c r="CV346" s="244"/>
      <c r="CW346" s="244"/>
      <c r="CX346" s="244"/>
      <c r="CY346" s="244"/>
      <c r="CZ346" s="244"/>
      <c r="DA346" s="244"/>
      <c r="DB346" s="12">
        <v>338</v>
      </c>
      <c r="DC346" s="11" t="str">
        <f>IF(D346="","",COUNTIF(F346:DA346,Accueil!$AB$28)&amp;" / "&amp;COUNTIF($F$8:$DA$8,"&gt;0")-(COUNTIF(F346:DA346,Accueil!$AG$26)))</f>
        <v/>
      </c>
      <c r="DD346" s="110" t="str">
        <f>IF(D346="","",COUNTIF(F346:DA346,Accueil!$AB$26))</f>
        <v/>
      </c>
      <c r="DE346" s="110" t="str">
        <f>IF(D346="","",IF(COUNTIF($F$8:$DA$8,"&gt;=0")-(COUNTIF(G346:DB346,Accueil!$AG$26))&lt;0,0,COUNTIF($F$8:$DA$8,"&gt;=0")-(COUNTIF(G346:DB346,Accueil!$AG$26))))</f>
        <v/>
      </c>
      <c r="DF346" s="11" t="str">
        <f t="shared" si="23"/>
        <v/>
      </c>
      <c r="DG346" s="29" t="str">
        <f t="shared" si="24"/>
        <v/>
      </c>
      <c r="DH346" s="158">
        <f t="shared" si="25"/>
        <v>0</v>
      </c>
      <c r="DI346" s="158">
        <f>IF(ISERROR(VLOOKUP(F346,Accueil!$W$17:$W$22,1,0)),1,0)</f>
        <v>0</v>
      </c>
      <c r="DJ346" s="158">
        <f>IF(ISERROR(VLOOKUP(G346,Accueil!$W$17:$W$22,1,0)),1,0)</f>
        <v>0</v>
      </c>
      <c r="DK346" s="158">
        <f>IF(ISERROR(VLOOKUP(H346,Accueil!$W$17:$W$22,1,0)),1,0)</f>
        <v>0</v>
      </c>
      <c r="DL346" s="158">
        <f>IF(ISERROR(VLOOKUP(I346,Accueil!$W$17:$W$22,1,0)),1,0)</f>
        <v>0</v>
      </c>
      <c r="DM346" s="158">
        <f>IF(ISERROR(VLOOKUP(J346,Accueil!$W$17:$W$22,1,0)),1,0)</f>
        <v>0</v>
      </c>
      <c r="DN346" s="158">
        <f>IF(ISERROR(VLOOKUP(K346,Accueil!$W$17:$W$22,1,0)),1,0)</f>
        <v>0</v>
      </c>
      <c r="DO346" s="158">
        <f>IF(ISERROR(VLOOKUP(L346,Accueil!$W$17:$W$22,1,0)),1,0)</f>
        <v>0</v>
      </c>
      <c r="DP346" s="158">
        <f>IF(ISERROR(VLOOKUP(M346,Accueil!$W$17:$W$22,1,0)),1,0)</f>
        <v>0</v>
      </c>
      <c r="DQ346" s="158">
        <f>IF(ISERROR(VLOOKUP(N346,Accueil!$W$17:$W$22,1,0)),1,0)</f>
        <v>0</v>
      </c>
      <c r="DR346" s="158">
        <f>IF(ISERROR(VLOOKUP(O346,Accueil!$W$17:$W$22,1,0)),1,0)</f>
        <v>0</v>
      </c>
      <c r="DS346" s="158">
        <f>IF(ISERROR(VLOOKUP(P346,Accueil!$W$17:$W$22,1,0)),1,0)</f>
        <v>0</v>
      </c>
      <c r="DT346" s="158">
        <f>IF(ISERROR(VLOOKUP(Q346,Accueil!$W$17:$W$22,1,0)),1,0)</f>
        <v>0</v>
      </c>
      <c r="DU346" s="158">
        <f>IF(ISERROR(VLOOKUP(R346,Accueil!$W$17:$W$22,1,0)),1,0)</f>
        <v>0</v>
      </c>
      <c r="DV346" s="158">
        <f>IF(ISERROR(VLOOKUP(S346,Accueil!$W$17:$W$22,1,0)),1,0)</f>
        <v>0</v>
      </c>
      <c r="DW346" s="158">
        <f>IF(ISERROR(VLOOKUP(T346,Accueil!$W$17:$W$22,1,0)),1,0)</f>
        <v>0</v>
      </c>
      <c r="DX346" s="158">
        <f>IF(ISERROR(VLOOKUP(U346,Accueil!$W$17:$W$22,1,0)),1,0)</f>
        <v>0</v>
      </c>
      <c r="DY346" s="158">
        <f>IF(ISERROR(VLOOKUP(V346,Accueil!$W$17:$W$22,1,0)),1,0)</f>
        <v>0</v>
      </c>
      <c r="DZ346" s="158">
        <f>IF(ISERROR(VLOOKUP(W346,Accueil!$W$17:$W$22,1,0)),1,0)</f>
        <v>0</v>
      </c>
      <c r="EA346" s="158">
        <f>IF(ISERROR(VLOOKUP(X346,Accueil!$W$17:$W$22,1,0)),1,0)</f>
        <v>0</v>
      </c>
      <c r="EB346" s="158">
        <f>IF(ISERROR(VLOOKUP(Y346,Accueil!$W$17:$W$22,1,0)),1,0)</f>
        <v>0</v>
      </c>
      <c r="EC346" s="158">
        <f>IF(ISERROR(VLOOKUP(Z346,Accueil!$W$17:$W$22,1,0)),1,0)</f>
        <v>0</v>
      </c>
      <c r="ED346" s="158">
        <f>IF(ISERROR(VLOOKUP(AA346,Accueil!$W$17:$W$22,1,0)),1,0)</f>
        <v>0</v>
      </c>
      <c r="EE346" s="158">
        <f>IF(ISERROR(VLOOKUP(AB346,Accueil!$W$17:$W$22,1,0)),1,0)</f>
        <v>0</v>
      </c>
      <c r="EF346" s="158">
        <f>IF(ISERROR(VLOOKUP(AC346,Accueil!$W$17:$W$22,1,0)),1,0)</f>
        <v>0</v>
      </c>
      <c r="EG346" s="158">
        <f>IF(ISERROR(VLOOKUP(AD346,Accueil!$W$17:$W$22,1,0)),1,0)</f>
        <v>0</v>
      </c>
      <c r="EH346" s="158">
        <f>IF(ISERROR(VLOOKUP(AE346,Accueil!$W$17:$W$22,1,0)),1,0)</f>
        <v>0</v>
      </c>
      <c r="EI346" s="158">
        <f>IF(ISERROR(VLOOKUP(AF346,Accueil!$W$17:$W$22,1,0)),1,0)</f>
        <v>0</v>
      </c>
      <c r="EJ346" s="158">
        <f>IF(ISERROR(VLOOKUP(AG346,Accueil!$W$17:$W$22,1,0)),1,0)</f>
        <v>0</v>
      </c>
      <c r="EK346" s="158">
        <f>IF(ISERROR(VLOOKUP(AH346,Accueil!$W$17:$W$22,1,0)),1,0)</f>
        <v>0</v>
      </c>
      <c r="EL346" s="158">
        <f>IF(ISERROR(VLOOKUP(AI346,Accueil!$W$17:$W$22,1,0)),1,0)</f>
        <v>0</v>
      </c>
      <c r="EM346" s="158">
        <f>IF(ISERROR(VLOOKUP(AJ346,Accueil!$W$17:$W$22,1,0)),1,0)</f>
        <v>0</v>
      </c>
      <c r="EN346" s="158">
        <f>IF(ISERROR(VLOOKUP(AK346,Accueil!$W$17:$W$22,1,0)),1,0)</f>
        <v>0</v>
      </c>
      <c r="EO346" s="158">
        <f>IF(ISERROR(VLOOKUP(AL346,Accueil!$W$17:$W$22,1,0)),1,0)</f>
        <v>0</v>
      </c>
      <c r="EP346" s="158">
        <f>IF(ISERROR(VLOOKUP(AM346,Accueil!$W$17:$W$22,1,0)),1,0)</f>
        <v>0</v>
      </c>
      <c r="EQ346" s="158">
        <f>IF(ISERROR(VLOOKUP(AN346,Accueil!$W$17:$W$22,1,0)),1,0)</f>
        <v>0</v>
      </c>
      <c r="ER346" s="158">
        <f>IF(ISERROR(VLOOKUP(AO346,Accueil!$W$17:$W$22,1,0)),1,0)</f>
        <v>0</v>
      </c>
      <c r="ES346" s="158">
        <f>IF(ISERROR(VLOOKUP(AP346,Accueil!$W$17:$W$22,1,0)),1,0)</f>
        <v>0</v>
      </c>
      <c r="ET346" s="158">
        <f>IF(ISERROR(VLOOKUP(AQ346,Accueil!$W$17:$W$22,1,0)),1,0)</f>
        <v>0</v>
      </c>
      <c r="EU346" s="158">
        <f>IF(ISERROR(VLOOKUP(AR346,Accueil!$W$17:$W$22,1,0)),1,0)</f>
        <v>0</v>
      </c>
      <c r="EV346" s="158">
        <f>IF(ISERROR(VLOOKUP(AS346,Accueil!$W$17:$W$22,1,0)),1,0)</f>
        <v>0</v>
      </c>
      <c r="EW346" s="158">
        <f>IF(ISERROR(VLOOKUP(AT346,Accueil!$W$17:$W$22,1,0)),1,0)</f>
        <v>0</v>
      </c>
      <c r="EX346" s="158">
        <f>IF(ISERROR(VLOOKUP(AU346,Accueil!$W$17:$W$22,1,0)),1,0)</f>
        <v>0</v>
      </c>
      <c r="EY346" s="158">
        <f>IF(ISERROR(VLOOKUP(AV346,Accueil!$W$17:$W$22,1,0)),1,0)</f>
        <v>0</v>
      </c>
      <c r="EZ346" s="158">
        <f>IF(ISERROR(VLOOKUP(AW346,Accueil!$W$17:$W$22,1,0)),1,0)</f>
        <v>0</v>
      </c>
      <c r="FA346" s="158">
        <f>IF(ISERROR(VLOOKUP(AX346,Accueil!$W$17:$W$22,1,0)),1,0)</f>
        <v>0</v>
      </c>
      <c r="FB346" s="158">
        <f>IF(ISERROR(VLOOKUP(AY346,Accueil!$W$17:$W$22,1,0)),1,0)</f>
        <v>0</v>
      </c>
      <c r="FC346" s="158">
        <f>IF(ISERROR(VLOOKUP(AZ346,Accueil!$W$17:$W$22,1,0)),1,0)</f>
        <v>0</v>
      </c>
      <c r="FD346" s="158">
        <f>IF(ISERROR(VLOOKUP(BA346,Accueil!$W$17:$W$22,1,0)),1,0)</f>
        <v>0</v>
      </c>
      <c r="FE346" s="158">
        <f>IF(ISERROR(VLOOKUP(BB346,Accueil!$W$17:$W$22,1,0)),1,0)</f>
        <v>0</v>
      </c>
      <c r="FF346" s="158">
        <f>IF(ISERROR(VLOOKUP(BC346,Accueil!$W$17:$W$22,1,0)),1,0)</f>
        <v>0</v>
      </c>
      <c r="FG346" s="158">
        <f>IF(ISERROR(VLOOKUP(BD346,Accueil!$W$17:$W$22,1,0)),1,0)</f>
        <v>0</v>
      </c>
      <c r="FH346" s="158">
        <f>IF(ISERROR(VLOOKUP(BE346,Accueil!$W$17:$W$22,1,0)),1,0)</f>
        <v>0</v>
      </c>
      <c r="FI346" s="158">
        <f>IF(ISERROR(VLOOKUP(BF346,Accueil!$W$17:$W$22,1,0)),1,0)</f>
        <v>0</v>
      </c>
      <c r="FJ346" s="158">
        <f>IF(ISERROR(VLOOKUP(BG346,Accueil!$W$17:$W$22,1,0)),1,0)</f>
        <v>0</v>
      </c>
      <c r="FK346" s="158">
        <f>IF(ISERROR(VLOOKUP(BH346,Accueil!$W$17:$W$22,1,0)),1,0)</f>
        <v>0</v>
      </c>
      <c r="FL346" s="158">
        <f>IF(ISERROR(VLOOKUP(BI346,Accueil!$W$17:$W$22,1,0)),1,0)</f>
        <v>0</v>
      </c>
      <c r="FM346" s="158">
        <f>IF(ISERROR(VLOOKUP(BJ346,Accueil!$W$17:$W$22,1,0)),1,0)</f>
        <v>0</v>
      </c>
      <c r="FN346" s="158">
        <f>IF(ISERROR(VLOOKUP(BK346,Accueil!$W$17:$W$22,1,0)),1,0)</f>
        <v>0</v>
      </c>
      <c r="FO346" s="158">
        <f>IF(ISERROR(VLOOKUP(BL346,Accueil!$W$17:$W$22,1,0)),1,0)</f>
        <v>0</v>
      </c>
      <c r="FP346" s="158">
        <f>IF(ISERROR(VLOOKUP(BM346,Accueil!$W$17:$W$22,1,0)),1,0)</f>
        <v>0</v>
      </c>
      <c r="FQ346" s="158">
        <f>IF(ISERROR(VLOOKUP(BN346,Accueil!$W$17:$W$22,1,0)),1,0)</f>
        <v>0</v>
      </c>
      <c r="FR346" s="158">
        <f>IF(ISERROR(VLOOKUP(BO346,Accueil!$W$17:$W$22,1,0)),1,0)</f>
        <v>0</v>
      </c>
      <c r="FS346" s="158">
        <f>IF(ISERROR(VLOOKUP(BP346,Accueil!$W$17:$W$22,1,0)),1,0)</f>
        <v>0</v>
      </c>
      <c r="FT346" s="158">
        <f>IF(ISERROR(VLOOKUP(BQ346,Accueil!$W$17:$W$22,1,0)),1,0)</f>
        <v>0</v>
      </c>
      <c r="FU346" s="158">
        <f>IF(ISERROR(VLOOKUP(BR346,Accueil!$W$17:$W$22,1,0)),1,0)</f>
        <v>0</v>
      </c>
      <c r="FV346" s="158">
        <f>IF(ISERROR(VLOOKUP(BS346,Accueil!$W$17:$W$22,1,0)),1,0)</f>
        <v>0</v>
      </c>
      <c r="FW346" s="158">
        <f>IF(ISERROR(VLOOKUP(BT346,Accueil!$W$17:$W$22,1,0)),1,0)</f>
        <v>0</v>
      </c>
      <c r="FX346" s="158">
        <f>IF(ISERROR(VLOOKUP(BU346,Accueil!$W$17:$W$22,1,0)),1,0)</f>
        <v>0</v>
      </c>
      <c r="FY346" s="158">
        <f>IF(ISERROR(VLOOKUP(BV346,Accueil!$W$17:$W$22,1,0)),1,0)</f>
        <v>0</v>
      </c>
      <c r="FZ346" s="158">
        <f>IF(ISERROR(VLOOKUP(BW346,Accueil!$W$17:$W$22,1,0)),1,0)</f>
        <v>0</v>
      </c>
      <c r="GA346" s="158">
        <f>IF(ISERROR(VLOOKUP(BX346,Accueil!$W$17:$W$22,1,0)),1,0)</f>
        <v>0</v>
      </c>
      <c r="GB346" s="158">
        <f>IF(ISERROR(VLOOKUP(BY346,Accueil!$W$17:$W$22,1,0)),1,0)</f>
        <v>0</v>
      </c>
      <c r="GC346" s="158">
        <f>IF(ISERROR(VLOOKUP(BZ346,Accueil!$W$17:$W$22,1,0)),1,0)</f>
        <v>0</v>
      </c>
      <c r="GD346" s="158">
        <f>IF(ISERROR(VLOOKUP(CA346,Accueil!$W$17:$W$22,1,0)),1,0)</f>
        <v>0</v>
      </c>
      <c r="GE346" s="158">
        <f>IF(ISERROR(VLOOKUP(CB346,Accueil!$W$17:$W$22,1,0)),1,0)</f>
        <v>0</v>
      </c>
      <c r="GF346" s="158">
        <f>IF(ISERROR(VLOOKUP(CC346,Accueil!$W$17:$W$22,1,0)),1,0)</f>
        <v>0</v>
      </c>
      <c r="GG346" s="158">
        <f>IF(ISERROR(VLOOKUP(CD346,Accueil!$W$17:$W$22,1,0)),1,0)</f>
        <v>0</v>
      </c>
      <c r="GH346" s="158">
        <f>IF(ISERROR(VLOOKUP(CE346,Accueil!$W$17:$W$22,1,0)),1,0)</f>
        <v>0</v>
      </c>
      <c r="GI346" s="158">
        <f>IF(ISERROR(VLOOKUP(CF346,Accueil!$W$17:$W$22,1,0)),1,0)</f>
        <v>0</v>
      </c>
      <c r="GJ346" s="158">
        <f>IF(ISERROR(VLOOKUP(CG346,Accueil!$W$17:$W$22,1,0)),1,0)</f>
        <v>0</v>
      </c>
      <c r="GK346" s="158">
        <f>IF(ISERROR(VLOOKUP(CH346,Accueil!$W$17:$W$22,1,0)),1,0)</f>
        <v>0</v>
      </c>
      <c r="GL346" s="158">
        <f>IF(ISERROR(VLOOKUP(CI346,Accueil!$W$17:$W$22,1,0)),1,0)</f>
        <v>0</v>
      </c>
      <c r="GM346" s="158">
        <f>IF(ISERROR(VLOOKUP(CJ346,Accueil!$W$17:$W$22,1,0)),1,0)</f>
        <v>0</v>
      </c>
      <c r="GN346" s="158">
        <f>IF(ISERROR(VLOOKUP(CK346,Accueil!$W$17:$W$22,1,0)),1,0)</f>
        <v>0</v>
      </c>
      <c r="GO346" s="158">
        <f>IF(ISERROR(VLOOKUP(CL346,Accueil!$W$17:$W$22,1,0)),1,0)</f>
        <v>0</v>
      </c>
      <c r="GP346" s="158">
        <f>IF(ISERROR(VLOOKUP(CM346,Accueil!$W$17:$W$22,1,0)),1,0)</f>
        <v>0</v>
      </c>
      <c r="GQ346" s="158">
        <f>IF(ISERROR(VLOOKUP(CN346,Accueil!$W$17:$W$22,1,0)),1,0)</f>
        <v>0</v>
      </c>
      <c r="GR346" s="158">
        <f>IF(ISERROR(VLOOKUP(CO346,Accueil!$W$17:$W$22,1,0)),1,0)</f>
        <v>0</v>
      </c>
      <c r="GS346" s="158">
        <f>IF(ISERROR(VLOOKUP(CP346,Accueil!$W$17:$W$22,1,0)),1,0)</f>
        <v>0</v>
      </c>
      <c r="GT346" s="158">
        <f>IF(ISERROR(VLOOKUP(CQ346,Accueil!$W$17:$W$22,1,0)),1,0)</f>
        <v>0</v>
      </c>
      <c r="GU346" s="158">
        <f>IF(ISERROR(VLOOKUP(CR346,Accueil!$W$17:$W$22,1,0)),1,0)</f>
        <v>0</v>
      </c>
      <c r="GV346" s="158">
        <f>IF(ISERROR(VLOOKUP(CS346,Accueil!$W$17:$W$22,1,0)),1,0)</f>
        <v>0</v>
      </c>
      <c r="GW346" s="158">
        <f>IF(ISERROR(VLOOKUP(CT346,Accueil!$W$17:$W$22,1,0)),1,0)</f>
        <v>0</v>
      </c>
      <c r="GX346" s="158">
        <f>IF(ISERROR(VLOOKUP(CU346,Accueil!$W$17:$W$22,1,0)),1,0)</f>
        <v>0</v>
      </c>
      <c r="GY346" s="158">
        <f>IF(ISERROR(VLOOKUP(CV346,Accueil!$W$17:$W$22,1,0)),1,0)</f>
        <v>0</v>
      </c>
      <c r="GZ346" s="158">
        <f>IF(ISERROR(VLOOKUP(CW346,Accueil!$W$17:$W$22,1,0)),1,0)</f>
        <v>0</v>
      </c>
      <c r="HA346" s="158">
        <f>IF(ISERROR(VLOOKUP(CX346,Accueil!$W$17:$W$22,1,0)),1,0)</f>
        <v>0</v>
      </c>
      <c r="HB346" s="158">
        <f>IF(ISERROR(VLOOKUP(CY346,Accueil!$W$17:$W$22,1,0)),1,0)</f>
        <v>0</v>
      </c>
      <c r="HC346" s="158">
        <f>IF(ISERROR(VLOOKUP(CZ346,Accueil!$W$17:$W$22,1,0)),1,0)</f>
        <v>0</v>
      </c>
      <c r="HD346" s="158">
        <f>IF(ISERROR(VLOOKUP(DA346,Accueil!$W$17:$W$22,1,0)),1,0)</f>
        <v>0</v>
      </c>
    </row>
    <row r="347" spans="1:212" ht="12.75" customHeight="1">
      <c r="A347" s="360"/>
      <c r="B347" s="12">
        <v>339</v>
      </c>
      <c r="C347" s="26" t="str">
        <f>IF(Accueil!E351="","",Accueil!E351)</f>
        <v/>
      </c>
      <c r="D347" s="27" t="str">
        <f>IF(Accueil!F351="","",Accueil!F351)</f>
        <v/>
      </c>
      <c r="E347" s="83" t="str">
        <f t="shared" si="22"/>
        <v/>
      </c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  <c r="AA347" s="244"/>
      <c r="AB347" s="244"/>
      <c r="AC347" s="244"/>
      <c r="AD347" s="244"/>
      <c r="AE347" s="244"/>
      <c r="AF347" s="244"/>
      <c r="AG347" s="244"/>
      <c r="AH347" s="244"/>
      <c r="AI347" s="244"/>
      <c r="AJ347" s="244"/>
      <c r="AK347" s="244"/>
      <c r="AL347" s="244"/>
      <c r="AM347" s="244"/>
      <c r="AN347" s="244"/>
      <c r="AO347" s="244"/>
      <c r="AP347" s="244"/>
      <c r="AQ347" s="244"/>
      <c r="AR347" s="244"/>
      <c r="AS347" s="244"/>
      <c r="AT347" s="244"/>
      <c r="AU347" s="244"/>
      <c r="AV347" s="244"/>
      <c r="AW347" s="244"/>
      <c r="AX347" s="244"/>
      <c r="AY347" s="244"/>
      <c r="AZ347" s="244"/>
      <c r="BA347" s="244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  <c r="CJ347" s="244"/>
      <c r="CK347" s="244"/>
      <c r="CL347" s="244"/>
      <c r="CM347" s="244"/>
      <c r="CN347" s="244"/>
      <c r="CO347" s="244"/>
      <c r="CP347" s="244"/>
      <c r="CQ347" s="244"/>
      <c r="CR347" s="244"/>
      <c r="CS347" s="244"/>
      <c r="CT347" s="244"/>
      <c r="CU347" s="244"/>
      <c r="CV347" s="244"/>
      <c r="CW347" s="244"/>
      <c r="CX347" s="244"/>
      <c r="CY347" s="244"/>
      <c r="CZ347" s="244"/>
      <c r="DA347" s="244"/>
      <c r="DB347" s="12">
        <v>339</v>
      </c>
      <c r="DC347" s="11" t="str">
        <f>IF(D347="","",COUNTIF(F347:DA347,Accueil!$AB$28)&amp;" / "&amp;COUNTIF($F$8:$DA$8,"&gt;0")-(COUNTIF(F347:DA347,Accueil!$AG$26)))</f>
        <v/>
      </c>
      <c r="DD347" s="110" t="str">
        <f>IF(D347="","",COUNTIF(F347:DA347,Accueil!$AB$26))</f>
        <v/>
      </c>
      <c r="DE347" s="110" t="str">
        <f>IF(D347="","",IF(COUNTIF($F$8:$DA$8,"&gt;=0")-(COUNTIF(G347:DB347,Accueil!$AG$26))&lt;0,0,COUNTIF($F$8:$DA$8,"&gt;=0")-(COUNTIF(G347:DB347,Accueil!$AG$26))))</f>
        <v/>
      </c>
      <c r="DF347" s="11" t="str">
        <f t="shared" si="23"/>
        <v/>
      </c>
      <c r="DG347" s="29" t="str">
        <f t="shared" si="24"/>
        <v/>
      </c>
      <c r="DH347" s="158">
        <f t="shared" si="25"/>
        <v>0</v>
      </c>
      <c r="DI347" s="158">
        <f>IF(ISERROR(VLOOKUP(F347,Accueil!$W$17:$W$22,1,0)),1,0)</f>
        <v>0</v>
      </c>
      <c r="DJ347" s="158">
        <f>IF(ISERROR(VLOOKUP(G347,Accueil!$W$17:$W$22,1,0)),1,0)</f>
        <v>0</v>
      </c>
      <c r="DK347" s="158">
        <f>IF(ISERROR(VLOOKUP(H347,Accueil!$W$17:$W$22,1,0)),1,0)</f>
        <v>0</v>
      </c>
      <c r="DL347" s="158">
        <f>IF(ISERROR(VLOOKUP(I347,Accueil!$W$17:$W$22,1,0)),1,0)</f>
        <v>0</v>
      </c>
      <c r="DM347" s="158">
        <f>IF(ISERROR(VLOOKUP(J347,Accueil!$W$17:$W$22,1,0)),1,0)</f>
        <v>0</v>
      </c>
      <c r="DN347" s="158">
        <f>IF(ISERROR(VLOOKUP(K347,Accueil!$W$17:$W$22,1,0)),1,0)</f>
        <v>0</v>
      </c>
      <c r="DO347" s="158">
        <f>IF(ISERROR(VLOOKUP(L347,Accueil!$W$17:$W$22,1,0)),1,0)</f>
        <v>0</v>
      </c>
      <c r="DP347" s="158">
        <f>IF(ISERROR(VLOOKUP(M347,Accueil!$W$17:$W$22,1,0)),1,0)</f>
        <v>0</v>
      </c>
      <c r="DQ347" s="158">
        <f>IF(ISERROR(VLOOKUP(N347,Accueil!$W$17:$W$22,1,0)),1,0)</f>
        <v>0</v>
      </c>
      <c r="DR347" s="158">
        <f>IF(ISERROR(VLOOKUP(O347,Accueil!$W$17:$W$22,1,0)),1,0)</f>
        <v>0</v>
      </c>
      <c r="DS347" s="158">
        <f>IF(ISERROR(VLOOKUP(P347,Accueil!$W$17:$W$22,1,0)),1,0)</f>
        <v>0</v>
      </c>
      <c r="DT347" s="158">
        <f>IF(ISERROR(VLOOKUP(Q347,Accueil!$W$17:$W$22,1,0)),1,0)</f>
        <v>0</v>
      </c>
      <c r="DU347" s="158">
        <f>IF(ISERROR(VLOOKUP(R347,Accueil!$W$17:$W$22,1,0)),1,0)</f>
        <v>0</v>
      </c>
      <c r="DV347" s="158">
        <f>IF(ISERROR(VLOOKUP(S347,Accueil!$W$17:$W$22,1,0)),1,0)</f>
        <v>0</v>
      </c>
      <c r="DW347" s="158">
        <f>IF(ISERROR(VLOOKUP(T347,Accueil!$W$17:$W$22,1,0)),1,0)</f>
        <v>0</v>
      </c>
      <c r="DX347" s="158">
        <f>IF(ISERROR(VLOOKUP(U347,Accueil!$W$17:$W$22,1,0)),1,0)</f>
        <v>0</v>
      </c>
      <c r="DY347" s="158">
        <f>IF(ISERROR(VLOOKUP(V347,Accueil!$W$17:$W$22,1,0)),1,0)</f>
        <v>0</v>
      </c>
      <c r="DZ347" s="158">
        <f>IF(ISERROR(VLOOKUP(W347,Accueil!$W$17:$W$22,1,0)),1,0)</f>
        <v>0</v>
      </c>
      <c r="EA347" s="158">
        <f>IF(ISERROR(VLOOKUP(X347,Accueil!$W$17:$W$22,1,0)),1,0)</f>
        <v>0</v>
      </c>
      <c r="EB347" s="158">
        <f>IF(ISERROR(VLOOKUP(Y347,Accueil!$W$17:$W$22,1,0)),1,0)</f>
        <v>0</v>
      </c>
      <c r="EC347" s="158">
        <f>IF(ISERROR(VLOOKUP(Z347,Accueil!$W$17:$W$22,1,0)),1,0)</f>
        <v>0</v>
      </c>
      <c r="ED347" s="158">
        <f>IF(ISERROR(VLOOKUP(AA347,Accueil!$W$17:$W$22,1,0)),1,0)</f>
        <v>0</v>
      </c>
      <c r="EE347" s="158">
        <f>IF(ISERROR(VLOOKUP(AB347,Accueil!$W$17:$W$22,1,0)),1,0)</f>
        <v>0</v>
      </c>
      <c r="EF347" s="158">
        <f>IF(ISERROR(VLOOKUP(AC347,Accueil!$W$17:$W$22,1,0)),1,0)</f>
        <v>0</v>
      </c>
      <c r="EG347" s="158">
        <f>IF(ISERROR(VLOOKUP(AD347,Accueil!$W$17:$W$22,1,0)),1,0)</f>
        <v>0</v>
      </c>
      <c r="EH347" s="158">
        <f>IF(ISERROR(VLOOKUP(AE347,Accueil!$W$17:$W$22,1,0)),1,0)</f>
        <v>0</v>
      </c>
      <c r="EI347" s="158">
        <f>IF(ISERROR(VLOOKUP(AF347,Accueil!$W$17:$W$22,1,0)),1,0)</f>
        <v>0</v>
      </c>
      <c r="EJ347" s="158">
        <f>IF(ISERROR(VLOOKUP(AG347,Accueil!$W$17:$W$22,1,0)),1,0)</f>
        <v>0</v>
      </c>
      <c r="EK347" s="158">
        <f>IF(ISERROR(VLOOKUP(AH347,Accueil!$W$17:$W$22,1,0)),1,0)</f>
        <v>0</v>
      </c>
      <c r="EL347" s="158">
        <f>IF(ISERROR(VLOOKUP(AI347,Accueil!$W$17:$W$22,1,0)),1,0)</f>
        <v>0</v>
      </c>
      <c r="EM347" s="158">
        <f>IF(ISERROR(VLOOKUP(AJ347,Accueil!$W$17:$W$22,1,0)),1,0)</f>
        <v>0</v>
      </c>
      <c r="EN347" s="158">
        <f>IF(ISERROR(VLOOKUP(AK347,Accueil!$W$17:$W$22,1,0)),1,0)</f>
        <v>0</v>
      </c>
      <c r="EO347" s="158">
        <f>IF(ISERROR(VLOOKUP(AL347,Accueil!$W$17:$W$22,1,0)),1,0)</f>
        <v>0</v>
      </c>
      <c r="EP347" s="158">
        <f>IF(ISERROR(VLOOKUP(AM347,Accueil!$W$17:$W$22,1,0)),1,0)</f>
        <v>0</v>
      </c>
      <c r="EQ347" s="158">
        <f>IF(ISERROR(VLOOKUP(AN347,Accueil!$W$17:$W$22,1,0)),1,0)</f>
        <v>0</v>
      </c>
      <c r="ER347" s="158">
        <f>IF(ISERROR(VLOOKUP(AO347,Accueil!$W$17:$W$22,1,0)),1,0)</f>
        <v>0</v>
      </c>
      <c r="ES347" s="158">
        <f>IF(ISERROR(VLOOKUP(AP347,Accueil!$W$17:$W$22,1,0)),1,0)</f>
        <v>0</v>
      </c>
      <c r="ET347" s="158">
        <f>IF(ISERROR(VLOOKUP(AQ347,Accueil!$W$17:$W$22,1,0)),1,0)</f>
        <v>0</v>
      </c>
      <c r="EU347" s="158">
        <f>IF(ISERROR(VLOOKUP(AR347,Accueil!$W$17:$W$22,1,0)),1,0)</f>
        <v>0</v>
      </c>
      <c r="EV347" s="158">
        <f>IF(ISERROR(VLOOKUP(AS347,Accueil!$W$17:$W$22,1,0)),1,0)</f>
        <v>0</v>
      </c>
      <c r="EW347" s="158">
        <f>IF(ISERROR(VLOOKUP(AT347,Accueil!$W$17:$W$22,1,0)),1,0)</f>
        <v>0</v>
      </c>
      <c r="EX347" s="158">
        <f>IF(ISERROR(VLOOKUP(AU347,Accueil!$W$17:$W$22,1,0)),1,0)</f>
        <v>0</v>
      </c>
      <c r="EY347" s="158">
        <f>IF(ISERROR(VLOOKUP(AV347,Accueil!$W$17:$W$22,1,0)),1,0)</f>
        <v>0</v>
      </c>
      <c r="EZ347" s="158">
        <f>IF(ISERROR(VLOOKUP(AW347,Accueil!$W$17:$W$22,1,0)),1,0)</f>
        <v>0</v>
      </c>
      <c r="FA347" s="158">
        <f>IF(ISERROR(VLOOKUP(AX347,Accueil!$W$17:$W$22,1,0)),1,0)</f>
        <v>0</v>
      </c>
      <c r="FB347" s="158">
        <f>IF(ISERROR(VLOOKUP(AY347,Accueil!$W$17:$W$22,1,0)),1,0)</f>
        <v>0</v>
      </c>
      <c r="FC347" s="158">
        <f>IF(ISERROR(VLOOKUP(AZ347,Accueil!$W$17:$W$22,1,0)),1,0)</f>
        <v>0</v>
      </c>
      <c r="FD347" s="158">
        <f>IF(ISERROR(VLOOKUP(BA347,Accueil!$W$17:$W$22,1,0)),1,0)</f>
        <v>0</v>
      </c>
      <c r="FE347" s="158">
        <f>IF(ISERROR(VLOOKUP(BB347,Accueil!$W$17:$W$22,1,0)),1,0)</f>
        <v>0</v>
      </c>
      <c r="FF347" s="158">
        <f>IF(ISERROR(VLOOKUP(BC347,Accueil!$W$17:$W$22,1,0)),1,0)</f>
        <v>0</v>
      </c>
      <c r="FG347" s="158">
        <f>IF(ISERROR(VLOOKUP(BD347,Accueil!$W$17:$W$22,1,0)),1,0)</f>
        <v>0</v>
      </c>
      <c r="FH347" s="158">
        <f>IF(ISERROR(VLOOKUP(BE347,Accueil!$W$17:$W$22,1,0)),1,0)</f>
        <v>0</v>
      </c>
      <c r="FI347" s="158">
        <f>IF(ISERROR(VLOOKUP(BF347,Accueil!$W$17:$W$22,1,0)),1,0)</f>
        <v>0</v>
      </c>
      <c r="FJ347" s="158">
        <f>IF(ISERROR(VLOOKUP(BG347,Accueil!$W$17:$W$22,1,0)),1,0)</f>
        <v>0</v>
      </c>
      <c r="FK347" s="158">
        <f>IF(ISERROR(VLOOKUP(BH347,Accueil!$W$17:$W$22,1,0)),1,0)</f>
        <v>0</v>
      </c>
      <c r="FL347" s="158">
        <f>IF(ISERROR(VLOOKUP(BI347,Accueil!$W$17:$W$22,1,0)),1,0)</f>
        <v>0</v>
      </c>
      <c r="FM347" s="158">
        <f>IF(ISERROR(VLOOKUP(BJ347,Accueil!$W$17:$W$22,1,0)),1,0)</f>
        <v>0</v>
      </c>
      <c r="FN347" s="158">
        <f>IF(ISERROR(VLOOKUP(BK347,Accueil!$W$17:$W$22,1,0)),1,0)</f>
        <v>0</v>
      </c>
      <c r="FO347" s="158">
        <f>IF(ISERROR(VLOOKUP(BL347,Accueil!$W$17:$W$22,1,0)),1,0)</f>
        <v>0</v>
      </c>
      <c r="FP347" s="158">
        <f>IF(ISERROR(VLOOKUP(BM347,Accueil!$W$17:$W$22,1,0)),1,0)</f>
        <v>0</v>
      </c>
      <c r="FQ347" s="158">
        <f>IF(ISERROR(VLOOKUP(BN347,Accueil!$W$17:$W$22,1,0)),1,0)</f>
        <v>0</v>
      </c>
      <c r="FR347" s="158">
        <f>IF(ISERROR(VLOOKUP(BO347,Accueil!$W$17:$W$22,1,0)),1,0)</f>
        <v>0</v>
      </c>
      <c r="FS347" s="158">
        <f>IF(ISERROR(VLOOKUP(BP347,Accueil!$W$17:$W$22,1,0)),1,0)</f>
        <v>0</v>
      </c>
      <c r="FT347" s="158">
        <f>IF(ISERROR(VLOOKUP(BQ347,Accueil!$W$17:$W$22,1,0)),1,0)</f>
        <v>0</v>
      </c>
      <c r="FU347" s="158">
        <f>IF(ISERROR(VLOOKUP(BR347,Accueil!$W$17:$W$22,1,0)),1,0)</f>
        <v>0</v>
      </c>
      <c r="FV347" s="158">
        <f>IF(ISERROR(VLOOKUP(BS347,Accueil!$W$17:$W$22,1,0)),1,0)</f>
        <v>0</v>
      </c>
      <c r="FW347" s="158">
        <f>IF(ISERROR(VLOOKUP(BT347,Accueil!$W$17:$W$22,1,0)),1,0)</f>
        <v>0</v>
      </c>
      <c r="FX347" s="158">
        <f>IF(ISERROR(VLOOKUP(BU347,Accueil!$W$17:$W$22,1,0)),1,0)</f>
        <v>0</v>
      </c>
      <c r="FY347" s="158">
        <f>IF(ISERROR(VLOOKUP(BV347,Accueil!$W$17:$W$22,1,0)),1,0)</f>
        <v>0</v>
      </c>
      <c r="FZ347" s="158">
        <f>IF(ISERROR(VLOOKUP(BW347,Accueil!$W$17:$W$22,1,0)),1,0)</f>
        <v>0</v>
      </c>
      <c r="GA347" s="158">
        <f>IF(ISERROR(VLOOKUP(BX347,Accueil!$W$17:$W$22,1,0)),1,0)</f>
        <v>0</v>
      </c>
      <c r="GB347" s="158">
        <f>IF(ISERROR(VLOOKUP(BY347,Accueil!$W$17:$W$22,1,0)),1,0)</f>
        <v>0</v>
      </c>
      <c r="GC347" s="158">
        <f>IF(ISERROR(VLOOKUP(BZ347,Accueil!$W$17:$W$22,1,0)),1,0)</f>
        <v>0</v>
      </c>
      <c r="GD347" s="158">
        <f>IF(ISERROR(VLOOKUP(CA347,Accueil!$W$17:$W$22,1,0)),1,0)</f>
        <v>0</v>
      </c>
      <c r="GE347" s="158">
        <f>IF(ISERROR(VLOOKUP(CB347,Accueil!$W$17:$W$22,1,0)),1,0)</f>
        <v>0</v>
      </c>
      <c r="GF347" s="158">
        <f>IF(ISERROR(VLOOKUP(CC347,Accueil!$W$17:$W$22,1,0)),1,0)</f>
        <v>0</v>
      </c>
      <c r="GG347" s="158">
        <f>IF(ISERROR(VLOOKUP(CD347,Accueil!$W$17:$W$22,1,0)),1,0)</f>
        <v>0</v>
      </c>
      <c r="GH347" s="158">
        <f>IF(ISERROR(VLOOKUP(CE347,Accueil!$W$17:$W$22,1,0)),1,0)</f>
        <v>0</v>
      </c>
      <c r="GI347" s="158">
        <f>IF(ISERROR(VLOOKUP(CF347,Accueil!$W$17:$W$22,1,0)),1,0)</f>
        <v>0</v>
      </c>
      <c r="GJ347" s="158">
        <f>IF(ISERROR(VLOOKUP(CG347,Accueil!$W$17:$W$22,1,0)),1,0)</f>
        <v>0</v>
      </c>
      <c r="GK347" s="158">
        <f>IF(ISERROR(VLOOKUP(CH347,Accueil!$W$17:$W$22,1,0)),1,0)</f>
        <v>0</v>
      </c>
      <c r="GL347" s="158">
        <f>IF(ISERROR(VLOOKUP(CI347,Accueil!$W$17:$W$22,1,0)),1,0)</f>
        <v>0</v>
      </c>
      <c r="GM347" s="158">
        <f>IF(ISERROR(VLOOKUP(CJ347,Accueil!$W$17:$W$22,1,0)),1,0)</f>
        <v>0</v>
      </c>
      <c r="GN347" s="158">
        <f>IF(ISERROR(VLOOKUP(CK347,Accueil!$W$17:$W$22,1,0)),1,0)</f>
        <v>0</v>
      </c>
      <c r="GO347" s="158">
        <f>IF(ISERROR(VLOOKUP(CL347,Accueil!$W$17:$W$22,1,0)),1,0)</f>
        <v>0</v>
      </c>
      <c r="GP347" s="158">
        <f>IF(ISERROR(VLOOKUP(CM347,Accueil!$W$17:$W$22,1,0)),1,0)</f>
        <v>0</v>
      </c>
      <c r="GQ347" s="158">
        <f>IF(ISERROR(VLOOKUP(CN347,Accueil!$W$17:$W$22,1,0)),1,0)</f>
        <v>0</v>
      </c>
      <c r="GR347" s="158">
        <f>IF(ISERROR(VLOOKUP(CO347,Accueil!$W$17:$W$22,1,0)),1,0)</f>
        <v>0</v>
      </c>
      <c r="GS347" s="158">
        <f>IF(ISERROR(VLOOKUP(CP347,Accueil!$W$17:$W$22,1,0)),1,0)</f>
        <v>0</v>
      </c>
      <c r="GT347" s="158">
        <f>IF(ISERROR(VLOOKUP(CQ347,Accueil!$W$17:$W$22,1,0)),1,0)</f>
        <v>0</v>
      </c>
      <c r="GU347" s="158">
        <f>IF(ISERROR(VLOOKUP(CR347,Accueil!$W$17:$W$22,1,0)),1,0)</f>
        <v>0</v>
      </c>
      <c r="GV347" s="158">
        <f>IF(ISERROR(VLOOKUP(CS347,Accueil!$W$17:$W$22,1,0)),1,0)</f>
        <v>0</v>
      </c>
      <c r="GW347" s="158">
        <f>IF(ISERROR(VLOOKUP(CT347,Accueil!$W$17:$W$22,1,0)),1,0)</f>
        <v>0</v>
      </c>
      <c r="GX347" s="158">
        <f>IF(ISERROR(VLOOKUP(CU347,Accueil!$W$17:$W$22,1,0)),1,0)</f>
        <v>0</v>
      </c>
      <c r="GY347" s="158">
        <f>IF(ISERROR(VLOOKUP(CV347,Accueil!$W$17:$W$22,1,0)),1,0)</f>
        <v>0</v>
      </c>
      <c r="GZ347" s="158">
        <f>IF(ISERROR(VLOOKUP(CW347,Accueil!$W$17:$W$22,1,0)),1,0)</f>
        <v>0</v>
      </c>
      <c r="HA347" s="158">
        <f>IF(ISERROR(VLOOKUP(CX347,Accueil!$W$17:$W$22,1,0)),1,0)</f>
        <v>0</v>
      </c>
      <c r="HB347" s="158">
        <f>IF(ISERROR(VLOOKUP(CY347,Accueil!$W$17:$W$22,1,0)),1,0)</f>
        <v>0</v>
      </c>
      <c r="HC347" s="158">
        <f>IF(ISERROR(VLOOKUP(CZ347,Accueil!$W$17:$W$22,1,0)),1,0)</f>
        <v>0</v>
      </c>
      <c r="HD347" s="158">
        <f>IF(ISERROR(VLOOKUP(DA347,Accueil!$W$17:$W$22,1,0)),1,0)</f>
        <v>0</v>
      </c>
    </row>
    <row r="348" spans="1:212" ht="12.75" customHeight="1">
      <c r="A348" s="360"/>
      <c r="B348" s="12">
        <v>340</v>
      </c>
      <c r="C348" s="26" t="str">
        <f>IF(Accueil!E352="","",Accueil!E352)</f>
        <v/>
      </c>
      <c r="D348" s="27" t="str">
        <f>IF(Accueil!F352="","",Accueil!F352)</f>
        <v/>
      </c>
      <c r="E348" s="83" t="str">
        <f t="shared" si="22"/>
        <v/>
      </c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  <c r="AA348" s="244"/>
      <c r="AB348" s="244"/>
      <c r="AC348" s="244"/>
      <c r="AD348" s="244"/>
      <c r="AE348" s="244"/>
      <c r="AF348" s="244"/>
      <c r="AG348" s="244"/>
      <c r="AH348" s="244"/>
      <c r="AI348" s="244"/>
      <c r="AJ348" s="244"/>
      <c r="AK348" s="244"/>
      <c r="AL348" s="244"/>
      <c r="AM348" s="244"/>
      <c r="AN348" s="244"/>
      <c r="AO348" s="244"/>
      <c r="AP348" s="244"/>
      <c r="AQ348" s="244"/>
      <c r="AR348" s="244"/>
      <c r="AS348" s="244"/>
      <c r="AT348" s="244"/>
      <c r="AU348" s="244"/>
      <c r="AV348" s="244"/>
      <c r="AW348" s="244"/>
      <c r="AX348" s="244"/>
      <c r="AY348" s="244"/>
      <c r="AZ348" s="244"/>
      <c r="BA348" s="244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  <c r="CJ348" s="244"/>
      <c r="CK348" s="244"/>
      <c r="CL348" s="244"/>
      <c r="CM348" s="244"/>
      <c r="CN348" s="244"/>
      <c r="CO348" s="244"/>
      <c r="CP348" s="244"/>
      <c r="CQ348" s="244"/>
      <c r="CR348" s="244"/>
      <c r="CS348" s="244"/>
      <c r="CT348" s="244"/>
      <c r="CU348" s="244"/>
      <c r="CV348" s="244"/>
      <c r="CW348" s="244"/>
      <c r="CX348" s="244"/>
      <c r="CY348" s="244"/>
      <c r="CZ348" s="244"/>
      <c r="DA348" s="244"/>
      <c r="DB348" s="12">
        <v>340</v>
      </c>
      <c r="DC348" s="11" t="str">
        <f>IF(D348="","",COUNTIF(F348:DA348,Accueil!$AB$28)&amp;" / "&amp;COUNTIF($F$8:$DA$8,"&gt;0")-(COUNTIF(F348:DA348,Accueil!$AG$26)))</f>
        <v/>
      </c>
      <c r="DD348" s="110" t="str">
        <f>IF(D348="","",COUNTIF(F348:DA348,Accueil!$AB$26))</f>
        <v/>
      </c>
      <c r="DE348" s="110" t="str">
        <f>IF(D348="","",IF(COUNTIF($F$8:$DA$8,"&gt;=0")-(COUNTIF(G348:DB348,Accueil!$AG$26))&lt;0,0,COUNTIF($F$8:$DA$8,"&gt;=0")-(COUNTIF(G348:DB348,Accueil!$AG$26))))</f>
        <v/>
      </c>
      <c r="DF348" s="11" t="str">
        <f t="shared" si="23"/>
        <v/>
      </c>
      <c r="DG348" s="29" t="str">
        <f t="shared" si="24"/>
        <v/>
      </c>
      <c r="DH348" s="158">
        <f t="shared" si="25"/>
        <v>0</v>
      </c>
      <c r="DI348" s="158">
        <f>IF(ISERROR(VLOOKUP(F348,Accueil!$W$17:$W$22,1,0)),1,0)</f>
        <v>0</v>
      </c>
      <c r="DJ348" s="158">
        <f>IF(ISERROR(VLOOKUP(G348,Accueil!$W$17:$W$22,1,0)),1,0)</f>
        <v>0</v>
      </c>
      <c r="DK348" s="158">
        <f>IF(ISERROR(VLOOKUP(H348,Accueil!$W$17:$W$22,1,0)),1,0)</f>
        <v>0</v>
      </c>
      <c r="DL348" s="158">
        <f>IF(ISERROR(VLOOKUP(I348,Accueil!$W$17:$W$22,1,0)),1,0)</f>
        <v>0</v>
      </c>
      <c r="DM348" s="158">
        <f>IF(ISERROR(VLOOKUP(J348,Accueil!$W$17:$W$22,1,0)),1,0)</f>
        <v>0</v>
      </c>
      <c r="DN348" s="158">
        <f>IF(ISERROR(VLOOKUP(K348,Accueil!$W$17:$W$22,1,0)),1,0)</f>
        <v>0</v>
      </c>
      <c r="DO348" s="158">
        <f>IF(ISERROR(VLOOKUP(L348,Accueil!$W$17:$W$22,1,0)),1,0)</f>
        <v>0</v>
      </c>
      <c r="DP348" s="158">
        <f>IF(ISERROR(VLOOKUP(M348,Accueil!$W$17:$W$22,1,0)),1,0)</f>
        <v>0</v>
      </c>
      <c r="DQ348" s="158">
        <f>IF(ISERROR(VLOOKUP(N348,Accueil!$W$17:$W$22,1,0)),1,0)</f>
        <v>0</v>
      </c>
      <c r="DR348" s="158">
        <f>IF(ISERROR(VLOOKUP(O348,Accueil!$W$17:$W$22,1,0)),1,0)</f>
        <v>0</v>
      </c>
      <c r="DS348" s="158">
        <f>IF(ISERROR(VLOOKUP(P348,Accueil!$W$17:$W$22,1,0)),1,0)</f>
        <v>0</v>
      </c>
      <c r="DT348" s="158">
        <f>IF(ISERROR(VLOOKUP(Q348,Accueil!$W$17:$W$22,1,0)),1,0)</f>
        <v>0</v>
      </c>
      <c r="DU348" s="158">
        <f>IF(ISERROR(VLOOKUP(R348,Accueil!$W$17:$W$22,1,0)),1,0)</f>
        <v>0</v>
      </c>
      <c r="DV348" s="158">
        <f>IF(ISERROR(VLOOKUP(S348,Accueil!$W$17:$W$22,1,0)),1,0)</f>
        <v>0</v>
      </c>
      <c r="DW348" s="158">
        <f>IF(ISERROR(VLOOKUP(T348,Accueil!$W$17:$W$22,1,0)),1,0)</f>
        <v>0</v>
      </c>
      <c r="DX348" s="158">
        <f>IF(ISERROR(VLOOKUP(U348,Accueil!$W$17:$W$22,1,0)),1,0)</f>
        <v>0</v>
      </c>
      <c r="DY348" s="158">
        <f>IF(ISERROR(VLOOKUP(V348,Accueil!$W$17:$W$22,1,0)),1,0)</f>
        <v>0</v>
      </c>
      <c r="DZ348" s="158">
        <f>IF(ISERROR(VLOOKUP(W348,Accueil!$W$17:$W$22,1,0)),1,0)</f>
        <v>0</v>
      </c>
      <c r="EA348" s="158">
        <f>IF(ISERROR(VLOOKUP(X348,Accueil!$W$17:$W$22,1,0)),1,0)</f>
        <v>0</v>
      </c>
      <c r="EB348" s="158">
        <f>IF(ISERROR(VLOOKUP(Y348,Accueil!$W$17:$W$22,1,0)),1,0)</f>
        <v>0</v>
      </c>
      <c r="EC348" s="158">
        <f>IF(ISERROR(VLOOKUP(Z348,Accueil!$W$17:$W$22,1,0)),1,0)</f>
        <v>0</v>
      </c>
      <c r="ED348" s="158">
        <f>IF(ISERROR(VLOOKUP(AA348,Accueil!$W$17:$W$22,1,0)),1,0)</f>
        <v>0</v>
      </c>
      <c r="EE348" s="158">
        <f>IF(ISERROR(VLOOKUP(AB348,Accueil!$W$17:$W$22,1,0)),1,0)</f>
        <v>0</v>
      </c>
      <c r="EF348" s="158">
        <f>IF(ISERROR(VLOOKUP(AC348,Accueil!$W$17:$W$22,1,0)),1,0)</f>
        <v>0</v>
      </c>
      <c r="EG348" s="158">
        <f>IF(ISERROR(VLOOKUP(AD348,Accueil!$W$17:$W$22,1,0)),1,0)</f>
        <v>0</v>
      </c>
      <c r="EH348" s="158">
        <f>IF(ISERROR(VLOOKUP(AE348,Accueil!$W$17:$W$22,1,0)),1,0)</f>
        <v>0</v>
      </c>
      <c r="EI348" s="158">
        <f>IF(ISERROR(VLOOKUP(AF348,Accueil!$W$17:$W$22,1,0)),1,0)</f>
        <v>0</v>
      </c>
      <c r="EJ348" s="158">
        <f>IF(ISERROR(VLOOKUP(AG348,Accueil!$W$17:$W$22,1,0)),1,0)</f>
        <v>0</v>
      </c>
      <c r="EK348" s="158">
        <f>IF(ISERROR(VLOOKUP(AH348,Accueil!$W$17:$W$22,1,0)),1,0)</f>
        <v>0</v>
      </c>
      <c r="EL348" s="158">
        <f>IF(ISERROR(VLOOKUP(AI348,Accueil!$W$17:$W$22,1,0)),1,0)</f>
        <v>0</v>
      </c>
      <c r="EM348" s="158">
        <f>IF(ISERROR(VLOOKUP(AJ348,Accueil!$W$17:$W$22,1,0)),1,0)</f>
        <v>0</v>
      </c>
      <c r="EN348" s="158">
        <f>IF(ISERROR(VLOOKUP(AK348,Accueil!$W$17:$W$22,1,0)),1,0)</f>
        <v>0</v>
      </c>
      <c r="EO348" s="158">
        <f>IF(ISERROR(VLOOKUP(AL348,Accueil!$W$17:$W$22,1,0)),1,0)</f>
        <v>0</v>
      </c>
      <c r="EP348" s="158">
        <f>IF(ISERROR(VLOOKUP(AM348,Accueil!$W$17:$W$22,1,0)),1,0)</f>
        <v>0</v>
      </c>
      <c r="EQ348" s="158">
        <f>IF(ISERROR(VLOOKUP(AN348,Accueil!$W$17:$W$22,1,0)),1,0)</f>
        <v>0</v>
      </c>
      <c r="ER348" s="158">
        <f>IF(ISERROR(VLOOKUP(AO348,Accueil!$W$17:$W$22,1,0)),1,0)</f>
        <v>0</v>
      </c>
      <c r="ES348" s="158">
        <f>IF(ISERROR(VLOOKUP(AP348,Accueil!$W$17:$W$22,1,0)),1,0)</f>
        <v>0</v>
      </c>
      <c r="ET348" s="158">
        <f>IF(ISERROR(VLOOKUP(AQ348,Accueil!$W$17:$W$22,1,0)),1,0)</f>
        <v>0</v>
      </c>
      <c r="EU348" s="158">
        <f>IF(ISERROR(VLOOKUP(AR348,Accueil!$W$17:$W$22,1,0)),1,0)</f>
        <v>0</v>
      </c>
      <c r="EV348" s="158">
        <f>IF(ISERROR(VLOOKUP(AS348,Accueil!$W$17:$W$22,1,0)),1,0)</f>
        <v>0</v>
      </c>
      <c r="EW348" s="158">
        <f>IF(ISERROR(VLOOKUP(AT348,Accueil!$W$17:$W$22,1,0)),1,0)</f>
        <v>0</v>
      </c>
      <c r="EX348" s="158">
        <f>IF(ISERROR(VLOOKUP(AU348,Accueil!$W$17:$W$22,1,0)),1,0)</f>
        <v>0</v>
      </c>
      <c r="EY348" s="158">
        <f>IF(ISERROR(VLOOKUP(AV348,Accueil!$W$17:$W$22,1,0)),1,0)</f>
        <v>0</v>
      </c>
      <c r="EZ348" s="158">
        <f>IF(ISERROR(VLOOKUP(AW348,Accueil!$W$17:$W$22,1,0)),1,0)</f>
        <v>0</v>
      </c>
      <c r="FA348" s="158">
        <f>IF(ISERROR(VLOOKUP(AX348,Accueil!$W$17:$W$22,1,0)),1,0)</f>
        <v>0</v>
      </c>
      <c r="FB348" s="158">
        <f>IF(ISERROR(VLOOKUP(AY348,Accueil!$W$17:$W$22,1,0)),1,0)</f>
        <v>0</v>
      </c>
      <c r="FC348" s="158">
        <f>IF(ISERROR(VLOOKUP(AZ348,Accueil!$W$17:$W$22,1,0)),1,0)</f>
        <v>0</v>
      </c>
      <c r="FD348" s="158">
        <f>IF(ISERROR(VLOOKUP(BA348,Accueil!$W$17:$W$22,1,0)),1,0)</f>
        <v>0</v>
      </c>
      <c r="FE348" s="158">
        <f>IF(ISERROR(VLOOKUP(BB348,Accueil!$W$17:$W$22,1,0)),1,0)</f>
        <v>0</v>
      </c>
      <c r="FF348" s="158">
        <f>IF(ISERROR(VLOOKUP(BC348,Accueil!$W$17:$W$22,1,0)),1,0)</f>
        <v>0</v>
      </c>
      <c r="FG348" s="158">
        <f>IF(ISERROR(VLOOKUP(BD348,Accueil!$W$17:$W$22,1,0)),1,0)</f>
        <v>0</v>
      </c>
      <c r="FH348" s="158">
        <f>IF(ISERROR(VLOOKUP(BE348,Accueil!$W$17:$W$22,1,0)),1,0)</f>
        <v>0</v>
      </c>
      <c r="FI348" s="158">
        <f>IF(ISERROR(VLOOKUP(BF348,Accueil!$W$17:$W$22,1,0)),1,0)</f>
        <v>0</v>
      </c>
      <c r="FJ348" s="158">
        <f>IF(ISERROR(VLOOKUP(BG348,Accueil!$W$17:$W$22,1,0)),1,0)</f>
        <v>0</v>
      </c>
      <c r="FK348" s="158">
        <f>IF(ISERROR(VLOOKUP(BH348,Accueil!$W$17:$W$22,1,0)),1,0)</f>
        <v>0</v>
      </c>
      <c r="FL348" s="158">
        <f>IF(ISERROR(VLOOKUP(BI348,Accueil!$W$17:$W$22,1,0)),1,0)</f>
        <v>0</v>
      </c>
      <c r="FM348" s="158">
        <f>IF(ISERROR(VLOOKUP(BJ348,Accueil!$W$17:$W$22,1,0)),1,0)</f>
        <v>0</v>
      </c>
      <c r="FN348" s="158">
        <f>IF(ISERROR(VLOOKUP(BK348,Accueil!$W$17:$W$22,1,0)),1,0)</f>
        <v>0</v>
      </c>
      <c r="FO348" s="158">
        <f>IF(ISERROR(VLOOKUP(BL348,Accueil!$W$17:$W$22,1,0)),1,0)</f>
        <v>0</v>
      </c>
      <c r="FP348" s="158">
        <f>IF(ISERROR(VLOOKUP(BM348,Accueil!$W$17:$W$22,1,0)),1,0)</f>
        <v>0</v>
      </c>
      <c r="FQ348" s="158">
        <f>IF(ISERROR(VLOOKUP(BN348,Accueil!$W$17:$W$22,1,0)),1,0)</f>
        <v>0</v>
      </c>
      <c r="FR348" s="158">
        <f>IF(ISERROR(VLOOKUP(BO348,Accueil!$W$17:$W$22,1,0)),1,0)</f>
        <v>0</v>
      </c>
      <c r="FS348" s="158">
        <f>IF(ISERROR(VLOOKUP(BP348,Accueil!$W$17:$W$22,1,0)),1,0)</f>
        <v>0</v>
      </c>
      <c r="FT348" s="158">
        <f>IF(ISERROR(VLOOKUP(BQ348,Accueil!$W$17:$W$22,1,0)),1,0)</f>
        <v>0</v>
      </c>
      <c r="FU348" s="158">
        <f>IF(ISERROR(VLOOKUP(BR348,Accueil!$W$17:$W$22,1,0)),1,0)</f>
        <v>0</v>
      </c>
      <c r="FV348" s="158">
        <f>IF(ISERROR(VLOOKUP(BS348,Accueil!$W$17:$W$22,1,0)),1,0)</f>
        <v>0</v>
      </c>
      <c r="FW348" s="158">
        <f>IF(ISERROR(VLOOKUP(BT348,Accueil!$W$17:$W$22,1,0)),1,0)</f>
        <v>0</v>
      </c>
      <c r="FX348" s="158">
        <f>IF(ISERROR(VLOOKUP(BU348,Accueil!$W$17:$W$22,1,0)),1,0)</f>
        <v>0</v>
      </c>
      <c r="FY348" s="158">
        <f>IF(ISERROR(VLOOKUP(BV348,Accueil!$W$17:$W$22,1,0)),1,0)</f>
        <v>0</v>
      </c>
      <c r="FZ348" s="158">
        <f>IF(ISERROR(VLOOKUP(BW348,Accueil!$W$17:$W$22,1,0)),1,0)</f>
        <v>0</v>
      </c>
      <c r="GA348" s="158">
        <f>IF(ISERROR(VLOOKUP(BX348,Accueil!$W$17:$W$22,1,0)),1,0)</f>
        <v>0</v>
      </c>
      <c r="GB348" s="158">
        <f>IF(ISERROR(VLOOKUP(BY348,Accueil!$W$17:$W$22,1,0)),1,0)</f>
        <v>0</v>
      </c>
      <c r="GC348" s="158">
        <f>IF(ISERROR(VLOOKUP(BZ348,Accueil!$W$17:$W$22,1,0)),1,0)</f>
        <v>0</v>
      </c>
      <c r="GD348" s="158">
        <f>IF(ISERROR(VLOOKUP(CA348,Accueil!$W$17:$W$22,1,0)),1,0)</f>
        <v>0</v>
      </c>
      <c r="GE348" s="158">
        <f>IF(ISERROR(VLOOKUP(CB348,Accueil!$W$17:$W$22,1,0)),1,0)</f>
        <v>0</v>
      </c>
      <c r="GF348" s="158">
        <f>IF(ISERROR(VLOOKUP(CC348,Accueil!$W$17:$W$22,1,0)),1,0)</f>
        <v>0</v>
      </c>
      <c r="GG348" s="158">
        <f>IF(ISERROR(VLOOKUP(CD348,Accueil!$W$17:$W$22,1,0)),1,0)</f>
        <v>0</v>
      </c>
      <c r="GH348" s="158">
        <f>IF(ISERROR(VLOOKUP(CE348,Accueil!$W$17:$W$22,1,0)),1,0)</f>
        <v>0</v>
      </c>
      <c r="GI348" s="158">
        <f>IF(ISERROR(VLOOKUP(CF348,Accueil!$W$17:$W$22,1,0)),1,0)</f>
        <v>0</v>
      </c>
      <c r="GJ348" s="158">
        <f>IF(ISERROR(VLOOKUP(CG348,Accueil!$W$17:$W$22,1,0)),1,0)</f>
        <v>0</v>
      </c>
      <c r="GK348" s="158">
        <f>IF(ISERROR(VLOOKUP(CH348,Accueil!$W$17:$W$22,1,0)),1,0)</f>
        <v>0</v>
      </c>
      <c r="GL348" s="158">
        <f>IF(ISERROR(VLOOKUP(CI348,Accueil!$W$17:$W$22,1,0)),1,0)</f>
        <v>0</v>
      </c>
      <c r="GM348" s="158">
        <f>IF(ISERROR(VLOOKUP(CJ348,Accueil!$W$17:$W$22,1,0)),1,0)</f>
        <v>0</v>
      </c>
      <c r="GN348" s="158">
        <f>IF(ISERROR(VLOOKUP(CK348,Accueil!$W$17:$W$22,1,0)),1,0)</f>
        <v>0</v>
      </c>
      <c r="GO348" s="158">
        <f>IF(ISERROR(VLOOKUP(CL348,Accueil!$W$17:$W$22,1,0)),1,0)</f>
        <v>0</v>
      </c>
      <c r="GP348" s="158">
        <f>IF(ISERROR(VLOOKUP(CM348,Accueil!$W$17:$W$22,1,0)),1,0)</f>
        <v>0</v>
      </c>
      <c r="GQ348" s="158">
        <f>IF(ISERROR(VLOOKUP(CN348,Accueil!$W$17:$W$22,1,0)),1,0)</f>
        <v>0</v>
      </c>
      <c r="GR348" s="158">
        <f>IF(ISERROR(VLOOKUP(CO348,Accueil!$W$17:$W$22,1,0)),1,0)</f>
        <v>0</v>
      </c>
      <c r="GS348" s="158">
        <f>IF(ISERROR(VLOOKUP(CP348,Accueil!$W$17:$W$22,1,0)),1,0)</f>
        <v>0</v>
      </c>
      <c r="GT348" s="158">
        <f>IF(ISERROR(VLOOKUP(CQ348,Accueil!$W$17:$W$22,1,0)),1,0)</f>
        <v>0</v>
      </c>
      <c r="GU348" s="158">
        <f>IF(ISERROR(VLOOKUP(CR348,Accueil!$W$17:$W$22,1,0)),1,0)</f>
        <v>0</v>
      </c>
      <c r="GV348" s="158">
        <f>IF(ISERROR(VLOOKUP(CS348,Accueil!$W$17:$W$22,1,0)),1,0)</f>
        <v>0</v>
      </c>
      <c r="GW348" s="158">
        <f>IF(ISERROR(VLOOKUP(CT348,Accueil!$W$17:$W$22,1,0)),1,0)</f>
        <v>0</v>
      </c>
      <c r="GX348" s="158">
        <f>IF(ISERROR(VLOOKUP(CU348,Accueil!$W$17:$W$22,1,0)),1,0)</f>
        <v>0</v>
      </c>
      <c r="GY348" s="158">
        <f>IF(ISERROR(VLOOKUP(CV348,Accueil!$W$17:$W$22,1,0)),1,0)</f>
        <v>0</v>
      </c>
      <c r="GZ348" s="158">
        <f>IF(ISERROR(VLOOKUP(CW348,Accueil!$W$17:$W$22,1,0)),1,0)</f>
        <v>0</v>
      </c>
      <c r="HA348" s="158">
        <f>IF(ISERROR(VLOOKUP(CX348,Accueil!$W$17:$W$22,1,0)),1,0)</f>
        <v>0</v>
      </c>
      <c r="HB348" s="158">
        <f>IF(ISERROR(VLOOKUP(CY348,Accueil!$W$17:$W$22,1,0)),1,0)</f>
        <v>0</v>
      </c>
      <c r="HC348" s="158">
        <f>IF(ISERROR(VLOOKUP(CZ348,Accueil!$W$17:$W$22,1,0)),1,0)</f>
        <v>0</v>
      </c>
      <c r="HD348" s="158">
        <f>IF(ISERROR(VLOOKUP(DA348,Accueil!$W$17:$W$22,1,0)),1,0)</f>
        <v>0</v>
      </c>
    </row>
    <row r="349" spans="1:212" ht="12.75" customHeight="1">
      <c r="A349" s="360"/>
      <c r="B349" s="12">
        <v>341</v>
      </c>
      <c r="C349" s="26" t="str">
        <f>IF(Accueil!E353="","",Accueil!E353)</f>
        <v/>
      </c>
      <c r="D349" s="27" t="str">
        <f>IF(Accueil!F353="","",Accueil!F353)</f>
        <v/>
      </c>
      <c r="E349" s="83" t="str">
        <f t="shared" si="22"/>
        <v/>
      </c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  <c r="AA349" s="244"/>
      <c r="AB349" s="244"/>
      <c r="AC349" s="244"/>
      <c r="AD349" s="244"/>
      <c r="AE349" s="244"/>
      <c r="AF349" s="244"/>
      <c r="AG349" s="244"/>
      <c r="AH349" s="244"/>
      <c r="AI349" s="244"/>
      <c r="AJ349" s="244"/>
      <c r="AK349" s="244"/>
      <c r="AL349" s="244"/>
      <c r="AM349" s="244"/>
      <c r="AN349" s="244"/>
      <c r="AO349" s="244"/>
      <c r="AP349" s="244"/>
      <c r="AQ349" s="244"/>
      <c r="AR349" s="244"/>
      <c r="AS349" s="244"/>
      <c r="AT349" s="244"/>
      <c r="AU349" s="244"/>
      <c r="AV349" s="244"/>
      <c r="AW349" s="244"/>
      <c r="AX349" s="244"/>
      <c r="AY349" s="244"/>
      <c r="AZ349" s="244"/>
      <c r="BA349" s="244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  <c r="CJ349" s="244"/>
      <c r="CK349" s="244"/>
      <c r="CL349" s="244"/>
      <c r="CM349" s="244"/>
      <c r="CN349" s="244"/>
      <c r="CO349" s="244"/>
      <c r="CP349" s="244"/>
      <c r="CQ349" s="244"/>
      <c r="CR349" s="244"/>
      <c r="CS349" s="244"/>
      <c r="CT349" s="244"/>
      <c r="CU349" s="244"/>
      <c r="CV349" s="244"/>
      <c r="CW349" s="244"/>
      <c r="CX349" s="244"/>
      <c r="CY349" s="244"/>
      <c r="CZ349" s="244"/>
      <c r="DA349" s="244"/>
      <c r="DB349" s="12">
        <v>341</v>
      </c>
      <c r="DC349" s="11" t="str">
        <f>IF(D349="","",COUNTIF(F349:DA349,Accueil!$AB$28)&amp;" / "&amp;COUNTIF($F$8:$DA$8,"&gt;0")-(COUNTIF(F349:DA349,Accueil!$AG$26)))</f>
        <v/>
      </c>
      <c r="DD349" s="110" t="str">
        <f>IF(D349="","",COUNTIF(F349:DA349,Accueil!$AB$26))</f>
        <v/>
      </c>
      <c r="DE349" s="110" t="str">
        <f>IF(D349="","",IF(COUNTIF($F$8:$DA$8,"&gt;=0")-(COUNTIF(G349:DB349,Accueil!$AG$26))&lt;0,0,COUNTIF($F$8:$DA$8,"&gt;=0")-(COUNTIF(G349:DB349,Accueil!$AG$26))))</f>
        <v/>
      </c>
      <c r="DF349" s="11" t="str">
        <f t="shared" si="23"/>
        <v/>
      </c>
      <c r="DG349" s="29" t="str">
        <f t="shared" si="24"/>
        <v/>
      </c>
      <c r="DH349" s="158">
        <f t="shared" si="25"/>
        <v>0</v>
      </c>
      <c r="DI349" s="158">
        <f>IF(ISERROR(VLOOKUP(F349,Accueil!$W$17:$W$22,1,0)),1,0)</f>
        <v>0</v>
      </c>
      <c r="DJ349" s="158">
        <f>IF(ISERROR(VLOOKUP(G349,Accueil!$W$17:$W$22,1,0)),1,0)</f>
        <v>0</v>
      </c>
      <c r="DK349" s="158">
        <f>IF(ISERROR(VLOOKUP(H349,Accueil!$W$17:$W$22,1,0)),1,0)</f>
        <v>0</v>
      </c>
      <c r="DL349" s="158">
        <f>IF(ISERROR(VLOOKUP(I349,Accueil!$W$17:$W$22,1,0)),1,0)</f>
        <v>0</v>
      </c>
      <c r="DM349" s="158">
        <f>IF(ISERROR(VLOOKUP(J349,Accueil!$W$17:$W$22,1,0)),1,0)</f>
        <v>0</v>
      </c>
      <c r="DN349" s="158">
        <f>IF(ISERROR(VLOOKUP(K349,Accueil!$W$17:$W$22,1,0)),1,0)</f>
        <v>0</v>
      </c>
      <c r="DO349" s="158">
        <f>IF(ISERROR(VLOOKUP(L349,Accueil!$W$17:$W$22,1,0)),1,0)</f>
        <v>0</v>
      </c>
      <c r="DP349" s="158">
        <f>IF(ISERROR(VLOOKUP(M349,Accueil!$W$17:$W$22,1,0)),1,0)</f>
        <v>0</v>
      </c>
      <c r="DQ349" s="158">
        <f>IF(ISERROR(VLOOKUP(N349,Accueil!$W$17:$W$22,1,0)),1,0)</f>
        <v>0</v>
      </c>
      <c r="DR349" s="158">
        <f>IF(ISERROR(VLOOKUP(O349,Accueil!$W$17:$W$22,1,0)),1,0)</f>
        <v>0</v>
      </c>
      <c r="DS349" s="158">
        <f>IF(ISERROR(VLOOKUP(P349,Accueil!$W$17:$W$22,1,0)),1,0)</f>
        <v>0</v>
      </c>
      <c r="DT349" s="158">
        <f>IF(ISERROR(VLOOKUP(Q349,Accueil!$W$17:$W$22,1,0)),1,0)</f>
        <v>0</v>
      </c>
      <c r="DU349" s="158">
        <f>IF(ISERROR(VLOOKUP(R349,Accueil!$W$17:$W$22,1,0)),1,0)</f>
        <v>0</v>
      </c>
      <c r="DV349" s="158">
        <f>IF(ISERROR(VLOOKUP(S349,Accueil!$W$17:$W$22,1,0)),1,0)</f>
        <v>0</v>
      </c>
      <c r="DW349" s="158">
        <f>IF(ISERROR(VLOOKUP(T349,Accueil!$W$17:$W$22,1,0)),1,0)</f>
        <v>0</v>
      </c>
      <c r="DX349" s="158">
        <f>IF(ISERROR(VLOOKUP(U349,Accueil!$W$17:$W$22,1,0)),1,0)</f>
        <v>0</v>
      </c>
      <c r="DY349" s="158">
        <f>IF(ISERROR(VLOOKUP(V349,Accueil!$W$17:$W$22,1,0)),1,0)</f>
        <v>0</v>
      </c>
      <c r="DZ349" s="158">
        <f>IF(ISERROR(VLOOKUP(W349,Accueil!$W$17:$W$22,1,0)),1,0)</f>
        <v>0</v>
      </c>
      <c r="EA349" s="158">
        <f>IF(ISERROR(VLOOKUP(X349,Accueil!$W$17:$W$22,1,0)),1,0)</f>
        <v>0</v>
      </c>
      <c r="EB349" s="158">
        <f>IF(ISERROR(VLOOKUP(Y349,Accueil!$W$17:$W$22,1,0)),1,0)</f>
        <v>0</v>
      </c>
      <c r="EC349" s="158">
        <f>IF(ISERROR(VLOOKUP(Z349,Accueil!$W$17:$W$22,1,0)),1,0)</f>
        <v>0</v>
      </c>
      <c r="ED349" s="158">
        <f>IF(ISERROR(VLOOKUP(AA349,Accueil!$W$17:$W$22,1,0)),1,0)</f>
        <v>0</v>
      </c>
      <c r="EE349" s="158">
        <f>IF(ISERROR(VLOOKUP(AB349,Accueil!$W$17:$W$22,1,0)),1,0)</f>
        <v>0</v>
      </c>
      <c r="EF349" s="158">
        <f>IF(ISERROR(VLOOKUP(AC349,Accueil!$W$17:$W$22,1,0)),1,0)</f>
        <v>0</v>
      </c>
      <c r="EG349" s="158">
        <f>IF(ISERROR(VLOOKUP(AD349,Accueil!$W$17:$W$22,1,0)),1,0)</f>
        <v>0</v>
      </c>
      <c r="EH349" s="158">
        <f>IF(ISERROR(VLOOKUP(AE349,Accueil!$W$17:$W$22,1,0)),1,0)</f>
        <v>0</v>
      </c>
      <c r="EI349" s="158">
        <f>IF(ISERROR(VLOOKUP(AF349,Accueil!$W$17:$W$22,1,0)),1,0)</f>
        <v>0</v>
      </c>
      <c r="EJ349" s="158">
        <f>IF(ISERROR(VLOOKUP(AG349,Accueil!$W$17:$W$22,1,0)),1,0)</f>
        <v>0</v>
      </c>
      <c r="EK349" s="158">
        <f>IF(ISERROR(VLOOKUP(AH349,Accueil!$W$17:$W$22,1,0)),1,0)</f>
        <v>0</v>
      </c>
      <c r="EL349" s="158">
        <f>IF(ISERROR(VLOOKUP(AI349,Accueil!$W$17:$W$22,1,0)),1,0)</f>
        <v>0</v>
      </c>
      <c r="EM349" s="158">
        <f>IF(ISERROR(VLOOKUP(AJ349,Accueil!$W$17:$W$22,1,0)),1,0)</f>
        <v>0</v>
      </c>
      <c r="EN349" s="158">
        <f>IF(ISERROR(VLOOKUP(AK349,Accueil!$W$17:$W$22,1,0)),1,0)</f>
        <v>0</v>
      </c>
      <c r="EO349" s="158">
        <f>IF(ISERROR(VLOOKUP(AL349,Accueil!$W$17:$W$22,1,0)),1,0)</f>
        <v>0</v>
      </c>
      <c r="EP349" s="158">
        <f>IF(ISERROR(VLOOKUP(AM349,Accueil!$W$17:$W$22,1,0)),1,0)</f>
        <v>0</v>
      </c>
      <c r="EQ349" s="158">
        <f>IF(ISERROR(VLOOKUP(AN349,Accueil!$W$17:$W$22,1,0)),1,0)</f>
        <v>0</v>
      </c>
      <c r="ER349" s="158">
        <f>IF(ISERROR(VLOOKUP(AO349,Accueil!$W$17:$W$22,1,0)),1,0)</f>
        <v>0</v>
      </c>
      <c r="ES349" s="158">
        <f>IF(ISERROR(VLOOKUP(AP349,Accueil!$W$17:$W$22,1,0)),1,0)</f>
        <v>0</v>
      </c>
      <c r="ET349" s="158">
        <f>IF(ISERROR(VLOOKUP(AQ349,Accueil!$W$17:$W$22,1,0)),1,0)</f>
        <v>0</v>
      </c>
      <c r="EU349" s="158">
        <f>IF(ISERROR(VLOOKUP(AR349,Accueil!$W$17:$W$22,1,0)),1,0)</f>
        <v>0</v>
      </c>
      <c r="EV349" s="158">
        <f>IF(ISERROR(VLOOKUP(AS349,Accueil!$W$17:$W$22,1,0)),1,0)</f>
        <v>0</v>
      </c>
      <c r="EW349" s="158">
        <f>IF(ISERROR(VLOOKUP(AT349,Accueil!$W$17:$W$22,1,0)),1,0)</f>
        <v>0</v>
      </c>
      <c r="EX349" s="158">
        <f>IF(ISERROR(VLOOKUP(AU349,Accueil!$W$17:$W$22,1,0)),1,0)</f>
        <v>0</v>
      </c>
      <c r="EY349" s="158">
        <f>IF(ISERROR(VLOOKUP(AV349,Accueil!$W$17:$W$22,1,0)),1,0)</f>
        <v>0</v>
      </c>
      <c r="EZ349" s="158">
        <f>IF(ISERROR(VLOOKUP(AW349,Accueil!$W$17:$W$22,1,0)),1,0)</f>
        <v>0</v>
      </c>
      <c r="FA349" s="158">
        <f>IF(ISERROR(VLOOKUP(AX349,Accueil!$W$17:$W$22,1,0)),1,0)</f>
        <v>0</v>
      </c>
      <c r="FB349" s="158">
        <f>IF(ISERROR(VLOOKUP(AY349,Accueil!$W$17:$W$22,1,0)),1,0)</f>
        <v>0</v>
      </c>
      <c r="FC349" s="158">
        <f>IF(ISERROR(VLOOKUP(AZ349,Accueil!$W$17:$W$22,1,0)),1,0)</f>
        <v>0</v>
      </c>
      <c r="FD349" s="158">
        <f>IF(ISERROR(VLOOKUP(BA349,Accueil!$W$17:$W$22,1,0)),1,0)</f>
        <v>0</v>
      </c>
      <c r="FE349" s="158">
        <f>IF(ISERROR(VLOOKUP(BB349,Accueil!$W$17:$W$22,1,0)),1,0)</f>
        <v>0</v>
      </c>
      <c r="FF349" s="158">
        <f>IF(ISERROR(VLOOKUP(BC349,Accueil!$W$17:$W$22,1,0)),1,0)</f>
        <v>0</v>
      </c>
      <c r="FG349" s="158">
        <f>IF(ISERROR(VLOOKUP(BD349,Accueil!$W$17:$W$22,1,0)),1,0)</f>
        <v>0</v>
      </c>
      <c r="FH349" s="158">
        <f>IF(ISERROR(VLOOKUP(BE349,Accueil!$W$17:$W$22,1,0)),1,0)</f>
        <v>0</v>
      </c>
      <c r="FI349" s="158">
        <f>IF(ISERROR(VLOOKUP(BF349,Accueil!$W$17:$W$22,1,0)),1,0)</f>
        <v>0</v>
      </c>
      <c r="FJ349" s="158">
        <f>IF(ISERROR(VLOOKUP(BG349,Accueil!$W$17:$W$22,1,0)),1,0)</f>
        <v>0</v>
      </c>
      <c r="FK349" s="158">
        <f>IF(ISERROR(VLOOKUP(BH349,Accueil!$W$17:$W$22,1,0)),1,0)</f>
        <v>0</v>
      </c>
      <c r="FL349" s="158">
        <f>IF(ISERROR(VLOOKUP(BI349,Accueil!$W$17:$W$22,1,0)),1,0)</f>
        <v>0</v>
      </c>
      <c r="FM349" s="158">
        <f>IF(ISERROR(VLOOKUP(BJ349,Accueil!$W$17:$W$22,1,0)),1,0)</f>
        <v>0</v>
      </c>
      <c r="FN349" s="158">
        <f>IF(ISERROR(VLOOKUP(BK349,Accueil!$W$17:$W$22,1,0)),1,0)</f>
        <v>0</v>
      </c>
      <c r="FO349" s="158">
        <f>IF(ISERROR(VLOOKUP(BL349,Accueil!$W$17:$W$22,1,0)),1,0)</f>
        <v>0</v>
      </c>
      <c r="FP349" s="158">
        <f>IF(ISERROR(VLOOKUP(BM349,Accueil!$W$17:$W$22,1,0)),1,0)</f>
        <v>0</v>
      </c>
      <c r="FQ349" s="158">
        <f>IF(ISERROR(VLOOKUP(BN349,Accueil!$W$17:$W$22,1,0)),1,0)</f>
        <v>0</v>
      </c>
      <c r="FR349" s="158">
        <f>IF(ISERROR(VLOOKUP(BO349,Accueil!$W$17:$W$22,1,0)),1,0)</f>
        <v>0</v>
      </c>
      <c r="FS349" s="158">
        <f>IF(ISERROR(VLOOKUP(BP349,Accueil!$W$17:$W$22,1,0)),1,0)</f>
        <v>0</v>
      </c>
      <c r="FT349" s="158">
        <f>IF(ISERROR(VLOOKUP(BQ349,Accueil!$W$17:$W$22,1,0)),1,0)</f>
        <v>0</v>
      </c>
      <c r="FU349" s="158">
        <f>IF(ISERROR(VLOOKUP(BR349,Accueil!$W$17:$W$22,1,0)),1,0)</f>
        <v>0</v>
      </c>
      <c r="FV349" s="158">
        <f>IF(ISERROR(VLOOKUP(BS349,Accueil!$W$17:$W$22,1,0)),1,0)</f>
        <v>0</v>
      </c>
      <c r="FW349" s="158">
        <f>IF(ISERROR(VLOOKUP(BT349,Accueil!$W$17:$W$22,1,0)),1,0)</f>
        <v>0</v>
      </c>
      <c r="FX349" s="158">
        <f>IF(ISERROR(VLOOKUP(BU349,Accueil!$W$17:$W$22,1,0)),1,0)</f>
        <v>0</v>
      </c>
      <c r="FY349" s="158">
        <f>IF(ISERROR(VLOOKUP(BV349,Accueil!$W$17:$W$22,1,0)),1,0)</f>
        <v>0</v>
      </c>
      <c r="FZ349" s="158">
        <f>IF(ISERROR(VLOOKUP(BW349,Accueil!$W$17:$W$22,1,0)),1,0)</f>
        <v>0</v>
      </c>
      <c r="GA349" s="158">
        <f>IF(ISERROR(VLOOKUP(BX349,Accueil!$W$17:$W$22,1,0)),1,0)</f>
        <v>0</v>
      </c>
      <c r="GB349" s="158">
        <f>IF(ISERROR(VLOOKUP(BY349,Accueil!$W$17:$W$22,1,0)),1,0)</f>
        <v>0</v>
      </c>
      <c r="GC349" s="158">
        <f>IF(ISERROR(VLOOKUP(BZ349,Accueil!$W$17:$W$22,1,0)),1,0)</f>
        <v>0</v>
      </c>
      <c r="GD349" s="158">
        <f>IF(ISERROR(VLOOKUP(CA349,Accueil!$W$17:$W$22,1,0)),1,0)</f>
        <v>0</v>
      </c>
      <c r="GE349" s="158">
        <f>IF(ISERROR(VLOOKUP(CB349,Accueil!$W$17:$W$22,1,0)),1,0)</f>
        <v>0</v>
      </c>
      <c r="GF349" s="158">
        <f>IF(ISERROR(VLOOKUP(CC349,Accueil!$W$17:$W$22,1,0)),1,0)</f>
        <v>0</v>
      </c>
      <c r="GG349" s="158">
        <f>IF(ISERROR(VLOOKUP(CD349,Accueil!$W$17:$W$22,1,0)),1,0)</f>
        <v>0</v>
      </c>
      <c r="GH349" s="158">
        <f>IF(ISERROR(VLOOKUP(CE349,Accueil!$W$17:$W$22,1,0)),1,0)</f>
        <v>0</v>
      </c>
      <c r="GI349" s="158">
        <f>IF(ISERROR(VLOOKUP(CF349,Accueil!$W$17:$W$22,1,0)),1,0)</f>
        <v>0</v>
      </c>
      <c r="GJ349" s="158">
        <f>IF(ISERROR(VLOOKUP(CG349,Accueil!$W$17:$W$22,1,0)),1,0)</f>
        <v>0</v>
      </c>
      <c r="GK349" s="158">
        <f>IF(ISERROR(VLOOKUP(CH349,Accueil!$W$17:$W$22,1,0)),1,0)</f>
        <v>0</v>
      </c>
      <c r="GL349" s="158">
        <f>IF(ISERROR(VLOOKUP(CI349,Accueil!$W$17:$W$22,1,0)),1,0)</f>
        <v>0</v>
      </c>
      <c r="GM349" s="158">
        <f>IF(ISERROR(VLOOKUP(CJ349,Accueil!$W$17:$W$22,1,0)),1,0)</f>
        <v>0</v>
      </c>
      <c r="GN349" s="158">
        <f>IF(ISERROR(VLOOKUP(CK349,Accueil!$W$17:$W$22,1,0)),1,0)</f>
        <v>0</v>
      </c>
      <c r="GO349" s="158">
        <f>IF(ISERROR(VLOOKUP(CL349,Accueil!$W$17:$W$22,1,0)),1,0)</f>
        <v>0</v>
      </c>
      <c r="GP349" s="158">
        <f>IF(ISERROR(VLOOKUP(CM349,Accueil!$W$17:$W$22,1,0)),1,0)</f>
        <v>0</v>
      </c>
      <c r="GQ349" s="158">
        <f>IF(ISERROR(VLOOKUP(CN349,Accueil!$W$17:$W$22,1,0)),1,0)</f>
        <v>0</v>
      </c>
      <c r="GR349" s="158">
        <f>IF(ISERROR(VLOOKUP(CO349,Accueil!$W$17:$W$22,1,0)),1,0)</f>
        <v>0</v>
      </c>
      <c r="GS349" s="158">
        <f>IF(ISERROR(VLOOKUP(CP349,Accueil!$W$17:$W$22,1,0)),1,0)</f>
        <v>0</v>
      </c>
      <c r="GT349" s="158">
        <f>IF(ISERROR(VLOOKUP(CQ349,Accueil!$W$17:$W$22,1,0)),1,0)</f>
        <v>0</v>
      </c>
      <c r="GU349" s="158">
        <f>IF(ISERROR(VLOOKUP(CR349,Accueil!$W$17:$W$22,1,0)),1,0)</f>
        <v>0</v>
      </c>
      <c r="GV349" s="158">
        <f>IF(ISERROR(VLOOKUP(CS349,Accueil!$W$17:$W$22,1,0)),1,0)</f>
        <v>0</v>
      </c>
      <c r="GW349" s="158">
        <f>IF(ISERROR(VLOOKUP(CT349,Accueil!$W$17:$W$22,1,0)),1,0)</f>
        <v>0</v>
      </c>
      <c r="GX349" s="158">
        <f>IF(ISERROR(VLOOKUP(CU349,Accueil!$W$17:$W$22,1,0)),1,0)</f>
        <v>0</v>
      </c>
      <c r="GY349" s="158">
        <f>IF(ISERROR(VLOOKUP(CV349,Accueil!$W$17:$W$22,1,0)),1,0)</f>
        <v>0</v>
      </c>
      <c r="GZ349" s="158">
        <f>IF(ISERROR(VLOOKUP(CW349,Accueil!$W$17:$W$22,1,0)),1,0)</f>
        <v>0</v>
      </c>
      <c r="HA349" s="158">
        <f>IF(ISERROR(VLOOKUP(CX349,Accueil!$W$17:$W$22,1,0)),1,0)</f>
        <v>0</v>
      </c>
      <c r="HB349" s="158">
        <f>IF(ISERROR(VLOOKUP(CY349,Accueil!$W$17:$W$22,1,0)),1,0)</f>
        <v>0</v>
      </c>
      <c r="HC349" s="158">
        <f>IF(ISERROR(VLOOKUP(CZ349,Accueil!$W$17:$W$22,1,0)),1,0)</f>
        <v>0</v>
      </c>
      <c r="HD349" s="158">
        <f>IF(ISERROR(VLOOKUP(DA349,Accueil!$W$17:$W$22,1,0)),1,0)</f>
        <v>0</v>
      </c>
    </row>
    <row r="350" spans="1:212" ht="12.75" customHeight="1">
      <c r="A350" s="360"/>
      <c r="B350" s="12">
        <v>342</v>
      </c>
      <c r="C350" s="26" t="str">
        <f>IF(Accueil!E354="","",Accueil!E354)</f>
        <v/>
      </c>
      <c r="D350" s="27" t="str">
        <f>IF(Accueil!F354="","",Accueil!F354)</f>
        <v/>
      </c>
      <c r="E350" s="83" t="str">
        <f t="shared" si="22"/>
        <v/>
      </c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  <c r="AA350" s="244"/>
      <c r="AB350" s="244"/>
      <c r="AC350" s="244"/>
      <c r="AD350" s="244"/>
      <c r="AE350" s="244"/>
      <c r="AF350" s="244"/>
      <c r="AG350" s="244"/>
      <c r="AH350" s="244"/>
      <c r="AI350" s="244"/>
      <c r="AJ350" s="244"/>
      <c r="AK350" s="244"/>
      <c r="AL350" s="244"/>
      <c r="AM350" s="244"/>
      <c r="AN350" s="244"/>
      <c r="AO350" s="244"/>
      <c r="AP350" s="244"/>
      <c r="AQ350" s="244"/>
      <c r="AR350" s="244"/>
      <c r="AS350" s="244"/>
      <c r="AT350" s="244"/>
      <c r="AU350" s="244"/>
      <c r="AV350" s="244"/>
      <c r="AW350" s="244"/>
      <c r="AX350" s="244"/>
      <c r="AY350" s="244"/>
      <c r="AZ350" s="244"/>
      <c r="BA350" s="244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  <c r="CJ350" s="244"/>
      <c r="CK350" s="244"/>
      <c r="CL350" s="244"/>
      <c r="CM350" s="244"/>
      <c r="CN350" s="244"/>
      <c r="CO350" s="244"/>
      <c r="CP350" s="244"/>
      <c r="CQ350" s="244"/>
      <c r="CR350" s="244"/>
      <c r="CS350" s="244"/>
      <c r="CT350" s="244"/>
      <c r="CU350" s="244"/>
      <c r="CV350" s="244"/>
      <c r="CW350" s="244"/>
      <c r="CX350" s="244"/>
      <c r="CY350" s="244"/>
      <c r="CZ350" s="244"/>
      <c r="DA350" s="244"/>
      <c r="DB350" s="12">
        <v>342</v>
      </c>
      <c r="DC350" s="11" t="str">
        <f>IF(D350="","",COUNTIF(F350:DA350,Accueil!$AB$28)&amp;" / "&amp;COUNTIF($F$8:$DA$8,"&gt;0")-(COUNTIF(F350:DA350,Accueil!$AG$26)))</f>
        <v/>
      </c>
      <c r="DD350" s="110" t="str">
        <f>IF(D350="","",COUNTIF(F350:DA350,Accueil!$AB$26))</f>
        <v/>
      </c>
      <c r="DE350" s="110" t="str">
        <f>IF(D350="","",IF(COUNTIF($F$8:$DA$8,"&gt;=0")-(COUNTIF(G350:DB350,Accueil!$AG$26))&lt;0,0,COUNTIF($F$8:$DA$8,"&gt;=0")-(COUNTIF(G350:DB350,Accueil!$AG$26))))</f>
        <v/>
      </c>
      <c r="DF350" s="11" t="str">
        <f t="shared" si="23"/>
        <v/>
      </c>
      <c r="DG350" s="29" t="str">
        <f t="shared" si="24"/>
        <v/>
      </c>
      <c r="DH350" s="158">
        <f t="shared" si="25"/>
        <v>0</v>
      </c>
      <c r="DI350" s="158">
        <f>IF(ISERROR(VLOOKUP(F350,Accueil!$W$17:$W$22,1,0)),1,0)</f>
        <v>0</v>
      </c>
      <c r="DJ350" s="158">
        <f>IF(ISERROR(VLOOKUP(G350,Accueil!$W$17:$W$22,1,0)),1,0)</f>
        <v>0</v>
      </c>
      <c r="DK350" s="158">
        <f>IF(ISERROR(VLOOKUP(H350,Accueil!$W$17:$W$22,1,0)),1,0)</f>
        <v>0</v>
      </c>
      <c r="DL350" s="158">
        <f>IF(ISERROR(VLOOKUP(I350,Accueil!$W$17:$W$22,1,0)),1,0)</f>
        <v>0</v>
      </c>
      <c r="DM350" s="158">
        <f>IF(ISERROR(VLOOKUP(J350,Accueil!$W$17:$W$22,1,0)),1,0)</f>
        <v>0</v>
      </c>
      <c r="DN350" s="158">
        <f>IF(ISERROR(VLOOKUP(K350,Accueil!$W$17:$W$22,1,0)),1,0)</f>
        <v>0</v>
      </c>
      <c r="DO350" s="158">
        <f>IF(ISERROR(VLOOKUP(L350,Accueil!$W$17:$W$22,1,0)),1,0)</f>
        <v>0</v>
      </c>
      <c r="DP350" s="158">
        <f>IF(ISERROR(VLOOKUP(M350,Accueil!$W$17:$W$22,1,0)),1,0)</f>
        <v>0</v>
      </c>
      <c r="DQ350" s="158">
        <f>IF(ISERROR(VLOOKUP(N350,Accueil!$W$17:$W$22,1,0)),1,0)</f>
        <v>0</v>
      </c>
      <c r="DR350" s="158">
        <f>IF(ISERROR(VLOOKUP(O350,Accueil!$W$17:$W$22,1,0)),1,0)</f>
        <v>0</v>
      </c>
      <c r="DS350" s="158">
        <f>IF(ISERROR(VLOOKUP(P350,Accueil!$W$17:$W$22,1,0)),1,0)</f>
        <v>0</v>
      </c>
      <c r="DT350" s="158">
        <f>IF(ISERROR(VLOOKUP(Q350,Accueil!$W$17:$W$22,1,0)),1,0)</f>
        <v>0</v>
      </c>
      <c r="DU350" s="158">
        <f>IF(ISERROR(VLOOKUP(R350,Accueil!$W$17:$W$22,1,0)),1,0)</f>
        <v>0</v>
      </c>
      <c r="DV350" s="158">
        <f>IF(ISERROR(VLOOKUP(S350,Accueil!$W$17:$W$22,1,0)),1,0)</f>
        <v>0</v>
      </c>
      <c r="DW350" s="158">
        <f>IF(ISERROR(VLOOKUP(T350,Accueil!$W$17:$W$22,1,0)),1,0)</f>
        <v>0</v>
      </c>
      <c r="DX350" s="158">
        <f>IF(ISERROR(VLOOKUP(U350,Accueil!$W$17:$W$22,1,0)),1,0)</f>
        <v>0</v>
      </c>
      <c r="DY350" s="158">
        <f>IF(ISERROR(VLOOKUP(V350,Accueil!$W$17:$W$22,1,0)),1,0)</f>
        <v>0</v>
      </c>
      <c r="DZ350" s="158">
        <f>IF(ISERROR(VLOOKUP(W350,Accueil!$W$17:$W$22,1,0)),1,0)</f>
        <v>0</v>
      </c>
      <c r="EA350" s="158">
        <f>IF(ISERROR(VLOOKUP(X350,Accueil!$W$17:$W$22,1,0)),1,0)</f>
        <v>0</v>
      </c>
      <c r="EB350" s="158">
        <f>IF(ISERROR(VLOOKUP(Y350,Accueil!$W$17:$W$22,1,0)),1,0)</f>
        <v>0</v>
      </c>
      <c r="EC350" s="158">
        <f>IF(ISERROR(VLOOKUP(Z350,Accueil!$W$17:$W$22,1,0)),1,0)</f>
        <v>0</v>
      </c>
      <c r="ED350" s="158">
        <f>IF(ISERROR(VLOOKUP(AA350,Accueil!$W$17:$W$22,1,0)),1,0)</f>
        <v>0</v>
      </c>
      <c r="EE350" s="158">
        <f>IF(ISERROR(VLOOKUP(AB350,Accueil!$W$17:$W$22,1,0)),1,0)</f>
        <v>0</v>
      </c>
      <c r="EF350" s="158">
        <f>IF(ISERROR(VLOOKUP(AC350,Accueil!$W$17:$W$22,1,0)),1,0)</f>
        <v>0</v>
      </c>
      <c r="EG350" s="158">
        <f>IF(ISERROR(VLOOKUP(AD350,Accueil!$W$17:$W$22,1,0)),1,0)</f>
        <v>0</v>
      </c>
      <c r="EH350" s="158">
        <f>IF(ISERROR(VLOOKUP(AE350,Accueil!$W$17:$W$22,1,0)),1,0)</f>
        <v>0</v>
      </c>
      <c r="EI350" s="158">
        <f>IF(ISERROR(VLOOKUP(AF350,Accueil!$W$17:$W$22,1,0)),1,0)</f>
        <v>0</v>
      </c>
      <c r="EJ350" s="158">
        <f>IF(ISERROR(VLOOKUP(AG350,Accueil!$W$17:$W$22,1,0)),1,0)</f>
        <v>0</v>
      </c>
      <c r="EK350" s="158">
        <f>IF(ISERROR(VLOOKUP(AH350,Accueil!$W$17:$W$22,1,0)),1,0)</f>
        <v>0</v>
      </c>
      <c r="EL350" s="158">
        <f>IF(ISERROR(VLOOKUP(AI350,Accueil!$W$17:$W$22,1,0)),1,0)</f>
        <v>0</v>
      </c>
      <c r="EM350" s="158">
        <f>IF(ISERROR(VLOOKUP(AJ350,Accueil!$W$17:$W$22,1,0)),1,0)</f>
        <v>0</v>
      </c>
      <c r="EN350" s="158">
        <f>IF(ISERROR(VLOOKUP(AK350,Accueil!$W$17:$W$22,1,0)),1,0)</f>
        <v>0</v>
      </c>
      <c r="EO350" s="158">
        <f>IF(ISERROR(VLOOKUP(AL350,Accueil!$W$17:$W$22,1,0)),1,0)</f>
        <v>0</v>
      </c>
      <c r="EP350" s="158">
        <f>IF(ISERROR(VLOOKUP(AM350,Accueil!$W$17:$W$22,1,0)),1,0)</f>
        <v>0</v>
      </c>
      <c r="EQ350" s="158">
        <f>IF(ISERROR(VLOOKUP(AN350,Accueil!$W$17:$W$22,1,0)),1,0)</f>
        <v>0</v>
      </c>
      <c r="ER350" s="158">
        <f>IF(ISERROR(VLOOKUP(AO350,Accueil!$W$17:$W$22,1,0)),1,0)</f>
        <v>0</v>
      </c>
      <c r="ES350" s="158">
        <f>IF(ISERROR(VLOOKUP(AP350,Accueil!$W$17:$W$22,1,0)),1,0)</f>
        <v>0</v>
      </c>
      <c r="ET350" s="158">
        <f>IF(ISERROR(VLOOKUP(AQ350,Accueil!$W$17:$W$22,1,0)),1,0)</f>
        <v>0</v>
      </c>
      <c r="EU350" s="158">
        <f>IF(ISERROR(VLOOKUP(AR350,Accueil!$W$17:$W$22,1,0)),1,0)</f>
        <v>0</v>
      </c>
      <c r="EV350" s="158">
        <f>IF(ISERROR(VLOOKUP(AS350,Accueil!$W$17:$W$22,1,0)),1,0)</f>
        <v>0</v>
      </c>
      <c r="EW350" s="158">
        <f>IF(ISERROR(VLOOKUP(AT350,Accueil!$W$17:$W$22,1,0)),1,0)</f>
        <v>0</v>
      </c>
      <c r="EX350" s="158">
        <f>IF(ISERROR(VLOOKUP(AU350,Accueil!$W$17:$W$22,1,0)),1,0)</f>
        <v>0</v>
      </c>
      <c r="EY350" s="158">
        <f>IF(ISERROR(VLOOKUP(AV350,Accueil!$W$17:$W$22,1,0)),1,0)</f>
        <v>0</v>
      </c>
      <c r="EZ350" s="158">
        <f>IF(ISERROR(VLOOKUP(AW350,Accueil!$W$17:$W$22,1,0)),1,0)</f>
        <v>0</v>
      </c>
      <c r="FA350" s="158">
        <f>IF(ISERROR(VLOOKUP(AX350,Accueil!$W$17:$W$22,1,0)),1,0)</f>
        <v>0</v>
      </c>
      <c r="FB350" s="158">
        <f>IF(ISERROR(VLOOKUP(AY350,Accueil!$W$17:$W$22,1,0)),1,0)</f>
        <v>0</v>
      </c>
      <c r="FC350" s="158">
        <f>IF(ISERROR(VLOOKUP(AZ350,Accueil!$W$17:$W$22,1,0)),1,0)</f>
        <v>0</v>
      </c>
      <c r="FD350" s="158">
        <f>IF(ISERROR(VLOOKUP(BA350,Accueil!$W$17:$W$22,1,0)),1,0)</f>
        <v>0</v>
      </c>
      <c r="FE350" s="158">
        <f>IF(ISERROR(VLOOKUP(BB350,Accueil!$W$17:$W$22,1,0)),1,0)</f>
        <v>0</v>
      </c>
      <c r="FF350" s="158">
        <f>IF(ISERROR(VLOOKUP(BC350,Accueil!$W$17:$W$22,1,0)),1,0)</f>
        <v>0</v>
      </c>
      <c r="FG350" s="158">
        <f>IF(ISERROR(VLOOKUP(BD350,Accueil!$W$17:$W$22,1,0)),1,0)</f>
        <v>0</v>
      </c>
      <c r="FH350" s="158">
        <f>IF(ISERROR(VLOOKUP(BE350,Accueil!$W$17:$W$22,1,0)),1,0)</f>
        <v>0</v>
      </c>
      <c r="FI350" s="158">
        <f>IF(ISERROR(VLOOKUP(BF350,Accueil!$W$17:$W$22,1,0)),1,0)</f>
        <v>0</v>
      </c>
      <c r="FJ350" s="158">
        <f>IF(ISERROR(VLOOKUP(BG350,Accueil!$W$17:$W$22,1,0)),1,0)</f>
        <v>0</v>
      </c>
      <c r="FK350" s="158">
        <f>IF(ISERROR(VLOOKUP(BH350,Accueil!$W$17:$W$22,1,0)),1,0)</f>
        <v>0</v>
      </c>
      <c r="FL350" s="158">
        <f>IF(ISERROR(VLOOKUP(BI350,Accueil!$W$17:$W$22,1,0)),1,0)</f>
        <v>0</v>
      </c>
      <c r="FM350" s="158">
        <f>IF(ISERROR(VLOOKUP(BJ350,Accueil!$W$17:$W$22,1,0)),1,0)</f>
        <v>0</v>
      </c>
      <c r="FN350" s="158">
        <f>IF(ISERROR(VLOOKUP(BK350,Accueil!$W$17:$W$22,1,0)),1,0)</f>
        <v>0</v>
      </c>
      <c r="FO350" s="158">
        <f>IF(ISERROR(VLOOKUP(BL350,Accueil!$W$17:$W$22,1,0)),1,0)</f>
        <v>0</v>
      </c>
      <c r="FP350" s="158">
        <f>IF(ISERROR(VLOOKUP(BM350,Accueil!$W$17:$W$22,1,0)),1,0)</f>
        <v>0</v>
      </c>
      <c r="FQ350" s="158">
        <f>IF(ISERROR(VLOOKUP(BN350,Accueil!$W$17:$W$22,1,0)),1,0)</f>
        <v>0</v>
      </c>
      <c r="FR350" s="158">
        <f>IF(ISERROR(VLOOKUP(BO350,Accueil!$W$17:$W$22,1,0)),1,0)</f>
        <v>0</v>
      </c>
      <c r="FS350" s="158">
        <f>IF(ISERROR(VLOOKUP(BP350,Accueil!$W$17:$W$22,1,0)),1,0)</f>
        <v>0</v>
      </c>
      <c r="FT350" s="158">
        <f>IF(ISERROR(VLOOKUP(BQ350,Accueil!$W$17:$W$22,1,0)),1,0)</f>
        <v>0</v>
      </c>
      <c r="FU350" s="158">
        <f>IF(ISERROR(VLOOKUP(BR350,Accueil!$W$17:$W$22,1,0)),1,0)</f>
        <v>0</v>
      </c>
      <c r="FV350" s="158">
        <f>IF(ISERROR(VLOOKUP(BS350,Accueil!$W$17:$W$22,1,0)),1,0)</f>
        <v>0</v>
      </c>
      <c r="FW350" s="158">
        <f>IF(ISERROR(VLOOKUP(BT350,Accueil!$W$17:$W$22,1,0)),1,0)</f>
        <v>0</v>
      </c>
      <c r="FX350" s="158">
        <f>IF(ISERROR(VLOOKUP(BU350,Accueil!$W$17:$W$22,1,0)),1,0)</f>
        <v>0</v>
      </c>
      <c r="FY350" s="158">
        <f>IF(ISERROR(VLOOKUP(BV350,Accueil!$W$17:$W$22,1,0)),1,0)</f>
        <v>0</v>
      </c>
      <c r="FZ350" s="158">
        <f>IF(ISERROR(VLOOKUP(BW350,Accueil!$W$17:$W$22,1,0)),1,0)</f>
        <v>0</v>
      </c>
      <c r="GA350" s="158">
        <f>IF(ISERROR(VLOOKUP(BX350,Accueil!$W$17:$W$22,1,0)),1,0)</f>
        <v>0</v>
      </c>
      <c r="GB350" s="158">
        <f>IF(ISERROR(VLOOKUP(BY350,Accueil!$W$17:$W$22,1,0)),1,0)</f>
        <v>0</v>
      </c>
      <c r="GC350" s="158">
        <f>IF(ISERROR(VLOOKUP(BZ350,Accueil!$W$17:$W$22,1,0)),1,0)</f>
        <v>0</v>
      </c>
      <c r="GD350" s="158">
        <f>IF(ISERROR(VLOOKUP(CA350,Accueil!$W$17:$W$22,1,0)),1,0)</f>
        <v>0</v>
      </c>
      <c r="GE350" s="158">
        <f>IF(ISERROR(VLOOKUP(CB350,Accueil!$W$17:$W$22,1,0)),1,0)</f>
        <v>0</v>
      </c>
      <c r="GF350" s="158">
        <f>IF(ISERROR(VLOOKUP(CC350,Accueil!$W$17:$W$22,1,0)),1,0)</f>
        <v>0</v>
      </c>
      <c r="GG350" s="158">
        <f>IF(ISERROR(VLOOKUP(CD350,Accueil!$W$17:$W$22,1,0)),1,0)</f>
        <v>0</v>
      </c>
      <c r="GH350" s="158">
        <f>IF(ISERROR(VLOOKUP(CE350,Accueil!$W$17:$W$22,1,0)),1,0)</f>
        <v>0</v>
      </c>
      <c r="GI350" s="158">
        <f>IF(ISERROR(VLOOKUP(CF350,Accueil!$W$17:$W$22,1,0)),1,0)</f>
        <v>0</v>
      </c>
      <c r="GJ350" s="158">
        <f>IF(ISERROR(VLOOKUP(CG350,Accueil!$W$17:$W$22,1,0)),1,0)</f>
        <v>0</v>
      </c>
      <c r="GK350" s="158">
        <f>IF(ISERROR(VLOOKUP(CH350,Accueil!$W$17:$W$22,1,0)),1,0)</f>
        <v>0</v>
      </c>
      <c r="GL350" s="158">
        <f>IF(ISERROR(VLOOKUP(CI350,Accueil!$W$17:$W$22,1,0)),1,0)</f>
        <v>0</v>
      </c>
      <c r="GM350" s="158">
        <f>IF(ISERROR(VLOOKUP(CJ350,Accueil!$W$17:$W$22,1,0)),1,0)</f>
        <v>0</v>
      </c>
      <c r="GN350" s="158">
        <f>IF(ISERROR(VLOOKUP(CK350,Accueil!$W$17:$W$22,1,0)),1,0)</f>
        <v>0</v>
      </c>
      <c r="GO350" s="158">
        <f>IF(ISERROR(VLOOKUP(CL350,Accueil!$W$17:$W$22,1,0)),1,0)</f>
        <v>0</v>
      </c>
      <c r="GP350" s="158">
        <f>IF(ISERROR(VLOOKUP(CM350,Accueil!$W$17:$W$22,1,0)),1,0)</f>
        <v>0</v>
      </c>
      <c r="GQ350" s="158">
        <f>IF(ISERROR(VLOOKUP(CN350,Accueil!$W$17:$W$22,1,0)),1,0)</f>
        <v>0</v>
      </c>
      <c r="GR350" s="158">
        <f>IF(ISERROR(VLOOKUP(CO350,Accueil!$W$17:$W$22,1,0)),1,0)</f>
        <v>0</v>
      </c>
      <c r="GS350" s="158">
        <f>IF(ISERROR(VLOOKUP(CP350,Accueil!$W$17:$W$22,1,0)),1,0)</f>
        <v>0</v>
      </c>
      <c r="GT350" s="158">
        <f>IF(ISERROR(VLOOKUP(CQ350,Accueil!$W$17:$W$22,1,0)),1,0)</f>
        <v>0</v>
      </c>
      <c r="GU350" s="158">
        <f>IF(ISERROR(VLOOKUP(CR350,Accueil!$W$17:$W$22,1,0)),1,0)</f>
        <v>0</v>
      </c>
      <c r="GV350" s="158">
        <f>IF(ISERROR(VLOOKUP(CS350,Accueil!$W$17:$W$22,1,0)),1,0)</f>
        <v>0</v>
      </c>
      <c r="GW350" s="158">
        <f>IF(ISERROR(VLOOKUP(CT350,Accueil!$W$17:$W$22,1,0)),1,0)</f>
        <v>0</v>
      </c>
      <c r="GX350" s="158">
        <f>IF(ISERROR(VLOOKUP(CU350,Accueil!$W$17:$W$22,1,0)),1,0)</f>
        <v>0</v>
      </c>
      <c r="GY350" s="158">
        <f>IF(ISERROR(VLOOKUP(CV350,Accueil!$W$17:$W$22,1,0)),1,0)</f>
        <v>0</v>
      </c>
      <c r="GZ350" s="158">
        <f>IF(ISERROR(VLOOKUP(CW350,Accueil!$W$17:$W$22,1,0)),1,0)</f>
        <v>0</v>
      </c>
      <c r="HA350" s="158">
        <f>IF(ISERROR(VLOOKUP(CX350,Accueil!$W$17:$W$22,1,0)),1,0)</f>
        <v>0</v>
      </c>
      <c r="HB350" s="158">
        <f>IF(ISERROR(VLOOKUP(CY350,Accueil!$W$17:$W$22,1,0)),1,0)</f>
        <v>0</v>
      </c>
      <c r="HC350" s="158">
        <f>IF(ISERROR(VLOOKUP(CZ350,Accueil!$W$17:$W$22,1,0)),1,0)</f>
        <v>0</v>
      </c>
      <c r="HD350" s="158">
        <f>IF(ISERROR(VLOOKUP(DA350,Accueil!$W$17:$W$22,1,0)),1,0)</f>
        <v>0</v>
      </c>
    </row>
    <row r="351" spans="1:212" ht="12.75" customHeight="1">
      <c r="A351" s="360"/>
      <c r="B351" s="12">
        <v>343</v>
      </c>
      <c r="C351" s="26" t="str">
        <f>IF(Accueil!E355="","",Accueil!E355)</f>
        <v/>
      </c>
      <c r="D351" s="27" t="str">
        <f>IF(Accueil!F355="","",Accueil!F355)</f>
        <v/>
      </c>
      <c r="E351" s="83" t="str">
        <f t="shared" si="22"/>
        <v/>
      </c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  <c r="AA351" s="244"/>
      <c r="AB351" s="244"/>
      <c r="AC351" s="244"/>
      <c r="AD351" s="244"/>
      <c r="AE351" s="244"/>
      <c r="AF351" s="244"/>
      <c r="AG351" s="244"/>
      <c r="AH351" s="244"/>
      <c r="AI351" s="244"/>
      <c r="AJ351" s="244"/>
      <c r="AK351" s="244"/>
      <c r="AL351" s="244"/>
      <c r="AM351" s="244"/>
      <c r="AN351" s="244"/>
      <c r="AO351" s="244"/>
      <c r="AP351" s="244"/>
      <c r="AQ351" s="244"/>
      <c r="AR351" s="244"/>
      <c r="AS351" s="244"/>
      <c r="AT351" s="244"/>
      <c r="AU351" s="244"/>
      <c r="AV351" s="244"/>
      <c r="AW351" s="244"/>
      <c r="AX351" s="244"/>
      <c r="AY351" s="244"/>
      <c r="AZ351" s="244"/>
      <c r="BA351" s="244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  <c r="CJ351" s="244"/>
      <c r="CK351" s="244"/>
      <c r="CL351" s="244"/>
      <c r="CM351" s="244"/>
      <c r="CN351" s="244"/>
      <c r="CO351" s="244"/>
      <c r="CP351" s="244"/>
      <c r="CQ351" s="244"/>
      <c r="CR351" s="244"/>
      <c r="CS351" s="244"/>
      <c r="CT351" s="244"/>
      <c r="CU351" s="244"/>
      <c r="CV351" s="244"/>
      <c r="CW351" s="244"/>
      <c r="CX351" s="244"/>
      <c r="CY351" s="244"/>
      <c r="CZ351" s="244"/>
      <c r="DA351" s="244"/>
      <c r="DB351" s="12">
        <v>343</v>
      </c>
      <c r="DC351" s="11" t="str">
        <f>IF(D351="","",COUNTIF(F351:DA351,Accueil!$AB$28)&amp;" / "&amp;COUNTIF($F$8:$DA$8,"&gt;0")-(COUNTIF(F351:DA351,Accueil!$AG$26)))</f>
        <v/>
      </c>
      <c r="DD351" s="110" t="str">
        <f>IF(D351="","",COUNTIF(F351:DA351,Accueil!$AB$26))</f>
        <v/>
      </c>
      <c r="DE351" s="110" t="str">
        <f>IF(D351="","",IF(COUNTIF($F$8:$DA$8,"&gt;=0")-(COUNTIF(G351:DB351,Accueil!$AG$26))&lt;0,0,COUNTIF($F$8:$DA$8,"&gt;=0")-(COUNTIF(G351:DB351,Accueil!$AG$26))))</f>
        <v/>
      </c>
      <c r="DF351" s="11" t="str">
        <f t="shared" si="23"/>
        <v/>
      </c>
      <c r="DG351" s="29" t="str">
        <f t="shared" si="24"/>
        <v/>
      </c>
      <c r="DH351" s="158">
        <f t="shared" si="25"/>
        <v>0</v>
      </c>
      <c r="DI351" s="158">
        <f>IF(ISERROR(VLOOKUP(F351,Accueil!$W$17:$W$22,1,0)),1,0)</f>
        <v>0</v>
      </c>
      <c r="DJ351" s="158">
        <f>IF(ISERROR(VLOOKUP(G351,Accueil!$W$17:$W$22,1,0)),1,0)</f>
        <v>0</v>
      </c>
      <c r="DK351" s="158">
        <f>IF(ISERROR(VLOOKUP(H351,Accueil!$W$17:$W$22,1,0)),1,0)</f>
        <v>0</v>
      </c>
      <c r="DL351" s="158">
        <f>IF(ISERROR(VLOOKUP(I351,Accueil!$W$17:$W$22,1,0)),1,0)</f>
        <v>0</v>
      </c>
      <c r="DM351" s="158">
        <f>IF(ISERROR(VLOOKUP(J351,Accueil!$W$17:$W$22,1,0)),1,0)</f>
        <v>0</v>
      </c>
      <c r="DN351" s="158">
        <f>IF(ISERROR(VLOOKUP(K351,Accueil!$W$17:$W$22,1,0)),1,0)</f>
        <v>0</v>
      </c>
      <c r="DO351" s="158">
        <f>IF(ISERROR(VLOOKUP(L351,Accueil!$W$17:$W$22,1,0)),1,0)</f>
        <v>0</v>
      </c>
      <c r="DP351" s="158">
        <f>IF(ISERROR(VLOOKUP(M351,Accueil!$W$17:$W$22,1,0)),1,0)</f>
        <v>0</v>
      </c>
      <c r="DQ351" s="158">
        <f>IF(ISERROR(VLOOKUP(N351,Accueil!$W$17:$W$22,1,0)),1,0)</f>
        <v>0</v>
      </c>
      <c r="DR351" s="158">
        <f>IF(ISERROR(VLOOKUP(O351,Accueil!$W$17:$W$22,1,0)),1,0)</f>
        <v>0</v>
      </c>
      <c r="DS351" s="158">
        <f>IF(ISERROR(VLOOKUP(P351,Accueil!$W$17:$W$22,1,0)),1,0)</f>
        <v>0</v>
      </c>
      <c r="DT351" s="158">
        <f>IF(ISERROR(VLOOKUP(Q351,Accueil!$W$17:$W$22,1,0)),1,0)</f>
        <v>0</v>
      </c>
      <c r="DU351" s="158">
        <f>IF(ISERROR(VLOOKUP(R351,Accueil!$W$17:$W$22,1,0)),1,0)</f>
        <v>0</v>
      </c>
      <c r="DV351" s="158">
        <f>IF(ISERROR(VLOOKUP(S351,Accueil!$W$17:$W$22,1,0)),1,0)</f>
        <v>0</v>
      </c>
      <c r="DW351" s="158">
        <f>IF(ISERROR(VLOOKUP(T351,Accueil!$W$17:$W$22,1,0)),1,0)</f>
        <v>0</v>
      </c>
      <c r="DX351" s="158">
        <f>IF(ISERROR(VLOOKUP(U351,Accueil!$W$17:$W$22,1,0)),1,0)</f>
        <v>0</v>
      </c>
      <c r="DY351" s="158">
        <f>IF(ISERROR(VLOOKUP(V351,Accueil!$W$17:$W$22,1,0)),1,0)</f>
        <v>0</v>
      </c>
      <c r="DZ351" s="158">
        <f>IF(ISERROR(VLOOKUP(W351,Accueil!$W$17:$W$22,1,0)),1,0)</f>
        <v>0</v>
      </c>
      <c r="EA351" s="158">
        <f>IF(ISERROR(VLOOKUP(X351,Accueil!$W$17:$W$22,1,0)),1,0)</f>
        <v>0</v>
      </c>
      <c r="EB351" s="158">
        <f>IF(ISERROR(VLOOKUP(Y351,Accueil!$W$17:$W$22,1,0)),1,0)</f>
        <v>0</v>
      </c>
      <c r="EC351" s="158">
        <f>IF(ISERROR(VLOOKUP(Z351,Accueil!$W$17:$W$22,1,0)),1,0)</f>
        <v>0</v>
      </c>
      <c r="ED351" s="158">
        <f>IF(ISERROR(VLOOKUP(AA351,Accueil!$W$17:$W$22,1,0)),1,0)</f>
        <v>0</v>
      </c>
      <c r="EE351" s="158">
        <f>IF(ISERROR(VLOOKUP(AB351,Accueil!$W$17:$W$22,1,0)),1,0)</f>
        <v>0</v>
      </c>
      <c r="EF351" s="158">
        <f>IF(ISERROR(VLOOKUP(AC351,Accueil!$W$17:$W$22,1,0)),1,0)</f>
        <v>0</v>
      </c>
      <c r="EG351" s="158">
        <f>IF(ISERROR(VLOOKUP(AD351,Accueil!$W$17:$W$22,1,0)),1,0)</f>
        <v>0</v>
      </c>
      <c r="EH351" s="158">
        <f>IF(ISERROR(VLOOKUP(AE351,Accueil!$W$17:$W$22,1,0)),1,0)</f>
        <v>0</v>
      </c>
      <c r="EI351" s="158">
        <f>IF(ISERROR(VLOOKUP(AF351,Accueil!$W$17:$W$22,1,0)),1,0)</f>
        <v>0</v>
      </c>
      <c r="EJ351" s="158">
        <f>IF(ISERROR(VLOOKUP(AG351,Accueil!$W$17:$W$22,1,0)),1,0)</f>
        <v>0</v>
      </c>
      <c r="EK351" s="158">
        <f>IF(ISERROR(VLOOKUP(AH351,Accueil!$W$17:$W$22,1,0)),1,0)</f>
        <v>0</v>
      </c>
      <c r="EL351" s="158">
        <f>IF(ISERROR(VLOOKUP(AI351,Accueil!$W$17:$W$22,1,0)),1,0)</f>
        <v>0</v>
      </c>
      <c r="EM351" s="158">
        <f>IF(ISERROR(VLOOKUP(AJ351,Accueil!$W$17:$W$22,1,0)),1,0)</f>
        <v>0</v>
      </c>
      <c r="EN351" s="158">
        <f>IF(ISERROR(VLOOKUP(AK351,Accueil!$W$17:$W$22,1,0)),1,0)</f>
        <v>0</v>
      </c>
      <c r="EO351" s="158">
        <f>IF(ISERROR(VLOOKUP(AL351,Accueil!$W$17:$W$22,1,0)),1,0)</f>
        <v>0</v>
      </c>
      <c r="EP351" s="158">
        <f>IF(ISERROR(VLOOKUP(AM351,Accueil!$W$17:$W$22,1,0)),1,0)</f>
        <v>0</v>
      </c>
      <c r="EQ351" s="158">
        <f>IF(ISERROR(VLOOKUP(AN351,Accueil!$W$17:$W$22,1,0)),1,0)</f>
        <v>0</v>
      </c>
      <c r="ER351" s="158">
        <f>IF(ISERROR(VLOOKUP(AO351,Accueil!$W$17:$W$22,1,0)),1,0)</f>
        <v>0</v>
      </c>
      <c r="ES351" s="158">
        <f>IF(ISERROR(VLOOKUP(AP351,Accueil!$W$17:$W$22,1,0)),1,0)</f>
        <v>0</v>
      </c>
      <c r="ET351" s="158">
        <f>IF(ISERROR(VLOOKUP(AQ351,Accueil!$W$17:$W$22,1,0)),1,0)</f>
        <v>0</v>
      </c>
      <c r="EU351" s="158">
        <f>IF(ISERROR(VLOOKUP(AR351,Accueil!$W$17:$W$22,1,0)),1,0)</f>
        <v>0</v>
      </c>
      <c r="EV351" s="158">
        <f>IF(ISERROR(VLOOKUP(AS351,Accueil!$W$17:$W$22,1,0)),1,0)</f>
        <v>0</v>
      </c>
      <c r="EW351" s="158">
        <f>IF(ISERROR(VLOOKUP(AT351,Accueil!$W$17:$W$22,1,0)),1,0)</f>
        <v>0</v>
      </c>
      <c r="EX351" s="158">
        <f>IF(ISERROR(VLOOKUP(AU351,Accueil!$W$17:$W$22,1,0)),1,0)</f>
        <v>0</v>
      </c>
      <c r="EY351" s="158">
        <f>IF(ISERROR(VLOOKUP(AV351,Accueil!$W$17:$W$22,1,0)),1,0)</f>
        <v>0</v>
      </c>
      <c r="EZ351" s="158">
        <f>IF(ISERROR(VLOOKUP(AW351,Accueil!$W$17:$W$22,1,0)),1,0)</f>
        <v>0</v>
      </c>
      <c r="FA351" s="158">
        <f>IF(ISERROR(VLOOKUP(AX351,Accueil!$W$17:$W$22,1,0)),1,0)</f>
        <v>0</v>
      </c>
      <c r="FB351" s="158">
        <f>IF(ISERROR(VLOOKUP(AY351,Accueil!$W$17:$W$22,1,0)),1,0)</f>
        <v>0</v>
      </c>
      <c r="FC351" s="158">
        <f>IF(ISERROR(VLOOKUP(AZ351,Accueil!$W$17:$W$22,1,0)),1,0)</f>
        <v>0</v>
      </c>
      <c r="FD351" s="158">
        <f>IF(ISERROR(VLOOKUP(BA351,Accueil!$W$17:$W$22,1,0)),1,0)</f>
        <v>0</v>
      </c>
      <c r="FE351" s="158">
        <f>IF(ISERROR(VLOOKUP(BB351,Accueil!$W$17:$W$22,1,0)),1,0)</f>
        <v>0</v>
      </c>
      <c r="FF351" s="158">
        <f>IF(ISERROR(VLOOKUP(BC351,Accueil!$W$17:$W$22,1,0)),1,0)</f>
        <v>0</v>
      </c>
      <c r="FG351" s="158">
        <f>IF(ISERROR(VLOOKUP(BD351,Accueil!$W$17:$W$22,1,0)),1,0)</f>
        <v>0</v>
      </c>
      <c r="FH351" s="158">
        <f>IF(ISERROR(VLOOKUP(BE351,Accueil!$W$17:$W$22,1,0)),1,0)</f>
        <v>0</v>
      </c>
      <c r="FI351" s="158">
        <f>IF(ISERROR(VLOOKUP(BF351,Accueil!$W$17:$W$22,1,0)),1,0)</f>
        <v>0</v>
      </c>
      <c r="FJ351" s="158">
        <f>IF(ISERROR(VLOOKUP(BG351,Accueil!$W$17:$W$22,1,0)),1,0)</f>
        <v>0</v>
      </c>
      <c r="FK351" s="158">
        <f>IF(ISERROR(VLOOKUP(BH351,Accueil!$W$17:$W$22,1,0)),1,0)</f>
        <v>0</v>
      </c>
      <c r="FL351" s="158">
        <f>IF(ISERROR(VLOOKUP(BI351,Accueil!$W$17:$W$22,1,0)),1,0)</f>
        <v>0</v>
      </c>
      <c r="FM351" s="158">
        <f>IF(ISERROR(VLOOKUP(BJ351,Accueil!$W$17:$W$22,1,0)),1,0)</f>
        <v>0</v>
      </c>
      <c r="FN351" s="158">
        <f>IF(ISERROR(VLOOKUP(BK351,Accueil!$W$17:$W$22,1,0)),1,0)</f>
        <v>0</v>
      </c>
      <c r="FO351" s="158">
        <f>IF(ISERROR(VLOOKUP(BL351,Accueil!$W$17:$W$22,1,0)),1,0)</f>
        <v>0</v>
      </c>
      <c r="FP351" s="158">
        <f>IF(ISERROR(VLOOKUP(BM351,Accueil!$W$17:$W$22,1,0)),1,0)</f>
        <v>0</v>
      </c>
      <c r="FQ351" s="158">
        <f>IF(ISERROR(VLOOKUP(BN351,Accueil!$W$17:$W$22,1,0)),1,0)</f>
        <v>0</v>
      </c>
      <c r="FR351" s="158">
        <f>IF(ISERROR(VLOOKUP(BO351,Accueil!$W$17:$W$22,1,0)),1,0)</f>
        <v>0</v>
      </c>
      <c r="FS351" s="158">
        <f>IF(ISERROR(VLOOKUP(BP351,Accueil!$W$17:$W$22,1,0)),1,0)</f>
        <v>0</v>
      </c>
      <c r="FT351" s="158">
        <f>IF(ISERROR(VLOOKUP(BQ351,Accueil!$W$17:$W$22,1,0)),1,0)</f>
        <v>0</v>
      </c>
      <c r="FU351" s="158">
        <f>IF(ISERROR(VLOOKUP(BR351,Accueil!$W$17:$W$22,1,0)),1,0)</f>
        <v>0</v>
      </c>
      <c r="FV351" s="158">
        <f>IF(ISERROR(VLOOKUP(BS351,Accueil!$W$17:$W$22,1,0)),1,0)</f>
        <v>0</v>
      </c>
      <c r="FW351" s="158">
        <f>IF(ISERROR(VLOOKUP(BT351,Accueil!$W$17:$W$22,1,0)),1,0)</f>
        <v>0</v>
      </c>
      <c r="FX351" s="158">
        <f>IF(ISERROR(VLOOKUP(BU351,Accueil!$W$17:$W$22,1,0)),1,0)</f>
        <v>0</v>
      </c>
      <c r="FY351" s="158">
        <f>IF(ISERROR(VLOOKUP(BV351,Accueil!$W$17:$W$22,1,0)),1,0)</f>
        <v>0</v>
      </c>
      <c r="FZ351" s="158">
        <f>IF(ISERROR(VLOOKUP(BW351,Accueil!$W$17:$W$22,1,0)),1,0)</f>
        <v>0</v>
      </c>
      <c r="GA351" s="158">
        <f>IF(ISERROR(VLOOKUP(BX351,Accueil!$W$17:$W$22,1,0)),1,0)</f>
        <v>0</v>
      </c>
      <c r="GB351" s="158">
        <f>IF(ISERROR(VLOOKUP(BY351,Accueil!$W$17:$W$22,1,0)),1,0)</f>
        <v>0</v>
      </c>
      <c r="GC351" s="158">
        <f>IF(ISERROR(VLOOKUP(BZ351,Accueil!$W$17:$W$22,1,0)),1,0)</f>
        <v>0</v>
      </c>
      <c r="GD351" s="158">
        <f>IF(ISERROR(VLOOKUP(CA351,Accueil!$W$17:$W$22,1,0)),1,0)</f>
        <v>0</v>
      </c>
      <c r="GE351" s="158">
        <f>IF(ISERROR(VLOOKUP(CB351,Accueil!$W$17:$W$22,1,0)),1,0)</f>
        <v>0</v>
      </c>
      <c r="GF351" s="158">
        <f>IF(ISERROR(VLOOKUP(CC351,Accueil!$W$17:$W$22,1,0)),1,0)</f>
        <v>0</v>
      </c>
      <c r="GG351" s="158">
        <f>IF(ISERROR(VLOOKUP(CD351,Accueil!$W$17:$W$22,1,0)),1,0)</f>
        <v>0</v>
      </c>
      <c r="GH351" s="158">
        <f>IF(ISERROR(VLOOKUP(CE351,Accueil!$W$17:$W$22,1,0)),1,0)</f>
        <v>0</v>
      </c>
      <c r="GI351" s="158">
        <f>IF(ISERROR(VLOOKUP(CF351,Accueil!$W$17:$W$22,1,0)),1,0)</f>
        <v>0</v>
      </c>
      <c r="GJ351" s="158">
        <f>IF(ISERROR(VLOOKUP(CG351,Accueil!$W$17:$W$22,1,0)),1,0)</f>
        <v>0</v>
      </c>
      <c r="GK351" s="158">
        <f>IF(ISERROR(VLOOKUP(CH351,Accueil!$W$17:$W$22,1,0)),1,0)</f>
        <v>0</v>
      </c>
      <c r="GL351" s="158">
        <f>IF(ISERROR(VLOOKUP(CI351,Accueil!$W$17:$W$22,1,0)),1,0)</f>
        <v>0</v>
      </c>
      <c r="GM351" s="158">
        <f>IF(ISERROR(VLOOKUP(CJ351,Accueil!$W$17:$W$22,1,0)),1,0)</f>
        <v>0</v>
      </c>
      <c r="GN351" s="158">
        <f>IF(ISERROR(VLOOKUP(CK351,Accueil!$W$17:$W$22,1,0)),1,0)</f>
        <v>0</v>
      </c>
      <c r="GO351" s="158">
        <f>IF(ISERROR(VLOOKUP(CL351,Accueil!$W$17:$W$22,1,0)),1,0)</f>
        <v>0</v>
      </c>
      <c r="GP351" s="158">
        <f>IF(ISERROR(VLOOKUP(CM351,Accueil!$W$17:$W$22,1,0)),1,0)</f>
        <v>0</v>
      </c>
      <c r="GQ351" s="158">
        <f>IF(ISERROR(VLOOKUP(CN351,Accueil!$W$17:$W$22,1,0)),1,0)</f>
        <v>0</v>
      </c>
      <c r="GR351" s="158">
        <f>IF(ISERROR(VLOOKUP(CO351,Accueil!$W$17:$W$22,1,0)),1,0)</f>
        <v>0</v>
      </c>
      <c r="GS351" s="158">
        <f>IF(ISERROR(VLOOKUP(CP351,Accueil!$W$17:$W$22,1,0)),1,0)</f>
        <v>0</v>
      </c>
      <c r="GT351" s="158">
        <f>IF(ISERROR(VLOOKUP(CQ351,Accueil!$W$17:$W$22,1,0)),1,0)</f>
        <v>0</v>
      </c>
      <c r="GU351" s="158">
        <f>IF(ISERROR(VLOOKUP(CR351,Accueil!$W$17:$W$22,1,0)),1,0)</f>
        <v>0</v>
      </c>
      <c r="GV351" s="158">
        <f>IF(ISERROR(VLOOKUP(CS351,Accueil!$W$17:$W$22,1,0)),1,0)</f>
        <v>0</v>
      </c>
      <c r="GW351" s="158">
        <f>IF(ISERROR(VLOOKUP(CT351,Accueil!$W$17:$W$22,1,0)),1,0)</f>
        <v>0</v>
      </c>
      <c r="GX351" s="158">
        <f>IF(ISERROR(VLOOKUP(CU351,Accueil!$W$17:$W$22,1,0)),1,0)</f>
        <v>0</v>
      </c>
      <c r="GY351" s="158">
        <f>IF(ISERROR(VLOOKUP(CV351,Accueil!$W$17:$W$22,1,0)),1,0)</f>
        <v>0</v>
      </c>
      <c r="GZ351" s="158">
        <f>IF(ISERROR(VLOOKUP(CW351,Accueil!$W$17:$W$22,1,0)),1,0)</f>
        <v>0</v>
      </c>
      <c r="HA351" s="158">
        <f>IF(ISERROR(VLOOKUP(CX351,Accueil!$W$17:$W$22,1,0)),1,0)</f>
        <v>0</v>
      </c>
      <c r="HB351" s="158">
        <f>IF(ISERROR(VLOOKUP(CY351,Accueil!$W$17:$W$22,1,0)),1,0)</f>
        <v>0</v>
      </c>
      <c r="HC351" s="158">
        <f>IF(ISERROR(VLOOKUP(CZ351,Accueil!$W$17:$W$22,1,0)),1,0)</f>
        <v>0</v>
      </c>
      <c r="HD351" s="158">
        <f>IF(ISERROR(VLOOKUP(DA351,Accueil!$W$17:$W$22,1,0)),1,0)</f>
        <v>0</v>
      </c>
    </row>
    <row r="352" spans="1:212" ht="12.75" customHeight="1">
      <c r="A352" s="360"/>
      <c r="B352" s="12">
        <v>344</v>
      </c>
      <c r="C352" s="26" t="str">
        <f>IF(Accueil!E356="","",Accueil!E356)</f>
        <v/>
      </c>
      <c r="D352" s="27" t="str">
        <f>IF(Accueil!F356="","",Accueil!F356)</f>
        <v/>
      </c>
      <c r="E352" s="83" t="str">
        <f t="shared" si="22"/>
        <v/>
      </c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  <c r="AA352" s="244"/>
      <c r="AB352" s="244"/>
      <c r="AC352" s="244"/>
      <c r="AD352" s="244"/>
      <c r="AE352" s="244"/>
      <c r="AF352" s="244"/>
      <c r="AG352" s="244"/>
      <c r="AH352" s="244"/>
      <c r="AI352" s="244"/>
      <c r="AJ352" s="244"/>
      <c r="AK352" s="244"/>
      <c r="AL352" s="244"/>
      <c r="AM352" s="244"/>
      <c r="AN352" s="244"/>
      <c r="AO352" s="244"/>
      <c r="AP352" s="244"/>
      <c r="AQ352" s="244"/>
      <c r="AR352" s="244"/>
      <c r="AS352" s="244"/>
      <c r="AT352" s="244"/>
      <c r="AU352" s="244"/>
      <c r="AV352" s="244"/>
      <c r="AW352" s="244"/>
      <c r="AX352" s="244"/>
      <c r="AY352" s="244"/>
      <c r="AZ352" s="244"/>
      <c r="BA352" s="244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  <c r="CJ352" s="244"/>
      <c r="CK352" s="244"/>
      <c r="CL352" s="244"/>
      <c r="CM352" s="244"/>
      <c r="CN352" s="244"/>
      <c r="CO352" s="244"/>
      <c r="CP352" s="244"/>
      <c r="CQ352" s="244"/>
      <c r="CR352" s="244"/>
      <c r="CS352" s="244"/>
      <c r="CT352" s="244"/>
      <c r="CU352" s="244"/>
      <c r="CV352" s="244"/>
      <c r="CW352" s="244"/>
      <c r="CX352" s="244"/>
      <c r="CY352" s="244"/>
      <c r="CZ352" s="244"/>
      <c r="DA352" s="244"/>
      <c r="DB352" s="12">
        <v>344</v>
      </c>
      <c r="DC352" s="11" t="str">
        <f>IF(D352="","",COUNTIF(F352:DA352,Accueil!$AB$28)&amp;" / "&amp;COUNTIF($F$8:$DA$8,"&gt;0")-(COUNTIF(F352:DA352,Accueil!$AG$26)))</f>
        <v/>
      </c>
      <c r="DD352" s="110" t="str">
        <f>IF(D352="","",COUNTIF(F352:DA352,Accueil!$AB$26))</f>
        <v/>
      </c>
      <c r="DE352" s="110" t="str">
        <f>IF(D352="","",IF(COUNTIF($F$8:$DA$8,"&gt;=0")-(COUNTIF(G352:DB352,Accueil!$AG$26))&lt;0,0,COUNTIF($F$8:$DA$8,"&gt;=0")-(COUNTIF(G352:DB352,Accueil!$AG$26))))</f>
        <v/>
      </c>
      <c r="DF352" s="11" t="str">
        <f t="shared" si="23"/>
        <v/>
      </c>
      <c r="DG352" s="29" t="str">
        <f t="shared" si="24"/>
        <v/>
      </c>
      <c r="DH352" s="158">
        <f t="shared" si="25"/>
        <v>0</v>
      </c>
      <c r="DI352" s="158">
        <f>IF(ISERROR(VLOOKUP(F352,Accueil!$W$17:$W$22,1,0)),1,0)</f>
        <v>0</v>
      </c>
      <c r="DJ352" s="158">
        <f>IF(ISERROR(VLOOKUP(G352,Accueil!$W$17:$W$22,1,0)),1,0)</f>
        <v>0</v>
      </c>
      <c r="DK352" s="158">
        <f>IF(ISERROR(VLOOKUP(H352,Accueil!$W$17:$W$22,1,0)),1,0)</f>
        <v>0</v>
      </c>
      <c r="DL352" s="158">
        <f>IF(ISERROR(VLOOKUP(I352,Accueil!$W$17:$W$22,1,0)),1,0)</f>
        <v>0</v>
      </c>
      <c r="DM352" s="158">
        <f>IF(ISERROR(VLOOKUP(J352,Accueil!$W$17:$W$22,1,0)),1,0)</f>
        <v>0</v>
      </c>
      <c r="DN352" s="158">
        <f>IF(ISERROR(VLOOKUP(K352,Accueil!$W$17:$W$22,1,0)),1,0)</f>
        <v>0</v>
      </c>
      <c r="DO352" s="158">
        <f>IF(ISERROR(VLOOKUP(L352,Accueil!$W$17:$W$22,1,0)),1,0)</f>
        <v>0</v>
      </c>
      <c r="DP352" s="158">
        <f>IF(ISERROR(VLOOKUP(M352,Accueil!$W$17:$W$22,1,0)),1,0)</f>
        <v>0</v>
      </c>
      <c r="DQ352" s="158">
        <f>IF(ISERROR(VLOOKUP(N352,Accueil!$W$17:$W$22,1,0)),1,0)</f>
        <v>0</v>
      </c>
      <c r="DR352" s="158">
        <f>IF(ISERROR(VLOOKUP(O352,Accueil!$W$17:$W$22,1,0)),1,0)</f>
        <v>0</v>
      </c>
      <c r="DS352" s="158">
        <f>IF(ISERROR(VLOOKUP(P352,Accueil!$W$17:$W$22,1,0)),1,0)</f>
        <v>0</v>
      </c>
      <c r="DT352" s="158">
        <f>IF(ISERROR(VLOOKUP(Q352,Accueil!$W$17:$W$22,1,0)),1,0)</f>
        <v>0</v>
      </c>
      <c r="DU352" s="158">
        <f>IF(ISERROR(VLOOKUP(R352,Accueil!$W$17:$W$22,1,0)),1,0)</f>
        <v>0</v>
      </c>
      <c r="DV352" s="158">
        <f>IF(ISERROR(VLOOKUP(S352,Accueil!$W$17:$W$22,1,0)),1,0)</f>
        <v>0</v>
      </c>
      <c r="DW352" s="158">
        <f>IF(ISERROR(VLOOKUP(T352,Accueil!$W$17:$W$22,1,0)),1,0)</f>
        <v>0</v>
      </c>
      <c r="DX352" s="158">
        <f>IF(ISERROR(VLOOKUP(U352,Accueil!$W$17:$W$22,1,0)),1,0)</f>
        <v>0</v>
      </c>
      <c r="DY352" s="158">
        <f>IF(ISERROR(VLOOKUP(V352,Accueil!$W$17:$W$22,1,0)),1,0)</f>
        <v>0</v>
      </c>
      <c r="DZ352" s="158">
        <f>IF(ISERROR(VLOOKUP(W352,Accueil!$W$17:$W$22,1,0)),1,0)</f>
        <v>0</v>
      </c>
      <c r="EA352" s="158">
        <f>IF(ISERROR(VLOOKUP(X352,Accueil!$W$17:$W$22,1,0)),1,0)</f>
        <v>0</v>
      </c>
      <c r="EB352" s="158">
        <f>IF(ISERROR(VLOOKUP(Y352,Accueil!$W$17:$W$22,1,0)),1,0)</f>
        <v>0</v>
      </c>
      <c r="EC352" s="158">
        <f>IF(ISERROR(VLOOKUP(Z352,Accueil!$W$17:$W$22,1,0)),1,0)</f>
        <v>0</v>
      </c>
      <c r="ED352" s="158">
        <f>IF(ISERROR(VLOOKUP(AA352,Accueil!$W$17:$W$22,1,0)),1,0)</f>
        <v>0</v>
      </c>
      <c r="EE352" s="158">
        <f>IF(ISERROR(VLOOKUP(AB352,Accueil!$W$17:$W$22,1,0)),1,0)</f>
        <v>0</v>
      </c>
      <c r="EF352" s="158">
        <f>IF(ISERROR(VLOOKUP(AC352,Accueil!$W$17:$W$22,1,0)),1,0)</f>
        <v>0</v>
      </c>
      <c r="EG352" s="158">
        <f>IF(ISERROR(VLOOKUP(AD352,Accueil!$W$17:$W$22,1,0)),1,0)</f>
        <v>0</v>
      </c>
      <c r="EH352" s="158">
        <f>IF(ISERROR(VLOOKUP(AE352,Accueil!$W$17:$W$22,1,0)),1,0)</f>
        <v>0</v>
      </c>
      <c r="EI352" s="158">
        <f>IF(ISERROR(VLOOKUP(AF352,Accueil!$W$17:$W$22,1,0)),1,0)</f>
        <v>0</v>
      </c>
      <c r="EJ352" s="158">
        <f>IF(ISERROR(VLOOKUP(AG352,Accueil!$W$17:$W$22,1,0)),1,0)</f>
        <v>0</v>
      </c>
      <c r="EK352" s="158">
        <f>IF(ISERROR(VLOOKUP(AH352,Accueil!$W$17:$W$22,1,0)),1,0)</f>
        <v>0</v>
      </c>
      <c r="EL352" s="158">
        <f>IF(ISERROR(VLOOKUP(AI352,Accueil!$W$17:$W$22,1,0)),1,0)</f>
        <v>0</v>
      </c>
      <c r="EM352" s="158">
        <f>IF(ISERROR(VLOOKUP(AJ352,Accueil!$W$17:$W$22,1,0)),1,0)</f>
        <v>0</v>
      </c>
      <c r="EN352" s="158">
        <f>IF(ISERROR(VLOOKUP(AK352,Accueil!$W$17:$W$22,1,0)),1,0)</f>
        <v>0</v>
      </c>
      <c r="EO352" s="158">
        <f>IF(ISERROR(VLOOKUP(AL352,Accueil!$W$17:$W$22,1,0)),1,0)</f>
        <v>0</v>
      </c>
      <c r="EP352" s="158">
        <f>IF(ISERROR(VLOOKUP(AM352,Accueil!$W$17:$W$22,1,0)),1,0)</f>
        <v>0</v>
      </c>
      <c r="EQ352" s="158">
        <f>IF(ISERROR(VLOOKUP(AN352,Accueil!$W$17:$W$22,1,0)),1,0)</f>
        <v>0</v>
      </c>
      <c r="ER352" s="158">
        <f>IF(ISERROR(VLOOKUP(AO352,Accueil!$W$17:$W$22,1,0)),1,0)</f>
        <v>0</v>
      </c>
      <c r="ES352" s="158">
        <f>IF(ISERROR(VLOOKUP(AP352,Accueil!$W$17:$W$22,1,0)),1,0)</f>
        <v>0</v>
      </c>
      <c r="ET352" s="158">
        <f>IF(ISERROR(VLOOKUP(AQ352,Accueil!$W$17:$W$22,1,0)),1,0)</f>
        <v>0</v>
      </c>
      <c r="EU352" s="158">
        <f>IF(ISERROR(VLOOKUP(AR352,Accueil!$W$17:$W$22,1,0)),1,0)</f>
        <v>0</v>
      </c>
      <c r="EV352" s="158">
        <f>IF(ISERROR(VLOOKUP(AS352,Accueil!$W$17:$W$22,1,0)),1,0)</f>
        <v>0</v>
      </c>
      <c r="EW352" s="158">
        <f>IF(ISERROR(VLOOKUP(AT352,Accueil!$W$17:$W$22,1,0)),1,0)</f>
        <v>0</v>
      </c>
      <c r="EX352" s="158">
        <f>IF(ISERROR(VLOOKUP(AU352,Accueil!$W$17:$W$22,1,0)),1,0)</f>
        <v>0</v>
      </c>
      <c r="EY352" s="158">
        <f>IF(ISERROR(VLOOKUP(AV352,Accueil!$W$17:$W$22,1,0)),1,0)</f>
        <v>0</v>
      </c>
      <c r="EZ352" s="158">
        <f>IF(ISERROR(VLOOKUP(AW352,Accueil!$W$17:$W$22,1,0)),1,0)</f>
        <v>0</v>
      </c>
      <c r="FA352" s="158">
        <f>IF(ISERROR(VLOOKUP(AX352,Accueil!$W$17:$W$22,1,0)),1,0)</f>
        <v>0</v>
      </c>
      <c r="FB352" s="158">
        <f>IF(ISERROR(VLOOKUP(AY352,Accueil!$W$17:$W$22,1,0)),1,0)</f>
        <v>0</v>
      </c>
      <c r="FC352" s="158">
        <f>IF(ISERROR(VLOOKUP(AZ352,Accueil!$W$17:$W$22,1,0)),1,0)</f>
        <v>0</v>
      </c>
      <c r="FD352" s="158">
        <f>IF(ISERROR(VLOOKUP(BA352,Accueil!$W$17:$W$22,1,0)),1,0)</f>
        <v>0</v>
      </c>
      <c r="FE352" s="158">
        <f>IF(ISERROR(VLOOKUP(BB352,Accueil!$W$17:$W$22,1,0)),1,0)</f>
        <v>0</v>
      </c>
      <c r="FF352" s="158">
        <f>IF(ISERROR(VLOOKUP(BC352,Accueil!$W$17:$W$22,1,0)),1,0)</f>
        <v>0</v>
      </c>
      <c r="FG352" s="158">
        <f>IF(ISERROR(VLOOKUP(BD352,Accueil!$W$17:$W$22,1,0)),1,0)</f>
        <v>0</v>
      </c>
      <c r="FH352" s="158">
        <f>IF(ISERROR(VLOOKUP(BE352,Accueil!$W$17:$W$22,1,0)),1,0)</f>
        <v>0</v>
      </c>
      <c r="FI352" s="158">
        <f>IF(ISERROR(VLOOKUP(BF352,Accueil!$W$17:$W$22,1,0)),1,0)</f>
        <v>0</v>
      </c>
      <c r="FJ352" s="158">
        <f>IF(ISERROR(VLOOKUP(BG352,Accueil!$W$17:$W$22,1,0)),1,0)</f>
        <v>0</v>
      </c>
      <c r="FK352" s="158">
        <f>IF(ISERROR(VLOOKUP(BH352,Accueil!$W$17:$W$22,1,0)),1,0)</f>
        <v>0</v>
      </c>
      <c r="FL352" s="158">
        <f>IF(ISERROR(VLOOKUP(BI352,Accueil!$W$17:$W$22,1,0)),1,0)</f>
        <v>0</v>
      </c>
      <c r="FM352" s="158">
        <f>IF(ISERROR(VLOOKUP(BJ352,Accueil!$W$17:$W$22,1,0)),1,0)</f>
        <v>0</v>
      </c>
      <c r="FN352" s="158">
        <f>IF(ISERROR(VLOOKUP(BK352,Accueil!$W$17:$W$22,1,0)),1,0)</f>
        <v>0</v>
      </c>
      <c r="FO352" s="158">
        <f>IF(ISERROR(VLOOKUP(BL352,Accueil!$W$17:$W$22,1,0)),1,0)</f>
        <v>0</v>
      </c>
      <c r="FP352" s="158">
        <f>IF(ISERROR(VLOOKUP(BM352,Accueil!$W$17:$W$22,1,0)),1,0)</f>
        <v>0</v>
      </c>
      <c r="FQ352" s="158">
        <f>IF(ISERROR(VLOOKUP(BN352,Accueil!$W$17:$W$22,1,0)),1,0)</f>
        <v>0</v>
      </c>
      <c r="FR352" s="158">
        <f>IF(ISERROR(VLOOKUP(BO352,Accueil!$W$17:$W$22,1,0)),1,0)</f>
        <v>0</v>
      </c>
      <c r="FS352" s="158">
        <f>IF(ISERROR(VLOOKUP(BP352,Accueil!$W$17:$W$22,1,0)),1,0)</f>
        <v>0</v>
      </c>
      <c r="FT352" s="158">
        <f>IF(ISERROR(VLOOKUP(BQ352,Accueil!$W$17:$W$22,1,0)),1,0)</f>
        <v>0</v>
      </c>
      <c r="FU352" s="158">
        <f>IF(ISERROR(VLOOKUP(BR352,Accueil!$W$17:$W$22,1,0)),1,0)</f>
        <v>0</v>
      </c>
      <c r="FV352" s="158">
        <f>IF(ISERROR(VLOOKUP(BS352,Accueil!$W$17:$W$22,1,0)),1,0)</f>
        <v>0</v>
      </c>
      <c r="FW352" s="158">
        <f>IF(ISERROR(VLOOKUP(BT352,Accueil!$W$17:$W$22,1,0)),1,0)</f>
        <v>0</v>
      </c>
      <c r="FX352" s="158">
        <f>IF(ISERROR(VLOOKUP(BU352,Accueil!$W$17:$W$22,1,0)),1,0)</f>
        <v>0</v>
      </c>
      <c r="FY352" s="158">
        <f>IF(ISERROR(VLOOKUP(BV352,Accueil!$W$17:$W$22,1,0)),1,0)</f>
        <v>0</v>
      </c>
      <c r="FZ352" s="158">
        <f>IF(ISERROR(VLOOKUP(BW352,Accueil!$W$17:$W$22,1,0)),1,0)</f>
        <v>0</v>
      </c>
      <c r="GA352" s="158">
        <f>IF(ISERROR(VLOOKUP(BX352,Accueil!$W$17:$W$22,1,0)),1,0)</f>
        <v>0</v>
      </c>
      <c r="GB352" s="158">
        <f>IF(ISERROR(VLOOKUP(BY352,Accueil!$W$17:$W$22,1,0)),1,0)</f>
        <v>0</v>
      </c>
      <c r="GC352" s="158">
        <f>IF(ISERROR(VLOOKUP(BZ352,Accueil!$W$17:$W$22,1,0)),1,0)</f>
        <v>0</v>
      </c>
      <c r="GD352" s="158">
        <f>IF(ISERROR(VLOOKUP(CA352,Accueil!$W$17:$W$22,1,0)),1,0)</f>
        <v>0</v>
      </c>
      <c r="GE352" s="158">
        <f>IF(ISERROR(VLOOKUP(CB352,Accueil!$W$17:$W$22,1,0)),1,0)</f>
        <v>0</v>
      </c>
      <c r="GF352" s="158">
        <f>IF(ISERROR(VLOOKUP(CC352,Accueil!$W$17:$W$22,1,0)),1,0)</f>
        <v>0</v>
      </c>
      <c r="GG352" s="158">
        <f>IF(ISERROR(VLOOKUP(CD352,Accueil!$W$17:$W$22,1,0)),1,0)</f>
        <v>0</v>
      </c>
      <c r="GH352" s="158">
        <f>IF(ISERROR(VLOOKUP(CE352,Accueil!$W$17:$W$22,1,0)),1,0)</f>
        <v>0</v>
      </c>
      <c r="GI352" s="158">
        <f>IF(ISERROR(VLOOKUP(CF352,Accueil!$W$17:$W$22,1,0)),1,0)</f>
        <v>0</v>
      </c>
      <c r="GJ352" s="158">
        <f>IF(ISERROR(VLOOKUP(CG352,Accueil!$W$17:$W$22,1,0)),1,0)</f>
        <v>0</v>
      </c>
      <c r="GK352" s="158">
        <f>IF(ISERROR(VLOOKUP(CH352,Accueil!$W$17:$W$22,1,0)),1,0)</f>
        <v>0</v>
      </c>
      <c r="GL352" s="158">
        <f>IF(ISERROR(VLOOKUP(CI352,Accueil!$W$17:$W$22,1,0)),1,0)</f>
        <v>0</v>
      </c>
      <c r="GM352" s="158">
        <f>IF(ISERROR(VLOOKUP(CJ352,Accueil!$W$17:$W$22,1,0)),1,0)</f>
        <v>0</v>
      </c>
      <c r="GN352" s="158">
        <f>IF(ISERROR(VLOOKUP(CK352,Accueil!$W$17:$W$22,1,0)),1,0)</f>
        <v>0</v>
      </c>
      <c r="GO352" s="158">
        <f>IF(ISERROR(VLOOKUP(CL352,Accueil!$W$17:$W$22,1,0)),1,0)</f>
        <v>0</v>
      </c>
      <c r="GP352" s="158">
        <f>IF(ISERROR(VLOOKUP(CM352,Accueil!$W$17:$W$22,1,0)),1,0)</f>
        <v>0</v>
      </c>
      <c r="GQ352" s="158">
        <f>IF(ISERROR(VLOOKUP(CN352,Accueil!$W$17:$W$22,1,0)),1,0)</f>
        <v>0</v>
      </c>
      <c r="GR352" s="158">
        <f>IF(ISERROR(VLOOKUP(CO352,Accueil!$W$17:$W$22,1,0)),1,0)</f>
        <v>0</v>
      </c>
      <c r="GS352" s="158">
        <f>IF(ISERROR(VLOOKUP(CP352,Accueil!$W$17:$W$22,1,0)),1,0)</f>
        <v>0</v>
      </c>
      <c r="GT352" s="158">
        <f>IF(ISERROR(VLOOKUP(CQ352,Accueil!$W$17:$W$22,1,0)),1,0)</f>
        <v>0</v>
      </c>
      <c r="GU352" s="158">
        <f>IF(ISERROR(VLOOKUP(CR352,Accueil!$W$17:$W$22,1,0)),1,0)</f>
        <v>0</v>
      </c>
      <c r="GV352" s="158">
        <f>IF(ISERROR(VLOOKUP(CS352,Accueil!$W$17:$W$22,1,0)),1,0)</f>
        <v>0</v>
      </c>
      <c r="GW352" s="158">
        <f>IF(ISERROR(VLOOKUP(CT352,Accueil!$W$17:$W$22,1,0)),1,0)</f>
        <v>0</v>
      </c>
      <c r="GX352" s="158">
        <f>IF(ISERROR(VLOOKUP(CU352,Accueil!$W$17:$W$22,1,0)),1,0)</f>
        <v>0</v>
      </c>
      <c r="GY352" s="158">
        <f>IF(ISERROR(VLOOKUP(CV352,Accueil!$W$17:$W$22,1,0)),1,0)</f>
        <v>0</v>
      </c>
      <c r="GZ352" s="158">
        <f>IF(ISERROR(VLOOKUP(CW352,Accueil!$W$17:$W$22,1,0)),1,0)</f>
        <v>0</v>
      </c>
      <c r="HA352" s="158">
        <f>IF(ISERROR(VLOOKUP(CX352,Accueil!$W$17:$W$22,1,0)),1,0)</f>
        <v>0</v>
      </c>
      <c r="HB352" s="158">
        <f>IF(ISERROR(VLOOKUP(CY352,Accueil!$W$17:$W$22,1,0)),1,0)</f>
        <v>0</v>
      </c>
      <c r="HC352" s="158">
        <f>IF(ISERROR(VLOOKUP(CZ352,Accueil!$W$17:$W$22,1,0)),1,0)</f>
        <v>0</v>
      </c>
      <c r="HD352" s="158">
        <f>IF(ISERROR(VLOOKUP(DA352,Accueil!$W$17:$W$22,1,0)),1,0)</f>
        <v>0</v>
      </c>
    </row>
    <row r="353" spans="1:212" ht="12.75" customHeight="1">
      <c r="A353" s="360"/>
      <c r="B353" s="12">
        <v>345</v>
      </c>
      <c r="C353" s="26" t="str">
        <f>IF(Accueil!E357="","",Accueil!E357)</f>
        <v/>
      </c>
      <c r="D353" s="27" t="str">
        <f>IF(Accueil!F357="","",Accueil!F357)</f>
        <v/>
      </c>
      <c r="E353" s="83" t="str">
        <f t="shared" si="22"/>
        <v/>
      </c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  <c r="AA353" s="244"/>
      <c r="AB353" s="244"/>
      <c r="AC353" s="244"/>
      <c r="AD353" s="244"/>
      <c r="AE353" s="244"/>
      <c r="AF353" s="244"/>
      <c r="AG353" s="244"/>
      <c r="AH353" s="244"/>
      <c r="AI353" s="244"/>
      <c r="AJ353" s="244"/>
      <c r="AK353" s="244"/>
      <c r="AL353" s="244"/>
      <c r="AM353" s="244"/>
      <c r="AN353" s="244"/>
      <c r="AO353" s="244"/>
      <c r="AP353" s="244"/>
      <c r="AQ353" s="244"/>
      <c r="AR353" s="244"/>
      <c r="AS353" s="244"/>
      <c r="AT353" s="244"/>
      <c r="AU353" s="244"/>
      <c r="AV353" s="244"/>
      <c r="AW353" s="244"/>
      <c r="AX353" s="244"/>
      <c r="AY353" s="244"/>
      <c r="AZ353" s="244"/>
      <c r="BA353" s="244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  <c r="CJ353" s="244"/>
      <c r="CK353" s="244"/>
      <c r="CL353" s="244"/>
      <c r="CM353" s="244"/>
      <c r="CN353" s="244"/>
      <c r="CO353" s="244"/>
      <c r="CP353" s="244"/>
      <c r="CQ353" s="244"/>
      <c r="CR353" s="244"/>
      <c r="CS353" s="244"/>
      <c r="CT353" s="244"/>
      <c r="CU353" s="244"/>
      <c r="CV353" s="244"/>
      <c r="CW353" s="244"/>
      <c r="CX353" s="244"/>
      <c r="CY353" s="244"/>
      <c r="CZ353" s="244"/>
      <c r="DA353" s="244"/>
      <c r="DB353" s="12">
        <v>345</v>
      </c>
      <c r="DC353" s="11" t="str">
        <f>IF(D353="","",COUNTIF(F353:DA353,Accueil!$AB$28)&amp;" / "&amp;COUNTIF($F$8:$DA$8,"&gt;0")-(COUNTIF(F353:DA353,Accueil!$AG$26)))</f>
        <v/>
      </c>
      <c r="DD353" s="110" t="str">
        <f>IF(D353="","",COUNTIF(F353:DA353,Accueil!$AB$26))</f>
        <v/>
      </c>
      <c r="DE353" s="110" t="str">
        <f>IF(D353="","",IF(COUNTIF($F$8:$DA$8,"&gt;=0")-(COUNTIF(G353:DB353,Accueil!$AG$26))&lt;0,0,COUNTIF($F$8:$DA$8,"&gt;=0")-(COUNTIF(G353:DB353,Accueil!$AG$26))))</f>
        <v/>
      </c>
      <c r="DF353" s="11" t="str">
        <f t="shared" si="23"/>
        <v/>
      </c>
      <c r="DG353" s="29" t="str">
        <f t="shared" si="24"/>
        <v/>
      </c>
      <c r="DH353" s="158">
        <f t="shared" si="25"/>
        <v>0</v>
      </c>
      <c r="DI353" s="158">
        <f>IF(ISERROR(VLOOKUP(F353,Accueil!$W$17:$W$22,1,0)),1,0)</f>
        <v>0</v>
      </c>
      <c r="DJ353" s="158">
        <f>IF(ISERROR(VLOOKUP(G353,Accueil!$W$17:$W$22,1,0)),1,0)</f>
        <v>0</v>
      </c>
      <c r="DK353" s="158">
        <f>IF(ISERROR(VLOOKUP(H353,Accueil!$W$17:$W$22,1,0)),1,0)</f>
        <v>0</v>
      </c>
      <c r="DL353" s="158">
        <f>IF(ISERROR(VLOOKUP(I353,Accueil!$W$17:$W$22,1,0)),1,0)</f>
        <v>0</v>
      </c>
      <c r="DM353" s="158">
        <f>IF(ISERROR(VLOOKUP(J353,Accueil!$W$17:$W$22,1,0)),1,0)</f>
        <v>0</v>
      </c>
      <c r="DN353" s="158">
        <f>IF(ISERROR(VLOOKUP(K353,Accueil!$W$17:$W$22,1,0)),1,0)</f>
        <v>0</v>
      </c>
      <c r="DO353" s="158">
        <f>IF(ISERROR(VLOOKUP(L353,Accueil!$W$17:$W$22,1,0)),1,0)</f>
        <v>0</v>
      </c>
      <c r="DP353" s="158">
        <f>IF(ISERROR(VLOOKUP(M353,Accueil!$W$17:$W$22,1,0)),1,0)</f>
        <v>0</v>
      </c>
      <c r="DQ353" s="158">
        <f>IF(ISERROR(VLOOKUP(N353,Accueil!$W$17:$W$22,1,0)),1,0)</f>
        <v>0</v>
      </c>
      <c r="DR353" s="158">
        <f>IF(ISERROR(VLOOKUP(O353,Accueil!$W$17:$W$22,1,0)),1,0)</f>
        <v>0</v>
      </c>
      <c r="DS353" s="158">
        <f>IF(ISERROR(VLOOKUP(P353,Accueil!$W$17:$W$22,1,0)),1,0)</f>
        <v>0</v>
      </c>
      <c r="DT353" s="158">
        <f>IF(ISERROR(VLOOKUP(Q353,Accueil!$W$17:$W$22,1,0)),1,0)</f>
        <v>0</v>
      </c>
      <c r="DU353" s="158">
        <f>IF(ISERROR(VLOOKUP(R353,Accueil!$W$17:$W$22,1,0)),1,0)</f>
        <v>0</v>
      </c>
      <c r="DV353" s="158">
        <f>IF(ISERROR(VLOOKUP(S353,Accueil!$W$17:$W$22,1,0)),1,0)</f>
        <v>0</v>
      </c>
      <c r="DW353" s="158">
        <f>IF(ISERROR(VLOOKUP(T353,Accueil!$W$17:$W$22,1,0)),1,0)</f>
        <v>0</v>
      </c>
      <c r="DX353" s="158">
        <f>IF(ISERROR(VLOOKUP(U353,Accueil!$W$17:$W$22,1,0)),1,0)</f>
        <v>0</v>
      </c>
      <c r="DY353" s="158">
        <f>IF(ISERROR(VLOOKUP(V353,Accueil!$W$17:$W$22,1,0)),1,0)</f>
        <v>0</v>
      </c>
      <c r="DZ353" s="158">
        <f>IF(ISERROR(VLOOKUP(W353,Accueil!$W$17:$W$22,1,0)),1,0)</f>
        <v>0</v>
      </c>
      <c r="EA353" s="158">
        <f>IF(ISERROR(VLOOKUP(X353,Accueil!$W$17:$W$22,1,0)),1,0)</f>
        <v>0</v>
      </c>
      <c r="EB353" s="158">
        <f>IF(ISERROR(VLOOKUP(Y353,Accueil!$W$17:$W$22,1,0)),1,0)</f>
        <v>0</v>
      </c>
      <c r="EC353" s="158">
        <f>IF(ISERROR(VLOOKUP(Z353,Accueil!$W$17:$W$22,1,0)),1,0)</f>
        <v>0</v>
      </c>
      <c r="ED353" s="158">
        <f>IF(ISERROR(VLOOKUP(AA353,Accueil!$W$17:$W$22,1,0)),1,0)</f>
        <v>0</v>
      </c>
      <c r="EE353" s="158">
        <f>IF(ISERROR(VLOOKUP(AB353,Accueil!$W$17:$W$22,1,0)),1,0)</f>
        <v>0</v>
      </c>
      <c r="EF353" s="158">
        <f>IF(ISERROR(VLOOKUP(AC353,Accueil!$W$17:$W$22,1,0)),1,0)</f>
        <v>0</v>
      </c>
      <c r="EG353" s="158">
        <f>IF(ISERROR(VLOOKUP(AD353,Accueil!$W$17:$W$22,1,0)),1,0)</f>
        <v>0</v>
      </c>
      <c r="EH353" s="158">
        <f>IF(ISERROR(VLOOKUP(AE353,Accueil!$W$17:$W$22,1,0)),1,0)</f>
        <v>0</v>
      </c>
      <c r="EI353" s="158">
        <f>IF(ISERROR(VLOOKUP(AF353,Accueil!$W$17:$W$22,1,0)),1,0)</f>
        <v>0</v>
      </c>
      <c r="EJ353" s="158">
        <f>IF(ISERROR(VLOOKUP(AG353,Accueil!$W$17:$W$22,1,0)),1,0)</f>
        <v>0</v>
      </c>
      <c r="EK353" s="158">
        <f>IF(ISERROR(VLOOKUP(AH353,Accueil!$W$17:$W$22,1,0)),1,0)</f>
        <v>0</v>
      </c>
      <c r="EL353" s="158">
        <f>IF(ISERROR(VLOOKUP(AI353,Accueil!$W$17:$W$22,1,0)),1,0)</f>
        <v>0</v>
      </c>
      <c r="EM353" s="158">
        <f>IF(ISERROR(VLOOKUP(AJ353,Accueil!$W$17:$W$22,1,0)),1,0)</f>
        <v>0</v>
      </c>
      <c r="EN353" s="158">
        <f>IF(ISERROR(VLOOKUP(AK353,Accueil!$W$17:$W$22,1,0)),1,0)</f>
        <v>0</v>
      </c>
      <c r="EO353" s="158">
        <f>IF(ISERROR(VLOOKUP(AL353,Accueil!$W$17:$W$22,1,0)),1,0)</f>
        <v>0</v>
      </c>
      <c r="EP353" s="158">
        <f>IF(ISERROR(VLOOKUP(AM353,Accueil!$W$17:$W$22,1,0)),1,0)</f>
        <v>0</v>
      </c>
      <c r="EQ353" s="158">
        <f>IF(ISERROR(VLOOKUP(AN353,Accueil!$W$17:$W$22,1,0)),1,0)</f>
        <v>0</v>
      </c>
      <c r="ER353" s="158">
        <f>IF(ISERROR(VLOOKUP(AO353,Accueil!$W$17:$W$22,1,0)),1,0)</f>
        <v>0</v>
      </c>
      <c r="ES353" s="158">
        <f>IF(ISERROR(VLOOKUP(AP353,Accueil!$W$17:$W$22,1,0)),1,0)</f>
        <v>0</v>
      </c>
      <c r="ET353" s="158">
        <f>IF(ISERROR(VLOOKUP(AQ353,Accueil!$W$17:$W$22,1,0)),1,0)</f>
        <v>0</v>
      </c>
      <c r="EU353" s="158">
        <f>IF(ISERROR(VLOOKUP(AR353,Accueil!$W$17:$W$22,1,0)),1,0)</f>
        <v>0</v>
      </c>
      <c r="EV353" s="158">
        <f>IF(ISERROR(VLOOKUP(AS353,Accueil!$W$17:$W$22,1,0)),1,0)</f>
        <v>0</v>
      </c>
      <c r="EW353" s="158">
        <f>IF(ISERROR(VLOOKUP(AT353,Accueil!$W$17:$W$22,1,0)),1,0)</f>
        <v>0</v>
      </c>
      <c r="EX353" s="158">
        <f>IF(ISERROR(VLOOKUP(AU353,Accueil!$W$17:$W$22,1,0)),1,0)</f>
        <v>0</v>
      </c>
      <c r="EY353" s="158">
        <f>IF(ISERROR(VLOOKUP(AV353,Accueil!$W$17:$W$22,1,0)),1,0)</f>
        <v>0</v>
      </c>
      <c r="EZ353" s="158">
        <f>IF(ISERROR(VLOOKUP(AW353,Accueil!$W$17:$W$22,1,0)),1,0)</f>
        <v>0</v>
      </c>
      <c r="FA353" s="158">
        <f>IF(ISERROR(VLOOKUP(AX353,Accueil!$W$17:$W$22,1,0)),1,0)</f>
        <v>0</v>
      </c>
      <c r="FB353" s="158">
        <f>IF(ISERROR(VLOOKUP(AY353,Accueil!$W$17:$W$22,1,0)),1,0)</f>
        <v>0</v>
      </c>
      <c r="FC353" s="158">
        <f>IF(ISERROR(VLOOKUP(AZ353,Accueil!$W$17:$W$22,1,0)),1,0)</f>
        <v>0</v>
      </c>
      <c r="FD353" s="158">
        <f>IF(ISERROR(VLOOKUP(BA353,Accueil!$W$17:$W$22,1,0)),1,0)</f>
        <v>0</v>
      </c>
      <c r="FE353" s="158">
        <f>IF(ISERROR(VLOOKUP(BB353,Accueil!$W$17:$W$22,1,0)),1,0)</f>
        <v>0</v>
      </c>
      <c r="FF353" s="158">
        <f>IF(ISERROR(VLOOKUP(BC353,Accueil!$W$17:$W$22,1,0)),1,0)</f>
        <v>0</v>
      </c>
      <c r="FG353" s="158">
        <f>IF(ISERROR(VLOOKUP(BD353,Accueil!$W$17:$W$22,1,0)),1,0)</f>
        <v>0</v>
      </c>
      <c r="FH353" s="158">
        <f>IF(ISERROR(VLOOKUP(BE353,Accueil!$W$17:$W$22,1,0)),1,0)</f>
        <v>0</v>
      </c>
      <c r="FI353" s="158">
        <f>IF(ISERROR(VLOOKUP(BF353,Accueil!$W$17:$W$22,1,0)),1,0)</f>
        <v>0</v>
      </c>
      <c r="FJ353" s="158">
        <f>IF(ISERROR(VLOOKUP(BG353,Accueil!$W$17:$W$22,1,0)),1,0)</f>
        <v>0</v>
      </c>
      <c r="FK353" s="158">
        <f>IF(ISERROR(VLOOKUP(BH353,Accueil!$W$17:$W$22,1,0)),1,0)</f>
        <v>0</v>
      </c>
      <c r="FL353" s="158">
        <f>IF(ISERROR(VLOOKUP(BI353,Accueil!$W$17:$W$22,1,0)),1,0)</f>
        <v>0</v>
      </c>
      <c r="FM353" s="158">
        <f>IF(ISERROR(VLOOKUP(BJ353,Accueil!$W$17:$W$22,1,0)),1,0)</f>
        <v>0</v>
      </c>
      <c r="FN353" s="158">
        <f>IF(ISERROR(VLOOKUP(BK353,Accueil!$W$17:$W$22,1,0)),1,0)</f>
        <v>0</v>
      </c>
      <c r="FO353" s="158">
        <f>IF(ISERROR(VLOOKUP(BL353,Accueil!$W$17:$W$22,1,0)),1,0)</f>
        <v>0</v>
      </c>
      <c r="FP353" s="158">
        <f>IF(ISERROR(VLOOKUP(BM353,Accueil!$W$17:$W$22,1,0)),1,0)</f>
        <v>0</v>
      </c>
      <c r="FQ353" s="158">
        <f>IF(ISERROR(VLOOKUP(BN353,Accueil!$W$17:$W$22,1,0)),1,0)</f>
        <v>0</v>
      </c>
      <c r="FR353" s="158">
        <f>IF(ISERROR(VLOOKUP(BO353,Accueil!$W$17:$W$22,1,0)),1,0)</f>
        <v>0</v>
      </c>
      <c r="FS353" s="158">
        <f>IF(ISERROR(VLOOKUP(BP353,Accueil!$W$17:$W$22,1,0)),1,0)</f>
        <v>0</v>
      </c>
      <c r="FT353" s="158">
        <f>IF(ISERROR(VLOOKUP(BQ353,Accueil!$W$17:$W$22,1,0)),1,0)</f>
        <v>0</v>
      </c>
      <c r="FU353" s="158">
        <f>IF(ISERROR(VLOOKUP(BR353,Accueil!$W$17:$W$22,1,0)),1,0)</f>
        <v>0</v>
      </c>
      <c r="FV353" s="158">
        <f>IF(ISERROR(VLOOKUP(BS353,Accueil!$W$17:$W$22,1,0)),1,0)</f>
        <v>0</v>
      </c>
      <c r="FW353" s="158">
        <f>IF(ISERROR(VLOOKUP(BT353,Accueil!$W$17:$W$22,1,0)),1,0)</f>
        <v>0</v>
      </c>
      <c r="FX353" s="158">
        <f>IF(ISERROR(VLOOKUP(BU353,Accueil!$W$17:$W$22,1,0)),1,0)</f>
        <v>0</v>
      </c>
      <c r="FY353" s="158">
        <f>IF(ISERROR(VLOOKUP(BV353,Accueil!$W$17:$W$22,1,0)),1,0)</f>
        <v>0</v>
      </c>
      <c r="FZ353" s="158">
        <f>IF(ISERROR(VLOOKUP(BW353,Accueil!$W$17:$W$22,1,0)),1,0)</f>
        <v>0</v>
      </c>
      <c r="GA353" s="158">
        <f>IF(ISERROR(VLOOKUP(BX353,Accueil!$W$17:$W$22,1,0)),1,0)</f>
        <v>0</v>
      </c>
      <c r="GB353" s="158">
        <f>IF(ISERROR(VLOOKUP(BY353,Accueil!$W$17:$W$22,1,0)),1,0)</f>
        <v>0</v>
      </c>
      <c r="GC353" s="158">
        <f>IF(ISERROR(VLOOKUP(BZ353,Accueil!$W$17:$W$22,1,0)),1,0)</f>
        <v>0</v>
      </c>
      <c r="GD353" s="158">
        <f>IF(ISERROR(VLOOKUP(CA353,Accueil!$W$17:$W$22,1,0)),1,0)</f>
        <v>0</v>
      </c>
      <c r="GE353" s="158">
        <f>IF(ISERROR(VLOOKUP(CB353,Accueil!$W$17:$W$22,1,0)),1,0)</f>
        <v>0</v>
      </c>
      <c r="GF353" s="158">
        <f>IF(ISERROR(VLOOKUP(CC353,Accueil!$W$17:$W$22,1,0)),1,0)</f>
        <v>0</v>
      </c>
      <c r="GG353" s="158">
        <f>IF(ISERROR(VLOOKUP(CD353,Accueil!$W$17:$W$22,1,0)),1,0)</f>
        <v>0</v>
      </c>
      <c r="GH353" s="158">
        <f>IF(ISERROR(VLOOKUP(CE353,Accueil!$W$17:$W$22,1,0)),1,0)</f>
        <v>0</v>
      </c>
      <c r="GI353" s="158">
        <f>IF(ISERROR(VLOOKUP(CF353,Accueil!$W$17:$W$22,1,0)),1,0)</f>
        <v>0</v>
      </c>
      <c r="GJ353" s="158">
        <f>IF(ISERROR(VLOOKUP(CG353,Accueil!$W$17:$W$22,1,0)),1,0)</f>
        <v>0</v>
      </c>
      <c r="GK353" s="158">
        <f>IF(ISERROR(VLOOKUP(CH353,Accueil!$W$17:$W$22,1,0)),1,0)</f>
        <v>0</v>
      </c>
      <c r="GL353" s="158">
        <f>IF(ISERROR(VLOOKUP(CI353,Accueil!$W$17:$W$22,1,0)),1,0)</f>
        <v>0</v>
      </c>
      <c r="GM353" s="158">
        <f>IF(ISERROR(VLOOKUP(CJ353,Accueil!$W$17:$W$22,1,0)),1,0)</f>
        <v>0</v>
      </c>
      <c r="GN353" s="158">
        <f>IF(ISERROR(VLOOKUP(CK353,Accueil!$W$17:$W$22,1,0)),1,0)</f>
        <v>0</v>
      </c>
      <c r="GO353" s="158">
        <f>IF(ISERROR(VLOOKUP(CL353,Accueil!$W$17:$W$22,1,0)),1,0)</f>
        <v>0</v>
      </c>
      <c r="GP353" s="158">
        <f>IF(ISERROR(VLOOKUP(CM353,Accueil!$W$17:$W$22,1,0)),1,0)</f>
        <v>0</v>
      </c>
      <c r="GQ353" s="158">
        <f>IF(ISERROR(VLOOKUP(CN353,Accueil!$W$17:$W$22,1,0)),1,0)</f>
        <v>0</v>
      </c>
      <c r="GR353" s="158">
        <f>IF(ISERROR(VLOOKUP(CO353,Accueil!$W$17:$W$22,1,0)),1,0)</f>
        <v>0</v>
      </c>
      <c r="GS353" s="158">
        <f>IF(ISERROR(VLOOKUP(CP353,Accueil!$W$17:$W$22,1,0)),1,0)</f>
        <v>0</v>
      </c>
      <c r="GT353" s="158">
        <f>IF(ISERROR(VLOOKUP(CQ353,Accueil!$W$17:$W$22,1,0)),1,0)</f>
        <v>0</v>
      </c>
      <c r="GU353" s="158">
        <f>IF(ISERROR(VLOOKUP(CR353,Accueil!$W$17:$W$22,1,0)),1,0)</f>
        <v>0</v>
      </c>
      <c r="GV353" s="158">
        <f>IF(ISERROR(VLOOKUP(CS353,Accueil!$W$17:$W$22,1,0)),1,0)</f>
        <v>0</v>
      </c>
      <c r="GW353" s="158">
        <f>IF(ISERROR(VLOOKUP(CT353,Accueil!$W$17:$W$22,1,0)),1,0)</f>
        <v>0</v>
      </c>
      <c r="GX353" s="158">
        <f>IF(ISERROR(VLOOKUP(CU353,Accueil!$W$17:$W$22,1,0)),1,0)</f>
        <v>0</v>
      </c>
      <c r="GY353" s="158">
        <f>IF(ISERROR(VLOOKUP(CV353,Accueil!$W$17:$W$22,1,0)),1,0)</f>
        <v>0</v>
      </c>
      <c r="GZ353" s="158">
        <f>IF(ISERROR(VLOOKUP(CW353,Accueil!$W$17:$W$22,1,0)),1,0)</f>
        <v>0</v>
      </c>
      <c r="HA353" s="158">
        <f>IF(ISERROR(VLOOKUP(CX353,Accueil!$W$17:$W$22,1,0)),1,0)</f>
        <v>0</v>
      </c>
      <c r="HB353" s="158">
        <f>IF(ISERROR(VLOOKUP(CY353,Accueil!$W$17:$W$22,1,0)),1,0)</f>
        <v>0</v>
      </c>
      <c r="HC353" s="158">
        <f>IF(ISERROR(VLOOKUP(CZ353,Accueil!$W$17:$W$22,1,0)),1,0)</f>
        <v>0</v>
      </c>
      <c r="HD353" s="158">
        <f>IF(ISERROR(VLOOKUP(DA353,Accueil!$W$17:$W$22,1,0)),1,0)</f>
        <v>0</v>
      </c>
    </row>
    <row r="354" spans="1:212" ht="12.75" customHeight="1">
      <c r="A354" s="360"/>
      <c r="B354" s="12">
        <v>346</v>
      </c>
      <c r="C354" s="26" t="str">
        <f>IF(Accueil!E358="","",Accueil!E358)</f>
        <v/>
      </c>
      <c r="D354" s="27" t="str">
        <f>IF(Accueil!F358="","",Accueil!F358)</f>
        <v/>
      </c>
      <c r="E354" s="83" t="str">
        <f t="shared" si="22"/>
        <v/>
      </c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  <c r="AA354" s="244"/>
      <c r="AB354" s="244"/>
      <c r="AC354" s="244"/>
      <c r="AD354" s="244"/>
      <c r="AE354" s="244"/>
      <c r="AF354" s="244"/>
      <c r="AG354" s="244"/>
      <c r="AH354" s="244"/>
      <c r="AI354" s="244"/>
      <c r="AJ354" s="244"/>
      <c r="AK354" s="244"/>
      <c r="AL354" s="244"/>
      <c r="AM354" s="244"/>
      <c r="AN354" s="244"/>
      <c r="AO354" s="244"/>
      <c r="AP354" s="244"/>
      <c r="AQ354" s="244"/>
      <c r="AR354" s="244"/>
      <c r="AS354" s="244"/>
      <c r="AT354" s="244"/>
      <c r="AU354" s="244"/>
      <c r="AV354" s="244"/>
      <c r="AW354" s="244"/>
      <c r="AX354" s="244"/>
      <c r="AY354" s="244"/>
      <c r="AZ354" s="244"/>
      <c r="BA354" s="244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  <c r="CJ354" s="244"/>
      <c r="CK354" s="244"/>
      <c r="CL354" s="244"/>
      <c r="CM354" s="244"/>
      <c r="CN354" s="244"/>
      <c r="CO354" s="244"/>
      <c r="CP354" s="244"/>
      <c r="CQ354" s="244"/>
      <c r="CR354" s="244"/>
      <c r="CS354" s="244"/>
      <c r="CT354" s="244"/>
      <c r="CU354" s="244"/>
      <c r="CV354" s="244"/>
      <c r="CW354" s="244"/>
      <c r="CX354" s="244"/>
      <c r="CY354" s="244"/>
      <c r="CZ354" s="244"/>
      <c r="DA354" s="244"/>
      <c r="DB354" s="12">
        <v>346</v>
      </c>
      <c r="DC354" s="11" t="str">
        <f>IF(D354="","",COUNTIF(F354:DA354,Accueil!$AB$28)&amp;" / "&amp;COUNTIF($F$8:$DA$8,"&gt;0")-(COUNTIF(F354:DA354,Accueil!$AG$26)))</f>
        <v/>
      </c>
      <c r="DD354" s="110" t="str">
        <f>IF(D354="","",COUNTIF(F354:DA354,Accueil!$AB$26))</f>
        <v/>
      </c>
      <c r="DE354" s="110" t="str">
        <f>IF(D354="","",IF(COUNTIF($F$8:$DA$8,"&gt;=0")-(COUNTIF(G354:DB354,Accueil!$AG$26))&lt;0,0,COUNTIF($F$8:$DA$8,"&gt;=0")-(COUNTIF(G354:DB354,Accueil!$AG$26))))</f>
        <v/>
      </c>
      <c r="DF354" s="11" t="str">
        <f t="shared" si="23"/>
        <v/>
      </c>
      <c r="DG354" s="29" t="str">
        <f t="shared" si="24"/>
        <v/>
      </c>
      <c r="DH354" s="158">
        <f t="shared" si="25"/>
        <v>0</v>
      </c>
      <c r="DI354" s="158">
        <f>IF(ISERROR(VLOOKUP(F354,Accueil!$W$17:$W$22,1,0)),1,0)</f>
        <v>0</v>
      </c>
      <c r="DJ354" s="158">
        <f>IF(ISERROR(VLOOKUP(G354,Accueil!$W$17:$W$22,1,0)),1,0)</f>
        <v>0</v>
      </c>
      <c r="DK354" s="158">
        <f>IF(ISERROR(VLOOKUP(H354,Accueil!$W$17:$W$22,1,0)),1,0)</f>
        <v>0</v>
      </c>
      <c r="DL354" s="158">
        <f>IF(ISERROR(VLOOKUP(I354,Accueil!$W$17:$W$22,1,0)),1,0)</f>
        <v>0</v>
      </c>
      <c r="DM354" s="158">
        <f>IF(ISERROR(VLOOKUP(J354,Accueil!$W$17:$W$22,1,0)),1,0)</f>
        <v>0</v>
      </c>
      <c r="DN354" s="158">
        <f>IF(ISERROR(VLOOKUP(K354,Accueil!$W$17:$W$22,1,0)),1,0)</f>
        <v>0</v>
      </c>
      <c r="DO354" s="158">
        <f>IF(ISERROR(VLOOKUP(L354,Accueil!$W$17:$W$22,1,0)),1,0)</f>
        <v>0</v>
      </c>
      <c r="DP354" s="158">
        <f>IF(ISERROR(VLOOKUP(M354,Accueil!$W$17:$W$22,1,0)),1,0)</f>
        <v>0</v>
      </c>
      <c r="DQ354" s="158">
        <f>IF(ISERROR(VLOOKUP(N354,Accueil!$W$17:$W$22,1,0)),1,0)</f>
        <v>0</v>
      </c>
      <c r="DR354" s="158">
        <f>IF(ISERROR(VLOOKUP(O354,Accueil!$W$17:$W$22,1,0)),1,0)</f>
        <v>0</v>
      </c>
      <c r="DS354" s="158">
        <f>IF(ISERROR(VLOOKUP(P354,Accueil!$W$17:$W$22,1,0)),1,0)</f>
        <v>0</v>
      </c>
      <c r="DT354" s="158">
        <f>IF(ISERROR(VLOOKUP(Q354,Accueil!$W$17:$W$22,1,0)),1,0)</f>
        <v>0</v>
      </c>
      <c r="DU354" s="158">
        <f>IF(ISERROR(VLOOKUP(R354,Accueil!$W$17:$W$22,1,0)),1,0)</f>
        <v>0</v>
      </c>
      <c r="DV354" s="158">
        <f>IF(ISERROR(VLOOKUP(S354,Accueil!$W$17:$W$22,1,0)),1,0)</f>
        <v>0</v>
      </c>
      <c r="DW354" s="158">
        <f>IF(ISERROR(VLOOKUP(T354,Accueil!$W$17:$W$22,1,0)),1,0)</f>
        <v>0</v>
      </c>
      <c r="DX354" s="158">
        <f>IF(ISERROR(VLOOKUP(U354,Accueil!$W$17:$W$22,1,0)),1,0)</f>
        <v>0</v>
      </c>
      <c r="DY354" s="158">
        <f>IF(ISERROR(VLOOKUP(V354,Accueil!$W$17:$W$22,1,0)),1,0)</f>
        <v>0</v>
      </c>
      <c r="DZ354" s="158">
        <f>IF(ISERROR(VLOOKUP(W354,Accueil!$W$17:$W$22,1,0)),1,0)</f>
        <v>0</v>
      </c>
      <c r="EA354" s="158">
        <f>IF(ISERROR(VLOOKUP(X354,Accueil!$W$17:$W$22,1,0)),1,0)</f>
        <v>0</v>
      </c>
      <c r="EB354" s="158">
        <f>IF(ISERROR(VLOOKUP(Y354,Accueil!$W$17:$W$22,1,0)),1,0)</f>
        <v>0</v>
      </c>
      <c r="EC354" s="158">
        <f>IF(ISERROR(VLOOKUP(Z354,Accueil!$W$17:$W$22,1,0)),1,0)</f>
        <v>0</v>
      </c>
      <c r="ED354" s="158">
        <f>IF(ISERROR(VLOOKUP(AA354,Accueil!$W$17:$W$22,1,0)),1,0)</f>
        <v>0</v>
      </c>
      <c r="EE354" s="158">
        <f>IF(ISERROR(VLOOKUP(AB354,Accueil!$W$17:$W$22,1,0)),1,0)</f>
        <v>0</v>
      </c>
      <c r="EF354" s="158">
        <f>IF(ISERROR(VLOOKUP(AC354,Accueil!$W$17:$W$22,1,0)),1,0)</f>
        <v>0</v>
      </c>
      <c r="EG354" s="158">
        <f>IF(ISERROR(VLOOKUP(AD354,Accueil!$W$17:$W$22,1,0)),1,0)</f>
        <v>0</v>
      </c>
      <c r="EH354" s="158">
        <f>IF(ISERROR(VLOOKUP(AE354,Accueil!$W$17:$W$22,1,0)),1,0)</f>
        <v>0</v>
      </c>
      <c r="EI354" s="158">
        <f>IF(ISERROR(VLOOKUP(AF354,Accueil!$W$17:$W$22,1,0)),1,0)</f>
        <v>0</v>
      </c>
      <c r="EJ354" s="158">
        <f>IF(ISERROR(VLOOKUP(AG354,Accueil!$W$17:$W$22,1,0)),1,0)</f>
        <v>0</v>
      </c>
      <c r="EK354" s="158">
        <f>IF(ISERROR(VLOOKUP(AH354,Accueil!$W$17:$W$22,1,0)),1,0)</f>
        <v>0</v>
      </c>
      <c r="EL354" s="158">
        <f>IF(ISERROR(VLOOKUP(AI354,Accueil!$W$17:$W$22,1,0)),1,0)</f>
        <v>0</v>
      </c>
      <c r="EM354" s="158">
        <f>IF(ISERROR(VLOOKUP(AJ354,Accueil!$W$17:$W$22,1,0)),1,0)</f>
        <v>0</v>
      </c>
      <c r="EN354" s="158">
        <f>IF(ISERROR(VLOOKUP(AK354,Accueil!$W$17:$W$22,1,0)),1,0)</f>
        <v>0</v>
      </c>
      <c r="EO354" s="158">
        <f>IF(ISERROR(VLOOKUP(AL354,Accueil!$W$17:$W$22,1,0)),1,0)</f>
        <v>0</v>
      </c>
      <c r="EP354" s="158">
        <f>IF(ISERROR(VLOOKUP(AM354,Accueil!$W$17:$W$22,1,0)),1,0)</f>
        <v>0</v>
      </c>
      <c r="EQ354" s="158">
        <f>IF(ISERROR(VLOOKUP(AN354,Accueil!$W$17:$W$22,1,0)),1,0)</f>
        <v>0</v>
      </c>
      <c r="ER354" s="158">
        <f>IF(ISERROR(VLOOKUP(AO354,Accueil!$W$17:$W$22,1,0)),1,0)</f>
        <v>0</v>
      </c>
      <c r="ES354" s="158">
        <f>IF(ISERROR(VLOOKUP(AP354,Accueil!$W$17:$W$22,1,0)),1,0)</f>
        <v>0</v>
      </c>
      <c r="ET354" s="158">
        <f>IF(ISERROR(VLOOKUP(AQ354,Accueil!$W$17:$W$22,1,0)),1,0)</f>
        <v>0</v>
      </c>
      <c r="EU354" s="158">
        <f>IF(ISERROR(VLOOKUP(AR354,Accueil!$W$17:$W$22,1,0)),1,0)</f>
        <v>0</v>
      </c>
      <c r="EV354" s="158">
        <f>IF(ISERROR(VLOOKUP(AS354,Accueil!$W$17:$W$22,1,0)),1,0)</f>
        <v>0</v>
      </c>
      <c r="EW354" s="158">
        <f>IF(ISERROR(VLOOKUP(AT354,Accueil!$W$17:$W$22,1,0)),1,0)</f>
        <v>0</v>
      </c>
      <c r="EX354" s="158">
        <f>IF(ISERROR(VLOOKUP(AU354,Accueil!$W$17:$W$22,1,0)),1,0)</f>
        <v>0</v>
      </c>
      <c r="EY354" s="158">
        <f>IF(ISERROR(VLOOKUP(AV354,Accueil!$W$17:$W$22,1,0)),1,0)</f>
        <v>0</v>
      </c>
      <c r="EZ354" s="158">
        <f>IF(ISERROR(VLOOKUP(AW354,Accueil!$W$17:$W$22,1,0)),1,0)</f>
        <v>0</v>
      </c>
      <c r="FA354" s="158">
        <f>IF(ISERROR(VLOOKUP(AX354,Accueil!$W$17:$W$22,1,0)),1,0)</f>
        <v>0</v>
      </c>
      <c r="FB354" s="158">
        <f>IF(ISERROR(VLOOKUP(AY354,Accueil!$W$17:$W$22,1,0)),1,0)</f>
        <v>0</v>
      </c>
      <c r="FC354" s="158">
        <f>IF(ISERROR(VLOOKUP(AZ354,Accueil!$W$17:$W$22,1,0)),1,0)</f>
        <v>0</v>
      </c>
      <c r="FD354" s="158">
        <f>IF(ISERROR(VLOOKUP(BA354,Accueil!$W$17:$W$22,1,0)),1,0)</f>
        <v>0</v>
      </c>
      <c r="FE354" s="158">
        <f>IF(ISERROR(VLOOKUP(BB354,Accueil!$W$17:$W$22,1,0)),1,0)</f>
        <v>0</v>
      </c>
      <c r="FF354" s="158">
        <f>IF(ISERROR(VLOOKUP(BC354,Accueil!$W$17:$W$22,1,0)),1,0)</f>
        <v>0</v>
      </c>
      <c r="FG354" s="158">
        <f>IF(ISERROR(VLOOKUP(BD354,Accueil!$W$17:$W$22,1,0)),1,0)</f>
        <v>0</v>
      </c>
      <c r="FH354" s="158">
        <f>IF(ISERROR(VLOOKUP(BE354,Accueil!$W$17:$W$22,1,0)),1,0)</f>
        <v>0</v>
      </c>
      <c r="FI354" s="158">
        <f>IF(ISERROR(VLOOKUP(BF354,Accueil!$W$17:$W$22,1,0)),1,0)</f>
        <v>0</v>
      </c>
      <c r="FJ354" s="158">
        <f>IF(ISERROR(VLOOKUP(BG354,Accueil!$W$17:$W$22,1,0)),1,0)</f>
        <v>0</v>
      </c>
      <c r="FK354" s="158">
        <f>IF(ISERROR(VLOOKUP(BH354,Accueil!$W$17:$W$22,1,0)),1,0)</f>
        <v>0</v>
      </c>
      <c r="FL354" s="158">
        <f>IF(ISERROR(VLOOKUP(BI354,Accueil!$W$17:$W$22,1,0)),1,0)</f>
        <v>0</v>
      </c>
      <c r="FM354" s="158">
        <f>IF(ISERROR(VLOOKUP(BJ354,Accueil!$W$17:$W$22,1,0)),1,0)</f>
        <v>0</v>
      </c>
      <c r="FN354" s="158">
        <f>IF(ISERROR(VLOOKUP(BK354,Accueil!$W$17:$W$22,1,0)),1,0)</f>
        <v>0</v>
      </c>
      <c r="FO354" s="158">
        <f>IF(ISERROR(VLOOKUP(BL354,Accueil!$W$17:$W$22,1,0)),1,0)</f>
        <v>0</v>
      </c>
      <c r="FP354" s="158">
        <f>IF(ISERROR(VLOOKUP(BM354,Accueil!$W$17:$W$22,1,0)),1,0)</f>
        <v>0</v>
      </c>
      <c r="FQ354" s="158">
        <f>IF(ISERROR(VLOOKUP(BN354,Accueil!$W$17:$W$22,1,0)),1,0)</f>
        <v>0</v>
      </c>
      <c r="FR354" s="158">
        <f>IF(ISERROR(VLOOKUP(BO354,Accueil!$W$17:$W$22,1,0)),1,0)</f>
        <v>0</v>
      </c>
      <c r="FS354" s="158">
        <f>IF(ISERROR(VLOOKUP(BP354,Accueil!$W$17:$W$22,1,0)),1,0)</f>
        <v>0</v>
      </c>
      <c r="FT354" s="158">
        <f>IF(ISERROR(VLOOKUP(BQ354,Accueil!$W$17:$W$22,1,0)),1,0)</f>
        <v>0</v>
      </c>
      <c r="FU354" s="158">
        <f>IF(ISERROR(VLOOKUP(BR354,Accueil!$W$17:$W$22,1,0)),1,0)</f>
        <v>0</v>
      </c>
      <c r="FV354" s="158">
        <f>IF(ISERROR(VLOOKUP(BS354,Accueil!$W$17:$W$22,1,0)),1,0)</f>
        <v>0</v>
      </c>
      <c r="FW354" s="158">
        <f>IF(ISERROR(VLOOKUP(BT354,Accueil!$W$17:$W$22,1,0)),1,0)</f>
        <v>0</v>
      </c>
      <c r="FX354" s="158">
        <f>IF(ISERROR(VLOOKUP(BU354,Accueil!$W$17:$W$22,1,0)),1,0)</f>
        <v>0</v>
      </c>
      <c r="FY354" s="158">
        <f>IF(ISERROR(VLOOKUP(BV354,Accueil!$W$17:$W$22,1,0)),1,0)</f>
        <v>0</v>
      </c>
      <c r="FZ354" s="158">
        <f>IF(ISERROR(VLOOKUP(BW354,Accueil!$W$17:$W$22,1,0)),1,0)</f>
        <v>0</v>
      </c>
      <c r="GA354" s="158">
        <f>IF(ISERROR(VLOOKUP(BX354,Accueil!$W$17:$W$22,1,0)),1,0)</f>
        <v>0</v>
      </c>
      <c r="GB354" s="158">
        <f>IF(ISERROR(VLOOKUP(BY354,Accueil!$W$17:$W$22,1,0)),1,0)</f>
        <v>0</v>
      </c>
      <c r="GC354" s="158">
        <f>IF(ISERROR(VLOOKUP(BZ354,Accueil!$W$17:$W$22,1,0)),1,0)</f>
        <v>0</v>
      </c>
      <c r="GD354" s="158">
        <f>IF(ISERROR(VLOOKUP(CA354,Accueil!$W$17:$W$22,1,0)),1,0)</f>
        <v>0</v>
      </c>
      <c r="GE354" s="158">
        <f>IF(ISERROR(VLOOKUP(CB354,Accueil!$W$17:$W$22,1,0)),1,0)</f>
        <v>0</v>
      </c>
      <c r="GF354" s="158">
        <f>IF(ISERROR(VLOOKUP(CC354,Accueil!$W$17:$W$22,1,0)),1,0)</f>
        <v>0</v>
      </c>
      <c r="GG354" s="158">
        <f>IF(ISERROR(VLOOKUP(CD354,Accueil!$W$17:$W$22,1,0)),1,0)</f>
        <v>0</v>
      </c>
      <c r="GH354" s="158">
        <f>IF(ISERROR(VLOOKUP(CE354,Accueil!$W$17:$W$22,1,0)),1,0)</f>
        <v>0</v>
      </c>
      <c r="GI354" s="158">
        <f>IF(ISERROR(VLOOKUP(CF354,Accueil!$W$17:$W$22,1,0)),1,0)</f>
        <v>0</v>
      </c>
      <c r="GJ354" s="158">
        <f>IF(ISERROR(VLOOKUP(CG354,Accueil!$W$17:$W$22,1,0)),1,0)</f>
        <v>0</v>
      </c>
      <c r="GK354" s="158">
        <f>IF(ISERROR(VLOOKUP(CH354,Accueil!$W$17:$W$22,1,0)),1,0)</f>
        <v>0</v>
      </c>
      <c r="GL354" s="158">
        <f>IF(ISERROR(VLOOKUP(CI354,Accueil!$W$17:$W$22,1,0)),1,0)</f>
        <v>0</v>
      </c>
      <c r="GM354" s="158">
        <f>IF(ISERROR(VLOOKUP(CJ354,Accueil!$W$17:$W$22,1,0)),1,0)</f>
        <v>0</v>
      </c>
      <c r="GN354" s="158">
        <f>IF(ISERROR(VLOOKUP(CK354,Accueil!$W$17:$W$22,1,0)),1,0)</f>
        <v>0</v>
      </c>
      <c r="GO354" s="158">
        <f>IF(ISERROR(VLOOKUP(CL354,Accueil!$W$17:$W$22,1,0)),1,0)</f>
        <v>0</v>
      </c>
      <c r="GP354" s="158">
        <f>IF(ISERROR(VLOOKUP(CM354,Accueil!$W$17:$W$22,1,0)),1,0)</f>
        <v>0</v>
      </c>
      <c r="GQ354" s="158">
        <f>IF(ISERROR(VLOOKUP(CN354,Accueil!$W$17:$W$22,1,0)),1,0)</f>
        <v>0</v>
      </c>
      <c r="GR354" s="158">
        <f>IF(ISERROR(VLOOKUP(CO354,Accueil!$W$17:$W$22,1,0)),1,0)</f>
        <v>0</v>
      </c>
      <c r="GS354" s="158">
        <f>IF(ISERROR(VLOOKUP(CP354,Accueil!$W$17:$W$22,1,0)),1,0)</f>
        <v>0</v>
      </c>
      <c r="GT354" s="158">
        <f>IF(ISERROR(VLOOKUP(CQ354,Accueil!$W$17:$W$22,1,0)),1,0)</f>
        <v>0</v>
      </c>
      <c r="GU354" s="158">
        <f>IF(ISERROR(VLOOKUP(CR354,Accueil!$W$17:$W$22,1,0)),1,0)</f>
        <v>0</v>
      </c>
      <c r="GV354" s="158">
        <f>IF(ISERROR(VLOOKUP(CS354,Accueil!$W$17:$W$22,1,0)),1,0)</f>
        <v>0</v>
      </c>
      <c r="GW354" s="158">
        <f>IF(ISERROR(VLOOKUP(CT354,Accueil!$W$17:$W$22,1,0)),1,0)</f>
        <v>0</v>
      </c>
      <c r="GX354" s="158">
        <f>IF(ISERROR(VLOOKUP(CU354,Accueil!$W$17:$W$22,1,0)),1,0)</f>
        <v>0</v>
      </c>
      <c r="GY354" s="158">
        <f>IF(ISERROR(VLOOKUP(CV354,Accueil!$W$17:$W$22,1,0)),1,0)</f>
        <v>0</v>
      </c>
      <c r="GZ354" s="158">
        <f>IF(ISERROR(VLOOKUP(CW354,Accueil!$W$17:$W$22,1,0)),1,0)</f>
        <v>0</v>
      </c>
      <c r="HA354" s="158">
        <f>IF(ISERROR(VLOOKUP(CX354,Accueil!$W$17:$W$22,1,0)),1,0)</f>
        <v>0</v>
      </c>
      <c r="HB354" s="158">
        <f>IF(ISERROR(VLOOKUP(CY354,Accueil!$W$17:$W$22,1,0)),1,0)</f>
        <v>0</v>
      </c>
      <c r="HC354" s="158">
        <f>IF(ISERROR(VLOOKUP(CZ354,Accueil!$W$17:$W$22,1,0)),1,0)</f>
        <v>0</v>
      </c>
      <c r="HD354" s="158">
        <f>IF(ISERROR(VLOOKUP(DA354,Accueil!$W$17:$W$22,1,0)),1,0)</f>
        <v>0</v>
      </c>
    </row>
    <row r="355" spans="1:212" ht="12.75" customHeight="1">
      <c r="A355" s="360"/>
      <c r="B355" s="12">
        <v>347</v>
      </c>
      <c r="C355" s="26" t="str">
        <f>IF(Accueil!E359="","",Accueil!E359)</f>
        <v/>
      </c>
      <c r="D355" s="27" t="str">
        <f>IF(Accueil!F359="","",Accueil!F359)</f>
        <v/>
      </c>
      <c r="E355" s="83" t="str">
        <f t="shared" si="22"/>
        <v/>
      </c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  <c r="AA355" s="244"/>
      <c r="AB355" s="244"/>
      <c r="AC355" s="244"/>
      <c r="AD355" s="244"/>
      <c r="AE355" s="244"/>
      <c r="AF355" s="244"/>
      <c r="AG355" s="244"/>
      <c r="AH355" s="244"/>
      <c r="AI355" s="244"/>
      <c r="AJ355" s="244"/>
      <c r="AK355" s="244"/>
      <c r="AL355" s="244"/>
      <c r="AM355" s="244"/>
      <c r="AN355" s="244"/>
      <c r="AO355" s="244"/>
      <c r="AP355" s="244"/>
      <c r="AQ355" s="244"/>
      <c r="AR355" s="244"/>
      <c r="AS355" s="244"/>
      <c r="AT355" s="244"/>
      <c r="AU355" s="244"/>
      <c r="AV355" s="244"/>
      <c r="AW355" s="244"/>
      <c r="AX355" s="244"/>
      <c r="AY355" s="244"/>
      <c r="AZ355" s="244"/>
      <c r="BA355" s="244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  <c r="CJ355" s="244"/>
      <c r="CK355" s="244"/>
      <c r="CL355" s="244"/>
      <c r="CM355" s="244"/>
      <c r="CN355" s="244"/>
      <c r="CO355" s="244"/>
      <c r="CP355" s="244"/>
      <c r="CQ355" s="244"/>
      <c r="CR355" s="244"/>
      <c r="CS355" s="244"/>
      <c r="CT355" s="244"/>
      <c r="CU355" s="244"/>
      <c r="CV355" s="244"/>
      <c r="CW355" s="244"/>
      <c r="CX355" s="244"/>
      <c r="CY355" s="244"/>
      <c r="CZ355" s="244"/>
      <c r="DA355" s="244"/>
      <c r="DB355" s="12">
        <v>347</v>
      </c>
      <c r="DC355" s="11" t="str">
        <f>IF(D355="","",COUNTIF(F355:DA355,Accueil!$AB$28)&amp;" / "&amp;COUNTIF($F$8:$DA$8,"&gt;0")-(COUNTIF(F355:DA355,Accueil!$AG$26)))</f>
        <v/>
      </c>
      <c r="DD355" s="110" t="str">
        <f>IF(D355="","",COUNTIF(F355:DA355,Accueil!$AB$26))</f>
        <v/>
      </c>
      <c r="DE355" s="110" t="str">
        <f>IF(D355="","",IF(COUNTIF($F$8:$DA$8,"&gt;=0")-(COUNTIF(G355:DB355,Accueil!$AG$26))&lt;0,0,COUNTIF($F$8:$DA$8,"&gt;=0")-(COUNTIF(G355:DB355,Accueil!$AG$26))))</f>
        <v/>
      </c>
      <c r="DF355" s="11" t="str">
        <f t="shared" si="23"/>
        <v/>
      </c>
      <c r="DG355" s="29" t="str">
        <f t="shared" si="24"/>
        <v/>
      </c>
      <c r="DH355" s="158">
        <f t="shared" si="25"/>
        <v>0</v>
      </c>
      <c r="DI355" s="158">
        <f>IF(ISERROR(VLOOKUP(F355,Accueil!$W$17:$W$22,1,0)),1,0)</f>
        <v>0</v>
      </c>
      <c r="DJ355" s="158">
        <f>IF(ISERROR(VLOOKUP(G355,Accueil!$W$17:$W$22,1,0)),1,0)</f>
        <v>0</v>
      </c>
      <c r="DK355" s="158">
        <f>IF(ISERROR(VLOOKUP(H355,Accueil!$W$17:$W$22,1,0)),1,0)</f>
        <v>0</v>
      </c>
      <c r="DL355" s="158">
        <f>IF(ISERROR(VLOOKUP(I355,Accueil!$W$17:$W$22,1,0)),1,0)</f>
        <v>0</v>
      </c>
      <c r="DM355" s="158">
        <f>IF(ISERROR(VLOOKUP(J355,Accueil!$W$17:$W$22,1,0)),1,0)</f>
        <v>0</v>
      </c>
      <c r="DN355" s="158">
        <f>IF(ISERROR(VLOOKUP(K355,Accueil!$W$17:$W$22,1,0)),1,0)</f>
        <v>0</v>
      </c>
      <c r="DO355" s="158">
        <f>IF(ISERROR(VLOOKUP(L355,Accueil!$W$17:$W$22,1,0)),1,0)</f>
        <v>0</v>
      </c>
      <c r="DP355" s="158">
        <f>IF(ISERROR(VLOOKUP(M355,Accueil!$W$17:$W$22,1,0)),1,0)</f>
        <v>0</v>
      </c>
      <c r="DQ355" s="158">
        <f>IF(ISERROR(VLOOKUP(N355,Accueil!$W$17:$W$22,1,0)),1,0)</f>
        <v>0</v>
      </c>
      <c r="DR355" s="158">
        <f>IF(ISERROR(VLOOKUP(O355,Accueil!$W$17:$W$22,1,0)),1,0)</f>
        <v>0</v>
      </c>
      <c r="DS355" s="158">
        <f>IF(ISERROR(VLOOKUP(P355,Accueil!$W$17:$W$22,1,0)),1,0)</f>
        <v>0</v>
      </c>
      <c r="DT355" s="158">
        <f>IF(ISERROR(VLOOKUP(Q355,Accueil!$W$17:$W$22,1,0)),1,0)</f>
        <v>0</v>
      </c>
      <c r="DU355" s="158">
        <f>IF(ISERROR(VLOOKUP(R355,Accueil!$W$17:$W$22,1,0)),1,0)</f>
        <v>0</v>
      </c>
      <c r="DV355" s="158">
        <f>IF(ISERROR(VLOOKUP(S355,Accueil!$W$17:$W$22,1,0)),1,0)</f>
        <v>0</v>
      </c>
      <c r="DW355" s="158">
        <f>IF(ISERROR(VLOOKUP(T355,Accueil!$W$17:$W$22,1,0)),1,0)</f>
        <v>0</v>
      </c>
      <c r="DX355" s="158">
        <f>IF(ISERROR(VLOOKUP(U355,Accueil!$W$17:$W$22,1,0)),1,0)</f>
        <v>0</v>
      </c>
      <c r="DY355" s="158">
        <f>IF(ISERROR(VLOOKUP(V355,Accueil!$W$17:$W$22,1,0)),1,0)</f>
        <v>0</v>
      </c>
      <c r="DZ355" s="158">
        <f>IF(ISERROR(VLOOKUP(W355,Accueil!$W$17:$W$22,1,0)),1,0)</f>
        <v>0</v>
      </c>
      <c r="EA355" s="158">
        <f>IF(ISERROR(VLOOKUP(X355,Accueil!$W$17:$W$22,1,0)),1,0)</f>
        <v>0</v>
      </c>
      <c r="EB355" s="158">
        <f>IF(ISERROR(VLOOKUP(Y355,Accueil!$W$17:$W$22,1,0)),1,0)</f>
        <v>0</v>
      </c>
      <c r="EC355" s="158">
        <f>IF(ISERROR(VLOOKUP(Z355,Accueil!$W$17:$W$22,1,0)),1,0)</f>
        <v>0</v>
      </c>
      <c r="ED355" s="158">
        <f>IF(ISERROR(VLOOKUP(AA355,Accueil!$W$17:$W$22,1,0)),1,0)</f>
        <v>0</v>
      </c>
      <c r="EE355" s="158">
        <f>IF(ISERROR(VLOOKUP(AB355,Accueil!$W$17:$W$22,1,0)),1,0)</f>
        <v>0</v>
      </c>
      <c r="EF355" s="158">
        <f>IF(ISERROR(VLOOKUP(AC355,Accueil!$W$17:$W$22,1,0)),1,0)</f>
        <v>0</v>
      </c>
      <c r="EG355" s="158">
        <f>IF(ISERROR(VLOOKUP(AD355,Accueil!$W$17:$W$22,1,0)),1,0)</f>
        <v>0</v>
      </c>
      <c r="EH355" s="158">
        <f>IF(ISERROR(VLOOKUP(AE355,Accueil!$W$17:$W$22,1,0)),1,0)</f>
        <v>0</v>
      </c>
      <c r="EI355" s="158">
        <f>IF(ISERROR(VLOOKUP(AF355,Accueil!$W$17:$W$22,1,0)),1,0)</f>
        <v>0</v>
      </c>
      <c r="EJ355" s="158">
        <f>IF(ISERROR(VLOOKUP(AG355,Accueil!$W$17:$W$22,1,0)),1,0)</f>
        <v>0</v>
      </c>
      <c r="EK355" s="158">
        <f>IF(ISERROR(VLOOKUP(AH355,Accueil!$W$17:$W$22,1,0)),1,0)</f>
        <v>0</v>
      </c>
      <c r="EL355" s="158">
        <f>IF(ISERROR(VLOOKUP(AI355,Accueil!$W$17:$W$22,1,0)),1,0)</f>
        <v>0</v>
      </c>
      <c r="EM355" s="158">
        <f>IF(ISERROR(VLOOKUP(AJ355,Accueil!$W$17:$W$22,1,0)),1,0)</f>
        <v>0</v>
      </c>
      <c r="EN355" s="158">
        <f>IF(ISERROR(VLOOKUP(AK355,Accueil!$W$17:$W$22,1,0)),1,0)</f>
        <v>0</v>
      </c>
      <c r="EO355" s="158">
        <f>IF(ISERROR(VLOOKUP(AL355,Accueil!$W$17:$W$22,1,0)),1,0)</f>
        <v>0</v>
      </c>
      <c r="EP355" s="158">
        <f>IF(ISERROR(VLOOKUP(AM355,Accueil!$W$17:$W$22,1,0)),1,0)</f>
        <v>0</v>
      </c>
      <c r="EQ355" s="158">
        <f>IF(ISERROR(VLOOKUP(AN355,Accueil!$W$17:$W$22,1,0)),1,0)</f>
        <v>0</v>
      </c>
      <c r="ER355" s="158">
        <f>IF(ISERROR(VLOOKUP(AO355,Accueil!$W$17:$W$22,1,0)),1,0)</f>
        <v>0</v>
      </c>
      <c r="ES355" s="158">
        <f>IF(ISERROR(VLOOKUP(AP355,Accueil!$W$17:$W$22,1,0)),1,0)</f>
        <v>0</v>
      </c>
      <c r="ET355" s="158">
        <f>IF(ISERROR(VLOOKUP(AQ355,Accueil!$W$17:$W$22,1,0)),1,0)</f>
        <v>0</v>
      </c>
      <c r="EU355" s="158">
        <f>IF(ISERROR(VLOOKUP(AR355,Accueil!$W$17:$W$22,1,0)),1,0)</f>
        <v>0</v>
      </c>
      <c r="EV355" s="158">
        <f>IF(ISERROR(VLOOKUP(AS355,Accueil!$W$17:$W$22,1,0)),1,0)</f>
        <v>0</v>
      </c>
      <c r="EW355" s="158">
        <f>IF(ISERROR(VLOOKUP(AT355,Accueil!$W$17:$W$22,1,0)),1,0)</f>
        <v>0</v>
      </c>
      <c r="EX355" s="158">
        <f>IF(ISERROR(VLOOKUP(AU355,Accueil!$W$17:$W$22,1,0)),1,0)</f>
        <v>0</v>
      </c>
      <c r="EY355" s="158">
        <f>IF(ISERROR(VLOOKUP(AV355,Accueil!$W$17:$W$22,1,0)),1,0)</f>
        <v>0</v>
      </c>
      <c r="EZ355" s="158">
        <f>IF(ISERROR(VLOOKUP(AW355,Accueil!$W$17:$W$22,1,0)),1,0)</f>
        <v>0</v>
      </c>
      <c r="FA355" s="158">
        <f>IF(ISERROR(VLOOKUP(AX355,Accueil!$W$17:$W$22,1,0)),1,0)</f>
        <v>0</v>
      </c>
      <c r="FB355" s="158">
        <f>IF(ISERROR(VLOOKUP(AY355,Accueil!$W$17:$W$22,1,0)),1,0)</f>
        <v>0</v>
      </c>
      <c r="FC355" s="158">
        <f>IF(ISERROR(VLOOKUP(AZ355,Accueil!$W$17:$W$22,1,0)),1,0)</f>
        <v>0</v>
      </c>
      <c r="FD355" s="158">
        <f>IF(ISERROR(VLOOKUP(BA355,Accueil!$W$17:$W$22,1,0)),1,0)</f>
        <v>0</v>
      </c>
      <c r="FE355" s="158">
        <f>IF(ISERROR(VLOOKUP(BB355,Accueil!$W$17:$W$22,1,0)),1,0)</f>
        <v>0</v>
      </c>
      <c r="FF355" s="158">
        <f>IF(ISERROR(VLOOKUP(BC355,Accueil!$W$17:$W$22,1,0)),1,0)</f>
        <v>0</v>
      </c>
      <c r="FG355" s="158">
        <f>IF(ISERROR(VLOOKUP(BD355,Accueil!$W$17:$W$22,1,0)),1,0)</f>
        <v>0</v>
      </c>
      <c r="FH355" s="158">
        <f>IF(ISERROR(VLOOKUP(BE355,Accueil!$W$17:$W$22,1,0)),1,0)</f>
        <v>0</v>
      </c>
      <c r="FI355" s="158">
        <f>IF(ISERROR(VLOOKUP(BF355,Accueil!$W$17:$W$22,1,0)),1,0)</f>
        <v>0</v>
      </c>
      <c r="FJ355" s="158">
        <f>IF(ISERROR(VLOOKUP(BG355,Accueil!$W$17:$W$22,1,0)),1,0)</f>
        <v>0</v>
      </c>
      <c r="FK355" s="158">
        <f>IF(ISERROR(VLOOKUP(BH355,Accueil!$W$17:$W$22,1,0)),1,0)</f>
        <v>0</v>
      </c>
      <c r="FL355" s="158">
        <f>IF(ISERROR(VLOOKUP(BI355,Accueil!$W$17:$W$22,1,0)),1,0)</f>
        <v>0</v>
      </c>
      <c r="FM355" s="158">
        <f>IF(ISERROR(VLOOKUP(BJ355,Accueil!$W$17:$W$22,1,0)),1,0)</f>
        <v>0</v>
      </c>
      <c r="FN355" s="158">
        <f>IF(ISERROR(VLOOKUP(BK355,Accueil!$W$17:$W$22,1,0)),1,0)</f>
        <v>0</v>
      </c>
      <c r="FO355" s="158">
        <f>IF(ISERROR(VLOOKUP(BL355,Accueil!$W$17:$W$22,1,0)),1,0)</f>
        <v>0</v>
      </c>
      <c r="FP355" s="158">
        <f>IF(ISERROR(VLOOKUP(BM355,Accueil!$W$17:$W$22,1,0)),1,0)</f>
        <v>0</v>
      </c>
      <c r="FQ355" s="158">
        <f>IF(ISERROR(VLOOKUP(BN355,Accueil!$W$17:$W$22,1,0)),1,0)</f>
        <v>0</v>
      </c>
      <c r="FR355" s="158">
        <f>IF(ISERROR(VLOOKUP(BO355,Accueil!$W$17:$W$22,1,0)),1,0)</f>
        <v>0</v>
      </c>
      <c r="FS355" s="158">
        <f>IF(ISERROR(VLOOKUP(BP355,Accueil!$W$17:$W$22,1,0)),1,0)</f>
        <v>0</v>
      </c>
      <c r="FT355" s="158">
        <f>IF(ISERROR(VLOOKUP(BQ355,Accueil!$W$17:$W$22,1,0)),1,0)</f>
        <v>0</v>
      </c>
      <c r="FU355" s="158">
        <f>IF(ISERROR(VLOOKUP(BR355,Accueil!$W$17:$W$22,1,0)),1,0)</f>
        <v>0</v>
      </c>
      <c r="FV355" s="158">
        <f>IF(ISERROR(VLOOKUP(BS355,Accueil!$W$17:$W$22,1,0)),1,0)</f>
        <v>0</v>
      </c>
      <c r="FW355" s="158">
        <f>IF(ISERROR(VLOOKUP(BT355,Accueil!$W$17:$W$22,1,0)),1,0)</f>
        <v>0</v>
      </c>
      <c r="FX355" s="158">
        <f>IF(ISERROR(VLOOKUP(BU355,Accueil!$W$17:$W$22,1,0)),1,0)</f>
        <v>0</v>
      </c>
      <c r="FY355" s="158">
        <f>IF(ISERROR(VLOOKUP(BV355,Accueil!$W$17:$W$22,1,0)),1,0)</f>
        <v>0</v>
      </c>
      <c r="FZ355" s="158">
        <f>IF(ISERROR(VLOOKUP(BW355,Accueil!$W$17:$W$22,1,0)),1,0)</f>
        <v>0</v>
      </c>
      <c r="GA355" s="158">
        <f>IF(ISERROR(VLOOKUP(BX355,Accueil!$W$17:$W$22,1,0)),1,0)</f>
        <v>0</v>
      </c>
      <c r="GB355" s="158">
        <f>IF(ISERROR(VLOOKUP(BY355,Accueil!$W$17:$W$22,1,0)),1,0)</f>
        <v>0</v>
      </c>
      <c r="GC355" s="158">
        <f>IF(ISERROR(VLOOKUP(BZ355,Accueil!$W$17:$W$22,1,0)),1,0)</f>
        <v>0</v>
      </c>
      <c r="GD355" s="158">
        <f>IF(ISERROR(VLOOKUP(CA355,Accueil!$W$17:$W$22,1,0)),1,0)</f>
        <v>0</v>
      </c>
      <c r="GE355" s="158">
        <f>IF(ISERROR(VLOOKUP(CB355,Accueil!$W$17:$W$22,1,0)),1,0)</f>
        <v>0</v>
      </c>
      <c r="GF355" s="158">
        <f>IF(ISERROR(VLOOKUP(CC355,Accueil!$W$17:$W$22,1,0)),1,0)</f>
        <v>0</v>
      </c>
      <c r="GG355" s="158">
        <f>IF(ISERROR(VLOOKUP(CD355,Accueil!$W$17:$W$22,1,0)),1,0)</f>
        <v>0</v>
      </c>
      <c r="GH355" s="158">
        <f>IF(ISERROR(VLOOKUP(CE355,Accueil!$W$17:$W$22,1,0)),1,0)</f>
        <v>0</v>
      </c>
      <c r="GI355" s="158">
        <f>IF(ISERROR(VLOOKUP(CF355,Accueil!$W$17:$W$22,1,0)),1,0)</f>
        <v>0</v>
      </c>
      <c r="GJ355" s="158">
        <f>IF(ISERROR(VLOOKUP(CG355,Accueil!$W$17:$W$22,1,0)),1,0)</f>
        <v>0</v>
      </c>
      <c r="GK355" s="158">
        <f>IF(ISERROR(VLOOKUP(CH355,Accueil!$W$17:$W$22,1,0)),1,0)</f>
        <v>0</v>
      </c>
      <c r="GL355" s="158">
        <f>IF(ISERROR(VLOOKUP(CI355,Accueil!$W$17:$W$22,1,0)),1,0)</f>
        <v>0</v>
      </c>
      <c r="GM355" s="158">
        <f>IF(ISERROR(VLOOKUP(CJ355,Accueil!$W$17:$W$22,1,0)),1,0)</f>
        <v>0</v>
      </c>
      <c r="GN355" s="158">
        <f>IF(ISERROR(VLOOKUP(CK355,Accueil!$W$17:$W$22,1,0)),1,0)</f>
        <v>0</v>
      </c>
      <c r="GO355" s="158">
        <f>IF(ISERROR(VLOOKUP(CL355,Accueil!$W$17:$W$22,1,0)),1,0)</f>
        <v>0</v>
      </c>
      <c r="GP355" s="158">
        <f>IF(ISERROR(VLOOKUP(CM355,Accueil!$W$17:$W$22,1,0)),1,0)</f>
        <v>0</v>
      </c>
      <c r="GQ355" s="158">
        <f>IF(ISERROR(VLOOKUP(CN355,Accueil!$W$17:$W$22,1,0)),1,0)</f>
        <v>0</v>
      </c>
      <c r="GR355" s="158">
        <f>IF(ISERROR(VLOOKUP(CO355,Accueil!$W$17:$W$22,1,0)),1,0)</f>
        <v>0</v>
      </c>
      <c r="GS355" s="158">
        <f>IF(ISERROR(VLOOKUP(CP355,Accueil!$W$17:$W$22,1,0)),1,0)</f>
        <v>0</v>
      </c>
      <c r="GT355" s="158">
        <f>IF(ISERROR(VLOOKUP(CQ355,Accueil!$W$17:$W$22,1,0)),1,0)</f>
        <v>0</v>
      </c>
      <c r="GU355" s="158">
        <f>IF(ISERROR(VLOOKUP(CR355,Accueil!$W$17:$W$22,1,0)),1,0)</f>
        <v>0</v>
      </c>
      <c r="GV355" s="158">
        <f>IF(ISERROR(VLOOKUP(CS355,Accueil!$W$17:$W$22,1,0)),1,0)</f>
        <v>0</v>
      </c>
      <c r="GW355" s="158">
        <f>IF(ISERROR(VLOOKUP(CT355,Accueil!$W$17:$W$22,1,0)),1,0)</f>
        <v>0</v>
      </c>
      <c r="GX355" s="158">
        <f>IF(ISERROR(VLOOKUP(CU355,Accueil!$W$17:$W$22,1,0)),1,0)</f>
        <v>0</v>
      </c>
      <c r="GY355" s="158">
        <f>IF(ISERROR(VLOOKUP(CV355,Accueil!$W$17:$W$22,1,0)),1,0)</f>
        <v>0</v>
      </c>
      <c r="GZ355" s="158">
        <f>IF(ISERROR(VLOOKUP(CW355,Accueil!$W$17:$W$22,1,0)),1,0)</f>
        <v>0</v>
      </c>
      <c r="HA355" s="158">
        <f>IF(ISERROR(VLOOKUP(CX355,Accueil!$W$17:$W$22,1,0)),1,0)</f>
        <v>0</v>
      </c>
      <c r="HB355" s="158">
        <f>IF(ISERROR(VLOOKUP(CY355,Accueil!$W$17:$W$22,1,0)),1,0)</f>
        <v>0</v>
      </c>
      <c r="HC355" s="158">
        <f>IF(ISERROR(VLOOKUP(CZ355,Accueil!$W$17:$W$22,1,0)),1,0)</f>
        <v>0</v>
      </c>
      <c r="HD355" s="158">
        <f>IF(ISERROR(VLOOKUP(DA355,Accueil!$W$17:$W$22,1,0)),1,0)</f>
        <v>0</v>
      </c>
    </row>
    <row r="356" spans="1:212" ht="12.75" customHeight="1">
      <c r="A356" s="360"/>
      <c r="B356" s="12">
        <v>348</v>
      </c>
      <c r="C356" s="26" t="str">
        <f>IF(Accueil!E360="","",Accueil!E360)</f>
        <v/>
      </c>
      <c r="D356" s="27" t="str">
        <f>IF(Accueil!F360="","",Accueil!F360)</f>
        <v/>
      </c>
      <c r="E356" s="83" t="str">
        <f t="shared" si="22"/>
        <v/>
      </c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  <c r="AA356" s="244"/>
      <c r="AB356" s="244"/>
      <c r="AC356" s="244"/>
      <c r="AD356" s="244"/>
      <c r="AE356" s="244"/>
      <c r="AF356" s="244"/>
      <c r="AG356" s="244"/>
      <c r="AH356" s="244"/>
      <c r="AI356" s="244"/>
      <c r="AJ356" s="244"/>
      <c r="AK356" s="244"/>
      <c r="AL356" s="244"/>
      <c r="AM356" s="244"/>
      <c r="AN356" s="244"/>
      <c r="AO356" s="244"/>
      <c r="AP356" s="244"/>
      <c r="AQ356" s="244"/>
      <c r="AR356" s="244"/>
      <c r="AS356" s="244"/>
      <c r="AT356" s="244"/>
      <c r="AU356" s="244"/>
      <c r="AV356" s="244"/>
      <c r="AW356" s="244"/>
      <c r="AX356" s="244"/>
      <c r="AY356" s="244"/>
      <c r="AZ356" s="244"/>
      <c r="BA356" s="244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  <c r="CJ356" s="244"/>
      <c r="CK356" s="244"/>
      <c r="CL356" s="244"/>
      <c r="CM356" s="244"/>
      <c r="CN356" s="244"/>
      <c r="CO356" s="244"/>
      <c r="CP356" s="244"/>
      <c r="CQ356" s="244"/>
      <c r="CR356" s="244"/>
      <c r="CS356" s="244"/>
      <c r="CT356" s="244"/>
      <c r="CU356" s="244"/>
      <c r="CV356" s="244"/>
      <c r="CW356" s="244"/>
      <c r="CX356" s="244"/>
      <c r="CY356" s="244"/>
      <c r="CZ356" s="244"/>
      <c r="DA356" s="244"/>
      <c r="DB356" s="12">
        <v>348</v>
      </c>
      <c r="DC356" s="11" t="str">
        <f>IF(D356="","",COUNTIF(F356:DA356,Accueil!$AB$28)&amp;" / "&amp;COUNTIF($F$8:$DA$8,"&gt;0")-(COUNTIF(F356:DA356,Accueil!$AG$26)))</f>
        <v/>
      </c>
      <c r="DD356" s="110" t="str">
        <f>IF(D356="","",COUNTIF(F356:DA356,Accueil!$AB$26))</f>
        <v/>
      </c>
      <c r="DE356" s="110" t="str">
        <f>IF(D356="","",IF(COUNTIF($F$8:$DA$8,"&gt;=0")-(COUNTIF(G356:DB356,Accueil!$AG$26))&lt;0,0,COUNTIF($F$8:$DA$8,"&gt;=0")-(COUNTIF(G356:DB356,Accueil!$AG$26))))</f>
        <v/>
      </c>
      <c r="DF356" s="11" t="str">
        <f t="shared" si="23"/>
        <v/>
      </c>
      <c r="DG356" s="29" t="str">
        <f t="shared" si="24"/>
        <v/>
      </c>
      <c r="DH356" s="158">
        <f t="shared" si="25"/>
        <v>0</v>
      </c>
      <c r="DI356" s="158">
        <f>IF(ISERROR(VLOOKUP(F356,Accueil!$W$17:$W$22,1,0)),1,0)</f>
        <v>0</v>
      </c>
      <c r="DJ356" s="158">
        <f>IF(ISERROR(VLOOKUP(G356,Accueil!$W$17:$W$22,1,0)),1,0)</f>
        <v>0</v>
      </c>
      <c r="DK356" s="158">
        <f>IF(ISERROR(VLOOKUP(H356,Accueil!$W$17:$W$22,1,0)),1,0)</f>
        <v>0</v>
      </c>
      <c r="DL356" s="158">
        <f>IF(ISERROR(VLOOKUP(I356,Accueil!$W$17:$W$22,1,0)),1,0)</f>
        <v>0</v>
      </c>
      <c r="DM356" s="158">
        <f>IF(ISERROR(VLOOKUP(J356,Accueil!$W$17:$W$22,1,0)),1,0)</f>
        <v>0</v>
      </c>
      <c r="DN356" s="158">
        <f>IF(ISERROR(VLOOKUP(K356,Accueil!$W$17:$W$22,1,0)),1,0)</f>
        <v>0</v>
      </c>
      <c r="DO356" s="158">
        <f>IF(ISERROR(VLOOKUP(L356,Accueil!$W$17:$W$22,1,0)),1,0)</f>
        <v>0</v>
      </c>
      <c r="DP356" s="158">
        <f>IF(ISERROR(VLOOKUP(M356,Accueil!$W$17:$W$22,1,0)),1,0)</f>
        <v>0</v>
      </c>
      <c r="DQ356" s="158">
        <f>IF(ISERROR(VLOOKUP(N356,Accueil!$W$17:$W$22,1,0)),1,0)</f>
        <v>0</v>
      </c>
      <c r="DR356" s="158">
        <f>IF(ISERROR(VLOOKUP(O356,Accueil!$W$17:$W$22,1,0)),1,0)</f>
        <v>0</v>
      </c>
      <c r="DS356" s="158">
        <f>IF(ISERROR(VLOOKUP(P356,Accueil!$W$17:$W$22,1,0)),1,0)</f>
        <v>0</v>
      </c>
      <c r="DT356" s="158">
        <f>IF(ISERROR(VLOOKUP(Q356,Accueil!$W$17:$W$22,1,0)),1,0)</f>
        <v>0</v>
      </c>
      <c r="DU356" s="158">
        <f>IF(ISERROR(VLOOKUP(R356,Accueil!$W$17:$W$22,1,0)),1,0)</f>
        <v>0</v>
      </c>
      <c r="DV356" s="158">
        <f>IF(ISERROR(VLOOKUP(S356,Accueil!$W$17:$W$22,1,0)),1,0)</f>
        <v>0</v>
      </c>
      <c r="DW356" s="158">
        <f>IF(ISERROR(VLOOKUP(T356,Accueil!$W$17:$W$22,1,0)),1,0)</f>
        <v>0</v>
      </c>
      <c r="DX356" s="158">
        <f>IF(ISERROR(VLOOKUP(U356,Accueil!$W$17:$W$22,1,0)),1,0)</f>
        <v>0</v>
      </c>
      <c r="DY356" s="158">
        <f>IF(ISERROR(VLOOKUP(V356,Accueil!$W$17:$W$22,1,0)),1,0)</f>
        <v>0</v>
      </c>
      <c r="DZ356" s="158">
        <f>IF(ISERROR(VLOOKUP(W356,Accueil!$W$17:$W$22,1,0)),1,0)</f>
        <v>0</v>
      </c>
      <c r="EA356" s="158">
        <f>IF(ISERROR(VLOOKUP(X356,Accueil!$W$17:$W$22,1,0)),1,0)</f>
        <v>0</v>
      </c>
      <c r="EB356" s="158">
        <f>IF(ISERROR(VLOOKUP(Y356,Accueil!$W$17:$W$22,1,0)),1,0)</f>
        <v>0</v>
      </c>
      <c r="EC356" s="158">
        <f>IF(ISERROR(VLOOKUP(Z356,Accueil!$W$17:$W$22,1,0)),1,0)</f>
        <v>0</v>
      </c>
      <c r="ED356" s="158">
        <f>IF(ISERROR(VLOOKUP(AA356,Accueil!$W$17:$W$22,1,0)),1,0)</f>
        <v>0</v>
      </c>
      <c r="EE356" s="158">
        <f>IF(ISERROR(VLOOKUP(AB356,Accueil!$W$17:$W$22,1,0)),1,0)</f>
        <v>0</v>
      </c>
      <c r="EF356" s="158">
        <f>IF(ISERROR(VLOOKUP(AC356,Accueil!$W$17:$W$22,1,0)),1,0)</f>
        <v>0</v>
      </c>
      <c r="EG356" s="158">
        <f>IF(ISERROR(VLOOKUP(AD356,Accueil!$W$17:$W$22,1,0)),1,0)</f>
        <v>0</v>
      </c>
      <c r="EH356" s="158">
        <f>IF(ISERROR(VLOOKUP(AE356,Accueil!$W$17:$W$22,1,0)),1,0)</f>
        <v>0</v>
      </c>
      <c r="EI356" s="158">
        <f>IF(ISERROR(VLOOKUP(AF356,Accueil!$W$17:$W$22,1,0)),1,0)</f>
        <v>0</v>
      </c>
      <c r="EJ356" s="158">
        <f>IF(ISERROR(VLOOKUP(AG356,Accueil!$W$17:$W$22,1,0)),1,0)</f>
        <v>0</v>
      </c>
      <c r="EK356" s="158">
        <f>IF(ISERROR(VLOOKUP(AH356,Accueil!$W$17:$W$22,1,0)),1,0)</f>
        <v>0</v>
      </c>
      <c r="EL356" s="158">
        <f>IF(ISERROR(VLOOKUP(AI356,Accueil!$W$17:$W$22,1,0)),1,0)</f>
        <v>0</v>
      </c>
      <c r="EM356" s="158">
        <f>IF(ISERROR(VLOOKUP(AJ356,Accueil!$W$17:$W$22,1,0)),1,0)</f>
        <v>0</v>
      </c>
      <c r="EN356" s="158">
        <f>IF(ISERROR(VLOOKUP(AK356,Accueil!$W$17:$W$22,1,0)),1,0)</f>
        <v>0</v>
      </c>
      <c r="EO356" s="158">
        <f>IF(ISERROR(VLOOKUP(AL356,Accueil!$W$17:$W$22,1,0)),1,0)</f>
        <v>0</v>
      </c>
      <c r="EP356" s="158">
        <f>IF(ISERROR(VLOOKUP(AM356,Accueil!$W$17:$W$22,1,0)),1,0)</f>
        <v>0</v>
      </c>
      <c r="EQ356" s="158">
        <f>IF(ISERROR(VLOOKUP(AN356,Accueil!$W$17:$W$22,1,0)),1,0)</f>
        <v>0</v>
      </c>
      <c r="ER356" s="158">
        <f>IF(ISERROR(VLOOKUP(AO356,Accueil!$W$17:$W$22,1,0)),1,0)</f>
        <v>0</v>
      </c>
      <c r="ES356" s="158">
        <f>IF(ISERROR(VLOOKUP(AP356,Accueil!$W$17:$W$22,1,0)),1,0)</f>
        <v>0</v>
      </c>
      <c r="ET356" s="158">
        <f>IF(ISERROR(VLOOKUP(AQ356,Accueil!$W$17:$W$22,1,0)),1,0)</f>
        <v>0</v>
      </c>
      <c r="EU356" s="158">
        <f>IF(ISERROR(VLOOKUP(AR356,Accueil!$W$17:$W$22,1,0)),1,0)</f>
        <v>0</v>
      </c>
      <c r="EV356" s="158">
        <f>IF(ISERROR(VLOOKUP(AS356,Accueil!$W$17:$W$22,1,0)),1,0)</f>
        <v>0</v>
      </c>
      <c r="EW356" s="158">
        <f>IF(ISERROR(VLOOKUP(AT356,Accueil!$W$17:$W$22,1,0)),1,0)</f>
        <v>0</v>
      </c>
      <c r="EX356" s="158">
        <f>IF(ISERROR(VLOOKUP(AU356,Accueil!$W$17:$W$22,1,0)),1,0)</f>
        <v>0</v>
      </c>
      <c r="EY356" s="158">
        <f>IF(ISERROR(VLOOKUP(AV356,Accueil!$W$17:$W$22,1,0)),1,0)</f>
        <v>0</v>
      </c>
      <c r="EZ356" s="158">
        <f>IF(ISERROR(VLOOKUP(AW356,Accueil!$W$17:$W$22,1,0)),1,0)</f>
        <v>0</v>
      </c>
      <c r="FA356" s="158">
        <f>IF(ISERROR(VLOOKUP(AX356,Accueil!$W$17:$W$22,1,0)),1,0)</f>
        <v>0</v>
      </c>
      <c r="FB356" s="158">
        <f>IF(ISERROR(VLOOKUP(AY356,Accueil!$W$17:$W$22,1,0)),1,0)</f>
        <v>0</v>
      </c>
      <c r="FC356" s="158">
        <f>IF(ISERROR(VLOOKUP(AZ356,Accueil!$W$17:$W$22,1,0)),1,0)</f>
        <v>0</v>
      </c>
      <c r="FD356" s="158">
        <f>IF(ISERROR(VLOOKUP(BA356,Accueil!$W$17:$W$22,1,0)),1,0)</f>
        <v>0</v>
      </c>
      <c r="FE356" s="158">
        <f>IF(ISERROR(VLOOKUP(BB356,Accueil!$W$17:$W$22,1,0)),1,0)</f>
        <v>0</v>
      </c>
      <c r="FF356" s="158">
        <f>IF(ISERROR(VLOOKUP(BC356,Accueil!$W$17:$W$22,1,0)),1,0)</f>
        <v>0</v>
      </c>
      <c r="FG356" s="158">
        <f>IF(ISERROR(VLOOKUP(BD356,Accueil!$W$17:$W$22,1,0)),1,0)</f>
        <v>0</v>
      </c>
      <c r="FH356" s="158">
        <f>IF(ISERROR(VLOOKUP(BE356,Accueil!$W$17:$W$22,1,0)),1,0)</f>
        <v>0</v>
      </c>
      <c r="FI356" s="158">
        <f>IF(ISERROR(VLOOKUP(BF356,Accueil!$W$17:$W$22,1,0)),1,0)</f>
        <v>0</v>
      </c>
      <c r="FJ356" s="158">
        <f>IF(ISERROR(VLOOKUP(BG356,Accueil!$W$17:$W$22,1,0)),1,0)</f>
        <v>0</v>
      </c>
      <c r="FK356" s="158">
        <f>IF(ISERROR(VLOOKUP(BH356,Accueil!$W$17:$W$22,1,0)),1,0)</f>
        <v>0</v>
      </c>
      <c r="FL356" s="158">
        <f>IF(ISERROR(VLOOKUP(BI356,Accueil!$W$17:$W$22,1,0)),1,0)</f>
        <v>0</v>
      </c>
      <c r="FM356" s="158">
        <f>IF(ISERROR(VLOOKUP(BJ356,Accueil!$W$17:$W$22,1,0)),1,0)</f>
        <v>0</v>
      </c>
      <c r="FN356" s="158">
        <f>IF(ISERROR(VLOOKUP(BK356,Accueil!$W$17:$W$22,1,0)),1,0)</f>
        <v>0</v>
      </c>
      <c r="FO356" s="158">
        <f>IF(ISERROR(VLOOKUP(BL356,Accueil!$W$17:$W$22,1,0)),1,0)</f>
        <v>0</v>
      </c>
      <c r="FP356" s="158">
        <f>IF(ISERROR(VLOOKUP(BM356,Accueil!$W$17:$W$22,1,0)),1,0)</f>
        <v>0</v>
      </c>
      <c r="FQ356" s="158">
        <f>IF(ISERROR(VLOOKUP(BN356,Accueil!$W$17:$W$22,1,0)),1,0)</f>
        <v>0</v>
      </c>
      <c r="FR356" s="158">
        <f>IF(ISERROR(VLOOKUP(BO356,Accueil!$W$17:$W$22,1,0)),1,0)</f>
        <v>0</v>
      </c>
      <c r="FS356" s="158">
        <f>IF(ISERROR(VLOOKUP(BP356,Accueil!$W$17:$W$22,1,0)),1,0)</f>
        <v>0</v>
      </c>
      <c r="FT356" s="158">
        <f>IF(ISERROR(VLOOKUP(BQ356,Accueil!$W$17:$W$22,1,0)),1,0)</f>
        <v>0</v>
      </c>
      <c r="FU356" s="158">
        <f>IF(ISERROR(VLOOKUP(BR356,Accueil!$W$17:$W$22,1,0)),1,0)</f>
        <v>0</v>
      </c>
      <c r="FV356" s="158">
        <f>IF(ISERROR(VLOOKUP(BS356,Accueil!$W$17:$W$22,1,0)),1,0)</f>
        <v>0</v>
      </c>
      <c r="FW356" s="158">
        <f>IF(ISERROR(VLOOKUP(BT356,Accueil!$W$17:$W$22,1,0)),1,0)</f>
        <v>0</v>
      </c>
      <c r="FX356" s="158">
        <f>IF(ISERROR(VLOOKUP(BU356,Accueil!$W$17:$W$22,1,0)),1,0)</f>
        <v>0</v>
      </c>
      <c r="FY356" s="158">
        <f>IF(ISERROR(VLOOKUP(BV356,Accueil!$W$17:$W$22,1,0)),1,0)</f>
        <v>0</v>
      </c>
      <c r="FZ356" s="158">
        <f>IF(ISERROR(VLOOKUP(BW356,Accueil!$W$17:$W$22,1,0)),1,0)</f>
        <v>0</v>
      </c>
      <c r="GA356" s="158">
        <f>IF(ISERROR(VLOOKUP(BX356,Accueil!$W$17:$W$22,1,0)),1,0)</f>
        <v>0</v>
      </c>
      <c r="GB356" s="158">
        <f>IF(ISERROR(VLOOKUP(BY356,Accueil!$W$17:$W$22,1,0)),1,0)</f>
        <v>0</v>
      </c>
      <c r="GC356" s="158">
        <f>IF(ISERROR(VLOOKUP(BZ356,Accueil!$W$17:$W$22,1,0)),1,0)</f>
        <v>0</v>
      </c>
      <c r="GD356" s="158">
        <f>IF(ISERROR(VLOOKUP(CA356,Accueil!$W$17:$W$22,1,0)),1,0)</f>
        <v>0</v>
      </c>
      <c r="GE356" s="158">
        <f>IF(ISERROR(VLOOKUP(CB356,Accueil!$W$17:$W$22,1,0)),1,0)</f>
        <v>0</v>
      </c>
      <c r="GF356" s="158">
        <f>IF(ISERROR(VLOOKUP(CC356,Accueil!$W$17:$W$22,1,0)),1,0)</f>
        <v>0</v>
      </c>
      <c r="GG356" s="158">
        <f>IF(ISERROR(VLOOKUP(CD356,Accueil!$W$17:$W$22,1,0)),1,0)</f>
        <v>0</v>
      </c>
      <c r="GH356" s="158">
        <f>IF(ISERROR(VLOOKUP(CE356,Accueil!$W$17:$W$22,1,0)),1,0)</f>
        <v>0</v>
      </c>
      <c r="GI356" s="158">
        <f>IF(ISERROR(VLOOKUP(CF356,Accueil!$W$17:$W$22,1,0)),1,0)</f>
        <v>0</v>
      </c>
      <c r="GJ356" s="158">
        <f>IF(ISERROR(VLOOKUP(CG356,Accueil!$W$17:$W$22,1,0)),1,0)</f>
        <v>0</v>
      </c>
      <c r="GK356" s="158">
        <f>IF(ISERROR(VLOOKUP(CH356,Accueil!$W$17:$W$22,1,0)),1,0)</f>
        <v>0</v>
      </c>
      <c r="GL356" s="158">
        <f>IF(ISERROR(VLOOKUP(CI356,Accueil!$W$17:$W$22,1,0)),1,0)</f>
        <v>0</v>
      </c>
      <c r="GM356" s="158">
        <f>IF(ISERROR(VLOOKUP(CJ356,Accueil!$W$17:$W$22,1,0)),1,0)</f>
        <v>0</v>
      </c>
      <c r="GN356" s="158">
        <f>IF(ISERROR(VLOOKUP(CK356,Accueil!$W$17:$W$22,1,0)),1,0)</f>
        <v>0</v>
      </c>
      <c r="GO356" s="158">
        <f>IF(ISERROR(VLOOKUP(CL356,Accueil!$W$17:$W$22,1,0)),1,0)</f>
        <v>0</v>
      </c>
      <c r="GP356" s="158">
        <f>IF(ISERROR(VLOOKUP(CM356,Accueil!$W$17:$W$22,1,0)),1,0)</f>
        <v>0</v>
      </c>
      <c r="GQ356" s="158">
        <f>IF(ISERROR(VLOOKUP(CN356,Accueil!$W$17:$W$22,1,0)),1,0)</f>
        <v>0</v>
      </c>
      <c r="GR356" s="158">
        <f>IF(ISERROR(VLOOKUP(CO356,Accueil!$W$17:$W$22,1,0)),1,0)</f>
        <v>0</v>
      </c>
      <c r="GS356" s="158">
        <f>IF(ISERROR(VLOOKUP(CP356,Accueil!$W$17:$W$22,1,0)),1,0)</f>
        <v>0</v>
      </c>
      <c r="GT356" s="158">
        <f>IF(ISERROR(VLOOKUP(CQ356,Accueil!$W$17:$W$22,1,0)),1,0)</f>
        <v>0</v>
      </c>
      <c r="GU356" s="158">
        <f>IF(ISERROR(VLOOKUP(CR356,Accueil!$W$17:$W$22,1,0)),1,0)</f>
        <v>0</v>
      </c>
      <c r="GV356" s="158">
        <f>IF(ISERROR(VLOOKUP(CS356,Accueil!$W$17:$W$22,1,0)),1,0)</f>
        <v>0</v>
      </c>
      <c r="GW356" s="158">
        <f>IF(ISERROR(VLOOKUP(CT356,Accueil!$W$17:$W$22,1,0)),1,0)</f>
        <v>0</v>
      </c>
      <c r="GX356" s="158">
        <f>IF(ISERROR(VLOOKUP(CU356,Accueil!$W$17:$W$22,1,0)),1,0)</f>
        <v>0</v>
      </c>
      <c r="GY356" s="158">
        <f>IF(ISERROR(VLOOKUP(CV356,Accueil!$W$17:$W$22,1,0)),1,0)</f>
        <v>0</v>
      </c>
      <c r="GZ356" s="158">
        <f>IF(ISERROR(VLOOKUP(CW356,Accueil!$W$17:$W$22,1,0)),1,0)</f>
        <v>0</v>
      </c>
      <c r="HA356" s="158">
        <f>IF(ISERROR(VLOOKUP(CX356,Accueil!$W$17:$W$22,1,0)),1,0)</f>
        <v>0</v>
      </c>
      <c r="HB356" s="158">
        <f>IF(ISERROR(VLOOKUP(CY356,Accueil!$W$17:$W$22,1,0)),1,0)</f>
        <v>0</v>
      </c>
      <c r="HC356" s="158">
        <f>IF(ISERROR(VLOOKUP(CZ356,Accueil!$W$17:$W$22,1,0)),1,0)</f>
        <v>0</v>
      </c>
      <c r="HD356" s="158">
        <f>IF(ISERROR(VLOOKUP(DA356,Accueil!$W$17:$W$22,1,0)),1,0)</f>
        <v>0</v>
      </c>
    </row>
    <row r="357" spans="1:212" ht="12.75" customHeight="1">
      <c r="A357" s="360"/>
      <c r="B357" s="12">
        <v>349</v>
      </c>
      <c r="C357" s="26" t="str">
        <f>IF(Accueil!E361="","",Accueil!E361)</f>
        <v/>
      </c>
      <c r="D357" s="27" t="str">
        <f>IF(Accueil!F361="","",Accueil!F361)</f>
        <v/>
      </c>
      <c r="E357" s="83" t="str">
        <f t="shared" si="22"/>
        <v/>
      </c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  <c r="AA357" s="244"/>
      <c r="AB357" s="244"/>
      <c r="AC357" s="244"/>
      <c r="AD357" s="244"/>
      <c r="AE357" s="244"/>
      <c r="AF357" s="244"/>
      <c r="AG357" s="244"/>
      <c r="AH357" s="244"/>
      <c r="AI357" s="244"/>
      <c r="AJ357" s="244"/>
      <c r="AK357" s="244"/>
      <c r="AL357" s="244"/>
      <c r="AM357" s="244"/>
      <c r="AN357" s="244"/>
      <c r="AO357" s="244"/>
      <c r="AP357" s="244"/>
      <c r="AQ357" s="244"/>
      <c r="AR357" s="244"/>
      <c r="AS357" s="244"/>
      <c r="AT357" s="244"/>
      <c r="AU357" s="244"/>
      <c r="AV357" s="244"/>
      <c r="AW357" s="244"/>
      <c r="AX357" s="244"/>
      <c r="AY357" s="244"/>
      <c r="AZ357" s="244"/>
      <c r="BA357" s="244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  <c r="CJ357" s="244"/>
      <c r="CK357" s="244"/>
      <c r="CL357" s="244"/>
      <c r="CM357" s="244"/>
      <c r="CN357" s="244"/>
      <c r="CO357" s="244"/>
      <c r="CP357" s="244"/>
      <c r="CQ357" s="244"/>
      <c r="CR357" s="244"/>
      <c r="CS357" s="244"/>
      <c r="CT357" s="244"/>
      <c r="CU357" s="244"/>
      <c r="CV357" s="244"/>
      <c r="CW357" s="244"/>
      <c r="CX357" s="244"/>
      <c r="CY357" s="244"/>
      <c r="CZ357" s="244"/>
      <c r="DA357" s="244"/>
      <c r="DB357" s="12">
        <v>349</v>
      </c>
      <c r="DC357" s="11" t="str">
        <f>IF(D357="","",COUNTIF(F357:DA357,Accueil!$AB$28)&amp;" / "&amp;COUNTIF($F$8:$DA$8,"&gt;0")-(COUNTIF(F357:DA357,Accueil!$AG$26)))</f>
        <v/>
      </c>
      <c r="DD357" s="110" t="str">
        <f>IF(D357="","",COUNTIF(F357:DA357,Accueil!$AB$26))</f>
        <v/>
      </c>
      <c r="DE357" s="110" t="str">
        <f>IF(D357="","",IF(COUNTIF($F$8:$DA$8,"&gt;=0")-(COUNTIF(G357:DB357,Accueil!$AG$26))&lt;0,0,COUNTIF($F$8:$DA$8,"&gt;=0")-(COUNTIF(G357:DB357,Accueil!$AG$26))))</f>
        <v/>
      </c>
      <c r="DF357" s="11" t="str">
        <f t="shared" si="23"/>
        <v/>
      </c>
      <c r="DG357" s="29" t="str">
        <f t="shared" si="24"/>
        <v/>
      </c>
      <c r="DH357" s="158">
        <f t="shared" si="25"/>
        <v>0</v>
      </c>
      <c r="DI357" s="158">
        <f>IF(ISERROR(VLOOKUP(F357,Accueil!$W$17:$W$22,1,0)),1,0)</f>
        <v>0</v>
      </c>
      <c r="DJ357" s="158">
        <f>IF(ISERROR(VLOOKUP(G357,Accueil!$W$17:$W$22,1,0)),1,0)</f>
        <v>0</v>
      </c>
      <c r="DK357" s="158">
        <f>IF(ISERROR(VLOOKUP(H357,Accueil!$W$17:$W$22,1,0)),1,0)</f>
        <v>0</v>
      </c>
      <c r="DL357" s="158">
        <f>IF(ISERROR(VLOOKUP(I357,Accueil!$W$17:$W$22,1,0)),1,0)</f>
        <v>0</v>
      </c>
      <c r="DM357" s="158">
        <f>IF(ISERROR(VLOOKUP(J357,Accueil!$W$17:$W$22,1,0)),1,0)</f>
        <v>0</v>
      </c>
      <c r="DN357" s="158">
        <f>IF(ISERROR(VLOOKUP(K357,Accueil!$W$17:$W$22,1,0)),1,0)</f>
        <v>0</v>
      </c>
      <c r="DO357" s="158">
        <f>IF(ISERROR(VLOOKUP(L357,Accueil!$W$17:$W$22,1,0)),1,0)</f>
        <v>0</v>
      </c>
      <c r="DP357" s="158">
        <f>IF(ISERROR(VLOOKUP(M357,Accueil!$W$17:$W$22,1,0)),1,0)</f>
        <v>0</v>
      </c>
      <c r="DQ357" s="158">
        <f>IF(ISERROR(VLOOKUP(N357,Accueil!$W$17:$W$22,1,0)),1,0)</f>
        <v>0</v>
      </c>
      <c r="DR357" s="158">
        <f>IF(ISERROR(VLOOKUP(O357,Accueil!$W$17:$W$22,1,0)),1,0)</f>
        <v>0</v>
      </c>
      <c r="DS357" s="158">
        <f>IF(ISERROR(VLOOKUP(P357,Accueil!$W$17:$W$22,1,0)),1,0)</f>
        <v>0</v>
      </c>
      <c r="DT357" s="158">
        <f>IF(ISERROR(VLOOKUP(Q357,Accueil!$W$17:$W$22,1,0)),1,0)</f>
        <v>0</v>
      </c>
      <c r="DU357" s="158">
        <f>IF(ISERROR(VLOOKUP(R357,Accueil!$W$17:$W$22,1,0)),1,0)</f>
        <v>0</v>
      </c>
      <c r="DV357" s="158">
        <f>IF(ISERROR(VLOOKUP(S357,Accueil!$W$17:$W$22,1,0)),1,0)</f>
        <v>0</v>
      </c>
      <c r="DW357" s="158">
        <f>IF(ISERROR(VLOOKUP(T357,Accueil!$W$17:$W$22,1,0)),1,0)</f>
        <v>0</v>
      </c>
      <c r="DX357" s="158">
        <f>IF(ISERROR(VLOOKUP(U357,Accueil!$W$17:$W$22,1,0)),1,0)</f>
        <v>0</v>
      </c>
      <c r="DY357" s="158">
        <f>IF(ISERROR(VLOOKUP(V357,Accueil!$W$17:$W$22,1,0)),1,0)</f>
        <v>0</v>
      </c>
      <c r="DZ357" s="158">
        <f>IF(ISERROR(VLOOKUP(W357,Accueil!$W$17:$W$22,1,0)),1,0)</f>
        <v>0</v>
      </c>
      <c r="EA357" s="158">
        <f>IF(ISERROR(VLOOKUP(X357,Accueil!$W$17:$W$22,1,0)),1,0)</f>
        <v>0</v>
      </c>
      <c r="EB357" s="158">
        <f>IF(ISERROR(VLOOKUP(Y357,Accueil!$W$17:$W$22,1,0)),1,0)</f>
        <v>0</v>
      </c>
      <c r="EC357" s="158">
        <f>IF(ISERROR(VLOOKUP(Z357,Accueil!$W$17:$W$22,1,0)),1,0)</f>
        <v>0</v>
      </c>
      <c r="ED357" s="158">
        <f>IF(ISERROR(VLOOKUP(AA357,Accueil!$W$17:$W$22,1,0)),1,0)</f>
        <v>0</v>
      </c>
      <c r="EE357" s="158">
        <f>IF(ISERROR(VLOOKUP(AB357,Accueil!$W$17:$W$22,1,0)),1,0)</f>
        <v>0</v>
      </c>
      <c r="EF357" s="158">
        <f>IF(ISERROR(VLOOKUP(AC357,Accueil!$W$17:$W$22,1,0)),1,0)</f>
        <v>0</v>
      </c>
      <c r="EG357" s="158">
        <f>IF(ISERROR(VLOOKUP(AD357,Accueil!$W$17:$W$22,1,0)),1,0)</f>
        <v>0</v>
      </c>
      <c r="EH357" s="158">
        <f>IF(ISERROR(VLOOKUP(AE357,Accueil!$W$17:$W$22,1,0)),1,0)</f>
        <v>0</v>
      </c>
      <c r="EI357" s="158">
        <f>IF(ISERROR(VLOOKUP(AF357,Accueil!$W$17:$W$22,1,0)),1,0)</f>
        <v>0</v>
      </c>
      <c r="EJ357" s="158">
        <f>IF(ISERROR(VLOOKUP(AG357,Accueil!$W$17:$W$22,1,0)),1,0)</f>
        <v>0</v>
      </c>
      <c r="EK357" s="158">
        <f>IF(ISERROR(VLOOKUP(AH357,Accueil!$W$17:$W$22,1,0)),1,0)</f>
        <v>0</v>
      </c>
      <c r="EL357" s="158">
        <f>IF(ISERROR(VLOOKUP(AI357,Accueil!$W$17:$W$22,1,0)),1,0)</f>
        <v>0</v>
      </c>
      <c r="EM357" s="158">
        <f>IF(ISERROR(VLOOKUP(AJ357,Accueil!$W$17:$W$22,1,0)),1,0)</f>
        <v>0</v>
      </c>
      <c r="EN357" s="158">
        <f>IF(ISERROR(VLOOKUP(AK357,Accueil!$W$17:$W$22,1,0)),1,0)</f>
        <v>0</v>
      </c>
      <c r="EO357" s="158">
        <f>IF(ISERROR(VLOOKUP(AL357,Accueil!$W$17:$W$22,1,0)),1,0)</f>
        <v>0</v>
      </c>
      <c r="EP357" s="158">
        <f>IF(ISERROR(VLOOKUP(AM357,Accueil!$W$17:$W$22,1,0)),1,0)</f>
        <v>0</v>
      </c>
      <c r="EQ357" s="158">
        <f>IF(ISERROR(VLOOKUP(AN357,Accueil!$W$17:$W$22,1,0)),1,0)</f>
        <v>0</v>
      </c>
      <c r="ER357" s="158">
        <f>IF(ISERROR(VLOOKUP(AO357,Accueil!$W$17:$W$22,1,0)),1,0)</f>
        <v>0</v>
      </c>
      <c r="ES357" s="158">
        <f>IF(ISERROR(VLOOKUP(AP357,Accueil!$W$17:$W$22,1,0)),1,0)</f>
        <v>0</v>
      </c>
      <c r="ET357" s="158">
        <f>IF(ISERROR(VLOOKUP(AQ357,Accueil!$W$17:$W$22,1,0)),1,0)</f>
        <v>0</v>
      </c>
      <c r="EU357" s="158">
        <f>IF(ISERROR(VLOOKUP(AR357,Accueil!$W$17:$W$22,1,0)),1,0)</f>
        <v>0</v>
      </c>
      <c r="EV357" s="158">
        <f>IF(ISERROR(VLOOKUP(AS357,Accueil!$W$17:$W$22,1,0)),1,0)</f>
        <v>0</v>
      </c>
      <c r="EW357" s="158">
        <f>IF(ISERROR(VLOOKUP(AT357,Accueil!$W$17:$W$22,1,0)),1,0)</f>
        <v>0</v>
      </c>
      <c r="EX357" s="158">
        <f>IF(ISERROR(VLOOKUP(AU357,Accueil!$W$17:$W$22,1,0)),1,0)</f>
        <v>0</v>
      </c>
      <c r="EY357" s="158">
        <f>IF(ISERROR(VLOOKUP(AV357,Accueil!$W$17:$W$22,1,0)),1,0)</f>
        <v>0</v>
      </c>
      <c r="EZ357" s="158">
        <f>IF(ISERROR(VLOOKUP(AW357,Accueil!$W$17:$W$22,1,0)),1,0)</f>
        <v>0</v>
      </c>
      <c r="FA357" s="158">
        <f>IF(ISERROR(VLOOKUP(AX357,Accueil!$W$17:$W$22,1,0)),1,0)</f>
        <v>0</v>
      </c>
      <c r="FB357" s="158">
        <f>IF(ISERROR(VLOOKUP(AY357,Accueil!$W$17:$W$22,1,0)),1,0)</f>
        <v>0</v>
      </c>
      <c r="FC357" s="158">
        <f>IF(ISERROR(VLOOKUP(AZ357,Accueil!$W$17:$W$22,1,0)),1,0)</f>
        <v>0</v>
      </c>
      <c r="FD357" s="158">
        <f>IF(ISERROR(VLOOKUP(BA357,Accueil!$W$17:$W$22,1,0)),1,0)</f>
        <v>0</v>
      </c>
      <c r="FE357" s="158">
        <f>IF(ISERROR(VLOOKUP(BB357,Accueil!$W$17:$W$22,1,0)),1,0)</f>
        <v>0</v>
      </c>
      <c r="FF357" s="158">
        <f>IF(ISERROR(VLOOKUP(BC357,Accueil!$W$17:$W$22,1,0)),1,0)</f>
        <v>0</v>
      </c>
      <c r="FG357" s="158">
        <f>IF(ISERROR(VLOOKUP(BD357,Accueil!$W$17:$W$22,1,0)),1,0)</f>
        <v>0</v>
      </c>
      <c r="FH357" s="158">
        <f>IF(ISERROR(VLOOKUP(BE357,Accueil!$W$17:$W$22,1,0)),1,0)</f>
        <v>0</v>
      </c>
      <c r="FI357" s="158">
        <f>IF(ISERROR(VLOOKUP(BF357,Accueil!$W$17:$W$22,1,0)),1,0)</f>
        <v>0</v>
      </c>
      <c r="FJ357" s="158">
        <f>IF(ISERROR(VLOOKUP(BG357,Accueil!$W$17:$W$22,1,0)),1,0)</f>
        <v>0</v>
      </c>
      <c r="FK357" s="158">
        <f>IF(ISERROR(VLOOKUP(BH357,Accueil!$W$17:$W$22,1,0)),1,0)</f>
        <v>0</v>
      </c>
      <c r="FL357" s="158">
        <f>IF(ISERROR(VLOOKUP(BI357,Accueil!$W$17:$W$22,1,0)),1,0)</f>
        <v>0</v>
      </c>
      <c r="FM357" s="158">
        <f>IF(ISERROR(VLOOKUP(BJ357,Accueil!$W$17:$W$22,1,0)),1,0)</f>
        <v>0</v>
      </c>
      <c r="FN357" s="158">
        <f>IF(ISERROR(VLOOKUP(BK357,Accueil!$W$17:$W$22,1,0)),1,0)</f>
        <v>0</v>
      </c>
      <c r="FO357" s="158">
        <f>IF(ISERROR(VLOOKUP(BL357,Accueil!$W$17:$W$22,1,0)),1,0)</f>
        <v>0</v>
      </c>
      <c r="FP357" s="158">
        <f>IF(ISERROR(VLOOKUP(BM357,Accueil!$W$17:$W$22,1,0)),1,0)</f>
        <v>0</v>
      </c>
      <c r="FQ357" s="158">
        <f>IF(ISERROR(VLOOKUP(BN357,Accueil!$W$17:$W$22,1,0)),1,0)</f>
        <v>0</v>
      </c>
      <c r="FR357" s="158">
        <f>IF(ISERROR(VLOOKUP(BO357,Accueil!$W$17:$W$22,1,0)),1,0)</f>
        <v>0</v>
      </c>
      <c r="FS357" s="158">
        <f>IF(ISERROR(VLOOKUP(BP357,Accueil!$W$17:$W$22,1,0)),1,0)</f>
        <v>0</v>
      </c>
      <c r="FT357" s="158">
        <f>IF(ISERROR(VLOOKUP(BQ357,Accueil!$W$17:$W$22,1,0)),1,0)</f>
        <v>0</v>
      </c>
      <c r="FU357" s="158">
        <f>IF(ISERROR(VLOOKUP(BR357,Accueil!$W$17:$W$22,1,0)),1,0)</f>
        <v>0</v>
      </c>
      <c r="FV357" s="158">
        <f>IF(ISERROR(VLOOKUP(BS357,Accueil!$W$17:$W$22,1,0)),1,0)</f>
        <v>0</v>
      </c>
      <c r="FW357" s="158">
        <f>IF(ISERROR(VLOOKUP(BT357,Accueil!$W$17:$W$22,1,0)),1,0)</f>
        <v>0</v>
      </c>
      <c r="FX357" s="158">
        <f>IF(ISERROR(VLOOKUP(BU357,Accueil!$W$17:$W$22,1,0)),1,0)</f>
        <v>0</v>
      </c>
      <c r="FY357" s="158">
        <f>IF(ISERROR(VLOOKUP(BV357,Accueil!$W$17:$W$22,1,0)),1,0)</f>
        <v>0</v>
      </c>
      <c r="FZ357" s="158">
        <f>IF(ISERROR(VLOOKUP(BW357,Accueil!$W$17:$W$22,1,0)),1,0)</f>
        <v>0</v>
      </c>
      <c r="GA357" s="158">
        <f>IF(ISERROR(VLOOKUP(BX357,Accueil!$W$17:$W$22,1,0)),1,0)</f>
        <v>0</v>
      </c>
      <c r="GB357" s="158">
        <f>IF(ISERROR(VLOOKUP(BY357,Accueil!$W$17:$W$22,1,0)),1,0)</f>
        <v>0</v>
      </c>
      <c r="GC357" s="158">
        <f>IF(ISERROR(VLOOKUP(BZ357,Accueil!$W$17:$W$22,1,0)),1,0)</f>
        <v>0</v>
      </c>
      <c r="GD357" s="158">
        <f>IF(ISERROR(VLOOKUP(CA357,Accueil!$W$17:$W$22,1,0)),1,0)</f>
        <v>0</v>
      </c>
      <c r="GE357" s="158">
        <f>IF(ISERROR(VLOOKUP(CB357,Accueil!$W$17:$W$22,1,0)),1,0)</f>
        <v>0</v>
      </c>
      <c r="GF357" s="158">
        <f>IF(ISERROR(VLOOKUP(CC357,Accueil!$W$17:$W$22,1,0)),1,0)</f>
        <v>0</v>
      </c>
      <c r="GG357" s="158">
        <f>IF(ISERROR(VLOOKUP(CD357,Accueil!$W$17:$W$22,1,0)),1,0)</f>
        <v>0</v>
      </c>
      <c r="GH357" s="158">
        <f>IF(ISERROR(VLOOKUP(CE357,Accueil!$W$17:$W$22,1,0)),1,0)</f>
        <v>0</v>
      </c>
      <c r="GI357" s="158">
        <f>IF(ISERROR(VLOOKUP(CF357,Accueil!$W$17:$W$22,1,0)),1,0)</f>
        <v>0</v>
      </c>
      <c r="GJ357" s="158">
        <f>IF(ISERROR(VLOOKUP(CG357,Accueil!$W$17:$W$22,1,0)),1,0)</f>
        <v>0</v>
      </c>
      <c r="GK357" s="158">
        <f>IF(ISERROR(VLOOKUP(CH357,Accueil!$W$17:$W$22,1,0)),1,0)</f>
        <v>0</v>
      </c>
      <c r="GL357" s="158">
        <f>IF(ISERROR(VLOOKUP(CI357,Accueil!$W$17:$W$22,1,0)),1,0)</f>
        <v>0</v>
      </c>
      <c r="GM357" s="158">
        <f>IF(ISERROR(VLOOKUP(CJ357,Accueil!$W$17:$W$22,1,0)),1,0)</f>
        <v>0</v>
      </c>
      <c r="GN357" s="158">
        <f>IF(ISERROR(VLOOKUP(CK357,Accueil!$W$17:$W$22,1,0)),1,0)</f>
        <v>0</v>
      </c>
      <c r="GO357" s="158">
        <f>IF(ISERROR(VLOOKUP(CL357,Accueil!$W$17:$W$22,1,0)),1,0)</f>
        <v>0</v>
      </c>
      <c r="GP357" s="158">
        <f>IF(ISERROR(VLOOKUP(CM357,Accueil!$W$17:$W$22,1,0)),1,0)</f>
        <v>0</v>
      </c>
      <c r="GQ357" s="158">
        <f>IF(ISERROR(VLOOKUP(CN357,Accueil!$W$17:$W$22,1,0)),1,0)</f>
        <v>0</v>
      </c>
      <c r="GR357" s="158">
        <f>IF(ISERROR(VLOOKUP(CO357,Accueil!$W$17:$W$22,1,0)),1,0)</f>
        <v>0</v>
      </c>
      <c r="GS357" s="158">
        <f>IF(ISERROR(VLOOKUP(CP357,Accueil!$W$17:$W$22,1,0)),1,0)</f>
        <v>0</v>
      </c>
      <c r="GT357" s="158">
        <f>IF(ISERROR(VLOOKUP(CQ357,Accueil!$W$17:$W$22,1,0)),1,0)</f>
        <v>0</v>
      </c>
      <c r="GU357" s="158">
        <f>IF(ISERROR(VLOOKUP(CR357,Accueil!$W$17:$W$22,1,0)),1,0)</f>
        <v>0</v>
      </c>
      <c r="GV357" s="158">
        <f>IF(ISERROR(VLOOKUP(CS357,Accueil!$W$17:$W$22,1,0)),1,0)</f>
        <v>0</v>
      </c>
      <c r="GW357" s="158">
        <f>IF(ISERROR(VLOOKUP(CT357,Accueil!$W$17:$W$22,1,0)),1,0)</f>
        <v>0</v>
      </c>
      <c r="GX357" s="158">
        <f>IF(ISERROR(VLOOKUP(CU357,Accueil!$W$17:$W$22,1,0)),1,0)</f>
        <v>0</v>
      </c>
      <c r="GY357" s="158">
        <f>IF(ISERROR(VLOOKUP(CV357,Accueil!$W$17:$W$22,1,0)),1,0)</f>
        <v>0</v>
      </c>
      <c r="GZ357" s="158">
        <f>IF(ISERROR(VLOOKUP(CW357,Accueil!$W$17:$W$22,1,0)),1,0)</f>
        <v>0</v>
      </c>
      <c r="HA357" s="158">
        <f>IF(ISERROR(VLOOKUP(CX357,Accueil!$W$17:$W$22,1,0)),1,0)</f>
        <v>0</v>
      </c>
      <c r="HB357" s="158">
        <f>IF(ISERROR(VLOOKUP(CY357,Accueil!$W$17:$W$22,1,0)),1,0)</f>
        <v>0</v>
      </c>
      <c r="HC357" s="158">
        <f>IF(ISERROR(VLOOKUP(CZ357,Accueil!$W$17:$W$22,1,0)),1,0)</f>
        <v>0</v>
      </c>
      <c r="HD357" s="158">
        <f>IF(ISERROR(VLOOKUP(DA357,Accueil!$W$17:$W$22,1,0)),1,0)</f>
        <v>0</v>
      </c>
    </row>
    <row r="358" spans="1:212" ht="12.75" customHeight="1">
      <c r="A358" s="360"/>
      <c r="B358" s="12">
        <v>350</v>
      </c>
      <c r="C358" s="26" t="str">
        <f>IF(Accueil!E362="","",Accueil!E362)</f>
        <v/>
      </c>
      <c r="D358" s="27" t="str">
        <f>IF(Accueil!F362="","",Accueil!F362)</f>
        <v/>
      </c>
      <c r="E358" s="83" t="str">
        <f t="shared" si="22"/>
        <v/>
      </c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  <c r="AA358" s="244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  <c r="AO358" s="244"/>
      <c r="AP358" s="244"/>
      <c r="AQ358" s="244"/>
      <c r="AR358" s="244"/>
      <c r="AS358" s="244"/>
      <c r="AT358" s="244"/>
      <c r="AU358" s="244"/>
      <c r="AV358" s="244"/>
      <c r="AW358" s="244"/>
      <c r="AX358" s="244"/>
      <c r="AY358" s="244"/>
      <c r="AZ358" s="244"/>
      <c r="BA358" s="244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  <c r="CJ358" s="244"/>
      <c r="CK358" s="244"/>
      <c r="CL358" s="244"/>
      <c r="CM358" s="244"/>
      <c r="CN358" s="244"/>
      <c r="CO358" s="244"/>
      <c r="CP358" s="244"/>
      <c r="CQ358" s="244"/>
      <c r="CR358" s="244"/>
      <c r="CS358" s="244"/>
      <c r="CT358" s="244"/>
      <c r="CU358" s="244"/>
      <c r="CV358" s="244"/>
      <c r="CW358" s="244"/>
      <c r="CX358" s="244"/>
      <c r="CY358" s="244"/>
      <c r="CZ358" s="244"/>
      <c r="DA358" s="244"/>
      <c r="DB358" s="12">
        <v>350</v>
      </c>
      <c r="DC358" s="11" t="str">
        <f>IF(D358="","",COUNTIF(F358:DA358,Accueil!$AB$28)&amp;" / "&amp;COUNTIF($F$8:$DA$8,"&gt;0")-(COUNTIF(F358:DA358,Accueil!$AG$26)))</f>
        <v/>
      </c>
      <c r="DD358" s="110" t="str">
        <f>IF(D358="","",COUNTIF(F358:DA358,Accueil!$AB$26))</f>
        <v/>
      </c>
      <c r="DE358" s="110" t="str">
        <f>IF(D358="","",IF(COUNTIF($F$8:$DA$8,"&gt;=0")-(COUNTIF(G358:DB358,Accueil!$AG$26))&lt;0,0,COUNTIF($F$8:$DA$8,"&gt;=0")-(COUNTIF(G358:DB358,Accueil!$AG$26))))</f>
        <v/>
      </c>
      <c r="DF358" s="11" t="str">
        <f t="shared" si="23"/>
        <v/>
      </c>
      <c r="DG358" s="29" t="str">
        <f t="shared" si="24"/>
        <v/>
      </c>
      <c r="DH358" s="158">
        <f t="shared" si="25"/>
        <v>0</v>
      </c>
      <c r="DI358" s="158">
        <f>IF(ISERROR(VLOOKUP(F358,Accueil!$W$17:$W$22,1,0)),1,0)</f>
        <v>0</v>
      </c>
      <c r="DJ358" s="158">
        <f>IF(ISERROR(VLOOKUP(G358,Accueil!$W$17:$W$22,1,0)),1,0)</f>
        <v>0</v>
      </c>
      <c r="DK358" s="158">
        <f>IF(ISERROR(VLOOKUP(H358,Accueil!$W$17:$W$22,1,0)),1,0)</f>
        <v>0</v>
      </c>
      <c r="DL358" s="158">
        <f>IF(ISERROR(VLOOKUP(I358,Accueil!$W$17:$W$22,1,0)),1,0)</f>
        <v>0</v>
      </c>
      <c r="DM358" s="158">
        <f>IF(ISERROR(VLOOKUP(J358,Accueil!$W$17:$W$22,1,0)),1,0)</f>
        <v>0</v>
      </c>
      <c r="DN358" s="158">
        <f>IF(ISERROR(VLOOKUP(K358,Accueil!$W$17:$W$22,1,0)),1,0)</f>
        <v>0</v>
      </c>
      <c r="DO358" s="158">
        <f>IF(ISERROR(VLOOKUP(L358,Accueil!$W$17:$W$22,1,0)),1,0)</f>
        <v>0</v>
      </c>
      <c r="DP358" s="158">
        <f>IF(ISERROR(VLOOKUP(M358,Accueil!$W$17:$W$22,1,0)),1,0)</f>
        <v>0</v>
      </c>
      <c r="DQ358" s="158">
        <f>IF(ISERROR(VLOOKUP(N358,Accueil!$W$17:$W$22,1,0)),1,0)</f>
        <v>0</v>
      </c>
      <c r="DR358" s="158">
        <f>IF(ISERROR(VLOOKUP(O358,Accueil!$W$17:$W$22,1,0)),1,0)</f>
        <v>0</v>
      </c>
      <c r="DS358" s="158">
        <f>IF(ISERROR(VLOOKUP(P358,Accueil!$W$17:$W$22,1,0)),1,0)</f>
        <v>0</v>
      </c>
      <c r="DT358" s="158">
        <f>IF(ISERROR(VLOOKUP(Q358,Accueil!$W$17:$W$22,1,0)),1,0)</f>
        <v>0</v>
      </c>
      <c r="DU358" s="158">
        <f>IF(ISERROR(VLOOKUP(R358,Accueil!$W$17:$W$22,1,0)),1,0)</f>
        <v>0</v>
      </c>
      <c r="DV358" s="158">
        <f>IF(ISERROR(VLOOKUP(S358,Accueil!$W$17:$W$22,1,0)),1,0)</f>
        <v>0</v>
      </c>
      <c r="DW358" s="158">
        <f>IF(ISERROR(VLOOKUP(T358,Accueil!$W$17:$W$22,1,0)),1,0)</f>
        <v>0</v>
      </c>
      <c r="DX358" s="158">
        <f>IF(ISERROR(VLOOKUP(U358,Accueil!$W$17:$W$22,1,0)),1,0)</f>
        <v>0</v>
      </c>
      <c r="DY358" s="158">
        <f>IF(ISERROR(VLOOKUP(V358,Accueil!$W$17:$W$22,1,0)),1,0)</f>
        <v>0</v>
      </c>
      <c r="DZ358" s="158">
        <f>IF(ISERROR(VLOOKUP(W358,Accueil!$W$17:$W$22,1,0)),1,0)</f>
        <v>0</v>
      </c>
      <c r="EA358" s="158">
        <f>IF(ISERROR(VLOOKUP(X358,Accueil!$W$17:$W$22,1,0)),1,0)</f>
        <v>0</v>
      </c>
      <c r="EB358" s="158">
        <f>IF(ISERROR(VLOOKUP(Y358,Accueil!$W$17:$W$22,1,0)),1,0)</f>
        <v>0</v>
      </c>
      <c r="EC358" s="158">
        <f>IF(ISERROR(VLOOKUP(Z358,Accueil!$W$17:$W$22,1,0)),1,0)</f>
        <v>0</v>
      </c>
      <c r="ED358" s="158">
        <f>IF(ISERROR(VLOOKUP(AA358,Accueil!$W$17:$W$22,1,0)),1,0)</f>
        <v>0</v>
      </c>
      <c r="EE358" s="158">
        <f>IF(ISERROR(VLOOKUP(AB358,Accueil!$W$17:$W$22,1,0)),1,0)</f>
        <v>0</v>
      </c>
      <c r="EF358" s="158">
        <f>IF(ISERROR(VLOOKUP(AC358,Accueil!$W$17:$W$22,1,0)),1,0)</f>
        <v>0</v>
      </c>
      <c r="EG358" s="158">
        <f>IF(ISERROR(VLOOKUP(AD358,Accueil!$W$17:$W$22,1,0)),1,0)</f>
        <v>0</v>
      </c>
      <c r="EH358" s="158">
        <f>IF(ISERROR(VLOOKUP(AE358,Accueil!$W$17:$W$22,1,0)),1,0)</f>
        <v>0</v>
      </c>
      <c r="EI358" s="158">
        <f>IF(ISERROR(VLOOKUP(AF358,Accueil!$W$17:$W$22,1,0)),1,0)</f>
        <v>0</v>
      </c>
      <c r="EJ358" s="158">
        <f>IF(ISERROR(VLOOKUP(AG358,Accueil!$W$17:$W$22,1,0)),1,0)</f>
        <v>0</v>
      </c>
      <c r="EK358" s="158">
        <f>IF(ISERROR(VLOOKUP(AH358,Accueil!$W$17:$W$22,1,0)),1,0)</f>
        <v>0</v>
      </c>
      <c r="EL358" s="158">
        <f>IF(ISERROR(VLOOKUP(AI358,Accueil!$W$17:$W$22,1,0)),1,0)</f>
        <v>0</v>
      </c>
      <c r="EM358" s="158">
        <f>IF(ISERROR(VLOOKUP(AJ358,Accueil!$W$17:$W$22,1,0)),1,0)</f>
        <v>0</v>
      </c>
      <c r="EN358" s="158">
        <f>IF(ISERROR(VLOOKUP(AK358,Accueil!$W$17:$W$22,1,0)),1,0)</f>
        <v>0</v>
      </c>
      <c r="EO358" s="158">
        <f>IF(ISERROR(VLOOKUP(AL358,Accueil!$W$17:$W$22,1,0)),1,0)</f>
        <v>0</v>
      </c>
      <c r="EP358" s="158">
        <f>IF(ISERROR(VLOOKUP(AM358,Accueil!$W$17:$W$22,1,0)),1,0)</f>
        <v>0</v>
      </c>
      <c r="EQ358" s="158">
        <f>IF(ISERROR(VLOOKUP(AN358,Accueil!$W$17:$W$22,1,0)),1,0)</f>
        <v>0</v>
      </c>
      <c r="ER358" s="158">
        <f>IF(ISERROR(VLOOKUP(AO358,Accueil!$W$17:$W$22,1,0)),1,0)</f>
        <v>0</v>
      </c>
      <c r="ES358" s="158">
        <f>IF(ISERROR(VLOOKUP(AP358,Accueil!$W$17:$W$22,1,0)),1,0)</f>
        <v>0</v>
      </c>
      <c r="ET358" s="158">
        <f>IF(ISERROR(VLOOKUP(AQ358,Accueil!$W$17:$W$22,1,0)),1,0)</f>
        <v>0</v>
      </c>
      <c r="EU358" s="158">
        <f>IF(ISERROR(VLOOKUP(AR358,Accueil!$W$17:$W$22,1,0)),1,0)</f>
        <v>0</v>
      </c>
      <c r="EV358" s="158">
        <f>IF(ISERROR(VLOOKUP(AS358,Accueil!$W$17:$W$22,1,0)),1,0)</f>
        <v>0</v>
      </c>
      <c r="EW358" s="158">
        <f>IF(ISERROR(VLOOKUP(AT358,Accueil!$W$17:$W$22,1,0)),1,0)</f>
        <v>0</v>
      </c>
      <c r="EX358" s="158">
        <f>IF(ISERROR(VLOOKUP(AU358,Accueil!$W$17:$W$22,1,0)),1,0)</f>
        <v>0</v>
      </c>
      <c r="EY358" s="158">
        <f>IF(ISERROR(VLOOKUP(AV358,Accueil!$W$17:$W$22,1,0)),1,0)</f>
        <v>0</v>
      </c>
      <c r="EZ358" s="158">
        <f>IF(ISERROR(VLOOKUP(AW358,Accueil!$W$17:$W$22,1,0)),1,0)</f>
        <v>0</v>
      </c>
      <c r="FA358" s="158">
        <f>IF(ISERROR(VLOOKUP(AX358,Accueil!$W$17:$W$22,1,0)),1,0)</f>
        <v>0</v>
      </c>
      <c r="FB358" s="158">
        <f>IF(ISERROR(VLOOKUP(AY358,Accueil!$W$17:$W$22,1,0)),1,0)</f>
        <v>0</v>
      </c>
      <c r="FC358" s="158">
        <f>IF(ISERROR(VLOOKUP(AZ358,Accueil!$W$17:$W$22,1,0)),1,0)</f>
        <v>0</v>
      </c>
      <c r="FD358" s="158">
        <f>IF(ISERROR(VLOOKUP(BA358,Accueil!$W$17:$W$22,1,0)),1,0)</f>
        <v>0</v>
      </c>
      <c r="FE358" s="158">
        <f>IF(ISERROR(VLOOKUP(BB358,Accueil!$W$17:$W$22,1,0)),1,0)</f>
        <v>0</v>
      </c>
      <c r="FF358" s="158">
        <f>IF(ISERROR(VLOOKUP(BC358,Accueil!$W$17:$W$22,1,0)),1,0)</f>
        <v>0</v>
      </c>
      <c r="FG358" s="158">
        <f>IF(ISERROR(VLOOKUP(BD358,Accueil!$W$17:$W$22,1,0)),1,0)</f>
        <v>0</v>
      </c>
      <c r="FH358" s="158">
        <f>IF(ISERROR(VLOOKUP(BE358,Accueil!$W$17:$W$22,1,0)),1,0)</f>
        <v>0</v>
      </c>
      <c r="FI358" s="158">
        <f>IF(ISERROR(VLOOKUP(BF358,Accueil!$W$17:$W$22,1,0)),1,0)</f>
        <v>0</v>
      </c>
      <c r="FJ358" s="158">
        <f>IF(ISERROR(VLOOKUP(BG358,Accueil!$W$17:$W$22,1,0)),1,0)</f>
        <v>0</v>
      </c>
      <c r="FK358" s="158">
        <f>IF(ISERROR(VLOOKUP(BH358,Accueil!$W$17:$W$22,1,0)),1,0)</f>
        <v>0</v>
      </c>
      <c r="FL358" s="158">
        <f>IF(ISERROR(VLOOKUP(BI358,Accueil!$W$17:$W$22,1,0)),1,0)</f>
        <v>0</v>
      </c>
      <c r="FM358" s="158">
        <f>IF(ISERROR(VLOOKUP(BJ358,Accueil!$W$17:$W$22,1,0)),1,0)</f>
        <v>0</v>
      </c>
      <c r="FN358" s="158">
        <f>IF(ISERROR(VLOOKUP(BK358,Accueil!$W$17:$W$22,1,0)),1,0)</f>
        <v>0</v>
      </c>
      <c r="FO358" s="158">
        <f>IF(ISERROR(VLOOKUP(BL358,Accueil!$W$17:$W$22,1,0)),1,0)</f>
        <v>0</v>
      </c>
      <c r="FP358" s="158">
        <f>IF(ISERROR(VLOOKUP(BM358,Accueil!$W$17:$W$22,1,0)),1,0)</f>
        <v>0</v>
      </c>
      <c r="FQ358" s="158">
        <f>IF(ISERROR(VLOOKUP(BN358,Accueil!$W$17:$W$22,1,0)),1,0)</f>
        <v>0</v>
      </c>
      <c r="FR358" s="158">
        <f>IF(ISERROR(VLOOKUP(BO358,Accueil!$W$17:$W$22,1,0)),1,0)</f>
        <v>0</v>
      </c>
      <c r="FS358" s="158">
        <f>IF(ISERROR(VLOOKUP(BP358,Accueil!$W$17:$W$22,1,0)),1,0)</f>
        <v>0</v>
      </c>
      <c r="FT358" s="158">
        <f>IF(ISERROR(VLOOKUP(BQ358,Accueil!$W$17:$W$22,1,0)),1,0)</f>
        <v>0</v>
      </c>
      <c r="FU358" s="158">
        <f>IF(ISERROR(VLOOKUP(BR358,Accueil!$W$17:$W$22,1,0)),1,0)</f>
        <v>0</v>
      </c>
      <c r="FV358" s="158">
        <f>IF(ISERROR(VLOOKUP(BS358,Accueil!$W$17:$W$22,1,0)),1,0)</f>
        <v>0</v>
      </c>
      <c r="FW358" s="158">
        <f>IF(ISERROR(VLOOKUP(BT358,Accueil!$W$17:$W$22,1,0)),1,0)</f>
        <v>0</v>
      </c>
      <c r="FX358" s="158">
        <f>IF(ISERROR(VLOOKUP(BU358,Accueil!$W$17:$W$22,1,0)),1,0)</f>
        <v>0</v>
      </c>
      <c r="FY358" s="158">
        <f>IF(ISERROR(VLOOKUP(BV358,Accueil!$W$17:$W$22,1,0)),1,0)</f>
        <v>0</v>
      </c>
      <c r="FZ358" s="158">
        <f>IF(ISERROR(VLOOKUP(BW358,Accueil!$W$17:$W$22,1,0)),1,0)</f>
        <v>0</v>
      </c>
      <c r="GA358" s="158">
        <f>IF(ISERROR(VLOOKUP(BX358,Accueil!$W$17:$W$22,1,0)),1,0)</f>
        <v>0</v>
      </c>
      <c r="GB358" s="158">
        <f>IF(ISERROR(VLOOKUP(BY358,Accueil!$W$17:$W$22,1,0)),1,0)</f>
        <v>0</v>
      </c>
      <c r="GC358" s="158">
        <f>IF(ISERROR(VLOOKUP(BZ358,Accueil!$W$17:$W$22,1,0)),1,0)</f>
        <v>0</v>
      </c>
      <c r="GD358" s="158">
        <f>IF(ISERROR(VLOOKUP(CA358,Accueil!$W$17:$W$22,1,0)),1,0)</f>
        <v>0</v>
      </c>
      <c r="GE358" s="158">
        <f>IF(ISERROR(VLOOKUP(CB358,Accueil!$W$17:$W$22,1,0)),1,0)</f>
        <v>0</v>
      </c>
      <c r="GF358" s="158">
        <f>IF(ISERROR(VLOOKUP(CC358,Accueil!$W$17:$W$22,1,0)),1,0)</f>
        <v>0</v>
      </c>
      <c r="GG358" s="158">
        <f>IF(ISERROR(VLOOKUP(CD358,Accueil!$W$17:$W$22,1,0)),1,0)</f>
        <v>0</v>
      </c>
      <c r="GH358" s="158">
        <f>IF(ISERROR(VLOOKUP(CE358,Accueil!$W$17:$W$22,1,0)),1,0)</f>
        <v>0</v>
      </c>
      <c r="GI358" s="158">
        <f>IF(ISERROR(VLOOKUP(CF358,Accueil!$W$17:$W$22,1,0)),1,0)</f>
        <v>0</v>
      </c>
      <c r="GJ358" s="158">
        <f>IF(ISERROR(VLOOKUP(CG358,Accueil!$W$17:$W$22,1,0)),1,0)</f>
        <v>0</v>
      </c>
      <c r="GK358" s="158">
        <f>IF(ISERROR(VLOOKUP(CH358,Accueil!$W$17:$W$22,1,0)),1,0)</f>
        <v>0</v>
      </c>
      <c r="GL358" s="158">
        <f>IF(ISERROR(VLOOKUP(CI358,Accueil!$W$17:$W$22,1,0)),1,0)</f>
        <v>0</v>
      </c>
      <c r="GM358" s="158">
        <f>IF(ISERROR(VLOOKUP(CJ358,Accueil!$W$17:$W$22,1,0)),1,0)</f>
        <v>0</v>
      </c>
      <c r="GN358" s="158">
        <f>IF(ISERROR(VLOOKUP(CK358,Accueil!$W$17:$W$22,1,0)),1,0)</f>
        <v>0</v>
      </c>
      <c r="GO358" s="158">
        <f>IF(ISERROR(VLOOKUP(CL358,Accueil!$W$17:$W$22,1,0)),1,0)</f>
        <v>0</v>
      </c>
      <c r="GP358" s="158">
        <f>IF(ISERROR(VLOOKUP(CM358,Accueil!$W$17:$W$22,1,0)),1,0)</f>
        <v>0</v>
      </c>
      <c r="GQ358" s="158">
        <f>IF(ISERROR(VLOOKUP(CN358,Accueil!$W$17:$W$22,1,0)),1,0)</f>
        <v>0</v>
      </c>
      <c r="GR358" s="158">
        <f>IF(ISERROR(VLOOKUP(CO358,Accueil!$W$17:$W$22,1,0)),1,0)</f>
        <v>0</v>
      </c>
      <c r="GS358" s="158">
        <f>IF(ISERROR(VLOOKUP(CP358,Accueil!$W$17:$W$22,1,0)),1,0)</f>
        <v>0</v>
      </c>
      <c r="GT358" s="158">
        <f>IF(ISERROR(VLOOKUP(CQ358,Accueil!$W$17:$W$22,1,0)),1,0)</f>
        <v>0</v>
      </c>
      <c r="GU358" s="158">
        <f>IF(ISERROR(VLOOKUP(CR358,Accueil!$W$17:$W$22,1,0)),1,0)</f>
        <v>0</v>
      </c>
      <c r="GV358" s="158">
        <f>IF(ISERROR(VLOOKUP(CS358,Accueil!$W$17:$W$22,1,0)),1,0)</f>
        <v>0</v>
      </c>
      <c r="GW358" s="158">
        <f>IF(ISERROR(VLOOKUP(CT358,Accueil!$W$17:$W$22,1,0)),1,0)</f>
        <v>0</v>
      </c>
      <c r="GX358" s="158">
        <f>IF(ISERROR(VLOOKUP(CU358,Accueil!$W$17:$W$22,1,0)),1,0)</f>
        <v>0</v>
      </c>
      <c r="GY358" s="158">
        <f>IF(ISERROR(VLOOKUP(CV358,Accueil!$W$17:$W$22,1,0)),1,0)</f>
        <v>0</v>
      </c>
      <c r="GZ358" s="158">
        <f>IF(ISERROR(VLOOKUP(CW358,Accueil!$W$17:$W$22,1,0)),1,0)</f>
        <v>0</v>
      </c>
      <c r="HA358" s="158">
        <f>IF(ISERROR(VLOOKUP(CX358,Accueil!$W$17:$W$22,1,0)),1,0)</f>
        <v>0</v>
      </c>
      <c r="HB358" s="158">
        <f>IF(ISERROR(VLOOKUP(CY358,Accueil!$W$17:$W$22,1,0)),1,0)</f>
        <v>0</v>
      </c>
      <c r="HC358" s="158">
        <f>IF(ISERROR(VLOOKUP(CZ358,Accueil!$W$17:$W$22,1,0)),1,0)</f>
        <v>0</v>
      </c>
      <c r="HD358" s="158">
        <f>IF(ISERROR(VLOOKUP(DA358,Accueil!$W$17:$W$22,1,0)),1,0)</f>
        <v>0</v>
      </c>
    </row>
    <row r="359" spans="1:212" ht="12.75" customHeight="1">
      <c r="A359" s="360"/>
      <c r="B359" s="12">
        <v>351</v>
      </c>
      <c r="C359" s="26" t="str">
        <f>IF(Accueil!E363="","",Accueil!E363)</f>
        <v/>
      </c>
      <c r="D359" s="27" t="str">
        <f>IF(Accueil!F363="","",Accueil!F363)</f>
        <v/>
      </c>
      <c r="E359" s="83" t="str">
        <f t="shared" si="22"/>
        <v/>
      </c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  <c r="AA359" s="244"/>
      <c r="AB359" s="244"/>
      <c r="AC359" s="244"/>
      <c r="AD359" s="244"/>
      <c r="AE359" s="244"/>
      <c r="AF359" s="244"/>
      <c r="AG359" s="244"/>
      <c r="AH359" s="244"/>
      <c r="AI359" s="244"/>
      <c r="AJ359" s="244"/>
      <c r="AK359" s="244"/>
      <c r="AL359" s="244"/>
      <c r="AM359" s="244"/>
      <c r="AN359" s="244"/>
      <c r="AO359" s="244"/>
      <c r="AP359" s="244"/>
      <c r="AQ359" s="244"/>
      <c r="AR359" s="244"/>
      <c r="AS359" s="244"/>
      <c r="AT359" s="244"/>
      <c r="AU359" s="244"/>
      <c r="AV359" s="244"/>
      <c r="AW359" s="244"/>
      <c r="AX359" s="244"/>
      <c r="AY359" s="244"/>
      <c r="AZ359" s="244"/>
      <c r="BA359" s="244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  <c r="CJ359" s="244"/>
      <c r="CK359" s="244"/>
      <c r="CL359" s="244"/>
      <c r="CM359" s="244"/>
      <c r="CN359" s="244"/>
      <c r="CO359" s="244"/>
      <c r="CP359" s="244"/>
      <c r="CQ359" s="244"/>
      <c r="CR359" s="244"/>
      <c r="CS359" s="244"/>
      <c r="CT359" s="244"/>
      <c r="CU359" s="244"/>
      <c r="CV359" s="244"/>
      <c r="CW359" s="244"/>
      <c r="CX359" s="244"/>
      <c r="CY359" s="244"/>
      <c r="CZ359" s="244"/>
      <c r="DA359" s="244"/>
      <c r="DB359" s="12">
        <v>351</v>
      </c>
      <c r="DC359" s="11" t="str">
        <f>IF(D359="","",COUNTIF(F359:DA359,Accueil!$AB$28)&amp;" / "&amp;COUNTIF($F$8:$DA$8,"&gt;0")-(COUNTIF(F359:DA359,Accueil!$AG$26)))</f>
        <v/>
      </c>
      <c r="DD359" s="110" t="str">
        <f>IF(D359="","",COUNTIF(F359:DA359,Accueil!$AB$26))</f>
        <v/>
      </c>
      <c r="DE359" s="110" t="str">
        <f>IF(D359="","",IF(COUNTIF($F$8:$DA$8,"&gt;=0")-(COUNTIF(G359:DB359,Accueil!$AG$26))&lt;0,0,COUNTIF($F$8:$DA$8,"&gt;=0")-(COUNTIF(G359:DB359,Accueil!$AG$26))))</f>
        <v/>
      </c>
      <c r="DF359" s="11" t="str">
        <f t="shared" si="23"/>
        <v/>
      </c>
      <c r="DG359" s="29" t="str">
        <f t="shared" si="24"/>
        <v/>
      </c>
      <c r="DH359" s="158">
        <f t="shared" si="25"/>
        <v>0</v>
      </c>
      <c r="DI359" s="158">
        <f>IF(ISERROR(VLOOKUP(F359,Accueil!$W$17:$W$22,1,0)),1,0)</f>
        <v>0</v>
      </c>
      <c r="DJ359" s="158">
        <f>IF(ISERROR(VLOOKUP(G359,Accueil!$W$17:$W$22,1,0)),1,0)</f>
        <v>0</v>
      </c>
      <c r="DK359" s="158">
        <f>IF(ISERROR(VLOOKUP(H359,Accueil!$W$17:$W$22,1,0)),1,0)</f>
        <v>0</v>
      </c>
      <c r="DL359" s="158">
        <f>IF(ISERROR(VLOOKUP(I359,Accueil!$W$17:$W$22,1,0)),1,0)</f>
        <v>0</v>
      </c>
      <c r="DM359" s="158">
        <f>IF(ISERROR(VLOOKUP(J359,Accueil!$W$17:$W$22,1,0)),1,0)</f>
        <v>0</v>
      </c>
      <c r="DN359" s="158">
        <f>IF(ISERROR(VLOOKUP(K359,Accueil!$W$17:$W$22,1,0)),1,0)</f>
        <v>0</v>
      </c>
      <c r="DO359" s="158">
        <f>IF(ISERROR(VLOOKUP(L359,Accueil!$W$17:$W$22,1,0)),1,0)</f>
        <v>0</v>
      </c>
      <c r="DP359" s="158">
        <f>IF(ISERROR(VLOOKUP(M359,Accueil!$W$17:$W$22,1,0)),1,0)</f>
        <v>0</v>
      </c>
      <c r="DQ359" s="158">
        <f>IF(ISERROR(VLOOKUP(N359,Accueil!$W$17:$W$22,1,0)),1,0)</f>
        <v>0</v>
      </c>
      <c r="DR359" s="158">
        <f>IF(ISERROR(VLOOKUP(O359,Accueil!$W$17:$W$22,1,0)),1,0)</f>
        <v>0</v>
      </c>
      <c r="DS359" s="158">
        <f>IF(ISERROR(VLOOKUP(P359,Accueil!$W$17:$W$22,1,0)),1,0)</f>
        <v>0</v>
      </c>
      <c r="DT359" s="158">
        <f>IF(ISERROR(VLOOKUP(Q359,Accueil!$W$17:$W$22,1,0)),1,0)</f>
        <v>0</v>
      </c>
      <c r="DU359" s="158">
        <f>IF(ISERROR(VLOOKUP(R359,Accueil!$W$17:$W$22,1,0)),1,0)</f>
        <v>0</v>
      </c>
      <c r="DV359" s="158">
        <f>IF(ISERROR(VLOOKUP(S359,Accueil!$W$17:$W$22,1,0)),1,0)</f>
        <v>0</v>
      </c>
      <c r="DW359" s="158">
        <f>IF(ISERROR(VLOOKUP(T359,Accueil!$W$17:$W$22,1,0)),1,0)</f>
        <v>0</v>
      </c>
      <c r="DX359" s="158">
        <f>IF(ISERROR(VLOOKUP(U359,Accueil!$W$17:$W$22,1,0)),1,0)</f>
        <v>0</v>
      </c>
      <c r="DY359" s="158">
        <f>IF(ISERROR(VLOOKUP(V359,Accueil!$W$17:$W$22,1,0)),1,0)</f>
        <v>0</v>
      </c>
      <c r="DZ359" s="158">
        <f>IF(ISERROR(VLOOKUP(W359,Accueil!$W$17:$W$22,1,0)),1,0)</f>
        <v>0</v>
      </c>
      <c r="EA359" s="158">
        <f>IF(ISERROR(VLOOKUP(X359,Accueil!$W$17:$W$22,1,0)),1,0)</f>
        <v>0</v>
      </c>
      <c r="EB359" s="158">
        <f>IF(ISERROR(VLOOKUP(Y359,Accueil!$W$17:$W$22,1,0)),1,0)</f>
        <v>0</v>
      </c>
      <c r="EC359" s="158">
        <f>IF(ISERROR(VLOOKUP(Z359,Accueil!$W$17:$W$22,1,0)),1,0)</f>
        <v>0</v>
      </c>
      <c r="ED359" s="158">
        <f>IF(ISERROR(VLOOKUP(AA359,Accueil!$W$17:$W$22,1,0)),1,0)</f>
        <v>0</v>
      </c>
      <c r="EE359" s="158">
        <f>IF(ISERROR(VLOOKUP(AB359,Accueil!$W$17:$W$22,1,0)),1,0)</f>
        <v>0</v>
      </c>
      <c r="EF359" s="158">
        <f>IF(ISERROR(VLOOKUP(AC359,Accueil!$W$17:$W$22,1,0)),1,0)</f>
        <v>0</v>
      </c>
      <c r="EG359" s="158">
        <f>IF(ISERROR(VLOOKUP(AD359,Accueil!$W$17:$W$22,1,0)),1,0)</f>
        <v>0</v>
      </c>
      <c r="EH359" s="158">
        <f>IF(ISERROR(VLOOKUP(AE359,Accueil!$W$17:$W$22,1,0)),1,0)</f>
        <v>0</v>
      </c>
      <c r="EI359" s="158">
        <f>IF(ISERROR(VLOOKUP(AF359,Accueil!$W$17:$W$22,1,0)),1,0)</f>
        <v>0</v>
      </c>
      <c r="EJ359" s="158">
        <f>IF(ISERROR(VLOOKUP(AG359,Accueil!$W$17:$W$22,1,0)),1,0)</f>
        <v>0</v>
      </c>
      <c r="EK359" s="158">
        <f>IF(ISERROR(VLOOKUP(AH359,Accueil!$W$17:$W$22,1,0)),1,0)</f>
        <v>0</v>
      </c>
      <c r="EL359" s="158">
        <f>IF(ISERROR(VLOOKUP(AI359,Accueil!$W$17:$W$22,1,0)),1,0)</f>
        <v>0</v>
      </c>
      <c r="EM359" s="158">
        <f>IF(ISERROR(VLOOKUP(AJ359,Accueil!$W$17:$W$22,1,0)),1,0)</f>
        <v>0</v>
      </c>
      <c r="EN359" s="158">
        <f>IF(ISERROR(VLOOKUP(AK359,Accueil!$W$17:$W$22,1,0)),1,0)</f>
        <v>0</v>
      </c>
      <c r="EO359" s="158">
        <f>IF(ISERROR(VLOOKUP(AL359,Accueil!$W$17:$W$22,1,0)),1,0)</f>
        <v>0</v>
      </c>
      <c r="EP359" s="158">
        <f>IF(ISERROR(VLOOKUP(AM359,Accueil!$W$17:$W$22,1,0)),1,0)</f>
        <v>0</v>
      </c>
      <c r="EQ359" s="158">
        <f>IF(ISERROR(VLOOKUP(AN359,Accueil!$W$17:$W$22,1,0)),1,0)</f>
        <v>0</v>
      </c>
      <c r="ER359" s="158">
        <f>IF(ISERROR(VLOOKUP(AO359,Accueil!$W$17:$W$22,1,0)),1,0)</f>
        <v>0</v>
      </c>
      <c r="ES359" s="158">
        <f>IF(ISERROR(VLOOKUP(AP359,Accueil!$W$17:$W$22,1,0)),1,0)</f>
        <v>0</v>
      </c>
      <c r="ET359" s="158">
        <f>IF(ISERROR(VLOOKUP(AQ359,Accueil!$W$17:$W$22,1,0)),1,0)</f>
        <v>0</v>
      </c>
      <c r="EU359" s="158">
        <f>IF(ISERROR(VLOOKUP(AR359,Accueil!$W$17:$W$22,1,0)),1,0)</f>
        <v>0</v>
      </c>
      <c r="EV359" s="158">
        <f>IF(ISERROR(VLOOKUP(AS359,Accueil!$W$17:$W$22,1,0)),1,0)</f>
        <v>0</v>
      </c>
      <c r="EW359" s="158">
        <f>IF(ISERROR(VLOOKUP(AT359,Accueil!$W$17:$W$22,1,0)),1,0)</f>
        <v>0</v>
      </c>
      <c r="EX359" s="158">
        <f>IF(ISERROR(VLOOKUP(AU359,Accueil!$W$17:$W$22,1,0)),1,0)</f>
        <v>0</v>
      </c>
      <c r="EY359" s="158">
        <f>IF(ISERROR(VLOOKUP(AV359,Accueil!$W$17:$W$22,1,0)),1,0)</f>
        <v>0</v>
      </c>
      <c r="EZ359" s="158">
        <f>IF(ISERROR(VLOOKUP(AW359,Accueil!$W$17:$W$22,1,0)),1,0)</f>
        <v>0</v>
      </c>
      <c r="FA359" s="158">
        <f>IF(ISERROR(VLOOKUP(AX359,Accueil!$W$17:$W$22,1,0)),1,0)</f>
        <v>0</v>
      </c>
      <c r="FB359" s="158">
        <f>IF(ISERROR(VLOOKUP(AY359,Accueil!$W$17:$W$22,1,0)),1,0)</f>
        <v>0</v>
      </c>
      <c r="FC359" s="158">
        <f>IF(ISERROR(VLOOKUP(AZ359,Accueil!$W$17:$W$22,1,0)),1,0)</f>
        <v>0</v>
      </c>
      <c r="FD359" s="158">
        <f>IF(ISERROR(VLOOKUP(BA359,Accueil!$W$17:$W$22,1,0)),1,0)</f>
        <v>0</v>
      </c>
      <c r="FE359" s="158">
        <f>IF(ISERROR(VLOOKUP(BB359,Accueil!$W$17:$W$22,1,0)),1,0)</f>
        <v>0</v>
      </c>
      <c r="FF359" s="158">
        <f>IF(ISERROR(VLOOKUP(BC359,Accueil!$W$17:$W$22,1,0)),1,0)</f>
        <v>0</v>
      </c>
      <c r="FG359" s="158">
        <f>IF(ISERROR(VLOOKUP(BD359,Accueil!$W$17:$W$22,1,0)),1,0)</f>
        <v>0</v>
      </c>
      <c r="FH359" s="158">
        <f>IF(ISERROR(VLOOKUP(BE359,Accueil!$W$17:$W$22,1,0)),1,0)</f>
        <v>0</v>
      </c>
      <c r="FI359" s="158">
        <f>IF(ISERROR(VLOOKUP(BF359,Accueil!$W$17:$W$22,1,0)),1,0)</f>
        <v>0</v>
      </c>
      <c r="FJ359" s="158">
        <f>IF(ISERROR(VLOOKUP(BG359,Accueil!$W$17:$W$22,1,0)),1,0)</f>
        <v>0</v>
      </c>
      <c r="FK359" s="158">
        <f>IF(ISERROR(VLOOKUP(BH359,Accueil!$W$17:$W$22,1,0)),1,0)</f>
        <v>0</v>
      </c>
      <c r="FL359" s="158">
        <f>IF(ISERROR(VLOOKUP(BI359,Accueil!$W$17:$W$22,1,0)),1,0)</f>
        <v>0</v>
      </c>
      <c r="FM359" s="158">
        <f>IF(ISERROR(VLOOKUP(BJ359,Accueil!$W$17:$W$22,1,0)),1,0)</f>
        <v>0</v>
      </c>
      <c r="FN359" s="158">
        <f>IF(ISERROR(VLOOKUP(BK359,Accueil!$W$17:$W$22,1,0)),1,0)</f>
        <v>0</v>
      </c>
      <c r="FO359" s="158">
        <f>IF(ISERROR(VLOOKUP(BL359,Accueil!$W$17:$W$22,1,0)),1,0)</f>
        <v>0</v>
      </c>
      <c r="FP359" s="158">
        <f>IF(ISERROR(VLOOKUP(BM359,Accueil!$W$17:$W$22,1,0)),1,0)</f>
        <v>0</v>
      </c>
      <c r="FQ359" s="158">
        <f>IF(ISERROR(VLOOKUP(BN359,Accueil!$W$17:$W$22,1,0)),1,0)</f>
        <v>0</v>
      </c>
      <c r="FR359" s="158">
        <f>IF(ISERROR(VLOOKUP(BO359,Accueil!$W$17:$W$22,1,0)),1,0)</f>
        <v>0</v>
      </c>
      <c r="FS359" s="158">
        <f>IF(ISERROR(VLOOKUP(BP359,Accueil!$W$17:$W$22,1,0)),1,0)</f>
        <v>0</v>
      </c>
      <c r="FT359" s="158">
        <f>IF(ISERROR(VLOOKUP(BQ359,Accueil!$W$17:$W$22,1,0)),1,0)</f>
        <v>0</v>
      </c>
      <c r="FU359" s="158">
        <f>IF(ISERROR(VLOOKUP(BR359,Accueil!$W$17:$W$22,1,0)),1,0)</f>
        <v>0</v>
      </c>
      <c r="FV359" s="158">
        <f>IF(ISERROR(VLOOKUP(BS359,Accueil!$W$17:$W$22,1,0)),1,0)</f>
        <v>0</v>
      </c>
      <c r="FW359" s="158">
        <f>IF(ISERROR(VLOOKUP(BT359,Accueil!$W$17:$W$22,1,0)),1,0)</f>
        <v>0</v>
      </c>
      <c r="FX359" s="158">
        <f>IF(ISERROR(VLOOKUP(BU359,Accueil!$W$17:$W$22,1,0)),1,0)</f>
        <v>0</v>
      </c>
      <c r="FY359" s="158">
        <f>IF(ISERROR(VLOOKUP(BV359,Accueil!$W$17:$W$22,1,0)),1,0)</f>
        <v>0</v>
      </c>
      <c r="FZ359" s="158">
        <f>IF(ISERROR(VLOOKUP(BW359,Accueil!$W$17:$W$22,1,0)),1,0)</f>
        <v>0</v>
      </c>
      <c r="GA359" s="158">
        <f>IF(ISERROR(VLOOKUP(BX359,Accueil!$W$17:$W$22,1,0)),1,0)</f>
        <v>0</v>
      </c>
      <c r="GB359" s="158">
        <f>IF(ISERROR(VLOOKUP(BY359,Accueil!$W$17:$W$22,1,0)),1,0)</f>
        <v>0</v>
      </c>
      <c r="GC359" s="158">
        <f>IF(ISERROR(VLOOKUP(BZ359,Accueil!$W$17:$W$22,1,0)),1,0)</f>
        <v>0</v>
      </c>
      <c r="GD359" s="158">
        <f>IF(ISERROR(VLOOKUP(CA359,Accueil!$W$17:$W$22,1,0)),1,0)</f>
        <v>0</v>
      </c>
      <c r="GE359" s="158">
        <f>IF(ISERROR(VLOOKUP(CB359,Accueil!$W$17:$W$22,1,0)),1,0)</f>
        <v>0</v>
      </c>
      <c r="GF359" s="158">
        <f>IF(ISERROR(VLOOKUP(CC359,Accueil!$W$17:$W$22,1,0)),1,0)</f>
        <v>0</v>
      </c>
      <c r="GG359" s="158">
        <f>IF(ISERROR(VLOOKUP(CD359,Accueil!$W$17:$W$22,1,0)),1,0)</f>
        <v>0</v>
      </c>
      <c r="GH359" s="158">
        <f>IF(ISERROR(VLOOKUP(CE359,Accueil!$W$17:$W$22,1,0)),1,0)</f>
        <v>0</v>
      </c>
      <c r="GI359" s="158">
        <f>IF(ISERROR(VLOOKUP(CF359,Accueil!$W$17:$W$22,1,0)),1,0)</f>
        <v>0</v>
      </c>
      <c r="GJ359" s="158">
        <f>IF(ISERROR(VLOOKUP(CG359,Accueil!$W$17:$W$22,1,0)),1,0)</f>
        <v>0</v>
      </c>
      <c r="GK359" s="158">
        <f>IF(ISERROR(VLOOKUP(CH359,Accueil!$W$17:$W$22,1,0)),1,0)</f>
        <v>0</v>
      </c>
      <c r="GL359" s="158">
        <f>IF(ISERROR(VLOOKUP(CI359,Accueil!$W$17:$W$22,1,0)),1,0)</f>
        <v>0</v>
      </c>
      <c r="GM359" s="158">
        <f>IF(ISERROR(VLOOKUP(CJ359,Accueil!$W$17:$W$22,1,0)),1,0)</f>
        <v>0</v>
      </c>
      <c r="GN359" s="158">
        <f>IF(ISERROR(VLOOKUP(CK359,Accueil!$W$17:$W$22,1,0)),1,0)</f>
        <v>0</v>
      </c>
      <c r="GO359" s="158">
        <f>IF(ISERROR(VLOOKUP(CL359,Accueil!$W$17:$W$22,1,0)),1,0)</f>
        <v>0</v>
      </c>
      <c r="GP359" s="158">
        <f>IF(ISERROR(VLOOKUP(CM359,Accueil!$W$17:$W$22,1,0)),1,0)</f>
        <v>0</v>
      </c>
      <c r="GQ359" s="158">
        <f>IF(ISERROR(VLOOKUP(CN359,Accueil!$W$17:$W$22,1,0)),1,0)</f>
        <v>0</v>
      </c>
      <c r="GR359" s="158">
        <f>IF(ISERROR(VLOOKUP(CO359,Accueil!$W$17:$W$22,1,0)),1,0)</f>
        <v>0</v>
      </c>
      <c r="GS359" s="158">
        <f>IF(ISERROR(VLOOKUP(CP359,Accueil!$W$17:$W$22,1,0)),1,0)</f>
        <v>0</v>
      </c>
      <c r="GT359" s="158">
        <f>IF(ISERROR(VLOOKUP(CQ359,Accueil!$W$17:$W$22,1,0)),1,0)</f>
        <v>0</v>
      </c>
      <c r="GU359" s="158">
        <f>IF(ISERROR(VLOOKUP(CR359,Accueil!$W$17:$W$22,1,0)),1,0)</f>
        <v>0</v>
      </c>
      <c r="GV359" s="158">
        <f>IF(ISERROR(VLOOKUP(CS359,Accueil!$W$17:$W$22,1,0)),1,0)</f>
        <v>0</v>
      </c>
      <c r="GW359" s="158">
        <f>IF(ISERROR(VLOOKUP(CT359,Accueil!$W$17:$W$22,1,0)),1,0)</f>
        <v>0</v>
      </c>
      <c r="GX359" s="158">
        <f>IF(ISERROR(VLOOKUP(CU359,Accueil!$W$17:$W$22,1,0)),1,0)</f>
        <v>0</v>
      </c>
      <c r="GY359" s="158">
        <f>IF(ISERROR(VLOOKUP(CV359,Accueil!$W$17:$W$22,1,0)),1,0)</f>
        <v>0</v>
      </c>
      <c r="GZ359" s="158">
        <f>IF(ISERROR(VLOOKUP(CW359,Accueil!$W$17:$W$22,1,0)),1,0)</f>
        <v>0</v>
      </c>
      <c r="HA359" s="158">
        <f>IF(ISERROR(VLOOKUP(CX359,Accueil!$W$17:$W$22,1,0)),1,0)</f>
        <v>0</v>
      </c>
      <c r="HB359" s="158">
        <f>IF(ISERROR(VLOOKUP(CY359,Accueil!$W$17:$W$22,1,0)),1,0)</f>
        <v>0</v>
      </c>
      <c r="HC359" s="158">
        <f>IF(ISERROR(VLOOKUP(CZ359,Accueil!$W$17:$W$22,1,0)),1,0)</f>
        <v>0</v>
      </c>
      <c r="HD359" s="158">
        <f>IF(ISERROR(VLOOKUP(DA359,Accueil!$W$17:$W$22,1,0)),1,0)</f>
        <v>0</v>
      </c>
    </row>
    <row r="360" spans="1:212" ht="12.75" customHeight="1">
      <c r="A360" s="360"/>
      <c r="B360" s="12">
        <v>352</v>
      </c>
      <c r="C360" s="26" t="str">
        <f>IF(Accueil!E364="","",Accueil!E364)</f>
        <v/>
      </c>
      <c r="D360" s="27" t="str">
        <f>IF(Accueil!F364="","",Accueil!F364)</f>
        <v/>
      </c>
      <c r="E360" s="83" t="str">
        <f t="shared" si="22"/>
        <v/>
      </c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  <c r="AA360" s="244"/>
      <c r="AB360" s="244"/>
      <c r="AC360" s="244"/>
      <c r="AD360" s="244"/>
      <c r="AE360" s="244"/>
      <c r="AF360" s="244"/>
      <c r="AG360" s="244"/>
      <c r="AH360" s="244"/>
      <c r="AI360" s="244"/>
      <c r="AJ360" s="244"/>
      <c r="AK360" s="244"/>
      <c r="AL360" s="244"/>
      <c r="AM360" s="244"/>
      <c r="AN360" s="244"/>
      <c r="AO360" s="244"/>
      <c r="AP360" s="244"/>
      <c r="AQ360" s="244"/>
      <c r="AR360" s="244"/>
      <c r="AS360" s="244"/>
      <c r="AT360" s="244"/>
      <c r="AU360" s="244"/>
      <c r="AV360" s="244"/>
      <c r="AW360" s="244"/>
      <c r="AX360" s="244"/>
      <c r="AY360" s="244"/>
      <c r="AZ360" s="244"/>
      <c r="BA360" s="244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  <c r="CJ360" s="244"/>
      <c r="CK360" s="244"/>
      <c r="CL360" s="244"/>
      <c r="CM360" s="244"/>
      <c r="CN360" s="244"/>
      <c r="CO360" s="244"/>
      <c r="CP360" s="244"/>
      <c r="CQ360" s="244"/>
      <c r="CR360" s="244"/>
      <c r="CS360" s="244"/>
      <c r="CT360" s="244"/>
      <c r="CU360" s="244"/>
      <c r="CV360" s="244"/>
      <c r="CW360" s="244"/>
      <c r="CX360" s="244"/>
      <c r="CY360" s="244"/>
      <c r="CZ360" s="244"/>
      <c r="DA360" s="244"/>
      <c r="DB360" s="12">
        <v>352</v>
      </c>
      <c r="DC360" s="11" t="str">
        <f>IF(D360="","",COUNTIF(F360:DA360,Accueil!$AB$28)&amp;" / "&amp;COUNTIF($F$8:$DA$8,"&gt;0")-(COUNTIF(F360:DA360,Accueil!$AG$26)))</f>
        <v/>
      </c>
      <c r="DD360" s="110" t="str">
        <f>IF(D360="","",COUNTIF(F360:DA360,Accueil!$AB$26))</f>
        <v/>
      </c>
      <c r="DE360" s="110" t="str">
        <f>IF(D360="","",IF(COUNTIF($F$8:$DA$8,"&gt;=0")-(COUNTIF(G360:DB360,Accueil!$AG$26))&lt;0,0,COUNTIF($F$8:$DA$8,"&gt;=0")-(COUNTIF(G360:DB360,Accueil!$AG$26))))</f>
        <v/>
      </c>
      <c r="DF360" s="11" t="str">
        <f t="shared" si="23"/>
        <v/>
      </c>
      <c r="DG360" s="29" t="str">
        <f t="shared" si="24"/>
        <v/>
      </c>
      <c r="DH360" s="158">
        <f t="shared" si="25"/>
        <v>0</v>
      </c>
      <c r="DI360" s="158">
        <f>IF(ISERROR(VLOOKUP(F360,Accueil!$W$17:$W$22,1,0)),1,0)</f>
        <v>0</v>
      </c>
      <c r="DJ360" s="158">
        <f>IF(ISERROR(VLOOKUP(G360,Accueil!$W$17:$W$22,1,0)),1,0)</f>
        <v>0</v>
      </c>
      <c r="DK360" s="158">
        <f>IF(ISERROR(VLOOKUP(H360,Accueil!$W$17:$W$22,1,0)),1,0)</f>
        <v>0</v>
      </c>
      <c r="DL360" s="158">
        <f>IF(ISERROR(VLOOKUP(I360,Accueil!$W$17:$W$22,1,0)),1,0)</f>
        <v>0</v>
      </c>
      <c r="DM360" s="158">
        <f>IF(ISERROR(VLOOKUP(J360,Accueil!$W$17:$W$22,1,0)),1,0)</f>
        <v>0</v>
      </c>
      <c r="DN360" s="158">
        <f>IF(ISERROR(VLOOKUP(K360,Accueil!$W$17:$W$22,1,0)),1,0)</f>
        <v>0</v>
      </c>
      <c r="DO360" s="158">
        <f>IF(ISERROR(VLOOKUP(L360,Accueil!$W$17:$W$22,1,0)),1,0)</f>
        <v>0</v>
      </c>
      <c r="DP360" s="158">
        <f>IF(ISERROR(VLOOKUP(M360,Accueil!$W$17:$W$22,1,0)),1,0)</f>
        <v>0</v>
      </c>
      <c r="DQ360" s="158">
        <f>IF(ISERROR(VLOOKUP(N360,Accueil!$W$17:$W$22,1,0)),1,0)</f>
        <v>0</v>
      </c>
      <c r="DR360" s="158">
        <f>IF(ISERROR(VLOOKUP(O360,Accueil!$W$17:$W$22,1,0)),1,0)</f>
        <v>0</v>
      </c>
      <c r="DS360" s="158">
        <f>IF(ISERROR(VLOOKUP(P360,Accueil!$W$17:$W$22,1,0)),1,0)</f>
        <v>0</v>
      </c>
      <c r="DT360" s="158">
        <f>IF(ISERROR(VLOOKUP(Q360,Accueil!$W$17:$W$22,1,0)),1,0)</f>
        <v>0</v>
      </c>
      <c r="DU360" s="158">
        <f>IF(ISERROR(VLOOKUP(R360,Accueil!$W$17:$W$22,1,0)),1,0)</f>
        <v>0</v>
      </c>
      <c r="DV360" s="158">
        <f>IF(ISERROR(VLOOKUP(S360,Accueil!$W$17:$W$22,1,0)),1,0)</f>
        <v>0</v>
      </c>
      <c r="DW360" s="158">
        <f>IF(ISERROR(VLOOKUP(T360,Accueil!$W$17:$W$22,1,0)),1,0)</f>
        <v>0</v>
      </c>
      <c r="DX360" s="158">
        <f>IF(ISERROR(VLOOKUP(U360,Accueil!$W$17:$W$22,1,0)),1,0)</f>
        <v>0</v>
      </c>
      <c r="DY360" s="158">
        <f>IF(ISERROR(VLOOKUP(V360,Accueil!$W$17:$W$22,1,0)),1,0)</f>
        <v>0</v>
      </c>
      <c r="DZ360" s="158">
        <f>IF(ISERROR(VLOOKUP(W360,Accueil!$W$17:$W$22,1,0)),1,0)</f>
        <v>0</v>
      </c>
      <c r="EA360" s="158">
        <f>IF(ISERROR(VLOOKUP(X360,Accueil!$W$17:$W$22,1,0)),1,0)</f>
        <v>0</v>
      </c>
      <c r="EB360" s="158">
        <f>IF(ISERROR(VLOOKUP(Y360,Accueil!$W$17:$W$22,1,0)),1,0)</f>
        <v>0</v>
      </c>
      <c r="EC360" s="158">
        <f>IF(ISERROR(VLOOKUP(Z360,Accueil!$W$17:$W$22,1,0)),1,0)</f>
        <v>0</v>
      </c>
      <c r="ED360" s="158">
        <f>IF(ISERROR(VLOOKUP(AA360,Accueil!$W$17:$W$22,1,0)),1,0)</f>
        <v>0</v>
      </c>
      <c r="EE360" s="158">
        <f>IF(ISERROR(VLOOKUP(AB360,Accueil!$W$17:$W$22,1,0)),1,0)</f>
        <v>0</v>
      </c>
      <c r="EF360" s="158">
        <f>IF(ISERROR(VLOOKUP(AC360,Accueil!$W$17:$W$22,1,0)),1,0)</f>
        <v>0</v>
      </c>
      <c r="EG360" s="158">
        <f>IF(ISERROR(VLOOKUP(AD360,Accueil!$W$17:$W$22,1,0)),1,0)</f>
        <v>0</v>
      </c>
      <c r="EH360" s="158">
        <f>IF(ISERROR(VLOOKUP(AE360,Accueil!$W$17:$W$22,1,0)),1,0)</f>
        <v>0</v>
      </c>
      <c r="EI360" s="158">
        <f>IF(ISERROR(VLOOKUP(AF360,Accueil!$W$17:$W$22,1,0)),1,0)</f>
        <v>0</v>
      </c>
      <c r="EJ360" s="158">
        <f>IF(ISERROR(VLOOKUP(AG360,Accueil!$W$17:$W$22,1,0)),1,0)</f>
        <v>0</v>
      </c>
      <c r="EK360" s="158">
        <f>IF(ISERROR(VLOOKUP(AH360,Accueil!$W$17:$W$22,1,0)),1,0)</f>
        <v>0</v>
      </c>
      <c r="EL360" s="158">
        <f>IF(ISERROR(VLOOKUP(AI360,Accueil!$W$17:$W$22,1,0)),1,0)</f>
        <v>0</v>
      </c>
      <c r="EM360" s="158">
        <f>IF(ISERROR(VLOOKUP(AJ360,Accueil!$W$17:$W$22,1,0)),1,0)</f>
        <v>0</v>
      </c>
      <c r="EN360" s="158">
        <f>IF(ISERROR(VLOOKUP(AK360,Accueil!$W$17:$W$22,1,0)),1,0)</f>
        <v>0</v>
      </c>
      <c r="EO360" s="158">
        <f>IF(ISERROR(VLOOKUP(AL360,Accueil!$W$17:$W$22,1,0)),1,0)</f>
        <v>0</v>
      </c>
      <c r="EP360" s="158">
        <f>IF(ISERROR(VLOOKUP(AM360,Accueil!$W$17:$W$22,1,0)),1,0)</f>
        <v>0</v>
      </c>
      <c r="EQ360" s="158">
        <f>IF(ISERROR(VLOOKUP(AN360,Accueil!$W$17:$W$22,1,0)),1,0)</f>
        <v>0</v>
      </c>
      <c r="ER360" s="158">
        <f>IF(ISERROR(VLOOKUP(AO360,Accueil!$W$17:$W$22,1,0)),1,0)</f>
        <v>0</v>
      </c>
      <c r="ES360" s="158">
        <f>IF(ISERROR(VLOOKUP(AP360,Accueil!$W$17:$W$22,1,0)),1,0)</f>
        <v>0</v>
      </c>
      <c r="ET360" s="158">
        <f>IF(ISERROR(VLOOKUP(AQ360,Accueil!$W$17:$W$22,1,0)),1,0)</f>
        <v>0</v>
      </c>
      <c r="EU360" s="158">
        <f>IF(ISERROR(VLOOKUP(AR360,Accueil!$W$17:$W$22,1,0)),1,0)</f>
        <v>0</v>
      </c>
      <c r="EV360" s="158">
        <f>IF(ISERROR(VLOOKUP(AS360,Accueil!$W$17:$W$22,1,0)),1,0)</f>
        <v>0</v>
      </c>
      <c r="EW360" s="158">
        <f>IF(ISERROR(VLOOKUP(AT360,Accueil!$W$17:$W$22,1,0)),1,0)</f>
        <v>0</v>
      </c>
      <c r="EX360" s="158">
        <f>IF(ISERROR(VLOOKUP(AU360,Accueil!$W$17:$W$22,1,0)),1,0)</f>
        <v>0</v>
      </c>
      <c r="EY360" s="158">
        <f>IF(ISERROR(VLOOKUP(AV360,Accueil!$W$17:$W$22,1,0)),1,0)</f>
        <v>0</v>
      </c>
      <c r="EZ360" s="158">
        <f>IF(ISERROR(VLOOKUP(AW360,Accueil!$W$17:$W$22,1,0)),1,0)</f>
        <v>0</v>
      </c>
      <c r="FA360" s="158">
        <f>IF(ISERROR(VLOOKUP(AX360,Accueil!$W$17:$W$22,1,0)),1,0)</f>
        <v>0</v>
      </c>
      <c r="FB360" s="158">
        <f>IF(ISERROR(VLOOKUP(AY360,Accueil!$W$17:$W$22,1,0)),1,0)</f>
        <v>0</v>
      </c>
      <c r="FC360" s="158">
        <f>IF(ISERROR(VLOOKUP(AZ360,Accueil!$W$17:$W$22,1,0)),1,0)</f>
        <v>0</v>
      </c>
      <c r="FD360" s="158">
        <f>IF(ISERROR(VLOOKUP(BA360,Accueil!$W$17:$W$22,1,0)),1,0)</f>
        <v>0</v>
      </c>
      <c r="FE360" s="158">
        <f>IF(ISERROR(VLOOKUP(BB360,Accueil!$W$17:$W$22,1,0)),1,0)</f>
        <v>0</v>
      </c>
      <c r="FF360" s="158">
        <f>IF(ISERROR(VLOOKUP(BC360,Accueil!$W$17:$W$22,1,0)),1,0)</f>
        <v>0</v>
      </c>
      <c r="FG360" s="158">
        <f>IF(ISERROR(VLOOKUP(BD360,Accueil!$W$17:$W$22,1,0)),1,0)</f>
        <v>0</v>
      </c>
      <c r="FH360" s="158">
        <f>IF(ISERROR(VLOOKUP(BE360,Accueil!$W$17:$W$22,1,0)),1,0)</f>
        <v>0</v>
      </c>
      <c r="FI360" s="158">
        <f>IF(ISERROR(VLOOKUP(BF360,Accueil!$W$17:$W$22,1,0)),1,0)</f>
        <v>0</v>
      </c>
      <c r="FJ360" s="158">
        <f>IF(ISERROR(VLOOKUP(BG360,Accueil!$W$17:$W$22,1,0)),1,0)</f>
        <v>0</v>
      </c>
      <c r="FK360" s="158">
        <f>IF(ISERROR(VLOOKUP(BH360,Accueil!$W$17:$W$22,1,0)),1,0)</f>
        <v>0</v>
      </c>
      <c r="FL360" s="158">
        <f>IF(ISERROR(VLOOKUP(BI360,Accueil!$W$17:$W$22,1,0)),1,0)</f>
        <v>0</v>
      </c>
      <c r="FM360" s="158">
        <f>IF(ISERROR(VLOOKUP(BJ360,Accueil!$W$17:$W$22,1,0)),1,0)</f>
        <v>0</v>
      </c>
      <c r="FN360" s="158">
        <f>IF(ISERROR(VLOOKUP(BK360,Accueil!$W$17:$W$22,1,0)),1,0)</f>
        <v>0</v>
      </c>
      <c r="FO360" s="158">
        <f>IF(ISERROR(VLOOKUP(BL360,Accueil!$W$17:$W$22,1,0)),1,0)</f>
        <v>0</v>
      </c>
      <c r="FP360" s="158">
        <f>IF(ISERROR(VLOOKUP(BM360,Accueil!$W$17:$W$22,1,0)),1,0)</f>
        <v>0</v>
      </c>
      <c r="FQ360" s="158">
        <f>IF(ISERROR(VLOOKUP(BN360,Accueil!$W$17:$W$22,1,0)),1,0)</f>
        <v>0</v>
      </c>
      <c r="FR360" s="158">
        <f>IF(ISERROR(VLOOKUP(BO360,Accueil!$W$17:$W$22,1,0)),1,0)</f>
        <v>0</v>
      </c>
      <c r="FS360" s="158">
        <f>IF(ISERROR(VLOOKUP(BP360,Accueil!$W$17:$W$22,1,0)),1,0)</f>
        <v>0</v>
      </c>
      <c r="FT360" s="158">
        <f>IF(ISERROR(VLOOKUP(BQ360,Accueil!$W$17:$W$22,1,0)),1,0)</f>
        <v>0</v>
      </c>
      <c r="FU360" s="158">
        <f>IF(ISERROR(VLOOKUP(BR360,Accueil!$W$17:$W$22,1,0)),1,0)</f>
        <v>0</v>
      </c>
      <c r="FV360" s="158">
        <f>IF(ISERROR(VLOOKUP(BS360,Accueil!$W$17:$W$22,1,0)),1,0)</f>
        <v>0</v>
      </c>
      <c r="FW360" s="158">
        <f>IF(ISERROR(VLOOKUP(BT360,Accueil!$W$17:$W$22,1,0)),1,0)</f>
        <v>0</v>
      </c>
      <c r="FX360" s="158">
        <f>IF(ISERROR(VLOOKUP(BU360,Accueil!$W$17:$W$22,1,0)),1,0)</f>
        <v>0</v>
      </c>
      <c r="FY360" s="158">
        <f>IF(ISERROR(VLOOKUP(BV360,Accueil!$W$17:$W$22,1,0)),1,0)</f>
        <v>0</v>
      </c>
      <c r="FZ360" s="158">
        <f>IF(ISERROR(VLOOKUP(BW360,Accueil!$W$17:$W$22,1,0)),1,0)</f>
        <v>0</v>
      </c>
      <c r="GA360" s="158">
        <f>IF(ISERROR(VLOOKUP(BX360,Accueil!$W$17:$W$22,1,0)),1,0)</f>
        <v>0</v>
      </c>
      <c r="GB360" s="158">
        <f>IF(ISERROR(VLOOKUP(BY360,Accueil!$W$17:$W$22,1,0)),1,0)</f>
        <v>0</v>
      </c>
      <c r="GC360" s="158">
        <f>IF(ISERROR(VLOOKUP(BZ360,Accueil!$W$17:$W$22,1,0)),1,0)</f>
        <v>0</v>
      </c>
      <c r="GD360" s="158">
        <f>IF(ISERROR(VLOOKUP(CA360,Accueil!$W$17:$W$22,1,0)),1,0)</f>
        <v>0</v>
      </c>
      <c r="GE360" s="158">
        <f>IF(ISERROR(VLOOKUP(CB360,Accueil!$W$17:$W$22,1,0)),1,0)</f>
        <v>0</v>
      </c>
      <c r="GF360" s="158">
        <f>IF(ISERROR(VLOOKUP(CC360,Accueil!$W$17:$W$22,1,0)),1,0)</f>
        <v>0</v>
      </c>
      <c r="GG360" s="158">
        <f>IF(ISERROR(VLOOKUP(CD360,Accueil!$W$17:$W$22,1,0)),1,0)</f>
        <v>0</v>
      </c>
      <c r="GH360" s="158">
        <f>IF(ISERROR(VLOOKUP(CE360,Accueil!$W$17:$W$22,1,0)),1,0)</f>
        <v>0</v>
      </c>
      <c r="GI360" s="158">
        <f>IF(ISERROR(VLOOKUP(CF360,Accueil!$W$17:$W$22,1,0)),1,0)</f>
        <v>0</v>
      </c>
      <c r="GJ360" s="158">
        <f>IF(ISERROR(VLOOKUP(CG360,Accueil!$W$17:$W$22,1,0)),1,0)</f>
        <v>0</v>
      </c>
      <c r="GK360" s="158">
        <f>IF(ISERROR(VLOOKUP(CH360,Accueil!$W$17:$W$22,1,0)),1,0)</f>
        <v>0</v>
      </c>
      <c r="GL360" s="158">
        <f>IF(ISERROR(VLOOKUP(CI360,Accueil!$W$17:$W$22,1,0)),1,0)</f>
        <v>0</v>
      </c>
      <c r="GM360" s="158">
        <f>IF(ISERROR(VLOOKUP(CJ360,Accueil!$W$17:$W$22,1,0)),1,0)</f>
        <v>0</v>
      </c>
      <c r="GN360" s="158">
        <f>IF(ISERROR(VLOOKUP(CK360,Accueil!$W$17:$W$22,1,0)),1,0)</f>
        <v>0</v>
      </c>
      <c r="GO360" s="158">
        <f>IF(ISERROR(VLOOKUP(CL360,Accueil!$W$17:$W$22,1,0)),1,0)</f>
        <v>0</v>
      </c>
      <c r="GP360" s="158">
        <f>IF(ISERROR(VLOOKUP(CM360,Accueil!$W$17:$W$22,1,0)),1,0)</f>
        <v>0</v>
      </c>
      <c r="GQ360" s="158">
        <f>IF(ISERROR(VLOOKUP(CN360,Accueil!$W$17:$W$22,1,0)),1,0)</f>
        <v>0</v>
      </c>
      <c r="GR360" s="158">
        <f>IF(ISERROR(VLOOKUP(CO360,Accueil!$W$17:$W$22,1,0)),1,0)</f>
        <v>0</v>
      </c>
      <c r="GS360" s="158">
        <f>IF(ISERROR(VLOOKUP(CP360,Accueil!$W$17:$W$22,1,0)),1,0)</f>
        <v>0</v>
      </c>
      <c r="GT360" s="158">
        <f>IF(ISERROR(VLOOKUP(CQ360,Accueil!$W$17:$W$22,1,0)),1,0)</f>
        <v>0</v>
      </c>
      <c r="GU360" s="158">
        <f>IF(ISERROR(VLOOKUP(CR360,Accueil!$W$17:$W$22,1,0)),1,0)</f>
        <v>0</v>
      </c>
      <c r="GV360" s="158">
        <f>IF(ISERROR(VLOOKUP(CS360,Accueil!$W$17:$W$22,1,0)),1,0)</f>
        <v>0</v>
      </c>
      <c r="GW360" s="158">
        <f>IF(ISERROR(VLOOKUP(CT360,Accueil!$W$17:$W$22,1,0)),1,0)</f>
        <v>0</v>
      </c>
      <c r="GX360" s="158">
        <f>IF(ISERROR(VLOOKUP(CU360,Accueil!$W$17:$W$22,1,0)),1,0)</f>
        <v>0</v>
      </c>
      <c r="GY360" s="158">
        <f>IF(ISERROR(VLOOKUP(CV360,Accueil!$W$17:$W$22,1,0)),1,0)</f>
        <v>0</v>
      </c>
      <c r="GZ360" s="158">
        <f>IF(ISERROR(VLOOKUP(CW360,Accueil!$W$17:$W$22,1,0)),1,0)</f>
        <v>0</v>
      </c>
      <c r="HA360" s="158">
        <f>IF(ISERROR(VLOOKUP(CX360,Accueil!$W$17:$W$22,1,0)),1,0)</f>
        <v>0</v>
      </c>
      <c r="HB360" s="158">
        <f>IF(ISERROR(VLOOKUP(CY360,Accueil!$W$17:$W$22,1,0)),1,0)</f>
        <v>0</v>
      </c>
      <c r="HC360" s="158">
        <f>IF(ISERROR(VLOOKUP(CZ360,Accueil!$W$17:$W$22,1,0)),1,0)</f>
        <v>0</v>
      </c>
      <c r="HD360" s="158">
        <f>IF(ISERROR(VLOOKUP(DA360,Accueil!$W$17:$W$22,1,0)),1,0)</f>
        <v>0</v>
      </c>
    </row>
    <row r="361" spans="1:212" ht="12.75" customHeight="1">
      <c r="A361" s="360"/>
      <c r="B361" s="12">
        <v>353</v>
      </c>
      <c r="C361" s="26" t="str">
        <f>IF(Accueil!E365="","",Accueil!E365)</f>
        <v/>
      </c>
      <c r="D361" s="27" t="str">
        <f>IF(Accueil!F365="","",Accueil!F365)</f>
        <v/>
      </c>
      <c r="E361" s="83" t="str">
        <f t="shared" si="22"/>
        <v/>
      </c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  <c r="AA361" s="244"/>
      <c r="AB361" s="244"/>
      <c r="AC361" s="244"/>
      <c r="AD361" s="244"/>
      <c r="AE361" s="244"/>
      <c r="AF361" s="244"/>
      <c r="AG361" s="244"/>
      <c r="AH361" s="244"/>
      <c r="AI361" s="244"/>
      <c r="AJ361" s="244"/>
      <c r="AK361" s="244"/>
      <c r="AL361" s="244"/>
      <c r="AM361" s="244"/>
      <c r="AN361" s="244"/>
      <c r="AO361" s="244"/>
      <c r="AP361" s="244"/>
      <c r="AQ361" s="244"/>
      <c r="AR361" s="244"/>
      <c r="AS361" s="244"/>
      <c r="AT361" s="244"/>
      <c r="AU361" s="244"/>
      <c r="AV361" s="244"/>
      <c r="AW361" s="244"/>
      <c r="AX361" s="244"/>
      <c r="AY361" s="244"/>
      <c r="AZ361" s="244"/>
      <c r="BA361" s="244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  <c r="CJ361" s="244"/>
      <c r="CK361" s="244"/>
      <c r="CL361" s="244"/>
      <c r="CM361" s="244"/>
      <c r="CN361" s="244"/>
      <c r="CO361" s="244"/>
      <c r="CP361" s="244"/>
      <c r="CQ361" s="244"/>
      <c r="CR361" s="244"/>
      <c r="CS361" s="244"/>
      <c r="CT361" s="244"/>
      <c r="CU361" s="244"/>
      <c r="CV361" s="244"/>
      <c r="CW361" s="244"/>
      <c r="CX361" s="244"/>
      <c r="CY361" s="244"/>
      <c r="CZ361" s="244"/>
      <c r="DA361" s="244"/>
      <c r="DB361" s="12">
        <v>353</v>
      </c>
      <c r="DC361" s="11" t="str">
        <f>IF(D361="","",COUNTIF(F361:DA361,Accueil!$AB$28)&amp;" / "&amp;COUNTIF($F$8:$DA$8,"&gt;0")-(COUNTIF(F361:DA361,Accueil!$AG$26)))</f>
        <v/>
      </c>
      <c r="DD361" s="110" t="str">
        <f>IF(D361="","",COUNTIF(F361:DA361,Accueil!$AB$26))</f>
        <v/>
      </c>
      <c r="DE361" s="110" t="str">
        <f>IF(D361="","",IF(COUNTIF($F$8:$DA$8,"&gt;=0")-(COUNTIF(G361:DB361,Accueil!$AG$26))&lt;0,0,COUNTIF($F$8:$DA$8,"&gt;=0")-(COUNTIF(G361:DB361,Accueil!$AG$26))))</f>
        <v/>
      </c>
      <c r="DF361" s="11" t="str">
        <f t="shared" si="23"/>
        <v/>
      </c>
      <c r="DG361" s="29" t="str">
        <f t="shared" si="24"/>
        <v/>
      </c>
      <c r="DH361" s="158">
        <f t="shared" si="25"/>
        <v>0</v>
      </c>
      <c r="DI361" s="158">
        <f>IF(ISERROR(VLOOKUP(F361,Accueil!$W$17:$W$22,1,0)),1,0)</f>
        <v>0</v>
      </c>
      <c r="DJ361" s="158">
        <f>IF(ISERROR(VLOOKUP(G361,Accueil!$W$17:$W$22,1,0)),1,0)</f>
        <v>0</v>
      </c>
      <c r="DK361" s="158">
        <f>IF(ISERROR(VLOOKUP(H361,Accueil!$W$17:$W$22,1,0)),1,0)</f>
        <v>0</v>
      </c>
      <c r="DL361" s="158">
        <f>IF(ISERROR(VLOOKUP(I361,Accueil!$W$17:$W$22,1,0)),1,0)</f>
        <v>0</v>
      </c>
      <c r="DM361" s="158">
        <f>IF(ISERROR(VLOOKUP(J361,Accueil!$W$17:$W$22,1,0)),1,0)</f>
        <v>0</v>
      </c>
      <c r="DN361" s="158">
        <f>IF(ISERROR(VLOOKUP(K361,Accueil!$W$17:$W$22,1,0)),1,0)</f>
        <v>0</v>
      </c>
      <c r="DO361" s="158">
        <f>IF(ISERROR(VLOOKUP(L361,Accueil!$W$17:$W$22,1,0)),1,0)</f>
        <v>0</v>
      </c>
      <c r="DP361" s="158">
        <f>IF(ISERROR(VLOOKUP(M361,Accueil!$W$17:$W$22,1,0)),1,0)</f>
        <v>0</v>
      </c>
      <c r="DQ361" s="158">
        <f>IF(ISERROR(VLOOKUP(N361,Accueil!$W$17:$W$22,1,0)),1,0)</f>
        <v>0</v>
      </c>
      <c r="DR361" s="158">
        <f>IF(ISERROR(VLOOKUP(O361,Accueil!$W$17:$W$22,1,0)),1,0)</f>
        <v>0</v>
      </c>
      <c r="DS361" s="158">
        <f>IF(ISERROR(VLOOKUP(P361,Accueil!$W$17:$W$22,1,0)),1,0)</f>
        <v>0</v>
      </c>
      <c r="DT361" s="158">
        <f>IF(ISERROR(VLOOKUP(Q361,Accueil!$W$17:$W$22,1,0)),1,0)</f>
        <v>0</v>
      </c>
      <c r="DU361" s="158">
        <f>IF(ISERROR(VLOOKUP(R361,Accueil!$W$17:$W$22,1,0)),1,0)</f>
        <v>0</v>
      </c>
      <c r="DV361" s="158">
        <f>IF(ISERROR(VLOOKUP(S361,Accueil!$W$17:$W$22,1,0)),1,0)</f>
        <v>0</v>
      </c>
      <c r="DW361" s="158">
        <f>IF(ISERROR(VLOOKUP(T361,Accueil!$W$17:$W$22,1,0)),1,0)</f>
        <v>0</v>
      </c>
      <c r="DX361" s="158">
        <f>IF(ISERROR(VLOOKUP(U361,Accueil!$W$17:$W$22,1,0)),1,0)</f>
        <v>0</v>
      </c>
      <c r="DY361" s="158">
        <f>IF(ISERROR(VLOOKUP(V361,Accueil!$W$17:$W$22,1,0)),1,0)</f>
        <v>0</v>
      </c>
      <c r="DZ361" s="158">
        <f>IF(ISERROR(VLOOKUP(W361,Accueil!$W$17:$W$22,1,0)),1,0)</f>
        <v>0</v>
      </c>
      <c r="EA361" s="158">
        <f>IF(ISERROR(VLOOKUP(X361,Accueil!$W$17:$W$22,1,0)),1,0)</f>
        <v>0</v>
      </c>
      <c r="EB361" s="158">
        <f>IF(ISERROR(VLOOKUP(Y361,Accueil!$W$17:$W$22,1,0)),1,0)</f>
        <v>0</v>
      </c>
      <c r="EC361" s="158">
        <f>IF(ISERROR(VLOOKUP(Z361,Accueil!$W$17:$W$22,1,0)),1,0)</f>
        <v>0</v>
      </c>
      <c r="ED361" s="158">
        <f>IF(ISERROR(VLOOKUP(AA361,Accueil!$W$17:$W$22,1,0)),1,0)</f>
        <v>0</v>
      </c>
      <c r="EE361" s="158">
        <f>IF(ISERROR(VLOOKUP(AB361,Accueil!$W$17:$W$22,1,0)),1,0)</f>
        <v>0</v>
      </c>
      <c r="EF361" s="158">
        <f>IF(ISERROR(VLOOKUP(AC361,Accueil!$W$17:$W$22,1,0)),1,0)</f>
        <v>0</v>
      </c>
      <c r="EG361" s="158">
        <f>IF(ISERROR(VLOOKUP(AD361,Accueil!$W$17:$W$22,1,0)),1,0)</f>
        <v>0</v>
      </c>
      <c r="EH361" s="158">
        <f>IF(ISERROR(VLOOKUP(AE361,Accueil!$W$17:$W$22,1,0)),1,0)</f>
        <v>0</v>
      </c>
      <c r="EI361" s="158">
        <f>IF(ISERROR(VLOOKUP(AF361,Accueil!$W$17:$W$22,1,0)),1,0)</f>
        <v>0</v>
      </c>
      <c r="EJ361" s="158">
        <f>IF(ISERROR(VLOOKUP(AG361,Accueil!$W$17:$W$22,1,0)),1,0)</f>
        <v>0</v>
      </c>
      <c r="EK361" s="158">
        <f>IF(ISERROR(VLOOKUP(AH361,Accueil!$W$17:$W$22,1,0)),1,0)</f>
        <v>0</v>
      </c>
      <c r="EL361" s="158">
        <f>IF(ISERROR(VLOOKUP(AI361,Accueil!$W$17:$W$22,1,0)),1,0)</f>
        <v>0</v>
      </c>
      <c r="EM361" s="158">
        <f>IF(ISERROR(VLOOKUP(AJ361,Accueil!$W$17:$W$22,1,0)),1,0)</f>
        <v>0</v>
      </c>
      <c r="EN361" s="158">
        <f>IF(ISERROR(VLOOKUP(AK361,Accueil!$W$17:$W$22,1,0)),1,0)</f>
        <v>0</v>
      </c>
      <c r="EO361" s="158">
        <f>IF(ISERROR(VLOOKUP(AL361,Accueil!$W$17:$W$22,1,0)),1,0)</f>
        <v>0</v>
      </c>
      <c r="EP361" s="158">
        <f>IF(ISERROR(VLOOKUP(AM361,Accueil!$W$17:$W$22,1,0)),1,0)</f>
        <v>0</v>
      </c>
      <c r="EQ361" s="158">
        <f>IF(ISERROR(VLOOKUP(AN361,Accueil!$W$17:$W$22,1,0)),1,0)</f>
        <v>0</v>
      </c>
      <c r="ER361" s="158">
        <f>IF(ISERROR(VLOOKUP(AO361,Accueil!$W$17:$W$22,1,0)),1,0)</f>
        <v>0</v>
      </c>
      <c r="ES361" s="158">
        <f>IF(ISERROR(VLOOKUP(AP361,Accueil!$W$17:$W$22,1,0)),1,0)</f>
        <v>0</v>
      </c>
      <c r="ET361" s="158">
        <f>IF(ISERROR(VLOOKUP(AQ361,Accueil!$W$17:$W$22,1,0)),1,0)</f>
        <v>0</v>
      </c>
      <c r="EU361" s="158">
        <f>IF(ISERROR(VLOOKUP(AR361,Accueil!$W$17:$W$22,1,0)),1,0)</f>
        <v>0</v>
      </c>
      <c r="EV361" s="158">
        <f>IF(ISERROR(VLOOKUP(AS361,Accueil!$W$17:$W$22,1,0)),1,0)</f>
        <v>0</v>
      </c>
      <c r="EW361" s="158">
        <f>IF(ISERROR(VLOOKUP(AT361,Accueil!$W$17:$W$22,1,0)),1,0)</f>
        <v>0</v>
      </c>
      <c r="EX361" s="158">
        <f>IF(ISERROR(VLOOKUP(AU361,Accueil!$W$17:$W$22,1,0)),1,0)</f>
        <v>0</v>
      </c>
      <c r="EY361" s="158">
        <f>IF(ISERROR(VLOOKUP(AV361,Accueil!$W$17:$W$22,1,0)),1,0)</f>
        <v>0</v>
      </c>
      <c r="EZ361" s="158">
        <f>IF(ISERROR(VLOOKUP(AW361,Accueil!$W$17:$W$22,1,0)),1,0)</f>
        <v>0</v>
      </c>
      <c r="FA361" s="158">
        <f>IF(ISERROR(VLOOKUP(AX361,Accueil!$W$17:$W$22,1,0)),1,0)</f>
        <v>0</v>
      </c>
      <c r="FB361" s="158">
        <f>IF(ISERROR(VLOOKUP(AY361,Accueil!$W$17:$W$22,1,0)),1,0)</f>
        <v>0</v>
      </c>
      <c r="FC361" s="158">
        <f>IF(ISERROR(VLOOKUP(AZ361,Accueil!$W$17:$W$22,1,0)),1,0)</f>
        <v>0</v>
      </c>
      <c r="FD361" s="158">
        <f>IF(ISERROR(VLOOKUP(BA361,Accueil!$W$17:$W$22,1,0)),1,0)</f>
        <v>0</v>
      </c>
      <c r="FE361" s="158">
        <f>IF(ISERROR(VLOOKUP(BB361,Accueil!$W$17:$W$22,1,0)),1,0)</f>
        <v>0</v>
      </c>
      <c r="FF361" s="158">
        <f>IF(ISERROR(VLOOKUP(BC361,Accueil!$W$17:$W$22,1,0)),1,0)</f>
        <v>0</v>
      </c>
      <c r="FG361" s="158">
        <f>IF(ISERROR(VLOOKUP(BD361,Accueil!$W$17:$W$22,1,0)),1,0)</f>
        <v>0</v>
      </c>
      <c r="FH361" s="158">
        <f>IF(ISERROR(VLOOKUP(BE361,Accueil!$W$17:$W$22,1,0)),1,0)</f>
        <v>0</v>
      </c>
      <c r="FI361" s="158">
        <f>IF(ISERROR(VLOOKUP(BF361,Accueil!$W$17:$W$22,1,0)),1,0)</f>
        <v>0</v>
      </c>
      <c r="FJ361" s="158">
        <f>IF(ISERROR(VLOOKUP(BG361,Accueil!$W$17:$W$22,1,0)),1,0)</f>
        <v>0</v>
      </c>
      <c r="FK361" s="158">
        <f>IF(ISERROR(VLOOKUP(BH361,Accueil!$W$17:$W$22,1,0)),1,0)</f>
        <v>0</v>
      </c>
      <c r="FL361" s="158">
        <f>IF(ISERROR(VLOOKUP(BI361,Accueil!$W$17:$W$22,1,0)),1,0)</f>
        <v>0</v>
      </c>
      <c r="FM361" s="158">
        <f>IF(ISERROR(VLOOKUP(BJ361,Accueil!$W$17:$W$22,1,0)),1,0)</f>
        <v>0</v>
      </c>
      <c r="FN361" s="158">
        <f>IF(ISERROR(VLOOKUP(BK361,Accueil!$W$17:$W$22,1,0)),1,0)</f>
        <v>0</v>
      </c>
      <c r="FO361" s="158">
        <f>IF(ISERROR(VLOOKUP(BL361,Accueil!$W$17:$W$22,1,0)),1,0)</f>
        <v>0</v>
      </c>
      <c r="FP361" s="158">
        <f>IF(ISERROR(VLOOKUP(BM361,Accueil!$W$17:$W$22,1,0)),1,0)</f>
        <v>0</v>
      </c>
      <c r="FQ361" s="158">
        <f>IF(ISERROR(VLOOKUP(BN361,Accueil!$W$17:$W$22,1,0)),1,0)</f>
        <v>0</v>
      </c>
      <c r="FR361" s="158">
        <f>IF(ISERROR(VLOOKUP(BO361,Accueil!$W$17:$W$22,1,0)),1,0)</f>
        <v>0</v>
      </c>
      <c r="FS361" s="158">
        <f>IF(ISERROR(VLOOKUP(BP361,Accueil!$W$17:$W$22,1,0)),1,0)</f>
        <v>0</v>
      </c>
      <c r="FT361" s="158">
        <f>IF(ISERROR(VLOOKUP(BQ361,Accueil!$W$17:$W$22,1,0)),1,0)</f>
        <v>0</v>
      </c>
      <c r="FU361" s="158">
        <f>IF(ISERROR(VLOOKUP(BR361,Accueil!$W$17:$W$22,1,0)),1,0)</f>
        <v>0</v>
      </c>
      <c r="FV361" s="158">
        <f>IF(ISERROR(VLOOKUP(BS361,Accueil!$W$17:$W$22,1,0)),1,0)</f>
        <v>0</v>
      </c>
      <c r="FW361" s="158">
        <f>IF(ISERROR(VLOOKUP(BT361,Accueil!$W$17:$W$22,1,0)),1,0)</f>
        <v>0</v>
      </c>
      <c r="FX361" s="158">
        <f>IF(ISERROR(VLOOKUP(BU361,Accueil!$W$17:$W$22,1,0)),1,0)</f>
        <v>0</v>
      </c>
      <c r="FY361" s="158">
        <f>IF(ISERROR(VLOOKUP(BV361,Accueil!$W$17:$W$22,1,0)),1,0)</f>
        <v>0</v>
      </c>
      <c r="FZ361" s="158">
        <f>IF(ISERROR(VLOOKUP(BW361,Accueil!$W$17:$W$22,1,0)),1,0)</f>
        <v>0</v>
      </c>
      <c r="GA361" s="158">
        <f>IF(ISERROR(VLOOKUP(BX361,Accueil!$W$17:$W$22,1,0)),1,0)</f>
        <v>0</v>
      </c>
      <c r="GB361" s="158">
        <f>IF(ISERROR(VLOOKUP(BY361,Accueil!$W$17:$W$22,1,0)),1,0)</f>
        <v>0</v>
      </c>
      <c r="GC361" s="158">
        <f>IF(ISERROR(VLOOKUP(BZ361,Accueil!$W$17:$W$22,1,0)),1,0)</f>
        <v>0</v>
      </c>
      <c r="GD361" s="158">
        <f>IF(ISERROR(VLOOKUP(CA361,Accueil!$W$17:$W$22,1,0)),1,0)</f>
        <v>0</v>
      </c>
      <c r="GE361" s="158">
        <f>IF(ISERROR(VLOOKUP(CB361,Accueil!$W$17:$W$22,1,0)),1,0)</f>
        <v>0</v>
      </c>
      <c r="GF361" s="158">
        <f>IF(ISERROR(VLOOKUP(CC361,Accueil!$W$17:$W$22,1,0)),1,0)</f>
        <v>0</v>
      </c>
      <c r="GG361" s="158">
        <f>IF(ISERROR(VLOOKUP(CD361,Accueil!$W$17:$W$22,1,0)),1,0)</f>
        <v>0</v>
      </c>
      <c r="GH361" s="158">
        <f>IF(ISERROR(VLOOKUP(CE361,Accueil!$W$17:$W$22,1,0)),1,0)</f>
        <v>0</v>
      </c>
      <c r="GI361" s="158">
        <f>IF(ISERROR(VLOOKUP(CF361,Accueil!$W$17:$W$22,1,0)),1,0)</f>
        <v>0</v>
      </c>
      <c r="GJ361" s="158">
        <f>IF(ISERROR(VLOOKUP(CG361,Accueil!$W$17:$W$22,1,0)),1,0)</f>
        <v>0</v>
      </c>
      <c r="GK361" s="158">
        <f>IF(ISERROR(VLOOKUP(CH361,Accueil!$W$17:$W$22,1,0)),1,0)</f>
        <v>0</v>
      </c>
      <c r="GL361" s="158">
        <f>IF(ISERROR(VLOOKUP(CI361,Accueil!$W$17:$W$22,1,0)),1,0)</f>
        <v>0</v>
      </c>
      <c r="GM361" s="158">
        <f>IF(ISERROR(VLOOKUP(CJ361,Accueil!$W$17:$W$22,1,0)),1,0)</f>
        <v>0</v>
      </c>
      <c r="GN361" s="158">
        <f>IF(ISERROR(VLOOKUP(CK361,Accueil!$W$17:$W$22,1,0)),1,0)</f>
        <v>0</v>
      </c>
      <c r="GO361" s="158">
        <f>IF(ISERROR(VLOOKUP(CL361,Accueil!$W$17:$W$22,1,0)),1,0)</f>
        <v>0</v>
      </c>
      <c r="GP361" s="158">
        <f>IF(ISERROR(VLOOKUP(CM361,Accueil!$W$17:$W$22,1,0)),1,0)</f>
        <v>0</v>
      </c>
      <c r="GQ361" s="158">
        <f>IF(ISERROR(VLOOKUP(CN361,Accueil!$W$17:$W$22,1,0)),1,0)</f>
        <v>0</v>
      </c>
      <c r="GR361" s="158">
        <f>IF(ISERROR(VLOOKUP(CO361,Accueil!$W$17:$W$22,1,0)),1,0)</f>
        <v>0</v>
      </c>
      <c r="GS361" s="158">
        <f>IF(ISERROR(VLOOKUP(CP361,Accueil!$W$17:$W$22,1,0)),1,0)</f>
        <v>0</v>
      </c>
      <c r="GT361" s="158">
        <f>IF(ISERROR(VLOOKUP(CQ361,Accueil!$W$17:$W$22,1,0)),1,0)</f>
        <v>0</v>
      </c>
      <c r="GU361" s="158">
        <f>IF(ISERROR(VLOOKUP(CR361,Accueil!$W$17:$W$22,1,0)),1,0)</f>
        <v>0</v>
      </c>
      <c r="GV361" s="158">
        <f>IF(ISERROR(VLOOKUP(CS361,Accueil!$W$17:$W$22,1,0)),1,0)</f>
        <v>0</v>
      </c>
      <c r="GW361" s="158">
        <f>IF(ISERROR(VLOOKUP(CT361,Accueil!$W$17:$W$22,1,0)),1,0)</f>
        <v>0</v>
      </c>
      <c r="GX361" s="158">
        <f>IF(ISERROR(VLOOKUP(CU361,Accueil!$W$17:$W$22,1,0)),1,0)</f>
        <v>0</v>
      </c>
      <c r="GY361" s="158">
        <f>IF(ISERROR(VLOOKUP(CV361,Accueil!$W$17:$W$22,1,0)),1,0)</f>
        <v>0</v>
      </c>
      <c r="GZ361" s="158">
        <f>IF(ISERROR(VLOOKUP(CW361,Accueil!$W$17:$W$22,1,0)),1,0)</f>
        <v>0</v>
      </c>
      <c r="HA361" s="158">
        <f>IF(ISERROR(VLOOKUP(CX361,Accueil!$W$17:$W$22,1,0)),1,0)</f>
        <v>0</v>
      </c>
      <c r="HB361" s="158">
        <f>IF(ISERROR(VLOOKUP(CY361,Accueil!$W$17:$W$22,1,0)),1,0)</f>
        <v>0</v>
      </c>
      <c r="HC361" s="158">
        <f>IF(ISERROR(VLOOKUP(CZ361,Accueil!$W$17:$W$22,1,0)),1,0)</f>
        <v>0</v>
      </c>
      <c r="HD361" s="158">
        <f>IF(ISERROR(VLOOKUP(DA361,Accueil!$W$17:$W$22,1,0)),1,0)</f>
        <v>0</v>
      </c>
    </row>
    <row r="362" spans="1:212" ht="12.75" customHeight="1">
      <c r="A362" s="360"/>
      <c r="B362" s="12">
        <v>354</v>
      </c>
      <c r="C362" s="26" t="str">
        <f>IF(Accueil!E366="","",Accueil!E366)</f>
        <v/>
      </c>
      <c r="D362" s="27" t="str">
        <f>IF(Accueil!F366="","",Accueil!F366)</f>
        <v/>
      </c>
      <c r="E362" s="83" t="str">
        <f t="shared" si="22"/>
        <v/>
      </c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  <c r="AA362" s="244"/>
      <c r="AB362" s="244"/>
      <c r="AC362" s="244"/>
      <c r="AD362" s="244"/>
      <c r="AE362" s="244"/>
      <c r="AF362" s="244"/>
      <c r="AG362" s="244"/>
      <c r="AH362" s="244"/>
      <c r="AI362" s="244"/>
      <c r="AJ362" s="244"/>
      <c r="AK362" s="244"/>
      <c r="AL362" s="244"/>
      <c r="AM362" s="244"/>
      <c r="AN362" s="244"/>
      <c r="AO362" s="244"/>
      <c r="AP362" s="244"/>
      <c r="AQ362" s="244"/>
      <c r="AR362" s="244"/>
      <c r="AS362" s="244"/>
      <c r="AT362" s="244"/>
      <c r="AU362" s="244"/>
      <c r="AV362" s="244"/>
      <c r="AW362" s="244"/>
      <c r="AX362" s="244"/>
      <c r="AY362" s="244"/>
      <c r="AZ362" s="244"/>
      <c r="BA362" s="244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  <c r="CJ362" s="244"/>
      <c r="CK362" s="244"/>
      <c r="CL362" s="244"/>
      <c r="CM362" s="244"/>
      <c r="CN362" s="244"/>
      <c r="CO362" s="244"/>
      <c r="CP362" s="244"/>
      <c r="CQ362" s="244"/>
      <c r="CR362" s="244"/>
      <c r="CS362" s="244"/>
      <c r="CT362" s="244"/>
      <c r="CU362" s="244"/>
      <c r="CV362" s="244"/>
      <c r="CW362" s="244"/>
      <c r="CX362" s="244"/>
      <c r="CY362" s="244"/>
      <c r="CZ362" s="244"/>
      <c r="DA362" s="244"/>
      <c r="DB362" s="12">
        <v>354</v>
      </c>
      <c r="DC362" s="11" t="str">
        <f>IF(D362="","",COUNTIF(F362:DA362,Accueil!$AB$28)&amp;" / "&amp;COUNTIF($F$8:$DA$8,"&gt;0")-(COUNTIF(F362:DA362,Accueil!$AG$26)))</f>
        <v/>
      </c>
      <c r="DD362" s="110" t="str">
        <f>IF(D362="","",COUNTIF(F362:DA362,Accueil!$AB$26))</f>
        <v/>
      </c>
      <c r="DE362" s="110" t="str">
        <f>IF(D362="","",IF(COUNTIF($F$8:$DA$8,"&gt;=0")-(COUNTIF(G362:DB362,Accueil!$AG$26))&lt;0,0,COUNTIF($F$8:$DA$8,"&gt;=0")-(COUNTIF(G362:DB362,Accueil!$AG$26))))</f>
        <v/>
      </c>
      <c r="DF362" s="11" t="str">
        <f t="shared" si="23"/>
        <v/>
      </c>
      <c r="DG362" s="29" t="str">
        <f t="shared" si="24"/>
        <v/>
      </c>
      <c r="DH362" s="158">
        <f t="shared" si="25"/>
        <v>0</v>
      </c>
      <c r="DI362" s="158">
        <f>IF(ISERROR(VLOOKUP(F362,Accueil!$W$17:$W$22,1,0)),1,0)</f>
        <v>0</v>
      </c>
      <c r="DJ362" s="158">
        <f>IF(ISERROR(VLOOKUP(G362,Accueil!$W$17:$W$22,1,0)),1,0)</f>
        <v>0</v>
      </c>
      <c r="DK362" s="158">
        <f>IF(ISERROR(VLOOKUP(H362,Accueil!$W$17:$W$22,1,0)),1,0)</f>
        <v>0</v>
      </c>
      <c r="DL362" s="158">
        <f>IF(ISERROR(VLOOKUP(I362,Accueil!$W$17:$W$22,1,0)),1,0)</f>
        <v>0</v>
      </c>
      <c r="DM362" s="158">
        <f>IF(ISERROR(VLOOKUP(J362,Accueil!$W$17:$W$22,1,0)),1,0)</f>
        <v>0</v>
      </c>
      <c r="DN362" s="158">
        <f>IF(ISERROR(VLOOKUP(K362,Accueil!$W$17:$W$22,1,0)),1,0)</f>
        <v>0</v>
      </c>
      <c r="DO362" s="158">
        <f>IF(ISERROR(VLOOKUP(L362,Accueil!$W$17:$W$22,1,0)),1,0)</f>
        <v>0</v>
      </c>
      <c r="DP362" s="158">
        <f>IF(ISERROR(VLOOKUP(M362,Accueil!$W$17:$W$22,1,0)),1,0)</f>
        <v>0</v>
      </c>
      <c r="DQ362" s="158">
        <f>IF(ISERROR(VLOOKUP(N362,Accueil!$W$17:$W$22,1,0)),1,0)</f>
        <v>0</v>
      </c>
      <c r="DR362" s="158">
        <f>IF(ISERROR(VLOOKUP(O362,Accueil!$W$17:$W$22,1,0)),1,0)</f>
        <v>0</v>
      </c>
      <c r="DS362" s="158">
        <f>IF(ISERROR(VLOOKUP(P362,Accueil!$W$17:$W$22,1,0)),1,0)</f>
        <v>0</v>
      </c>
      <c r="DT362" s="158">
        <f>IF(ISERROR(VLOOKUP(Q362,Accueil!$W$17:$W$22,1,0)),1,0)</f>
        <v>0</v>
      </c>
      <c r="DU362" s="158">
        <f>IF(ISERROR(VLOOKUP(R362,Accueil!$W$17:$W$22,1,0)),1,0)</f>
        <v>0</v>
      </c>
      <c r="DV362" s="158">
        <f>IF(ISERROR(VLOOKUP(S362,Accueil!$W$17:$W$22,1,0)),1,0)</f>
        <v>0</v>
      </c>
      <c r="DW362" s="158">
        <f>IF(ISERROR(VLOOKUP(T362,Accueil!$W$17:$W$22,1,0)),1,0)</f>
        <v>0</v>
      </c>
      <c r="DX362" s="158">
        <f>IF(ISERROR(VLOOKUP(U362,Accueil!$W$17:$W$22,1,0)),1,0)</f>
        <v>0</v>
      </c>
      <c r="DY362" s="158">
        <f>IF(ISERROR(VLOOKUP(V362,Accueil!$W$17:$W$22,1,0)),1,0)</f>
        <v>0</v>
      </c>
      <c r="DZ362" s="158">
        <f>IF(ISERROR(VLOOKUP(W362,Accueil!$W$17:$W$22,1,0)),1,0)</f>
        <v>0</v>
      </c>
      <c r="EA362" s="158">
        <f>IF(ISERROR(VLOOKUP(X362,Accueil!$W$17:$W$22,1,0)),1,0)</f>
        <v>0</v>
      </c>
      <c r="EB362" s="158">
        <f>IF(ISERROR(VLOOKUP(Y362,Accueil!$W$17:$W$22,1,0)),1,0)</f>
        <v>0</v>
      </c>
      <c r="EC362" s="158">
        <f>IF(ISERROR(VLOOKUP(Z362,Accueil!$W$17:$W$22,1,0)),1,0)</f>
        <v>0</v>
      </c>
      <c r="ED362" s="158">
        <f>IF(ISERROR(VLOOKUP(AA362,Accueil!$W$17:$W$22,1,0)),1,0)</f>
        <v>0</v>
      </c>
      <c r="EE362" s="158">
        <f>IF(ISERROR(VLOOKUP(AB362,Accueil!$W$17:$W$22,1,0)),1,0)</f>
        <v>0</v>
      </c>
      <c r="EF362" s="158">
        <f>IF(ISERROR(VLOOKUP(AC362,Accueil!$W$17:$W$22,1,0)),1,0)</f>
        <v>0</v>
      </c>
      <c r="EG362" s="158">
        <f>IF(ISERROR(VLOOKUP(AD362,Accueil!$W$17:$W$22,1,0)),1,0)</f>
        <v>0</v>
      </c>
      <c r="EH362" s="158">
        <f>IF(ISERROR(VLOOKUP(AE362,Accueil!$W$17:$W$22,1,0)),1,0)</f>
        <v>0</v>
      </c>
      <c r="EI362" s="158">
        <f>IF(ISERROR(VLOOKUP(AF362,Accueil!$W$17:$W$22,1,0)),1,0)</f>
        <v>0</v>
      </c>
      <c r="EJ362" s="158">
        <f>IF(ISERROR(VLOOKUP(AG362,Accueil!$W$17:$W$22,1,0)),1,0)</f>
        <v>0</v>
      </c>
      <c r="EK362" s="158">
        <f>IF(ISERROR(VLOOKUP(AH362,Accueil!$W$17:$W$22,1,0)),1,0)</f>
        <v>0</v>
      </c>
      <c r="EL362" s="158">
        <f>IF(ISERROR(VLOOKUP(AI362,Accueil!$W$17:$W$22,1,0)),1,0)</f>
        <v>0</v>
      </c>
      <c r="EM362" s="158">
        <f>IF(ISERROR(VLOOKUP(AJ362,Accueil!$W$17:$W$22,1,0)),1,0)</f>
        <v>0</v>
      </c>
      <c r="EN362" s="158">
        <f>IF(ISERROR(VLOOKUP(AK362,Accueil!$W$17:$W$22,1,0)),1,0)</f>
        <v>0</v>
      </c>
      <c r="EO362" s="158">
        <f>IF(ISERROR(VLOOKUP(AL362,Accueil!$W$17:$W$22,1,0)),1,0)</f>
        <v>0</v>
      </c>
      <c r="EP362" s="158">
        <f>IF(ISERROR(VLOOKUP(AM362,Accueil!$W$17:$W$22,1,0)),1,0)</f>
        <v>0</v>
      </c>
      <c r="EQ362" s="158">
        <f>IF(ISERROR(VLOOKUP(AN362,Accueil!$W$17:$W$22,1,0)),1,0)</f>
        <v>0</v>
      </c>
      <c r="ER362" s="158">
        <f>IF(ISERROR(VLOOKUP(AO362,Accueil!$W$17:$W$22,1,0)),1,0)</f>
        <v>0</v>
      </c>
      <c r="ES362" s="158">
        <f>IF(ISERROR(VLOOKUP(AP362,Accueil!$W$17:$W$22,1,0)),1,0)</f>
        <v>0</v>
      </c>
      <c r="ET362" s="158">
        <f>IF(ISERROR(VLOOKUP(AQ362,Accueil!$W$17:$W$22,1,0)),1,0)</f>
        <v>0</v>
      </c>
      <c r="EU362" s="158">
        <f>IF(ISERROR(VLOOKUP(AR362,Accueil!$W$17:$W$22,1,0)),1,0)</f>
        <v>0</v>
      </c>
      <c r="EV362" s="158">
        <f>IF(ISERROR(VLOOKUP(AS362,Accueil!$W$17:$W$22,1,0)),1,0)</f>
        <v>0</v>
      </c>
      <c r="EW362" s="158">
        <f>IF(ISERROR(VLOOKUP(AT362,Accueil!$W$17:$W$22,1,0)),1,0)</f>
        <v>0</v>
      </c>
      <c r="EX362" s="158">
        <f>IF(ISERROR(VLOOKUP(AU362,Accueil!$W$17:$W$22,1,0)),1,0)</f>
        <v>0</v>
      </c>
      <c r="EY362" s="158">
        <f>IF(ISERROR(VLOOKUP(AV362,Accueil!$W$17:$W$22,1,0)),1,0)</f>
        <v>0</v>
      </c>
      <c r="EZ362" s="158">
        <f>IF(ISERROR(VLOOKUP(AW362,Accueil!$W$17:$W$22,1,0)),1,0)</f>
        <v>0</v>
      </c>
      <c r="FA362" s="158">
        <f>IF(ISERROR(VLOOKUP(AX362,Accueil!$W$17:$W$22,1,0)),1,0)</f>
        <v>0</v>
      </c>
      <c r="FB362" s="158">
        <f>IF(ISERROR(VLOOKUP(AY362,Accueil!$W$17:$W$22,1,0)),1,0)</f>
        <v>0</v>
      </c>
      <c r="FC362" s="158">
        <f>IF(ISERROR(VLOOKUP(AZ362,Accueil!$W$17:$W$22,1,0)),1,0)</f>
        <v>0</v>
      </c>
      <c r="FD362" s="158">
        <f>IF(ISERROR(VLOOKUP(BA362,Accueil!$W$17:$W$22,1,0)),1,0)</f>
        <v>0</v>
      </c>
      <c r="FE362" s="158">
        <f>IF(ISERROR(VLOOKUP(BB362,Accueil!$W$17:$W$22,1,0)),1,0)</f>
        <v>0</v>
      </c>
      <c r="FF362" s="158">
        <f>IF(ISERROR(VLOOKUP(BC362,Accueil!$W$17:$W$22,1,0)),1,0)</f>
        <v>0</v>
      </c>
      <c r="FG362" s="158">
        <f>IF(ISERROR(VLOOKUP(BD362,Accueil!$W$17:$W$22,1,0)),1,0)</f>
        <v>0</v>
      </c>
      <c r="FH362" s="158">
        <f>IF(ISERROR(VLOOKUP(BE362,Accueil!$W$17:$W$22,1,0)),1,0)</f>
        <v>0</v>
      </c>
      <c r="FI362" s="158">
        <f>IF(ISERROR(VLOOKUP(BF362,Accueil!$W$17:$W$22,1,0)),1,0)</f>
        <v>0</v>
      </c>
      <c r="FJ362" s="158">
        <f>IF(ISERROR(VLOOKUP(BG362,Accueil!$W$17:$W$22,1,0)),1,0)</f>
        <v>0</v>
      </c>
      <c r="FK362" s="158">
        <f>IF(ISERROR(VLOOKUP(BH362,Accueil!$W$17:$W$22,1,0)),1,0)</f>
        <v>0</v>
      </c>
      <c r="FL362" s="158">
        <f>IF(ISERROR(VLOOKUP(BI362,Accueil!$W$17:$W$22,1,0)),1,0)</f>
        <v>0</v>
      </c>
      <c r="FM362" s="158">
        <f>IF(ISERROR(VLOOKUP(BJ362,Accueil!$W$17:$W$22,1,0)),1,0)</f>
        <v>0</v>
      </c>
      <c r="FN362" s="158">
        <f>IF(ISERROR(VLOOKUP(BK362,Accueil!$W$17:$W$22,1,0)),1,0)</f>
        <v>0</v>
      </c>
      <c r="FO362" s="158">
        <f>IF(ISERROR(VLOOKUP(BL362,Accueil!$W$17:$W$22,1,0)),1,0)</f>
        <v>0</v>
      </c>
      <c r="FP362" s="158">
        <f>IF(ISERROR(VLOOKUP(BM362,Accueil!$W$17:$W$22,1,0)),1,0)</f>
        <v>0</v>
      </c>
      <c r="FQ362" s="158">
        <f>IF(ISERROR(VLOOKUP(BN362,Accueil!$W$17:$W$22,1,0)),1,0)</f>
        <v>0</v>
      </c>
      <c r="FR362" s="158">
        <f>IF(ISERROR(VLOOKUP(BO362,Accueil!$W$17:$W$22,1,0)),1,0)</f>
        <v>0</v>
      </c>
      <c r="FS362" s="158">
        <f>IF(ISERROR(VLOOKUP(BP362,Accueil!$W$17:$W$22,1,0)),1,0)</f>
        <v>0</v>
      </c>
      <c r="FT362" s="158">
        <f>IF(ISERROR(VLOOKUP(BQ362,Accueil!$W$17:$W$22,1,0)),1,0)</f>
        <v>0</v>
      </c>
      <c r="FU362" s="158">
        <f>IF(ISERROR(VLOOKUP(BR362,Accueil!$W$17:$W$22,1,0)),1,0)</f>
        <v>0</v>
      </c>
      <c r="FV362" s="158">
        <f>IF(ISERROR(VLOOKUP(BS362,Accueil!$W$17:$W$22,1,0)),1,0)</f>
        <v>0</v>
      </c>
      <c r="FW362" s="158">
        <f>IF(ISERROR(VLOOKUP(BT362,Accueil!$W$17:$W$22,1,0)),1,0)</f>
        <v>0</v>
      </c>
      <c r="FX362" s="158">
        <f>IF(ISERROR(VLOOKUP(BU362,Accueil!$W$17:$W$22,1,0)),1,0)</f>
        <v>0</v>
      </c>
      <c r="FY362" s="158">
        <f>IF(ISERROR(VLOOKUP(BV362,Accueil!$W$17:$W$22,1,0)),1,0)</f>
        <v>0</v>
      </c>
      <c r="FZ362" s="158">
        <f>IF(ISERROR(VLOOKUP(BW362,Accueil!$W$17:$W$22,1,0)),1,0)</f>
        <v>0</v>
      </c>
      <c r="GA362" s="158">
        <f>IF(ISERROR(VLOOKUP(BX362,Accueil!$W$17:$W$22,1,0)),1,0)</f>
        <v>0</v>
      </c>
      <c r="GB362" s="158">
        <f>IF(ISERROR(VLOOKUP(BY362,Accueil!$W$17:$W$22,1,0)),1,0)</f>
        <v>0</v>
      </c>
      <c r="GC362" s="158">
        <f>IF(ISERROR(VLOOKUP(BZ362,Accueil!$W$17:$W$22,1,0)),1,0)</f>
        <v>0</v>
      </c>
      <c r="GD362" s="158">
        <f>IF(ISERROR(VLOOKUP(CA362,Accueil!$W$17:$W$22,1,0)),1,0)</f>
        <v>0</v>
      </c>
      <c r="GE362" s="158">
        <f>IF(ISERROR(VLOOKUP(CB362,Accueil!$W$17:$W$22,1,0)),1,0)</f>
        <v>0</v>
      </c>
      <c r="GF362" s="158">
        <f>IF(ISERROR(VLOOKUP(CC362,Accueil!$W$17:$W$22,1,0)),1,0)</f>
        <v>0</v>
      </c>
      <c r="GG362" s="158">
        <f>IF(ISERROR(VLOOKUP(CD362,Accueil!$W$17:$W$22,1,0)),1,0)</f>
        <v>0</v>
      </c>
      <c r="GH362" s="158">
        <f>IF(ISERROR(VLOOKUP(CE362,Accueil!$W$17:$W$22,1,0)),1,0)</f>
        <v>0</v>
      </c>
      <c r="GI362" s="158">
        <f>IF(ISERROR(VLOOKUP(CF362,Accueil!$W$17:$W$22,1,0)),1,0)</f>
        <v>0</v>
      </c>
      <c r="GJ362" s="158">
        <f>IF(ISERROR(VLOOKUP(CG362,Accueil!$W$17:$W$22,1,0)),1,0)</f>
        <v>0</v>
      </c>
      <c r="GK362" s="158">
        <f>IF(ISERROR(VLOOKUP(CH362,Accueil!$W$17:$W$22,1,0)),1,0)</f>
        <v>0</v>
      </c>
      <c r="GL362" s="158">
        <f>IF(ISERROR(VLOOKUP(CI362,Accueil!$W$17:$W$22,1,0)),1,0)</f>
        <v>0</v>
      </c>
      <c r="GM362" s="158">
        <f>IF(ISERROR(VLOOKUP(CJ362,Accueil!$W$17:$W$22,1,0)),1,0)</f>
        <v>0</v>
      </c>
      <c r="GN362" s="158">
        <f>IF(ISERROR(VLOOKUP(CK362,Accueil!$W$17:$W$22,1,0)),1,0)</f>
        <v>0</v>
      </c>
      <c r="GO362" s="158">
        <f>IF(ISERROR(VLOOKUP(CL362,Accueil!$W$17:$W$22,1,0)),1,0)</f>
        <v>0</v>
      </c>
      <c r="GP362" s="158">
        <f>IF(ISERROR(VLOOKUP(CM362,Accueil!$W$17:$W$22,1,0)),1,0)</f>
        <v>0</v>
      </c>
      <c r="GQ362" s="158">
        <f>IF(ISERROR(VLOOKUP(CN362,Accueil!$W$17:$W$22,1,0)),1,0)</f>
        <v>0</v>
      </c>
      <c r="GR362" s="158">
        <f>IF(ISERROR(VLOOKUP(CO362,Accueil!$W$17:$W$22,1,0)),1,0)</f>
        <v>0</v>
      </c>
      <c r="GS362" s="158">
        <f>IF(ISERROR(VLOOKUP(CP362,Accueil!$W$17:$W$22,1,0)),1,0)</f>
        <v>0</v>
      </c>
      <c r="GT362" s="158">
        <f>IF(ISERROR(VLOOKUP(CQ362,Accueil!$W$17:$W$22,1,0)),1,0)</f>
        <v>0</v>
      </c>
      <c r="GU362" s="158">
        <f>IF(ISERROR(VLOOKUP(CR362,Accueil!$W$17:$W$22,1,0)),1,0)</f>
        <v>0</v>
      </c>
      <c r="GV362" s="158">
        <f>IF(ISERROR(VLOOKUP(CS362,Accueil!$W$17:$W$22,1,0)),1,0)</f>
        <v>0</v>
      </c>
      <c r="GW362" s="158">
        <f>IF(ISERROR(VLOOKUP(CT362,Accueil!$W$17:$W$22,1,0)),1,0)</f>
        <v>0</v>
      </c>
      <c r="GX362" s="158">
        <f>IF(ISERROR(VLOOKUP(CU362,Accueil!$W$17:$W$22,1,0)),1,0)</f>
        <v>0</v>
      </c>
      <c r="GY362" s="158">
        <f>IF(ISERROR(VLOOKUP(CV362,Accueil!$W$17:$W$22,1,0)),1,0)</f>
        <v>0</v>
      </c>
      <c r="GZ362" s="158">
        <f>IF(ISERROR(VLOOKUP(CW362,Accueil!$W$17:$W$22,1,0)),1,0)</f>
        <v>0</v>
      </c>
      <c r="HA362" s="158">
        <f>IF(ISERROR(VLOOKUP(CX362,Accueil!$W$17:$W$22,1,0)),1,0)</f>
        <v>0</v>
      </c>
      <c r="HB362" s="158">
        <f>IF(ISERROR(VLOOKUP(CY362,Accueil!$W$17:$W$22,1,0)),1,0)</f>
        <v>0</v>
      </c>
      <c r="HC362" s="158">
        <f>IF(ISERROR(VLOOKUP(CZ362,Accueil!$W$17:$W$22,1,0)),1,0)</f>
        <v>0</v>
      </c>
      <c r="HD362" s="158">
        <f>IF(ISERROR(VLOOKUP(DA362,Accueil!$W$17:$W$22,1,0)),1,0)</f>
        <v>0</v>
      </c>
    </row>
    <row r="363" spans="1:212" ht="12.75" customHeight="1">
      <c r="A363" s="360"/>
      <c r="B363" s="12">
        <v>355</v>
      </c>
      <c r="C363" s="26" t="str">
        <f>IF(Accueil!E367="","",Accueil!E367)</f>
        <v/>
      </c>
      <c r="D363" s="27" t="str">
        <f>IF(Accueil!F367="","",Accueil!F367)</f>
        <v/>
      </c>
      <c r="E363" s="83" t="str">
        <f t="shared" si="22"/>
        <v/>
      </c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  <c r="AA363" s="244"/>
      <c r="AB363" s="244"/>
      <c r="AC363" s="244"/>
      <c r="AD363" s="244"/>
      <c r="AE363" s="244"/>
      <c r="AF363" s="244"/>
      <c r="AG363" s="244"/>
      <c r="AH363" s="244"/>
      <c r="AI363" s="244"/>
      <c r="AJ363" s="244"/>
      <c r="AK363" s="244"/>
      <c r="AL363" s="244"/>
      <c r="AM363" s="244"/>
      <c r="AN363" s="244"/>
      <c r="AO363" s="244"/>
      <c r="AP363" s="244"/>
      <c r="AQ363" s="244"/>
      <c r="AR363" s="244"/>
      <c r="AS363" s="244"/>
      <c r="AT363" s="244"/>
      <c r="AU363" s="244"/>
      <c r="AV363" s="244"/>
      <c r="AW363" s="244"/>
      <c r="AX363" s="244"/>
      <c r="AY363" s="244"/>
      <c r="AZ363" s="244"/>
      <c r="BA363" s="244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  <c r="CJ363" s="244"/>
      <c r="CK363" s="244"/>
      <c r="CL363" s="244"/>
      <c r="CM363" s="244"/>
      <c r="CN363" s="244"/>
      <c r="CO363" s="244"/>
      <c r="CP363" s="244"/>
      <c r="CQ363" s="244"/>
      <c r="CR363" s="244"/>
      <c r="CS363" s="244"/>
      <c r="CT363" s="244"/>
      <c r="CU363" s="244"/>
      <c r="CV363" s="244"/>
      <c r="CW363" s="244"/>
      <c r="CX363" s="244"/>
      <c r="CY363" s="244"/>
      <c r="CZ363" s="244"/>
      <c r="DA363" s="244"/>
      <c r="DB363" s="12">
        <v>355</v>
      </c>
      <c r="DC363" s="11" t="str">
        <f>IF(D363="","",COUNTIF(F363:DA363,Accueil!$AB$28)&amp;" / "&amp;COUNTIF($F$8:$DA$8,"&gt;0")-(COUNTIF(F363:DA363,Accueil!$AG$26)))</f>
        <v/>
      </c>
      <c r="DD363" s="110" t="str">
        <f>IF(D363="","",COUNTIF(F363:DA363,Accueil!$AB$26))</f>
        <v/>
      </c>
      <c r="DE363" s="110" t="str">
        <f>IF(D363="","",IF(COUNTIF($F$8:$DA$8,"&gt;=0")-(COUNTIF(G363:DB363,Accueil!$AG$26))&lt;0,0,COUNTIF($F$8:$DA$8,"&gt;=0")-(COUNTIF(G363:DB363,Accueil!$AG$26))))</f>
        <v/>
      </c>
      <c r="DF363" s="11" t="str">
        <f t="shared" si="23"/>
        <v/>
      </c>
      <c r="DG363" s="29" t="str">
        <f t="shared" si="24"/>
        <v/>
      </c>
      <c r="DH363" s="158">
        <f t="shared" si="25"/>
        <v>0</v>
      </c>
      <c r="DI363" s="158">
        <f>IF(ISERROR(VLOOKUP(F363,Accueil!$W$17:$W$22,1,0)),1,0)</f>
        <v>0</v>
      </c>
      <c r="DJ363" s="158">
        <f>IF(ISERROR(VLOOKUP(G363,Accueil!$W$17:$W$22,1,0)),1,0)</f>
        <v>0</v>
      </c>
      <c r="DK363" s="158">
        <f>IF(ISERROR(VLOOKUP(H363,Accueil!$W$17:$W$22,1,0)),1,0)</f>
        <v>0</v>
      </c>
      <c r="DL363" s="158">
        <f>IF(ISERROR(VLOOKUP(I363,Accueil!$W$17:$W$22,1,0)),1,0)</f>
        <v>0</v>
      </c>
      <c r="DM363" s="158">
        <f>IF(ISERROR(VLOOKUP(J363,Accueil!$W$17:$W$22,1,0)),1,0)</f>
        <v>0</v>
      </c>
      <c r="DN363" s="158">
        <f>IF(ISERROR(VLOOKUP(K363,Accueil!$W$17:$W$22,1,0)),1,0)</f>
        <v>0</v>
      </c>
      <c r="DO363" s="158">
        <f>IF(ISERROR(VLOOKUP(L363,Accueil!$W$17:$W$22,1,0)),1,0)</f>
        <v>0</v>
      </c>
      <c r="DP363" s="158">
        <f>IF(ISERROR(VLOOKUP(M363,Accueil!$W$17:$W$22,1,0)),1,0)</f>
        <v>0</v>
      </c>
      <c r="DQ363" s="158">
        <f>IF(ISERROR(VLOOKUP(N363,Accueil!$W$17:$W$22,1,0)),1,0)</f>
        <v>0</v>
      </c>
      <c r="DR363" s="158">
        <f>IF(ISERROR(VLOOKUP(O363,Accueil!$W$17:$W$22,1,0)),1,0)</f>
        <v>0</v>
      </c>
      <c r="DS363" s="158">
        <f>IF(ISERROR(VLOOKUP(P363,Accueil!$W$17:$W$22,1,0)),1,0)</f>
        <v>0</v>
      </c>
      <c r="DT363" s="158">
        <f>IF(ISERROR(VLOOKUP(Q363,Accueil!$W$17:$W$22,1,0)),1,0)</f>
        <v>0</v>
      </c>
      <c r="DU363" s="158">
        <f>IF(ISERROR(VLOOKUP(R363,Accueil!$W$17:$W$22,1,0)),1,0)</f>
        <v>0</v>
      </c>
      <c r="DV363" s="158">
        <f>IF(ISERROR(VLOOKUP(S363,Accueil!$W$17:$W$22,1,0)),1,0)</f>
        <v>0</v>
      </c>
      <c r="DW363" s="158">
        <f>IF(ISERROR(VLOOKUP(T363,Accueil!$W$17:$W$22,1,0)),1,0)</f>
        <v>0</v>
      </c>
      <c r="DX363" s="158">
        <f>IF(ISERROR(VLOOKUP(U363,Accueil!$W$17:$W$22,1,0)),1,0)</f>
        <v>0</v>
      </c>
      <c r="DY363" s="158">
        <f>IF(ISERROR(VLOOKUP(V363,Accueil!$W$17:$W$22,1,0)),1,0)</f>
        <v>0</v>
      </c>
      <c r="DZ363" s="158">
        <f>IF(ISERROR(VLOOKUP(W363,Accueil!$W$17:$W$22,1,0)),1,0)</f>
        <v>0</v>
      </c>
      <c r="EA363" s="158">
        <f>IF(ISERROR(VLOOKUP(X363,Accueil!$W$17:$W$22,1,0)),1,0)</f>
        <v>0</v>
      </c>
      <c r="EB363" s="158">
        <f>IF(ISERROR(VLOOKUP(Y363,Accueil!$W$17:$W$22,1,0)),1,0)</f>
        <v>0</v>
      </c>
      <c r="EC363" s="158">
        <f>IF(ISERROR(VLOOKUP(Z363,Accueil!$W$17:$W$22,1,0)),1,0)</f>
        <v>0</v>
      </c>
      <c r="ED363" s="158">
        <f>IF(ISERROR(VLOOKUP(AA363,Accueil!$W$17:$W$22,1,0)),1,0)</f>
        <v>0</v>
      </c>
      <c r="EE363" s="158">
        <f>IF(ISERROR(VLOOKUP(AB363,Accueil!$W$17:$W$22,1,0)),1,0)</f>
        <v>0</v>
      </c>
      <c r="EF363" s="158">
        <f>IF(ISERROR(VLOOKUP(AC363,Accueil!$W$17:$W$22,1,0)),1,0)</f>
        <v>0</v>
      </c>
      <c r="EG363" s="158">
        <f>IF(ISERROR(VLOOKUP(AD363,Accueil!$W$17:$W$22,1,0)),1,0)</f>
        <v>0</v>
      </c>
      <c r="EH363" s="158">
        <f>IF(ISERROR(VLOOKUP(AE363,Accueil!$W$17:$W$22,1,0)),1,0)</f>
        <v>0</v>
      </c>
      <c r="EI363" s="158">
        <f>IF(ISERROR(VLOOKUP(AF363,Accueil!$W$17:$W$22,1,0)),1,0)</f>
        <v>0</v>
      </c>
      <c r="EJ363" s="158">
        <f>IF(ISERROR(VLOOKUP(AG363,Accueil!$W$17:$W$22,1,0)),1,0)</f>
        <v>0</v>
      </c>
      <c r="EK363" s="158">
        <f>IF(ISERROR(VLOOKUP(AH363,Accueil!$W$17:$W$22,1,0)),1,0)</f>
        <v>0</v>
      </c>
      <c r="EL363" s="158">
        <f>IF(ISERROR(VLOOKUP(AI363,Accueil!$W$17:$W$22,1,0)),1,0)</f>
        <v>0</v>
      </c>
      <c r="EM363" s="158">
        <f>IF(ISERROR(VLOOKUP(AJ363,Accueil!$W$17:$W$22,1,0)),1,0)</f>
        <v>0</v>
      </c>
      <c r="EN363" s="158">
        <f>IF(ISERROR(VLOOKUP(AK363,Accueil!$W$17:$W$22,1,0)),1,0)</f>
        <v>0</v>
      </c>
      <c r="EO363" s="158">
        <f>IF(ISERROR(VLOOKUP(AL363,Accueil!$W$17:$W$22,1,0)),1,0)</f>
        <v>0</v>
      </c>
      <c r="EP363" s="158">
        <f>IF(ISERROR(VLOOKUP(AM363,Accueil!$W$17:$W$22,1,0)),1,0)</f>
        <v>0</v>
      </c>
      <c r="EQ363" s="158">
        <f>IF(ISERROR(VLOOKUP(AN363,Accueil!$W$17:$W$22,1,0)),1,0)</f>
        <v>0</v>
      </c>
      <c r="ER363" s="158">
        <f>IF(ISERROR(VLOOKUP(AO363,Accueil!$W$17:$W$22,1,0)),1,0)</f>
        <v>0</v>
      </c>
      <c r="ES363" s="158">
        <f>IF(ISERROR(VLOOKUP(AP363,Accueil!$W$17:$W$22,1,0)),1,0)</f>
        <v>0</v>
      </c>
      <c r="ET363" s="158">
        <f>IF(ISERROR(VLOOKUP(AQ363,Accueil!$W$17:$W$22,1,0)),1,0)</f>
        <v>0</v>
      </c>
      <c r="EU363" s="158">
        <f>IF(ISERROR(VLOOKUP(AR363,Accueil!$W$17:$W$22,1,0)),1,0)</f>
        <v>0</v>
      </c>
      <c r="EV363" s="158">
        <f>IF(ISERROR(VLOOKUP(AS363,Accueil!$W$17:$W$22,1,0)),1,0)</f>
        <v>0</v>
      </c>
      <c r="EW363" s="158">
        <f>IF(ISERROR(VLOOKUP(AT363,Accueil!$W$17:$W$22,1,0)),1,0)</f>
        <v>0</v>
      </c>
      <c r="EX363" s="158">
        <f>IF(ISERROR(VLOOKUP(AU363,Accueil!$W$17:$W$22,1,0)),1,0)</f>
        <v>0</v>
      </c>
      <c r="EY363" s="158">
        <f>IF(ISERROR(VLOOKUP(AV363,Accueil!$W$17:$W$22,1,0)),1,0)</f>
        <v>0</v>
      </c>
      <c r="EZ363" s="158">
        <f>IF(ISERROR(VLOOKUP(AW363,Accueil!$W$17:$W$22,1,0)),1,0)</f>
        <v>0</v>
      </c>
      <c r="FA363" s="158">
        <f>IF(ISERROR(VLOOKUP(AX363,Accueil!$W$17:$W$22,1,0)),1,0)</f>
        <v>0</v>
      </c>
      <c r="FB363" s="158">
        <f>IF(ISERROR(VLOOKUP(AY363,Accueil!$W$17:$W$22,1,0)),1,0)</f>
        <v>0</v>
      </c>
      <c r="FC363" s="158">
        <f>IF(ISERROR(VLOOKUP(AZ363,Accueil!$W$17:$W$22,1,0)),1,0)</f>
        <v>0</v>
      </c>
      <c r="FD363" s="158">
        <f>IF(ISERROR(VLOOKUP(BA363,Accueil!$W$17:$W$22,1,0)),1,0)</f>
        <v>0</v>
      </c>
      <c r="FE363" s="158">
        <f>IF(ISERROR(VLOOKUP(BB363,Accueil!$W$17:$W$22,1,0)),1,0)</f>
        <v>0</v>
      </c>
      <c r="FF363" s="158">
        <f>IF(ISERROR(VLOOKUP(BC363,Accueil!$W$17:$W$22,1,0)),1,0)</f>
        <v>0</v>
      </c>
      <c r="FG363" s="158">
        <f>IF(ISERROR(VLOOKUP(BD363,Accueil!$W$17:$W$22,1,0)),1,0)</f>
        <v>0</v>
      </c>
      <c r="FH363" s="158">
        <f>IF(ISERROR(VLOOKUP(BE363,Accueil!$W$17:$W$22,1,0)),1,0)</f>
        <v>0</v>
      </c>
      <c r="FI363" s="158">
        <f>IF(ISERROR(VLOOKUP(BF363,Accueil!$W$17:$W$22,1,0)),1,0)</f>
        <v>0</v>
      </c>
      <c r="FJ363" s="158">
        <f>IF(ISERROR(VLOOKUP(BG363,Accueil!$W$17:$W$22,1,0)),1,0)</f>
        <v>0</v>
      </c>
      <c r="FK363" s="158">
        <f>IF(ISERROR(VLOOKUP(BH363,Accueil!$W$17:$W$22,1,0)),1,0)</f>
        <v>0</v>
      </c>
      <c r="FL363" s="158">
        <f>IF(ISERROR(VLOOKUP(BI363,Accueil!$W$17:$W$22,1,0)),1,0)</f>
        <v>0</v>
      </c>
      <c r="FM363" s="158">
        <f>IF(ISERROR(VLOOKUP(BJ363,Accueil!$W$17:$W$22,1,0)),1,0)</f>
        <v>0</v>
      </c>
      <c r="FN363" s="158">
        <f>IF(ISERROR(VLOOKUP(BK363,Accueil!$W$17:$W$22,1,0)),1,0)</f>
        <v>0</v>
      </c>
      <c r="FO363" s="158">
        <f>IF(ISERROR(VLOOKUP(BL363,Accueil!$W$17:$W$22,1,0)),1,0)</f>
        <v>0</v>
      </c>
      <c r="FP363" s="158">
        <f>IF(ISERROR(VLOOKUP(BM363,Accueil!$W$17:$W$22,1,0)),1,0)</f>
        <v>0</v>
      </c>
      <c r="FQ363" s="158">
        <f>IF(ISERROR(VLOOKUP(BN363,Accueil!$W$17:$W$22,1,0)),1,0)</f>
        <v>0</v>
      </c>
      <c r="FR363" s="158">
        <f>IF(ISERROR(VLOOKUP(BO363,Accueil!$W$17:$W$22,1,0)),1,0)</f>
        <v>0</v>
      </c>
      <c r="FS363" s="158">
        <f>IF(ISERROR(VLOOKUP(BP363,Accueil!$W$17:$W$22,1,0)),1,0)</f>
        <v>0</v>
      </c>
      <c r="FT363" s="158">
        <f>IF(ISERROR(VLOOKUP(BQ363,Accueil!$W$17:$W$22,1,0)),1,0)</f>
        <v>0</v>
      </c>
      <c r="FU363" s="158">
        <f>IF(ISERROR(VLOOKUP(BR363,Accueil!$W$17:$W$22,1,0)),1,0)</f>
        <v>0</v>
      </c>
      <c r="FV363" s="158">
        <f>IF(ISERROR(VLOOKUP(BS363,Accueil!$W$17:$W$22,1,0)),1,0)</f>
        <v>0</v>
      </c>
      <c r="FW363" s="158">
        <f>IF(ISERROR(VLOOKUP(BT363,Accueil!$W$17:$W$22,1,0)),1,0)</f>
        <v>0</v>
      </c>
      <c r="FX363" s="158">
        <f>IF(ISERROR(VLOOKUP(BU363,Accueil!$W$17:$W$22,1,0)),1,0)</f>
        <v>0</v>
      </c>
      <c r="FY363" s="158">
        <f>IF(ISERROR(VLOOKUP(BV363,Accueil!$W$17:$W$22,1,0)),1,0)</f>
        <v>0</v>
      </c>
      <c r="FZ363" s="158">
        <f>IF(ISERROR(VLOOKUP(BW363,Accueil!$W$17:$W$22,1,0)),1,0)</f>
        <v>0</v>
      </c>
      <c r="GA363" s="158">
        <f>IF(ISERROR(VLOOKUP(BX363,Accueil!$W$17:$W$22,1,0)),1,0)</f>
        <v>0</v>
      </c>
      <c r="GB363" s="158">
        <f>IF(ISERROR(VLOOKUP(BY363,Accueil!$W$17:$W$22,1,0)),1,0)</f>
        <v>0</v>
      </c>
      <c r="GC363" s="158">
        <f>IF(ISERROR(VLOOKUP(BZ363,Accueil!$W$17:$W$22,1,0)),1,0)</f>
        <v>0</v>
      </c>
      <c r="GD363" s="158">
        <f>IF(ISERROR(VLOOKUP(CA363,Accueil!$W$17:$W$22,1,0)),1,0)</f>
        <v>0</v>
      </c>
      <c r="GE363" s="158">
        <f>IF(ISERROR(VLOOKUP(CB363,Accueil!$W$17:$W$22,1,0)),1,0)</f>
        <v>0</v>
      </c>
      <c r="GF363" s="158">
        <f>IF(ISERROR(VLOOKUP(CC363,Accueil!$W$17:$W$22,1,0)),1,0)</f>
        <v>0</v>
      </c>
      <c r="GG363" s="158">
        <f>IF(ISERROR(VLOOKUP(CD363,Accueil!$W$17:$W$22,1,0)),1,0)</f>
        <v>0</v>
      </c>
      <c r="GH363" s="158">
        <f>IF(ISERROR(VLOOKUP(CE363,Accueil!$W$17:$W$22,1,0)),1,0)</f>
        <v>0</v>
      </c>
      <c r="GI363" s="158">
        <f>IF(ISERROR(VLOOKUP(CF363,Accueil!$W$17:$W$22,1,0)),1,0)</f>
        <v>0</v>
      </c>
      <c r="GJ363" s="158">
        <f>IF(ISERROR(VLOOKUP(CG363,Accueil!$W$17:$W$22,1,0)),1,0)</f>
        <v>0</v>
      </c>
      <c r="GK363" s="158">
        <f>IF(ISERROR(VLOOKUP(CH363,Accueil!$W$17:$W$22,1,0)),1,0)</f>
        <v>0</v>
      </c>
      <c r="GL363" s="158">
        <f>IF(ISERROR(VLOOKUP(CI363,Accueil!$W$17:$W$22,1,0)),1,0)</f>
        <v>0</v>
      </c>
      <c r="GM363" s="158">
        <f>IF(ISERROR(VLOOKUP(CJ363,Accueil!$W$17:$W$22,1,0)),1,0)</f>
        <v>0</v>
      </c>
      <c r="GN363" s="158">
        <f>IF(ISERROR(VLOOKUP(CK363,Accueil!$W$17:$W$22,1,0)),1,0)</f>
        <v>0</v>
      </c>
      <c r="GO363" s="158">
        <f>IF(ISERROR(VLOOKUP(CL363,Accueil!$W$17:$W$22,1,0)),1,0)</f>
        <v>0</v>
      </c>
      <c r="GP363" s="158">
        <f>IF(ISERROR(VLOOKUP(CM363,Accueil!$W$17:$W$22,1,0)),1,0)</f>
        <v>0</v>
      </c>
      <c r="GQ363" s="158">
        <f>IF(ISERROR(VLOOKUP(CN363,Accueil!$W$17:$W$22,1,0)),1,0)</f>
        <v>0</v>
      </c>
      <c r="GR363" s="158">
        <f>IF(ISERROR(VLOOKUP(CO363,Accueil!$W$17:$W$22,1,0)),1,0)</f>
        <v>0</v>
      </c>
      <c r="GS363" s="158">
        <f>IF(ISERROR(VLOOKUP(CP363,Accueil!$W$17:$W$22,1,0)),1,0)</f>
        <v>0</v>
      </c>
      <c r="GT363" s="158">
        <f>IF(ISERROR(VLOOKUP(CQ363,Accueil!$W$17:$W$22,1,0)),1,0)</f>
        <v>0</v>
      </c>
      <c r="GU363" s="158">
        <f>IF(ISERROR(VLOOKUP(CR363,Accueil!$W$17:$W$22,1,0)),1,0)</f>
        <v>0</v>
      </c>
      <c r="GV363" s="158">
        <f>IF(ISERROR(VLOOKUP(CS363,Accueil!$W$17:$W$22,1,0)),1,0)</f>
        <v>0</v>
      </c>
      <c r="GW363" s="158">
        <f>IF(ISERROR(VLOOKUP(CT363,Accueil!$W$17:$W$22,1,0)),1,0)</f>
        <v>0</v>
      </c>
      <c r="GX363" s="158">
        <f>IF(ISERROR(VLOOKUP(CU363,Accueil!$W$17:$W$22,1,0)),1,0)</f>
        <v>0</v>
      </c>
      <c r="GY363" s="158">
        <f>IF(ISERROR(VLOOKUP(CV363,Accueil!$W$17:$W$22,1,0)),1,0)</f>
        <v>0</v>
      </c>
      <c r="GZ363" s="158">
        <f>IF(ISERROR(VLOOKUP(CW363,Accueil!$W$17:$W$22,1,0)),1,0)</f>
        <v>0</v>
      </c>
      <c r="HA363" s="158">
        <f>IF(ISERROR(VLOOKUP(CX363,Accueil!$W$17:$W$22,1,0)),1,0)</f>
        <v>0</v>
      </c>
      <c r="HB363" s="158">
        <f>IF(ISERROR(VLOOKUP(CY363,Accueil!$W$17:$W$22,1,0)),1,0)</f>
        <v>0</v>
      </c>
      <c r="HC363" s="158">
        <f>IF(ISERROR(VLOOKUP(CZ363,Accueil!$W$17:$W$22,1,0)),1,0)</f>
        <v>0</v>
      </c>
      <c r="HD363" s="158">
        <f>IF(ISERROR(VLOOKUP(DA363,Accueil!$W$17:$W$22,1,0)),1,0)</f>
        <v>0</v>
      </c>
    </row>
    <row r="364" spans="1:212" ht="12.75" customHeight="1">
      <c r="A364" s="360"/>
      <c r="B364" s="12">
        <v>356</v>
      </c>
      <c r="C364" s="26" t="str">
        <f>IF(Accueil!E368="","",Accueil!E368)</f>
        <v/>
      </c>
      <c r="D364" s="27" t="str">
        <f>IF(Accueil!F368="","",Accueil!F368)</f>
        <v/>
      </c>
      <c r="E364" s="83" t="str">
        <f t="shared" si="22"/>
        <v/>
      </c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  <c r="AA364" s="244"/>
      <c r="AB364" s="244"/>
      <c r="AC364" s="244"/>
      <c r="AD364" s="244"/>
      <c r="AE364" s="244"/>
      <c r="AF364" s="244"/>
      <c r="AG364" s="244"/>
      <c r="AH364" s="244"/>
      <c r="AI364" s="244"/>
      <c r="AJ364" s="244"/>
      <c r="AK364" s="244"/>
      <c r="AL364" s="244"/>
      <c r="AM364" s="244"/>
      <c r="AN364" s="244"/>
      <c r="AO364" s="244"/>
      <c r="AP364" s="244"/>
      <c r="AQ364" s="244"/>
      <c r="AR364" s="244"/>
      <c r="AS364" s="244"/>
      <c r="AT364" s="244"/>
      <c r="AU364" s="244"/>
      <c r="AV364" s="244"/>
      <c r="AW364" s="244"/>
      <c r="AX364" s="244"/>
      <c r="AY364" s="244"/>
      <c r="AZ364" s="244"/>
      <c r="BA364" s="244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  <c r="CJ364" s="244"/>
      <c r="CK364" s="244"/>
      <c r="CL364" s="244"/>
      <c r="CM364" s="244"/>
      <c r="CN364" s="244"/>
      <c r="CO364" s="244"/>
      <c r="CP364" s="244"/>
      <c r="CQ364" s="244"/>
      <c r="CR364" s="244"/>
      <c r="CS364" s="244"/>
      <c r="CT364" s="244"/>
      <c r="CU364" s="244"/>
      <c r="CV364" s="244"/>
      <c r="CW364" s="244"/>
      <c r="CX364" s="244"/>
      <c r="CY364" s="244"/>
      <c r="CZ364" s="244"/>
      <c r="DA364" s="244"/>
      <c r="DB364" s="12">
        <v>356</v>
      </c>
      <c r="DC364" s="11" t="str">
        <f>IF(D364="","",COUNTIF(F364:DA364,Accueil!$AB$28)&amp;" / "&amp;COUNTIF($F$8:$DA$8,"&gt;0")-(COUNTIF(F364:DA364,Accueil!$AG$26)))</f>
        <v/>
      </c>
      <c r="DD364" s="110" t="str">
        <f>IF(D364="","",COUNTIF(F364:DA364,Accueil!$AB$26))</f>
        <v/>
      </c>
      <c r="DE364" s="110" t="str">
        <f>IF(D364="","",IF(COUNTIF($F$8:$DA$8,"&gt;=0")-(COUNTIF(G364:DB364,Accueil!$AG$26))&lt;0,0,COUNTIF($F$8:$DA$8,"&gt;=0")-(COUNTIF(G364:DB364,Accueil!$AG$26))))</f>
        <v/>
      </c>
      <c r="DF364" s="11" t="str">
        <f t="shared" si="23"/>
        <v/>
      </c>
      <c r="DG364" s="29" t="str">
        <f t="shared" si="24"/>
        <v/>
      </c>
      <c r="DH364" s="158">
        <f t="shared" si="25"/>
        <v>0</v>
      </c>
      <c r="DI364" s="158">
        <f>IF(ISERROR(VLOOKUP(F364,Accueil!$W$17:$W$22,1,0)),1,0)</f>
        <v>0</v>
      </c>
      <c r="DJ364" s="158">
        <f>IF(ISERROR(VLOOKUP(G364,Accueil!$W$17:$W$22,1,0)),1,0)</f>
        <v>0</v>
      </c>
      <c r="DK364" s="158">
        <f>IF(ISERROR(VLOOKUP(H364,Accueil!$W$17:$W$22,1,0)),1,0)</f>
        <v>0</v>
      </c>
      <c r="DL364" s="158">
        <f>IF(ISERROR(VLOOKUP(I364,Accueil!$W$17:$W$22,1,0)),1,0)</f>
        <v>0</v>
      </c>
      <c r="DM364" s="158">
        <f>IF(ISERROR(VLOOKUP(J364,Accueil!$W$17:$W$22,1,0)),1,0)</f>
        <v>0</v>
      </c>
      <c r="DN364" s="158">
        <f>IF(ISERROR(VLOOKUP(K364,Accueil!$W$17:$W$22,1,0)),1,0)</f>
        <v>0</v>
      </c>
      <c r="DO364" s="158">
        <f>IF(ISERROR(VLOOKUP(L364,Accueil!$W$17:$W$22,1,0)),1,0)</f>
        <v>0</v>
      </c>
      <c r="DP364" s="158">
        <f>IF(ISERROR(VLOOKUP(M364,Accueil!$W$17:$W$22,1,0)),1,0)</f>
        <v>0</v>
      </c>
      <c r="DQ364" s="158">
        <f>IF(ISERROR(VLOOKUP(N364,Accueil!$W$17:$W$22,1,0)),1,0)</f>
        <v>0</v>
      </c>
      <c r="DR364" s="158">
        <f>IF(ISERROR(VLOOKUP(O364,Accueil!$W$17:$W$22,1,0)),1,0)</f>
        <v>0</v>
      </c>
      <c r="DS364" s="158">
        <f>IF(ISERROR(VLOOKUP(P364,Accueil!$W$17:$W$22,1,0)),1,0)</f>
        <v>0</v>
      </c>
      <c r="DT364" s="158">
        <f>IF(ISERROR(VLOOKUP(Q364,Accueil!$W$17:$W$22,1,0)),1,0)</f>
        <v>0</v>
      </c>
      <c r="DU364" s="158">
        <f>IF(ISERROR(VLOOKUP(R364,Accueil!$W$17:$W$22,1,0)),1,0)</f>
        <v>0</v>
      </c>
      <c r="DV364" s="158">
        <f>IF(ISERROR(VLOOKUP(S364,Accueil!$W$17:$W$22,1,0)),1,0)</f>
        <v>0</v>
      </c>
      <c r="DW364" s="158">
        <f>IF(ISERROR(VLOOKUP(T364,Accueil!$W$17:$W$22,1,0)),1,0)</f>
        <v>0</v>
      </c>
      <c r="DX364" s="158">
        <f>IF(ISERROR(VLOOKUP(U364,Accueil!$W$17:$W$22,1,0)),1,0)</f>
        <v>0</v>
      </c>
      <c r="DY364" s="158">
        <f>IF(ISERROR(VLOOKUP(V364,Accueil!$W$17:$W$22,1,0)),1,0)</f>
        <v>0</v>
      </c>
      <c r="DZ364" s="158">
        <f>IF(ISERROR(VLOOKUP(W364,Accueil!$W$17:$W$22,1,0)),1,0)</f>
        <v>0</v>
      </c>
      <c r="EA364" s="158">
        <f>IF(ISERROR(VLOOKUP(X364,Accueil!$W$17:$W$22,1,0)),1,0)</f>
        <v>0</v>
      </c>
      <c r="EB364" s="158">
        <f>IF(ISERROR(VLOOKUP(Y364,Accueil!$W$17:$W$22,1,0)),1,0)</f>
        <v>0</v>
      </c>
      <c r="EC364" s="158">
        <f>IF(ISERROR(VLOOKUP(Z364,Accueil!$W$17:$W$22,1,0)),1,0)</f>
        <v>0</v>
      </c>
      <c r="ED364" s="158">
        <f>IF(ISERROR(VLOOKUP(AA364,Accueil!$W$17:$W$22,1,0)),1,0)</f>
        <v>0</v>
      </c>
      <c r="EE364" s="158">
        <f>IF(ISERROR(VLOOKUP(AB364,Accueil!$W$17:$W$22,1,0)),1,0)</f>
        <v>0</v>
      </c>
      <c r="EF364" s="158">
        <f>IF(ISERROR(VLOOKUP(AC364,Accueil!$W$17:$W$22,1,0)),1,0)</f>
        <v>0</v>
      </c>
      <c r="EG364" s="158">
        <f>IF(ISERROR(VLOOKUP(AD364,Accueil!$W$17:$W$22,1,0)),1,0)</f>
        <v>0</v>
      </c>
      <c r="EH364" s="158">
        <f>IF(ISERROR(VLOOKUP(AE364,Accueil!$W$17:$W$22,1,0)),1,0)</f>
        <v>0</v>
      </c>
      <c r="EI364" s="158">
        <f>IF(ISERROR(VLOOKUP(AF364,Accueil!$W$17:$W$22,1,0)),1,0)</f>
        <v>0</v>
      </c>
      <c r="EJ364" s="158">
        <f>IF(ISERROR(VLOOKUP(AG364,Accueil!$W$17:$W$22,1,0)),1,0)</f>
        <v>0</v>
      </c>
      <c r="EK364" s="158">
        <f>IF(ISERROR(VLOOKUP(AH364,Accueil!$W$17:$W$22,1,0)),1,0)</f>
        <v>0</v>
      </c>
      <c r="EL364" s="158">
        <f>IF(ISERROR(VLOOKUP(AI364,Accueil!$W$17:$W$22,1,0)),1,0)</f>
        <v>0</v>
      </c>
      <c r="EM364" s="158">
        <f>IF(ISERROR(VLOOKUP(AJ364,Accueil!$W$17:$W$22,1,0)),1,0)</f>
        <v>0</v>
      </c>
      <c r="EN364" s="158">
        <f>IF(ISERROR(VLOOKUP(AK364,Accueil!$W$17:$W$22,1,0)),1,0)</f>
        <v>0</v>
      </c>
      <c r="EO364" s="158">
        <f>IF(ISERROR(VLOOKUP(AL364,Accueil!$W$17:$W$22,1,0)),1,0)</f>
        <v>0</v>
      </c>
      <c r="EP364" s="158">
        <f>IF(ISERROR(VLOOKUP(AM364,Accueil!$W$17:$W$22,1,0)),1,0)</f>
        <v>0</v>
      </c>
      <c r="EQ364" s="158">
        <f>IF(ISERROR(VLOOKUP(AN364,Accueil!$W$17:$W$22,1,0)),1,0)</f>
        <v>0</v>
      </c>
      <c r="ER364" s="158">
        <f>IF(ISERROR(VLOOKUP(AO364,Accueil!$W$17:$W$22,1,0)),1,0)</f>
        <v>0</v>
      </c>
      <c r="ES364" s="158">
        <f>IF(ISERROR(VLOOKUP(AP364,Accueil!$W$17:$W$22,1,0)),1,0)</f>
        <v>0</v>
      </c>
      <c r="ET364" s="158">
        <f>IF(ISERROR(VLOOKUP(AQ364,Accueil!$W$17:$W$22,1,0)),1,0)</f>
        <v>0</v>
      </c>
      <c r="EU364" s="158">
        <f>IF(ISERROR(VLOOKUP(AR364,Accueil!$W$17:$W$22,1,0)),1,0)</f>
        <v>0</v>
      </c>
      <c r="EV364" s="158">
        <f>IF(ISERROR(VLOOKUP(AS364,Accueil!$W$17:$W$22,1,0)),1,0)</f>
        <v>0</v>
      </c>
      <c r="EW364" s="158">
        <f>IF(ISERROR(VLOOKUP(AT364,Accueil!$W$17:$W$22,1,0)),1,0)</f>
        <v>0</v>
      </c>
      <c r="EX364" s="158">
        <f>IF(ISERROR(VLOOKUP(AU364,Accueil!$W$17:$W$22,1,0)),1,0)</f>
        <v>0</v>
      </c>
      <c r="EY364" s="158">
        <f>IF(ISERROR(VLOOKUP(AV364,Accueil!$W$17:$W$22,1,0)),1,0)</f>
        <v>0</v>
      </c>
      <c r="EZ364" s="158">
        <f>IF(ISERROR(VLOOKUP(AW364,Accueil!$W$17:$W$22,1,0)),1,0)</f>
        <v>0</v>
      </c>
      <c r="FA364" s="158">
        <f>IF(ISERROR(VLOOKUP(AX364,Accueil!$W$17:$W$22,1,0)),1,0)</f>
        <v>0</v>
      </c>
      <c r="FB364" s="158">
        <f>IF(ISERROR(VLOOKUP(AY364,Accueil!$W$17:$W$22,1,0)),1,0)</f>
        <v>0</v>
      </c>
      <c r="FC364" s="158">
        <f>IF(ISERROR(VLOOKUP(AZ364,Accueil!$W$17:$W$22,1,0)),1,0)</f>
        <v>0</v>
      </c>
      <c r="FD364" s="158">
        <f>IF(ISERROR(VLOOKUP(BA364,Accueil!$W$17:$W$22,1,0)),1,0)</f>
        <v>0</v>
      </c>
      <c r="FE364" s="158">
        <f>IF(ISERROR(VLOOKUP(BB364,Accueil!$W$17:$W$22,1,0)),1,0)</f>
        <v>0</v>
      </c>
      <c r="FF364" s="158">
        <f>IF(ISERROR(VLOOKUP(BC364,Accueil!$W$17:$W$22,1,0)),1,0)</f>
        <v>0</v>
      </c>
      <c r="FG364" s="158">
        <f>IF(ISERROR(VLOOKUP(BD364,Accueil!$W$17:$W$22,1,0)),1,0)</f>
        <v>0</v>
      </c>
      <c r="FH364" s="158">
        <f>IF(ISERROR(VLOOKUP(BE364,Accueil!$W$17:$W$22,1,0)),1,0)</f>
        <v>0</v>
      </c>
      <c r="FI364" s="158">
        <f>IF(ISERROR(VLOOKUP(BF364,Accueil!$W$17:$W$22,1,0)),1,0)</f>
        <v>0</v>
      </c>
      <c r="FJ364" s="158">
        <f>IF(ISERROR(VLOOKUP(BG364,Accueil!$W$17:$W$22,1,0)),1,0)</f>
        <v>0</v>
      </c>
      <c r="FK364" s="158">
        <f>IF(ISERROR(VLOOKUP(BH364,Accueil!$W$17:$W$22,1,0)),1,0)</f>
        <v>0</v>
      </c>
      <c r="FL364" s="158">
        <f>IF(ISERROR(VLOOKUP(BI364,Accueil!$W$17:$W$22,1,0)),1,0)</f>
        <v>0</v>
      </c>
      <c r="FM364" s="158">
        <f>IF(ISERROR(VLOOKUP(BJ364,Accueil!$W$17:$W$22,1,0)),1,0)</f>
        <v>0</v>
      </c>
      <c r="FN364" s="158">
        <f>IF(ISERROR(VLOOKUP(BK364,Accueil!$W$17:$W$22,1,0)),1,0)</f>
        <v>0</v>
      </c>
      <c r="FO364" s="158">
        <f>IF(ISERROR(VLOOKUP(BL364,Accueil!$W$17:$W$22,1,0)),1,0)</f>
        <v>0</v>
      </c>
      <c r="FP364" s="158">
        <f>IF(ISERROR(VLOOKUP(BM364,Accueil!$W$17:$W$22,1,0)),1,0)</f>
        <v>0</v>
      </c>
      <c r="FQ364" s="158">
        <f>IF(ISERROR(VLOOKUP(BN364,Accueil!$W$17:$W$22,1,0)),1,0)</f>
        <v>0</v>
      </c>
      <c r="FR364" s="158">
        <f>IF(ISERROR(VLOOKUP(BO364,Accueil!$W$17:$W$22,1,0)),1,0)</f>
        <v>0</v>
      </c>
      <c r="FS364" s="158">
        <f>IF(ISERROR(VLOOKUP(BP364,Accueil!$W$17:$W$22,1,0)),1,0)</f>
        <v>0</v>
      </c>
      <c r="FT364" s="158">
        <f>IF(ISERROR(VLOOKUP(BQ364,Accueil!$W$17:$W$22,1,0)),1,0)</f>
        <v>0</v>
      </c>
      <c r="FU364" s="158">
        <f>IF(ISERROR(VLOOKUP(BR364,Accueil!$W$17:$W$22,1,0)),1,0)</f>
        <v>0</v>
      </c>
      <c r="FV364" s="158">
        <f>IF(ISERROR(VLOOKUP(BS364,Accueil!$W$17:$W$22,1,0)),1,0)</f>
        <v>0</v>
      </c>
      <c r="FW364" s="158">
        <f>IF(ISERROR(VLOOKUP(BT364,Accueil!$W$17:$W$22,1,0)),1,0)</f>
        <v>0</v>
      </c>
      <c r="FX364" s="158">
        <f>IF(ISERROR(VLOOKUP(BU364,Accueil!$W$17:$W$22,1,0)),1,0)</f>
        <v>0</v>
      </c>
      <c r="FY364" s="158">
        <f>IF(ISERROR(VLOOKUP(BV364,Accueil!$W$17:$W$22,1,0)),1,0)</f>
        <v>0</v>
      </c>
      <c r="FZ364" s="158">
        <f>IF(ISERROR(VLOOKUP(BW364,Accueil!$W$17:$W$22,1,0)),1,0)</f>
        <v>0</v>
      </c>
      <c r="GA364" s="158">
        <f>IF(ISERROR(VLOOKUP(BX364,Accueil!$W$17:$W$22,1,0)),1,0)</f>
        <v>0</v>
      </c>
      <c r="GB364" s="158">
        <f>IF(ISERROR(VLOOKUP(BY364,Accueil!$W$17:$W$22,1,0)),1,0)</f>
        <v>0</v>
      </c>
      <c r="GC364" s="158">
        <f>IF(ISERROR(VLOOKUP(BZ364,Accueil!$W$17:$W$22,1,0)),1,0)</f>
        <v>0</v>
      </c>
      <c r="GD364" s="158">
        <f>IF(ISERROR(VLOOKUP(CA364,Accueil!$W$17:$W$22,1,0)),1,0)</f>
        <v>0</v>
      </c>
      <c r="GE364" s="158">
        <f>IF(ISERROR(VLOOKUP(CB364,Accueil!$W$17:$W$22,1,0)),1,0)</f>
        <v>0</v>
      </c>
      <c r="GF364" s="158">
        <f>IF(ISERROR(VLOOKUP(CC364,Accueil!$W$17:$W$22,1,0)),1,0)</f>
        <v>0</v>
      </c>
      <c r="GG364" s="158">
        <f>IF(ISERROR(VLOOKUP(CD364,Accueil!$W$17:$W$22,1,0)),1,0)</f>
        <v>0</v>
      </c>
      <c r="GH364" s="158">
        <f>IF(ISERROR(VLOOKUP(CE364,Accueil!$W$17:$W$22,1,0)),1,0)</f>
        <v>0</v>
      </c>
      <c r="GI364" s="158">
        <f>IF(ISERROR(VLOOKUP(CF364,Accueil!$W$17:$W$22,1,0)),1,0)</f>
        <v>0</v>
      </c>
      <c r="GJ364" s="158">
        <f>IF(ISERROR(VLOOKUP(CG364,Accueil!$W$17:$W$22,1,0)),1,0)</f>
        <v>0</v>
      </c>
      <c r="GK364" s="158">
        <f>IF(ISERROR(VLOOKUP(CH364,Accueil!$W$17:$W$22,1,0)),1,0)</f>
        <v>0</v>
      </c>
      <c r="GL364" s="158">
        <f>IF(ISERROR(VLOOKUP(CI364,Accueil!$W$17:$W$22,1,0)),1,0)</f>
        <v>0</v>
      </c>
      <c r="GM364" s="158">
        <f>IF(ISERROR(VLOOKUP(CJ364,Accueil!$W$17:$W$22,1,0)),1,0)</f>
        <v>0</v>
      </c>
      <c r="GN364" s="158">
        <f>IF(ISERROR(VLOOKUP(CK364,Accueil!$W$17:$W$22,1,0)),1,0)</f>
        <v>0</v>
      </c>
      <c r="GO364" s="158">
        <f>IF(ISERROR(VLOOKUP(CL364,Accueil!$W$17:$W$22,1,0)),1,0)</f>
        <v>0</v>
      </c>
      <c r="GP364" s="158">
        <f>IF(ISERROR(VLOOKUP(CM364,Accueil!$W$17:$W$22,1,0)),1,0)</f>
        <v>0</v>
      </c>
      <c r="GQ364" s="158">
        <f>IF(ISERROR(VLOOKUP(CN364,Accueil!$W$17:$W$22,1,0)),1,0)</f>
        <v>0</v>
      </c>
      <c r="GR364" s="158">
        <f>IF(ISERROR(VLOOKUP(CO364,Accueil!$W$17:$W$22,1,0)),1,0)</f>
        <v>0</v>
      </c>
      <c r="GS364" s="158">
        <f>IF(ISERROR(VLOOKUP(CP364,Accueil!$W$17:$W$22,1,0)),1,0)</f>
        <v>0</v>
      </c>
      <c r="GT364" s="158">
        <f>IF(ISERROR(VLOOKUP(CQ364,Accueil!$W$17:$W$22,1,0)),1,0)</f>
        <v>0</v>
      </c>
      <c r="GU364" s="158">
        <f>IF(ISERROR(VLOOKUP(CR364,Accueil!$W$17:$W$22,1,0)),1,0)</f>
        <v>0</v>
      </c>
      <c r="GV364" s="158">
        <f>IF(ISERROR(VLOOKUP(CS364,Accueil!$W$17:$W$22,1,0)),1,0)</f>
        <v>0</v>
      </c>
      <c r="GW364" s="158">
        <f>IF(ISERROR(VLOOKUP(CT364,Accueil!$W$17:$W$22,1,0)),1,0)</f>
        <v>0</v>
      </c>
      <c r="GX364" s="158">
        <f>IF(ISERROR(VLOOKUP(CU364,Accueil!$W$17:$W$22,1,0)),1,0)</f>
        <v>0</v>
      </c>
      <c r="GY364" s="158">
        <f>IF(ISERROR(VLOOKUP(CV364,Accueil!$W$17:$W$22,1,0)),1,0)</f>
        <v>0</v>
      </c>
      <c r="GZ364" s="158">
        <f>IF(ISERROR(VLOOKUP(CW364,Accueil!$W$17:$W$22,1,0)),1,0)</f>
        <v>0</v>
      </c>
      <c r="HA364" s="158">
        <f>IF(ISERROR(VLOOKUP(CX364,Accueil!$W$17:$W$22,1,0)),1,0)</f>
        <v>0</v>
      </c>
      <c r="HB364" s="158">
        <f>IF(ISERROR(VLOOKUP(CY364,Accueil!$W$17:$W$22,1,0)),1,0)</f>
        <v>0</v>
      </c>
      <c r="HC364" s="158">
        <f>IF(ISERROR(VLOOKUP(CZ364,Accueil!$W$17:$W$22,1,0)),1,0)</f>
        <v>0</v>
      </c>
      <c r="HD364" s="158">
        <f>IF(ISERROR(VLOOKUP(DA364,Accueil!$W$17:$W$22,1,0)),1,0)</f>
        <v>0</v>
      </c>
    </row>
    <row r="365" spans="1:212" ht="12.75" customHeight="1">
      <c r="A365" s="360"/>
      <c r="B365" s="12">
        <v>357</v>
      </c>
      <c r="C365" s="26" t="str">
        <f>IF(Accueil!E369="","",Accueil!E369)</f>
        <v/>
      </c>
      <c r="D365" s="27" t="str">
        <f>IF(Accueil!F369="","",Accueil!F369)</f>
        <v/>
      </c>
      <c r="E365" s="83" t="str">
        <f t="shared" si="22"/>
        <v/>
      </c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  <c r="AA365" s="244"/>
      <c r="AB365" s="244"/>
      <c r="AC365" s="244"/>
      <c r="AD365" s="244"/>
      <c r="AE365" s="244"/>
      <c r="AF365" s="244"/>
      <c r="AG365" s="244"/>
      <c r="AH365" s="244"/>
      <c r="AI365" s="244"/>
      <c r="AJ365" s="244"/>
      <c r="AK365" s="244"/>
      <c r="AL365" s="244"/>
      <c r="AM365" s="244"/>
      <c r="AN365" s="244"/>
      <c r="AO365" s="244"/>
      <c r="AP365" s="244"/>
      <c r="AQ365" s="244"/>
      <c r="AR365" s="244"/>
      <c r="AS365" s="244"/>
      <c r="AT365" s="244"/>
      <c r="AU365" s="244"/>
      <c r="AV365" s="244"/>
      <c r="AW365" s="244"/>
      <c r="AX365" s="244"/>
      <c r="AY365" s="244"/>
      <c r="AZ365" s="244"/>
      <c r="BA365" s="244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  <c r="CJ365" s="244"/>
      <c r="CK365" s="244"/>
      <c r="CL365" s="244"/>
      <c r="CM365" s="244"/>
      <c r="CN365" s="244"/>
      <c r="CO365" s="244"/>
      <c r="CP365" s="244"/>
      <c r="CQ365" s="244"/>
      <c r="CR365" s="244"/>
      <c r="CS365" s="244"/>
      <c r="CT365" s="244"/>
      <c r="CU365" s="244"/>
      <c r="CV365" s="244"/>
      <c r="CW365" s="244"/>
      <c r="CX365" s="244"/>
      <c r="CY365" s="244"/>
      <c r="CZ365" s="244"/>
      <c r="DA365" s="244"/>
      <c r="DB365" s="12">
        <v>357</v>
      </c>
      <c r="DC365" s="11" t="str">
        <f>IF(D365="","",COUNTIF(F365:DA365,Accueil!$AB$28)&amp;" / "&amp;COUNTIF($F$8:$DA$8,"&gt;0")-(COUNTIF(F365:DA365,Accueil!$AG$26)))</f>
        <v/>
      </c>
      <c r="DD365" s="110" t="str">
        <f>IF(D365="","",COUNTIF(F365:DA365,Accueil!$AB$26))</f>
        <v/>
      </c>
      <c r="DE365" s="110" t="str">
        <f>IF(D365="","",IF(COUNTIF($F$8:$DA$8,"&gt;=0")-(COUNTIF(G365:DB365,Accueil!$AG$26))&lt;0,0,COUNTIF($F$8:$DA$8,"&gt;=0")-(COUNTIF(G365:DB365,Accueil!$AG$26))))</f>
        <v/>
      </c>
      <c r="DF365" s="11" t="str">
        <f t="shared" si="23"/>
        <v/>
      </c>
      <c r="DG365" s="29" t="str">
        <f t="shared" si="24"/>
        <v/>
      </c>
      <c r="DH365" s="158">
        <f t="shared" si="25"/>
        <v>0</v>
      </c>
      <c r="DI365" s="158">
        <f>IF(ISERROR(VLOOKUP(F365,Accueil!$W$17:$W$22,1,0)),1,0)</f>
        <v>0</v>
      </c>
      <c r="DJ365" s="158">
        <f>IF(ISERROR(VLOOKUP(G365,Accueil!$W$17:$W$22,1,0)),1,0)</f>
        <v>0</v>
      </c>
      <c r="DK365" s="158">
        <f>IF(ISERROR(VLOOKUP(H365,Accueil!$W$17:$W$22,1,0)),1,0)</f>
        <v>0</v>
      </c>
      <c r="DL365" s="158">
        <f>IF(ISERROR(VLOOKUP(I365,Accueil!$W$17:$W$22,1,0)),1,0)</f>
        <v>0</v>
      </c>
      <c r="DM365" s="158">
        <f>IF(ISERROR(VLOOKUP(J365,Accueil!$W$17:$W$22,1,0)),1,0)</f>
        <v>0</v>
      </c>
      <c r="DN365" s="158">
        <f>IF(ISERROR(VLOOKUP(K365,Accueil!$W$17:$W$22,1,0)),1,0)</f>
        <v>0</v>
      </c>
      <c r="DO365" s="158">
        <f>IF(ISERROR(VLOOKUP(L365,Accueil!$W$17:$W$22,1,0)),1,0)</f>
        <v>0</v>
      </c>
      <c r="DP365" s="158">
        <f>IF(ISERROR(VLOOKUP(M365,Accueil!$W$17:$W$22,1,0)),1,0)</f>
        <v>0</v>
      </c>
      <c r="DQ365" s="158">
        <f>IF(ISERROR(VLOOKUP(N365,Accueil!$W$17:$W$22,1,0)),1,0)</f>
        <v>0</v>
      </c>
      <c r="DR365" s="158">
        <f>IF(ISERROR(VLOOKUP(O365,Accueil!$W$17:$W$22,1,0)),1,0)</f>
        <v>0</v>
      </c>
      <c r="DS365" s="158">
        <f>IF(ISERROR(VLOOKUP(P365,Accueil!$W$17:$W$22,1,0)),1,0)</f>
        <v>0</v>
      </c>
      <c r="DT365" s="158">
        <f>IF(ISERROR(VLOOKUP(Q365,Accueil!$W$17:$W$22,1,0)),1,0)</f>
        <v>0</v>
      </c>
      <c r="DU365" s="158">
        <f>IF(ISERROR(VLOOKUP(R365,Accueil!$W$17:$W$22,1,0)),1,0)</f>
        <v>0</v>
      </c>
      <c r="DV365" s="158">
        <f>IF(ISERROR(VLOOKUP(S365,Accueil!$W$17:$W$22,1,0)),1,0)</f>
        <v>0</v>
      </c>
      <c r="DW365" s="158">
        <f>IF(ISERROR(VLOOKUP(T365,Accueil!$W$17:$W$22,1,0)),1,0)</f>
        <v>0</v>
      </c>
      <c r="DX365" s="158">
        <f>IF(ISERROR(VLOOKUP(U365,Accueil!$W$17:$W$22,1,0)),1,0)</f>
        <v>0</v>
      </c>
      <c r="DY365" s="158">
        <f>IF(ISERROR(VLOOKUP(V365,Accueil!$W$17:$W$22,1,0)),1,0)</f>
        <v>0</v>
      </c>
      <c r="DZ365" s="158">
        <f>IF(ISERROR(VLOOKUP(W365,Accueil!$W$17:$W$22,1,0)),1,0)</f>
        <v>0</v>
      </c>
      <c r="EA365" s="158">
        <f>IF(ISERROR(VLOOKUP(X365,Accueil!$W$17:$W$22,1,0)),1,0)</f>
        <v>0</v>
      </c>
      <c r="EB365" s="158">
        <f>IF(ISERROR(VLOOKUP(Y365,Accueil!$W$17:$W$22,1,0)),1,0)</f>
        <v>0</v>
      </c>
      <c r="EC365" s="158">
        <f>IF(ISERROR(VLOOKUP(Z365,Accueil!$W$17:$W$22,1,0)),1,0)</f>
        <v>0</v>
      </c>
      <c r="ED365" s="158">
        <f>IF(ISERROR(VLOOKUP(AA365,Accueil!$W$17:$W$22,1,0)),1,0)</f>
        <v>0</v>
      </c>
      <c r="EE365" s="158">
        <f>IF(ISERROR(VLOOKUP(AB365,Accueil!$W$17:$W$22,1,0)),1,0)</f>
        <v>0</v>
      </c>
      <c r="EF365" s="158">
        <f>IF(ISERROR(VLOOKUP(AC365,Accueil!$W$17:$W$22,1,0)),1,0)</f>
        <v>0</v>
      </c>
      <c r="EG365" s="158">
        <f>IF(ISERROR(VLOOKUP(AD365,Accueil!$W$17:$W$22,1,0)),1,0)</f>
        <v>0</v>
      </c>
      <c r="EH365" s="158">
        <f>IF(ISERROR(VLOOKUP(AE365,Accueil!$W$17:$W$22,1,0)),1,0)</f>
        <v>0</v>
      </c>
      <c r="EI365" s="158">
        <f>IF(ISERROR(VLOOKUP(AF365,Accueil!$W$17:$W$22,1,0)),1,0)</f>
        <v>0</v>
      </c>
      <c r="EJ365" s="158">
        <f>IF(ISERROR(VLOOKUP(AG365,Accueil!$W$17:$W$22,1,0)),1,0)</f>
        <v>0</v>
      </c>
      <c r="EK365" s="158">
        <f>IF(ISERROR(VLOOKUP(AH365,Accueil!$W$17:$W$22,1,0)),1,0)</f>
        <v>0</v>
      </c>
      <c r="EL365" s="158">
        <f>IF(ISERROR(VLOOKUP(AI365,Accueil!$W$17:$W$22,1,0)),1,0)</f>
        <v>0</v>
      </c>
      <c r="EM365" s="158">
        <f>IF(ISERROR(VLOOKUP(AJ365,Accueil!$W$17:$W$22,1,0)),1,0)</f>
        <v>0</v>
      </c>
      <c r="EN365" s="158">
        <f>IF(ISERROR(VLOOKUP(AK365,Accueil!$W$17:$W$22,1,0)),1,0)</f>
        <v>0</v>
      </c>
      <c r="EO365" s="158">
        <f>IF(ISERROR(VLOOKUP(AL365,Accueil!$W$17:$W$22,1,0)),1,0)</f>
        <v>0</v>
      </c>
      <c r="EP365" s="158">
        <f>IF(ISERROR(VLOOKUP(AM365,Accueil!$W$17:$W$22,1,0)),1,0)</f>
        <v>0</v>
      </c>
      <c r="EQ365" s="158">
        <f>IF(ISERROR(VLOOKUP(AN365,Accueil!$W$17:$W$22,1,0)),1,0)</f>
        <v>0</v>
      </c>
      <c r="ER365" s="158">
        <f>IF(ISERROR(VLOOKUP(AO365,Accueil!$W$17:$W$22,1,0)),1,0)</f>
        <v>0</v>
      </c>
      <c r="ES365" s="158">
        <f>IF(ISERROR(VLOOKUP(AP365,Accueil!$W$17:$W$22,1,0)),1,0)</f>
        <v>0</v>
      </c>
      <c r="ET365" s="158">
        <f>IF(ISERROR(VLOOKUP(AQ365,Accueil!$W$17:$W$22,1,0)),1,0)</f>
        <v>0</v>
      </c>
      <c r="EU365" s="158">
        <f>IF(ISERROR(VLOOKUP(AR365,Accueil!$W$17:$W$22,1,0)),1,0)</f>
        <v>0</v>
      </c>
      <c r="EV365" s="158">
        <f>IF(ISERROR(VLOOKUP(AS365,Accueil!$W$17:$W$22,1,0)),1,0)</f>
        <v>0</v>
      </c>
      <c r="EW365" s="158">
        <f>IF(ISERROR(VLOOKUP(AT365,Accueil!$W$17:$W$22,1,0)),1,0)</f>
        <v>0</v>
      </c>
      <c r="EX365" s="158">
        <f>IF(ISERROR(VLOOKUP(AU365,Accueil!$W$17:$W$22,1,0)),1,0)</f>
        <v>0</v>
      </c>
      <c r="EY365" s="158">
        <f>IF(ISERROR(VLOOKUP(AV365,Accueil!$W$17:$W$22,1,0)),1,0)</f>
        <v>0</v>
      </c>
      <c r="EZ365" s="158">
        <f>IF(ISERROR(VLOOKUP(AW365,Accueil!$W$17:$W$22,1,0)),1,0)</f>
        <v>0</v>
      </c>
      <c r="FA365" s="158">
        <f>IF(ISERROR(VLOOKUP(AX365,Accueil!$W$17:$W$22,1,0)),1,0)</f>
        <v>0</v>
      </c>
      <c r="FB365" s="158">
        <f>IF(ISERROR(VLOOKUP(AY365,Accueil!$W$17:$W$22,1,0)),1,0)</f>
        <v>0</v>
      </c>
      <c r="FC365" s="158">
        <f>IF(ISERROR(VLOOKUP(AZ365,Accueil!$W$17:$W$22,1,0)),1,0)</f>
        <v>0</v>
      </c>
      <c r="FD365" s="158">
        <f>IF(ISERROR(VLOOKUP(BA365,Accueil!$W$17:$W$22,1,0)),1,0)</f>
        <v>0</v>
      </c>
      <c r="FE365" s="158">
        <f>IF(ISERROR(VLOOKUP(BB365,Accueil!$W$17:$W$22,1,0)),1,0)</f>
        <v>0</v>
      </c>
      <c r="FF365" s="158">
        <f>IF(ISERROR(VLOOKUP(BC365,Accueil!$W$17:$W$22,1,0)),1,0)</f>
        <v>0</v>
      </c>
      <c r="FG365" s="158">
        <f>IF(ISERROR(VLOOKUP(BD365,Accueil!$W$17:$W$22,1,0)),1,0)</f>
        <v>0</v>
      </c>
      <c r="FH365" s="158">
        <f>IF(ISERROR(VLOOKUP(BE365,Accueil!$W$17:$W$22,1,0)),1,0)</f>
        <v>0</v>
      </c>
      <c r="FI365" s="158">
        <f>IF(ISERROR(VLOOKUP(BF365,Accueil!$W$17:$W$22,1,0)),1,0)</f>
        <v>0</v>
      </c>
      <c r="FJ365" s="158">
        <f>IF(ISERROR(VLOOKUP(BG365,Accueil!$W$17:$W$22,1,0)),1,0)</f>
        <v>0</v>
      </c>
      <c r="FK365" s="158">
        <f>IF(ISERROR(VLOOKUP(BH365,Accueil!$W$17:$W$22,1,0)),1,0)</f>
        <v>0</v>
      </c>
      <c r="FL365" s="158">
        <f>IF(ISERROR(VLOOKUP(BI365,Accueil!$W$17:$W$22,1,0)),1,0)</f>
        <v>0</v>
      </c>
      <c r="FM365" s="158">
        <f>IF(ISERROR(VLOOKUP(BJ365,Accueil!$W$17:$W$22,1,0)),1,0)</f>
        <v>0</v>
      </c>
      <c r="FN365" s="158">
        <f>IF(ISERROR(VLOOKUP(BK365,Accueil!$W$17:$W$22,1,0)),1,0)</f>
        <v>0</v>
      </c>
      <c r="FO365" s="158">
        <f>IF(ISERROR(VLOOKUP(BL365,Accueil!$W$17:$W$22,1,0)),1,0)</f>
        <v>0</v>
      </c>
      <c r="FP365" s="158">
        <f>IF(ISERROR(VLOOKUP(BM365,Accueil!$W$17:$W$22,1,0)),1,0)</f>
        <v>0</v>
      </c>
      <c r="FQ365" s="158">
        <f>IF(ISERROR(VLOOKUP(BN365,Accueil!$W$17:$W$22,1,0)),1,0)</f>
        <v>0</v>
      </c>
      <c r="FR365" s="158">
        <f>IF(ISERROR(VLOOKUP(BO365,Accueil!$W$17:$W$22,1,0)),1,0)</f>
        <v>0</v>
      </c>
      <c r="FS365" s="158">
        <f>IF(ISERROR(VLOOKUP(BP365,Accueil!$W$17:$W$22,1,0)),1,0)</f>
        <v>0</v>
      </c>
      <c r="FT365" s="158">
        <f>IF(ISERROR(VLOOKUP(BQ365,Accueil!$W$17:$W$22,1,0)),1,0)</f>
        <v>0</v>
      </c>
      <c r="FU365" s="158">
        <f>IF(ISERROR(VLOOKUP(BR365,Accueil!$W$17:$W$22,1,0)),1,0)</f>
        <v>0</v>
      </c>
      <c r="FV365" s="158">
        <f>IF(ISERROR(VLOOKUP(BS365,Accueil!$W$17:$W$22,1,0)),1,0)</f>
        <v>0</v>
      </c>
      <c r="FW365" s="158">
        <f>IF(ISERROR(VLOOKUP(BT365,Accueil!$W$17:$W$22,1,0)),1,0)</f>
        <v>0</v>
      </c>
      <c r="FX365" s="158">
        <f>IF(ISERROR(VLOOKUP(BU365,Accueil!$W$17:$W$22,1,0)),1,0)</f>
        <v>0</v>
      </c>
      <c r="FY365" s="158">
        <f>IF(ISERROR(VLOOKUP(BV365,Accueil!$W$17:$W$22,1,0)),1,0)</f>
        <v>0</v>
      </c>
      <c r="FZ365" s="158">
        <f>IF(ISERROR(VLOOKUP(BW365,Accueil!$W$17:$W$22,1,0)),1,0)</f>
        <v>0</v>
      </c>
      <c r="GA365" s="158">
        <f>IF(ISERROR(VLOOKUP(BX365,Accueil!$W$17:$W$22,1,0)),1,0)</f>
        <v>0</v>
      </c>
      <c r="GB365" s="158">
        <f>IF(ISERROR(VLOOKUP(BY365,Accueil!$W$17:$W$22,1,0)),1,0)</f>
        <v>0</v>
      </c>
      <c r="GC365" s="158">
        <f>IF(ISERROR(VLOOKUP(BZ365,Accueil!$W$17:$W$22,1,0)),1,0)</f>
        <v>0</v>
      </c>
      <c r="GD365" s="158">
        <f>IF(ISERROR(VLOOKUP(CA365,Accueil!$W$17:$W$22,1,0)),1,0)</f>
        <v>0</v>
      </c>
      <c r="GE365" s="158">
        <f>IF(ISERROR(VLOOKUP(CB365,Accueil!$W$17:$W$22,1,0)),1,0)</f>
        <v>0</v>
      </c>
      <c r="GF365" s="158">
        <f>IF(ISERROR(VLOOKUP(CC365,Accueil!$W$17:$W$22,1,0)),1,0)</f>
        <v>0</v>
      </c>
      <c r="GG365" s="158">
        <f>IF(ISERROR(VLOOKUP(CD365,Accueil!$W$17:$W$22,1,0)),1,0)</f>
        <v>0</v>
      </c>
      <c r="GH365" s="158">
        <f>IF(ISERROR(VLOOKUP(CE365,Accueil!$W$17:$W$22,1,0)),1,0)</f>
        <v>0</v>
      </c>
      <c r="GI365" s="158">
        <f>IF(ISERROR(VLOOKUP(CF365,Accueil!$W$17:$W$22,1,0)),1,0)</f>
        <v>0</v>
      </c>
      <c r="GJ365" s="158">
        <f>IF(ISERROR(VLOOKUP(CG365,Accueil!$W$17:$W$22,1,0)),1,0)</f>
        <v>0</v>
      </c>
      <c r="GK365" s="158">
        <f>IF(ISERROR(VLOOKUP(CH365,Accueil!$W$17:$W$22,1,0)),1,0)</f>
        <v>0</v>
      </c>
      <c r="GL365" s="158">
        <f>IF(ISERROR(VLOOKUP(CI365,Accueil!$W$17:$W$22,1,0)),1,0)</f>
        <v>0</v>
      </c>
      <c r="GM365" s="158">
        <f>IF(ISERROR(VLOOKUP(CJ365,Accueil!$W$17:$W$22,1,0)),1,0)</f>
        <v>0</v>
      </c>
      <c r="GN365" s="158">
        <f>IF(ISERROR(VLOOKUP(CK365,Accueil!$W$17:$W$22,1,0)),1,0)</f>
        <v>0</v>
      </c>
      <c r="GO365" s="158">
        <f>IF(ISERROR(VLOOKUP(CL365,Accueil!$W$17:$W$22,1,0)),1,0)</f>
        <v>0</v>
      </c>
      <c r="GP365" s="158">
        <f>IF(ISERROR(VLOOKUP(CM365,Accueil!$W$17:$W$22,1,0)),1,0)</f>
        <v>0</v>
      </c>
      <c r="GQ365" s="158">
        <f>IF(ISERROR(VLOOKUP(CN365,Accueil!$W$17:$W$22,1,0)),1,0)</f>
        <v>0</v>
      </c>
      <c r="GR365" s="158">
        <f>IF(ISERROR(VLOOKUP(CO365,Accueil!$W$17:$W$22,1,0)),1,0)</f>
        <v>0</v>
      </c>
      <c r="GS365" s="158">
        <f>IF(ISERROR(VLOOKUP(CP365,Accueil!$W$17:$W$22,1,0)),1,0)</f>
        <v>0</v>
      </c>
      <c r="GT365" s="158">
        <f>IF(ISERROR(VLOOKUP(CQ365,Accueil!$W$17:$W$22,1,0)),1,0)</f>
        <v>0</v>
      </c>
      <c r="GU365" s="158">
        <f>IF(ISERROR(VLOOKUP(CR365,Accueil!$W$17:$W$22,1,0)),1,0)</f>
        <v>0</v>
      </c>
      <c r="GV365" s="158">
        <f>IF(ISERROR(VLOOKUP(CS365,Accueil!$W$17:$W$22,1,0)),1,0)</f>
        <v>0</v>
      </c>
      <c r="GW365" s="158">
        <f>IF(ISERROR(VLOOKUP(CT365,Accueil!$W$17:$W$22,1,0)),1,0)</f>
        <v>0</v>
      </c>
      <c r="GX365" s="158">
        <f>IF(ISERROR(VLOOKUP(CU365,Accueil!$W$17:$W$22,1,0)),1,0)</f>
        <v>0</v>
      </c>
      <c r="GY365" s="158">
        <f>IF(ISERROR(VLOOKUP(CV365,Accueil!$W$17:$W$22,1,0)),1,0)</f>
        <v>0</v>
      </c>
      <c r="GZ365" s="158">
        <f>IF(ISERROR(VLOOKUP(CW365,Accueil!$W$17:$W$22,1,0)),1,0)</f>
        <v>0</v>
      </c>
      <c r="HA365" s="158">
        <f>IF(ISERROR(VLOOKUP(CX365,Accueil!$W$17:$W$22,1,0)),1,0)</f>
        <v>0</v>
      </c>
      <c r="HB365" s="158">
        <f>IF(ISERROR(VLOOKUP(CY365,Accueil!$W$17:$W$22,1,0)),1,0)</f>
        <v>0</v>
      </c>
      <c r="HC365" s="158">
        <f>IF(ISERROR(VLOOKUP(CZ365,Accueil!$W$17:$W$22,1,0)),1,0)</f>
        <v>0</v>
      </c>
      <c r="HD365" s="158">
        <f>IF(ISERROR(VLOOKUP(DA365,Accueil!$W$17:$W$22,1,0)),1,0)</f>
        <v>0</v>
      </c>
    </row>
    <row r="366" spans="1:212" ht="12.75" customHeight="1">
      <c r="A366" s="360"/>
      <c r="B366" s="12">
        <v>358</v>
      </c>
      <c r="C366" s="26" t="str">
        <f>IF(Accueil!E370="","",Accueil!E370)</f>
        <v/>
      </c>
      <c r="D366" s="27" t="str">
        <f>IF(Accueil!F370="","",Accueil!F370)</f>
        <v/>
      </c>
      <c r="E366" s="83" t="str">
        <f t="shared" si="22"/>
        <v/>
      </c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  <c r="AA366" s="244"/>
      <c r="AB366" s="244"/>
      <c r="AC366" s="244"/>
      <c r="AD366" s="244"/>
      <c r="AE366" s="244"/>
      <c r="AF366" s="244"/>
      <c r="AG366" s="244"/>
      <c r="AH366" s="244"/>
      <c r="AI366" s="244"/>
      <c r="AJ366" s="244"/>
      <c r="AK366" s="244"/>
      <c r="AL366" s="244"/>
      <c r="AM366" s="244"/>
      <c r="AN366" s="244"/>
      <c r="AO366" s="244"/>
      <c r="AP366" s="244"/>
      <c r="AQ366" s="244"/>
      <c r="AR366" s="244"/>
      <c r="AS366" s="244"/>
      <c r="AT366" s="244"/>
      <c r="AU366" s="244"/>
      <c r="AV366" s="244"/>
      <c r="AW366" s="244"/>
      <c r="AX366" s="244"/>
      <c r="AY366" s="244"/>
      <c r="AZ366" s="244"/>
      <c r="BA366" s="244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  <c r="CJ366" s="244"/>
      <c r="CK366" s="244"/>
      <c r="CL366" s="244"/>
      <c r="CM366" s="244"/>
      <c r="CN366" s="244"/>
      <c r="CO366" s="244"/>
      <c r="CP366" s="244"/>
      <c r="CQ366" s="244"/>
      <c r="CR366" s="244"/>
      <c r="CS366" s="244"/>
      <c r="CT366" s="244"/>
      <c r="CU366" s="244"/>
      <c r="CV366" s="244"/>
      <c r="CW366" s="244"/>
      <c r="CX366" s="244"/>
      <c r="CY366" s="244"/>
      <c r="CZ366" s="244"/>
      <c r="DA366" s="244"/>
      <c r="DB366" s="12">
        <v>358</v>
      </c>
      <c r="DC366" s="11" t="str">
        <f>IF(D366="","",COUNTIF(F366:DA366,Accueil!$AB$28)&amp;" / "&amp;COUNTIF($F$8:$DA$8,"&gt;0")-(COUNTIF(F366:DA366,Accueil!$AG$26)))</f>
        <v/>
      </c>
      <c r="DD366" s="110" t="str">
        <f>IF(D366="","",COUNTIF(F366:DA366,Accueil!$AB$26))</f>
        <v/>
      </c>
      <c r="DE366" s="110" t="str">
        <f>IF(D366="","",IF(COUNTIF($F$8:$DA$8,"&gt;=0")-(COUNTIF(G366:DB366,Accueil!$AG$26))&lt;0,0,COUNTIF($F$8:$DA$8,"&gt;=0")-(COUNTIF(G366:DB366,Accueil!$AG$26))))</f>
        <v/>
      </c>
      <c r="DF366" s="11" t="str">
        <f t="shared" si="23"/>
        <v/>
      </c>
      <c r="DG366" s="29" t="str">
        <f t="shared" si="24"/>
        <v/>
      </c>
      <c r="DH366" s="158">
        <f t="shared" si="25"/>
        <v>0</v>
      </c>
      <c r="DI366" s="158">
        <f>IF(ISERROR(VLOOKUP(F366,Accueil!$W$17:$W$22,1,0)),1,0)</f>
        <v>0</v>
      </c>
      <c r="DJ366" s="158">
        <f>IF(ISERROR(VLOOKUP(G366,Accueil!$W$17:$W$22,1,0)),1,0)</f>
        <v>0</v>
      </c>
      <c r="DK366" s="158">
        <f>IF(ISERROR(VLOOKUP(H366,Accueil!$W$17:$W$22,1,0)),1,0)</f>
        <v>0</v>
      </c>
      <c r="DL366" s="158">
        <f>IF(ISERROR(VLOOKUP(I366,Accueil!$W$17:$W$22,1,0)),1,0)</f>
        <v>0</v>
      </c>
      <c r="DM366" s="158">
        <f>IF(ISERROR(VLOOKUP(J366,Accueil!$W$17:$W$22,1,0)),1,0)</f>
        <v>0</v>
      </c>
      <c r="DN366" s="158">
        <f>IF(ISERROR(VLOOKUP(K366,Accueil!$W$17:$W$22,1,0)),1,0)</f>
        <v>0</v>
      </c>
      <c r="DO366" s="158">
        <f>IF(ISERROR(VLOOKUP(L366,Accueil!$W$17:$W$22,1,0)),1,0)</f>
        <v>0</v>
      </c>
      <c r="DP366" s="158">
        <f>IF(ISERROR(VLOOKUP(M366,Accueil!$W$17:$W$22,1,0)),1,0)</f>
        <v>0</v>
      </c>
      <c r="DQ366" s="158">
        <f>IF(ISERROR(VLOOKUP(N366,Accueil!$W$17:$W$22,1,0)),1,0)</f>
        <v>0</v>
      </c>
      <c r="DR366" s="158">
        <f>IF(ISERROR(VLOOKUP(O366,Accueil!$W$17:$W$22,1,0)),1,0)</f>
        <v>0</v>
      </c>
      <c r="DS366" s="158">
        <f>IF(ISERROR(VLOOKUP(P366,Accueil!$W$17:$W$22,1,0)),1,0)</f>
        <v>0</v>
      </c>
      <c r="DT366" s="158">
        <f>IF(ISERROR(VLOOKUP(Q366,Accueil!$W$17:$W$22,1,0)),1,0)</f>
        <v>0</v>
      </c>
      <c r="DU366" s="158">
        <f>IF(ISERROR(VLOOKUP(R366,Accueil!$W$17:$W$22,1,0)),1,0)</f>
        <v>0</v>
      </c>
      <c r="DV366" s="158">
        <f>IF(ISERROR(VLOOKUP(S366,Accueil!$W$17:$W$22,1,0)),1,0)</f>
        <v>0</v>
      </c>
      <c r="DW366" s="158">
        <f>IF(ISERROR(VLOOKUP(T366,Accueil!$W$17:$W$22,1,0)),1,0)</f>
        <v>0</v>
      </c>
      <c r="DX366" s="158">
        <f>IF(ISERROR(VLOOKUP(U366,Accueil!$W$17:$W$22,1,0)),1,0)</f>
        <v>0</v>
      </c>
      <c r="DY366" s="158">
        <f>IF(ISERROR(VLOOKUP(V366,Accueil!$W$17:$W$22,1,0)),1,0)</f>
        <v>0</v>
      </c>
      <c r="DZ366" s="158">
        <f>IF(ISERROR(VLOOKUP(W366,Accueil!$W$17:$W$22,1,0)),1,0)</f>
        <v>0</v>
      </c>
      <c r="EA366" s="158">
        <f>IF(ISERROR(VLOOKUP(X366,Accueil!$W$17:$W$22,1,0)),1,0)</f>
        <v>0</v>
      </c>
      <c r="EB366" s="158">
        <f>IF(ISERROR(VLOOKUP(Y366,Accueil!$W$17:$W$22,1,0)),1,0)</f>
        <v>0</v>
      </c>
      <c r="EC366" s="158">
        <f>IF(ISERROR(VLOOKUP(Z366,Accueil!$W$17:$W$22,1,0)),1,0)</f>
        <v>0</v>
      </c>
      <c r="ED366" s="158">
        <f>IF(ISERROR(VLOOKUP(AA366,Accueil!$W$17:$W$22,1,0)),1,0)</f>
        <v>0</v>
      </c>
      <c r="EE366" s="158">
        <f>IF(ISERROR(VLOOKUP(AB366,Accueil!$W$17:$W$22,1,0)),1,0)</f>
        <v>0</v>
      </c>
      <c r="EF366" s="158">
        <f>IF(ISERROR(VLOOKUP(AC366,Accueil!$W$17:$W$22,1,0)),1,0)</f>
        <v>0</v>
      </c>
      <c r="EG366" s="158">
        <f>IF(ISERROR(VLOOKUP(AD366,Accueil!$W$17:$W$22,1,0)),1,0)</f>
        <v>0</v>
      </c>
      <c r="EH366" s="158">
        <f>IF(ISERROR(VLOOKUP(AE366,Accueil!$W$17:$W$22,1,0)),1,0)</f>
        <v>0</v>
      </c>
      <c r="EI366" s="158">
        <f>IF(ISERROR(VLOOKUP(AF366,Accueil!$W$17:$W$22,1,0)),1,0)</f>
        <v>0</v>
      </c>
      <c r="EJ366" s="158">
        <f>IF(ISERROR(VLOOKUP(AG366,Accueil!$W$17:$W$22,1,0)),1,0)</f>
        <v>0</v>
      </c>
      <c r="EK366" s="158">
        <f>IF(ISERROR(VLOOKUP(AH366,Accueil!$W$17:$W$22,1,0)),1,0)</f>
        <v>0</v>
      </c>
      <c r="EL366" s="158">
        <f>IF(ISERROR(VLOOKUP(AI366,Accueil!$W$17:$W$22,1,0)),1,0)</f>
        <v>0</v>
      </c>
      <c r="EM366" s="158">
        <f>IF(ISERROR(VLOOKUP(AJ366,Accueil!$W$17:$W$22,1,0)),1,0)</f>
        <v>0</v>
      </c>
      <c r="EN366" s="158">
        <f>IF(ISERROR(VLOOKUP(AK366,Accueil!$W$17:$W$22,1,0)),1,0)</f>
        <v>0</v>
      </c>
      <c r="EO366" s="158">
        <f>IF(ISERROR(VLOOKUP(AL366,Accueil!$W$17:$W$22,1,0)),1,0)</f>
        <v>0</v>
      </c>
      <c r="EP366" s="158">
        <f>IF(ISERROR(VLOOKUP(AM366,Accueil!$W$17:$W$22,1,0)),1,0)</f>
        <v>0</v>
      </c>
      <c r="EQ366" s="158">
        <f>IF(ISERROR(VLOOKUP(AN366,Accueil!$W$17:$W$22,1,0)),1,0)</f>
        <v>0</v>
      </c>
      <c r="ER366" s="158">
        <f>IF(ISERROR(VLOOKUP(AO366,Accueil!$W$17:$W$22,1,0)),1,0)</f>
        <v>0</v>
      </c>
      <c r="ES366" s="158">
        <f>IF(ISERROR(VLOOKUP(AP366,Accueil!$W$17:$W$22,1,0)),1,0)</f>
        <v>0</v>
      </c>
      <c r="ET366" s="158">
        <f>IF(ISERROR(VLOOKUP(AQ366,Accueil!$W$17:$W$22,1,0)),1,0)</f>
        <v>0</v>
      </c>
      <c r="EU366" s="158">
        <f>IF(ISERROR(VLOOKUP(AR366,Accueil!$W$17:$W$22,1,0)),1,0)</f>
        <v>0</v>
      </c>
      <c r="EV366" s="158">
        <f>IF(ISERROR(VLOOKUP(AS366,Accueil!$W$17:$W$22,1,0)),1,0)</f>
        <v>0</v>
      </c>
      <c r="EW366" s="158">
        <f>IF(ISERROR(VLOOKUP(AT366,Accueil!$W$17:$W$22,1,0)),1,0)</f>
        <v>0</v>
      </c>
      <c r="EX366" s="158">
        <f>IF(ISERROR(VLOOKUP(AU366,Accueil!$W$17:$W$22,1,0)),1,0)</f>
        <v>0</v>
      </c>
      <c r="EY366" s="158">
        <f>IF(ISERROR(VLOOKUP(AV366,Accueil!$W$17:$W$22,1,0)),1,0)</f>
        <v>0</v>
      </c>
      <c r="EZ366" s="158">
        <f>IF(ISERROR(VLOOKUP(AW366,Accueil!$W$17:$W$22,1,0)),1,0)</f>
        <v>0</v>
      </c>
      <c r="FA366" s="158">
        <f>IF(ISERROR(VLOOKUP(AX366,Accueil!$W$17:$W$22,1,0)),1,0)</f>
        <v>0</v>
      </c>
      <c r="FB366" s="158">
        <f>IF(ISERROR(VLOOKUP(AY366,Accueil!$W$17:$W$22,1,0)),1,0)</f>
        <v>0</v>
      </c>
      <c r="FC366" s="158">
        <f>IF(ISERROR(VLOOKUP(AZ366,Accueil!$W$17:$W$22,1,0)),1,0)</f>
        <v>0</v>
      </c>
      <c r="FD366" s="158">
        <f>IF(ISERROR(VLOOKUP(BA366,Accueil!$W$17:$W$22,1,0)),1,0)</f>
        <v>0</v>
      </c>
      <c r="FE366" s="158">
        <f>IF(ISERROR(VLOOKUP(BB366,Accueil!$W$17:$W$22,1,0)),1,0)</f>
        <v>0</v>
      </c>
      <c r="FF366" s="158">
        <f>IF(ISERROR(VLOOKUP(BC366,Accueil!$W$17:$W$22,1,0)),1,0)</f>
        <v>0</v>
      </c>
      <c r="FG366" s="158">
        <f>IF(ISERROR(VLOOKUP(BD366,Accueil!$W$17:$W$22,1,0)),1,0)</f>
        <v>0</v>
      </c>
      <c r="FH366" s="158">
        <f>IF(ISERROR(VLOOKUP(BE366,Accueil!$W$17:$W$22,1,0)),1,0)</f>
        <v>0</v>
      </c>
      <c r="FI366" s="158">
        <f>IF(ISERROR(VLOOKUP(BF366,Accueil!$W$17:$W$22,1,0)),1,0)</f>
        <v>0</v>
      </c>
      <c r="FJ366" s="158">
        <f>IF(ISERROR(VLOOKUP(BG366,Accueil!$W$17:$W$22,1,0)),1,0)</f>
        <v>0</v>
      </c>
      <c r="FK366" s="158">
        <f>IF(ISERROR(VLOOKUP(BH366,Accueil!$W$17:$W$22,1,0)),1,0)</f>
        <v>0</v>
      </c>
      <c r="FL366" s="158">
        <f>IF(ISERROR(VLOOKUP(BI366,Accueil!$W$17:$W$22,1,0)),1,0)</f>
        <v>0</v>
      </c>
      <c r="FM366" s="158">
        <f>IF(ISERROR(VLOOKUP(BJ366,Accueil!$W$17:$W$22,1,0)),1,0)</f>
        <v>0</v>
      </c>
      <c r="FN366" s="158">
        <f>IF(ISERROR(VLOOKUP(BK366,Accueil!$W$17:$W$22,1,0)),1,0)</f>
        <v>0</v>
      </c>
      <c r="FO366" s="158">
        <f>IF(ISERROR(VLOOKUP(BL366,Accueil!$W$17:$W$22,1,0)),1,0)</f>
        <v>0</v>
      </c>
      <c r="FP366" s="158">
        <f>IF(ISERROR(VLOOKUP(BM366,Accueil!$W$17:$W$22,1,0)),1,0)</f>
        <v>0</v>
      </c>
      <c r="FQ366" s="158">
        <f>IF(ISERROR(VLOOKUP(BN366,Accueil!$W$17:$W$22,1,0)),1,0)</f>
        <v>0</v>
      </c>
      <c r="FR366" s="158">
        <f>IF(ISERROR(VLOOKUP(BO366,Accueil!$W$17:$W$22,1,0)),1,0)</f>
        <v>0</v>
      </c>
      <c r="FS366" s="158">
        <f>IF(ISERROR(VLOOKUP(BP366,Accueil!$W$17:$W$22,1,0)),1,0)</f>
        <v>0</v>
      </c>
      <c r="FT366" s="158">
        <f>IF(ISERROR(VLOOKUP(BQ366,Accueil!$W$17:$W$22,1,0)),1,0)</f>
        <v>0</v>
      </c>
      <c r="FU366" s="158">
        <f>IF(ISERROR(VLOOKUP(BR366,Accueil!$W$17:$W$22,1,0)),1,0)</f>
        <v>0</v>
      </c>
      <c r="FV366" s="158">
        <f>IF(ISERROR(VLOOKUP(BS366,Accueil!$W$17:$W$22,1,0)),1,0)</f>
        <v>0</v>
      </c>
      <c r="FW366" s="158">
        <f>IF(ISERROR(VLOOKUP(BT366,Accueil!$W$17:$W$22,1,0)),1,0)</f>
        <v>0</v>
      </c>
      <c r="FX366" s="158">
        <f>IF(ISERROR(VLOOKUP(BU366,Accueil!$W$17:$W$22,1,0)),1,0)</f>
        <v>0</v>
      </c>
      <c r="FY366" s="158">
        <f>IF(ISERROR(VLOOKUP(BV366,Accueil!$W$17:$W$22,1,0)),1,0)</f>
        <v>0</v>
      </c>
      <c r="FZ366" s="158">
        <f>IF(ISERROR(VLOOKUP(BW366,Accueil!$W$17:$W$22,1,0)),1,0)</f>
        <v>0</v>
      </c>
      <c r="GA366" s="158">
        <f>IF(ISERROR(VLOOKUP(BX366,Accueil!$W$17:$W$22,1,0)),1,0)</f>
        <v>0</v>
      </c>
      <c r="GB366" s="158">
        <f>IF(ISERROR(VLOOKUP(BY366,Accueil!$W$17:$W$22,1,0)),1,0)</f>
        <v>0</v>
      </c>
      <c r="GC366" s="158">
        <f>IF(ISERROR(VLOOKUP(BZ366,Accueil!$W$17:$W$22,1,0)),1,0)</f>
        <v>0</v>
      </c>
      <c r="GD366" s="158">
        <f>IF(ISERROR(VLOOKUP(CA366,Accueil!$W$17:$W$22,1,0)),1,0)</f>
        <v>0</v>
      </c>
      <c r="GE366" s="158">
        <f>IF(ISERROR(VLOOKUP(CB366,Accueil!$W$17:$W$22,1,0)),1,0)</f>
        <v>0</v>
      </c>
      <c r="GF366" s="158">
        <f>IF(ISERROR(VLOOKUP(CC366,Accueil!$W$17:$W$22,1,0)),1,0)</f>
        <v>0</v>
      </c>
      <c r="GG366" s="158">
        <f>IF(ISERROR(VLOOKUP(CD366,Accueil!$W$17:$W$22,1,0)),1,0)</f>
        <v>0</v>
      </c>
      <c r="GH366" s="158">
        <f>IF(ISERROR(VLOOKUP(CE366,Accueil!$W$17:$W$22,1,0)),1,0)</f>
        <v>0</v>
      </c>
      <c r="GI366" s="158">
        <f>IF(ISERROR(VLOOKUP(CF366,Accueil!$W$17:$W$22,1,0)),1,0)</f>
        <v>0</v>
      </c>
      <c r="GJ366" s="158">
        <f>IF(ISERROR(VLOOKUP(CG366,Accueil!$W$17:$W$22,1,0)),1,0)</f>
        <v>0</v>
      </c>
      <c r="GK366" s="158">
        <f>IF(ISERROR(VLOOKUP(CH366,Accueil!$W$17:$W$22,1,0)),1,0)</f>
        <v>0</v>
      </c>
      <c r="GL366" s="158">
        <f>IF(ISERROR(VLOOKUP(CI366,Accueil!$W$17:$W$22,1,0)),1,0)</f>
        <v>0</v>
      </c>
      <c r="GM366" s="158">
        <f>IF(ISERROR(VLOOKUP(CJ366,Accueil!$W$17:$W$22,1,0)),1,0)</f>
        <v>0</v>
      </c>
      <c r="GN366" s="158">
        <f>IF(ISERROR(VLOOKUP(CK366,Accueil!$W$17:$W$22,1,0)),1,0)</f>
        <v>0</v>
      </c>
      <c r="GO366" s="158">
        <f>IF(ISERROR(VLOOKUP(CL366,Accueil!$W$17:$W$22,1,0)),1,0)</f>
        <v>0</v>
      </c>
      <c r="GP366" s="158">
        <f>IF(ISERROR(VLOOKUP(CM366,Accueil!$W$17:$W$22,1,0)),1,0)</f>
        <v>0</v>
      </c>
      <c r="GQ366" s="158">
        <f>IF(ISERROR(VLOOKUP(CN366,Accueil!$W$17:$W$22,1,0)),1,0)</f>
        <v>0</v>
      </c>
      <c r="GR366" s="158">
        <f>IF(ISERROR(VLOOKUP(CO366,Accueil!$W$17:$W$22,1,0)),1,0)</f>
        <v>0</v>
      </c>
      <c r="GS366" s="158">
        <f>IF(ISERROR(VLOOKUP(CP366,Accueil!$W$17:$W$22,1,0)),1,0)</f>
        <v>0</v>
      </c>
      <c r="GT366" s="158">
        <f>IF(ISERROR(VLOOKUP(CQ366,Accueil!$W$17:$W$22,1,0)),1,0)</f>
        <v>0</v>
      </c>
      <c r="GU366" s="158">
        <f>IF(ISERROR(VLOOKUP(CR366,Accueil!$W$17:$W$22,1,0)),1,0)</f>
        <v>0</v>
      </c>
      <c r="GV366" s="158">
        <f>IF(ISERROR(VLOOKUP(CS366,Accueil!$W$17:$W$22,1,0)),1,0)</f>
        <v>0</v>
      </c>
      <c r="GW366" s="158">
        <f>IF(ISERROR(VLOOKUP(CT366,Accueil!$W$17:$W$22,1,0)),1,0)</f>
        <v>0</v>
      </c>
      <c r="GX366" s="158">
        <f>IF(ISERROR(VLOOKUP(CU366,Accueil!$W$17:$W$22,1,0)),1,0)</f>
        <v>0</v>
      </c>
      <c r="GY366" s="158">
        <f>IF(ISERROR(VLOOKUP(CV366,Accueil!$W$17:$W$22,1,0)),1,0)</f>
        <v>0</v>
      </c>
      <c r="GZ366" s="158">
        <f>IF(ISERROR(VLOOKUP(CW366,Accueil!$W$17:$W$22,1,0)),1,0)</f>
        <v>0</v>
      </c>
      <c r="HA366" s="158">
        <f>IF(ISERROR(VLOOKUP(CX366,Accueil!$W$17:$W$22,1,0)),1,0)</f>
        <v>0</v>
      </c>
      <c r="HB366" s="158">
        <f>IF(ISERROR(VLOOKUP(CY366,Accueil!$W$17:$W$22,1,0)),1,0)</f>
        <v>0</v>
      </c>
      <c r="HC366" s="158">
        <f>IF(ISERROR(VLOOKUP(CZ366,Accueil!$W$17:$W$22,1,0)),1,0)</f>
        <v>0</v>
      </c>
      <c r="HD366" s="158">
        <f>IF(ISERROR(VLOOKUP(DA366,Accueil!$W$17:$W$22,1,0)),1,0)</f>
        <v>0</v>
      </c>
    </row>
    <row r="367" spans="1:212" ht="12.75" customHeight="1">
      <c r="A367" s="360"/>
      <c r="B367" s="12">
        <v>359</v>
      </c>
      <c r="C367" s="26" t="str">
        <f>IF(Accueil!E371="","",Accueil!E371)</f>
        <v/>
      </c>
      <c r="D367" s="27" t="str">
        <f>IF(Accueil!F371="","",Accueil!F371)</f>
        <v/>
      </c>
      <c r="E367" s="83" t="str">
        <f t="shared" ref="E367:E406" si="26">IF(D367="","",1)</f>
        <v/>
      </c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  <c r="AA367" s="244"/>
      <c r="AB367" s="244"/>
      <c r="AC367" s="244"/>
      <c r="AD367" s="244"/>
      <c r="AE367" s="244"/>
      <c r="AF367" s="244"/>
      <c r="AG367" s="244"/>
      <c r="AH367" s="244"/>
      <c r="AI367" s="244"/>
      <c r="AJ367" s="244"/>
      <c r="AK367" s="244"/>
      <c r="AL367" s="244"/>
      <c r="AM367" s="244"/>
      <c r="AN367" s="244"/>
      <c r="AO367" s="244"/>
      <c r="AP367" s="244"/>
      <c r="AQ367" s="244"/>
      <c r="AR367" s="244"/>
      <c r="AS367" s="244"/>
      <c r="AT367" s="244"/>
      <c r="AU367" s="244"/>
      <c r="AV367" s="244"/>
      <c r="AW367" s="244"/>
      <c r="AX367" s="244"/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  <c r="CJ367" s="244"/>
      <c r="CK367" s="244"/>
      <c r="CL367" s="244"/>
      <c r="CM367" s="244"/>
      <c r="CN367" s="244"/>
      <c r="CO367" s="244"/>
      <c r="CP367" s="244"/>
      <c r="CQ367" s="244"/>
      <c r="CR367" s="244"/>
      <c r="CS367" s="244"/>
      <c r="CT367" s="244"/>
      <c r="CU367" s="244"/>
      <c r="CV367" s="244"/>
      <c r="CW367" s="244"/>
      <c r="CX367" s="244"/>
      <c r="CY367" s="244"/>
      <c r="CZ367" s="244"/>
      <c r="DA367" s="244"/>
      <c r="DB367" s="12">
        <v>359</v>
      </c>
      <c r="DC367" s="11" t="str">
        <f>IF(D367="","",COUNTIF(F367:DA367,Accueil!$AB$28)&amp;" / "&amp;COUNTIF($F$8:$DA$8,"&gt;0")-(COUNTIF(F367:DA367,Accueil!$AG$26)))</f>
        <v/>
      </c>
      <c r="DD367" s="110" t="str">
        <f>IF(D367="","",COUNTIF(F367:DA367,Accueil!$AB$26))</f>
        <v/>
      </c>
      <c r="DE367" s="110" t="str">
        <f>IF(D367="","",IF(COUNTIF($F$8:$DA$8,"&gt;=0")-(COUNTIF(G367:DB367,Accueil!$AG$26))&lt;0,0,COUNTIF($F$8:$DA$8,"&gt;=0")-(COUNTIF(G367:DB367,Accueil!$AG$26))))</f>
        <v/>
      </c>
      <c r="DF367" s="11" t="str">
        <f t="shared" ref="DF367:DF406" si="27">IF(D367="","",COUNTA(F367:DA367))</f>
        <v/>
      </c>
      <c r="DG367" s="29" t="str">
        <f t="shared" ref="DG367:DG406" si="28">IF(D367="","",IF(DH367&gt;0,"ERREUR",IF(OR(DF367&lt;COUNTIF($F$8:$DA$8,"&gt;0"),DF367&gt;COUNTIF($F$8:$DA$8,"&gt;0")),"NB ITEMS",IF(DE367&lt;COUNTIF($F$8:$DA$8,"&gt;0"),"ABSENT",ROUND(DD367/DE367,3)*100&amp;" %"))))</f>
        <v/>
      </c>
      <c r="DH367" s="158">
        <f t="shared" ref="DH367:DH406" si="29">SUM(DI367:HD367)</f>
        <v>0</v>
      </c>
      <c r="DI367" s="158">
        <f>IF(ISERROR(VLOOKUP(F367,Accueil!$W$17:$W$22,1,0)),1,0)</f>
        <v>0</v>
      </c>
      <c r="DJ367" s="158">
        <f>IF(ISERROR(VLOOKUP(G367,Accueil!$W$17:$W$22,1,0)),1,0)</f>
        <v>0</v>
      </c>
      <c r="DK367" s="158">
        <f>IF(ISERROR(VLOOKUP(H367,Accueil!$W$17:$W$22,1,0)),1,0)</f>
        <v>0</v>
      </c>
      <c r="DL367" s="158">
        <f>IF(ISERROR(VLOOKUP(I367,Accueil!$W$17:$W$22,1,0)),1,0)</f>
        <v>0</v>
      </c>
      <c r="DM367" s="158">
        <f>IF(ISERROR(VLOOKUP(J367,Accueil!$W$17:$W$22,1,0)),1,0)</f>
        <v>0</v>
      </c>
      <c r="DN367" s="158">
        <f>IF(ISERROR(VLOOKUP(K367,Accueil!$W$17:$W$22,1,0)),1,0)</f>
        <v>0</v>
      </c>
      <c r="DO367" s="158">
        <f>IF(ISERROR(VLOOKUP(L367,Accueil!$W$17:$W$22,1,0)),1,0)</f>
        <v>0</v>
      </c>
      <c r="DP367" s="158">
        <f>IF(ISERROR(VLOOKUP(M367,Accueil!$W$17:$W$22,1,0)),1,0)</f>
        <v>0</v>
      </c>
      <c r="DQ367" s="158">
        <f>IF(ISERROR(VLOOKUP(N367,Accueil!$W$17:$W$22,1,0)),1,0)</f>
        <v>0</v>
      </c>
      <c r="DR367" s="158">
        <f>IF(ISERROR(VLOOKUP(O367,Accueil!$W$17:$W$22,1,0)),1,0)</f>
        <v>0</v>
      </c>
      <c r="DS367" s="158">
        <f>IF(ISERROR(VLOOKUP(P367,Accueil!$W$17:$W$22,1,0)),1,0)</f>
        <v>0</v>
      </c>
      <c r="DT367" s="158">
        <f>IF(ISERROR(VLOOKUP(Q367,Accueil!$W$17:$W$22,1,0)),1,0)</f>
        <v>0</v>
      </c>
      <c r="DU367" s="158">
        <f>IF(ISERROR(VLOOKUP(R367,Accueil!$W$17:$W$22,1,0)),1,0)</f>
        <v>0</v>
      </c>
      <c r="DV367" s="158">
        <f>IF(ISERROR(VLOOKUP(S367,Accueil!$W$17:$W$22,1,0)),1,0)</f>
        <v>0</v>
      </c>
      <c r="DW367" s="158">
        <f>IF(ISERROR(VLOOKUP(T367,Accueil!$W$17:$W$22,1,0)),1,0)</f>
        <v>0</v>
      </c>
      <c r="DX367" s="158">
        <f>IF(ISERROR(VLOOKUP(U367,Accueil!$W$17:$W$22,1,0)),1,0)</f>
        <v>0</v>
      </c>
      <c r="DY367" s="158">
        <f>IF(ISERROR(VLOOKUP(V367,Accueil!$W$17:$W$22,1,0)),1,0)</f>
        <v>0</v>
      </c>
      <c r="DZ367" s="158">
        <f>IF(ISERROR(VLOOKUP(W367,Accueil!$W$17:$W$22,1,0)),1,0)</f>
        <v>0</v>
      </c>
      <c r="EA367" s="158">
        <f>IF(ISERROR(VLOOKUP(X367,Accueil!$W$17:$W$22,1,0)),1,0)</f>
        <v>0</v>
      </c>
      <c r="EB367" s="158">
        <f>IF(ISERROR(VLOOKUP(Y367,Accueil!$W$17:$W$22,1,0)),1,0)</f>
        <v>0</v>
      </c>
      <c r="EC367" s="158">
        <f>IF(ISERROR(VLOOKUP(Z367,Accueil!$W$17:$W$22,1,0)),1,0)</f>
        <v>0</v>
      </c>
      <c r="ED367" s="158">
        <f>IF(ISERROR(VLOOKUP(AA367,Accueil!$W$17:$W$22,1,0)),1,0)</f>
        <v>0</v>
      </c>
      <c r="EE367" s="158">
        <f>IF(ISERROR(VLOOKUP(AB367,Accueil!$W$17:$W$22,1,0)),1,0)</f>
        <v>0</v>
      </c>
      <c r="EF367" s="158">
        <f>IF(ISERROR(VLOOKUP(AC367,Accueil!$W$17:$W$22,1,0)),1,0)</f>
        <v>0</v>
      </c>
      <c r="EG367" s="158">
        <f>IF(ISERROR(VLOOKUP(AD367,Accueil!$W$17:$W$22,1,0)),1,0)</f>
        <v>0</v>
      </c>
      <c r="EH367" s="158">
        <f>IF(ISERROR(VLOOKUP(AE367,Accueil!$W$17:$W$22,1,0)),1,0)</f>
        <v>0</v>
      </c>
      <c r="EI367" s="158">
        <f>IF(ISERROR(VLOOKUP(AF367,Accueil!$W$17:$W$22,1,0)),1,0)</f>
        <v>0</v>
      </c>
      <c r="EJ367" s="158">
        <f>IF(ISERROR(VLOOKUP(AG367,Accueil!$W$17:$W$22,1,0)),1,0)</f>
        <v>0</v>
      </c>
      <c r="EK367" s="158">
        <f>IF(ISERROR(VLOOKUP(AH367,Accueil!$W$17:$W$22,1,0)),1,0)</f>
        <v>0</v>
      </c>
      <c r="EL367" s="158">
        <f>IF(ISERROR(VLOOKUP(AI367,Accueil!$W$17:$W$22,1,0)),1,0)</f>
        <v>0</v>
      </c>
      <c r="EM367" s="158">
        <f>IF(ISERROR(VLOOKUP(AJ367,Accueil!$W$17:$W$22,1,0)),1,0)</f>
        <v>0</v>
      </c>
      <c r="EN367" s="158">
        <f>IF(ISERROR(VLOOKUP(AK367,Accueil!$W$17:$W$22,1,0)),1,0)</f>
        <v>0</v>
      </c>
      <c r="EO367" s="158">
        <f>IF(ISERROR(VLOOKUP(AL367,Accueil!$W$17:$W$22,1,0)),1,0)</f>
        <v>0</v>
      </c>
      <c r="EP367" s="158">
        <f>IF(ISERROR(VLOOKUP(AM367,Accueil!$W$17:$W$22,1,0)),1,0)</f>
        <v>0</v>
      </c>
      <c r="EQ367" s="158">
        <f>IF(ISERROR(VLOOKUP(AN367,Accueil!$W$17:$W$22,1,0)),1,0)</f>
        <v>0</v>
      </c>
      <c r="ER367" s="158">
        <f>IF(ISERROR(VLOOKUP(AO367,Accueil!$W$17:$W$22,1,0)),1,0)</f>
        <v>0</v>
      </c>
      <c r="ES367" s="158">
        <f>IF(ISERROR(VLOOKUP(AP367,Accueil!$W$17:$W$22,1,0)),1,0)</f>
        <v>0</v>
      </c>
      <c r="ET367" s="158">
        <f>IF(ISERROR(VLOOKUP(AQ367,Accueil!$W$17:$W$22,1,0)),1,0)</f>
        <v>0</v>
      </c>
      <c r="EU367" s="158">
        <f>IF(ISERROR(VLOOKUP(AR367,Accueil!$W$17:$W$22,1,0)),1,0)</f>
        <v>0</v>
      </c>
      <c r="EV367" s="158">
        <f>IF(ISERROR(VLOOKUP(AS367,Accueil!$W$17:$W$22,1,0)),1,0)</f>
        <v>0</v>
      </c>
      <c r="EW367" s="158">
        <f>IF(ISERROR(VLOOKUP(AT367,Accueil!$W$17:$W$22,1,0)),1,0)</f>
        <v>0</v>
      </c>
      <c r="EX367" s="158">
        <f>IF(ISERROR(VLOOKUP(AU367,Accueil!$W$17:$W$22,1,0)),1,0)</f>
        <v>0</v>
      </c>
      <c r="EY367" s="158">
        <f>IF(ISERROR(VLOOKUP(AV367,Accueil!$W$17:$W$22,1,0)),1,0)</f>
        <v>0</v>
      </c>
      <c r="EZ367" s="158">
        <f>IF(ISERROR(VLOOKUP(AW367,Accueil!$W$17:$W$22,1,0)),1,0)</f>
        <v>0</v>
      </c>
      <c r="FA367" s="158">
        <f>IF(ISERROR(VLOOKUP(AX367,Accueil!$W$17:$W$22,1,0)),1,0)</f>
        <v>0</v>
      </c>
      <c r="FB367" s="158">
        <f>IF(ISERROR(VLOOKUP(AY367,Accueil!$W$17:$W$22,1,0)),1,0)</f>
        <v>0</v>
      </c>
      <c r="FC367" s="158">
        <f>IF(ISERROR(VLOOKUP(AZ367,Accueil!$W$17:$W$22,1,0)),1,0)</f>
        <v>0</v>
      </c>
      <c r="FD367" s="158">
        <f>IF(ISERROR(VLOOKUP(BA367,Accueil!$W$17:$W$22,1,0)),1,0)</f>
        <v>0</v>
      </c>
      <c r="FE367" s="158">
        <f>IF(ISERROR(VLOOKUP(BB367,Accueil!$W$17:$W$22,1,0)),1,0)</f>
        <v>0</v>
      </c>
      <c r="FF367" s="158">
        <f>IF(ISERROR(VLOOKUP(BC367,Accueil!$W$17:$W$22,1,0)),1,0)</f>
        <v>0</v>
      </c>
      <c r="FG367" s="158">
        <f>IF(ISERROR(VLOOKUP(BD367,Accueil!$W$17:$W$22,1,0)),1,0)</f>
        <v>0</v>
      </c>
      <c r="FH367" s="158">
        <f>IF(ISERROR(VLOOKUP(BE367,Accueil!$W$17:$W$22,1,0)),1,0)</f>
        <v>0</v>
      </c>
      <c r="FI367" s="158">
        <f>IF(ISERROR(VLOOKUP(BF367,Accueil!$W$17:$W$22,1,0)),1,0)</f>
        <v>0</v>
      </c>
      <c r="FJ367" s="158">
        <f>IF(ISERROR(VLOOKUP(BG367,Accueil!$W$17:$W$22,1,0)),1,0)</f>
        <v>0</v>
      </c>
      <c r="FK367" s="158">
        <f>IF(ISERROR(VLOOKUP(BH367,Accueil!$W$17:$W$22,1,0)),1,0)</f>
        <v>0</v>
      </c>
      <c r="FL367" s="158">
        <f>IF(ISERROR(VLOOKUP(BI367,Accueil!$W$17:$W$22,1,0)),1,0)</f>
        <v>0</v>
      </c>
      <c r="FM367" s="158">
        <f>IF(ISERROR(VLOOKUP(BJ367,Accueil!$W$17:$W$22,1,0)),1,0)</f>
        <v>0</v>
      </c>
      <c r="FN367" s="158">
        <f>IF(ISERROR(VLOOKUP(BK367,Accueil!$W$17:$W$22,1,0)),1,0)</f>
        <v>0</v>
      </c>
      <c r="FO367" s="158">
        <f>IF(ISERROR(VLOOKUP(BL367,Accueil!$W$17:$W$22,1,0)),1,0)</f>
        <v>0</v>
      </c>
      <c r="FP367" s="158">
        <f>IF(ISERROR(VLOOKUP(BM367,Accueil!$W$17:$W$22,1,0)),1,0)</f>
        <v>0</v>
      </c>
      <c r="FQ367" s="158">
        <f>IF(ISERROR(VLOOKUP(BN367,Accueil!$W$17:$W$22,1,0)),1,0)</f>
        <v>0</v>
      </c>
      <c r="FR367" s="158">
        <f>IF(ISERROR(VLOOKUP(BO367,Accueil!$W$17:$W$22,1,0)),1,0)</f>
        <v>0</v>
      </c>
      <c r="FS367" s="158">
        <f>IF(ISERROR(VLOOKUP(BP367,Accueil!$W$17:$W$22,1,0)),1,0)</f>
        <v>0</v>
      </c>
      <c r="FT367" s="158">
        <f>IF(ISERROR(VLOOKUP(BQ367,Accueil!$W$17:$W$22,1,0)),1,0)</f>
        <v>0</v>
      </c>
      <c r="FU367" s="158">
        <f>IF(ISERROR(VLOOKUP(BR367,Accueil!$W$17:$W$22,1,0)),1,0)</f>
        <v>0</v>
      </c>
      <c r="FV367" s="158">
        <f>IF(ISERROR(VLOOKUP(BS367,Accueil!$W$17:$W$22,1,0)),1,0)</f>
        <v>0</v>
      </c>
      <c r="FW367" s="158">
        <f>IF(ISERROR(VLOOKUP(BT367,Accueil!$W$17:$W$22,1,0)),1,0)</f>
        <v>0</v>
      </c>
      <c r="FX367" s="158">
        <f>IF(ISERROR(VLOOKUP(BU367,Accueil!$W$17:$W$22,1,0)),1,0)</f>
        <v>0</v>
      </c>
      <c r="FY367" s="158">
        <f>IF(ISERROR(VLOOKUP(BV367,Accueil!$W$17:$W$22,1,0)),1,0)</f>
        <v>0</v>
      </c>
      <c r="FZ367" s="158">
        <f>IF(ISERROR(VLOOKUP(BW367,Accueil!$W$17:$W$22,1,0)),1,0)</f>
        <v>0</v>
      </c>
      <c r="GA367" s="158">
        <f>IF(ISERROR(VLOOKUP(BX367,Accueil!$W$17:$W$22,1,0)),1,0)</f>
        <v>0</v>
      </c>
      <c r="GB367" s="158">
        <f>IF(ISERROR(VLOOKUP(BY367,Accueil!$W$17:$W$22,1,0)),1,0)</f>
        <v>0</v>
      </c>
      <c r="GC367" s="158">
        <f>IF(ISERROR(VLOOKUP(BZ367,Accueil!$W$17:$W$22,1,0)),1,0)</f>
        <v>0</v>
      </c>
      <c r="GD367" s="158">
        <f>IF(ISERROR(VLOOKUP(CA367,Accueil!$W$17:$W$22,1,0)),1,0)</f>
        <v>0</v>
      </c>
      <c r="GE367" s="158">
        <f>IF(ISERROR(VLOOKUP(CB367,Accueil!$W$17:$W$22,1,0)),1,0)</f>
        <v>0</v>
      </c>
      <c r="GF367" s="158">
        <f>IF(ISERROR(VLOOKUP(CC367,Accueil!$W$17:$W$22,1,0)),1,0)</f>
        <v>0</v>
      </c>
      <c r="GG367" s="158">
        <f>IF(ISERROR(VLOOKUP(CD367,Accueil!$W$17:$W$22,1,0)),1,0)</f>
        <v>0</v>
      </c>
      <c r="GH367" s="158">
        <f>IF(ISERROR(VLOOKUP(CE367,Accueil!$W$17:$W$22,1,0)),1,0)</f>
        <v>0</v>
      </c>
      <c r="GI367" s="158">
        <f>IF(ISERROR(VLOOKUP(CF367,Accueil!$W$17:$W$22,1,0)),1,0)</f>
        <v>0</v>
      </c>
      <c r="GJ367" s="158">
        <f>IF(ISERROR(VLOOKUP(CG367,Accueil!$W$17:$W$22,1,0)),1,0)</f>
        <v>0</v>
      </c>
      <c r="GK367" s="158">
        <f>IF(ISERROR(VLOOKUP(CH367,Accueil!$W$17:$W$22,1,0)),1,0)</f>
        <v>0</v>
      </c>
      <c r="GL367" s="158">
        <f>IF(ISERROR(VLOOKUP(CI367,Accueil!$W$17:$W$22,1,0)),1,0)</f>
        <v>0</v>
      </c>
      <c r="GM367" s="158">
        <f>IF(ISERROR(VLOOKUP(CJ367,Accueil!$W$17:$W$22,1,0)),1,0)</f>
        <v>0</v>
      </c>
      <c r="GN367" s="158">
        <f>IF(ISERROR(VLOOKUP(CK367,Accueil!$W$17:$W$22,1,0)),1,0)</f>
        <v>0</v>
      </c>
      <c r="GO367" s="158">
        <f>IF(ISERROR(VLOOKUP(CL367,Accueil!$W$17:$W$22,1,0)),1,0)</f>
        <v>0</v>
      </c>
      <c r="GP367" s="158">
        <f>IF(ISERROR(VLOOKUP(CM367,Accueil!$W$17:$W$22,1,0)),1,0)</f>
        <v>0</v>
      </c>
      <c r="GQ367" s="158">
        <f>IF(ISERROR(VLOOKUP(CN367,Accueil!$W$17:$W$22,1,0)),1,0)</f>
        <v>0</v>
      </c>
      <c r="GR367" s="158">
        <f>IF(ISERROR(VLOOKUP(CO367,Accueil!$W$17:$W$22,1,0)),1,0)</f>
        <v>0</v>
      </c>
      <c r="GS367" s="158">
        <f>IF(ISERROR(VLOOKUP(CP367,Accueil!$W$17:$W$22,1,0)),1,0)</f>
        <v>0</v>
      </c>
      <c r="GT367" s="158">
        <f>IF(ISERROR(VLOOKUP(CQ367,Accueil!$W$17:$W$22,1,0)),1,0)</f>
        <v>0</v>
      </c>
      <c r="GU367" s="158">
        <f>IF(ISERROR(VLOOKUP(CR367,Accueil!$W$17:$W$22,1,0)),1,0)</f>
        <v>0</v>
      </c>
      <c r="GV367" s="158">
        <f>IF(ISERROR(VLOOKUP(CS367,Accueil!$W$17:$W$22,1,0)),1,0)</f>
        <v>0</v>
      </c>
      <c r="GW367" s="158">
        <f>IF(ISERROR(VLOOKUP(CT367,Accueil!$W$17:$W$22,1,0)),1,0)</f>
        <v>0</v>
      </c>
      <c r="GX367" s="158">
        <f>IF(ISERROR(VLOOKUP(CU367,Accueil!$W$17:$W$22,1,0)),1,0)</f>
        <v>0</v>
      </c>
      <c r="GY367" s="158">
        <f>IF(ISERROR(VLOOKUP(CV367,Accueil!$W$17:$W$22,1,0)),1,0)</f>
        <v>0</v>
      </c>
      <c r="GZ367" s="158">
        <f>IF(ISERROR(VLOOKUP(CW367,Accueil!$W$17:$W$22,1,0)),1,0)</f>
        <v>0</v>
      </c>
      <c r="HA367" s="158">
        <f>IF(ISERROR(VLOOKUP(CX367,Accueil!$W$17:$W$22,1,0)),1,0)</f>
        <v>0</v>
      </c>
      <c r="HB367" s="158">
        <f>IF(ISERROR(VLOOKUP(CY367,Accueil!$W$17:$W$22,1,0)),1,0)</f>
        <v>0</v>
      </c>
      <c r="HC367" s="158">
        <f>IF(ISERROR(VLOOKUP(CZ367,Accueil!$W$17:$W$22,1,0)),1,0)</f>
        <v>0</v>
      </c>
      <c r="HD367" s="158">
        <f>IF(ISERROR(VLOOKUP(DA367,Accueil!$W$17:$W$22,1,0)),1,0)</f>
        <v>0</v>
      </c>
    </row>
    <row r="368" spans="1:212" ht="12.75" customHeight="1">
      <c r="A368" s="361"/>
      <c r="B368" s="12">
        <v>360</v>
      </c>
      <c r="C368" s="26" t="str">
        <f>IF(Accueil!E372="","",Accueil!E372)</f>
        <v/>
      </c>
      <c r="D368" s="27" t="str">
        <f>IF(Accueil!F372="","",Accueil!F372)</f>
        <v/>
      </c>
      <c r="E368" s="83" t="str">
        <f t="shared" si="26"/>
        <v/>
      </c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  <c r="AA368" s="244"/>
      <c r="AB368" s="244"/>
      <c r="AC368" s="244"/>
      <c r="AD368" s="244"/>
      <c r="AE368" s="244"/>
      <c r="AF368" s="244"/>
      <c r="AG368" s="244"/>
      <c r="AH368" s="244"/>
      <c r="AI368" s="244"/>
      <c r="AJ368" s="244"/>
      <c r="AK368" s="244"/>
      <c r="AL368" s="244"/>
      <c r="AM368" s="244"/>
      <c r="AN368" s="244"/>
      <c r="AO368" s="244"/>
      <c r="AP368" s="244"/>
      <c r="AQ368" s="244"/>
      <c r="AR368" s="244"/>
      <c r="AS368" s="244"/>
      <c r="AT368" s="244"/>
      <c r="AU368" s="244"/>
      <c r="AV368" s="244"/>
      <c r="AW368" s="244"/>
      <c r="AX368" s="244"/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  <c r="CJ368" s="244"/>
      <c r="CK368" s="244"/>
      <c r="CL368" s="244"/>
      <c r="CM368" s="244"/>
      <c r="CN368" s="244"/>
      <c r="CO368" s="244"/>
      <c r="CP368" s="244"/>
      <c r="CQ368" s="244"/>
      <c r="CR368" s="244"/>
      <c r="CS368" s="244"/>
      <c r="CT368" s="244"/>
      <c r="CU368" s="244"/>
      <c r="CV368" s="244"/>
      <c r="CW368" s="244"/>
      <c r="CX368" s="244"/>
      <c r="CY368" s="244"/>
      <c r="CZ368" s="244"/>
      <c r="DA368" s="244"/>
      <c r="DB368" s="12">
        <v>360</v>
      </c>
      <c r="DC368" s="11" t="str">
        <f>IF(D368="","",COUNTIF(F368:DA368,Accueil!$AB$28)&amp;" / "&amp;COUNTIF($F$8:$DA$8,"&gt;0")-(COUNTIF(F368:DA368,Accueil!$AG$26)))</f>
        <v/>
      </c>
      <c r="DD368" s="110" t="str">
        <f>IF(D368="","",COUNTIF(F368:DA368,Accueil!$AB$26))</f>
        <v/>
      </c>
      <c r="DE368" s="110" t="str">
        <f>IF(D368="","",IF(COUNTIF($F$8:$DA$8,"&gt;=0")-(COUNTIF(G368:DB368,Accueil!$AG$26))&lt;0,0,COUNTIF($F$8:$DA$8,"&gt;=0")-(COUNTIF(G368:DB368,Accueil!$AG$26))))</f>
        <v/>
      </c>
      <c r="DF368" s="11" t="str">
        <f t="shared" si="27"/>
        <v/>
      </c>
      <c r="DG368" s="29" t="str">
        <f t="shared" si="28"/>
        <v/>
      </c>
      <c r="DH368" s="158">
        <f t="shared" si="29"/>
        <v>0</v>
      </c>
      <c r="DI368" s="158">
        <f>IF(ISERROR(VLOOKUP(F368,Accueil!$W$17:$W$22,1,0)),1,0)</f>
        <v>0</v>
      </c>
      <c r="DJ368" s="158">
        <f>IF(ISERROR(VLOOKUP(G368,Accueil!$W$17:$W$22,1,0)),1,0)</f>
        <v>0</v>
      </c>
      <c r="DK368" s="158">
        <f>IF(ISERROR(VLOOKUP(H368,Accueil!$W$17:$W$22,1,0)),1,0)</f>
        <v>0</v>
      </c>
      <c r="DL368" s="158">
        <f>IF(ISERROR(VLOOKUP(I368,Accueil!$W$17:$W$22,1,0)),1,0)</f>
        <v>0</v>
      </c>
      <c r="DM368" s="158">
        <f>IF(ISERROR(VLOOKUP(J368,Accueil!$W$17:$W$22,1,0)),1,0)</f>
        <v>0</v>
      </c>
      <c r="DN368" s="158">
        <f>IF(ISERROR(VLOOKUP(K368,Accueil!$W$17:$W$22,1,0)),1,0)</f>
        <v>0</v>
      </c>
      <c r="DO368" s="158">
        <f>IF(ISERROR(VLOOKUP(L368,Accueil!$W$17:$W$22,1,0)),1,0)</f>
        <v>0</v>
      </c>
      <c r="DP368" s="158">
        <f>IF(ISERROR(VLOOKUP(M368,Accueil!$W$17:$W$22,1,0)),1,0)</f>
        <v>0</v>
      </c>
      <c r="DQ368" s="158">
        <f>IF(ISERROR(VLOOKUP(N368,Accueil!$W$17:$W$22,1,0)),1,0)</f>
        <v>0</v>
      </c>
      <c r="DR368" s="158">
        <f>IF(ISERROR(VLOOKUP(O368,Accueil!$W$17:$W$22,1,0)),1,0)</f>
        <v>0</v>
      </c>
      <c r="DS368" s="158">
        <f>IF(ISERROR(VLOOKUP(P368,Accueil!$W$17:$W$22,1,0)),1,0)</f>
        <v>0</v>
      </c>
      <c r="DT368" s="158">
        <f>IF(ISERROR(VLOOKUP(Q368,Accueil!$W$17:$W$22,1,0)),1,0)</f>
        <v>0</v>
      </c>
      <c r="DU368" s="158">
        <f>IF(ISERROR(VLOOKUP(R368,Accueil!$W$17:$W$22,1,0)),1,0)</f>
        <v>0</v>
      </c>
      <c r="DV368" s="158">
        <f>IF(ISERROR(VLOOKUP(S368,Accueil!$W$17:$W$22,1,0)),1,0)</f>
        <v>0</v>
      </c>
      <c r="DW368" s="158">
        <f>IF(ISERROR(VLOOKUP(T368,Accueil!$W$17:$W$22,1,0)),1,0)</f>
        <v>0</v>
      </c>
      <c r="DX368" s="158">
        <f>IF(ISERROR(VLOOKUP(U368,Accueil!$W$17:$W$22,1,0)),1,0)</f>
        <v>0</v>
      </c>
      <c r="DY368" s="158">
        <f>IF(ISERROR(VLOOKUP(V368,Accueil!$W$17:$W$22,1,0)),1,0)</f>
        <v>0</v>
      </c>
      <c r="DZ368" s="158">
        <f>IF(ISERROR(VLOOKUP(W368,Accueil!$W$17:$W$22,1,0)),1,0)</f>
        <v>0</v>
      </c>
      <c r="EA368" s="158">
        <f>IF(ISERROR(VLOOKUP(X368,Accueil!$W$17:$W$22,1,0)),1,0)</f>
        <v>0</v>
      </c>
      <c r="EB368" s="158">
        <f>IF(ISERROR(VLOOKUP(Y368,Accueil!$W$17:$W$22,1,0)),1,0)</f>
        <v>0</v>
      </c>
      <c r="EC368" s="158">
        <f>IF(ISERROR(VLOOKUP(Z368,Accueil!$W$17:$W$22,1,0)),1,0)</f>
        <v>0</v>
      </c>
      <c r="ED368" s="158">
        <f>IF(ISERROR(VLOOKUP(AA368,Accueil!$W$17:$W$22,1,0)),1,0)</f>
        <v>0</v>
      </c>
      <c r="EE368" s="158">
        <f>IF(ISERROR(VLOOKUP(AB368,Accueil!$W$17:$W$22,1,0)),1,0)</f>
        <v>0</v>
      </c>
      <c r="EF368" s="158">
        <f>IF(ISERROR(VLOOKUP(AC368,Accueil!$W$17:$W$22,1,0)),1,0)</f>
        <v>0</v>
      </c>
      <c r="EG368" s="158">
        <f>IF(ISERROR(VLOOKUP(AD368,Accueil!$W$17:$W$22,1,0)),1,0)</f>
        <v>0</v>
      </c>
      <c r="EH368" s="158">
        <f>IF(ISERROR(VLOOKUP(AE368,Accueil!$W$17:$W$22,1,0)),1,0)</f>
        <v>0</v>
      </c>
      <c r="EI368" s="158">
        <f>IF(ISERROR(VLOOKUP(AF368,Accueil!$W$17:$W$22,1,0)),1,0)</f>
        <v>0</v>
      </c>
      <c r="EJ368" s="158">
        <f>IF(ISERROR(VLOOKUP(AG368,Accueil!$W$17:$W$22,1,0)),1,0)</f>
        <v>0</v>
      </c>
      <c r="EK368" s="158">
        <f>IF(ISERROR(VLOOKUP(AH368,Accueil!$W$17:$W$22,1,0)),1,0)</f>
        <v>0</v>
      </c>
      <c r="EL368" s="158">
        <f>IF(ISERROR(VLOOKUP(AI368,Accueil!$W$17:$W$22,1,0)),1,0)</f>
        <v>0</v>
      </c>
      <c r="EM368" s="158">
        <f>IF(ISERROR(VLOOKUP(AJ368,Accueil!$W$17:$W$22,1,0)),1,0)</f>
        <v>0</v>
      </c>
      <c r="EN368" s="158">
        <f>IF(ISERROR(VLOOKUP(AK368,Accueil!$W$17:$W$22,1,0)),1,0)</f>
        <v>0</v>
      </c>
      <c r="EO368" s="158">
        <f>IF(ISERROR(VLOOKUP(AL368,Accueil!$W$17:$W$22,1,0)),1,0)</f>
        <v>0</v>
      </c>
      <c r="EP368" s="158">
        <f>IF(ISERROR(VLOOKUP(AM368,Accueil!$W$17:$W$22,1,0)),1,0)</f>
        <v>0</v>
      </c>
      <c r="EQ368" s="158">
        <f>IF(ISERROR(VLOOKUP(AN368,Accueil!$W$17:$W$22,1,0)),1,0)</f>
        <v>0</v>
      </c>
      <c r="ER368" s="158">
        <f>IF(ISERROR(VLOOKUP(AO368,Accueil!$W$17:$W$22,1,0)),1,0)</f>
        <v>0</v>
      </c>
      <c r="ES368" s="158">
        <f>IF(ISERROR(VLOOKUP(AP368,Accueil!$W$17:$W$22,1,0)),1,0)</f>
        <v>0</v>
      </c>
      <c r="ET368" s="158">
        <f>IF(ISERROR(VLOOKUP(AQ368,Accueil!$W$17:$W$22,1,0)),1,0)</f>
        <v>0</v>
      </c>
      <c r="EU368" s="158">
        <f>IF(ISERROR(VLOOKUP(AR368,Accueil!$W$17:$W$22,1,0)),1,0)</f>
        <v>0</v>
      </c>
      <c r="EV368" s="158">
        <f>IF(ISERROR(VLOOKUP(AS368,Accueil!$W$17:$W$22,1,0)),1,0)</f>
        <v>0</v>
      </c>
      <c r="EW368" s="158">
        <f>IF(ISERROR(VLOOKUP(AT368,Accueil!$W$17:$W$22,1,0)),1,0)</f>
        <v>0</v>
      </c>
      <c r="EX368" s="158">
        <f>IF(ISERROR(VLOOKUP(AU368,Accueil!$W$17:$W$22,1,0)),1,0)</f>
        <v>0</v>
      </c>
      <c r="EY368" s="158">
        <f>IF(ISERROR(VLOOKUP(AV368,Accueil!$W$17:$W$22,1,0)),1,0)</f>
        <v>0</v>
      </c>
      <c r="EZ368" s="158">
        <f>IF(ISERROR(VLOOKUP(AW368,Accueil!$W$17:$W$22,1,0)),1,0)</f>
        <v>0</v>
      </c>
      <c r="FA368" s="158">
        <f>IF(ISERROR(VLOOKUP(AX368,Accueil!$W$17:$W$22,1,0)),1,0)</f>
        <v>0</v>
      </c>
      <c r="FB368" s="158">
        <f>IF(ISERROR(VLOOKUP(AY368,Accueil!$W$17:$W$22,1,0)),1,0)</f>
        <v>0</v>
      </c>
      <c r="FC368" s="158">
        <f>IF(ISERROR(VLOOKUP(AZ368,Accueil!$W$17:$W$22,1,0)),1,0)</f>
        <v>0</v>
      </c>
      <c r="FD368" s="158">
        <f>IF(ISERROR(VLOOKUP(BA368,Accueil!$W$17:$W$22,1,0)),1,0)</f>
        <v>0</v>
      </c>
      <c r="FE368" s="158">
        <f>IF(ISERROR(VLOOKUP(BB368,Accueil!$W$17:$W$22,1,0)),1,0)</f>
        <v>0</v>
      </c>
      <c r="FF368" s="158">
        <f>IF(ISERROR(VLOOKUP(BC368,Accueil!$W$17:$W$22,1,0)),1,0)</f>
        <v>0</v>
      </c>
      <c r="FG368" s="158">
        <f>IF(ISERROR(VLOOKUP(BD368,Accueil!$W$17:$W$22,1,0)),1,0)</f>
        <v>0</v>
      </c>
      <c r="FH368" s="158">
        <f>IF(ISERROR(VLOOKUP(BE368,Accueil!$W$17:$W$22,1,0)),1,0)</f>
        <v>0</v>
      </c>
      <c r="FI368" s="158">
        <f>IF(ISERROR(VLOOKUP(BF368,Accueil!$W$17:$W$22,1,0)),1,0)</f>
        <v>0</v>
      </c>
      <c r="FJ368" s="158">
        <f>IF(ISERROR(VLOOKUP(BG368,Accueil!$W$17:$W$22,1,0)),1,0)</f>
        <v>0</v>
      </c>
      <c r="FK368" s="158">
        <f>IF(ISERROR(VLOOKUP(BH368,Accueil!$W$17:$W$22,1,0)),1,0)</f>
        <v>0</v>
      </c>
      <c r="FL368" s="158">
        <f>IF(ISERROR(VLOOKUP(BI368,Accueil!$W$17:$W$22,1,0)),1,0)</f>
        <v>0</v>
      </c>
      <c r="FM368" s="158">
        <f>IF(ISERROR(VLOOKUP(BJ368,Accueil!$W$17:$W$22,1,0)),1,0)</f>
        <v>0</v>
      </c>
      <c r="FN368" s="158">
        <f>IF(ISERROR(VLOOKUP(BK368,Accueil!$W$17:$W$22,1,0)),1,0)</f>
        <v>0</v>
      </c>
      <c r="FO368" s="158">
        <f>IF(ISERROR(VLOOKUP(BL368,Accueil!$W$17:$W$22,1,0)),1,0)</f>
        <v>0</v>
      </c>
      <c r="FP368" s="158">
        <f>IF(ISERROR(VLOOKUP(BM368,Accueil!$W$17:$W$22,1,0)),1,0)</f>
        <v>0</v>
      </c>
      <c r="FQ368" s="158">
        <f>IF(ISERROR(VLOOKUP(BN368,Accueil!$W$17:$W$22,1,0)),1,0)</f>
        <v>0</v>
      </c>
      <c r="FR368" s="158">
        <f>IF(ISERROR(VLOOKUP(BO368,Accueil!$W$17:$W$22,1,0)),1,0)</f>
        <v>0</v>
      </c>
      <c r="FS368" s="158">
        <f>IF(ISERROR(VLOOKUP(BP368,Accueil!$W$17:$W$22,1,0)),1,0)</f>
        <v>0</v>
      </c>
      <c r="FT368" s="158">
        <f>IF(ISERROR(VLOOKUP(BQ368,Accueil!$W$17:$W$22,1,0)),1,0)</f>
        <v>0</v>
      </c>
      <c r="FU368" s="158">
        <f>IF(ISERROR(VLOOKUP(BR368,Accueil!$W$17:$W$22,1,0)),1,0)</f>
        <v>0</v>
      </c>
      <c r="FV368" s="158">
        <f>IF(ISERROR(VLOOKUP(BS368,Accueil!$W$17:$W$22,1,0)),1,0)</f>
        <v>0</v>
      </c>
      <c r="FW368" s="158">
        <f>IF(ISERROR(VLOOKUP(BT368,Accueil!$W$17:$W$22,1,0)),1,0)</f>
        <v>0</v>
      </c>
      <c r="FX368" s="158">
        <f>IF(ISERROR(VLOOKUP(BU368,Accueil!$W$17:$W$22,1,0)),1,0)</f>
        <v>0</v>
      </c>
      <c r="FY368" s="158">
        <f>IF(ISERROR(VLOOKUP(BV368,Accueil!$W$17:$W$22,1,0)),1,0)</f>
        <v>0</v>
      </c>
      <c r="FZ368" s="158">
        <f>IF(ISERROR(VLOOKUP(BW368,Accueil!$W$17:$W$22,1,0)),1,0)</f>
        <v>0</v>
      </c>
      <c r="GA368" s="158">
        <f>IF(ISERROR(VLOOKUP(BX368,Accueil!$W$17:$W$22,1,0)),1,0)</f>
        <v>0</v>
      </c>
      <c r="GB368" s="158">
        <f>IF(ISERROR(VLOOKUP(BY368,Accueil!$W$17:$W$22,1,0)),1,0)</f>
        <v>0</v>
      </c>
      <c r="GC368" s="158">
        <f>IF(ISERROR(VLOOKUP(BZ368,Accueil!$W$17:$W$22,1,0)),1,0)</f>
        <v>0</v>
      </c>
      <c r="GD368" s="158">
        <f>IF(ISERROR(VLOOKUP(CA368,Accueil!$W$17:$W$22,1,0)),1,0)</f>
        <v>0</v>
      </c>
      <c r="GE368" s="158">
        <f>IF(ISERROR(VLOOKUP(CB368,Accueil!$W$17:$W$22,1,0)),1,0)</f>
        <v>0</v>
      </c>
      <c r="GF368" s="158">
        <f>IF(ISERROR(VLOOKUP(CC368,Accueil!$W$17:$W$22,1,0)),1,0)</f>
        <v>0</v>
      </c>
      <c r="GG368" s="158">
        <f>IF(ISERROR(VLOOKUP(CD368,Accueil!$W$17:$W$22,1,0)),1,0)</f>
        <v>0</v>
      </c>
      <c r="GH368" s="158">
        <f>IF(ISERROR(VLOOKUP(CE368,Accueil!$W$17:$W$22,1,0)),1,0)</f>
        <v>0</v>
      </c>
      <c r="GI368" s="158">
        <f>IF(ISERROR(VLOOKUP(CF368,Accueil!$W$17:$W$22,1,0)),1,0)</f>
        <v>0</v>
      </c>
      <c r="GJ368" s="158">
        <f>IF(ISERROR(VLOOKUP(CG368,Accueil!$W$17:$W$22,1,0)),1,0)</f>
        <v>0</v>
      </c>
      <c r="GK368" s="158">
        <f>IF(ISERROR(VLOOKUP(CH368,Accueil!$W$17:$W$22,1,0)),1,0)</f>
        <v>0</v>
      </c>
      <c r="GL368" s="158">
        <f>IF(ISERROR(VLOOKUP(CI368,Accueil!$W$17:$W$22,1,0)),1,0)</f>
        <v>0</v>
      </c>
      <c r="GM368" s="158">
        <f>IF(ISERROR(VLOOKUP(CJ368,Accueil!$W$17:$W$22,1,0)),1,0)</f>
        <v>0</v>
      </c>
      <c r="GN368" s="158">
        <f>IF(ISERROR(VLOOKUP(CK368,Accueil!$W$17:$W$22,1,0)),1,0)</f>
        <v>0</v>
      </c>
      <c r="GO368" s="158">
        <f>IF(ISERROR(VLOOKUP(CL368,Accueil!$W$17:$W$22,1,0)),1,0)</f>
        <v>0</v>
      </c>
      <c r="GP368" s="158">
        <f>IF(ISERROR(VLOOKUP(CM368,Accueil!$W$17:$W$22,1,0)),1,0)</f>
        <v>0</v>
      </c>
      <c r="GQ368" s="158">
        <f>IF(ISERROR(VLOOKUP(CN368,Accueil!$W$17:$W$22,1,0)),1,0)</f>
        <v>0</v>
      </c>
      <c r="GR368" s="158">
        <f>IF(ISERROR(VLOOKUP(CO368,Accueil!$W$17:$W$22,1,0)),1,0)</f>
        <v>0</v>
      </c>
      <c r="GS368" s="158">
        <f>IF(ISERROR(VLOOKUP(CP368,Accueil!$W$17:$W$22,1,0)),1,0)</f>
        <v>0</v>
      </c>
      <c r="GT368" s="158">
        <f>IF(ISERROR(VLOOKUP(CQ368,Accueil!$W$17:$W$22,1,0)),1,0)</f>
        <v>0</v>
      </c>
      <c r="GU368" s="158">
        <f>IF(ISERROR(VLOOKUP(CR368,Accueil!$W$17:$W$22,1,0)),1,0)</f>
        <v>0</v>
      </c>
      <c r="GV368" s="158">
        <f>IF(ISERROR(VLOOKUP(CS368,Accueil!$W$17:$W$22,1,0)),1,0)</f>
        <v>0</v>
      </c>
      <c r="GW368" s="158">
        <f>IF(ISERROR(VLOOKUP(CT368,Accueil!$W$17:$W$22,1,0)),1,0)</f>
        <v>0</v>
      </c>
      <c r="GX368" s="158">
        <f>IF(ISERROR(VLOOKUP(CU368,Accueil!$W$17:$W$22,1,0)),1,0)</f>
        <v>0</v>
      </c>
      <c r="GY368" s="158">
        <f>IF(ISERROR(VLOOKUP(CV368,Accueil!$W$17:$W$22,1,0)),1,0)</f>
        <v>0</v>
      </c>
      <c r="GZ368" s="158">
        <f>IF(ISERROR(VLOOKUP(CW368,Accueil!$W$17:$W$22,1,0)),1,0)</f>
        <v>0</v>
      </c>
      <c r="HA368" s="158">
        <f>IF(ISERROR(VLOOKUP(CX368,Accueil!$W$17:$W$22,1,0)),1,0)</f>
        <v>0</v>
      </c>
      <c r="HB368" s="158">
        <f>IF(ISERROR(VLOOKUP(CY368,Accueil!$W$17:$W$22,1,0)),1,0)</f>
        <v>0</v>
      </c>
      <c r="HC368" s="158">
        <f>IF(ISERROR(VLOOKUP(CZ368,Accueil!$W$17:$W$22,1,0)),1,0)</f>
        <v>0</v>
      </c>
      <c r="HD368" s="158">
        <f>IF(ISERROR(VLOOKUP(DA368,Accueil!$W$17:$W$22,1,0)),1,0)</f>
        <v>0</v>
      </c>
    </row>
    <row r="369" spans="1:212" ht="12.75" customHeight="1">
      <c r="A369" s="359" t="str">
        <f>IF(Nom_etab="","",Nom_etab)</f>
        <v/>
      </c>
      <c r="B369" s="12">
        <v>361</v>
      </c>
      <c r="C369" s="26" t="str">
        <f>IF(Accueil!E373="","",Accueil!E373)</f>
        <v/>
      </c>
      <c r="D369" s="27" t="str">
        <f>IF(Accueil!F373="","",Accueil!F373)</f>
        <v/>
      </c>
      <c r="E369" s="83" t="str">
        <f t="shared" si="26"/>
        <v/>
      </c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  <c r="AA369" s="244"/>
      <c r="AB369" s="244"/>
      <c r="AC369" s="244"/>
      <c r="AD369" s="244"/>
      <c r="AE369" s="244"/>
      <c r="AF369" s="244"/>
      <c r="AG369" s="244"/>
      <c r="AH369" s="244"/>
      <c r="AI369" s="244"/>
      <c r="AJ369" s="244"/>
      <c r="AK369" s="244"/>
      <c r="AL369" s="244"/>
      <c r="AM369" s="244"/>
      <c r="AN369" s="244"/>
      <c r="AO369" s="244"/>
      <c r="AP369" s="244"/>
      <c r="AQ369" s="244"/>
      <c r="AR369" s="244"/>
      <c r="AS369" s="244"/>
      <c r="AT369" s="244"/>
      <c r="AU369" s="244"/>
      <c r="AV369" s="244"/>
      <c r="AW369" s="244"/>
      <c r="AX369" s="244"/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  <c r="CJ369" s="244"/>
      <c r="CK369" s="244"/>
      <c r="CL369" s="244"/>
      <c r="CM369" s="244"/>
      <c r="CN369" s="244"/>
      <c r="CO369" s="244"/>
      <c r="CP369" s="244"/>
      <c r="CQ369" s="244"/>
      <c r="CR369" s="244"/>
      <c r="CS369" s="244"/>
      <c r="CT369" s="244"/>
      <c r="CU369" s="244"/>
      <c r="CV369" s="244"/>
      <c r="CW369" s="244"/>
      <c r="CX369" s="244"/>
      <c r="CY369" s="244"/>
      <c r="CZ369" s="244"/>
      <c r="DA369" s="244"/>
      <c r="DB369" s="12">
        <v>361</v>
      </c>
      <c r="DC369" s="11" t="str">
        <f>IF(D369="","",COUNTIF(F369:DA369,Accueil!$AB$28)&amp;" / "&amp;COUNTIF($F$8:$DA$8,"&gt;0")-(COUNTIF(F369:DA369,Accueil!$AG$26)))</f>
        <v/>
      </c>
      <c r="DD369" s="110" t="str">
        <f>IF(D369="","",COUNTIF(F369:DA369,Accueil!$AB$26))</f>
        <v/>
      </c>
      <c r="DE369" s="110" t="str">
        <f>IF(D369="","",IF(COUNTIF($F$8:$DA$8,"&gt;=0")-(COUNTIF(G369:DB369,Accueil!$AG$26))&lt;0,0,COUNTIF($F$8:$DA$8,"&gt;=0")-(COUNTIF(G369:DB369,Accueil!$AG$26))))</f>
        <v/>
      </c>
      <c r="DF369" s="11" t="str">
        <f t="shared" si="27"/>
        <v/>
      </c>
      <c r="DG369" s="29" t="str">
        <f t="shared" si="28"/>
        <v/>
      </c>
      <c r="DH369" s="158">
        <f t="shared" si="29"/>
        <v>0</v>
      </c>
      <c r="DI369" s="158">
        <f>IF(ISERROR(VLOOKUP(F369,Accueil!$W$17:$W$22,1,0)),1,0)</f>
        <v>0</v>
      </c>
      <c r="DJ369" s="158">
        <f>IF(ISERROR(VLOOKUP(G369,Accueil!$W$17:$W$22,1,0)),1,0)</f>
        <v>0</v>
      </c>
      <c r="DK369" s="158">
        <f>IF(ISERROR(VLOOKUP(H369,Accueil!$W$17:$W$22,1,0)),1,0)</f>
        <v>0</v>
      </c>
      <c r="DL369" s="158">
        <f>IF(ISERROR(VLOOKUP(I369,Accueil!$W$17:$W$22,1,0)),1,0)</f>
        <v>0</v>
      </c>
      <c r="DM369" s="158">
        <f>IF(ISERROR(VLOOKUP(J369,Accueil!$W$17:$W$22,1,0)),1,0)</f>
        <v>0</v>
      </c>
      <c r="DN369" s="158">
        <f>IF(ISERROR(VLOOKUP(K369,Accueil!$W$17:$W$22,1,0)),1,0)</f>
        <v>0</v>
      </c>
      <c r="DO369" s="158">
        <f>IF(ISERROR(VLOOKUP(L369,Accueil!$W$17:$W$22,1,0)),1,0)</f>
        <v>0</v>
      </c>
      <c r="DP369" s="158">
        <f>IF(ISERROR(VLOOKUP(M369,Accueil!$W$17:$W$22,1,0)),1,0)</f>
        <v>0</v>
      </c>
      <c r="DQ369" s="158">
        <f>IF(ISERROR(VLOOKUP(N369,Accueil!$W$17:$W$22,1,0)),1,0)</f>
        <v>0</v>
      </c>
      <c r="DR369" s="158">
        <f>IF(ISERROR(VLOOKUP(O369,Accueil!$W$17:$W$22,1,0)),1,0)</f>
        <v>0</v>
      </c>
      <c r="DS369" s="158">
        <f>IF(ISERROR(VLOOKUP(P369,Accueil!$W$17:$W$22,1,0)),1,0)</f>
        <v>0</v>
      </c>
      <c r="DT369" s="158">
        <f>IF(ISERROR(VLOOKUP(Q369,Accueil!$W$17:$W$22,1,0)),1,0)</f>
        <v>0</v>
      </c>
      <c r="DU369" s="158">
        <f>IF(ISERROR(VLOOKUP(R369,Accueil!$W$17:$W$22,1,0)),1,0)</f>
        <v>0</v>
      </c>
      <c r="DV369" s="158">
        <f>IF(ISERROR(VLOOKUP(S369,Accueil!$W$17:$W$22,1,0)),1,0)</f>
        <v>0</v>
      </c>
      <c r="DW369" s="158">
        <f>IF(ISERROR(VLOOKUP(T369,Accueil!$W$17:$W$22,1,0)),1,0)</f>
        <v>0</v>
      </c>
      <c r="DX369" s="158">
        <f>IF(ISERROR(VLOOKUP(U369,Accueil!$W$17:$W$22,1,0)),1,0)</f>
        <v>0</v>
      </c>
      <c r="DY369" s="158">
        <f>IF(ISERROR(VLOOKUP(V369,Accueil!$W$17:$W$22,1,0)),1,0)</f>
        <v>0</v>
      </c>
      <c r="DZ369" s="158">
        <f>IF(ISERROR(VLOOKUP(W369,Accueil!$W$17:$W$22,1,0)),1,0)</f>
        <v>0</v>
      </c>
      <c r="EA369" s="158">
        <f>IF(ISERROR(VLOOKUP(X369,Accueil!$W$17:$W$22,1,0)),1,0)</f>
        <v>0</v>
      </c>
      <c r="EB369" s="158">
        <f>IF(ISERROR(VLOOKUP(Y369,Accueil!$W$17:$W$22,1,0)),1,0)</f>
        <v>0</v>
      </c>
      <c r="EC369" s="158">
        <f>IF(ISERROR(VLOOKUP(Z369,Accueil!$W$17:$W$22,1,0)),1,0)</f>
        <v>0</v>
      </c>
      <c r="ED369" s="158">
        <f>IF(ISERROR(VLOOKUP(AA369,Accueil!$W$17:$W$22,1,0)),1,0)</f>
        <v>0</v>
      </c>
      <c r="EE369" s="158">
        <f>IF(ISERROR(VLOOKUP(AB369,Accueil!$W$17:$W$22,1,0)),1,0)</f>
        <v>0</v>
      </c>
      <c r="EF369" s="158">
        <f>IF(ISERROR(VLOOKUP(AC369,Accueil!$W$17:$W$22,1,0)),1,0)</f>
        <v>0</v>
      </c>
      <c r="EG369" s="158">
        <f>IF(ISERROR(VLOOKUP(AD369,Accueil!$W$17:$W$22,1,0)),1,0)</f>
        <v>0</v>
      </c>
      <c r="EH369" s="158">
        <f>IF(ISERROR(VLOOKUP(AE369,Accueil!$W$17:$W$22,1,0)),1,0)</f>
        <v>0</v>
      </c>
      <c r="EI369" s="158">
        <f>IF(ISERROR(VLOOKUP(AF369,Accueil!$W$17:$W$22,1,0)),1,0)</f>
        <v>0</v>
      </c>
      <c r="EJ369" s="158">
        <f>IF(ISERROR(VLOOKUP(AG369,Accueil!$W$17:$W$22,1,0)),1,0)</f>
        <v>0</v>
      </c>
      <c r="EK369" s="158">
        <f>IF(ISERROR(VLOOKUP(AH369,Accueil!$W$17:$W$22,1,0)),1,0)</f>
        <v>0</v>
      </c>
      <c r="EL369" s="158">
        <f>IF(ISERROR(VLOOKUP(AI369,Accueil!$W$17:$W$22,1,0)),1,0)</f>
        <v>0</v>
      </c>
      <c r="EM369" s="158">
        <f>IF(ISERROR(VLOOKUP(AJ369,Accueil!$W$17:$W$22,1,0)),1,0)</f>
        <v>0</v>
      </c>
      <c r="EN369" s="158">
        <f>IF(ISERROR(VLOOKUP(AK369,Accueil!$W$17:$W$22,1,0)),1,0)</f>
        <v>0</v>
      </c>
      <c r="EO369" s="158">
        <f>IF(ISERROR(VLOOKUP(AL369,Accueil!$W$17:$W$22,1,0)),1,0)</f>
        <v>0</v>
      </c>
      <c r="EP369" s="158">
        <f>IF(ISERROR(VLOOKUP(AM369,Accueil!$W$17:$W$22,1,0)),1,0)</f>
        <v>0</v>
      </c>
      <c r="EQ369" s="158">
        <f>IF(ISERROR(VLOOKUP(AN369,Accueil!$W$17:$W$22,1,0)),1,0)</f>
        <v>0</v>
      </c>
      <c r="ER369" s="158">
        <f>IF(ISERROR(VLOOKUP(AO369,Accueil!$W$17:$W$22,1,0)),1,0)</f>
        <v>0</v>
      </c>
      <c r="ES369" s="158">
        <f>IF(ISERROR(VLOOKUP(AP369,Accueil!$W$17:$W$22,1,0)),1,0)</f>
        <v>0</v>
      </c>
      <c r="ET369" s="158">
        <f>IF(ISERROR(VLOOKUP(AQ369,Accueil!$W$17:$W$22,1,0)),1,0)</f>
        <v>0</v>
      </c>
      <c r="EU369" s="158">
        <f>IF(ISERROR(VLOOKUP(AR369,Accueil!$W$17:$W$22,1,0)),1,0)</f>
        <v>0</v>
      </c>
      <c r="EV369" s="158">
        <f>IF(ISERROR(VLOOKUP(AS369,Accueil!$W$17:$W$22,1,0)),1,0)</f>
        <v>0</v>
      </c>
      <c r="EW369" s="158">
        <f>IF(ISERROR(VLOOKUP(AT369,Accueil!$W$17:$W$22,1,0)),1,0)</f>
        <v>0</v>
      </c>
      <c r="EX369" s="158">
        <f>IF(ISERROR(VLOOKUP(AU369,Accueil!$W$17:$W$22,1,0)),1,0)</f>
        <v>0</v>
      </c>
      <c r="EY369" s="158">
        <f>IF(ISERROR(VLOOKUP(AV369,Accueil!$W$17:$W$22,1,0)),1,0)</f>
        <v>0</v>
      </c>
      <c r="EZ369" s="158">
        <f>IF(ISERROR(VLOOKUP(AW369,Accueil!$W$17:$W$22,1,0)),1,0)</f>
        <v>0</v>
      </c>
      <c r="FA369" s="158">
        <f>IF(ISERROR(VLOOKUP(AX369,Accueil!$W$17:$W$22,1,0)),1,0)</f>
        <v>0</v>
      </c>
      <c r="FB369" s="158">
        <f>IF(ISERROR(VLOOKUP(AY369,Accueil!$W$17:$W$22,1,0)),1,0)</f>
        <v>0</v>
      </c>
      <c r="FC369" s="158">
        <f>IF(ISERROR(VLOOKUP(AZ369,Accueil!$W$17:$W$22,1,0)),1,0)</f>
        <v>0</v>
      </c>
      <c r="FD369" s="158">
        <f>IF(ISERROR(VLOOKUP(BA369,Accueil!$W$17:$W$22,1,0)),1,0)</f>
        <v>0</v>
      </c>
      <c r="FE369" s="158">
        <f>IF(ISERROR(VLOOKUP(BB369,Accueil!$W$17:$W$22,1,0)),1,0)</f>
        <v>0</v>
      </c>
      <c r="FF369" s="158">
        <f>IF(ISERROR(VLOOKUP(BC369,Accueil!$W$17:$W$22,1,0)),1,0)</f>
        <v>0</v>
      </c>
      <c r="FG369" s="158">
        <f>IF(ISERROR(VLOOKUP(BD369,Accueil!$W$17:$W$22,1,0)),1,0)</f>
        <v>0</v>
      </c>
      <c r="FH369" s="158">
        <f>IF(ISERROR(VLOOKUP(BE369,Accueil!$W$17:$W$22,1,0)),1,0)</f>
        <v>0</v>
      </c>
      <c r="FI369" s="158">
        <f>IF(ISERROR(VLOOKUP(BF369,Accueil!$W$17:$W$22,1,0)),1,0)</f>
        <v>0</v>
      </c>
      <c r="FJ369" s="158">
        <f>IF(ISERROR(VLOOKUP(BG369,Accueil!$W$17:$W$22,1,0)),1,0)</f>
        <v>0</v>
      </c>
      <c r="FK369" s="158">
        <f>IF(ISERROR(VLOOKUP(BH369,Accueil!$W$17:$W$22,1,0)),1,0)</f>
        <v>0</v>
      </c>
      <c r="FL369" s="158">
        <f>IF(ISERROR(VLOOKUP(BI369,Accueil!$W$17:$W$22,1,0)),1,0)</f>
        <v>0</v>
      </c>
      <c r="FM369" s="158">
        <f>IF(ISERROR(VLOOKUP(BJ369,Accueil!$W$17:$W$22,1,0)),1,0)</f>
        <v>0</v>
      </c>
      <c r="FN369" s="158">
        <f>IF(ISERROR(VLOOKUP(BK369,Accueil!$W$17:$W$22,1,0)),1,0)</f>
        <v>0</v>
      </c>
      <c r="FO369" s="158">
        <f>IF(ISERROR(VLOOKUP(BL369,Accueil!$W$17:$W$22,1,0)),1,0)</f>
        <v>0</v>
      </c>
      <c r="FP369" s="158">
        <f>IF(ISERROR(VLOOKUP(BM369,Accueil!$W$17:$W$22,1,0)),1,0)</f>
        <v>0</v>
      </c>
      <c r="FQ369" s="158">
        <f>IF(ISERROR(VLOOKUP(BN369,Accueil!$W$17:$W$22,1,0)),1,0)</f>
        <v>0</v>
      </c>
      <c r="FR369" s="158">
        <f>IF(ISERROR(VLOOKUP(BO369,Accueil!$W$17:$W$22,1,0)),1,0)</f>
        <v>0</v>
      </c>
      <c r="FS369" s="158">
        <f>IF(ISERROR(VLOOKUP(BP369,Accueil!$W$17:$W$22,1,0)),1,0)</f>
        <v>0</v>
      </c>
      <c r="FT369" s="158">
        <f>IF(ISERROR(VLOOKUP(BQ369,Accueil!$W$17:$W$22,1,0)),1,0)</f>
        <v>0</v>
      </c>
      <c r="FU369" s="158">
        <f>IF(ISERROR(VLOOKUP(BR369,Accueil!$W$17:$W$22,1,0)),1,0)</f>
        <v>0</v>
      </c>
      <c r="FV369" s="158">
        <f>IF(ISERROR(VLOOKUP(BS369,Accueil!$W$17:$W$22,1,0)),1,0)</f>
        <v>0</v>
      </c>
      <c r="FW369" s="158">
        <f>IF(ISERROR(VLOOKUP(BT369,Accueil!$W$17:$W$22,1,0)),1,0)</f>
        <v>0</v>
      </c>
      <c r="FX369" s="158">
        <f>IF(ISERROR(VLOOKUP(BU369,Accueil!$W$17:$W$22,1,0)),1,0)</f>
        <v>0</v>
      </c>
      <c r="FY369" s="158">
        <f>IF(ISERROR(VLOOKUP(BV369,Accueil!$W$17:$W$22,1,0)),1,0)</f>
        <v>0</v>
      </c>
      <c r="FZ369" s="158">
        <f>IF(ISERROR(VLOOKUP(BW369,Accueil!$W$17:$W$22,1,0)),1,0)</f>
        <v>0</v>
      </c>
      <c r="GA369" s="158">
        <f>IF(ISERROR(VLOOKUP(BX369,Accueil!$W$17:$W$22,1,0)),1,0)</f>
        <v>0</v>
      </c>
      <c r="GB369" s="158">
        <f>IF(ISERROR(VLOOKUP(BY369,Accueil!$W$17:$W$22,1,0)),1,0)</f>
        <v>0</v>
      </c>
      <c r="GC369" s="158">
        <f>IF(ISERROR(VLOOKUP(BZ369,Accueil!$W$17:$W$22,1,0)),1,0)</f>
        <v>0</v>
      </c>
      <c r="GD369" s="158">
        <f>IF(ISERROR(VLOOKUP(CA369,Accueil!$W$17:$W$22,1,0)),1,0)</f>
        <v>0</v>
      </c>
      <c r="GE369" s="158">
        <f>IF(ISERROR(VLOOKUP(CB369,Accueil!$W$17:$W$22,1,0)),1,0)</f>
        <v>0</v>
      </c>
      <c r="GF369" s="158">
        <f>IF(ISERROR(VLOOKUP(CC369,Accueil!$W$17:$W$22,1,0)),1,0)</f>
        <v>0</v>
      </c>
      <c r="GG369" s="158">
        <f>IF(ISERROR(VLOOKUP(CD369,Accueil!$W$17:$W$22,1,0)),1,0)</f>
        <v>0</v>
      </c>
      <c r="GH369" s="158">
        <f>IF(ISERROR(VLOOKUP(CE369,Accueil!$W$17:$W$22,1,0)),1,0)</f>
        <v>0</v>
      </c>
      <c r="GI369" s="158">
        <f>IF(ISERROR(VLOOKUP(CF369,Accueil!$W$17:$W$22,1,0)),1,0)</f>
        <v>0</v>
      </c>
      <c r="GJ369" s="158">
        <f>IF(ISERROR(VLOOKUP(CG369,Accueil!$W$17:$W$22,1,0)),1,0)</f>
        <v>0</v>
      </c>
      <c r="GK369" s="158">
        <f>IF(ISERROR(VLOOKUP(CH369,Accueil!$W$17:$W$22,1,0)),1,0)</f>
        <v>0</v>
      </c>
      <c r="GL369" s="158">
        <f>IF(ISERROR(VLOOKUP(CI369,Accueil!$W$17:$W$22,1,0)),1,0)</f>
        <v>0</v>
      </c>
      <c r="GM369" s="158">
        <f>IF(ISERROR(VLOOKUP(CJ369,Accueil!$W$17:$W$22,1,0)),1,0)</f>
        <v>0</v>
      </c>
      <c r="GN369" s="158">
        <f>IF(ISERROR(VLOOKUP(CK369,Accueil!$W$17:$W$22,1,0)),1,0)</f>
        <v>0</v>
      </c>
      <c r="GO369" s="158">
        <f>IF(ISERROR(VLOOKUP(CL369,Accueil!$W$17:$W$22,1,0)),1,0)</f>
        <v>0</v>
      </c>
      <c r="GP369" s="158">
        <f>IF(ISERROR(VLOOKUP(CM369,Accueil!$W$17:$W$22,1,0)),1,0)</f>
        <v>0</v>
      </c>
      <c r="GQ369" s="158">
        <f>IF(ISERROR(VLOOKUP(CN369,Accueil!$W$17:$W$22,1,0)),1,0)</f>
        <v>0</v>
      </c>
      <c r="GR369" s="158">
        <f>IF(ISERROR(VLOOKUP(CO369,Accueil!$W$17:$W$22,1,0)),1,0)</f>
        <v>0</v>
      </c>
      <c r="GS369" s="158">
        <f>IF(ISERROR(VLOOKUP(CP369,Accueil!$W$17:$W$22,1,0)),1,0)</f>
        <v>0</v>
      </c>
      <c r="GT369" s="158">
        <f>IF(ISERROR(VLOOKUP(CQ369,Accueil!$W$17:$W$22,1,0)),1,0)</f>
        <v>0</v>
      </c>
      <c r="GU369" s="158">
        <f>IF(ISERROR(VLOOKUP(CR369,Accueil!$W$17:$W$22,1,0)),1,0)</f>
        <v>0</v>
      </c>
      <c r="GV369" s="158">
        <f>IF(ISERROR(VLOOKUP(CS369,Accueil!$W$17:$W$22,1,0)),1,0)</f>
        <v>0</v>
      </c>
      <c r="GW369" s="158">
        <f>IF(ISERROR(VLOOKUP(CT369,Accueil!$W$17:$W$22,1,0)),1,0)</f>
        <v>0</v>
      </c>
      <c r="GX369" s="158">
        <f>IF(ISERROR(VLOOKUP(CU369,Accueil!$W$17:$W$22,1,0)),1,0)</f>
        <v>0</v>
      </c>
      <c r="GY369" s="158">
        <f>IF(ISERROR(VLOOKUP(CV369,Accueil!$W$17:$W$22,1,0)),1,0)</f>
        <v>0</v>
      </c>
      <c r="GZ369" s="158">
        <f>IF(ISERROR(VLOOKUP(CW369,Accueil!$W$17:$W$22,1,0)),1,0)</f>
        <v>0</v>
      </c>
      <c r="HA369" s="158">
        <f>IF(ISERROR(VLOOKUP(CX369,Accueil!$W$17:$W$22,1,0)),1,0)</f>
        <v>0</v>
      </c>
      <c r="HB369" s="158">
        <f>IF(ISERROR(VLOOKUP(CY369,Accueil!$W$17:$W$22,1,0)),1,0)</f>
        <v>0</v>
      </c>
      <c r="HC369" s="158">
        <f>IF(ISERROR(VLOOKUP(CZ369,Accueil!$W$17:$W$22,1,0)),1,0)</f>
        <v>0</v>
      </c>
      <c r="HD369" s="158">
        <f>IF(ISERROR(VLOOKUP(DA369,Accueil!$W$17:$W$22,1,0)),1,0)</f>
        <v>0</v>
      </c>
    </row>
    <row r="370" spans="1:212" ht="12.75" customHeight="1">
      <c r="A370" s="360"/>
      <c r="B370" s="12">
        <v>362</v>
      </c>
      <c r="C370" s="26" t="str">
        <f>IF(Accueil!E374="","",Accueil!E374)</f>
        <v/>
      </c>
      <c r="D370" s="27" t="str">
        <f>IF(Accueil!F374="","",Accueil!F374)</f>
        <v/>
      </c>
      <c r="E370" s="83" t="str">
        <f t="shared" si="26"/>
        <v/>
      </c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  <c r="AA370" s="244"/>
      <c r="AB370" s="244"/>
      <c r="AC370" s="244"/>
      <c r="AD370" s="244"/>
      <c r="AE370" s="244"/>
      <c r="AF370" s="244"/>
      <c r="AG370" s="244"/>
      <c r="AH370" s="244"/>
      <c r="AI370" s="244"/>
      <c r="AJ370" s="244"/>
      <c r="AK370" s="244"/>
      <c r="AL370" s="244"/>
      <c r="AM370" s="244"/>
      <c r="AN370" s="244"/>
      <c r="AO370" s="244"/>
      <c r="AP370" s="244"/>
      <c r="AQ370" s="244"/>
      <c r="AR370" s="244"/>
      <c r="AS370" s="244"/>
      <c r="AT370" s="244"/>
      <c r="AU370" s="244"/>
      <c r="AV370" s="244"/>
      <c r="AW370" s="244"/>
      <c r="AX370" s="244"/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  <c r="CJ370" s="244"/>
      <c r="CK370" s="244"/>
      <c r="CL370" s="244"/>
      <c r="CM370" s="244"/>
      <c r="CN370" s="244"/>
      <c r="CO370" s="244"/>
      <c r="CP370" s="244"/>
      <c r="CQ370" s="244"/>
      <c r="CR370" s="244"/>
      <c r="CS370" s="244"/>
      <c r="CT370" s="244"/>
      <c r="CU370" s="244"/>
      <c r="CV370" s="244"/>
      <c r="CW370" s="244"/>
      <c r="CX370" s="244"/>
      <c r="CY370" s="244"/>
      <c r="CZ370" s="244"/>
      <c r="DA370" s="244"/>
      <c r="DB370" s="12">
        <v>362</v>
      </c>
      <c r="DC370" s="11" t="str">
        <f>IF(D370="","",COUNTIF(F370:DA370,Accueil!$AB$28)&amp;" / "&amp;COUNTIF($F$8:$DA$8,"&gt;0")-(COUNTIF(F370:DA370,Accueil!$AG$26)))</f>
        <v/>
      </c>
      <c r="DD370" s="110" t="str">
        <f>IF(D370="","",COUNTIF(F370:DA370,Accueil!$AB$26))</f>
        <v/>
      </c>
      <c r="DE370" s="110" t="str">
        <f>IF(D370="","",IF(COUNTIF($F$8:$DA$8,"&gt;=0")-(COUNTIF(G370:DB370,Accueil!$AG$26))&lt;0,0,COUNTIF($F$8:$DA$8,"&gt;=0")-(COUNTIF(G370:DB370,Accueil!$AG$26))))</f>
        <v/>
      </c>
      <c r="DF370" s="11" t="str">
        <f t="shared" si="27"/>
        <v/>
      </c>
      <c r="DG370" s="29" t="str">
        <f t="shared" si="28"/>
        <v/>
      </c>
      <c r="DH370" s="158">
        <f t="shared" si="29"/>
        <v>0</v>
      </c>
      <c r="DI370" s="158">
        <f>IF(ISERROR(VLOOKUP(F370,Accueil!$W$17:$W$22,1,0)),1,0)</f>
        <v>0</v>
      </c>
      <c r="DJ370" s="158">
        <f>IF(ISERROR(VLOOKUP(G370,Accueil!$W$17:$W$22,1,0)),1,0)</f>
        <v>0</v>
      </c>
      <c r="DK370" s="158">
        <f>IF(ISERROR(VLOOKUP(H370,Accueil!$W$17:$W$22,1,0)),1,0)</f>
        <v>0</v>
      </c>
      <c r="DL370" s="158">
        <f>IF(ISERROR(VLOOKUP(I370,Accueil!$W$17:$W$22,1,0)),1,0)</f>
        <v>0</v>
      </c>
      <c r="DM370" s="158">
        <f>IF(ISERROR(VLOOKUP(J370,Accueil!$W$17:$W$22,1,0)),1,0)</f>
        <v>0</v>
      </c>
      <c r="DN370" s="158">
        <f>IF(ISERROR(VLOOKUP(K370,Accueil!$W$17:$W$22,1,0)),1,0)</f>
        <v>0</v>
      </c>
      <c r="DO370" s="158">
        <f>IF(ISERROR(VLOOKUP(L370,Accueil!$W$17:$W$22,1,0)),1,0)</f>
        <v>0</v>
      </c>
      <c r="DP370" s="158">
        <f>IF(ISERROR(VLOOKUP(M370,Accueil!$W$17:$W$22,1,0)),1,0)</f>
        <v>0</v>
      </c>
      <c r="DQ370" s="158">
        <f>IF(ISERROR(VLOOKUP(N370,Accueil!$W$17:$W$22,1,0)),1,0)</f>
        <v>0</v>
      </c>
      <c r="DR370" s="158">
        <f>IF(ISERROR(VLOOKUP(O370,Accueil!$W$17:$W$22,1,0)),1,0)</f>
        <v>0</v>
      </c>
      <c r="DS370" s="158">
        <f>IF(ISERROR(VLOOKUP(P370,Accueil!$W$17:$W$22,1,0)),1,0)</f>
        <v>0</v>
      </c>
      <c r="DT370" s="158">
        <f>IF(ISERROR(VLOOKUP(Q370,Accueil!$W$17:$W$22,1,0)),1,0)</f>
        <v>0</v>
      </c>
      <c r="DU370" s="158">
        <f>IF(ISERROR(VLOOKUP(R370,Accueil!$W$17:$W$22,1,0)),1,0)</f>
        <v>0</v>
      </c>
      <c r="DV370" s="158">
        <f>IF(ISERROR(VLOOKUP(S370,Accueil!$W$17:$W$22,1,0)),1,0)</f>
        <v>0</v>
      </c>
      <c r="DW370" s="158">
        <f>IF(ISERROR(VLOOKUP(T370,Accueil!$W$17:$W$22,1,0)),1,0)</f>
        <v>0</v>
      </c>
      <c r="DX370" s="158">
        <f>IF(ISERROR(VLOOKUP(U370,Accueil!$W$17:$W$22,1,0)),1,0)</f>
        <v>0</v>
      </c>
      <c r="DY370" s="158">
        <f>IF(ISERROR(VLOOKUP(V370,Accueil!$W$17:$W$22,1,0)),1,0)</f>
        <v>0</v>
      </c>
      <c r="DZ370" s="158">
        <f>IF(ISERROR(VLOOKUP(W370,Accueil!$W$17:$W$22,1,0)),1,0)</f>
        <v>0</v>
      </c>
      <c r="EA370" s="158">
        <f>IF(ISERROR(VLOOKUP(X370,Accueil!$W$17:$W$22,1,0)),1,0)</f>
        <v>0</v>
      </c>
      <c r="EB370" s="158">
        <f>IF(ISERROR(VLOOKUP(Y370,Accueil!$W$17:$W$22,1,0)),1,0)</f>
        <v>0</v>
      </c>
      <c r="EC370" s="158">
        <f>IF(ISERROR(VLOOKUP(Z370,Accueil!$W$17:$W$22,1,0)),1,0)</f>
        <v>0</v>
      </c>
      <c r="ED370" s="158">
        <f>IF(ISERROR(VLOOKUP(AA370,Accueil!$W$17:$W$22,1,0)),1,0)</f>
        <v>0</v>
      </c>
      <c r="EE370" s="158">
        <f>IF(ISERROR(VLOOKUP(AB370,Accueil!$W$17:$W$22,1,0)),1,0)</f>
        <v>0</v>
      </c>
      <c r="EF370" s="158">
        <f>IF(ISERROR(VLOOKUP(AC370,Accueil!$W$17:$W$22,1,0)),1,0)</f>
        <v>0</v>
      </c>
      <c r="EG370" s="158">
        <f>IF(ISERROR(VLOOKUP(AD370,Accueil!$W$17:$W$22,1,0)),1,0)</f>
        <v>0</v>
      </c>
      <c r="EH370" s="158">
        <f>IF(ISERROR(VLOOKUP(AE370,Accueil!$W$17:$W$22,1,0)),1,0)</f>
        <v>0</v>
      </c>
      <c r="EI370" s="158">
        <f>IF(ISERROR(VLOOKUP(AF370,Accueil!$W$17:$W$22,1,0)),1,0)</f>
        <v>0</v>
      </c>
      <c r="EJ370" s="158">
        <f>IF(ISERROR(VLOOKUP(AG370,Accueil!$W$17:$W$22,1,0)),1,0)</f>
        <v>0</v>
      </c>
      <c r="EK370" s="158">
        <f>IF(ISERROR(VLOOKUP(AH370,Accueil!$W$17:$W$22,1,0)),1,0)</f>
        <v>0</v>
      </c>
      <c r="EL370" s="158">
        <f>IF(ISERROR(VLOOKUP(AI370,Accueil!$W$17:$W$22,1,0)),1,0)</f>
        <v>0</v>
      </c>
      <c r="EM370" s="158">
        <f>IF(ISERROR(VLOOKUP(AJ370,Accueil!$W$17:$W$22,1,0)),1,0)</f>
        <v>0</v>
      </c>
      <c r="EN370" s="158">
        <f>IF(ISERROR(VLOOKUP(AK370,Accueil!$W$17:$W$22,1,0)),1,0)</f>
        <v>0</v>
      </c>
      <c r="EO370" s="158">
        <f>IF(ISERROR(VLOOKUP(AL370,Accueil!$W$17:$W$22,1,0)),1,0)</f>
        <v>0</v>
      </c>
      <c r="EP370" s="158">
        <f>IF(ISERROR(VLOOKUP(AM370,Accueil!$W$17:$W$22,1,0)),1,0)</f>
        <v>0</v>
      </c>
      <c r="EQ370" s="158">
        <f>IF(ISERROR(VLOOKUP(AN370,Accueil!$W$17:$W$22,1,0)),1,0)</f>
        <v>0</v>
      </c>
      <c r="ER370" s="158">
        <f>IF(ISERROR(VLOOKUP(AO370,Accueil!$W$17:$W$22,1,0)),1,0)</f>
        <v>0</v>
      </c>
      <c r="ES370" s="158">
        <f>IF(ISERROR(VLOOKUP(AP370,Accueil!$W$17:$W$22,1,0)),1,0)</f>
        <v>0</v>
      </c>
      <c r="ET370" s="158">
        <f>IF(ISERROR(VLOOKUP(AQ370,Accueil!$W$17:$W$22,1,0)),1,0)</f>
        <v>0</v>
      </c>
      <c r="EU370" s="158">
        <f>IF(ISERROR(VLOOKUP(AR370,Accueil!$W$17:$W$22,1,0)),1,0)</f>
        <v>0</v>
      </c>
      <c r="EV370" s="158">
        <f>IF(ISERROR(VLOOKUP(AS370,Accueil!$W$17:$W$22,1,0)),1,0)</f>
        <v>0</v>
      </c>
      <c r="EW370" s="158">
        <f>IF(ISERROR(VLOOKUP(AT370,Accueil!$W$17:$W$22,1,0)),1,0)</f>
        <v>0</v>
      </c>
      <c r="EX370" s="158">
        <f>IF(ISERROR(VLOOKUP(AU370,Accueil!$W$17:$W$22,1,0)),1,0)</f>
        <v>0</v>
      </c>
      <c r="EY370" s="158">
        <f>IF(ISERROR(VLOOKUP(AV370,Accueil!$W$17:$W$22,1,0)),1,0)</f>
        <v>0</v>
      </c>
      <c r="EZ370" s="158">
        <f>IF(ISERROR(VLOOKUP(AW370,Accueil!$W$17:$W$22,1,0)),1,0)</f>
        <v>0</v>
      </c>
      <c r="FA370" s="158">
        <f>IF(ISERROR(VLOOKUP(AX370,Accueil!$W$17:$W$22,1,0)),1,0)</f>
        <v>0</v>
      </c>
      <c r="FB370" s="158">
        <f>IF(ISERROR(VLOOKUP(AY370,Accueil!$W$17:$W$22,1,0)),1,0)</f>
        <v>0</v>
      </c>
      <c r="FC370" s="158">
        <f>IF(ISERROR(VLOOKUP(AZ370,Accueil!$W$17:$W$22,1,0)),1,0)</f>
        <v>0</v>
      </c>
      <c r="FD370" s="158">
        <f>IF(ISERROR(VLOOKUP(BA370,Accueil!$W$17:$W$22,1,0)),1,0)</f>
        <v>0</v>
      </c>
      <c r="FE370" s="158">
        <f>IF(ISERROR(VLOOKUP(BB370,Accueil!$W$17:$W$22,1,0)),1,0)</f>
        <v>0</v>
      </c>
      <c r="FF370" s="158">
        <f>IF(ISERROR(VLOOKUP(BC370,Accueil!$W$17:$W$22,1,0)),1,0)</f>
        <v>0</v>
      </c>
      <c r="FG370" s="158">
        <f>IF(ISERROR(VLOOKUP(BD370,Accueil!$W$17:$W$22,1,0)),1,0)</f>
        <v>0</v>
      </c>
      <c r="FH370" s="158">
        <f>IF(ISERROR(VLOOKUP(BE370,Accueil!$W$17:$W$22,1,0)),1,0)</f>
        <v>0</v>
      </c>
      <c r="FI370" s="158">
        <f>IF(ISERROR(VLOOKUP(BF370,Accueil!$W$17:$W$22,1,0)),1,0)</f>
        <v>0</v>
      </c>
      <c r="FJ370" s="158">
        <f>IF(ISERROR(VLOOKUP(BG370,Accueil!$W$17:$W$22,1,0)),1,0)</f>
        <v>0</v>
      </c>
      <c r="FK370" s="158">
        <f>IF(ISERROR(VLOOKUP(BH370,Accueil!$W$17:$W$22,1,0)),1,0)</f>
        <v>0</v>
      </c>
      <c r="FL370" s="158">
        <f>IF(ISERROR(VLOOKUP(BI370,Accueil!$W$17:$W$22,1,0)),1,0)</f>
        <v>0</v>
      </c>
      <c r="FM370" s="158">
        <f>IF(ISERROR(VLOOKUP(BJ370,Accueil!$W$17:$W$22,1,0)),1,0)</f>
        <v>0</v>
      </c>
      <c r="FN370" s="158">
        <f>IF(ISERROR(VLOOKUP(BK370,Accueil!$W$17:$W$22,1,0)),1,0)</f>
        <v>0</v>
      </c>
      <c r="FO370" s="158">
        <f>IF(ISERROR(VLOOKUP(BL370,Accueil!$W$17:$W$22,1,0)),1,0)</f>
        <v>0</v>
      </c>
      <c r="FP370" s="158">
        <f>IF(ISERROR(VLOOKUP(BM370,Accueil!$W$17:$W$22,1,0)),1,0)</f>
        <v>0</v>
      </c>
      <c r="FQ370" s="158">
        <f>IF(ISERROR(VLOOKUP(BN370,Accueil!$W$17:$W$22,1,0)),1,0)</f>
        <v>0</v>
      </c>
      <c r="FR370" s="158">
        <f>IF(ISERROR(VLOOKUP(BO370,Accueil!$W$17:$W$22,1,0)),1,0)</f>
        <v>0</v>
      </c>
      <c r="FS370" s="158">
        <f>IF(ISERROR(VLOOKUP(BP370,Accueil!$W$17:$W$22,1,0)),1,0)</f>
        <v>0</v>
      </c>
      <c r="FT370" s="158">
        <f>IF(ISERROR(VLOOKUP(BQ370,Accueil!$W$17:$W$22,1,0)),1,0)</f>
        <v>0</v>
      </c>
      <c r="FU370" s="158">
        <f>IF(ISERROR(VLOOKUP(BR370,Accueil!$W$17:$W$22,1,0)),1,0)</f>
        <v>0</v>
      </c>
      <c r="FV370" s="158">
        <f>IF(ISERROR(VLOOKUP(BS370,Accueil!$W$17:$W$22,1,0)),1,0)</f>
        <v>0</v>
      </c>
      <c r="FW370" s="158">
        <f>IF(ISERROR(VLOOKUP(BT370,Accueil!$W$17:$W$22,1,0)),1,0)</f>
        <v>0</v>
      </c>
      <c r="FX370" s="158">
        <f>IF(ISERROR(VLOOKUP(BU370,Accueil!$W$17:$W$22,1,0)),1,0)</f>
        <v>0</v>
      </c>
      <c r="FY370" s="158">
        <f>IF(ISERROR(VLOOKUP(BV370,Accueil!$W$17:$W$22,1,0)),1,0)</f>
        <v>0</v>
      </c>
      <c r="FZ370" s="158">
        <f>IF(ISERROR(VLOOKUP(BW370,Accueil!$W$17:$W$22,1,0)),1,0)</f>
        <v>0</v>
      </c>
      <c r="GA370" s="158">
        <f>IF(ISERROR(VLOOKUP(BX370,Accueil!$W$17:$W$22,1,0)),1,0)</f>
        <v>0</v>
      </c>
      <c r="GB370" s="158">
        <f>IF(ISERROR(VLOOKUP(BY370,Accueil!$W$17:$W$22,1,0)),1,0)</f>
        <v>0</v>
      </c>
      <c r="GC370" s="158">
        <f>IF(ISERROR(VLOOKUP(BZ370,Accueil!$W$17:$W$22,1,0)),1,0)</f>
        <v>0</v>
      </c>
      <c r="GD370" s="158">
        <f>IF(ISERROR(VLOOKUP(CA370,Accueil!$W$17:$W$22,1,0)),1,0)</f>
        <v>0</v>
      </c>
      <c r="GE370" s="158">
        <f>IF(ISERROR(VLOOKUP(CB370,Accueil!$W$17:$W$22,1,0)),1,0)</f>
        <v>0</v>
      </c>
      <c r="GF370" s="158">
        <f>IF(ISERROR(VLOOKUP(CC370,Accueil!$W$17:$W$22,1,0)),1,0)</f>
        <v>0</v>
      </c>
      <c r="GG370" s="158">
        <f>IF(ISERROR(VLOOKUP(CD370,Accueil!$W$17:$W$22,1,0)),1,0)</f>
        <v>0</v>
      </c>
      <c r="GH370" s="158">
        <f>IF(ISERROR(VLOOKUP(CE370,Accueil!$W$17:$W$22,1,0)),1,0)</f>
        <v>0</v>
      </c>
      <c r="GI370" s="158">
        <f>IF(ISERROR(VLOOKUP(CF370,Accueil!$W$17:$W$22,1,0)),1,0)</f>
        <v>0</v>
      </c>
      <c r="GJ370" s="158">
        <f>IF(ISERROR(VLOOKUP(CG370,Accueil!$W$17:$W$22,1,0)),1,0)</f>
        <v>0</v>
      </c>
      <c r="GK370" s="158">
        <f>IF(ISERROR(VLOOKUP(CH370,Accueil!$W$17:$W$22,1,0)),1,0)</f>
        <v>0</v>
      </c>
      <c r="GL370" s="158">
        <f>IF(ISERROR(VLOOKUP(CI370,Accueil!$W$17:$W$22,1,0)),1,0)</f>
        <v>0</v>
      </c>
      <c r="GM370" s="158">
        <f>IF(ISERROR(VLOOKUP(CJ370,Accueil!$W$17:$W$22,1,0)),1,0)</f>
        <v>0</v>
      </c>
      <c r="GN370" s="158">
        <f>IF(ISERROR(VLOOKUP(CK370,Accueil!$W$17:$W$22,1,0)),1,0)</f>
        <v>0</v>
      </c>
      <c r="GO370" s="158">
        <f>IF(ISERROR(VLOOKUP(CL370,Accueil!$W$17:$W$22,1,0)),1,0)</f>
        <v>0</v>
      </c>
      <c r="GP370" s="158">
        <f>IF(ISERROR(VLOOKUP(CM370,Accueil!$W$17:$W$22,1,0)),1,0)</f>
        <v>0</v>
      </c>
      <c r="GQ370" s="158">
        <f>IF(ISERROR(VLOOKUP(CN370,Accueil!$W$17:$W$22,1,0)),1,0)</f>
        <v>0</v>
      </c>
      <c r="GR370" s="158">
        <f>IF(ISERROR(VLOOKUP(CO370,Accueil!$W$17:$W$22,1,0)),1,0)</f>
        <v>0</v>
      </c>
      <c r="GS370" s="158">
        <f>IF(ISERROR(VLOOKUP(CP370,Accueil!$W$17:$W$22,1,0)),1,0)</f>
        <v>0</v>
      </c>
      <c r="GT370" s="158">
        <f>IF(ISERROR(VLOOKUP(CQ370,Accueil!$W$17:$W$22,1,0)),1,0)</f>
        <v>0</v>
      </c>
      <c r="GU370" s="158">
        <f>IF(ISERROR(VLOOKUP(CR370,Accueil!$W$17:$W$22,1,0)),1,0)</f>
        <v>0</v>
      </c>
      <c r="GV370" s="158">
        <f>IF(ISERROR(VLOOKUP(CS370,Accueil!$W$17:$W$22,1,0)),1,0)</f>
        <v>0</v>
      </c>
      <c r="GW370" s="158">
        <f>IF(ISERROR(VLOOKUP(CT370,Accueil!$W$17:$W$22,1,0)),1,0)</f>
        <v>0</v>
      </c>
      <c r="GX370" s="158">
        <f>IF(ISERROR(VLOOKUP(CU370,Accueil!$W$17:$W$22,1,0)),1,0)</f>
        <v>0</v>
      </c>
      <c r="GY370" s="158">
        <f>IF(ISERROR(VLOOKUP(CV370,Accueil!$W$17:$W$22,1,0)),1,0)</f>
        <v>0</v>
      </c>
      <c r="GZ370" s="158">
        <f>IF(ISERROR(VLOOKUP(CW370,Accueil!$W$17:$W$22,1,0)),1,0)</f>
        <v>0</v>
      </c>
      <c r="HA370" s="158">
        <f>IF(ISERROR(VLOOKUP(CX370,Accueil!$W$17:$W$22,1,0)),1,0)</f>
        <v>0</v>
      </c>
      <c r="HB370" s="158">
        <f>IF(ISERROR(VLOOKUP(CY370,Accueil!$W$17:$W$22,1,0)),1,0)</f>
        <v>0</v>
      </c>
      <c r="HC370" s="158">
        <f>IF(ISERROR(VLOOKUP(CZ370,Accueil!$W$17:$W$22,1,0)),1,0)</f>
        <v>0</v>
      </c>
      <c r="HD370" s="158">
        <f>IF(ISERROR(VLOOKUP(DA370,Accueil!$W$17:$W$22,1,0)),1,0)</f>
        <v>0</v>
      </c>
    </row>
    <row r="371" spans="1:212" ht="12.75" customHeight="1">
      <c r="A371" s="360"/>
      <c r="B371" s="12">
        <v>363</v>
      </c>
      <c r="C371" s="26" t="str">
        <f>IF(Accueil!E375="","",Accueil!E375)</f>
        <v/>
      </c>
      <c r="D371" s="27" t="str">
        <f>IF(Accueil!F375="","",Accueil!F375)</f>
        <v/>
      </c>
      <c r="E371" s="83" t="str">
        <f t="shared" si="26"/>
        <v/>
      </c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  <c r="AA371" s="244"/>
      <c r="AB371" s="244"/>
      <c r="AC371" s="244"/>
      <c r="AD371" s="244"/>
      <c r="AE371" s="244"/>
      <c r="AF371" s="244"/>
      <c r="AG371" s="244"/>
      <c r="AH371" s="244"/>
      <c r="AI371" s="244"/>
      <c r="AJ371" s="244"/>
      <c r="AK371" s="244"/>
      <c r="AL371" s="244"/>
      <c r="AM371" s="244"/>
      <c r="AN371" s="244"/>
      <c r="AO371" s="244"/>
      <c r="AP371" s="244"/>
      <c r="AQ371" s="244"/>
      <c r="AR371" s="244"/>
      <c r="AS371" s="244"/>
      <c r="AT371" s="244"/>
      <c r="AU371" s="244"/>
      <c r="AV371" s="244"/>
      <c r="AW371" s="244"/>
      <c r="AX371" s="244"/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4"/>
      <c r="CK371" s="244"/>
      <c r="CL371" s="244"/>
      <c r="CM371" s="244"/>
      <c r="CN371" s="244"/>
      <c r="CO371" s="244"/>
      <c r="CP371" s="244"/>
      <c r="CQ371" s="244"/>
      <c r="CR371" s="244"/>
      <c r="CS371" s="244"/>
      <c r="CT371" s="244"/>
      <c r="CU371" s="244"/>
      <c r="CV371" s="244"/>
      <c r="CW371" s="244"/>
      <c r="CX371" s="244"/>
      <c r="CY371" s="244"/>
      <c r="CZ371" s="244"/>
      <c r="DA371" s="244"/>
      <c r="DB371" s="12">
        <v>363</v>
      </c>
      <c r="DC371" s="11" t="str">
        <f>IF(D371="","",COUNTIF(F371:DA371,Accueil!$AB$28)&amp;" / "&amp;COUNTIF($F$8:$DA$8,"&gt;0")-(COUNTIF(F371:DA371,Accueil!$AG$26)))</f>
        <v/>
      </c>
      <c r="DD371" s="110" t="str">
        <f>IF(D371="","",COUNTIF(F371:DA371,Accueil!$AB$26))</f>
        <v/>
      </c>
      <c r="DE371" s="110" t="str">
        <f>IF(D371="","",IF(COUNTIF($F$8:$DA$8,"&gt;=0")-(COUNTIF(G371:DB371,Accueil!$AG$26))&lt;0,0,COUNTIF($F$8:$DA$8,"&gt;=0")-(COUNTIF(G371:DB371,Accueil!$AG$26))))</f>
        <v/>
      </c>
      <c r="DF371" s="11" t="str">
        <f t="shared" si="27"/>
        <v/>
      </c>
      <c r="DG371" s="29" t="str">
        <f t="shared" si="28"/>
        <v/>
      </c>
      <c r="DH371" s="158">
        <f t="shared" si="29"/>
        <v>0</v>
      </c>
      <c r="DI371" s="158">
        <f>IF(ISERROR(VLOOKUP(F371,Accueil!$W$17:$W$22,1,0)),1,0)</f>
        <v>0</v>
      </c>
      <c r="DJ371" s="158">
        <f>IF(ISERROR(VLOOKUP(G371,Accueil!$W$17:$W$22,1,0)),1,0)</f>
        <v>0</v>
      </c>
      <c r="DK371" s="158">
        <f>IF(ISERROR(VLOOKUP(H371,Accueil!$W$17:$W$22,1,0)),1,0)</f>
        <v>0</v>
      </c>
      <c r="DL371" s="158">
        <f>IF(ISERROR(VLOOKUP(I371,Accueil!$W$17:$W$22,1,0)),1,0)</f>
        <v>0</v>
      </c>
      <c r="DM371" s="158">
        <f>IF(ISERROR(VLOOKUP(J371,Accueil!$W$17:$W$22,1,0)),1,0)</f>
        <v>0</v>
      </c>
      <c r="DN371" s="158">
        <f>IF(ISERROR(VLOOKUP(K371,Accueil!$W$17:$W$22,1,0)),1,0)</f>
        <v>0</v>
      </c>
      <c r="DO371" s="158">
        <f>IF(ISERROR(VLOOKUP(L371,Accueil!$W$17:$W$22,1,0)),1,0)</f>
        <v>0</v>
      </c>
      <c r="DP371" s="158">
        <f>IF(ISERROR(VLOOKUP(M371,Accueil!$W$17:$W$22,1,0)),1,0)</f>
        <v>0</v>
      </c>
      <c r="DQ371" s="158">
        <f>IF(ISERROR(VLOOKUP(N371,Accueil!$W$17:$W$22,1,0)),1,0)</f>
        <v>0</v>
      </c>
      <c r="DR371" s="158">
        <f>IF(ISERROR(VLOOKUP(O371,Accueil!$W$17:$W$22,1,0)),1,0)</f>
        <v>0</v>
      </c>
      <c r="DS371" s="158">
        <f>IF(ISERROR(VLOOKUP(P371,Accueil!$W$17:$W$22,1,0)),1,0)</f>
        <v>0</v>
      </c>
      <c r="DT371" s="158">
        <f>IF(ISERROR(VLOOKUP(Q371,Accueil!$W$17:$W$22,1,0)),1,0)</f>
        <v>0</v>
      </c>
      <c r="DU371" s="158">
        <f>IF(ISERROR(VLOOKUP(R371,Accueil!$W$17:$W$22,1,0)),1,0)</f>
        <v>0</v>
      </c>
      <c r="DV371" s="158">
        <f>IF(ISERROR(VLOOKUP(S371,Accueil!$W$17:$W$22,1,0)),1,0)</f>
        <v>0</v>
      </c>
      <c r="DW371" s="158">
        <f>IF(ISERROR(VLOOKUP(T371,Accueil!$W$17:$W$22,1,0)),1,0)</f>
        <v>0</v>
      </c>
      <c r="DX371" s="158">
        <f>IF(ISERROR(VLOOKUP(U371,Accueil!$W$17:$W$22,1,0)),1,0)</f>
        <v>0</v>
      </c>
      <c r="DY371" s="158">
        <f>IF(ISERROR(VLOOKUP(V371,Accueil!$W$17:$W$22,1,0)),1,0)</f>
        <v>0</v>
      </c>
      <c r="DZ371" s="158">
        <f>IF(ISERROR(VLOOKUP(W371,Accueil!$W$17:$W$22,1,0)),1,0)</f>
        <v>0</v>
      </c>
      <c r="EA371" s="158">
        <f>IF(ISERROR(VLOOKUP(X371,Accueil!$W$17:$W$22,1,0)),1,0)</f>
        <v>0</v>
      </c>
      <c r="EB371" s="158">
        <f>IF(ISERROR(VLOOKUP(Y371,Accueil!$W$17:$W$22,1,0)),1,0)</f>
        <v>0</v>
      </c>
      <c r="EC371" s="158">
        <f>IF(ISERROR(VLOOKUP(Z371,Accueil!$W$17:$W$22,1,0)),1,0)</f>
        <v>0</v>
      </c>
      <c r="ED371" s="158">
        <f>IF(ISERROR(VLOOKUP(AA371,Accueil!$W$17:$W$22,1,0)),1,0)</f>
        <v>0</v>
      </c>
      <c r="EE371" s="158">
        <f>IF(ISERROR(VLOOKUP(AB371,Accueil!$W$17:$W$22,1,0)),1,0)</f>
        <v>0</v>
      </c>
      <c r="EF371" s="158">
        <f>IF(ISERROR(VLOOKUP(AC371,Accueil!$W$17:$W$22,1,0)),1,0)</f>
        <v>0</v>
      </c>
      <c r="EG371" s="158">
        <f>IF(ISERROR(VLOOKUP(AD371,Accueil!$W$17:$W$22,1,0)),1,0)</f>
        <v>0</v>
      </c>
      <c r="EH371" s="158">
        <f>IF(ISERROR(VLOOKUP(AE371,Accueil!$W$17:$W$22,1,0)),1,0)</f>
        <v>0</v>
      </c>
      <c r="EI371" s="158">
        <f>IF(ISERROR(VLOOKUP(AF371,Accueil!$W$17:$W$22,1,0)),1,0)</f>
        <v>0</v>
      </c>
      <c r="EJ371" s="158">
        <f>IF(ISERROR(VLOOKUP(AG371,Accueil!$W$17:$W$22,1,0)),1,0)</f>
        <v>0</v>
      </c>
      <c r="EK371" s="158">
        <f>IF(ISERROR(VLOOKUP(AH371,Accueil!$W$17:$W$22,1,0)),1,0)</f>
        <v>0</v>
      </c>
      <c r="EL371" s="158">
        <f>IF(ISERROR(VLOOKUP(AI371,Accueil!$W$17:$W$22,1,0)),1,0)</f>
        <v>0</v>
      </c>
      <c r="EM371" s="158">
        <f>IF(ISERROR(VLOOKUP(AJ371,Accueil!$W$17:$W$22,1,0)),1,0)</f>
        <v>0</v>
      </c>
      <c r="EN371" s="158">
        <f>IF(ISERROR(VLOOKUP(AK371,Accueil!$W$17:$W$22,1,0)),1,0)</f>
        <v>0</v>
      </c>
      <c r="EO371" s="158">
        <f>IF(ISERROR(VLOOKUP(AL371,Accueil!$W$17:$W$22,1,0)),1,0)</f>
        <v>0</v>
      </c>
      <c r="EP371" s="158">
        <f>IF(ISERROR(VLOOKUP(AM371,Accueil!$W$17:$W$22,1,0)),1,0)</f>
        <v>0</v>
      </c>
      <c r="EQ371" s="158">
        <f>IF(ISERROR(VLOOKUP(AN371,Accueil!$W$17:$W$22,1,0)),1,0)</f>
        <v>0</v>
      </c>
      <c r="ER371" s="158">
        <f>IF(ISERROR(VLOOKUP(AO371,Accueil!$W$17:$W$22,1,0)),1,0)</f>
        <v>0</v>
      </c>
      <c r="ES371" s="158">
        <f>IF(ISERROR(VLOOKUP(AP371,Accueil!$W$17:$W$22,1,0)),1,0)</f>
        <v>0</v>
      </c>
      <c r="ET371" s="158">
        <f>IF(ISERROR(VLOOKUP(AQ371,Accueil!$W$17:$W$22,1,0)),1,0)</f>
        <v>0</v>
      </c>
      <c r="EU371" s="158">
        <f>IF(ISERROR(VLOOKUP(AR371,Accueil!$W$17:$W$22,1,0)),1,0)</f>
        <v>0</v>
      </c>
      <c r="EV371" s="158">
        <f>IF(ISERROR(VLOOKUP(AS371,Accueil!$W$17:$W$22,1,0)),1,0)</f>
        <v>0</v>
      </c>
      <c r="EW371" s="158">
        <f>IF(ISERROR(VLOOKUP(AT371,Accueil!$W$17:$W$22,1,0)),1,0)</f>
        <v>0</v>
      </c>
      <c r="EX371" s="158">
        <f>IF(ISERROR(VLOOKUP(AU371,Accueil!$W$17:$W$22,1,0)),1,0)</f>
        <v>0</v>
      </c>
      <c r="EY371" s="158">
        <f>IF(ISERROR(VLOOKUP(AV371,Accueil!$W$17:$W$22,1,0)),1,0)</f>
        <v>0</v>
      </c>
      <c r="EZ371" s="158">
        <f>IF(ISERROR(VLOOKUP(AW371,Accueil!$W$17:$W$22,1,0)),1,0)</f>
        <v>0</v>
      </c>
      <c r="FA371" s="158">
        <f>IF(ISERROR(VLOOKUP(AX371,Accueil!$W$17:$W$22,1,0)),1,0)</f>
        <v>0</v>
      </c>
      <c r="FB371" s="158">
        <f>IF(ISERROR(VLOOKUP(AY371,Accueil!$W$17:$W$22,1,0)),1,0)</f>
        <v>0</v>
      </c>
      <c r="FC371" s="158">
        <f>IF(ISERROR(VLOOKUP(AZ371,Accueil!$W$17:$W$22,1,0)),1,0)</f>
        <v>0</v>
      </c>
      <c r="FD371" s="158">
        <f>IF(ISERROR(VLOOKUP(BA371,Accueil!$W$17:$W$22,1,0)),1,0)</f>
        <v>0</v>
      </c>
      <c r="FE371" s="158">
        <f>IF(ISERROR(VLOOKUP(BB371,Accueil!$W$17:$W$22,1,0)),1,0)</f>
        <v>0</v>
      </c>
      <c r="FF371" s="158">
        <f>IF(ISERROR(VLOOKUP(BC371,Accueil!$W$17:$W$22,1,0)),1,0)</f>
        <v>0</v>
      </c>
      <c r="FG371" s="158">
        <f>IF(ISERROR(VLOOKUP(BD371,Accueil!$W$17:$W$22,1,0)),1,0)</f>
        <v>0</v>
      </c>
      <c r="FH371" s="158">
        <f>IF(ISERROR(VLOOKUP(BE371,Accueil!$W$17:$W$22,1,0)),1,0)</f>
        <v>0</v>
      </c>
      <c r="FI371" s="158">
        <f>IF(ISERROR(VLOOKUP(BF371,Accueil!$W$17:$W$22,1,0)),1,0)</f>
        <v>0</v>
      </c>
      <c r="FJ371" s="158">
        <f>IF(ISERROR(VLOOKUP(BG371,Accueil!$W$17:$W$22,1,0)),1,0)</f>
        <v>0</v>
      </c>
      <c r="FK371" s="158">
        <f>IF(ISERROR(VLOOKUP(BH371,Accueil!$W$17:$W$22,1,0)),1,0)</f>
        <v>0</v>
      </c>
      <c r="FL371" s="158">
        <f>IF(ISERROR(VLOOKUP(BI371,Accueil!$W$17:$W$22,1,0)),1,0)</f>
        <v>0</v>
      </c>
      <c r="FM371" s="158">
        <f>IF(ISERROR(VLOOKUP(BJ371,Accueil!$W$17:$W$22,1,0)),1,0)</f>
        <v>0</v>
      </c>
      <c r="FN371" s="158">
        <f>IF(ISERROR(VLOOKUP(BK371,Accueil!$W$17:$W$22,1,0)),1,0)</f>
        <v>0</v>
      </c>
      <c r="FO371" s="158">
        <f>IF(ISERROR(VLOOKUP(BL371,Accueil!$W$17:$W$22,1,0)),1,0)</f>
        <v>0</v>
      </c>
      <c r="FP371" s="158">
        <f>IF(ISERROR(VLOOKUP(BM371,Accueil!$W$17:$W$22,1,0)),1,0)</f>
        <v>0</v>
      </c>
      <c r="FQ371" s="158">
        <f>IF(ISERROR(VLOOKUP(BN371,Accueil!$W$17:$W$22,1,0)),1,0)</f>
        <v>0</v>
      </c>
      <c r="FR371" s="158">
        <f>IF(ISERROR(VLOOKUP(BO371,Accueil!$W$17:$W$22,1,0)),1,0)</f>
        <v>0</v>
      </c>
      <c r="FS371" s="158">
        <f>IF(ISERROR(VLOOKUP(BP371,Accueil!$W$17:$W$22,1,0)),1,0)</f>
        <v>0</v>
      </c>
      <c r="FT371" s="158">
        <f>IF(ISERROR(VLOOKUP(BQ371,Accueil!$W$17:$W$22,1,0)),1,0)</f>
        <v>0</v>
      </c>
      <c r="FU371" s="158">
        <f>IF(ISERROR(VLOOKUP(BR371,Accueil!$W$17:$W$22,1,0)),1,0)</f>
        <v>0</v>
      </c>
      <c r="FV371" s="158">
        <f>IF(ISERROR(VLOOKUP(BS371,Accueil!$W$17:$W$22,1,0)),1,0)</f>
        <v>0</v>
      </c>
      <c r="FW371" s="158">
        <f>IF(ISERROR(VLOOKUP(BT371,Accueil!$W$17:$W$22,1,0)),1,0)</f>
        <v>0</v>
      </c>
      <c r="FX371" s="158">
        <f>IF(ISERROR(VLOOKUP(BU371,Accueil!$W$17:$W$22,1,0)),1,0)</f>
        <v>0</v>
      </c>
      <c r="FY371" s="158">
        <f>IF(ISERROR(VLOOKUP(BV371,Accueil!$W$17:$W$22,1,0)),1,0)</f>
        <v>0</v>
      </c>
      <c r="FZ371" s="158">
        <f>IF(ISERROR(VLOOKUP(BW371,Accueil!$W$17:$W$22,1,0)),1,0)</f>
        <v>0</v>
      </c>
      <c r="GA371" s="158">
        <f>IF(ISERROR(VLOOKUP(BX371,Accueil!$W$17:$W$22,1,0)),1,0)</f>
        <v>0</v>
      </c>
      <c r="GB371" s="158">
        <f>IF(ISERROR(VLOOKUP(BY371,Accueil!$W$17:$W$22,1,0)),1,0)</f>
        <v>0</v>
      </c>
      <c r="GC371" s="158">
        <f>IF(ISERROR(VLOOKUP(BZ371,Accueil!$W$17:$W$22,1,0)),1,0)</f>
        <v>0</v>
      </c>
      <c r="GD371" s="158">
        <f>IF(ISERROR(VLOOKUP(CA371,Accueil!$W$17:$W$22,1,0)),1,0)</f>
        <v>0</v>
      </c>
      <c r="GE371" s="158">
        <f>IF(ISERROR(VLOOKUP(CB371,Accueil!$W$17:$W$22,1,0)),1,0)</f>
        <v>0</v>
      </c>
      <c r="GF371" s="158">
        <f>IF(ISERROR(VLOOKUP(CC371,Accueil!$W$17:$W$22,1,0)),1,0)</f>
        <v>0</v>
      </c>
      <c r="GG371" s="158">
        <f>IF(ISERROR(VLOOKUP(CD371,Accueil!$W$17:$W$22,1,0)),1,0)</f>
        <v>0</v>
      </c>
      <c r="GH371" s="158">
        <f>IF(ISERROR(VLOOKUP(CE371,Accueil!$W$17:$W$22,1,0)),1,0)</f>
        <v>0</v>
      </c>
      <c r="GI371" s="158">
        <f>IF(ISERROR(VLOOKUP(CF371,Accueil!$W$17:$W$22,1,0)),1,0)</f>
        <v>0</v>
      </c>
      <c r="GJ371" s="158">
        <f>IF(ISERROR(VLOOKUP(CG371,Accueil!$W$17:$W$22,1,0)),1,0)</f>
        <v>0</v>
      </c>
      <c r="GK371" s="158">
        <f>IF(ISERROR(VLOOKUP(CH371,Accueil!$W$17:$W$22,1,0)),1,0)</f>
        <v>0</v>
      </c>
      <c r="GL371" s="158">
        <f>IF(ISERROR(VLOOKUP(CI371,Accueil!$W$17:$W$22,1,0)),1,0)</f>
        <v>0</v>
      </c>
      <c r="GM371" s="158">
        <f>IF(ISERROR(VLOOKUP(CJ371,Accueil!$W$17:$W$22,1,0)),1,0)</f>
        <v>0</v>
      </c>
      <c r="GN371" s="158">
        <f>IF(ISERROR(VLOOKUP(CK371,Accueil!$W$17:$W$22,1,0)),1,0)</f>
        <v>0</v>
      </c>
      <c r="GO371" s="158">
        <f>IF(ISERROR(VLOOKUP(CL371,Accueil!$W$17:$W$22,1,0)),1,0)</f>
        <v>0</v>
      </c>
      <c r="GP371" s="158">
        <f>IF(ISERROR(VLOOKUP(CM371,Accueil!$W$17:$W$22,1,0)),1,0)</f>
        <v>0</v>
      </c>
      <c r="GQ371" s="158">
        <f>IF(ISERROR(VLOOKUP(CN371,Accueil!$W$17:$W$22,1,0)),1,0)</f>
        <v>0</v>
      </c>
      <c r="GR371" s="158">
        <f>IF(ISERROR(VLOOKUP(CO371,Accueil!$W$17:$W$22,1,0)),1,0)</f>
        <v>0</v>
      </c>
      <c r="GS371" s="158">
        <f>IF(ISERROR(VLOOKUP(CP371,Accueil!$W$17:$W$22,1,0)),1,0)</f>
        <v>0</v>
      </c>
      <c r="GT371" s="158">
        <f>IF(ISERROR(VLOOKUP(CQ371,Accueil!$W$17:$W$22,1,0)),1,0)</f>
        <v>0</v>
      </c>
      <c r="GU371" s="158">
        <f>IF(ISERROR(VLOOKUP(CR371,Accueil!$W$17:$W$22,1,0)),1,0)</f>
        <v>0</v>
      </c>
      <c r="GV371" s="158">
        <f>IF(ISERROR(VLOOKUP(CS371,Accueil!$W$17:$W$22,1,0)),1,0)</f>
        <v>0</v>
      </c>
      <c r="GW371" s="158">
        <f>IF(ISERROR(VLOOKUP(CT371,Accueil!$W$17:$W$22,1,0)),1,0)</f>
        <v>0</v>
      </c>
      <c r="GX371" s="158">
        <f>IF(ISERROR(VLOOKUP(CU371,Accueil!$W$17:$W$22,1,0)),1,0)</f>
        <v>0</v>
      </c>
      <c r="GY371" s="158">
        <f>IF(ISERROR(VLOOKUP(CV371,Accueil!$W$17:$W$22,1,0)),1,0)</f>
        <v>0</v>
      </c>
      <c r="GZ371" s="158">
        <f>IF(ISERROR(VLOOKUP(CW371,Accueil!$W$17:$W$22,1,0)),1,0)</f>
        <v>0</v>
      </c>
      <c r="HA371" s="158">
        <f>IF(ISERROR(VLOOKUP(CX371,Accueil!$W$17:$W$22,1,0)),1,0)</f>
        <v>0</v>
      </c>
      <c r="HB371" s="158">
        <f>IF(ISERROR(VLOOKUP(CY371,Accueil!$W$17:$W$22,1,0)),1,0)</f>
        <v>0</v>
      </c>
      <c r="HC371" s="158">
        <f>IF(ISERROR(VLOOKUP(CZ371,Accueil!$W$17:$W$22,1,0)),1,0)</f>
        <v>0</v>
      </c>
      <c r="HD371" s="158">
        <f>IF(ISERROR(VLOOKUP(DA371,Accueil!$W$17:$W$22,1,0)),1,0)</f>
        <v>0</v>
      </c>
    </row>
    <row r="372" spans="1:212" ht="12.75" customHeight="1">
      <c r="A372" s="360"/>
      <c r="B372" s="12">
        <v>364</v>
      </c>
      <c r="C372" s="26" t="str">
        <f>IF(Accueil!E376="","",Accueil!E376)</f>
        <v/>
      </c>
      <c r="D372" s="27" t="str">
        <f>IF(Accueil!F376="","",Accueil!F376)</f>
        <v/>
      </c>
      <c r="E372" s="83" t="str">
        <f t="shared" si="26"/>
        <v/>
      </c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  <c r="AA372" s="244"/>
      <c r="AB372" s="244"/>
      <c r="AC372" s="244"/>
      <c r="AD372" s="244"/>
      <c r="AE372" s="244"/>
      <c r="AF372" s="244"/>
      <c r="AG372" s="244"/>
      <c r="AH372" s="244"/>
      <c r="AI372" s="244"/>
      <c r="AJ372" s="244"/>
      <c r="AK372" s="244"/>
      <c r="AL372" s="244"/>
      <c r="AM372" s="244"/>
      <c r="AN372" s="244"/>
      <c r="AO372" s="244"/>
      <c r="AP372" s="244"/>
      <c r="AQ372" s="244"/>
      <c r="AR372" s="244"/>
      <c r="AS372" s="244"/>
      <c r="AT372" s="244"/>
      <c r="AU372" s="244"/>
      <c r="AV372" s="244"/>
      <c r="AW372" s="244"/>
      <c r="AX372" s="244"/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  <c r="CJ372" s="244"/>
      <c r="CK372" s="244"/>
      <c r="CL372" s="244"/>
      <c r="CM372" s="244"/>
      <c r="CN372" s="244"/>
      <c r="CO372" s="244"/>
      <c r="CP372" s="244"/>
      <c r="CQ372" s="244"/>
      <c r="CR372" s="244"/>
      <c r="CS372" s="244"/>
      <c r="CT372" s="244"/>
      <c r="CU372" s="244"/>
      <c r="CV372" s="244"/>
      <c r="CW372" s="244"/>
      <c r="CX372" s="244"/>
      <c r="CY372" s="244"/>
      <c r="CZ372" s="244"/>
      <c r="DA372" s="244"/>
      <c r="DB372" s="12">
        <v>364</v>
      </c>
      <c r="DC372" s="11" t="str">
        <f>IF(D372="","",COUNTIF(F372:DA372,Accueil!$AB$28)&amp;" / "&amp;COUNTIF($F$8:$DA$8,"&gt;0")-(COUNTIF(F372:DA372,Accueil!$AG$26)))</f>
        <v/>
      </c>
      <c r="DD372" s="110" t="str">
        <f>IF(D372="","",COUNTIF(F372:DA372,Accueil!$AB$26))</f>
        <v/>
      </c>
      <c r="DE372" s="110" t="str">
        <f>IF(D372="","",IF(COUNTIF($F$8:$DA$8,"&gt;=0")-(COUNTIF(G372:DB372,Accueil!$AG$26))&lt;0,0,COUNTIF($F$8:$DA$8,"&gt;=0")-(COUNTIF(G372:DB372,Accueil!$AG$26))))</f>
        <v/>
      </c>
      <c r="DF372" s="11" t="str">
        <f t="shared" si="27"/>
        <v/>
      </c>
      <c r="DG372" s="29" t="str">
        <f t="shared" si="28"/>
        <v/>
      </c>
      <c r="DH372" s="158">
        <f t="shared" si="29"/>
        <v>0</v>
      </c>
      <c r="DI372" s="158">
        <f>IF(ISERROR(VLOOKUP(F372,Accueil!$W$17:$W$22,1,0)),1,0)</f>
        <v>0</v>
      </c>
      <c r="DJ372" s="158">
        <f>IF(ISERROR(VLOOKUP(G372,Accueil!$W$17:$W$22,1,0)),1,0)</f>
        <v>0</v>
      </c>
      <c r="DK372" s="158">
        <f>IF(ISERROR(VLOOKUP(H372,Accueil!$W$17:$W$22,1,0)),1,0)</f>
        <v>0</v>
      </c>
      <c r="DL372" s="158">
        <f>IF(ISERROR(VLOOKUP(I372,Accueil!$W$17:$W$22,1,0)),1,0)</f>
        <v>0</v>
      </c>
      <c r="DM372" s="158">
        <f>IF(ISERROR(VLOOKUP(J372,Accueil!$W$17:$W$22,1,0)),1,0)</f>
        <v>0</v>
      </c>
      <c r="DN372" s="158">
        <f>IF(ISERROR(VLOOKUP(K372,Accueil!$W$17:$W$22,1,0)),1,0)</f>
        <v>0</v>
      </c>
      <c r="DO372" s="158">
        <f>IF(ISERROR(VLOOKUP(L372,Accueil!$W$17:$W$22,1,0)),1,0)</f>
        <v>0</v>
      </c>
      <c r="DP372" s="158">
        <f>IF(ISERROR(VLOOKUP(M372,Accueil!$W$17:$W$22,1,0)),1,0)</f>
        <v>0</v>
      </c>
      <c r="DQ372" s="158">
        <f>IF(ISERROR(VLOOKUP(N372,Accueil!$W$17:$W$22,1,0)),1,0)</f>
        <v>0</v>
      </c>
      <c r="DR372" s="158">
        <f>IF(ISERROR(VLOOKUP(O372,Accueil!$W$17:$W$22,1,0)),1,0)</f>
        <v>0</v>
      </c>
      <c r="DS372" s="158">
        <f>IF(ISERROR(VLOOKUP(P372,Accueil!$W$17:$W$22,1,0)),1,0)</f>
        <v>0</v>
      </c>
      <c r="DT372" s="158">
        <f>IF(ISERROR(VLOOKUP(Q372,Accueil!$W$17:$W$22,1,0)),1,0)</f>
        <v>0</v>
      </c>
      <c r="DU372" s="158">
        <f>IF(ISERROR(VLOOKUP(R372,Accueil!$W$17:$W$22,1,0)),1,0)</f>
        <v>0</v>
      </c>
      <c r="DV372" s="158">
        <f>IF(ISERROR(VLOOKUP(S372,Accueil!$W$17:$W$22,1,0)),1,0)</f>
        <v>0</v>
      </c>
      <c r="DW372" s="158">
        <f>IF(ISERROR(VLOOKUP(T372,Accueil!$W$17:$W$22,1,0)),1,0)</f>
        <v>0</v>
      </c>
      <c r="DX372" s="158">
        <f>IF(ISERROR(VLOOKUP(U372,Accueil!$W$17:$W$22,1,0)),1,0)</f>
        <v>0</v>
      </c>
      <c r="DY372" s="158">
        <f>IF(ISERROR(VLOOKUP(V372,Accueil!$W$17:$W$22,1,0)),1,0)</f>
        <v>0</v>
      </c>
      <c r="DZ372" s="158">
        <f>IF(ISERROR(VLOOKUP(W372,Accueil!$W$17:$W$22,1,0)),1,0)</f>
        <v>0</v>
      </c>
      <c r="EA372" s="158">
        <f>IF(ISERROR(VLOOKUP(X372,Accueil!$W$17:$W$22,1,0)),1,0)</f>
        <v>0</v>
      </c>
      <c r="EB372" s="158">
        <f>IF(ISERROR(VLOOKUP(Y372,Accueil!$W$17:$W$22,1,0)),1,0)</f>
        <v>0</v>
      </c>
      <c r="EC372" s="158">
        <f>IF(ISERROR(VLOOKUP(Z372,Accueil!$W$17:$W$22,1,0)),1,0)</f>
        <v>0</v>
      </c>
      <c r="ED372" s="158">
        <f>IF(ISERROR(VLOOKUP(AA372,Accueil!$W$17:$W$22,1,0)),1,0)</f>
        <v>0</v>
      </c>
      <c r="EE372" s="158">
        <f>IF(ISERROR(VLOOKUP(AB372,Accueil!$W$17:$W$22,1,0)),1,0)</f>
        <v>0</v>
      </c>
      <c r="EF372" s="158">
        <f>IF(ISERROR(VLOOKUP(AC372,Accueil!$W$17:$W$22,1,0)),1,0)</f>
        <v>0</v>
      </c>
      <c r="EG372" s="158">
        <f>IF(ISERROR(VLOOKUP(AD372,Accueil!$W$17:$W$22,1,0)),1,0)</f>
        <v>0</v>
      </c>
      <c r="EH372" s="158">
        <f>IF(ISERROR(VLOOKUP(AE372,Accueil!$W$17:$W$22,1,0)),1,0)</f>
        <v>0</v>
      </c>
      <c r="EI372" s="158">
        <f>IF(ISERROR(VLOOKUP(AF372,Accueil!$W$17:$W$22,1,0)),1,0)</f>
        <v>0</v>
      </c>
      <c r="EJ372" s="158">
        <f>IF(ISERROR(VLOOKUP(AG372,Accueil!$W$17:$W$22,1,0)),1,0)</f>
        <v>0</v>
      </c>
      <c r="EK372" s="158">
        <f>IF(ISERROR(VLOOKUP(AH372,Accueil!$W$17:$W$22,1,0)),1,0)</f>
        <v>0</v>
      </c>
      <c r="EL372" s="158">
        <f>IF(ISERROR(VLOOKUP(AI372,Accueil!$W$17:$W$22,1,0)),1,0)</f>
        <v>0</v>
      </c>
      <c r="EM372" s="158">
        <f>IF(ISERROR(VLOOKUP(AJ372,Accueil!$W$17:$W$22,1,0)),1,0)</f>
        <v>0</v>
      </c>
      <c r="EN372" s="158">
        <f>IF(ISERROR(VLOOKUP(AK372,Accueil!$W$17:$W$22,1,0)),1,0)</f>
        <v>0</v>
      </c>
      <c r="EO372" s="158">
        <f>IF(ISERROR(VLOOKUP(AL372,Accueil!$W$17:$W$22,1,0)),1,0)</f>
        <v>0</v>
      </c>
      <c r="EP372" s="158">
        <f>IF(ISERROR(VLOOKUP(AM372,Accueil!$W$17:$W$22,1,0)),1,0)</f>
        <v>0</v>
      </c>
      <c r="EQ372" s="158">
        <f>IF(ISERROR(VLOOKUP(AN372,Accueil!$W$17:$W$22,1,0)),1,0)</f>
        <v>0</v>
      </c>
      <c r="ER372" s="158">
        <f>IF(ISERROR(VLOOKUP(AO372,Accueil!$W$17:$W$22,1,0)),1,0)</f>
        <v>0</v>
      </c>
      <c r="ES372" s="158">
        <f>IF(ISERROR(VLOOKUP(AP372,Accueil!$W$17:$W$22,1,0)),1,0)</f>
        <v>0</v>
      </c>
      <c r="ET372" s="158">
        <f>IF(ISERROR(VLOOKUP(AQ372,Accueil!$W$17:$W$22,1,0)),1,0)</f>
        <v>0</v>
      </c>
      <c r="EU372" s="158">
        <f>IF(ISERROR(VLOOKUP(AR372,Accueil!$W$17:$W$22,1,0)),1,0)</f>
        <v>0</v>
      </c>
      <c r="EV372" s="158">
        <f>IF(ISERROR(VLOOKUP(AS372,Accueil!$W$17:$W$22,1,0)),1,0)</f>
        <v>0</v>
      </c>
      <c r="EW372" s="158">
        <f>IF(ISERROR(VLOOKUP(AT372,Accueil!$W$17:$W$22,1,0)),1,0)</f>
        <v>0</v>
      </c>
      <c r="EX372" s="158">
        <f>IF(ISERROR(VLOOKUP(AU372,Accueil!$W$17:$W$22,1,0)),1,0)</f>
        <v>0</v>
      </c>
      <c r="EY372" s="158">
        <f>IF(ISERROR(VLOOKUP(AV372,Accueil!$W$17:$W$22,1,0)),1,0)</f>
        <v>0</v>
      </c>
      <c r="EZ372" s="158">
        <f>IF(ISERROR(VLOOKUP(AW372,Accueil!$W$17:$W$22,1,0)),1,0)</f>
        <v>0</v>
      </c>
      <c r="FA372" s="158">
        <f>IF(ISERROR(VLOOKUP(AX372,Accueil!$W$17:$W$22,1,0)),1,0)</f>
        <v>0</v>
      </c>
      <c r="FB372" s="158">
        <f>IF(ISERROR(VLOOKUP(AY372,Accueil!$W$17:$W$22,1,0)),1,0)</f>
        <v>0</v>
      </c>
      <c r="FC372" s="158">
        <f>IF(ISERROR(VLOOKUP(AZ372,Accueil!$W$17:$W$22,1,0)),1,0)</f>
        <v>0</v>
      </c>
      <c r="FD372" s="158">
        <f>IF(ISERROR(VLOOKUP(BA372,Accueil!$W$17:$W$22,1,0)),1,0)</f>
        <v>0</v>
      </c>
      <c r="FE372" s="158">
        <f>IF(ISERROR(VLOOKUP(BB372,Accueil!$W$17:$W$22,1,0)),1,0)</f>
        <v>0</v>
      </c>
      <c r="FF372" s="158">
        <f>IF(ISERROR(VLOOKUP(BC372,Accueil!$W$17:$W$22,1,0)),1,0)</f>
        <v>0</v>
      </c>
      <c r="FG372" s="158">
        <f>IF(ISERROR(VLOOKUP(BD372,Accueil!$W$17:$W$22,1,0)),1,0)</f>
        <v>0</v>
      </c>
      <c r="FH372" s="158">
        <f>IF(ISERROR(VLOOKUP(BE372,Accueil!$W$17:$W$22,1,0)),1,0)</f>
        <v>0</v>
      </c>
      <c r="FI372" s="158">
        <f>IF(ISERROR(VLOOKUP(BF372,Accueil!$W$17:$W$22,1,0)),1,0)</f>
        <v>0</v>
      </c>
      <c r="FJ372" s="158">
        <f>IF(ISERROR(VLOOKUP(BG372,Accueil!$W$17:$W$22,1,0)),1,0)</f>
        <v>0</v>
      </c>
      <c r="FK372" s="158">
        <f>IF(ISERROR(VLOOKUP(BH372,Accueil!$W$17:$W$22,1,0)),1,0)</f>
        <v>0</v>
      </c>
      <c r="FL372" s="158">
        <f>IF(ISERROR(VLOOKUP(BI372,Accueil!$W$17:$W$22,1,0)),1,0)</f>
        <v>0</v>
      </c>
      <c r="FM372" s="158">
        <f>IF(ISERROR(VLOOKUP(BJ372,Accueil!$W$17:$W$22,1,0)),1,0)</f>
        <v>0</v>
      </c>
      <c r="FN372" s="158">
        <f>IF(ISERROR(VLOOKUP(BK372,Accueil!$W$17:$W$22,1,0)),1,0)</f>
        <v>0</v>
      </c>
      <c r="FO372" s="158">
        <f>IF(ISERROR(VLOOKUP(BL372,Accueil!$W$17:$W$22,1,0)),1,0)</f>
        <v>0</v>
      </c>
      <c r="FP372" s="158">
        <f>IF(ISERROR(VLOOKUP(BM372,Accueil!$W$17:$W$22,1,0)),1,0)</f>
        <v>0</v>
      </c>
      <c r="FQ372" s="158">
        <f>IF(ISERROR(VLOOKUP(BN372,Accueil!$W$17:$W$22,1,0)),1,0)</f>
        <v>0</v>
      </c>
      <c r="FR372" s="158">
        <f>IF(ISERROR(VLOOKUP(BO372,Accueil!$W$17:$W$22,1,0)),1,0)</f>
        <v>0</v>
      </c>
      <c r="FS372" s="158">
        <f>IF(ISERROR(VLOOKUP(BP372,Accueil!$W$17:$W$22,1,0)),1,0)</f>
        <v>0</v>
      </c>
      <c r="FT372" s="158">
        <f>IF(ISERROR(VLOOKUP(BQ372,Accueil!$W$17:$W$22,1,0)),1,0)</f>
        <v>0</v>
      </c>
      <c r="FU372" s="158">
        <f>IF(ISERROR(VLOOKUP(BR372,Accueil!$W$17:$W$22,1,0)),1,0)</f>
        <v>0</v>
      </c>
      <c r="FV372" s="158">
        <f>IF(ISERROR(VLOOKUP(BS372,Accueil!$W$17:$W$22,1,0)),1,0)</f>
        <v>0</v>
      </c>
      <c r="FW372" s="158">
        <f>IF(ISERROR(VLOOKUP(BT372,Accueil!$W$17:$W$22,1,0)),1,0)</f>
        <v>0</v>
      </c>
      <c r="FX372" s="158">
        <f>IF(ISERROR(VLOOKUP(BU372,Accueil!$W$17:$W$22,1,0)),1,0)</f>
        <v>0</v>
      </c>
      <c r="FY372" s="158">
        <f>IF(ISERROR(VLOOKUP(BV372,Accueil!$W$17:$W$22,1,0)),1,0)</f>
        <v>0</v>
      </c>
      <c r="FZ372" s="158">
        <f>IF(ISERROR(VLOOKUP(BW372,Accueil!$W$17:$W$22,1,0)),1,0)</f>
        <v>0</v>
      </c>
      <c r="GA372" s="158">
        <f>IF(ISERROR(VLOOKUP(BX372,Accueil!$W$17:$W$22,1,0)),1,0)</f>
        <v>0</v>
      </c>
      <c r="GB372" s="158">
        <f>IF(ISERROR(VLOOKUP(BY372,Accueil!$W$17:$W$22,1,0)),1,0)</f>
        <v>0</v>
      </c>
      <c r="GC372" s="158">
        <f>IF(ISERROR(VLOOKUP(BZ372,Accueil!$W$17:$W$22,1,0)),1,0)</f>
        <v>0</v>
      </c>
      <c r="GD372" s="158">
        <f>IF(ISERROR(VLOOKUP(CA372,Accueil!$W$17:$W$22,1,0)),1,0)</f>
        <v>0</v>
      </c>
      <c r="GE372" s="158">
        <f>IF(ISERROR(VLOOKUP(CB372,Accueil!$W$17:$W$22,1,0)),1,0)</f>
        <v>0</v>
      </c>
      <c r="GF372" s="158">
        <f>IF(ISERROR(VLOOKUP(CC372,Accueil!$W$17:$W$22,1,0)),1,0)</f>
        <v>0</v>
      </c>
      <c r="GG372" s="158">
        <f>IF(ISERROR(VLOOKUP(CD372,Accueil!$W$17:$W$22,1,0)),1,0)</f>
        <v>0</v>
      </c>
      <c r="GH372" s="158">
        <f>IF(ISERROR(VLOOKUP(CE372,Accueil!$W$17:$W$22,1,0)),1,0)</f>
        <v>0</v>
      </c>
      <c r="GI372" s="158">
        <f>IF(ISERROR(VLOOKUP(CF372,Accueil!$W$17:$W$22,1,0)),1,0)</f>
        <v>0</v>
      </c>
      <c r="GJ372" s="158">
        <f>IF(ISERROR(VLOOKUP(CG372,Accueil!$W$17:$W$22,1,0)),1,0)</f>
        <v>0</v>
      </c>
      <c r="GK372" s="158">
        <f>IF(ISERROR(VLOOKUP(CH372,Accueil!$W$17:$W$22,1,0)),1,0)</f>
        <v>0</v>
      </c>
      <c r="GL372" s="158">
        <f>IF(ISERROR(VLOOKUP(CI372,Accueil!$W$17:$W$22,1,0)),1,0)</f>
        <v>0</v>
      </c>
      <c r="GM372" s="158">
        <f>IF(ISERROR(VLOOKUP(CJ372,Accueil!$W$17:$W$22,1,0)),1,0)</f>
        <v>0</v>
      </c>
      <c r="GN372" s="158">
        <f>IF(ISERROR(VLOOKUP(CK372,Accueil!$W$17:$W$22,1,0)),1,0)</f>
        <v>0</v>
      </c>
      <c r="GO372" s="158">
        <f>IF(ISERROR(VLOOKUP(CL372,Accueil!$W$17:$W$22,1,0)),1,0)</f>
        <v>0</v>
      </c>
      <c r="GP372" s="158">
        <f>IF(ISERROR(VLOOKUP(CM372,Accueil!$W$17:$W$22,1,0)),1,0)</f>
        <v>0</v>
      </c>
      <c r="GQ372" s="158">
        <f>IF(ISERROR(VLOOKUP(CN372,Accueil!$W$17:$W$22,1,0)),1,0)</f>
        <v>0</v>
      </c>
      <c r="GR372" s="158">
        <f>IF(ISERROR(VLOOKUP(CO372,Accueil!$W$17:$W$22,1,0)),1,0)</f>
        <v>0</v>
      </c>
      <c r="GS372" s="158">
        <f>IF(ISERROR(VLOOKUP(CP372,Accueil!$W$17:$W$22,1,0)),1,0)</f>
        <v>0</v>
      </c>
      <c r="GT372" s="158">
        <f>IF(ISERROR(VLOOKUP(CQ372,Accueil!$W$17:$W$22,1,0)),1,0)</f>
        <v>0</v>
      </c>
      <c r="GU372" s="158">
        <f>IF(ISERROR(VLOOKUP(CR372,Accueil!$W$17:$W$22,1,0)),1,0)</f>
        <v>0</v>
      </c>
      <c r="GV372" s="158">
        <f>IF(ISERROR(VLOOKUP(CS372,Accueil!$W$17:$W$22,1,0)),1,0)</f>
        <v>0</v>
      </c>
      <c r="GW372" s="158">
        <f>IF(ISERROR(VLOOKUP(CT372,Accueil!$W$17:$W$22,1,0)),1,0)</f>
        <v>0</v>
      </c>
      <c r="GX372" s="158">
        <f>IF(ISERROR(VLOOKUP(CU372,Accueil!$W$17:$W$22,1,0)),1,0)</f>
        <v>0</v>
      </c>
      <c r="GY372" s="158">
        <f>IF(ISERROR(VLOOKUP(CV372,Accueil!$W$17:$W$22,1,0)),1,0)</f>
        <v>0</v>
      </c>
      <c r="GZ372" s="158">
        <f>IF(ISERROR(VLOOKUP(CW372,Accueil!$W$17:$W$22,1,0)),1,0)</f>
        <v>0</v>
      </c>
      <c r="HA372" s="158">
        <f>IF(ISERROR(VLOOKUP(CX372,Accueil!$W$17:$W$22,1,0)),1,0)</f>
        <v>0</v>
      </c>
      <c r="HB372" s="158">
        <f>IF(ISERROR(VLOOKUP(CY372,Accueil!$W$17:$W$22,1,0)),1,0)</f>
        <v>0</v>
      </c>
      <c r="HC372" s="158">
        <f>IF(ISERROR(VLOOKUP(CZ372,Accueil!$W$17:$W$22,1,0)),1,0)</f>
        <v>0</v>
      </c>
      <c r="HD372" s="158">
        <f>IF(ISERROR(VLOOKUP(DA372,Accueil!$W$17:$W$22,1,0)),1,0)</f>
        <v>0</v>
      </c>
    </row>
    <row r="373" spans="1:212" ht="12.75" customHeight="1">
      <c r="A373" s="360"/>
      <c r="B373" s="12">
        <v>365</v>
      </c>
      <c r="C373" s="26" t="str">
        <f>IF(Accueil!E377="","",Accueil!E377)</f>
        <v/>
      </c>
      <c r="D373" s="27" t="str">
        <f>IF(Accueil!F377="","",Accueil!F377)</f>
        <v/>
      </c>
      <c r="E373" s="83" t="str">
        <f t="shared" si="26"/>
        <v/>
      </c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  <c r="AA373" s="244"/>
      <c r="AB373" s="244"/>
      <c r="AC373" s="244"/>
      <c r="AD373" s="244"/>
      <c r="AE373" s="244"/>
      <c r="AF373" s="244"/>
      <c r="AG373" s="244"/>
      <c r="AH373" s="244"/>
      <c r="AI373" s="244"/>
      <c r="AJ373" s="244"/>
      <c r="AK373" s="244"/>
      <c r="AL373" s="244"/>
      <c r="AM373" s="244"/>
      <c r="AN373" s="244"/>
      <c r="AO373" s="244"/>
      <c r="AP373" s="244"/>
      <c r="AQ373" s="244"/>
      <c r="AR373" s="244"/>
      <c r="AS373" s="244"/>
      <c r="AT373" s="244"/>
      <c r="AU373" s="244"/>
      <c r="AV373" s="244"/>
      <c r="AW373" s="244"/>
      <c r="AX373" s="244"/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  <c r="CJ373" s="244"/>
      <c r="CK373" s="244"/>
      <c r="CL373" s="244"/>
      <c r="CM373" s="244"/>
      <c r="CN373" s="244"/>
      <c r="CO373" s="244"/>
      <c r="CP373" s="244"/>
      <c r="CQ373" s="244"/>
      <c r="CR373" s="244"/>
      <c r="CS373" s="244"/>
      <c r="CT373" s="244"/>
      <c r="CU373" s="244"/>
      <c r="CV373" s="244"/>
      <c r="CW373" s="244"/>
      <c r="CX373" s="244"/>
      <c r="CY373" s="244"/>
      <c r="CZ373" s="244"/>
      <c r="DA373" s="244"/>
      <c r="DB373" s="12">
        <v>365</v>
      </c>
      <c r="DC373" s="11" t="str">
        <f>IF(D373="","",COUNTIF(F373:DA373,Accueil!$AB$28)&amp;" / "&amp;COUNTIF($F$8:$DA$8,"&gt;0")-(COUNTIF(F373:DA373,Accueil!$AG$26)))</f>
        <v/>
      </c>
      <c r="DD373" s="110" t="str">
        <f>IF(D373="","",COUNTIF(F373:DA373,Accueil!$AB$26))</f>
        <v/>
      </c>
      <c r="DE373" s="110" t="str">
        <f>IF(D373="","",IF(COUNTIF($F$8:$DA$8,"&gt;=0")-(COUNTIF(G373:DB373,Accueil!$AG$26))&lt;0,0,COUNTIF($F$8:$DA$8,"&gt;=0")-(COUNTIF(G373:DB373,Accueil!$AG$26))))</f>
        <v/>
      </c>
      <c r="DF373" s="11" t="str">
        <f t="shared" si="27"/>
        <v/>
      </c>
      <c r="DG373" s="29" t="str">
        <f t="shared" si="28"/>
        <v/>
      </c>
      <c r="DH373" s="158">
        <f t="shared" si="29"/>
        <v>0</v>
      </c>
      <c r="DI373" s="158">
        <f>IF(ISERROR(VLOOKUP(F373,Accueil!$W$17:$W$22,1,0)),1,0)</f>
        <v>0</v>
      </c>
      <c r="DJ373" s="158">
        <f>IF(ISERROR(VLOOKUP(G373,Accueil!$W$17:$W$22,1,0)),1,0)</f>
        <v>0</v>
      </c>
      <c r="DK373" s="158">
        <f>IF(ISERROR(VLOOKUP(H373,Accueil!$W$17:$W$22,1,0)),1,0)</f>
        <v>0</v>
      </c>
      <c r="DL373" s="158">
        <f>IF(ISERROR(VLOOKUP(I373,Accueil!$W$17:$W$22,1,0)),1,0)</f>
        <v>0</v>
      </c>
      <c r="DM373" s="158">
        <f>IF(ISERROR(VLOOKUP(J373,Accueil!$W$17:$W$22,1,0)),1,0)</f>
        <v>0</v>
      </c>
      <c r="DN373" s="158">
        <f>IF(ISERROR(VLOOKUP(K373,Accueil!$W$17:$W$22,1,0)),1,0)</f>
        <v>0</v>
      </c>
      <c r="DO373" s="158">
        <f>IF(ISERROR(VLOOKUP(L373,Accueil!$W$17:$W$22,1,0)),1,0)</f>
        <v>0</v>
      </c>
      <c r="DP373" s="158">
        <f>IF(ISERROR(VLOOKUP(M373,Accueil!$W$17:$W$22,1,0)),1,0)</f>
        <v>0</v>
      </c>
      <c r="DQ373" s="158">
        <f>IF(ISERROR(VLOOKUP(N373,Accueil!$W$17:$W$22,1,0)),1,0)</f>
        <v>0</v>
      </c>
      <c r="DR373" s="158">
        <f>IF(ISERROR(VLOOKUP(O373,Accueil!$W$17:$W$22,1,0)),1,0)</f>
        <v>0</v>
      </c>
      <c r="DS373" s="158">
        <f>IF(ISERROR(VLOOKUP(P373,Accueil!$W$17:$W$22,1,0)),1,0)</f>
        <v>0</v>
      </c>
      <c r="DT373" s="158">
        <f>IF(ISERROR(VLOOKUP(Q373,Accueil!$W$17:$W$22,1,0)),1,0)</f>
        <v>0</v>
      </c>
      <c r="DU373" s="158">
        <f>IF(ISERROR(VLOOKUP(R373,Accueil!$W$17:$W$22,1,0)),1,0)</f>
        <v>0</v>
      </c>
      <c r="DV373" s="158">
        <f>IF(ISERROR(VLOOKUP(S373,Accueil!$W$17:$W$22,1,0)),1,0)</f>
        <v>0</v>
      </c>
      <c r="DW373" s="158">
        <f>IF(ISERROR(VLOOKUP(T373,Accueil!$W$17:$W$22,1,0)),1,0)</f>
        <v>0</v>
      </c>
      <c r="DX373" s="158">
        <f>IF(ISERROR(VLOOKUP(U373,Accueil!$W$17:$W$22,1,0)),1,0)</f>
        <v>0</v>
      </c>
      <c r="DY373" s="158">
        <f>IF(ISERROR(VLOOKUP(V373,Accueil!$W$17:$W$22,1,0)),1,0)</f>
        <v>0</v>
      </c>
      <c r="DZ373" s="158">
        <f>IF(ISERROR(VLOOKUP(W373,Accueil!$W$17:$W$22,1,0)),1,0)</f>
        <v>0</v>
      </c>
      <c r="EA373" s="158">
        <f>IF(ISERROR(VLOOKUP(X373,Accueil!$W$17:$W$22,1,0)),1,0)</f>
        <v>0</v>
      </c>
      <c r="EB373" s="158">
        <f>IF(ISERROR(VLOOKUP(Y373,Accueil!$W$17:$W$22,1,0)),1,0)</f>
        <v>0</v>
      </c>
      <c r="EC373" s="158">
        <f>IF(ISERROR(VLOOKUP(Z373,Accueil!$W$17:$W$22,1,0)),1,0)</f>
        <v>0</v>
      </c>
      <c r="ED373" s="158">
        <f>IF(ISERROR(VLOOKUP(AA373,Accueil!$W$17:$W$22,1,0)),1,0)</f>
        <v>0</v>
      </c>
      <c r="EE373" s="158">
        <f>IF(ISERROR(VLOOKUP(AB373,Accueil!$W$17:$W$22,1,0)),1,0)</f>
        <v>0</v>
      </c>
      <c r="EF373" s="158">
        <f>IF(ISERROR(VLOOKUP(AC373,Accueil!$W$17:$W$22,1,0)),1,0)</f>
        <v>0</v>
      </c>
      <c r="EG373" s="158">
        <f>IF(ISERROR(VLOOKUP(AD373,Accueil!$W$17:$W$22,1,0)),1,0)</f>
        <v>0</v>
      </c>
      <c r="EH373" s="158">
        <f>IF(ISERROR(VLOOKUP(AE373,Accueil!$W$17:$W$22,1,0)),1,0)</f>
        <v>0</v>
      </c>
      <c r="EI373" s="158">
        <f>IF(ISERROR(VLOOKUP(AF373,Accueil!$W$17:$W$22,1,0)),1,0)</f>
        <v>0</v>
      </c>
      <c r="EJ373" s="158">
        <f>IF(ISERROR(VLOOKUP(AG373,Accueil!$W$17:$W$22,1,0)),1,0)</f>
        <v>0</v>
      </c>
      <c r="EK373" s="158">
        <f>IF(ISERROR(VLOOKUP(AH373,Accueil!$W$17:$W$22,1,0)),1,0)</f>
        <v>0</v>
      </c>
      <c r="EL373" s="158">
        <f>IF(ISERROR(VLOOKUP(AI373,Accueil!$W$17:$W$22,1,0)),1,0)</f>
        <v>0</v>
      </c>
      <c r="EM373" s="158">
        <f>IF(ISERROR(VLOOKUP(AJ373,Accueil!$W$17:$W$22,1,0)),1,0)</f>
        <v>0</v>
      </c>
      <c r="EN373" s="158">
        <f>IF(ISERROR(VLOOKUP(AK373,Accueil!$W$17:$W$22,1,0)),1,0)</f>
        <v>0</v>
      </c>
      <c r="EO373" s="158">
        <f>IF(ISERROR(VLOOKUP(AL373,Accueil!$W$17:$W$22,1,0)),1,0)</f>
        <v>0</v>
      </c>
      <c r="EP373" s="158">
        <f>IF(ISERROR(VLOOKUP(AM373,Accueil!$W$17:$W$22,1,0)),1,0)</f>
        <v>0</v>
      </c>
      <c r="EQ373" s="158">
        <f>IF(ISERROR(VLOOKUP(AN373,Accueil!$W$17:$W$22,1,0)),1,0)</f>
        <v>0</v>
      </c>
      <c r="ER373" s="158">
        <f>IF(ISERROR(VLOOKUP(AO373,Accueil!$W$17:$W$22,1,0)),1,0)</f>
        <v>0</v>
      </c>
      <c r="ES373" s="158">
        <f>IF(ISERROR(VLOOKUP(AP373,Accueil!$W$17:$W$22,1,0)),1,0)</f>
        <v>0</v>
      </c>
      <c r="ET373" s="158">
        <f>IF(ISERROR(VLOOKUP(AQ373,Accueil!$W$17:$W$22,1,0)),1,0)</f>
        <v>0</v>
      </c>
      <c r="EU373" s="158">
        <f>IF(ISERROR(VLOOKUP(AR373,Accueil!$W$17:$W$22,1,0)),1,0)</f>
        <v>0</v>
      </c>
      <c r="EV373" s="158">
        <f>IF(ISERROR(VLOOKUP(AS373,Accueil!$W$17:$W$22,1,0)),1,0)</f>
        <v>0</v>
      </c>
      <c r="EW373" s="158">
        <f>IF(ISERROR(VLOOKUP(AT373,Accueil!$W$17:$W$22,1,0)),1,0)</f>
        <v>0</v>
      </c>
      <c r="EX373" s="158">
        <f>IF(ISERROR(VLOOKUP(AU373,Accueil!$W$17:$W$22,1,0)),1,0)</f>
        <v>0</v>
      </c>
      <c r="EY373" s="158">
        <f>IF(ISERROR(VLOOKUP(AV373,Accueil!$W$17:$W$22,1,0)),1,0)</f>
        <v>0</v>
      </c>
      <c r="EZ373" s="158">
        <f>IF(ISERROR(VLOOKUP(AW373,Accueil!$W$17:$W$22,1,0)),1,0)</f>
        <v>0</v>
      </c>
      <c r="FA373" s="158">
        <f>IF(ISERROR(VLOOKUP(AX373,Accueil!$W$17:$W$22,1,0)),1,0)</f>
        <v>0</v>
      </c>
      <c r="FB373" s="158">
        <f>IF(ISERROR(VLOOKUP(AY373,Accueil!$W$17:$W$22,1,0)),1,0)</f>
        <v>0</v>
      </c>
      <c r="FC373" s="158">
        <f>IF(ISERROR(VLOOKUP(AZ373,Accueil!$W$17:$W$22,1,0)),1,0)</f>
        <v>0</v>
      </c>
      <c r="FD373" s="158">
        <f>IF(ISERROR(VLOOKUP(BA373,Accueil!$W$17:$W$22,1,0)),1,0)</f>
        <v>0</v>
      </c>
      <c r="FE373" s="158">
        <f>IF(ISERROR(VLOOKUP(BB373,Accueil!$W$17:$W$22,1,0)),1,0)</f>
        <v>0</v>
      </c>
      <c r="FF373" s="158">
        <f>IF(ISERROR(VLOOKUP(BC373,Accueil!$W$17:$W$22,1,0)),1,0)</f>
        <v>0</v>
      </c>
      <c r="FG373" s="158">
        <f>IF(ISERROR(VLOOKUP(BD373,Accueil!$W$17:$W$22,1,0)),1,0)</f>
        <v>0</v>
      </c>
      <c r="FH373" s="158">
        <f>IF(ISERROR(VLOOKUP(BE373,Accueil!$W$17:$W$22,1,0)),1,0)</f>
        <v>0</v>
      </c>
      <c r="FI373" s="158">
        <f>IF(ISERROR(VLOOKUP(BF373,Accueil!$W$17:$W$22,1,0)),1,0)</f>
        <v>0</v>
      </c>
      <c r="FJ373" s="158">
        <f>IF(ISERROR(VLOOKUP(BG373,Accueil!$W$17:$W$22,1,0)),1,0)</f>
        <v>0</v>
      </c>
      <c r="FK373" s="158">
        <f>IF(ISERROR(VLOOKUP(BH373,Accueil!$W$17:$W$22,1,0)),1,0)</f>
        <v>0</v>
      </c>
      <c r="FL373" s="158">
        <f>IF(ISERROR(VLOOKUP(BI373,Accueil!$W$17:$W$22,1,0)),1,0)</f>
        <v>0</v>
      </c>
      <c r="FM373" s="158">
        <f>IF(ISERROR(VLOOKUP(BJ373,Accueil!$W$17:$W$22,1,0)),1,0)</f>
        <v>0</v>
      </c>
      <c r="FN373" s="158">
        <f>IF(ISERROR(VLOOKUP(BK373,Accueil!$W$17:$W$22,1,0)),1,0)</f>
        <v>0</v>
      </c>
      <c r="FO373" s="158">
        <f>IF(ISERROR(VLOOKUP(BL373,Accueil!$W$17:$W$22,1,0)),1,0)</f>
        <v>0</v>
      </c>
      <c r="FP373" s="158">
        <f>IF(ISERROR(VLOOKUP(BM373,Accueil!$W$17:$W$22,1,0)),1,0)</f>
        <v>0</v>
      </c>
      <c r="FQ373" s="158">
        <f>IF(ISERROR(VLOOKUP(BN373,Accueil!$W$17:$W$22,1,0)),1,0)</f>
        <v>0</v>
      </c>
      <c r="FR373" s="158">
        <f>IF(ISERROR(VLOOKUP(BO373,Accueil!$W$17:$W$22,1,0)),1,0)</f>
        <v>0</v>
      </c>
      <c r="FS373" s="158">
        <f>IF(ISERROR(VLOOKUP(BP373,Accueil!$W$17:$W$22,1,0)),1,0)</f>
        <v>0</v>
      </c>
      <c r="FT373" s="158">
        <f>IF(ISERROR(VLOOKUP(BQ373,Accueil!$W$17:$W$22,1,0)),1,0)</f>
        <v>0</v>
      </c>
      <c r="FU373" s="158">
        <f>IF(ISERROR(VLOOKUP(BR373,Accueil!$W$17:$W$22,1,0)),1,0)</f>
        <v>0</v>
      </c>
      <c r="FV373" s="158">
        <f>IF(ISERROR(VLOOKUP(BS373,Accueil!$W$17:$W$22,1,0)),1,0)</f>
        <v>0</v>
      </c>
      <c r="FW373" s="158">
        <f>IF(ISERROR(VLOOKUP(BT373,Accueil!$W$17:$W$22,1,0)),1,0)</f>
        <v>0</v>
      </c>
      <c r="FX373" s="158">
        <f>IF(ISERROR(VLOOKUP(BU373,Accueil!$W$17:$W$22,1,0)),1,0)</f>
        <v>0</v>
      </c>
      <c r="FY373" s="158">
        <f>IF(ISERROR(VLOOKUP(BV373,Accueil!$W$17:$W$22,1,0)),1,0)</f>
        <v>0</v>
      </c>
      <c r="FZ373" s="158">
        <f>IF(ISERROR(VLOOKUP(BW373,Accueil!$W$17:$W$22,1,0)),1,0)</f>
        <v>0</v>
      </c>
      <c r="GA373" s="158">
        <f>IF(ISERROR(VLOOKUP(BX373,Accueil!$W$17:$W$22,1,0)),1,0)</f>
        <v>0</v>
      </c>
      <c r="GB373" s="158">
        <f>IF(ISERROR(VLOOKUP(BY373,Accueil!$W$17:$W$22,1,0)),1,0)</f>
        <v>0</v>
      </c>
      <c r="GC373" s="158">
        <f>IF(ISERROR(VLOOKUP(BZ373,Accueil!$W$17:$W$22,1,0)),1,0)</f>
        <v>0</v>
      </c>
      <c r="GD373" s="158">
        <f>IF(ISERROR(VLOOKUP(CA373,Accueil!$W$17:$W$22,1,0)),1,0)</f>
        <v>0</v>
      </c>
      <c r="GE373" s="158">
        <f>IF(ISERROR(VLOOKUP(CB373,Accueil!$W$17:$W$22,1,0)),1,0)</f>
        <v>0</v>
      </c>
      <c r="GF373" s="158">
        <f>IF(ISERROR(VLOOKUP(CC373,Accueil!$W$17:$W$22,1,0)),1,0)</f>
        <v>0</v>
      </c>
      <c r="GG373" s="158">
        <f>IF(ISERROR(VLOOKUP(CD373,Accueil!$W$17:$W$22,1,0)),1,0)</f>
        <v>0</v>
      </c>
      <c r="GH373" s="158">
        <f>IF(ISERROR(VLOOKUP(CE373,Accueil!$W$17:$W$22,1,0)),1,0)</f>
        <v>0</v>
      </c>
      <c r="GI373" s="158">
        <f>IF(ISERROR(VLOOKUP(CF373,Accueil!$W$17:$W$22,1,0)),1,0)</f>
        <v>0</v>
      </c>
      <c r="GJ373" s="158">
        <f>IF(ISERROR(VLOOKUP(CG373,Accueil!$W$17:$W$22,1,0)),1,0)</f>
        <v>0</v>
      </c>
      <c r="GK373" s="158">
        <f>IF(ISERROR(VLOOKUP(CH373,Accueil!$W$17:$W$22,1,0)),1,0)</f>
        <v>0</v>
      </c>
      <c r="GL373" s="158">
        <f>IF(ISERROR(VLOOKUP(CI373,Accueil!$W$17:$W$22,1,0)),1,0)</f>
        <v>0</v>
      </c>
      <c r="GM373" s="158">
        <f>IF(ISERROR(VLOOKUP(CJ373,Accueil!$W$17:$W$22,1,0)),1,0)</f>
        <v>0</v>
      </c>
      <c r="GN373" s="158">
        <f>IF(ISERROR(VLOOKUP(CK373,Accueil!$W$17:$W$22,1,0)),1,0)</f>
        <v>0</v>
      </c>
      <c r="GO373" s="158">
        <f>IF(ISERROR(VLOOKUP(CL373,Accueil!$W$17:$W$22,1,0)),1,0)</f>
        <v>0</v>
      </c>
      <c r="GP373" s="158">
        <f>IF(ISERROR(VLOOKUP(CM373,Accueil!$W$17:$W$22,1,0)),1,0)</f>
        <v>0</v>
      </c>
      <c r="GQ373" s="158">
        <f>IF(ISERROR(VLOOKUP(CN373,Accueil!$W$17:$W$22,1,0)),1,0)</f>
        <v>0</v>
      </c>
      <c r="GR373" s="158">
        <f>IF(ISERROR(VLOOKUP(CO373,Accueil!$W$17:$W$22,1,0)),1,0)</f>
        <v>0</v>
      </c>
      <c r="GS373" s="158">
        <f>IF(ISERROR(VLOOKUP(CP373,Accueil!$W$17:$W$22,1,0)),1,0)</f>
        <v>0</v>
      </c>
      <c r="GT373" s="158">
        <f>IF(ISERROR(VLOOKUP(CQ373,Accueil!$W$17:$W$22,1,0)),1,0)</f>
        <v>0</v>
      </c>
      <c r="GU373" s="158">
        <f>IF(ISERROR(VLOOKUP(CR373,Accueil!$W$17:$W$22,1,0)),1,0)</f>
        <v>0</v>
      </c>
      <c r="GV373" s="158">
        <f>IF(ISERROR(VLOOKUP(CS373,Accueil!$W$17:$W$22,1,0)),1,0)</f>
        <v>0</v>
      </c>
      <c r="GW373" s="158">
        <f>IF(ISERROR(VLOOKUP(CT373,Accueil!$W$17:$W$22,1,0)),1,0)</f>
        <v>0</v>
      </c>
      <c r="GX373" s="158">
        <f>IF(ISERROR(VLOOKUP(CU373,Accueil!$W$17:$W$22,1,0)),1,0)</f>
        <v>0</v>
      </c>
      <c r="GY373" s="158">
        <f>IF(ISERROR(VLOOKUP(CV373,Accueil!$W$17:$W$22,1,0)),1,0)</f>
        <v>0</v>
      </c>
      <c r="GZ373" s="158">
        <f>IF(ISERROR(VLOOKUP(CW373,Accueil!$W$17:$W$22,1,0)),1,0)</f>
        <v>0</v>
      </c>
      <c r="HA373" s="158">
        <f>IF(ISERROR(VLOOKUP(CX373,Accueil!$W$17:$W$22,1,0)),1,0)</f>
        <v>0</v>
      </c>
      <c r="HB373" s="158">
        <f>IF(ISERROR(VLOOKUP(CY373,Accueil!$W$17:$W$22,1,0)),1,0)</f>
        <v>0</v>
      </c>
      <c r="HC373" s="158">
        <f>IF(ISERROR(VLOOKUP(CZ373,Accueil!$W$17:$W$22,1,0)),1,0)</f>
        <v>0</v>
      </c>
      <c r="HD373" s="158">
        <f>IF(ISERROR(VLOOKUP(DA373,Accueil!$W$17:$W$22,1,0)),1,0)</f>
        <v>0</v>
      </c>
    </row>
    <row r="374" spans="1:212" ht="12.75" customHeight="1">
      <c r="A374" s="360"/>
      <c r="B374" s="12">
        <v>366</v>
      </c>
      <c r="C374" s="26" t="str">
        <f>IF(Accueil!E378="","",Accueil!E378)</f>
        <v/>
      </c>
      <c r="D374" s="27" t="str">
        <f>IF(Accueil!F378="","",Accueil!F378)</f>
        <v/>
      </c>
      <c r="E374" s="83" t="str">
        <f t="shared" si="26"/>
        <v/>
      </c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  <c r="AA374" s="244"/>
      <c r="AB374" s="244"/>
      <c r="AC374" s="244"/>
      <c r="AD374" s="244"/>
      <c r="AE374" s="244"/>
      <c r="AF374" s="244"/>
      <c r="AG374" s="244"/>
      <c r="AH374" s="244"/>
      <c r="AI374" s="244"/>
      <c r="AJ374" s="244"/>
      <c r="AK374" s="244"/>
      <c r="AL374" s="244"/>
      <c r="AM374" s="244"/>
      <c r="AN374" s="244"/>
      <c r="AO374" s="244"/>
      <c r="AP374" s="244"/>
      <c r="AQ374" s="244"/>
      <c r="AR374" s="244"/>
      <c r="AS374" s="244"/>
      <c r="AT374" s="244"/>
      <c r="AU374" s="244"/>
      <c r="AV374" s="244"/>
      <c r="AW374" s="244"/>
      <c r="AX374" s="244"/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  <c r="CJ374" s="244"/>
      <c r="CK374" s="244"/>
      <c r="CL374" s="244"/>
      <c r="CM374" s="244"/>
      <c r="CN374" s="244"/>
      <c r="CO374" s="244"/>
      <c r="CP374" s="244"/>
      <c r="CQ374" s="244"/>
      <c r="CR374" s="244"/>
      <c r="CS374" s="244"/>
      <c r="CT374" s="244"/>
      <c r="CU374" s="244"/>
      <c r="CV374" s="244"/>
      <c r="CW374" s="244"/>
      <c r="CX374" s="244"/>
      <c r="CY374" s="244"/>
      <c r="CZ374" s="244"/>
      <c r="DA374" s="244"/>
      <c r="DB374" s="12">
        <v>366</v>
      </c>
      <c r="DC374" s="11" t="str">
        <f>IF(D374="","",COUNTIF(F374:DA374,Accueil!$AB$28)&amp;" / "&amp;COUNTIF($F$8:$DA$8,"&gt;0")-(COUNTIF(F374:DA374,Accueil!$AG$26)))</f>
        <v/>
      </c>
      <c r="DD374" s="110" t="str">
        <f>IF(D374="","",COUNTIF(F374:DA374,Accueil!$AB$26))</f>
        <v/>
      </c>
      <c r="DE374" s="110" t="str">
        <f>IF(D374="","",IF(COUNTIF($F$8:$DA$8,"&gt;=0")-(COUNTIF(G374:DB374,Accueil!$AG$26))&lt;0,0,COUNTIF($F$8:$DA$8,"&gt;=0")-(COUNTIF(G374:DB374,Accueil!$AG$26))))</f>
        <v/>
      </c>
      <c r="DF374" s="11" t="str">
        <f t="shared" si="27"/>
        <v/>
      </c>
      <c r="DG374" s="29" t="str">
        <f t="shared" si="28"/>
        <v/>
      </c>
      <c r="DH374" s="158">
        <f t="shared" si="29"/>
        <v>0</v>
      </c>
      <c r="DI374" s="158">
        <f>IF(ISERROR(VLOOKUP(F374,Accueil!$W$17:$W$22,1,0)),1,0)</f>
        <v>0</v>
      </c>
      <c r="DJ374" s="158">
        <f>IF(ISERROR(VLOOKUP(G374,Accueil!$W$17:$W$22,1,0)),1,0)</f>
        <v>0</v>
      </c>
      <c r="DK374" s="158">
        <f>IF(ISERROR(VLOOKUP(H374,Accueil!$W$17:$W$22,1,0)),1,0)</f>
        <v>0</v>
      </c>
      <c r="DL374" s="158">
        <f>IF(ISERROR(VLOOKUP(I374,Accueil!$W$17:$W$22,1,0)),1,0)</f>
        <v>0</v>
      </c>
      <c r="DM374" s="158">
        <f>IF(ISERROR(VLOOKUP(J374,Accueil!$W$17:$W$22,1,0)),1,0)</f>
        <v>0</v>
      </c>
      <c r="DN374" s="158">
        <f>IF(ISERROR(VLOOKUP(K374,Accueil!$W$17:$W$22,1,0)),1,0)</f>
        <v>0</v>
      </c>
      <c r="DO374" s="158">
        <f>IF(ISERROR(VLOOKUP(L374,Accueil!$W$17:$W$22,1,0)),1,0)</f>
        <v>0</v>
      </c>
      <c r="DP374" s="158">
        <f>IF(ISERROR(VLOOKUP(M374,Accueil!$W$17:$W$22,1,0)),1,0)</f>
        <v>0</v>
      </c>
      <c r="DQ374" s="158">
        <f>IF(ISERROR(VLOOKUP(N374,Accueil!$W$17:$W$22,1,0)),1,0)</f>
        <v>0</v>
      </c>
      <c r="DR374" s="158">
        <f>IF(ISERROR(VLOOKUP(O374,Accueil!$W$17:$W$22,1,0)),1,0)</f>
        <v>0</v>
      </c>
      <c r="DS374" s="158">
        <f>IF(ISERROR(VLOOKUP(P374,Accueil!$W$17:$W$22,1,0)),1,0)</f>
        <v>0</v>
      </c>
      <c r="DT374" s="158">
        <f>IF(ISERROR(VLOOKUP(Q374,Accueil!$W$17:$W$22,1,0)),1,0)</f>
        <v>0</v>
      </c>
      <c r="DU374" s="158">
        <f>IF(ISERROR(VLOOKUP(R374,Accueil!$W$17:$W$22,1,0)),1,0)</f>
        <v>0</v>
      </c>
      <c r="DV374" s="158">
        <f>IF(ISERROR(VLOOKUP(S374,Accueil!$W$17:$W$22,1,0)),1,0)</f>
        <v>0</v>
      </c>
      <c r="DW374" s="158">
        <f>IF(ISERROR(VLOOKUP(T374,Accueil!$W$17:$W$22,1,0)),1,0)</f>
        <v>0</v>
      </c>
      <c r="DX374" s="158">
        <f>IF(ISERROR(VLOOKUP(U374,Accueil!$W$17:$W$22,1,0)),1,0)</f>
        <v>0</v>
      </c>
      <c r="DY374" s="158">
        <f>IF(ISERROR(VLOOKUP(V374,Accueil!$W$17:$W$22,1,0)),1,0)</f>
        <v>0</v>
      </c>
      <c r="DZ374" s="158">
        <f>IF(ISERROR(VLOOKUP(W374,Accueil!$W$17:$W$22,1,0)),1,0)</f>
        <v>0</v>
      </c>
      <c r="EA374" s="158">
        <f>IF(ISERROR(VLOOKUP(X374,Accueil!$W$17:$W$22,1,0)),1,0)</f>
        <v>0</v>
      </c>
      <c r="EB374" s="158">
        <f>IF(ISERROR(VLOOKUP(Y374,Accueil!$W$17:$W$22,1,0)),1,0)</f>
        <v>0</v>
      </c>
      <c r="EC374" s="158">
        <f>IF(ISERROR(VLOOKUP(Z374,Accueil!$W$17:$W$22,1,0)),1,0)</f>
        <v>0</v>
      </c>
      <c r="ED374" s="158">
        <f>IF(ISERROR(VLOOKUP(AA374,Accueil!$W$17:$W$22,1,0)),1,0)</f>
        <v>0</v>
      </c>
      <c r="EE374" s="158">
        <f>IF(ISERROR(VLOOKUP(AB374,Accueil!$W$17:$W$22,1,0)),1,0)</f>
        <v>0</v>
      </c>
      <c r="EF374" s="158">
        <f>IF(ISERROR(VLOOKUP(AC374,Accueil!$W$17:$W$22,1,0)),1,0)</f>
        <v>0</v>
      </c>
      <c r="EG374" s="158">
        <f>IF(ISERROR(VLOOKUP(AD374,Accueil!$W$17:$W$22,1,0)),1,0)</f>
        <v>0</v>
      </c>
      <c r="EH374" s="158">
        <f>IF(ISERROR(VLOOKUP(AE374,Accueil!$W$17:$W$22,1,0)),1,0)</f>
        <v>0</v>
      </c>
      <c r="EI374" s="158">
        <f>IF(ISERROR(VLOOKUP(AF374,Accueil!$W$17:$W$22,1,0)),1,0)</f>
        <v>0</v>
      </c>
      <c r="EJ374" s="158">
        <f>IF(ISERROR(VLOOKUP(AG374,Accueil!$W$17:$W$22,1,0)),1,0)</f>
        <v>0</v>
      </c>
      <c r="EK374" s="158">
        <f>IF(ISERROR(VLOOKUP(AH374,Accueil!$W$17:$W$22,1,0)),1,0)</f>
        <v>0</v>
      </c>
      <c r="EL374" s="158">
        <f>IF(ISERROR(VLOOKUP(AI374,Accueil!$W$17:$W$22,1,0)),1,0)</f>
        <v>0</v>
      </c>
      <c r="EM374" s="158">
        <f>IF(ISERROR(VLOOKUP(AJ374,Accueil!$W$17:$W$22,1,0)),1,0)</f>
        <v>0</v>
      </c>
      <c r="EN374" s="158">
        <f>IF(ISERROR(VLOOKUP(AK374,Accueil!$W$17:$W$22,1,0)),1,0)</f>
        <v>0</v>
      </c>
      <c r="EO374" s="158">
        <f>IF(ISERROR(VLOOKUP(AL374,Accueil!$W$17:$W$22,1,0)),1,0)</f>
        <v>0</v>
      </c>
      <c r="EP374" s="158">
        <f>IF(ISERROR(VLOOKUP(AM374,Accueil!$W$17:$W$22,1,0)),1,0)</f>
        <v>0</v>
      </c>
      <c r="EQ374" s="158">
        <f>IF(ISERROR(VLOOKUP(AN374,Accueil!$W$17:$W$22,1,0)),1,0)</f>
        <v>0</v>
      </c>
      <c r="ER374" s="158">
        <f>IF(ISERROR(VLOOKUP(AO374,Accueil!$W$17:$W$22,1,0)),1,0)</f>
        <v>0</v>
      </c>
      <c r="ES374" s="158">
        <f>IF(ISERROR(VLOOKUP(AP374,Accueil!$W$17:$W$22,1,0)),1,0)</f>
        <v>0</v>
      </c>
      <c r="ET374" s="158">
        <f>IF(ISERROR(VLOOKUP(AQ374,Accueil!$W$17:$W$22,1,0)),1,0)</f>
        <v>0</v>
      </c>
      <c r="EU374" s="158">
        <f>IF(ISERROR(VLOOKUP(AR374,Accueil!$W$17:$W$22,1,0)),1,0)</f>
        <v>0</v>
      </c>
      <c r="EV374" s="158">
        <f>IF(ISERROR(VLOOKUP(AS374,Accueil!$W$17:$W$22,1,0)),1,0)</f>
        <v>0</v>
      </c>
      <c r="EW374" s="158">
        <f>IF(ISERROR(VLOOKUP(AT374,Accueil!$W$17:$W$22,1,0)),1,0)</f>
        <v>0</v>
      </c>
      <c r="EX374" s="158">
        <f>IF(ISERROR(VLOOKUP(AU374,Accueil!$W$17:$W$22,1,0)),1,0)</f>
        <v>0</v>
      </c>
      <c r="EY374" s="158">
        <f>IF(ISERROR(VLOOKUP(AV374,Accueil!$W$17:$W$22,1,0)),1,0)</f>
        <v>0</v>
      </c>
      <c r="EZ374" s="158">
        <f>IF(ISERROR(VLOOKUP(AW374,Accueil!$W$17:$W$22,1,0)),1,0)</f>
        <v>0</v>
      </c>
      <c r="FA374" s="158">
        <f>IF(ISERROR(VLOOKUP(AX374,Accueil!$W$17:$W$22,1,0)),1,0)</f>
        <v>0</v>
      </c>
      <c r="FB374" s="158">
        <f>IF(ISERROR(VLOOKUP(AY374,Accueil!$W$17:$W$22,1,0)),1,0)</f>
        <v>0</v>
      </c>
      <c r="FC374" s="158">
        <f>IF(ISERROR(VLOOKUP(AZ374,Accueil!$W$17:$W$22,1,0)),1,0)</f>
        <v>0</v>
      </c>
      <c r="FD374" s="158">
        <f>IF(ISERROR(VLOOKUP(BA374,Accueil!$W$17:$W$22,1,0)),1,0)</f>
        <v>0</v>
      </c>
      <c r="FE374" s="158">
        <f>IF(ISERROR(VLOOKUP(BB374,Accueil!$W$17:$W$22,1,0)),1,0)</f>
        <v>0</v>
      </c>
      <c r="FF374" s="158">
        <f>IF(ISERROR(VLOOKUP(BC374,Accueil!$W$17:$W$22,1,0)),1,0)</f>
        <v>0</v>
      </c>
      <c r="FG374" s="158">
        <f>IF(ISERROR(VLOOKUP(BD374,Accueil!$W$17:$W$22,1,0)),1,0)</f>
        <v>0</v>
      </c>
      <c r="FH374" s="158">
        <f>IF(ISERROR(VLOOKUP(BE374,Accueil!$W$17:$W$22,1,0)),1,0)</f>
        <v>0</v>
      </c>
      <c r="FI374" s="158">
        <f>IF(ISERROR(VLOOKUP(BF374,Accueil!$W$17:$W$22,1,0)),1,0)</f>
        <v>0</v>
      </c>
      <c r="FJ374" s="158">
        <f>IF(ISERROR(VLOOKUP(BG374,Accueil!$W$17:$W$22,1,0)),1,0)</f>
        <v>0</v>
      </c>
      <c r="FK374" s="158">
        <f>IF(ISERROR(VLOOKUP(BH374,Accueil!$W$17:$W$22,1,0)),1,0)</f>
        <v>0</v>
      </c>
      <c r="FL374" s="158">
        <f>IF(ISERROR(VLOOKUP(BI374,Accueil!$W$17:$W$22,1,0)),1,0)</f>
        <v>0</v>
      </c>
      <c r="FM374" s="158">
        <f>IF(ISERROR(VLOOKUP(BJ374,Accueil!$W$17:$W$22,1,0)),1,0)</f>
        <v>0</v>
      </c>
      <c r="FN374" s="158">
        <f>IF(ISERROR(VLOOKUP(BK374,Accueil!$W$17:$W$22,1,0)),1,0)</f>
        <v>0</v>
      </c>
      <c r="FO374" s="158">
        <f>IF(ISERROR(VLOOKUP(BL374,Accueil!$W$17:$W$22,1,0)),1,0)</f>
        <v>0</v>
      </c>
      <c r="FP374" s="158">
        <f>IF(ISERROR(VLOOKUP(BM374,Accueil!$W$17:$W$22,1,0)),1,0)</f>
        <v>0</v>
      </c>
      <c r="FQ374" s="158">
        <f>IF(ISERROR(VLOOKUP(BN374,Accueil!$W$17:$W$22,1,0)),1,0)</f>
        <v>0</v>
      </c>
      <c r="FR374" s="158">
        <f>IF(ISERROR(VLOOKUP(BO374,Accueil!$W$17:$W$22,1,0)),1,0)</f>
        <v>0</v>
      </c>
      <c r="FS374" s="158">
        <f>IF(ISERROR(VLOOKUP(BP374,Accueil!$W$17:$W$22,1,0)),1,0)</f>
        <v>0</v>
      </c>
      <c r="FT374" s="158">
        <f>IF(ISERROR(VLOOKUP(BQ374,Accueil!$W$17:$W$22,1,0)),1,0)</f>
        <v>0</v>
      </c>
      <c r="FU374" s="158">
        <f>IF(ISERROR(VLOOKUP(BR374,Accueil!$W$17:$W$22,1,0)),1,0)</f>
        <v>0</v>
      </c>
      <c r="FV374" s="158">
        <f>IF(ISERROR(VLOOKUP(BS374,Accueil!$W$17:$W$22,1,0)),1,0)</f>
        <v>0</v>
      </c>
      <c r="FW374" s="158">
        <f>IF(ISERROR(VLOOKUP(BT374,Accueil!$W$17:$W$22,1,0)),1,0)</f>
        <v>0</v>
      </c>
      <c r="FX374" s="158">
        <f>IF(ISERROR(VLOOKUP(BU374,Accueil!$W$17:$W$22,1,0)),1,0)</f>
        <v>0</v>
      </c>
      <c r="FY374" s="158">
        <f>IF(ISERROR(VLOOKUP(BV374,Accueil!$W$17:$W$22,1,0)),1,0)</f>
        <v>0</v>
      </c>
      <c r="FZ374" s="158">
        <f>IF(ISERROR(VLOOKUP(BW374,Accueil!$W$17:$W$22,1,0)),1,0)</f>
        <v>0</v>
      </c>
      <c r="GA374" s="158">
        <f>IF(ISERROR(VLOOKUP(BX374,Accueil!$W$17:$W$22,1,0)),1,0)</f>
        <v>0</v>
      </c>
      <c r="GB374" s="158">
        <f>IF(ISERROR(VLOOKUP(BY374,Accueil!$W$17:$W$22,1,0)),1,0)</f>
        <v>0</v>
      </c>
      <c r="GC374" s="158">
        <f>IF(ISERROR(VLOOKUP(BZ374,Accueil!$W$17:$W$22,1,0)),1,0)</f>
        <v>0</v>
      </c>
      <c r="GD374" s="158">
        <f>IF(ISERROR(VLOOKUP(CA374,Accueil!$W$17:$W$22,1,0)),1,0)</f>
        <v>0</v>
      </c>
      <c r="GE374" s="158">
        <f>IF(ISERROR(VLOOKUP(CB374,Accueil!$W$17:$W$22,1,0)),1,0)</f>
        <v>0</v>
      </c>
      <c r="GF374" s="158">
        <f>IF(ISERROR(VLOOKUP(CC374,Accueil!$W$17:$W$22,1,0)),1,0)</f>
        <v>0</v>
      </c>
      <c r="GG374" s="158">
        <f>IF(ISERROR(VLOOKUP(CD374,Accueil!$W$17:$W$22,1,0)),1,0)</f>
        <v>0</v>
      </c>
      <c r="GH374" s="158">
        <f>IF(ISERROR(VLOOKUP(CE374,Accueil!$W$17:$W$22,1,0)),1,0)</f>
        <v>0</v>
      </c>
      <c r="GI374" s="158">
        <f>IF(ISERROR(VLOOKUP(CF374,Accueil!$W$17:$W$22,1,0)),1,0)</f>
        <v>0</v>
      </c>
      <c r="GJ374" s="158">
        <f>IF(ISERROR(VLOOKUP(CG374,Accueil!$W$17:$W$22,1,0)),1,0)</f>
        <v>0</v>
      </c>
      <c r="GK374" s="158">
        <f>IF(ISERROR(VLOOKUP(CH374,Accueil!$W$17:$W$22,1,0)),1,0)</f>
        <v>0</v>
      </c>
      <c r="GL374" s="158">
        <f>IF(ISERROR(VLOOKUP(CI374,Accueil!$W$17:$W$22,1,0)),1,0)</f>
        <v>0</v>
      </c>
      <c r="GM374" s="158">
        <f>IF(ISERROR(VLOOKUP(CJ374,Accueil!$W$17:$W$22,1,0)),1,0)</f>
        <v>0</v>
      </c>
      <c r="GN374" s="158">
        <f>IF(ISERROR(VLOOKUP(CK374,Accueil!$W$17:$W$22,1,0)),1,0)</f>
        <v>0</v>
      </c>
      <c r="GO374" s="158">
        <f>IF(ISERROR(VLOOKUP(CL374,Accueil!$W$17:$W$22,1,0)),1,0)</f>
        <v>0</v>
      </c>
      <c r="GP374" s="158">
        <f>IF(ISERROR(VLOOKUP(CM374,Accueil!$W$17:$W$22,1,0)),1,0)</f>
        <v>0</v>
      </c>
      <c r="GQ374" s="158">
        <f>IF(ISERROR(VLOOKUP(CN374,Accueil!$W$17:$W$22,1,0)),1,0)</f>
        <v>0</v>
      </c>
      <c r="GR374" s="158">
        <f>IF(ISERROR(VLOOKUP(CO374,Accueil!$W$17:$W$22,1,0)),1,0)</f>
        <v>0</v>
      </c>
      <c r="GS374" s="158">
        <f>IF(ISERROR(VLOOKUP(CP374,Accueil!$W$17:$W$22,1,0)),1,0)</f>
        <v>0</v>
      </c>
      <c r="GT374" s="158">
        <f>IF(ISERROR(VLOOKUP(CQ374,Accueil!$W$17:$W$22,1,0)),1,0)</f>
        <v>0</v>
      </c>
      <c r="GU374" s="158">
        <f>IF(ISERROR(VLOOKUP(CR374,Accueil!$W$17:$W$22,1,0)),1,0)</f>
        <v>0</v>
      </c>
      <c r="GV374" s="158">
        <f>IF(ISERROR(VLOOKUP(CS374,Accueil!$W$17:$W$22,1,0)),1,0)</f>
        <v>0</v>
      </c>
      <c r="GW374" s="158">
        <f>IF(ISERROR(VLOOKUP(CT374,Accueil!$W$17:$W$22,1,0)),1,0)</f>
        <v>0</v>
      </c>
      <c r="GX374" s="158">
        <f>IF(ISERROR(VLOOKUP(CU374,Accueil!$W$17:$W$22,1,0)),1,0)</f>
        <v>0</v>
      </c>
      <c r="GY374" s="158">
        <f>IF(ISERROR(VLOOKUP(CV374,Accueil!$W$17:$W$22,1,0)),1,0)</f>
        <v>0</v>
      </c>
      <c r="GZ374" s="158">
        <f>IF(ISERROR(VLOOKUP(CW374,Accueil!$W$17:$W$22,1,0)),1,0)</f>
        <v>0</v>
      </c>
      <c r="HA374" s="158">
        <f>IF(ISERROR(VLOOKUP(CX374,Accueil!$W$17:$W$22,1,0)),1,0)</f>
        <v>0</v>
      </c>
      <c r="HB374" s="158">
        <f>IF(ISERROR(VLOOKUP(CY374,Accueil!$W$17:$W$22,1,0)),1,0)</f>
        <v>0</v>
      </c>
      <c r="HC374" s="158">
        <f>IF(ISERROR(VLOOKUP(CZ374,Accueil!$W$17:$W$22,1,0)),1,0)</f>
        <v>0</v>
      </c>
      <c r="HD374" s="158">
        <f>IF(ISERROR(VLOOKUP(DA374,Accueil!$W$17:$W$22,1,0)),1,0)</f>
        <v>0</v>
      </c>
    </row>
    <row r="375" spans="1:212" ht="12.75" customHeight="1">
      <c r="A375" s="360"/>
      <c r="B375" s="12">
        <v>367</v>
      </c>
      <c r="C375" s="26" t="str">
        <f>IF(Accueil!E379="","",Accueil!E379)</f>
        <v/>
      </c>
      <c r="D375" s="27" t="str">
        <f>IF(Accueil!F379="","",Accueil!F379)</f>
        <v/>
      </c>
      <c r="E375" s="83" t="str">
        <f t="shared" si="26"/>
        <v/>
      </c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  <c r="AA375" s="244"/>
      <c r="AB375" s="244"/>
      <c r="AC375" s="244"/>
      <c r="AD375" s="244"/>
      <c r="AE375" s="244"/>
      <c r="AF375" s="244"/>
      <c r="AG375" s="244"/>
      <c r="AH375" s="244"/>
      <c r="AI375" s="244"/>
      <c r="AJ375" s="244"/>
      <c r="AK375" s="244"/>
      <c r="AL375" s="244"/>
      <c r="AM375" s="244"/>
      <c r="AN375" s="244"/>
      <c r="AO375" s="244"/>
      <c r="AP375" s="244"/>
      <c r="AQ375" s="244"/>
      <c r="AR375" s="244"/>
      <c r="AS375" s="244"/>
      <c r="AT375" s="244"/>
      <c r="AU375" s="244"/>
      <c r="AV375" s="244"/>
      <c r="AW375" s="244"/>
      <c r="AX375" s="244"/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  <c r="CJ375" s="244"/>
      <c r="CK375" s="244"/>
      <c r="CL375" s="244"/>
      <c r="CM375" s="244"/>
      <c r="CN375" s="244"/>
      <c r="CO375" s="244"/>
      <c r="CP375" s="244"/>
      <c r="CQ375" s="244"/>
      <c r="CR375" s="244"/>
      <c r="CS375" s="244"/>
      <c r="CT375" s="244"/>
      <c r="CU375" s="244"/>
      <c r="CV375" s="244"/>
      <c r="CW375" s="244"/>
      <c r="CX375" s="244"/>
      <c r="CY375" s="244"/>
      <c r="CZ375" s="244"/>
      <c r="DA375" s="244"/>
      <c r="DB375" s="12">
        <v>367</v>
      </c>
      <c r="DC375" s="11" t="str">
        <f>IF(D375="","",COUNTIF(F375:DA375,Accueil!$AB$28)&amp;" / "&amp;COUNTIF($F$8:$DA$8,"&gt;0")-(COUNTIF(F375:DA375,Accueil!$AG$26)))</f>
        <v/>
      </c>
      <c r="DD375" s="110" t="str">
        <f>IF(D375="","",COUNTIF(F375:DA375,Accueil!$AB$26))</f>
        <v/>
      </c>
      <c r="DE375" s="110" t="str">
        <f>IF(D375="","",IF(COUNTIF($F$8:$DA$8,"&gt;=0")-(COUNTIF(G375:DB375,Accueil!$AG$26))&lt;0,0,COUNTIF($F$8:$DA$8,"&gt;=0")-(COUNTIF(G375:DB375,Accueil!$AG$26))))</f>
        <v/>
      </c>
      <c r="DF375" s="11" t="str">
        <f t="shared" si="27"/>
        <v/>
      </c>
      <c r="DG375" s="29" t="str">
        <f t="shared" si="28"/>
        <v/>
      </c>
      <c r="DH375" s="158">
        <f t="shared" si="29"/>
        <v>0</v>
      </c>
      <c r="DI375" s="158">
        <f>IF(ISERROR(VLOOKUP(F375,Accueil!$W$17:$W$22,1,0)),1,0)</f>
        <v>0</v>
      </c>
      <c r="DJ375" s="158">
        <f>IF(ISERROR(VLOOKUP(G375,Accueil!$W$17:$W$22,1,0)),1,0)</f>
        <v>0</v>
      </c>
      <c r="DK375" s="158">
        <f>IF(ISERROR(VLOOKUP(H375,Accueil!$W$17:$W$22,1,0)),1,0)</f>
        <v>0</v>
      </c>
      <c r="DL375" s="158">
        <f>IF(ISERROR(VLOOKUP(I375,Accueil!$W$17:$W$22,1,0)),1,0)</f>
        <v>0</v>
      </c>
      <c r="DM375" s="158">
        <f>IF(ISERROR(VLOOKUP(J375,Accueil!$W$17:$W$22,1,0)),1,0)</f>
        <v>0</v>
      </c>
      <c r="DN375" s="158">
        <f>IF(ISERROR(VLOOKUP(K375,Accueil!$W$17:$W$22,1,0)),1,0)</f>
        <v>0</v>
      </c>
      <c r="DO375" s="158">
        <f>IF(ISERROR(VLOOKUP(L375,Accueil!$W$17:$W$22,1,0)),1,0)</f>
        <v>0</v>
      </c>
      <c r="DP375" s="158">
        <f>IF(ISERROR(VLOOKUP(M375,Accueil!$W$17:$W$22,1,0)),1,0)</f>
        <v>0</v>
      </c>
      <c r="DQ375" s="158">
        <f>IF(ISERROR(VLOOKUP(N375,Accueil!$W$17:$W$22,1,0)),1,0)</f>
        <v>0</v>
      </c>
      <c r="DR375" s="158">
        <f>IF(ISERROR(VLOOKUP(O375,Accueil!$W$17:$W$22,1,0)),1,0)</f>
        <v>0</v>
      </c>
      <c r="DS375" s="158">
        <f>IF(ISERROR(VLOOKUP(P375,Accueil!$W$17:$W$22,1,0)),1,0)</f>
        <v>0</v>
      </c>
      <c r="DT375" s="158">
        <f>IF(ISERROR(VLOOKUP(Q375,Accueil!$W$17:$W$22,1,0)),1,0)</f>
        <v>0</v>
      </c>
      <c r="DU375" s="158">
        <f>IF(ISERROR(VLOOKUP(R375,Accueil!$W$17:$W$22,1,0)),1,0)</f>
        <v>0</v>
      </c>
      <c r="DV375" s="158">
        <f>IF(ISERROR(VLOOKUP(S375,Accueil!$W$17:$W$22,1,0)),1,0)</f>
        <v>0</v>
      </c>
      <c r="DW375" s="158">
        <f>IF(ISERROR(VLOOKUP(T375,Accueil!$W$17:$W$22,1,0)),1,0)</f>
        <v>0</v>
      </c>
      <c r="DX375" s="158">
        <f>IF(ISERROR(VLOOKUP(U375,Accueil!$W$17:$W$22,1,0)),1,0)</f>
        <v>0</v>
      </c>
      <c r="DY375" s="158">
        <f>IF(ISERROR(VLOOKUP(V375,Accueil!$W$17:$W$22,1,0)),1,0)</f>
        <v>0</v>
      </c>
      <c r="DZ375" s="158">
        <f>IF(ISERROR(VLOOKUP(W375,Accueil!$W$17:$W$22,1,0)),1,0)</f>
        <v>0</v>
      </c>
      <c r="EA375" s="158">
        <f>IF(ISERROR(VLOOKUP(X375,Accueil!$W$17:$W$22,1,0)),1,0)</f>
        <v>0</v>
      </c>
      <c r="EB375" s="158">
        <f>IF(ISERROR(VLOOKUP(Y375,Accueil!$W$17:$W$22,1,0)),1,0)</f>
        <v>0</v>
      </c>
      <c r="EC375" s="158">
        <f>IF(ISERROR(VLOOKUP(Z375,Accueil!$W$17:$W$22,1,0)),1,0)</f>
        <v>0</v>
      </c>
      <c r="ED375" s="158">
        <f>IF(ISERROR(VLOOKUP(AA375,Accueil!$W$17:$W$22,1,0)),1,0)</f>
        <v>0</v>
      </c>
      <c r="EE375" s="158">
        <f>IF(ISERROR(VLOOKUP(AB375,Accueil!$W$17:$W$22,1,0)),1,0)</f>
        <v>0</v>
      </c>
      <c r="EF375" s="158">
        <f>IF(ISERROR(VLOOKUP(AC375,Accueil!$W$17:$W$22,1,0)),1,0)</f>
        <v>0</v>
      </c>
      <c r="EG375" s="158">
        <f>IF(ISERROR(VLOOKUP(AD375,Accueil!$W$17:$W$22,1,0)),1,0)</f>
        <v>0</v>
      </c>
      <c r="EH375" s="158">
        <f>IF(ISERROR(VLOOKUP(AE375,Accueil!$W$17:$W$22,1,0)),1,0)</f>
        <v>0</v>
      </c>
      <c r="EI375" s="158">
        <f>IF(ISERROR(VLOOKUP(AF375,Accueil!$W$17:$W$22,1,0)),1,0)</f>
        <v>0</v>
      </c>
      <c r="EJ375" s="158">
        <f>IF(ISERROR(VLOOKUP(AG375,Accueil!$W$17:$W$22,1,0)),1,0)</f>
        <v>0</v>
      </c>
      <c r="EK375" s="158">
        <f>IF(ISERROR(VLOOKUP(AH375,Accueil!$W$17:$W$22,1,0)),1,0)</f>
        <v>0</v>
      </c>
      <c r="EL375" s="158">
        <f>IF(ISERROR(VLOOKUP(AI375,Accueil!$W$17:$W$22,1,0)),1,0)</f>
        <v>0</v>
      </c>
      <c r="EM375" s="158">
        <f>IF(ISERROR(VLOOKUP(AJ375,Accueil!$W$17:$W$22,1,0)),1,0)</f>
        <v>0</v>
      </c>
      <c r="EN375" s="158">
        <f>IF(ISERROR(VLOOKUP(AK375,Accueil!$W$17:$W$22,1,0)),1,0)</f>
        <v>0</v>
      </c>
      <c r="EO375" s="158">
        <f>IF(ISERROR(VLOOKUP(AL375,Accueil!$W$17:$W$22,1,0)),1,0)</f>
        <v>0</v>
      </c>
      <c r="EP375" s="158">
        <f>IF(ISERROR(VLOOKUP(AM375,Accueil!$W$17:$W$22,1,0)),1,0)</f>
        <v>0</v>
      </c>
      <c r="EQ375" s="158">
        <f>IF(ISERROR(VLOOKUP(AN375,Accueil!$W$17:$W$22,1,0)),1,0)</f>
        <v>0</v>
      </c>
      <c r="ER375" s="158">
        <f>IF(ISERROR(VLOOKUP(AO375,Accueil!$W$17:$W$22,1,0)),1,0)</f>
        <v>0</v>
      </c>
      <c r="ES375" s="158">
        <f>IF(ISERROR(VLOOKUP(AP375,Accueil!$W$17:$W$22,1,0)),1,0)</f>
        <v>0</v>
      </c>
      <c r="ET375" s="158">
        <f>IF(ISERROR(VLOOKUP(AQ375,Accueil!$W$17:$W$22,1,0)),1,0)</f>
        <v>0</v>
      </c>
      <c r="EU375" s="158">
        <f>IF(ISERROR(VLOOKUP(AR375,Accueil!$W$17:$W$22,1,0)),1,0)</f>
        <v>0</v>
      </c>
      <c r="EV375" s="158">
        <f>IF(ISERROR(VLOOKUP(AS375,Accueil!$W$17:$W$22,1,0)),1,0)</f>
        <v>0</v>
      </c>
      <c r="EW375" s="158">
        <f>IF(ISERROR(VLOOKUP(AT375,Accueil!$W$17:$W$22,1,0)),1,0)</f>
        <v>0</v>
      </c>
      <c r="EX375" s="158">
        <f>IF(ISERROR(VLOOKUP(AU375,Accueil!$W$17:$W$22,1,0)),1,0)</f>
        <v>0</v>
      </c>
      <c r="EY375" s="158">
        <f>IF(ISERROR(VLOOKUP(AV375,Accueil!$W$17:$W$22,1,0)),1,0)</f>
        <v>0</v>
      </c>
      <c r="EZ375" s="158">
        <f>IF(ISERROR(VLOOKUP(AW375,Accueil!$W$17:$W$22,1,0)),1,0)</f>
        <v>0</v>
      </c>
      <c r="FA375" s="158">
        <f>IF(ISERROR(VLOOKUP(AX375,Accueil!$W$17:$W$22,1,0)),1,0)</f>
        <v>0</v>
      </c>
      <c r="FB375" s="158">
        <f>IF(ISERROR(VLOOKUP(AY375,Accueil!$W$17:$W$22,1,0)),1,0)</f>
        <v>0</v>
      </c>
      <c r="FC375" s="158">
        <f>IF(ISERROR(VLOOKUP(AZ375,Accueil!$W$17:$W$22,1,0)),1,0)</f>
        <v>0</v>
      </c>
      <c r="FD375" s="158">
        <f>IF(ISERROR(VLOOKUP(BA375,Accueil!$W$17:$W$22,1,0)),1,0)</f>
        <v>0</v>
      </c>
      <c r="FE375" s="158">
        <f>IF(ISERROR(VLOOKUP(BB375,Accueil!$W$17:$W$22,1,0)),1,0)</f>
        <v>0</v>
      </c>
      <c r="FF375" s="158">
        <f>IF(ISERROR(VLOOKUP(BC375,Accueil!$W$17:$W$22,1,0)),1,0)</f>
        <v>0</v>
      </c>
      <c r="FG375" s="158">
        <f>IF(ISERROR(VLOOKUP(BD375,Accueil!$W$17:$W$22,1,0)),1,0)</f>
        <v>0</v>
      </c>
      <c r="FH375" s="158">
        <f>IF(ISERROR(VLOOKUP(BE375,Accueil!$W$17:$W$22,1,0)),1,0)</f>
        <v>0</v>
      </c>
      <c r="FI375" s="158">
        <f>IF(ISERROR(VLOOKUP(BF375,Accueil!$W$17:$W$22,1,0)),1,0)</f>
        <v>0</v>
      </c>
      <c r="FJ375" s="158">
        <f>IF(ISERROR(VLOOKUP(BG375,Accueil!$W$17:$W$22,1,0)),1,0)</f>
        <v>0</v>
      </c>
      <c r="FK375" s="158">
        <f>IF(ISERROR(VLOOKUP(BH375,Accueil!$W$17:$W$22,1,0)),1,0)</f>
        <v>0</v>
      </c>
      <c r="FL375" s="158">
        <f>IF(ISERROR(VLOOKUP(BI375,Accueil!$W$17:$W$22,1,0)),1,0)</f>
        <v>0</v>
      </c>
      <c r="FM375" s="158">
        <f>IF(ISERROR(VLOOKUP(BJ375,Accueil!$W$17:$W$22,1,0)),1,0)</f>
        <v>0</v>
      </c>
      <c r="FN375" s="158">
        <f>IF(ISERROR(VLOOKUP(BK375,Accueil!$W$17:$W$22,1,0)),1,0)</f>
        <v>0</v>
      </c>
      <c r="FO375" s="158">
        <f>IF(ISERROR(VLOOKUP(BL375,Accueil!$W$17:$W$22,1,0)),1,0)</f>
        <v>0</v>
      </c>
      <c r="FP375" s="158">
        <f>IF(ISERROR(VLOOKUP(BM375,Accueil!$W$17:$W$22,1,0)),1,0)</f>
        <v>0</v>
      </c>
      <c r="FQ375" s="158">
        <f>IF(ISERROR(VLOOKUP(BN375,Accueil!$W$17:$W$22,1,0)),1,0)</f>
        <v>0</v>
      </c>
      <c r="FR375" s="158">
        <f>IF(ISERROR(VLOOKUP(BO375,Accueil!$W$17:$W$22,1,0)),1,0)</f>
        <v>0</v>
      </c>
      <c r="FS375" s="158">
        <f>IF(ISERROR(VLOOKUP(BP375,Accueil!$W$17:$W$22,1,0)),1,0)</f>
        <v>0</v>
      </c>
      <c r="FT375" s="158">
        <f>IF(ISERROR(VLOOKUP(BQ375,Accueil!$W$17:$W$22,1,0)),1,0)</f>
        <v>0</v>
      </c>
      <c r="FU375" s="158">
        <f>IF(ISERROR(VLOOKUP(BR375,Accueil!$W$17:$W$22,1,0)),1,0)</f>
        <v>0</v>
      </c>
      <c r="FV375" s="158">
        <f>IF(ISERROR(VLOOKUP(BS375,Accueil!$W$17:$W$22,1,0)),1,0)</f>
        <v>0</v>
      </c>
      <c r="FW375" s="158">
        <f>IF(ISERROR(VLOOKUP(BT375,Accueil!$W$17:$W$22,1,0)),1,0)</f>
        <v>0</v>
      </c>
      <c r="FX375" s="158">
        <f>IF(ISERROR(VLOOKUP(BU375,Accueil!$W$17:$W$22,1,0)),1,0)</f>
        <v>0</v>
      </c>
      <c r="FY375" s="158">
        <f>IF(ISERROR(VLOOKUP(BV375,Accueil!$W$17:$W$22,1,0)),1,0)</f>
        <v>0</v>
      </c>
      <c r="FZ375" s="158">
        <f>IF(ISERROR(VLOOKUP(BW375,Accueil!$W$17:$W$22,1,0)),1,0)</f>
        <v>0</v>
      </c>
      <c r="GA375" s="158">
        <f>IF(ISERROR(VLOOKUP(BX375,Accueil!$W$17:$W$22,1,0)),1,0)</f>
        <v>0</v>
      </c>
      <c r="GB375" s="158">
        <f>IF(ISERROR(VLOOKUP(BY375,Accueil!$W$17:$W$22,1,0)),1,0)</f>
        <v>0</v>
      </c>
      <c r="GC375" s="158">
        <f>IF(ISERROR(VLOOKUP(BZ375,Accueil!$W$17:$W$22,1,0)),1,0)</f>
        <v>0</v>
      </c>
      <c r="GD375" s="158">
        <f>IF(ISERROR(VLOOKUP(CA375,Accueil!$W$17:$W$22,1,0)),1,0)</f>
        <v>0</v>
      </c>
      <c r="GE375" s="158">
        <f>IF(ISERROR(VLOOKUP(CB375,Accueil!$W$17:$W$22,1,0)),1,0)</f>
        <v>0</v>
      </c>
      <c r="GF375" s="158">
        <f>IF(ISERROR(VLOOKUP(CC375,Accueil!$W$17:$W$22,1,0)),1,0)</f>
        <v>0</v>
      </c>
      <c r="GG375" s="158">
        <f>IF(ISERROR(VLOOKUP(CD375,Accueil!$W$17:$W$22,1,0)),1,0)</f>
        <v>0</v>
      </c>
      <c r="GH375" s="158">
        <f>IF(ISERROR(VLOOKUP(CE375,Accueil!$W$17:$W$22,1,0)),1,0)</f>
        <v>0</v>
      </c>
      <c r="GI375" s="158">
        <f>IF(ISERROR(VLOOKUP(CF375,Accueil!$W$17:$W$22,1,0)),1,0)</f>
        <v>0</v>
      </c>
      <c r="GJ375" s="158">
        <f>IF(ISERROR(VLOOKUP(CG375,Accueil!$W$17:$W$22,1,0)),1,0)</f>
        <v>0</v>
      </c>
      <c r="GK375" s="158">
        <f>IF(ISERROR(VLOOKUP(CH375,Accueil!$W$17:$W$22,1,0)),1,0)</f>
        <v>0</v>
      </c>
      <c r="GL375" s="158">
        <f>IF(ISERROR(VLOOKUP(CI375,Accueil!$W$17:$W$22,1,0)),1,0)</f>
        <v>0</v>
      </c>
      <c r="GM375" s="158">
        <f>IF(ISERROR(VLOOKUP(CJ375,Accueil!$W$17:$W$22,1,0)),1,0)</f>
        <v>0</v>
      </c>
      <c r="GN375" s="158">
        <f>IF(ISERROR(VLOOKUP(CK375,Accueil!$W$17:$W$22,1,0)),1,0)</f>
        <v>0</v>
      </c>
      <c r="GO375" s="158">
        <f>IF(ISERROR(VLOOKUP(CL375,Accueil!$W$17:$W$22,1,0)),1,0)</f>
        <v>0</v>
      </c>
      <c r="GP375" s="158">
        <f>IF(ISERROR(VLOOKUP(CM375,Accueil!$W$17:$W$22,1,0)),1,0)</f>
        <v>0</v>
      </c>
      <c r="GQ375" s="158">
        <f>IF(ISERROR(VLOOKUP(CN375,Accueil!$W$17:$W$22,1,0)),1,0)</f>
        <v>0</v>
      </c>
      <c r="GR375" s="158">
        <f>IF(ISERROR(VLOOKUP(CO375,Accueil!$W$17:$W$22,1,0)),1,0)</f>
        <v>0</v>
      </c>
      <c r="GS375" s="158">
        <f>IF(ISERROR(VLOOKUP(CP375,Accueil!$W$17:$W$22,1,0)),1,0)</f>
        <v>0</v>
      </c>
      <c r="GT375" s="158">
        <f>IF(ISERROR(VLOOKUP(CQ375,Accueil!$W$17:$W$22,1,0)),1,0)</f>
        <v>0</v>
      </c>
      <c r="GU375" s="158">
        <f>IF(ISERROR(VLOOKUP(CR375,Accueil!$W$17:$W$22,1,0)),1,0)</f>
        <v>0</v>
      </c>
      <c r="GV375" s="158">
        <f>IF(ISERROR(VLOOKUP(CS375,Accueil!$W$17:$W$22,1,0)),1,0)</f>
        <v>0</v>
      </c>
      <c r="GW375" s="158">
        <f>IF(ISERROR(VLOOKUP(CT375,Accueil!$W$17:$W$22,1,0)),1,0)</f>
        <v>0</v>
      </c>
      <c r="GX375" s="158">
        <f>IF(ISERROR(VLOOKUP(CU375,Accueil!$W$17:$W$22,1,0)),1,0)</f>
        <v>0</v>
      </c>
      <c r="GY375" s="158">
        <f>IF(ISERROR(VLOOKUP(CV375,Accueil!$W$17:$W$22,1,0)),1,0)</f>
        <v>0</v>
      </c>
      <c r="GZ375" s="158">
        <f>IF(ISERROR(VLOOKUP(CW375,Accueil!$W$17:$W$22,1,0)),1,0)</f>
        <v>0</v>
      </c>
      <c r="HA375" s="158">
        <f>IF(ISERROR(VLOOKUP(CX375,Accueil!$W$17:$W$22,1,0)),1,0)</f>
        <v>0</v>
      </c>
      <c r="HB375" s="158">
        <f>IF(ISERROR(VLOOKUP(CY375,Accueil!$W$17:$W$22,1,0)),1,0)</f>
        <v>0</v>
      </c>
      <c r="HC375" s="158">
        <f>IF(ISERROR(VLOOKUP(CZ375,Accueil!$W$17:$W$22,1,0)),1,0)</f>
        <v>0</v>
      </c>
      <c r="HD375" s="158">
        <f>IF(ISERROR(VLOOKUP(DA375,Accueil!$W$17:$W$22,1,0)),1,0)</f>
        <v>0</v>
      </c>
    </row>
    <row r="376" spans="1:212" ht="12.75" customHeight="1">
      <c r="A376" s="360"/>
      <c r="B376" s="12">
        <v>368</v>
      </c>
      <c r="C376" s="26" t="str">
        <f>IF(Accueil!E380="","",Accueil!E380)</f>
        <v/>
      </c>
      <c r="D376" s="27" t="str">
        <f>IF(Accueil!F380="","",Accueil!F380)</f>
        <v/>
      </c>
      <c r="E376" s="83" t="str">
        <f t="shared" si="26"/>
        <v/>
      </c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  <c r="AA376" s="244"/>
      <c r="AB376" s="244"/>
      <c r="AC376" s="244"/>
      <c r="AD376" s="244"/>
      <c r="AE376" s="244"/>
      <c r="AF376" s="244"/>
      <c r="AG376" s="244"/>
      <c r="AH376" s="244"/>
      <c r="AI376" s="244"/>
      <c r="AJ376" s="244"/>
      <c r="AK376" s="244"/>
      <c r="AL376" s="244"/>
      <c r="AM376" s="244"/>
      <c r="AN376" s="244"/>
      <c r="AO376" s="244"/>
      <c r="AP376" s="244"/>
      <c r="AQ376" s="244"/>
      <c r="AR376" s="244"/>
      <c r="AS376" s="244"/>
      <c r="AT376" s="244"/>
      <c r="AU376" s="244"/>
      <c r="AV376" s="244"/>
      <c r="AW376" s="244"/>
      <c r="AX376" s="244"/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  <c r="CJ376" s="244"/>
      <c r="CK376" s="244"/>
      <c r="CL376" s="244"/>
      <c r="CM376" s="244"/>
      <c r="CN376" s="244"/>
      <c r="CO376" s="244"/>
      <c r="CP376" s="244"/>
      <c r="CQ376" s="244"/>
      <c r="CR376" s="244"/>
      <c r="CS376" s="244"/>
      <c r="CT376" s="244"/>
      <c r="CU376" s="244"/>
      <c r="CV376" s="244"/>
      <c r="CW376" s="244"/>
      <c r="CX376" s="244"/>
      <c r="CY376" s="244"/>
      <c r="CZ376" s="244"/>
      <c r="DA376" s="244"/>
      <c r="DB376" s="12">
        <v>368</v>
      </c>
      <c r="DC376" s="11" t="str">
        <f>IF(D376="","",COUNTIF(F376:DA376,Accueil!$AB$28)&amp;" / "&amp;COUNTIF($F$8:$DA$8,"&gt;0")-(COUNTIF(F376:DA376,Accueil!$AG$26)))</f>
        <v/>
      </c>
      <c r="DD376" s="110" t="str">
        <f>IF(D376="","",COUNTIF(F376:DA376,Accueil!$AB$26))</f>
        <v/>
      </c>
      <c r="DE376" s="110" t="str">
        <f>IF(D376="","",IF(COUNTIF($F$8:$DA$8,"&gt;=0")-(COUNTIF(G376:DB376,Accueil!$AG$26))&lt;0,0,COUNTIF($F$8:$DA$8,"&gt;=0")-(COUNTIF(G376:DB376,Accueil!$AG$26))))</f>
        <v/>
      </c>
      <c r="DF376" s="11" t="str">
        <f t="shared" si="27"/>
        <v/>
      </c>
      <c r="DG376" s="29" t="str">
        <f t="shared" si="28"/>
        <v/>
      </c>
      <c r="DH376" s="158">
        <f t="shared" si="29"/>
        <v>0</v>
      </c>
      <c r="DI376" s="158">
        <f>IF(ISERROR(VLOOKUP(F376,Accueil!$W$17:$W$22,1,0)),1,0)</f>
        <v>0</v>
      </c>
      <c r="DJ376" s="158">
        <f>IF(ISERROR(VLOOKUP(G376,Accueil!$W$17:$W$22,1,0)),1,0)</f>
        <v>0</v>
      </c>
      <c r="DK376" s="158">
        <f>IF(ISERROR(VLOOKUP(H376,Accueil!$W$17:$W$22,1,0)),1,0)</f>
        <v>0</v>
      </c>
      <c r="DL376" s="158">
        <f>IF(ISERROR(VLOOKUP(I376,Accueil!$W$17:$W$22,1,0)),1,0)</f>
        <v>0</v>
      </c>
      <c r="DM376" s="158">
        <f>IF(ISERROR(VLOOKUP(J376,Accueil!$W$17:$W$22,1,0)),1,0)</f>
        <v>0</v>
      </c>
      <c r="DN376" s="158">
        <f>IF(ISERROR(VLOOKUP(K376,Accueil!$W$17:$W$22,1,0)),1,0)</f>
        <v>0</v>
      </c>
      <c r="DO376" s="158">
        <f>IF(ISERROR(VLOOKUP(L376,Accueil!$W$17:$W$22,1,0)),1,0)</f>
        <v>0</v>
      </c>
      <c r="DP376" s="158">
        <f>IF(ISERROR(VLOOKUP(M376,Accueil!$W$17:$W$22,1,0)),1,0)</f>
        <v>0</v>
      </c>
      <c r="DQ376" s="158">
        <f>IF(ISERROR(VLOOKUP(N376,Accueil!$W$17:$W$22,1,0)),1,0)</f>
        <v>0</v>
      </c>
      <c r="DR376" s="158">
        <f>IF(ISERROR(VLOOKUP(O376,Accueil!$W$17:$W$22,1,0)),1,0)</f>
        <v>0</v>
      </c>
      <c r="DS376" s="158">
        <f>IF(ISERROR(VLOOKUP(P376,Accueil!$W$17:$W$22,1,0)),1,0)</f>
        <v>0</v>
      </c>
      <c r="DT376" s="158">
        <f>IF(ISERROR(VLOOKUP(Q376,Accueil!$W$17:$W$22,1,0)),1,0)</f>
        <v>0</v>
      </c>
      <c r="DU376" s="158">
        <f>IF(ISERROR(VLOOKUP(R376,Accueil!$W$17:$W$22,1,0)),1,0)</f>
        <v>0</v>
      </c>
      <c r="DV376" s="158">
        <f>IF(ISERROR(VLOOKUP(S376,Accueil!$W$17:$W$22,1,0)),1,0)</f>
        <v>0</v>
      </c>
      <c r="DW376" s="158">
        <f>IF(ISERROR(VLOOKUP(T376,Accueil!$W$17:$W$22,1,0)),1,0)</f>
        <v>0</v>
      </c>
      <c r="DX376" s="158">
        <f>IF(ISERROR(VLOOKUP(U376,Accueil!$W$17:$W$22,1,0)),1,0)</f>
        <v>0</v>
      </c>
      <c r="DY376" s="158">
        <f>IF(ISERROR(VLOOKUP(V376,Accueil!$W$17:$W$22,1,0)),1,0)</f>
        <v>0</v>
      </c>
      <c r="DZ376" s="158">
        <f>IF(ISERROR(VLOOKUP(W376,Accueil!$W$17:$W$22,1,0)),1,0)</f>
        <v>0</v>
      </c>
      <c r="EA376" s="158">
        <f>IF(ISERROR(VLOOKUP(X376,Accueil!$W$17:$W$22,1,0)),1,0)</f>
        <v>0</v>
      </c>
      <c r="EB376" s="158">
        <f>IF(ISERROR(VLOOKUP(Y376,Accueil!$W$17:$W$22,1,0)),1,0)</f>
        <v>0</v>
      </c>
      <c r="EC376" s="158">
        <f>IF(ISERROR(VLOOKUP(Z376,Accueil!$W$17:$W$22,1,0)),1,0)</f>
        <v>0</v>
      </c>
      <c r="ED376" s="158">
        <f>IF(ISERROR(VLOOKUP(AA376,Accueil!$W$17:$W$22,1,0)),1,0)</f>
        <v>0</v>
      </c>
      <c r="EE376" s="158">
        <f>IF(ISERROR(VLOOKUP(AB376,Accueil!$W$17:$W$22,1,0)),1,0)</f>
        <v>0</v>
      </c>
      <c r="EF376" s="158">
        <f>IF(ISERROR(VLOOKUP(AC376,Accueil!$W$17:$W$22,1,0)),1,0)</f>
        <v>0</v>
      </c>
      <c r="EG376" s="158">
        <f>IF(ISERROR(VLOOKUP(AD376,Accueil!$W$17:$W$22,1,0)),1,0)</f>
        <v>0</v>
      </c>
      <c r="EH376" s="158">
        <f>IF(ISERROR(VLOOKUP(AE376,Accueil!$W$17:$W$22,1,0)),1,0)</f>
        <v>0</v>
      </c>
      <c r="EI376" s="158">
        <f>IF(ISERROR(VLOOKUP(AF376,Accueil!$W$17:$W$22,1,0)),1,0)</f>
        <v>0</v>
      </c>
      <c r="EJ376" s="158">
        <f>IF(ISERROR(VLOOKUP(AG376,Accueil!$W$17:$W$22,1,0)),1,0)</f>
        <v>0</v>
      </c>
      <c r="EK376" s="158">
        <f>IF(ISERROR(VLOOKUP(AH376,Accueil!$W$17:$W$22,1,0)),1,0)</f>
        <v>0</v>
      </c>
      <c r="EL376" s="158">
        <f>IF(ISERROR(VLOOKUP(AI376,Accueil!$W$17:$W$22,1,0)),1,0)</f>
        <v>0</v>
      </c>
      <c r="EM376" s="158">
        <f>IF(ISERROR(VLOOKUP(AJ376,Accueil!$W$17:$W$22,1,0)),1,0)</f>
        <v>0</v>
      </c>
      <c r="EN376" s="158">
        <f>IF(ISERROR(VLOOKUP(AK376,Accueil!$W$17:$W$22,1,0)),1,0)</f>
        <v>0</v>
      </c>
      <c r="EO376" s="158">
        <f>IF(ISERROR(VLOOKUP(AL376,Accueil!$W$17:$W$22,1,0)),1,0)</f>
        <v>0</v>
      </c>
      <c r="EP376" s="158">
        <f>IF(ISERROR(VLOOKUP(AM376,Accueil!$W$17:$W$22,1,0)),1,0)</f>
        <v>0</v>
      </c>
      <c r="EQ376" s="158">
        <f>IF(ISERROR(VLOOKUP(AN376,Accueil!$W$17:$W$22,1,0)),1,0)</f>
        <v>0</v>
      </c>
      <c r="ER376" s="158">
        <f>IF(ISERROR(VLOOKUP(AO376,Accueil!$W$17:$W$22,1,0)),1,0)</f>
        <v>0</v>
      </c>
      <c r="ES376" s="158">
        <f>IF(ISERROR(VLOOKUP(AP376,Accueil!$W$17:$W$22,1,0)),1,0)</f>
        <v>0</v>
      </c>
      <c r="ET376" s="158">
        <f>IF(ISERROR(VLOOKUP(AQ376,Accueil!$W$17:$W$22,1,0)),1,0)</f>
        <v>0</v>
      </c>
      <c r="EU376" s="158">
        <f>IF(ISERROR(VLOOKUP(AR376,Accueil!$W$17:$W$22,1,0)),1,0)</f>
        <v>0</v>
      </c>
      <c r="EV376" s="158">
        <f>IF(ISERROR(VLOOKUP(AS376,Accueil!$W$17:$W$22,1,0)),1,0)</f>
        <v>0</v>
      </c>
      <c r="EW376" s="158">
        <f>IF(ISERROR(VLOOKUP(AT376,Accueil!$W$17:$W$22,1,0)),1,0)</f>
        <v>0</v>
      </c>
      <c r="EX376" s="158">
        <f>IF(ISERROR(VLOOKUP(AU376,Accueil!$W$17:$W$22,1,0)),1,0)</f>
        <v>0</v>
      </c>
      <c r="EY376" s="158">
        <f>IF(ISERROR(VLOOKUP(AV376,Accueil!$W$17:$W$22,1,0)),1,0)</f>
        <v>0</v>
      </c>
      <c r="EZ376" s="158">
        <f>IF(ISERROR(VLOOKUP(AW376,Accueil!$W$17:$W$22,1,0)),1,0)</f>
        <v>0</v>
      </c>
      <c r="FA376" s="158">
        <f>IF(ISERROR(VLOOKUP(AX376,Accueil!$W$17:$W$22,1,0)),1,0)</f>
        <v>0</v>
      </c>
      <c r="FB376" s="158">
        <f>IF(ISERROR(VLOOKUP(AY376,Accueil!$W$17:$W$22,1,0)),1,0)</f>
        <v>0</v>
      </c>
      <c r="FC376" s="158">
        <f>IF(ISERROR(VLOOKUP(AZ376,Accueil!$W$17:$W$22,1,0)),1,0)</f>
        <v>0</v>
      </c>
      <c r="FD376" s="158">
        <f>IF(ISERROR(VLOOKUP(BA376,Accueil!$W$17:$W$22,1,0)),1,0)</f>
        <v>0</v>
      </c>
      <c r="FE376" s="158">
        <f>IF(ISERROR(VLOOKUP(BB376,Accueil!$W$17:$W$22,1,0)),1,0)</f>
        <v>0</v>
      </c>
      <c r="FF376" s="158">
        <f>IF(ISERROR(VLOOKUP(BC376,Accueil!$W$17:$W$22,1,0)),1,0)</f>
        <v>0</v>
      </c>
      <c r="FG376" s="158">
        <f>IF(ISERROR(VLOOKUP(BD376,Accueil!$W$17:$W$22,1,0)),1,0)</f>
        <v>0</v>
      </c>
      <c r="FH376" s="158">
        <f>IF(ISERROR(VLOOKUP(BE376,Accueil!$W$17:$W$22,1,0)),1,0)</f>
        <v>0</v>
      </c>
      <c r="FI376" s="158">
        <f>IF(ISERROR(VLOOKUP(BF376,Accueil!$W$17:$W$22,1,0)),1,0)</f>
        <v>0</v>
      </c>
      <c r="FJ376" s="158">
        <f>IF(ISERROR(VLOOKUP(BG376,Accueil!$W$17:$W$22,1,0)),1,0)</f>
        <v>0</v>
      </c>
      <c r="FK376" s="158">
        <f>IF(ISERROR(VLOOKUP(BH376,Accueil!$W$17:$W$22,1,0)),1,0)</f>
        <v>0</v>
      </c>
      <c r="FL376" s="158">
        <f>IF(ISERROR(VLOOKUP(BI376,Accueil!$W$17:$W$22,1,0)),1,0)</f>
        <v>0</v>
      </c>
      <c r="FM376" s="158">
        <f>IF(ISERROR(VLOOKUP(BJ376,Accueil!$W$17:$W$22,1,0)),1,0)</f>
        <v>0</v>
      </c>
      <c r="FN376" s="158">
        <f>IF(ISERROR(VLOOKUP(BK376,Accueil!$W$17:$W$22,1,0)),1,0)</f>
        <v>0</v>
      </c>
      <c r="FO376" s="158">
        <f>IF(ISERROR(VLOOKUP(BL376,Accueil!$W$17:$W$22,1,0)),1,0)</f>
        <v>0</v>
      </c>
      <c r="FP376" s="158">
        <f>IF(ISERROR(VLOOKUP(BM376,Accueil!$W$17:$W$22,1,0)),1,0)</f>
        <v>0</v>
      </c>
      <c r="FQ376" s="158">
        <f>IF(ISERROR(VLOOKUP(BN376,Accueil!$W$17:$W$22,1,0)),1,0)</f>
        <v>0</v>
      </c>
      <c r="FR376" s="158">
        <f>IF(ISERROR(VLOOKUP(BO376,Accueil!$W$17:$W$22,1,0)),1,0)</f>
        <v>0</v>
      </c>
      <c r="FS376" s="158">
        <f>IF(ISERROR(VLOOKUP(BP376,Accueil!$W$17:$W$22,1,0)),1,0)</f>
        <v>0</v>
      </c>
      <c r="FT376" s="158">
        <f>IF(ISERROR(VLOOKUP(BQ376,Accueil!$W$17:$W$22,1,0)),1,0)</f>
        <v>0</v>
      </c>
      <c r="FU376" s="158">
        <f>IF(ISERROR(VLOOKUP(BR376,Accueil!$W$17:$W$22,1,0)),1,0)</f>
        <v>0</v>
      </c>
      <c r="FV376" s="158">
        <f>IF(ISERROR(VLOOKUP(BS376,Accueil!$W$17:$W$22,1,0)),1,0)</f>
        <v>0</v>
      </c>
      <c r="FW376" s="158">
        <f>IF(ISERROR(VLOOKUP(BT376,Accueil!$W$17:$W$22,1,0)),1,0)</f>
        <v>0</v>
      </c>
      <c r="FX376" s="158">
        <f>IF(ISERROR(VLOOKUP(BU376,Accueil!$W$17:$W$22,1,0)),1,0)</f>
        <v>0</v>
      </c>
      <c r="FY376" s="158">
        <f>IF(ISERROR(VLOOKUP(BV376,Accueil!$W$17:$W$22,1,0)),1,0)</f>
        <v>0</v>
      </c>
      <c r="FZ376" s="158">
        <f>IF(ISERROR(VLOOKUP(BW376,Accueil!$W$17:$W$22,1,0)),1,0)</f>
        <v>0</v>
      </c>
      <c r="GA376" s="158">
        <f>IF(ISERROR(VLOOKUP(BX376,Accueil!$W$17:$W$22,1,0)),1,0)</f>
        <v>0</v>
      </c>
      <c r="GB376" s="158">
        <f>IF(ISERROR(VLOOKUP(BY376,Accueil!$W$17:$W$22,1,0)),1,0)</f>
        <v>0</v>
      </c>
      <c r="GC376" s="158">
        <f>IF(ISERROR(VLOOKUP(BZ376,Accueil!$W$17:$W$22,1,0)),1,0)</f>
        <v>0</v>
      </c>
      <c r="GD376" s="158">
        <f>IF(ISERROR(VLOOKUP(CA376,Accueil!$W$17:$W$22,1,0)),1,0)</f>
        <v>0</v>
      </c>
      <c r="GE376" s="158">
        <f>IF(ISERROR(VLOOKUP(CB376,Accueil!$W$17:$W$22,1,0)),1,0)</f>
        <v>0</v>
      </c>
      <c r="GF376" s="158">
        <f>IF(ISERROR(VLOOKUP(CC376,Accueil!$W$17:$W$22,1,0)),1,0)</f>
        <v>0</v>
      </c>
      <c r="GG376" s="158">
        <f>IF(ISERROR(VLOOKUP(CD376,Accueil!$W$17:$W$22,1,0)),1,0)</f>
        <v>0</v>
      </c>
      <c r="GH376" s="158">
        <f>IF(ISERROR(VLOOKUP(CE376,Accueil!$W$17:$W$22,1,0)),1,0)</f>
        <v>0</v>
      </c>
      <c r="GI376" s="158">
        <f>IF(ISERROR(VLOOKUP(CF376,Accueil!$W$17:$W$22,1,0)),1,0)</f>
        <v>0</v>
      </c>
      <c r="GJ376" s="158">
        <f>IF(ISERROR(VLOOKUP(CG376,Accueil!$W$17:$W$22,1,0)),1,0)</f>
        <v>0</v>
      </c>
      <c r="GK376" s="158">
        <f>IF(ISERROR(VLOOKUP(CH376,Accueil!$W$17:$W$22,1,0)),1,0)</f>
        <v>0</v>
      </c>
      <c r="GL376" s="158">
        <f>IF(ISERROR(VLOOKUP(CI376,Accueil!$W$17:$W$22,1,0)),1,0)</f>
        <v>0</v>
      </c>
      <c r="GM376" s="158">
        <f>IF(ISERROR(VLOOKUP(CJ376,Accueil!$W$17:$W$22,1,0)),1,0)</f>
        <v>0</v>
      </c>
      <c r="GN376" s="158">
        <f>IF(ISERROR(VLOOKUP(CK376,Accueil!$W$17:$W$22,1,0)),1,0)</f>
        <v>0</v>
      </c>
      <c r="GO376" s="158">
        <f>IF(ISERROR(VLOOKUP(CL376,Accueil!$W$17:$W$22,1,0)),1,0)</f>
        <v>0</v>
      </c>
      <c r="GP376" s="158">
        <f>IF(ISERROR(VLOOKUP(CM376,Accueil!$W$17:$W$22,1,0)),1,0)</f>
        <v>0</v>
      </c>
      <c r="GQ376" s="158">
        <f>IF(ISERROR(VLOOKUP(CN376,Accueil!$W$17:$W$22,1,0)),1,0)</f>
        <v>0</v>
      </c>
      <c r="GR376" s="158">
        <f>IF(ISERROR(VLOOKUP(CO376,Accueil!$W$17:$W$22,1,0)),1,0)</f>
        <v>0</v>
      </c>
      <c r="GS376" s="158">
        <f>IF(ISERROR(VLOOKUP(CP376,Accueil!$W$17:$W$22,1,0)),1,0)</f>
        <v>0</v>
      </c>
      <c r="GT376" s="158">
        <f>IF(ISERROR(VLOOKUP(CQ376,Accueil!$W$17:$W$22,1,0)),1,0)</f>
        <v>0</v>
      </c>
      <c r="GU376" s="158">
        <f>IF(ISERROR(VLOOKUP(CR376,Accueil!$W$17:$W$22,1,0)),1,0)</f>
        <v>0</v>
      </c>
      <c r="GV376" s="158">
        <f>IF(ISERROR(VLOOKUP(CS376,Accueil!$W$17:$W$22,1,0)),1,0)</f>
        <v>0</v>
      </c>
      <c r="GW376" s="158">
        <f>IF(ISERROR(VLOOKUP(CT376,Accueil!$W$17:$W$22,1,0)),1,0)</f>
        <v>0</v>
      </c>
      <c r="GX376" s="158">
        <f>IF(ISERROR(VLOOKUP(CU376,Accueil!$W$17:$W$22,1,0)),1,0)</f>
        <v>0</v>
      </c>
      <c r="GY376" s="158">
        <f>IF(ISERROR(VLOOKUP(CV376,Accueil!$W$17:$W$22,1,0)),1,0)</f>
        <v>0</v>
      </c>
      <c r="GZ376" s="158">
        <f>IF(ISERROR(VLOOKUP(CW376,Accueil!$W$17:$W$22,1,0)),1,0)</f>
        <v>0</v>
      </c>
      <c r="HA376" s="158">
        <f>IF(ISERROR(VLOOKUP(CX376,Accueil!$W$17:$W$22,1,0)),1,0)</f>
        <v>0</v>
      </c>
      <c r="HB376" s="158">
        <f>IF(ISERROR(VLOOKUP(CY376,Accueil!$W$17:$W$22,1,0)),1,0)</f>
        <v>0</v>
      </c>
      <c r="HC376" s="158">
        <f>IF(ISERROR(VLOOKUP(CZ376,Accueil!$W$17:$W$22,1,0)),1,0)</f>
        <v>0</v>
      </c>
      <c r="HD376" s="158">
        <f>IF(ISERROR(VLOOKUP(DA376,Accueil!$W$17:$W$22,1,0)),1,0)</f>
        <v>0</v>
      </c>
    </row>
    <row r="377" spans="1:212" ht="12.75" customHeight="1">
      <c r="A377" s="360"/>
      <c r="B377" s="12">
        <v>369</v>
      </c>
      <c r="C377" s="26" t="str">
        <f>IF(Accueil!E381="","",Accueil!E381)</f>
        <v/>
      </c>
      <c r="D377" s="27" t="str">
        <f>IF(Accueil!F381="","",Accueil!F381)</f>
        <v/>
      </c>
      <c r="E377" s="83" t="str">
        <f t="shared" si="26"/>
        <v/>
      </c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  <c r="AA377" s="244"/>
      <c r="AB377" s="244"/>
      <c r="AC377" s="244"/>
      <c r="AD377" s="244"/>
      <c r="AE377" s="244"/>
      <c r="AF377" s="244"/>
      <c r="AG377" s="244"/>
      <c r="AH377" s="244"/>
      <c r="AI377" s="244"/>
      <c r="AJ377" s="244"/>
      <c r="AK377" s="244"/>
      <c r="AL377" s="244"/>
      <c r="AM377" s="244"/>
      <c r="AN377" s="244"/>
      <c r="AO377" s="244"/>
      <c r="AP377" s="244"/>
      <c r="AQ377" s="244"/>
      <c r="AR377" s="244"/>
      <c r="AS377" s="244"/>
      <c r="AT377" s="244"/>
      <c r="AU377" s="244"/>
      <c r="AV377" s="244"/>
      <c r="AW377" s="244"/>
      <c r="AX377" s="244"/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  <c r="CJ377" s="244"/>
      <c r="CK377" s="244"/>
      <c r="CL377" s="244"/>
      <c r="CM377" s="244"/>
      <c r="CN377" s="244"/>
      <c r="CO377" s="244"/>
      <c r="CP377" s="244"/>
      <c r="CQ377" s="244"/>
      <c r="CR377" s="244"/>
      <c r="CS377" s="244"/>
      <c r="CT377" s="244"/>
      <c r="CU377" s="244"/>
      <c r="CV377" s="244"/>
      <c r="CW377" s="244"/>
      <c r="CX377" s="244"/>
      <c r="CY377" s="244"/>
      <c r="CZ377" s="244"/>
      <c r="DA377" s="244"/>
      <c r="DB377" s="12">
        <v>369</v>
      </c>
      <c r="DC377" s="11" t="str">
        <f>IF(D377="","",COUNTIF(F377:DA377,Accueil!$AB$28)&amp;" / "&amp;COUNTIF($F$8:$DA$8,"&gt;0")-(COUNTIF(F377:DA377,Accueil!$AG$26)))</f>
        <v/>
      </c>
      <c r="DD377" s="110" t="str">
        <f>IF(D377="","",COUNTIF(F377:DA377,Accueil!$AB$26))</f>
        <v/>
      </c>
      <c r="DE377" s="110" t="str">
        <f>IF(D377="","",IF(COUNTIF($F$8:$DA$8,"&gt;=0")-(COUNTIF(G377:DB377,Accueil!$AG$26))&lt;0,0,COUNTIF($F$8:$DA$8,"&gt;=0")-(COUNTIF(G377:DB377,Accueil!$AG$26))))</f>
        <v/>
      </c>
      <c r="DF377" s="11" t="str">
        <f t="shared" si="27"/>
        <v/>
      </c>
      <c r="DG377" s="29" t="str">
        <f t="shared" si="28"/>
        <v/>
      </c>
      <c r="DH377" s="158">
        <f t="shared" si="29"/>
        <v>0</v>
      </c>
      <c r="DI377" s="158">
        <f>IF(ISERROR(VLOOKUP(F377,Accueil!$W$17:$W$22,1,0)),1,0)</f>
        <v>0</v>
      </c>
      <c r="DJ377" s="158">
        <f>IF(ISERROR(VLOOKUP(G377,Accueil!$W$17:$W$22,1,0)),1,0)</f>
        <v>0</v>
      </c>
      <c r="DK377" s="158">
        <f>IF(ISERROR(VLOOKUP(H377,Accueil!$W$17:$W$22,1,0)),1,0)</f>
        <v>0</v>
      </c>
      <c r="DL377" s="158">
        <f>IF(ISERROR(VLOOKUP(I377,Accueil!$W$17:$W$22,1,0)),1,0)</f>
        <v>0</v>
      </c>
      <c r="DM377" s="158">
        <f>IF(ISERROR(VLOOKUP(J377,Accueil!$W$17:$W$22,1,0)),1,0)</f>
        <v>0</v>
      </c>
      <c r="DN377" s="158">
        <f>IF(ISERROR(VLOOKUP(K377,Accueil!$W$17:$W$22,1,0)),1,0)</f>
        <v>0</v>
      </c>
      <c r="DO377" s="158">
        <f>IF(ISERROR(VLOOKUP(L377,Accueil!$W$17:$W$22,1,0)),1,0)</f>
        <v>0</v>
      </c>
      <c r="DP377" s="158">
        <f>IF(ISERROR(VLOOKUP(M377,Accueil!$W$17:$W$22,1,0)),1,0)</f>
        <v>0</v>
      </c>
      <c r="DQ377" s="158">
        <f>IF(ISERROR(VLOOKUP(N377,Accueil!$W$17:$W$22,1,0)),1,0)</f>
        <v>0</v>
      </c>
      <c r="DR377" s="158">
        <f>IF(ISERROR(VLOOKUP(O377,Accueil!$W$17:$W$22,1,0)),1,0)</f>
        <v>0</v>
      </c>
      <c r="DS377" s="158">
        <f>IF(ISERROR(VLOOKUP(P377,Accueil!$W$17:$W$22,1,0)),1,0)</f>
        <v>0</v>
      </c>
      <c r="DT377" s="158">
        <f>IF(ISERROR(VLOOKUP(Q377,Accueil!$W$17:$W$22,1,0)),1,0)</f>
        <v>0</v>
      </c>
      <c r="DU377" s="158">
        <f>IF(ISERROR(VLOOKUP(R377,Accueil!$W$17:$W$22,1,0)),1,0)</f>
        <v>0</v>
      </c>
      <c r="DV377" s="158">
        <f>IF(ISERROR(VLOOKUP(S377,Accueil!$W$17:$W$22,1,0)),1,0)</f>
        <v>0</v>
      </c>
      <c r="DW377" s="158">
        <f>IF(ISERROR(VLOOKUP(T377,Accueil!$W$17:$W$22,1,0)),1,0)</f>
        <v>0</v>
      </c>
      <c r="DX377" s="158">
        <f>IF(ISERROR(VLOOKUP(U377,Accueil!$W$17:$W$22,1,0)),1,0)</f>
        <v>0</v>
      </c>
      <c r="DY377" s="158">
        <f>IF(ISERROR(VLOOKUP(V377,Accueil!$W$17:$W$22,1,0)),1,0)</f>
        <v>0</v>
      </c>
      <c r="DZ377" s="158">
        <f>IF(ISERROR(VLOOKUP(W377,Accueil!$W$17:$W$22,1,0)),1,0)</f>
        <v>0</v>
      </c>
      <c r="EA377" s="158">
        <f>IF(ISERROR(VLOOKUP(X377,Accueil!$W$17:$W$22,1,0)),1,0)</f>
        <v>0</v>
      </c>
      <c r="EB377" s="158">
        <f>IF(ISERROR(VLOOKUP(Y377,Accueil!$W$17:$W$22,1,0)),1,0)</f>
        <v>0</v>
      </c>
      <c r="EC377" s="158">
        <f>IF(ISERROR(VLOOKUP(Z377,Accueil!$W$17:$W$22,1,0)),1,0)</f>
        <v>0</v>
      </c>
      <c r="ED377" s="158">
        <f>IF(ISERROR(VLOOKUP(AA377,Accueil!$W$17:$W$22,1,0)),1,0)</f>
        <v>0</v>
      </c>
      <c r="EE377" s="158">
        <f>IF(ISERROR(VLOOKUP(AB377,Accueil!$W$17:$W$22,1,0)),1,0)</f>
        <v>0</v>
      </c>
      <c r="EF377" s="158">
        <f>IF(ISERROR(VLOOKUP(AC377,Accueil!$W$17:$W$22,1,0)),1,0)</f>
        <v>0</v>
      </c>
      <c r="EG377" s="158">
        <f>IF(ISERROR(VLOOKUP(AD377,Accueil!$W$17:$W$22,1,0)),1,0)</f>
        <v>0</v>
      </c>
      <c r="EH377" s="158">
        <f>IF(ISERROR(VLOOKUP(AE377,Accueil!$W$17:$W$22,1,0)),1,0)</f>
        <v>0</v>
      </c>
      <c r="EI377" s="158">
        <f>IF(ISERROR(VLOOKUP(AF377,Accueil!$W$17:$W$22,1,0)),1,0)</f>
        <v>0</v>
      </c>
      <c r="EJ377" s="158">
        <f>IF(ISERROR(VLOOKUP(AG377,Accueil!$W$17:$W$22,1,0)),1,0)</f>
        <v>0</v>
      </c>
      <c r="EK377" s="158">
        <f>IF(ISERROR(VLOOKUP(AH377,Accueil!$W$17:$W$22,1,0)),1,0)</f>
        <v>0</v>
      </c>
      <c r="EL377" s="158">
        <f>IF(ISERROR(VLOOKUP(AI377,Accueil!$W$17:$W$22,1,0)),1,0)</f>
        <v>0</v>
      </c>
      <c r="EM377" s="158">
        <f>IF(ISERROR(VLOOKUP(AJ377,Accueil!$W$17:$W$22,1,0)),1,0)</f>
        <v>0</v>
      </c>
      <c r="EN377" s="158">
        <f>IF(ISERROR(VLOOKUP(AK377,Accueil!$W$17:$W$22,1,0)),1,0)</f>
        <v>0</v>
      </c>
      <c r="EO377" s="158">
        <f>IF(ISERROR(VLOOKUP(AL377,Accueil!$W$17:$W$22,1,0)),1,0)</f>
        <v>0</v>
      </c>
      <c r="EP377" s="158">
        <f>IF(ISERROR(VLOOKUP(AM377,Accueil!$W$17:$W$22,1,0)),1,0)</f>
        <v>0</v>
      </c>
      <c r="EQ377" s="158">
        <f>IF(ISERROR(VLOOKUP(AN377,Accueil!$W$17:$W$22,1,0)),1,0)</f>
        <v>0</v>
      </c>
      <c r="ER377" s="158">
        <f>IF(ISERROR(VLOOKUP(AO377,Accueil!$W$17:$W$22,1,0)),1,0)</f>
        <v>0</v>
      </c>
      <c r="ES377" s="158">
        <f>IF(ISERROR(VLOOKUP(AP377,Accueil!$W$17:$W$22,1,0)),1,0)</f>
        <v>0</v>
      </c>
      <c r="ET377" s="158">
        <f>IF(ISERROR(VLOOKUP(AQ377,Accueil!$W$17:$W$22,1,0)),1,0)</f>
        <v>0</v>
      </c>
      <c r="EU377" s="158">
        <f>IF(ISERROR(VLOOKUP(AR377,Accueil!$W$17:$W$22,1,0)),1,0)</f>
        <v>0</v>
      </c>
      <c r="EV377" s="158">
        <f>IF(ISERROR(VLOOKUP(AS377,Accueil!$W$17:$W$22,1,0)),1,0)</f>
        <v>0</v>
      </c>
      <c r="EW377" s="158">
        <f>IF(ISERROR(VLOOKUP(AT377,Accueil!$W$17:$W$22,1,0)),1,0)</f>
        <v>0</v>
      </c>
      <c r="EX377" s="158">
        <f>IF(ISERROR(VLOOKUP(AU377,Accueil!$W$17:$W$22,1,0)),1,0)</f>
        <v>0</v>
      </c>
      <c r="EY377" s="158">
        <f>IF(ISERROR(VLOOKUP(AV377,Accueil!$W$17:$W$22,1,0)),1,0)</f>
        <v>0</v>
      </c>
      <c r="EZ377" s="158">
        <f>IF(ISERROR(VLOOKUP(AW377,Accueil!$W$17:$W$22,1,0)),1,0)</f>
        <v>0</v>
      </c>
      <c r="FA377" s="158">
        <f>IF(ISERROR(VLOOKUP(AX377,Accueil!$W$17:$W$22,1,0)),1,0)</f>
        <v>0</v>
      </c>
      <c r="FB377" s="158">
        <f>IF(ISERROR(VLOOKUP(AY377,Accueil!$W$17:$W$22,1,0)),1,0)</f>
        <v>0</v>
      </c>
      <c r="FC377" s="158">
        <f>IF(ISERROR(VLOOKUP(AZ377,Accueil!$W$17:$W$22,1,0)),1,0)</f>
        <v>0</v>
      </c>
      <c r="FD377" s="158">
        <f>IF(ISERROR(VLOOKUP(BA377,Accueil!$W$17:$W$22,1,0)),1,0)</f>
        <v>0</v>
      </c>
      <c r="FE377" s="158">
        <f>IF(ISERROR(VLOOKUP(BB377,Accueil!$W$17:$W$22,1,0)),1,0)</f>
        <v>0</v>
      </c>
      <c r="FF377" s="158">
        <f>IF(ISERROR(VLOOKUP(BC377,Accueil!$W$17:$W$22,1,0)),1,0)</f>
        <v>0</v>
      </c>
      <c r="FG377" s="158">
        <f>IF(ISERROR(VLOOKUP(BD377,Accueil!$W$17:$W$22,1,0)),1,0)</f>
        <v>0</v>
      </c>
      <c r="FH377" s="158">
        <f>IF(ISERROR(VLOOKUP(BE377,Accueil!$W$17:$W$22,1,0)),1,0)</f>
        <v>0</v>
      </c>
      <c r="FI377" s="158">
        <f>IF(ISERROR(VLOOKUP(BF377,Accueil!$W$17:$W$22,1,0)),1,0)</f>
        <v>0</v>
      </c>
      <c r="FJ377" s="158">
        <f>IF(ISERROR(VLOOKUP(BG377,Accueil!$W$17:$W$22,1,0)),1,0)</f>
        <v>0</v>
      </c>
      <c r="FK377" s="158">
        <f>IF(ISERROR(VLOOKUP(BH377,Accueil!$W$17:$W$22,1,0)),1,0)</f>
        <v>0</v>
      </c>
      <c r="FL377" s="158">
        <f>IF(ISERROR(VLOOKUP(BI377,Accueil!$W$17:$W$22,1,0)),1,0)</f>
        <v>0</v>
      </c>
      <c r="FM377" s="158">
        <f>IF(ISERROR(VLOOKUP(BJ377,Accueil!$W$17:$W$22,1,0)),1,0)</f>
        <v>0</v>
      </c>
      <c r="FN377" s="158">
        <f>IF(ISERROR(VLOOKUP(BK377,Accueil!$W$17:$W$22,1,0)),1,0)</f>
        <v>0</v>
      </c>
      <c r="FO377" s="158">
        <f>IF(ISERROR(VLOOKUP(BL377,Accueil!$W$17:$W$22,1,0)),1,0)</f>
        <v>0</v>
      </c>
      <c r="FP377" s="158">
        <f>IF(ISERROR(VLOOKUP(BM377,Accueil!$W$17:$W$22,1,0)),1,0)</f>
        <v>0</v>
      </c>
      <c r="FQ377" s="158">
        <f>IF(ISERROR(VLOOKUP(BN377,Accueil!$W$17:$W$22,1,0)),1,0)</f>
        <v>0</v>
      </c>
      <c r="FR377" s="158">
        <f>IF(ISERROR(VLOOKUP(BO377,Accueil!$W$17:$W$22,1,0)),1,0)</f>
        <v>0</v>
      </c>
      <c r="FS377" s="158">
        <f>IF(ISERROR(VLOOKUP(BP377,Accueil!$W$17:$W$22,1,0)),1,0)</f>
        <v>0</v>
      </c>
      <c r="FT377" s="158">
        <f>IF(ISERROR(VLOOKUP(BQ377,Accueil!$W$17:$W$22,1,0)),1,0)</f>
        <v>0</v>
      </c>
      <c r="FU377" s="158">
        <f>IF(ISERROR(VLOOKUP(BR377,Accueil!$W$17:$W$22,1,0)),1,0)</f>
        <v>0</v>
      </c>
      <c r="FV377" s="158">
        <f>IF(ISERROR(VLOOKUP(BS377,Accueil!$W$17:$W$22,1,0)),1,0)</f>
        <v>0</v>
      </c>
      <c r="FW377" s="158">
        <f>IF(ISERROR(VLOOKUP(BT377,Accueil!$W$17:$W$22,1,0)),1,0)</f>
        <v>0</v>
      </c>
      <c r="FX377" s="158">
        <f>IF(ISERROR(VLOOKUP(BU377,Accueil!$W$17:$W$22,1,0)),1,0)</f>
        <v>0</v>
      </c>
      <c r="FY377" s="158">
        <f>IF(ISERROR(VLOOKUP(BV377,Accueil!$W$17:$W$22,1,0)),1,0)</f>
        <v>0</v>
      </c>
      <c r="FZ377" s="158">
        <f>IF(ISERROR(VLOOKUP(BW377,Accueil!$W$17:$W$22,1,0)),1,0)</f>
        <v>0</v>
      </c>
      <c r="GA377" s="158">
        <f>IF(ISERROR(VLOOKUP(BX377,Accueil!$W$17:$W$22,1,0)),1,0)</f>
        <v>0</v>
      </c>
      <c r="GB377" s="158">
        <f>IF(ISERROR(VLOOKUP(BY377,Accueil!$W$17:$W$22,1,0)),1,0)</f>
        <v>0</v>
      </c>
      <c r="GC377" s="158">
        <f>IF(ISERROR(VLOOKUP(BZ377,Accueil!$W$17:$W$22,1,0)),1,0)</f>
        <v>0</v>
      </c>
      <c r="GD377" s="158">
        <f>IF(ISERROR(VLOOKUP(CA377,Accueil!$W$17:$W$22,1,0)),1,0)</f>
        <v>0</v>
      </c>
      <c r="GE377" s="158">
        <f>IF(ISERROR(VLOOKUP(CB377,Accueil!$W$17:$W$22,1,0)),1,0)</f>
        <v>0</v>
      </c>
      <c r="GF377" s="158">
        <f>IF(ISERROR(VLOOKUP(CC377,Accueil!$W$17:$W$22,1,0)),1,0)</f>
        <v>0</v>
      </c>
      <c r="GG377" s="158">
        <f>IF(ISERROR(VLOOKUP(CD377,Accueil!$W$17:$W$22,1,0)),1,0)</f>
        <v>0</v>
      </c>
      <c r="GH377" s="158">
        <f>IF(ISERROR(VLOOKUP(CE377,Accueil!$W$17:$W$22,1,0)),1,0)</f>
        <v>0</v>
      </c>
      <c r="GI377" s="158">
        <f>IF(ISERROR(VLOOKUP(CF377,Accueil!$W$17:$W$22,1,0)),1,0)</f>
        <v>0</v>
      </c>
      <c r="GJ377" s="158">
        <f>IF(ISERROR(VLOOKUP(CG377,Accueil!$W$17:$W$22,1,0)),1,0)</f>
        <v>0</v>
      </c>
      <c r="GK377" s="158">
        <f>IF(ISERROR(VLOOKUP(CH377,Accueil!$W$17:$W$22,1,0)),1,0)</f>
        <v>0</v>
      </c>
      <c r="GL377" s="158">
        <f>IF(ISERROR(VLOOKUP(CI377,Accueil!$W$17:$W$22,1,0)),1,0)</f>
        <v>0</v>
      </c>
      <c r="GM377" s="158">
        <f>IF(ISERROR(VLOOKUP(CJ377,Accueil!$W$17:$W$22,1,0)),1,0)</f>
        <v>0</v>
      </c>
      <c r="GN377" s="158">
        <f>IF(ISERROR(VLOOKUP(CK377,Accueil!$W$17:$W$22,1,0)),1,0)</f>
        <v>0</v>
      </c>
      <c r="GO377" s="158">
        <f>IF(ISERROR(VLOOKUP(CL377,Accueil!$W$17:$W$22,1,0)),1,0)</f>
        <v>0</v>
      </c>
      <c r="GP377" s="158">
        <f>IF(ISERROR(VLOOKUP(CM377,Accueil!$W$17:$W$22,1,0)),1,0)</f>
        <v>0</v>
      </c>
      <c r="GQ377" s="158">
        <f>IF(ISERROR(VLOOKUP(CN377,Accueil!$W$17:$W$22,1,0)),1,0)</f>
        <v>0</v>
      </c>
      <c r="GR377" s="158">
        <f>IF(ISERROR(VLOOKUP(CO377,Accueil!$W$17:$W$22,1,0)),1,0)</f>
        <v>0</v>
      </c>
      <c r="GS377" s="158">
        <f>IF(ISERROR(VLOOKUP(CP377,Accueil!$W$17:$W$22,1,0)),1,0)</f>
        <v>0</v>
      </c>
      <c r="GT377" s="158">
        <f>IF(ISERROR(VLOOKUP(CQ377,Accueil!$W$17:$W$22,1,0)),1,0)</f>
        <v>0</v>
      </c>
      <c r="GU377" s="158">
        <f>IF(ISERROR(VLOOKUP(CR377,Accueil!$W$17:$W$22,1,0)),1,0)</f>
        <v>0</v>
      </c>
      <c r="GV377" s="158">
        <f>IF(ISERROR(VLOOKUP(CS377,Accueil!$W$17:$W$22,1,0)),1,0)</f>
        <v>0</v>
      </c>
      <c r="GW377" s="158">
        <f>IF(ISERROR(VLOOKUP(CT377,Accueil!$W$17:$W$22,1,0)),1,0)</f>
        <v>0</v>
      </c>
      <c r="GX377" s="158">
        <f>IF(ISERROR(VLOOKUP(CU377,Accueil!$W$17:$W$22,1,0)),1,0)</f>
        <v>0</v>
      </c>
      <c r="GY377" s="158">
        <f>IF(ISERROR(VLOOKUP(CV377,Accueil!$W$17:$W$22,1,0)),1,0)</f>
        <v>0</v>
      </c>
      <c r="GZ377" s="158">
        <f>IF(ISERROR(VLOOKUP(CW377,Accueil!$W$17:$W$22,1,0)),1,0)</f>
        <v>0</v>
      </c>
      <c r="HA377" s="158">
        <f>IF(ISERROR(VLOOKUP(CX377,Accueil!$W$17:$W$22,1,0)),1,0)</f>
        <v>0</v>
      </c>
      <c r="HB377" s="158">
        <f>IF(ISERROR(VLOOKUP(CY377,Accueil!$W$17:$W$22,1,0)),1,0)</f>
        <v>0</v>
      </c>
      <c r="HC377" s="158">
        <f>IF(ISERROR(VLOOKUP(CZ377,Accueil!$W$17:$W$22,1,0)),1,0)</f>
        <v>0</v>
      </c>
      <c r="HD377" s="158">
        <f>IF(ISERROR(VLOOKUP(DA377,Accueil!$W$17:$W$22,1,0)),1,0)</f>
        <v>0</v>
      </c>
    </row>
    <row r="378" spans="1:212" ht="12.75" customHeight="1">
      <c r="A378" s="360"/>
      <c r="B378" s="12">
        <v>370</v>
      </c>
      <c r="C378" s="26" t="str">
        <f>IF(Accueil!E382="","",Accueil!E382)</f>
        <v/>
      </c>
      <c r="D378" s="27" t="str">
        <f>IF(Accueil!F382="","",Accueil!F382)</f>
        <v/>
      </c>
      <c r="E378" s="83" t="str">
        <f t="shared" si="26"/>
        <v/>
      </c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  <c r="AA378" s="244"/>
      <c r="AB378" s="244"/>
      <c r="AC378" s="244"/>
      <c r="AD378" s="244"/>
      <c r="AE378" s="244"/>
      <c r="AF378" s="244"/>
      <c r="AG378" s="244"/>
      <c r="AH378" s="244"/>
      <c r="AI378" s="244"/>
      <c r="AJ378" s="244"/>
      <c r="AK378" s="244"/>
      <c r="AL378" s="244"/>
      <c r="AM378" s="244"/>
      <c r="AN378" s="244"/>
      <c r="AO378" s="244"/>
      <c r="AP378" s="244"/>
      <c r="AQ378" s="244"/>
      <c r="AR378" s="244"/>
      <c r="AS378" s="244"/>
      <c r="AT378" s="244"/>
      <c r="AU378" s="244"/>
      <c r="AV378" s="244"/>
      <c r="AW378" s="244"/>
      <c r="AX378" s="244"/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  <c r="CJ378" s="244"/>
      <c r="CK378" s="244"/>
      <c r="CL378" s="244"/>
      <c r="CM378" s="244"/>
      <c r="CN378" s="244"/>
      <c r="CO378" s="244"/>
      <c r="CP378" s="244"/>
      <c r="CQ378" s="244"/>
      <c r="CR378" s="244"/>
      <c r="CS378" s="244"/>
      <c r="CT378" s="244"/>
      <c r="CU378" s="244"/>
      <c r="CV378" s="244"/>
      <c r="CW378" s="244"/>
      <c r="CX378" s="244"/>
      <c r="CY378" s="244"/>
      <c r="CZ378" s="244"/>
      <c r="DA378" s="244"/>
      <c r="DB378" s="12">
        <v>370</v>
      </c>
      <c r="DC378" s="11" t="str">
        <f>IF(D378="","",COUNTIF(F378:DA378,Accueil!$AB$28)&amp;" / "&amp;COUNTIF($F$8:$DA$8,"&gt;0")-(COUNTIF(F378:DA378,Accueil!$AG$26)))</f>
        <v/>
      </c>
      <c r="DD378" s="110" t="str">
        <f>IF(D378="","",COUNTIF(F378:DA378,Accueil!$AB$26))</f>
        <v/>
      </c>
      <c r="DE378" s="110" t="str">
        <f>IF(D378="","",IF(COUNTIF($F$8:$DA$8,"&gt;=0")-(COUNTIF(G378:DB378,Accueil!$AG$26))&lt;0,0,COUNTIF($F$8:$DA$8,"&gt;=0")-(COUNTIF(G378:DB378,Accueil!$AG$26))))</f>
        <v/>
      </c>
      <c r="DF378" s="11" t="str">
        <f t="shared" si="27"/>
        <v/>
      </c>
      <c r="DG378" s="29" t="str">
        <f t="shared" si="28"/>
        <v/>
      </c>
      <c r="DH378" s="158">
        <f t="shared" si="29"/>
        <v>0</v>
      </c>
      <c r="DI378" s="158">
        <f>IF(ISERROR(VLOOKUP(F378,Accueil!$W$17:$W$22,1,0)),1,0)</f>
        <v>0</v>
      </c>
      <c r="DJ378" s="158">
        <f>IF(ISERROR(VLOOKUP(G378,Accueil!$W$17:$W$22,1,0)),1,0)</f>
        <v>0</v>
      </c>
      <c r="DK378" s="158">
        <f>IF(ISERROR(VLOOKUP(H378,Accueil!$W$17:$W$22,1,0)),1,0)</f>
        <v>0</v>
      </c>
      <c r="DL378" s="158">
        <f>IF(ISERROR(VLOOKUP(I378,Accueil!$W$17:$W$22,1,0)),1,0)</f>
        <v>0</v>
      </c>
      <c r="DM378" s="158">
        <f>IF(ISERROR(VLOOKUP(J378,Accueil!$W$17:$W$22,1,0)),1,0)</f>
        <v>0</v>
      </c>
      <c r="DN378" s="158">
        <f>IF(ISERROR(VLOOKUP(K378,Accueil!$W$17:$W$22,1,0)),1,0)</f>
        <v>0</v>
      </c>
      <c r="DO378" s="158">
        <f>IF(ISERROR(VLOOKUP(L378,Accueil!$W$17:$W$22,1,0)),1,0)</f>
        <v>0</v>
      </c>
      <c r="DP378" s="158">
        <f>IF(ISERROR(VLOOKUP(M378,Accueil!$W$17:$W$22,1,0)),1,0)</f>
        <v>0</v>
      </c>
      <c r="DQ378" s="158">
        <f>IF(ISERROR(VLOOKUP(N378,Accueil!$W$17:$W$22,1,0)),1,0)</f>
        <v>0</v>
      </c>
      <c r="DR378" s="158">
        <f>IF(ISERROR(VLOOKUP(O378,Accueil!$W$17:$W$22,1,0)),1,0)</f>
        <v>0</v>
      </c>
      <c r="DS378" s="158">
        <f>IF(ISERROR(VLOOKUP(P378,Accueil!$W$17:$W$22,1,0)),1,0)</f>
        <v>0</v>
      </c>
      <c r="DT378" s="158">
        <f>IF(ISERROR(VLOOKUP(Q378,Accueil!$W$17:$W$22,1,0)),1,0)</f>
        <v>0</v>
      </c>
      <c r="DU378" s="158">
        <f>IF(ISERROR(VLOOKUP(R378,Accueil!$W$17:$W$22,1,0)),1,0)</f>
        <v>0</v>
      </c>
      <c r="DV378" s="158">
        <f>IF(ISERROR(VLOOKUP(S378,Accueil!$W$17:$W$22,1,0)),1,0)</f>
        <v>0</v>
      </c>
      <c r="DW378" s="158">
        <f>IF(ISERROR(VLOOKUP(T378,Accueil!$W$17:$W$22,1,0)),1,0)</f>
        <v>0</v>
      </c>
      <c r="DX378" s="158">
        <f>IF(ISERROR(VLOOKUP(U378,Accueil!$W$17:$W$22,1,0)),1,0)</f>
        <v>0</v>
      </c>
      <c r="DY378" s="158">
        <f>IF(ISERROR(VLOOKUP(V378,Accueil!$W$17:$W$22,1,0)),1,0)</f>
        <v>0</v>
      </c>
      <c r="DZ378" s="158">
        <f>IF(ISERROR(VLOOKUP(W378,Accueil!$W$17:$W$22,1,0)),1,0)</f>
        <v>0</v>
      </c>
      <c r="EA378" s="158">
        <f>IF(ISERROR(VLOOKUP(X378,Accueil!$W$17:$W$22,1,0)),1,0)</f>
        <v>0</v>
      </c>
      <c r="EB378" s="158">
        <f>IF(ISERROR(VLOOKUP(Y378,Accueil!$W$17:$W$22,1,0)),1,0)</f>
        <v>0</v>
      </c>
      <c r="EC378" s="158">
        <f>IF(ISERROR(VLOOKUP(Z378,Accueil!$W$17:$W$22,1,0)),1,0)</f>
        <v>0</v>
      </c>
      <c r="ED378" s="158">
        <f>IF(ISERROR(VLOOKUP(AA378,Accueil!$W$17:$W$22,1,0)),1,0)</f>
        <v>0</v>
      </c>
      <c r="EE378" s="158">
        <f>IF(ISERROR(VLOOKUP(AB378,Accueil!$W$17:$W$22,1,0)),1,0)</f>
        <v>0</v>
      </c>
      <c r="EF378" s="158">
        <f>IF(ISERROR(VLOOKUP(AC378,Accueil!$W$17:$W$22,1,0)),1,0)</f>
        <v>0</v>
      </c>
      <c r="EG378" s="158">
        <f>IF(ISERROR(VLOOKUP(AD378,Accueil!$W$17:$W$22,1,0)),1,0)</f>
        <v>0</v>
      </c>
      <c r="EH378" s="158">
        <f>IF(ISERROR(VLOOKUP(AE378,Accueil!$W$17:$W$22,1,0)),1,0)</f>
        <v>0</v>
      </c>
      <c r="EI378" s="158">
        <f>IF(ISERROR(VLOOKUP(AF378,Accueil!$W$17:$W$22,1,0)),1,0)</f>
        <v>0</v>
      </c>
      <c r="EJ378" s="158">
        <f>IF(ISERROR(VLOOKUP(AG378,Accueil!$W$17:$W$22,1,0)),1,0)</f>
        <v>0</v>
      </c>
      <c r="EK378" s="158">
        <f>IF(ISERROR(VLOOKUP(AH378,Accueil!$W$17:$W$22,1,0)),1,0)</f>
        <v>0</v>
      </c>
      <c r="EL378" s="158">
        <f>IF(ISERROR(VLOOKUP(AI378,Accueil!$W$17:$W$22,1,0)),1,0)</f>
        <v>0</v>
      </c>
      <c r="EM378" s="158">
        <f>IF(ISERROR(VLOOKUP(AJ378,Accueil!$W$17:$W$22,1,0)),1,0)</f>
        <v>0</v>
      </c>
      <c r="EN378" s="158">
        <f>IF(ISERROR(VLOOKUP(AK378,Accueil!$W$17:$W$22,1,0)),1,0)</f>
        <v>0</v>
      </c>
      <c r="EO378" s="158">
        <f>IF(ISERROR(VLOOKUP(AL378,Accueil!$W$17:$W$22,1,0)),1,0)</f>
        <v>0</v>
      </c>
      <c r="EP378" s="158">
        <f>IF(ISERROR(VLOOKUP(AM378,Accueil!$W$17:$W$22,1,0)),1,0)</f>
        <v>0</v>
      </c>
      <c r="EQ378" s="158">
        <f>IF(ISERROR(VLOOKUP(AN378,Accueil!$W$17:$W$22,1,0)),1,0)</f>
        <v>0</v>
      </c>
      <c r="ER378" s="158">
        <f>IF(ISERROR(VLOOKUP(AO378,Accueil!$W$17:$W$22,1,0)),1,0)</f>
        <v>0</v>
      </c>
      <c r="ES378" s="158">
        <f>IF(ISERROR(VLOOKUP(AP378,Accueil!$W$17:$W$22,1,0)),1,0)</f>
        <v>0</v>
      </c>
      <c r="ET378" s="158">
        <f>IF(ISERROR(VLOOKUP(AQ378,Accueil!$W$17:$W$22,1,0)),1,0)</f>
        <v>0</v>
      </c>
      <c r="EU378" s="158">
        <f>IF(ISERROR(VLOOKUP(AR378,Accueil!$W$17:$W$22,1,0)),1,0)</f>
        <v>0</v>
      </c>
      <c r="EV378" s="158">
        <f>IF(ISERROR(VLOOKUP(AS378,Accueil!$W$17:$W$22,1,0)),1,0)</f>
        <v>0</v>
      </c>
      <c r="EW378" s="158">
        <f>IF(ISERROR(VLOOKUP(AT378,Accueil!$W$17:$W$22,1,0)),1,0)</f>
        <v>0</v>
      </c>
      <c r="EX378" s="158">
        <f>IF(ISERROR(VLOOKUP(AU378,Accueil!$W$17:$W$22,1,0)),1,0)</f>
        <v>0</v>
      </c>
      <c r="EY378" s="158">
        <f>IF(ISERROR(VLOOKUP(AV378,Accueil!$W$17:$W$22,1,0)),1,0)</f>
        <v>0</v>
      </c>
      <c r="EZ378" s="158">
        <f>IF(ISERROR(VLOOKUP(AW378,Accueil!$W$17:$W$22,1,0)),1,0)</f>
        <v>0</v>
      </c>
      <c r="FA378" s="158">
        <f>IF(ISERROR(VLOOKUP(AX378,Accueil!$W$17:$W$22,1,0)),1,0)</f>
        <v>0</v>
      </c>
      <c r="FB378" s="158">
        <f>IF(ISERROR(VLOOKUP(AY378,Accueil!$W$17:$W$22,1,0)),1,0)</f>
        <v>0</v>
      </c>
      <c r="FC378" s="158">
        <f>IF(ISERROR(VLOOKUP(AZ378,Accueil!$W$17:$W$22,1,0)),1,0)</f>
        <v>0</v>
      </c>
      <c r="FD378" s="158">
        <f>IF(ISERROR(VLOOKUP(BA378,Accueil!$W$17:$W$22,1,0)),1,0)</f>
        <v>0</v>
      </c>
      <c r="FE378" s="158">
        <f>IF(ISERROR(VLOOKUP(BB378,Accueil!$W$17:$W$22,1,0)),1,0)</f>
        <v>0</v>
      </c>
      <c r="FF378" s="158">
        <f>IF(ISERROR(VLOOKUP(BC378,Accueil!$W$17:$W$22,1,0)),1,0)</f>
        <v>0</v>
      </c>
      <c r="FG378" s="158">
        <f>IF(ISERROR(VLOOKUP(BD378,Accueil!$W$17:$W$22,1,0)),1,0)</f>
        <v>0</v>
      </c>
      <c r="FH378" s="158">
        <f>IF(ISERROR(VLOOKUP(BE378,Accueil!$W$17:$W$22,1,0)),1,0)</f>
        <v>0</v>
      </c>
      <c r="FI378" s="158">
        <f>IF(ISERROR(VLOOKUP(BF378,Accueil!$W$17:$W$22,1,0)),1,0)</f>
        <v>0</v>
      </c>
      <c r="FJ378" s="158">
        <f>IF(ISERROR(VLOOKUP(BG378,Accueil!$W$17:$W$22,1,0)),1,0)</f>
        <v>0</v>
      </c>
      <c r="FK378" s="158">
        <f>IF(ISERROR(VLOOKUP(BH378,Accueil!$W$17:$W$22,1,0)),1,0)</f>
        <v>0</v>
      </c>
      <c r="FL378" s="158">
        <f>IF(ISERROR(VLOOKUP(BI378,Accueil!$W$17:$W$22,1,0)),1,0)</f>
        <v>0</v>
      </c>
      <c r="FM378" s="158">
        <f>IF(ISERROR(VLOOKUP(BJ378,Accueil!$W$17:$W$22,1,0)),1,0)</f>
        <v>0</v>
      </c>
      <c r="FN378" s="158">
        <f>IF(ISERROR(VLOOKUP(BK378,Accueil!$W$17:$W$22,1,0)),1,0)</f>
        <v>0</v>
      </c>
      <c r="FO378" s="158">
        <f>IF(ISERROR(VLOOKUP(BL378,Accueil!$W$17:$W$22,1,0)),1,0)</f>
        <v>0</v>
      </c>
      <c r="FP378" s="158">
        <f>IF(ISERROR(VLOOKUP(BM378,Accueil!$W$17:$W$22,1,0)),1,0)</f>
        <v>0</v>
      </c>
      <c r="FQ378" s="158">
        <f>IF(ISERROR(VLOOKUP(BN378,Accueil!$W$17:$W$22,1,0)),1,0)</f>
        <v>0</v>
      </c>
      <c r="FR378" s="158">
        <f>IF(ISERROR(VLOOKUP(BO378,Accueil!$W$17:$W$22,1,0)),1,0)</f>
        <v>0</v>
      </c>
      <c r="FS378" s="158">
        <f>IF(ISERROR(VLOOKUP(BP378,Accueil!$W$17:$W$22,1,0)),1,0)</f>
        <v>0</v>
      </c>
      <c r="FT378" s="158">
        <f>IF(ISERROR(VLOOKUP(BQ378,Accueil!$W$17:$W$22,1,0)),1,0)</f>
        <v>0</v>
      </c>
      <c r="FU378" s="158">
        <f>IF(ISERROR(VLOOKUP(BR378,Accueil!$W$17:$W$22,1,0)),1,0)</f>
        <v>0</v>
      </c>
      <c r="FV378" s="158">
        <f>IF(ISERROR(VLOOKUP(BS378,Accueil!$W$17:$W$22,1,0)),1,0)</f>
        <v>0</v>
      </c>
      <c r="FW378" s="158">
        <f>IF(ISERROR(VLOOKUP(BT378,Accueil!$W$17:$W$22,1,0)),1,0)</f>
        <v>0</v>
      </c>
      <c r="FX378" s="158">
        <f>IF(ISERROR(VLOOKUP(BU378,Accueil!$W$17:$W$22,1,0)),1,0)</f>
        <v>0</v>
      </c>
      <c r="FY378" s="158">
        <f>IF(ISERROR(VLOOKUP(BV378,Accueil!$W$17:$W$22,1,0)),1,0)</f>
        <v>0</v>
      </c>
      <c r="FZ378" s="158">
        <f>IF(ISERROR(VLOOKUP(BW378,Accueil!$W$17:$W$22,1,0)),1,0)</f>
        <v>0</v>
      </c>
      <c r="GA378" s="158">
        <f>IF(ISERROR(VLOOKUP(BX378,Accueil!$W$17:$W$22,1,0)),1,0)</f>
        <v>0</v>
      </c>
      <c r="GB378" s="158">
        <f>IF(ISERROR(VLOOKUP(BY378,Accueil!$W$17:$W$22,1,0)),1,0)</f>
        <v>0</v>
      </c>
      <c r="GC378" s="158">
        <f>IF(ISERROR(VLOOKUP(BZ378,Accueil!$W$17:$W$22,1,0)),1,0)</f>
        <v>0</v>
      </c>
      <c r="GD378" s="158">
        <f>IF(ISERROR(VLOOKUP(CA378,Accueil!$W$17:$W$22,1,0)),1,0)</f>
        <v>0</v>
      </c>
      <c r="GE378" s="158">
        <f>IF(ISERROR(VLOOKUP(CB378,Accueil!$W$17:$W$22,1,0)),1,0)</f>
        <v>0</v>
      </c>
      <c r="GF378" s="158">
        <f>IF(ISERROR(VLOOKUP(CC378,Accueil!$W$17:$W$22,1,0)),1,0)</f>
        <v>0</v>
      </c>
      <c r="GG378" s="158">
        <f>IF(ISERROR(VLOOKUP(CD378,Accueil!$W$17:$W$22,1,0)),1,0)</f>
        <v>0</v>
      </c>
      <c r="GH378" s="158">
        <f>IF(ISERROR(VLOOKUP(CE378,Accueil!$W$17:$W$22,1,0)),1,0)</f>
        <v>0</v>
      </c>
      <c r="GI378" s="158">
        <f>IF(ISERROR(VLOOKUP(CF378,Accueil!$W$17:$W$22,1,0)),1,0)</f>
        <v>0</v>
      </c>
      <c r="GJ378" s="158">
        <f>IF(ISERROR(VLOOKUP(CG378,Accueil!$W$17:$W$22,1,0)),1,0)</f>
        <v>0</v>
      </c>
      <c r="GK378" s="158">
        <f>IF(ISERROR(VLOOKUP(CH378,Accueil!$W$17:$W$22,1,0)),1,0)</f>
        <v>0</v>
      </c>
      <c r="GL378" s="158">
        <f>IF(ISERROR(VLOOKUP(CI378,Accueil!$W$17:$W$22,1,0)),1,0)</f>
        <v>0</v>
      </c>
      <c r="GM378" s="158">
        <f>IF(ISERROR(VLOOKUP(CJ378,Accueil!$W$17:$W$22,1,0)),1,0)</f>
        <v>0</v>
      </c>
      <c r="GN378" s="158">
        <f>IF(ISERROR(VLOOKUP(CK378,Accueil!$W$17:$W$22,1,0)),1,0)</f>
        <v>0</v>
      </c>
      <c r="GO378" s="158">
        <f>IF(ISERROR(VLOOKUP(CL378,Accueil!$W$17:$W$22,1,0)),1,0)</f>
        <v>0</v>
      </c>
      <c r="GP378" s="158">
        <f>IF(ISERROR(VLOOKUP(CM378,Accueil!$W$17:$W$22,1,0)),1,0)</f>
        <v>0</v>
      </c>
      <c r="GQ378" s="158">
        <f>IF(ISERROR(VLOOKUP(CN378,Accueil!$W$17:$W$22,1,0)),1,0)</f>
        <v>0</v>
      </c>
      <c r="GR378" s="158">
        <f>IF(ISERROR(VLOOKUP(CO378,Accueil!$W$17:$W$22,1,0)),1,0)</f>
        <v>0</v>
      </c>
      <c r="GS378" s="158">
        <f>IF(ISERROR(VLOOKUP(CP378,Accueil!$W$17:$W$22,1,0)),1,0)</f>
        <v>0</v>
      </c>
      <c r="GT378" s="158">
        <f>IF(ISERROR(VLOOKUP(CQ378,Accueil!$W$17:$W$22,1,0)),1,0)</f>
        <v>0</v>
      </c>
      <c r="GU378" s="158">
        <f>IF(ISERROR(VLOOKUP(CR378,Accueil!$W$17:$W$22,1,0)),1,0)</f>
        <v>0</v>
      </c>
      <c r="GV378" s="158">
        <f>IF(ISERROR(VLOOKUP(CS378,Accueil!$W$17:$W$22,1,0)),1,0)</f>
        <v>0</v>
      </c>
      <c r="GW378" s="158">
        <f>IF(ISERROR(VLOOKUP(CT378,Accueil!$W$17:$W$22,1,0)),1,0)</f>
        <v>0</v>
      </c>
      <c r="GX378" s="158">
        <f>IF(ISERROR(VLOOKUP(CU378,Accueil!$W$17:$W$22,1,0)),1,0)</f>
        <v>0</v>
      </c>
      <c r="GY378" s="158">
        <f>IF(ISERROR(VLOOKUP(CV378,Accueil!$W$17:$W$22,1,0)),1,0)</f>
        <v>0</v>
      </c>
      <c r="GZ378" s="158">
        <f>IF(ISERROR(VLOOKUP(CW378,Accueil!$W$17:$W$22,1,0)),1,0)</f>
        <v>0</v>
      </c>
      <c r="HA378" s="158">
        <f>IF(ISERROR(VLOOKUP(CX378,Accueil!$W$17:$W$22,1,0)),1,0)</f>
        <v>0</v>
      </c>
      <c r="HB378" s="158">
        <f>IF(ISERROR(VLOOKUP(CY378,Accueil!$W$17:$W$22,1,0)),1,0)</f>
        <v>0</v>
      </c>
      <c r="HC378" s="158">
        <f>IF(ISERROR(VLOOKUP(CZ378,Accueil!$W$17:$W$22,1,0)),1,0)</f>
        <v>0</v>
      </c>
      <c r="HD378" s="158">
        <f>IF(ISERROR(VLOOKUP(DA378,Accueil!$W$17:$W$22,1,0)),1,0)</f>
        <v>0</v>
      </c>
    </row>
    <row r="379" spans="1:212" ht="12.75" customHeight="1">
      <c r="A379" s="360"/>
      <c r="B379" s="12">
        <v>371</v>
      </c>
      <c r="C379" s="26" t="str">
        <f>IF(Accueil!E383="","",Accueil!E383)</f>
        <v/>
      </c>
      <c r="D379" s="27" t="str">
        <f>IF(Accueil!F383="","",Accueil!F383)</f>
        <v/>
      </c>
      <c r="E379" s="83" t="str">
        <f t="shared" si="26"/>
        <v/>
      </c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244"/>
      <c r="AB379" s="244"/>
      <c r="AC379" s="244"/>
      <c r="AD379" s="244"/>
      <c r="AE379" s="244"/>
      <c r="AF379" s="244"/>
      <c r="AG379" s="244"/>
      <c r="AH379" s="244"/>
      <c r="AI379" s="244"/>
      <c r="AJ379" s="244"/>
      <c r="AK379" s="244"/>
      <c r="AL379" s="244"/>
      <c r="AM379" s="244"/>
      <c r="AN379" s="244"/>
      <c r="AO379" s="244"/>
      <c r="AP379" s="244"/>
      <c r="AQ379" s="244"/>
      <c r="AR379" s="244"/>
      <c r="AS379" s="244"/>
      <c r="AT379" s="244"/>
      <c r="AU379" s="244"/>
      <c r="AV379" s="244"/>
      <c r="AW379" s="244"/>
      <c r="AX379" s="244"/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  <c r="CJ379" s="244"/>
      <c r="CK379" s="244"/>
      <c r="CL379" s="244"/>
      <c r="CM379" s="244"/>
      <c r="CN379" s="244"/>
      <c r="CO379" s="244"/>
      <c r="CP379" s="244"/>
      <c r="CQ379" s="244"/>
      <c r="CR379" s="244"/>
      <c r="CS379" s="244"/>
      <c r="CT379" s="244"/>
      <c r="CU379" s="244"/>
      <c r="CV379" s="244"/>
      <c r="CW379" s="244"/>
      <c r="CX379" s="244"/>
      <c r="CY379" s="244"/>
      <c r="CZ379" s="244"/>
      <c r="DA379" s="244"/>
      <c r="DB379" s="12">
        <v>371</v>
      </c>
      <c r="DC379" s="11" t="str">
        <f>IF(D379="","",COUNTIF(F379:DA379,Accueil!$AB$28)&amp;" / "&amp;COUNTIF($F$8:$DA$8,"&gt;0")-(COUNTIF(F379:DA379,Accueil!$AG$26)))</f>
        <v/>
      </c>
      <c r="DD379" s="110" t="str">
        <f>IF(D379="","",COUNTIF(F379:DA379,Accueil!$AB$26))</f>
        <v/>
      </c>
      <c r="DE379" s="110" t="str">
        <f>IF(D379="","",IF(COUNTIF($F$8:$DA$8,"&gt;=0")-(COUNTIF(G379:DB379,Accueil!$AG$26))&lt;0,0,COUNTIF($F$8:$DA$8,"&gt;=0")-(COUNTIF(G379:DB379,Accueil!$AG$26))))</f>
        <v/>
      </c>
      <c r="DF379" s="11" t="str">
        <f t="shared" si="27"/>
        <v/>
      </c>
      <c r="DG379" s="29" t="str">
        <f t="shared" si="28"/>
        <v/>
      </c>
      <c r="DH379" s="158">
        <f t="shared" si="29"/>
        <v>0</v>
      </c>
      <c r="DI379" s="158">
        <f>IF(ISERROR(VLOOKUP(F379,Accueil!$W$17:$W$22,1,0)),1,0)</f>
        <v>0</v>
      </c>
      <c r="DJ379" s="158">
        <f>IF(ISERROR(VLOOKUP(G379,Accueil!$W$17:$W$22,1,0)),1,0)</f>
        <v>0</v>
      </c>
      <c r="DK379" s="158">
        <f>IF(ISERROR(VLOOKUP(H379,Accueil!$W$17:$W$22,1,0)),1,0)</f>
        <v>0</v>
      </c>
      <c r="DL379" s="158">
        <f>IF(ISERROR(VLOOKUP(I379,Accueil!$W$17:$W$22,1,0)),1,0)</f>
        <v>0</v>
      </c>
      <c r="DM379" s="158">
        <f>IF(ISERROR(VLOOKUP(J379,Accueil!$W$17:$W$22,1,0)),1,0)</f>
        <v>0</v>
      </c>
      <c r="DN379" s="158">
        <f>IF(ISERROR(VLOOKUP(K379,Accueil!$W$17:$W$22,1,0)),1,0)</f>
        <v>0</v>
      </c>
      <c r="DO379" s="158">
        <f>IF(ISERROR(VLOOKUP(L379,Accueil!$W$17:$W$22,1,0)),1,0)</f>
        <v>0</v>
      </c>
      <c r="DP379" s="158">
        <f>IF(ISERROR(VLOOKUP(M379,Accueil!$W$17:$W$22,1,0)),1,0)</f>
        <v>0</v>
      </c>
      <c r="DQ379" s="158">
        <f>IF(ISERROR(VLOOKUP(N379,Accueil!$W$17:$W$22,1,0)),1,0)</f>
        <v>0</v>
      </c>
      <c r="DR379" s="158">
        <f>IF(ISERROR(VLOOKUP(O379,Accueil!$W$17:$W$22,1,0)),1,0)</f>
        <v>0</v>
      </c>
      <c r="DS379" s="158">
        <f>IF(ISERROR(VLOOKUP(P379,Accueil!$W$17:$W$22,1,0)),1,0)</f>
        <v>0</v>
      </c>
      <c r="DT379" s="158">
        <f>IF(ISERROR(VLOOKUP(Q379,Accueil!$W$17:$W$22,1,0)),1,0)</f>
        <v>0</v>
      </c>
      <c r="DU379" s="158">
        <f>IF(ISERROR(VLOOKUP(R379,Accueil!$W$17:$W$22,1,0)),1,0)</f>
        <v>0</v>
      </c>
      <c r="DV379" s="158">
        <f>IF(ISERROR(VLOOKUP(S379,Accueil!$W$17:$W$22,1,0)),1,0)</f>
        <v>0</v>
      </c>
      <c r="DW379" s="158">
        <f>IF(ISERROR(VLOOKUP(T379,Accueil!$W$17:$W$22,1,0)),1,0)</f>
        <v>0</v>
      </c>
      <c r="DX379" s="158">
        <f>IF(ISERROR(VLOOKUP(U379,Accueil!$W$17:$W$22,1,0)),1,0)</f>
        <v>0</v>
      </c>
      <c r="DY379" s="158">
        <f>IF(ISERROR(VLOOKUP(V379,Accueil!$W$17:$W$22,1,0)),1,0)</f>
        <v>0</v>
      </c>
      <c r="DZ379" s="158">
        <f>IF(ISERROR(VLOOKUP(W379,Accueil!$W$17:$W$22,1,0)),1,0)</f>
        <v>0</v>
      </c>
      <c r="EA379" s="158">
        <f>IF(ISERROR(VLOOKUP(X379,Accueil!$W$17:$W$22,1,0)),1,0)</f>
        <v>0</v>
      </c>
      <c r="EB379" s="158">
        <f>IF(ISERROR(VLOOKUP(Y379,Accueil!$W$17:$W$22,1,0)),1,0)</f>
        <v>0</v>
      </c>
      <c r="EC379" s="158">
        <f>IF(ISERROR(VLOOKUP(Z379,Accueil!$W$17:$W$22,1,0)),1,0)</f>
        <v>0</v>
      </c>
      <c r="ED379" s="158">
        <f>IF(ISERROR(VLOOKUP(AA379,Accueil!$W$17:$W$22,1,0)),1,0)</f>
        <v>0</v>
      </c>
      <c r="EE379" s="158">
        <f>IF(ISERROR(VLOOKUP(AB379,Accueil!$W$17:$W$22,1,0)),1,0)</f>
        <v>0</v>
      </c>
      <c r="EF379" s="158">
        <f>IF(ISERROR(VLOOKUP(AC379,Accueil!$W$17:$W$22,1,0)),1,0)</f>
        <v>0</v>
      </c>
      <c r="EG379" s="158">
        <f>IF(ISERROR(VLOOKUP(AD379,Accueil!$W$17:$W$22,1,0)),1,0)</f>
        <v>0</v>
      </c>
      <c r="EH379" s="158">
        <f>IF(ISERROR(VLOOKUP(AE379,Accueil!$W$17:$W$22,1,0)),1,0)</f>
        <v>0</v>
      </c>
      <c r="EI379" s="158">
        <f>IF(ISERROR(VLOOKUP(AF379,Accueil!$W$17:$W$22,1,0)),1,0)</f>
        <v>0</v>
      </c>
      <c r="EJ379" s="158">
        <f>IF(ISERROR(VLOOKUP(AG379,Accueil!$W$17:$W$22,1,0)),1,0)</f>
        <v>0</v>
      </c>
      <c r="EK379" s="158">
        <f>IF(ISERROR(VLOOKUP(AH379,Accueil!$W$17:$W$22,1,0)),1,0)</f>
        <v>0</v>
      </c>
      <c r="EL379" s="158">
        <f>IF(ISERROR(VLOOKUP(AI379,Accueil!$W$17:$W$22,1,0)),1,0)</f>
        <v>0</v>
      </c>
      <c r="EM379" s="158">
        <f>IF(ISERROR(VLOOKUP(AJ379,Accueil!$W$17:$W$22,1,0)),1,0)</f>
        <v>0</v>
      </c>
      <c r="EN379" s="158">
        <f>IF(ISERROR(VLOOKUP(AK379,Accueil!$W$17:$W$22,1,0)),1,0)</f>
        <v>0</v>
      </c>
      <c r="EO379" s="158">
        <f>IF(ISERROR(VLOOKUP(AL379,Accueil!$W$17:$W$22,1,0)),1,0)</f>
        <v>0</v>
      </c>
      <c r="EP379" s="158">
        <f>IF(ISERROR(VLOOKUP(AM379,Accueil!$W$17:$W$22,1,0)),1,0)</f>
        <v>0</v>
      </c>
      <c r="EQ379" s="158">
        <f>IF(ISERROR(VLOOKUP(AN379,Accueil!$W$17:$W$22,1,0)),1,0)</f>
        <v>0</v>
      </c>
      <c r="ER379" s="158">
        <f>IF(ISERROR(VLOOKUP(AO379,Accueil!$W$17:$W$22,1,0)),1,0)</f>
        <v>0</v>
      </c>
      <c r="ES379" s="158">
        <f>IF(ISERROR(VLOOKUP(AP379,Accueil!$W$17:$W$22,1,0)),1,0)</f>
        <v>0</v>
      </c>
      <c r="ET379" s="158">
        <f>IF(ISERROR(VLOOKUP(AQ379,Accueil!$W$17:$W$22,1,0)),1,0)</f>
        <v>0</v>
      </c>
      <c r="EU379" s="158">
        <f>IF(ISERROR(VLOOKUP(AR379,Accueil!$W$17:$W$22,1,0)),1,0)</f>
        <v>0</v>
      </c>
      <c r="EV379" s="158">
        <f>IF(ISERROR(VLOOKUP(AS379,Accueil!$W$17:$W$22,1,0)),1,0)</f>
        <v>0</v>
      </c>
      <c r="EW379" s="158">
        <f>IF(ISERROR(VLOOKUP(AT379,Accueil!$W$17:$W$22,1,0)),1,0)</f>
        <v>0</v>
      </c>
      <c r="EX379" s="158">
        <f>IF(ISERROR(VLOOKUP(AU379,Accueil!$W$17:$W$22,1,0)),1,0)</f>
        <v>0</v>
      </c>
      <c r="EY379" s="158">
        <f>IF(ISERROR(VLOOKUP(AV379,Accueil!$W$17:$W$22,1,0)),1,0)</f>
        <v>0</v>
      </c>
      <c r="EZ379" s="158">
        <f>IF(ISERROR(VLOOKUP(AW379,Accueil!$W$17:$W$22,1,0)),1,0)</f>
        <v>0</v>
      </c>
      <c r="FA379" s="158">
        <f>IF(ISERROR(VLOOKUP(AX379,Accueil!$W$17:$W$22,1,0)),1,0)</f>
        <v>0</v>
      </c>
      <c r="FB379" s="158">
        <f>IF(ISERROR(VLOOKUP(AY379,Accueil!$W$17:$W$22,1,0)),1,0)</f>
        <v>0</v>
      </c>
      <c r="FC379" s="158">
        <f>IF(ISERROR(VLOOKUP(AZ379,Accueil!$W$17:$W$22,1,0)),1,0)</f>
        <v>0</v>
      </c>
      <c r="FD379" s="158">
        <f>IF(ISERROR(VLOOKUP(BA379,Accueil!$W$17:$W$22,1,0)),1,0)</f>
        <v>0</v>
      </c>
      <c r="FE379" s="158">
        <f>IF(ISERROR(VLOOKUP(BB379,Accueil!$W$17:$W$22,1,0)),1,0)</f>
        <v>0</v>
      </c>
      <c r="FF379" s="158">
        <f>IF(ISERROR(VLOOKUP(BC379,Accueil!$W$17:$W$22,1,0)),1,0)</f>
        <v>0</v>
      </c>
      <c r="FG379" s="158">
        <f>IF(ISERROR(VLOOKUP(BD379,Accueil!$W$17:$W$22,1,0)),1,0)</f>
        <v>0</v>
      </c>
      <c r="FH379" s="158">
        <f>IF(ISERROR(VLOOKUP(BE379,Accueil!$W$17:$W$22,1,0)),1,0)</f>
        <v>0</v>
      </c>
      <c r="FI379" s="158">
        <f>IF(ISERROR(VLOOKUP(BF379,Accueil!$W$17:$W$22,1,0)),1,0)</f>
        <v>0</v>
      </c>
      <c r="FJ379" s="158">
        <f>IF(ISERROR(VLOOKUP(BG379,Accueil!$W$17:$W$22,1,0)),1,0)</f>
        <v>0</v>
      </c>
      <c r="FK379" s="158">
        <f>IF(ISERROR(VLOOKUP(BH379,Accueil!$W$17:$W$22,1,0)),1,0)</f>
        <v>0</v>
      </c>
      <c r="FL379" s="158">
        <f>IF(ISERROR(VLOOKUP(BI379,Accueil!$W$17:$W$22,1,0)),1,0)</f>
        <v>0</v>
      </c>
      <c r="FM379" s="158">
        <f>IF(ISERROR(VLOOKUP(BJ379,Accueil!$W$17:$W$22,1,0)),1,0)</f>
        <v>0</v>
      </c>
      <c r="FN379" s="158">
        <f>IF(ISERROR(VLOOKUP(BK379,Accueil!$W$17:$W$22,1,0)),1,0)</f>
        <v>0</v>
      </c>
      <c r="FO379" s="158">
        <f>IF(ISERROR(VLOOKUP(BL379,Accueil!$W$17:$W$22,1,0)),1,0)</f>
        <v>0</v>
      </c>
      <c r="FP379" s="158">
        <f>IF(ISERROR(VLOOKUP(BM379,Accueil!$W$17:$W$22,1,0)),1,0)</f>
        <v>0</v>
      </c>
      <c r="FQ379" s="158">
        <f>IF(ISERROR(VLOOKUP(BN379,Accueil!$W$17:$W$22,1,0)),1,0)</f>
        <v>0</v>
      </c>
      <c r="FR379" s="158">
        <f>IF(ISERROR(VLOOKUP(BO379,Accueil!$W$17:$W$22,1,0)),1,0)</f>
        <v>0</v>
      </c>
      <c r="FS379" s="158">
        <f>IF(ISERROR(VLOOKUP(BP379,Accueil!$W$17:$W$22,1,0)),1,0)</f>
        <v>0</v>
      </c>
      <c r="FT379" s="158">
        <f>IF(ISERROR(VLOOKUP(BQ379,Accueil!$W$17:$W$22,1,0)),1,0)</f>
        <v>0</v>
      </c>
      <c r="FU379" s="158">
        <f>IF(ISERROR(VLOOKUP(BR379,Accueil!$W$17:$W$22,1,0)),1,0)</f>
        <v>0</v>
      </c>
      <c r="FV379" s="158">
        <f>IF(ISERROR(VLOOKUP(BS379,Accueil!$W$17:$W$22,1,0)),1,0)</f>
        <v>0</v>
      </c>
      <c r="FW379" s="158">
        <f>IF(ISERROR(VLOOKUP(BT379,Accueil!$W$17:$W$22,1,0)),1,0)</f>
        <v>0</v>
      </c>
      <c r="FX379" s="158">
        <f>IF(ISERROR(VLOOKUP(BU379,Accueil!$W$17:$W$22,1,0)),1,0)</f>
        <v>0</v>
      </c>
      <c r="FY379" s="158">
        <f>IF(ISERROR(VLOOKUP(BV379,Accueil!$W$17:$W$22,1,0)),1,0)</f>
        <v>0</v>
      </c>
      <c r="FZ379" s="158">
        <f>IF(ISERROR(VLOOKUP(BW379,Accueil!$W$17:$W$22,1,0)),1,0)</f>
        <v>0</v>
      </c>
      <c r="GA379" s="158">
        <f>IF(ISERROR(VLOOKUP(BX379,Accueil!$W$17:$W$22,1,0)),1,0)</f>
        <v>0</v>
      </c>
      <c r="GB379" s="158">
        <f>IF(ISERROR(VLOOKUP(BY379,Accueil!$W$17:$W$22,1,0)),1,0)</f>
        <v>0</v>
      </c>
      <c r="GC379" s="158">
        <f>IF(ISERROR(VLOOKUP(BZ379,Accueil!$W$17:$W$22,1,0)),1,0)</f>
        <v>0</v>
      </c>
      <c r="GD379" s="158">
        <f>IF(ISERROR(VLOOKUP(CA379,Accueil!$W$17:$W$22,1,0)),1,0)</f>
        <v>0</v>
      </c>
      <c r="GE379" s="158">
        <f>IF(ISERROR(VLOOKUP(CB379,Accueil!$W$17:$W$22,1,0)),1,0)</f>
        <v>0</v>
      </c>
      <c r="GF379" s="158">
        <f>IF(ISERROR(VLOOKUP(CC379,Accueil!$W$17:$W$22,1,0)),1,0)</f>
        <v>0</v>
      </c>
      <c r="GG379" s="158">
        <f>IF(ISERROR(VLOOKUP(CD379,Accueil!$W$17:$W$22,1,0)),1,0)</f>
        <v>0</v>
      </c>
      <c r="GH379" s="158">
        <f>IF(ISERROR(VLOOKUP(CE379,Accueil!$W$17:$W$22,1,0)),1,0)</f>
        <v>0</v>
      </c>
      <c r="GI379" s="158">
        <f>IF(ISERROR(VLOOKUP(CF379,Accueil!$W$17:$W$22,1,0)),1,0)</f>
        <v>0</v>
      </c>
      <c r="GJ379" s="158">
        <f>IF(ISERROR(VLOOKUP(CG379,Accueil!$W$17:$W$22,1,0)),1,0)</f>
        <v>0</v>
      </c>
      <c r="GK379" s="158">
        <f>IF(ISERROR(VLOOKUP(CH379,Accueil!$W$17:$W$22,1,0)),1,0)</f>
        <v>0</v>
      </c>
      <c r="GL379" s="158">
        <f>IF(ISERROR(VLOOKUP(CI379,Accueil!$W$17:$W$22,1,0)),1,0)</f>
        <v>0</v>
      </c>
      <c r="GM379" s="158">
        <f>IF(ISERROR(VLOOKUP(CJ379,Accueil!$W$17:$W$22,1,0)),1,0)</f>
        <v>0</v>
      </c>
      <c r="GN379" s="158">
        <f>IF(ISERROR(VLOOKUP(CK379,Accueil!$W$17:$W$22,1,0)),1,0)</f>
        <v>0</v>
      </c>
      <c r="GO379" s="158">
        <f>IF(ISERROR(VLOOKUP(CL379,Accueil!$W$17:$W$22,1,0)),1,0)</f>
        <v>0</v>
      </c>
      <c r="GP379" s="158">
        <f>IF(ISERROR(VLOOKUP(CM379,Accueil!$W$17:$W$22,1,0)),1,0)</f>
        <v>0</v>
      </c>
      <c r="GQ379" s="158">
        <f>IF(ISERROR(VLOOKUP(CN379,Accueil!$W$17:$W$22,1,0)),1,0)</f>
        <v>0</v>
      </c>
      <c r="GR379" s="158">
        <f>IF(ISERROR(VLOOKUP(CO379,Accueil!$W$17:$W$22,1,0)),1,0)</f>
        <v>0</v>
      </c>
      <c r="GS379" s="158">
        <f>IF(ISERROR(VLOOKUP(CP379,Accueil!$W$17:$W$22,1,0)),1,0)</f>
        <v>0</v>
      </c>
      <c r="GT379" s="158">
        <f>IF(ISERROR(VLOOKUP(CQ379,Accueil!$W$17:$W$22,1,0)),1,0)</f>
        <v>0</v>
      </c>
      <c r="GU379" s="158">
        <f>IF(ISERROR(VLOOKUP(CR379,Accueil!$W$17:$W$22,1,0)),1,0)</f>
        <v>0</v>
      </c>
      <c r="GV379" s="158">
        <f>IF(ISERROR(VLOOKUP(CS379,Accueil!$W$17:$W$22,1,0)),1,0)</f>
        <v>0</v>
      </c>
      <c r="GW379" s="158">
        <f>IF(ISERROR(VLOOKUP(CT379,Accueil!$W$17:$W$22,1,0)),1,0)</f>
        <v>0</v>
      </c>
      <c r="GX379" s="158">
        <f>IF(ISERROR(VLOOKUP(CU379,Accueil!$W$17:$W$22,1,0)),1,0)</f>
        <v>0</v>
      </c>
      <c r="GY379" s="158">
        <f>IF(ISERROR(VLOOKUP(CV379,Accueil!$W$17:$W$22,1,0)),1,0)</f>
        <v>0</v>
      </c>
      <c r="GZ379" s="158">
        <f>IF(ISERROR(VLOOKUP(CW379,Accueil!$W$17:$W$22,1,0)),1,0)</f>
        <v>0</v>
      </c>
      <c r="HA379" s="158">
        <f>IF(ISERROR(VLOOKUP(CX379,Accueil!$W$17:$W$22,1,0)),1,0)</f>
        <v>0</v>
      </c>
      <c r="HB379" s="158">
        <f>IF(ISERROR(VLOOKUP(CY379,Accueil!$W$17:$W$22,1,0)),1,0)</f>
        <v>0</v>
      </c>
      <c r="HC379" s="158">
        <f>IF(ISERROR(VLOOKUP(CZ379,Accueil!$W$17:$W$22,1,0)),1,0)</f>
        <v>0</v>
      </c>
      <c r="HD379" s="158">
        <f>IF(ISERROR(VLOOKUP(DA379,Accueil!$W$17:$W$22,1,0)),1,0)</f>
        <v>0</v>
      </c>
    </row>
    <row r="380" spans="1:212" ht="12.75" customHeight="1">
      <c r="A380" s="360"/>
      <c r="B380" s="12">
        <v>372</v>
      </c>
      <c r="C380" s="26" t="str">
        <f>IF(Accueil!E384="","",Accueil!E384)</f>
        <v/>
      </c>
      <c r="D380" s="27" t="str">
        <f>IF(Accueil!F384="","",Accueil!F384)</f>
        <v/>
      </c>
      <c r="E380" s="83" t="str">
        <f t="shared" si="26"/>
        <v/>
      </c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  <c r="AA380" s="244"/>
      <c r="AB380" s="244"/>
      <c r="AC380" s="244"/>
      <c r="AD380" s="244"/>
      <c r="AE380" s="244"/>
      <c r="AF380" s="244"/>
      <c r="AG380" s="244"/>
      <c r="AH380" s="244"/>
      <c r="AI380" s="244"/>
      <c r="AJ380" s="244"/>
      <c r="AK380" s="244"/>
      <c r="AL380" s="244"/>
      <c r="AM380" s="244"/>
      <c r="AN380" s="244"/>
      <c r="AO380" s="244"/>
      <c r="AP380" s="244"/>
      <c r="AQ380" s="244"/>
      <c r="AR380" s="244"/>
      <c r="AS380" s="244"/>
      <c r="AT380" s="244"/>
      <c r="AU380" s="244"/>
      <c r="AV380" s="244"/>
      <c r="AW380" s="244"/>
      <c r="AX380" s="244"/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  <c r="CJ380" s="244"/>
      <c r="CK380" s="244"/>
      <c r="CL380" s="244"/>
      <c r="CM380" s="244"/>
      <c r="CN380" s="244"/>
      <c r="CO380" s="244"/>
      <c r="CP380" s="244"/>
      <c r="CQ380" s="244"/>
      <c r="CR380" s="244"/>
      <c r="CS380" s="244"/>
      <c r="CT380" s="244"/>
      <c r="CU380" s="244"/>
      <c r="CV380" s="244"/>
      <c r="CW380" s="244"/>
      <c r="CX380" s="244"/>
      <c r="CY380" s="244"/>
      <c r="CZ380" s="244"/>
      <c r="DA380" s="244"/>
      <c r="DB380" s="12">
        <v>372</v>
      </c>
      <c r="DC380" s="11" t="str">
        <f>IF(D380="","",COUNTIF(F380:DA380,Accueil!$AB$28)&amp;" / "&amp;COUNTIF($F$8:$DA$8,"&gt;0")-(COUNTIF(F380:DA380,Accueil!$AG$26)))</f>
        <v/>
      </c>
      <c r="DD380" s="110" t="str">
        <f>IF(D380="","",COUNTIF(F380:DA380,Accueil!$AB$26))</f>
        <v/>
      </c>
      <c r="DE380" s="110" t="str">
        <f>IF(D380="","",IF(COUNTIF($F$8:$DA$8,"&gt;=0")-(COUNTIF(G380:DB380,Accueil!$AG$26))&lt;0,0,COUNTIF($F$8:$DA$8,"&gt;=0")-(COUNTIF(G380:DB380,Accueil!$AG$26))))</f>
        <v/>
      </c>
      <c r="DF380" s="11" t="str">
        <f t="shared" si="27"/>
        <v/>
      </c>
      <c r="DG380" s="29" t="str">
        <f t="shared" si="28"/>
        <v/>
      </c>
      <c r="DH380" s="158">
        <f t="shared" si="29"/>
        <v>0</v>
      </c>
      <c r="DI380" s="158">
        <f>IF(ISERROR(VLOOKUP(F380,Accueil!$W$17:$W$22,1,0)),1,0)</f>
        <v>0</v>
      </c>
      <c r="DJ380" s="158">
        <f>IF(ISERROR(VLOOKUP(G380,Accueil!$W$17:$W$22,1,0)),1,0)</f>
        <v>0</v>
      </c>
      <c r="DK380" s="158">
        <f>IF(ISERROR(VLOOKUP(H380,Accueil!$W$17:$W$22,1,0)),1,0)</f>
        <v>0</v>
      </c>
      <c r="DL380" s="158">
        <f>IF(ISERROR(VLOOKUP(I380,Accueil!$W$17:$W$22,1,0)),1,0)</f>
        <v>0</v>
      </c>
      <c r="DM380" s="158">
        <f>IF(ISERROR(VLOOKUP(J380,Accueil!$W$17:$W$22,1,0)),1,0)</f>
        <v>0</v>
      </c>
      <c r="DN380" s="158">
        <f>IF(ISERROR(VLOOKUP(K380,Accueil!$W$17:$W$22,1,0)),1,0)</f>
        <v>0</v>
      </c>
      <c r="DO380" s="158">
        <f>IF(ISERROR(VLOOKUP(L380,Accueil!$W$17:$W$22,1,0)),1,0)</f>
        <v>0</v>
      </c>
      <c r="DP380" s="158">
        <f>IF(ISERROR(VLOOKUP(M380,Accueil!$W$17:$W$22,1,0)),1,0)</f>
        <v>0</v>
      </c>
      <c r="DQ380" s="158">
        <f>IF(ISERROR(VLOOKUP(N380,Accueil!$W$17:$W$22,1,0)),1,0)</f>
        <v>0</v>
      </c>
      <c r="DR380" s="158">
        <f>IF(ISERROR(VLOOKUP(O380,Accueil!$W$17:$W$22,1,0)),1,0)</f>
        <v>0</v>
      </c>
      <c r="DS380" s="158">
        <f>IF(ISERROR(VLOOKUP(P380,Accueil!$W$17:$W$22,1,0)),1,0)</f>
        <v>0</v>
      </c>
      <c r="DT380" s="158">
        <f>IF(ISERROR(VLOOKUP(Q380,Accueil!$W$17:$W$22,1,0)),1,0)</f>
        <v>0</v>
      </c>
      <c r="DU380" s="158">
        <f>IF(ISERROR(VLOOKUP(R380,Accueil!$W$17:$W$22,1,0)),1,0)</f>
        <v>0</v>
      </c>
      <c r="DV380" s="158">
        <f>IF(ISERROR(VLOOKUP(S380,Accueil!$W$17:$W$22,1,0)),1,0)</f>
        <v>0</v>
      </c>
      <c r="DW380" s="158">
        <f>IF(ISERROR(VLOOKUP(T380,Accueil!$W$17:$W$22,1,0)),1,0)</f>
        <v>0</v>
      </c>
      <c r="DX380" s="158">
        <f>IF(ISERROR(VLOOKUP(U380,Accueil!$W$17:$W$22,1,0)),1,0)</f>
        <v>0</v>
      </c>
      <c r="DY380" s="158">
        <f>IF(ISERROR(VLOOKUP(V380,Accueil!$W$17:$W$22,1,0)),1,0)</f>
        <v>0</v>
      </c>
      <c r="DZ380" s="158">
        <f>IF(ISERROR(VLOOKUP(W380,Accueil!$W$17:$W$22,1,0)),1,0)</f>
        <v>0</v>
      </c>
      <c r="EA380" s="158">
        <f>IF(ISERROR(VLOOKUP(X380,Accueil!$W$17:$W$22,1,0)),1,0)</f>
        <v>0</v>
      </c>
      <c r="EB380" s="158">
        <f>IF(ISERROR(VLOOKUP(Y380,Accueil!$W$17:$W$22,1,0)),1,0)</f>
        <v>0</v>
      </c>
      <c r="EC380" s="158">
        <f>IF(ISERROR(VLOOKUP(Z380,Accueil!$W$17:$W$22,1,0)),1,0)</f>
        <v>0</v>
      </c>
      <c r="ED380" s="158">
        <f>IF(ISERROR(VLOOKUP(AA380,Accueil!$W$17:$W$22,1,0)),1,0)</f>
        <v>0</v>
      </c>
      <c r="EE380" s="158">
        <f>IF(ISERROR(VLOOKUP(AB380,Accueil!$W$17:$W$22,1,0)),1,0)</f>
        <v>0</v>
      </c>
      <c r="EF380" s="158">
        <f>IF(ISERROR(VLOOKUP(AC380,Accueil!$W$17:$W$22,1,0)),1,0)</f>
        <v>0</v>
      </c>
      <c r="EG380" s="158">
        <f>IF(ISERROR(VLOOKUP(AD380,Accueil!$W$17:$W$22,1,0)),1,0)</f>
        <v>0</v>
      </c>
      <c r="EH380" s="158">
        <f>IF(ISERROR(VLOOKUP(AE380,Accueil!$W$17:$W$22,1,0)),1,0)</f>
        <v>0</v>
      </c>
      <c r="EI380" s="158">
        <f>IF(ISERROR(VLOOKUP(AF380,Accueil!$W$17:$W$22,1,0)),1,0)</f>
        <v>0</v>
      </c>
      <c r="EJ380" s="158">
        <f>IF(ISERROR(VLOOKUP(AG380,Accueil!$W$17:$W$22,1,0)),1,0)</f>
        <v>0</v>
      </c>
      <c r="EK380" s="158">
        <f>IF(ISERROR(VLOOKUP(AH380,Accueil!$W$17:$W$22,1,0)),1,0)</f>
        <v>0</v>
      </c>
      <c r="EL380" s="158">
        <f>IF(ISERROR(VLOOKUP(AI380,Accueil!$W$17:$W$22,1,0)),1,0)</f>
        <v>0</v>
      </c>
      <c r="EM380" s="158">
        <f>IF(ISERROR(VLOOKUP(AJ380,Accueil!$W$17:$W$22,1,0)),1,0)</f>
        <v>0</v>
      </c>
      <c r="EN380" s="158">
        <f>IF(ISERROR(VLOOKUP(AK380,Accueil!$W$17:$W$22,1,0)),1,0)</f>
        <v>0</v>
      </c>
      <c r="EO380" s="158">
        <f>IF(ISERROR(VLOOKUP(AL380,Accueil!$W$17:$W$22,1,0)),1,0)</f>
        <v>0</v>
      </c>
      <c r="EP380" s="158">
        <f>IF(ISERROR(VLOOKUP(AM380,Accueil!$W$17:$W$22,1,0)),1,0)</f>
        <v>0</v>
      </c>
      <c r="EQ380" s="158">
        <f>IF(ISERROR(VLOOKUP(AN380,Accueil!$W$17:$W$22,1,0)),1,0)</f>
        <v>0</v>
      </c>
      <c r="ER380" s="158">
        <f>IF(ISERROR(VLOOKUP(AO380,Accueil!$W$17:$W$22,1,0)),1,0)</f>
        <v>0</v>
      </c>
      <c r="ES380" s="158">
        <f>IF(ISERROR(VLOOKUP(AP380,Accueil!$W$17:$W$22,1,0)),1,0)</f>
        <v>0</v>
      </c>
      <c r="ET380" s="158">
        <f>IF(ISERROR(VLOOKUP(AQ380,Accueil!$W$17:$W$22,1,0)),1,0)</f>
        <v>0</v>
      </c>
      <c r="EU380" s="158">
        <f>IF(ISERROR(VLOOKUP(AR380,Accueil!$W$17:$W$22,1,0)),1,0)</f>
        <v>0</v>
      </c>
      <c r="EV380" s="158">
        <f>IF(ISERROR(VLOOKUP(AS380,Accueil!$W$17:$W$22,1,0)),1,0)</f>
        <v>0</v>
      </c>
      <c r="EW380" s="158">
        <f>IF(ISERROR(VLOOKUP(AT380,Accueil!$W$17:$W$22,1,0)),1,0)</f>
        <v>0</v>
      </c>
      <c r="EX380" s="158">
        <f>IF(ISERROR(VLOOKUP(AU380,Accueil!$W$17:$W$22,1,0)),1,0)</f>
        <v>0</v>
      </c>
      <c r="EY380" s="158">
        <f>IF(ISERROR(VLOOKUP(AV380,Accueil!$W$17:$W$22,1,0)),1,0)</f>
        <v>0</v>
      </c>
      <c r="EZ380" s="158">
        <f>IF(ISERROR(VLOOKUP(AW380,Accueil!$W$17:$W$22,1,0)),1,0)</f>
        <v>0</v>
      </c>
      <c r="FA380" s="158">
        <f>IF(ISERROR(VLOOKUP(AX380,Accueil!$W$17:$W$22,1,0)),1,0)</f>
        <v>0</v>
      </c>
      <c r="FB380" s="158">
        <f>IF(ISERROR(VLOOKUP(AY380,Accueil!$W$17:$W$22,1,0)),1,0)</f>
        <v>0</v>
      </c>
      <c r="FC380" s="158">
        <f>IF(ISERROR(VLOOKUP(AZ380,Accueil!$W$17:$W$22,1,0)),1,0)</f>
        <v>0</v>
      </c>
      <c r="FD380" s="158">
        <f>IF(ISERROR(VLOOKUP(BA380,Accueil!$W$17:$W$22,1,0)),1,0)</f>
        <v>0</v>
      </c>
      <c r="FE380" s="158">
        <f>IF(ISERROR(VLOOKUP(BB380,Accueil!$W$17:$W$22,1,0)),1,0)</f>
        <v>0</v>
      </c>
      <c r="FF380" s="158">
        <f>IF(ISERROR(VLOOKUP(BC380,Accueil!$W$17:$W$22,1,0)),1,0)</f>
        <v>0</v>
      </c>
      <c r="FG380" s="158">
        <f>IF(ISERROR(VLOOKUP(BD380,Accueil!$W$17:$W$22,1,0)),1,0)</f>
        <v>0</v>
      </c>
      <c r="FH380" s="158">
        <f>IF(ISERROR(VLOOKUP(BE380,Accueil!$W$17:$W$22,1,0)),1,0)</f>
        <v>0</v>
      </c>
      <c r="FI380" s="158">
        <f>IF(ISERROR(VLOOKUP(BF380,Accueil!$W$17:$W$22,1,0)),1,0)</f>
        <v>0</v>
      </c>
      <c r="FJ380" s="158">
        <f>IF(ISERROR(VLOOKUP(BG380,Accueil!$W$17:$W$22,1,0)),1,0)</f>
        <v>0</v>
      </c>
      <c r="FK380" s="158">
        <f>IF(ISERROR(VLOOKUP(BH380,Accueil!$W$17:$W$22,1,0)),1,0)</f>
        <v>0</v>
      </c>
      <c r="FL380" s="158">
        <f>IF(ISERROR(VLOOKUP(BI380,Accueil!$W$17:$W$22,1,0)),1,0)</f>
        <v>0</v>
      </c>
      <c r="FM380" s="158">
        <f>IF(ISERROR(VLOOKUP(BJ380,Accueil!$W$17:$W$22,1,0)),1,0)</f>
        <v>0</v>
      </c>
      <c r="FN380" s="158">
        <f>IF(ISERROR(VLOOKUP(BK380,Accueil!$W$17:$W$22,1,0)),1,0)</f>
        <v>0</v>
      </c>
      <c r="FO380" s="158">
        <f>IF(ISERROR(VLOOKUP(BL380,Accueil!$W$17:$W$22,1,0)),1,0)</f>
        <v>0</v>
      </c>
      <c r="FP380" s="158">
        <f>IF(ISERROR(VLOOKUP(BM380,Accueil!$W$17:$W$22,1,0)),1,0)</f>
        <v>0</v>
      </c>
      <c r="FQ380" s="158">
        <f>IF(ISERROR(VLOOKUP(BN380,Accueil!$W$17:$W$22,1,0)),1,0)</f>
        <v>0</v>
      </c>
      <c r="FR380" s="158">
        <f>IF(ISERROR(VLOOKUP(BO380,Accueil!$W$17:$W$22,1,0)),1,0)</f>
        <v>0</v>
      </c>
      <c r="FS380" s="158">
        <f>IF(ISERROR(VLOOKUP(BP380,Accueil!$W$17:$W$22,1,0)),1,0)</f>
        <v>0</v>
      </c>
      <c r="FT380" s="158">
        <f>IF(ISERROR(VLOOKUP(BQ380,Accueil!$W$17:$W$22,1,0)),1,0)</f>
        <v>0</v>
      </c>
      <c r="FU380" s="158">
        <f>IF(ISERROR(VLOOKUP(BR380,Accueil!$W$17:$W$22,1,0)),1,0)</f>
        <v>0</v>
      </c>
      <c r="FV380" s="158">
        <f>IF(ISERROR(VLOOKUP(BS380,Accueil!$W$17:$W$22,1,0)),1,0)</f>
        <v>0</v>
      </c>
      <c r="FW380" s="158">
        <f>IF(ISERROR(VLOOKUP(BT380,Accueil!$W$17:$W$22,1,0)),1,0)</f>
        <v>0</v>
      </c>
      <c r="FX380" s="158">
        <f>IF(ISERROR(VLOOKUP(BU380,Accueil!$W$17:$W$22,1,0)),1,0)</f>
        <v>0</v>
      </c>
      <c r="FY380" s="158">
        <f>IF(ISERROR(VLOOKUP(BV380,Accueil!$W$17:$W$22,1,0)),1,0)</f>
        <v>0</v>
      </c>
      <c r="FZ380" s="158">
        <f>IF(ISERROR(VLOOKUP(BW380,Accueil!$W$17:$W$22,1,0)),1,0)</f>
        <v>0</v>
      </c>
      <c r="GA380" s="158">
        <f>IF(ISERROR(VLOOKUP(BX380,Accueil!$W$17:$W$22,1,0)),1,0)</f>
        <v>0</v>
      </c>
      <c r="GB380" s="158">
        <f>IF(ISERROR(VLOOKUP(BY380,Accueil!$W$17:$W$22,1,0)),1,0)</f>
        <v>0</v>
      </c>
      <c r="GC380" s="158">
        <f>IF(ISERROR(VLOOKUP(BZ380,Accueil!$W$17:$W$22,1,0)),1,0)</f>
        <v>0</v>
      </c>
      <c r="GD380" s="158">
        <f>IF(ISERROR(VLOOKUP(CA380,Accueil!$W$17:$W$22,1,0)),1,0)</f>
        <v>0</v>
      </c>
      <c r="GE380" s="158">
        <f>IF(ISERROR(VLOOKUP(CB380,Accueil!$W$17:$W$22,1,0)),1,0)</f>
        <v>0</v>
      </c>
      <c r="GF380" s="158">
        <f>IF(ISERROR(VLOOKUP(CC380,Accueil!$W$17:$W$22,1,0)),1,0)</f>
        <v>0</v>
      </c>
      <c r="GG380" s="158">
        <f>IF(ISERROR(VLOOKUP(CD380,Accueil!$W$17:$W$22,1,0)),1,0)</f>
        <v>0</v>
      </c>
      <c r="GH380" s="158">
        <f>IF(ISERROR(VLOOKUP(CE380,Accueil!$W$17:$W$22,1,0)),1,0)</f>
        <v>0</v>
      </c>
      <c r="GI380" s="158">
        <f>IF(ISERROR(VLOOKUP(CF380,Accueil!$W$17:$W$22,1,0)),1,0)</f>
        <v>0</v>
      </c>
      <c r="GJ380" s="158">
        <f>IF(ISERROR(VLOOKUP(CG380,Accueil!$W$17:$W$22,1,0)),1,0)</f>
        <v>0</v>
      </c>
      <c r="GK380" s="158">
        <f>IF(ISERROR(VLOOKUP(CH380,Accueil!$W$17:$W$22,1,0)),1,0)</f>
        <v>0</v>
      </c>
      <c r="GL380" s="158">
        <f>IF(ISERROR(VLOOKUP(CI380,Accueil!$W$17:$W$22,1,0)),1,0)</f>
        <v>0</v>
      </c>
      <c r="GM380" s="158">
        <f>IF(ISERROR(VLOOKUP(CJ380,Accueil!$W$17:$W$22,1,0)),1,0)</f>
        <v>0</v>
      </c>
      <c r="GN380" s="158">
        <f>IF(ISERROR(VLOOKUP(CK380,Accueil!$W$17:$W$22,1,0)),1,0)</f>
        <v>0</v>
      </c>
      <c r="GO380" s="158">
        <f>IF(ISERROR(VLOOKUP(CL380,Accueil!$W$17:$W$22,1,0)),1,0)</f>
        <v>0</v>
      </c>
      <c r="GP380" s="158">
        <f>IF(ISERROR(VLOOKUP(CM380,Accueil!$W$17:$W$22,1,0)),1,0)</f>
        <v>0</v>
      </c>
      <c r="GQ380" s="158">
        <f>IF(ISERROR(VLOOKUP(CN380,Accueil!$W$17:$W$22,1,0)),1,0)</f>
        <v>0</v>
      </c>
      <c r="GR380" s="158">
        <f>IF(ISERROR(VLOOKUP(CO380,Accueil!$W$17:$W$22,1,0)),1,0)</f>
        <v>0</v>
      </c>
      <c r="GS380" s="158">
        <f>IF(ISERROR(VLOOKUP(CP380,Accueil!$W$17:$W$22,1,0)),1,0)</f>
        <v>0</v>
      </c>
      <c r="GT380" s="158">
        <f>IF(ISERROR(VLOOKUP(CQ380,Accueil!$W$17:$W$22,1,0)),1,0)</f>
        <v>0</v>
      </c>
      <c r="GU380" s="158">
        <f>IF(ISERROR(VLOOKUP(CR380,Accueil!$W$17:$W$22,1,0)),1,0)</f>
        <v>0</v>
      </c>
      <c r="GV380" s="158">
        <f>IF(ISERROR(VLOOKUP(CS380,Accueil!$W$17:$W$22,1,0)),1,0)</f>
        <v>0</v>
      </c>
      <c r="GW380" s="158">
        <f>IF(ISERROR(VLOOKUP(CT380,Accueil!$W$17:$W$22,1,0)),1,0)</f>
        <v>0</v>
      </c>
      <c r="GX380" s="158">
        <f>IF(ISERROR(VLOOKUP(CU380,Accueil!$W$17:$W$22,1,0)),1,0)</f>
        <v>0</v>
      </c>
      <c r="GY380" s="158">
        <f>IF(ISERROR(VLOOKUP(CV380,Accueil!$W$17:$W$22,1,0)),1,0)</f>
        <v>0</v>
      </c>
      <c r="GZ380" s="158">
        <f>IF(ISERROR(VLOOKUP(CW380,Accueil!$W$17:$W$22,1,0)),1,0)</f>
        <v>0</v>
      </c>
      <c r="HA380" s="158">
        <f>IF(ISERROR(VLOOKUP(CX380,Accueil!$W$17:$W$22,1,0)),1,0)</f>
        <v>0</v>
      </c>
      <c r="HB380" s="158">
        <f>IF(ISERROR(VLOOKUP(CY380,Accueil!$W$17:$W$22,1,0)),1,0)</f>
        <v>0</v>
      </c>
      <c r="HC380" s="158">
        <f>IF(ISERROR(VLOOKUP(CZ380,Accueil!$W$17:$W$22,1,0)),1,0)</f>
        <v>0</v>
      </c>
      <c r="HD380" s="158">
        <f>IF(ISERROR(VLOOKUP(DA380,Accueil!$W$17:$W$22,1,0)),1,0)</f>
        <v>0</v>
      </c>
    </row>
    <row r="381" spans="1:212" ht="12.75" customHeight="1">
      <c r="A381" s="360"/>
      <c r="B381" s="12">
        <v>373</v>
      </c>
      <c r="C381" s="26" t="str">
        <f>IF(Accueil!E385="","",Accueil!E385)</f>
        <v/>
      </c>
      <c r="D381" s="27" t="str">
        <f>IF(Accueil!F385="","",Accueil!F385)</f>
        <v/>
      </c>
      <c r="E381" s="83" t="str">
        <f t="shared" si="26"/>
        <v/>
      </c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  <c r="AA381" s="244"/>
      <c r="AB381" s="244"/>
      <c r="AC381" s="244"/>
      <c r="AD381" s="244"/>
      <c r="AE381" s="244"/>
      <c r="AF381" s="244"/>
      <c r="AG381" s="244"/>
      <c r="AH381" s="244"/>
      <c r="AI381" s="244"/>
      <c r="AJ381" s="244"/>
      <c r="AK381" s="244"/>
      <c r="AL381" s="244"/>
      <c r="AM381" s="244"/>
      <c r="AN381" s="244"/>
      <c r="AO381" s="244"/>
      <c r="AP381" s="244"/>
      <c r="AQ381" s="244"/>
      <c r="AR381" s="244"/>
      <c r="AS381" s="244"/>
      <c r="AT381" s="244"/>
      <c r="AU381" s="244"/>
      <c r="AV381" s="244"/>
      <c r="AW381" s="244"/>
      <c r="AX381" s="244"/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  <c r="CJ381" s="244"/>
      <c r="CK381" s="244"/>
      <c r="CL381" s="244"/>
      <c r="CM381" s="244"/>
      <c r="CN381" s="244"/>
      <c r="CO381" s="244"/>
      <c r="CP381" s="244"/>
      <c r="CQ381" s="244"/>
      <c r="CR381" s="244"/>
      <c r="CS381" s="244"/>
      <c r="CT381" s="244"/>
      <c r="CU381" s="244"/>
      <c r="CV381" s="244"/>
      <c r="CW381" s="244"/>
      <c r="CX381" s="244"/>
      <c r="CY381" s="244"/>
      <c r="CZ381" s="244"/>
      <c r="DA381" s="244"/>
      <c r="DB381" s="12">
        <v>373</v>
      </c>
      <c r="DC381" s="11" t="str">
        <f>IF(D381="","",COUNTIF(F381:DA381,Accueil!$AB$28)&amp;" / "&amp;COUNTIF($F$8:$DA$8,"&gt;0")-(COUNTIF(F381:DA381,Accueil!$AG$26)))</f>
        <v/>
      </c>
      <c r="DD381" s="110" t="str">
        <f>IF(D381="","",COUNTIF(F381:DA381,Accueil!$AB$26))</f>
        <v/>
      </c>
      <c r="DE381" s="110" t="str">
        <f>IF(D381="","",IF(COUNTIF($F$8:$DA$8,"&gt;=0")-(COUNTIF(G381:DB381,Accueil!$AG$26))&lt;0,0,COUNTIF($F$8:$DA$8,"&gt;=0")-(COUNTIF(G381:DB381,Accueil!$AG$26))))</f>
        <v/>
      </c>
      <c r="DF381" s="11" t="str">
        <f t="shared" si="27"/>
        <v/>
      </c>
      <c r="DG381" s="29" t="str">
        <f t="shared" si="28"/>
        <v/>
      </c>
      <c r="DH381" s="158">
        <f t="shared" si="29"/>
        <v>0</v>
      </c>
      <c r="DI381" s="158">
        <f>IF(ISERROR(VLOOKUP(F381,Accueil!$W$17:$W$22,1,0)),1,0)</f>
        <v>0</v>
      </c>
      <c r="DJ381" s="158">
        <f>IF(ISERROR(VLOOKUP(G381,Accueil!$W$17:$W$22,1,0)),1,0)</f>
        <v>0</v>
      </c>
      <c r="DK381" s="158">
        <f>IF(ISERROR(VLOOKUP(H381,Accueil!$W$17:$W$22,1,0)),1,0)</f>
        <v>0</v>
      </c>
      <c r="DL381" s="158">
        <f>IF(ISERROR(VLOOKUP(I381,Accueil!$W$17:$W$22,1,0)),1,0)</f>
        <v>0</v>
      </c>
      <c r="DM381" s="158">
        <f>IF(ISERROR(VLOOKUP(J381,Accueil!$W$17:$W$22,1,0)),1,0)</f>
        <v>0</v>
      </c>
      <c r="DN381" s="158">
        <f>IF(ISERROR(VLOOKUP(K381,Accueil!$W$17:$W$22,1,0)),1,0)</f>
        <v>0</v>
      </c>
      <c r="DO381" s="158">
        <f>IF(ISERROR(VLOOKUP(L381,Accueil!$W$17:$W$22,1,0)),1,0)</f>
        <v>0</v>
      </c>
      <c r="DP381" s="158">
        <f>IF(ISERROR(VLOOKUP(M381,Accueil!$W$17:$W$22,1,0)),1,0)</f>
        <v>0</v>
      </c>
      <c r="DQ381" s="158">
        <f>IF(ISERROR(VLOOKUP(N381,Accueil!$W$17:$W$22,1,0)),1,0)</f>
        <v>0</v>
      </c>
      <c r="DR381" s="158">
        <f>IF(ISERROR(VLOOKUP(O381,Accueil!$W$17:$W$22,1,0)),1,0)</f>
        <v>0</v>
      </c>
      <c r="DS381" s="158">
        <f>IF(ISERROR(VLOOKUP(P381,Accueil!$W$17:$W$22,1,0)),1,0)</f>
        <v>0</v>
      </c>
      <c r="DT381" s="158">
        <f>IF(ISERROR(VLOOKUP(Q381,Accueil!$W$17:$W$22,1,0)),1,0)</f>
        <v>0</v>
      </c>
      <c r="DU381" s="158">
        <f>IF(ISERROR(VLOOKUP(R381,Accueil!$W$17:$W$22,1,0)),1,0)</f>
        <v>0</v>
      </c>
      <c r="DV381" s="158">
        <f>IF(ISERROR(VLOOKUP(S381,Accueil!$W$17:$W$22,1,0)),1,0)</f>
        <v>0</v>
      </c>
      <c r="DW381" s="158">
        <f>IF(ISERROR(VLOOKUP(T381,Accueil!$W$17:$W$22,1,0)),1,0)</f>
        <v>0</v>
      </c>
      <c r="DX381" s="158">
        <f>IF(ISERROR(VLOOKUP(U381,Accueil!$W$17:$W$22,1,0)),1,0)</f>
        <v>0</v>
      </c>
      <c r="DY381" s="158">
        <f>IF(ISERROR(VLOOKUP(V381,Accueil!$W$17:$W$22,1,0)),1,0)</f>
        <v>0</v>
      </c>
      <c r="DZ381" s="158">
        <f>IF(ISERROR(VLOOKUP(W381,Accueil!$W$17:$W$22,1,0)),1,0)</f>
        <v>0</v>
      </c>
      <c r="EA381" s="158">
        <f>IF(ISERROR(VLOOKUP(X381,Accueil!$W$17:$W$22,1,0)),1,0)</f>
        <v>0</v>
      </c>
      <c r="EB381" s="158">
        <f>IF(ISERROR(VLOOKUP(Y381,Accueil!$W$17:$W$22,1,0)),1,0)</f>
        <v>0</v>
      </c>
      <c r="EC381" s="158">
        <f>IF(ISERROR(VLOOKUP(Z381,Accueil!$W$17:$W$22,1,0)),1,0)</f>
        <v>0</v>
      </c>
      <c r="ED381" s="158">
        <f>IF(ISERROR(VLOOKUP(AA381,Accueil!$W$17:$W$22,1,0)),1,0)</f>
        <v>0</v>
      </c>
      <c r="EE381" s="158">
        <f>IF(ISERROR(VLOOKUP(AB381,Accueil!$W$17:$W$22,1,0)),1,0)</f>
        <v>0</v>
      </c>
      <c r="EF381" s="158">
        <f>IF(ISERROR(VLOOKUP(AC381,Accueil!$W$17:$W$22,1,0)),1,0)</f>
        <v>0</v>
      </c>
      <c r="EG381" s="158">
        <f>IF(ISERROR(VLOOKUP(AD381,Accueil!$W$17:$W$22,1,0)),1,0)</f>
        <v>0</v>
      </c>
      <c r="EH381" s="158">
        <f>IF(ISERROR(VLOOKUP(AE381,Accueil!$W$17:$W$22,1,0)),1,0)</f>
        <v>0</v>
      </c>
      <c r="EI381" s="158">
        <f>IF(ISERROR(VLOOKUP(AF381,Accueil!$W$17:$W$22,1,0)),1,0)</f>
        <v>0</v>
      </c>
      <c r="EJ381" s="158">
        <f>IF(ISERROR(VLOOKUP(AG381,Accueil!$W$17:$W$22,1,0)),1,0)</f>
        <v>0</v>
      </c>
      <c r="EK381" s="158">
        <f>IF(ISERROR(VLOOKUP(AH381,Accueil!$W$17:$W$22,1,0)),1,0)</f>
        <v>0</v>
      </c>
      <c r="EL381" s="158">
        <f>IF(ISERROR(VLOOKUP(AI381,Accueil!$W$17:$W$22,1,0)),1,0)</f>
        <v>0</v>
      </c>
      <c r="EM381" s="158">
        <f>IF(ISERROR(VLOOKUP(AJ381,Accueil!$W$17:$W$22,1,0)),1,0)</f>
        <v>0</v>
      </c>
      <c r="EN381" s="158">
        <f>IF(ISERROR(VLOOKUP(AK381,Accueil!$W$17:$W$22,1,0)),1,0)</f>
        <v>0</v>
      </c>
      <c r="EO381" s="158">
        <f>IF(ISERROR(VLOOKUP(AL381,Accueil!$W$17:$W$22,1,0)),1,0)</f>
        <v>0</v>
      </c>
      <c r="EP381" s="158">
        <f>IF(ISERROR(VLOOKUP(AM381,Accueil!$W$17:$W$22,1,0)),1,0)</f>
        <v>0</v>
      </c>
      <c r="EQ381" s="158">
        <f>IF(ISERROR(VLOOKUP(AN381,Accueil!$W$17:$W$22,1,0)),1,0)</f>
        <v>0</v>
      </c>
      <c r="ER381" s="158">
        <f>IF(ISERROR(VLOOKUP(AO381,Accueil!$W$17:$W$22,1,0)),1,0)</f>
        <v>0</v>
      </c>
      <c r="ES381" s="158">
        <f>IF(ISERROR(VLOOKUP(AP381,Accueil!$W$17:$W$22,1,0)),1,0)</f>
        <v>0</v>
      </c>
      <c r="ET381" s="158">
        <f>IF(ISERROR(VLOOKUP(AQ381,Accueil!$W$17:$W$22,1,0)),1,0)</f>
        <v>0</v>
      </c>
      <c r="EU381" s="158">
        <f>IF(ISERROR(VLOOKUP(AR381,Accueil!$W$17:$W$22,1,0)),1,0)</f>
        <v>0</v>
      </c>
      <c r="EV381" s="158">
        <f>IF(ISERROR(VLOOKUP(AS381,Accueil!$W$17:$W$22,1,0)),1,0)</f>
        <v>0</v>
      </c>
      <c r="EW381" s="158">
        <f>IF(ISERROR(VLOOKUP(AT381,Accueil!$W$17:$W$22,1,0)),1,0)</f>
        <v>0</v>
      </c>
      <c r="EX381" s="158">
        <f>IF(ISERROR(VLOOKUP(AU381,Accueil!$W$17:$W$22,1,0)),1,0)</f>
        <v>0</v>
      </c>
      <c r="EY381" s="158">
        <f>IF(ISERROR(VLOOKUP(AV381,Accueil!$W$17:$W$22,1,0)),1,0)</f>
        <v>0</v>
      </c>
      <c r="EZ381" s="158">
        <f>IF(ISERROR(VLOOKUP(AW381,Accueil!$W$17:$W$22,1,0)),1,0)</f>
        <v>0</v>
      </c>
      <c r="FA381" s="158">
        <f>IF(ISERROR(VLOOKUP(AX381,Accueil!$W$17:$W$22,1,0)),1,0)</f>
        <v>0</v>
      </c>
      <c r="FB381" s="158">
        <f>IF(ISERROR(VLOOKUP(AY381,Accueil!$W$17:$W$22,1,0)),1,0)</f>
        <v>0</v>
      </c>
      <c r="FC381" s="158">
        <f>IF(ISERROR(VLOOKUP(AZ381,Accueil!$W$17:$W$22,1,0)),1,0)</f>
        <v>0</v>
      </c>
      <c r="FD381" s="158">
        <f>IF(ISERROR(VLOOKUP(BA381,Accueil!$W$17:$W$22,1,0)),1,0)</f>
        <v>0</v>
      </c>
      <c r="FE381" s="158">
        <f>IF(ISERROR(VLOOKUP(BB381,Accueil!$W$17:$W$22,1,0)),1,0)</f>
        <v>0</v>
      </c>
      <c r="FF381" s="158">
        <f>IF(ISERROR(VLOOKUP(BC381,Accueil!$W$17:$W$22,1,0)),1,0)</f>
        <v>0</v>
      </c>
      <c r="FG381" s="158">
        <f>IF(ISERROR(VLOOKUP(BD381,Accueil!$W$17:$W$22,1,0)),1,0)</f>
        <v>0</v>
      </c>
      <c r="FH381" s="158">
        <f>IF(ISERROR(VLOOKUP(BE381,Accueil!$W$17:$W$22,1,0)),1,0)</f>
        <v>0</v>
      </c>
      <c r="FI381" s="158">
        <f>IF(ISERROR(VLOOKUP(BF381,Accueil!$W$17:$W$22,1,0)),1,0)</f>
        <v>0</v>
      </c>
      <c r="FJ381" s="158">
        <f>IF(ISERROR(VLOOKUP(BG381,Accueil!$W$17:$W$22,1,0)),1,0)</f>
        <v>0</v>
      </c>
      <c r="FK381" s="158">
        <f>IF(ISERROR(VLOOKUP(BH381,Accueil!$W$17:$W$22,1,0)),1,0)</f>
        <v>0</v>
      </c>
      <c r="FL381" s="158">
        <f>IF(ISERROR(VLOOKUP(BI381,Accueil!$W$17:$W$22,1,0)),1,0)</f>
        <v>0</v>
      </c>
      <c r="FM381" s="158">
        <f>IF(ISERROR(VLOOKUP(BJ381,Accueil!$W$17:$W$22,1,0)),1,0)</f>
        <v>0</v>
      </c>
      <c r="FN381" s="158">
        <f>IF(ISERROR(VLOOKUP(BK381,Accueil!$W$17:$W$22,1,0)),1,0)</f>
        <v>0</v>
      </c>
      <c r="FO381" s="158">
        <f>IF(ISERROR(VLOOKUP(BL381,Accueil!$W$17:$W$22,1,0)),1,0)</f>
        <v>0</v>
      </c>
      <c r="FP381" s="158">
        <f>IF(ISERROR(VLOOKUP(BM381,Accueil!$W$17:$W$22,1,0)),1,0)</f>
        <v>0</v>
      </c>
      <c r="FQ381" s="158">
        <f>IF(ISERROR(VLOOKUP(BN381,Accueil!$W$17:$W$22,1,0)),1,0)</f>
        <v>0</v>
      </c>
      <c r="FR381" s="158">
        <f>IF(ISERROR(VLOOKUP(BO381,Accueil!$W$17:$W$22,1,0)),1,0)</f>
        <v>0</v>
      </c>
      <c r="FS381" s="158">
        <f>IF(ISERROR(VLOOKUP(BP381,Accueil!$W$17:$W$22,1,0)),1,0)</f>
        <v>0</v>
      </c>
      <c r="FT381" s="158">
        <f>IF(ISERROR(VLOOKUP(BQ381,Accueil!$W$17:$W$22,1,0)),1,0)</f>
        <v>0</v>
      </c>
      <c r="FU381" s="158">
        <f>IF(ISERROR(VLOOKUP(BR381,Accueil!$W$17:$W$22,1,0)),1,0)</f>
        <v>0</v>
      </c>
      <c r="FV381" s="158">
        <f>IF(ISERROR(VLOOKUP(BS381,Accueil!$W$17:$W$22,1,0)),1,0)</f>
        <v>0</v>
      </c>
      <c r="FW381" s="158">
        <f>IF(ISERROR(VLOOKUP(BT381,Accueil!$W$17:$W$22,1,0)),1,0)</f>
        <v>0</v>
      </c>
      <c r="FX381" s="158">
        <f>IF(ISERROR(VLOOKUP(BU381,Accueil!$W$17:$W$22,1,0)),1,0)</f>
        <v>0</v>
      </c>
      <c r="FY381" s="158">
        <f>IF(ISERROR(VLOOKUP(BV381,Accueil!$W$17:$W$22,1,0)),1,0)</f>
        <v>0</v>
      </c>
      <c r="FZ381" s="158">
        <f>IF(ISERROR(VLOOKUP(BW381,Accueil!$W$17:$W$22,1,0)),1,0)</f>
        <v>0</v>
      </c>
      <c r="GA381" s="158">
        <f>IF(ISERROR(VLOOKUP(BX381,Accueil!$W$17:$W$22,1,0)),1,0)</f>
        <v>0</v>
      </c>
      <c r="GB381" s="158">
        <f>IF(ISERROR(VLOOKUP(BY381,Accueil!$W$17:$W$22,1,0)),1,0)</f>
        <v>0</v>
      </c>
      <c r="GC381" s="158">
        <f>IF(ISERROR(VLOOKUP(BZ381,Accueil!$W$17:$W$22,1,0)),1,0)</f>
        <v>0</v>
      </c>
      <c r="GD381" s="158">
        <f>IF(ISERROR(VLOOKUP(CA381,Accueil!$W$17:$W$22,1,0)),1,0)</f>
        <v>0</v>
      </c>
      <c r="GE381" s="158">
        <f>IF(ISERROR(VLOOKUP(CB381,Accueil!$W$17:$W$22,1,0)),1,0)</f>
        <v>0</v>
      </c>
      <c r="GF381" s="158">
        <f>IF(ISERROR(VLOOKUP(CC381,Accueil!$W$17:$W$22,1,0)),1,0)</f>
        <v>0</v>
      </c>
      <c r="GG381" s="158">
        <f>IF(ISERROR(VLOOKUP(CD381,Accueil!$W$17:$W$22,1,0)),1,0)</f>
        <v>0</v>
      </c>
      <c r="GH381" s="158">
        <f>IF(ISERROR(VLOOKUP(CE381,Accueil!$W$17:$W$22,1,0)),1,0)</f>
        <v>0</v>
      </c>
      <c r="GI381" s="158">
        <f>IF(ISERROR(VLOOKUP(CF381,Accueil!$W$17:$W$22,1,0)),1,0)</f>
        <v>0</v>
      </c>
      <c r="GJ381" s="158">
        <f>IF(ISERROR(VLOOKUP(CG381,Accueil!$W$17:$W$22,1,0)),1,0)</f>
        <v>0</v>
      </c>
      <c r="GK381" s="158">
        <f>IF(ISERROR(VLOOKUP(CH381,Accueil!$W$17:$W$22,1,0)),1,0)</f>
        <v>0</v>
      </c>
      <c r="GL381" s="158">
        <f>IF(ISERROR(VLOOKUP(CI381,Accueil!$W$17:$W$22,1,0)),1,0)</f>
        <v>0</v>
      </c>
      <c r="GM381" s="158">
        <f>IF(ISERROR(VLOOKUP(CJ381,Accueil!$W$17:$W$22,1,0)),1,0)</f>
        <v>0</v>
      </c>
      <c r="GN381" s="158">
        <f>IF(ISERROR(VLOOKUP(CK381,Accueil!$W$17:$W$22,1,0)),1,0)</f>
        <v>0</v>
      </c>
      <c r="GO381" s="158">
        <f>IF(ISERROR(VLOOKUP(CL381,Accueil!$W$17:$W$22,1,0)),1,0)</f>
        <v>0</v>
      </c>
      <c r="GP381" s="158">
        <f>IF(ISERROR(VLOOKUP(CM381,Accueil!$W$17:$W$22,1,0)),1,0)</f>
        <v>0</v>
      </c>
      <c r="GQ381" s="158">
        <f>IF(ISERROR(VLOOKUP(CN381,Accueil!$W$17:$W$22,1,0)),1,0)</f>
        <v>0</v>
      </c>
      <c r="GR381" s="158">
        <f>IF(ISERROR(VLOOKUP(CO381,Accueil!$W$17:$W$22,1,0)),1,0)</f>
        <v>0</v>
      </c>
      <c r="GS381" s="158">
        <f>IF(ISERROR(VLOOKUP(CP381,Accueil!$W$17:$W$22,1,0)),1,0)</f>
        <v>0</v>
      </c>
      <c r="GT381" s="158">
        <f>IF(ISERROR(VLOOKUP(CQ381,Accueil!$W$17:$W$22,1,0)),1,0)</f>
        <v>0</v>
      </c>
      <c r="GU381" s="158">
        <f>IF(ISERROR(VLOOKUP(CR381,Accueil!$W$17:$W$22,1,0)),1,0)</f>
        <v>0</v>
      </c>
      <c r="GV381" s="158">
        <f>IF(ISERROR(VLOOKUP(CS381,Accueil!$W$17:$W$22,1,0)),1,0)</f>
        <v>0</v>
      </c>
      <c r="GW381" s="158">
        <f>IF(ISERROR(VLOOKUP(CT381,Accueil!$W$17:$W$22,1,0)),1,0)</f>
        <v>0</v>
      </c>
      <c r="GX381" s="158">
        <f>IF(ISERROR(VLOOKUP(CU381,Accueil!$W$17:$W$22,1,0)),1,0)</f>
        <v>0</v>
      </c>
      <c r="GY381" s="158">
        <f>IF(ISERROR(VLOOKUP(CV381,Accueil!$W$17:$W$22,1,0)),1,0)</f>
        <v>0</v>
      </c>
      <c r="GZ381" s="158">
        <f>IF(ISERROR(VLOOKUP(CW381,Accueil!$W$17:$W$22,1,0)),1,0)</f>
        <v>0</v>
      </c>
      <c r="HA381" s="158">
        <f>IF(ISERROR(VLOOKUP(CX381,Accueil!$W$17:$W$22,1,0)),1,0)</f>
        <v>0</v>
      </c>
      <c r="HB381" s="158">
        <f>IF(ISERROR(VLOOKUP(CY381,Accueil!$W$17:$W$22,1,0)),1,0)</f>
        <v>0</v>
      </c>
      <c r="HC381" s="158">
        <f>IF(ISERROR(VLOOKUP(CZ381,Accueil!$W$17:$W$22,1,0)),1,0)</f>
        <v>0</v>
      </c>
      <c r="HD381" s="158">
        <f>IF(ISERROR(VLOOKUP(DA381,Accueil!$W$17:$W$22,1,0)),1,0)</f>
        <v>0</v>
      </c>
    </row>
    <row r="382" spans="1:212" ht="12.75" customHeight="1">
      <c r="A382" s="360"/>
      <c r="B382" s="12">
        <v>374</v>
      </c>
      <c r="C382" s="26" t="str">
        <f>IF(Accueil!E386="","",Accueil!E386)</f>
        <v/>
      </c>
      <c r="D382" s="27" t="str">
        <f>IF(Accueil!F386="","",Accueil!F386)</f>
        <v/>
      </c>
      <c r="E382" s="83" t="str">
        <f t="shared" si="26"/>
        <v/>
      </c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/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  <c r="AU382" s="244"/>
      <c r="AV382" s="244"/>
      <c r="AW382" s="244"/>
      <c r="AX382" s="244"/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  <c r="CJ382" s="244"/>
      <c r="CK382" s="244"/>
      <c r="CL382" s="244"/>
      <c r="CM382" s="244"/>
      <c r="CN382" s="244"/>
      <c r="CO382" s="244"/>
      <c r="CP382" s="244"/>
      <c r="CQ382" s="244"/>
      <c r="CR382" s="244"/>
      <c r="CS382" s="244"/>
      <c r="CT382" s="244"/>
      <c r="CU382" s="244"/>
      <c r="CV382" s="244"/>
      <c r="CW382" s="244"/>
      <c r="CX382" s="244"/>
      <c r="CY382" s="244"/>
      <c r="CZ382" s="244"/>
      <c r="DA382" s="244"/>
      <c r="DB382" s="12">
        <v>374</v>
      </c>
      <c r="DC382" s="11" t="str">
        <f>IF(D382="","",COUNTIF(F382:DA382,Accueil!$AB$28)&amp;" / "&amp;COUNTIF($F$8:$DA$8,"&gt;0")-(COUNTIF(F382:DA382,Accueil!$AG$26)))</f>
        <v/>
      </c>
      <c r="DD382" s="110" t="str">
        <f>IF(D382="","",COUNTIF(F382:DA382,Accueil!$AB$26))</f>
        <v/>
      </c>
      <c r="DE382" s="110" t="str">
        <f>IF(D382="","",IF(COUNTIF($F$8:$DA$8,"&gt;=0")-(COUNTIF(G382:DB382,Accueil!$AG$26))&lt;0,0,COUNTIF($F$8:$DA$8,"&gt;=0")-(COUNTIF(G382:DB382,Accueil!$AG$26))))</f>
        <v/>
      </c>
      <c r="DF382" s="11" t="str">
        <f t="shared" si="27"/>
        <v/>
      </c>
      <c r="DG382" s="29" t="str">
        <f t="shared" si="28"/>
        <v/>
      </c>
      <c r="DH382" s="158">
        <f t="shared" si="29"/>
        <v>0</v>
      </c>
      <c r="DI382" s="158">
        <f>IF(ISERROR(VLOOKUP(F382,Accueil!$W$17:$W$22,1,0)),1,0)</f>
        <v>0</v>
      </c>
      <c r="DJ382" s="158">
        <f>IF(ISERROR(VLOOKUP(G382,Accueil!$W$17:$W$22,1,0)),1,0)</f>
        <v>0</v>
      </c>
      <c r="DK382" s="158">
        <f>IF(ISERROR(VLOOKUP(H382,Accueil!$W$17:$W$22,1,0)),1,0)</f>
        <v>0</v>
      </c>
      <c r="DL382" s="158">
        <f>IF(ISERROR(VLOOKUP(I382,Accueil!$W$17:$W$22,1,0)),1,0)</f>
        <v>0</v>
      </c>
      <c r="DM382" s="158">
        <f>IF(ISERROR(VLOOKUP(J382,Accueil!$W$17:$W$22,1,0)),1,0)</f>
        <v>0</v>
      </c>
      <c r="DN382" s="158">
        <f>IF(ISERROR(VLOOKUP(K382,Accueil!$W$17:$W$22,1,0)),1,0)</f>
        <v>0</v>
      </c>
      <c r="DO382" s="158">
        <f>IF(ISERROR(VLOOKUP(L382,Accueil!$W$17:$W$22,1,0)),1,0)</f>
        <v>0</v>
      </c>
      <c r="DP382" s="158">
        <f>IF(ISERROR(VLOOKUP(M382,Accueil!$W$17:$W$22,1,0)),1,0)</f>
        <v>0</v>
      </c>
      <c r="DQ382" s="158">
        <f>IF(ISERROR(VLOOKUP(N382,Accueil!$W$17:$W$22,1,0)),1,0)</f>
        <v>0</v>
      </c>
      <c r="DR382" s="158">
        <f>IF(ISERROR(VLOOKUP(O382,Accueil!$W$17:$W$22,1,0)),1,0)</f>
        <v>0</v>
      </c>
      <c r="DS382" s="158">
        <f>IF(ISERROR(VLOOKUP(P382,Accueil!$W$17:$W$22,1,0)),1,0)</f>
        <v>0</v>
      </c>
      <c r="DT382" s="158">
        <f>IF(ISERROR(VLOOKUP(Q382,Accueil!$W$17:$W$22,1,0)),1,0)</f>
        <v>0</v>
      </c>
      <c r="DU382" s="158">
        <f>IF(ISERROR(VLOOKUP(R382,Accueil!$W$17:$W$22,1,0)),1,0)</f>
        <v>0</v>
      </c>
      <c r="DV382" s="158">
        <f>IF(ISERROR(VLOOKUP(S382,Accueil!$W$17:$W$22,1,0)),1,0)</f>
        <v>0</v>
      </c>
      <c r="DW382" s="158">
        <f>IF(ISERROR(VLOOKUP(T382,Accueil!$W$17:$W$22,1,0)),1,0)</f>
        <v>0</v>
      </c>
      <c r="DX382" s="158">
        <f>IF(ISERROR(VLOOKUP(U382,Accueil!$W$17:$W$22,1,0)),1,0)</f>
        <v>0</v>
      </c>
      <c r="DY382" s="158">
        <f>IF(ISERROR(VLOOKUP(V382,Accueil!$W$17:$W$22,1,0)),1,0)</f>
        <v>0</v>
      </c>
      <c r="DZ382" s="158">
        <f>IF(ISERROR(VLOOKUP(W382,Accueil!$W$17:$W$22,1,0)),1,0)</f>
        <v>0</v>
      </c>
      <c r="EA382" s="158">
        <f>IF(ISERROR(VLOOKUP(X382,Accueil!$W$17:$W$22,1,0)),1,0)</f>
        <v>0</v>
      </c>
      <c r="EB382" s="158">
        <f>IF(ISERROR(VLOOKUP(Y382,Accueil!$W$17:$W$22,1,0)),1,0)</f>
        <v>0</v>
      </c>
      <c r="EC382" s="158">
        <f>IF(ISERROR(VLOOKUP(Z382,Accueil!$W$17:$W$22,1,0)),1,0)</f>
        <v>0</v>
      </c>
      <c r="ED382" s="158">
        <f>IF(ISERROR(VLOOKUP(AA382,Accueil!$W$17:$W$22,1,0)),1,0)</f>
        <v>0</v>
      </c>
      <c r="EE382" s="158">
        <f>IF(ISERROR(VLOOKUP(AB382,Accueil!$W$17:$W$22,1,0)),1,0)</f>
        <v>0</v>
      </c>
      <c r="EF382" s="158">
        <f>IF(ISERROR(VLOOKUP(AC382,Accueil!$W$17:$W$22,1,0)),1,0)</f>
        <v>0</v>
      </c>
      <c r="EG382" s="158">
        <f>IF(ISERROR(VLOOKUP(AD382,Accueil!$W$17:$W$22,1,0)),1,0)</f>
        <v>0</v>
      </c>
      <c r="EH382" s="158">
        <f>IF(ISERROR(VLOOKUP(AE382,Accueil!$W$17:$W$22,1,0)),1,0)</f>
        <v>0</v>
      </c>
      <c r="EI382" s="158">
        <f>IF(ISERROR(VLOOKUP(AF382,Accueil!$W$17:$W$22,1,0)),1,0)</f>
        <v>0</v>
      </c>
      <c r="EJ382" s="158">
        <f>IF(ISERROR(VLOOKUP(AG382,Accueil!$W$17:$W$22,1,0)),1,0)</f>
        <v>0</v>
      </c>
      <c r="EK382" s="158">
        <f>IF(ISERROR(VLOOKUP(AH382,Accueil!$W$17:$W$22,1,0)),1,0)</f>
        <v>0</v>
      </c>
      <c r="EL382" s="158">
        <f>IF(ISERROR(VLOOKUP(AI382,Accueil!$W$17:$W$22,1,0)),1,0)</f>
        <v>0</v>
      </c>
      <c r="EM382" s="158">
        <f>IF(ISERROR(VLOOKUP(AJ382,Accueil!$W$17:$W$22,1,0)),1,0)</f>
        <v>0</v>
      </c>
      <c r="EN382" s="158">
        <f>IF(ISERROR(VLOOKUP(AK382,Accueil!$W$17:$W$22,1,0)),1,0)</f>
        <v>0</v>
      </c>
      <c r="EO382" s="158">
        <f>IF(ISERROR(VLOOKUP(AL382,Accueil!$W$17:$W$22,1,0)),1,0)</f>
        <v>0</v>
      </c>
      <c r="EP382" s="158">
        <f>IF(ISERROR(VLOOKUP(AM382,Accueil!$W$17:$W$22,1,0)),1,0)</f>
        <v>0</v>
      </c>
      <c r="EQ382" s="158">
        <f>IF(ISERROR(VLOOKUP(AN382,Accueil!$W$17:$W$22,1,0)),1,0)</f>
        <v>0</v>
      </c>
      <c r="ER382" s="158">
        <f>IF(ISERROR(VLOOKUP(AO382,Accueil!$W$17:$W$22,1,0)),1,0)</f>
        <v>0</v>
      </c>
      <c r="ES382" s="158">
        <f>IF(ISERROR(VLOOKUP(AP382,Accueil!$W$17:$W$22,1,0)),1,0)</f>
        <v>0</v>
      </c>
      <c r="ET382" s="158">
        <f>IF(ISERROR(VLOOKUP(AQ382,Accueil!$W$17:$W$22,1,0)),1,0)</f>
        <v>0</v>
      </c>
      <c r="EU382" s="158">
        <f>IF(ISERROR(VLOOKUP(AR382,Accueil!$W$17:$W$22,1,0)),1,0)</f>
        <v>0</v>
      </c>
      <c r="EV382" s="158">
        <f>IF(ISERROR(VLOOKUP(AS382,Accueil!$W$17:$W$22,1,0)),1,0)</f>
        <v>0</v>
      </c>
      <c r="EW382" s="158">
        <f>IF(ISERROR(VLOOKUP(AT382,Accueil!$W$17:$W$22,1,0)),1,0)</f>
        <v>0</v>
      </c>
      <c r="EX382" s="158">
        <f>IF(ISERROR(VLOOKUP(AU382,Accueil!$W$17:$W$22,1,0)),1,0)</f>
        <v>0</v>
      </c>
      <c r="EY382" s="158">
        <f>IF(ISERROR(VLOOKUP(AV382,Accueil!$W$17:$W$22,1,0)),1,0)</f>
        <v>0</v>
      </c>
      <c r="EZ382" s="158">
        <f>IF(ISERROR(VLOOKUP(AW382,Accueil!$W$17:$W$22,1,0)),1,0)</f>
        <v>0</v>
      </c>
      <c r="FA382" s="158">
        <f>IF(ISERROR(VLOOKUP(AX382,Accueil!$W$17:$W$22,1,0)),1,0)</f>
        <v>0</v>
      </c>
      <c r="FB382" s="158">
        <f>IF(ISERROR(VLOOKUP(AY382,Accueil!$W$17:$W$22,1,0)),1,0)</f>
        <v>0</v>
      </c>
      <c r="FC382" s="158">
        <f>IF(ISERROR(VLOOKUP(AZ382,Accueil!$W$17:$W$22,1,0)),1,0)</f>
        <v>0</v>
      </c>
      <c r="FD382" s="158">
        <f>IF(ISERROR(VLOOKUP(BA382,Accueil!$W$17:$W$22,1,0)),1,0)</f>
        <v>0</v>
      </c>
      <c r="FE382" s="158">
        <f>IF(ISERROR(VLOOKUP(BB382,Accueil!$W$17:$W$22,1,0)),1,0)</f>
        <v>0</v>
      </c>
      <c r="FF382" s="158">
        <f>IF(ISERROR(VLOOKUP(BC382,Accueil!$W$17:$W$22,1,0)),1,0)</f>
        <v>0</v>
      </c>
      <c r="FG382" s="158">
        <f>IF(ISERROR(VLOOKUP(BD382,Accueil!$W$17:$W$22,1,0)),1,0)</f>
        <v>0</v>
      </c>
      <c r="FH382" s="158">
        <f>IF(ISERROR(VLOOKUP(BE382,Accueil!$W$17:$W$22,1,0)),1,0)</f>
        <v>0</v>
      </c>
      <c r="FI382" s="158">
        <f>IF(ISERROR(VLOOKUP(BF382,Accueil!$W$17:$W$22,1,0)),1,0)</f>
        <v>0</v>
      </c>
      <c r="FJ382" s="158">
        <f>IF(ISERROR(VLOOKUP(BG382,Accueil!$W$17:$W$22,1,0)),1,0)</f>
        <v>0</v>
      </c>
      <c r="FK382" s="158">
        <f>IF(ISERROR(VLOOKUP(BH382,Accueil!$W$17:$W$22,1,0)),1,0)</f>
        <v>0</v>
      </c>
      <c r="FL382" s="158">
        <f>IF(ISERROR(VLOOKUP(BI382,Accueil!$W$17:$W$22,1,0)),1,0)</f>
        <v>0</v>
      </c>
      <c r="FM382" s="158">
        <f>IF(ISERROR(VLOOKUP(BJ382,Accueil!$W$17:$W$22,1,0)),1,0)</f>
        <v>0</v>
      </c>
      <c r="FN382" s="158">
        <f>IF(ISERROR(VLOOKUP(BK382,Accueil!$W$17:$W$22,1,0)),1,0)</f>
        <v>0</v>
      </c>
      <c r="FO382" s="158">
        <f>IF(ISERROR(VLOOKUP(BL382,Accueil!$W$17:$W$22,1,0)),1,0)</f>
        <v>0</v>
      </c>
      <c r="FP382" s="158">
        <f>IF(ISERROR(VLOOKUP(BM382,Accueil!$W$17:$W$22,1,0)),1,0)</f>
        <v>0</v>
      </c>
      <c r="FQ382" s="158">
        <f>IF(ISERROR(VLOOKUP(BN382,Accueil!$W$17:$W$22,1,0)),1,0)</f>
        <v>0</v>
      </c>
      <c r="FR382" s="158">
        <f>IF(ISERROR(VLOOKUP(BO382,Accueil!$W$17:$W$22,1,0)),1,0)</f>
        <v>0</v>
      </c>
      <c r="FS382" s="158">
        <f>IF(ISERROR(VLOOKUP(BP382,Accueil!$W$17:$W$22,1,0)),1,0)</f>
        <v>0</v>
      </c>
      <c r="FT382" s="158">
        <f>IF(ISERROR(VLOOKUP(BQ382,Accueil!$W$17:$W$22,1,0)),1,0)</f>
        <v>0</v>
      </c>
      <c r="FU382" s="158">
        <f>IF(ISERROR(VLOOKUP(BR382,Accueil!$W$17:$W$22,1,0)),1,0)</f>
        <v>0</v>
      </c>
      <c r="FV382" s="158">
        <f>IF(ISERROR(VLOOKUP(BS382,Accueil!$W$17:$W$22,1,0)),1,0)</f>
        <v>0</v>
      </c>
      <c r="FW382" s="158">
        <f>IF(ISERROR(VLOOKUP(BT382,Accueil!$W$17:$W$22,1,0)),1,0)</f>
        <v>0</v>
      </c>
      <c r="FX382" s="158">
        <f>IF(ISERROR(VLOOKUP(BU382,Accueil!$W$17:$W$22,1,0)),1,0)</f>
        <v>0</v>
      </c>
      <c r="FY382" s="158">
        <f>IF(ISERROR(VLOOKUP(BV382,Accueil!$W$17:$W$22,1,0)),1,0)</f>
        <v>0</v>
      </c>
      <c r="FZ382" s="158">
        <f>IF(ISERROR(VLOOKUP(BW382,Accueil!$W$17:$W$22,1,0)),1,0)</f>
        <v>0</v>
      </c>
      <c r="GA382" s="158">
        <f>IF(ISERROR(VLOOKUP(BX382,Accueil!$W$17:$W$22,1,0)),1,0)</f>
        <v>0</v>
      </c>
      <c r="GB382" s="158">
        <f>IF(ISERROR(VLOOKUP(BY382,Accueil!$W$17:$W$22,1,0)),1,0)</f>
        <v>0</v>
      </c>
      <c r="GC382" s="158">
        <f>IF(ISERROR(VLOOKUP(BZ382,Accueil!$W$17:$W$22,1,0)),1,0)</f>
        <v>0</v>
      </c>
      <c r="GD382" s="158">
        <f>IF(ISERROR(VLOOKUP(CA382,Accueil!$W$17:$W$22,1,0)),1,0)</f>
        <v>0</v>
      </c>
      <c r="GE382" s="158">
        <f>IF(ISERROR(VLOOKUP(CB382,Accueil!$W$17:$W$22,1,0)),1,0)</f>
        <v>0</v>
      </c>
      <c r="GF382" s="158">
        <f>IF(ISERROR(VLOOKUP(CC382,Accueil!$W$17:$W$22,1,0)),1,0)</f>
        <v>0</v>
      </c>
      <c r="GG382" s="158">
        <f>IF(ISERROR(VLOOKUP(CD382,Accueil!$W$17:$W$22,1,0)),1,0)</f>
        <v>0</v>
      </c>
      <c r="GH382" s="158">
        <f>IF(ISERROR(VLOOKUP(CE382,Accueil!$W$17:$W$22,1,0)),1,0)</f>
        <v>0</v>
      </c>
      <c r="GI382" s="158">
        <f>IF(ISERROR(VLOOKUP(CF382,Accueil!$W$17:$W$22,1,0)),1,0)</f>
        <v>0</v>
      </c>
      <c r="GJ382" s="158">
        <f>IF(ISERROR(VLOOKUP(CG382,Accueil!$W$17:$W$22,1,0)),1,0)</f>
        <v>0</v>
      </c>
      <c r="GK382" s="158">
        <f>IF(ISERROR(VLOOKUP(CH382,Accueil!$W$17:$W$22,1,0)),1,0)</f>
        <v>0</v>
      </c>
      <c r="GL382" s="158">
        <f>IF(ISERROR(VLOOKUP(CI382,Accueil!$W$17:$W$22,1,0)),1,0)</f>
        <v>0</v>
      </c>
      <c r="GM382" s="158">
        <f>IF(ISERROR(VLOOKUP(CJ382,Accueil!$W$17:$W$22,1,0)),1,0)</f>
        <v>0</v>
      </c>
      <c r="GN382" s="158">
        <f>IF(ISERROR(VLOOKUP(CK382,Accueil!$W$17:$W$22,1,0)),1,0)</f>
        <v>0</v>
      </c>
      <c r="GO382" s="158">
        <f>IF(ISERROR(VLOOKUP(CL382,Accueil!$W$17:$W$22,1,0)),1,0)</f>
        <v>0</v>
      </c>
      <c r="GP382" s="158">
        <f>IF(ISERROR(VLOOKUP(CM382,Accueil!$W$17:$W$22,1,0)),1,0)</f>
        <v>0</v>
      </c>
      <c r="GQ382" s="158">
        <f>IF(ISERROR(VLOOKUP(CN382,Accueil!$W$17:$W$22,1,0)),1,0)</f>
        <v>0</v>
      </c>
      <c r="GR382" s="158">
        <f>IF(ISERROR(VLOOKUP(CO382,Accueil!$W$17:$W$22,1,0)),1,0)</f>
        <v>0</v>
      </c>
      <c r="GS382" s="158">
        <f>IF(ISERROR(VLOOKUP(CP382,Accueil!$W$17:$W$22,1,0)),1,0)</f>
        <v>0</v>
      </c>
      <c r="GT382" s="158">
        <f>IF(ISERROR(VLOOKUP(CQ382,Accueil!$W$17:$W$22,1,0)),1,0)</f>
        <v>0</v>
      </c>
      <c r="GU382" s="158">
        <f>IF(ISERROR(VLOOKUP(CR382,Accueil!$W$17:$W$22,1,0)),1,0)</f>
        <v>0</v>
      </c>
      <c r="GV382" s="158">
        <f>IF(ISERROR(VLOOKUP(CS382,Accueil!$W$17:$W$22,1,0)),1,0)</f>
        <v>0</v>
      </c>
      <c r="GW382" s="158">
        <f>IF(ISERROR(VLOOKUP(CT382,Accueil!$W$17:$W$22,1,0)),1,0)</f>
        <v>0</v>
      </c>
      <c r="GX382" s="158">
        <f>IF(ISERROR(VLOOKUP(CU382,Accueil!$W$17:$W$22,1,0)),1,0)</f>
        <v>0</v>
      </c>
      <c r="GY382" s="158">
        <f>IF(ISERROR(VLOOKUP(CV382,Accueil!$W$17:$W$22,1,0)),1,0)</f>
        <v>0</v>
      </c>
      <c r="GZ382" s="158">
        <f>IF(ISERROR(VLOOKUP(CW382,Accueil!$W$17:$W$22,1,0)),1,0)</f>
        <v>0</v>
      </c>
      <c r="HA382" s="158">
        <f>IF(ISERROR(VLOOKUP(CX382,Accueil!$W$17:$W$22,1,0)),1,0)</f>
        <v>0</v>
      </c>
      <c r="HB382" s="158">
        <f>IF(ISERROR(VLOOKUP(CY382,Accueil!$W$17:$W$22,1,0)),1,0)</f>
        <v>0</v>
      </c>
      <c r="HC382" s="158">
        <f>IF(ISERROR(VLOOKUP(CZ382,Accueil!$W$17:$W$22,1,0)),1,0)</f>
        <v>0</v>
      </c>
      <c r="HD382" s="158">
        <f>IF(ISERROR(VLOOKUP(DA382,Accueil!$W$17:$W$22,1,0)),1,0)</f>
        <v>0</v>
      </c>
    </row>
    <row r="383" spans="1:212" ht="12.75" customHeight="1">
      <c r="A383" s="360"/>
      <c r="B383" s="12">
        <v>375</v>
      </c>
      <c r="C383" s="26" t="str">
        <f>IF(Accueil!E387="","",Accueil!E387)</f>
        <v/>
      </c>
      <c r="D383" s="27" t="str">
        <f>IF(Accueil!F387="","",Accueil!F387)</f>
        <v/>
      </c>
      <c r="E383" s="83" t="str">
        <f t="shared" si="26"/>
        <v/>
      </c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  <c r="AA383" s="244"/>
      <c r="AB383" s="244"/>
      <c r="AC383" s="244"/>
      <c r="AD383" s="244"/>
      <c r="AE383" s="244"/>
      <c r="AF383" s="244"/>
      <c r="AG383" s="244"/>
      <c r="AH383" s="244"/>
      <c r="AI383" s="244"/>
      <c r="AJ383" s="244"/>
      <c r="AK383" s="244"/>
      <c r="AL383" s="244"/>
      <c r="AM383" s="244"/>
      <c r="AN383" s="244"/>
      <c r="AO383" s="244"/>
      <c r="AP383" s="244"/>
      <c r="AQ383" s="244"/>
      <c r="AR383" s="244"/>
      <c r="AS383" s="244"/>
      <c r="AT383" s="244"/>
      <c r="AU383" s="244"/>
      <c r="AV383" s="244"/>
      <c r="AW383" s="244"/>
      <c r="AX383" s="244"/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  <c r="CJ383" s="244"/>
      <c r="CK383" s="244"/>
      <c r="CL383" s="244"/>
      <c r="CM383" s="244"/>
      <c r="CN383" s="244"/>
      <c r="CO383" s="244"/>
      <c r="CP383" s="244"/>
      <c r="CQ383" s="244"/>
      <c r="CR383" s="244"/>
      <c r="CS383" s="244"/>
      <c r="CT383" s="244"/>
      <c r="CU383" s="244"/>
      <c r="CV383" s="244"/>
      <c r="CW383" s="244"/>
      <c r="CX383" s="244"/>
      <c r="CY383" s="244"/>
      <c r="CZ383" s="244"/>
      <c r="DA383" s="244"/>
      <c r="DB383" s="12">
        <v>375</v>
      </c>
      <c r="DC383" s="11" t="str">
        <f>IF(D383="","",COUNTIF(F383:DA383,Accueil!$AB$28)&amp;" / "&amp;COUNTIF($F$8:$DA$8,"&gt;0")-(COUNTIF(F383:DA383,Accueil!$AG$26)))</f>
        <v/>
      </c>
      <c r="DD383" s="110" t="str">
        <f>IF(D383="","",COUNTIF(F383:DA383,Accueil!$AB$26))</f>
        <v/>
      </c>
      <c r="DE383" s="110" t="str">
        <f>IF(D383="","",IF(COUNTIF($F$8:$DA$8,"&gt;=0")-(COUNTIF(G383:DB383,Accueil!$AG$26))&lt;0,0,COUNTIF($F$8:$DA$8,"&gt;=0")-(COUNTIF(G383:DB383,Accueil!$AG$26))))</f>
        <v/>
      </c>
      <c r="DF383" s="11" t="str">
        <f t="shared" si="27"/>
        <v/>
      </c>
      <c r="DG383" s="29" t="str">
        <f t="shared" si="28"/>
        <v/>
      </c>
      <c r="DH383" s="158">
        <f t="shared" si="29"/>
        <v>0</v>
      </c>
      <c r="DI383" s="158">
        <f>IF(ISERROR(VLOOKUP(F383,Accueil!$W$17:$W$22,1,0)),1,0)</f>
        <v>0</v>
      </c>
      <c r="DJ383" s="158">
        <f>IF(ISERROR(VLOOKUP(G383,Accueil!$W$17:$W$22,1,0)),1,0)</f>
        <v>0</v>
      </c>
      <c r="DK383" s="158">
        <f>IF(ISERROR(VLOOKUP(H383,Accueil!$W$17:$W$22,1,0)),1,0)</f>
        <v>0</v>
      </c>
      <c r="DL383" s="158">
        <f>IF(ISERROR(VLOOKUP(I383,Accueil!$W$17:$W$22,1,0)),1,0)</f>
        <v>0</v>
      </c>
      <c r="DM383" s="158">
        <f>IF(ISERROR(VLOOKUP(J383,Accueil!$W$17:$W$22,1,0)),1,0)</f>
        <v>0</v>
      </c>
      <c r="DN383" s="158">
        <f>IF(ISERROR(VLOOKUP(K383,Accueil!$W$17:$W$22,1,0)),1,0)</f>
        <v>0</v>
      </c>
      <c r="DO383" s="158">
        <f>IF(ISERROR(VLOOKUP(L383,Accueil!$W$17:$W$22,1,0)),1,0)</f>
        <v>0</v>
      </c>
      <c r="DP383" s="158">
        <f>IF(ISERROR(VLOOKUP(M383,Accueil!$W$17:$W$22,1,0)),1,0)</f>
        <v>0</v>
      </c>
      <c r="DQ383" s="158">
        <f>IF(ISERROR(VLOOKUP(N383,Accueil!$W$17:$W$22,1,0)),1,0)</f>
        <v>0</v>
      </c>
      <c r="DR383" s="158">
        <f>IF(ISERROR(VLOOKUP(O383,Accueil!$W$17:$W$22,1,0)),1,0)</f>
        <v>0</v>
      </c>
      <c r="DS383" s="158">
        <f>IF(ISERROR(VLOOKUP(P383,Accueil!$W$17:$W$22,1,0)),1,0)</f>
        <v>0</v>
      </c>
      <c r="DT383" s="158">
        <f>IF(ISERROR(VLOOKUP(Q383,Accueil!$W$17:$W$22,1,0)),1,0)</f>
        <v>0</v>
      </c>
      <c r="DU383" s="158">
        <f>IF(ISERROR(VLOOKUP(R383,Accueil!$W$17:$W$22,1,0)),1,0)</f>
        <v>0</v>
      </c>
      <c r="DV383" s="158">
        <f>IF(ISERROR(VLOOKUP(S383,Accueil!$W$17:$W$22,1,0)),1,0)</f>
        <v>0</v>
      </c>
      <c r="DW383" s="158">
        <f>IF(ISERROR(VLOOKUP(T383,Accueil!$W$17:$W$22,1,0)),1,0)</f>
        <v>0</v>
      </c>
      <c r="DX383" s="158">
        <f>IF(ISERROR(VLOOKUP(U383,Accueil!$W$17:$W$22,1,0)),1,0)</f>
        <v>0</v>
      </c>
      <c r="DY383" s="158">
        <f>IF(ISERROR(VLOOKUP(V383,Accueil!$W$17:$W$22,1,0)),1,0)</f>
        <v>0</v>
      </c>
      <c r="DZ383" s="158">
        <f>IF(ISERROR(VLOOKUP(W383,Accueil!$W$17:$W$22,1,0)),1,0)</f>
        <v>0</v>
      </c>
      <c r="EA383" s="158">
        <f>IF(ISERROR(VLOOKUP(X383,Accueil!$W$17:$W$22,1,0)),1,0)</f>
        <v>0</v>
      </c>
      <c r="EB383" s="158">
        <f>IF(ISERROR(VLOOKUP(Y383,Accueil!$W$17:$W$22,1,0)),1,0)</f>
        <v>0</v>
      </c>
      <c r="EC383" s="158">
        <f>IF(ISERROR(VLOOKUP(Z383,Accueil!$W$17:$W$22,1,0)),1,0)</f>
        <v>0</v>
      </c>
      <c r="ED383" s="158">
        <f>IF(ISERROR(VLOOKUP(AA383,Accueil!$W$17:$W$22,1,0)),1,0)</f>
        <v>0</v>
      </c>
      <c r="EE383" s="158">
        <f>IF(ISERROR(VLOOKUP(AB383,Accueil!$W$17:$W$22,1,0)),1,0)</f>
        <v>0</v>
      </c>
      <c r="EF383" s="158">
        <f>IF(ISERROR(VLOOKUP(AC383,Accueil!$W$17:$W$22,1,0)),1,0)</f>
        <v>0</v>
      </c>
      <c r="EG383" s="158">
        <f>IF(ISERROR(VLOOKUP(AD383,Accueil!$W$17:$W$22,1,0)),1,0)</f>
        <v>0</v>
      </c>
      <c r="EH383" s="158">
        <f>IF(ISERROR(VLOOKUP(AE383,Accueil!$W$17:$W$22,1,0)),1,0)</f>
        <v>0</v>
      </c>
      <c r="EI383" s="158">
        <f>IF(ISERROR(VLOOKUP(AF383,Accueil!$W$17:$W$22,1,0)),1,0)</f>
        <v>0</v>
      </c>
      <c r="EJ383" s="158">
        <f>IF(ISERROR(VLOOKUP(AG383,Accueil!$W$17:$W$22,1,0)),1,0)</f>
        <v>0</v>
      </c>
      <c r="EK383" s="158">
        <f>IF(ISERROR(VLOOKUP(AH383,Accueil!$W$17:$W$22,1,0)),1,0)</f>
        <v>0</v>
      </c>
      <c r="EL383" s="158">
        <f>IF(ISERROR(VLOOKUP(AI383,Accueil!$W$17:$W$22,1,0)),1,0)</f>
        <v>0</v>
      </c>
      <c r="EM383" s="158">
        <f>IF(ISERROR(VLOOKUP(AJ383,Accueil!$W$17:$W$22,1,0)),1,0)</f>
        <v>0</v>
      </c>
      <c r="EN383" s="158">
        <f>IF(ISERROR(VLOOKUP(AK383,Accueil!$W$17:$W$22,1,0)),1,0)</f>
        <v>0</v>
      </c>
      <c r="EO383" s="158">
        <f>IF(ISERROR(VLOOKUP(AL383,Accueil!$W$17:$W$22,1,0)),1,0)</f>
        <v>0</v>
      </c>
      <c r="EP383" s="158">
        <f>IF(ISERROR(VLOOKUP(AM383,Accueil!$W$17:$W$22,1,0)),1,0)</f>
        <v>0</v>
      </c>
      <c r="EQ383" s="158">
        <f>IF(ISERROR(VLOOKUP(AN383,Accueil!$W$17:$W$22,1,0)),1,0)</f>
        <v>0</v>
      </c>
      <c r="ER383" s="158">
        <f>IF(ISERROR(VLOOKUP(AO383,Accueil!$W$17:$W$22,1,0)),1,0)</f>
        <v>0</v>
      </c>
      <c r="ES383" s="158">
        <f>IF(ISERROR(VLOOKUP(AP383,Accueil!$W$17:$W$22,1,0)),1,0)</f>
        <v>0</v>
      </c>
      <c r="ET383" s="158">
        <f>IF(ISERROR(VLOOKUP(AQ383,Accueil!$W$17:$W$22,1,0)),1,0)</f>
        <v>0</v>
      </c>
      <c r="EU383" s="158">
        <f>IF(ISERROR(VLOOKUP(AR383,Accueil!$W$17:$W$22,1,0)),1,0)</f>
        <v>0</v>
      </c>
      <c r="EV383" s="158">
        <f>IF(ISERROR(VLOOKUP(AS383,Accueil!$W$17:$W$22,1,0)),1,0)</f>
        <v>0</v>
      </c>
      <c r="EW383" s="158">
        <f>IF(ISERROR(VLOOKUP(AT383,Accueil!$W$17:$W$22,1,0)),1,0)</f>
        <v>0</v>
      </c>
      <c r="EX383" s="158">
        <f>IF(ISERROR(VLOOKUP(AU383,Accueil!$W$17:$W$22,1,0)),1,0)</f>
        <v>0</v>
      </c>
      <c r="EY383" s="158">
        <f>IF(ISERROR(VLOOKUP(AV383,Accueil!$W$17:$W$22,1,0)),1,0)</f>
        <v>0</v>
      </c>
      <c r="EZ383" s="158">
        <f>IF(ISERROR(VLOOKUP(AW383,Accueil!$W$17:$W$22,1,0)),1,0)</f>
        <v>0</v>
      </c>
      <c r="FA383" s="158">
        <f>IF(ISERROR(VLOOKUP(AX383,Accueil!$W$17:$W$22,1,0)),1,0)</f>
        <v>0</v>
      </c>
      <c r="FB383" s="158">
        <f>IF(ISERROR(VLOOKUP(AY383,Accueil!$W$17:$W$22,1,0)),1,0)</f>
        <v>0</v>
      </c>
      <c r="FC383" s="158">
        <f>IF(ISERROR(VLOOKUP(AZ383,Accueil!$W$17:$W$22,1,0)),1,0)</f>
        <v>0</v>
      </c>
      <c r="FD383" s="158">
        <f>IF(ISERROR(VLOOKUP(BA383,Accueil!$W$17:$W$22,1,0)),1,0)</f>
        <v>0</v>
      </c>
      <c r="FE383" s="158">
        <f>IF(ISERROR(VLOOKUP(BB383,Accueil!$W$17:$W$22,1,0)),1,0)</f>
        <v>0</v>
      </c>
      <c r="FF383" s="158">
        <f>IF(ISERROR(VLOOKUP(BC383,Accueil!$W$17:$W$22,1,0)),1,0)</f>
        <v>0</v>
      </c>
      <c r="FG383" s="158">
        <f>IF(ISERROR(VLOOKUP(BD383,Accueil!$W$17:$W$22,1,0)),1,0)</f>
        <v>0</v>
      </c>
      <c r="FH383" s="158">
        <f>IF(ISERROR(VLOOKUP(BE383,Accueil!$W$17:$W$22,1,0)),1,0)</f>
        <v>0</v>
      </c>
      <c r="FI383" s="158">
        <f>IF(ISERROR(VLOOKUP(BF383,Accueil!$W$17:$W$22,1,0)),1,0)</f>
        <v>0</v>
      </c>
      <c r="FJ383" s="158">
        <f>IF(ISERROR(VLOOKUP(BG383,Accueil!$W$17:$W$22,1,0)),1,0)</f>
        <v>0</v>
      </c>
      <c r="FK383" s="158">
        <f>IF(ISERROR(VLOOKUP(BH383,Accueil!$W$17:$W$22,1,0)),1,0)</f>
        <v>0</v>
      </c>
      <c r="FL383" s="158">
        <f>IF(ISERROR(VLOOKUP(BI383,Accueil!$W$17:$W$22,1,0)),1,0)</f>
        <v>0</v>
      </c>
      <c r="FM383" s="158">
        <f>IF(ISERROR(VLOOKUP(BJ383,Accueil!$W$17:$W$22,1,0)),1,0)</f>
        <v>0</v>
      </c>
      <c r="FN383" s="158">
        <f>IF(ISERROR(VLOOKUP(BK383,Accueil!$W$17:$W$22,1,0)),1,0)</f>
        <v>0</v>
      </c>
      <c r="FO383" s="158">
        <f>IF(ISERROR(VLOOKUP(BL383,Accueil!$W$17:$W$22,1,0)),1,0)</f>
        <v>0</v>
      </c>
      <c r="FP383" s="158">
        <f>IF(ISERROR(VLOOKUP(BM383,Accueil!$W$17:$W$22,1,0)),1,0)</f>
        <v>0</v>
      </c>
      <c r="FQ383" s="158">
        <f>IF(ISERROR(VLOOKUP(BN383,Accueil!$W$17:$W$22,1,0)),1,0)</f>
        <v>0</v>
      </c>
      <c r="FR383" s="158">
        <f>IF(ISERROR(VLOOKUP(BO383,Accueil!$W$17:$W$22,1,0)),1,0)</f>
        <v>0</v>
      </c>
      <c r="FS383" s="158">
        <f>IF(ISERROR(VLOOKUP(BP383,Accueil!$W$17:$W$22,1,0)),1,0)</f>
        <v>0</v>
      </c>
      <c r="FT383" s="158">
        <f>IF(ISERROR(VLOOKUP(BQ383,Accueil!$W$17:$W$22,1,0)),1,0)</f>
        <v>0</v>
      </c>
      <c r="FU383" s="158">
        <f>IF(ISERROR(VLOOKUP(BR383,Accueil!$W$17:$W$22,1,0)),1,0)</f>
        <v>0</v>
      </c>
      <c r="FV383" s="158">
        <f>IF(ISERROR(VLOOKUP(BS383,Accueil!$W$17:$W$22,1,0)),1,0)</f>
        <v>0</v>
      </c>
      <c r="FW383" s="158">
        <f>IF(ISERROR(VLOOKUP(BT383,Accueil!$W$17:$W$22,1,0)),1,0)</f>
        <v>0</v>
      </c>
      <c r="FX383" s="158">
        <f>IF(ISERROR(VLOOKUP(BU383,Accueil!$W$17:$W$22,1,0)),1,0)</f>
        <v>0</v>
      </c>
      <c r="FY383" s="158">
        <f>IF(ISERROR(VLOOKUP(BV383,Accueil!$W$17:$W$22,1,0)),1,0)</f>
        <v>0</v>
      </c>
      <c r="FZ383" s="158">
        <f>IF(ISERROR(VLOOKUP(BW383,Accueil!$W$17:$W$22,1,0)),1,0)</f>
        <v>0</v>
      </c>
      <c r="GA383" s="158">
        <f>IF(ISERROR(VLOOKUP(BX383,Accueil!$W$17:$W$22,1,0)),1,0)</f>
        <v>0</v>
      </c>
      <c r="GB383" s="158">
        <f>IF(ISERROR(VLOOKUP(BY383,Accueil!$W$17:$W$22,1,0)),1,0)</f>
        <v>0</v>
      </c>
      <c r="GC383" s="158">
        <f>IF(ISERROR(VLOOKUP(BZ383,Accueil!$W$17:$W$22,1,0)),1,0)</f>
        <v>0</v>
      </c>
      <c r="GD383" s="158">
        <f>IF(ISERROR(VLOOKUP(CA383,Accueil!$W$17:$W$22,1,0)),1,0)</f>
        <v>0</v>
      </c>
      <c r="GE383" s="158">
        <f>IF(ISERROR(VLOOKUP(CB383,Accueil!$W$17:$W$22,1,0)),1,0)</f>
        <v>0</v>
      </c>
      <c r="GF383" s="158">
        <f>IF(ISERROR(VLOOKUP(CC383,Accueil!$W$17:$W$22,1,0)),1,0)</f>
        <v>0</v>
      </c>
      <c r="GG383" s="158">
        <f>IF(ISERROR(VLOOKUP(CD383,Accueil!$W$17:$W$22,1,0)),1,0)</f>
        <v>0</v>
      </c>
      <c r="GH383" s="158">
        <f>IF(ISERROR(VLOOKUP(CE383,Accueil!$W$17:$W$22,1,0)),1,0)</f>
        <v>0</v>
      </c>
      <c r="GI383" s="158">
        <f>IF(ISERROR(VLOOKUP(CF383,Accueil!$W$17:$W$22,1,0)),1,0)</f>
        <v>0</v>
      </c>
      <c r="GJ383" s="158">
        <f>IF(ISERROR(VLOOKUP(CG383,Accueil!$W$17:$W$22,1,0)),1,0)</f>
        <v>0</v>
      </c>
      <c r="GK383" s="158">
        <f>IF(ISERROR(VLOOKUP(CH383,Accueil!$W$17:$W$22,1,0)),1,0)</f>
        <v>0</v>
      </c>
      <c r="GL383" s="158">
        <f>IF(ISERROR(VLOOKUP(CI383,Accueil!$W$17:$W$22,1,0)),1,0)</f>
        <v>0</v>
      </c>
      <c r="GM383" s="158">
        <f>IF(ISERROR(VLOOKUP(CJ383,Accueil!$W$17:$W$22,1,0)),1,0)</f>
        <v>0</v>
      </c>
      <c r="GN383" s="158">
        <f>IF(ISERROR(VLOOKUP(CK383,Accueil!$W$17:$W$22,1,0)),1,0)</f>
        <v>0</v>
      </c>
      <c r="GO383" s="158">
        <f>IF(ISERROR(VLOOKUP(CL383,Accueil!$W$17:$W$22,1,0)),1,0)</f>
        <v>0</v>
      </c>
      <c r="GP383" s="158">
        <f>IF(ISERROR(VLOOKUP(CM383,Accueil!$W$17:$W$22,1,0)),1,0)</f>
        <v>0</v>
      </c>
      <c r="GQ383" s="158">
        <f>IF(ISERROR(VLOOKUP(CN383,Accueil!$W$17:$W$22,1,0)),1,0)</f>
        <v>0</v>
      </c>
      <c r="GR383" s="158">
        <f>IF(ISERROR(VLOOKUP(CO383,Accueil!$W$17:$W$22,1,0)),1,0)</f>
        <v>0</v>
      </c>
      <c r="GS383" s="158">
        <f>IF(ISERROR(VLOOKUP(CP383,Accueil!$W$17:$W$22,1,0)),1,0)</f>
        <v>0</v>
      </c>
      <c r="GT383" s="158">
        <f>IF(ISERROR(VLOOKUP(CQ383,Accueil!$W$17:$W$22,1,0)),1,0)</f>
        <v>0</v>
      </c>
      <c r="GU383" s="158">
        <f>IF(ISERROR(VLOOKUP(CR383,Accueil!$W$17:$W$22,1,0)),1,0)</f>
        <v>0</v>
      </c>
      <c r="GV383" s="158">
        <f>IF(ISERROR(VLOOKUP(CS383,Accueil!$W$17:$W$22,1,0)),1,0)</f>
        <v>0</v>
      </c>
      <c r="GW383" s="158">
        <f>IF(ISERROR(VLOOKUP(CT383,Accueil!$W$17:$W$22,1,0)),1,0)</f>
        <v>0</v>
      </c>
      <c r="GX383" s="158">
        <f>IF(ISERROR(VLOOKUP(CU383,Accueil!$W$17:$W$22,1,0)),1,0)</f>
        <v>0</v>
      </c>
      <c r="GY383" s="158">
        <f>IF(ISERROR(VLOOKUP(CV383,Accueil!$W$17:$W$22,1,0)),1,0)</f>
        <v>0</v>
      </c>
      <c r="GZ383" s="158">
        <f>IF(ISERROR(VLOOKUP(CW383,Accueil!$W$17:$W$22,1,0)),1,0)</f>
        <v>0</v>
      </c>
      <c r="HA383" s="158">
        <f>IF(ISERROR(VLOOKUP(CX383,Accueil!$W$17:$W$22,1,0)),1,0)</f>
        <v>0</v>
      </c>
      <c r="HB383" s="158">
        <f>IF(ISERROR(VLOOKUP(CY383,Accueil!$W$17:$W$22,1,0)),1,0)</f>
        <v>0</v>
      </c>
      <c r="HC383" s="158">
        <f>IF(ISERROR(VLOOKUP(CZ383,Accueil!$W$17:$W$22,1,0)),1,0)</f>
        <v>0</v>
      </c>
      <c r="HD383" s="158">
        <f>IF(ISERROR(VLOOKUP(DA383,Accueil!$W$17:$W$22,1,0)),1,0)</f>
        <v>0</v>
      </c>
    </row>
    <row r="384" spans="1:212" ht="12.75" customHeight="1">
      <c r="A384" s="360"/>
      <c r="B384" s="12">
        <v>376</v>
      </c>
      <c r="C384" s="26" t="str">
        <f>IF(Accueil!E388="","",Accueil!E388)</f>
        <v/>
      </c>
      <c r="D384" s="27" t="str">
        <f>IF(Accueil!F388="","",Accueil!F388)</f>
        <v/>
      </c>
      <c r="E384" s="83" t="str">
        <f t="shared" si="26"/>
        <v/>
      </c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  <c r="AA384" s="244"/>
      <c r="AB384" s="244"/>
      <c r="AC384" s="244"/>
      <c r="AD384" s="244"/>
      <c r="AE384" s="244"/>
      <c r="AF384" s="244"/>
      <c r="AG384" s="244"/>
      <c r="AH384" s="244"/>
      <c r="AI384" s="244"/>
      <c r="AJ384" s="244"/>
      <c r="AK384" s="244"/>
      <c r="AL384" s="244"/>
      <c r="AM384" s="244"/>
      <c r="AN384" s="244"/>
      <c r="AO384" s="244"/>
      <c r="AP384" s="244"/>
      <c r="AQ384" s="244"/>
      <c r="AR384" s="244"/>
      <c r="AS384" s="244"/>
      <c r="AT384" s="244"/>
      <c r="AU384" s="244"/>
      <c r="AV384" s="244"/>
      <c r="AW384" s="244"/>
      <c r="AX384" s="244"/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  <c r="CJ384" s="244"/>
      <c r="CK384" s="244"/>
      <c r="CL384" s="244"/>
      <c r="CM384" s="244"/>
      <c r="CN384" s="244"/>
      <c r="CO384" s="244"/>
      <c r="CP384" s="244"/>
      <c r="CQ384" s="244"/>
      <c r="CR384" s="244"/>
      <c r="CS384" s="244"/>
      <c r="CT384" s="244"/>
      <c r="CU384" s="244"/>
      <c r="CV384" s="244"/>
      <c r="CW384" s="244"/>
      <c r="CX384" s="244"/>
      <c r="CY384" s="244"/>
      <c r="CZ384" s="244"/>
      <c r="DA384" s="244"/>
      <c r="DB384" s="12">
        <v>376</v>
      </c>
      <c r="DC384" s="11" t="str">
        <f>IF(D384="","",COUNTIF(F384:DA384,Accueil!$AB$28)&amp;" / "&amp;COUNTIF($F$8:$DA$8,"&gt;0")-(COUNTIF(F384:DA384,Accueil!$AG$26)))</f>
        <v/>
      </c>
      <c r="DD384" s="110" t="str">
        <f>IF(D384="","",COUNTIF(F384:DA384,Accueil!$AB$26))</f>
        <v/>
      </c>
      <c r="DE384" s="110" t="str">
        <f>IF(D384="","",IF(COUNTIF($F$8:$DA$8,"&gt;=0")-(COUNTIF(G384:DB384,Accueil!$AG$26))&lt;0,0,COUNTIF($F$8:$DA$8,"&gt;=0")-(COUNTIF(G384:DB384,Accueil!$AG$26))))</f>
        <v/>
      </c>
      <c r="DF384" s="11" t="str">
        <f t="shared" si="27"/>
        <v/>
      </c>
      <c r="DG384" s="29" t="str">
        <f t="shared" si="28"/>
        <v/>
      </c>
      <c r="DH384" s="158">
        <f t="shared" si="29"/>
        <v>0</v>
      </c>
      <c r="DI384" s="158">
        <f>IF(ISERROR(VLOOKUP(F384,Accueil!$W$17:$W$22,1,0)),1,0)</f>
        <v>0</v>
      </c>
      <c r="DJ384" s="158">
        <f>IF(ISERROR(VLOOKUP(G384,Accueil!$W$17:$W$22,1,0)),1,0)</f>
        <v>0</v>
      </c>
      <c r="DK384" s="158">
        <f>IF(ISERROR(VLOOKUP(H384,Accueil!$W$17:$W$22,1,0)),1,0)</f>
        <v>0</v>
      </c>
      <c r="DL384" s="158">
        <f>IF(ISERROR(VLOOKUP(I384,Accueil!$W$17:$W$22,1,0)),1,0)</f>
        <v>0</v>
      </c>
      <c r="DM384" s="158">
        <f>IF(ISERROR(VLOOKUP(J384,Accueil!$W$17:$W$22,1,0)),1,0)</f>
        <v>0</v>
      </c>
      <c r="DN384" s="158">
        <f>IF(ISERROR(VLOOKUP(K384,Accueil!$W$17:$W$22,1,0)),1,0)</f>
        <v>0</v>
      </c>
      <c r="DO384" s="158">
        <f>IF(ISERROR(VLOOKUP(L384,Accueil!$W$17:$W$22,1,0)),1,0)</f>
        <v>0</v>
      </c>
      <c r="DP384" s="158">
        <f>IF(ISERROR(VLOOKUP(M384,Accueil!$W$17:$W$22,1,0)),1,0)</f>
        <v>0</v>
      </c>
      <c r="DQ384" s="158">
        <f>IF(ISERROR(VLOOKUP(N384,Accueil!$W$17:$W$22,1,0)),1,0)</f>
        <v>0</v>
      </c>
      <c r="DR384" s="158">
        <f>IF(ISERROR(VLOOKUP(O384,Accueil!$W$17:$W$22,1,0)),1,0)</f>
        <v>0</v>
      </c>
      <c r="DS384" s="158">
        <f>IF(ISERROR(VLOOKUP(P384,Accueil!$W$17:$W$22,1,0)),1,0)</f>
        <v>0</v>
      </c>
      <c r="DT384" s="158">
        <f>IF(ISERROR(VLOOKUP(Q384,Accueil!$W$17:$W$22,1,0)),1,0)</f>
        <v>0</v>
      </c>
      <c r="DU384" s="158">
        <f>IF(ISERROR(VLOOKUP(R384,Accueil!$W$17:$W$22,1,0)),1,0)</f>
        <v>0</v>
      </c>
      <c r="DV384" s="158">
        <f>IF(ISERROR(VLOOKUP(S384,Accueil!$W$17:$W$22,1,0)),1,0)</f>
        <v>0</v>
      </c>
      <c r="DW384" s="158">
        <f>IF(ISERROR(VLOOKUP(T384,Accueil!$W$17:$W$22,1,0)),1,0)</f>
        <v>0</v>
      </c>
      <c r="DX384" s="158">
        <f>IF(ISERROR(VLOOKUP(U384,Accueil!$W$17:$W$22,1,0)),1,0)</f>
        <v>0</v>
      </c>
      <c r="DY384" s="158">
        <f>IF(ISERROR(VLOOKUP(V384,Accueil!$W$17:$W$22,1,0)),1,0)</f>
        <v>0</v>
      </c>
      <c r="DZ384" s="158">
        <f>IF(ISERROR(VLOOKUP(W384,Accueil!$W$17:$W$22,1,0)),1,0)</f>
        <v>0</v>
      </c>
      <c r="EA384" s="158">
        <f>IF(ISERROR(VLOOKUP(X384,Accueil!$W$17:$W$22,1,0)),1,0)</f>
        <v>0</v>
      </c>
      <c r="EB384" s="158">
        <f>IF(ISERROR(VLOOKUP(Y384,Accueil!$W$17:$W$22,1,0)),1,0)</f>
        <v>0</v>
      </c>
      <c r="EC384" s="158">
        <f>IF(ISERROR(VLOOKUP(Z384,Accueil!$W$17:$W$22,1,0)),1,0)</f>
        <v>0</v>
      </c>
      <c r="ED384" s="158">
        <f>IF(ISERROR(VLOOKUP(AA384,Accueil!$W$17:$W$22,1,0)),1,0)</f>
        <v>0</v>
      </c>
      <c r="EE384" s="158">
        <f>IF(ISERROR(VLOOKUP(AB384,Accueil!$W$17:$W$22,1,0)),1,0)</f>
        <v>0</v>
      </c>
      <c r="EF384" s="158">
        <f>IF(ISERROR(VLOOKUP(AC384,Accueil!$W$17:$W$22,1,0)),1,0)</f>
        <v>0</v>
      </c>
      <c r="EG384" s="158">
        <f>IF(ISERROR(VLOOKUP(AD384,Accueil!$W$17:$W$22,1,0)),1,0)</f>
        <v>0</v>
      </c>
      <c r="EH384" s="158">
        <f>IF(ISERROR(VLOOKUP(AE384,Accueil!$W$17:$W$22,1,0)),1,0)</f>
        <v>0</v>
      </c>
      <c r="EI384" s="158">
        <f>IF(ISERROR(VLOOKUP(AF384,Accueil!$W$17:$W$22,1,0)),1,0)</f>
        <v>0</v>
      </c>
      <c r="EJ384" s="158">
        <f>IF(ISERROR(VLOOKUP(AG384,Accueil!$W$17:$W$22,1,0)),1,0)</f>
        <v>0</v>
      </c>
      <c r="EK384" s="158">
        <f>IF(ISERROR(VLOOKUP(AH384,Accueil!$W$17:$W$22,1,0)),1,0)</f>
        <v>0</v>
      </c>
      <c r="EL384" s="158">
        <f>IF(ISERROR(VLOOKUP(AI384,Accueil!$W$17:$W$22,1,0)),1,0)</f>
        <v>0</v>
      </c>
      <c r="EM384" s="158">
        <f>IF(ISERROR(VLOOKUP(AJ384,Accueil!$W$17:$W$22,1,0)),1,0)</f>
        <v>0</v>
      </c>
      <c r="EN384" s="158">
        <f>IF(ISERROR(VLOOKUP(AK384,Accueil!$W$17:$W$22,1,0)),1,0)</f>
        <v>0</v>
      </c>
      <c r="EO384" s="158">
        <f>IF(ISERROR(VLOOKUP(AL384,Accueil!$W$17:$W$22,1,0)),1,0)</f>
        <v>0</v>
      </c>
      <c r="EP384" s="158">
        <f>IF(ISERROR(VLOOKUP(AM384,Accueil!$W$17:$W$22,1,0)),1,0)</f>
        <v>0</v>
      </c>
      <c r="EQ384" s="158">
        <f>IF(ISERROR(VLOOKUP(AN384,Accueil!$W$17:$W$22,1,0)),1,0)</f>
        <v>0</v>
      </c>
      <c r="ER384" s="158">
        <f>IF(ISERROR(VLOOKUP(AO384,Accueil!$W$17:$W$22,1,0)),1,0)</f>
        <v>0</v>
      </c>
      <c r="ES384" s="158">
        <f>IF(ISERROR(VLOOKUP(AP384,Accueil!$W$17:$W$22,1,0)),1,0)</f>
        <v>0</v>
      </c>
      <c r="ET384" s="158">
        <f>IF(ISERROR(VLOOKUP(AQ384,Accueil!$W$17:$W$22,1,0)),1,0)</f>
        <v>0</v>
      </c>
      <c r="EU384" s="158">
        <f>IF(ISERROR(VLOOKUP(AR384,Accueil!$W$17:$W$22,1,0)),1,0)</f>
        <v>0</v>
      </c>
      <c r="EV384" s="158">
        <f>IF(ISERROR(VLOOKUP(AS384,Accueil!$W$17:$W$22,1,0)),1,0)</f>
        <v>0</v>
      </c>
      <c r="EW384" s="158">
        <f>IF(ISERROR(VLOOKUP(AT384,Accueil!$W$17:$W$22,1,0)),1,0)</f>
        <v>0</v>
      </c>
      <c r="EX384" s="158">
        <f>IF(ISERROR(VLOOKUP(AU384,Accueil!$W$17:$W$22,1,0)),1,0)</f>
        <v>0</v>
      </c>
      <c r="EY384" s="158">
        <f>IF(ISERROR(VLOOKUP(AV384,Accueil!$W$17:$W$22,1,0)),1,0)</f>
        <v>0</v>
      </c>
      <c r="EZ384" s="158">
        <f>IF(ISERROR(VLOOKUP(AW384,Accueil!$W$17:$W$22,1,0)),1,0)</f>
        <v>0</v>
      </c>
      <c r="FA384" s="158">
        <f>IF(ISERROR(VLOOKUP(AX384,Accueil!$W$17:$W$22,1,0)),1,0)</f>
        <v>0</v>
      </c>
      <c r="FB384" s="158">
        <f>IF(ISERROR(VLOOKUP(AY384,Accueil!$W$17:$W$22,1,0)),1,0)</f>
        <v>0</v>
      </c>
      <c r="FC384" s="158">
        <f>IF(ISERROR(VLOOKUP(AZ384,Accueil!$W$17:$W$22,1,0)),1,0)</f>
        <v>0</v>
      </c>
      <c r="FD384" s="158">
        <f>IF(ISERROR(VLOOKUP(BA384,Accueil!$W$17:$W$22,1,0)),1,0)</f>
        <v>0</v>
      </c>
      <c r="FE384" s="158">
        <f>IF(ISERROR(VLOOKUP(BB384,Accueil!$W$17:$W$22,1,0)),1,0)</f>
        <v>0</v>
      </c>
      <c r="FF384" s="158">
        <f>IF(ISERROR(VLOOKUP(BC384,Accueil!$W$17:$W$22,1,0)),1,0)</f>
        <v>0</v>
      </c>
      <c r="FG384" s="158">
        <f>IF(ISERROR(VLOOKUP(BD384,Accueil!$W$17:$W$22,1,0)),1,0)</f>
        <v>0</v>
      </c>
      <c r="FH384" s="158">
        <f>IF(ISERROR(VLOOKUP(BE384,Accueil!$W$17:$W$22,1,0)),1,0)</f>
        <v>0</v>
      </c>
      <c r="FI384" s="158">
        <f>IF(ISERROR(VLOOKUP(BF384,Accueil!$W$17:$W$22,1,0)),1,0)</f>
        <v>0</v>
      </c>
      <c r="FJ384" s="158">
        <f>IF(ISERROR(VLOOKUP(BG384,Accueil!$W$17:$W$22,1,0)),1,0)</f>
        <v>0</v>
      </c>
      <c r="FK384" s="158">
        <f>IF(ISERROR(VLOOKUP(BH384,Accueil!$W$17:$W$22,1,0)),1,0)</f>
        <v>0</v>
      </c>
      <c r="FL384" s="158">
        <f>IF(ISERROR(VLOOKUP(BI384,Accueil!$W$17:$W$22,1,0)),1,0)</f>
        <v>0</v>
      </c>
      <c r="FM384" s="158">
        <f>IF(ISERROR(VLOOKUP(BJ384,Accueil!$W$17:$W$22,1,0)),1,0)</f>
        <v>0</v>
      </c>
      <c r="FN384" s="158">
        <f>IF(ISERROR(VLOOKUP(BK384,Accueil!$W$17:$W$22,1,0)),1,0)</f>
        <v>0</v>
      </c>
      <c r="FO384" s="158">
        <f>IF(ISERROR(VLOOKUP(BL384,Accueil!$W$17:$W$22,1,0)),1,0)</f>
        <v>0</v>
      </c>
      <c r="FP384" s="158">
        <f>IF(ISERROR(VLOOKUP(BM384,Accueil!$W$17:$W$22,1,0)),1,0)</f>
        <v>0</v>
      </c>
      <c r="FQ384" s="158">
        <f>IF(ISERROR(VLOOKUP(BN384,Accueil!$W$17:$W$22,1,0)),1,0)</f>
        <v>0</v>
      </c>
      <c r="FR384" s="158">
        <f>IF(ISERROR(VLOOKUP(BO384,Accueil!$W$17:$W$22,1,0)),1,0)</f>
        <v>0</v>
      </c>
      <c r="FS384" s="158">
        <f>IF(ISERROR(VLOOKUP(BP384,Accueil!$W$17:$W$22,1,0)),1,0)</f>
        <v>0</v>
      </c>
      <c r="FT384" s="158">
        <f>IF(ISERROR(VLOOKUP(BQ384,Accueil!$W$17:$W$22,1,0)),1,0)</f>
        <v>0</v>
      </c>
      <c r="FU384" s="158">
        <f>IF(ISERROR(VLOOKUP(BR384,Accueil!$W$17:$W$22,1,0)),1,0)</f>
        <v>0</v>
      </c>
      <c r="FV384" s="158">
        <f>IF(ISERROR(VLOOKUP(BS384,Accueil!$W$17:$W$22,1,0)),1,0)</f>
        <v>0</v>
      </c>
      <c r="FW384" s="158">
        <f>IF(ISERROR(VLOOKUP(BT384,Accueil!$W$17:$W$22,1,0)),1,0)</f>
        <v>0</v>
      </c>
      <c r="FX384" s="158">
        <f>IF(ISERROR(VLOOKUP(BU384,Accueil!$W$17:$W$22,1,0)),1,0)</f>
        <v>0</v>
      </c>
      <c r="FY384" s="158">
        <f>IF(ISERROR(VLOOKUP(BV384,Accueil!$W$17:$W$22,1,0)),1,0)</f>
        <v>0</v>
      </c>
      <c r="FZ384" s="158">
        <f>IF(ISERROR(VLOOKUP(BW384,Accueil!$W$17:$W$22,1,0)),1,0)</f>
        <v>0</v>
      </c>
      <c r="GA384" s="158">
        <f>IF(ISERROR(VLOOKUP(BX384,Accueil!$W$17:$W$22,1,0)),1,0)</f>
        <v>0</v>
      </c>
      <c r="GB384" s="158">
        <f>IF(ISERROR(VLOOKUP(BY384,Accueil!$W$17:$W$22,1,0)),1,0)</f>
        <v>0</v>
      </c>
      <c r="GC384" s="158">
        <f>IF(ISERROR(VLOOKUP(BZ384,Accueil!$W$17:$W$22,1,0)),1,0)</f>
        <v>0</v>
      </c>
      <c r="GD384" s="158">
        <f>IF(ISERROR(VLOOKUP(CA384,Accueil!$W$17:$W$22,1,0)),1,0)</f>
        <v>0</v>
      </c>
      <c r="GE384" s="158">
        <f>IF(ISERROR(VLOOKUP(CB384,Accueil!$W$17:$W$22,1,0)),1,0)</f>
        <v>0</v>
      </c>
      <c r="GF384" s="158">
        <f>IF(ISERROR(VLOOKUP(CC384,Accueil!$W$17:$W$22,1,0)),1,0)</f>
        <v>0</v>
      </c>
      <c r="GG384" s="158">
        <f>IF(ISERROR(VLOOKUP(CD384,Accueil!$W$17:$W$22,1,0)),1,0)</f>
        <v>0</v>
      </c>
      <c r="GH384" s="158">
        <f>IF(ISERROR(VLOOKUP(CE384,Accueil!$W$17:$W$22,1,0)),1,0)</f>
        <v>0</v>
      </c>
      <c r="GI384" s="158">
        <f>IF(ISERROR(VLOOKUP(CF384,Accueil!$W$17:$W$22,1,0)),1,0)</f>
        <v>0</v>
      </c>
      <c r="GJ384" s="158">
        <f>IF(ISERROR(VLOOKUP(CG384,Accueil!$W$17:$W$22,1,0)),1,0)</f>
        <v>0</v>
      </c>
      <c r="GK384" s="158">
        <f>IF(ISERROR(VLOOKUP(CH384,Accueil!$W$17:$W$22,1,0)),1,0)</f>
        <v>0</v>
      </c>
      <c r="GL384" s="158">
        <f>IF(ISERROR(VLOOKUP(CI384,Accueil!$W$17:$W$22,1,0)),1,0)</f>
        <v>0</v>
      </c>
      <c r="GM384" s="158">
        <f>IF(ISERROR(VLOOKUP(CJ384,Accueil!$W$17:$W$22,1,0)),1,0)</f>
        <v>0</v>
      </c>
      <c r="GN384" s="158">
        <f>IF(ISERROR(VLOOKUP(CK384,Accueil!$W$17:$W$22,1,0)),1,0)</f>
        <v>0</v>
      </c>
      <c r="GO384" s="158">
        <f>IF(ISERROR(VLOOKUP(CL384,Accueil!$W$17:$W$22,1,0)),1,0)</f>
        <v>0</v>
      </c>
      <c r="GP384" s="158">
        <f>IF(ISERROR(VLOOKUP(CM384,Accueil!$W$17:$W$22,1,0)),1,0)</f>
        <v>0</v>
      </c>
      <c r="GQ384" s="158">
        <f>IF(ISERROR(VLOOKUP(CN384,Accueil!$W$17:$W$22,1,0)),1,0)</f>
        <v>0</v>
      </c>
      <c r="GR384" s="158">
        <f>IF(ISERROR(VLOOKUP(CO384,Accueil!$W$17:$W$22,1,0)),1,0)</f>
        <v>0</v>
      </c>
      <c r="GS384" s="158">
        <f>IF(ISERROR(VLOOKUP(CP384,Accueil!$W$17:$W$22,1,0)),1,0)</f>
        <v>0</v>
      </c>
      <c r="GT384" s="158">
        <f>IF(ISERROR(VLOOKUP(CQ384,Accueil!$W$17:$W$22,1,0)),1,0)</f>
        <v>0</v>
      </c>
      <c r="GU384" s="158">
        <f>IF(ISERROR(VLOOKUP(CR384,Accueil!$W$17:$W$22,1,0)),1,0)</f>
        <v>0</v>
      </c>
      <c r="GV384" s="158">
        <f>IF(ISERROR(VLOOKUP(CS384,Accueil!$W$17:$W$22,1,0)),1,0)</f>
        <v>0</v>
      </c>
      <c r="GW384" s="158">
        <f>IF(ISERROR(VLOOKUP(CT384,Accueil!$W$17:$W$22,1,0)),1,0)</f>
        <v>0</v>
      </c>
      <c r="GX384" s="158">
        <f>IF(ISERROR(VLOOKUP(CU384,Accueil!$W$17:$W$22,1,0)),1,0)</f>
        <v>0</v>
      </c>
      <c r="GY384" s="158">
        <f>IF(ISERROR(VLOOKUP(CV384,Accueil!$W$17:$W$22,1,0)),1,0)</f>
        <v>0</v>
      </c>
      <c r="GZ384" s="158">
        <f>IF(ISERROR(VLOOKUP(CW384,Accueil!$W$17:$W$22,1,0)),1,0)</f>
        <v>0</v>
      </c>
      <c r="HA384" s="158">
        <f>IF(ISERROR(VLOOKUP(CX384,Accueil!$W$17:$W$22,1,0)),1,0)</f>
        <v>0</v>
      </c>
      <c r="HB384" s="158">
        <f>IF(ISERROR(VLOOKUP(CY384,Accueil!$W$17:$W$22,1,0)),1,0)</f>
        <v>0</v>
      </c>
      <c r="HC384" s="158">
        <f>IF(ISERROR(VLOOKUP(CZ384,Accueil!$W$17:$W$22,1,0)),1,0)</f>
        <v>0</v>
      </c>
      <c r="HD384" s="158">
        <f>IF(ISERROR(VLOOKUP(DA384,Accueil!$W$17:$W$22,1,0)),1,0)</f>
        <v>0</v>
      </c>
    </row>
    <row r="385" spans="1:212" ht="12.75" customHeight="1">
      <c r="A385" s="360"/>
      <c r="B385" s="12">
        <v>377</v>
      </c>
      <c r="C385" s="26" t="str">
        <f>IF(Accueil!E389="","",Accueil!E389)</f>
        <v/>
      </c>
      <c r="D385" s="27" t="str">
        <f>IF(Accueil!F389="","",Accueil!F389)</f>
        <v/>
      </c>
      <c r="E385" s="83" t="str">
        <f t="shared" si="26"/>
        <v/>
      </c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  <c r="AA385" s="244"/>
      <c r="AB385" s="244"/>
      <c r="AC385" s="244"/>
      <c r="AD385" s="244"/>
      <c r="AE385" s="244"/>
      <c r="AF385" s="244"/>
      <c r="AG385" s="244"/>
      <c r="AH385" s="244"/>
      <c r="AI385" s="244"/>
      <c r="AJ385" s="244"/>
      <c r="AK385" s="244"/>
      <c r="AL385" s="244"/>
      <c r="AM385" s="244"/>
      <c r="AN385" s="244"/>
      <c r="AO385" s="244"/>
      <c r="AP385" s="244"/>
      <c r="AQ385" s="244"/>
      <c r="AR385" s="244"/>
      <c r="AS385" s="244"/>
      <c r="AT385" s="244"/>
      <c r="AU385" s="244"/>
      <c r="AV385" s="244"/>
      <c r="AW385" s="244"/>
      <c r="AX385" s="244"/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  <c r="CJ385" s="244"/>
      <c r="CK385" s="244"/>
      <c r="CL385" s="244"/>
      <c r="CM385" s="244"/>
      <c r="CN385" s="244"/>
      <c r="CO385" s="244"/>
      <c r="CP385" s="244"/>
      <c r="CQ385" s="244"/>
      <c r="CR385" s="244"/>
      <c r="CS385" s="244"/>
      <c r="CT385" s="244"/>
      <c r="CU385" s="244"/>
      <c r="CV385" s="244"/>
      <c r="CW385" s="244"/>
      <c r="CX385" s="244"/>
      <c r="CY385" s="244"/>
      <c r="CZ385" s="244"/>
      <c r="DA385" s="244"/>
      <c r="DB385" s="12">
        <v>377</v>
      </c>
      <c r="DC385" s="11" t="str">
        <f>IF(D385="","",COUNTIF(F385:DA385,Accueil!$AB$28)&amp;" / "&amp;COUNTIF($F$8:$DA$8,"&gt;0")-(COUNTIF(F385:DA385,Accueil!$AG$26)))</f>
        <v/>
      </c>
      <c r="DD385" s="110" t="str">
        <f>IF(D385="","",COUNTIF(F385:DA385,Accueil!$AB$26))</f>
        <v/>
      </c>
      <c r="DE385" s="110" t="str">
        <f>IF(D385="","",IF(COUNTIF($F$8:$DA$8,"&gt;=0")-(COUNTIF(G385:DB385,Accueil!$AG$26))&lt;0,0,COUNTIF($F$8:$DA$8,"&gt;=0")-(COUNTIF(G385:DB385,Accueil!$AG$26))))</f>
        <v/>
      </c>
      <c r="DF385" s="11" t="str">
        <f t="shared" si="27"/>
        <v/>
      </c>
      <c r="DG385" s="29" t="str">
        <f t="shared" si="28"/>
        <v/>
      </c>
      <c r="DH385" s="158">
        <f t="shared" si="29"/>
        <v>0</v>
      </c>
      <c r="DI385" s="158">
        <f>IF(ISERROR(VLOOKUP(F385,Accueil!$W$17:$W$22,1,0)),1,0)</f>
        <v>0</v>
      </c>
      <c r="DJ385" s="158">
        <f>IF(ISERROR(VLOOKUP(G385,Accueil!$W$17:$W$22,1,0)),1,0)</f>
        <v>0</v>
      </c>
      <c r="DK385" s="158">
        <f>IF(ISERROR(VLOOKUP(H385,Accueil!$W$17:$W$22,1,0)),1,0)</f>
        <v>0</v>
      </c>
      <c r="DL385" s="158">
        <f>IF(ISERROR(VLOOKUP(I385,Accueil!$W$17:$W$22,1,0)),1,0)</f>
        <v>0</v>
      </c>
      <c r="DM385" s="158">
        <f>IF(ISERROR(VLOOKUP(J385,Accueil!$W$17:$W$22,1,0)),1,0)</f>
        <v>0</v>
      </c>
      <c r="DN385" s="158">
        <f>IF(ISERROR(VLOOKUP(K385,Accueil!$W$17:$W$22,1,0)),1,0)</f>
        <v>0</v>
      </c>
      <c r="DO385" s="158">
        <f>IF(ISERROR(VLOOKUP(L385,Accueil!$W$17:$W$22,1,0)),1,0)</f>
        <v>0</v>
      </c>
      <c r="DP385" s="158">
        <f>IF(ISERROR(VLOOKUP(M385,Accueil!$W$17:$W$22,1,0)),1,0)</f>
        <v>0</v>
      </c>
      <c r="DQ385" s="158">
        <f>IF(ISERROR(VLOOKUP(N385,Accueil!$W$17:$W$22,1,0)),1,0)</f>
        <v>0</v>
      </c>
      <c r="DR385" s="158">
        <f>IF(ISERROR(VLOOKUP(O385,Accueil!$W$17:$W$22,1,0)),1,0)</f>
        <v>0</v>
      </c>
      <c r="DS385" s="158">
        <f>IF(ISERROR(VLOOKUP(P385,Accueil!$W$17:$W$22,1,0)),1,0)</f>
        <v>0</v>
      </c>
      <c r="DT385" s="158">
        <f>IF(ISERROR(VLOOKUP(Q385,Accueil!$W$17:$W$22,1,0)),1,0)</f>
        <v>0</v>
      </c>
      <c r="DU385" s="158">
        <f>IF(ISERROR(VLOOKUP(R385,Accueil!$W$17:$W$22,1,0)),1,0)</f>
        <v>0</v>
      </c>
      <c r="DV385" s="158">
        <f>IF(ISERROR(VLOOKUP(S385,Accueil!$W$17:$W$22,1,0)),1,0)</f>
        <v>0</v>
      </c>
      <c r="DW385" s="158">
        <f>IF(ISERROR(VLOOKUP(T385,Accueil!$W$17:$W$22,1,0)),1,0)</f>
        <v>0</v>
      </c>
      <c r="DX385" s="158">
        <f>IF(ISERROR(VLOOKUP(U385,Accueil!$W$17:$W$22,1,0)),1,0)</f>
        <v>0</v>
      </c>
      <c r="DY385" s="158">
        <f>IF(ISERROR(VLOOKUP(V385,Accueil!$W$17:$W$22,1,0)),1,0)</f>
        <v>0</v>
      </c>
      <c r="DZ385" s="158">
        <f>IF(ISERROR(VLOOKUP(W385,Accueil!$W$17:$W$22,1,0)),1,0)</f>
        <v>0</v>
      </c>
      <c r="EA385" s="158">
        <f>IF(ISERROR(VLOOKUP(X385,Accueil!$W$17:$W$22,1,0)),1,0)</f>
        <v>0</v>
      </c>
      <c r="EB385" s="158">
        <f>IF(ISERROR(VLOOKUP(Y385,Accueil!$W$17:$W$22,1,0)),1,0)</f>
        <v>0</v>
      </c>
      <c r="EC385" s="158">
        <f>IF(ISERROR(VLOOKUP(Z385,Accueil!$W$17:$W$22,1,0)),1,0)</f>
        <v>0</v>
      </c>
      <c r="ED385" s="158">
        <f>IF(ISERROR(VLOOKUP(AA385,Accueil!$W$17:$W$22,1,0)),1,0)</f>
        <v>0</v>
      </c>
      <c r="EE385" s="158">
        <f>IF(ISERROR(VLOOKUP(AB385,Accueil!$W$17:$W$22,1,0)),1,0)</f>
        <v>0</v>
      </c>
      <c r="EF385" s="158">
        <f>IF(ISERROR(VLOOKUP(AC385,Accueil!$W$17:$W$22,1,0)),1,0)</f>
        <v>0</v>
      </c>
      <c r="EG385" s="158">
        <f>IF(ISERROR(VLOOKUP(AD385,Accueil!$W$17:$W$22,1,0)),1,0)</f>
        <v>0</v>
      </c>
      <c r="EH385" s="158">
        <f>IF(ISERROR(VLOOKUP(AE385,Accueil!$W$17:$W$22,1,0)),1,0)</f>
        <v>0</v>
      </c>
      <c r="EI385" s="158">
        <f>IF(ISERROR(VLOOKUP(AF385,Accueil!$W$17:$W$22,1,0)),1,0)</f>
        <v>0</v>
      </c>
      <c r="EJ385" s="158">
        <f>IF(ISERROR(VLOOKUP(AG385,Accueil!$W$17:$W$22,1,0)),1,0)</f>
        <v>0</v>
      </c>
      <c r="EK385" s="158">
        <f>IF(ISERROR(VLOOKUP(AH385,Accueil!$W$17:$W$22,1,0)),1,0)</f>
        <v>0</v>
      </c>
      <c r="EL385" s="158">
        <f>IF(ISERROR(VLOOKUP(AI385,Accueil!$W$17:$W$22,1,0)),1,0)</f>
        <v>0</v>
      </c>
      <c r="EM385" s="158">
        <f>IF(ISERROR(VLOOKUP(AJ385,Accueil!$W$17:$W$22,1,0)),1,0)</f>
        <v>0</v>
      </c>
      <c r="EN385" s="158">
        <f>IF(ISERROR(VLOOKUP(AK385,Accueil!$W$17:$W$22,1,0)),1,0)</f>
        <v>0</v>
      </c>
      <c r="EO385" s="158">
        <f>IF(ISERROR(VLOOKUP(AL385,Accueil!$W$17:$W$22,1,0)),1,0)</f>
        <v>0</v>
      </c>
      <c r="EP385" s="158">
        <f>IF(ISERROR(VLOOKUP(AM385,Accueil!$W$17:$W$22,1,0)),1,0)</f>
        <v>0</v>
      </c>
      <c r="EQ385" s="158">
        <f>IF(ISERROR(VLOOKUP(AN385,Accueil!$W$17:$W$22,1,0)),1,0)</f>
        <v>0</v>
      </c>
      <c r="ER385" s="158">
        <f>IF(ISERROR(VLOOKUP(AO385,Accueil!$W$17:$W$22,1,0)),1,0)</f>
        <v>0</v>
      </c>
      <c r="ES385" s="158">
        <f>IF(ISERROR(VLOOKUP(AP385,Accueil!$W$17:$W$22,1,0)),1,0)</f>
        <v>0</v>
      </c>
      <c r="ET385" s="158">
        <f>IF(ISERROR(VLOOKUP(AQ385,Accueil!$W$17:$W$22,1,0)),1,0)</f>
        <v>0</v>
      </c>
      <c r="EU385" s="158">
        <f>IF(ISERROR(VLOOKUP(AR385,Accueil!$W$17:$W$22,1,0)),1,0)</f>
        <v>0</v>
      </c>
      <c r="EV385" s="158">
        <f>IF(ISERROR(VLOOKUP(AS385,Accueil!$W$17:$W$22,1,0)),1,0)</f>
        <v>0</v>
      </c>
      <c r="EW385" s="158">
        <f>IF(ISERROR(VLOOKUP(AT385,Accueil!$W$17:$W$22,1,0)),1,0)</f>
        <v>0</v>
      </c>
      <c r="EX385" s="158">
        <f>IF(ISERROR(VLOOKUP(AU385,Accueil!$W$17:$W$22,1,0)),1,0)</f>
        <v>0</v>
      </c>
      <c r="EY385" s="158">
        <f>IF(ISERROR(VLOOKUP(AV385,Accueil!$W$17:$W$22,1,0)),1,0)</f>
        <v>0</v>
      </c>
      <c r="EZ385" s="158">
        <f>IF(ISERROR(VLOOKUP(AW385,Accueil!$W$17:$W$22,1,0)),1,0)</f>
        <v>0</v>
      </c>
      <c r="FA385" s="158">
        <f>IF(ISERROR(VLOOKUP(AX385,Accueil!$W$17:$W$22,1,0)),1,0)</f>
        <v>0</v>
      </c>
      <c r="FB385" s="158">
        <f>IF(ISERROR(VLOOKUP(AY385,Accueil!$W$17:$W$22,1,0)),1,0)</f>
        <v>0</v>
      </c>
      <c r="FC385" s="158">
        <f>IF(ISERROR(VLOOKUP(AZ385,Accueil!$W$17:$W$22,1,0)),1,0)</f>
        <v>0</v>
      </c>
      <c r="FD385" s="158">
        <f>IF(ISERROR(VLOOKUP(BA385,Accueil!$W$17:$W$22,1,0)),1,0)</f>
        <v>0</v>
      </c>
      <c r="FE385" s="158">
        <f>IF(ISERROR(VLOOKUP(BB385,Accueil!$W$17:$W$22,1,0)),1,0)</f>
        <v>0</v>
      </c>
      <c r="FF385" s="158">
        <f>IF(ISERROR(VLOOKUP(BC385,Accueil!$W$17:$W$22,1,0)),1,0)</f>
        <v>0</v>
      </c>
      <c r="FG385" s="158">
        <f>IF(ISERROR(VLOOKUP(BD385,Accueil!$W$17:$W$22,1,0)),1,0)</f>
        <v>0</v>
      </c>
      <c r="FH385" s="158">
        <f>IF(ISERROR(VLOOKUP(BE385,Accueil!$W$17:$W$22,1,0)),1,0)</f>
        <v>0</v>
      </c>
      <c r="FI385" s="158">
        <f>IF(ISERROR(VLOOKUP(BF385,Accueil!$W$17:$W$22,1,0)),1,0)</f>
        <v>0</v>
      </c>
      <c r="FJ385" s="158">
        <f>IF(ISERROR(VLOOKUP(BG385,Accueil!$W$17:$W$22,1,0)),1,0)</f>
        <v>0</v>
      </c>
      <c r="FK385" s="158">
        <f>IF(ISERROR(VLOOKUP(BH385,Accueil!$W$17:$W$22,1,0)),1,0)</f>
        <v>0</v>
      </c>
      <c r="FL385" s="158">
        <f>IF(ISERROR(VLOOKUP(BI385,Accueil!$W$17:$W$22,1,0)),1,0)</f>
        <v>0</v>
      </c>
      <c r="FM385" s="158">
        <f>IF(ISERROR(VLOOKUP(BJ385,Accueil!$W$17:$W$22,1,0)),1,0)</f>
        <v>0</v>
      </c>
      <c r="FN385" s="158">
        <f>IF(ISERROR(VLOOKUP(BK385,Accueil!$W$17:$W$22,1,0)),1,0)</f>
        <v>0</v>
      </c>
      <c r="FO385" s="158">
        <f>IF(ISERROR(VLOOKUP(BL385,Accueil!$W$17:$W$22,1,0)),1,0)</f>
        <v>0</v>
      </c>
      <c r="FP385" s="158">
        <f>IF(ISERROR(VLOOKUP(BM385,Accueil!$W$17:$W$22,1,0)),1,0)</f>
        <v>0</v>
      </c>
      <c r="FQ385" s="158">
        <f>IF(ISERROR(VLOOKUP(BN385,Accueil!$W$17:$W$22,1,0)),1,0)</f>
        <v>0</v>
      </c>
      <c r="FR385" s="158">
        <f>IF(ISERROR(VLOOKUP(BO385,Accueil!$W$17:$W$22,1,0)),1,0)</f>
        <v>0</v>
      </c>
      <c r="FS385" s="158">
        <f>IF(ISERROR(VLOOKUP(BP385,Accueil!$W$17:$W$22,1,0)),1,0)</f>
        <v>0</v>
      </c>
      <c r="FT385" s="158">
        <f>IF(ISERROR(VLOOKUP(BQ385,Accueil!$W$17:$W$22,1,0)),1,0)</f>
        <v>0</v>
      </c>
      <c r="FU385" s="158">
        <f>IF(ISERROR(VLOOKUP(BR385,Accueil!$W$17:$W$22,1,0)),1,0)</f>
        <v>0</v>
      </c>
      <c r="FV385" s="158">
        <f>IF(ISERROR(VLOOKUP(BS385,Accueil!$W$17:$W$22,1,0)),1,0)</f>
        <v>0</v>
      </c>
      <c r="FW385" s="158">
        <f>IF(ISERROR(VLOOKUP(BT385,Accueil!$W$17:$W$22,1,0)),1,0)</f>
        <v>0</v>
      </c>
      <c r="FX385" s="158">
        <f>IF(ISERROR(VLOOKUP(BU385,Accueil!$W$17:$W$22,1,0)),1,0)</f>
        <v>0</v>
      </c>
      <c r="FY385" s="158">
        <f>IF(ISERROR(VLOOKUP(BV385,Accueil!$W$17:$W$22,1,0)),1,0)</f>
        <v>0</v>
      </c>
      <c r="FZ385" s="158">
        <f>IF(ISERROR(VLOOKUP(BW385,Accueil!$W$17:$W$22,1,0)),1,0)</f>
        <v>0</v>
      </c>
      <c r="GA385" s="158">
        <f>IF(ISERROR(VLOOKUP(BX385,Accueil!$W$17:$W$22,1,0)),1,0)</f>
        <v>0</v>
      </c>
      <c r="GB385" s="158">
        <f>IF(ISERROR(VLOOKUP(BY385,Accueil!$W$17:$W$22,1,0)),1,0)</f>
        <v>0</v>
      </c>
      <c r="GC385" s="158">
        <f>IF(ISERROR(VLOOKUP(BZ385,Accueil!$W$17:$W$22,1,0)),1,0)</f>
        <v>0</v>
      </c>
      <c r="GD385" s="158">
        <f>IF(ISERROR(VLOOKUP(CA385,Accueil!$W$17:$W$22,1,0)),1,0)</f>
        <v>0</v>
      </c>
      <c r="GE385" s="158">
        <f>IF(ISERROR(VLOOKUP(CB385,Accueil!$W$17:$W$22,1,0)),1,0)</f>
        <v>0</v>
      </c>
      <c r="GF385" s="158">
        <f>IF(ISERROR(VLOOKUP(CC385,Accueil!$W$17:$W$22,1,0)),1,0)</f>
        <v>0</v>
      </c>
      <c r="GG385" s="158">
        <f>IF(ISERROR(VLOOKUP(CD385,Accueil!$W$17:$W$22,1,0)),1,0)</f>
        <v>0</v>
      </c>
      <c r="GH385" s="158">
        <f>IF(ISERROR(VLOOKUP(CE385,Accueil!$W$17:$W$22,1,0)),1,0)</f>
        <v>0</v>
      </c>
      <c r="GI385" s="158">
        <f>IF(ISERROR(VLOOKUP(CF385,Accueil!$W$17:$W$22,1,0)),1,0)</f>
        <v>0</v>
      </c>
      <c r="GJ385" s="158">
        <f>IF(ISERROR(VLOOKUP(CG385,Accueil!$W$17:$W$22,1,0)),1,0)</f>
        <v>0</v>
      </c>
      <c r="GK385" s="158">
        <f>IF(ISERROR(VLOOKUP(CH385,Accueil!$W$17:$W$22,1,0)),1,0)</f>
        <v>0</v>
      </c>
      <c r="GL385" s="158">
        <f>IF(ISERROR(VLOOKUP(CI385,Accueil!$W$17:$W$22,1,0)),1,0)</f>
        <v>0</v>
      </c>
      <c r="GM385" s="158">
        <f>IF(ISERROR(VLOOKUP(CJ385,Accueil!$W$17:$W$22,1,0)),1,0)</f>
        <v>0</v>
      </c>
      <c r="GN385" s="158">
        <f>IF(ISERROR(VLOOKUP(CK385,Accueil!$W$17:$W$22,1,0)),1,0)</f>
        <v>0</v>
      </c>
      <c r="GO385" s="158">
        <f>IF(ISERROR(VLOOKUP(CL385,Accueil!$W$17:$W$22,1,0)),1,0)</f>
        <v>0</v>
      </c>
      <c r="GP385" s="158">
        <f>IF(ISERROR(VLOOKUP(CM385,Accueil!$W$17:$W$22,1,0)),1,0)</f>
        <v>0</v>
      </c>
      <c r="GQ385" s="158">
        <f>IF(ISERROR(VLOOKUP(CN385,Accueil!$W$17:$W$22,1,0)),1,0)</f>
        <v>0</v>
      </c>
      <c r="GR385" s="158">
        <f>IF(ISERROR(VLOOKUP(CO385,Accueil!$W$17:$W$22,1,0)),1,0)</f>
        <v>0</v>
      </c>
      <c r="GS385" s="158">
        <f>IF(ISERROR(VLOOKUP(CP385,Accueil!$W$17:$W$22,1,0)),1,0)</f>
        <v>0</v>
      </c>
      <c r="GT385" s="158">
        <f>IF(ISERROR(VLOOKUP(CQ385,Accueil!$W$17:$W$22,1,0)),1,0)</f>
        <v>0</v>
      </c>
      <c r="GU385" s="158">
        <f>IF(ISERROR(VLOOKUP(CR385,Accueil!$W$17:$W$22,1,0)),1,0)</f>
        <v>0</v>
      </c>
      <c r="GV385" s="158">
        <f>IF(ISERROR(VLOOKUP(CS385,Accueil!$W$17:$W$22,1,0)),1,0)</f>
        <v>0</v>
      </c>
      <c r="GW385" s="158">
        <f>IF(ISERROR(VLOOKUP(CT385,Accueil!$W$17:$W$22,1,0)),1,0)</f>
        <v>0</v>
      </c>
      <c r="GX385" s="158">
        <f>IF(ISERROR(VLOOKUP(CU385,Accueil!$W$17:$W$22,1,0)),1,0)</f>
        <v>0</v>
      </c>
      <c r="GY385" s="158">
        <f>IF(ISERROR(VLOOKUP(CV385,Accueil!$W$17:$W$22,1,0)),1,0)</f>
        <v>0</v>
      </c>
      <c r="GZ385" s="158">
        <f>IF(ISERROR(VLOOKUP(CW385,Accueil!$W$17:$W$22,1,0)),1,0)</f>
        <v>0</v>
      </c>
      <c r="HA385" s="158">
        <f>IF(ISERROR(VLOOKUP(CX385,Accueil!$W$17:$W$22,1,0)),1,0)</f>
        <v>0</v>
      </c>
      <c r="HB385" s="158">
        <f>IF(ISERROR(VLOOKUP(CY385,Accueil!$W$17:$W$22,1,0)),1,0)</f>
        <v>0</v>
      </c>
      <c r="HC385" s="158">
        <f>IF(ISERROR(VLOOKUP(CZ385,Accueil!$W$17:$W$22,1,0)),1,0)</f>
        <v>0</v>
      </c>
      <c r="HD385" s="158">
        <f>IF(ISERROR(VLOOKUP(DA385,Accueil!$W$17:$W$22,1,0)),1,0)</f>
        <v>0</v>
      </c>
    </row>
    <row r="386" spans="1:212" ht="12.75" customHeight="1">
      <c r="A386" s="360"/>
      <c r="B386" s="12">
        <v>378</v>
      </c>
      <c r="C386" s="26" t="str">
        <f>IF(Accueil!E390="","",Accueil!E390)</f>
        <v/>
      </c>
      <c r="D386" s="27" t="str">
        <f>IF(Accueil!F390="","",Accueil!F390)</f>
        <v/>
      </c>
      <c r="E386" s="83" t="str">
        <f t="shared" si="26"/>
        <v/>
      </c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  <c r="AA386" s="244"/>
      <c r="AB386" s="244"/>
      <c r="AC386" s="244"/>
      <c r="AD386" s="244"/>
      <c r="AE386" s="244"/>
      <c r="AF386" s="244"/>
      <c r="AG386" s="244"/>
      <c r="AH386" s="244"/>
      <c r="AI386" s="244"/>
      <c r="AJ386" s="244"/>
      <c r="AK386" s="244"/>
      <c r="AL386" s="244"/>
      <c r="AM386" s="244"/>
      <c r="AN386" s="244"/>
      <c r="AO386" s="244"/>
      <c r="AP386" s="244"/>
      <c r="AQ386" s="244"/>
      <c r="AR386" s="244"/>
      <c r="AS386" s="244"/>
      <c r="AT386" s="244"/>
      <c r="AU386" s="244"/>
      <c r="AV386" s="244"/>
      <c r="AW386" s="244"/>
      <c r="AX386" s="244"/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  <c r="CJ386" s="244"/>
      <c r="CK386" s="244"/>
      <c r="CL386" s="244"/>
      <c r="CM386" s="244"/>
      <c r="CN386" s="244"/>
      <c r="CO386" s="244"/>
      <c r="CP386" s="244"/>
      <c r="CQ386" s="244"/>
      <c r="CR386" s="244"/>
      <c r="CS386" s="244"/>
      <c r="CT386" s="244"/>
      <c r="CU386" s="244"/>
      <c r="CV386" s="244"/>
      <c r="CW386" s="244"/>
      <c r="CX386" s="244"/>
      <c r="CY386" s="244"/>
      <c r="CZ386" s="244"/>
      <c r="DA386" s="244"/>
      <c r="DB386" s="12">
        <v>378</v>
      </c>
      <c r="DC386" s="11" t="str">
        <f>IF(D386="","",COUNTIF(F386:DA386,Accueil!$AB$28)&amp;" / "&amp;COUNTIF($F$8:$DA$8,"&gt;0")-(COUNTIF(F386:DA386,Accueil!$AG$26)))</f>
        <v/>
      </c>
      <c r="DD386" s="110" t="str">
        <f>IF(D386="","",COUNTIF(F386:DA386,Accueil!$AB$26))</f>
        <v/>
      </c>
      <c r="DE386" s="110" t="str">
        <f>IF(D386="","",IF(COUNTIF($F$8:$DA$8,"&gt;=0")-(COUNTIF(G386:DB386,Accueil!$AG$26))&lt;0,0,COUNTIF($F$8:$DA$8,"&gt;=0")-(COUNTIF(G386:DB386,Accueil!$AG$26))))</f>
        <v/>
      </c>
      <c r="DF386" s="11" t="str">
        <f t="shared" si="27"/>
        <v/>
      </c>
      <c r="DG386" s="29" t="str">
        <f t="shared" si="28"/>
        <v/>
      </c>
      <c r="DH386" s="158">
        <f t="shared" si="29"/>
        <v>0</v>
      </c>
      <c r="DI386" s="158">
        <f>IF(ISERROR(VLOOKUP(F386,Accueil!$W$17:$W$22,1,0)),1,0)</f>
        <v>0</v>
      </c>
      <c r="DJ386" s="158">
        <f>IF(ISERROR(VLOOKUP(G386,Accueil!$W$17:$W$22,1,0)),1,0)</f>
        <v>0</v>
      </c>
      <c r="DK386" s="158">
        <f>IF(ISERROR(VLOOKUP(H386,Accueil!$W$17:$W$22,1,0)),1,0)</f>
        <v>0</v>
      </c>
      <c r="DL386" s="158">
        <f>IF(ISERROR(VLOOKUP(I386,Accueil!$W$17:$W$22,1,0)),1,0)</f>
        <v>0</v>
      </c>
      <c r="DM386" s="158">
        <f>IF(ISERROR(VLOOKUP(J386,Accueil!$W$17:$W$22,1,0)),1,0)</f>
        <v>0</v>
      </c>
      <c r="DN386" s="158">
        <f>IF(ISERROR(VLOOKUP(K386,Accueil!$W$17:$W$22,1,0)),1,0)</f>
        <v>0</v>
      </c>
      <c r="DO386" s="158">
        <f>IF(ISERROR(VLOOKUP(L386,Accueil!$W$17:$W$22,1,0)),1,0)</f>
        <v>0</v>
      </c>
      <c r="DP386" s="158">
        <f>IF(ISERROR(VLOOKUP(M386,Accueil!$W$17:$W$22,1,0)),1,0)</f>
        <v>0</v>
      </c>
      <c r="DQ386" s="158">
        <f>IF(ISERROR(VLOOKUP(N386,Accueil!$W$17:$W$22,1,0)),1,0)</f>
        <v>0</v>
      </c>
      <c r="DR386" s="158">
        <f>IF(ISERROR(VLOOKUP(O386,Accueil!$W$17:$W$22,1,0)),1,0)</f>
        <v>0</v>
      </c>
      <c r="DS386" s="158">
        <f>IF(ISERROR(VLOOKUP(P386,Accueil!$W$17:$W$22,1,0)),1,0)</f>
        <v>0</v>
      </c>
      <c r="DT386" s="158">
        <f>IF(ISERROR(VLOOKUP(Q386,Accueil!$W$17:$W$22,1,0)),1,0)</f>
        <v>0</v>
      </c>
      <c r="DU386" s="158">
        <f>IF(ISERROR(VLOOKUP(R386,Accueil!$W$17:$W$22,1,0)),1,0)</f>
        <v>0</v>
      </c>
      <c r="DV386" s="158">
        <f>IF(ISERROR(VLOOKUP(S386,Accueil!$W$17:$W$22,1,0)),1,0)</f>
        <v>0</v>
      </c>
      <c r="DW386" s="158">
        <f>IF(ISERROR(VLOOKUP(T386,Accueil!$W$17:$W$22,1,0)),1,0)</f>
        <v>0</v>
      </c>
      <c r="DX386" s="158">
        <f>IF(ISERROR(VLOOKUP(U386,Accueil!$W$17:$W$22,1,0)),1,0)</f>
        <v>0</v>
      </c>
      <c r="DY386" s="158">
        <f>IF(ISERROR(VLOOKUP(V386,Accueil!$W$17:$W$22,1,0)),1,0)</f>
        <v>0</v>
      </c>
      <c r="DZ386" s="158">
        <f>IF(ISERROR(VLOOKUP(W386,Accueil!$W$17:$W$22,1,0)),1,0)</f>
        <v>0</v>
      </c>
      <c r="EA386" s="158">
        <f>IF(ISERROR(VLOOKUP(X386,Accueil!$W$17:$W$22,1,0)),1,0)</f>
        <v>0</v>
      </c>
      <c r="EB386" s="158">
        <f>IF(ISERROR(VLOOKUP(Y386,Accueil!$W$17:$W$22,1,0)),1,0)</f>
        <v>0</v>
      </c>
      <c r="EC386" s="158">
        <f>IF(ISERROR(VLOOKUP(Z386,Accueil!$W$17:$W$22,1,0)),1,0)</f>
        <v>0</v>
      </c>
      <c r="ED386" s="158">
        <f>IF(ISERROR(VLOOKUP(AA386,Accueil!$W$17:$W$22,1,0)),1,0)</f>
        <v>0</v>
      </c>
      <c r="EE386" s="158">
        <f>IF(ISERROR(VLOOKUP(AB386,Accueil!$W$17:$W$22,1,0)),1,0)</f>
        <v>0</v>
      </c>
      <c r="EF386" s="158">
        <f>IF(ISERROR(VLOOKUP(AC386,Accueil!$W$17:$W$22,1,0)),1,0)</f>
        <v>0</v>
      </c>
      <c r="EG386" s="158">
        <f>IF(ISERROR(VLOOKUP(AD386,Accueil!$W$17:$W$22,1,0)),1,0)</f>
        <v>0</v>
      </c>
      <c r="EH386" s="158">
        <f>IF(ISERROR(VLOOKUP(AE386,Accueil!$W$17:$W$22,1,0)),1,0)</f>
        <v>0</v>
      </c>
      <c r="EI386" s="158">
        <f>IF(ISERROR(VLOOKUP(AF386,Accueil!$W$17:$W$22,1,0)),1,0)</f>
        <v>0</v>
      </c>
      <c r="EJ386" s="158">
        <f>IF(ISERROR(VLOOKUP(AG386,Accueil!$W$17:$W$22,1,0)),1,0)</f>
        <v>0</v>
      </c>
      <c r="EK386" s="158">
        <f>IF(ISERROR(VLOOKUP(AH386,Accueil!$W$17:$W$22,1,0)),1,0)</f>
        <v>0</v>
      </c>
      <c r="EL386" s="158">
        <f>IF(ISERROR(VLOOKUP(AI386,Accueil!$W$17:$W$22,1,0)),1,0)</f>
        <v>0</v>
      </c>
      <c r="EM386" s="158">
        <f>IF(ISERROR(VLOOKUP(AJ386,Accueil!$W$17:$W$22,1,0)),1,0)</f>
        <v>0</v>
      </c>
      <c r="EN386" s="158">
        <f>IF(ISERROR(VLOOKUP(AK386,Accueil!$W$17:$W$22,1,0)),1,0)</f>
        <v>0</v>
      </c>
      <c r="EO386" s="158">
        <f>IF(ISERROR(VLOOKUP(AL386,Accueil!$W$17:$W$22,1,0)),1,0)</f>
        <v>0</v>
      </c>
      <c r="EP386" s="158">
        <f>IF(ISERROR(VLOOKUP(AM386,Accueil!$W$17:$W$22,1,0)),1,0)</f>
        <v>0</v>
      </c>
      <c r="EQ386" s="158">
        <f>IF(ISERROR(VLOOKUP(AN386,Accueil!$W$17:$W$22,1,0)),1,0)</f>
        <v>0</v>
      </c>
      <c r="ER386" s="158">
        <f>IF(ISERROR(VLOOKUP(AO386,Accueil!$W$17:$W$22,1,0)),1,0)</f>
        <v>0</v>
      </c>
      <c r="ES386" s="158">
        <f>IF(ISERROR(VLOOKUP(AP386,Accueil!$W$17:$W$22,1,0)),1,0)</f>
        <v>0</v>
      </c>
      <c r="ET386" s="158">
        <f>IF(ISERROR(VLOOKUP(AQ386,Accueil!$W$17:$W$22,1,0)),1,0)</f>
        <v>0</v>
      </c>
      <c r="EU386" s="158">
        <f>IF(ISERROR(VLOOKUP(AR386,Accueil!$W$17:$W$22,1,0)),1,0)</f>
        <v>0</v>
      </c>
      <c r="EV386" s="158">
        <f>IF(ISERROR(VLOOKUP(AS386,Accueil!$W$17:$W$22,1,0)),1,0)</f>
        <v>0</v>
      </c>
      <c r="EW386" s="158">
        <f>IF(ISERROR(VLOOKUP(AT386,Accueil!$W$17:$W$22,1,0)),1,0)</f>
        <v>0</v>
      </c>
      <c r="EX386" s="158">
        <f>IF(ISERROR(VLOOKUP(AU386,Accueil!$W$17:$W$22,1,0)),1,0)</f>
        <v>0</v>
      </c>
      <c r="EY386" s="158">
        <f>IF(ISERROR(VLOOKUP(AV386,Accueil!$W$17:$W$22,1,0)),1,0)</f>
        <v>0</v>
      </c>
      <c r="EZ386" s="158">
        <f>IF(ISERROR(VLOOKUP(AW386,Accueil!$W$17:$W$22,1,0)),1,0)</f>
        <v>0</v>
      </c>
      <c r="FA386" s="158">
        <f>IF(ISERROR(VLOOKUP(AX386,Accueil!$W$17:$W$22,1,0)),1,0)</f>
        <v>0</v>
      </c>
      <c r="FB386" s="158">
        <f>IF(ISERROR(VLOOKUP(AY386,Accueil!$W$17:$W$22,1,0)),1,0)</f>
        <v>0</v>
      </c>
      <c r="FC386" s="158">
        <f>IF(ISERROR(VLOOKUP(AZ386,Accueil!$W$17:$W$22,1,0)),1,0)</f>
        <v>0</v>
      </c>
      <c r="FD386" s="158">
        <f>IF(ISERROR(VLOOKUP(BA386,Accueil!$W$17:$W$22,1,0)),1,0)</f>
        <v>0</v>
      </c>
      <c r="FE386" s="158">
        <f>IF(ISERROR(VLOOKUP(BB386,Accueil!$W$17:$W$22,1,0)),1,0)</f>
        <v>0</v>
      </c>
      <c r="FF386" s="158">
        <f>IF(ISERROR(VLOOKUP(BC386,Accueil!$W$17:$W$22,1,0)),1,0)</f>
        <v>0</v>
      </c>
      <c r="FG386" s="158">
        <f>IF(ISERROR(VLOOKUP(BD386,Accueil!$W$17:$W$22,1,0)),1,0)</f>
        <v>0</v>
      </c>
      <c r="FH386" s="158">
        <f>IF(ISERROR(VLOOKUP(BE386,Accueil!$W$17:$W$22,1,0)),1,0)</f>
        <v>0</v>
      </c>
      <c r="FI386" s="158">
        <f>IF(ISERROR(VLOOKUP(BF386,Accueil!$W$17:$W$22,1,0)),1,0)</f>
        <v>0</v>
      </c>
      <c r="FJ386" s="158">
        <f>IF(ISERROR(VLOOKUP(BG386,Accueil!$W$17:$W$22,1,0)),1,0)</f>
        <v>0</v>
      </c>
      <c r="FK386" s="158">
        <f>IF(ISERROR(VLOOKUP(BH386,Accueil!$W$17:$W$22,1,0)),1,0)</f>
        <v>0</v>
      </c>
      <c r="FL386" s="158">
        <f>IF(ISERROR(VLOOKUP(BI386,Accueil!$W$17:$W$22,1,0)),1,0)</f>
        <v>0</v>
      </c>
      <c r="FM386" s="158">
        <f>IF(ISERROR(VLOOKUP(BJ386,Accueil!$W$17:$W$22,1,0)),1,0)</f>
        <v>0</v>
      </c>
      <c r="FN386" s="158">
        <f>IF(ISERROR(VLOOKUP(BK386,Accueil!$W$17:$W$22,1,0)),1,0)</f>
        <v>0</v>
      </c>
      <c r="FO386" s="158">
        <f>IF(ISERROR(VLOOKUP(BL386,Accueil!$W$17:$W$22,1,0)),1,0)</f>
        <v>0</v>
      </c>
      <c r="FP386" s="158">
        <f>IF(ISERROR(VLOOKUP(BM386,Accueil!$W$17:$W$22,1,0)),1,0)</f>
        <v>0</v>
      </c>
      <c r="FQ386" s="158">
        <f>IF(ISERROR(VLOOKUP(BN386,Accueil!$W$17:$W$22,1,0)),1,0)</f>
        <v>0</v>
      </c>
      <c r="FR386" s="158">
        <f>IF(ISERROR(VLOOKUP(BO386,Accueil!$W$17:$W$22,1,0)),1,0)</f>
        <v>0</v>
      </c>
      <c r="FS386" s="158">
        <f>IF(ISERROR(VLOOKUP(BP386,Accueil!$W$17:$W$22,1,0)),1,0)</f>
        <v>0</v>
      </c>
      <c r="FT386" s="158">
        <f>IF(ISERROR(VLOOKUP(BQ386,Accueil!$W$17:$W$22,1,0)),1,0)</f>
        <v>0</v>
      </c>
      <c r="FU386" s="158">
        <f>IF(ISERROR(VLOOKUP(BR386,Accueil!$W$17:$W$22,1,0)),1,0)</f>
        <v>0</v>
      </c>
      <c r="FV386" s="158">
        <f>IF(ISERROR(VLOOKUP(BS386,Accueil!$W$17:$W$22,1,0)),1,0)</f>
        <v>0</v>
      </c>
      <c r="FW386" s="158">
        <f>IF(ISERROR(VLOOKUP(BT386,Accueil!$W$17:$W$22,1,0)),1,0)</f>
        <v>0</v>
      </c>
      <c r="FX386" s="158">
        <f>IF(ISERROR(VLOOKUP(BU386,Accueil!$W$17:$W$22,1,0)),1,0)</f>
        <v>0</v>
      </c>
      <c r="FY386" s="158">
        <f>IF(ISERROR(VLOOKUP(BV386,Accueil!$W$17:$W$22,1,0)),1,0)</f>
        <v>0</v>
      </c>
      <c r="FZ386" s="158">
        <f>IF(ISERROR(VLOOKUP(BW386,Accueil!$W$17:$W$22,1,0)),1,0)</f>
        <v>0</v>
      </c>
      <c r="GA386" s="158">
        <f>IF(ISERROR(VLOOKUP(BX386,Accueil!$W$17:$W$22,1,0)),1,0)</f>
        <v>0</v>
      </c>
      <c r="GB386" s="158">
        <f>IF(ISERROR(VLOOKUP(BY386,Accueil!$W$17:$W$22,1,0)),1,0)</f>
        <v>0</v>
      </c>
      <c r="GC386" s="158">
        <f>IF(ISERROR(VLOOKUP(BZ386,Accueil!$W$17:$W$22,1,0)),1,0)</f>
        <v>0</v>
      </c>
      <c r="GD386" s="158">
        <f>IF(ISERROR(VLOOKUP(CA386,Accueil!$W$17:$W$22,1,0)),1,0)</f>
        <v>0</v>
      </c>
      <c r="GE386" s="158">
        <f>IF(ISERROR(VLOOKUP(CB386,Accueil!$W$17:$W$22,1,0)),1,0)</f>
        <v>0</v>
      </c>
      <c r="GF386" s="158">
        <f>IF(ISERROR(VLOOKUP(CC386,Accueil!$W$17:$W$22,1,0)),1,0)</f>
        <v>0</v>
      </c>
      <c r="GG386" s="158">
        <f>IF(ISERROR(VLOOKUP(CD386,Accueil!$W$17:$W$22,1,0)),1,0)</f>
        <v>0</v>
      </c>
      <c r="GH386" s="158">
        <f>IF(ISERROR(VLOOKUP(CE386,Accueil!$W$17:$W$22,1,0)),1,0)</f>
        <v>0</v>
      </c>
      <c r="GI386" s="158">
        <f>IF(ISERROR(VLOOKUP(CF386,Accueil!$W$17:$W$22,1,0)),1,0)</f>
        <v>0</v>
      </c>
      <c r="GJ386" s="158">
        <f>IF(ISERROR(VLOOKUP(CG386,Accueil!$W$17:$W$22,1,0)),1,0)</f>
        <v>0</v>
      </c>
      <c r="GK386" s="158">
        <f>IF(ISERROR(VLOOKUP(CH386,Accueil!$W$17:$W$22,1,0)),1,0)</f>
        <v>0</v>
      </c>
      <c r="GL386" s="158">
        <f>IF(ISERROR(VLOOKUP(CI386,Accueil!$W$17:$W$22,1,0)),1,0)</f>
        <v>0</v>
      </c>
      <c r="GM386" s="158">
        <f>IF(ISERROR(VLOOKUP(CJ386,Accueil!$W$17:$W$22,1,0)),1,0)</f>
        <v>0</v>
      </c>
      <c r="GN386" s="158">
        <f>IF(ISERROR(VLOOKUP(CK386,Accueil!$W$17:$W$22,1,0)),1,0)</f>
        <v>0</v>
      </c>
      <c r="GO386" s="158">
        <f>IF(ISERROR(VLOOKUP(CL386,Accueil!$W$17:$W$22,1,0)),1,0)</f>
        <v>0</v>
      </c>
      <c r="GP386" s="158">
        <f>IF(ISERROR(VLOOKUP(CM386,Accueil!$W$17:$W$22,1,0)),1,0)</f>
        <v>0</v>
      </c>
      <c r="GQ386" s="158">
        <f>IF(ISERROR(VLOOKUP(CN386,Accueil!$W$17:$W$22,1,0)),1,0)</f>
        <v>0</v>
      </c>
      <c r="GR386" s="158">
        <f>IF(ISERROR(VLOOKUP(CO386,Accueil!$W$17:$W$22,1,0)),1,0)</f>
        <v>0</v>
      </c>
      <c r="GS386" s="158">
        <f>IF(ISERROR(VLOOKUP(CP386,Accueil!$W$17:$W$22,1,0)),1,0)</f>
        <v>0</v>
      </c>
      <c r="GT386" s="158">
        <f>IF(ISERROR(VLOOKUP(CQ386,Accueil!$W$17:$W$22,1,0)),1,0)</f>
        <v>0</v>
      </c>
      <c r="GU386" s="158">
        <f>IF(ISERROR(VLOOKUP(CR386,Accueil!$W$17:$W$22,1,0)),1,0)</f>
        <v>0</v>
      </c>
      <c r="GV386" s="158">
        <f>IF(ISERROR(VLOOKUP(CS386,Accueil!$W$17:$W$22,1,0)),1,0)</f>
        <v>0</v>
      </c>
      <c r="GW386" s="158">
        <f>IF(ISERROR(VLOOKUP(CT386,Accueil!$W$17:$W$22,1,0)),1,0)</f>
        <v>0</v>
      </c>
      <c r="GX386" s="158">
        <f>IF(ISERROR(VLOOKUP(CU386,Accueil!$W$17:$W$22,1,0)),1,0)</f>
        <v>0</v>
      </c>
      <c r="GY386" s="158">
        <f>IF(ISERROR(VLOOKUP(CV386,Accueil!$W$17:$W$22,1,0)),1,0)</f>
        <v>0</v>
      </c>
      <c r="GZ386" s="158">
        <f>IF(ISERROR(VLOOKUP(CW386,Accueil!$W$17:$W$22,1,0)),1,0)</f>
        <v>0</v>
      </c>
      <c r="HA386" s="158">
        <f>IF(ISERROR(VLOOKUP(CX386,Accueil!$W$17:$W$22,1,0)),1,0)</f>
        <v>0</v>
      </c>
      <c r="HB386" s="158">
        <f>IF(ISERROR(VLOOKUP(CY386,Accueil!$W$17:$W$22,1,0)),1,0)</f>
        <v>0</v>
      </c>
      <c r="HC386" s="158">
        <f>IF(ISERROR(VLOOKUP(CZ386,Accueil!$W$17:$W$22,1,0)),1,0)</f>
        <v>0</v>
      </c>
      <c r="HD386" s="158">
        <f>IF(ISERROR(VLOOKUP(DA386,Accueil!$W$17:$W$22,1,0)),1,0)</f>
        <v>0</v>
      </c>
    </row>
    <row r="387" spans="1:212" ht="12.75" customHeight="1">
      <c r="A387" s="360"/>
      <c r="B387" s="12">
        <v>379</v>
      </c>
      <c r="C387" s="26" t="str">
        <f>IF(Accueil!E391="","",Accueil!E391)</f>
        <v/>
      </c>
      <c r="D387" s="27" t="str">
        <f>IF(Accueil!F391="","",Accueil!F391)</f>
        <v/>
      </c>
      <c r="E387" s="83" t="str">
        <f t="shared" si="26"/>
        <v/>
      </c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  <c r="AA387" s="244"/>
      <c r="AB387" s="244"/>
      <c r="AC387" s="244"/>
      <c r="AD387" s="244"/>
      <c r="AE387" s="244"/>
      <c r="AF387" s="244"/>
      <c r="AG387" s="244"/>
      <c r="AH387" s="244"/>
      <c r="AI387" s="244"/>
      <c r="AJ387" s="244"/>
      <c r="AK387" s="244"/>
      <c r="AL387" s="244"/>
      <c r="AM387" s="244"/>
      <c r="AN387" s="244"/>
      <c r="AO387" s="244"/>
      <c r="AP387" s="244"/>
      <c r="AQ387" s="244"/>
      <c r="AR387" s="244"/>
      <c r="AS387" s="244"/>
      <c r="AT387" s="244"/>
      <c r="AU387" s="244"/>
      <c r="AV387" s="244"/>
      <c r="AW387" s="244"/>
      <c r="AX387" s="244"/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  <c r="CJ387" s="244"/>
      <c r="CK387" s="244"/>
      <c r="CL387" s="244"/>
      <c r="CM387" s="244"/>
      <c r="CN387" s="244"/>
      <c r="CO387" s="244"/>
      <c r="CP387" s="244"/>
      <c r="CQ387" s="244"/>
      <c r="CR387" s="244"/>
      <c r="CS387" s="244"/>
      <c r="CT387" s="244"/>
      <c r="CU387" s="244"/>
      <c r="CV387" s="244"/>
      <c r="CW387" s="244"/>
      <c r="CX387" s="244"/>
      <c r="CY387" s="244"/>
      <c r="CZ387" s="244"/>
      <c r="DA387" s="244"/>
      <c r="DB387" s="12">
        <v>379</v>
      </c>
      <c r="DC387" s="11" t="str">
        <f>IF(D387="","",COUNTIF(F387:DA387,Accueil!$AB$28)&amp;" / "&amp;COUNTIF($F$8:$DA$8,"&gt;0")-(COUNTIF(F387:DA387,Accueil!$AG$26)))</f>
        <v/>
      </c>
      <c r="DD387" s="110" t="str">
        <f>IF(D387="","",COUNTIF(F387:DA387,Accueil!$AB$26))</f>
        <v/>
      </c>
      <c r="DE387" s="110" t="str">
        <f>IF(D387="","",IF(COUNTIF($F$8:$DA$8,"&gt;=0")-(COUNTIF(G387:DB387,Accueil!$AG$26))&lt;0,0,COUNTIF($F$8:$DA$8,"&gt;=0")-(COUNTIF(G387:DB387,Accueil!$AG$26))))</f>
        <v/>
      </c>
      <c r="DF387" s="11" t="str">
        <f t="shared" si="27"/>
        <v/>
      </c>
      <c r="DG387" s="29" t="str">
        <f t="shared" si="28"/>
        <v/>
      </c>
      <c r="DH387" s="158">
        <f t="shared" si="29"/>
        <v>0</v>
      </c>
      <c r="DI387" s="158">
        <f>IF(ISERROR(VLOOKUP(F387,Accueil!$W$17:$W$22,1,0)),1,0)</f>
        <v>0</v>
      </c>
      <c r="DJ387" s="158">
        <f>IF(ISERROR(VLOOKUP(G387,Accueil!$W$17:$W$22,1,0)),1,0)</f>
        <v>0</v>
      </c>
      <c r="DK387" s="158">
        <f>IF(ISERROR(VLOOKUP(H387,Accueil!$W$17:$W$22,1,0)),1,0)</f>
        <v>0</v>
      </c>
      <c r="DL387" s="158">
        <f>IF(ISERROR(VLOOKUP(I387,Accueil!$W$17:$W$22,1,0)),1,0)</f>
        <v>0</v>
      </c>
      <c r="DM387" s="158">
        <f>IF(ISERROR(VLOOKUP(J387,Accueil!$W$17:$W$22,1,0)),1,0)</f>
        <v>0</v>
      </c>
      <c r="DN387" s="158">
        <f>IF(ISERROR(VLOOKUP(K387,Accueil!$W$17:$W$22,1,0)),1,0)</f>
        <v>0</v>
      </c>
      <c r="DO387" s="158">
        <f>IF(ISERROR(VLOOKUP(L387,Accueil!$W$17:$W$22,1,0)),1,0)</f>
        <v>0</v>
      </c>
      <c r="DP387" s="158">
        <f>IF(ISERROR(VLOOKUP(M387,Accueil!$W$17:$W$22,1,0)),1,0)</f>
        <v>0</v>
      </c>
      <c r="DQ387" s="158">
        <f>IF(ISERROR(VLOOKUP(N387,Accueil!$W$17:$W$22,1,0)),1,0)</f>
        <v>0</v>
      </c>
      <c r="DR387" s="158">
        <f>IF(ISERROR(VLOOKUP(O387,Accueil!$W$17:$W$22,1,0)),1,0)</f>
        <v>0</v>
      </c>
      <c r="DS387" s="158">
        <f>IF(ISERROR(VLOOKUP(P387,Accueil!$W$17:$W$22,1,0)),1,0)</f>
        <v>0</v>
      </c>
      <c r="DT387" s="158">
        <f>IF(ISERROR(VLOOKUP(Q387,Accueil!$W$17:$W$22,1,0)),1,0)</f>
        <v>0</v>
      </c>
      <c r="DU387" s="158">
        <f>IF(ISERROR(VLOOKUP(R387,Accueil!$W$17:$W$22,1,0)),1,0)</f>
        <v>0</v>
      </c>
      <c r="DV387" s="158">
        <f>IF(ISERROR(VLOOKUP(S387,Accueil!$W$17:$W$22,1,0)),1,0)</f>
        <v>0</v>
      </c>
      <c r="DW387" s="158">
        <f>IF(ISERROR(VLOOKUP(T387,Accueil!$W$17:$W$22,1,0)),1,0)</f>
        <v>0</v>
      </c>
      <c r="DX387" s="158">
        <f>IF(ISERROR(VLOOKUP(U387,Accueil!$W$17:$W$22,1,0)),1,0)</f>
        <v>0</v>
      </c>
      <c r="DY387" s="158">
        <f>IF(ISERROR(VLOOKUP(V387,Accueil!$W$17:$W$22,1,0)),1,0)</f>
        <v>0</v>
      </c>
      <c r="DZ387" s="158">
        <f>IF(ISERROR(VLOOKUP(W387,Accueil!$W$17:$W$22,1,0)),1,0)</f>
        <v>0</v>
      </c>
      <c r="EA387" s="158">
        <f>IF(ISERROR(VLOOKUP(X387,Accueil!$W$17:$W$22,1,0)),1,0)</f>
        <v>0</v>
      </c>
      <c r="EB387" s="158">
        <f>IF(ISERROR(VLOOKUP(Y387,Accueil!$W$17:$W$22,1,0)),1,0)</f>
        <v>0</v>
      </c>
      <c r="EC387" s="158">
        <f>IF(ISERROR(VLOOKUP(Z387,Accueil!$W$17:$W$22,1,0)),1,0)</f>
        <v>0</v>
      </c>
      <c r="ED387" s="158">
        <f>IF(ISERROR(VLOOKUP(AA387,Accueil!$W$17:$W$22,1,0)),1,0)</f>
        <v>0</v>
      </c>
      <c r="EE387" s="158">
        <f>IF(ISERROR(VLOOKUP(AB387,Accueil!$W$17:$W$22,1,0)),1,0)</f>
        <v>0</v>
      </c>
      <c r="EF387" s="158">
        <f>IF(ISERROR(VLOOKUP(AC387,Accueil!$W$17:$W$22,1,0)),1,0)</f>
        <v>0</v>
      </c>
      <c r="EG387" s="158">
        <f>IF(ISERROR(VLOOKUP(AD387,Accueil!$W$17:$W$22,1,0)),1,0)</f>
        <v>0</v>
      </c>
      <c r="EH387" s="158">
        <f>IF(ISERROR(VLOOKUP(AE387,Accueil!$W$17:$W$22,1,0)),1,0)</f>
        <v>0</v>
      </c>
      <c r="EI387" s="158">
        <f>IF(ISERROR(VLOOKUP(AF387,Accueil!$W$17:$W$22,1,0)),1,0)</f>
        <v>0</v>
      </c>
      <c r="EJ387" s="158">
        <f>IF(ISERROR(VLOOKUP(AG387,Accueil!$W$17:$W$22,1,0)),1,0)</f>
        <v>0</v>
      </c>
      <c r="EK387" s="158">
        <f>IF(ISERROR(VLOOKUP(AH387,Accueil!$W$17:$W$22,1,0)),1,0)</f>
        <v>0</v>
      </c>
      <c r="EL387" s="158">
        <f>IF(ISERROR(VLOOKUP(AI387,Accueil!$W$17:$W$22,1,0)),1,0)</f>
        <v>0</v>
      </c>
      <c r="EM387" s="158">
        <f>IF(ISERROR(VLOOKUP(AJ387,Accueil!$W$17:$W$22,1,0)),1,0)</f>
        <v>0</v>
      </c>
      <c r="EN387" s="158">
        <f>IF(ISERROR(VLOOKUP(AK387,Accueil!$W$17:$W$22,1,0)),1,0)</f>
        <v>0</v>
      </c>
      <c r="EO387" s="158">
        <f>IF(ISERROR(VLOOKUP(AL387,Accueil!$W$17:$W$22,1,0)),1,0)</f>
        <v>0</v>
      </c>
      <c r="EP387" s="158">
        <f>IF(ISERROR(VLOOKUP(AM387,Accueil!$W$17:$W$22,1,0)),1,0)</f>
        <v>0</v>
      </c>
      <c r="EQ387" s="158">
        <f>IF(ISERROR(VLOOKUP(AN387,Accueil!$W$17:$W$22,1,0)),1,0)</f>
        <v>0</v>
      </c>
      <c r="ER387" s="158">
        <f>IF(ISERROR(VLOOKUP(AO387,Accueil!$W$17:$W$22,1,0)),1,0)</f>
        <v>0</v>
      </c>
      <c r="ES387" s="158">
        <f>IF(ISERROR(VLOOKUP(AP387,Accueil!$W$17:$W$22,1,0)),1,0)</f>
        <v>0</v>
      </c>
      <c r="ET387" s="158">
        <f>IF(ISERROR(VLOOKUP(AQ387,Accueil!$W$17:$W$22,1,0)),1,0)</f>
        <v>0</v>
      </c>
      <c r="EU387" s="158">
        <f>IF(ISERROR(VLOOKUP(AR387,Accueil!$W$17:$W$22,1,0)),1,0)</f>
        <v>0</v>
      </c>
      <c r="EV387" s="158">
        <f>IF(ISERROR(VLOOKUP(AS387,Accueil!$W$17:$W$22,1,0)),1,0)</f>
        <v>0</v>
      </c>
      <c r="EW387" s="158">
        <f>IF(ISERROR(VLOOKUP(AT387,Accueil!$W$17:$W$22,1,0)),1,0)</f>
        <v>0</v>
      </c>
      <c r="EX387" s="158">
        <f>IF(ISERROR(VLOOKUP(AU387,Accueil!$W$17:$W$22,1,0)),1,0)</f>
        <v>0</v>
      </c>
      <c r="EY387" s="158">
        <f>IF(ISERROR(VLOOKUP(AV387,Accueil!$W$17:$W$22,1,0)),1,0)</f>
        <v>0</v>
      </c>
      <c r="EZ387" s="158">
        <f>IF(ISERROR(VLOOKUP(AW387,Accueil!$W$17:$W$22,1,0)),1,0)</f>
        <v>0</v>
      </c>
      <c r="FA387" s="158">
        <f>IF(ISERROR(VLOOKUP(AX387,Accueil!$W$17:$W$22,1,0)),1,0)</f>
        <v>0</v>
      </c>
      <c r="FB387" s="158">
        <f>IF(ISERROR(VLOOKUP(AY387,Accueil!$W$17:$W$22,1,0)),1,0)</f>
        <v>0</v>
      </c>
      <c r="FC387" s="158">
        <f>IF(ISERROR(VLOOKUP(AZ387,Accueil!$W$17:$W$22,1,0)),1,0)</f>
        <v>0</v>
      </c>
      <c r="FD387" s="158">
        <f>IF(ISERROR(VLOOKUP(BA387,Accueil!$W$17:$W$22,1,0)),1,0)</f>
        <v>0</v>
      </c>
      <c r="FE387" s="158">
        <f>IF(ISERROR(VLOOKUP(BB387,Accueil!$W$17:$W$22,1,0)),1,0)</f>
        <v>0</v>
      </c>
      <c r="FF387" s="158">
        <f>IF(ISERROR(VLOOKUP(BC387,Accueil!$W$17:$W$22,1,0)),1,0)</f>
        <v>0</v>
      </c>
      <c r="FG387" s="158">
        <f>IF(ISERROR(VLOOKUP(BD387,Accueil!$W$17:$W$22,1,0)),1,0)</f>
        <v>0</v>
      </c>
      <c r="FH387" s="158">
        <f>IF(ISERROR(VLOOKUP(BE387,Accueil!$W$17:$W$22,1,0)),1,0)</f>
        <v>0</v>
      </c>
      <c r="FI387" s="158">
        <f>IF(ISERROR(VLOOKUP(BF387,Accueil!$W$17:$W$22,1,0)),1,0)</f>
        <v>0</v>
      </c>
      <c r="FJ387" s="158">
        <f>IF(ISERROR(VLOOKUP(BG387,Accueil!$W$17:$W$22,1,0)),1,0)</f>
        <v>0</v>
      </c>
      <c r="FK387" s="158">
        <f>IF(ISERROR(VLOOKUP(BH387,Accueil!$W$17:$W$22,1,0)),1,0)</f>
        <v>0</v>
      </c>
      <c r="FL387" s="158">
        <f>IF(ISERROR(VLOOKUP(BI387,Accueil!$W$17:$W$22,1,0)),1,0)</f>
        <v>0</v>
      </c>
      <c r="FM387" s="158">
        <f>IF(ISERROR(VLOOKUP(BJ387,Accueil!$W$17:$W$22,1,0)),1,0)</f>
        <v>0</v>
      </c>
      <c r="FN387" s="158">
        <f>IF(ISERROR(VLOOKUP(BK387,Accueil!$W$17:$W$22,1,0)),1,0)</f>
        <v>0</v>
      </c>
      <c r="FO387" s="158">
        <f>IF(ISERROR(VLOOKUP(BL387,Accueil!$W$17:$W$22,1,0)),1,0)</f>
        <v>0</v>
      </c>
      <c r="FP387" s="158">
        <f>IF(ISERROR(VLOOKUP(BM387,Accueil!$W$17:$W$22,1,0)),1,0)</f>
        <v>0</v>
      </c>
      <c r="FQ387" s="158">
        <f>IF(ISERROR(VLOOKUP(BN387,Accueil!$W$17:$W$22,1,0)),1,0)</f>
        <v>0</v>
      </c>
      <c r="FR387" s="158">
        <f>IF(ISERROR(VLOOKUP(BO387,Accueil!$W$17:$W$22,1,0)),1,0)</f>
        <v>0</v>
      </c>
      <c r="FS387" s="158">
        <f>IF(ISERROR(VLOOKUP(BP387,Accueil!$W$17:$W$22,1,0)),1,0)</f>
        <v>0</v>
      </c>
      <c r="FT387" s="158">
        <f>IF(ISERROR(VLOOKUP(BQ387,Accueil!$W$17:$W$22,1,0)),1,0)</f>
        <v>0</v>
      </c>
      <c r="FU387" s="158">
        <f>IF(ISERROR(VLOOKUP(BR387,Accueil!$W$17:$W$22,1,0)),1,0)</f>
        <v>0</v>
      </c>
      <c r="FV387" s="158">
        <f>IF(ISERROR(VLOOKUP(BS387,Accueil!$W$17:$W$22,1,0)),1,0)</f>
        <v>0</v>
      </c>
      <c r="FW387" s="158">
        <f>IF(ISERROR(VLOOKUP(BT387,Accueil!$W$17:$W$22,1,0)),1,0)</f>
        <v>0</v>
      </c>
      <c r="FX387" s="158">
        <f>IF(ISERROR(VLOOKUP(BU387,Accueil!$W$17:$W$22,1,0)),1,0)</f>
        <v>0</v>
      </c>
      <c r="FY387" s="158">
        <f>IF(ISERROR(VLOOKUP(BV387,Accueil!$W$17:$W$22,1,0)),1,0)</f>
        <v>0</v>
      </c>
      <c r="FZ387" s="158">
        <f>IF(ISERROR(VLOOKUP(BW387,Accueil!$W$17:$W$22,1,0)),1,0)</f>
        <v>0</v>
      </c>
      <c r="GA387" s="158">
        <f>IF(ISERROR(VLOOKUP(BX387,Accueil!$W$17:$W$22,1,0)),1,0)</f>
        <v>0</v>
      </c>
      <c r="GB387" s="158">
        <f>IF(ISERROR(VLOOKUP(BY387,Accueil!$W$17:$W$22,1,0)),1,0)</f>
        <v>0</v>
      </c>
      <c r="GC387" s="158">
        <f>IF(ISERROR(VLOOKUP(BZ387,Accueil!$W$17:$W$22,1,0)),1,0)</f>
        <v>0</v>
      </c>
      <c r="GD387" s="158">
        <f>IF(ISERROR(VLOOKUP(CA387,Accueil!$W$17:$W$22,1,0)),1,0)</f>
        <v>0</v>
      </c>
      <c r="GE387" s="158">
        <f>IF(ISERROR(VLOOKUP(CB387,Accueil!$W$17:$W$22,1,0)),1,0)</f>
        <v>0</v>
      </c>
      <c r="GF387" s="158">
        <f>IF(ISERROR(VLOOKUP(CC387,Accueil!$W$17:$W$22,1,0)),1,0)</f>
        <v>0</v>
      </c>
      <c r="GG387" s="158">
        <f>IF(ISERROR(VLOOKUP(CD387,Accueil!$W$17:$W$22,1,0)),1,0)</f>
        <v>0</v>
      </c>
      <c r="GH387" s="158">
        <f>IF(ISERROR(VLOOKUP(CE387,Accueil!$W$17:$W$22,1,0)),1,0)</f>
        <v>0</v>
      </c>
      <c r="GI387" s="158">
        <f>IF(ISERROR(VLOOKUP(CF387,Accueil!$W$17:$W$22,1,0)),1,0)</f>
        <v>0</v>
      </c>
      <c r="GJ387" s="158">
        <f>IF(ISERROR(VLOOKUP(CG387,Accueil!$W$17:$W$22,1,0)),1,0)</f>
        <v>0</v>
      </c>
      <c r="GK387" s="158">
        <f>IF(ISERROR(VLOOKUP(CH387,Accueil!$W$17:$W$22,1,0)),1,0)</f>
        <v>0</v>
      </c>
      <c r="GL387" s="158">
        <f>IF(ISERROR(VLOOKUP(CI387,Accueil!$W$17:$W$22,1,0)),1,0)</f>
        <v>0</v>
      </c>
      <c r="GM387" s="158">
        <f>IF(ISERROR(VLOOKUP(CJ387,Accueil!$W$17:$W$22,1,0)),1,0)</f>
        <v>0</v>
      </c>
      <c r="GN387" s="158">
        <f>IF(ISERROR(VLOOKUP(CK387,Accueil!$W$17:$W$22,1,0)),1,0)</f>
        <v>0</v>
      </c>
      <c r="GO387" s="158">
        <f>IF(ISERROR(VLOOKUP(CL387,Accueil!$W$17:$W$22,1,0)),1,0)</f>
        <v>0</v>
      </c>
      <c r="GP387" s="158">
        <f>IF(ISERROR(VLOOKUP(CM387,Accueil!$W$17:$W$22,1,0)),1,0)</f>
        <v>0</v>
      </c>
      <c r="GQ387" s="158">
        <f>IF(ISERROR(VLOOKUP(CN387,Accueil!$W$17:$W$22,1,0)),1,0)</f>
        <v>0</v>
      </c>
      <c r="GR387" s="158">
        <f>IF(ISERROR(VLOOKUP(CO387,Accueil!$W$17:$W$22,1,0)),1,0)</f>
        <v>0</v>
      </c>
      <c r="GS387" s="158">
        <f>IF(ISERROR(VLOOKUP(CP387,Accueil!$W$17:$W$22,1,0)),1,0)</f>
        <v>0</v>
      </c>
      <c r="GT387" s="158">
        <f>IF(ISERROR(VLOOKUP(CQ387,Accueil!$W$17:$W$22,1,0)),1,0)</f>
        <v>0</v>
      </c>
      <c r="GU387" s="158">
        <f>IF(ISERROR(VLOOKUP(CR387,Accueil!$W$17:$W$22,1,0)),1,0)</f>
        <v>0</v>
      </c>
      <c r="GV387" s="158">
        <f>IF(ISERROR(VLOOKUP(CS387,Accueil!$W$17:$W$22,1,0)),1,0)</f>
        <v>0</v>
      </c>
      <c r="GW387" s="158">
        <f>IF(ISERROR(VLOOKUP(CT387,Accueil!$W$17:$W$22,1,0)),1,0)</f>
        <v>0</v>
      </c>
      <c r="GX387" s="158">
        <f>IF(ISERROR(VLOOKUP(CU387,Accueil!$W$17:$W$22,1,0)),1,0)</f>
        <v>0</v>
      </c>
      <c r="GY387" s="158">
        <f>IF(ISERROR(VLOOKUP(CV387,Accueil!$W$17:$W$22,1,0)),1,0)</f>
        <v>0</v>
      </c>
      <c r="GZ387" s="158">
        <f>IF(ISERROR(VLOOKUP(CW387,Accueil!$W$17:$W$22,1,0)),1,0)</f>
        <v>0</v>
      </c>
      <c r="HA387" s="158">
        <f>IF(ISERROR(VLOOKUP(CX387,Accueil!$W$17:$W$22,1,0)),1,0)</f>
        <v>0</v>
      </c>
      <c r="HB387" s="158">
        <f>IF(ISERROR(VLOOKUP(CY387,Accueil!$W$17:$W$22,1,0)),1,0)</f>
        <v>0</v>
      </c>
      <c r="HC387" s="158">
        <f>IF(ISERROR(VLOOKUP(CZ387,Accueil!$W$17:$W$22,1,0)),1,0)</f>
        <v>0</v>
      </c>
      <c r="HD387" s="158">
        <f>IF(ISERROR(VLOOKUP(DA387,Accueil!$W$17:$W$22,1,0)),1,0)</f>
        <v>0</v>
      </c>
    </row>
    <row r="388" spans="1:212" ht="12.75" customHeight="1">
      <c r="A388" s="360"/>
      <c r="B388" s="12">
        <v>380</v>
      </c>
      <c r="C388" s="26" t="str">
        <f>IF(Accueil!E392="","",Accueil!E392)</f>
        <v/>
      </c>
      <c r="D388" s="27" t="str">
        <f>IF(Accueil!F392="","",Accueil!F392)</f>
        <v/>
      </c>
      <c r="E388" s="83" t="str">
        <f t="shared" si="26"/>
        <v/>
      </c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244"/>
      <c r="W388" s="244"/>
      <c r="X388" s="244"/>
      <c r="Y388" s="244"/>
      <c r="Z388" s="244"/>
      <c r="AA388" s="244"/>
      <c r="AB388" s="244"/>
      <c r="AC388" s="244"/>
      <c r="AD388" s="244"/>
      <c r="AE388" s="244"/>
      <c r="AF388" s="244"/>
      <c r="AG388" s="244"/>
      <c r="AH388" s="244"/>
      <c r="AI388" s="244"/>
      <c r="AJ388" s="244"/>
      <c r="AK388" s="244"/>
      <c r="AL388" s="244"/>
      <c r="AM388" s="244"/>
      <c r="AN388" s="244"/>
      <c r="AO388" s="244"/>
      <c r="AP388" s="244"/>
      <c r="AQ388" s="244"/>
      <c r="AR388" s="244"/>
      <c r="AS388" s="244"/>
      <c r="AT388" s="244"/>
      <c r="AU388" s="244"/>
      <c r="AV388" s="244"/>
      <c r="AW388" s="244"/>
      <c r="AX388" s="244"/>
      <c r="AY388" s="244"/>
      <c r="AZ388" s="244"/>
      <c r="BA388" s="244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44"/>
      <c r="CC388" s="244"/>
      <c r="CD388" s="244"/>
      <c r="CE388" s="244"/>
      <c r="CF388" s="244"/>
      <c r="CG388" s="244"/>
      <c r="CH388" s="244"/>
      <c r="CI388" s="244"/>
      <c r="CJ388" s="244"/>
      <c r="CK388" s="244"/>
      <c r="CL388" s="244"/>
      <c r="CM388" s="244"/>
      <c r="CN388" s="244"/>
      <c r="CO388" s="244"/>
      <c r="CP388" s="244"/>
      <c r="CQ388" s="244"/>
      <c r="CR388" s="244"/>
      <c r="CS388" s="244"/>
      <c r="CT388" s="244"/>
      <c r="CU388" s="244"/>
      <c r="CV388" s="244"/>
      <c r="CW388" s="244"/>
      <c r="CX388" s="244"/>
      <c r="CY388" s="244"/>
      <c r="CZ388" s="244"/>
      <c r="DA388" s="244"/>
      <c r="DB388" s="12">
        <v>380</v>
      </c>
      <c r="DC388" s="11" t="str">
        <f>IF(D388="","",COUNTIF(F388:DA388,Accueil!$AB$28)&amp;" / "&amp;COUNTIF($F$8:$DA$8,"&gt;0")-(COUNTIF(F388:DA388,Accueil!$AG$26)))</f>
        <v/>
      </c>
      <c r="DD388" s="110" t="str">
        <f>IF(D388="","",COUNTIF(F388:DA388,Accueil!$AB$26))</f>
        <v/>
      </c>
      <c r="DE388" s="110" t="str">
        <f>IF(D388="","",IF(COUNTIF($F$8:$DA$8,"&gt;=0")-(COUNTIF(G388:DB388,Accueil!$AG$26))&lt;0,0,COUNTIF($F$8:$DA$8,"&gt;=0")-(COUNTIF(G388:DB388,Accueil!$AG$26))))</f>
        <v/>
      </c>
      <c r="DF388" s="11" t="str">
        <f t="shared" si="27"/>
        <v/>
      </c>
      <c r="DG388" s="29" t="str">
        <f t="shared" si="28"/>
        <v/>
      </c>
      <c r="DH388" s="158">
        <f t="shared" si="29"/>
        <v>0</v>
      </c>
      <c r="DI388" s="158">
        <f>IF(ISERROR(VLOOKUP(F388,Accueil!$W$17:$W$22,1,0)),1,0)</f>
        <v>0</v>
      </c>
      <c r="DJ388" s="158">
        <f>IF(ISERROR(VLOOKUP(G388,Accueil!$W$17:$W$22,1,0)),1,0)</f>
        <v>0</v>
      </c>
      <c r="DK388" s="158">
        <f>IF(ISERROR(VLOOKUP(H388,Accueil!$W$17:$W$22,1,0)),1,0)</f>
        <v>0</v>
      </c>
      <c r="DL388" s="158">
        <f>IF(ISERROR(VLOOKUP(I388,Accueil!$W$17:$W$22,1,0)),1,0)</f>
        <v>0</v>
      </c>
      <c r="DM388" s="158">
        <f>IF(ISERROR(VLOOKUP(J388,Accueil!$W$17:$W$22,1,0)),1,0)</f>
        <v>0</v>
      </c>
      <c r="DN388" s="158">
        <f>IF(ISERROR(VLOOKUP(K388,Accueil!$W$17:$W$22,1,0)),1,0)</f>
        <v>0</v>
      </c>
      <c r="DO388" s="158">
        <f>IF(ISERROR(VLOOKUP(L388,Accueil!$W$17:$W$22,1,0)),1,0)</f>
        <v>0</v>
      </c>
      <c r="DP388" s="158">
        <f>IF(ISERROR(VLOOKUP(M388,Accueil!$W$17:$W$22,1,0)),1,0)</f>
        <v>0</v>
      </c>
      <c r="DQ388" s="158">
        <f>IF(ISERROR(VLOOKUP(N388,Accueil!$W$17:$W$22,1,0)),1,0)</f>
        <v>0</v>
      </c>
      <c r="DR388" s="158">
        <f>IF(ISERROR(VLOOKUP(O388,Accueil!$W$17:$W$22,1,0)),1,0)</f>
        <v>0</v>
      </c>
      <c r="DS388" s="158">
        <f>IF(ISERROR(VLOOKUP(P388,Accueil!$W$17:$W$22,1,0)),1,0)</f>
        <v>0</v>
      </c>
      <c r="DT388" s="158">
        <f>IF(ISERROR(VLOOKUP(Q388,Accueil!$W$17:$W$22,1,0)),1,0)</f>
        <v>0</v>
      </c>
      <c r="DU388" s="158">
        <f>IF(ISERROR(VLOOKUP(R388,Accueil!$W$17:$W$22,1,0)),1,0)</f>
        <v>0</v>
      </c>
      <c r="DV388" s="158">
        <f>IF(ISERROR(VLOOKUP(S388,Accueil!$W$17:$W$22,1,0)),1,0)</f>
        <v>0</v>
      </c>
      <c r="DW388" s="158">
        <f>IF(ISERROR(VLOOKUP(T388,Accueil!$W$17:$W$22,1,0)),1,0)</f>
        <v>0</v>
      </c>
      <c r="DX388" s="158">
        <f>IF(ISERROR(VLOOKUP(U388,Accueil!$W$17:$W$22,1,0)),1,0)</f>
        <v>0</v>
      </c>
      <c r="DY388" s="158">
        <f>IF(ISERROR(VLOOKUP(V388,Accueil!$W$17:$W$22,1,0)),1,0)</f>
        <v>0</v>
      </c>
      <c r="DZ388" s="158">
        <f>IF(ISERROR(VLOOKUP(W388,Accueil!$W$17:$W$22,1,0)),1,0)</f>
        <v>0</v>
      </c>
      <c r="EA388" s="158">
        <f>IF(ISERROR(VLOOKUP(X388,Accueil!$W$17:$W$22,1,0)),1,0)</f>
        <v>0</v>
      </c>
      <c r="EB388" s="158">
        <f>IF(ISERROR(VLOOKUP(Y388,Accueil!$W$17:$W$22,1,0)),1,0)</f>
        <v>0</v>
      </c>
      <c r="EC388" s="158">
        <f>IF(ISERROR(VLOOKUP(Z388,Accueil!$W$17:$W$22,1,0)),1,0)</f>
        <v>0</v>
      </c>
      <c r="ED388" s="158">
        <f>IF(ISERROR(VLOOKUP(AA388,Accueil!$W$17:$W$22,1,0)),1,0)</f>
        <v>0</v>
      </c>
      <c r="EE388" s="158">
        <f>IF(ISERROR(VLOOKUP(AB388,Accueil!$W$17:$W$22,1,0)),1,0)</f>
        <v>0</v>
      </c>
      <c r="EF388" s="158">
        <f>IF(ISERROR(VLOOKUP(AC388,Accueil!$W$17:$W$22,1,0)),1,0)</f>
        <v>0</v>
      </c>
      <c r="EG388" s="158">
        <f>IF(ISERROR(VLOOKUP(AD388,Accueil!$W$17:$W$22,1,0)),1,0)</f>
        <v>0</v>
      </c>
      <c r="EH388" s="158">
        <f>IF(ISERROR(VLOOKUP(AE388,Accueil!$W$17:$W$22,1,0)),1,0)</f>
        <v>0</v>
      </c>
      <c r="EI388" s="158">
        <f>IF(ISERROR(VLOOKUP(AF388,Accueil!$W$17:$W$22,1,0)),1,0)</f>
        <v>0</v>
      </c>
      <c r="EJ388" s="158">
        <f>IF(ISERROR(VLOOKUP(AG388,Accueil!$W$17:$W$22,1,0)),1,0)</f>
        <v>0</v>
      </c>
      <c r="EK388" s="158">
        <f>IF(ISERROR(VLOOKUP(AH388,Accueil!$W$17:$W$22,1,0)),1,0)</f>
        <v>0</v>
      </c>
      <c r="EL388" s="158">
        <f>IF(ISERROR(VLOOKUP(AI388,Accueil!$W$17:$W$22,1,0)),1,0)</f>
        <v>0</v>
      </c>
      <c r="EM388" s="158">
        <f>IF(ISERROR(VLOOKUP(AJ388,Accueil!$W$17:$W$22,1,0)),1,0)</f>
        <v>0</v>
      </c>
      <c r="EN388" s="158">
        <f>IF(ISERROR(VLOOKUP(AK388,Accueil!$W$17:$W$22,1,0)),1,0)</f>
        <v>0</v>
      </c>
      <c r="EO388" s="158">
        <f>IF(ISERROR(VLOOKUP(AL388,Accueil!$W$17:$W$22,1,0)),1,0)</f>
        <v>0</v>
      </c>
      <c r="EP388" s="158">
        <f>IF(ISERROR(VLOOKUP(AM388,Accueil!$W$17:$W$22,1,0)),1,0)</f>
        <v>0</v>
      </c>
      <c r="EQ388" s="158">
        <f>IF(ISERROR(VLOOKUP(AN388,Accueil!$W$17:$W$22,1,0)),1,0)</f>
        <v>0</v>
      </c>
      <c r="ER388" s="158">
        <f>IF(ISERROR(VLOOKUP(AO388,Accueil!$W$17:$W$22,1,0)),1,0)</f>
        <v>0</v>
      </c>
      <c r="ES388" s="158">
        <f>IF(ISERROR(VLOOKUP(AP388,Accueil!$W$17:$W$22,1,0)),1,0)</f>
        <v>0</v>
      </c>
      <c r="ET388" s="158">
        <f>IF(ISERROR(VLOOKUP(AQ388,Accueil!$W$17:$W$22,1,0)),1,0)</f>
        <v>0</v>
      </c>
      <c r="EU388" s="158">
        <f>IF(ISERROR(VLOOKUP(AR388,Accueil!$W$17:$W$22,1,0)),1,0)</f>
        <v>0</v>
      </c>
      <c r="EV388" s="158">
        <f>IF(ISERROR(VLOOKUP(AS388,Accueil!$W$17:$W$22,1,0)),1,0)</f>
        <v>0</v>
      </c>
      <c r="EW388" s="158">
        <f>IF(ISERROR(VLOOKUP(AT388,Accueil!$W$17:$W$22,1,0)),1,0)</f>
        <v>0</v>
      </c>
      <c r="EX388" s="158">
        <f>IF(ISERROR(VLOOKUP(AU388,Accueil!$W$17:$W$22,1,0)),1,0)</f>
        <v>0</v>
      </c>
      <c r="EY388" s="158">
        <f>IF(ISERROR(VLOOKUP(AV388,Accueil!$W$17:$W$22,1,0)),1,0)</f>
        <v>0</v>
      </c>
      <c r="EZ388" s="158">
        <f>IF(ISERROR(VLOOKUP(AW388,Accueil!$W$17:$W$22,1,0)),1,0)</f>
        <v>0</v>
      </c>
      <c r="FA388" s="158">
        <f>IF(ISERROR(VLOOKUP(AX388,Accueil!$W$17:$W$22,1,0)),1,0)</f>
        <v>0</v>
      </c>
      <c r="FB388" s="158">
        <f>IF(ISERROR(VLOOKUP(AY388,Accueil!$W$17:$W$22,1,0)),1,0)</f>
        <v>0</v>
      </c>
      <c r="FC388" s="158">
        <f>IF(ISERROR(VLOOKUP(AZ388,Accueil!$W$17:$W$22,1,0)),1,0)</f>
        <v>0</v>
      </c>
      <c r="FD388" s="158">
        <f>IF(ISERROR(VLOOKUP(BA388,Accueil!$W$17:$W$22,1,0)),1,0)</f>
        <v>0</v>
      </c>
      <c r="FE388" s="158">
        <f>IF(ISERROR(VLOOKUP(BB388,Accueil!$W$17:$W$22,1,0)),1,0)</f>
        <v>0</v>
      </c>
      <c r="FF388" s="158">
        <f>IF(ISERROR(VLOOKUP(BC388,Accueil!$W$17:$W$22,1,0)),1,0)</f>
        <v>0</v>
      </c>
      <c r="FG388" s="158">
        <f>IF(ISERROR(VLOOKUP(BD388,Accueil!$W$17:$W$22,1,0)),1,0)</f>
        <v>0</v>
      </c>
      <c r="FH388" s="158">
        <f>IF(ISERROR(VLOOKUP(BE388,Accueil!$W$17:$W$22,1,0)),1,0)</f>
        <v>0</v>
      </c>
      <c r="FI388" s="158">
        <f>IF(ISERROR(VLOOKUP(BF388,Accueil!$W$17:$W$22,1,0)),1,0)</f>
        <v>0</v>
      </c>
      <c r="FJ388" s="158">
        <f>IF(ISERROR(VLOOKUP(BG388,Accueil!$W$17:$W$22,1,0)),1,0)</f>
        <v>0</v>
      </c>
      <c r="FK388" s="158">
        <f>IF(ISERROR(VLOOKUP(BH388,Accueil!$W$17:$W$22,1,0)),1,0)</f>
        <v>0</v>
      </c>
      <c r="FL388" s="158">
        <f>IF(ISERROR(VLOOKUP(BI388,Accueil!$W$17:$W$22,1,0)),1,0)</f>
        <v>0</v>
      </c>
      <c r="FM388" s="158">
        <f>IF(ISERROR(VLOOKUP(BJ388,Accueil!$W$17:$W$22,1,0)),1,0)</f>
        <v>0</v>
      </c>
      <c r="FN388" s="158">
        <f>IF(ISERROR(VLOOKUP(BK388,Accueil!$W$17:$W$22,1,0)),1,0)</f>
        <v>0</v>
      </c>
      <c r="FO388" s="158">
        <f>IF(ISERROR(VLOOKUP(BL388,Accueil!$W$17:$W$22,1,0)),1,0)</f>
        <v>0</v>
      </c>
      <c r="FP388" s="158">
        <f>IF(ISERROR(VLOOKUP(BM388,Accueil!$W$17:$W$22,1,0)),1,0)</f>
        <v>0</v>
      </c>
      <c r="FQ388" s="158">
        <f>IF(ISERROR(VLOOKUP(BN388,Accueil!$W$17:$W$22,1,0)),1,0)</f>
        <v>0</v>
      </c>
      <c r="FR388" s="158">
        <f>IF(ISERROR(VLOOKUP(BO388,Accueil!$W$17:$W$22,1,0)),1,0)</f>
        <v>0</v>
      </c>
      <c r="FS388" s="158">
        <f>IF(ISERROR(VLOOKUP(BP388,Accueil!$W$17:$W$22,1,0)),1,0)</f>
        <v>0</v>
      </c>
      <c r="FT388" s="158">
        <f>IF(ISERROR(VLOOKUP(BQ388,Accueil!$W$17:$W$22,1,0)),1,0)</f>
        <v>0</v>
      </c>
      <c r="FU388" s="158">
        <f>IF(ISERROR(VLOOKUP(BR388,Accueil!$W$17:$W$22,1,0)),1,0)</f>
        <v>0</v>
      </c>
      <c r="FV388" s="158">
        <f>IF(ISERROR(VLOOKUP(BS388,Accueil!$W$17:$W$22,1,0)),1,0)</f>
        <v>0</v>
      </c>
      <c r="FW388" s="158">
        <f>IF(ISERROR(VLOOKUP(BT388,Accueil!$W$17:$W$22,1,0)),1,0)</f>
        <v>0</v>
      </c>
      <c r="FX388" s="158">
        <f>IF(ISERROR(VLOOKUP(BU388,Accueil!$W$17:$W$22,1,0)),1,0)</f>
        <v>0</v>
      </c>
      <c r="FY388" s="158">
        <f>IF(ISERROR(VLOOKUP(BV388,Accueil!$W$17:$W$22,1,0)),1,0)</f>
        <v>0</v>
      </c>
      <c r="FZ388" s="158">
        <f>IF(ISERROR(VLOOKUP(BW388,Accueil!$W$17:$W$22,1,0)),1,0)</f>
        <v>0</v>
      </c>
      <c r="GA388" s="158">
        <f>IF(ISERROR(VLOOKUP(BX388,Accueil!$W$17:$W$22,1,0)),1,0)</f>
        <v>0</v>
      </c>
      <c r="GB388" s="158">
        <f>IF(ISERROR(VLOOKUP(BY388,Accueil!$W$17:$W$22,1,0)),1,0)</f>
        <v>0</v>
      </c>
      <c r="GC388" s="158">
        <f>IF(ISERROR(VLOOKUP(BZ388,Accueil!$W$17:$W$22,1,0)),1,0)</f>
        <v>0</v>
      </c>
      <c r="GD388" s="158">
        <f>IF(ISERROR(VLOOKUP(CA388,Accueil!$W$17:$W$22,1,0)),1,0)</f>
        <v>0</v>
      </c>
      <c r="GE388" s="158">
        <f>IF(ISERROR(VLOOKUP(CB388,Accueil!$W$17:$W$22,1,0)),1,0)</f>
        <v>0</v>
      </c>
      <c r="GF388" s="158">
        <f>IF(ISERROR(VLOOKUP(CC388,Accueil!$W$17:$W$22,1,0)),1,0)</f>
        <v>0</v>
      </c>
      <c r="GG388" s="158">
        <f>IF(ISERROR(VLOOKUP(CD388,Accueil!$W$17:$W$22,1,0)),1,0)</f>
        <v>0</v>
      </c>
      <c r="GH388" s="158">
        <f>IF(ISERROR(VLOOKUP(CE388,Accueil!$W$17:$W$22,1,0)),1,0)</f>
        <v>0</v>
      </c>
      <c r="GI388" s="158">
        <f>IF(ISERROR(VLOOKUP(CF388,Accueil!$W$17:$W$22,1,0)),1,0)</f>
        <v>0</v>
      </c>
      <c r="GJ388" s="158">
        <f>IF(ISERROR(VLOOKUP(CG388,Accueil!$W$17:$W$22,1,0)),1,0)</f>
        <v>0</v>
      </c>
      <c r="GK388" s="158">
        <f>IF(ISERROR(VLOOKUP(CH388,Accueil!$W$17:$W$22,1,0)),1,0)</f>
        <v>0</v>
      </c>
      <c r="GL388" s="158">
        <f>IF(ISERROR(VLOOKUP(CI388,Accueil!$W$17:$W$22,1,0)),1,0)</f>
        <v>0</v>
      </c>
      <c r="GM388" s="158">
        <f>IF(ISERROR(VLOOKUP(CJ388,Accueil!$W$17:$W$22,1,0)),1,0)</f>
        <v>0</v>
      </c>
      <c r="GN388" s="158">
        <f>IF(ISERROR(VLOOKUP(CK388,Accueil!$W$17:$W$22,1,0)),1,0)</f>
        <v>0</v>
      </c>
      <c r="GO388" s="158">
        <f>IF(ISERROR(VLOOKUP(CL388,Accueil!$W$17:$W$22,1,0)),1,0)</f>
        <v>0</v>
      </c>
      <c r="GP388" s="158">
        <f>IF(ISERROR(VLOOKUP(CM388,Accueil!$W$17:$W$22,1,0)),1,0)</f>
        <v>0</v>
      </c>
      <c r="GQ388" s="158">
        <f>IF(ISERROR(VLOOKUP(CN388,Accueil!$W$17:$W$22,1,0)),1,0)</f>
        <v>0</v>
      </c>
      <c r="GR388" s="158">
        <f>IF(ISERROR(VLOOKUP(CO388,Accueil!$W$17:$W$22,1,0)),1,0)</f>
        <v>0</v>
      </c>
      <c r="GS388" s="158">
        <f>IF(ISERROR(VLOOKUP(CP388,Accueil!$W$17:$W$22,1,0)),1,0)</f>
        <v>0</v>
      </c>
      <c r="GT388" s="158">
        <f>IF(ISERROR(VLOOKUP(CQ388,Accueil!$W$17:$W$22,1,0)),1,0)</f>
        <v>0</v>
      </c>
      <c r="GU388" s="158">
        <f>IF(ISERROR(VLOOKUP(CR388,Accueil!$W$17:$W$22,1,0)),1,0)</f>
        <v>0</v>
      </c>
      <c r="GV388" s="158">
        <f>IF(ISERROR(VLOOKUP(CS388,Accueil!$W$17:$W$22,1,0)),1,0)</f>
        <v>0</v>
      </c>
      <c r="GW388" s="158">
        <f>IF(ISERROR(VLOOKUP(CT388,Accueil!$W$17:$W$22,1,0)),1,0)</f>
        <v>0</v>
      </c>
      <c r="GX388" s="158">
        <f>IF(ISERROR(VLOOKUP(CU388,Accueil!$W$17:$W$22,1,0)),1,0)</f>
        <v>0</v>
      </c>
      <c r="GY388" s="158">
        <f>IF(ISERROR(VLOOKUP(CV388,Accueil!$W$17:$W$22,1,0)),1,0)</f>
        <v>0</v>
      </c>
      <c r="GZ388" s="158">
        <f>IF(ISERROR(VLOOKUP(CW388,Accueil!$W$17:$W$22,1,0)),1,0)</f>
        <v>0</v>
      </c>
      <c r="HA388" s="158">
        <f>IF(ISERROR(VLOOKUP(CX388,Accueil!$W$17:$W$22,1,0)),1,0)</f>
        <v>0</v>
      </c>
      <c r="HB388" s="158">
        <f>IF(ISERROR(VLOOKUP(CY388,Accueil!$W$17:$W$22,1,0)),1,0)</f>
        <v>0</v>
      </c>
      <c r="HC388" s="158">
        <f>IF(ISERROR(VLOOKUP(CZ388,Accueil!$W$17:$W$22,1,0)),1,0)</f>
        <v>0</v>
      </c>
      <c r="HD388" s="158">
        <f>IF(ISERROR(VLOOKUP(DA388,Accueil!$W$17:$W$22,1,0)),1,0)</f>
        <v>0</v>
      </c>
    </row>
    <row r="389" spans="1:212" ht="12.75" customHeight="1">
      <c r="A389" s="360"/>
      <c r="B389" s="12">
        <v>381</v>
      </c>
      <c r="C389" s="26" t="str">
        <f>IF(Accueil!E393="","",Accueil!E393)</f>
        <v/>
      </c>
      <c r="D389" s="27" t="str">
        <f>IF(Accueil!F393="","",Accueil!F393)</f>
        <v/>
      </c>
      <c r="E389" s="83" t="str">
        <f t="shared" si="26"/>
        <v/>
      </c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  <c r="AA389" s="244"/>
      <c r="AB389" s="244"/>
      <c r="AC389" s="244"/>
      <c r="AD389" s="244"/>
      <c r="AE389" s="244"/>
      <c r="AF389" s="244"/>
      <c r="AG389" s="244"/>
      <c r="AH389" s="244"/>
      <c r="AI389" s="244"/>
      <c r="AJ389" s="244"/>
      <c r="AK389" s="244"/>
      <c r="AL389" s="244"/>
      <c r="AM389" s="244"/>
      <c r="AN389" s="244"/>
      <c r="AO389" s="244"/>
      <c r="AP389" s="244"/>
      <c r="AQ389" s="244"/>
      <c r="AR389" s="244"/>
      <c r="AS389" s="244"/>
      <c r="AT389" s="244"/>
      <c r="AU389" s="244"/>
      <c r="AV389" s="244"/>
      <c r="AW389" s="244"/>
      <c r="AX389" s="244"/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  <c r="CJ389" s="244"/>
      <c r="CK389" s="244"/>
      <c r="CL389" s="244"/>
      <c r="CM389" s="244"/>
      <c r="CN389" s="244"/>
      <c r="CO389" s="244"/>
      <c r="CP389" s="244"/>
      <c r="CQ389" s="244"/>
      <c r="CR389" s="244"/>
      <c r="CS389" s="244"/>
      <c r="CT389" s="244"/>
      <c r="CU389" s="244"/>
      <c r="CV389" s="244"/>
      <c r="CW389" s="244"/>
      <c r="CX389" s="244"/>
      <c r="CY389" s="244"/>
      <c r="CZ389" s="244"/>
      <c r="DA389" s="244"/>
      <c r="DB389" s="12">
        <v>381</v>
      </c>
      <c r="DC389" s="11" t="str">
        <f>IF(D389="","",COUNTIF(F389:DA389,Accueil!$AB$28)&amp;" / "&amp;COUNTIF($F$8:$DA$8,"&gt;0")-(COUNTIF(F389:DA389,Accueil!$AG$26)))</f>
        <v/>
      </c>
      <c r="DD389" s="110" t="str">
        <f>IF(D389="","",COUNTIF(F389:DA389,Accueil!$AB$26))</f>
        <v/>
      </c>
      <c r="DE389" s="110" t="str">
        <f>IF(D389="","",IF(COUNTIF($F$8:$DA$8,"&gt;=0")-(COUNTIF(G389:DB389,Accueil!$AG$26))&lt;0,0,COUNTIF($F$8:$DA$8,"&gt;=0")-(COUNTIF(G389:DB389,Accueil!$AG$26))))</f>
        <v/>
      </c>
      <c r="DF389" s="11" t="str">
        <f t="shared" si="27"/>
        <v/>
      </c>
      <c r="DG389" s="29" t="str">
        <f t="shared" si="28"/>
        <v/>
      </c>
      <c r="DH389" s="158">
        <f t="shared" si="29"/>
        <v>0</v>
      </c>
      <c r="DI389" s="158">
        <f>IF(ISERROR(VLOOKUP(F389,Accueil!$W$17:$W$22,1,0)),1,0)</f>
        <v>0</v>
      </c>
      <c r="DJ389" s="158">
        <f>IF(ISERROR(VLOOKUP(G389,Accueil!$W$17:$W$22,1,0)),1,0)</f>
        <v>0</v>
      </c>
      <c r="DK389" s="158">
        <f>IF(ISERROR(VLOOKUP(H389,Accueil!$W$17:$W$22,1,0)),1,0)</f>
        <v>0</v>
      </c>
      <c r="DL389" s="158">
        <f>IF(ISERROR(VLOOKUP(I389,Accueil!$W$17:$W$22,1,0)),1,0)</f>
        <v>0</v>
      </c>
      <c r="DM389" s="158">
        <f>IF(ISERROR(VLOOKUP(J389,Accueil!$W$17:$W$22,1,0)),1,0)</f>
        <v>0</v>
      </c>
      <c r="DN389" s="158">
        <f>IF(ISERROR(VLOOKUP(K389,Accueil!$W$17:$W$22,1,0)),1,0)</f>
        <v>0</v>
      </c>
      <c r="DO389" s="158">
        <f>IF(ISERROR(VLOOKUP(L389,Accueil!$W$17:$W$22,1,0)),1,0)</f>
        <v>0</v>
      </c>
      <c r="DP389" s="158">
        <f>IF(ISERROR(VLOOKUP(M389,Accueil!$W$17:$W$22,1,0)),1,0)</f>
        <v>0</v>
      </c>
      <c r="DQ389" s="158">
        <f>IF(ISERROR(VLOOKUP(N389,Accueil!$W$17:$W$22,1,0)),1,0)</f>
        <v>0</v>
      </c>
      <c r="DR389" s="158">
        <f>IF(ISERROR(VLOOKUP(O389,Accueil!$W$17:$W$22,1,0)),1,0)</f>
        <v>0</v>
      </c>
      <c r="DS389" s="158">
        <f>IF(ISERROR(VLOOKUP(P389,Accueil!$W$17:$W$22,1,0)),1,0)</f>
        <v>0</v>
      </c>
      <c r="DT389" s="158">
        <f>IF(ISERROR(VLOOKUP(Q389,Accueil!$W$17:$W$22,1,0)),1,0)</f>
        <v>0</v>
      </c>
      <c r="DU389" s="158">
        <f>IF(ISERROR(VLOOKUP(R389,Accueil!$W$17:$W$22,1,0)),1,0)</f>
        <v>0</v>
      </c>
      <c r="DV389" s="158">
        <f>IF(ISERROR(VLOOKUP(S389,Accueil!$W$17:$W$22,1,0)),1,0)</f>
        <v>0</v>
      </c>
      <c r="DW389" s="158">
        <f>IF(ISERROR(VLOOKUP(T389,Accueil!$W$17:$W$22,1,0)),1,0)</f>
        <v>0</v>
      </c>
      <c r="DX389" s="158">
        <f>IF(ISERROR(VLOOKUP(U389,Accueil!$W$17:$W$22,1,0)),1,0)</f>
        <v>0</v>
      </c>
      <c r="DY389" s="158">
        <f>IF(ISERROR(VLOOKUP(V389,Accueil!$W$17:$W$22,1,0)),1,0)</f>
        <v>0</v>
      </c>
      <c r="DZ389" s="158">
        <f>IF(ISERROR(VLOOKUP(W389,Accueil!$W$17:$W$22,1,0)),1,0)</f>
        <v>0</v>
      </c>
      <c r="EA389" s="158">
        <f>IF(ISERROR(VLOOKUP(X389,Accueil!$W$17:$W$22,1,0)),1,0)</f>
        <v>0</v>
      </c>
      <c r="EB389" s="158">
        <f>IF(ISERROR(VLOOKUP(Y389,Accueil!$W$17:$W$22,1,0)),1,0)</f>
        <v>0</v>
      </c>
      <c r="EC389" s="158">
        <f>IF(ISERROR(VLOOKUP(Z389,Accueil!$W$17:$W$22,1,0)),1,0)</f>
        <v>0</v>
      </c>
      <c r="ED389" s="158">
        <f>IF(ISERROR(VLOOKUP(AA389,Accueil!$W$17:$W$22,1,0)),1,0)</f>
        <v>0</v>
      </c>
      <c r="EE389" s="158">
        <f>IF(ISERROR(VLOOKUP(AB389,Accueil!$W$17:$W$22,1,0)),1,0)</f>
        <v>0</v>
      </c>
      <c r="EF389" s="158">
        <f>IF(ISERROR(VLOOKUP(AC389,Accueil!$W$17:$W$22,1,0)),1,0)</f>
        <v>0</v>
      </c>
      <c r="EG389" s="158">
        <f>IF(ISERROR(VLOOKUP(AD389,Accueil!$W$17:$W$22,1,0)),1,0)</f>
        <v>0</v>
      </c>
      <c r="EH389" s="158">
        <f>IF(ISERROR(VLOOKUP(AE389,Accueil!$W$17:$W$22,1,0)),1,0)</f>
        <v>0</v>
      </c>
      <c r="EI389" s="158">
        <f>IF(ISERROR(VLOOKUP(AF389,Accueil!$W$17:$W$22,1,0)),1,0)</f>
        <v>0</v>
      </c>
      <c r="EJ389" s="158">
        <f>IF(ISERROR(VLOOKUP(AG389,Accueil!$W$17:$W$22,1,0)),1,0)</f>
        <v>0</v>
      </c>
      <c r="EK389" s="158">
        <f>IF(ISERROR(VLOOKUP(AH389,Accueil!$W$17:$W$22,1,0)),1,0)</f>
        <v>0</v>
      </c>
      <c r="EL389" s="158">
        <f>IF(ISERROR(VLOOKUP(AI389,Accueil!$W$17:$W$22,1,0)),1,0)</f>
        <v>0</v>
      </c>
      <c r="EM389" s="158">
        <f>IF(ISERROR(VLOOKUP(AJ389,Accueil!$W$17:$W$22,1,0)),1,0)</f>
        <v>0</v>
      </c>
      <c r="EN389" s="158">
        <f>IF(ISERROR(VLOOKUP(AK389,Accueil!$W$17:$W$22,1,0)),1,0)</f>
        <v>0</v>
      </c>
      <c r="EO389" s="158">
        <f>IF(ISERROR(VLOOKUP(AL389,Accueil!$W$17:$W$22,1,0)),1,0)</f>
        <v>0</v>
      </c>
      <c r="EP389" s="158">
        <f>IF(ISERROR(VLOOKUP(AM389,Accueil!$W$17:$W$22,1,0)),1,0)</f>
        <v>0</v>
      </c>
      <c r="EQ389" s="158">
        <f>IF(ISERROR(VLOOKUP(AN389,Accueil!$W$17:$W$22,1,0)),1,0)</f>
        <v>0</v>
      </c>
      <c r="ER389" s="158">
        <f>IF(ISERROR(VLOOKUP(AO389,Accueil!$W$17:$W$22,1,0)),1,0)</f>
        <v>0</v>
      </c>
      <c r="ES389" s="158">
        <f>IF(ISERROR(VLOOKUP(AP389,Accueil!$W$17:$W$22,1,0)),1,0)</f>
        <v>0</v>
      </c>
      <c r="ET389" s="158">
        <f>IF(ISERROR(VLOOKUP(AQ389,Accueil!$W$17:$W$22,1,0)),1,0)</f>
        <v>0</v>
      </c>
      <c r="EU389" s="158">
        <f>IF(ISERROR(VLOOKUP(AR389,Accueil!$W$17:$W$22,1,0)),1,0)</f>
        <v>0</v>
      </c>
      <c r="EV389" s="158">
        <f>IF(ISERROR(VLOOKUP(AS389,Accueil!$W$17:$W$22,1,0)),1,0)</f>
        <v>0</v>
      </c>
      <c r="EW389" s="158">
        <f>IF(ISERROR(VLOOKUP(AT389,Accueil!$W$17:$W$22,1,0)),1,0)</f>
        <v>0</v>
      </c>
      <c r="EX389" s="158">
        <f>IF(ISERROR(VLOOKUP(AU389,Accueil!$W$17:$W$22,1,0)),1,0)</f>
        <v>0</v>
      </c>
      <c r="EY389" s="158">
        <f>IF(ISERROR(VLOOKUP(AV389,Accueil!$W$17:$W$22,1,0)),1,0)</f>
        <v>0</v>
      </c>
      <c r="EZ389" s="158">
        <f>IF(ISERROR(VLOOKUP(AW389,Accueil!$W$17:$W$22,1,0)),1,0)</f>
        <v>0</v>
      </c>
      <c r="FA389" s="158">
        <f>IF(ISERROR(VLOOKUP(AX389,Accueil!$W$17:$W$22,1,0)),1,0)</f>
        <v>0</v>
      </c>
      <c r="FB389" s="158">
        <f>IF(ISERROR(VLOOKUP(AY389,Accueil!$W$17:$W$22,1,0)),1,0)</f>
        <v>0</v>
      </c>
      <c r="FC389" s="158">
        <f>IF(ISERROR(VLOOKUP(AZ389,Accueil!$W$17:$W$22,1,0)),1,0)</f>
        <v>0</v>
      </c>
      <c r="FD389" s="158">
        <f>IF(ISERROR(VLOOKUP(BA389,Accueil!$W$17:$W$22,1,0)),1,0)</f>
        <v>0</v>
      </c>
      <c r="FE389" s="158">
        <f>IF(ISERROR(VLOOKUP(BB389,Accueil!$W$17:$W$22,1,0)),1,0)</f>
        <v>0</v>
      </c>
      <c r="FF389" s="158">
        <f>IF(ISERROR(VLOOKUP(BC389,Accueil!$W$17:$W$22,1,0)),1,0)</f>
        <v>0</v>
      </c>
      <c r="FG389" s="158">
        <f>IF(ISERROR(VLOOKUP(BD389,Accueil!$W$17:$W$22,1,0)),1,0)</f>
        <v>0</v>
      </c>
      <c r="FH389" s="158">
        <f>IF(ISERROR(VLOOKUP(BE389,Accueil!$W$17:$W$22,1,0)),1,0)</f>
        <v>0</v>
      </c>
      <c r="FI389" s="158">
        <f>IF(ISERROR(VLOOKUP(BF389,Accueil!$W$17:$W$22,1,0)),1,0)</f>
        <v>0</v>
      </c>
      <c r="FJ389" s="158">
        <f>IF(ISERROR(VLOOKUP(BG389,Accueil!$W$17:$W$22,1,0)),1,0)</f>
        <v>0</v>
      </c>
      <c r="FK389" s="158">
        <f>IF(ISERROR(VLOOKUP(BH389,Accueil!$W$17:$W$22,1,0)),1,0)</f>
        <v>0</v>
      </c>
      <c r="FL389" s="158">
        <f>IF(ISERROR(VLOOKUP(BI389,Accueil!$W$17:$W$22,1,0)),1,0)</f>
        <v>0</v>
      </c>
      <c r="FM389" s="158">
        <f>IF(ISERROR(VLOOKUP(BJ389,Accueil!$W$17:$W$22,1,0)),1,0)</f>
        <v>0</v>
      </c>
      <c r="FN389" s="158">
        <f>IF(ISERROR(VLOOKUP(BK389,Accueil!$W$17:$W$22,1,0)),1,0)</f>
        <v>0</v>
      </c>
      <c r="FO389" s="158">
        <f>IF(ISERROR(VLOOKUP(BL389,Accueil!$W$17:$W$22,1,0)),1,0)</f>
        <v>0</v>
      </c>
      <c r="FP389" s="158">
        <f>IF(ISERROR(VLOOKUP(BM389,Accueil!$W$17:$W$22,1,0)),1,0)</f>
        <v>0</v>
      </c>
      <c r="FQ389" s="158">
        <f>IF(ISERROR(VLOOKUP(BN389,Accueil!$W$17:$W$22,1,0)),1,0)</f>
        <v>0</v>
      </c>
      <c r="FR389" s="158">
        <f>IF(ISERROR(VLOOKUP(BO389,Accueil!$W$17:$W$22,1,0)),1,0)</f>
        <v>0</v>
      </c>
      <c r="FS389" s="158">
        <f>IF(ISERROR(VLOOKUP(BP389,Accueil!$W$17:$W$22,1,0)),1,0)</f>
        <v>0</v>
      </c>
      <c r="FT389" s="158">
        <f>IF(ISERROR(VLOOKUP(BQ389,Accueil!$W$17:$W$22,1,0)),1,0)</f>
        <v>0</v>
      </c>
      <c r="FU389" s="158">
        <f>IF(ISERROR(VLOOKUP(BR389,Accueil!$W$17:$W$22,1,0)),1,0)</f>
        <v>0</v>
      </c>
      <c r="FV389" s="158">
        <f>IF(ISERROR(VLOOKUP(BS389,Accueil!$W$17:$W$22,1,0)),1,0)</f>
        <v>0</v>
      </c>
      <c r="FW389" s="158">
        <f>IF(ISERROR(VLOOKUP(BT389,Accueil!$W$17:$W$22,1,0)),1,0)</f>
        <v>0</v>
      </c>
      <c r="FX389" s="158">
        <f>IF(ISERROR(VLOOKUP(BU389,Accueil!$W$17:$W$22,1,0)),1,0)</f>
        <v>0</v>
      </c>
      <c r="FY389" s="158">
        <f>IF(ISERROR(VLOOKUP(BV389,Accueil!$W$17:$W$22,1,0)),1,0)</f>
        <v>0</v>
      </c>
      <c r="FZ389" s="158">
        <f>IF(ISERROR(VLOOKUP(BW389,Accueil!$W$17:$W$22,1,0)),1,0)</f>
        <v>0</v>
      </c>
      <c r="GA389" s="158">
        <f>IF(ISERROR(VLOOKUP(BX389,Accueil!$W$17:$W$22,1,0)),1,0)</f>
        <v>0</v>
      </c>
      <c r="GB389" s="158">
        <f>IF(ISERROR(VLOOKUP(BY389,Accueil!$W$17:$W$22,1,0)),1,0)</f>
        <v>0</v>
      </c>
      <c r="GC389" s="158">
        <f>IF(ISERROR(VLOOKUP(BZ389,Accueil!$W$17:$W$22,1,0)),1,0)</f>
        <v>0</v>
      </c>
      <c r="GD389" s="158">
        <f>IF(ISERROR(VLOOKUP(CA389,Accueil!$W$17:$W$22,1,0)),1,0)</f>
        <v>0</v>
      </c>
      <c r="GE389" s="158">
        <f>IF(ISERROR(VLOOKUP(CB389,Accueil!$W$17:$W$22,1,0)),1,0)</f>
        <v>0</v>
      </c>
      <c r="GF389" s="158">
        <f>IF(ISERROR(VLOOKUP(CC389,Accueil!$W$17:$W$22,1,0)),1,0)</f>
        <v>0</v>
      </c>
      <c r="GG389" s="158">
        <f>IF(ISERROR(VLOOKUP(CD389,Accueil!$W$17:$W$22,1,0)),1,0)</f>
        <v>0</v>
      </c>
      <c r="GH389" s="158">
        <f>IF(ISERROR(VLOOKUP(CE389,Accueil!$W$17:$W$22,1,0)),1,0)</f>
        <v>0</v>
      </c>
      <c r="GI389" s="158">
        <f>IF(ISERROR(VLOOKUP(CF389,Accueil!$W$17:$W$22,1,0)),1,0)</f>
        <v>0</v>
      </c>
      <c r="GJ389" s="158">
        <f>IF(ISERROR(VLOOKUP(CG389,Accueil!$W$17:$W$22,1,0)),1,0)</f>
        <v>0</v>
      </c>
      <c r="GK389" s="158">
        <f>IF(ISERROR(VLOOKUP(CH389,Accueil!$W$17:$W$22,1,0)),1,0)</f>
        <v>0</v>
      </c>
      <c r="GL389" s="158">
        <f>IF(ISERROR(VLOOKUP(CI389,Accueil!$W$17:$W$22,1,0)),1,0)</f>
        <v>0</v>
      </c>
      <c r="GM389" s="158">
        <f>IF(ISERROR(VLOOKUP(CJ389,Accueil!$W$17:$W$22,1,0)),1,0)</f>
        <v>0</v>
      </c>
      <c r="GN389" s="158">
        <f>IF(ISERROR(VLOOKUP(CK389,Accueil!$W$17:$W$22,1,0)),1,0)</f>
        <v>0</v>
      </c>
      <c r="GO389" s="158">
        <f>IF(ISERROR(VLOOKUP(CL389,Accueil!$W$17:$W$22,1,0)),1,0)</f>
        <v>0</v>
      </c>
      <c r="GP389" s="158">
        <f>IF(ISERROR(VLOOKUP(CM389,Accueil!$W$17:$W$22,1,0)),1,0)</f>
        <v>0</v>
      </c>
      <c r="GQ389" s="158">
        <f>IF(ISERROR(VLOOKUP(CN389,Accueil!$W$17:$W$22,1,0)),1,0)</f>
        <v>0</v>
      </c>
      <c r="GR389" s="158">
        <f>IF(ISERROR(VLOOKUP(CO389,Accueil!$W$17:$W$22,1,0)),1,0)</f>
        <v>0</v>
      </c>
      <c r="GS389" s="158">
        <f>IF(ISERROR(VLOOKUP(CP389,Accueil!$W$17:$W$22,1,0)),1,0)</f>
        <v>0</v>
      </c>
      <c r="GT389" s="158">
        <f>IF(ISERROR(VLOOKUP(CQ389,Accueil!$W$17:$W$22,1,0)),1,0)</f>
        <v>0</v>
      </c>
      <c r="GU389" s="158">
        <f>IF(ISERROR(VLOOKUP(CR389,Accueil!$W$17:$W$22,1,0)),1,0)</f>
        <v>0</v>
      </c>
      <c r="GV389" s="158">
        <f>IF(ISERROR(VLOOKUP(CS389,Accueil!$W$17:$W$22,1,0)),1,0)</f>
        <v>0</v>
      </c>
      <c r="GW389" s="158">
        <f>IF(ISERROR(VLOOKUP(CT389,Accueil!$W$17:$W$22,1,0)),1,0)</f>
        <v>0</v>
      </c>
      <c r="GX389" s="158">
        <f>IF(ISERROR(VLOOKUP(CU389,Accueil!$W$17:$W$22,1,0)),1,0)</f>
        <v>0</v>
      </c>
      <c r="GY389" s="158">
        <f>IF(ISERROR(VLOOKUP(CV389,Accueil!$W$17:$W$22,1,0)),1,0)</f>
        <v>0</v>
      </c>
      <c r="GZ389" s="158">
        <f>IF(ISERROR(VLOOKUP(CW389,Accueil!$W$17:$W$22,1,0)),1,0)</f>
        <v>0</v>
      </c>
      <c r="HA389" s="158">
        <f>IF(ISERROR(VLOOKUP(CX389,Accueil!$W$17:$W$22,1,0)),1,0)</f>
        <v>0</v>
      </c>
      <c r="HB389" s="158">
        <f>IF(ISERROR(VLOOKUP(CY389,Accueil!$W$17:$W$22,1,0)),1,0)</f>
        <v>0</v>
      </c>
      <c r="HC389" s="158">
        <f>IF(ISERROR(VLOOKUP(CZ389,Accueil!$W$17:$W$22,1,0)),1,0)</f>
        <v>0</v>
      </c>
      <c r="HD389" s="158">
        <f>IF(ISERROR(VLOOKUP(DA389,Accueil!$W$17:$W$22,1,0)),1,0)</f>
        <v>0</v>
      </c>
    </row>
    <row r="390" spans="1:212" ht="12.75" customHeight="1">
      <c r="A390" s="360"/>
      <c r="B390" s="12">
        <v>382</v>
      </c>
      <c r="C390" s="26" t="str">
        <f>IF(Accueil!E394="","",Accueil!E394)</f>
        <v/>
      </c>
      <c r="D390" s="27" t="str">
        <f>IF(Accueil!F394="","",Accueil!F394)</f>
        <v/>
      </c>
      <c r="E390" s="83" t="str">
        <f t="shared" si="26"/>
        <v/>
      </c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  <c r="AA390" s="244"/>
      <c r="AB390" s="244"/>
      <c r="AC390" s="244"/>
      <c r="AD390" s="244"/>
      <c r="AE390" s="244"/>
      <c r="AF390" s="244"/>
      <c r="AG390" s="244"/>
      <c r="AH390" s="244"/>
      <c r="AI390" s="244"/>
      <c r="AJ390" s="244"/>
      <c r="AK390" s="244"/>
      <c r="AL390" s="244"/>
      <c r="AM390" s="244"/>
      <c r="AN390" s="244"/>
      <c r="AO390" s="244"/>
      <c r="AP390" s="244"/>
      <c r="AQ390" s="244"/>
      <c r="AR390" s="244"/>
      <c r="AS390" s="244"/>
      <c r="AT390" s="244"/>
      <c r="AU390" s="244"/>
      <c r="AV390" s="244"/>
      <c r="AW390" s="244"/>
      <c r="AX390" s="244"/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  <c r="CJ390" s="244"/>
      <c r="CK390" s="244"/>
      <c r="CL390" s="244"/>
      <c r="CM390" s="244"/>
      <c r="CN390" s="244"/>
      <c r="CO390" s="244"/>
      <c r="CP390" s="244"/>
      <c r="CQ390" s="244"/>
      <c r="CR390" s="244"/>
      <c r="CS390" s="244"/>
      <c r="CT390" s="244"/>
      <c r="CU390" s="244"/>
      <c r="CV390" s="244"/>
      <c r="CW390" s="244"/>
      <c r="CX390" s="244"/>
      <c r="CY390" s="244"/>
      <c r="CZ390" s="244"/>
      <c r="DA390" s="244"/>
      <c r="DB390" s="12">
        <v>382</v>
      </c>
      <c r="DC390" s="11" t="str">
        <f>IF(D390="","",COUNTIF(F390:DA390,Accueil!$AB$28)&amp;" / "&amp;COUNTIF($F$8:$DA$8,"&gt;0")-(COUNTIF(F390:DA390,Accueil!$AG$26)))</f>
        <v/>
      </c>
      <c r="DD390" s="110" t="str">
        <f>IF(D390="","",COUNTIF(F390:DA390,Accueil!$AB$26))</f>
        <v/>
      </c>
      <c r="DE390" s="110" t="str">
        <f>IF(D390="","",IF(COUNTIF($F$8:$DA$8,"&gt;=0")-(COUNTIF(G390:DB390,Accueil!$AG$26))&lt;0,0,COUNTIF($F$8:$DA$8,"&gt;=0")-(COUNTIF(G390:DB390,Accueil!$AG$26))))</f>
        <v/>
      </c>
      <c r="DF390" s="11" t="str">
        <f t="shared" si="27"/>
        <v/>
      </c>
      <c r="DG390" s="29" t="str">
        <f t="shared" si="28"/>
        <v/>
      </c>
      <c r="DH390" s="158">
        <f t="shared" si="29"/>
        <v>0</v>
      </c>
      <c r="DI390" s="158">
        <f>IF(ISERROR(VLOOKUP(F390,Accueil!$W$17:$W$22,1,0)),1,0)</f>
        <v>0</v>
      </c>
      <c r="DJ390" s="158">
        <f>IF(ISERROR(VLOOKUP(G390,Accueil!$W$17:$W$22,1,0)),1,0)</f>
        <v>0</v>
      </c>
      <c r="DK390" s="158">
        <f>IF(ISERROR(VLOOKUP(H390,Accueil!$W$17:$W$22,1,0)),1,0)</f>
        <v>0</v>
      </c>
      <c r="DL390" s="158">
        <f>IF(ISERROR(VLOOKUP(I390,Accueil!$W$17:$W$22,1,0)),1,0)</f>
        <v>0</v>
      </c>
      <c r="DM390" s="158">
        <f>IF(ISERROR(VLOOKUP(J390,Accueil!$W$17:$W$22,1,0)),1,0)</f>
        <v>0</v>
      </c>
      <c r="DN390" s="158">
        <f>IF(ISERROR(VLOOKUP(K390,Accueil!$W$17:$W$22,1,0)),1,0)</f>
        <v>0</v>
      </c>
      <c r="DO390" s="158">
        <f>IF(ISERROR(VLOOKUP(L390,Accueil!$W$17:$W$22,1,0)),1,0)</f>
        <v>0</v>
      </c>
      <c r="DP390" s="158">
        <f>IF(ISERROR(VLOOKUP(M390,Accueil!$W$17:$W$22,1,0)),1,0)</f>
        <v>0</v>
      </c>
      <c r="DQ390" s="158">
        <f>IF(ISERROR(VLOOKUP(N390,Accueil!$W$17:$W$22,1,0)),1,0)</f>
        <v>0</v>
      </c>
      <c r="DR390" s="158">
        <f>IF(ISERROR(VLOOKUP(O390,Accueil!$W$17:$W$22,1,0)),1,0)</f>
        <v>0</v>
      </c>
      <c r="DS390" s="158">
        <f>IF(ISERROR(VLOOKUP(P390,Accueil!$W$17:$W$22,1,0)),1,0)</f>
        <v>0</v>
      </c>
      <c r="DT390" s="158">
        <f>IF(ISERROR(VLOOKUP(Q390,Accueil!$W$17:$W$22,1,0)),1,0)</f>
        <v>0</v>
      </c>
      <c r="DU390" s="158">
        <f>IF(ISERROR(VLOOKUP(R390,Accueil!$W$17:$W$22,1,0)),1,0)</f>
        <v>0</v>
      </c>
      <c r="DV390" s="158">
        <f>IF(ISERROR(VLOOKUP(S390,Accueil!$W$17:$W$22,1,0)),1,0)</f>
        <v>0</v>
      </c>
      <c r="DW390" s="158">
        <f>IF(ISERROR(VLOOKUP(T390,Accueil!$W$17:$W$22,1,0)),1,0)</f>
        <v>0</v>
      </c>
      <c r="DX390" s="158">
        <f>IF(ISERROR(VLOOKUP(U390,Accueil!$W$17:$W$22,1,0)),1,0)</f>
        <v>0</v>
      </c>
      <c r="DY390" s="158">
        <f>IF(ISERROR(VLOOKUP(V390,Accueil!$W$17:$W$22,1,0)),1,0)</f>
        <v>0</v>
      </c>
      <c r="DZ390" s="158">
        <f>IF(ISERROR(VLOOKUP(W390,Accueil!$W$17:$W$22,1,0)),1,0)</f>
        <v>0</v>
      </c>
      <c r="EA390" s="158">
        <f>IF(ISERROR(VLOOKUP(X390,Accueil!$W$17:$W$22,1,0)),1,0)</f>
        <v>0</v>
      </c>
      <c r="EB390" s="158">
        <f>IF(ISERROR(VLOOKUP(Y390,Accueil!$W$17:$W$22,1,0)),1,0)</f>
        <v>0</v>
      </c>
      <c r="EC390" s="158">
        <f>IF(ISERROR(VLOOKUP(Z390,Accueil!$W$17:$W$22,1,0)),1,0)</f>
        <v>0</v>
      </c>
      <c r="ED390" s="158">
        <f>IF(ISERROR(VLOOKUP(AA390,Accueil!$W$17:$W$22,1,0)),1,0)</f>
        <v>0</v>
      </c>
      <c r="EE390" s="158">
        <f>IF(ISERROR(VLOOKUP(AB390,Accueil!$W$17:$W$22,1,0)),1,0)</f>
        <v>0</v>
      </c>
      <c r="EF390" s="158">
        <f>IF(ISERROR(VLOOKUP(AC390,Accueil!$W$17:$W$22,1,0)),1,0)</f>
        <v>0</v>
      </c>
      <c r="EG390" s="158">
        <f>IF(ISERROR(VLOOKUP(AD390,Accueil!$W$17:$W$22,1,0)),1,0)</f>
        <v>0</v>
      </c>
      <c r="EH390" s="158">
        <f>IF(ISERROR(VLOOKUP(AE390,Accueil!$W$17:$W$22,1,0)),1,0)</f>
        <v>0</v>
      </c>
      <c r="EI390" s="158">
        <f>IF(ISERROR(VLOOKUP(AF390,Accueil!$W$17:$W$22,1,0)),1,0)</f>
        <v>0</v>
      </c>
      <c r="EJ390" s="158">
        <f>IF(ISERROR(VLOOKUP(AG390,Accueil!$W$17:$W$22,1,0)),1,0)</f>
        <v>0</v>
      </c>
      <c r="EK390" s="158">
        <f>IF(ISERROR(VLOOKUP(AH390,Accueil!$W$17:$W$22,1,0)),1,0)</f>
        <v>0</v>
      </c>
      <c r="EL390" s="158">
        <f>IF(ISERROR(VLOOKUP(AI390,Accueil!$W$17:$W$22,1,0)),1,0)</f>
        <v>0</v>
      </c>
      <c r="EM390" s="158">
        <f>IF(ISERROR(VLOOKUP(AJ390,Accueil!$W$17:$W$22,1,0)),1,0)</f>
        <v>0</v>
      </c>
      <c r="EN390" s="158">
        <f>IF(ISERROR(VLOOKUP(AK390,Accueil!$W$17:$W$22,1,0)),1,0)</f>
        <v>0</v>
      </c>
      <c r="EO390" s="158">
        <f>IF(ISERROR(VLOOKUP(AL390,Accueil!$W$17:$W$22,1,0)),1,0)</f>
        <v>0</v>
      </c>
      <c r="EP390" s="158">
        <f>IF(ISERROR(VLOOKUP(AM390,Accueil!$W$17:$W$22,1,0)),1,0)</f>
        <v>0</v>
      </c>
      <c r="EQ390" s="158">
        <f>IF(ISERROR(VLOOKUP(AN390,Accueil!$W$17:$W$22,1,0)),1,0)</f>
        <v>0</v>
      </c>
      <c r="ER390" s="158">
        <f>IF(ISERROR(VLOOKUP(AO390,Accueil!$W$17:$W$22,1,0)),1,0)</f>
        <v>0</v>
      </c>
      <c r="ES390" s="158">
        <f>IF(ISERROR(VLOOKUP(AP390,Accueil!$W$17:$W$22,1,0)),1,0)</f>
        <v>0</v>
      </c>
      <c r="ET390" s="158">
        <f>IF(ISERROR(VLOOKUP(AQ390,Accueil!$W$17:$W$22,1,0)),1,0)</f>
        <v>0</v>
      </c>
      <c r="EU390" s="158">
        <f>IF(ISERROR(VLOOKUP(AR390,Accueil!$W$17:$W$22,1,0)),1,0)</f>
        <v>0</v>
      </c>
      <c r="EV390" s="158">
        <f>IF(ISERROR(VLOOKUP(AS390,Accueil!$W$17:$W$22,1,0)),1,0)</f>
        <v>0</v>
      </c>
      <c r="EW390" s="158">
        <f>IF(ISERROR(VLOOKUP(AT390,Accueil!$W$17:$W$22,1,0)),1,0)</f>
        <v>0</v>
      </c>
      <c r="EX390" s="158">
        <f>IF(ISERROR(VLOOKUP(AU390,Accueil!$W$17:$W$22,1,0)),1,0)</f>
        <v>0</v>
      </c>
      <c r="EY390" s="158">
        <f>IF(ISERROR(VLOOKUP(AV390,Accueil!$W$17:$W$22,1,0)),1,0)</f>
        <v>0</v>
      </c>
      <c r="EZ390" s="158">
        <f>IF(ISERROR(VLOOKUP(AW390,Accueil!$W$17:$W$22,1,0)),1,0)</f>
        <v>0</v>
      </c>
      <c r="FA390" s="158">
        <f>IF(ISERROR(VLOOKUP(AX390,Accueil!$W$17:$W$22,1,0)),1,0)</f>
        <v>0</v>
      </c>
      <c r="FB390" s="158">
        <f>IF(ISERROR(VLOOKUP(AY390,Accueil!$W$17:$W$22,1,0)),1,0)</f>
        <v>0</v>
      </c>
      <c r="FC390" s="158">
        <f>IF(ISERROR(VLOOKUP(AZ390,Accueil!$W$17:$W$22,1,0)),1,0)</f>
        <v>0</v>
      </c>
      <c r="FD390" s="158">
        <f>IF(ISERROR(VLOOKUP(BA390,Accueil!$W$17:$W$22,1,0)),1,0)</f>
        <v>0</v>
      </c>
      <c r="FE390" s="158">
        <f>IF(ISERROR(VLOOKUP(BB390,Accueil!$W$17:$W$22,1,0)),1,0)</f>
        <v>0</v>
      </c>
      <c r="FF390" s="158">
        <f>IF(ISERROR(VLOOKUP(BC390,Accueil!$W$17:$W$22,1,0)),1,0)</f>
        <v>0</v>
      </c>
      <c r="FG390" s="158">
        <f>IF(ISERROR(VLOOKUP(BD390,Accueil!$W$17:$W$22,1,0)),1,0)</f>
        <v>0</v>
      </c>
      <c r="FH390" s="158">
        <f>IF(ISERROR(VLOOKUP(BE390,Accueil!$W$17:$W$22,1,0)),1,0)</f>
        <v>0</v>
      </c>
      <c r="FI390" s="158">
        <f>IF(ISERROR(VLOOKUP(BF390,Accueil!$W$17:$W$22,1,0)),1,0)</f>
        <v>0</v>
      </c>
      <c r="FJ390" s="158">
        <f>IF(ISERROR(VLOOKUP(BG390,Accueil!$W$17:$W$22,1,0)),1,0)</f>
        <v>0</v>
      </c>
      <c r="FK390" s="158">
        <f>IF(ISERROR(VLOOKUP(BH390,Accueil!$W$17:$W$22,1,0)),1,0)</f>
        <v>0</v>
      </c>
      <c r="FL390" s="158">
        <f>IF(ISERROR(VLOOKUP(BI390,Accueil!$W$17:$W$22,1,0)),1,0)</f>
        <v>0</v>
      </c>
      <c r="FM390" s="158">
        <f>IF(ISERROR(VLOOKUP(BJ390,Accueil!$W$17:$W$22,1,0)),1,0)</f>
        <v>0</v>
      </c>
      <c r="FN390" s="158">
        <f>IF(ISERROR(VLOOKUP(BK390,Accueil!$W$17:$W$22,1,0)),1,0)</f>
        <v>0</v>
      </c>
      <c r="FO390" s="158">
        <f>IF(ISERROR(VLOOKUP(BL390,Accueil!$W$17:$W$22,1,0)),1,0)</f>
        <v>0</v>
      </c>
      <c r="FP390" s="158">
        <f>IF(ISERROR(VLOOKUP(BM390,Accueil!$W$17:$W$22,1,0)),1,0)</f>
        <v>0</v>
      </c>
      <c r="FQ390" s="158">
        <f>IF(ISERROR(VLOOKUP(BN390,Accueil!$W$17:$W$22,1,0)),1,0)</f>
        <v>0</v>
      </c>
      <c r="FR390" s="158">
        <f>IF(ISERROR(VLOOKUP(BO390,Accueil!$W$17:$W$22,1,0)),1,0)</f>
        <v>0</v>
      </c>
      <c r="FS390" s="158">
        <f>IF(ISERROR(VLOOKUP(BP390,Accueil!$W$17:$W$22,1,0)),1,0)</f>
        <v>0</v>
      </c>
      <c r="FT390" s="158">
        <f>IF(ISERROR(VLOOKUP(BQ390,Accueil!$W$17:$W$22,1,0)),1,0)</f>
        <v>0</v>
      </c>
      <c r="FU390" s="158">
        <f>IF(ISERROR(VLOOKUP(BR390,Accueil!$W$17:$W$22,1,0)),1,0)</f>
        <v>0</v>
      </c>
      <c r="FV390" s="158">
        <f>IF(ISERROR(VLOOKUP(BS390,Accueil!$W$17:$W$22,1,0)),1,0)</f>
        <v>0</v>
      </c>
      <c r="FW390" s="158">
        <f>IF(ISERROR(VLOOKUP(BT390,Accueil!$W$17:$W$22,1,0)),1,0)</f>
        <v>0</v>
      </c>
      <c r="FX390" s="158">
        <f>IF(ISERROR(VLOOKUP(BU390,Accueil!$W$17:$W$22,1,0)),1,0)</f>
        <v>0</v>
      </c>
      <c r="FY390" s="158">
        <f>IF(ISERROR(VLOOKUP(BV390,Accueil!$W$17:$W$22,1,0)),1,0)</f>
        <v>0</v>
      </c>
      <c r="FZ390" s="158">
        <f>IF(ISERROR(VLOOKUP(BW390,Accueil!$W$17:$W$22,1,0)),1,0)</f>
        <v>0</v>
      </c>
      <c r="GA390" s="158">
        <f>IF(ISERROR(VLOOKUP(BX390,Accueil!$W$17:$W$22,1,0)),1,0)</f>
        <v>0</v>
      </c>
      <c r="GB390" s="158">
        <f>IF(ISERROR(VLOOKUP(BY390,Accueil!$W$17:$W$22,1,0)),1,0)</f>
        <v>0</v>
      </c>
      <c r="GC390" s="158">
        <f>IF(ISERROR(VLOOKUP(BZ390,Accueil!$W$17:$W$22,1,0)),1,0)</f>
        <v>0</v>
      </c>
      <c r="GD390" s="158">
        <f>IF(ISERROR(VLOOKUP(CA390,Accueil!$W$17:$W$22,1,0)),1,0)</f>
        <v>0</v>
      </c>
      <c r="GE390" s="158">
        <f>IF(ISERROR(VLOOKUP(CB390,Accueil!$W$17:$W$22,1,0)),1,0)</f>
        <v>0</v>
      </c>
      <c r="GF390" s="158">
        <f>IF(ISERROR(VLOOKUP(CC390,Accueil!$W$17:$W$22,1,0)),1,0)</f>
        <v>0</v>
      </c>
      <c r="GG390" s="158">
        <f>IF(ISERROR(VLOOKUP(CD390,Accueil!$W$17:$W$22,1,0)),1,0)</f>
        <v>0</v>
      </c>
      <c r="GH390" s="158">
        <f>IF(ISERROR(VLOOKUP(CE390,Accueil!$W$17:$W$22,1,0)),1,0)</f>
        <v>0</v>
      </c>
      <c r="GI390" s="158">
        <f>IF(ISERROR(VLOOKUP(CF390,Accueil!$W$17:$W$22,1,0)),1,0)</f>
        <v>0</v>
      </c>
      <c r="GJ390" s="158">
        <f>IF(ISERROR(VLOOKUP(CG390,Accueil!$W$17:$W$22,1,0)),1,0)</f>
        <v>0</v>
      </c>
      <c r="GK390" s="158">
        <f>IF(ISERROR(VLOOKUP(CH390,Accueil!$W$17:$W$22,1,0)),1,0)</f>
        <v>0</v>
      </c>
      <c r="GL390" s="158">
        <f>IF(ISERROR(VLOOKUP(CI390,Accueil!$W$17:$W$22,1,0)),1,0)</f>
        <v>0</v>
      </c>
      <c r="GM390" s="158">
        <f>IF(ISERROR(VLOOKUP(CJ390,Accueil!$W$17:$W$22,1,0)),1,0)</f>
        <v>0</v>
      </c>
      <c r="GN390" s="158">
        <f>IF(ISERROR(VLOOKUP(CK390,Accueil!$W$17:$W$22,1,0)),1,0)</f>
        <v>0</v>
      </c>
      <c r="GO390" s="158">
        <f>IF(ISERROR(VLOOKUP(CL390,Accueil!$W$17:$W$22,1,0)),1,0)</f>
        <v>0</v>
      </c>
      <c r="GP390" s="158">
        <f>IF(ISERROR(VLOOKUP(CM390,Accueil!$W$17:$W$22,1,0)),1,0)</f>
        <v>0</v>
      </c>
      <c r="GQ390" s="158">
        <f>IF(ISERROR(VLOOKUP(CN390,Accueil!$W$17:$W$22,1,0)),1,0)</f>
        <v>0</v>
      </c>
      <c r="GR390" s="158">
        <f>IF(ISERROR(VLOOKUP(CO390,Accueil!$W$17:$W$22,1,0)),1,0)</f>
        <v>0</v>
      </c>
      <c r="GS390" s="158">
        <f>IF(ISERROR(VLOOKUP(CP390,Accueil!$W$17:$W$22,1,0)),1,0)</f>
        <v>0</v>
      </c>
      <c r="GT390" s="158">
        <f>IF(ISERROR(VLOOKUP(CQ390,Accueil!$W$17:$W$22,1,0)),1,0)</f>
        <v>0</v>
      </c>
      <c r="GU390" s="158">
        <f>IF(ISERROR(VLOOKUP(CR390,Accueil!$W$17:$W$22,1,0)),1,0)</f>
        <v>0</v>
      </c>
      <c r="GV390" s="158">
        <f>IF(ISERROR(VLOOKUP(CS390,Accueil!$W$17:$W$22,1,0)),1,0)</f>
        <v>0</v>
      </c>
      <c r="GW390" s="158">
        <f>IF(ISERROR(VLOOKUP(CT390,Accueil!$W$17:$W$22,1,0)),1,0)</f>
        <v>0</v>
      </c>
      <c r="GX390" s="158">
        <f>IF(ISERROR(VLOOKUP(CU390,Accueil!$W$17:$W$22,1,0)),1,0)</f>
        <v>0</v>
      </c>
      <c r="GY390" s="158">
        <f>IF(ISERROR(VLOOKUP(CV390,Accueil!$W$17:$W$22,1,0)),1,0)</f>
        <v>0</v>
      </c>
      <c r="GZ390" s="158">
        <f>IF(ISERROR(VLOOKUP(CW390,Accueil!$W$17:$W$22,1,0)),1,0)</f>
        <v>0</v>
      </c>
      <c r="HA390" s="158">
        <f>IF(ISERROR(VLOOKUP(CX390,Accueil!$W$17:$W$22,1,0)),1,0)</f>
        <v>0</v>
      </c>
      <c r="HB390" s="158">
        <f>IF(ISERROR(VLOOKUP(CY390,Accueil!$W$17:$W$22,1,0)),1,0)</f>
        <v>0</v>
      </c>
      <c r="HC390" s="158">
        <f>IF(ISERROR(VLOOKUP(CZ390,Accueil!$W$17:$W$22,1,0)),1,0)</f>
        <v>0</v>
      </c>
      <c r="HD390" s="158">
        <f>IF(ISERROR(VLOOKUP(DA390,Accueil!$W$17:$W$22,1,0)),1,0)</f>
        <v>0</v>
      </c>
    </row>
    <row r="391" spans="1:212" ht="12.75" customHeight="1">
      <c r="A391" s="360"/>
      <c r="B391" s="12">
        <v>383</v>
      </c>
      <c r="C391" s="26" t="str">
        <f>IF(Accueil!E395="","",Accueil!E395)</f>
        <v/>
      </c>
      <c r="D391" s="27" t="str">
        <f>IF(Accueil!F395="","",Accueil!F395)</f>
        <v/>
      </c>
      <c r="E391" s="83" t="str">
        <f t="shared" si="26"/>
        <v/>
      </c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  <c r="AA391" s="244"/>
      <c r="AB391" s="244"/>
      <c r="AC391" s="244"/>
      <c r="AD391" s="244"/>
      <c r="AE391" s="244"/>
      <c r="AF391" s="244"/>
      <c r="AG391" s="244"/>
      <c r="AH391" s="244"/>
      <c r="AI391" s="244"/>
      <c r="AJ391" s="244"/>
      <c r="AK391" s="244"/>
      <c r="AL391" s="244"/>
      <c r="AM391" s="244"/>
      <c r="AN391" s="244"/>
      <c r="AO391" s="244"/>
      <c r="AP391" s="244"/>
      <c r="AQ391" s="244"/>
      <c r="AR391" s="244"/>
      <c r="AS391" s="244"/>
      <c r="AT391" s="244"/>
      <c r="AU391" s="244"/>
      <c r="AV391" s="244"/>
      <c r="AW391" s="244"/>
      <c r="AX391" s="244"/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  <c r="CJ391" s="244"/>
      <c r="CK391" s="244"/>
      <c r="CL391" s="244"/>
      <c r="CM391" s="244"/>
      <c r="CN391" s="244"/>
      <c r="CO391" s="244"/>
      <c r="CP391" s="244"/>
      <c r="CQ391" s="244"/>
      <c r="CR391" s="244"/>
      <c r="CS391" s="244"/>
      <c r="CT391" s="244"/>
      <c r="CU391" s="244"/>
      <c r="CV391" s="244"/>
      <c r="CW391" s="244"/>
      <c r="CX391" s="244"/>
      <c r="CY391" s="244"/>
      <c r="CZ391" s="244"/>
      <c r="DA391" s="244"/>
      <c r="DB391" s="12">
        <v>383</v>
      </c>
      <c r="DC391" s="11" t="str">
        <f>IF(D391="","",COUNTIF(F391:DA391,Accueil!$AB$28)&amp;" / "&amp;COUNTIF($F$8:$DA$8,"&gt;0")-(COUNTIF(F391:DA391,Accueil!$AG$26)))</f>
        <v/>
      </c>
      <c r="DD391" s="110" t="str">
        <f>IF(D391="","",COUNTIF(F391:DA391,Accueil!$AB$26))</f>
        <v/>
      </c>
      <c r="DE391" s="110" t="str">
        <f>IF(D391="","",IF(COUNTIF($F$8:$DA$8,"&gt;=0")-(COUNTIF(G391:DB391,Accueil!$AG$26))&lt;0,0,COUNTIF($F$8:$DA$8,"&gt;=0")-(COUNTIF(G391:DB391,Accueil!$AG$26))))</f>
        <v/>
      </c>
      <c r="DF391" s="11" t="str">
        <f t="shared" si="27"/>
        <v/>
      </c>
      <c r="DG391" s="29" t="str">
        <f t="shared" si="28"/>
        <v/>
      </c>
      <c r="DH391" s="158">
        <f t="shared" si="29"/>
        <v>0</v>
      </c>
      <c r="DI391" s="158">
        <f>IF(ISERROR(VLOOKUP(F391,Accueil!$W$17:$W$22,1,0)),1,0)</f>
        <v>0</v>
      </c>
      <c r="DJ391" s="158">
        <f>IF(ISERROR(VLOOKUP(G391,Accueil!$W$17:$W$22,1,0)),1,0)</f>
        <v>0</v>
      </c>
      <c r="DK391" s="158">
        <f>IF(ISERROR(VLOOKUP(H391,Accueil!$W$17:$W$22,1,0)),1,0)</f>
        <v>0</v>
      </c>
      <c r="DL391" s="158">
        <f>IF(ISERROR(VLOOKUP(I391,Accueil!$W$17:$W$22,1,0)),1,0)</f>
        <v>0</v>
      </c>
      <c r="DM391" s="158">
        <f>IF(ISERROR(VLOOKUP(J391,Accueil!$W$17:$W$22,1,0)),1,0)</f>
        <v>0</v>
      </c>
      <c r="DN391" s="158">
        <f>IF(ISERROR(VLOOKUP(K391,Accueil!$W$17:$W$22,1,0)),1,0)</f>
        <v>0</v>
      </c>
      <c r="DO391" s="158">
        <f>IF(ISERROR(VLOOKUP(L391,Accueil!$W$17:$W$22,1,0)),1,0)</f>
        <v>0</v>
      </c>
      <c r="DP391" s="158">
        <f>IF(ISERROR(VLOOKUP(M391,Accueil!$W$17:$W$22,1,0)),1,0)</f>
        <v>0</v>
      </c>
      <c r="DQ391" s="158">
        <f>IF(ISERROR(VLOOKUP(N391,Accueil!$W$17:$W$22,1,0)),1,0)</f>
        <v>0</v>
      </c>
      <c r="DR391" s="158">
        <f>IF(ISERROR(VLOOKUP(O391,Accueil!$W$17:$W$22,1,0)),1,0)</f>
        <v>0</v>
      </c>
      <c r="DS391" s="158">
        <f>IF(ISERROR(VLOOKUP(P391,Accueil!$W$17:$W$22,1,0)),1,0)</f>
        <v>0</v>
      </c>
      <c r="DT391" s="158">
        <f>IF(ISERROR(VLOOKUP(Q391,Accueil!$W$17:$W$22,1,0)),1,0)</f>
        <v>0</v>
      </c>
      <c r="DU391" s="158">
        <f>IF(ISERROR(VLOOKUP(R391,Accueil!$W$17:$W$22,1,0)),1,0)</f>
        <v>0</v>
      </c>
      <c r="DV391" s="158">
        <f>IF(ISERROR(VLOOKUP(S391,Accueil!$W$17:$W$22,1,0)),1,0)</f>
        <v>0</v>
      </c>
      <c r="DW391" s="158">
        <f>IF(ISERROR(VLOOKUP(T391,Accueil!$W$17:$W$22,1,0)),1,0)</f>
        <v>0</v>
      </c>
      <c r="DX391" s="158">
        <f>IF(ISERROR(VLOOKUP(U391,Accueil!$W$17:$W$22,1,0)),1,0)</f>
        <v>0</v>
      </c>
      <c r="DY391" s="158">
        <f>IF(ISERROR(VLOOKUP(V391,Accueil!$W$17:$W$22,1,0)),1,0)</f>
        <v>0</v>
      </c>
      <c r="DZ391" s="158">
        <f>IF(ISERROR(VLOOKUP(W391,Accueil!$W$17:$W$22,1,0)),1,0)</f>
        <v>0</v>
      </c>
      <c r="EA391" s="158">
        <f>IF(ISERROR(VLOOKUP(X391,Accueil!$W$17:$W$22,1,0)),1,0)</f>
        <v>0</v>
      </c>
      <c r="EB391" s="158">
        <f>IF(ISERROR(VLOOKUP(Y391,Accueil!$W$17:$W$22,1,0)),1,0)</f>
        <v>0</v>
      </c>
      <c r="EC391" s="158">
        <f>IF(ISERROR(VLOOKUP(Z391,Accueil!$W$17:$W$22,1,0)),1,0)</f>
        <v>0</v>
      </c>
      <c r="ED391" s="158">
        <f>IF(ISERROR(VLOOKUP(AA391,Accueil!$W$17:$W$22,1,0)),1,0)</f>
        <v>0</v>
      </c>
      <c r="EE391" s="158">
        <f>IF(ISERROR(VLOOKUP(AB391,Accueil!$W$17:$W$22,1,0)),1,0)</f>
        <v>0</v>
      </c>
      <c r="EF391" s="158">
        <f>IF(ISERROR(VLOOKUP(AC391,Accueil!$W$17:$W$22,1,0)),1,0)</f>
        <v>0</v>
      </c>
      <c r="EG391" s="158">
        <f>IF(ISERROR(VLOOKUP(AD391,Accueil!$W$17:$W$22,1,0)),1,0)</f>
        <v>0</v>
      </c>
      <c r="EH391" s="158">
        <f>IF(ISERROR(VLOOKUP(AE391,Accueil!$W$17:$W$22,1,0)),1,0)</f>
        <v>0</v>
      </c>
      <c r="EI391" s="158">
        <f>IF(ISERROR(VLOOKUP(AF391,Accueil!$W$17:$W$22,1,0)),1,0)</f>
        <v>0</v>
      </c>
      <c r="EJ391" s="158">
        <f>IF(ISERROR(VLOOKUP(AG391,Accueil!$W$17:$W$22,1,0)),1,0)</f>
        <v>0</v>
      </c>
      <c r="EK391" s="158">
        <f>IF(ISERROR(VLOOKUP(AH391,Accueil!$W$17:$W$22,1,0)),1,0)</f>
        <v>0</v>
      </c>
      <c r="EL391" s="158">
        <f>IF(ISERROR(VLOOKUP(AI391,Accueil!$W$17:$W$22,1,0)),1,0)</f>
        <v>0</v>
      </c>
      <c r="EM391" s="158">
        <f>IF(ISERROR(VLOOKUP(AJ391,Accueil!$W$17:$W$22,1,0)),1,0)</f>
        <v>0</v>
      </c>
      <c r="EN391" s="158">
        <f>IF(ISERROR(VLOOKUP(AK391,Accueil!$W$17:$W$22,1,0)),1,0)</f>
        <v>0</v>
      </c>
      <c r="EO391" s="158">
        <f>IF(ISERROR(VLOOKUP(AL391,Accueil!$W$17:$W$22,1,0)),1,0)</f>
        <v>0</v>
      </c>
      <c r="EP391" s="158">
        <f>IF(ISERROR(VLOOKUP(AM391,Accueil!$W$17:$W$22,1,0)),1,0)</f>
        <v>0</v>
      </c>
      <c r="EQ391" s="158">
        <f>IF(ISERROR(VLOOKUP(AN391,Accueil!$W$17:$W$22,1,0)),1,0)</f>
        <v>0</v>
      </c>
      <c r="ER391" s="158">
        <f>IF(ISERROR(VLOOKUP(AO391,Accueil!$W$17:$W$22,1,0)),1,0)</f>
        <v>0</v>
      </c>
      <c r="ES391" s="158">
        <f>IF(ISERROR(VLOOKUP(AP391,Accueil!$W$17:$W$22,1,0)),1,0)</f>
        <v>0</v>
      </c>
      <c r="ET391" s="158">
        <f>IF(ISERROR(VLOOKUP(AQ391,Accueil!$W$17:$W$22,1,0)),1,0)</f>
        <v>0</v>
      </c>
      <c r="EU391" s="158">
        <f>IF(ISERROR(VLOOKUP(AR391,Accueil!$W$17:$W$22,1,0)),1,0)</f>
        <v>0</v>
      </c>
      <c r="EV391" s="158">
        <f>IF(ISERROR(VLOOKUP(AS391,Accueil!$W$17:$W$22,1,0)),1,0)</f>
        <v>0</v>
      </c>
      <c r="EW391" s="158">
        <f>IF(ISERROR(VLOOKUP(AT391,Accueil!$W$17:$W$22,1,0)),1,0)</f>
        <v>0</v>
      </c>
      <c r="EX391" s="158">
        <f>IF(ISERROR(VLOOKUP(AU391,Accueil!$W$17:$W$22,1,0)),1,0)</f>
        <v>0</v>
      </c>
      <c r="EY391" s="158">
        <f>IF(ISERROR(VLOOKUP(AV391,Accueil!$W$17:$W$22,1,0)),1,0)</f>
        <v>0</v>
      </c>
      <c r="EZ391" s="158">
        <f>IF(ISERROR(VLOOKUP(AW391,Accueil!$W$17:$W$22,1,0)),1,0)</f>
        <v>0</v>
      </c>
      <c r="FA391" s="158">
        <f>IF(ISERROR(VLOOKUP(AX391,Accueil!$W$17:$W$22,1,0)),1,0)</f>
        <v>0</v>
      </c>
      <c r="FB391" s="158">
        <f>IF(ISERROR(VLOOKUP(AY391,Accueil!$W$17:$W$22,1,0)),1,0)</f>
        <v>0</v>
      </c>
      <c r="FC391" s="158">
        <f>IF(ISERROR(VLOOKUP(AZ391,Accueil!$W$17:$W$22,1,0)),1,0)</f>
        <v>0</v>
      </c>
      <c r="FD391" s="158">
        <f>IF(ISERROR(VLOOKUP(BA391,Accueil!$W$17:$W$22,1,0)),1,0)</f>
        <v>0</v>
      </c>
      <c r="FE391" s="158">
        <f>IF(ISERROR(VLOOKUP(BB391,Accueil!$W$17:$W$22,1,0)),1,0)</f>
        <v>0</v>
      </c>
      <c r="FF391" s="158">
        <f>IF(ISERROR(VLOOKUP(BC391,Accueil!$W$17:$W$22,1,0)),1,0)</f>
        <v>0</v>
      </c>
      <c r="FG391" s="158">
        <f>IF(ISERROR(VLOOKUP(BD391,Accueil!$W$17:$W$22,1,0)),1,0)</f>
        <v>0</v>
      </c>
      <c r="FH391" s="158">
        <f>IF(ISERROR(VLOOKUP(BE391,Accueil!$W$17:$W$22,1,0)),1,0)</f>
        <v>0</v>
      </c>
      <c r="FI391" s="158">
        <f>IF(ISERROR(VLOOKUP(BF391,Accueil!$W$17:$W$22,1,0)),1,0)</f>
        <v>0</v>
      </c>
      <c r="FJ391" s="158">
        <f>IF(ISERROR(VLOOKUP(BG391,Accueil!$W$17:$W$22,1,0)),1,0)</f>
        <v>0</v>
      </c>
      <c r="FK391" s="158">
        <f>IF(ISERROR(VLOOKUP(BH391,Accueil!$W$17:$W$22,1,0)),1,0)</f>
        <v>0</v>
      </c>
      <c r="FL391" s="158">
        <f>IF(ISERROR(VLOOKUP(BI391,Accueil!$W$17:$W$22,1,0)),1,0)</f>
        <v>0</v>
      </c>
      <c r="FM391" s="158">
        <f>IF(ISERROR(VLOOKUP(BJ391,Accueil!$W$17:$W$22,1,0)),1,0)</f>
        <v>0</v>
      </c>
      <c r="FN391" s="158">
        <f>IF(ISERROR(VLOOKUP(BK391,Accueil!$W$17:$W$22,1,0)),1,0)</f>
        <v>0</v>
      </c>
      <c r="FO391" s="158">
        <f>IF(ISERROR(VLOOKUP(BL391,Accueil!$W$17:$W$22,1,0)),1,0)</f>
        <v>0</v>
      </c>
      <c r="FP391" s="158">
        <f>IF(ISERROR(VLOOKUP(BM391,Accueil!$W$17:$W$22,1,0)),1,0)</f>
        <v>0</v>
      </c>
      <c r="FQ391" s="158">
        <f>IF(ISERROR(VLOOKUP(BN391,Accueil!$W$17:$W$22,1,0)),1,0)</f>
        <v>0</v>
      </c>
      <c r="FR391" s="158">
        <f>IF(ISERROR(VLOOKUP(BO391,Accueil!$W$17:$W$22,1,0)),1,0)</f>
        <v>0</v>
      </c>
      <c r="FS391" s="158">
        <f>IF(ISERROR(VLOOKUP(BP391,Accueil!$W$17:$W$22,1,0)),1,0)</f>
        <v>0</v>
      </c>
      <c r="FT391" s="158">
        <f>IF(ISERROR(VLOOKUP(BQ391,Accueil!$W$17:$W$22,1,0)),1,0)</f>
        <v>0</v>
      </c>
      <c r="FU391" s="158">
        <f>IF(ISERROR(VLOOKUP(BR391,Accueil!$W$17:$W$22,1,0)),1,0)</f>
        <v>0</v>
      </c>
      <c r="FV391" s="158">
        <f>IF(ISERROR(VLOOKUP(BS391,Accueil!$W$17:$W$22,1,0)),1,0)</f>
        <v>0</v>
      </c>
      <c r="FW391" s="158">
        <f>IF(ISERROR(VLOOKUP(BT391,Accueil!$W$17:$W$22,1,0)),1,0)</f>
        <v>0</v>
      </c>
      <c r="FX391" s="158">
        <f>IF(ISERROR(VLOOKUP(BU391,Accueil!$W$17:$W$22,1,0)),1,0)</f>
        <v>0</v>
      </c>
      <c r="FY391" s="158">
        <f>IF(ISERROR(VLOOKUP(BV391,Accueil!$W$17:$W$22,1,0)),1,0)</f>
        <v>0</v>
      </c>
      <c r="FZ391" s="158">
        <f>IF(ISERROR(VLOOKUP(BW391,Accueil!$W$17:$W$22,1,0)),1,0)</f>
        <v>0</v>
      </c>
      <c r="GA391" s="158">
        <f>IF(ISERROR(VLOOKUP(BX391,Accueil!$W$17:$W$22,1,0)),1,0)</f>
        <v>0</v>
      </c>
      <c r="GB391" s="158">
        <f>IF(ISERROR(VLOOKUP(BY391,Accueil!$W$17:$W$22,1,0)),1,0)</f>
        <v>0</v>
      </c>
      <c r="GC391" s="158">
        <f>IF(ISERROR(VLOOKUP(BZ391,Accueil!$W$17:$W$22,1,0)),1,0)</f>
        <v>0</v>
      </c>
      <c r="GD391" s="158">
        <f>IF(ISERROR(VLOOKUP(CA391,Accueil!$W$17:$W$22,1,0)),1,0)</f>
        <v>0</v>
      </c>
      <c r="GE391" s="158">
        <f>IF(ISERROR(VLOOKUP(CB391,Accueil!$W$17:$W$22,1,0)),1,0)</f>
        <v>0</v>
      </c>
      <c r="GF391" s="158">
        <f>IF(ISERROR(VLOOKUP(CC391,Accueil!$W$17:$W$22,1,0)),1,0)</f>
        <v>0</v>
      </c>
      <c r="GG391" s="158">
        <f>IF(ISERROR(VLOOKUP(CD391,Accueil!$W$17:$W$22,1,0)),1,0)</f>
        <v>0</v>
      </c>
      <c r="GH391" s="158">
        <f>IF(ISERROR(VLOOKUP(CE391,Accueil!$W$17:$W$22,1,0)),1,0)</f>
        <v>0</v>
      </c>
      <c r="GI391" s="158">
        <f>IF(ISERROR(VLOOKUP(CF391,Accueil!$W$17:$W$22,1,0)),1,0)</f>
        <v>0</v>
      </c>
      <c r="GJ391" s="158">
        <f>IF(ISERROR(VLOOKUP(CG391,Accueil!$W$17:$W$22,1,0)),1,0)</f>
        <v>0</v>
      </c>
      <c r="GK391" s="158">
        <f>IF(ISERROR(VLOOKUP(CH391,Accueil!$W$17:$W$22,1,0)),1,0)</f>
        <v>0</v>
      </c>
      <c r="GL391" s="158">
        <f>IF(ISERROR(VLOOKUP(CI391,Accueil!$W$17:$W$22,1,0)),1,0)</f>
        <v>0</v>
      </c>
      <c r="GM391" s="158">
        <f>IF(ISERROR(VLOOKUP(CJ391,Accueil!$W$17:$W$22,1,0)),1,0)</f>
        <v>0</v>
      </c>
      <c r="GN391" s="158">
        <f>IF(ISERROR(VLOOKUP(CK391,Accueil!$W$17:$W$22,1,0)),1,0)</f>
        <v>0</v>
      </c>
      <c r="GO391" s="158">
        <f>IF(ISERROR(VLOOKUP(CL391,Accueil!$W$17:$W$22,1,0)),1,0)</f>
        <v>0</v>
      </c>
      <c r="GP391" s="158">
        <f>IF(ISERROR(VLOOKUP(CM391,Accueil!$W$17:$W$22,1,0)),1,0)</f>
        <v>0</v>
      </c>
      <c r="GQ391" s="158">
        <f>IF(ISERROR(VLOOKUP(CN391,Accueil!$W$17:$W$22,1,0)),1,0)</f>
        <v>0</v>
      </c>
      <c r="GR391" s="158">
        <f>IF(ISERROR(VLOOKUP(CO391,Accueil!$W$17:$W$22,1,0)),1,0)</f>
        <v>0</v>
      </c>
      <c r="GS391" s="158">
        <f>IF(ISERROR(VLOOKUP(CP391,Accueil!$W$17:$W$22,1,0)),1,0)</f>
        <v>0</v>
      </c>
      <c r="GT391" s="158">
        <f>IF(ISERROR(VLOOKUP(CQ391,Accueil!$W$17:$W$22,1,0)),1,0)</f>
        <v>0</v>
      </c>
      <c r="GU391" s="158">
        <f>IF(ISERROR(VLOOKUP(CR391,Accueil!$W$17:$W$22,1,0)),1,0)</f>
        <v>0</v>
      </c>
      <c r="GV391" s="158">
        <f>IF(ISERROR(VLOOKUP(CS391,Accueil!$W$17:$W$22,1,0)),1,0)</f>
        <v>0</v>
      </c>
      <c r="GW391" s="158">
        <f>IF(ISERROR(VLOOKUP(CT391,Accueil!$W$17:$W$22,1,0)),1,0)</f>
        <v>0</v>
      </c>
      <c r="GX391" s="158">
        <f>IF(ISERROR(VLOOKUP(CU391,Accueil!$W$17:$W$22,1,0)),1,0)</f>
        <v>0</v>
      </c>
      <c r="GY391" s="158">
        <f>IF(ISERROR(VLOOKUP(CV391,Accueil!$W$17:$W$22,1,0)),1,0)</f>
        <v>0</v>
      </c>
      <c r="GZ391" s="158">
        <f>IF(ISERROR(VLOOKUP(CW391,Accueil!$W$17:$W$22,1,0)),1,0)</f>
        <v>0</v>
      </c>
      <c r="HA391" s="158">
        <f>IF(ISERROR(VLOOKUP(CX391,Accueil!$W$17:$W$22,1,0)),1,0)</f>
        <v>0</v>
      </c>
      <c r="HB391" s="158">
        <f>IF(ISERROR(VLOOKUP(CY391,Accueil!$W$17:$W$22,1,0)),1,0)</f>
        <v>0</v>
      </c>
      <c r="HC391" s="158">
        <f>IF(ISERROR(VLOOKUP(CZ391,Accueil!$W$17:$W$22,1,0)),1,0)</f>
        <v>0</v>
      </c>
      <c r="HD391" s="158">
        <f>IF(ISERROR(VLOOKUP(DA391,Accueil!$W$17:$W$22,1,0)),1,0)</f>
        <v>0</v>
      </c>
    </row>
    <row r="392" spans="1:212" ht="12.75" customHeight="1">
      <c r="A392" s="360"/>
      <c r="B392" s="12">
        <v>384</v>
      </c>
      <c r="C392" s="26" t="str">
        <f>IF(Accueil!E396="","",Accueil!E396)</f>
        <v/>
      </c>
      <c r="D392" s="27" t="str">
        <f>IF(Accueil!F396="","",Accueil!F396)</f>
        <v/>
      </c>
      <c r="E392" s="83" t="str">
        <f t="shared" si="26"/>
        <v/>
      </c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  <c r="AA392" s="244"/>
      <c r="AB392" s="244"/>
      <c r="AC392" s="244"/>
      <c r="AD392" s="244"/>
      <c r="AE392" s="244"/>
      <c r="AF392" s="244"/>
      <c r="AG392" s="244"/>
      <c r="AH392" s="244"/>
      <c r="AI392" s="244"/>
      <c r="AJ392" s="244"/>
      <c r="AK392" s="244"/>
      <c r="AL392" s="244"/>
      <c r="AM392" s="244"/>
      <c r="AN392" s="244"/>
      <c r="AO392" s="244"/>
      <c r="AP392" s="244"/>
      <c r="AQ392" s="244"/>
      <c r="AR392" s="244"/>
      <c r="AS392" s="244"/>
      <c r="AT392" s="244"/>
      <c r="AU392" s="244"/>
      <c r="AV392" s="244"/>
      <c r="AW392" s="244"/>
      <c r="AX392" s="244"/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  <c r="CJ392" s="244"/>
      <c r="CK392" s="244"/>
      <c r="CL392" s="244"/>
      <c r="CM392" s="244"/>
      <c r="CN392" s="244"/>
      <c r="CO392" s="244"/>
      <c r="CP392" s="244"/>
      <c r="CQ392" s="244"/>
      <c r="CR392" s="244"/>
      <c r="CS392" s="244"/>
      <c r="CT392" s="244"/>
      <c r="CU392" s="244"/>
      <c r="CV392" s="244"/>
      <c r="CW392" s="244"/>
      <c r="CX392" s="244"/>
      <c r="CY392" s="244"/>
      <c r="CZ392" s="244"/>
      <c r="DA392" s="244"/>
      <c r="DB392" s="12">
        <v>384</v>
      </c>
      <c r="DC392" s="11" t="str">
        <f>IF(D392="","",COUNTIF(F392:DA392,Accueil!$AB$28)&amp;" / "&amp;COUNTIF($F$8:$DA$8,"&gt;0")-(COUNTIF(F392:DA392,Accueil!$AG$26)))</f>
        <v/>
      </c>
      <c r="DD392" s="110" t="str">
        <f>IF(D392="","",COUNTIF(F392:DA392,Accueil!$AB$26))</f>
        <v/>
      </c>
      <c r="DE392" s="110" t="str">
        <f>IF(D392="","",IF(COUNTIF($F$8:$DA$8,"&gt;=0")-(COUNTIF(G392:DB392,Accueil!$AG$26))&lt;0,0,COUNTIF($F$8:$DA$8,"&gt;=0")-(COUNTIF(G392:DB392,Accueil!$AG$26))))</f>
        <v/>
      </c>
      <c r="DF392" s="11" t="str">
        <f t="shared" si="27"/>
        <v/>
      </c>
      <c r="DG392" s="29" t="str">
        <f t="shared" si="28"/>
        <v/>
      </c>
      <c r="DH392" s="158">
        <f t="shared" si="29"/>
        <v>0</v>
      </c>
      <c r="DI392" s="158">
        <f>IF(ISERROR(VLOOKUP(F392,Accueil!$W$17:$W$22,1,0)),1,0)</f>
        <v>0</v>
      </c>
      <c r="DJ392" s="158">
        <f>IF(ISERROR(VLOOKUP(G392,Accueil!$W$17:$W$22,1,0)),1,0)</f>
        <v>0</v>
      </c>
      <c r="DK392" s="158">
        <f>IF(ISERROR(VLOOKUP(H392,Accueil!$W$17:$W$22,1,0)),1,0)</f>
        <v>0</v>
      </c>
      <c r="DL392" s="158">
        <f>IF(ISERROR(VLOOKUP(I392,Accueil!$W$17:$W$22,1,0)),1,0)</f>
        <v>0</v>
      </c>
      <c r="DM392" s="158">
        <f>IF(ISERROR(VLOOKUP(J392,Accueil!$W$17:$W$22,1,0)),1,0)</f>
        <v>0</v>
      </c>
      <c r="DN392" s="158">
        <f>IF(ISERROR(VLOOKUP(K392,Accueil!$W$17:$W$22,1,0)),1,0)</f>
        <v>0</v>
      </c>
      <c r="DO392" s="158">
        <f>IF(ISERROR(VLOOKUP(L392,Accueil!$W$17:$W$22,1,0)),1,0)</f>
        <v>0</v>
      </c>
      <c r="DP392" s="158">
        <f>IF(ISERROR(VLOOKUP(M392,Accueil!$W$17:$W$22,1,0)),1,0)</f>
        <v>0</v>
      </c>
      <c r="DQ392" s="158">
        <f>IF(ISERROR(VLOOKUP(N392,Accueil!$W$17:$W$22,1,0)),1,0)</f>
        <v>0</v>
      </c>
      <c r="DR392" s="158">
        <f>IF(ISERROR(VLOOKUP(O392,Accueil!$W$17:$W$22,1,0)),1,0)</f>
        <v>0</v>
      </c>
      <c r="DS392" s="158">
        <f>IF(ISERROR(VLOOKUP(P392,Accueil!$W$17:$W$22,1,0)),1,0)</f>
        <v>0</v>
      </c>
      <c r="DT392" s="158">
        <f>IF(ISERROR(VLOOKUP(Q392,Accueil!$W$17:$W$22,1,0)),1,0)</f>
        <v>0</v>
      </c>
      <c r="DU392" s="158">
        <f>IF(ISERROR(VLOOKUP(R392,Accueil!$W$17:$W$22,1,0)),1,0)</f>
        <v>0</v>
      </c>
      <c r="DV392" s="158">
        <f>IF(ISERROR(VLOOKUP(S392,Accueil!$W$17:$W$22,1,0)),1,0)</f>
        <v>0</v>
      </c>
      <c r="DW392" s="158">
        <f>IF(ISERROR(VLOOKUP(T392,Accueil!$W$17:$W$22,1,0)),1,0)</f>
        <v>0</v>
      </c>
      <c r="DX392" s="158">
        <f>IF(ISERROR(VLOOKUP(U392,Accueil!$W$17:$W$22,1,0)),1,0)</f>
        <v>0</v>
      </c>
      <c r="DY392" s="158">
        <f>IF(ISERROR(VLOOKUP(V392,Accueil!$W$17:$W$22,1,0)),1,0)</f>
        <v>0</v>
      </c>
      <c r="DZ392" s="158">
        <f>IF(ISERROR(VLOOKUP(W392,Accueil!$W$17:$W$22,1,0)),1,0)</f>
        <v>0</v>
      </c>
      <c r="EA392" s="158">
        <f>IF(ISERROR(VLOOKUP(X392,Accueil!$W$17:$W$22,1,0)),1,0)</f>
        <v>0</v>
      </c>
      <c r="EB392" s="158">
        <f>IF(ISERROR(VLOOKUP(Y392,Accueil!$W$17:$W$22,1,0)),1,0)</f>
        <v>0</v>
      </c>
      <c r="EC392" s="158">
        <f>IF(ISERROR(VLOOKUP(Z392,Accueil!$W$17:$W$22,1,0)),1,0)</f>
        <v>0</v>
      </c>
      <c r="ED392" s="158">
        <f>IF(ISERROR(VLOOKUP(AA392,Accueil!$W$17:$W$22,1,0)),1,0)</f>
        <v>0</v>
      </c>
      <c r="EE392" s="158">
        <f>IF(ISERROR(VLOOKUP(AB392,Accueil!$W$17:$W$22,1,0)),1,0)</f>
        <v>0</v>
      </c>
      <c r="EF392" s="158">
        <f>IF(ISERROR(VLOOKUP(AC392,Accueil!$W$17:$W$22,1,0)),1,0)</f>
        <v>0</v>
      </c>
      <c r="EG392" s="158">
        <f>IF(ISERROR(VLOOKUP(AD392,Accueil!$W$17:$W$22,1,0)),1,0)</f>
        <v>0</v>
      </c>
      <c r="EH392" s="158">
        <f>IF(ISERROR(VLOOKUP(AE392,Accueil!$W$17:$W$22,1,0)),1,0)</f>
        <v>0</v>
      </c>
      <c r="EI392" s="158">
        <f>IF(ISERROR(VLOOKUP(AF392,Accueil!$W$17:$W$22,1,0)),1,0)</f>
        <v>0</v>
      </c>
      <c r="EJ392" s="158">
        <f>IF(ISERROR(VLOOKUP(AG392,Accueil!$W$17:$W$22,1,0)),1,0)</f>
        <v>0</v>
      </c>
      <c r="EK392" s="158">
        <f>IF(ISERROR(VLOOKUP(AH392,Accueil!$W$17:$W$22,1,0)),1,0)</f>
        <v>0</v>
      </c>
      <c r="EL392" s="158">
        <f>IF(ISERROR(VLOOKUP(AI392,Accueil!$W$17:$W$22,1,0)),1,0)</f>
        <v>0</v>
      </c>
      <c r="EM392" s="158">
        <f>IF(ISERROR(VLOOKUP(AJ392,Accueil!$W$17:$W$22,1,0)),1,0)</f>
        <v>0</v>
      </c>
      <c r="EN392" s="158">
        <f>IF(ISERROR(VLOOKUP(AK392,Accueil!$W$17:$W$22,1,0)),1,0)</f>
        <v>0</v>
      </c>
      <c r="EO392" s="158">
        <f>IF(ISERROR(VLOOKUP(AL392,Accueil!$W$17:$W$22,1,0)),1,0)</f>
        <v>0</v>
      </c>
      <c r="EP392" s="158">
        <f>IF(ISERROR(VLOOKUP(AM392,Accueil!$W$17:$W$22,1,0)),1,0)</f>
        <v>0</v>
      </c>
      <c r="EQ392" s="158">
        <f>IF(ISERROR(VLOOKUP(AN392,Accueil!$W$17:$W$22,1,0)),1,0)</f>
        <v>0</v>
      </c>
      <c r="ER392" s="158">
        <f>IF(ISERROR(VLOOKUP(AO392,Accueil!$W$17:$W$22,1,0)),1,0)</f>
        <v>0</v>
      </c>
      <c r="ES392" s="158">
        <f>IF(ISERROR(VLOOKUP(AP392,Accueil!$W$17:$W$22,1,0)),1,0)</f>
        <v>0</v>
      </c>
      <c r="ET392" s="158">
        <f>IF(ISERROR(VLOOKUP(AQ392,Accueil!$W$17:$W$22,1,0)),1,0)</f>
        <v>0</v>
      </c>
      <c r="EU392" s="158">
        <f>IF(ISERROR(VLOOKUP(AR392,Accueil!$W$17:$W$22,1,0)),1,0)</f>
        <v>0</v>
      </c>
      <c r="EV392" s="158">
        <f>IF(ISERROR(VLOOKUP(AS392,Accueil!$W$17:$W$22,1,0)),1,0)</f>
        <v>0</v>
      </c>
      <c r="EW392" s="158">
        <f>IF(ISERROR(VLOOKUP(AT392,Accueil!$W$17:$W$22,1,0)),1,0)</f>
        <v>0</v>
      </c>
      <c r="EX392" s="158">
        <f>IF(ISERROR(VLOOKUP(AU392,Accueil!$W$17:$W$22,1,0)),1,0)</f>
        <v>0</v>
      </c>
      <c r="EY392" s="158">
        <f>IF(ISERROR(VLOOKUP(AV392,Accueil!$W$17:$W$22,1,0)),1,0)</f>
        <v>0</v>
      </c>
      <c r="EZ392" s="158">
        <f>IF(ISERROR(VLOOKUP(AW392,Accueil!$W$17:$W$22,1,0)),1,0)</f>
        <v>0</v>
      </c>
      <c r="FA392" s="158">
        <f>IF(ISERROR(VLOOKUP(AX392,Accueil!$W$17:$W$22,1,0)),1,0)</f>
        <v>0</v>
      </c>
      <c r="FB392" s="158">
        <f>IF(ISERROR(VLOOKUP(AY392,Accueil!$W$17:$W$22,1,0)),1,0)</f>
        <v>0</v>
      </c>
      <c r="FC392" s="158">
        <f>IF(ISERROR(VLOOKUP(AZ392,Accueil!$W$17:$W$22,1,0)),1,0)</f>
        <v>0</v>
      </c>
      <c r="FD392" s="158">
        <f>IF(ISERROR(VLOOKUP(BA392,Accueil!$W$17:$W$22,1,0)),1,0)</f>
        <v>0</v>
      </c>
      <c r="FE392" s="158">
        <f>IF(ISERROR(VLOOKUP(BB392,Accueil!$W$17:$W$22,1,0)),1,0)</f>
        <v>0</v>
      </c>
      <c r="FF392" s="158">
        <f>IF(ISERROR(VLOOKUP(BC392,Accueil!$W$17:$W$22,1,0)),1,0)</f>
        <v>0</v>
      </c>
      <c r="FG392" s="158">
        <f>IF(ISERROR(VLOOKUP(BD392,Accueil!$W$17:$W$22,1,0)),1,0)</f>
        <v>0</v>
      </c>
      <c r="FH392" s="158">
        <f>IF(ISERROR(VLOOKUP(BE392,Accueil!$W$17:$W$22,1,0)),1,0)</f>
        <v>0</v>
      </c>
      <c r="FI392" s="158">
        <f>IF(ISERROR(VLOOKUP(BF392,Accueil!$W$17:$W$22,1,0)),1,0)</f>
        <v>0</v>
      </c>
      <c r="FJ392" s="158">
        <f>IF(ISERROR(VLOOKUP(BG392,Accueil!$W$17:$W$22,1,0)),1,0)</f>
        <v>0</v>
      </c>
      <c r="FK392" s="158">
        <f>IF(ISERROR(VLOOKUP(BH392,Accueil!$W$17:$W$22,1,0)),1,0)</f>
        <v>0</v>
      </c>
      <c r="FL392" s="158">
        <f>IF(ISERROR(VLOOKUP(BI392,Accueil!$W$17:$W$22,1,0)),1,0)</f>
        <v>0</v>
      </c>
      <c r="FM392" s="158">
        <f>IF(ISERROR(VLOOKUP(BJ392,Accueil!$W$17:$W$22,1,0)),1,0)</f>
        <v>0</v>
      </c>
      <c r="FN392" s="158">
        <f>IF(ISERROR(VLOOKUP(BK392,Accueil!$W$17:$W$22,1,0)),1,0)</f>
        <v>0</v>
      </c>
      <c r="FO392" s="158">
        <f>IF(ISERROR(VLOOKUP(BL392,Accueil!$W$17:$W$22,1,0)),1,0)</f>
        <v>0</v>
      </c>
      <c r="FP392" s="158">
        <f>IF(ISERROR(VLOOKUP(BM392,Accueil!$W$17:$W$22,1,0)),1,0)</f>
        <v>0</v>
      </c>
      <c r="FQ392" s="158">
        <f>IF(ISERROR(VLOOKUP(BN392,Accueil!$W$17:$W$22,1,0)),1,0)</f>
        <v>0</v>
      </c>
      <c r="FR392" s="158">
        <f>IF(ISERROR(VLOOKUP(BO392,Accueil!$W$17:$W$22,1,0)),1,0)</f>
        <v>0</v>
      </c>
      <c r="FS392" s="158">
        <f>IF(ISERROR(VLOOKUP(BP392,Accueil!$W$17:$W$22,1,0)),1,0)</f>
        <v>0</v>
      </c>
      <c r="FT392" s="158">
        <f>IF(ISERROR(VLOOKUP(BQ392,Accueil!$W$17:$W$22,1,0)),1,0)</f>
        <v>0</v>
      </c>
      <c r="FU392" s="158">
        <f>IF(ISERROR(VLOOKUP(BR392,Accueil!$W$17:$W$22,1,0)),1,0)</f>
        <v>0</v>
      </c>
      <c r="FV392" s="158">
        <f>IF(ISERROR(VLOOKUP(BS392,Accueil!$W$17:$W$22,1,0)),1,0)</f>
        <v>0</v>
      </c>
      <c r="FW392" s="158">
        <f>IF(ISERROR(VLOOKUP(BT392,Accueil!$W$17:$W$22,1,0)),1,0)</f>
        <v>0</v>
      </c>
      <c r="FX392" s="158">
        <f>IF(ISERROR(VLOOKUP(BU392,Accueil!$W$17:$W$22,1,0)),1,0)</f>
        <v>0</v>
      </c>
      <c r="FY392" s="158">
        <f>IF(ISERROR(VLOOKUP(BV392,Accueil!$W$17:$W$22,1,0)),1,0)</f>
        <v>0</v>
      </c>
      <c r="FZ392" s="158">
        <f>IF(ISERROR(VLOOKUP(BW392,Accueil!$W$17:$W$22,1,0)),1,0)</f>
        <v>0</v>
      </c>
      <c r="GA392" s="158">
        <f>IF(ISERROR(VLOOKUP(BX392,Accueil!$W$17:$W$22,1,0)),1,0)</f>
        <v>0</v>
      </c>
      <c r="GB392" s="158">
        <f>IF(ISERROR(VLOOKUP(BY392,Accueil!$W$17:$W$22,1,0)),1,0)</f>
        <v>0</v>
      </c>
      <c r="GC392" s="158">
        <f>IF(ISERROR(VLOOKUP(BZ392,Accueil!$W$17:$W$22,1,0)),1,0)</f>
        <v>0</v>
      </c>
      <c r="GD392" s="158">
        <f>IF(ISERROR(VLOOKUP(CA392,Accueil!$W$17:$W$22,1,0)),1,0)</f>
        <v>0</v>
      </c>
      <c r="GE392" s="158">
        <f>IF(ISERROR(VLOOKUP(CB392,Accueil!$W$17:$W$22,1,0)),1,0)</f>
        <v>0</v>
      </c>
      <c r="GF392" s="158">
        <f>IF(ISERROR(VLOOKUP(CC392,Accueil!$W$17:$W$22,1,0)),1,0)</f>
        <v>0</v>
      </c>
      <c r="GG392" s="158">
        <f>IF(ISERROR(VLOOKUP(CD392,Accueil!$W$17:$W$22,1,0)),1,0)</f>
        <v>0</v>
      </c>
      <c r="GH392" s="158">
        <f>IF(ISERROR(VLOOKUP(CE392,Accueil!$W$17:$W$22,1,0)),1,0)</f>
        <v>0</v>
      </c>
      <c r="GI392" s="158">
        <f>IF(ISERROR(VLOOKUP(CF392,Accueil!$W$17:$W$22,1,0)),1,0)</f>
        <v>0</v>
      </c>
      <c r="GJ392" s="158">
        <f>IF(ISERROR(VLOOKUP(CG392,Accueil!$W$17:$W$22,1,0)),1,0)</f>
        <v>0</v>
      </c>
      <c r="GK392" s="158">
        <f>IF(ISERROR(VLOOKUP(CH392,Accueil!$W$17:$W$22,1,0)),1,0)</f>
        <v>0</v>
      </c>
      <c r="GL392" s="158">
        <f>IF(ISERROR(VLOOKUP(CI392,Accueil!$W$17:$W$22,1,0)),1,0)</f>
        <v>0</v>
      </c>
      <c r="GM392" s="158">
        <f>IF(ISERROR(VLOOKUP(CJ392,Accueil!$W$17:$W$22,1,0)),1,0)</f>
        <v>0</v>
      </c>
      <c r="GN392" s="158">
        <f>IF(ISERROR(VLOOKUP(CK392,Accueil!$W$17:$W$22,1,0)),1,0)</f>
        <v>0</v>
      </c>
      <c r="GO392" s="158">
        <f>IF(ISERROR(VLOOKUP(CL392,Accueil!$W$17:$W$22,1,0)),1,0)</f>
        <v>0</v>
      </c>
      <c r="GP392" s="158">
        <f>IF(ISERROR(VLOOKUP(CM392,Accueil!$W$17:$W$22,1,0)),1,0)</f>
        <v>0</v>
      </c>
      <c r="GQ392" s="158">
        <f>IF(ISERROR(VLOOKUP(CN392,Accueil!$W$17:$W$22,1,0)),1,0)</f>
        <v>0</v>
      </c>
      <c r="GR392" s="158">
        <f>IF(ISERROR(VLOOKUP(CO392,Accueil!$W$17:$W$22,1,0)),1,0)</f>
        <v>0</v>
      </c>
      <c r="GS392" s="158">
        <f>IF(ISERROR(VLOOKUP(CP392,Accueil!$W$17:$W$22,1,0)),1,0)</f>
        <v>0</v>
      </c>
      <c r="GT392" s="158">
        <f>IF(ISERROR(VLOOKUP(CQ392,Accueil!$W$17:$W$22,1,0)),1,0)</f>
        <v>0</v>
      </c>
      <c r="GU392" s="158">
        <f>IF(ISERROR(VLOOKUP(CR392,Accueil!$W$17:$W$22,1,0)),1,0)</f>
        <v>0</v>
      </c>
      <c r="GV392" s="158">
        <f>IF(ISERROR(VLOOKUP(CS392,Accueil!$W$17:$W$22,1,0)),1,0)</f>
        <v>0</v>
      </c>
      <c r="GW392" s="158">
        <f>IF(ISERROR(VLOOKUP(CT392,Accueil!$W$17:$W$22,1,0)),1,0)</f>
        <v>0</v>
      </c>
      <c r="GX392" s="158">
        <f>IF(ISERROR(VLOOKUP(CU392,Accueil!$W$17:$W$22,1,0)),1,0)</f>
        <v>0</v>
      </c>
      <c r="GY392" s="158">
        <f>IF(ISERROR(VLOOKUP(CV392,Accueil!$W$17:$W$22,1,0)),1,0)</f>
        <v>0</v>
      </c>
      <c r="GZ392" s="158">
        <f>IF(ISERROR(VLOOKUP(CW392,Accueil!$W$17:$W$22,1,0)),1,0)</f>
        <v>0</v>
      </c>
      <c r="HA392" s="158">
        <f>IF(ISERROR(VLOOKUP(CX392,Accueil!$W$17:$W$22,1,0)),1,0)</f>
        <v>0</v>
      </c>
      <c r="HB392" s="158">
        <f>IF(ISERROR(VLOOKUP(CY392,Accueil!$W$17:$W$22,1,0)),1,0)</f>
        <v>0</v>
      </c>
      <c r="HC392" s="158">
        <f>IF(ISERROR(VLOOKUP(CZ392,Accueil!$W$17:$W$22,1,0)),1,0)</f>
        <v>0</v>
      </c>
      <c r="HD392" s="158">
        <f>IF(ISERROR(VLOOKUP(DA392,Accueil!$W$17:$W$22,1,0)),1,0)</f>
        <v>0</v>
      </c>
    </row>
    <row r="393" spans="1:212" ht="12.75" customHeight="1">
      <c r="A393" s="360"/>
      <c r="B393" s="12">
        <v>385</v>
      </c>
      <c r="C393" s="26" t="str">
        <f>IF(Accueil!E397="","",Accueil!E397)</f>
        <v/>
      </c>
      <c r="D393" s="27" t="str">
        <f>IF(Accueil!F397="","",Accueil!F397)</f>
        <v/>
      </c>
      <c r="E393" s="83" t="str">
        <f t="shared" si="26"/>
        <v/>
      </c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  <c r="AA393" s="244"/>
      <c r="AB393" s="244"/>
      <c r="AC393" s="244"/>
      <c r="AD393" s="244"/>
      <c r="AE393" s="244"/>
      <c r="AF393" s="244"/>
      <c r="AG393" s="244"/>
      <c r="AH393" s="244"/>
      <c r="AI393" s="244"/>
      <c r="AJ393" s="244"/>
      <c r="AK393" s="244"/>
      <c r="AL393" s="244"/>
      <c r="AM393" s="244"/>
      <c r="AN393" s="244"/>
      <c r="AO393" s="244"/>
      <c r="AP393" s="244"/>
      <c r="AQ393" s="244"/>
      <c r="AR393" s="244"/>
      <c r="AS393" s="244"/>
      <c r="AT393" s="244"/>
      <c r="AU393" s="244"/>
      <c r="AV393" s="244"/>
      <c r="AW393" s="244"/>
      <c r="AX393" s="244"/>
      <c r="AY393" s="244"/>
      <c r="AZ393" s="244"/>
      <c r="BA393" s="244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44"/>
      <c r="CC393" s="244"/>
      <c r="CD393" s="244"/>
      <c r="CE393" s="244"/>
      <c r="CF393" s="244"/>
      <c r="CG393" s="244"/>
      <c r="CH393" s="244"/>
      <c r="CI393" s="244"/>
      <c r="CJ393" s="244"/>
      <c r="CK393" s="244"/>
      <c r="CL393" s="244"/>
      <c r="CM393" s="244"/>
      <c r="CN393" s="244"/>
      <c r="CO393" s="244"/>
      <c r="CP393" s="244"/>
      <c r="CQ393" s="244"/>
      <c r="CR393" s="244"/>
      <c r="CS393" s="244"/>
      <c r="CT393" s="244"/>
      <c r="CU393" s="244"/>
      <c r="CV393" s="244"/>
      <c r="CW393" s="244"/>
      <c r="CX393" s="244"/>
      <c r="CY393" s="244"/>
      <c r="CZ393" s="244"/>
      <c r="DA393" s="244"/>
      <c r="DB393" s="12">
        <v>385</v>
      </c>
      <c r="DC393" s="11" t="str">
        <f>IF(D393="","",COUNTIF(F393:DA393,Accueil!$AB$28)&amp;" / "&amp;COUNTIF($F$8:$DA$8,"&gt;0")-(COUNTIF(F393:DA393,Accueil!$AG$26)))</f>
        <v/>
      </c>
      <c r="DD393" s="110" t="str">
        <f>IF(D393="","",COUNTIF(F393:DA393,Accueil!$AB$26))</f>
        <v/>
      </c>
      <c r="DE393" s="110" t="str">
        <f>IF(D393="","",IF(COUNTIF($F$8:$DA$8,"&gt;=0")-(COUNTIF(G393:DB393,Accueil!$AG$26))&lt;0,0,COUNTIF($F$8:$DA$8,"&gt;=0")-(COUNTIF(G393:DB393,Accueil!$AG$26))))</f>
        <v/>
      </c>
      <c r="DF393" s="11" t="str">
        <f t="shared" si="27"/>
        <v/>
      </c>
      <c r="DG393" s="29" t="str">
        <f t="shared" si="28"/>
        <v/>
      </c>
      <c r="DH393" s="158">
        <f t="shared" si="29"/>
        <v>0</v>
      </c>
      <c r="DI393" s="158">
        <f>IF(ISERROR(VLOOKUP(F393,Accueil!$W$17:$W$22,1,0)),1,0)</f>
        <v>0</v>
      </c>
      <c r="DJ393" s="158">
        <f>IF(ISERROR(VLOOKUP(G393,Accueil!$W$17:$W$22,1,0)),1,0)</f>
        <v>0</v>
      </c>
      <c r="DK393" s="158">
        <f>IF(ISERROR(VLOOKUP(H393,Accueil!$W$17:$W$22,1,0)),1,0)</f>
        <v>0</v>
      </c>
      <c r="DL393" s="158">
        <f>IF(ISERROR(VLOOKUP(I393,Accueil!$W$17:$W$22,1,0)),1,0)</f>
        <v>0</v>
      </c>
      <c r="DM393" s="158">
        <f>IF(ISERROR(VLOOKUP(J393,Accueil!$W$17:$W$22,1,0)),1,0)</f>
        <v>0</v>
      </c>
      <c r="DN393" s="158">
        <f>IF(ISERROR(VLOOKUP(K393,Accueil!$W$17:$W$22,1,0)),1,0)</f>
        <v>0</v>
      </c>
      <c r="DO393" s="158">
        <f>IF(ISERROR(VLOOKUP(L393,Accueil!$W$17:$W$22,1,0)),1,0)</f>
        <v>0</v>
      </c>
      <c r="DP393" s="158">
        <f>IF(ISERROR(VLOOKUP(M393,Accueil!$W$17:$W$22,1,0)),1,0)</f>
        <v>0</v>
      </c>
      <c r="DQ393" s="158">
        <f>IF(ISERROR(VLOOKUP(N393,Accueil!$W$17:$W$22,1,0)),1,0)</f>
        <v>0</v>
      </c>
      <c r="DR393" s="158">
        <f>IF(ISERROR(VLOOKUP(O393,Accueil!$W$17:$W$22,1,0)),1,0)</f>
        <v>0</v>
      </c>
      <c r="DS393" s="158">
        <f>IF(ISERROR(VLOOKUP(P393,Accueil!$W$17:$W$22,1,0)),1,0)</f>
        <v>0</v>
      </c>
      <c r="DT393" s="158">
        <f>IF(ISERROR(VLOOKUP(Q393,Accueil!$W$17:$W$22,1,0)),1,0)</f>
        <v>0</v>
      </c>
      <c r="DU393" s="158">
        <f>IF(ISERROR(VLOOKUP(R393,Accueil!$W$17:$W$22,1,0)),1,0)</f>
        <v>0</v>
      </c>
      <c r="DV393" s="158">
        <f>IF(ISERROR(VLOOKUP(S393,Accueil!$W$17:$W$22,1,0)),1,0)</f>
        <v>0</v>
      </c>
      <c r="DW393" s="158">
        <f>IF(ISERROR(VLOOKUP(T393,Accueil!$W$17:$W$22,1,0)),1,0)</f>
        <v>0</v>
      </c>
      <c r="DX393" s="158">
        <f>IF(ISERROR(VLOOKUP(U393,Accueil!$W$17:$W$22,1,0)),1,0)</f>
        <v>0</v>
      </c>
      <c r="DY393" s="158">
        <f>IF(ISERROR(VLOOKUP(V393,Accueil!$W$17:$W$22,1,0)),1,0)</f>
        <v>0</v>
      </c>
      <c r="DZ393" s="158">
        <f>IF(ISERROR(VLOOKUP(W393,Accueil!$W$17:$W$22,1,0)),1,0)</f>
        <v>0</v>
      </c>
      <c r="EA393" s="158">
        <f>IF(ISERROR(VLOOKUP(X393,Accueil!$W$17:$W$22,1,0)),1,0)</f>
        <v>0</v>
      </c>
      <c r="EB393" s="158">
        <f>IF(ISERROR(VLOOKUP(Y393,Accueil!$W$17:$W$22,1,0)),1,0)</f>
        <v>0</v>
      </c>
      <c r="EC393" s="158">
        <f>IF(ISERROR(VLOOKUP(Z393,Accueil!$W$17:$W$22,1,0)),1,0)</f>
        <v>0</v>
      </c>
      <c r="ED393" s="158">
        <f>IF(ISERROR(VLOOKUP(AA393,Accueil!$W$17:$W$22,1,0)),1,0)</f>
        <v>0</v>
      </c>
      <c r="EE393" s="158">
        <f>IF(ISERROR(VLOOKUP(AB393,Accueil!$W$17:$W$22,1,0)),1,0)</f>
        <v>0</v>
      </c>
      <c r="EF393" s="158">
        <f>IF(ISERROR(VLOOKUP(AC393,Accueil!$W$17:$W$22,1,0)),1,0)</f>
        <v>0</v>
      </c>
      <c r="EG393" s="158">
        <f>IF(ISERROR(VLOOKUP(AD393,Accueil!$W$17:$W$22,1,0)),1,0)</f>
        <v>0</v>
      </c>
      <c r="EH393" s="158">
        <f>IF(ISERROR(VLOOKUP(AE393,Accueil!$W$17:$W$22,1,0)),1,0)</f>
        <v>0</v>
      </c>
      <c r="EI393" s="158">
        <f>IF(ISERROR(VLOOKUP(AF393,Accueil!$W$17:$W$22,1,0)),1,0)</f>
        <v>0</v>
      </c>
      <c r="EJ393" s="158">
        <f>IF(ISERROR(VLOOKUP(AG393,Accueil!$W$17:$W$22,1,0)),1,0)</f>
        <v>0</v>
      </c>
      <c r="EK393" s="158">
        <f>IF(ISERROR(VLOOKUP(AH393,Accueil!$W$17:$W$22,1,0)),1,0)</f>
        <v>0</v>
      </c>
      <c r="EL393" s="158">
        <f>IF(ISERROR(VLOOKUP(AI393,Accueil!$W$17:$W$22,1,0)),1,0)</f>
        <v>0</v>
      </c>
      <c r="EM393" s="158">
        <f>IF(ISERROR(VLOOKUP(AJ393,Accueil!$W$17:$W$22,1,0)),1,0)</f>
        <v>0</v>
      </c>
      <c r="EN393" s="158">
        <f>IF(ISERROR(VLOOKUP(AK393,Accueil!$W$17:$W$22,1,0)),1,0)</f>
        <v>0</v>
      </c>
      <c r="EO393" s="158">
        <f>IF(ISERROR(VLOOKUP(AL393,Accueil!$W$17:$W$22,1,0)),1,0)</f>
        <v>0</v>
      </c>
      <c r="EP393" s="158">
        <f>IF(ISERROR(VLOOKUP(AM393,Accueil!$W$17:$W$22,1,0)),1,0)</f>
        <v>0</v>
      </c>
      <c r="EQ393" s="158">
        <f>IF(ISERROR(VLOOKUP(AN393,Accueil!$W$17:$W$22,1,0)),1,0)</f>
        <v>0</v>
      </c>
      <c r="ER393" s="158">
        <f>IF(ISERROR(VLOOKUP(AO393,Accueil!$W$17:$W$22,1,0)),1,0)</f>
        <v>0</v>
      </c>
      <c r="ES393" s="158">
        <f>IF(ISERROR(VLOOKUP(AP393,Accueil!$W$17:$W$22,1,0)),1,0)</f>
        <v>0</v>
      </c>
      <c r="ET393" s="158">
        <f>IF(ISERROR(VLOOKUP(AQ393,Accueil!$W$17:$W$22,1,0)),1,0)</f>
        <v>0</v>
      </c>
      <c r="EU393" s="158">
        <f>IF(ISERROR(VLOOKUP(AR393,Accueil!$W$17:$W$22,1,0)),1,0)</f>
        <v>0</v>
      </c>
      <c r="EV393" s="158">
        <f>IF(ISERROR(VLOOKUP(AS393,Accueil!$W$17:$W$22,1,0)),1,0)</f>
        <v>0</v>
      </c>
      <c r="EW393" s="158">
        <f>IF(ISERROR(VLOOKUP(AT393,Accueil!$W$17:$W$22,1,0)),1,0)</f>
        <v>0</v>
      </c>
      <c r="EX393" s="158">
        <f>IF(ISERROR(VLOOKUP(AU393,Accueil!$W$17:$W$22,1,0)),1,0)</f>
        <v>0</v>
      </c>
      <c r="EY393" s="158">
        <f>IF(ISERROR(VLOOKUP(AV393,Accueil!$W$17:$W$22,1,0)),1,0)</f>
        <v>0</v>
      </c>
      <c r="EZ393" s="158">
        <f>IF(ISERROR(VLOOKUP(AW393,Accueil!$W$17:$W$22,1,0)),1,0)</f>
        <v>0</v>
      </c>
      <c r="FA393" s="158">
        <f>IF(ISERROR(VLOOKUP(AX393,Accueil!$W$17:$W$22,1,0)),1,0)</f>
        <v>0</v>
      </c>
      <c r="FB393" s="158">
        <f>IF(ISERROR(VLOOKUP(AY393,Accueil!$W$17:$W$22,1,0)),1,0)</f>
        <v>0</v>
      </c>
      <c r="FC393" s="158">
        <f>IF(ISERROR(VLOOKUP(AZ393,Accueil!$W$17:$W$22,1,0)),1,0)</f>
        <v>0</v>
      </c>
      <c r="FD393" s="158">
        <f>IF(ISERROR(VLOOKUP(BA393,Accueil!$W$17:$W$22,1,0)),1,0)</f>
        <v>0</v>
      </c>
      <c r="FE393" s="158">
        <f>IF(ISERROR(VLOOKUP(BB393,Accueil!$W$17:$W$22,1,0)),1,0)</f>
        <v>0</v>
      </c>
      <c r="FF393" s="158">
        <f>IF(ISERROR(VLOOKUP(BC393,Accueil!$W$17:$W$22,1,0)),1,0)</f>
        <v>0</v>
      </c>
      <c r="FG393" s="158">
        <f>IF(ISERROR(VLOOKUP(BD393,Accueil!$W$17:$W$22,1,0)),1,0)</f>
        <v>0</v>
      </c>
      <c r="FH393" s="158">
        <f>IF(ISERROR(VLOOKUP(BE393,Accueil!$W$17:$W$22,1,0)),1,0)</f>
        <v>0</v>
      </c>
      <c r="FI393" s="158">
        <f>IF(ISERROR(VLOOKUP(BF393,Accueil!$W$17:$W$22,1,0)),1,0)</f>
        <v>0</v>
      </c>
      <c r="FJ393" s="158">
        <f>IF(ISERROR(VLOOKUP(BG393,Accueil!$W$17:$W$22,1,0)),1,0)</f>
        <v>0</v>
      </c>
      <c r="FK393" s="158">
        <f>IF(ISERROR(VLOOKUP(BH393,Accueil!$W$17:$W$22,1,0)),1,0)</f>
        <v>0</v>
      </c>
      <c r="FL393" s="158">
        <f>IF(ISERROR(VLOOKUP(BI393,Accueil!$W$17:$W$22,1,0)),1,0)</f>
        <v>0</v>
      </c>
      <c r="FM393" s="158">
        <f>IF(ISERROR(VLOOKUP(BJ393,Accueil!$W$17:$W$22,1,0)),1,0)</f>
        <v>0</v>
      </c>
      <c r="FN393" s="158">
        <f>IF(ISERROR(VLOOKUP(BK393,Accueil!$W$17:$W$22,1,0)),1,0)</f>
        <v>0</v>
      </c>
      <c r="FO393" s="158">
        <f>IF(ISERROR(VLOOKUP(BL393,Accueil!$W$17:$W$22,1,0)),1,0)</f>
        <v>0</v>
      </c>
      <c r="FP393" s="158">
        <f>IF(ISERROR(VLOOKUP(BM393,Accueil!$W$17:$W$22,1,0)),1,0)</f>
        <v>0</v>
      </c>
      <c r="FQ393" s="158">
        <f>IF(ISERROR(VLOOKUP(BN393,Accueil!$W$17:$W$22,1,0)),1,0)</f>
        <v>0</v>
      </c>
      <c r="FR393" s="158">
        <f>IF(ISERROR(VLOOKUP(BO393,Accueil!$W$17:$W$22,1,0)),1,0)</f>
        <v>0</v>
      </c>
      <c r="FS393" s="158">
        <f>IF(ISERROR(VLOOKUP(BP393,Accueil!$W$17:$W$22,1,0)),1,0)</f>
        <v>0</v>
      </c>
      <c r="FT393" s="158">
        <f>IF(ISERROR(VLOOKUP(BQ393,Accueil!$W$17:$W$22,1,0)),1,0)</f>
        <v>0</v>
      </c>
      <c r="FU393" s="158">
        <f>IF(ISERROR(VLOOKUP(BR393,Accueil!$W$17:$W$22,1,0)),1,0)</f>
        <v>0</v>
      </c>
      <c r="FV393" s="158">
        <f>IF(ISERROR(VLOOKUP(BS393,Accueil!$W$17:$W$22,1,0)),1,0)</f>
        <v>0</v>
      </c>
      <c r="FW393" s="158">
        <f>IF(ISERROR(VLOOKUP(BT393,Accueil!$W$17:$W$22,1,0)),1,0)</f>
        <v>0</v>
      </c>
      <c r="FX393" s="158">
        <f>IF(ISERROR(VLOOKUP(BU393,Accueil!$W$17:$W$22,1,0)),1,0)</f>
        <v>0</v>
      </c>
      <c r="FY393" s="158">
        <f>IF(ISERROR(VLOOKUP(BV393,Accueil!$W$17:$W$22,1,0)),1,0)</f>
        <v>0</v>
      </c>
      <c r="FZ393" s="158">
        <f>IF(ISERROR(VLOOKUP(BW393,Accueil!$W$17:$W$22,1,0)),1,0)</f>
        <v>0</v>
      </c>
      <c r="GA393" s="158">
        <f>IF(ISERROR(VLOOKUP(BX393,Accueil!$W$17:$W$22,1,0)),1,0)</f>
        <v>0</v>
      </c>
      <c r="GB393" s="158">
        <f>IF(ISERROR(VLOOKUP(BY393,Accueil!$W$17:$W$22,1,0)),1,0)</f>
        <v>0</v>
      </c>
      <c r="GC393" s="158">
        <f>IF(ISERROR(VLOOKUP(BZ393,Accueil!$W$17:$W$22,1,0)),1,0)</f>
        <v>0</v>
      </c>
      <c r="GD393" s="158">
        <f>IF(ISERROR(VLOOKUP(CA393,Accueil!$W$17:$W$22,1,0)),1,0)</f>
        <v>0</v>
      </c>
      <c r="GE393" s="158">
        <f>IF(ISERROR(VLOOKUP(CB393,Accueil!$W$17:$W$22,1,0)),1,0)</f>
        <v>0</v>
      </c>
      <c r="GF393" s="158">
        <f>IF(ISERROR(VLOOKUP(CC393,Accueil!$W$17:$W$22,1,0)),1,0)</f>
        <v>0</v>
      </c>
      <c r="GG393" s="158">
        <f>IF(ISERROR(VLOOKUP(CD393,Accueil!$W$17:$W$22,1,0)),1,0)</f>
        <v>0</v>
      </c>
      <c r="GH393" s="158">
        <f>IF(ISERROR(VLOOKUP(CE393,Accueil!$W$17:$W$22,1,0)),1,0)</f>
        <v>0</v>
      </c>
      <c r="GI393" s="158">
        <f>IF(ISERROR(VLOOKUP(CF393,Accueil!$W$17:$W$22,1,0)),1,0)</f>
        <v>0</v>
      </c>
      <c r="GJ393" s="158">
        <f>IF(ISERROR(VLOOKUP(CG393,Accueil!$W$17:$W$22,1,0)),1,0)</f>
        <v>0</v>
      </c>
      <c r="GK393" s="158">
        <f>IF(ISERROR(VLOOKUP(CH393,Accueil!$W$17:$W$22,1,0)),1,0)</f>
        <v>0</v>
      </c>
      <c r="GL393" s="158">
        <f>IF(ISERROR(VLOOKUP(CI393,Accueil!$W$17:$W$22,1,0)),1,0)</f>
        <v>0</v>
      </c>
      <c r="GM393" s="158">
        <f>IF(ISERROR(VLOOKUP(CJ393,Accueil!$W$17:$W$22,1,0)),1,0)</f>
        <v>0</v>
      </c>
      <c r="GN393" s="158">
        <f>IF(ISERROR(VLOOKUP(CK393,Accueil!$W$17:$W$22,1,0)),1,0)</f>
        <v>0</v>
      </c>
      <c r="GO393" s="158">
        <f>IF(ISERROR(VLOOKUP(CL393,Accueil!$W$17:$W$22,1,0)),1,0)</f>
        <v>0</v>
      </c>
      <c r="GP393" s="158">
        <f>IF(ISERROR(VLOOKUP(CM393,Accueil!$W$17:$W$22,1,0)),1,0)</f>
        <v>0</v>
      </c>
      <c r="GQ393" s="158">
        <f>IF(ISERROR(VLOOKUP(CN393,Accueil!$W$17:$W$22,1,0)),1,0)</f>
        <v>0</v>
      </c>
      <c r="GR393" s="158">
        <f>IF(ISERROR(VLOOKUP(CO393,Accueil!$W$17:$W$22,1,0)),1,0)</f>
        <v>0</v>
      </c>
      <c r="GS393" s="158">
        <f>IF(ISERROR(VLOOKUP(CP393,Accueil!$W$17:$W$22,1,0)),1,0)</f>
        <v>0</v>
      </c>
      <c r="GT393" s="158">
        <f>IF(ISERROR(VLOOKUP(CQ393,Accueil!$W$17:$W$22,1,0)),1,0)</f>
        <v>0</v>
      </c>
      <c r="GU393" s="158">
        <f>IF(ISERROR(VLOOKUP(CR393,Accueil!$W$17:$W$22,1,0)),1,0)</f>
        <v>0</v>
      </c>
      <c r="GV393" s="158">
        <f>IF(ISERROR(VLOOKUP(CS393,Accueil!$W$17:$W$22,1,0)),1,0)</f>
        <v>0</v>
      </c>
      <c r="GW393" s="158">
        <f>IF(ISERROR(VLOOKUP(CT393,Accueil!$W$17:$W$22,1,0)),1,0)</f>
        <v>0</v>
      </c>
      <c r="GX393" s="158">
        <f>IF(ISERROR(VLOOKUP(CU393,Accueil!$W$17:$W$22,1,0)),1,0)</f>
        <v>0</v>
      </c>
      <c r="GY393" s="158">
        <f>IF(ISERROR(VLOOKUP(CV393,Accueil!$W$17:$W$22,1,0)),1,0)</f>
        <v>0</v>
      </c>
      <c r="GZ393" s="158">
        <f>IF(ISERROR(VLOOKUP(CW393,Accueil!$W$17:$W$22,1,0)),1,0)</f>
        <v>0</v>
      </c>
      <c r="HA393" s="158">
        <f>IF(ISERROR(VLOOKUP(CX393,Accueil!$W$17:$W$22,1,0)),1,0)</f>
        <v>0</v>
      </c>
      <c r="HB393" s="158">
        <f>IF(ISERROR(VLOOKUP(CY393,Accueil!$W$17:$W$22,1,0)),1,0)</f>
        <v>0</v>
      </c>
      <c r="HC393" s="158">
        <f>IF(ISERROR(VLOOKUP(CZ393,Accueil!$W$17:$W$22,1,0)),1,0)</f>
        <v>0</v>
      </c>
      <c r="HD393" s="158">
        <f>IF(ISERROR(VLOOKUP(DA393,Accueil!$W$17:$W$22,1,0)),1,0)</f>
        <v>0</v>
      </c>
    </row>
    <row r="394" spans="1:212" ht="12.75" customHeight="1">
      <c r="A394" s="360"/>
      <c r="B394" s="12">
        <v>386</v>
      </c>
      <c r="C394" s="26" t="str">
        <f>IF(Accueil!E398="","",Accueil!E398)</f>
        <v/>
      </c>
      <c r="D394" s="27" t="str">
        <f>IF(Accueil!F398="","",Accueil!F398)</f>
        <v/>
      </c>
      <c r="E394" s="83" t="str">
        <f t="shared" si="26"/>
        <v/>
      </c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  <c r="AA394" s="244"/>
      <c r="AB394" s="244"/>
      <c r="AC394" s="244"/>
      <c r="AD394" s="244"/>
      <c r="AE394" s="244"/>
      <c r="AF394" s="244"/>
      <c r="AG394" s="244"/>
      <c r="AH394" s="244"/>
      <c r="AI394" s="244"/>
      <c r="AJ394" s="244"/>
      <c r="AK394" s="244"/>
      <c r="AL394" s="244"/>
      <c r="AM394" s="244"/>
      <c r="AN394" s="244"/>
      <c r="AO394" s="244"/>
      <c r="AP394" s="244"/>
      <c r="AQ394" s="244"/>
      <c r="AR394" s="244"/>
      <c r="AS394" s="244"/>
      <c r="AT394" s="244"/>
      <c r="AU394" s="244"/>
      <c r="AV394" s="244"/>
      <c r="AW394" s="244"/>
      <c r="AX394" s="244"/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  <c r="CJ394" s="244"/>
      <c r="CK394" s="244"/>
      <c r="CL394" s="244"/>
      <c r="CM394" s="244"/>
      <c r="CN394" s="244"/>
      <c r="CO394" s="244"/>
      <c r="CP394" s="244"/>
      <c r="CQ394" s="244"/>
      <c r="CR394" s="244"/>
      <c r="CS394" s="244"/>
      <c r="CT394" s="244"/>
      <c r="CU394" s="244"/>
      <c r="CV394" s="244"/>
      <c r="CW394" s="244"/>
      <c r="CX394" s="244"/>
      <c r="CY394" s="244"/>
      <c r="CZ394" s="244"/>
      <c r="DA394" s="244"/>
      <c r="DB394" s="12">
        <v>386</v>
      </c>
      <c r="DC394" s="11" t="str">
        <f>IF(D394="","",COUNTIF(F394:DA394,Accueil!$AB$28)&amp;" / "&amp;COUNTIF($F$8:$DA$8,"&gt;0")-(COUNTIF(F394:DA394,Accueil!$AG$26)))</f>
        <v/>
      </c>
      <c r="DD394" s="110" t="str">
        <f>IF(D394="","",COUNTIF(F394:DA394,Accueil!$AB$26))</f>
        <v/>
      </c>
      <c r="DE394" s="110" t="str">
        <f>IF(D394="","",IF(COUNTIF($F$8:$DA$8,"&gt;=0")-(COUNTIF(G394:DB394,Accueil!$AG$26))&lt;0,0,COUNTIF($F$8:$DA$8,"&gt;=0")-(COUNTIF(G394:DB394,Accueil!$AG$26))))</f>
        <v/>
      </c>
      <c r="DF394" s="11" t="str">
        <f t="shared" si="27"/>
        <v/>
      </c>
      <c r="DG394" s="29" t="str">
        <f t="shared" si="28"/>
        <v/>
      </c>
      <c r="DH394" s="158">
        <f t="shared" si="29"/>
        <v>0</v>
      </c>
      <c r="DI394" s="158">
        <f>IF(ISERROR(VLOOKUP(F394,Accueil!$W$17:$W$22,1,0)),1,0)</f>
        <v>0</v>
      </c>
      <c r="DJ394" s="158">
        <f>IF(ISERROR(VLOOKUP(G394,Accueil!$W$17:$W$22,1,0)),1,0)</f>
        <v>0</v>
      </c>
      <c r="DK394" s="158">
        <f>IF(ISERROR(VLOOKUP(H394,Accueil!$W$17:$W$22,1,0)),1,0)</f>
        <v>0</v>
      </c>
      <c r="DL394" s="158">
        <f>IF(ISERROR(VLOOKUP(I394,Accueil!$W$17:$W$22,1,0)),1,0)</f>
        <v>0</v>
      </c>
      <c r="DM394" s="158">
        <f>IF(ISERROR(VLOOKUP(J394,Accueil!$W$17:$W$22,1,0)),1,0)</f>
        <v>0</v>
      </c>
      <c r="DN394" s="158">
        <f>IF(ISERROR(VLOOKUP(K394,Accueil!$W$17:$W$22,1,0)),1,0)</f>
        <v>0</v>
      </c>
      <c r="DO394" s="158">
        <f>IF(ISERROR(VLOOKUP(L394,Accueil!$W$17:$W$22,1,0)),1,0)</f>
        <v>0</v>
      </c>
      <c r="DP394" s="158">
        <f>IF(ISERROR(VLOOKUP(M394,Accueil!$W$17:$W$22,1,0)),1,0)</f>
        <v>0</v>
      </c>
      <c r="DQ394" s="158">
        <f>IF(ISERROR(VLOOKUP(N394,Accueil!$W$17:$W$22,1,0)),1,0)</f>
        <v>0</v>
      </c>
      <c r="DR394" s="158">
        <f>IF(ISERROR(VLOOKUP(O394,Accueil!$W$17:$W$22,1,0)),1,0)</f>
        <v>0</v>
      </c>
      <c r="DS394" s="158">
        <f>IF(ISERROR(VLOOKUP(P394,Accueil!$W$17:$W$22,1,0)),1,0)</f>
        <v>0</v>
      </c>
      <c r="DT394" s="158">
        <f>IF(ISERROR(VLOOKUP(Q394,Accueil!$W$17:$W$22,1,0)),1,0)</f>
        <v>0</v>
      </c>
      <c r="DU394" s="158">
        <f>IF(ISERROR(VLOOKUP(R394,Accueil!$W$17:$W$22,1,0)),1,0)</f>
        <v>0</v>
      </c>
      <c r="DV394" s="158">
        <f>IF(ISERROR(VLOOKUP(S394,Accueil!$W$17:$W$22,1,0)),1,0)</f>
        <v>0</v>
      </c>
      <c r="DW394" s="158">
        <f>IF(ISERROR(VLOOKUP(T394,Accueil!$W$17:$W$22,1,0)),1,0)</f>
        <v>0</v>
      </c>
      <c r="DX394" s="158">
        <f>IF(ISERROR(VLOOKUP(U394,Accueil!$W$17:$W$22,1,0)),1,0)</f>
        <v>0</v>
      </c>
      <c r="DY394" s="158">
        <f>IF(ISERROR(VLOOKUP(V394,Accueil!$W$17:$W$22,1,0)),1,0)</f>
        <v>0</v>
      </c>
      <c r="DZ394" s="158">
        <f>IF(ISERROR(VLOOKUP(W394,Accueil!$W$17:$W$22,1,0)),1,0)</f>
        <v>0</v>
      </c>
      <c r="EA394" s="158">
        <f>IF(ISERROR(VLOOKUP(X394,Accueil!$W$17:$W$22,1,0)),1,0)</f>
        <v>0</v>
      </c>
      <c r="EB394" s="158">
        <f>IF(ISERROR(VLOOKUP(Y394,Accueil!$W$17:$W$22,1,0)),1,0)</f>
        <v>0</v>
      </c>
      <c r="EC394" s="158">
        <f>IF(ISERROR(VLOOKUP(Z394,Accueil!$W$17:$W$22,1,0)),1,0)</f>
        <v>0</v>
      </c>
      <c r="ED394" s="158">
        <f>IF(ISERROR(VLOOKUP(AA394,Accueil!$W$17:$W$22,1,0)),1,0)</f>
        <v>0</v>
      </c>
      <c r="EE394" s="158">
        <f>IF(ISERROR(VLOOKUP(AB394,Accueil!$W$17:$W$22,1,0)),1,0)</f>
        <v>0</v>
      </c>
      <c r="EF394" s="158">
        <f>IF(ISERROR(VLOOKUP(AC394,Accueil!$W$17:$W$22,1,0)),1,0)</f>
        <v>0</v>
      </c>
      <c r="EG394" s="158">
        <f>IF(ISERROR(VLOOKUP(AD394,Accueil!$W$17:$W$22,1,0)),1,0)</f>
        <v>0</v>
      </c>
      <c r="EH394" s="158">
        <f>IF(ISERROR(VLOOKUP(AE394,Accueil!$W$17:$W$22,1,0)),1,0)</f>
        <v>0</v>
      </c>
      <c r="EI394" s="158">
        <f>IF(ISERROR(VLOOKUP(AF394,Accueil!$W$17:$W$22,1,0)),1,0)</f>
        <v>0</v>
      </c>
      <c r="EJ394" s="158">
        <f>IF(ISERROR(VLOOKUP(AG394,Accueil!$W$17:$W$22,1,0)),1,0)</f>
        <v>0</v>
      </c>
      <c r="EK394" s="158">
        <f>IF(ISERROR(VLOOKUP(AH394,Accueil!$W$17:$W$22,1,0)),1,0)</f>
        <v>0</v>
      </c>
      <c r="EL394" s="158">
        <f>IF(ISERROR(VLOOKUP(AI394,Accueil!$W$17:$W$22,1,0)),1,0)</f>
        <v>0</v>
      </c>
      <c r="EM394" s="158">
        <f>IF(ISERROR(VLOOKUP(AJ394,Accueil!$W$17:$W$22,1,0)),1,0)</f>
        <v>0</v>
      </c>
      <c r="EN394" s="158">
        <f>IF(ISERROR(VLOOKUP(AK394,Accueil!$W$17:$W$22,1,0)),1,0)</f>
        <v>0</v>
      </c>
      <c r="EO394" s="158">
        <f>IF(ISERROR(VLOOKUP(AL394,Accueil!$W$17:$W$22,1,0)),1,0)</f>
        <v>0</v>
      </c>
      <c r="EP394" s="158">
        <f>IF(ISERROR(VLOOKUP(AM394,Accueil!$W$17:$W$22,1,0)),1,0)</f>
        <v>0</v>
      </c>
      <c r="EQ394" s="158">
        <f>IF(ISERROR(VLOOKUP(AN394,Accueil!$W$17:$W$22,1,0)),1,0)</f>
        <v>0</v>
      </c>
      <c r="ER394" s="158">
        <f>IF(ISERROR(VLOOKUP(AO394,Accueil!$W$17:$W$22,1,0)),1,0)</f>
        <v>0</v>
      </c>
      <c r="ES394" s="158">
        <f>IF(ISERROR(VLOOKUP(AP394,Accueil!$W$17:$W$22,1,0)),1,0)</f>
        <v>0</v>
      </c>
      <c r="ET394" s="158">
        <f>IF(ISERROR(VLOOKUP(AQ394,Accueil!$W$17:$W$22,1,0)),1,0)</f>
        <v>0</v>
      </c>
      <c r="EU394" s="158">
        <f>IF(ISERROR(VLOOKUP(AR394,Accueil!$W$17:$W$22,1,0)),1,0)</f>
        <v>0</v>
      </c>
      <c r="EV394" s="158">
        <f>IF(ISERROR(VLOOKUP(AS394,Accueil!$W$17:$W$22,1,0)),1,0)</f>
        <v>0</v>
      </c>
      <c r="EW394" s="158">
        <f>IF(ISERROR(VLOOKUP(AT394,Accueil!$W$17:$W$22,1,0)),1,0)</f>
        <v>0</v>
      </c>
      <c r="EX394" s="158">
        <f>IF(ISERROR(VLOOKUP(AU394,Accueil!$W$17:$W$22,1,0)),1,0)</f>
        <v>0</v>
      </c>
      <c r="EY394" s="158">
        <f>IF(ISERROR(VLOOKUP(AV394,Accueil!$W$17:$W$22,1,0)),1,0)</f>
        <v>0</v>
      </c>
      <c r="EZ394" s="158">
        <f>IF(ISERROR(VLOOKUP(AW394,Accueil!$W$17:$W$22,1,0)),1,0)</f>
        <v>0</v>
      </c>
      <c r="FA394" s="158">
        <f>IF(ISERROR(VLOOKUP(AX394,Accueil!$W$17:$W$22,1,0)),1,0)</f>
        <v>0</v>
      </c>
      <c r="FB394" s="158">
        <f>IF(ISERROR(VLOOKUP(AY394,Accueil!$W$17:$W$22,1,0)),1,0)</f>
        <v>0</v>
      </c>
      <c r="FC394" s="158">
        <f>IF(ISERROR(VLOOKUP(AZ394,Accueil!$W$17:$W$22,1,0)),1,0)</f>
        <v>0</v>
      </c>
      <c r="FD394" s="158">
        <f>IF(ISERROR(VLOOKUP(BA394,Accueil!$W$17:$W$22,1,0)),1,0)</f>
        <v>0</v>
      </c>
      <c r="FE394" s="158">
        <f>IF(ISERROR(VLOOKUP(BB394,Accueil!$W$17:$W$22,1,0)),1,0)</f>
        <v>0</v>
      </c>
      <c r="FF394" s="158">
        <f>IF(ISERROR(VLOOKUP(BC394,Accueil!$W$17:$W$22,1,0)),1,0)</f>
        <v>0</v>
      </c>
      <c r="FG394" s="158">
        <f>IF(ISERROR(VLOOKUP(BD394,Accueil!$W$17:$W$22,1,0)),1,0)</f>
        <v>0</v>
      </c>
      <c r="FH394" s="158">
        <f>IF(ISERROR(VLOOKUP(BE394,Accueil!$W$17:$W$22,1,0)),1,0)</f>
        <v>0</v>
      </c>
      <c r="FI394" s="158">
        <f>IF(ISERROR(VLOOKUP(BF394,Accueil!$W$17:$W$22,1,0)),1,0)</f>
        <v>0</v>
      </c>
      <c r="FJ394" s="158">
        <f>IF(ISERROR(VLOOKUP(BG394,Accueil!$W$17:$W$22,1,0)),1,0)</f>
        <v>0</v>
      </c>
      <c r="FK394" s="158">
        <f>IF(ISERROR(VLOOKUP(BH394,Accueil!$W$17:$W$22,1,0)),1,0)</f>
        <v>0</v>
      </c>
      <c r="FL394" s="158">
        <f>IF(ISERROR(VLOOKUP(BI394,Accueil!$W$17:$W$22,1,0)),1,0)</f>
        <v>0</v>
      </c>
      <c r="FM394" s="158">
        <f>IF(ISERROR(VLOOKUP(BJ394,Accueil!$W$17:$W$22,1,0)),1,0)</f>
        <v>0</v>
      </c>
      <c r="FN394" s="158">
        <f>IF(ISERROR(VLOOKUP(BK394,Accueil!$W$17:$W$22,1,0)),1,0)</f>
        <v>0</v>
      </c>
      <c r="FO394" s="158">
        <f>IF(ISERROR(VLOOKUP(BL394,Accueil!$W$17:$W$22,1,0)),1,0)</f>
        <v>0</v>
      </c>
      <c r="FP394" s="158">
        <f>IF(ISERROR(VLOOKUP(BM394,Accueil!$W$17:$W$22,1,0)),1,0)</f>
        <v>0</v>
      </c>
      <c r="FQ394" s="158">
        <f>IF(ISERROR(VLOOKUP(BN394,Accueil!$W$17:$W$22,1,0)),1,0)</f>
        <v>0</v>
      </c>
      <c r="FR394" s="158">
        <f>IF(ISERROR(VLOOKUP(BO394,Accueil!$W$17:$W$22,1,0)),1,0)</f>
        <v>0</v>
      </c>
      <c r="FS394" s="158">
        <f>IF(ISERROR(VLOOKUP(BP394,Accueil!$W$17:$W$22,1,0)),1,0)</f>
        <v>0</v>
      </c>
      <c r="FT394" s="158">
        <f>IF(ISERROR(VLOOKUP(BQ394,Accueil!$W$17:$W$22,1,0)),1,0)</f>
        <v>0</v>
      </c>
      <c r="FU394" s="158">
        <f>IF(ISERROR(VLOOKUP(BR394,Accueil!$W$17:$W$22,1,0)),1,0)</f>
        <v>0</v>
      </c>
      <c r="FV394" s="158">
        <f>IF(ISERROR(VLOOKUP(BS394,Accueil!$W$17:$W$22,1,0)),1,0)</f>
        <v>0</v>
      </c>
      <c r="FW394" s="158">
        <f>IF(ISERROR(VLOOKUP(BT394,Accueil!$W$17:$W$22,1,0)),1,0)</f>
        <v>0</v>
      </c>
      <c r="FX394" s="158">
        <f>IF(ISERROR(VLOOKUP(BU394,Accueil!$W$17:$W$22,1,0)),1,0)</f>
        <v>0</v>
      </c>
      <c r="FY394" s="158">
        <f>IF(ISERROR(VLOOKUP(BV394,Accueil!$W$17:$W$22,1,0)),1,0)</f>
        <v>0</v>
      </c>
      <c r="FZ394" s="158">
        <f>IF(ISERROR(VLOOKUP(BW394,Accueil!$W$17:$W$22,1,0)),1,0)</f>
        <v>0</v>
      </c>
      <c r="GA394" s="158">
        <f>IF(ISERROR(VLOOKUP(BX394,Accueil!$W$17:$W$22,1,0)),1,0)</f>
        <v>0</v>
      </c>
      <c r="GB394" s="158">
        <f>IF(ISERROR(VLOOKUP(BY394,Accueil!$W$17:$W$22,1,0)),1,0)</f>
        <v>0</v>
      </c>
      <c r="GC394" s="158">
        <f>IF(ISERROR(VLOOKUP(BZ394,Accueil!$W$17:$W$22,1,0)),1,0)</f>
        <v>0</v>
      </c>
      <c r="GD394" s="158">
        <f>IF(ISERROR(VLOOKUP(CA394,Accueil!$W$17:$W$22,1,0)),1,0)</f>
        <v>0</v>
      </c>
      <c r="GE394" s="158">
        <f>IF(ISERROR(VLOOKUP(CB394,Accueil!$W$17:$W$22,1,0)),1,0)</f>
        <v>0</v>
      </c>
      <c r="GF394" s="158">
        <f>IF(ISERROR(VLOOKUP(CC394,Accueil!$W$17:$W$22,1,0)),1,0)</f>
        <v>0</v>
      </c>
      <c r="GG394" s="158">
        <f>IF(ISERROR(VLOOKUP(CD394,Accueil!$W$17:$W$22,1,0)),1,0)</f>
        <v>0</v>
      </c>
      <c r="GH394" s="158">
        <f>IF(ISERROR(VLOOKUP(CE394,Accueil!$W$17:$W$22,1,0)),1,0)</f>
        <v>0</v>
      </c>
      <c r="GI394" s="158">
        <f>IF(ISERROR(VLOOKUP(CF394,Accueil!$W$17:$W$22,1,0)),1,0)</f>
        <v>0</v>
      </c>
      <c r="GJ394" s="158">
        <f>IF(ISERROR(VLOOKUP(CG394,Accueil!$W$17:$W$22,1,0)),1,0)</f>
        <v>0</v>
      </c>
      <c r="GK394" s="158">
        <f>IF(ISERROR(VLOOKUP(CH394,Accueil!$W$17:$W$22,1,0)),1,0)</f>
        <v>0</v>
      </c>
      <c r="GL394" s="158">
        <f>IF(ISERROR(VLOOKUP(CI394,Accueil!$W$17:$W$22,1,0)),1,0)</f>
        <v>0</v>
      </c>
      <c r="GM394" s="158">
        <f>IF(ISERROR(VLOOKUP(CJ394,Accueil!$W$17:$W$22,1,0)),1,0)</f>
        <v>0</v>
      </c>
      <c r="GN394" s="158">
        <f>IF(ISERROR(VLOOKUP(CK394,Accueil!$W$17:$W$22,1,0)),1,0)</f>
        <v>0</v>
      </c>
      <c r="GO394" s="158">
        <f>IF(ISERROR(VLOOKUP(CL394,Accueil!$W$17:$W$22,1,0)),1,0)</f>
        <v>0</v>
      </c>
      <c r="GP394" s="158">
        <f>IF(ISERROR(VLOOKUP(CM394,Accueil!$W$17:$W$22,1,0)),1,0)</f>
        <v>0</v>
      </c>
      <c r="GQ394" s="158">
        <f>IF(ISERROR(VLOOKUP(CN394,Accueil!$W$17:$W$22,1,0)),1,0)</f>
        <v>0</v>
      </c>
      <c r="GR394" s="158">
        <f>IF(ISERROR(VLOOKUP(CO394,Accueil!$W$17:$W$22,1,0)),1,0)</f>
        <v>0</v>
      </c>
      <c r="GS394" s="158">
        <f>IF(ISERROR(VLOOKUP(CP394,Accueil!$W$17:$W$22,1,0)),1,0)</f>
        <v>0</v>
      </c>
      <c r="GT394" s="158">
        <f>IF(ISERROR(VLOOKUP(CQ394,Accueil!$W$17:$W$22,1,0)),1,0)</f>
        <v>0</v>
      </c>
      <c r="GU394" s="158">
        <f>IF(ISERROR(VLOOKUP(CR394,Accueil!$W$17:$W$22,1,0)),1,0)</f>
        <v>0</v>
      </c>
      <c r="GV394" s="158">
        <f>IF(ISERROR(VLOOKUP(CS394,Accueil!$W$17:$W$22,1,0)),1,0)</f>
        <v>0</v>
      </c>
      <c r="GW394" s="158">
        <f>IF(ISERROR(VLOOKUP(CT394,Accueil!$W$17:$W$22,1,0)),1,0)</f>
        <v>0</v>
      </c>
      <c r="GX394" s="158">
        <f>IF(ISERROR(VLOOKUP(CU394,Accueil!$W$17:$W$22,1,0)),1,0)</f>
        <v>0</v>
      </c>
      <c r="GY394" s="158">
        <f>IF(ISERROR(VLOOKUP(CV394,Accueil!$W$17:$W$22,1,0)),1,0)</f>
        <v>0</v>
      </c>
      <c r="GZ394" s="158">
        <f>IF(ISERROR(VLOOKUP(CW394,Accueil!$W$17:$W$22,1,0)),1,0)</f>
        <v>0</v>
      </c>
      <c r="HA394" s="158">
        <f>IF(ISERROR(VLOOKUP(CX394,Accueil!$W$17:$W$22,1,0)),1,0)</f>
        <v>0</v>
      </c>
      <c r="HB394" s="158">
        <f>IF(ISERROR(VLOOKUP(CY394,Accueil!$W$17:$W$22,1,0)),1,0)</f>
        <v>0</v>
      </c>
      <c r="HC394" s="158">
        <f>IF(ISERROR(VLOOKUP(CZ394,Accueil!$W$17:$W$22,1,0)),1,0)</f>
        <v>0</v>
      </c>
      <c r="HD394" s="158">
        <f>IF(ISERROR(VLOOKUP(DA394,Accueil!$W$17:$W$22,1,0)),1,0)</f>
        <v>0</v>
      </c>
    </row>
    <row r="395" spans="1:212" ht="12.75" customHeight="1">
      <c r="A395" s="360"/>
      <c r="B395" s="12">
        <v>387</v>
      </c>
      <c r="C395" s="26" t="str">
        <f>IF(Accueil!E399="","",Accueil!E399)</f>
        <v/>
      </c>
      <c r="D395" s="27" t="str">
        <f>IF(Accueil!F399="","",Accueil!F399)</f>
        <v/>
      </c>
      <c r="E395" s="83" t="str">
        <f t="shared" si="26"/>
        <v/>
      </c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  <c r="AA395" s="244"/>
      <c r="AB395" s="244"/>
      <c r="AC395" s="244"/>
      <c r="AD395" s="244"/>
      <c r="AE395" s="244"/>
      <c r="AF395" s="244"/>
      <c r="AG395" s="244"/>
      <c r="AH395" s="244"/>
      <c r="AI395" s="244"/>
      <c r="AJ395" s="244"/>
      <c r="AK395" s="244"/>
      <c r="AL395" s="244"/>
      <c r="AM395" s="244"/>
      <c r="AN395" s="244"/>
      <c r="AO395" s="244"/>
      <c r="AP395" s="244"/>
      <c r="AQ395" s="244"/>
      <c r="AR395" s="244"/>
      <c r="AS395" s="244"/>
      <c r="AT395" s="244"/>
      <c r="AU395" s="244"/>
      <c r="AV395" s="244"/>
      <c r="AW395" s="244"/>
      <c r="AX395" s="244"/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  <c r="CJ395" s="244"/>
      <c r="CK395" s="244"/>
      <c r="CL395" s="244"/>
      <c r="CM395" s="244"/>
      <c r="CN395" s="244"/>
      <c r="CO395" s="244"/>
      <c r="CP395" s="244"/>
      <c r="CQ395" s="244"/>
      <c r="CR395" s="244"/>
      <c r="CS395" s="244"/>
      <c r="CT395" s="244"/>
      <c r="CU395" s="244"/>
      <c r="CV395" s="244"/>
      <c r="CW395" s="244"/>
      <c r="CX395" s="244"/>
      <c r="CY395" s="244"/>
      <c r="CZ395" s="244"/>
      <c r="DA395" s="244"/>
      <c r="DB395" s="12">
        <v>387</v>
      </c>
      <c r="DC395" s="11" t="str">
        <f>IF(D395="","",COUNTIF(F395:DA395,Accueil!$AB$28)&amp;" / "&amp;COUNTIF($F$8:$DA$8,"&gt;0")-(COUNTIF(F395:DA395,Accueil!$AG$26)))</f>
        <v/>
      </c>
      <c r="DD395" s="110" t="str">
        <f>IF(D395="","",COUNTIF(F395:DA395,Accueil!$AB$26))</f>
        <v/>
      </c>
      <c r="DE395" s="110" t="str">
        <f>IF(D395="","",IF(COUNTIF($F$8:$DA$8,"&gt;=0")-(COUNTIF(G395:DB395,Accueil!$AG$26))&lt;0,0,COUNTIF($F$8:$DA$8,"&gt;=0")-(COUNTIF(G395:DB395,Accueil!$AG$26))))</f>
        <v/>
      </c>
      <c r="DF395" s="11" t="str">
        <f t="shared" si="27"/>
        <v/>
      </c>
      <c r="DG395" s="29" t="str">
        <f t="shared" si="28"/>
        <v/>
      </c>
      <c r="DH395" s="158">
        <f t="shared" si="29"/>
        <v>0</v>
      </c>
      <c r="DI395" s="158">
        <f>IF(ISERROR(VLOOKUP(F395,Accueil!$W$17:$W$22,1,0)),1,0)</f>
        <v>0</v>
      </c>
      <c r="DJ395" s="158">
        <f>IF(ISERROR(VLOOKUP(G395,Accueil!$W$17:$W$22,1,0)),1,0)</f>
        <v>0</v>
      </c>
      <c r="DK395" s="158">
        <f>IF(ISERROR(VLOOKUP(H395,Accueil!$W$17:$W$22,1,0)),1,0)</f>
        <v>0</v>
      </c>
      <c r="DL395" s="158">
        <f>IF(ISERROR(VLOOKUP(I395,Accueil!$W$17:$W$22,1,0)),1,0)</f>
        <v>0</v>
      </c>
      <c r="DM395" s="158">
        <f>IF(ISERROR(VLOOKUP(J395,Accueil!$W$17:$W$22,1,0)),1,0)</f>
        <v>0</v>
      </c>
      <c r="DN395" s="158">
        <f>IF(ISERROR(VLOOKUP(K395,Accueil!$W$17:$W$22,1,0)),1,0)</f>
        <v>0</v>
      </c>
      <c r="DO395" s="158">
        <f>IF(ISERROR(VLOOKUP(L395,Accueil!$W$17:$W$22,1,0)),1,0)</f>
        <v>0</v>
      </c>
      <c r="DP395" s="158">
        <f>IF(ISERROR(VLOOKUP(M395,Accueil!$W$17:$W$22,1,0)),1,0)</f>
        <v>0</v>
      </c>
      <c r="DQ395" s="158">
        <f>IF(ISERROR(VLOOKUP(N395,Accueil!$W$17:$W$22,1,0)),1,0)</f>
        <v>0</v>
      </c>
      <c r="DR395" s="158">
        <f>IF(ISERROR(VLOOKUP(O395,Accueil!$W$17:$W$22,1,0)),1,0)</f>
        <v>0</v>
      </c>
      <c r="DS395" s="158">
        <f>IF(ISERROR(VLOOKUP(P395,Accueil!$W$17:$W$22,1,0)),1,0)</f>
        <v>0</v>
      </c>
      <c r="DT395" s="158">
        <f>IF(ISERROR(VLOOKUP(Q395,Accueil!$W$17:$W$22,1,0)),1,0)</f>
        <v>0</v>
      </c>
      <c r="DU395" s="158">
        <f>IF(ISERROR(VLOOKUP(R395,Accueil!$W$17:$W$22,1,0)),1,0)</f>
        <v>0</v>
      </c>
      <c r="DV395" s="158">
        <f>IF(ISERROR(VLOOKUP(S395,Accueil!$W$17:$W$22,1,0)),1,0)</f>
        <v>0</v>
      </c>
      <c r="DW395" s="158">
        <f>IF(ISERROR(VLOOKUP(T395,Accueil!$W$17:$W$22,1,0)),1,0)</f>
        <v>0</v>
      </c>
      <c r="DX395" s="158">
        <f>IF(ISERROR(VLOOKUP(U395,Accueil!$W$17:$W$22,1,0)),1,0)</f>
        <v>0</v>
      </c>
      <c r="DY395" s="158">
        <f>IF(ISERROR(VLOOKUP(V395,Accueil!$W$17:$W$22,1,0)),1,0)</f>
        <v>0</v>
      </c>
      <c r="DZ395" s="158">
        <f>IF(ISERROR(VLOOKUP(W395,Accueil!$W$17:$W$22,1,0)),1,0)</f>
        <v>0</v>
      </c>
      <c r="EA395" s="158">
        <f>IF(ISERROR(VLOOKUP(X395,Accueil!$W$17:$W$22,1,0)),1,0)</f>
        <v>0</v>
      </c>
      <c r="EB395" s="158">
        <f>IF(ISERROR(VLOOKUP(Y395,Accueil!$W$17:$W$22,1,0)),1,0)</f>
        <v>0</v>
      </c>
      <c r="EC395" s="158">
        <f>IF(ISERROR(VLOOKUP(Z395,Accueil!$W$17:$W$22,1,0)),1,0)</f>
        <v>0</v>
      </c>
      <c r="ED395" s="158">
        <f>IF(ISERROR(VLOOKUP(AA395,Accueil!$W$17:$W$22,1,0)),1,0)</f>
        <v>0</v>
      </c>
      <c r="EE395" s="158">
        <f>IF(ISERROR(VLOOKUP(AB395,Accueil!$W$17:$W$22,1,0)),1,0)</f>
        <v>0</v>
      </c>
      <c r="EF395" s="158">
        <f>IF(ISERROR(VLOOKUP(AC395,Accueil!$W$17:$W$22,1,0)),1,0)</f>
        <v>0</v>
      </c>
      <c r="EG395" s="158">
        <f>IF(ISERROR(VLOOKUP(AD395,Accueil!$W$17:$W$22,1,0)),1,0)</f>
        <v>0</v>
      </c>
      <c r="EH395" s="158">
        <f>IF(ISERROR(VLOOKUP(AE395,Accueil!$W$17:$W$22,1,0)),1,0)</f>
        <v>0</v>
      </c>
      <c r="EI395" s="158">
        <f>IF(ISERROR(VLOOKUP(AF395,Accueil!$W$17:$W$22,1,0)),1,0)</f>
        <v>0</v>
      </c>
      <c r="EJ395" s="158">
        <f>IF(ISERROR(VLOOKUP(AG395,Accueil!$W$17:$W$22,1,0)),1,0)</f>
        <v>0</v>
      </c>
      <c r="EK395" s="158">
        <f>IF(ISERROR(VLOOKUP(AH395,Accueil!$W$17:$W$22,1,0)),1,0)</f>
        <v>0</v>
      </c>
      <c r="EL395" s="158">
        <f>IF(ISERROR(VLOOKUP(AI395,Accueil!$W$17:$W$22,1,0)),1,0)</f>
        <v>0</v>
      </c>
      <c r="EM395" s="158">
        <f>IF(ISERROR(VLOOKUP(AJ395,Accueil!$W$17:$W$22,1,0)),1,0)</f>
        <v>0</v>
      </c>
      <c r="EN395" s="158">
        <f>IF(ISERROR(VLOOKUP(AK395,Accueil!$W$17:$W$22,1,0)),1,0)</f>
        <v>0</v>
      </c>
      <c r="EO395" s="158">
        <f>IF(ISERROR(VLOOKUP(AL395,Accueil!$W$17:$W$22,1,0)),1,0)</f>
        <v>0</v>
      </c>
      <c r="EP395" s="158">
        <f>IF(ISERROR(VLOOKUP(AM395,Accueil!$W$17:$W$22,1,0)),1,0)</f>
        <v>0</v>
      </c>
      <c r="EQ395" s="158">
        <f>IF(ISERROR(VLOOKUP(AN395,Accueil!$W$17:$W$22,1,0)),1,0)</f>
        <v>0</v>
      </c>
      <c r="ER395" s="158">
        <f>IF(ISERROR(VLOOKUP(AO395,Accueil!$W$17:$W$22,1,0)),1,0)</f>
        <v>0</v>
      </c>
      <c r="ES395" s="158">
        <f>IF(ISERROR(VLOOKUP(AP395,Accueil!$W$17:$W$22,1,0)),1,0)</f>
        <v>0</v>
      </c>
      <c r="ET395" s="158">
        <f>IF(ISERROR(VLOOKUP(AQ395,Accueil!$W$17:$W$22,1,0)),1,0)</f>
        <v>0</v>
      </c>
      <c r="EU395" s="158">
        <f>IF(ISERROR(VLOOKUP(AR395,Accueil!$W$17:$W$22,1,0)),1,0)</f>
        <v>0</v>
      </c>
      <c r="EV395" s="158">
        <f>IF(ISERROR(VLOOKUP(AS395,Accueil!$W$17:$W$22,1,0)),1,0)</f>
        <v>0</v>
      </c>
      <c r="EW395" s="158">
        <f>IF(ISERROR(VLOOKUP(AT395,Accueil!$W$17:$W$22,1,0)),1,0)</f>
        <v>0</v>
      </c>
      <c r="EX395" s="158">
        <f>IF(ISERROR(VLOOKUP(AU395,Accueil!$W$17:$W$22,1,0)),1,0)</f>
        <v>0</v>
      </c>
      <c r="EY395" s="158">
        <f>IF(ISERROR(VLOOKUP(AV395,Accueil!$W$17:$W$22,1,0)),1,0)</f>
        <v>0</v>
      </c>
      <c r="EZ395" s="158">
        <f>IF(ISERROR(VLOOKUP(AW395,Accueil!$W$17:$W$22,1,0)),1,0)</f>
        <v>0</v>
      </c>
      <c r="FA395" s="158">
        <f>IF(ISERROR(VLOOKUP(AX395,Accueil!$W$17:$W$22,1,0)),1,0)</f>
        <v>0</v>
      </c>
      <c r="FB395" s="158">
        <f>IF(ISERROR(VLOOKUP(AY395,Accueil!$W$17:$W$22,1,0)),1,0)</f>
        <v>0</v>
      </c>
      <c r="FC395" s="158">
        <f>IF(ISERROR(VLOOKUP(AZ395,Accueil!$W$17:$W$22,1,0)),1,0)</f>
        <v>0</v>
      </c>
      <c r="FD395" s="158">
        <f>IF(ISERROR(VLOOKUP(BA395,Accueil!$W$17:$W$22,1,0)),1,0)</f>
        <v>0</v>
      </c>
      <c r="FE395" s="158">
        <f>IF(ISERROR(VLOOKUP(BB395,Accueil!$W$17:$W$22,1,0)),1,0)</f>
        <v>0</v>
      </c>
      <c r="FF395" s="158">
        <f>IF(ISERROR(VLOOKUP(BC395,Accueil!$W$17:$W$22,1,0)),1,0)</f>
        <v>0</v>
      </c>
      <c r="FG395" s="158">
        <f>IF(ISERROR(VLOOKUP(BD395,Accueil!$W$17:$W$22,1,0)),1,0)</f>
        <v>0</v>
      </c>
      <c r="FH395" s="158">
        <f>IF(ISERROR(VLOOKUP(BE395,Accueil!$W$17:$W$22,1,0)),1,0)</f>
        <v>0</v>
      </c>
      <c r="FI395" s="158">
        <f>IF(ISERROR(VLOOKUP(BF395,Accueil!$W$17:$W$22,1,0)),1,0)</f>
        <v>0</v>
      </c>
      <c r="FJ395" s="158">
        <f>IF(ISERROR(VLOOKUP(BG395,Accueil!$W$17:$W$22,1,0)),1,0)</f>
        <v>0</v>
      </c>
      <c r="FK395" s="158">
        <f>IF(ISERROR(VLOOKUP(BH395,Accueil!$W$17:$W$22,1,0)),1,0)</f>
        <v>0</v>
      </c>
      <c r="FL395" s="158">
        <f>IF(ISERROR(VLOOKUP(BI395,Accueil!$W$17:$W$22,1,0)),1,0)</f>
        <v>0</v>
      </c>
      <c r="FM395" s="158">
        <f>IF(ISERROR(VLOOKUP(BJ395,Accueil!$W$17:$W$22,1,0)),1,0)</f>
        <v>0</v>
      </c>
      <c r="FN395" s="158">
        <f>IF(ISERROR(VLOOKUP(BK395,Accueil!$W$17:$W$22,1,0)),1,0)</f>
        <v>0</v>
      </c>
      <c r="FO395" s="158">
        <f>IF(ISERROR(VLOOKUP(BL395,Accueil!$W$17:$W$22,1,0)),1,0)</f>
        <v>0</v>
      </c>
      <c r="FP395" s="158">
        <f>IF(ISERROR(VLOOKUP(BM395,Accueil!$W$17:$W$22,1,0)),1,0)</f>
        <v>0</v>
      </c>
      <c r="FQ395" s="158">
        <f>IF(ISERROR(VLOOKUP(BN395,Accueil!$W$17:$W$22,1,0)),1,0)</f>
        <v>0</v>
      </c>
      <c r="FR395" s="158">
        <f>IF(ISERROR(VLOOKUP(BO395,Accueil!$W$17:$W$22,1,0)),1,0)</f>
        <v>0</v>
      </c>
      <c r="FS395" s="158">
        <f>IF(ISERROR(VLOOKUP(BP395,Accueil!$W$17:$W$22,1,0)),1,0)</f>
        <v>0</v>
      </c>
      <c r="FT395" s="158">
        <f>IF(ISERROR(VLOOKUP(BQ395,Accueil!$W$17:$W$22,1,0)),1,0)</f>
        <v>0</v>
      </c>
      <c r="FU395" s="158">
        <f>IF(ISERROR(VLOOKUP(BR395,Accueil!$W$17:$W$22,1,0)),1,0)</f>
        <v>0</v>
      </c>
      <c r="FV395" s="158">
        <f>IF(ISERROR(VLOOKUP(BS395,Accueil!$W$17:$W$22,1,0)),1,0)</f>
        <v>0</v>
      </c>
      <c r="FW395" s="158">
        <f>IF(ISERROR(VLOOKUP(BT395,Accueil!$W$17:$W$22,1,0)),1,0)</f>
        <v>0</v>
      </c>
      <c r="FX395" s="158">
        <f>IF(ISERROR(VLOOKUP(BU395,Accueil!$W$17:$W$22,1,0)),1,0)</f>
        <v>0</v>
      </c>
      <c r="FY395" s="158">
        <f>IF(ISERROR(VLOOKUP(BV395,Accueil!$W$17:$W$22,1,0)),1,0)</f>
        <v>0</v>
      </c>
      <c r="FZ395" s="158">
        <f>IF(ISERROR(VLOOKUP(BW395,Accueil!$W$17:$W$22,1,0)),1,0)</f>
        <v>0</v>
      </c>
      <c r="GA395" s="158">
        <f>IF(ISERROR(VLOOKUP(BX395,Accueil!$W$17:$W$22,1,0)),1,0)</f>
        <v>0</v>
      </c>
      <c r="GB395" s="158">
        <f>IF(ISERROR(VLOOKUP(BY395,Accueil!$W$17:$W$22,1,0)),1,0)</f>
        <v>0</v>
      </c>
      <c r="GC395" s="158">
        <f>IF(ISERROR(VLOOKUP(BZ395,Accueil!$W$17:$W$22,1,0)),1,0)</f>
        <v>0</v>
      </c>
      <c r="GD395" s="158">
        <f>IF(ISERROR(VLOOKUP(CA395,Accueil!$W$17:$W$22,1,0)),1,0)</f>
        <v>0</v>
      </c>
      <c r="GE395" s="158">
        <f>IF(ISERROR(VLOOKUP(CB395,Accueil!$W$17:$W$22,1,0)),1,0)</f>
        <v>0</v>
      </c>
      <c r="GF395" s="158">
        <f>IF(ISERROR(VLOOKUP(CC395,Accueil!$W$17:$W$22,1,0)),1,0)</f>
        <v>0</v>
      </c>
      <c r="GG395" s="158">
        <f>IF(ISERROR(VLOOKUP(CD395,Accueil!$W$17:$W$22,1,0)),1,0)</f>
        <v>0</v>
      </c>
      <c r="GH395" s="158">
        <f>IF(ISERROR(VLOOKUP(CE395,Accueil!$W$17:$W$22,1,0)),1,0)</f>
        <v>0</v>
      </c>
      <c r="GI395" s="158">
        <f>IF(ISERROR(VLOOKUP(CF395,Accueil!$W$17:$W$22,1,0)),1,0)</f>
        <v>0</v>
      </c>
      <c r="GJ395" s="158">
        <f>IF(ISERROR(VLOOKUP(CG395,Accueil!$W$17:$W$22,1,0)),1,0)</f>
        <v>0</v>
      </c>
      <c r="GK395" s="158">
        <f>IF(ISERROR(VLOOKUP(CH395,Accueil!$W$17:$W$22,1,0)),1,0)</f>
        <v>0</v>
      </c>
      <c r="GL395" s="158">
        <f>IF(ISERROR(VLOOKUP(CI395,Accueil!$W$17:$W$22,1,0)),1,0)</f>
        <v>0</v>
      </c>
      <c r="GM395" s="158">
        <f>IF(ISERROR(VLOOKUP(CJ395,Accueil!$W$17:$W$22,1,0)),1,0)</f>
        <v>0</v>
      </c>
      <c r="GN395" s="158">
        <f>IF(ISERROR(VLOOKUP(CK395,Accueil!$W$17:$W$22,1,0)),1,0)</f>
        <v>0</v>
      </c>
      <c r="GO395" s="158">
        <f>IF(ISERROR(VLOOKUP(CL395,Accueil!$W$17:$W$22,1,0)),1,0)</f>
        <v>0</v>
      </c>
      <c r="GP395" s="158">
        <f>IF(ISERROR(VLOOKUP(CM395,Accueil!$W$17:$W$22,1,0)),1,0)</f>
        <v>0</v>
      </c>
      <c r="GQ395" s="158">
        <f>IF(ISERROR(VLOOKUP(CN395,Accueil!$W$17:$W$22,1,0)),1,0)</f>
        <v>0</v>
      </c>
      <c r="GR395" s="158">
        <f>IF(ISERROR(VLOOKUP(CO395,Accueil!$W$17:$W$22,1,0)),1,0)</f>
        <v>0</v>
      </c>
      <c r="GS395" s="158">
        <f>IF(ISERROR(VLOOKUP(CP395,Accueil!$W$17:$W$22,1,0)),1,0)</f>
        <v>0</v>
      </c>
      <c r="GT395" s="158">
        <f>IF(ISERROR(VLOOKUP(CQ395,Accueil!$W$17:$W$22,1,0)),1,0)</f>
        <v>0</v>
      </c>
      <c r="GU395" s="158">
        <f>IF(ISERROR(VLOOKUP(CR395,Accueil!$W$17:$W$22,1,0)),1,0)</f>
        <v>0</v>
      </c>
      <c r="GV395" s="158">
        <f>IF(ISERROR(VLOOKUP(CS395,Accueil!$W$17:$W$22,1,0)),1,0)</f>
        <v>0</v>
      </c>
      <c r="GW395" s="158">
        <f>IF(ISERROR(VLOOKUP(CT395,Accueil!$W$17:$W$22,1,0)),1,0)</f>
        <v>0</v>
      </c>
      <c r="GX395" s="158">
        <f>IF(ISERROR(VLOOKUP(CU395,Accueil!$W$17:$W$22,1,0)),1,0)</f>
        <v>0</v>
      </c>
      <c r="GY395" s="158">
        <f>IF(ISERROR(VLOOKUP(CV395,Accueil!$W$17:$W$22,1,0)),1,0)</f>
        <v>0</v>
      </c>
      <c r="GZ395" s="158">
        <f>IF(ISERROR(VLOOKUP(CW395,Accueil!$W$17:$W$22,1,0)),1,0)</f>
        <v>0</v>
      </c>
      <c r="HA395" s="158">
        <f>IF(ISERROR(VLOOKUP(CX395,Accueil!$W$17:$W$22,1,0)),1,0)</f>
        <v>0</v>
      </c>
      <c r="HB395" s="158">
        <f>IF(ISERROR(VLOOKUP(CY395,Accueil!$W$17:$W$22,1,0)),1,0)</f>
        <v>0</v>
      </c>
      <c r="HC395" s="158">
        <f>IF(ISERROR(VLOOKUP(CZ395,Accueil!$W$17:$W$22,1,0)),1,0)</f>
        <v>0</v>
      </c>
      <c r="HD395" s="158">
        <f>IF(ISERROR(VLOOKUP(DA395,Accueil!$W$17:$W$22,1,0)),1,0)</f>
        <v>0</v>
      </c>
    </row>
    <row r="396" spans="1:212" ht="12.75" customHeight="1">
      <c r="A396" s="360"/>
      <c r="B396" s="12">
        <v>388</v>
      </c>
      <c r="C396" s="26" t="str">
        <f>IF(Accueil!E400="","",Accueil!E400)</f>
        <v/>
      </c>
      <c r="D396" s="27" t="str">
        <f>IF(Accueil!F400="","",Accueil!F400)</f>
        <v/>
      </c>
      <c r="E396" s="83" t="str">
        <f t="shared" si="26"/>
        <v/>
      </c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  <c r="AA396" s="244"/>
      <c r="AB396" s="244"/>
      <c r="AC396" s="244"/>
      <c r="AD396" s="244"/>
      <c r="AE396" s="244"/>
      <c r="AF396" s="244"/>
      <c r="AG396" s="244"/>
      <c r="AH396" s="244"/>
      <c r="AI396" s="244"/>
      <c r="AJ396" s="244"/>
      <c r="AK396" s="244"/>
      <c r="AL396" s="244"/>
      <c r="AM396" s="244"/>
      <c r="AN396" s="244"/>
      <c r="AO396" s="244"/>
      <c r="AP396" s="244"/>
      <c r="AQ396" s="244"/>
      <c r="AR396" s="244"/>
      <c r="AS396" s="244"/>
      <c r="AT396" s="244"/>
      <c r="AU396" s="244"/>
      <c r="AV396" s="244"/>
      <c r="AW396" s="244"/>
      <c r="AX396" s="244"/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  <c r="CJ396" s="244"/>
      <c r="CK396" s="244"/>
      <c r="CL396" s="244"/>
      <c r="CM396" s="244"/>
      <c r="CN396" s="244"/>
      <c r="CO396" s="244"/>
      <c r="CP396" s="244"/>
      <c r="CQ396" s="244"/>
      <c r="CR396" s="244"/>
      <c r="CS396" s="244"/>
      <c r="CT396" s="244"/>
      <c r="CU396" s="244"/>
      <c r="CV396" s="244"/>
      <c r="CW396" s="244"/>
      <c r="CX396" s="244"/>
      <c r="CY396" s="244"/>
      <c r="CZ396" s="244"/>
      <c r="DA396" s="244"/>
      <c r="DB396" s="12">
        <v>388</v>
      </c>
      <c r="DC396" s="11" t="str">
        <f>IF(D396="","",COUNTIF(F396:DA396,Accueil!$AB$28)&amp;" / "&amp;COUNTIF($F$8:$DA$8,"&gt;0")-(COUNTIF(F396:DA396,Accueil!$AG$26)))</f>
        <v/>
      </c>
      <c r="DD396" s="110" t="str">
        <f>IF(D396="","",COUNTIF(F396:DA396,Accueil!$AB$26))</f>
        <v/>
      </c>
      <c r="DE396" s="110" t="str">
        <f>IF(D396="","",IF(COUNTIF($F$8:$DA$8,"&gt;=0")-(COUNTIF(G396:DB396,Accueil!$AG$26))&lt;0,0,COUNTIF($F$8:$DA$8,"&gt;=0")-(COUNTIF(G396:DB396,Accueil!$AG$26))))</f>
        <v/>
      </c>
      <c r="DF396" s="11" t="str">
        <f t="shared" si="27"/>
        <v/>
      </c>
      <c r="DG396" s="29" t="str">
        <f t="shared" si="28"/>
        <v/>
      </c>
      <c r="DH396" s="158">
        <f t="shared" si="29"/>
        <v>0</v>
      </c>
      <c r="DI396" s="158">
        <f>IF(ISERROR(VLOOKUP(F396,Accueil!$W$17:$W$22,1,0)),1,0)</f>
        <v>0</v>
      </c>
      <c r="DJ396" s="158">
        <f>IF(ISERROR(VLOOKUP(G396,Accueil!$W$17:$W$22,1,0)),1,0)</f>
        <v>0</v>
      </c>
      <c r="DK396" s="158">
        <f>IF(ISERROR(VLOOKUP(H396,Accueil!$W$17:$W$22,1,0)),1,0)</f>
        <v>0</v>
      </c>
      <c r="DL396" s="158">
        <f>IF(ISERROR(VLOOKUP(I396,Accueil!$W$17:$W$22,1,0)),1,0)</f>
        <v>0</v>
      </c>
      <c r="DM396" s="158">
        <f>IF(ISERROR(VLOOKUP(J396,Accueil!$W$17:$W$22,1,0)),1,0)</f>
        <v>0</v>
      </c>
      <c r="DN396" s="158">
        <f>IF(ISERROR(VLOOKUP(K396,Accueil!$W$17:$W$22,1,0)),1,0)</f>
        <v>0</v>
      </c>
      <c r="DO396" s="158">
        <f>IF(ISERROR(VLOOKUP(L396,Accueil!$W$17:$W$22,1,0)),1,0)</f>
        <v>0</v>
      </c>
      <c r="DP396" s="158">
        <f>IF(ISERROR(VLOOKUP(M396,Accueil!$W$17:$W$22,1,0)),1,0)</f>
        <v>0</v>
      </c>
      <c r="DQ396" s="158">
        <f>IF(ISERROR(VLOOKUP(N396,Accueil!$W$17:$W$22,1,0)),1,0)</f>
        <v>0</v>
      </c>
      <c r="DR396" s="158">
        <f>IF(ISERROR(VLOOKUP(O396,Accueil!$W$17:$W$22,1,0)),1,0)</f>
        <v>0</v>
      </c>
      <c r="DS396" s="158">
        <f>IF(ISERROR(VLOOKUP(P396,Accueil!$W$17:$W$22,1,0)),1,0)</f>
        <v>0</v>
      </c>
      <c r="DT396" s="158">
        <f>IF(ISERROR(VLOOKUP(Q396,Accueil!$W$17:$W$22,1,0)),1,0)</f>
        <v>0</v>
      </c>
      <c r="DU396" s="158">
        <f>IF(ISERROR(VLOOKUP(R396,Accueil!$W$17:$W$22,1,0)),1,0)</f>
        <v>0</v>
      </c>
      <c r="DV396" s="158">
        <f>IF(ISERROR(VLOOKUP(S396,Accueil!$W$17:$W$22,1,0)),1,0)</f>
        <v>0</v>
      </c>
      <c r="DW396" s="158">
        <f>IF(ISERROR(VLOOKUP(T396,Accueil!$W$17:$W$22,1,0)),1,0)</f>
        <v>0</v>
      </c>
      <c r="DX396" s="158">
        <f>IF(ISERROR(VLOOKUP(U396,Accueil!$W$17:$W$22,1,0)),1,0)</f>
        <v>0</v>
      </c>
      <c r="DY396" s="158">
        <f>IF(ISERROR(VLOOKUP(V396,Accueil!$W$17:$W$22,1,0)),1,0)</f>
        <v>0</v>
      </c>
      <c r="DZ396" s="158">
        <f>IF(ISERROR(VLOOKUP(W396,Accueil!$W$17:$W$22,1,0)),1,0)</f>
        <v>0</v>
      </c>
      <c r="EA396" s="158">
        <f>IF(ISERROR(VLOOKUP(X396,Accueil!$W$17:$W$22,1,0)),1,0)</f>
        <v>0</v>
      </c>
      <c r="EB396" s="158">
        <f>IF(ISERROR(VLOOKUP(Y396,Accueil!$W$17:$W$22,1,0)),1,0)</f>
        <v>0</v>
      </c>
      <c r="EC396" s="158">
        <f>IF(ISERROR(VLOOKUP(Z396,Accueil!$W$17:$W$22,1,0)),1,0)</f>
        <v>0</v>
      </c>
      <c r="ED396" s="158">
        <f>IF(ISERROR(VLOOKUP(AA396,Accueil!$W$17:$W$22,1,0)),1,0)</f>
        <v>0</v>
      </c>
      <c r="EE396" s="158">
        <f>IF(ISERROR(VLOOKUP(AB396,Accueil!$W$17:$W$22,1,0)),1,0)</f>
        <v>0</v>
      </c>
      <c r="EF396" s="158">
        <f>IF(ISERROR(VLOOKUP(AC396,Accueil!$W$17:$W$22,1,0)),1,0)</f>
        <v>0</v>
      </c>
      <c r="EG396" s="158">
        <f>IF(ISERROR(VLOOKUP(AD396,Accueil!$W$17:$W$22,1,0)),1,0)</f>
        <v>0</v>
      </c>
      <c r="EH396" s="158">
        <f>IF(ISERROR(VLOOKUP(AE396,Accueil!$W$17:$W$22,1,0)),1,0)</f>
        <v>0</v>
      </c>
      <c r="EI396" s="158">
        <f>IF(ISERROR(VLOOKUP(AF396,Accueil!$W$17:$W$22,1,0)),1,0)</f>
        <v>0</v>
      </c>
      <c r="EJ396" s="158">
        <f>IF(ISERROR(VLOOKUP(AG396,Accueil!$W$17:$W$22,1,0)),1,0)</f>
        <v>0</v>
      </c>
      <c r="EK396" s="158">
        <f>IF(ISERROR(VLOOKUP(AH396,Accueil!$W$17:$W$22,1,0)),1,0)</f>
        <v>0</v>
      </c>
      <c r="EL396" s="158">
        <f>IF(ISERROR(VLOOKUP(AI396,Accueil!$W$17:$W$22,1,0)),1,0)</f>
        <v>0</v>
      </c>
      <c r="EM396" s="158">
        <f>IF(ISERROR(VLOOKUP(AJ396,Accueil!$W$17:$W$22,1,0)),1,0)</f>
        <v>0</v>
      </c>
      <c r="EN396" s="158">
        <f>IF(ISERROR(VLOOKUP(AK396,Accueil!$W$17:$W$22,1,0)),1,0)</f>
        <v>0</v>
      </c>
      <c r="EO396" s="158">
        <f>IF(ISERROR(VLOOKUP(AL396,Accueil!$W$17:$W$22,1,0)),1,0)</f>
        <v>0</v>
      </c>
      <c r="EP396" s="158">
        <f>IF(ISERROR(VLOOKUP(AM396,Accueil!$W$17:$W$22,1,0)),1,0)</f>
        <v>0</v>
      </c>
      <c r="EQ396" s="158">
        <f>IF(ISERROR(VLOOKUP(AN396,Accueil!$W$17:$W$22,1,0)),1,0)</f>
        <v>0</v>
      </c>
      <c r="ER396" s="158">
        <f>IF(ISERROR(VLOOKUP(AO396,Accueil!$W$17:$W$22,1,0)),1,0)</f>
        <v>0</v>
      </c>
      <c r="ES396" s="158">
        <f>IF(ISERROR(VLOOKUP(AP396,Accueil!$W$17:$W$22,1,0)),1,0)</f>
        <v>0</v>
      </c>
      <c r="ET396" s="158">
        <f>IF(ISERROR(VLOOKUP(AQ396,Accueil!$W$17:$W$22,1,0)),1,0)</f>
        <v>0</v>
      </c>
      <c r="EU396" s="158">
        <f>IF(ISERROR(VLOOKUP(AR396,Accueil!$W$17:$W$22,1,0)),1,0)</f>
        <v>0</v>
      </c>
      <c r="EV396" s="158">
        <f>IF(ISERROR(VLOOKUP(AS396,Accueil!$W$17:$W$22,1,0)),1,0)</f>
        <v>0</v>
      </c>
      <c r="EW396" s="158">
        <f>IF(ISERROR(VLOOKUP(AT396,Accueil!$W$17:$W$22,1,0)),1,0)</f>
        <v>0</v>
      </c>
      <c r="EX396" s="158">
        <f>IF(ISERROR(VLOOKUP(AU396,Accueil!$W$17:$W$22,1,0)),1,0)</f>
        <v>0</v>
      </c>
      <c r="EY396" s="158">
        <f>IF(ISERROR(VLOOKUP(AV396,Accueil!$W$17:$W$22,1,0)),1,0)</f>
        <v>0</v>
      </c>
      <c r="EZ396" s="158">
        <f>IF(ISERROR(VLOOKUP(AW396,Accueil!$W$17:$W$22,1,0)),1,0)</f>
        <v>0</v>
      </c>
      <c r="FA396" s="158">
        <f>IF(ISERROR(VLOOKUP(AX396,Accueil!$W$17:$W$22,1,0)),1,0)</f>
        <v>0</v>
      </c>
      <c r="FB396" s="158">
        <f>IF(ISERROR(VLOOKUP(AY396,Accueil!$W$17:$W$22,1,0)),1,0)</f>
        <v>0</v>
      </c>
      <c r="FC396" s="158">
        <f>IF(ISERROR(VLOOKUP(AZ396,Accueil!$W$17:$W$22,1,0)),1,0)</f>
        <v>0</v>
      </c>
      <c r="FD396" s="158">
        <f>IF(ISERROR(VLOOKUP(BA396,Accueil!$W$17:$W$22,1,0)),1,0)</f>
        <v>0</v>
      </c>
      <c r="FE396" s="158">
        <f>IF(ISERROR(VLOOKUP(BB396,Accueil!$W$17:$W$22,1,0)),1,0)</f>
        <v>0</v>
      </c>
      <c r="FF396" s="158">
        <f>IF(ISERROR(VLOOKUP(BC396,Accueil!$W$17:$W$22,1,0)),1,0)</f>
        <v>0</v>
      </c>
      <c r="FG396" s="158">
        <f>IF(ISERROR(VLOOKUP(BD396,Accueil!$W$17:$W$22,1,0)),1,0)</f>
        <v>0</v>
      </c>
      <c r="FH396" s="158">
        <f>IF(ISERROR(VLOOKUP(BE396,Accueil!$W$17:$W$22,1,0)),1,0)</f>
        <v>0</v>
      </c>
      <c r="FI396" s="158">
        <f>IF(ISERROR(VLOOKUP(BF396,Accueil!$W$17:$W$22,1,0)),1,0)</f>
        <v>0</v>
      </c>
      <c r="FJ396" s="158">
        <f>IF(ISERROR(VLOOKUP(BG396,Accueil!$W$17:$W$22,1,0)),1,0)</f>
        <v>0</v>
      </c>
      <c r="FK396" s="158">
        <f>IF(ISERROR(VLOOKUP(BH396,Accueil!$W$17:$W$22,1,0)),1,0)</f>
        <v>0</v>
      </c>
      <c r="FL396" s="158">
        <f>IF(ISERROR(VLOOKUP(BI396,Accueil!$W$17:$W$22,1,0)),1,0)</f>
        <v>0</v>
      </c>
      <c r="FM396" s="158">
        <f>IF(ISERROR(VLOOKUP(BJ396,Accueil!$W$17:$W$22,1,0)),1,0)</f>
        <v>0</v>
      </c>
      <c r="FN396" s="158">
        <f>IF(ISERROR(VLOOKUP(BK396,Accueil!$W$17:$W$22,1,0)),1,0)</f>
        <v>0</v>
      </c>
      <c r="FO396" s="158">
        <f>IF(ISERROR(VLOOKUP(BL396,Accueil!$W$17:$W$22,1,0)),1,0)</f>
        <v>0</v>
      </c>
      <c r="FP396" s="158">
        <f>IF(ISERROR(VLOOKUP(BM396,Accueil!$W$17:$W$22,1,0)),1,0)</f>
        <v>0</v>
      </c>
      <c r="FQ396" s="158">
        <f>IF(ISERROR(VLOOKUP(BN396,Accueil!$W$17:$W$22,1,0)),1,0)</f>
        <v>0</v>
      </c>
      <c r="FR396" s="158">
        <f>IF(ISERROR(VLOOKUP(BO396,Accueil!$W$17:$W$22,1,0)),1,0)</f>
        <v>0</v>
      </c>
      <c r="FS396" s="158">
        <f>IF(ISERROR(VLOOKUP(BP396,Accueil!$W$17:$W$22,1,0)),1,0)</f>
        <v>0</v>
      </c>
      <c r="FT396" s="158">
        <f>IF(ISERROR(VLOOKUP(BQ396,Accueil!$W$17:$W$22,1,0)),1,0)</f>
        <v>0</v>
      </c>
      <c r="FU396" s="158">
        <f>IF(ISERROR(VLOOKUP(BR396,Accueil!$W$17:$W$22,1,0)),1,0)</f>
        <v>0</v>
      </c>
      <c r="FV396" s="158">
        <f>IF(ISERROR(VLOOKUP(BS396,Accueil!$W$17:$W$22,1,0)),1,0)</f>
        <v>0</v>
      </c>
      <c r="FW396" s="158">
        <f>IF(ISERROR(VLOOKUP(BT396,Accueil!$W$17:$W$22,1,0)),1,0)</f>
        <v>0</v>
      </c>
      <c r="FX396" s="158">
        <f>IF(ISERROR(VLOOKUP(BU396,Accueil!$W$17:$W$22,1,0)),1,0)</f>
        <v>0</v>
      </c>
      <c r="FY396" s="158">
        <f>IF(ISERROR(VLOOKUP(BV396,Accueil!$W$17:$W$22,1,0)),1,0)</f>
        <v>0</v>
      </c>
      <c r="FZ396" s="158">
        <f>IF(ISERROR(VLOOKUP(BW396,Accueil!$W$17:$W$22,1,0)),1,0)</f>
        <v>0</v>
      </c>
      <c r="GA396" s="158">
        <f>IF(ISERROR(VLOOKUP(BX396,Accueil!$W$17:$W$22,1,0)),1,0)</f>
        <v>0</v>
      </c>
      <c r="GB396" s="158">
        <f>IF(ISERROR(VLOOKUP(BY396,Accueil!$W$17:$W$22,1,0)),1,0)</f>
        <v>0</v>
      </c>
      <c r="GC396" s="158">
        <f>IF(ISERROR(VLOOKUP(BZ396,Accueil!$W$17:$W$22,1,0)),1,0)</f>
        <v>0</v>
      </c>
      <c r="GD396" s="158">
        <f>IF(ISERROR(VLOOKUP(CA396,Accueil!$W$17:$W$22,1,0)),1,0)</f>
        <v>0</v>
      </c>
      <c r="GE396" s="158">
        <f>IF(ISERROR(VLOOKUP(CB396,Accueil!$W$17:$W$22,1,0)),1,0)</f>
        <v>0</v>
      </c>
      <c r="GF396" s="158">
        <f>IF(ISERROR(VLOOKUP(CC396,Accueil!$W$17:$W$22,1,0)),1,0)</f>
        <v>0</v>
      </c>
      <c r="GG396" s="158">
        <f>IF(ISERROR(VLOOKUP(CD396,Accueil!$W$17:$W$22,1,0)),1,0)</f>
        <v>0</v>
      </c>
      <c r="GH396" s="158">
        <f>IF(ISERROR(VLOOKUP(CE396,Accueil!$W$17:$W$22,1,0)),1,0)</f>
        <v>0</v>
      </c>
      <c r="GI396" s="158">
        <f>IF(ISERROR(VLOOKUP(CF396,Accueil!$W$17:$W$22,1,0)),1,0)</f>
        <v>0</v>
      </c>
      <c r="GJ396" s="158">
        <f>IF(ISERROR(VLOOKUP(CG396,Accueil!$W$17:$W$22,1,0)),1,0)</f>
        <v>0</v>
      </c>
      <c r="GK396" s="158">
        <f>IF(ISERROR(VLOOKUP(CH396,Accueil!$W$17:$W$22,1,0)),1,0)</f>
        <v>0</v>
      </c>
      <c r="GL396" s="158">
        <f>IF(ISERROR(VLOOKUP(CI396,Accueil!$W$17:$W$22,1,0)),1,0)</f>
        <v>0</v>
      </c>
      <c r="GM396" s="158">
        <f>IF(ISERROR(VLOOKUP(CJ396,Accueil!$W$17:$W$22,1,0)),1,0)</f>
        <v>0</v>
      </c>
      <c r="GN396" s="158">
        <f>IF(ISERROR(VLOOKUP(CK396,Accueil!$W$17:$W$22,1,0)),1,0)</f>
        <v>0</v>
      </c>
      <c r="GO396" s="158">
        <f>IF(ISERROR(VLOOKUP(CL396,Accueil!$W$17:$W$22,1,0)),1,0)</f>
        <v>0</v>
      </c>
      <c r="GP396" s="158">
        <f>IF(ISERROR(VLOOKUP(CM396,Accueil!$W$17:$W$22,1,0)),1,0)</f>
        <v>0</v>
      </c>
      <c r="GQ396" s="158">
        <f>IF(ISERROR(VLOOKUP(CN396,Accueil!$W$17:$W$22,1,0)),1,0)</f>
        <v>0</v>
      </c>
      <c r="GR396" s="158">
        <f>IF(ISERROR(VLOOKUP(CO396,Accueil!$W$17:$W$22,1,0)),1,0)</f>
        <v>0</v>
      </c>
      <c r="GS396" s="158">
        <f>IF(ISERROR(VLOOKUP(CP396,Accueil!$W$17:$W$22,1,0)),1,0)</f>
        <v>0</v>
      </c>
      <c r="GT396" s="158">
        <f>IF(ISERROR(VLOOKUP(CQ396,Accueil!$W$17:$W$22,1,0)),1,0)</f>
        <v>0</v>
      </c>
      <c r="GU396" s="158">
        <f>IF(ISERROR(VLOOKUP(CR396,Accueil!$W$17:$W$22,1,0)),1,0)</f>
        <v>0</v>
      </c>
      <c r="GV396" s="158">
        <f>IF(ISERROR(VLOOKUP(CS396,Accueil!$W$17:$W$22,1,0)),1,0)</f>
        <v>0</v>
      </c>
      <c r="GW396" s="158">
        <f>IF(ISERROR(VLOOKUP(CT396,Accueil!$W$17:$W$22,1,0)),1,0)</f>
        <v>0</v>
      </c>
      <c r="GX396" s="158">
        <f>IF(ISERROR(VLOOKUP(CU396,Accueil!$W$17:$W$22,1,0)),1,0)</f>
        <v>0</v>
      </c>
      <c r="GY396" s="158">
        <f>IF(ISERROR(VLOOKUP(CV396,Accueil!$W$17:$W$22,1,0)),1,0)</f>
        <v>0</v>
      </c>
      <c r="GZ396" s="158">
        <f>IF(ISERROR(VLOOKUP(CW396,Accueil!$W$17:$W$22,1,0)),1,0)</f>
        <v>0</v>
      </c>
      <c r="HA396" s="158">
        <f>IF(ISERROR(VLOOKUP(CX396,Accueil!$W$17:$W$22,1,0)),1,0)</f>
        <v>0</v>
      </c>
      <c r="HB396" s="158">
        <f>IF(ISERROR(VLOOKUP(CY396,Accueil!$W$17:$W$22,1,0)),1,0)</f>
        <v>0</v>
      </c>
      <c r="HC396" s="158">
        <f>IF(ISERROR(VLOOKUP(CZ396,Accueil!$W$17:$W$22,1,0)),1,0)</f>
        <v>0</v>
      </c>
      <c r="HD396" s="158">
        <f>IF(ISERROR(VLOOKUP(DA396,Accueil!$W$17:$W$22,1,0)),1,0)</f>
        <v>0</v>
      </c>
    </row>
    <row r="397" spans="1:212" ht="12.75" customHeight="1">
      <c r="A397" s="360"/>
      <c r="B397" s="12">
        <v>389</v>
      </c>
      <c r="C397" s="26" t="str">
        <f>IF(Accueil!E401="","",Accueil!E401)</f>
        <v/>
      </c>
      <c r="D397" s="27" t="str">
        <f>IF(Accueil!F401="","",Accueil!F401)</f>
        <v/>
      </c>
      <c r="E397" s="83" t="str">
        <f t="shared" si="26"/>
        <v/>
      </c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  <c r="AA397" s="244"/>
      <c r="AB397" s="244"/>
      <c r="AC397" s="244"/>
      <c r="AD397" s="244"/>
      <c r="AE397" s="244"/>
      <c r="AF397" s="244"/>
      <c r="AG397" s="244"/>
      <c r="AH397" s="244"/>
      <c r="AI397" s="244"/>
      <c r="AJ397" s="244"/>
      <c r="AK397" s="244"/>
      <c r="AL397" s="244"/>
      <c r="AM397" s="244"/>
      <c r="AN397" s="244"/>
      <c r="AO397" s="244"/>
      <c r="AP397" s="244"/>
      <c r="AQ397" s="244"/>
      <c r="AR397" s="244"/>
      <c r="AS397" s="244"/>
      <c r="AT397" s="244"/>
      <c r="AU397" s="244"/>
      <c r="AV397" s="244"/>
      <c r="AW397" s="244"/>
      <c r="AX397" s="244"/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  <c r="CJ397" s="244"/>
      <c r="CK397" s="244"/>
      <c r="CL397" s="244"/>
      <c r="CM397" s="244"/>
      <c r="CN397" s="244"/>
      <c r="CO397" s="244"/>
      <c r="CP397" s="244"/>
      <c r="CQ397" s="244"/>
      <c r="CR397" s="244"/>
      <c r="CS397" s="244"/>
      <c r="CT397" s="244"/>
      <c r="CU397" s="244"/>
      <c r="CV397" s="244"/>
      <c r="CW397" s="244"/>
      <c r="CX397" s="244"/>
      <c r="CY397" s="244"/>
      <c r="CZ397" s="244"/>
      <c r="DA397" s="244"/>
      <c r="DB397" s="12">
        <v>389</v>
      </c>
      <c r="DC397" s="11" t="str">
        <f>IF(D397="","",COUNTIF(F397:DA397,Accueil!$AB$28)&amp;" / "&amp;COUNTIF($F$8:$DA$8,"&gt;0")-(COUNTIF(F397:DA397,Accueil!$AG$26)))</f>
        <v/>
      </c>
      <c r="DD397" s="110" t="str">
        <f>IF(D397="","",COUNTIF(F397:DA397,Accueil!$AB$26))</f>
        <v/>
      </c>
      <c r="DE397" s="110" t="str">
        <f>IF(D397="","",IF(COUNTIF($F$8:$DA$8,"&gt;=0")-(COUNTIF(G397:DB397,Accueil!$AG$26))&lt;0,0,COUNTIF($F$8:$DA$8,"&gt;=0")-(COUNTIF(G397:DB397,Accueil!$AG$26))))</f>
        <v/>
      </c>
      <c r="DF397" s="11" t="str">
        <f t="shared" si="27"/>
        <v/>
      </c>
      <c r="DG397" s="29" t="str">
        <f t="shared" si="28"/>
        <v/>
      </c>
      <c r="DH397" s="158">
        <f t="shared" si="29"/>
        <v>0</v>
      </c>
      <c r="DI397" s="158">
        <f>IF(ISERROR(VLOOKUP(F397,Accueil!$W$17:$W$22,1,0)),1,0)</f>
        <v>0</v>
      </c>
      <c r="DJ397" s="158">
        <f>IF(ISERROR(VLOOKUP(G397,Accueil!$W$17:$W$22,1,0)),1,0)</f>
        <v>0</v>
      </c>
      <c r="DK397" s="158">
        <f>IF(ISERROR(VLOOKUP(H397,Accueil!$W$17:$W$22,1,0)),1,0)</f>
        <v>0</v>
      </c>
      <c r="DL397" s="158">
        <f>IF(ISERROR(VLOOKUP(I397,Accueil!$W$17:$W$22,1,0)),1,0)</f>
        <v>0</v>
      </c>
      <c r="DM397" s="158">
        <f>IF(ISERROR(VLOOKUP(J397,Accueil!$W$17:$W$22,1,0)),1,0)</f>
        <v>0</v>
      </c>
      <c r="DN397" s="158">
        <f>IF(ISERROR(VLOOKUP(K397,Accueil!$W$17:$W$22,1,0)),1,0)</f>
        <v>0</v>
      </c>
      <c r="DO397" s="158">
        <f>IF(ISERROR(VLOOKUP(L397,Accueil!$W$17:$W$22,1,0)),1,0)</f>
        <v>0</v>
      </c>
      <c r="DP397" s="158">
        <f>IF(ISERROR(VLOOKUP(M397,Accueil!$W$17:$W$22,1,0)),1,0)</f>
        <v>0</v>
      </c>
      <c r="DQ397" s="158">
        <f>IF(ISERROR(VLOOKUP(N397,Accueil!$W$17:$W$22,1,0)),1,0)</f>
        <v>0</v>
      </c>
      <c r="DR397" s="158">
        <f>IF(ISERROR(VLOOKUP(O397,Accueil!$W$17:$W$22,1,0)),1,0)</f>
        <v>0</v>
      </c>
      <c r="DS397" s="158">
        <f>IF(ISERROR(VLOOKUP(P397,Accueil!$W$17:$W$22,1,0)),1,0)</f>
        <v>0</v>
      </c>
      <c r="DT397" s="158">
        <f>IF(ISERROR(VLOOKUP(Q397,Accueil!$W$17:$W$22,1,0)),1,0)</f>
        <v>0</v>
      </c>
      <c r="DU397" s="158">
        <f>IF(ISERROR(VLOOKUP(R397,Accueil!$W$17:$W$22,1,0)),1,0)</f>
        <v>0</v>
      </c>
      <c r="DV397" s="158">
        <f>IF(ISERROR(VLOOKUP(S397,Accueil!$W$17:$W$22,1,0)),1,0)</f>
        <v>0</v>
      </c>
      <c r="DW397" s="158">
        <f>IF(ISERROR(VLOOKUP(T397,Accueil!$W$17:$W$22,1,0)),1,0)</f>
        <v>0</v>
      </c>
      <c r="DX397" s="158">
        <f>IF(ISERROR(VLOOKUP(U397,Accueil!$W$17:$W$22,1,0)),1,0)</f>
        <v>0</v>
      </c>
      <c r="DY397" s="158">
        <f>IF(ISERROR(VLOOKUP(V397,Accueil!$W$17:$W$22,1,0)),1,0)</f>
        <v>0</v>
      </c>
      <c r="DZ397" s="158">
        <f>IF(ISERROR(VLOOKUP(W397,Accueil!$W$17:$W$22,1,0)),1,0)</f>
        <v>0</v>
      </c>
      <c r="EA397" s="158">
        <f>IF(ISERROR(VLOOKUP(X397,Accueil!$W$17:$W$22,1,0)),1,0)</f>
        <v>0</v>
      </c>
      <c r="EB397" s="158">
        <f>IF(ISERROR(VLOOKUP(Y397,Accueil!$W$17:$W$22,1,0)),1,0)</f>
        <v>0</v>
      </c>
      <c r="EC397" s="158">
        <f>IF(ISERROR(VLOOKUP(Z397,Accueil!$W$17:$W$22,1,0)),1,0)</f>
        <v>0</v>
      </c>
      <c r="ED397" s="158">
        <f>IF(ISERROR(VLOOKUP(AA397,Accueil!$W$17:$W$22,1,0)),1,0)</f>
        <v>0</v>
      </c>
      <c r="EE397" s="158">
        <f>IF(ISERROR(VLOOKUP(AB397,Accueil!$W$17:$W$22,1,0)),1,0)</f>
        <v>0</v>
      </c>
      <c r="EF397" s="158">
        <f>IF(ISERROR(VLOOKUP(AC397,Accueil!$W$17:$W$22,1,0)),1,0)</f>
        <v>0</v>
      </c>
      <c r="EG397" s="158">
        <f>IF(ISERROR(VLOOKUP(AD397,Accueil!$W$17:$W$22,1,0)),1,0)</f>
        <v>0</v>
      </c>
      <c r="EH397" s="158">
        <f>IF(ISERROR(VLOOKUP(AE397,Accueil!$W$17:$W$22,1,0)),1,0)</f>
        <v>0</v>
      </c>
      <c r="EI397" s="158">
        <f>IF(ISERROR(VLOOKUP(AF397,Accueil!$W$17:$W$22,1,0)),1,0)</f>
        <v>0</v>
      </c>
      <c r="EJ397" s="158">
        <f>IF(ISERROR(VLOOKUP(AG397,Accueil!$W$17:$W$22,1,0)),1,0)</f>
        <v>0</v>
      </c>
      <c r="EK397" s="158">
        <f>IF(ISERROR(VLOOKUP(AH397,Accueil!$W$17:$W$22,1,0)),1,0)</f>
        <v>0</v>
      </c>
      <c r="EL397" s="158">
        <f>IF(ISERROR(VLOOKUP(AI397,Accueil!$W$17:$W$22,1,0)),1,0)</f>
        <v>0</v>
      </c>
      <c r="EM397" s="158">
        <f>IF(ISERROR(VLOOKUP(AJ397,Accueil!$W$17:$W$22,1,0)),1,0)</f>
        <v>0</v>
      </c>
      <c r="EN397" s="158">
        <f>IF(ISERROR(VLOOKUP(AK397,Accueil!$W$17:$W$22,1,0)),1,0)</f>
        <v>0</v>
      </c>
      <c r="EO397" s="158">
        <f>IF(ISERROR(VLOOKUP(AL397,Accueil!$W$17:$W$22,1,0)),1,0)</f>
        <v>0</v>
      </c>
      <c r="EP397" s="158">
        <f>IF(ISERROR(VLOOKUP(AM397,Accueil!$W$17:$W$22,1,0)),1,0)</f>
        <v>0</v>
      </c>
      <c r="EQ397" s="158">
        <f>IF(ISERROR(VLOOKUP(AN397,Accueil!$W$17:$W$22,1,0)),1,0)</f>
        <v>0</v>
      </c>
      <c r="ER397" s="158">
        <f>IF(ISERROR(VLOOKUP(AO397,Accueil!$W$17:$W$22,1,0)),1,0)</f>
        <v>0</v>
      </c>
      <c r="ES397" s="158">
        <f>IF(ISERROR(VLOOKUP(AP397,Accueil!$W$17:$W$22,1,0)),1,0)</f>
        <v>0</v>
      </c>
      <c r="ET397" s="158">
        <f>IF(ISERROR(VLOOKUP(AQ397,Accueil!$W$17:$W$22,1,0)),1,0)</f>
        <v>0</v>
      </c>
      <c r="EU397" s="158">
        <f>IF(ISERROR(VLOOKUP(AR397,Accueil!$W$17:$W$22,1,0)),1,0)</f>
        <v>0</v>
      </c>
      <c r="EV397" s="158">
        <f>IF(ISERROR(VLOOKUP(AS397,Accueil!$W$17:$W$22,1,0)),1,0)</f>
        <v>0</v>
      </c>
      <c r="EW397" s="158">
        <f>IF(ISERROR(VLOOKUP(AT397,Accueil!$W$17:$W$22,1,0)),1,0)</f>
        <v>0</v>
      </c>
      <c r="EX397" s="158">
        <f>IF(ISERROR(VLOOKUP(AU397,Accueil!$W$17:$W$22,1,0)),1,0)</f>
        <v>0</v>
      </c>
      <c r="EY397" s="158">
        <f>IF(ISERROR(VLOOKUP(AV397,Accueil!$W$17:$W$22,1,0)),1,0)</f>
        <v>0</v>
      </c>
      <c r="EZ397" s="158">
        <f>IF(ISERROR(VLOOKUP(AW397,Accueil!$W$17:$W$22,1,0)),1,0)</f>
        <v>0</v>
      </c>
      <c r="FA397" s="158">
        <f>IF(ISERROR(VLOOKUP(AX397,Accueil!$W$17:$W$22,1,0)),1,0)</f>
        <v>0</v>
      </c>
      <c r="FB397" s="158">
        <f>IF(ISERROR(VLOOKUP(AY397,Accueil!$W$17:$W$22,1,0)),1,0)</f>
        <v>0</v>
      </c>
      <c r="FC397" s="158">
        <f>IF(ISERROR(VLOOKUP(AZ397,Accueil!$W$17:$W$22,1,0)),1,0)</f>
        <v>0</v>
      </c>
      <c r="FD397" s="158">
        <f>IF(ISERROR(VLOOKUP(BA397,Accueil!$W$17:$W$22,1,0)),1,0)</f>
        <v>0</v>
      </c>
      <c r="FE397" s="158">
        <f>IF(ISERROR(VLOOKUP(BB397,Accueil!$W$17:$W$22,1,0)),1,0)</f>
        <v>0</v>
      </c>
      <c r="FF397" s="158">
        <f>IF(ISERROR(VLOOKUP(BC397,Accueil!$W$17:$W$22,1,0)),1,0)</f>
        <v>0</v>
      </c>
      <c r="FG397" s="158">
        <f>IF(ISERROR(VLOOKUP(BD397,Accueil!$W$17:$W$22,1,0)),1,0)</f>
        <v>0</v>
      </c>
      <c r="FH397" s="158">
        <f>IF(ISERROR(VLOOKUP(BE397,Accueil!$W$17:$W$22,1,0)),1,0)</f>
        <v>0</v>
      </c>
      <c r="FI397" s="158">
        <f>IF(ISERROR(VLOOKUP(BF397,Accueil!$W$17:$W$22,1,0)),1,0)</f>
        <v>0</v>
      </c>
      <c r="FJ397" s="158">
        <f>IF(ISERROR(VLOOKUP(BG397,Accueil!$W$17:$W$22,1,0)),1,0)</f>
        <v>0</v>
      </c>
      <c r="FK397" s="158">
        <f>IF(ISERROR(VLOOKUP(BH397,Accueil!$W$17:$W$22,1,0)),1,0)</f>
        <v>0</v>
      </c>
      <c r="FL397" s="158">
        <f>IF(ISERROR(VLOOKUP(BI397,Accueil!$W$17:$W$22,1,0)),1,0)</f>
        <v>0</v>
      </c>
      <c r="FM397" s="158">
        <f>IF(ISERROR(VLOOKUP(BJ397,Accueil!$W$17:$W$22,1,0)),1,0)</f>
        <v>0</v>
      </c>
      <c r="FN397" s="158">
        <f>IF(ISERROR(VLOOKUP(BK397,Accueil!$W$17:$W$22,1,0)),1,0)</f>
        <v>0</v>
      </c>
      <c r="FO397" s="158">
        <f>IF(ISERROR(VLOOKUP(BL397,Accueil!$W$17:$W$22,1,0)),1,0)</f>
        <v>0</v>
      </c>
      <c r="FP397" s="158">
        <f>IF(ISERROR(VLOOKUP(BM397,Accueil!$W$17:$W$22,1,0)),1,0)</f>
        <v>0</v>
      </c>
      <c r="FQ397" s="158">
        <f>IF(ISERROR(VLOOKUP(BN397,Accueil!$W$17:$W$22,1,0)),1,0)</f>
        <v>0</v>
      </c>
      <c r="FR397" s="158">
        <f>IF(ISERROR(VLOOKUP(BO397,Accueil!$W$17:$W$22,1,0)),1,0)</f>
        <v>0</v>
      </c>
      <c r="FS397" s="158">
        <f>IF(ISERROR(VLOOKUP(BP397,Accueil!$W$17:$W$22,1,0)),1,0)</f>
        <v>0</v>
      </c>
      <c r="FT397" s="158">
        <f>IF(ISERROR(VLOOKUP(BQ397,Accueil!$W$17:$W$22,1,0)),1,0)</f>
        <v>0</v>
      </c>
      <c r="FU397" s="158">
        <f>IF(ISERROR(VLOOKUP(BR397,Accueil!$W$17:$W$22,1,0)),1,0)</f>
        <v>0</v>
      </c>
      <c r="FV397" s="158">
        <f>IF(ISERROR(VLOOKUP(BS397,Accueil!$W$17:$W$22,1,0)),1,0)</f>
        <v>0</v>
      </c>
      <c r="FW397" s="158">
        <f>IF(ISERROR(VLOOKUP(BT397,Accueil!$W$17:$W$22,1,0)),1,0)</f>
        <v>0</v>
      </c>
      <c r="FX397" s="158">
        <f>IF(ISERROR(VLOOKUP(BU397,Accueil!$W$17:$W$22,1,0)),1,0)</f>
        <v>0</v>
      </c>
      <c r="FY397" s="158">
        <f>IF(ISERROR(VLOOKUP(BV397,Accueil!$W$17:$W$22,1,0)),1,0)</f>
        <v>0</v>
      </c>
      <c r="FZ397" s="158">
        <f>IF(ISERROR(VLOOKUP(BW397,Accueil!$W$17:$W$22,1,0)),1,0)</f>
        <v>0</v>
      </c>
      <c r="GA397" s="158">
        <f>IF(ISERROR(VLOOKUP(BX397,Accueil!$W$17:$W$22,1,0)),1,0)</f>
        <v>0</v>
      </c>
      <c r="GB397" s="158">
        <f>IF(ISERROR(VLOOKUP(BY397,Accueil!$W$17:$W$22,1,0)),1,0)</f>
        <v>0</v>
      </c>
      <c r="GC397" s="158">
        <f>IF(ISERROR(VLOOKUP(BZ397,Accueil!$W$17:$W$22,1,0)),1,0)</f>
        <v>0</v>
      </c>
      <c r="GD397" s="158">
        <f>IF(ISERROR(VLOOKUP(CA397,Accueil!$W$17:$W$22,1,0)),1,0)</f>
        <v>0</v>
      </c>
      <c r="GE397" s="158">
        <f>IF(ISERROR(VLOOKUP(CB397,Accueil!$W$17:$W$22,1,0)),1,0)</f>
        <v>0</v>
      </c>
      <c r="GF397" s="158">
        <f>IF(ISERROR(VLOOKUP(CC397,Accueil!$W$17:$W$22,1,0)),1,0)</f>
        <v>0</v>
      </c>
      <c r="GG397" s="158">
        <f>IF(ISERROR(VLOOKUP(CD397,Accueil!$W$17:$W$22,1,0)),1,0)</f>
        <v>0</v>
      </c>
      <c r="GH397" s="158">
        <f>IF(ISERROR(VLOOKUP(CE397,Accueil!$W$17:$W$22,1,0)),1,0)</f>
        <v>0</v>
      </c>
      <c r="GI397" s="158">
        <f>IF(ISERROR(VLOOKUP(CF397,Accueil!$W$17:$W$22,1,0)),1,0)</f>
        <v>0</v>
      </c>
      <c r="GJ397" s="158">
        <f>IF(ISERROR(VLOOKUP(CG397,Accueil!$W$17:$W$22,1,0)),1,0)</f>
        <v>0</v>
      </c>
      <c r="GK397" s="158">
        <f>IF(ISERROR(VLOOKUP(CH397,Accueil!$W$17:$W$22,1,0)),1,0)</f>
        <v>0</v>
      </c>
      <c r="GL397" s="158">
        <f>IF(ISERROR(VLOOKUP(CI397,Accueil!$W$17:$W$22,1,0)),1,0)</f>
        <v>0</v>
      </c>
      <c r="GM397" s="158">
        <f>IF(ISERROR(VLOOKUP(CJ397,Accueil!$W$17:$W$22,1,0)),1,0)</f>
        <v>0</v>
      </c>
      <c r="GN397" s="158">
        <f>IF(ISERROR(VLOOKUP(CK397,Accueil!$W$17:$W$22,1,0)),1,0)</f>
        <v>0</v>
      </c>
      <c r="GO397" s="158">
        <f>IF(ISERROR(VLOOKUP(CL397,Accueil!$W$17:$W$22,1,0)),1,0)</f>
        <v>0</v>
      </c>
      <c r="GP397" s="158">
        <f>IF(ISERROR(VLOOKUP(CM397,Accueil!$W$17:$W$22,1,0)),1,0)</f>
        <v>0</v>
      </c>
      <c r="GQ397" s="158">
        <f>IF(ISERROR(VLOOKUP(CN397,Accueil!$W$17:$W$22,1,0)),1,0)</f>
        <v>0</v>
      </c>
      <c r="GR397" s="158">
        <f>IF(ISERROR(VLOOKUP(CO397,Accueil!$W$17:$W$22,1,0)),1,0)</f>
        <v>0</v>
      </c>
      <c r="GS397" s="158">
        <f>IF(ISERROR(VLOOKUP(CP397,Accueil!$W$17:$W$22,1,0)),1,0)</f>
        <v>0</v>
      </c>
      <c r="GT397" s="158">
        <f>IF(ISERROR(VLOOKUP(CQ397,Accueil!$W$17:$W$22,1,0)),1,0)</f>
        <v>0</v>
      </c>
      <c r="GU397" s="158">
        <f>IF(ISERROR(VLOOKUP(CR397,Accueil!$W$17:$W$22,1,0)),1,0)</f>
        <v>0</v>
      </c>
      <c r="GV397" s="158">
        <f>IF(ISERROR(VLOOKUP(CS397,Accueil!$W$17:$W$22,1,0)),1,0)</f>
        <v>0</v>
      </c>
      <c r="GW397" s="158">
        <f>IF(ISERROR(VLOOKUP(CT397,Accueil!$W$17:$W$22,1,0)),1,0)</f>
        <v>0</v>
      </c>
      <c r="GX397" s="158">
        <f>IF(ISERROR(VLOOKUP(CU397,Accueil!$W$17:$W$22,1,0)),1,0)</f>
        <v>0</v>
      </c>
      <c r="GY397" s="158">
        <f>IF(ISERROR(VLOOKUP(CV397,Accueil!$W$17:$W$22,1,0)),1,0)</f>
        <v>0</v>
      </c>
      <c r="GZ397" s="158">
        <f>IF(ISERROR(VLOOKUP(CW397,Accueil!$W$17:$W$22,1,0)),1,0)</f>
        <v>0</v>
      </c>
      <c r="HA397" s="158">
        <f>IF(ISERROR(VLOOKUP(CX397,Accueil!$W$17:$W$22,1,0)),1,0)</f>
        <v>0</v>
      </c>
      <c r="HB397" s="158">
        <f>IF(ISERROR(VLOOKUP(CY397,Accueil!$W$17:$W$22,1,0)),1,0)</f>
        <v>0</v>
      </c>
      <c r="HC397" s="158">
        <f>IF(ISERROR(VLOOKUP(CZ397,Accueil!$W$17:$W$22,1,0)),1,0)</f>
        <v>0</v>
      </c>
      <c r="HD397" s="158">
        <f>IF(ISERROR(VLOOKUP(DA397,Accueil!$W$17:$W$22,1,0)),1,0)</f>
        <v>0</v>
      </c>
    </row>
    <row r="398" spans="1:212" ht="12.75" customHeight="1">
      <c r="A398" s="360"/>
      <c r="B398" s="12">
        <v>390</v>
      </c>
      <c r="C398" s="26" t="str">
        <f>IF(Accueil!E402="","",Accueil!E402)</f>
        <v/>
      </c>
      <c r="D398" s="27" t="str">
        <f>IF(Accueil!F402="","",Accueil!F402)</f>
        <v/>
      </c>
      <c r="E398" s="83" t="str">
        <f t="shared" si="26"/>
        <v/>
      </c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  <c r="AA398" s="244"/>
      <c r="AB398" s="244"/>
      <c r="AC398" s="244"/>
      <c r="AD398" s="244"/>
      <c r="AE398" s="244"/>
      <c r="AF398" s="244"/>
      <c r="AG398" s="244"/>
      <c r="AH398" s="244"/>
      <c r="AI398" s="244"/>
      <c r="AJ398" s="244"/>
      <c r="AK398" s="244"/>
      <c r="AL398" s="244"/>
      <c r="AM398" s="244"/>
      <c r="AN398" s="244"/>
      <c r="AO398" s="244"/>
      <c r="AP398" s="244"/>
      <c r="AQ398" s="244"/>
      <c r="AR398" s="244"/>
      <c r="AS398" s="244"/>
      <c r="AT398" s="244"/>
      <c r="AU398" s="244"/>
      <c r="AV398" s="244"/>
      <c r="AW398" s="244"/>
      <c r="AX398" s="244"/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  <c r="CJ398" s="244"/>
      <c r="CK398" s="244"/>
      <c r="CL398" s="244"/>
      <c r="CM398" s="244"/>
      <c r="CN398" s="244"/>
      <c r="CO398" s="244"/>
      <c r="CP398" s="244"/>
      <c r="CQ398" s="244"/>
      <c r="CR398" s="244"/>
      <c r="CS398" s="244"/>
      <c r="CT398" s="244"/>
      <c r="CU398" s="244"/>
      <c r="CV398" s="244"/>
      <c r="CW398" s="244"/>
      <c r="CX398" s="244"/>
      <c r="CY398" s="244"/>
      <c r="CZ398" s="244"/>
      <c r="DA398" s="244"/>
      <c r="DB398" s="12">
        <v>390</v>
      </c>
      <c r="DC398" s="11" t="str">
        <f>IF(D398="","",COUNTIF(F398:DA398,Accueil!$AB$28)&amp;" / "&amp;COUNTIF($F$8:$DA$8,"&gt;0")-(COUNTIF(F398:DA398,Accueil!$AG$26)))</f>
        <v/>
      </c>
      <c r="DD398" s="110" t="str">
        <f>IF(D398="","",COUNTIF(F398:DA398,Accueil!$AB$26))</f>
        <v/>
      </c>
      <c r="DE398" s="110" t="str">
        <f>IF(D398="","",IF(COUNTIF($F$8:$DA$8,"&gt;=0")-(COUNTIF(G398:DB398,Accueil!$AG$26))&lt;0,0,COUNTIF($F$8:$DA$8,"&gt;=0")-(COUNTIF(G398:DB398,Accueil!$AG$26))))</f>
        <v/>
      </c>
      <c r="DF398" s="11" t="str">
        <f t="shared" si="27"/>
        <v/>
      </c>
      <c r="DG398" s="29" t="str">
        <f t="shared" si="28"/>
        <v/>
      </c>
      <c r="DH398" s="158">
        <f t="shared" si="29"/>
        <v>0</v>
      </c>
      <c r="DI398" s="158">
        <f>IF(ISERROR(VLOOKUP(F398,Accueil!$W$17:$W$22,1,0)),1,0)</f>
        <v>0</v>
      </c>
      <c r="DJ398" s="158">
        <f>IF(ISERROR(VLOOKUP(G398,Accueil!$W$17:$W$22,1,0)),1,0)</f>
        <v>0</v>
      </c>
      <c r="DK398" s="158">
        <f>IF(ISERROR(VLOOKUP(H398,Accueil!$W$17:$W$22,1,0)),1,0)</f>
        <v>0</v>
      </c>
      <c r="DL398" s="158">
        <f>IF(ISERROR(VLOOKUP(I398,Accueil!$W$17:$W$22,1,0)),1,0)</f>
        <v>0</v>
      </c>
      <c r="DM398" s="158">
        <f>IF(ISERROR(VLOOKUP(J398,Accueil!$W$17:$W$22,1,0)),1,0)</f>
        <v>0</v>
      </c>
      <c r="DN398" s="158">
        <f>IF(ISERROR(VLOOKUP(K398,Accueil!$W$17:$W$22,1,0)),1,0)</f>
        <v>0</v>
      </c>
      <c r="DO398" s="158">
        <f>IF(ISERROR(VLOOKUP(L398,Accueil!$W$17:$W$22,1,0)),1,0)</f>
        <v>0</v>
      </c>
      <c r="DP398" s="158">
        <f>IF(ISERROR(VLOOKUP(M398,Accueil!$W$17:$W$22,1,0)),1,0)</f>
        <v>0</v>
      </c>
      <c r="DQ398" s="158">
        <f>IF(ISERROR(VLOOKUP(N398,Accueil!$W$17:$W$22,1,0)),1,0)</f>
        <v>0</v>
      </c>
      <c r="DR398" s="158">
        <f>IF(ISERROR(VLOOKUP(O398,Accueil!$W$17:$W$22,1,0)),1,0)</f>
        <v>0</v>
      </c>
      <c r="DS398" s="158">
        <f>IF(ISERROR(VLOOKUP(P398,Accueil!$W$17:$W$22,1,0)),1,0)</f>
        <v>0</v>
      </c>
      <c r="DT398" s="158">
        <f>IF(ISERROR(VLOOKUP(Q398,Accueil!$W$17:$W$22,1,0)),1,0)</f>
        <v>0</v>
      </c>
      <c r="DU398" s="158">
        <f>IF(ISERROR(VLOOKUP(R398,Accueil!$W$17:$W$22,1,0)),1,0)</f>
        <v>0</v>
      </c>
      <c r="DV398" s="158">
        <f>IF(ISERROR(VLOOKUP(S398,Accueil!$W$17:$W$22,1,0)),1,0)</f>
        <v>0</v>
      </c>
      <c r="DW398" s="158">
        <f>IF(ISERROR(VLOOKUP(T398,Accueil!$W$17:$W$22,1,0)),1,0)</f>
        <v>0</v>
      </c>
      <c r="DX398" s="158">
        <f>IF(ISERROR(VLOOKUP(U398,Accueil!$W$17:$W$22,1,0)),1,0)</f>
        <v>0</v>
      </c>
      <c r="DY398" s="158">
        <f>IF(ISERROR(VLOOKUP(V398,Accueil!$W$17:$W$22,1,0)),1,0)</f>
        <v>0</v>
      </c>
      <c r="DZ398" s="158">
        <f>IF(ISERROR(VLOOKUP(W398,Accueil!$W$17:$W$22,1,0)),1,0)</f>
        <v>0</v>
      </c>
      <c r="EA398" s="158">
        <f>IF(ISERROR(VLOOKUP(X398,Accueil!$W$17:$W$22,1,0)),1,0)</f>
        <v>0</v>
      </c>
      <c r="EB398" s="158">
        <f>IF(ISERROR(VLOOKUP(Y398,Accueil!$W$17:$W$22,1,0)),1,0)</f>
        <v>0</v>
      </c>
      <c r="EC398" s="158">
        <f>IF(ISERROR(VLOOKUP(Z398,Accueil!$W$17:$W$22,1,0)),1,0)</f>
        <v>0</v>
      </c>
      <c r="ED398" s="158">
        <f>IF(ISERROR(VLOOKUP(AA398,Accueil!$W$17:$W$22,1,0)),1,0)</f>
        <v>0</v>
      </c>
      <c r="EE398" s="158">
        <f>IF(ISERROR(VLOOKUP(AB398,Accueil!$W$17:$W$22,1,0)),1,0)</f>
        <v>0</v>
      </c>
      <c r="EF398" s="158">
        <f>IF(ISERROR(VLOOKUP(AC398,Accueil!$W$17:$W$22,1,0)),1,0)</f>
        <v>0</v>
      </c>
      <c r="EG398" s="158">
        <f>IF(ISERROR(VLOOKUP(AD398,Accueil!$W$17:$W$22,1,0)),1,0)</f>
        <v>0</v>
      </c>
      <c r="EH398" s="158">
        <f>IF(ISERROR(VLOOKUP(AE398,Accueil!$W$17:$W$22,1,0)),1,0)</f>
        <v>0</v>
      </c>
      <c r="EI398" s="158">
        <f>IF(ISERROR(VLOOKUP(AF398,Accueil!$W$17:$W$22,1,0)),1,0)</f>
        <v>0</v>
      </c>
      <c r="EJ398" s="158">
        <f>IF(ISERROR(VLOOKUP(AG398,Accueil!$W$17:$W$22,1,0)),1,0)</f>
        <v>0</v>
      </c>
      <c r="EK398" s="158">
        <f>IF(ISERROR(VLOOKUP(AH398,Accueil!$W$17:$W$22,1,0)),1,0)</f>
        <v>0</v>
      </c>
      <c r="EL398" s="158">
        <f>IF(ISERROR(VLOOKUP(AI398,Accueil!$W$17:$W$22,1,0)),1,0)</f>
        <v>0</v>
      </c>
      <c r="EM398" s="158">
        <f>IF(ISERROR(VLOOKUP(AJ398,Accueil!$W$17:$W$22,1,0)),1,0)</f>
        <v>0</v>
      </c>
      <c r="EN398" s="158">
        <f>IF(ISERROR(VLOOKUP(AK398,Accueil!$W$17:$W$22,1,0)),1,0)</f>
        <v>0</v>
      </c>
      <c r="EO398" s="158">
        <f>IF(ISERROR(VLOOKUP(AL398,Accueil!$W$17:$W$22,1,0)),1,0)</f>
        <v>0</v>
      </c>
      <c r="EP398" s="158">
        <f>IF(ISERROR(VLOOKUP(AM398,Accueil!$W$17:$W$22,1,0)),1,0)</f>
        <v>0</v>
      </c>
      <c r="EQ398" s="158">
        <f>IF(ISERROR(VLOOKUP(AN398,Accueil!$W$17:$W$22,1,0)),1,0)</f>
        <v>0</v>
      </c>
      <c r="ER398" s="158">
        <f>IF(ISERROR(VLOOKUP(AO398,Accueil!$W$17:$W$22,1,0)),1,0)</f>
        <v>0</v>
      </c>
      <c r="ES398" s="158">
        <f>IF(ISERROR(VLOOKUP(AP398,Accueil!$W$17:$W$22,1,0)),1,0)</f>
        <v>0</v>
      </c>
      <c r="ET398" s="158">
        <f>IF(ISERROR(VLOOKUP(AQ398,Accueil!$W$17:$W$22,1,0)),1,0)</f>
        <v>0</v>
      </c>
      <c r="EU398" s="158">
        <f>IF(ISERROR(VLOOKUP(AR398,Accueil!$W$17:$W$22,1,0)),1,0)</f>
        <v>0</v>
      </c>
      <c r="EV398" s="158">
        <f>IF(ISERROR(VLOOKUP(AS398,Accueil!$W$17:$W$22,1,0)),1,0)</f>
        <v>0</v>
      </c>
      <c r="EW398" s="158">
        <f>IF(ISERROR(VLOOKUP(AT398,Accueil!$W$17:$W$22,1,0)),1,0)</f>
        <v>0</v>
      </c>
      <c r="EX398" s="158">
        <f>IF(ISERROR(VLOOKUP(AU398,Accueil!$W$17:$W$22,1,0)),1,0)</f>
        <v>0</v>
      </c>
      <c r="EY398" s="158">
        <f>IF(ISERROR(VLOOKUP(AV398,Accueil!$W$17:$W$22,1,0)),1,0)</f>
        <v>0</v>
      </c>
      <c r="EZ398" s="158">
        <f>IF(ISERROR(VLOOKUP(AW398,Accueil!$W$17:$W$22,1,0)),1,0)</f>
        <v>0</v>
      </c>
      <c r="FA398" s="158">
        <f>IF(ISERROR(VLOOKUP(AX398,Accueil!$W$17:$W$22,1,0)),1,0)</f>
        <v>0</v>
      </c>
      <c r="FB398" s="158">
        <f>IF(ISERROR(VLOOKUP(AY398,Accueil!$W$17:$W$22,1,0)),1,0)</f>
        <v>0</v>
      </c>
      <c r="FC398" s="158">
        <f>IF(ISERROR(VLOOKUP(AZ398,Accueil!$W$17:$W$22,1,0)),1,0)</f>
        <v>0</v>
      </c>
      <c r="FD398" s="158">
        <f>IF(ISERROR(VLOOKUP(BA398,Accueil!$W$17:$W$22,1,0)),1,0)</f>
        <v>0</v>
      </c>
      <c r="FE398" s="158">
        <f>IF(ISERROR(VLOOKUP(BB398,Accueil!$W$17:$W$22,1,0)),1,0)</f>
        <v>0</v>
      </c>
      <c r="FF398" s="158">
        <f>IF(ISERROR(VLOOKUP(BC398,Accueil!$W$17:$W$22,1,0)),1,0)</f>
        <v>0</v>
      </c>
      <c r="FG398" s="158">
        <f>IF(ISERROR(VLOOKUP(BD398,Accueil!$W$17:$W$22,1,0)),1,0)</f>
        <v>0</v>
      </c>
      <c r="FH398" s="158">
        <f>IF(ISERROR(VLOOKUP(BE398,Accueil!$W$17:$W$22,1,0)),1,0)</f>
        <v>0</v>
      </c>
      <c r="FI398" s="158">
        <f>IF(ISERROR(VLOOKUP(BF398,Accueil!$W$17:$W$22,1,0)),1,0)</f>
        <v>0</v>
      </c>
      <c r="FJ398" s="158">
        <f>IF(ISERROR(VLOOKUP(BG398,Accueil!$W$17:$W$22,1,0)),1,0)</f>
        <v>0</v>
      </c>
      <c r="FK398" s="158">
        <f>IF(ISERROR(VLOOKUP(BH398,Accueil!$W$17:$W$22,1,0)),1,0)</f>
        <v>0</v>
      </c>
      <c r="FL398" s="158">
        <f>IF(ISERROR(VLOOKUP(BI398,Accueil!$W$17:$W$22,1,0)),1,0)</f>
        <v>0</v>
      </c>
      <c r="FM398" s="158">
        <f>IF(ISERROR(VLOOKUP(BJ398,Accueil!$W$17:$W$22,1,0)),1,0)</f>
        <v>0</v>
      </c>
      <c r="FN398" s="158">
        <f>IF(ISERROR(VLOOKUP(BK398,Accueil!$W$17:$W$22,1,0)),1,0)</f>
        <v>0</v>
      </c>
      <c r="FO398" s="158">
        <f>IF(ISERROR(VLOOKUP(BL398,Accueil!$W$17:$W$22,1,0)),1,0)</f>
        <v>0</v>
      </c>
      <c r="FP398" s="158">
        <f>IF(ISERROR(VLOOKUP(BM398,Accueil!$W$17:$W$22,1,0)),1,0)</f>
        <v>0</v>
      </c>
      <c r="FQ398" s="158">
        <f>IF(ISERROR(VLOOKUP(BN398,Accueil!$W$17:$W$22,1,0)),1,0)</f>
        <v>0</v>
      </c>
      <c r="FR398" s="158">
        <f>IF(ISERROR(VLOOKUP(BO398,Accueil!$W$17:$W$22,1,0)),1,0)</f>
        <v>0</v>
      </c>
      <c r="FS398" s="158">
        <f>IF(ISERROR(VLOOKUP(BP398,Accueil!$W$17:$W$22,1,0)),1,0)</f>
        <v>0</v>
      </c>
      <c r="FT398" s="158">
        <f>IF(ISERROR(VLOOKUP(BQ398,Accueil!$W$17:$W$22,1,0)),1,0)</f>
        <v>0</v>
      </c>
      <c r="FU398" s="158">
        <f>IF(ISERROR(VLOOKUP(BR398,Accueil!$W$17:$W$22,1,0)),1,0)</f>
        <v>0</v>
      </c>
      <c r="FV398" s="158">
        <f>IF(ISERROR(VLOOKUP(BS398,Accueil!$W$17:$W$22,1,0)),1,0)</f>
        <v>0</v>
      </c>
      <c r="FW398" s="158">
        <f>IF(ISERROR(VLOOKUP(BT398,Accueil!$W$17:$W$22,1,0)),1,0)</f>
        <v>0</v>
      </c>
      <c r="FX398" s="158">
        <f>IF(ISERROR(VLOOKUP(BU398,Accueil!$W$17:$W$22,1,0)),1,0)</f>
        <v>0</v>
      </c>
      <c r="FY398" s="158">
        <f>IF(ISERROR(VLOOKUP(BV398,Accueil!$W$17:$W$22,1,0)),1,0)</f>
        <v>0</v>
      </c>
      <c r="FZ398" s="158">
        <f>IF(ISERROR(VLOOKUP(BW398,Accueil!$W$17:$W$22,1,0)),1,0)</f>
        <v>0</v>
      </c>
      <c r="GA398" s="158">
        <f>IF(ISERROR(VLOOKUP(BX398,Accueil!$W$17:$W$22,1,0)),1,0)</f>
        <v>0</v>
      </c>
      <c r="GB398" s="158">
        <f>IF(ISERROR(VLOOKUP(BY398,Accueil!$W$17:$W$22,1,0)),1,0)</f>
        <v>0</v>
      </c>
      <c r="GC398" s="158">
        <f>IF(ISERROR(VLOOKUP(BZ398,Accueil!$W$17:$W$22,1,0)),1,0)</f>
        <v>0</v>
      </c>
      <c r="GD398" s="158">
        <f>IF(ISERROR(VLOOKUP(CA398,Accueil!$W$17:$W$22,1,0)),1,0)</f>
        <v>0</v>
      </c>
      <c r="GE398" s="158">
        <f>IF(ISERROR(VLOOKUP(CB398,Accueil!$W$17:$W$22,1,0)),1,0)</f>
        <v>0</v>
      </c>
      <c r="GF398" s="158">
        <f>IF(ISERROR(VLOOKUP(CC398,Accueil!$W$17:$W$22,1,0)),1,0)</f>
        <v>0</v>
      </c>
      <c r="GG398" s="158">
        <f>IF(ISERROR(VLOOKUP(CD398,Accueil!$W$17:$W$22,1,0)),1,0)</f>
        <v>0</v>
      </c>
      <c r="GH398" s="158">
        <f>IF(ISERROR(VLOOKUP(CE398,Accueil!$W$17:$W$22,1,0)),1,0)</f>
        <v>0</v>
      </c>
      <c r="GI398" s="158">
        <f>IF(ISERROR(VLOOKUP(CF398,Accueil!$W$17:$W$22,1,0)),1,0)</f>
        <v>0</v>
      </c>
      <c r="GJ398" s="158">
        <f>IF(ISERROR(VLOOKUP(CG398,Accueil!$W$17:$W$22,1,0)),1,0)</f>
        <v>0</v>
      </c>
      <c r="GK398" s="158">
        <f>IF(ISERROR(VLOOKUP(CH398,Accueil!$W$17:$W$22,1,0)),1,0)</f>
        <v>0</v>
      </c>
      <c r="GL398" s="158">
        <f>IF(ISERROR(VLOOKUP(CI398,Accueil!$W$17:$W$22,1,0)),1,0)</f>
        <v>0</v>
      </c>
      <c r="GM398" s="158">
        <f>IF(ISERROR(VLOOKUP(CJ398,Accueil!$W$17:$W$22,1,0)),1,0)</f>
        <v>0</v>
      </c>
      <c r="GN398" s="158">
        <f>IF(ISERROR(VLOOKUP(CK398,Accueil!$W$17:$W$22,1,0)),1,0)</f>
        <v>0</v>
      </c>
      <c r="GO398" s="158">
        <f>IF(ISERROR(VLOOKUP(CL398,Accueil!$W$17:$W$22,1,0)),1,0)</f>
        <v>0</v>
      </c>
      <c r="GP398" s="158">
        <f>IF(ISERROR(VLOOKUP(CM398,Accueil!$W$17:$W$22,1,0)),1,0)</f>
        <v>0</v>
      </c>
      <c r="GQ398" s="158">
        <f>IF(ISERROR(VLOOKUP(CN398,Accueil!$W$17:$W$22,1,0)),1,0)</f>
        <v>0</v>
      </c>
      <c r="GR398" s="158">
        <f>IF(ISERROR(VLOOKUP(CO398,Accueil!$W$17:$W$22,1,0)),1,0)</f>
        <v>0</v>
      </c>
      <c r="GS398" s="158">
        <f>IF(ISERROR(VLOOKUP(CP398,Accueil!$W$17:$W$22,1,0)),1,0)</f>
        <v>0</v>
      </c>
      <c r="GT398" s="158">
        <f>IF(ISERROR(VLOOKUP(CQ398,Accueil!$W$17:$W$22,1,0)),1,0)</f>
        <v>0</v>
      </c>
      <c r="GU398" s="158">
        <f>IF(ISERROR(VLOOKUP(CR398,Accueil!$W$17:$W$22,1,0)),1,0)</f>
        <v>0</v>
      </c>
      <c r="GV398" s="158">
        <f>IF(ISERROR(VLOOKUP(CS398,Accueil!$W$17:$W$22,1,0)),1,0)</f>
        <v>0</v>
      </c>
      <c r="GW398" s="158">
        <f>IF(ISERROR(VLOOKUP(CT398,Accueil!$W$17:$W$22,1,0)),1,0)</f>
        <v>0</v>
      </c>
      <c r="GX398" s="158">
        <f>IF(ISERROR(VLOOKUP(CU398,Accueil!$W$17:$W$22,1,0)),1,0)</f>
        <v>0</v>
      </c>
      <c r="GY398" s="158">
        <f>IF(ISERROR(VLOOKUP(CV398,Accueil!$W$17:$W$22,1,0)),1,0)</f>
        <v>0</v>
      </c>
      <c r="GZ398" s="158">
        <f>IF(ISERROR(VLOOKUP(CW398,Accueil!$W$17:$W$22,1,0)),1,0)</f>
        <v>0</v>
      </c>
      <c r="HA398" s="158">
        <f>IF(ISERROR(VLOOKUP(CX398,Accueil!$W$17:$W$22,1,0)),1,0)</f>
        <v>0</v>
      </c>
      <c r="HB398" s="158">
        <f>IF(ISERROR(VLOOKUP(CY398,Accueil!$W$17:$W$22,1,0)),1,0)</f>
        <v>0</v>
      </c>
      <c r="HC398" s="158">
        <f>IF(ISERROR(VLOOKUP(CZ398,Accueil!$W$17:$W$22,1,0)),1,0)</f>
        <v>0</v>
      </c>
      <c r="HD398" s="158">
        <f>IF(ISERROR(VLOOKUP(DA398,Accueil!$W$17:$W$22,1,0)),1,0)</f>
        <v>0</v>
      </c>
    </row>
    <row r="399" spans="1:212" ht="12.75" customHeight="1">
      <c r="A399" s="360"/>
      <c r="B399" s="12">
        <v>391</v>
      </c>
      <c r="C399" s="26" t="str">
        <f>IF(Accueil!E403="","",Accueil!E403)</f>
        <v/>
      </c>
      <c r="D399" s="27" t="str">
        <f>IF(Accueil!F403="","",Accueil!F403)</f>
        <v/>
      </c>
      <c r="E399" s="83" t="str">
        <f t="shared" si="26"/>
        <v/>
      </c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  <c r="AA399" s="244"/>
      <c r="AB399" s="244"/>
      <c r="AC399" s="244"/>
      <c r="AD399" s="244"/>
      <c r="AE399" s="244"/>
      <c r="AF399" s="244"/>
      <c r="AG399" s="244"/>
      <c r="AH399" s="244"/>
      <c r="AI399" s="244"/>
      <c r="AJ399" s="244"/>
      <c r="AK399" s="244"/>
      <c r="AL399" s="244"/>
      <c r="AM399" s="244"/>
      <c r="AN399" s="244"/>
      <c r="AO399" s="244"/>
      <c r="AP399" s="244"/>
      <c r="AQ399" s="244"/>
      <c r="AR399" s="244"/>
      <c r="AS399" s="244"/>
      <c r="AT399" s="244"/>
      <c r="AU399" s="244"/>
      <c r="AV399" s="244"/>
      <c r="AW399" s="244"/>
      <c r="AX399" s="244"/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  <c r="CJ399" s="244"/>
      <c r="CK399" s="244"/>
      <c r="CL399" s="244"/>
      <c r="CM399" s="244"/>
      <c r="CN399" s="244"/>
      <c r="CO399" s="244"/>
      <c r="CP399" s="244"/>
      <c r="CQ399" s="244"/>
      <c r="CR399" s="244"/>
      <c r="CS399" s="244"/>
      <c r="CT399" s="244"/>
      <c r="CU399" s="244"/>
      <c r="CV399" s="244"/>
      <c r="CW399" s="244"/>
      <c r="CX399" s="244"/>
      <c r="CY399" s="244"/>
      <c r="CZ399" s="244"/>
      <c r="DA399" s="244"/>
      <c r="DB399" s="12">
        <v>391</v>
      </c>
      <c r="DC399" s="11" t="str">
        <f>IF(D399="","",COUNTIF(F399:DA399,Accueil!$AB$28)&amp;" / "&amp;COUNTIF($F$8:$DA$8,"&gt;0")-(COUNTIF(F399:DA399,Accueil!$AG$26)))</f>
        <v/>
      </c>
      <c r="DD399" s="110" t="str">
        <f>IF(D399="","",COUNTIF(F399:DA399,Accueil!$AB$26))</f>
        <v/>
      </c>
      <c r="DE399" s="110" t="str">
        <f>IF(D399="","",IF(COUNTIF($F$8:$DA$8,"&gt;=0")-(COUNTIF(G399:DB399,Accueil!$AG$26))&lt;0,0,COUNTIF($F$8:$DA$8,"&gt;=0")-(COUNTIF(G399:DB399,Accueil!$AG$26))))</f>
        <v/>
      </c>
      <c r="DF399" s="11" t="str">
        <f t="shared" si="27"/>
        <v/>
      </c>
      <c r="DG399" s="29" t="str">
        <f t="shared" si="28"/>
        <v/>
      </c>
      <c r="DH399" s="158">
        <f t="shared" si="29"/>
        <v>0</v>
      </c>
      <c r="DI399" s="158">
        <f>IF(ISERROR(VLOOKUP(F399,Accueil!$W$17:$W$22,1,0)),1,0)</f>
        <v>0</v>
      </c>
      <c r="DJ399" s="158">
        <f>IF(ISERROR(VLOOKUP(G399,Accueil!$W$17:$W$22,1,0)),1,0)</f>
        <v>0</v>
      </c>
      <c r="DK399" s="158">
        <f>IF(ISERROR(VLOOKUP(H399,Accueil!$W$17:$W$22,1,0)),1,0)</f>
        <v>0</v>
      </c>
      <c r="DL399" s="158">
        <f>IF(ISERROR(VLOOKUP(I399,Accueil!$W$17:$W$22,1,0)),1,0)</f>
        <v>0</v>
      </c>
      <c r="DM399" s="158">
        <f>IF(ISERROR(VLOOKUP(J399,Accueil!$W$17:$W$22,1,0)),1,0)</f>
        <v>0</v>
      </c>
      <c r="DN399" s="158">
        <f>IF(ISERROR(VLOOKUP(K399,Accueil!$W$17:$W$22,1,0)),1,0)</f>
        <v>0</v>
      </c>
      <c r="DO399" s="158">
        <f>IF(ISERROR(VLOOKUP(L399,Accueil!$W$17:$W$22,1,0)),1,0)</f>
        <v>0</v>
      </c>
      <c r="DP399" s="158">
        <f>IF(ISERROR(VLOOKUP(M399,Accueil!$W$17:$W$22,1,0)),1,0)</f>
        <v>0</v>
      </c>
      <c r="DQ399" s="158">
        <f>IF(ISERROR(VLOOKUP(N399,Accueil!$W$17:$W$22,1,0)),1,0)</f>
        <v>0</v>
      </c>
      <c r="DR399" s="158">
        <f>IF(ISERROR(VLOOKUP(O399,Accueil!$W$17:$W$22,1,0)),1,0)</f>
        <v>0</v>
      </c>
      <c r="DS399" s="158">
        <f>IF(ISERROR(VLOOKUP(P399,Accueil!$W$17:$W$22,1,0)),1,0)</f>
        <v>0</v>
      </c>
      <c r="DT399" s="158">
        <f>IF(ISERROR(VLOOKUP(Q399,Accueil!$W$17:$W$22,1,0)),1,0)</f>
        <v>0</v>
      </c>
      <c r="DU399" s="158">
        <f>IF(ISERROR(VLOOKUP(R399,Accueil!$W$17:$W$22,1,0)),1,0)</f>
        <v>0</v>
      </c>
      <c r="DV399" s="158">
        <f>IF(ISERROR(VLOOKUP(S399,Accueil!$W$17:$W$22,1,0)),1,0)</f>
        <v>0</v>
      </c>
      <c r="DW399" s="158">
        <f>IF(ISERROR(VLOOKUP(T399,Accueil!$W$17:$W$22,1,0)),1,0)</f>
        <v>0</v>
      </c>
      <c r="DX399" s="158">
        <f>IF(ISERROR(VLOOKUP(U399,Accueil!$W$17:$W$22,1,0)),1,0)</f>
        <v>0</v>
      </c>
      <c r="DY399" s="158">
        <f>IF(ISERROR(VLOOKUP(V399,Accueil!$W$17:$W$22,1,0)),1,0)</f>
        <v>0</v>
      </c>
      <c r="DZ399" s="158">
        <f>IF(ISERROR(VLOOKUP(W399,Accueil!$W$17:$W$22,1,0)),1,0)</f>
        <v>0</v>
      </c>
      <c r="EA399" s="158">
        <f>IF(ISERROR(VLOOKUP(X399,Accueil!$W$17:$W$22,1,0)),1,0)</f>
        <v>0</v>
      </c>
      <c r="EB399" s="158">
        <f>IF(ISERROR(VLOOKUP(Y399,Accueil!$W$17:$W$22,1,0)),1,0)</f>
        <v>0</v>
      </c>
      <c r="EC399" s="158">
        <f>IF(ISERROR(VLOOKUP(Z399,Accueil!$W$17:$W$22,1,0)),1,0)</f>
        <v>0</v>
      </c>
      <c r="ED399" s="158">
        <f>IF(ISERROR(VLOOKUP(AA399,Accueil!$W$17:$W$22,1,0)),1,0)</f>
        <v>0</v>
      </c>
      <c r="EE399" s="158">
        <f>IF(ISERROR(VLOOKUP(AB399,Accueil!$W$17:$W$22,1,0)),1,0)</f>
        <v>0</v>
      </c>
      <c r="EF399" s="158">
        <f>IF(ISERROR(VLOOKUP(AC399,Accueil!$W$17:$W$22,1,0)),1,0)</f>
        <v>0</v>
      </c>
      <c r="EG399" s="158">
        <f>IF(ISERROR(VLOOKUP(AD399,Accueil!$W$17:$W$22,1,0)),1,0)</f>
        <v>0</v>
      </c>
      <c r="EH399" s="158">
        <f>IF(ISERROR(VLOOKUP(AE399,Accueil!$W$17:$W$22,1,0)),1,0)</f>
        <v>0</v>
      </c>
      <c r="EI399" s="158">
        <f>IF(ISERROR(VLOOKUP(AF399,Accueil!$W$17:$W$22,1,0)),1,0)</f>
        <v>0</v>
      </c>
      <c r="EJ399" s="158">
        <f>IF(ISERROR(VLOOKUP(AG399,Accueil!$W$17:$W$22,1,0)),1,0)</f>
        <v>0</v>
      </c>
      <c r="EK399" s="158">
        <f>IF(ISERROR(VLOOKUP(AH399,Accueil!$W$17:$W$22,1,0)),1,0)</f>
        <v>0</v>
      </c>
      <c r="EL399" s="158">
        <f>IF(ISERROR(VLOOKUP(AI399,Accueil!$W$17:$W$22,1,0)),1,0)</f>
        <v>0</v>
      </c>
      <c r="EM399" s="158">
        <f>IF(ISERROR(VLOOKUP(AJ399,Accueil!$W$17:$W$22,1,0)),1,0)</f>
        <v>0</v>
      </c>
      <c r="EN399" s="158">
        <f>IF(ISERROR(VLOOKUP(AK399,Accueil!$W$17:$W$22,1,0)),1,0)</f>
        <v>0</v>
      </c>
      <c r="EO399" s="158">
        <f>IF(ISERROR(VLOOKUP(AL399,Accueil!$W$17:$W$22,1,0)),1,0)</f>
        <v>0</v>
      </c>
      <c r="EP399" s="158">
        <f>IF(ISERROR(VLOOKUP(AM399,Accueil!$W$17:$W$22,1,0)),1,0)</f>
        <v>0</v>
      </c>
      <c r="EQ399" s="158">
        <f>IF(ISERROR(VLOOKUP(AN399,Accueil!$W$17:$W$22,1,0)),1,0)</f>
        <v>0</v>
      </c>
      <c r="ER399" s="158">
        <f>IF(ISERROR(VLOOKUP(AO399,Accueil!$W$17:$W$22,1,0)),1,0)</f>
        <v>0</v>
      </c>
      <c r="ES399" s="158">
        <f>IF(ISERROR(VLOOKUP(AP399,Accueil!$W$17:$W$22,1,0)),1,0)</f>
        <v>0</v>
      </c>
      <c r="ET399" s="158">
        <f>IF(ISERROR(VLOOKUP(AQ399,Accueil!$W$17:$W$22,1,0)),1,0)</f>
        <v>0</v>
      </c>
      <c r="EU399" s="158">
        <f>IF(ISERROR(VLOOKUP(AR399,Accueil!$W$17:$W$22,1,0)),1,0)</f>
        <v>0</v>
      </c>
      <c r="EV399" s="158">
        <f>IF(ISERROR(VLOOKUP(AS399,Accueil!$W$17:$W$22,1,0)),1,0)</f>
        <v>0</v>
      </c>
      <c r="EW399" s="158">
        <f>IF(ISERROR(VLOOKUP(AT399,Accueil!$W$17:$W$22,1,0)),1,0)</f>
        <v>0</v>
      </c>
      <c r="EX399" s="158">
        <f>IF(ISERROR(VLOOKUP(AU399,Accueil!$W$17:$W$22,1,0)),1,0)</f>
        <v>0</v>
      </c>
      <c r="EY399" s="158">
        <f>IF(ISERROR(VLOOKUP(AV399,Accueil!$W$17:$W$22,1,0)),1,0)</f>
        <v>0</v>
      </c>
      <c r="EZ399" s="158">
        <f>IF(ISERROR(VLOOKUP(AW399,Accueil!$W$17:$W$22,1,0)),1,0)</f>
        <v>0</v>
      </c>
      <c r="FA399" s="158">
        <f>IF(ISERROR(VLOOKUP(AX399,Accueil!$W$17:$W$22,1,0)),1,0)</f>
        <v>0</v>
      </c>
      <c r="FB399" s="158">
        <f>IF(ISERROR(VLOOKUP(AY399,Accueil!$W$17:$W$22,1,0)),1,0)</f>
        <v>0</v>
      </c>
      <c r="FC399" s="158">
        <f>IF(ISERROR(VLOOKUP(AZ399,Accueil!$W$17:$W$22,1,0)),1,0)</f>
        <v>0</v>
      </c>
      <c r="FD399" s="158">
        <f>IF(ISERROR(VLOOKUP(BA399,Accueil!$W$17:$W$22,1,0)),1,0)</f>
        <v>0</v>
      </c>
      <c r="FE399" s="158">
        <f>IF(ISERROR(VLOOKUP(BB399,Accueil!$W$17:$W$22,1,0)),1,0)</f>
        <v>0</v>
      </c>
      <c r="FF399" s="158">
        <f>IF(ISERROR(VLOOKUP(BC399,Accueil!$W$17:$W$22,1,0)),1,0)</f>
        <v>0</v>
      </c>
      <c r="FG399" s="158">
        <f>IF(ISERROR(VLOOKUP(BD399,Accueil!$W$17:$W$22,1,0)),1,0)</f>
        <v>0</v>
      </c>
      <c r="FH399" s="158">
        <f>IF(ISERROR(VLOOKUP(BE399,Accueil!$W$17:$W$22,1,0)),1,0)</f>
        <v>0</v>
      </c>
      <c r="FI399" s="158">
        <f>IF(ISERROR(VLOOKUP(BF399,Accueil!$W$17:$W$22,1,0)),1,0)</f>
        <v>0</v>
      </c>
      <c r="FJ399" s="158">
        <f>IF(ISERROR(VLOOKUP(BG399,Accueil!$W$17:$W$22,1,0)),1,0)</f>
        <v>0</v>
      </c>
      <c r="FK399" s="158">
        <f>IF(ISERROR(VLOOKUP(BH399,Accueil!$W$17:$W$22,1,0)),1,0)</f>
        <v>0</v>
      </c>
      <c r="FL399" s="158">
        <f>IF(ISERROR(VLOOKUP(BI399,Accueil!$W$17:$W$22,1,0)),1,0)</f>
        <v>0</v>
      </c>
      <c r="FM399" s="158">
        <f>IF(ISERROR(VLOOKUP(BJ399,Accueil!$W$17:$W$22,1,0)),1,0)</f>
        <v>0</v>
      </c>
      <c r="FN399" s="158">
        <f>IF(ISERROR(VLOOKUP(BK399,Accueil!$W$17:$W$22,1,0)),1,0)</f>
        <v>0</v>
      </c>
      <c r="FO399" s="158">
        <f>IF(ISERROR(VLOOKUP(BL399,Accueil!$W$17:$W$22,1,0)),1,0)</f>
        <v>0</v>
      </c>
      <c r="FP399" s="158">
        <f>IF(ISERROR(VLOOKUP(BM399,Accueil!$W$17:$W$22,1,0)),1,0)</f>
        <v>0</v>
      </c>
      <c r="FQ399" s="158">
        <f>IF(ISERROR(VLOOKUP(BN399,Accueil!$W$17:$W$22,1,0)),1,0)</f>
        <v>0</v>
      </c>
      <c r="FR399" s="158">
        <f>IF(ISERROR(VLOOKUP(BO399,Accueil!$W$17:$W$22,1,0)),1,0)</f>
        <v>0</v>
      </c>
      <c r="FS399" s="158">
        <f>IF(ISERROR(VLOOKUP(BP399,Accueil!$W$17:$W$22,1,0)),1,0)</f>
        <v>0</v>
      </c>
      <c r="FT399" s="158">
        <f>IF(ISERROR(VLOOKUP(BQ399,Accueil!$W$17:$W$22,1,0)),1,0)</f>
        <v>0</v>
      </c>
      <c r="FU399" s="158">
        <f>IF(ISERROR(VLOOKUP(BR399,Accueil!$W$17:$W$22,1,0)),1,0)</f>
        <v>0</v>
      </c>
      <c r="FV399" s="158">
        <f>IF(ISERROR(VLOOKUP(BS399,Accueil!$W$17:$W$22,1,0)),1,0)</f>
        <v>0</v>
      </c>
      <c r="FW399" s="158">
        <f>IF(ISERROR(VLOOKUP(BT399,Accueil!$W$17:$W$22,1,0)),1,0)</f>
        <v>0</v>
      </c>
      <c r="FX399" s="158">
        <f>IF(ISERROR(VLOOKUP(BU399,Accueil!$W$17:$W$22,1,0)),1,0)</f>
        <v>0</v>
      </c>
      <c r="FY399" s="158">
        <f>IF(ISERROR(VLOOKUP(BV399,Accueil!$W$17:$W$22,1,0)),1,0)</f>
        <v>0</v>
      </c>
      <c r="FZ399" s="158">
        <f>IF(ISERROR(VLOOKUP(BW399,Accueil!$W$17:$W$22,1,0)),1,0)</f>
        <v>0</v>
      </c>
      <c r="GA399" s="158">
        <f>IF(ISERROR(VLOOKUP(BX399,Accueil!$W$17:$W$22,1,0)),1,0)</f>
        <v>0</v>
      </c>
      <c r="GB399" s="158">
        <f>IF(ISERROR(VLOOKUP(BY399,Accueil!$W$17:$W$22,1,0)),1,0)</f>
        <v>0</v>
      </c>
      <c r="GC399" s="158">
        <f>IF(ISERROR(VLOOKUP(BZ399,Accueil!$W$17:$W$22,1,0)),1,0)</f>
        <v>0</v>
      </c>
      <c r="GD399" s="158">
        <f>IF(ISERROR(VLOOKUP(CA399,Accueil!$W$17:$W$22,1,0)),1,0)</f>
        <v>0</v>
      </c>
      <c r="GE399" s="158">
        <f>IF(ISERROR(VLOOKUP(CB399,Accueil!$W$17:$W$22,1,0)),1,0)</f>
        <v>0</v>
      </c>
      <c r="GF399" s="158">
        <f>IF(ISERROR(VLOOKUP(CC399,Accueil!$W$17:$W$22,1,0)),1,0)</f>
        <v>0</v>
      </c>
      <c r="GG399" s="158">
        <f>IF(ISERROR(VLOOKUP(CD399,Accueil!$W$17:$W$22,1,0)),1,0)</f>
        <v>0</v>
      </c>
      <c r="GH399" s="158">
        <f>IF(ISERROR(VLOOKUP(CE399,Accueil!$W$17:$W$22,1,0)),1,0)</f>
        <v>0</v>
      </c>
      <c r="GI399" s="158">
        <f>IF(ISERROR(VLOOKUP(CF399,Accueil!$W$17:$W$22,1,0)),1,0)</f>
        <v>0</v>
      </c>
      <c r="GJ399" s="158">
        <f>IF(ISERROR(VLOOKUP(CG399,Accueil!$W$17:$W$22,1,0)),1,0)</f>
        <v>0</v>
      </c>
      <c r="GK399" s="158">
        <f>IF(ISERROR(VLOOKUP(CH399,Accueil!$W$17:$W$22,1,0)),1,0)</f>
        <v>0</v>
      </c>
      <c r="GL399" s="158">
        <f>IF(ISERROR(VLOOKUP(CI399,Accueil!$W$17:$W$22,1,0)),1,0)</f>
        <v>0</v>
      </c>
      <c r="GM399" s="158">
        <f>IF(ISERROR(VLOOKUP(CJ399,Accueil!$W$17:$W$22,1,0)),1,0)</f>
        <v>0</v>
      </c>
      <c r="GN399" s="158">
        <f>IF(ISERROR(VLOOKUP(CK399,Accueil!$W$17:$W$22,1,0)),1,0)</f>
        <v>0</v>
      </c>
      <c r="GO399" s="158">
        <f>IF(ISERROR(VLOOKUP(CL399,Accueil!$W$17:$W$22,1,0)),1,0)</f>
        <v>0</v>
      </c>
      <c r="GP399" s="158">
        <f>IF(ISERROR(VLOOKUP(CM399,Accueil!$W$17:$W$22,1,0)),1,0)</f>
        <v>0</v>
      </c>
      <c r="GQ399" s="158">
        <f>IF(ISERROR(VLOOKUP(CN399,Accueil!$W$17:$W$22,1,0)),1,0)</f>
        <v>0</v>
      </c>
      <c r="GR399" s="158">
        <f>IF(ISERROR(VLOOKUP(CO399,Accueil!$W$17:$W$22,1,0)),1,0)</f>
        <v>0</v>
      </c>
      <c r="GS399" s="158">
        <f>IF(ISERROR(VLOOKUP(CP399,Accueil!$W$17:$W$22,1,0)),1,0)</f>
        <v>0</v>
      </c>
      <c r="GT399" s="158">
        <f>IF(ISERROR(VLOOKUP(CQ399,Accueil!$W$17:$W$22,1,0)),1,0)</f>
        <v>0</v>
      </c>
      <c r="GU399" s="158">
        <f>IF(ISERROR(VLOOKUP(CR399,Accueil!$W$17:$W$22,1,0)),1,0)</f>
        <v>0</v>
      </c>
      <c r="GV399" s="158">
        <f>IF(ISERROR(VLOOKUP(CS399,Accueil!$W$17:$W$22,1,0)),1,0)</f>
        <v>0</v>
      </c>
      <c r="GW399" s="158">
        <f>IF(ISERROR(VLOOKUP(CT399,Accueil!$W$17:$W$22,1,0)),1,0)</f>
        <v>0</v>
      </c>
      <c r="GX399" s="158">
        <f>IF(ISERROR(VLOOKUP(CU399,Accueil!$W$17:$W$22,1,0)),1,0)</f>
        <v>0</v>
      </c>
      <c r="GY399" s="158">
        <f>IF(ISERROR(VLOOKUP(CV399,Accueil!$W$17:$W$22,1,0)),1,0)</f>
        <v>0</v>
      </c>
      <c r="GZ399" s="158">
        <f>IF(ISERROR(VLOOKUP(CW399,Accueil!$W$17:$W$22,1,0)),1,0)</f>
        <v>0</v>
      </c>
      <c r="HA399" s="158">
        <f>IF(ISERROR(VLOOKUP(CX399,Accueil!$W$17:$W$22,1,0)),1,0)</f>
        <v>0</v>
      </c>
      <c r="HB399" s="158">
        <f>IF(ISERROR(VLOOKUP(CY399,Accueil!$W$17:$W$22,1,0)),1,0)</f>
        <v>0</v>
      </c>
      <c r="HC399" s="158">
        <f>IF(ISERROR(VLOOKUP(CZ399,Accueil!$W$17:$W$22,1,0)),1,0)</f>
        <v>0</v>
      </c>
      <c r="HD399" s="158">
        <f>IF(ISERROR(VLOOKUP(DA399,Accueil!$W$17:$W$22,1,0)),1,0)</f>
        <v>0</v>
      </c>
    </row>
    <row r="400" spans="1:212" ht="12.75" customHeight="1">
      <c r="A400" s="360"/>
      <c r="B400" s="12">
        <v>392</v>
      </c>
      <c r="C400" s="26" t="str">
        <f>IF(Accueil!E404="","",Accueil!E404)</f>
        <v/>
      </c>
      <c r="D400" s="27" t="str">
        <f>IF(Accueil!F404="","",Accueil!F404)</f>
        <v/>
      </c>
      <c r="E400" s="83" t="str">
        <f t="shared" si="26"/>
        <v/>
      </c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  <c r="AA400" s="244"/>
      <c r="AB400" s="244"/>
      <c r="AC400" s="244"/>
      <c r="AD400" s="244"/>
      <c r="AE400" s="244"/>
      <c r="AF400" s="244"/>
      <c r="AG400" s="244"/>
      <c r="AH400" s="244"/>
      <c r="AI400" s="244"/>
      <c r="AJ400" s="244"/>
      <c r="AK400" s="244"/>
      <c r="AL400" s="244"/>
      <c r="AM400" s="244"/>
      <c r="AN400" s="244"/>
      <c r="AO400" s="244"/>
      <c r="AP400" s="244"/>
      <c r="AQ400" s="244"/>
      <c r="AR400" s="244"/>
      <c r="AS400" s="244"/>
      <c r="AT400" s="244"/>
      <c r="AU400" s="244"/>
      <c r="AV400" s="244"/>
      <c r="AW400" s="244"/>
      <c r="AX400" s="244"/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  <c r="CJ400" s="244"/>
      <c r="CK400" s="244"/>
      <c r="CL400" s="244"/>
      <c r="CM400" s="244"/>
      <c r="CN400" s="244"/>
      <c r="CO400" s="244"/>
      <c r="CP400" s="244"/>
      <c r="CQ400" s="244"/>
      <c r="CR400" s="244"/>
      <c r="CS400" s="244"/>
      <c r="CT400" s="244"/>
      <c r="CU400" s="244"/>
      <c r="CV400" s="244"/>
      <c r="CW400" s="244"/>
      <c r="CX400" s="244"/>
      <c r="CY400" s="244"/>
      <c r="CZ400" s="244"/>
      <c r="DA400" s="244"/>
      <c r="DB400" s="12">
        <v>392</v>
      </c>
      <c r="DC400" s="11" t="str">
        <f>IF(D400="","",COUNTIF(F400:DA400,Accueil!$AB$28)&amp;" / "&amp;COUNTIF($F$8:$DA$8,"&gt;0")-(COUNTIF(F400:DA400,Accueil!$AG$26)))</f>
        <v/>
      </c>
      <c r="DD400" s="110" t="str">
        <f>IF(D400="","",COUNTIF(F400:DA400,Accueil!$AB$26))</f>
        <v/>
      </c>
      <c r="DE400" s="110" t="str">
        <f>IF(D400="","",IF(COUNTIF($F$8:$DA$8,"&gt;=0")-(COUNTIF(G400:DB400,Accueil!$AG$26))&lt;0,0,COUNTIF($F$8:$DA$8,"&gt;=0")-(COUNTIF(G400:DB400,Accueil!$AG$26))))</f>
        <v/>
      </c>
      <c r="DF400" s="11" t="str">
        <f t="shared" si="27"/>
        <v/>
      </c>
      <c r="DG400" s="29" t="str">
        <f t="shared" si="28"/>
        <v/>
      </c>
      <c r="DH400" s="158">
        <f t="shared" si="29"/>
        <v>0</v>
      </c>
      <c r="DI400" s="158">
        <f>IF(ISERROR(VLOOKUP(F400,Accueil!$W$17:$W$22,1,0)),1,0)</f>
        <v>0</v>
      </c>
      <c r="DJ400" s="158">
        <f>IF(ISERROR(VLOOKUP(G400,Accueil!$W$17:$W$22,1,0)),1,0)</f>
        <v>0</v>
      </c>
      <c r="DK400" s="158">
        <f>IF(ISERROR(VLOOKUP(H400,Accueil!$W$17:$W$22,1,0)),1,0)</f>
        <v>0</v>
      </c>
      <c r="DL400" s="158">
        <f>IF(ISERROR(VLOOKUP(I400,Accueil!$W$17:$W$22,1,0)),1,0)</f>
        <v>0</v>
      </c>
      <c r="DM400" s="158">
        <f>IF(ISERROR(VLOOKUP(J400,Accueil!$W$17:$W$22,1,0)),1,0)</f>
        <v>0</v>
      </c>
      <c r="DN400" s="158">
        <f>IF(ISERROR(VLOOKUP(K400,Accueil!$W$17:$W$22,1,0)),1,0)</f>
        <v>0</v>
      </c>
      <c r="DO400" s="158">
        <f>IF(ISERROR(VLOOKUP(L400,Accueil!$W$17:$W$22,1,0)),1,0)</f>
        <v>0</v>
      </c>
      <c r="DP400" s="158">
        <f>IF(ISERROR(VLOOKUP(M400,Accueil!$W$17:$W$22,1,0)),1,0)</f>
        <v>0</v>
      </c>
      <c r="DQ400" s="158">
        <f>IF(ISERROR(VLOOKUP(N400,Accueil!$W$17:$W$22,1,0)),1,0)</f>
        <v>0</v>
      </c>
      <c r="DR400" s="158">
        <f>IF(ISERROR(VLOOKUP(O400,Accueil!$W$17:$W$22,1,0)),1,0)</f>
        <v>0</v>
      </c>
      <c r="DS400" s="158">
        <f>IF(ISERROR(VLOOKUP(P400,Accueil!$W$17:$W$22,1,0)),1,0)</f>
        <v>0</v>
      </c>
      <c r="DT400" s="158">
        <f>IF(ISERROR(VLOOKUP(Q400,Accueil!$W$17:$W$22,1,0)),1,0)</f>
        <v>0</v>
      </c>
      <c r="DU400" s="158">
        <f>IF(ISERROR(VLOOKUP(R400,Accueil!$W$17:$W$22,1,0)),1,0)</f>
        <v>0</v>
      </c>
      <c r="DV400" s="158">
        <f>IF(ISERROR(VLOOKUP(S400,Accueil!$W$17:$W$22,1,0)),1,0)</f>
        <v>0</v>
      </c>
      <c r="DW400" s="158">
        <f>IF(ISERROR(VLOOKUP(T400,Accueil!$W$17:$W$22,1,0)),1,0)</f>
        <v>0</v>
      </c>
      <c r="DX400" s="158">
        <f>IF(ISERROR(VLOOKUP(U400,Accueil!$W$17:$W$22,1,0)),1,0)</f>
        <v>0</v>
      </c>
      <c r="DY400" s="158">
        <f>IF(ISERROR(VLOOKUP(V400,Accueil!$W$17:$W$22,1,0)),1,0)</f>
        <v>0</v>
      </c>
      <c r="DZ400" s="158">
        <f>IF(ISERROR(VLOOKUP(W400,Accueil!$W$17:$W$22,1,0)),1,0)</f>
        <v>0</v>
      </c>
      <c r="EA400" s="158">
        <f>IF(ISERROR(VLOOKUP(X400,Accueil!$W$17:$W$22,1,0)),1,0)</f>
        <v>0</v>
      </c>
      <c r="EB400" s="158">
        <f>IF(ISERROR(VLOOKUP(Y400,Accueil!$W$17:$W$22,1,0)),1,0)</f>
        <v>0</v>
      </c>
      <c r="EC400" s="158">
        <f>IF(ISERROR(VLOOKUP(Z400,Accueil!$W$17:$W$22,1,0)),1,0)</f>
        <v>0</v>
      </c>
      <c r="ED400" s="158">
        <f>IF(ISERROR(VLOOKUP(AA400,Accueil!$W$17:$W$22,1,0)),1,0)</f>
        <v>0</v>
      </c>
      <c r="EE400" s="158">
        <f>IF(ISERROR(VLOOKUP(AB400,Accueil!$W$17:$W$22,1,0)),1,0)</f>
        <v>0</v>
      </c>
      <c r="EF400" s="158">
        <f>IF(ISERROR(VLOOKUP(AC400,Accueil!$W$17:$W$22,1,0)),1,0)</f>
        <v>0</v>
      </c>
      <c r="EG400" s="158">
        <f>IF(ISERROR(VLOOKUP(AD400,Accueil!$W$17:$W$22,1,0)),1,0)</f>
        <v>0</v>
      </c>
      <c r="EH400" s="158">
        <f>IF(ISERROR(VLOOKUP(AE400,Accueil!$W$17:$W$22,1,0)),1,0)</f>
        <v>0</v>
      </c>
      <c r="EI400" s="158">
        <f>IF(ISERROR(VLOOKUP(AF400,Accueil!$W$17:$W$22,1,0)),1,0)</f>
        <v>0</v>
      </c>
      <c r="EJ400" s="158">
        <f>IF(ISERROR(VLOOKUP(AG400,Accueil!$W$17:$W$22,1,0)),1,0)</f>
        <v>0</v>
      </c>
      <c r="EK400" s="158">
        <f>IF(ISERROR(VLOOKUP(AH400,Accueil!$W$17:$W$22,1,0)),1,0)</f>
        <v>0</v>
      </c>
      <c r="EL400" s="158">
        <f>IF(ISERROR(VLOOKUP(AI400,Accueil!$W$17:$W$22,1,0)),1,0)</f>
        <v>0</v>
      </c>
      <c r="EM400" s="158">
        <f>IF(ISERROR(VLOOKUP(AJ400,Accueil!$W$17:$W$22,1,0)),1,0)</f>
        <v>0</v>
      </c>
      <c r="EN400" s="158">
        <f>IF(ISERROR(VLOOKUP(AK400,Accueil!$W$17:$W$22,1,0)),1,0)</f>
        <v>0</v>
      </c>
      <c r="EO400" s="158">
        <f>IF(ISERROR(VLOOKUP(AL400,Accueil!$W$17:$W$22,1,0)),1,0)</f>
        <v>0</v>
      </c>
      <c r="EP400" s="158">
        <f>IF(ISERROR(VLOOKUP(AM400,Accueil!$W$17:$W$22,1,0)),1,0)</f>
        <v>0</v>
      </c>
      <c r="EQ400" s="158">
        <f>IF(ISERROR(VLOOKUP(AN400,Accueil!$W$17:$W$22,1,0)),1,0)</f>
        <v>0</v>
      </c>
      <c r="ER400" s="158">
        <f>IF(ISERROR(VLOOKUP(AO400,Accueil!$W$17:$W$22,1,0)),1,0)</f>
        <v>0</v>
      </c>
      <c r="ES400" s="158">
        <f>IF(ISERROR(VLOOKUP(AP400,Accueil!$W$17:$W$22,1,0)),1,0)</f>
        <v>0</v>
      </c>
      <c r="ET400" s="158">
        <f>IF(ISERROR(VLOOKUP(AQ400,Accueil!$W$17:$W$22,1,0)),1,0)</f>
        <v>0</v>
      </c>
      <c r="EU400" s="158">
        <f>IF(ISERROR(VLOOKUP(AR400,Accueil!$W$17:$W$22,1,0)),1,0)</f>
        <v>0</v>
      </c>
      <c r="EV400" s="158">
        <f>IF(ISERROR(VLOOKUP(AS400,Accueil!$W$17:$W$22,1,0)),1,0)</f>
        <v>0</v>
      </c>
      <c r="EW400" s="158">
        <f>IF(ISERROR(VLOOKUP(AT400,Accueil!$W$17:$W$22,1,0)),1,0)</f>
        <v>0</v>
      </c>
      <c r="EX400" s="158">
        <f>IF(ISERROR(VLOOKUP(AU400,Accueil!$W$17:$W$22,1,0)),1,0)</f>
        <v>0</v>
      </c>
      <c r="EY400" s="158">
        <f>IF(ISERROR(VLOOKUP(AV400,Accueil!$W$17:$W$22,1,0)),1,0)</f>
        <v>0</v>
      </c>
      <c r="EZ400" s="158">
        <f>IF(ISERROR(VLOOKUP(AW400,Accueil!$W$17:$W$22,1,0)),1,0)</f>
        <v>0</v>
      </c>
      <c r="FA400" s="158">
        <f>IF(ISERROR(VLOOKUP(AX400,Accueil!$W$17:$W$22,1,0)),1,0)</f>
        <v>0</v>
      </c>
      <c r="FB400" s="158">
        <f>IF(ISERROR(VLOOKUP(AY400,Accueil!$W$17:$W$22,1,0)),1,0)</f>
        <v>0</v>
      </c>
      <c r="FC400" s="158">
        <f>IF(ISERROR(VLOOKUP(AZ400,Accueil!$W$17:$W$22,1,0)),1,0)</f>
        <v>0</v>
      </c>
      <c r="FD400" s="158">
        <f>IF(ISERROR(VLOOKUP(BA400,Accueil!$W$17:$W$22,1,0)),1,0)</f>
        <v>0</v>
      </c>
      <c r="FE400" s="158">
        <f>IF(ISERROR(VLOOKUP(BB400,Accueil!$W$17:$W$22,1,0)),1,0)</f>
        <v>0</v>
      </c>
      <c r="FF400" s="158">
        <f>IF(ISERROR(VLOOKUP(BC400,Accueil!$W$17:$W$22,1,0)),1,0)</f>
        <v>0</v>
      </c>
      <c r="FG400" s="158">
        <f>IF(ISERROR(VLOOKUP(BD400,Accueil!$W$17:$W$22,1,0)),1,0)</f>
        <v>0</v>
      </c>
      <c r="FH400" s="158">
        <f>IF(ISERROR(VLOOKUP(BE400,Accueil!$W$17:$W$22,1,0)),1,0)</f>
        <v>0</v>
      </c>
      <c r="FI400" s="158">
        <f>IF(ISERROR(VLOOKUP(BF400,Accueil!$W$17:$W$22,1,0)),1,0)</f>
        <v>0</v>
      </c>
      <c r="FJ400" s="158">
        <f>IF(ISERROR(VLOOKUP(BG400,Accueil!$W$17:$W$22,1,0)),1,0)</f>
        <v>0</v>
      </c>
      <c r="FK400" s="158">
        <f>IF(ISERROR(VLOOKUP(BH400,Accueil!$W$17:$W$22,1,0)),1,0)</f>
        <v>0</v>
      </c>
      <c r="FL400" s="158">
        <f>IF(ISERROR(VLOOKUP(BI400,Accueil!$W$17:$W$22,1,0)),1,0)</f>
        <v>0</v>
      </c>
      <c r="FM400" s="158">
        <f>IF(ISERROR(VLOOKUP(BJ400,Accueil!$W$17:$W$22,1,0)),1,0)</f>
        <v>0</v>
      </c>
      <c r="FN400" s="158">
        <f>IF(ISERROR(VLOOKUP(BK400,Accueil!$W$17:$W$22,1,0)),1,0)</f>
        <v>0</v>
      </c>
      <c r="FO400" s="158">
        <f>IF(ISERROR(VLOOKUP(BL400,Accueil!$W$17:$W$22,1,0)),1,0)</f>
        <v>0</v>
      </c>
      <c r="FP400" s="158">
        <f>IF(ISERROR(VLOOKUP(BM400,Accueil!$W$17:$W$22,1,0)),1,0)</f>
        <v>0</v>
      </c>
      <c r="FQ400" s="158">
        <f>IF(ISERROR(VLOOKUP(BN400,Accueil!$W$17:$W$22,1,0)),1,0)</f>
        <v>0</v>
      </c>
      <c r="FR400" s="158">
        <f>IF(ISERROR(VLOOKUP(BO400,Accueil!$W$17:$W$22,1,0)),1,0)</f>
        <v>0</v>
      </c>
      <c r="FS400" s="158">
        <f>IF(ISERROR(VLOOKUP(BP400,Accueil!$W$17:$W$22,1,0)),1,0)</f>
        <v>0</v>
      </c>
      <c r="FT400" s="158">
        <f>IF(ISERROR(VLOOKUP(BQ400,Accueil!$W$17:$W$22,1,0)),1,0)</f>
        <v>0</v>
      </c>
      <c r="FU400" s="158">
        <f>IF(ISERROR(VLOOKUP(BR400,Accueil!$W$17:$W$22,1,0)),1,0)</f>
        <v>0</v>
      </c>
      <c r="FV400" s="158">
        <f>IF(ISERROR(VLOOKUP(BS400,Accueil!$W$17:$W$22,1,0)),1,0)</f>
        <v>0</v>
      </c>
      <c r="FW400" s="158">
        <f>IF(ISERROR(VLOOKUP(BT400,Accueil!$W$17:$W$22,1,0)),1,0)</f>
        <v>0</v>
      </c>
      <c r="FX400" s="158">
        <f>IF(ISERROR(VLOOKUP(BU400,Accueil!$W$17:$W$22,1,0)),1,0)</f>
        <v>0</v>
      </c>
      <c r="FY400" s="158">
        <f>IF(ISERROR(VLOOKUP(BV400,Accueil!$W$17:$W$22,1,0)),1,0)</f>
        <v>0</v>
      </c>
      <c r="FZ400" s="158">
        <f>IF(ISERROR(VLOOKUP(BW400,Accueil!$W$17:$W$22,1,0)),1,0)</f>
        <v>0</v>
      </c>
      <c r="GA400" s="158">
        <f>IF(ISERROR(VLOOKUP(BX400,Accueil!$W$17:$W$22,1,0)),1,0)</f>
        <v>0</v>
      </c>
      <c r="GB400" s="158">
        <f>IF(ISERROR(VLOOKUP(BY400,Accueil!$W$17:$W$22,1,0)),1,0)</f>
        <v>0</v>
      </c>
      <c r="GC400" s="158">
        <f>IF(ISERROR(VLOOKUP(BZ400,Accueil!$W$17:$W$22,1,0)),1,0)</f>
        <v>0</v>
      </c>
      <c r="GD400" s="158">
        <f>IF(ISERROR(VLOOKUP(CA400,Accueil!$W$17:$W$22,1,0)),1,0)</f>
        <v>0</v>
      </c>
      <c r="GE400" s="158">
        <f>IF(ISERROR(VLOOKUP(CB400,Accueil!$W$17:$W$22,1,0)),1,0)</f>
        <v>0</v>
      </c>
      <c r="GF400" s="158">
        <f>IF(ISERROR(VLOOKUP(CC400,Accueil!$W$17:$W$22,1,0)),1,0)</f>
        <v>0</v>
      </c>
      <c r="GG400" s="158">
        <f>IF(ISERROR(VLOOKUP(CD400,Accueil!$W$17:$W$22,1,0)),1,0)</f>
        <v>0</v>
      </c>
      <c r="GH400" s="158">
        <f>IF(ISERROR(VLOOKUP(CE400,Accueil!$W$17:$W$22,1,0)),1,0)</f>
        <v>0</v>
      </c>
      <c r="GI400" s="158">
        <f>IF(ISERROR(VLOOKUP(CF400,Accueil!$W$17:$W$22,1,0)),1,0)</f>
        <v>0</v>
      </c>
      <c r="GJ400" s="158">
        <f>IF(ISERROR(VLOOKUP(CG400,Accueil!$W$17:$W$22,1,0)),1,0)</f>
        <v>0</v>
      </c>
      <c r="GK400" s="158">
        <f>IF(ISERROR(VLOOKUP(CH400,Accueil!$W$17:$W$22,1,0)),1,0)</f>
        <v>0</v>
      </c>
      <c r="GL400" s="158">
        <f>IF(ISERROR(VLOOKUP(CI400,Accueil!$W$17:$W$22,1,0)),1,0)</f>
        <v>0</v>
      </c>
      <c r="GM400" s="158">
        <f>IF(ISERROR(VLOOKUP(CJ400,Accueil!$W$17:$W$22,1,0)),1,0)</f>
        <v>0</v>
      </c>
      <c r="GN400" s="158">
        <f>IF(ISERROR(VLOOKUP(CK400,Accueil!$W$17:$W$22,1,0)),1,0)</f>
        <v>0</v>
      </c>
      <c r="GO400" s="158">
        <f>IF(ISERROR(VLOOKUP(CL400,Accueil!$W$17:$W$22,1,0)),1,0)</f>
        <v>0</v>
      </c>
      <c r="GP400" s="158">
        <f>IF(ISERROR(VLOOKUP(CM400,Accueil!$W$17:$W$22,1,0)),1,0)</f>
        <v>0</v>
      </c>
      <c r="GQ400" s="158">
        <f>IF(ISERROR(VLOOKUP(CN400,Accueil!$W$17:$W$22,1,0)),1,0)</f>
        <v>0</v>
      </c>
      <c r="GR400" s="158">
        <f>IF(ISERROR(VLOOKUP(CO400,Accueil!$W$17:$W$22,1,0)),1,0)</f>
        <v>0</v>
      </c>
      <c r="GS400" s="158">
        <f>IF(ISERROR(VLOOKUP(CP400,Accueil!$W$17:$W$22,1,0)),1,0)</f>
        <v>0</v>
      </c>
      <c r="GT400" s="158">
        <f>IF(ISERROR(VLOOKUP(CQ400,Accueil!$W$17:$W$22,1,0)),1,0)</f>
        <v>0</v>
      </c>
      <c r="GU400" s="158">
        <f>IF(ISERROR(VLOOKUP(CR400,Accueil!$W$17:$W$22,1,0)),1,0)</f>
        <v>0</v>
      </c>
      <c r="GV400" s="158">
        <f>IF(ISERROR(VLOOKUP(CS400,Accueil!$W$17:$W$22,1,0)),1,0)</f>
        <v>0</v>
      </c>
      <c r="GW400" s="158">
        <f>IF(ISERROR(VLOOKUP(CT400,Accueil!$W$17:$W$22,1,0)),1,0)</f>
        <v>0</v>
      </c>
      <c r="GX400" s="158">
        <f>IF(ISERROR(VLOOKUP(CU400,Accueil!$W$17:$W$22,1,0)),1,0)</f>
        <v>0</v>
      </c>
      <c r="GY400" s="158">
        <f>IF(ISERROR(VLOOKUP(CV400,Accueil!$W$17:$W$22,1,0)),1,0)</f>
        <v>0</v>
      </c>
      <c r="GZ400" s="158">
        <f>IF(ISERROR(VLOOKUP(CW400,Accueil!$W$17:$W$22,1,0)),1,0)</f>
        <v>0</v>
      </c>
      <c r="HA400" s="158">
        <f>IF(ISERROR(VLOOKUP(CX400,Accueil!$W$17:$W$22,1,0)),1,0)</f>
        <v>0</v>
      </c>
      <c r="HB400" s="158">
        <f>IF(ISERROR(VLOOKUP(CY400,Accueil!$W$17:$W$22,1,0)),1,0)</f>
        <v>0</v>
      </c>
      <c r="HC400" s="158">
        <f>IF(ISERROR(VLOOKUP(CZ400,Accueil!$W$17:$W$22,1,0)),1,0)</f>
        <v>0</v>
      </c>
      <c r="HD400" s="158">
        <f>IF(ISERROR(VLOOKUP(DA400,Accueil!$W$17:$W$22,1,0)),1,0)</f>
        <v>0</v>
      </c>
    </row>
    <row r="401" spans="1:212" ht="12.75" customHeight="1">
      <c r="A401" s="360"/>
      <c r="B401" s="12">
        <v>393</v>
      </c>
      <c r="C401" s="26" t="str">
        <f>IF(Accueil!E405="","",Accueil!E405)</f>
        <v/>
      </c>
      <c r="D401" s="27" t="str">
        <f>IF(Accueil!F405="","",Accueil!F405)</f>
        <v/>
      </c>
      <c r="E401" s="83" t="str">
        <f t="shared" si="26"/>
        <v/>
      </c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244"/>
      <c r="W401" s="244"/>
      <c r="X401" s="244"/>
      <c r="Y401" s="244"/>
      <c r="Z401" s="244"/>
      <c r="AA401" s="244"/>
      <c r="AB401" s="244"/>
      <c r="AC401" s="244"/>
      <c r="AD401" s="244"/>
      <c r="AE401" s="244"/>
      <c r="AF401" s="244"/>
      <c r="AG401" s="244"/>
      <c r="AH401" s="244"/>
      <c r="AI401" s="244"/>
      <c r="AJ401" s="244"/>
      <c r="AK401" s="244"/>
      <c r="AL401" s="244"/>
      <c r="AM401" s="244"/>
      <c r="AN401" s="244"/>
      <c r="AO401" s="244"/>
      <c r="AP401" s="244"/>
      <c r="AQ401" s="244"/>
      <c r="AR401" s="244"/>
      <c r="AS401" s="244"/>
      <c r="AT401" s="244"/>
      <c r="AU401" s="244"/>
      <c r="AV401" s="244"/>
      <c r="AW401" s="244"/>
      <c r="AX401" s="244"/>
      <c r="AY401" s="244"/>
      <c r="AZ401" s="244"/>
      <c r="BA401" s="244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44"/>
      <c r="CC401" s="244"/>
      <c r="CD401" s="244"/>
      <c r="CE401" s="244"/>
      <c r="CF401" s="244"/>
      <c r="CG401" s="244"/>
      <c r="CH401" s="244"/>
      <c r="CI401" s="244"/>
      <c r="CJ401" s="244"/>
      <c r="CK401" s="244"/>
      <c r="CL401" s="244"/>
      <c r="CM401" s="244"/>
      <c r="CN401" s="244"/>
      <c r="CO401" s="244"/>
      <c r="CP401" s="244"/>
      <c r="CQ401" s="244"/>
      <c r="CR401" s="244"/>
      <c r="CS401" s="244"/>
      <c r="CT401" s="244"/>
      <c r="CU401" s="244"/>
      <c r="CV401" s="244"/>
      <c r="CW401" s="244"/>
      <c r="CX401" s="244"/>
      <c r="CY401" s="244"/>
      <c r="CZ401" s="244"/>
      <c r="DA401" s="244"/>
      <c r="DB401" s="12">
        <v>393</v>
      </c>
      <c r="DC401" s="11" t="str">
        <f>IF(D401="","",COUNTIF(F401:DA401,Accueil!$AB$28)&amp;" / "&amp;COUNTIF($F$8:$DA$8,"&gt;0")-(COUNTIF(F401:DA401,Accueil!$AG$26)))</f>
        <v/>
      </c>
      <c r="DD401" s="110" t="str">
        <f>IF(D401="","",COUNTIF(F401:DA401,Accueil!$AB$26))</f>
        <v/>
      </c>
      <c r="DE401" s="110" t="str">
        <f>IF(D401="","",IF(COUNTIF($F$8:$DA$8,"&gt;=0")-(COUNTIF(G401:DB401,Accueil!$AG$26))&lt;0,0,COUNTIF($F$8:$DA$8,"&gt;=0")-(COUNTIF(G401:DB401,Accueil!$AG$26))))</f>
        <v/>
      </c>
      <c r="DF401" s="11" t="str">
        <f t="shared" si="27"/>
        <v/>
      </c>
      <c r="DG401" s="29" t="str">
        <f t="shared" si="28"/>
        <v/>
      </c>
      <c r="DH401" s="158">
        <f t="shared" si="29"/>
        <v>0</v>
      </c>
      <c r="DI401" s="158">
        <f>IF(ISERROR(VLOOKUP(F401,Accueil!$W$17:$W$22,1,0)),1,0)</f>
        <v>0</v>
      </c>
      <c r="DJ401" s="158">
        <f>IF(ISERROR(VLOOKUP(G401,Accueil!$W$17:$W$22,1,0)),1,0)</f>
        <v>0</v>
      </c>
      <c r="DK401" s="158">
        <f>IF(ISERROR(VLOOKUP(H401,Accueil!$W$17:$W$22,1,0)),1,0)</f>
        <v>0</v>
      </c>
      <c r="DL401" s="158">
        <f>IF(ISERROR(VLOOKUP(I401,Accueil!$W$17:$W$22,1,0)),1,0)</f>
        <v>0</v>
      </c>
      <c r="DM401" s="158">
        <f>IF(ISERROR(VLOOKUP(J401,Accueil!$W$17:$W$22,1,0)),1,0)</f>
        <v>0</v>
      </c>
      <c r="DN401" s="158">
        <f>IF(ISERROR(VLOOKUP(K401,Accueil!$W$17:$W$22,1,0)),1,0)</f>
        <v>0</v>
      </c>
      <c r="DO401" s="158">
        <f>IF(ISERROR(VLOOKUP(L401,Accueil!$W$17:$W$22,1,0)),1,0)</f>
        <v>0</v>
      </c>
      <c r="DP401" s="158">
        <f>IF(ISERROR(VLOOKUP(M401,Accueil!$W$17:$W$22,1,0)),1,0)</f>
        <v>0</v>
      </c>
      <c r="DQ401" s="158">
        <f>IF(ISERROR(VLOOKUP(N401,Accueil!$W$17:$W$22,1,0)),1,0)</f>
        <v>0</v>
      </c>
      <c r="DR401" s="158">
        <f>IF(ISERROR(VLOOKUP(O401,Accueil!$W$17:$W$22,1,0)),1,0)</f>
        <v>0</v>
      </c>
      <c r="DS401" s="158">
        <f>IF(ISERROR(VLOOKUP(P401,Accueil!$W$17:$W$22,1,0)),1,0)</f>
        <v>0</v>
      </c>
      <c r="DT401" s="158">
        <f>IF(ISERROR(VLOOKUP(Q401,Accueil!$W$17:$W$22,1,0)),1,0)</f>
        <v>0</v>
      </c>
      <c r="DU401" s="158">
        <f>IF(ISERROR(VLOOKUP(R401,Accueil!$W$17:$W$22,1,0)),1,0)</f>
        <v>0</v>
      </c>
      <c r="DV401" s="158">
        <f>IF(ISERROR(VLOOKUP(S401,Accueil!$W$17:$W$22,1,0)),1,0)</f>
        <v>0</v>
      </c>
      <c r="DW401" s="158">
        <f>IF(ISERROR(VLOOKUP(T401,Accueil!$W$17:$W$22,1,0)),1,0)</f>
        <v>0</v>
      </c>
      <c r="DX401" s="158">
        <f>IF(ISERROR(VLOOKUP(U401,Accueil!$W$17:$W$22,1,0)),1,0)</f>
        <v>0</v>
      </c>
      <c r="DY401" s="158">
        <f>IF(ISERROR(VLOOKUP(V401,Accueil!$W$17:$W$22,1,0)),1,0)</f>
        <v>0</v>
      </c>
      <c r="DZ401" s="158">
        <f>IF(ISERROR(VLOOKUP(W401,Accueil!$W$17:$W$22,1,0)),1,0)</f>
        <v>0</v>
      </c>
      <c r="EA401" s="158">
        <f>IF(ISERROR(VLOOKUP(X401,Accueil!$W$17:$W$22,1,0)),1,0)</f>
        <v>0</v>
      </c>
      <c r="EB401" s="158">
        <f>IF(ISERROR(VLOOKUP(Y401,Accueil!$W$17:$W$22,1,0)),1,0)</f>
        <v>0</v>
      </c>
      <c r="EC401" s="158">
        <f>IF(ISERROR(VLOOKUP(Z401,Accueil!$W$17:$W$22,1,0)),1,0)</f>
        <v>0</v>
      </c>
      <c r="ED401" s="158">
        <f>IF(ISERROR(VLOOKUP(AA401,Accueil!$W$17:$W$22,1,0)),1,0)</f>
        <v>0</v>
      </c>
      <c r="EE401" s="158">
        <f>IF(ISERROR(VLOOKUP(AB401,Accueil!$W$17:$W$22,1,0)),1,0)</f>
        <v>0</v>
      </c>
      <c r="EF401" s="158">
        <f>IF(ISERROR(VLOOKUP(AC401,Accueil!$W$17:$W$22,1,0)),1,0)</f>
        <v>0</v>
      </c>
      <c r="EG401" s="158">
        <f>IF(ISERROR(VLOOKUP(AD401,Accueil!$W$17:$W$22,1,0)),1,0)</f>
        <v>0</v>
      </c>
      <c r="EH401" s="158">
        <f>IF(ISERROR(VLOOKUP(AE401,Accueil!$W$17:$W$22,1,0)),1,0)</f>
        <v>0</v>
      </c>
      <c r="EI401" s="158">
        <f>IF(ISERROR(VLOOKUP(AF401,Accueil!$W$17:$W$22,1,0)),1,0)</f>
        <v>0</v>
      </c>
      <c r="EJ401" s="158">
        <f>IF(ISERROR(VLOOKUP(AG401,Accueil!$W$17:$W$22,1,0)),1,0)</f>
        <v>0</v>
      </c>
      <c r="EK401" s="158">
        <f>IF(ISERROR(VLOOKUP(AH401,Accueil!$W$17:$W$22,1,0)),1,0)</f>
        <v>0</v>
      </c>
      <c r="EL401" s="158">
        <f>IF(ISERROR(VLOOKUP(AI401,Accueil!$W$17:$W$22,1,0)),1,0)</f>
        <v>0</v>
      </c>
      <c r="EM401" s="158">
        <f>IF(ISERROR(VLOOKUP(AJ401,Accueil!$W$17:$W$22,1,0)),1,0)</f>
        <v>0</v>
      </c>
      <c r="EN401" s="158">
        <f>IF(ISERROR(VLOOKUP(AK401,Accueil!$W$17:$W$22,1,0)),1,0)</f>
        <v>0</v>
      </c>
      <c r="EO401" s="158">
        <f>IF(ISERROR(VLOOKUP(AL401,Accueil!$W$17:$W$22,1,0)),1,0)</f>
        <v>0</v>
      </c>
      <c r="EP401" s="158">
        <f>IF(ISERROR(VLOOKUP(AM401,Accueil!$W$17:$W$22,1,0)),1,0)</f>
        <v>0</v>
      </c>
      <c r="EQ401" s="158">
        <f>IF(ISERROR(VLOOKUP(AN401,Accueil!$W$17:$W$22,1,0)),1,0)</f>
        <v>0</v>
      </c>
      <c r="ER401" s="158">
        <f>IF(ISERROR(VLOOKUP(AO401,Accueil!$W$17:$W$22,1,0)),1,0)</f>
        <v>0</v>
      </c>
      <c r="ES401" s="158">
        <f>IF(ISERROR(VLOOKUP(AP401,Accueil!$W$17:$W$22,1,0)),1,0)</f>
        <v>0</v>
      </c>
      <c r="ET401" s="158">
        <f>IF(ISERROR(VLOOKUP(AQ401,Accueil!$W$17:$W$22,1,0)),1,0)</f>
        <v>0</v>
      </c>
      <c r="EU401" s="158">
        <f>IF(ISERROR(VLOOKUP(AR401,Accueil!$W$17:$W$22,1,0)),1,0)</f>
        <v>0</v>
      </c>
      <c r="EV401" s="158">
        <f>IF(ISERROR(VLOOKUP(AS401,Accueil!$W$17:$W$22,1,0)),1,0)</f>
        <v>0</v>
      </c>
      <c r="EW401" s="158">
        <f>IF(ISERROR(VLOOKUP(AT401,Accueil!$W$17:$W$22,1,0)),1,0)</f>
        <v>0</v>
      </c>
      <c r="EX401" s="158">
        <f>IF(ISERROR(VLOOKUP(AU401,Accueil!$W$17:$W$22,1,0)),1,0)</f>
        <v>0</v>
      </c>
      <c r="EY401" s="158">
        <f>IF(ISERROR(VLOOKUP(AV401,Accueil!$W$17:$W$22,1,0)),1,0)</f>
        <v>0</v>
      </c>
      <c r="EZ401" s="158">
        <f>IF(ISERROR(VLOOKUP(AW401,Accueil!$W$17:$W$22,1,0)),1,0)</f>
        <v>0</v>
      </c>
      <c r="FA401" s="158">
        <f>IF(ISERROR(VLOOKUP(AX401,Accueil!$W$17:$W$22,1,0)),1,0)</f>
        <v>0</v>
      </c>
      <c r="FB401" s="158">
        <f>IF(ISERROR(VLOOKUP(AY401,Accueil!$W$17:$W$22,1,0)),1,0)</f>
        <v>0</v>
      </c>
      <c r="FC401" s="158">
        <f>IF(ISERROR(VLOOKUP(AZ401,Accueil!$W$17:$W$22,1,0)),1,0)</f>
        <v>0</v>
      </c>
      <c r="FD401" s="158">
        <f>IF(ISERROR(VLOOKUP(BA401,Accueil!$W$17:$W$22,1,0)),1,0)</f>
        <v>0</v>
      </c>
      <c r="FE401" s="158">
        <f>IF(ISERROR(VLOOKUP(BB401,Accueil!$W$17:$W$22,1,0)),1,0)</f>
        <v>0</v>
      </c>
      <c r="FF401" s="158">
        <f>IF(ISERROR(VLOOKUP(BC401,Accueil!$W$17:$W$22,1,0)),1,0)</f>
        <v>0</v>
      </c>
      <c r="FG401" s="158">
        <f>IF(ISERROR(VLOOKUP(BD401,Accueil!$W$17:$W$22,1,0)),1,0)</f>
        <v>0</v>
      </c>
      <c r="FH401" s="158">
        <f>IF(ISERROR(VLOOKUP(BE401,Accueil!$W$17:$W$22,1,0)),1,0)</f>
        <v>0</v>
      </c>
      <c r="FI401" s="158">
        <f>IF(ISERROR(VLOOKUP(BF401,Accueil!$W$17:$W$22,1,0)),1,0)</f>
        <v>0</v>
      </c>
      <c r="FJ401" s="158">
        <f>IF(ISERROR(VLOOKUP(BG401,Accueil!$W$17:$W$22,1,0)),1,0)</f>
        <v>0</v>
      </c>
      <c r="FK401" s="158">
        <f>IF(ISERROR(VLOOKUP(BH401,Accueil!$W$17:$W$22,1,0)),1,0)</f>
        <v>0</v>
      </c>
      <c r="FL401" s="158">
        <f>IF(ISERROR(VLOOKUP(BI401,Accueil!$W$17:$W$22,1,0)),1,0)</f>
        <v>0</v>
      </c>
      <c r="FM401" s="158">
        <f>IF(ISERROR(VLOOKUP(BJ401,Accueil!$W$17:$W$22,1,0)),1,0)</f>
        <v>0</v>
      </c>
      <c r="FN401" s="158">
        <f>IF(ISERROR(VLOOKUP(BK401,Accueil!$W$17:$W$22,1,0)),1,0)</f>
        <v>0</v>
      </c>
      <c r="FO401" s="158">
        <f>IF(ISERROR(VLOOKUP(BL401,Accueil!$W$17:$W$22,1,0)),1,0)</f>
        <v>0</v>
      </c>
      <c r="FP401" s="158">
        <f>IF(ISERROR(VLOOKUP(BM401,Accueil!$W$17:$W$22,1,0)),1,0)</f>
        <v>0</v>
      </c>
      <c r="FQ401" s="158">
        <f>IF(ISERROR(VLOOKUP(BN401,Accueil!$W$17:$W$22,1,0)),1,0)</f>
        <v>0</v>
      </c>
      <c r="FR401" s="158">
        <f>IF(ISERROR(VLOOKUP(BO401,Accueil!$W$17:$W$22,1,0)),1,0)</f>
        <v>0</v>
      </c>
      <c r="FS401" s="158">
        <f>IF(ISERROR(VLOOKUP(BP401,Accueil!$W$17:$W$22,1,0)),1,0)</f>
        <v>0</v>
      </c>
      <c r="FT401" s="158">
        <f>IF(ISERROR(VLOOKUP(BQ401,Accueil!$W$17:$W$22,1,0)),1,0)</f>
        <v>0</v>
      </c>
      <c r="FU401" s="158">
        <f>IF(ISERROR(VLOOKUP(BR401,Accueil!$W$17:$W$22,1,0)),1,0)</f>
        <v>0</v>
      </c>
      <c r="FV401" s="158">
        <f>IF(ISERROR(VLOOKUP(BS401,Accueil!$W$17:$W$22,1,0)),1,0)</f>
        <v>0</v>
      </c>
      <c r="FW401" s="158">
        <f>IF(ISERROR(VLOOKUP(BT401,Accueil!$W$17:$W$22,1,0)),1,0)</f>
        <v>0</v>
      </c>
      <c r="FX401" s="158">
        <f>IF(ISERROR(VLOOKUP(BU401,Accueil!$W$17:$W$22,1,0)),1,0)</f>
        <v>0</v>
      </c>
      <c r="FY401" s="158">
        <f>IF(ISERROR(VLOOKUP(BV401,Accueil!$W$17:$W$22,1,0)),1,0)</f>
        <v>0</v>
      </c>
      <c r="FZ401" s="158">
        <f>IF(ISERROR(VLOOKUP(BW401,Accueil!$W$17:$W$22,1,0)),1,0)</f>
        <v>0</v>
      </c>
      <c r="GA401" s="158">
        <f>IF(ISERROR(VLOOKUP(BX401,Accueil!$W$17:$W$22,1,0)),1,0)</f>
        <v>0</v>
      </c>
      <c r="GB401" s="158">
        <f>IF(ISERROR(VLOOKUP(BY401,Accueil!$W$17:$W$22,1,0)),1,0)</f>
        <v>0</v>
      </c>
      <c r="GC401" s="158">
        <f>IF(ISERROR(VLOOKUP(BZ401,Accueil!$W$17:$W$22,1,0)),1,0)</f>
        <v>0</v>
      </c>
      <c r="GD401" s="158">
        <f>IF(ISERROR(VLOOKUP(CA401,Accueil!$W$17:$W$22,1,0)),1,0)</f>
        <v>0</v>
      </c>
      <c r="GE401" s="158">
        <f>IF(ISERROR(VLOOKUP(CB401,Accueil!$W$17:$W$22,1,0)),1,0)</f>
        <v>0</v>
      </c>
      <c r="GF401" s="158">
        <f>IF(ISERROR(VLOOKUP(CC401,Accueil!$W$17:$W$22,1,0)),1,0)</f>
        <v>0</v>
      </c>
      <c r="GG401" s="158">
        <f>IF(ISERROR(VLOOKUP(CD401,Accueil!$W$17:$W$22,1,0)),1,0)</f>
        <v>0</v>
      </c>
      <c r="GH401" s="158">
        <f>IF(ISERROR(VLOOKUP(CE401,Accueil!$W$17:$W$22,1,0)),1,0)</f>
        <v>0</v>
      </c>
      <c r="GI401" s="158">
        <f>IF(ISERROR(VLOOKUP(CF401,Accueil!$W$17:$W$22,1,0)),1,0)</f>
        <v>0</v>
      </c>
      <c r="GJ401" s="158">
        <f>IF(ISERROR(VLOOKUP(CG401,Accueil!$W$17:$W$22,1,0)),1,0)</f>
        <v>0</v>
      </c>
      <c r="GK401" s="158">
        <f>IF(ISERROR(VLOOKUP(CH401,Accueil!$W$17:$W$22,1,0)),1,0)</f>
        <v>0</v>
      </c>
      <c r="GL401" s="158">
        <f>IF(ISERROR(VLOOKUP(CI401,Accueil!$W$17:$W$22,1,0)),1,0)</f>
        <v>0</v>
      </c>
      <c r="GM401" s="158">
        <f>IF(ISERROR(VLOOKUP(CJ401,Accueil!$W$17:$W$22,1,0)),1,0)</f>
        <v>0</v>
      </c>
      <c r="GN401" s="158">
        <f>IF(ISERROR(VLOOKUP(CK401,Accueil!$W$17:$W$22,1,0)),1,0)</f>
        <v>0</v>
      </c>
      <c r="GO401" s="158">
        <f>IF(ISERROR(VLOOKUP(CL401,Accueil!$W$17:$W$22,1,0)),1,0)</f>
        <v>0</v>
      </c>
      <c r="GP401" s="158">
        <f>IF(ISERROR(VLOOKUP(CM401,Accueil!$W$17:$W$22,1,0)),1,0)</f>
        <v>0</v>
      </c>
      <c r="GQ401" s="158">
        <f>IF(ISERROR(VLOOKUP(CN401,Accueil!$W$17:$W$22,1,0)),1,0)</f>
        <v>0</v>
      </c>
      <c r="GR401" s="158">
        <f>IF(ISERROR(VLOOKUP(CO401,Accueil!$W$17:$W$22,1,0)),1,0)</f>
        <v>0</v>
      </c>
      <c r="GS401" s="158">
        <f>IF(ISERROR(VLOOKUP(CP401,Accueil!$W$17:$W$22,1,0)),1,0)</f>
        <v>0</v>
      </c>
      <c r="GT401" s="158">
        <f>IF(ISERROR(VLOOKUP(CQ401,Accueil!$W$17:$W$22,1,0)),1,0)</f>
        <v>0</v>
      </c>
      <c r="GU401" s="158">
        <f>IF(ISERROR(VLOOKUP(CR401,Accueil!$W$17:$W$22,1,0)),1,0)</f>
        <v>0</v>
      </c>
      <c r="GV401" s="158">
        <f>IF(ISERROR(VLOOKUP(CS401,Accueil!$W$17:$W$22,1,0)),1,0)</f>
        <v>0</v>
      </c>
      <c r="GW401" s="158">
        <f>IF(ISERROR(VLOOKUP(CT401,Accueil!$W$17:$W$22,1,0)),1,0)</f>
        <v>0</v>
      </c>
      <c r="GX401" s="158">
        <f>IF(ISERROR(VLOOKUP(CU401,Accueil!$W$17:$W$22,1,0)),1,0)</f>
        <v>0</v>
      </c>
      <c r="GY401" s="158">
        <f>IF(ISERROR(VLOOKUP(CV401,Accueil!$W$17:$W$22,1,0)),1,0)</f>
        <v>0</v>
      </c>
      <c r="GZ401" s="158">
        <f>IF(ISERROR(VLOOKUP(CW401,Accueil!$W$17:$W$22,1,0)),1,0)</f>
        <v>0</v>
      </c>
      <c r="HA401" s="158">
        <f>IF(ISERROR(VLOOKUP(CX401,Accueil!$W$17:$W$22,1,0)),1,0)</f>
        <v>0</v>
      </c>
      <c r="HB401" s="158">
        <f>IF(ISERROR(VLOOKUP(CY401,Accueil!$W$17:$W$22,1,0)),1,0)</f>
        <v>0</v>
      </c>
      <c r="HC401" s="158">
        <f>IF(ISERROR(VLOOKUP(CZ401,Accueil!$W$17:$W$22,1,0)),1,0)</f>
        <v>0</v>
      </c>
      <c r="HD401" s="158">
        <f>IF(ISERROR(VLOOKUP(DA401,Accueil!$W$17:$W$22,1,0)),1,0)</f>
        <v>0</v>
      </c>
    </row>
    <row r="402" spans="1:212" ht="12.75" customHeight="1">
      <c r="A402" s="360"/>
      <c r="B402" s="12">
        <v>394</v>
      </c>
      <c r="C402" s="26" t="str">
        <f>IF(Accueil!E406="","",Accueil!E406)</f>
        <v/>
      </c>
      <c r="D402" s="27" t="str">
        <f>IF(Accueil!F406="","",Accueil!F406)</f>
        <v/>
      </c>
      <c r="E402" s="83" t="str">
        <f t="shared" si="26"/>
        <v/>
      </c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  <c r="AA402" s="244"/>
      <c r="AB402" s="244"/>
      <c r="AC402" s="244"/>
      <c r="AD402" s="244"/>
      <c r="AE402" s="244"/>
      <c r="AF402" s="244"/>
      <c r="AG402" s="244"/>
      <c r="AH402" s="244"/>
      <c r="AI402" s="244"/>
      <c r="AJ402" s="244"/>
      <c r="AK402" s="244"/>
      <c r="AL402" s="244"/>
      <c r="AM402" s="244"/>
      <c r="AN402" s="244"/>
      <c r="AO402" s="244"/>
      <c r="AP402" s="244"/>
      <c r="AQ402" s="244"/>
      <c r="AR402" s="244"/>
      <c r="AS402" s="244"/>
      <c r="AT402" s="244"/>
      <c r="AU402" s="244"/>
      <c r="AV402" s="244"/>
      <c r="AW402" s="244"/>
      <c r="AX402" s="244"/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  <c r="CJ402" s="244"/>
      <c r="CK402" s="244"/>
      <c r="CL402" s="244"/>
      <c r="CM402" s="244"/>
      <c r="CN402" s="244"/>
      <c r="CO402" s="244"/>
      <c r="CP402" s="244"/>
      <c r="CQ402" s="244"/>
      <c r="CR402" s="244"/>
      <c r="CS402" s="244"/>
      <c r="CT402" s="244"/>
      <c r="CU402" s="244"/>
      <c r="CV402" s="244"/>
      <c r="CW402" s="244"/>
      <c r="CX402" s="244"/>
      <c r="CY402" s="244"/>
      <c r="CZ402" s="244"/>
      <c r="DA402" s="244"/>
      <c r="DB402" s="12">
        <v>394</v>
      </c>
      <c r="DC402" s="11" t="str">
        <f>IF(D402="","",COUNTIF(F402:DA402,Accueil!$AB$28)&amp;" / "&amp;COUNTIF($F$8:$DA$8,"&gt;0")-(COUNTIF(F402:DA402,Accueil!$AG$26)))</f>
        <v/>
      </c>
      <c r="DD402" s="110" t="str">
        <f>IF(D402="","",COUNTIF(F402:DA402,Accueil!$AB$26))</f>
        <v/>
      </c>
      <c r="DE402" s="110" t="str">
        <f>IF(D402="","",IF(COUNTIF($F$8:$DA$8,"&gt;=0")-(COUNTIF(G402:DB402,Accueil!$AG$26))&lt;0,0,COUNTIF($F$8:$DA$8,"&gt;=0")-(COUNTIF(G402:DB402,Accueil!$AG$26))))</f>
        <v/>
      </c>
      <c r="DF402" s="11" t="str">
        <f t="shared" si="27"/>
        <v/>
      </c>
      <c r="DG402" s="29" t="str">
        <f t="shared" si="28"/>
        <v/>
      </c>
      <c r="DH402" s="158">
        <f t="shared" si="29"/>
        <v>0</v>
      </c>
      <c r="DI402" s="158">
        <f>IF(ISERROR(VLOOKUP(F402,Accueil!$W$17:$W$22,1,0)),1,0)</f>
        <v>0</v>
      </c>
      <c r="DJ402" s="158">
        <f>IF(ISERROR(VLOOKUP(G402,Accueil!$W$17:$W$22,1,0)),1,0)</f>
        <v>0</v>
      </c>
      <c r="DK402" s="158">
        <f>IF(ISERROR(VLOOKUP(H402,Accueil!$W$17:$W$22,1,0)),1,0)</f>
        <v>0</v>
      </c>
      <c r="DL402" s="158">
        <f>IF(ISERROR(VLOOKUP(I402,Accueil!$W$17:$W$22,1,0)),1,0)</f>
        <v>0</v>
      </c>
      <c r="DM402" s="158">
        <f>IF(ISERROR(VLOOKUP(J402,Accueil!$W$17:$W$22,1,0)),1,0)</f>
        <v>0</v>
      </c>
      <c r="DN402" s="158">
        <f>IF(ISERROR(VLOOKUP(K402,Accueil!$W$17:$W$22,1,0)),1,0)</f>
        <v>0</v>
      </c>
      <c r="DO402" s="158">
        <f>IF(ISERROR(VLOOKUP(L402,Accueil!$W$17:$W$22,1,0)),1,0)</f>
        <v>0</v>
      </c>
      <c r="DP402" s="158">
        <f>IF(ISERROR(VLOOKUP(M402,Accueil!$W$17:$W$22,1,0)),1,0)</f>
        <v>0</v>
      </c>
      <c r="DQ402" s="158">
        <f>IF(ISERROR(VLOOKUP(N402,Accueil!$W$17:$W$22,1,0)),1,0)</f>
        <v>0</v>
      </c>
      <c r="DR402" s="158">
        <f>IF(ISERROR(VLOOKUP(O402,Accueil!$W$17:$W$22,1,0)),1,0)</f>
        <v>0</v>
      </c>
      <c r="DS402" s="158">
        <f>IF(ISERROR(VLOOKUP(P402,Accueil!$W$17:$W$22,1,0)),1,0)</f>
        <v>0</v>
      </c>
      <c r="DT402" s="158">
        <f>IF(ISERROR(VLOOKUP(Q402,Accueil!$W$17:$W$22,1,0)),1,0)</f>
        <v>0</v>
      </c>
      <c r="DU402" s="158">
        <f>IF(ISERROR(VLOOKUP(R402,Accueil!$W$17:$W$22,1,0)),1,0)</f>
        <v>0</v>
      </c>
      <c r="DV402" s="158">
        <f>IF(ISERROR(VLOOKUP(S402,Accueil!$W$17:$W$22,1,0)),1,0)</f>
        <v>0</v>
      </c>
      <c r="DW402" s="158">
        <f>IF(ISERROR(VLOOKUP(T402,Accueil!$W$17:$W$22,1,0)),1,0)</f>
        <v>0</v>
      </c>
      <c r="DX402" s="158">
        <f>IF(ISERROR(VLOOKUP(U402,Accueil!$W$17:$W$22,1,0)),1,0)</f>
        <v>0</v>
      </c>
      <c r="DY402" s="158">
        <f>IF(ISERROR(VLOOKUP(V402,Accueil!$W$17:$W$22,1,0)),1,0)</f>
        <v>0</v>
      </c>
      <c r="DZ402" s="158">
        <f>IF(ISERROR(VLOOKUP(W402,Accueil!$W$17:$W$22,1,0)),1,0)</f>
        <v>0</v>
      </c>
      <c r="EA402" s="158">
        <f>IF(ISERROR(VLOOKUP(X402,Accueil!$W$17:$W$22,1,0)),1,0)</f>
        <v>0</v>
      </c>
      <c r="EB402" s="158">
        <f>IF(ISERROR(VLOOKUP(Y402,Accueil!$W$17:$W$22,1,0)),1,0)</f>
        <v>0</v>
      </c>
      <c r="EC402" s="158">
        <f>IF(ISERROR(VLOOKUP(Z402,Accueil!$W$17:$W$22,1,0)),1,0)</f>
        <v>0</v>
      </c>
      <c r="ED402" s="158">
        <f>IF(ISERROR(VLOOKUP(AA402,Accueil!$W$17:$W$22,1,0)),1,0)</f>
        <v>0</v>
      </c>
      <c r="EE402" s="158">
        <f>IF(ISERROR(VLOOKUP(AB402,Accueil!$W$17:$W$22,1,0)),1,0)</f>
        <v>0</v>
      </c>
      <c r="EF402" s="158">
        <f>IF(ISERROR(VLOOKUP(AC402,Accueil!$W$17:$W$22,1,0)),1,0)</f>
        <v>0</v>
      </c>
      <c r="EG402" s="158">
        <f>IF(ISERROR(VLOOKUP(AD402,Accueil!$W$17:$W$22,1,0)),1,0)</f>
        <v>0</v>
      </c>
      <c r="EH402" s="158">
        <f>IF(ISERROR(VLOOKUP(AE402,Accueil!$W$17:$W$22,1,0)),1,0)</f>
        <v>0</v>
      </c>
      <c r="EI402" s="158">
        <f>IF(ISERROR(VLOOKUP(AF402,Accueil!$W$17:$W$22,1,0)),1,0)</f>
        <v>0</v>
      </c>
      <c r="EJ402" s="158">
        <f>IF(ISERROR(VLOOKUP(AG402,Accueil!$W$17:$W$22,1,0)),1,0)</f>
        <v>0</v>
      </c>
      <c r="EK402" s="158">
        <f>IF(ISERROR(VLOOKUP(AH402,Accueil!$W$17:$W$22,1,0)),1,0)</f>
        <v>0</v>
      </c>
      <c r="EL402" s="158">
        <f>IF(ISERROR(VLOOKUP(AI402,Accueil!$W$17:$W$22,1,0)),1,0)</f>
        <v>0</v>
      </c>
      <c r="EM402" s="158">
        <f>IF(ISERROR(VLOOKUP(AJ402,Accueil!$W$17:$W$22,1,0)),1,0)</f>
        <v>0</v>
      </c>
      <c r="EN402" s="158">
        <f>IF(ISERROR(VLOOKUP(AK402,Accueil!$W$17:$W$22,1,0)),1,0)</f>
        <v>0</v>
      </c>
      <c r="EO402" s="158">
        <f>IF(ISERROR(VLOOKUP(AL402,Accueil!$W$17:$W$22,1,0)),1,0)</f>
        <v>0</v>
      </c>
      <c r="EP402" s="158">
        <f>IF(ISERROR(VLOOKUP(AM402,Accueil!$W$17:$W$22,1,0)),1,0)</f>
        <v>0</v>
      </c>
      <c r="EQ402" s="158">
        <f>IF(ISERROR(VLOOKUP(AN402,Accueil!$W$17:$W$22,1,0)),1,0)</f>
        <v>0</v>
      </c>
      <c r="ER402" s="158">
        <f>IF(ISERROR(VLOOKUP(AO402,Accueil!$W$17:$W$22,1,0)),1,0)</f>
        <v>0</v>
      </c>
      <c r="ES402" s="158">
        <f>IF(ISERROR(VLOOKUP(AP402,Accueil!$W$17:$W$22,1,0)),1,0)</f>
        <v>0</v>
      </c>
      <c r="ET402" s="158">
        <f>IF(ISERROR(VLOOKUP(AQ402,Accueil!$W$17:$W$22,1,0)),1,0)</f>
        <v>0</v>
      </c>
      <c r="EU402" s="158">
        <f>IF(ISERROR(VLOOKUP(AR402,Accueil!$W$17:$W$22,1,0)),1,0)</f>
        <v>0</v>
      </c>
      <c r="EV402" s="158">
        <f>IF(ISERROR(VLOOKUP(AS402,Accueil!$W$17:$W$22,1,0)),1,0)</f>
        <v>0</v>
      </c>
      <c r="EW402" s="158">
        <f>IF(ISERROR(VLOOKUP(AT402,Accueil!$W$17:$W$22,1,0)),1,0)</f>
        <v>0</v>
      </c>
      <c r="EX402" s="158">
        <f>IF(ISERROR(VLOOKUP(AU402,Accueil!$W$17:$W$22,1,0)),1,0)</f>
        <v>0</v>
      </c>
      <c r="EY402" s="158">
        <f>IF(ISERROR(VLOOKUP(AV402,Accueil!$W$17:$W$22,1,0)),1,0)</f>
        <v>0</v>
      </c>
      <c r="EZ402" s="158">
        <f>IF(ISERROR(VLOOKUP(AW402,Accueil!$W$17:$W$22,1,0)),1,0)</f>
        <v>0</v>
      </c>
      <c r="FA402" s="158">
        <f>IF(ISERROR(VLOOKUP(AX402,Accueil!$W$17:$W$22,1,0)),1,0)</f>
        <v>0</v>
      </c>
      <c r="FB402" s="158">
        <f>IF(ISERROR(VLOOKUP(AY402,Accueil!$W$17:$W$22,1,0)),1,0)</f>
        <v>0</v>
      </c>
      <c r="FC402" s="158">
        <f>IF(ISERROR(VLOOKUP(AZ402,Accueil!$W$17:$W$22,1,0)),1,0)</f>
        <v>0</v>
      </c>
      <c r="FD402" s="158">
        <f>IF(ISERROR(VLOOKUP(BA402,Accueil!$W$17:$W$22,1,0)),1,0)</f>
        <v>0</v>
      </c>
      <c r="FE402" s="158">
        <f>IF(ISERROR(VLOOKUP(BB402,Accueil!$W$17:$W$22,1,0)),1,0)</f>
        <v>0</v>
      </c>
      <c r="FF402" s="158">
        <f>IF(ISERROR(VLOOKUP(BC402,Accueil!$W$17:$W$22,1,0)),1,0)</f>
        <v>0</v>
      </c>
      <c r="FG402" s="158">
        <f>IF(ISERROR(VLOOKUP(BD402,Accueil!$W$17:$W$22,1,0)),1,0)</f>
        <v>0</v>
      </c>
      <c r="FH402" s="158">
        <f>IF(ISERROR(VLOOKUP(BE402,Accueil!$W$17:$W$22,1,0)),1,0)</f>
        <v>0</v>
      </c>
      <c r="FI402" s="158">
        <f>IF(ISERROR(VLOOKUP(BF402,Accueil!$W$17:$W$22,1,0)),1,0)</f>
        <v>0</v>
      </c>
      <c r="FJ402" s="158">
        <f>IF(ISERROR(VLOOKUP(BG402,Accueil!$W$17:$W$22,1,0)),1,0)</f>
        <v>0</v>
      </c>
      <c r="FK402" s="158">
        <f>IF(ISERROR(VLOOKUP(BH402,Accueil!$W$17:$W$22,1,0)),1,0)</f>
        <v>0</v>
      </c>
      <c r="FL402" s="158">
        <f>IF(ISERROR(VLOOKUP(BI402,Accueil!$W$17:$W$22,1,0)),1,0)</f>
        <v>0</v>
      </c>
      <c r="FM402" s="158">
        <f>IF(ISERROR(VLOOKUP(BJ402,Accueil!$W$17:$W$22,1,0)),1,0)</f>
        <v>0</v>
      </c>
      <c r="FN402" s="158">
        <f>IF(ISERROR(VLOOKUP(BK402,Accueil!$W$17:$W$22,1,0)),1,0)</f>
        <v>0</v>
      </c>
      <c r="FO402" s="158">
        <f>IF(ISERROR(VLOOKUP(BL402,Accueil!$W$17:$W$22,1,0)),1,0)</f>
        <v>0</v>
      </c>
      <c r="FP402" s="158">
        <f>IF(ISERROR(VLOOKUP(BM402,Accueil!$W$17:$W$22,1,0)),1,0)</f>
        <v>0</v>
      </c>
      <c r="FQ402" s="158">
        <f>IF(ISERROR(VLOOKUP(BN402,Accueil!$W$17:$W$22,1,0)),1,0)</f>
        <v>0</v>
      </c>
      <c r="FR402" s="158">
        <f>IF(ISERROR(VLOOKUP(BO402,Accueil!$W$17:$W$22,1,0)),1,0)</f>
        <v>0</v>
      </c>
      <c r="FS402" s="158">
        <f>IF(ISERROR(VLOOKUP(BP402,Accueil!$W$17:$W$22,1,0)),1,0)</f>
        <v>0</v>
      </c>
      <c r="FT402" s="158">
        <f>IF(ISERROR(VLOOKUP(BQ402,Accueil!$W$17:$W$22,1,0)),1,0)</f>
        <v>0</v>
      </c>
      <c r="FU402" s="158">
        <f>IF(ISERROR(VLOOKUP(BR402,Accueil!$W$17:$W$22,1,0)),1,0)</f>
        <v>0</v>
      </c>
      <c r="FV402" s="158">
        <f>IF(ISERROR(VLOOKUP(BS402,Accueil!$W$17:$W$22,1,0)),1,0)</f>
        <v>0</v>
      </c>
      <c r="FW402" s="158">
        <f>IF(ISERROR(VLOOKUP(BT402,Accueil!$W$17:$W$22,1,0)),1,0)</f>
        <v>0</v>
      </c>
      <c r="FX402" s="158">
        <f>IF(ISERROR(VLOOKUP(BU402,Accueil!$W$17:$W$22,1,0)),1,0)</f>
        <v>0</v>
      </c>
      <c r="FY402" s="158">
        <f>IF(ISERROR(VLOOKUP(BV402,Accueil!$W$17:$W$22,1,0)),1,0)</f>
        <v>0</v>
      </c>
      <c r="FZ402" s="158">
        <f>IF(ISERROR(VLOOKUP(BW402,Accueil!$W$17:$W$22,1,0)),1,0)</f>
        <v>0</v>
      </c>
      <c r="GA402" s="158">
        <f>IF(ISERROR(VLOOKUP(BX402,Accueil!$W$17:$W$22,1,0)),1,0)</f>
        <v>0</v>
      </c>
      <c r="GB402" s="158">
        <f>IF(ISERROR(VLOOKUP(BY402,Accueil!$W$17:$W$22,1,0)),1,0)</f>
        <v>0</v>
      </c>
      <c r="GC402" s="158">
        <f>IF(ISERROR(VLOOKUP(BZ402,Accueil!$W$17:$W$22,1,0)),1,0)</f>
        <v>0</v>
      </c>
      <c r="GD402" s="158">
        <f>IF(ISERROR(VLOOKUP(CA402,Accueil!$W$17:$W$22,1,0)),1,0)</f>
        <v>0</v>
      </c>
      <c r="GE402" s="158">
        <f>IF(ISERROR(VLOOKUP(CB402,Accueil!$W$17:$W$22,1,0)),1,0)</f>
        <v>0</v>
      </c>
      <c r="GF402" s="158">
        <f>IF(ISERROR(VLOOKUP(CC402,Accueil!$W$17:$W$22,1,0)),1,0)</f>
        <v>0</v>
      </c>
      <c r="GG402" s="158">
        <f>IF(ISERROR(VLOOKUP(CD402,Accueil!$W$17:$W$22,1,0)),1,0)</f>
        <v>0</v>
      </c>
      <c r="GH402" s="158">
        <f>IF(ISERROR(VLOOKUP(CE402,Accueil!$W$17:$W$22,1,0)),1,0)</f>
        <v>0</v>
      </c>
      <c r="GI402" s="158">
        <f>IF(ISERROR(VLOOKUP(CF402,Accueil!$W$17:$W$22,1,0)),1,0)</f>
        <v>0</v>
      </c>
      <c r="GJ402" s="158">
        <f>IF(ISERROR(VLOOKUP(CG402,Accueil!$W$17:$W$22,1,0)),1,0)</f>
        <v>0</v>
      </c>
      <c r="GK402" s="158">
        <f>IF(ISERROR(VLOOKUP(CH402,Accueil!$W$17:$W$22,1,0)),1,0)</f>
        <v>0</v>
      </c>
      <c r="GL402" s="158">
        <f>IF(ISERROR(VLOOKUP(CI402,Accueil!$W$17:$W$22,1,0)),1,0)</f>
        <v>0</v>
      </c>
      <c r="GM402" s="158">
        <f>IF(ISERROR(VLOOKUP(CJ402,Accueil!$W$17:$W$22,1,0)),1,0)</f>
        <v>0</v>
      </c>
      <c r="GN402" s="158">
        <f>IF(ISERROR(VLOOKUP(CK402,Accueil!$W$17:$W$22,1,0)),1,0)</f>
        <v>0</v>
      </c>
      <c r="GO402" s="158">
        <f>IF(ISERROR(VLOOKUP(CL402,Accueil!$W$17:$W$22,1,0)),1,0)</f>
        <v>0</v>
      </c>
      <c r="GP402" s="158">
        <f>IF(ISERROR(VLOOKUP(CM402,Accueil!$W$17:$W$22,1,0)),1,0)</f>
        <v>0</v>
      </c>
      <c r="GQ402" s="158">
        <f>IF(ISERROR(VLOOKUP(CN402,Accueil!$W$17:$W$22,1,0)),1,0)</f>
        <v>0</v>
      </c>
      <c r="GR402" s="158">
        <f>IF(ISERROR(VLOOKUP(CO402,Accueil!$W$17:$W$22,1,0)),1,0)</f>
        <v>0</v>
      </c>
      <c r="GS402" s="158">
        <f>IF(ISERROR(VLOOKUP(CP402,Accueil!$W$17:$W$22,1,0)),1,0)</f>
        <v>0</v>
      </c>
      <c r="GT402" s="158">
        <f>IF(ISERROR(VLOOKUP(CQ402,Accueil!$W$17:$W$22,1,0)),1,0)</f>
        <v>0</v>
      </c>
      <c r="GU402" s="158">
        <f>IF(ISERROR(VLOOKUP(CR402,Accueil!$W$17:$W$22,1,0)),1,0)</f>
        <v>0</v>
      </c>
      <c r="GV402" s="158">
        <f>IF(ISERROR(VLOOKUP(CS402,Accueil!$W$17:$W$22,1,0)),1,0)</f>
        <v>0</v>
      </c>
      <c r="GW402" s="158">
        <f>IF(ISERROR(VLOOKUP(CT402,Accueil!$W$17:$W$22,1,0)),1,0)</f>
        <v>0</v>
      </c>
      <c r="GX402" s="158">
        <f>IF(ISERROR(VLOOKUP(CU402,Accueil!$W$17:$W$22,1,0)),1,0)</f>
        <v>0</v>
      </c>
      <c r="GY402" s="158">
        <f>IF(ISERROR(VLOOKUP(CV402,Accueil!$W$17:$W$22,1,0)),1,0)</f>
        <v>0</v>
      </c>
      <c r="GZ402" s="158">
        <f>IF(ISERROR(VLOOKUP(CW402,Accueil!$W$17:$W$22,1,0)),1,0)</f>
        <v>0</v>
      </c>
      <c r="HA402" s="158">
        <f>IF(ISERROR(VLOOKUP(CX402,Accueil!$W$17:$W$22,1,0)),1,0)</f>
        <v>0</v>
      </c>
      <c r="HB402" s="158">
        <f>IF(ISERROR(VLOOKUP(CY402,Accueil!$W$17:$W$22,1,0)),1,0)</f>
        <v>0</v>
      </c>
      <c r="HC402" s="158">
        <f>IF(ISERROR(VLOOKUP(CZ402,Accueil!$W$17:$W$22,1,0)),1,0)</f>
        <v>0</v>
      </c>
      <c r="HD402" s="158">
        <f>IF(ISERROR(VLOOKUP(DA402,Accueil!$W$17:$W$22,1,0)),1,0)</f>
        <v>0</v>
      </c>
    </row>
    <row r="403" spans="1:212" ht="12.75" customHeight="1">
      <c r="A403" s="360"/>
      <c r="B403" s="12">
        <v>395</v>
      </c>
      <c r="C403" s="26" t="str">
        <f>IF(Accueil!E407="","",Accueil!E407)</f>
        <v/>
      </c>
      <c r="D403" s="27" t="str">
        <f>IF(Accueil!F407="","",Accueil!F407)</f>
        <v/>
      </c>
      <c r="E403" s="83" t="str">
        <f t="shared" si="26"/>
        <v/>
      </c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  <c r="AA403" s="244"/>
      <c r="AB403" s="244"/>
      <c r="AC403" s="244"/>
      <c r="AD403" s="244"/>
      <c r="AE403" s="244"/>
      <c r="AF403" s="244"/>
      <c r="AG403" s="244"/>
      <c r="AH403" s="244"/>
      <c r="AI403" s="244"/>
      <c r="AJ403" s="244"/>
      <c r="AK403" s="244"/>
      <c r="AL403" s="244"/>
      <c r="AM403" s="244"/>
      <c r="AN403" s="244"/>
      <c r="AO403" s="244"/>
      <c r="AP403" s="244"/>
      <c r="AQ403" s="244"/>
      <c r="AR403" s="244"/>
      <c r="AS403" s="244"/>
      <c r="AT403" s="244"/>
      <c r="AU403" s="244"/>
      <c r="AV403" s="244"/>
      <c r="AW403" s="244"/>
      <c r="AX403" s="244"/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  <c r="CJ403" s="244"/>
      <c r="CK403" s="244"/>
      <c r="CL403" s="244"/>
      <c r="CM403" s="244"/>
      <c r="CN403" s="244"/>
      <c r="CO403" s="244"/>
      <c r="CP403" s="244"/>
      <c r="CQ403" s="244"/>
      <c r="CR403" s="244"/>
      <c r="CS403" s="244"/>
      <c r="CT403" s="244"/>
      <c r="CU403" s="244"/>
      <c r="CV403" s="244"/>
      <c r="CW403" s="244"/>
      <c r="CX403" s="244"/>
      <c r="CY403" s="244"/>
      <c r="CZ403" s="244"/>
      <c r="DA403" s="244"/>
      <c r="DB403" s="12">
        <v>395</v>
      </c>
      <c r="DC403" s="11" t="str">
        <f>IF(D403="","",COUNTIF(F403:DA403,Accueil!$AB$28)&amp;" / "&amp;COUNTIF($F$8:$DA$8,"&gt;0")-(COUNTIF(F403:DA403,Accueil!$AG$26)))</f>
        <v/>
      </c>
      <c r="DD403" s="110" t="str">
        <f>IF(D403="","",COUNTIF(F403:DA403,Accueil!$AB$26))</f>
        <v/>
      </c>
      <c r="DE403" s="110" t="str">
        <f>IF(D403="","",IF(COUNTIF($F$8:$DA$8,"&gt;=0")-(COUNTIF(G403:DB403,Accueil!$AG$26))&lt;0,0,COUNTIF($F$8:$DA$8,"&gt;=0")-(COUNTIF(G403:DB403,Accueil!$AG$26))))</f>
        <v/>
      </c>
      <c r="DF403" s="11" t="str">
        <f t="shared" si="27"/>
        <v/>
      </c>
      <c r="DG403" s="29" t="str">
        <f t="shared" si="28"/>
        <v/>
      </c>
      <c r="DH403" s="158">
        <f t="shared" si="29"/>
        <v>0</v>
      </c>
      <c r="DI403" s="158">
        <f>IF(ISERROR(VLOOKUP(F403,Accueil!$W$17:$W$22,1,0)),1,0)</f>
        <v>0</v>
      </c>
      <c r="DJ403" s="158">
        <f>IF(ISERROR(VLOOKUP(G403,Accueil!$W$17:$W$22,1,0)),1,0)</f>
        <v>0</v>
      </c>
      <c r="DK403" s="158">
        <f>IF(ISERROR(VLOOKUP(H403,Accueil!$W$17:$W$22,1,0)),1,0)</f>
        <v>0</v>
      </c>
      <c r="DL403" s="158">
        <f>IF(ISERROR(VLOOKUP(I403,Accueil!$W$17:$W$22,1,0)),1,0)</f>
        <v>0</v>
      </c>
      <c r="DM403" s="158">
        <f>IF(ISERROR(VLOOKUP(J403,Accueil!$W$17:$W$22,1,0)),1,0)</f>
        <v>0</v>
      </c>
      <c r="DN403" s="158">
        <f>IF(ISERROR(VLOOKUP(K403,Accueil!$W$17:$W$22,1,0)),1,0)</f>
        <v>0</v>
      </c>
      <c r="DO403" s="158">
        <f>IF(ISERROR(VLOOKUP(L403,Accueil!$W$17:$W$22,1,0)),1,0)</f>
        <v>0</v>
      </c>
      <c r="DP403" s="158">
        <f>IF(ISERROR(VLOOKUP(M403,Accueil!$W$17:$W$22,1,0)),1,0)</f>
        <v>0</v>
      </c>
      <c r="DQ403" s="158">
        <f>IF(ISERROR(VLOOKUP(N403,Accueil!$W$17:$W$22,1,0)),1,0)</f>
        <v>0</v>
      </c>
      <c r="DR403" s="158">
        <f>IF(ISERROR(VLOOKUP(O403,Accueil!$W$17:$W$22,1,0)),1,0)</f>
        <v>0</v>
      </c>
      <c r="DS403" s="158">
        <f>IF(ISERROR(VLOOKUP(P403,Accueil!$W$17:$W$22,1,0)),1,0)</f>
        <v>0</v>
      </c>
      <c r="DT403" s="158">
        <f>IF(ISERROR(VLOOKUP(Q403,Accueil!$W$17:$W$22,1,0)),1,0)</f>
        <v>0</v>
      </c>
      <c r="DU403" s="158">
        <f>IF(ISERROR(VLOOKUP(R403,Accueil!$W$17:$W$22,1,0)),1,0)</f>
        <v>0</v>
      </c>
      <c r="DV403" s="158">
        <f>IF(ISERROR(VLOOKUP(S403,Accueil!$W$17:$W$22,1,0)),1,0)</f>
        <v>0</v>
      </c>
      <c r="DW403" s="158">
        <f>IF(ISERROR(VLOOKUP(T403,Accueil!$W$17:$W$22,1,0)),1,0)</f>
        <v>0</v>
      </c>
      <c r="DX403" s="158">
        <f>IF(ISERROR(VLOOKUP(U403,Accueil!$W$17:$W$22,1,0)),1,0)</f>
        <v>0</v>
      </c>
      <c r="DY403" s="158">
        <f>IF(ISERROR(VLOOKUP(V403,Accueil!$W$17:$W$22,1,0)),1,0)</f>
        <v>0</v>
      </c>
      <c r="DZ403" s="158">
        <f>IF(ISERROR(VLOOKUP(W403,Accueil!$W$17:$W$22,1,0)),1,0)</f>
        <v>0</v>
      </c>
      <c r="EA403" s="158">
        <f>IF(ISERROR(VLOOKUP(X403,Accueil!$W$17:$W$22,1,0)),1,0)</f>
        <v>0</v>
      </c>
      <c r="EB403" s="158">
        <f>IF(ISERROR(VLOOKUP(Y403,Accueil!$W$17:$W$22,1,0)),1,0)</f>
        <v>0</v>
      </c>
      <c r="EC403" s="158">
        <f>IF(ISERROR(VLOOKUP(Z403,Accueil!$W$17:$W$22,1,0)),1,0)</f>
        <v>0</v>
      </c>
      <c r="ED403" s="158">
        <f>IF(ISERROR(VLOOKUP(AA403,Accueil!$W$17:$W$22,1,0)),1,0)</f>
        <v>0</v>
      </c>
      <c r="EE403" s="158">
        <f>IF(ISERROR(VLOOKUP(AB403,Accueil!$W$17:$W$22,1,0)),1,0)</f>
        <v>0</v>
      </c>
      <c r="EF403" s="158">
        <f>IF(ISERROR(VLOOKUP(AC403,Accueil!$W$17:$W$22,1,0)),1,0)</f>
        <v>0</v>
      </c>
      <c r="EG403" s="158">
        <f>IF(ISERROR(VLOOKUP(AD403,Accueil!$W$17:$W$22,1,0)),1,0)</f>
        <v>0</v>
      </c>
      <c r="EH403" s="158">
        <f>IF(ISERROR(VLOOKUP(AE403,Accueil!$W$17:$W$22,1,0)),1,0)</f>
        <v>0</v>
      </c>
      <c r="EI403" s="158">
        <f>IF(ISERROR(VLOOKUP(AF403,Accueil!$W$17:$W$22,1,0)),1,0)</f>
        <v>0</v>
      </c>
      <c r="EJ403" s="158">
        <f>IF(ISERROR(VLOOKUP(AG403,Accueil!$W$17:$W$22,1,0)),1,0)</f>
        <v>0</v>
      </c>
      <c r="EK403" s="158">
        <f>IF(ISERROR(VLOOKUP(AH403,Accueil!$W$17:$W$22,1,0)),1,0)</f>
        <v>0</v>
      </c>
      <c r="EL403" s="158">
        <f>IF(ISERROR(VLOOKUP(AI403,Accueil!$W$17:$W$22,1,0)),1,0)</f>
        <v>0</v>
      </c>
      <c r="EM403" s="158">
        <f>IF(ISERROR(VLOOKUP(AJ403,Accueil!$W$17:$W$22,1,0)),1,0)</f>
        <v>0</v>
      </c>
      <c r="EN403" s="158">
        <f>IF(ISERROR(VLOOKUP(AK403,Accueil!$W$17:$W$22,1,0)),1,0)</f>
        <v>0</v>
      </c>
      <c r="EO403" s="158">
        <f>IF(ISERROR(VLOOKUP(AL403,Accueil!$W$17:$W$22,1,0)),1,0)</f>
        <v>0</v>
      </c>
      <c r="EP403" s="158">
        <f>IF(ISERROR(VLOOKUP(AM403,Accueil!$W$17:$W$22,1,0)),1,0)</f>
        <v>0</v>
      </c>
      <c r="EQ403" s="158">
        <f>IF(ISERROR(VLOOKUP(AN403,Accueil!$W$17:$W$22,1,0)),1,0)</f>
        <v>0</v>
      </c>
      <c r="ER403" s="158">
        <f>IF(ISERROR(VLOOKUP(AO403,Accueil!$W$17:$W$22,1,0)),1,0)</f>
        <v>0</v>
      </c>
      <c r="ES403" s="158">
        <f>IF(ISERROR(VLOOKUP(AP403,Accueil!$W$17:$W$22,1,0)),1,0)</f>
        <v>0</v>
      </c>
      <c r="ET403" s="158">
        <f>IF(ISERROR(VLOOKUP(AQ403,Accueil!$W$17:$W$22,1,0)),1,0)</f>
        <v>0</v>
      </c>
      <c r="EU403" s="158">
        <f>IF(ISERROR(VLOOKUP(AR403,Accueil!$W$17:$W$22,1,0)),1,0)</f>
        <v>0</v>
      </c>
      <c r="EV403" s="158">
        <f>IF(ISERROR(VLOOKUP(AS403,Accueil!$W$17:$W$22,1,0)),1,0)</f>
        <v>0</v>
      </c>
      <c r="EW403" s="158">
        <f>IF(ISERROR(VLOOKUP(AT403,Accueil!$W$17:$W$22,1,0)),1,0)</f>
        <v>0</v>
      </c>
      <c r="EX403" s="158">
        <f>IF(ISERROR(VLOOKUP(AU403,Accueil!$W$17:$W$22,1,0)),1,0)</f>
        <v>0</v>
      </c>
      <c r="EY403" s="158">
        <f>IF(ISERROR(VLOOKUP(AV403,Accueil!$W$17:$W$22,1,0)),1,0)</f>
        <v>0</v>
      </c>
      <c r="EZ403" s="158">
        <f>IF(ISERROR(VLOOKUP(AW403,Accueil!$W$17:$W$22,1,0)),1,0)</f>
        <v>0</v>
      </c>
      <c r="FA403" s="158">
        <f>IF(ISERROR(VLOOKUP(AX403,Accueil!$W$17:$W$22,1,0)),1,0)</f>
        <v>0</v>
      </c>
      <c r="FB403" s="158">
        <f>IF(ISERROR(VLOOKUP(AY403,Accueil!$W$17:$W$22,1,0)),1,0)</f>
        <v>0</v>
      </c>
      <c r="FC403" s="158">
        <f>IF(ISERROR(VLOOKUP(AZ403,Accueil!$W$17:$W$22,1,0)),1,0)</f>
        <v>0</v>
      </c>
      <c r="FD403" s="158">
        <f>IF(ISERROR(VLOOKUP(BA403,Accueil!$W$17:$W$22,1,0)),1,0)</f>
        <v>0</v>
      </c>
      <c r="FE403" s="158">
        <f>IF(ISERROR(VLOOKUP(BB403,Accueil!$W$17:$W$22,1,0)),1,0)</f>
        <v>0</v>
      </c>
      <c r="FF403" s="158">
        <f>IF(ISERROR(VLOOKUP(BC403,Accueil!$W$17:$W$22,1,0)),1,0)</f>
        <v>0</v>
      </c>
      <c r="FG403" s="158">
        <f>IF(ISERROR(VLOOKUP(BD403,Accueil!$W$17:$W$22,1,0)),1,0)</f>
        <v>0</v>
      </c>
      <c r="FH403" s="158">
        <f>IF(ISERROR(VLOOKUP(BE403,Accueil!$W$17:$W$22,1,0)),1,0)</f>
        <v>0</v>
      </c>
      <c r="FI403" s="158">
        <f>IF(ISERROR(VLOOKUP(BF403,Accueil!$W$17:$W$22,1,0)),1,0)</f>
        <v>0</v>
      </c>
      <c r="FJ403" s="158">
        <f>IF(ISERROR(VLOOKUP(BG403,Accueil!$W$17:$W$22,1,0)),1,0)</f>
        <v>0</v>
      </c>
      <c r="FK403" s="158">
        <f>IF(ISERROR(VLOOKUP(BH403,Accueil!$W$17:$W$22,1,0)),1,0)</f>
        <v>0</v>
      </c>
      <c r="FL403" s="158">
        <f>IF(ISERROR(VLOOKUP(BI403,Accueil!$W$17:$W$22,1,0)),1,0)</f>
        <v>0</v>
      </c>
      <c r="FM403" s="158">
        <f>IF(ISERROR(VLOOKUP(BJ403,Accueil!$W$17:$W$22,1,0)),1,0)</f>
        <v>0</v>
      </c>
      <c r="FN403" s="158">
        <f>IF(ISERROR(VLOOKUP(BK403,Accueil!$W$17:$W$22,1,0)),1,0)</f>
        <v>0</v>
      </c>
      <c r="FO403" s="158">
        <f>IF(ISERROR(VLOOKUP(BL403,Accueil!$W$17:$W$22,1,0)),1,0)</f>
        <v>0</v>
      </c>
      <c r="FP403" s="158">
        <f>IF(ISERROR(VLOOKUP(BM403,Accueil!$W$17:$W$22,1,0)),1,0)</f>
        <v>0</v>
      </c>
      <c r="FQ403" s="158">
        <f>IF(ISERROR(VLOOKUP(BN403,Accueil!$W$17:$W$22,1,0)),1,0)</f>
        <v>0</v>
      </c>
      <c r="FR403" s="158">
        <f>IF(ISERROR(VLOOKUP(BO403,Accueil!$W$17:$W$22,1,0)),1,0)</f>
        <v>0</v>
      </c>
      <c r="FS403" s="158">
        <f>IF(ISERROR(VLOOKUP(BP403,Accueil!$W$17:$W$22,1,0)),1,0)</f>
        <v>0</v>
      </c>
      <c r="FT403" s="158">
        <f>IF(ISERROR(VLOOKUP(BQ403,Accueil!$W$17:$W$22,1,0)),1,0)</f>
        <v>0</v>
      </c>
      <c r="FU403" s="158">
        <f>IF(ISERROR(VLOOKUP(BR403,Accueil!$W$17:$W$22,1,0)),1,0)</f>
        <v>0</v>
      </c>
      <c r="FV403" s="158">
        <f>IF(ISERROR(VLOOKUP(BS403,Accueil!$W$17:$W$22,1,0)),1,0)</f>
        <v>0</v>
      </c>
      <c r="FW403" s="158">
        <f>IF(ISERROR(VLOOKUP(BT403,Accueil!$W$17:$W$22,1,0)),1,0)</f>
        <v>0</v>
      </c>
      <c r="FX403" s="158">
        <f>IF(ISERROR(VLOOKUP(BU403,Accueil!$W$17:$W$22,1,0)),1,0)</f>
        <v>0</v>
      </c>
      <c r="FY403" s="158">
        <f>IF(ISERROR(VLOOKUP(BV403,Accueil!$W$17:$W$22,1,0)),1,0)</f>
        <v>0</v>
      </c>
      <c r="FZ403" s="158">
        <f>IF(ISERROR(VLOOKUP(BW403,Accueil!$W$17:$W$22,1,0)),1,0)</f>
        <v>0</v>
      </c>
      <c r="GA403" s="158">
        <f>IF(ISERROR(VLOOKUP(BX403,Accueil!$W$17:$W$22,1,0)),1,0)</f>
        <v>0</v>
      </c>
      <c r="GB403" s="158">
        <f>IF(ISERROR(VLOOKUP(BY403,Accueil!$W$17:$W$22,1,0)),1,0)</f>
        <v>0</v>
      </c>
      <c r="GC403" s="158">
        <f>IF(ISERROR(VLOOKUP(BZ403,Accueil!$W$17:$W$22,1,0)),1,0)</f>
        <v>0</v>
      </c>
      <c r="GD403" s="158">
        <f>IF(ISERROR(VLOOKUP(CA403,Accueil!$W$17:$W$22,1,0)),1,0)</f>
        <v>0</v>
      </c>
      <c r="GE403" s="158">
        <f>IF(ISERROR(VLOOKUP(CB403,Accueil!$W$17:$W$22,1,0)),1,0)</f>
        <v>0</v>
      </c>
      <c r="GF403" s="158">
        <f>IF(ISERROR(VLOOKUP(CC403,Accueil!$W$17:$W$22,1,0)),1,0)</f>
        <v>0</v>
      </c>
      <c r="GG403" s="158">
        <f>IF(ISERROR(VLOOKUP(CD403,Accueil!$W$17:$W$22,1,0)),1,0)</f>
        <v>0</v>
      </c>
      <c r="GH403" s="158">
        <f>IF(ISERROR(VLOOKUP(CE403,Accueil!$W$17:$W$22,1,0)),1,0)</f>
        <v>0</v>
      </c>
      <c r="GI403" s="158">
        <f>IF(ISERROR(VLOOKUP(CF403,Accueil!$W$17:$W$22,1,0)),1,0)</f>
        <v>0</v>
      </c>
      <c r="GJ403" s="158">
        <f>IF(ISERROR(VLOOKUP(CG403,Accueil!$W$17:$W$22,1,0)),1,0)</f>
        <v>0</v>
      </c>
      <c r="GK403" s="158">
        <f>IF(ISERROR(VLOOKUP(CH403,Accueil!$W$17:$W$22,1,0)),1,0)</f>
        <v>0</v>
      </c>
      <c r="GL403" s="158">
        <f>IF(ISERROR(VLOOKUP(CI403,Accueil!$W$17:$W$22,1,0)),1,0)</f>
        <v>0</v>
      </c>
      <c r="GM403" s="158">
        <f>IF(ISERROR(VLOOKUP(CJ403,Accueil!$W$17:$W$22,1,0)),1,0)</f>
        <v>0</v>
      </c>
      <c r="GN403" s="158">
        <f>IF(ISERROR(VLOOKUP(CK403,Accueil!$W$17:$W$22,1,0)),1,0)</f>
        <v>0</v>
      </c>
      <c r="GO403" s="158">
        <f>IF(ISERROR(VLOOKUP(CL403,Accueil!$W$17:$W$22,1,0)),1,0)</f>
        <v>0</v>
      </c>
      <c r="GP403" s="158">
        <f>IF(ISERROR(VLOOKUP(CM403,Accueil!$W$17:$W$22,1,0)),1,0)</f>
        <v>0</v>
      </c>
      <c r="GQ403" s="158">
        <f>IF(ISERROR(VLOOKUP(CN403,Accueil!$W$17:$W$22,1,0)),1,0)</f>
        <v>0</v>
      </c>
      <c r="GR403" s="158">
        <f>IF(ISERROR(VLOOKUP(CO403,Accueil!$W$17:$W$22,1,0)),1,0)</f>
        <v>0</v>
      </c>
      <c r="GS403" s="158">
        <f>IF(ISERROR(VLOOKUP(CP403,Accueil!$W$17:$W$22,1,0)),1,0)</f>
        <v>0</v>
      </c>
      <c r="GT403" s="158">
        <f>IF(ISERROR(VLOOKUP(CQ403,Accueil!$W$17:$W$22,1,0)),1,0)</f>
        <v>0</v>
      </c>
      <c r="GU403" s="158">
        <f>IF(ISERROR(VLOOKUP(CR403,Accueil!$W$17:$W$22,1,0)),1,0)</f>
        <v>0</v>
      </c>
      <c r="GV403" s="158">
        <f>IF(ISERROR(VLOOKUP(CS403,Accueil!$W$17:$W$22,1,0)),1,0)</f>
        <v>0</v>
      </c>
      <c r="GW403" s="158">
        <f>IF(ISERROR(VLOOKUP(CT403,Accueil!$W$17:$W$22,1,0)),1,0)</f>
        <v>0</v>
      </c>
      <c r="GX403" s="158">
        <f>IF(ISERROR(VLOOKUP(CU403,Accueil!$W$17:$W$22,1,0)),1,0)</f>
        <v>0</v>
      </c>
      <c r="GY403" s="158">
        <f>IF(ISERROR(VLOOKUP(CV403,Accueil!$W$17:$W$22,1,0)),1,0)</f>
        <v>0</v>
      </c>
      <c r="GZ403" s="158">
        <f>IF(ISERROR(VLOOKUP(CW403,Accueil!$W$17:$W$22,1,0)),1,0)</f>
        <v>0</v>
      </c>
      <c r="HA403" s="158">
        <f>IF(ISERROR(VLOOKUP(CX403,Accueil!$W$17:$W$22,1,0)),1,0)</f>
        <v>0</v>
      </c>
      <c r="HB403" s="158">
        <f>IF(ISERROR(VLOOKUP(CY403,Accueil!$W$17:$W$22,1,0)),1,0)</f>
        <v>0</v>
      </c>
      <c r="HC403" s="158">
        <f>IF(ISERROR(VLOOKUP(CZ403,Accueil!$W$17:$W$22,1,0)),1,0)</f>
        <v>0</v>
      </c>
      <c r="HD403" s="158">
        <f>IF(ISERROR(VLOOKUP(DA403,Accueil!$W$17:$W$22,1,0)),1,0)</f>
        <v>0</v>
      </c>
    </row>
    <row r="404" spans="1:212" ht="12.75" customHeight="1">
      <c r="A404" s="360"/>
      <c r="B404" s="12">
        <v>396</v>
      </c>
      <c r="C404" s="26" t="str">
        <f>IF(Accueil!E408="","",Accueil!E408)</f>
        <v/>
      </c>
      <c r="D404" s="27" t="str">
        <f>IF(Accueil!F408="","",Accueil!F408)</f>
        <v/>
      </c>
      <c r="E404" s="83" t="str">
        <f t="shared" si="26"/>
        <v/>
      </c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  <c r="AA404" s="244"/>
      <c r="AB404" s="244"/>
      <c r="AC404" s="244"/>
      <c r="AD404" s="244"/>
      <c r="AE404" s="244"/>
      <c r="AF404" s="244"/>
      <c r="AG404" s="244"/>
      <c r="AH404" s="244"/>
      <c r="AI404" s="244"/>
      <c r="AJ404" s="244"/>
      <c r="AK404" s="244"/>
      <c r="AL404" s="244"/>
      <c r="AM404" s="244"/>
      <c r="AN404" s="244"/>
      <c r="AO404" s="244"/>
      <c r="AP404" s="244"/>
      <c r="AQ404" s="244"/>
      <c r="AR404" s="244"/>
      <c r="AS404" s="244"/>
      <c r="AT404" s="244"/>
      <c r="AU404" s="244"/>
      <c r="AV404" s="244"/>
      <c r="AW404" s="244"/>
      <c r="AX404" s="244"/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  <c r="CJ404" s="244"/>
      <c r="CK404" s="244"/>
      <c r="CL404" s="244"/>
      <c r="CM404" s="244"/>
      <c r="CN404" s="244"/>
      <c r="CO404" s="244"/>
      <c r="CP404" s="244"/>
      <c r="CQ404" s="244"/>
      <c r="CR404" s="244"/>
      <c r="CS404" s="244"/>
      <c r="CT404" s="244"/>
      <c r="CU404" s="244"/>
      <c r="CV404" s="244"/>
      <c r="CW404" s="244"/>
      <c r="CX404" s="244"/>
      <c r="CY404" s="244"/>
      <c r="CZ404" s="244"/>
      <c r="DA404" s="244"/>
      <c r="DB404" s="12">
        <v>396</v>
      </c>
      <c r="DC404" s="11" t="str">
        <f>IF(D404="","",COUNTIF(F404:DA404,Accueil!$AB$28)&amp;" / "&amp;COUNTIF($F$8:$DA$8,"&gt;0")-(COUNTIF(F404:DA404,Accueil!$AG$26)))</f>
        <v/>
      </c>
      <c r="DD404" s="110" t="str">
        <f>IF(D404="","",COUNTIF(F404:DA404,Accueil!$AB$26))</f>
        <v/>
      </c>
      <c r="DE404" s="110" t="str">
        <f>IF(D404="","",IF(COUNTIF($F$8:$DA$8,"&gt;=0")-(COUNTIF(G404:DB404,Accueil!$AG$26))&lt;0,0,COUNTIF($F$8:$DA$8,"&gt;=0")-(COUNTIF(G404:DB404,Accueil!$AG$26))))</f>
        <v/>
      </c>
      <c r="DF404" s="11" t="str">
        <f t="shared" si="27"/>
        <v/>
      </c>
      <c r="DG404" s="29" t="str">
        <f t="shared" si="28"/>
        <v/>
      </c>
      <c r="DH404" s="158">
        <f t="shared" si="29"/>
        <v>0</v>
      </c>
      <c r="DI404" s="158">
        <f>IF(ISERROR(VLOOKUP(F404,Accueil!$W$17:$W$22,1,0)),1,0)</f>
        <v>0</v>
      </c>
      <c r="DJ404" s="158">
        <f>IF(ISERROR(VLOOKUP(G404,Accueil!$W$17:$W$22,1,0)),1,0)</f>
        <v>0</v>
      </c>
      <c r="DK404" s="158">
        <f>IF(ISERROR(VLOOKUP(H404,Accueil!$W$17:$W$22,1,0)),1,0)</f>
        <v>0</v>
      </c>
      <c r="DL404" s="158">
        <f>IF(ISERROR(VLOOKUP(I404,Accueil!$W$17:$W$22,1,0)),1,0)</f>
        <v>0</v>
      </c>
      <c r="DM404" s="158">
        <f>IF(ISERROR(VLOOKUP(J404,Accueil!$W$17:$W$22,1,0)),1,0)</f>
        <v>0</v>
      </c>
      <c r="DN404" s="158">
        <f>IF(ISERROR(VLOOKUP(K404,Accueil!$W$17:$W$22,1,0)),1,0)</f>
        <v>0</v>
      </c>
      <c r="DO404" s="158">
        <f>IF(ISERROR(VLOOKUP(L404,Accueil!$W$17:$W$22,1,0)),1,0)</f>
        <v>0</v>
      </c>
      <c r="DP404" s="158">
        <f>IF(ISERROR(VLOOKUP(M404,Accueil!$W$17:$W$22,1,0)),1,0)</f>
        <v>0</v>
      </c>
      <c r="DQ404" s="158">
        <f>IF(ISERROR(VLOOKUP(N404,Accueil!$W$17:$W$22,1,0)),1,0)</f>
        <v>0</v>
      </c>
      <c r="DR404" s="158">
        <f>IF(ISERROR(VLOOKUP(O404,Accueil!$W$17:$W$22,1,0)),1,0)</f>
        <v>0</v>
      </c>
      <c r="DS404" s="158">
        <f>IF(ISERROR(VLOOKUP(P404,Accueil!$W$17:$W$22,1,0)),1,0)</f>
        <v>0</v>
      </c>
      <c r="DT404" s="158">
        <f>IF(ISERROR(VLOOKUP(Q404,Accueil!$W$17:$W$22,1,0)),1,0)</f>
        <v>0</v>
      </c>
      <c r="DU404" s="158">
        <f>IF(ISERROR(VLOOKUP(R404,Accueil!$W$17:$W$22,1,0)),1,0)</f>
        <v>0</v>
      </c>
      <c r="DV404" s="158">
        <f>IF(ISERROR(VLOOKUP(S404,Accueil!$W$17:$W$22,1,0)),1,0)</f>
        <v>0</v>
      </c>
      <c r="DW404" s="158">
        <f>IF(ISERROR(VLOOKUP(T404,Accueil!$W$17:$W$22,1,0)),1,0)</f>
        <v>0</v>
      </c>
      <c r="DX404" s="158">
        <f>IF(ISERROR(VLOOKUP(U404,Accueil!$W$17:$W$22,1,0)),1,0)</f>
        <v>0</v>
      </c>
      <c r="DY404" s="158">
        <f>IF(ISERROR(VLOOKUP(V404,Accueil!$W$17:$W$22,1,0)),1,0)</f>
        <v>0</v>
      </c>
      <c r="DZ404" s="158">
        <f>IF(ISERROR(VLOOKUP(W404,Accueil!$W$17:$W$22,1,0)),1,0)</f>
        <v>0</v>
      </c>
      <c r="EA404" s="158">
        <f>IF(ISERROR(VLOOKUP(X404,Accueil!$W$17:$W$22,1,0)),1,0)</f>
        <v>0</v>
      </c>
      <c r="EB404" s="158">
        <f>IF(ISERROR(VLOOKUP(Y404,Accueil!$W$17:$W$22,1,0)),1,0)</f>
        <v>0</v>
      </c>
      <c r="EC404" s="158">
        <f>IF(ISERROR(VLOOKUP(Z404,Accueil!$W$17:$W$22,1,0)),1,0)</f>
        <v>0</v>
      </c>
      <c r="ED404" s="158">
        <f>IF(ISERROR(VLOOKUP(AA404,Accueil!$W$17:$W$22,1,0)),1,0)</f>
        <v>0</v>
      </c>
      <c r="EE404" s="158">
        <f>IF(ISERROR(VLOOKUP(AB404,Accueil!$W$17:$W$22,1,0)),1,0)</f>
        <v>0</v>
      </c>
      <c r="EF404" s="158">
        <f>IF(ISERROR(VLOOKUP(AC404,Accueil!$W$17:$W$22,1,0)),1,0)</f>
        <v>0</v>
      </c>
      <c r="EG404" s="158">
        <f>IF(ISERROR(VLOOKUP(AD404,Accueil!$W$17:$W$22,1,0)),1,0)</f>
        <v>0</v>
      </c>
      <c r="EH404" s="158">
        <f>IF(ISERROR(VLOOKUP(AE404,Accueil!$W$17:$W$22,1,0)),1,0)</f>
        <v>0</v>
      </c>
      <c r="EI404" s="158">
        <f>IF(ISERROR(VLOOKUP(AF404,Accueil!$W$17:$W$22,1,0)),1,0)</f>
        <v>0</v>
      </c>
      <c r="EJ404" s="158">
        <f>IF(ISERROR(VLOOKUP(AG404,Accueil!$W$17:$W$22,1,0)),1,0)</f>
        <v>0</v>
      </c>
      <c r="EK404" s="158">
        <f>IF(ISERROR(VLOOKUP(AH404,Accueil!$W$17:$W$22,1,0)),1,0)</f>
        <v>0</v>
      </c>
      <c r="EL404" s="158">
        <f>IF(ISERROR(VLOOKUP(AI404,Accueil!$W$17:$W$22,1,0)),1,0)</f>
        <v>0</v>
      </c>
      <c r="EM404" s="158">
        <f>IF(ISERROR(VLOOKUP(AJ404,Accueil!$W$17:$W$22,1,0)),1,0)</f>
        <v>0</v>
      </c>
      <c r="EN404" s="158">
        <f>IF(ISERROR(VLOOKUP(AK404,Accueil!$W$17:$W$22,1,0)),1,0)</f>
        <v>0</v>
      </c>
      <c r="EO404" s="158">
        <f>IF(ISERROR(VLOOKUP(AL404,Accueil!$W$17:$W$22,1,0)),1,0)</f>
        <v>0</v>
      </c>
      <c r="EP404" s="158">
        <f>IF(ISERROR(VLOOKUP(AM404,Accueil!$W$17:$W$22,1,0)),1,0)</f>
        <v>0</v>
      </c>
      <c r="EQ404" s="158">
        <f>IF(ISERROR(VLOOKUP(AN404,Accueil!$W$17:$W$22,1,0)),1,0)</f>
        <v>0</v>
      </c>
      <c r="ER404" s="158">
        <f>IF(ISERROR(VLOOKUP(AO404,Accueil!$W$17:$W$22,1,0)),1,0)</f>
        <v>0</v>
      </c>
      <c r="ES404" s="158">
        <f>IF(ISERROR(VLOOKUP(AP404,Accueil!$W$17:$W$22,1,0)),1,0)</f>
        <v>0</v>
      </c>
      <c r="ET404" s="158">
        <f>IF(ISERROR(VLOOKUP(AQ404,Accueil!$W$17:$W$22,1,0)),1,0)</f>
        <v>0</v>
      </c>
      <c r="EU404" s="158">
        <f>IF(ISERROR(VLOOKUP(AR404,Accueil!$W$17:$W$22,1,0)),1,0)</f>
        <v>0</v>
      </c>
      <c r="EV404" s="158">
        <f>IF(ISERROR(VLOOKUP(AS404,Accueil!$W$17:$W$22,1,0)),1,0)</f>
        <v>0</v>
      </c>
      <c r="EW404" s="158">
        <f>IF(ISERROR(VLOOKUP(AT404,Accueil!$W$17:$W$22,1,0)),1,0)</f>
        <v>0</v>
      </c>
      <c r="EX404" s="158">
        <f>IF(ISERROR(VLOOKUP(AU404,Accueil!$W$17:$W$22,1,0)),1,0)</f>
        <v>0</v>
      </c>
      <c r="EY404" s="158">
        <f>IF(ISERROR(VLOOKUP(AV404,Accueil!$W$17:$W$22,1,0)),1,0)</f>
        <v>0</v>
      </c>
      <c r="EZ404" s="158">
        <f>IF(ISERROR(VLOOKUP(AW404,Accueil!$W$17:$W$22,1,0)),1,0)</f>
        <v>0</v>
      </c>
      <c r="FA404" s="158">
        <f>IF(ISERROR(VLOOKUP(AX404,Accueil!$W$17:$W$22,1,0)),1,0)</f>
        <v>0</v>
      </c>
      <c r="FB404" s="158">
        <f>IF(ISERROR(VLOOKUP(AY404,Accueil!$W$17:$W$22,1,0)),1,0)</f>
        <v>0</v>
      </c>
      <c r="FC404" s="158">
        <f>IF(ISERROR(VLOOKUP(AZ404,Accueil!$W$17:$W$22,1,0)),1,0)</f>
        <v>0</v>
      </c>
      <c r="FD404" s="158">
        <f>IF(ISERROR(VLOOKUP(BA404,Accueil!$W$17:$W$22,1,0)),1,0)</f>
        <v>0</v>
      </c>
      <c r="FE404" s="158">
        <f>IF(ISERROR(VLOOKUP(BB404,Accueil!$W$17:$W$22,1,0)),1,0)</f>
        <v>0</v>
      </c>
      <c r="FF404" s="158">
        <f>IF(ISERROR(VLOOKUP(BC404,Accueil!$W$17:$W$22,1,0)),1,0)</f>
        <v>0</v>
      </c>
      <c r="FG404" s="158">
        <f>IF(ISERROR(VLOOKUP(BD404,Accueil!$W$17:$W$22,1,0)),1,0)</f>
        <v>0</v>
      </c>
      <c r="FH404" s="158">
        <f>IF(ISERROR(VLOOKUP(BE404,Accueil!$W$17:$W$22,1,0)),1,0)</f>
        <v>0</v>
      </c>
      <c r="FI404" s="158">
        <f>IF(ISERROR(VLOOKUP(BF404,Accueil!$W$17:$W$22,1,0)),1,0)</f>
        <v>0</v>
      </c>
      <c r="FJ404" s="158">
        <f>IF(ISERROR(VLOOKUP(BG404,Accueil!$W$17:$W$22,1,0)),1,0)</f>
        <v>0</v>
      </c>
      <c r="FK404" s="158">
        <f>IF(ISERROR(VLOOKUP(BH404,Accueil!$W$17:$W$22,1,0)),1,0)</f>
        <v>0</v>
      </c>
      <c r="FL404" s="158">
        <f>IF(ISERROR(VLOOKUP(BI404,Accueil!$W$17:$W$22,1,0)),1,0)</f>
        <v>0</v>
      </c>
      <c r="FM404" s="158">
        <f>IF(ISERROR(VLOOKUP(BJ404,Accueil!$W$17:$W$22,1,0)),1,0)</f>
        <v>0</v>
      </c>
      <c r="FN404" s="158">
        <f>IF(ISERROR(VLOOKUP(BK404,Accueil!$W$17:$W$22,1,0)),1,0)</f>
        <v>0</v>
      </c>
      <c r="FO404" s="158">
        <f>IF(ISERROR(VLOOKUP(BL404,Accueil!$W$17:$W$22,1,0)),1,0)</f>
        <v>0</v>
      </c>
      <c r="FP404" s="158">
        <f>IF(ISERROR(VLOOKUP(BM404,Accueil!$W$17:$W$22,1,0)),1,0)</f>
        <v>0</v>
      </c>
      <c r="FQ404" s="158">
        <f>IF(ISERROR(VLOOKUP(BN404,Accueil!$W$17:$W$22,1,0)),1,0)</f>
        <v>0</v>
      </c>
      <c r="FR404" s="158">
        <f>IF(ISERROR(VLOOKUP(BO404,Accueil!$W$17:$W$22,1,0)),1,0)</f>
        <v>0</v>
      </c>
      <c r="FS404" s="158">
        <f>IF(ISERROR(VLOOKUP(BP404,Accueil!$W$17:$W$22,1,0)),1,0)</f>
        <v>0</v>
      </c>
      <c r="FT404" s="158">
        <f>IF(ISERROR(VLOOKUP(BQ404,Accueil!$W$17:$W$22,1,0)),1,0)</f>
        <v>0</v>
      </c>
      <c r="FU404" s="158">
        <f>IF(ISERROR(VLOOKUP(BR404,Accueil!$W$17:$W$22,1,0)),1,0)</f>
        <v>0</v>
      </c>
      <c r="FV404" s="158">
        <f>IF(ISERROR(VLOOKUP(BS404,Accueil!$W$17:$W$22,1,0)),1,0)</f>
        <v>0</v>
      </c>
      <c r="FW404" s="158">
        <f>IF(ISERROR(VLOOKUP(BT404,Accueil!$W$17:$W$22,1,0)),1,0)</f>
        <v>0</v>
      </c>
      <c r="FX404" s="158">
        <f>IF(ISERROR(VLOOKUP(BU404,Accueil!$W$17:$W$22,1,0)),1,0)</f>
        <v>0</v>
      </c>
      <c r="FY404" s="158">
        <f>IF(ISERROR(VLOOKUP(BV404,Accueil!$W$17:$W$22,1,0)),1,0)</f>
        <v>0</v>
      </c>
      <c r="FZ404" s="158">
        <f>IF(ISERROR(VLOOKUP(BW404,Accueil!$W$17:$W$22,1,0)),1,0)</f>
        <v>0</v>
      </c>
      <c r="GA404" s="158">
        <f>IF(ISERROR(VLOOKUP(BX404,Accueil!$W$17:$W$22,1,0)),1,0)</f>
        <v>0</v>
      </c>
      <c r="GB404" s="158">
        <f>IF(ISERROR(VLOOKUP(BY404,Accueil!$W$17:$W$22,1,0)),1,0)</f>
        <v>0</v>
      </c>
      <c r="GC404" s="158">
        <f>IF(ISERROR(VLOOKUP(BZ404,Accueil!$W$17:$W$22,1,0)),1,0)</f>
        <v>0</v>
      </c>
      <c r="GD404" s="158">
        <f>IF(ISERROR(VLOOKUP(CA404,Accueil!$W$17:$W$22,1,0)),1,0)</f>
        <v>0</v>
      </c>
      <c r="GE404" s="158">
        <f>IF(ISERROR(VLOOKUP(CB404,Accueil!$W$17:$W$22,1,0)),1,0)</f>
        <v>0</v>
      </c>
      <c r="GF404" s="158">
        <f>IF(ISERROR(VLOOKUP(CC404,Accueil!$W$17:$W$22,1,0)),1,0)</f>
        <v>0</v>
      </c>
      <c r="GG404" s="158">
        <f>IF(ISERROR(VLOOKUP(CD404,Accueil!$W$17:$W$22,1,0)),1,0)</f>
        <v>0</v>
      </c>
      <c r="GH404" s="158">
        <f>IF(ISERROR(VLOOKUP(CE404,Accueil!$W$17:$W$22,1,0)),1,0)</f>
        <v>0</v>
      </c>
      <c r="GI404" s="158">
        <f>IF(ISERROR(VLOOKUP(CF404,Accueil!$W$17:$W$22,1,0)),1,0)</f>
        <v>0</v>
      </c>
      <c r="GJ404" s="158">
        <f>IF(ISERROR(VLOOKUP(CG404,Accueil!$W$17:$W$22,1,0)),1,0)</f>
        <v>0</v>
      </c>
      <c r="GK404" s="158">
        <f>IF(ISERROR(VLOOKUP(CH404,Accueil!$W$17:$W$22,1,0)),1,0)</f>
        <v>0</v>
      </c>
      <c r="GL404" s="158">
        <f>IF(ISERROR(VLOOKUP(CI404,Accueil!$W$17:$W$22,1,0)),1,0)</f>
        <v>0</v>
      </c>
      <c r="GM404" s="158">
        <f>IF(ISERROR(VLOOKUP(CJ404,Accueil!$W$17:$W$22,1,0)),1,0)</f>
        <v>0</v>
      </c>
      <c r="GN404" s="158">
        <f>IF(ISERROR(VLOOKUP(CK404,Accueil!$W$17:$W$22,1,0)),1,0)</f>
        <v>0</v>
      </c>
      <c r="GO404" s="158">
        <f>IF(ISERROR(VLOOKUP(CL404,Accueil!$W$17:$W$22,1,0)),1,0)</f>
        <v>0</v>
      </c>
      <c r="GP404" s="158">
        <f>IF(ISERROR(VLOOKUP(CM404,Accueil!$W$17:$W$22,1,0)),1,0)</f>
        <v>0</v>
      </c>
      <c r="GQ404" s="158">
        <f>IF(ISERROR(VLOOKUP(CN404,Accueil!$W$17:$W$22,1,0)),1,0)</f>
        <v>0</v>
      </c>
      <c r="GR404" s="158">
        <f>IF(ISERROR(VLOOKUP(CO404,Accueil!$W$17:$W$22,1,0)),1,0)</f>
        <v>0</v>
      </c>
      <c r="GS404" s="158">
        <f>IF(ISERROR(VLOOKUP(CP404,Accueil!$W$17:$W$22,1,0)),1,0)</f>
        <v>0</v>
      </c>
      <c r="GT404" s="158">
        <f>IF(ISERROR(VLOOKUP(CQ404,Accueil!$W$17:$W$22,1,0)),1,0)</f>
        <v>0</v>
      </c>
      <c r="GU404" s="158">
        <f>IF(ISERROR(VLOOKUP(CR404,Accueil!$W$17:$W$22,1,0)),1,0)</f>
        <v>0</v>
      </c>
      <c r="GV404" s="158">
        <f>IF(ISERROR(VLOOKUP(CS404,Accueil!$W$17:$W$22,1,0)),1,0)</f>
        <v>0</v>
      </c>
      <c r="GW404" s="158">
        <f>IF(ISERROR(VLOOKUP(CT404,Accueil!$W$17:$W$22,1,0)),1,0)</f>
        <v>0</v>
      </c>
      <c r="GX404" s="158">
        <f>IF(ISERROR(VLOOKUP(CU404,Accueil!$W$17:$W$22,1,0)),1,0)</f>
        <v>0</v>
      </c>
      <c r="GY404" s="158">
        <f>IF(ISERROR(VLOOKUP(CV404,Accueil!$W$17:$W$22,1,0)),1,0)</f>
        <v>0</v>
      </c>
      <c r="GZ404" s="158">
        <f>IF(ISERROR(VLOOKUP(CW404,Accueil!$W$17:$W$22,1,0)),1,0)</f>
        <v>0</v>
      </c>
      <c r="HA404" s="158">
        <f>IF(ISERROR(VLOOKUP(CX404,Accueil!$W$17:$W$22,1,0)),1,0)</f>
        <v>0</v>
      </c>
      <c r="HB404" s="158">
        <f>IF(ISERROR(VLOOKUP(CY404,Accueil!$W$17:$W$22,1,0)),1,0)</f>
        <v>0</v>
      </c>
      <c r="HC404" s="158">
        <f>IF(ISERROR(VLOOKUP(CZ404,Accueil!$W$17:$W$22,1,0)),1,0)</f>
        <v>0</v>
      </c>
      <c r="HD404" s="158">
        <f>IF(ISERROR(VLOOKUP(DA404,Accueil!$W$17:$W$22,1,0)),1,0)</f>
        <v>0</v>
      </c>
    </row>
    <row r="405" spans="1:212" ht="12.75" customHeight="1">
      <c r="A405" s="360"/>
      <c r="B405" s="12">
        <v>397</v>
      </c>
      <c r="C405" s="26" t="str">
        <f>IF(Accueil!E409="","",Accueil!E409)</f>
        <v/>
      </c>
      <c r="D405" s="27" t="str">
        <f>IF(Accueil!F409="","",Accueil!F409)</f>
        <v/>
      </c>
      <c r="E405" s="83" t="str">
        <f t="shared" si="26"/>
        <v/>
      </c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244"/>
      <c r="W405" s="244"/>
      <c r="X405" s="244"/>
      <c r="Y405" s="244"/>
      <c r="Z405" s="244"/>
      <c r="AA405" s="244"/>
      <c r="AB405" s="244"/>
      <c r="AC405" s="244"/>
      <c r="AD405" s="244"/>
      <c r="AE405" s="244"/>
      <c r="AF405" s="244"/>
      <c r="AG405" s="244"/>
      <c r="AH405" s="244"/>
      <c r="AI405" s="244"/>
      <c r="AJ405" s="244"/>
      <c r="AK405" s="244"/>
      <c r="AL405" s="244"/>
      <c r="AM405" s="244"/>
      <c r="AN405" s="244"/>
      <c r="AO405" s="244"/>
      <c r="AP405" s="244"/>
      <c r="AQ405" s="244"/>
      <c r="AR405" s="244"/>
      <c r="AS405" s="244"/>
      <c r="AT405" s="244"/>
      <c r="AU405" s="244"/>
      <c r="AV405" s="244"/>
      <c r="AW405" s="244"/>
      <c r="AX405" s="244"/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  <c r="CJ405" s="244"/>
      <c r="CK405" s="244"/>
      <c r="CL405" s="244"/>
      <c r="CM405" s="244"/>
      <c r="CN405" s="244"/>
      <c r="CO405" s="244"/>
      <c r="CP405" s="244"/>
      <c r="CQ405" s="244"/>
      <c r="CR405" s="244"/>
      <c r="CS405" s="244"/>
      <c r="CT405" s="244"/>
      <c r="CU405" s="244"/>
      <c r="CV405" s="244"/>
      <c r="CW405" s="244"/>
      <c r="CX405" s="244"/>
      <c r="CY405" s="244"/>
      <c r="CZ405" s="244"/>
      <c r="DA405" s="244"/>
      <c r="DB405" s="12">
        <v>397</v>
      </c>
      <c r="DC405" s="11" t="str">
        <f>IF(D405="","",COUNTIF(F405:DA405,Accueil!$AB$28)&amp;" / "&amp;COUNTIF($F$8:$DA$8,"&gt;0")-(COUNTIF(F405:DA405,Accueil!$AG$26)))</f>
        <v/>
      </c>
      <c r="DD405" s="110" t="str">
        <f>IF(D405="","",COUNTIF(F405:DA405,Accueil!$AB$26))</f>
        <v/>
      </c>
      <c r="DE405" s="110" t="str">
        <f>IF(D405="","",IF(COUNTIF($F$8:$DA$8,"&gt;=0")-(COUNTIF(G405:DB405,Accueil!$AG$26))&lt;0,0,COUNTIF($F$8:$DA$8,"&gt;=0")-(COUNTIF(G405:DB405,Accueil!$AG$26))))</f>
        <v/>
      </c>
      <c r="DF405" s="11" t="str">
        <f t="shared" si="27"/>
        <v/>
      </c>
      <c r="DG405" s="29" t="str">
        <f t="shared" si="28"/>
        <v/>
      </c>
      <c r="DH405" s="158">
        <f t="shared" si="29"/>
        <v>0</v>
      </c>
      <c r="DI405" s="158">
        <f>IF(ISERROR(VLOOKUP(F405,Accueil!$W$17:$W$22,1,0)),1,0)</f>
        <v>0</v>
      </c>
      <c r="DJ405" s="158">
        <f>IF(ISERROR(VLOOKUP(G405,Accueil!$W$17:$W$22,1,0)),1,0)</f>
        <v>0</v>
      </c>
      <c r="DK405" s="158">
        <f>IF(ISERROR(VLOOKUP(H405,Accueil!$W$17:$W$22,1,0)),1,0)</f>
        <v>0</v>
      </c>
      <c r="DL405" s="158">
        <f>IF(ISERROR(VLOOKUP(I405,Accueil!$W$17:$W$22,1,0)),1,0)</f>
        <v>0</v>
      </c>
      <c r="DM405" s="158">
        <f>IF(ISERROR(VLOOKUP(J405,Accueil!$W$17:$W$22,1,0)),1,0)</f>
        <v>0</v>
      </c>
      <c r="DN405" s="158">
        <f>IF(ISERROR(VLOOKUP(K405,Accueil!$W$17:$W$22,1,0)),1,0)</f>
        <v>0</v>
      </c>
      <c r="DO405" s="158">
        <f>IF(ISERROR(VLOOKUP(L405,Accueil!$W$17:$W$22,1,0)),1,0)</f>
        <v>0</v>
      </c>
      <c r="DP405" s="158">
        <f>IF(ISERROR(VLOOKUP(M405,Accueil!$W$17:$W$22,1,0)),1,0)</f>
        <v>0</v>
      </c>
      <c r="DQ405" s="158">
        <f>IF(ISERROR(VLOOKUP(N405,Accueil!$W$17:$W$22,1,0)),1,0)</f>
        <v>0</v>
      </c>
      <c r="DR405" s="158">
        <f>IF(ISERROR(VLOOKUP(O405,Accueil!$W$17:$W$22,1,0)),1,0)</f>
        <v>0</v>
      </c>
      <c r="DS405" s="158">
        <f>IF(ISERROR(VLOOKUP(P405,Accueil!$W$17:$W$22,1,0)),1,0)</f>
        <v>0</v>
      </c>
      <c r="DT405" s="158">
        <f>IF(ISERROR(VLOOKUP(Q405,Accueil!$W$17:$W$22,1,0)),1,0)</f>
        <v>0</v>
      </c>
      <c r="DU405" s="158">
        <f>IF(ISERROR(VLOOKUP(R405,Accueil!$W$17:$W$22,1,0)),1,0)</f>
        <v>0</v>
      </c>
      <c r="DV405" s="158">
        <f>IF(ISERROR(VLOOKUP(S405,Accueil!$W$17:$W$22,1,0)),1,0)</f>
        <v>0</v>
      </c>
      <c r="DW405" s="158">
        <f>IF(ISERROR(VLOOKUP(T405,Accueil!$W$17:$W$22,1,0)),1,0)</f>
        <v>0</v>
      </c>
      <c r="DX405" s="158">
        <f>IF(ISERROR(VLOOKUP(U405,Accueil!$W$17:$W$22,1,0)),1,0)</f>
        <v>0</v>
      </c>
      <c r="DY405" s="158">
        <f>IF(ISERROR(VLOOKUP(V405,Accueil!$W$17:$W$22,1,0)),1,0)</f>
        <v>0</v>
      </c>
      <c r="DZ405" s="158">
        <f>IF(ISERROR(VLOOKUP(W405,Accueil!$W$17:$W$22,1,0)),1,0)</f>
        <v>0</v>
      </c>
      <c r="EA405" s="158">
        <f>IF(ISERROR(VLOOKUP(X405,Accueil!$W$17:$W$22,1,0)),1,0)</f>
        <v>0</v>
      </c>
      <c r="EB405" s="158">
        <f>IF(ISERROR(VLOOKUP(Y405,Accueil!$W$17:$W$22,1,0)),1,0)</f>
        <v>0</v>
      </c>
      <c r="EC405" s="158">
        <f>IF(ISERROR(VLOOKUP(Z405,Accueil!$W$17:$W$22,1,0)),1,0)</f>
        <v>0</v>
      </c>
      <c r="ED405" s="158">
        <f>IF(ISERROR(VLOOKUP(AA405,Accueil!$W$17:$W$22,1,0)),1,0)</f>
        <v>0</v>
      </c>
      <c r="EE405" s="158">
        <f>IF(ISERROR(VLOOKUP(AB405,Accueil!$W$17:$W$22,1,0)),1,0)</f>
        <v>0</v>
      </c>
      <c r="EF405" s="158">
        <f>IF(ISERROR(VLOOKUP(AC405,Accueil!$W$17:$W$22,1,0)),1,0)</f>
        <v>0</v>
      </c>
      <c r="EG405" s="158">
        <f>IF(ISERROR(VLOOKUP(AD405,Accueil!$W$17:$W$22,1,0)),1,0)</f>
        <v>0</v>
      </c>
      <c r="EH405" s="158">
        <f>IF(ISERROR(VLOOKUP(AE405,Accueil!$W$17:$W$22,1,0)),1,0)</f>
        <v>0</v>
      </c>
      <c r="EI405" s="158">
        <f>IF(ISERROR(VLOOKUP(AF405,Accueil!$W$17:$W$22,1,0)),1,0)</f>
        <v>0</v>
      </c>
      <c r="EJ405" s="158">
        <f>IF(ISERROR(VLOOKUP(AG405,Accueil!$W$17:$W$22,1,0)),1,0)</f>
        <v>0</v>
      </c>
      <c r="EK405" s="158">
        <f>IF(ISERROR(VLOOKUP(AH405,Accueil!$W$17:$W$22,1,0)),1,0)</f>
        <v>0</v>
      </c>
      <c r="EL405" s="158">
        <f>IF(ISERROR(VLOOKUP(AI405,Accueil!$W$17:$W$22,1,0)),1,0)</f>
        <v>0</v>
      </c>
      <c r="EM405" s="158">
        <f>IF(ISERROR(VLOOKUP(AJ405,Accueil!$W$17:$W$22,1,0)),1,0)</f>
        <v>0</v>
      </c>
      <c r="EN405" s="158">
        <f>IF(ISERROR(VLOOKUP(AK405,Accueil!$W$17:$W$22,1,0)),1,0)</f>
        <v>0</v>
      </c>
      <c r="EO405" s="158">
        <f>IF(ISERROR(VLOOKUP(AL405,Accueil!$W$17:$W$22,1,0)),1,0)</f>
        <v>0</v>
      </c>
      <c r="EP405" s="158">
        <f>IF(ISERROR(VLOOKUP(AM405,Accueil!$W$17:$W$22,1,0)),1,0)</f>
        <v>0</v>
      </c>
      <c r="EQ405" s="158">
        <f>IF(ISERROR(VLOOKUP(AN405,Accueil!$W$17:$W$22,1,0)),1,0)</f>
        <v>0</v>
      </c>
      <c r="ER405" s="158">
        <f>IF(ISERROR(VLOOKUP(AO405,Accueil!$W$17:$W$22,1,0)),1,0)</f>
        <v>0</v>
      </c>
      <c r="ES405" s="158">
        <f>IF(ISERROR(VLOOKUP(AP405,Accueil!$W$17:$W$22,1,0)),1,0)</f>
        <v>0</v>
      </c>
      <c r="ET405" s="158">
        <f>IF(ISERROR(VLOOKUP(AQ405,Accueil!$W$17:$W$22,1,0)),1,0)</f>
        <v>0</v>
      </c>
      <c r="EU405" s="158">
        <f>IF(ISERROR(VLOOKUP(AR405,Accueil!$W$17:$W$22,1,0)),1,0)</f>
        <v>0</v>
      </c>
      <c r="EV405" s="158">
        <f>IF(ISERROR(VLOOKUP(AS405,Accueil!$W$17:$W$22,1,0)),1,0)</f>
        <v>0</v>
      </c>
      <c r="EW405" s="158">
        <f>IF(ISERROR(VLOOKUP(AT405,Accueil!$W$17:$W$22,1,0)),1,0)</f>
        <v>0</v>
      </c>
      <c r="EX405" s="158">
        <f>IF(ISERROR(VLOOKUP(AU405,Accueil!$W$17:$W$22,1,0)),1,0)</f>
        <v>0</v>
      </c>
      <c r="EY405" s="158">
        <f>IF(ISERROR(VLOOKUP(AV405,Accueil!$W$17:$W$22,1,0)),1,0)</f>
        <v>0</v>
      </c>
      <c r="EZ405" s="158">
        <f>IF(ISERROR(VLOOKUP(AW405,Accueil!$W$17:$W$22,1,0)),1,0)</f>
        <v>0</v>
      </c>
      <c r="FA405" s="158">
        <f>IF(ISERROR(VLOOKUP(AX405,Accueil!$W$17:$W$22,1,0)),1,0)</f>
        <v>0</v>
      </c>
      <c r="FB405" s="158">
        <f>IF(ISERROR(VLOOKUP(AY405,Accueil!$W$17:$W$22,1,0)),1,0)</f>
        <v>0</v>
      </c>
      <c r="FC405" s="158">
        <f>IF(ISERROR(VLOOKUP(AZ405,Accueil!$W$17:$W$22,1,0)),1,0)</f>
        <v>0</v>
      </c>
      <c r="FD405" s="158">
        <f>IF(ISERROR(VLOOKUP(BA405,Accueil!$W$17:$W$22,1,0)),1,0)</f>
        <v>0</v>
      </c>
      <c r="FE405" s="158">
        <f>IF(ISERROR(VLOOKUP(BB405,Accueil!$W$17:$W$22,1,0)),1,0)</f>
        <v>0</v>
      </c>
      <c r="FF405" s="158">
        <f>IF(ISERROR(VLOOKUP(BC405,Accueil!$W$17:$W$22,1,0)),1,0)</f>
        <v>0</v>
      </c>
      <c r="FG405" s="158">
        <f>IF(ISERROR(VLOOKUP(BD405,Accueil!$W$17:$W$22,1,0)),1,0)</f>
        <v>0</v>
      </c>
      <c r="FH405" s="158">
        <f>IF(ISERROR(VLOOKUP(BE405,Accueil!$W$17:$W$22,1,0)),1,0)</f>
        <v>0</v>
      </c>
      <c r="FI405" s="158">
        <f>IF(ISERROR(VLOOKUP(BF405,Accueil!$W$17:$W$22,1,0)),1,0)</f>
        <v>0</v>
      </c>
      <c r="FJ405" s="158">
        <f>IF(ISERROR(VLOOKUP(BG405,Accueil!$W$17:$W$22,1,0)),1,0)</f>
        <v>0</v>
      </c>
      <c r="FK405" s="158">
        <f>IF(ISERROR(VLOOKUP(BH405,Accueil!$W$17:$W$22,1,0)),1,0)</f>
        <v>0</v>
      </c>
      <c r="FL405" s="158">
        <f>IF(ISERROR(VLOOKUP(BI405,Accueil!$W$17:$W$22,1,0)),1,0)</f>
        <v>0</v>
      </c>
      <c r="FM405" s="158">
        <f>IF(ISERROR(VLOOKUP(BJ405,Accueil!$W$17:$W$22,1,0)),1,0)</f>
        <v>0</v>
      </c>
      <c r="FN405" s="158">
        <f>IF(ISERROR(VLOOKUP(BK405,Accueil!$W$17:$W$22,1,0)),1,0)</f>
        <v>0</v>
      </c>
      <c r="FO405" s="158">
        <f>IF(ISERROR(VLOOKUP(BL405,Accueil!$W$17:$W$22,1,0)),1,0)</f>
        <v>0</v>
      </c>
      <c r="FP405" s="158">
        <f>IF(ISERROR(VLOOKUP(BM405,Accueil!$W$17:$W$22,1,0)),1,0)</f>
        <v>0</v>
      </c>
      <c r="FQ405" s="158">
        <f>IF(ISERROR(VLOOKUP(BN405,Accueil!$W$17:$W$22,1,0)),1,0)</f>
        <v>0</v>
      </c>
      <c r="FR405" s="158">
        <f>IF(ISERROR(VLOOKUP(BO405,Accueil!$W$17:$W$22,1,0)),1,0)</f>
        <v>0</v>
      </c>
      <c r="FS405" s="158">
        <f>IF(ISERROR(VLOOKUP(BP405,Accueil!$W$17:$W$22,1,0)),1,0)</f>
        <v>0</v>
      </c>
      <c r="FT405" s="158">
        <f>IF(ISERROR(VLOOKUP(BQ405,Accueil!$W$17:$W$22,1,0)),1,0)</f>
        <v>0</v>
      </c>
      <c r="FU405" s="158">
        <f>IF(ISERROR(VLOOKUP(BR405,Accueil!$W$17:$W$22,1,0)),1,0)</f>
        <v>0</v>
      </c>
      <c r="FV405" s="158">
        <f>IF(ISERROR(VLOOKUP(BS405,Accueil!$W$17:$W$22,1,0)),1,0)</f>
        <v>0</v>
      </c>
      <c r="FW405" s="158">
        <f>IF(ISERROR(VLOOKUP(BT405,Accueil!$W$17:$W$22,1,0)),1,0)</f>
        <v>0</v>
      </c>
      <c r="FX405" s="158">
        <f>IF(ISERROR(VLOOKUP(BU405,Accueil!$W$17:$W$22,1,0)),1,0)</f>
        <v>0</v>
      </c>
      <c r="FY405" s="158">
        <f>IF(ISERROR(VLOOKUP(BV405,Accueil!$W$17:$W$22,1,0)),1,0)</f>
        <v>0</v>
      </c>
      <c r="FZ405" s="158">
        <f>IF(ISERROR(VLOOKUP(BW405,Accueil!$W$17:$W$22,1,0)),1,0)</f>
        <v>0</v>
      </c>
      <c r="GA405" s="158">
        <f>IF(ISERROR(VLOOKUP(BX405,Accueil!$W$17:$W$22,1,0)),1,0)</f>
        <v>0</v>
      </c>
      <c r="GB405" s="158">
        <f>IF(ISERROR(VLOOKUP(BY405,Accueil!$W$17:$W$22,1,0)),1,0)</f>
        <v>0</v>
      </c>
      <c r="GC405" s="158">
        <f>IF(ISERROR(VLOOKUP(BZ405,Accueil!$W$17:$W$22,1,0)),1,0)</f>
        <v>0</v>
      </c>
      <c r="GD405" s="158">
        <f>IF(ISERROR(VLOOKUP(CA405,Accueil!$W$17:$W$22,1,0)),1,0)</f>
        <v>0</v>
      </c>
      <c r="GE405" s="158">
        <f>IF(ISERROR(VLOOKUP(CB405,Accueil!$W$17:$W$22,1,0)),1,0)</f>
        <v>0</v>
      </c>
      <c r="GF405" s="158">
        <f>IF(ISERROR(VLOOKUP(CC405,Accueil!$W$17:$W$22,1,0)),1,0)</f>
        <v>0</v>
      </c>
      <c r="GG405" s="158">
        <f>IF(ISERROR(VLOOKUP(CD405,Accueil!$W$17:$W$22,1,0)),1,0)</f>
        <v>0</v>
      </c>
      <c r="GH405" s="158">
        <f>IF(ISERROR(VLOOKUP(CE405,Accueil!$W$17:$W$22,1,0)),1,0)</f>
        <v>0</v>
      </c>
      <c r="GI405" s="158">
        <f>IF(ISERROR(VLOOKUP(CF405,Accueil!$W$17:$W$22,1,0)),1,0)</f>
        <v>0</v>
      </c>
      <c r="GJ405" s="158">
        <f>IF(ISERROR(VLOOKUP(CG405,Accueil!$W$17:$W$22,1,0)),1,0)</f>
        <v>0</v>
      </c>
      <c r="GK405" s="158">
        <f>IF(ISERROR(VLOOKUP(CH405,Accueil!$W$17:$W$22,1,0)),1,0)</f>
        <v>0</v>
      </c>
      <c r="GL405" s="158">
        <f>IF(ISERROR(VLOOKUP(CI405,Accueil!$W$17:$W$22,1,0)),1,0)</f>
        <v>0</v>
      </c>
      <c r="GM405" s="158">
        <f>IF(ISERROR(VLOOKUP(CJ405,Accueil!$W$17:$W$22,1,0)),1,0)</f>
        <v>0</v>
      </c>
      <c r="GN405" s="158">
        <f>IF(ISERROR(VLOOKUP(CK405,Accueil!$W$17:$W$22,1,0)),1,0)</f>
        <v>0</v>
      </c>
      <c r="GO405" s="158">
        <f>IF(ISERROR(VLOOKUP(CL405,Accueil!$W$17:$W$22,1,0)),1,0)</f>
        <v>0</v>
      </c>
      <c r="GP405" s="158">
        <f>IF(ISERROR(VLOOKUP(CM405,Accueil!$W$17:$W$22,1,0)),1,0)</f>
        <v>0</v>
      </c>
      <c r="GQ405" s="158">
        <f>IF(ISERROR(VLOOKUP(CN405,Accueil!$W$17:$W$22,1,0)),1,0)</f>
        <v>0</v>
      </c>
      <c r="GR405" s="158">
        <f>IF(ISERROR(VLOOKUP(CO405,Accueil!$W$17:$W$22,1,0)),1,0)</f>
        <v>0</v>
      </c>
      <c r="GS405" s="158">
        <f>IF(ISERROR(VLOOKUP(CP405,Accueil!$W$17:$W$22,1,0)),1,0)</f>
        <v>0</v>
      </c>
      <c r="GT405" s="158">
        <f>IF(ISERROR(VLOOKUP(CQ405,Accueil!$W$17:$W$22,1,0)),1,0)</f>
        <v>0</v>
      </c>
      <c r="GU405" s="158">
        <f>IF(ISERROR(VLOOKUP(CR405,Accueil!$W$17:$W$22,1,0)),1,0)</f>
        <v>0</v>
      </c>
      <c r="GV405" s="158">
        <f>IF(ISERROR(VLOOKUP(CS405,Accueil!$W$17:$W$22,1,0)),1,0)</f>
        <v>0</v>
      </c>
      <c r="GW405" s="158">
        <f>IF(ISERROR(VLOOKUP(CT405,Accueil!$W$17:$W$22,1,0)),1,0)</f>
        <v>0</v>
      </c>
      <c r="GX405" s="158">
        <f>IF(ISERROR(VLOOKUP(CU405,Accueil!$W$17:$W$22,1,0)),1,0)</f>
        <v>0</v>
      </c>
      <c r="GY405" s="158">
        <f>IF(ISERROR(VLOOKUP(CV405,Accueil!$W$17:$W$22,1,0)),1,0)</f>
        <v>0</v>
      </c>
      <c r="GZ405" s="158">
        <f>IF(ISERROR(VLOOKUP(CW405,Accueil!$W$17:$W$22,1,0)),1,0)</f>
        <v>0</v>
      </c>
      <c r="HA405" s="158">
        <f>IF(ISERROR(VLOOKUP(CX405,Accueil!$W$17:$W$22,1,0)),1,0)</f>
        <v>0</v>
      </c>
      <c r="HB405" s="158">
        <f>IF(ISERROR(VLOOKUP(CY405,Accueil!$W$17:$W$22,1,0)),1,0)</f>
        <v>0</v>
      </c>
      <c r="HC405" s="158">
        <f>IF(ISERROR(VLOOKUP(CZ405,Accueil!$W$17:$W$22,1,0)),1,0)</f>
        <v>0</v>
      </c>
      <c r="HD405" s="158">
        <f>IF(ISERROR(VLOOKUP(DA405,Accueil!$W$17:$W$22,1,0)),1,0)</f>
        <v>0</v>
      </c>
    </row>
    <row r="406" spans="1:212" ht="12.75" customHeight="1">
      <c r="A406" s="360"/>
      <c r="B406" s="12">
        <v>398</v>
      </c>
      <c r="C406" s="26" t="str">
        <f>IF(Accueil!E410="","",Accueil!E410)</f>
        <v/>
      </c>
      <c r="D406" s="27" t="str">
        <f>IF(Accueil!F410="","",Accueil!F410)</f>
        <v/>
      </c>
      <c r="E406" s="83" t="str">
        <f t="shared" si="26"/>
        <v/>
      </c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244"/>
      <c r="W406" s="244"/>
      <c r="X406" s="244"/>
      <c r="Y406" s="244"/>
      <c r="Z406" s="244"/>
      <c r="AA406" s="244"/>
      <c r="AB406" s="244"/>
      <c r="AC406" s="244"/>
      <c r="AD406" s="244"/>
      <c r="AE406" s="244"/>
      <c r="AF406" s="244"/>
      <c r="AG406" s="244"/>
      <c r="AH406" s="244"/>
      <c r="AI406" s="244"/>
      <c r="AJ406" s="244"/>
      <c r="AK406" s="244"/>
      <c r="AL406" s="244"/>
      <c r="AM406" s="244"/>
      <c r="AN406" s="244"/>
      <c r="AO406" s="244"/>
      <c r="AP406" s="244"/>
      <c r="AQ406" s="244"/>
      <c r="AR406" s="244"/>
      <c r="AS406" s="244"/>
      <c r="AT406" s="244"/>
      <c r="AU406" s="244"/>
      <c r="AV406" s="244"/>
      <c r="AW406" s="244"/>
      <c r="AX406" s="244"/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  <c r="CJ406" s="244"/>
      <c r="CK406" s="244"/>
      <c r="CL406" s="244"/>
      <c r="CM406" s="244"/>
      <c r="CN406" s="244"/>
      <c r="CO406" s="244"/>
      <c r="CP406" s="244"/>
      <c r="CQ406" s="244"/>
      <c r="CR406" s="244"/>
      <c r="CS406" s="244"/>
      <c r="CT406" s="244"/>
      <c r="CU406" s="244"/>
      <c r="CV406" s="244"/>
      <c r="CW406" s="244"/>
      <c r="CX406" s="244"/>
      <c r="CY406" s="244"/>
      <c r="CZ406" s="244"/>
      <c r="DA406" s="244"/>
      <c r="DB406" s="12">
        <v>398</v>
      </c>
      <c r="DC406" s="11" t="str">
        <f>IF(D406="","",COUNTIF(F406:DA406,Accueil!$AB$28)&amp;" / "&amp;COUNTIF($F$8:$DA$8,"&gt;0")-(COUNTIF(F406:DA406,Accueil!$AG$26)))</f>
        <v/>
      </c>
      <c r="DD406" s="110" t="str">
        <f>IF(D406="","",COUNTIF(F406:DA406,Accueil!$AB$26))</f>
        <v/>
      </c>
      <c r="DE406" s="110" t="str">
        <f>IF(D406="","",IF(COUNTIF($F$8:$DA$8,"&gt;=0")-(COUNTIF(G406:DB406,Accueil!$AG$26))&lt;0,0,COUNTIF($F$8:$DA$8,"&gt;=0")-(COUNTIF(G406:DB406,Accueil!$AG$26))))</f>
        <v/>
      </c>
      <c r="DF406" s="11" t="str">
        <f t="shared" si="27"/>
        <v/>
      </c>
      <c r="DG406" s="29" t="str">
        <f t="shared" si="28"/>
        <v/>
      </c>
      <c r="DH406" s="158">
        <f t="shared" si="29"/>
        <v>0</v>
      </c>
      <c r="DI406" s="158">
        <f>IF(ISERROR(VLOOKUP(F406,Accueil!$W$17:$W$22,1,0)),1,0)</f>
        <v>0</v>
      </c>
      <c r="DJ406" s="158">
        <f>IF(ISERROR(VLOOKUP(G406,Accueil!$W$17:$W$22,1,0)),1,0)</f>
        <v>0</v>
      </c>
      <c r="DK406" s="158">
        <f>IF(ISERROR(VLOOKUP(H406,Accueil!$W$17:$W$22,1,0)),1,0)</f>
        <v>0</v>
      </c>
      <c r="DL406" s="158">
        <f>IF(ISERROR(VLOOKUP(I406,Accueil!$W$17:$W$22,1,0)),1,0)</f>
        <v>0</v>
      </c>
      <c r="DM406" s="158">
        <f>IF(ISERROR(VLOOKUP(J406,Accueil!$W$17:$W$22,1,0)),1,0)</f>
        <v>0</v>
      </c>
      <c r="DN406" s="158">
        <f>IF(ISERROR(VLOOKUP(K406,Accueil!$W$17:$W$22,1,0)),1,0)</f>
        <v>0</v>
      </c>
      <c r="DO406" s="158">
        <f>IF(ISERROR(VLOOKUP(L406,Accueil!$W$17:$W$22,1,0)),1,0)</f>
        <v>0</v>
      </c>
      <c r="DP406" s="158">
        <f>IF(ISERROR(VLOOKUP(M406,Accueil!$W$17:$W$22,1,0)),1,0)</f>
        <v>0</v>
      </c>
      <c r="DQ406" s="158">
        <f>IF(ISERROR(VLOOKUP(N406,Accueil!$W$17:$W$22,1,0)),1,0)</f>
        <v>0</v>
      </c>
      <c r="DR406" s="158">
        <f>IF(ISERROR(VLOOKUP(O406,Accueil!$W$17:$W$22,1,0)),1,0)</f>
        <v>0</v>
      </c>
      <c r="DS406" s="158">
        <f>IF(ISERROR(VLOOKUP(P406,Accueil!$W$17:$W$22,1,0)),1,0)</f>
        <v>0</v>
      </c>
      <c r="DT406" s="158">
        <f>IF(ISERROR(VLOOKUP(Q406,Accueil!$W$17:$W$22,1,0)),1,0)</f>
        <v>0</v>
      </c>
      <c r="DU406" s="158">
        <f>IF(ISERROR(VLOOKUP(R406,Accueil!$W$17:$W$22,1,0)),1,0)</f>
        <v>0</v>
      </c>
      <c r="DV406" s="158">
        <f>IF(ISERROR(VLOOKUP(S406,Accueil!$W$17:$W$22,1,0)),1,0)</f>
        <v>0</v>
      </c>
      <c r="DW406" s="158">
        <f>IF(ISERROR(VLOOKUP(T406,Accueil!$W$17:$W$22,1,0)),1,0)</f>
        <v>0</v>
      </c>
      <c r="DX406" s="158">
        <f>IF(ISERROR(VLOOKUP(U406,Accueil!$W$17:$W$22,1,0)),1,0)</f>
        <v>0</v>
      </c>
      <c r="DY406" s="158">
        <f>IF(ISERROR(VLOOKUP(V406,Accueil!$W$17:$W$22,1,0)),1,0)</f>
        <v>0</v>
      </c>
      <c r="DZ406" s="158">
        <f>IF(ISERROR(VLOOKUP(W406,Accueil!$W$17:$W$22,1,0)),1,0)</f>
        <v>0</v>
      </c>
      <c r="EA406" s="158">
        <f>IF(ISERROR(VLOOKUP(X406,Accueil!$W$17:$W$22,1,0)),1,0)</f>
        <v>0</v>
      </c>
      <c r="EB406" s="158">
        <f>IF(ISERROR(VLOOKUP(Y406,Accueil!$W$17:$W$22,1,0)),1,0)</f>
        <v>0</v>
      </c>
      <c r="EC406" s="158">
        <f>IF(ISERROR(VLOOKUP(Z406,Accueil!$W$17:$W$22,1,0)),1,0)</f>
        <v>0</v>
      </c>
      <c r="ED406" s="158">
        <f>IF(ISERROR(VLOOKUP(AA406,Accueil!$W$17:$W$22,1,0)),1,0)</f>
        <v>0</v>
      </c>
      <c r="EE406" s="158">
        <f>IF(ISERROR(VLOOKUP(AB406,Accueil!$W$17:$W$22,1,0)),1,0)</f>
        <v>0</v>
      </c>
      <c r="EF406" s="158">
        <f>IF(ISERROR(VLOOKUP(AC406,Accueil!$W$17:$W$22,1,0)),1,0)</f>
        <v>0</v>
      </c>
      <c r="EG406" s="158">
        <f>IF(ISERROR(VLOOKUP(AD406,Accueil!$W$17:$W$22,1,0)),1,0)</f>
        <v>0</v>
      </c>
      <c r="EH406" s="158">
        <f>IF(ISERROR(VLOOKUP(AE406,Accueil!$W$17:$W$22,1,0)),1,0)</f>
        <v>0</v>
      </c>
      <c r="EI406" s="158">
        <f>IF(ISERROR(VLOOKUP(AF406,Accueil!$W$17:$W$22,1,0)),1,0)</f>
        <v>0</v>
      </c>
      <c r="EJ406" s="158">
        <f>IF(ISERROR(VLOOKUP(AG406,Accueil!$W$17:$W$22,1,0)),1,0)</f>
        <v>0</v>
      </c>
      <c r="EK406" s="158">
        <f>IF(ISERROR(VLOOKUP(AH406,Accueil!$W$17:$W$22,1,0)),1,0)</f>
        <v>0</v>
      </c>
      <c r="EL406" s="158">
        <f>IF(ISERROR(VLOOKUP(AI406,Accueil!$W$17:$W$22,1,0)),1,0)</f>
        <v>0</v>
      </c>
      <c r="EM406" s="158">
        <f>IF(ISERROR(VLOOKUP(AJ406,Accueil!$W$17:$W$22,1,0)),1,0)</f>
        <v>0</v>
      </c>
      <c r="EN406" s="158">
        <f>IF(ISERROR(VLOOKUP(AK406,Accueil!$W$17:$W$22,1,0)),1,0)</f>
        <v>0</v>
      </c>
      <c r="EO406" s="158">
        <f>IF(ISERROR(VLOOKUP(AL406,Accueil!$W$17:$W$22,1,0)),1,0)</f>
        <v>0</v>
      </c>
      <c r="EP406" s="158">
        <f>IF(ISERROR(VLOOKUP(AM406,Accueil!$W$17:$W$22,1,0)),1,0)</f>
        <v>0</v>
      </c>
      <c r="EQ406" s="158">
        <f>IF(ISERROR(VLOOKUP(AN406,Accueil!$W$17:$W$22,1,0)),1,0)</f>
        <v>0</v>
      </c>
      <c r="ER406" s="158">
        <f>IF(ISERROR(VLOOKUP(AO406,Accueil!$W$17:$W$22,1,0)),1,0)</f>
        <v>0</v>
      </c>
      <c r="ES406" s="158">
        <f>IF(ISERROR(VLOOKUP(AP406,Accueil!$W$17:$W$22,1,0)),1,0)</f>
        <v>0</v>
      </c>
      <c r="ET406" s="158">
        <f>IF(ISERROR(VLOOKUP(AQ406,Accueil!$W$17:$W$22,1,0)),1,0)</f>
        <v>0</v>
      </c>
      <c r="EU406" s="158">
        <f>IF(ISERROR(VLOOKUP(AR406,Accueil!$W$17:$W$22,1,0)),1,0)</f>
        <v>0</v>
      </c>
      <c r="EV406" s="158">
        <f>IF(ISERROR(VLOOKUP(AS406,Accueil!$W$17:$W$22,1,0)),1,0)</f>
        <v>0</v>
      </c>
      <c r="EW406" s="158">
        <f>IF(ISERROR(VLOOKUP(AT406,Accueil!$W$17:$W$22,1,0)),1,0)</f>
        <v>0</v>
      </c>
      <c r="EX406" s="158">
        <f>IF(ISERROR(VLOOKUP(AU406,Accueil!$W$17:$W$22,1,0)),1,0)</f>
        <v>0</v>
      </c>
      <c r="EY406" s="158">
        <f>IF(ISERROR(VLOOKUP(AV406,Accueil!$W$17:$W$22,1,0)),1,0)</f>
        <v>0</v>
      </c>
      <c r="EZ406" s="158">
        <f>IF(ISERROR(VLOOKUP(AW406,Accueil!$W$17:$W$22,1,0)),1,0)</f>
        <v>0</v>
      </c>
      <c r="FA406" s="158">
        <f>IF(ISERROR(VLOOKUP(AX406,Accueil!$W$17:$W$22,1,0)),1,0)</f>
        <v>0</v>
      </c>
      <c r="FB406" s="158">
        <f>IF(ISERROR(VLOOKUP(AY406,Accueil!$W$17:$W$22,1,0)),1,0)</f>
        <v>0</v>
      </c>
      <c r="FC406" s="158">
        <f>IF(ISERROR(VLOOKUP(AZ406,Accueil!$W$17:$W$22,1,0)),1,0)</f>
        <v>0</v>
      </c>
      <c r="FD406" s="158">
        <f>IF(ISERROR(VLOOKUP(BA406,Accueil!$W$17:$W$22,1,0)),1,0)</f>
        <v>0</v>
      </c>
      <c r="FE406" s="158">
        <f>IF(ISERROR(VLOOKUP(BB406,Accueil!$W$17:$W$22,1,0)),1,0)</f>
        <v>0</v>
      </c>
      <c r="FF406" s="158">
        <f>IF(ISERROR(VLOOKUP(BC406,Accueil!$W$17:$W$22,1,0)),1,0)</f>
        <v>0</v>
      </c>
      <c r="FG406" s="158">
        <f>IF(ISERROR(VLOOKUP(BD406,Accueil!$W$17:$W$22,1,0)),1,0)</f>
        <v>0</v>
      </c>
      <c r="FH406" s="158">
        <f>IF(ISERROR(VLOOKUP(BE406,Accueil!$W$17:$W$22,1,0)),1,0)</f>
        <v>0</v>
      </c>
      <c r="FI406" s="158">
        <f>IF(ISERROR(VLOOKUP(BF406,Accueil!$W$17:$W$22,1,0)),1,0)</f>
        <v>0</v>
      </c>
      <c r="FJ406" s="158">
        <f>IF(ISERROR(VLOOKUP(BG406,Accueil!$W$17:$W$22,1,0)),1,0)</f>
        <v>0</v>
      </c>
      <c r="FK406" s="158">
        <f>IF(ISERROR(VLOOKUP(BH406,Accueil!$W$17:$W$22,1,0)),1,0)</f>
        <v>0</v>
      </c>
      <c r="FL406" s="158">
        <f>IF(ISERROR(VLOOKUP(BI406,Accueil!$W$17:$W$22,1,0)),1,0)</f>
        <v>0</v>
      </c>
      <c r="FM406" s="158">
        <f>IF(ISERROR(VLOOKUP(BJ406,Accueil!$W$17:$W$22,1,0)),1,0)</f>
        <v>0</v>
      </c>
      <c r="FN406" s="158">
        <f>IF(ISERROR(VLOOKUP(BK406,Accueil!$W$17:$W$22,1,0)),1,0)</f>
        <v>0</v>
      </c>
      <c r="FO406" s="158">
        <f>IF(ISERROR(VLOOKUP(BL406,Accueil!$W$17:$W$22,1,0)),1,0)</f>
        <v>0</v>
      </c>
      <c r="FP406" s="158">
        <f>IF(ISERROR(VLOOKUP(BM406,Accueil!$W$17:$W$22,1,0)),1,0)</f>
        <v>0</v>
      </c>
      <c r="FQ406" s="158">
        <f>IF(ISERROR(VLOOKUP(BN406,Accueil!$W$17:$W$22,1,0)),1,0)</f>
        <v>0</v>
      </c>
      <c r="FR406" s="158">
        <f>IF(ISERROR(VLOOKUP(BO406,Accueil!$W$17:$W$22,1,0)),1,0)</f>
        <v>0</v>
      </c>
      <c r="FS406" s="158">
        <f>IF(ISERROR(VLOOKUP(BP406,Accueil!$W$17:$W$22,1,0)),1,0)</f>
        <v>0</v>
      </c>
      <c r="FT406" s="158">
        <f>IF(ISERROR(VLOOKUP(BQ406,Accueil!$W$17:$W$22,1,0)),1,0)</f>
        <v>0</v>
      </c>
      <c r="FU406" s="158">
        <f>IF(ISERROR(VLOOKUP(BR406,Accueil!$W$17:$W$22,1,0)),1,0)</f>
        <v>0</v>
      </c>
      <c r="FV406" s="158">
        <f>IF(ISERROR(VLOOKUP(BS406,Accueil!$W$17:$W$22,1,0)),1,0)</f>
        <v>0</v>
      </c>
      <c r="FW406" s="158">
        <f>IF(ISERROR(VLOOKUP(BT406,Accueil!$W$17:$W$22,1,0)),1,0)</f>
        <v>0</v>
      </c>
      <c r="FX406" s="158">
        <f>IF(ISERROR(VLOOKUP(BU406,Accueil!$W$17:$W$22,1,0)),1,0)</f>
        <v>0</v>
      </c>
      <c r="FY406" s="158">
        <f>IF(ISERROR(VLOOKUP(BV406,Accueil!$W$17:$W$22,1,0)),1,0)</f>
        <v>0</v>
      </c>
      <c r="FZ406" s="158">
        <f>IF(ISERROR(VLOOKUP(BW406,Accueil!$W$17:$W$22,1,0)),1,0)</f>
        <v>0</v>
      </c>
      <c r="GA406" s="158">
        <f>IF(ISERROR(VLOOKUP(BX406,Accueil!$W$17:$W$22,1,0)),1,0)</f>
        <v>0</v>
      </c>
      <c r="GB406" s="158">
        <f>IF(ISERROR(VLOOKUP(BY406,Accueil!$W$17:$W$22,1,0)),1,0)</f>
        <v>0</v>
      </c>
      <c r="GC406" s="158">
        <f>IF(ISERROR(VLOOKUP(BZ406,Accueil!$W$17:$W$22,1,0)),1,0)</f>
        <v>0</v>
      </c>
      <c r="GD406" s="158">
        <f>IF(ISERROR(VLOOKUP(CA406,Accueil!$W$17:$W$22,1,0)),1,0)</f>
        <v>0</v>
      </c>
      <c r="GE406" s="158">
        <f>IF(ISERROR(VLOOKUP(CB406,Accueil!$W$17:$W$22,1,0)),1,0)</f>
        <v>0</v>
      </c>
      <c r="GF406" s="158">
        <f>IF(ISERROR(VLOOKUP(CC406,Accueil!$W$17:$W$22,1,0)),1,0)</f>
        <v>0</v>
      </c>
      <c r="GG406" s="158">
        <f>IF(ISERROR(VLOOKUP(CD406,Accueil!$W$17:$W$22,1,0)),1,0)</f>
        <v>0</v>
      </c>
      <c r="GH406" s="158">
        <f>IF(ISERROR(VLOOKUP(CE406,Accueil!$W$17:$W$22,1,0)),1,0)</f>
        <v>0</v>
      </c>
      <c r="GI406" s="158">
        <f>IF(ISERROR(VLOOKUP(CF406,Accueil!$W$17:$W$22,1,0)),1,0)</f>
        <v>0</v>
      </c>
      <c r="GJ406" s="158">
        <f>IF(ISERROR(VLOOKUP(CG406,Accueil!$W$17:$W$22,1,0)),1,0)</f>
        <v>0</v>
      </c>
      <c r="GK406" s="158">
        <f>IF(ISERROR(VLOOKUP(CH406,Accueil!$W$17:$W$22,1,0)),1,0)</f>
        <v>0</v>
      </c>
      <c r="GL406" s="158">
        <f>IF(ISERROR(VLOOKUP(CI406,Accueil!$W$17:$W$22,1,0)),1,0)</f>
        <v>0</v>
      </c>
      <c r="GM406" s="158">
        <f>IF(ISERROR(VLOOKUP(CJ406,Accueil!$W$17:$W$22,1,0)),1,0)</f>
        <v>0</v>
      </c>
      <c r="GN406" s="158">
        <f>IF(ISERROR(VLOOKUP(CK406,Accueil!$W$17:$W$22,1,0)),1,0)</f>
        <v>0</v>
      </c>
      <c r="GO406" s="158">
        <f>IF(ISERROR(VLOOKUP(CL406,Accueil!$W$17:$W$22,1,0)),1,0)</f>
        <v>0</v>
      </c>
      <c r="GP406" s="158">
        <f>IF(ISERROR(VLOOKUP(CM406,Accueil!$W$17:$W$22,1,0)),1,0)</f>
        <v>0</v>
      </c>
      <c r="GQ406" s="158">
        <f>IF(ISERROR(VLOOKUP(CN406,Accueil!$W$17:$W$22,1,0)),1,0)</f>
        <v>0</v>
      </c>
      <c r="GR406" s="158">
        <f>IF(ISERROR(VLOOKUP(CO406,Accueil!$W$17:$W$22,1,0)),1,0)</f>
        <v>0</v>
      </c>
      <c r="GS406" s="158">
        <f>IF(ISERROR(VLOOKUP(CP406,Accueil!$W$17:$W$22,1,0)),1,0)</f>
        <v>0</v>
      </c>
      <c r="GT406" s="158">
        <f>IF(ISERROR(VLOOKUP(CQ406,Accueil!$W$17:$W$22,1,0)),1,0)</f>
        <v>0</v>
      </c>
      <c r="GU406" s="158">
        <f>IF(ISERROR(VLOOKUP(CR406,Accueil!$W$17:$W$22,1,0)),1,0)</f>
        <v>0</v>
      </c>
      <c r="GV406" s="158">
        <f>IF(ISERROR(VLOOKUP(CS406,Accueil!$W$17:$W$22,1,0)),1,0)</f>
        <v>0</v>
      </c>
      <c r="GW406" s="158">
        <f>IF(ISERROR(VLOOKUP(CT406,Accueil!$W$17:$W$22,1,0)),1,0)</f>
        <v>0</v>
      </c>
      <c r="GX406" s="158">
        <f>IF(ISERROR(VLOOKUP(CU406,Accueil!$W$17:$W$22,1,0)),1,0)</f>
        <v>0</v>
      </c>
      <c r="GY406" s="158">
        <f>IF(ISERROR(VLOOKUP(CV406,Accueil!$W$17:$W$22,1,0)),1,0)</f>
        <v>0</v>
      </c>
      <c r="GZ406" s="158">
        <f>IF(ISERROR(VLOOKUP(CW406,Accueil!$W$17:$W$22,1,0)),1,0)</f>
        <v>0</v>
      </c>
      <c r="HA406" s="158">
        <f>IF(ISERROR(VLOOKUP(CX406,Accueil!$W$17:$W$22,1,0)),1,0)</f>
        <v>0</v>
      </c>
      <c r="HB406" s="158">
        <f>IF(ISERROR(VLOOKUP(CY406,Accueil!$W$17:$W$22,1,0)),1,0)</f>
        <v>0</v>
      </c>
      <c r="HC406" s="158">
        <f>IF(ISERROR(VLOOKUP(CZ406,Accueil!$W$17:$W$22,1,0)),1,0)</f>
        <v>0</v>
      </c>
      <c r="HD406" s="158">
        <f>IF(ISERROR(VLOOKUP(DA406,Accueil!$W$17:$W$22,1,0)),1,0)</f>
        <v>0</v>
      </c>
    </row>
    <row r="407" spans="1:212" ht="12.75" customHeight="1">
      <c r="A407" s="360"/>
      <c r="B407" s="12">
        <v>399</v>
      </c>
      <c r="C407" s="26" t="str">
        <f>IF(Accueil!E411="","",Accueil!E411)</f>
        <v/>
      </c>
      <c r="D407" s="27" t="str">
        <f>IF(Accueil!F411="","",Accueil!F411)</f>
        <v/>
      </c>
      <c r="E407" s="83" t="str">
        <f>IF(D407="","",1)</f>
        <v/>
      </c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244"/>
      <c r="W407" s="244"/>
      <c r="X407" s="244"/>
      <c r="Y407" s="244"/>
      <c r="Z407" s="244"/>
      <c r="AA407" s="244"/>
      <c r="AB407" s="244"/>
      <c r="AC407" s="244"/>
      <c r="AD407" s="244"/>
      <c r="AE407" s="244"/>
      <c r="AF407" s="244"/>
      <c r="AG407" s="244"/>
      <c r="AH407" s="244"/>
      <c r="AI407" s="244"/>
      <c r="AJ407" s="244"/>
      <c r="AK407" s="244"/>
      <c r="AL407" s="244"/>
      <c r="AM407" s="244"/>
      <c r="AN407" s="244"/>
      <c r="AO407" s="244"/>
      <c r="AP407" s="244"/>
      <c r="AQ407" s="244"/>
      <c r="AR407" s="244"/>
      <c r="AS407" s="244"/>
      <c r="AT407" s="244"/>
      <c r="AU407" s="244"/>
      <c r="AV407" s="244"/>
      <c r="AW407" s="244"/>
      <c r="AX407" s="244"/>
      <c r="AY407" s="244"/>
      <c r="AZ407" s="244"/>
      <c r="BA407" s="244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44"/>
      <c r="CC407" s="244"/>
      <c r="CD407" s="244"/>
      <c r="CE407" s="244"/>
      <c r="CF407" s="244"/>
      <c r="CG407" s="244"/>
      <c r="CH407" s="244"/>
      <c r="CI407" s="244"/>
      <c r="CJ407" s="244"/>
      <c r="CK407" s="244"/>
      <c r="CL407" s="244"/>
      <c r="CM407" s="244"/>
      <c r="CN407" s="244"/>
      <c r="CO407" s="244"/>
      <c r="CP407" s="244"/>
      <c r="CQ407" s="244"/>
      <c r="CR407" s="244"/>
      <c r="CS407" s="244"/>
      <c r="CT407" s="244"/>
      <c r="CU407" s="244"/>
      <c r="CV407" s="244"/>
      <c r="CW407" s="244"/>
      <c r="CX407" s="244"/>
      <c r="CY407" s="244"/>
      <c r="CZ407" s="244"/>
      <c r="DA407" s="244"/>
      <c r="DB407" s="12">
        <v>399</v>
      </c>
      <c r="DC407" s="11" t="str">
        <f>IF(D407="","",COUNTIF(F407:DA407,Accueil!$AB$28)&amp;" / "&amp;COUNTIF($F$8:$DA$8,"&gt;0")-(COUNTIF(F407:DA407,Accueil!$AG$26)))</f>
        <v/>
      </c>
      <c r="DD407" s="110" t="str">
        <f>IF(D407="","",COUNTIF(F407:DA407,Accueil!$AB$26))</f>
        <v/>
      </c>
      <c r="DE407" s="110" t="str">
        <f>IF(D407="","",IF(COUNTIF($F$8:$DA$8,"&gt;=0")-(COUNTIF(G407:DB407,Accueil!$AG$26))&lt;0,0,COUNTIF($F$8:$DA$8,"&gt;=0")-(COUNTIF(G407:DB407,Accueil!$AG$26))))</f>
        <v/>
      </c>
      <c r="DF407" s="11" t="str">
        <f>IF(D407="","",COUNTA(F407:DA407))</f>
        <v/>
      </c>
      <c r="DG407" s="29" t="str">
        <f>IF(D407="","",IF(DH407&gt;0,"ERREUR",IF(OR(DF407&lt;COUNTIF($F$8:$DA$8,"&gt;0"),DF407&gt;COUNTIF($F$8:$DA$8,"&gt;0")),"NB ITEMS",IF(DE407&lt;COUNTIF($F$8:$DA$8,"&gt;0"),"ABSENT",ROUND(DD407/DE407,3)*100&amp;" %"))))</f>
        <v/>
      </c>
      <c r="DH407" s="158">
        <f>SUM(DI407:HD407)</f>
        <v>0</v>
      </c>
      <c r="DI407" s="158">
        <f>IF(ISERROR(VLOOKUP(F407,Accueil!$W$17:$W$22,1,0)),1,0)</f>
        <v>0</v>
      </c>
      <c r="DJ407" s="158">
        <f>IF(ISERROR(VLOOKUP(G407,Accueil!$W$17:$W$22,1,0)),1,0)</f>
        <v>0</v>
      </c>
      <c r="DK407" s="158">
        <f>IF(ISERROR(VLOOKUP(H407,Accueil!$W$17:$W$22,1,0)),1,0)</f>
        <v>0</v>
      </c>
      <c r="DL407" s="158">
        <f>IF(ISERROR(VLOOKUP(I407,Accueil!$W$17:$W$22,1,0)),1,0)</f>
        <v>0</v>
      </c>
      <c r="DM407" s="158">
        <f>IF(ISERROR(VLOOKUP(J407,Accueil!$W$17:$W$22,1,0)),1,0)</f>
        <v>0</v>
      </c>
      <c r="DN407" s="158">
        <f>IF(ISERROR(VLOOKUP(K407,Accueil!$W$17:$W$22,1,0)),1,0)</f>
        <v>0</v>
      </c>
      <c r="DO407" s="158">
        <f>IF(ISERROR(VLOOKUP(L407,Accueil!$W$17:$W$22,1,0)),1,0)</f>
        <v>0</v>
      </c>
      <c r="DP407" s="158">
        <f>IF(ISERROR(VLOOKUP(M407,Accueil!$W$17:$W$22,1,0)),1,0)</f>
        <v>0</v>
      </c>
      <c r="DQ407" s="158">
        <f>IF(ISERROR(VLOOKUP(N407,Accueil!$W$17:$W$22,1,0)),1,0)</f>
        <v>0</v>
      </c>
      <c r="DR407" s="158">
        <f>IF(ISERROR(VLOOKUP(O407,Accueil!$W$17:$W$22,1,0)),1,0)</f>
        <v>0</v>
      </c>
      <c r="DS407" s="158">
        <f>IF(ISERROR(VLOOKUP(P407,Accueil!$W$17:$W$22,1,0)),1,0)</f>
        <v>0</v>
      </c>
      <c r="DT407" s="158">
        <f>IF(ISERROR(VLOOKUP(Q407,Accueil!$W$17:$W$22,1,0)),1,0)</f>
        <v>0</v>
      </c>
      <c r="DU407" s="158">
        <f>IF(ISERROR(VLOOKUP(R407,Accueil!$W$17:$W$22,1,0)),1,0)</f>
        <v>0</v>
      </c>
      <c r="DV407" s="158">
        <f>IF(ISERROR(VLOOKUP(S407,Accueil!$W$17:$W$22,1,0)),1,0)</f>
        <v>0</v>
      </c>
      <c r="DW407" s="158">
        <f>IF(ISERROR(VLOOKUP(T407,Accueil!$W$17:$W$22,1,0)),1,0)</f>
        <v>0</v>
      </c>
      <c r="DX407" s="158">
        <f>IF(ISERROR(VLOOKUP(U407,Accueil!$W$17:$W$22,1,0)),1,0)</f>
        <v>0</v>
      </c>
      <c r="DY407" s="158">
        <f>IF(ISERROR(VLOOKUP(V407,Accueil!$W$17:$W$22,1,0)),1,0)</f>
        <v>0</v>
      </c>
      <c r="DZ407" s="158">
        <f>IF(ISERROR(VLOOKUP(W407,Accueil!$W$17:$W$22,1,0)),1,0)</f>
        <v>0</v>
      </c>
      <c r="EA407" s="158">
        <f>IF(ISERROR(VLOOKUP(X407,Accueil!$W$17:$W$22,1,0)),1,0)</f>
        <v>0</v>
      </c>
      <c r="EB407" s="158">
        <f>IF(ISERROR(VLOOKUP(Y407,Accueil!$W$17:$W$22,1,0)),1,0)</f>
        <v>0</v>
      </c>
      <c r="EC407" s="158">
        <f>IF(ISERROR(VLOOKUP(Z407,Accueil!$W$17:$W$22,1,0)),1,0)</f>
        <v>0</v>
      </c>
      <c r="ED407" s="158">
        <f>IF(ISERROR(VLOOKUP(AA407,Accueil!$W$17:$W$22,1,0)),1,0)</f>
        <v>0</v>
      </c>
      <c r="EE407" s="158">
        <f>IF(ISERROR(VLOOKUP(AB407,Accueil!$W$17:$W$22,1,0)),1,0)</f>
        <v>0</v>
      </c>
      <c r="EF407" s="158">
        <f>IF(ISERROR(VLOOKUP(AC407,Accueil!$W$17:$W$22,1,0)),1,0)</f>
        <v>0</v>
      </c>
      <c r="EG407" s="158">
        <f>IF(ISERROR(VLOOKUP(AD407,Accueil!$W$17:$W$22,1,0)),1,0)</f>
        <v>0</v>
      </c>
      <c r="EH407" s="158">
        <f>IF(ISERROR(VLOOKUP(AE407,Accueil!$W$17:$W$22,1,0)),1,0)</f>
        <v>0</v>
      </c>
      <c r="EI407" s="158">
        <f>IF(ISERROR(VLOOKUP(AF407,Accueil!$W$17:$W$22,1,0)),1,0)</f>
        <v>0</v>
      </c>
      <c r="EJ407" s="158">
        <f>IF(ISERROR(VLOOKUP(AG407,Accueil!$W$17:$W$22,1,0)),1,0)</f>
        <v>0</v>
      </c>
      <c r="EK407" s="158">
        <f>IF(ISERROR(VLOOKUP(AH407,Accueil!$W$17:$W$22,1,0)),1,0)</f>
        <v>0</v>
      </c>
      <c r="EL407" s="158">
        <f>IF(ISERROR(VLOOKUP(AI407,Accueil!$W$17:$W$22,1,0)),1,0)</f>
        <v>0</v>
      </c>
      <c r="EM407" s="158">
        <f>IF(ISERROR(VLOOKUP(AJ407,Accueil!$W$17:$W$22,1,0)),1,0)</f>
        <v>0</v>
      </c>
      <c r="EN407" s="158">
        <f>IF(ISERROR(VLOOKUP(AK407,Accueil!$W$17:$W$22,1,0)),1,0)</f>
        <v>0</v>
      </c>
      <c r="EO407" s="158">
        <f>IF(ISERROR(VLOOKUP(AL407,Accueil!$W$17:$W$22,1,0)),1,0)</f>
        <v>0</v>
      </c>
      <c r="EP407" s="158">
        <f>IF(ISERROR(VLOOKUP(AM407,Accueil!$W$17:$W$22,1,0)),1,0)</f>
        <v>0</v>
      </c>
      <c r="EQ407" s="158">
        <f>IF(ISERROR(VLOOKUP(AN407,Accueil!$W$17:$W$22,1,0)),1,0)</f>
        <v>0</v>
      </c>
      <c r="ER407" s="158">
        <f>IF(ISERROR(VLOOKUP(AO407,Accueil!$W$17:$W$22,1,0)),1,0)</f>
        <v>0</v>
      </c>
      <c r="ES407" s="158">
        <f>IF(ISERROR(VLOOKUP(AP407,Accueil!$W$17:$W$22,1,0)),1,0)</f>
        <v>0</v>
      </c>
      <c r="ET407" s="158">
        <f>IF(ISERROR(VLOOKUP(AQ407,Accueil!$W$17:$W$22,1,0)),1,0)</f>
        <v>0</v>
      </c>
      <c r="EU407" s="158">
        <f>IF(ISERROR(VLOOKUP(AR407,Accueil!$W$17:$W$22,1,0)),1,0)</f>
        <v>0</v>
      </c>
      <c r="EV407" s="158">
        <f>IF(ISERROR(VLOOKUP(AS407,Accueil!$W$17:$W$22,1,0)),1,0)</f>
        <v>0</v>
      </c>
      <c r="EW407" s="158">
        <f>IF(ISERROR(VLOOKUP(AT407,Accueil!$W$17:$W$22,1,0)),1,0)</f>
        <v>0</v>
      </c>
      <c r="EX407" s="158">
        <f>IF(ISERROR(VLOOKUP(AU407,Accueil!$W$17:$W$22,1,0)),1,0)</f>
        <v>0</v>
      </c>
      <c r="EY407" s="158">
        <f>IF(ISERROR(VLOOKUP(AV407,Accueil!$W$17:$W$22,1,0)),1,0)</f>
        <v>0</v>
      </c>
      <c r="EZ407" s="158">
        <f>IF(ISERROR(VLOOKUP(AW407,Accueil!$W$17:$W$22,1,0)),1,0)</f>
        <v>0</v>
      </c>
      <c r="FA407" s="158">
        <f>IF(ISERROR(VLOOKUP(AX407,Accueil!$W$17:$W$22,1,0)),1,0)</f>
        <v>0</v>
      </c>
      <c r="FB407" s="158">
        <f>IF(ISERROR(VLOOKUP(AY407,Accueil!$W$17:$W$22,1,0)),1,0)</f>
        <v>0</v>
      </c>
      <c r="FC407" s="158">
        <f>IF(ISERROR(VLOOKUP(AZ407,Accueil!$W$17:$W$22,1,0)),1,0)</f>
        <v>0</v>
      </c>
      <c r="FD407" s="158">
        <f>IF(ISERROR(VLOOKUP(BA407,Accueil!$W$17:$W$22,1,0)),1,0)</f>
        <v>0</v>
      </c>
      <c r="FE407" s="158">
        <f>IF(ISERROR(VLOOKUP(BB407,Accueil!$W$17:$W$22,1,0)),1,0)</f>
        <v>0</v>
      </c>
      <c r="FF407" s="158">
        <f>IF(ISERROR(VLOOKUP(BC407,Accueil!$W$17:$W$22,1,0)),1,0)</f>
        <v>0</v>
      </c>
      <c r="FG407" s="158">
        <f>IF(ISERROR(VLOOKUP(BD407,Accueil!$W$17:$W$22,1,0)),1,0)</f>
        <v>0</v>
      </c>
      <c r="FH407" s="158">
        <f>IF(ISERROR(VLOOKUP(BE407,Accueil!$W$17:$W$22,1,0)),1,0)</f>
        <v>0</v>
      </c>
      <c r="FI407" s="158">
        <f>IF(ISERROR(VLOOKUP(BF407,Accueil!$W$17:$W$22,1,0)),1,0)</f>
        <v>0</v>
      </c>
      <c r="FJ407" s="158">
        <f>IF(ISERROR(VLOOKUP(BG407,Accueil!$W$17:$W$22,1,0)),1,0)</f>
        <v>0</v>
      </c>
      <c r="FK407" s="158">
        <f>IF(ISERROR(VLOOKUP(BH407,Accueil!$W$17:$W$22,1,0)),1,0)</f>
        <v>0</v>
      </c>
      <c r="FL407" s="158">
        <f>IF(ISERROR(VLOOKUP(BI407,Accueil!$W$17:$W$22,1,0)),1,0)</f>
        <v>0</v>
      </c>
      <c r="FM407" s="158">
        <f>IF(ISERROR(VLOOKUP(BJ407,Accueil!$W$17:$W$22,1,0)),1,0)</f>
        <v>0</v>
      </c>
      <c r="FN407" s="158">
        <f>IF(ISERROR(VLOOKUP(BK407,Accueil!$W$17:$W$22,1,0)),1,0)</f>
        <v>0</v>
      </c>
      <c r="FO407" s="158">
        <f>IF(ISERROR(VLOOKUP(BL407,Accueil!$W$17:$W$22,1,0)),1,0)</f>
        <v>0</v>
      </c>
      <c r="FP407" s="158">
        <f>IF(ISERROR(VLOOKUP(BM407,Accueil!$W$17:$W$22,1,0)),1,0)</f>
        <v>0</v>
      </c>
      <c r="FQ407" s="158">
        <f>IF(ISERROR(VLOOKUP(BN407,Accueil!$W$17:$W$22,1,0)),1,0)</f>
        <v>0</v>
      </c>
      <c r="FR407" s="158">
        <f>IF(ISERROR(VLOOKUP(BO407,Accueil!$W$17:$W$22,1,0)),1,0)</f>
        <v>0</v>
      </c>
      <c r="FS407" s="158">
        <f>IF(ISERROR(VLOOKUP(BP407,Accueil!$W$17:$W$22,1,0)),1,0)</f>
        <v>0</v>
      </c>
      <c r="FT407" s="158">
        <f>IF(ISERROR(VLOOKUP(BQ407,Accueil!$W$17:$W$22,1,0)),1,0)</f>
        <v>0</v>
      </c>
      <c r="FU407" s="158">
        <f>IF(ISERROR(VLOOKUP(BR407,Accueil!$W$17:$W$22,1,0)),1,0)</f>
        <v>0</v>
      </c>
      <c r="FV407" s="158">
        <f>IF(ISERROR(VLOOKUP(BS407,Accueil!$W$17:$W$22,1,0)),1,0)</f>
        <v>0</v>
      </c>
      <c r="FW407" s="158">
        <f>IF(ISERROR(VLOOKUP(BT407,Accueil!$W$17:$W$22,1,0)),1,0)</f>
        <v>0</v>
      </c>
      <c r="FX407" s="158">
        <f>IF(ISERROR(VLOOKUP(BU407,Accueil!$W$17:$W$22,1,0)),1,0)</f>
        <v>0</v>
      </c>
      <c r="FY407" s="158">
        <f>IF(ISERROR(VLOOKUP(BV407,Accueil!$W$17:$W$22,1,0)),1,0)</f>
        <v>0</v>
      </c>
      <c r="FZ407" s="158">
        <f>IF(ISERROR(VLOOKUP(BW407,Accueil!$W$17:$W$22,1,0)),1,0)</f>
        <v>0</v>
      </c>
      <c r="GA407" s="158">
        <f>IF(ISERROR(VLOOKUP(BX407,Accueil!$W$17:$W$22,1,0)),1,0)</f>
        <v>0</v>
      </c>
      <c r="GB407" s="158">
        <f>IF(ISERROR(VLOOKUP(BY407,Accueil!$W$17:$W$22,1,0)),1,0)</f>
        <v>0</v>
      </c>
      <c r="GC407" s="158">
        <f>IF(ISERROR(VLOOKUP(BZ407,Accueil!$W$17:$W$22,1,0)),1,0)</f>
        <v>0</v>
      </c>
      <c r="GD407" s="158">
        <f>IF(ISERROR(VLOOKUP(CA407,Accueil!$W$17:$W$22,1,0)),1,0)</f>
        <v>0</v>
      </c>
      <c r="GE407" s="158">
        <f>IF(ISERROR(VLOOKUP(CB407,Accueil!$W$17:$W$22,1,0)),1,0)</f>
        <v>0</v>
      </c>
      <c r="GF407" s="158">
        <f>IF(ISERROR(VLOOKUP(CC407,Accueil!$W$17:$W$22,1,0)),1,0)</f>
        <v>0</v>
      </c>
      <c r="GG407" s="158">
        <f>IF(ISERROR(VLOOKUP(CD407,Accueil!$W$17:$W$22,1,0)),1,0)</f>
        <v>0</v>
      </c>
      <c r="GH407" s="158">
        <f>IF(ISERROR(VLOOKUP(CE407,Accueil!$W$17:$W$22,1,0)),1,0)</f>
        <v>0</v>
      </c>
      <c r="GI407" s="158">
        <f>IF(ISERROR(VLOOKUP(CF407,Accueil!$W$17:$W$22,1,0)),1,0)</f>
        <v>0</v>
      </c>
      <c r="GJ407" s="158">
        <f>IF(ISERROR(VLOOKUP(CG407,Accueil!$W$17:$W$22,1,0)),1,0)</f>
        <v>0</v>
      </c>
      <c r="GK407" s="158">
        <f>IF(ISERROR(VLOOKUP(CH407,Accueil!$W$17:$W$22,1,0)),1,0)</f>
        <v>0</v>
      </c>
      <c r="GL407" s="158">
        <f>IF(ISERROR(VLOOKUP(CI407,Accueil!$W$17:$W$22,1,0)),1,0)</f>
        <v>0</v>
      </c>
      <c r="GM407" s="158">
        <f>IF(ISERROR(VLOOKUP(CJ407,Accueil!$W$17:$W$22,1,0)),1,0)</f>
        <v>0</v>
      </c>
      <c r="GN407" s="158">
        <f>IF(ISERROR(VLOOKUP(CK407,Accueil!$W$17:$W$22,1,0)),1,0)</f>
        <v>0</v>
      </c>
      <c r="GO407" s="158">
        <f>IF(ISERROR(VLOOKUP(CL407,Accueil!$W$17:$W$22,1,0)),1,0)</f>
        <v>0</v>
      </c>
      <c r="GP407" s="158">
        <f>IF(ISERROR(VLOOKUP(CM407,Accueil!$W$17:$W$22,1,0)),1,0)</f>
        <v>0</v>
      </c>
      <c r="GQ407" s="158">
        <f>IF(ISERROR(VLOOKUP(CN407,Accueil!$W$17:$W$22,1,0)),1,0)</f>
        <v>0</v>
      </c>
      <c r="GR407" s="158">
        <f>IF(ISERROR(VLOOKUP(CO407,Accueil!$W$17:$W$22,1,0)),1,0)</f>
        <v>0</v>
      </c>
      <c r="GS407" s="158">
        <f>IF(ISERROR(VLOOKUP(CP407,Accueil!$W$17:$W$22,1,0)),1,0)</f>
        <v>0</v>
      </c>
      <c r="GT407" s="158">
        <f>IF(ISERROR(VLOOKUP(CQ407,Accueil!$W$17:$W$22,1,0)),1,0)</f>
        <v>0</v>
      </c>
      <c r="GU407" s="158">
        <f>IF(ISERROR(VLOOKUP(CR407,Accueil!$W$17:$W$22,1,0)),1,0)</f>
        <v>0</v>
      </c>
      <c r="GV407" s="158">
        <f>IF(ISERROR(VLOOKUP(CS407,Accueil!$W$17:$W$22,1,0)),1,0)</f>
        <v>0</v>
      </c>
      <c r="GW407" s="158">
        <f>IF(ISERROR(VLOOKUP(CT407,Accueil!$W$17:$W$22,1,0)),1,0)</f>
        <v>0</v>
      </c>
      <c r="GX407" s="158">
        <f>IF(ISERROR(VLOOKUP(CU407,Accueil!$W$17:$W$22,1,0)),1,0)</f>
        <v>0</v>
      </c>
      <c r="GY407" s="158">
        <f>IF(ISERROR(VLOOKUP(CV407,Accueil!$W$17:$W$22,1,0)),1,0)</f>
        <v>0</v>
      </c>
      <c r="GZ407" s="158">
        <f>IF(ISERROR(VLOOKUP(CW407,Accueil!$W$17:$W$22,1,0)),1,0)</f>
        <v>0</v>
      </c>
      <c r="HA407" s="158">
        <f>IF(ISERROR(VLOOKUP(CX407,Accueil!$W$17:$W$22,1,0)),1,0)</f>
        <v>0</v>
      </c>
      <c r="HB407" s="158">
        <f>IF(ISERROR(VLOOKUP(CY407,Accueil!$W$17:$W$22,1,0)),1,0)</f>
        <v>0</v>
      </c>
      <c r="HC407" s="158">
        <f>IF(ISERROR(VLOOKUP(CZ407,Accueil!$W$17:$W$22,1,0)),1,0)</f>
        <v>0</v>
      </c>
      <c r="HD407" s="158">
        <f>IF(ISERROR(VLOOKUP(DA407,Accueil!$W$17:$W$22,1,0)),1,0)</f>
        <v>0</v>
      </c>
    </row>
    <row r="408" spans="1:212" ht="12.75" customHeight="1">
      <c r="A408" s="361"/>
      <c r="B408" s="12">
        <v>400</v>
      </c>
      <c r="C408" s="26" t="str">
        <f>IF(Accueil!E412="","",Accueil!E412)</f>
        <v/>
      </c>
      <c r="D408" s="27" t="str">
        <f>IF(Accueil!F412="","",Accueil!F412)</f>
        <v/>
      </c>
      <c r="E408" s="83" t="str">
        <f>IF(D408="","",1)</f>
        <v/>
      </c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244"/>
      <c r="W408" s="244"/>
      <c r="X408" s="244"/>
      <c r="Y408" s="244"/>
      <c r="Z408" s="244"/>
      <c r="AA408" s="244"/>
      <c r="AB408" s="244"/>
      <c r="AC408" s="244"/>
      <c r="AD408" s="244"/>
      <c r="AE408" s="244"/>
      <c r="AF408" s="244"/>
      <c r="AG408" s="244"/>
      <c r="AH408" s="244"/>
      <c r="AI408" s="244"/>
      <c r="AJ408" s="244"/>
      <c r="AK408" s="244"/>
      <c r="AL408" s="244"/>
      <c r="AM408" s="244"/>
      <c r="AN408" s="244"/>
      <c r="AO408" s="244"/>
      <c r="AP408" s="244"/>
      <c r="AQ408" s="244"/>
      <c r="AR408" s="244"/>
      <c r="AS408" s="244"/>
      <c r="AT408" s="244"/>
      <c r="AU408" s="244"/>
     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  <c r="CJ408" s="244"/>
      <c r="CK408" s="244"/>
      <c r="CL408" s="244"/>
      <c r="CM408" s="244"/>
      <c r="CN408" s="244"/>
      <c r="CO408" s="244"/>
      <c r="CP408" s="244"/>
      <c r="CQ408" s="244"/>
      <c r="CR408" s="244"/>
      <c r="CS408" s="244"/>
      <c r="CT408" s="244"/>
      <c r="CU408" s="244"/>
      <c r="CV408" s="244"/>
      <c r="CW408" s="244"/>
      <c r="CX408" s="244"/>
      <c r="CY408" s="244"/>
      <c r="CZ408" s="244"/>
      <c r="DA408" s="244"/>
      <c r="DB408" s="12">
        <v>400</v>
      </c>
      <c r="DC408" s="11" t="str">
        <f>IF(D408="","",COUNTIF(F408:DA408,Accueil!$AB$28)&amp;" / "&amp;COUNTIF($F$8:$DA$8,"&gt;0")-(COUNTIF(F408:DA408,Accueil!$AG$26)))</f>
        <v/>
      </c>
      <c r="DD408" s="110" t="str">
        <f>IF(D408="","",COUNTIF(F408:DA408,Accueil!$AB$26))</f>
        <v/>
      </c>
      <c r="DE408" s="110" t="str">
        <f>IF(D408="","",IF(COUNTIF($F$8:$DA$8,"&gt;=0")-(COUNTIF(G408:DB408,Accueil!$AG$26))&lt;0,0,COUNTIF($F$8:$DA$8,"&gt;=0")-(COUNTIF(G408:DB408,Accueil!$AG$26))))</f>
        <v/>
      </c>
      <c r="DF408" s="11" t="str">
        <f>IF(D408="","",COUNTA(F408:DA408))</f>
        <v/>
      </c>
      <c r="DG408" s="29" t="str">
        <f>IF(D408="","",IF(DH408&gt;0,"ERREUR",IF(OR(DF408&lt;COUNTIF($F$8:$DA$8,"&gt;0"),DF408&gt;COUNTIF($F$8:$DA$8,"&gt;0")),"NB ITEMS",IF(DE408&lt;COUNTIF($F$8:$DA$8,"&gt;0"),"ABSENT",ROUND(DD408/DE408,3)*100&amp;" %"))))</f>
        <v/>
      </c>
      <c r="DH408" s="158">
        <f>SUM(DI408:HD408)</f>
        <v>0</v>
      </c>
      <c r="DI408" s="158">
        <f>IF(ISERROR(VLOOKUP(F408,Accueil!$W$17:$W$22,1,0)),1,0)</f>
        <v>0</v>
      </c>
      <c r="DJ408" s="158">
        <f>IF(ISERROR(VLOOKUP(G408,Accueil!$W$17:$W$22,1,0)),1,0)</f>
        <v>0</v>
      </c>
      <c r="DK408" s="158">
        <f>IF(ISERROR(VLOOKUP(H408,Accueil!$W$17:$W$22,1,0)),1,0)</f>
        <v>0</v>
      </c>
      <c r="DL408" s="158">
        <f>IF(ISERROR(VLOOKUP(I408,Accueil!$W$17:$W$22,1,0)),1,0)</f>
        <v>0</v>
      </c>
      <c r="DM408" s="158">
        <f>IF(ISERROR(VLOOKUP(J408,Accueil!$W$17:$W$22,1,0)),1,0)</f>
        <v>0</v>
      </c>
      <c r="DN408" s="158">
        <f>IF(ISERROR(VLOOKUP(K408,Accueil!$W$17:$W$22,1,0)),1,0)</f>
        <v>0</v>
      </c>
      <c r="DO408" s="158">
        <f>IF(ISERROR(VLOOKUP(L408,Accueil!$W$17:$W$22,1,0)),1,0)</f>
        <v>0</v>
      </c>
      <c r="DP408" s="158">
        <f>IF(ISERROR(VLOOKUP(M408,Accueil!$W$17:$W$22,1,0)),1,0)</f>
        <v>0</v>
      </c>
      <c r="DQ408" s="158">
        <f>IF(ISERROR(VLOOKUP(N408,Accueil!$W$17:$W$22,1,0)),1,0)</f>
        <v>0</v>
      </c>
      <c r="DR408" s="158">
        <f>IF(ISERROR(VLOOKUP(O408,Accueil!$W$17:$W$22,1,0)),1,0)</f>
        <v>0</v>
      </c>
      <c r="DS408" s="158">
        <f>IF(ISERROR(VLOOKUP(P408,Accueil!$W$17:$W$22,1,0)),1,0)</f>
        <v>0</v>
      </c>
      <c r="DT408" s="158">
        <f>IF(ISERROR(VLOOKUP(Q408,Accueil!$W$17:$W$22,1,0)),1,0)</f>
        <v>0</v>
      </c>
      <c r="DU408" s="158">
        <f>IF(ISERROR(VLOOKUP(R408,Accueil!$W$17:$W$22,1,0)),1,0)</f>
        <v>0</v>
      </c>
      <c r="DV408" s="158">
        <f>IF(ISERROR(VLOOKUP(S408,Accueil!$W$17:$W$22,1,0)),1,0)</f>
        <v>0</v>
      </c>
      <c r="DW408" s="158">
        <f>IF(ISERROR(VLOOKUP(T408,Accueil!$W$17:$W$22,1,0)),1,0)</f>
        <v>0</v>
      </c>
      <c r="DX408" s="158">
        <f>IF(ISERROR(VLOOKUP(U408,Accueil!$W$17:$W$22,1,0)),1,0)</f>
        <v>0</v>
      </c>
      <c r="DY408" s="158">
        <f>IF(ISERROR(VLOOKUP(V408,Accueil!$W$17:$W$22,1,0)),1,0)</f>
        <v>0</v>
      </c>
      <c r="DZ408" s="158">
        <f>IF(ISERROR(VLOOKUP(W408,Accueil!$W$17:$W$22,1,0)),1,0)</f>
        <v>0</v>
      </c>
      <c r="EA408" s="158">
        <f>IF(ISERROR(VLOOKUP(X408,Accueil!$W$17:$W$22,1,0)),1,0)</f>
        <v>0</v>
      </c>
      <c r="EB408" s="158">
        <f>IF(ISERROR(VLOOKUP(Y408,Accueil!$W$17:$W$22,1,0)),1,0)</f>
        <v>0</v>
      </c>
      <c r="EC408" s="158">
        <f>IF(ISERROR(VLOOKUP(Z408,Accueil!$W$17:$W$22,1,0)),1,0)</f>
        <v>0</v>
      </c>
      <c r="ED408" s="158">
        <f>IF(ISERROR(VLOOKUP(AA408,Accueil!$W$17:$W$22,1,0)),1,0)</f>
        <v>0</v>
      </c>
      <c r="EE408" s="158">
        <f>IF(ISERROR(VLOOKUP(AB408,Accueil!$W$17:$W$22,1,0)),1,0)</f>
        <v>0</v>
      </c>
      <c r="EF408" s="158">
        <f>IF(ISERROR(VLOOKUP(AC408,Accueil!$W$17:$W$22,1,0)),1,0)</f>
        <v>0</v>
      </c>
      <c r="EG408" s="158">
        <f>IF(ISERROR(VLOOKUP(AD408,Accueil!$W$17:$W$22,1,0)),1,0)</f>
        <v>0</v>
      </c>
      <c r="EH408" s="158">
        <f>IF(ISERROR(VLOOKUP(AE408,Accueil!$W$17:$W$22,1,0)),1,0)</f>
        <v>0</v>
      </c>
      <c r="EI408" s="158">
        <f>IF(ISERROR(VLOOKUP(AF408,Accueil!$W$17:$W$22,1,0)),1,0)</f>
        <v>0</v>
      </c>
      <c r="EJ408" s="158">
        <f>IF(ISERROR(VLOOKUP(AG408,Accueil!$W$17:$W$22,1,0)),1,0)</f>
        <v>0</v>
      </c>
      <c r="EK408" s="158">
        <f>IF(ISERROR(VLOOKUP(AH408,Accueil!$W$17:$W$22,1,0)),1,0)</f>
        <v>0</v>
      </c>
      <c r="EL408" s="158">
        <f>IF(ISERROR(VLOOKUP(AI408,Accueil!$W$17:$W$22,1,0)),1,0)</f>
        <v>0</v>
      </c>
      <c r="EM408" s="158">
        <f>IF(ISERROR(VLOOKUP(AJ408,Accueil!$W$17:$W$22,1,0)),1,0)</f>
        <v>0</v>
      </c>
      <c r="EN408" s="158">
        <f>IF(ISERROR(VLOOKUP(AK408,Accueil!$W$17:$W$22,1,0)),1,0)</f>
        <v>0</v>
      </c>
      <c r="EO408" s="158">
        <f>IF(ISERROR(VLOOKUP(AL408,Accueil!$W$17:$W$22,1,0)),1,0)</f>
        <v>0</v>
      </c>
      <c r="EP408" s="158">
        <f>IF(ISERROR(VLOOKUP(AM408,Accueil!$W$17:$W$22,1,0)),1,0)</f>
        <v>0</v>
      </c>
      <c r="EQ408" s="158">
        <f>IF(ISERROR(VLOOKUP(AN408,Accueil!$W$17:$W$22,1,0)),1,0)</f>
        <v>0</v>
      </c>
      <c r="ER408" s="158">
        <f>IF(ISERROR(VLOOKUP(AO408,Accueil!$W$17:$W$22,1,0)),1,0)</f>
        <v>0</v>
      </c>
      <c r="ES408" s="158">
        <f>IF(ISERROR(VLOOKUP(AP408,Accueil!$W$17:$W$22,1,0)),1,0)</f>
        <v>0</v>
      </c>
      <c r="ET408" s="158">
        <f>IF(ISERROR(VLOOKUP(AQ408,Accueil!$W$17:$W$22,1,0)),1,0)</f>
        <v>0</v>
      </c>
      <c r="EU408" s="158">
        <f>IF(ISERROR(VLOOKUP(AR408,Accueil!$W$17:$W$22,1,0)),1,0)</f>
        <v>0</v>
      </c>
      <c r="EV408" s="158">
        <f>IF(ISERROR(VLOOKUP(AS408,Accueil!$W$17:$W$22,1,0)),1,0)</f>
        <v>0</v>
      </c>
      <c r="EW408" s="158">
        <f>IF(ISERROR(VLOOKUP(AT408,Accueil!$W$17:$W$22,1,0)),1,0)</f>
        <v>0</v>
      </c>
      <c r="EX408" s="158">
        <f>IF(ISERROR(VLOOKUP(AU408,Accueil!$W$17:$W$22,1,0)),1,0)</f>
        <v>0</v>
      </c>
      <c r="EY408" s="158">
        <f>IF(ISERROR(VLOOKUP(AV408,Accueil!$W$17:$W$22,1,0)),1,0)</f>
        <v>0</v>
      </c>
      <c r="EZ408" s="158">
        <f>IF(ISERROR(VLOOKUP(AW408,Accueil!$W$17:$W$22,1,0)),1,0)</f>
        <v>0</v>
      </c>
      <c r="FA408" s="158">
        <f>IF(ISERROR(VLOOKUP(AX408,Accueil!$W$17:$W$22,1,0)),1,0)</f>
        <v>0</v>
      </c>
      <c r="FB408" s="158">
        <f>IF(ISERROR(VLOOKUP(AY408,Accueil!$W$17:$W$22,1,0)),1,0)</f>
        <v>0</v>
      </c>
      <c r="FC408" s="158">
        <f>IF(ISERROR(VLOOKUP(AZ408,Accueil!$W$17:$W$22,1,0)),1,0)</f>
        <v>0</v>
      </c>
      <c r="FD408" s="158">
        <f>IF(ISERROR(VLOOKUP(BA408,Accueil!$W$17:$W$22,1,0)),1,0)</f>
        <v>0</v>
      </c>
      <c r="FE408" s="158">
        <f>IF(ISERROR(VLOOKUP(BB408,Accueil!$W$17:$W$22,1,0)),1,0)</f>
        <v>0</v>
      </c>
      <c r="FF408" s="158">
        <f>IF(ISERROR(VLOOKUP(BC408,Accueil!$W$17:$W$22,1,0)),1,0)</f>
        <v>0</v>
      </c>
      <c r="FG408" s="158">
        <f>IF(ISERROR(VLOOKUP(BD408,Accueil!$W$17:$W$22,1,0)),1,0)</f>
        <v>0</v>
      </c>
      <c r="FH408" s="158">
        <f>IF(ISERROR(VLOOKUP(BE408,Accueil!$W$17:$W$22,1,0)),1,0)</f>
        <v>0</v>
      </c>
      <c r="FI408" s="158">
        <f>IF(ISERROR(VLOOKUP(BF408,Accueil!$W$17:$W$22,1,0)),1,0)</f>
        <v>0</v>
      </c>
      <c r="FJ408" s="158">
        <f>IF(ISERROR(VLOOKUP(BG408,Accueil!$W$17:$W$22,1,0)),1,0)</f>
        <v>0</v>
      </c>
      <c r="FK408" s="158">
        <f>IF(ISERROR(VLOOKUP(BH408,Accueil!$W$17:$W$22,1,0)),1,0)</f>
        <v>0</v>
      </c>
      <c r="FL408" s="158">
        <f>IF(ISERROR(VLOOKUP(BI408,Accueil!$W$17:$W$22,1,0)),1,0)</f>
        <v>0</v>
      </c>
      <c r="FM408" s="158">
        <f>IF(ISERROR(VLOOKUP(BJ408,Accueil!$W$17:$W$22,1,0)),1,0)</f>
        <v>0</v>
      </c>
      <c r="FN408" s="158">
        <f>IF(ISERROR(VLOOKUP(BK408,Accueil!$W$17:$W$22,1,0)),1,0)</f>
        <v>0</v>
      </c>
      <c r="FO408" s="158">
        <f>IF(ISERROR(VLOOKUP(BL408,Accueil!$W$17:$W$22,1,0)),1,0)</f>
        <v>0</v>
      </c>
      <c r="FP408" s="158">
        <f>IF(ISERROR(VLOOKUP(BM408,Accueil!$W$17:$W$22,1,0)),1,0)</f>
        <v>0</v>
      </c>
      <c r="FQ408" s="158">
        <f>IF(ISERROR(VLOOKUP(BN408,Accueil!$W$17:$W$22,1,0)),1,0)</f>
        <v>0</v>
      </c>
      <c r="FR408" s="158">
        <f>IF(ISERROR(VLOOKUP(BO408,Accueil!$W$17:$W$22,1,0)),1,0)</f>
        <v>0</v>
      </c>
      <c r="FS408" s="158">
        <f>IF(ISERROR(VLOOKUP(BP408,Accueil!$W$17:$W$22,1,0)),1,0)</f>
        <v>0</v>
      </c>
      <c r="FT408" s="158">
        <f>IF(ISERROR(VLOOKUP(BQ408,Accueil!$W$17:$W$22,1,0)),1,0)</f>
        <v>0</v>
      </c>
      <c r="FU408" s="158">
        <f>IF(ISERROR(VLOOKUP(BR408,Accueil!$W$17:$W$22,1,0)),1,0)</f>
        <v>0</v>
      </c>
      <c r="FV408" s="158">
        <f>IF(ISERROR(VLOOKUP(BS408,Accueil!$W$17:$W$22,1,0)),1,0)</f>
        <v>0</v>
      </c>
      <c r="FW408" s="158">
        <f>IF(ISERROR(VLOOKUP(BT408,Accueil!$W$17:$W$22,1,0)),1,0)</f>
        <v>0</v>
      </c>
      <c r="FX408" s="158">
        <f>IF(ISERROR(VLOOKUP(BU408,Accueil!$W$17:$W$22,1,0)),1,0)</f>
        <v>0</v>
      </c>
      <c r="FY408" s="158">
        <f>IF(ISERROR(VLOOKUP(BV408,Accueil!$W$17:$W$22,1,0)),1,0)</f>
        <v>0</v>
      </c>
      <c r="FZ408" s="158">
        <f>IF(ISERROR(VLOOKUP(BW408,Accueil!$W$17:$W$22,1,0)),1,0)</f>
        <v>0</v>
      </c>
      <c r="GA408" s="158">
        <f>IF(ISERROR(VLOOKUP(BX408,Accueil!$W$17:$W$22,1,0)),1,0)</f>
        <v>0</v>
      </c>
      <c r="GB408" s="158">
        <f>IF(ISERROR(VLOOKUP(BY408,Accueil!$W$17:$W$22,1,0)),1,0)</f>
        <v>0</v>
      </c>
      <c r="GC408" s="158">
        <f>IF(ISERROR(VLOOKUP(BZ408,Accueil!$W$17:$W$22,1,0)),1,0)</f>
        <v>0</v>
      </c>
      <c r="GD408" s="158">
        <f>IF(ISERROR(VLOOKUP(CA408,Accueil!$W$17:$W$22,1,0)),1,0)</f>
        <v>0</v>
      </c>
      <c r="GE408" s="158">
        <f>IF(ISERROR(VLOOKUP(CB408,Accueil!$W$17:$W$22,1,0)),1,0)</f>
        <v>0</v>
      </c>
      <c r="GF408" s="158">
        <f>IF(ISERROR(VLOOKUP(CC408,Accueil!$W$17:$W$22,1,0)),1,0)</f>
        <v>0</v>
      </c>
      <c r="GG408" s="158">
        <f>IF(ISERROR(VLOOKUP(CD408,Accueil!$W$17:$W$22,1,0)),1,0)</f>
        <v>0</v>
      </c>
      <c r="GH408" s="158">
        <f>IF(ISERROR(VLOOKUP(CE408,Accueil!$W$17:$W$22,1,0)),1,0)</f>
        <v>0</v>
      </c>
      <c r="GI408" s="158">
        <f>IF(ISERROR(VLOOKUP(CF408,Accueil!$W$17:$W$22,1,0)),1,0)</f>
        <v>0</v>
      </c>
      <c r="GJ408" s="158">
        <f>IF(ISERROR(VLOOKUP(CG408,Accueil!$W$17:$W$22,1,0)),1,0)</f>
        <v>0</v>
      </c>
      <c r="GK408" s="158">
        <f>IF(ISERROR(VLOOKUP(CH408,Accueil!$W$17:$W$22,1,0)),1,0)</f>
        <v>0</v>
      </c>
      <c r="GL408" s="158">
        <f>IF(ISERROR(VLOOKUP(CI408,Accueil!$W$17:$W$22,1,0)),1,0)</f>
        <v>0</v>
      </c>
      <c r="GM408" s="158">
        <f>IF(ISERROR(VLOOKUP(CJ408,Accueil!$W$17:$W$22,1,0)),1,0)</f>
        <v>0</v>
      </c>
      <c r="GN408" s="158">
        <f>IF(ISERROR(VLOOKUP(CK408,Accueil!$W$17:$W$22,1,0)),1,0)</f>
        <v>0</v>
      </c>
      <c r="GO408" s="158">
        <f>IF(ISERROR(VLOOKUP(CL408,Accueil!$W$17:$W$22,1,0)),1,0)</f>
        <v>0</v>
      </c>
      <c r="GP408" s="158">
        <f>IF(ISERROR(VLOOKUP(CM408,Accueil!$W$17:$W$22,1,0)),1,0)</f>
        <v>0</v>
      </c>
      <c r="GQ408" s="158">
        <f>IF(ISERROR(VLOOKUP(CN408,Accueil!$W$17:$W$22,1,0)),1,0)</f>
        <v>0</v>
      </c>
      <c r="GR408" s="158">
        <f>IF(ISERROR(VLOOKUP(CO408,Accueil!$W$17:$W$22,1,0)),1,0)</f>
        <v>0</v>
      </c>
      <c r="GS408" s="158">
        <f>IF(ISERROR(VLOOKUP(CP408,Accueil!$W$17:$W$22,1,0)),1,0)</f>
        <v>0</v>
      </c>
      <c r="GT408" s="158">
        <f>IF(ISERROR(VLOOKUP(CQ408,Accueil!$W$17:$W$22,1,0)),1,0)</f>
        <v>0</v>
      </c>
      <c r="GU408" s="158">
        <f>IF(ISERROR(VLOOKUP(CR408,Accueil!$W$17:$W$22,1,0)),1,0)</f>
        <v>0</v>
      </c>
      <c r="GV408" s="158">
        <f>IF(ISERROR(VLOOKUP(CS408,Accueil!$W$17:$W$22,1,0)),1,0)</f>
        <v>0</v>
      </c>
      <c r="GW408" s="158">
        <f>IF(ISERROR(VLOOKUP(CT408,Accueil!$W$17:$W$22,1,0)),1,0)</f>
        <v>0</v>
      </c>
      <c r="GX408" s="158">
        <f>IF(ISERROR(VLOOKUP(CU408,Accueil!$W$17:$W$22,1,0)),1,0)</f>
        <v>0</v>
      </c>
      <c r="GY408" s="158">
        <f>IF(ISERROR(VLOOKUP(CV408,Accueil!$W$17:$W$22,1,0)),1,0)</f>
        <v>0</v>
      </c>
      <c r="GZ408" s="158">
        <f>IF(ISERROR(VLOOKUP(CW408,Accueil!$W$17:$W$22,1,0)),1,0)</f>
        <v>0</v>
      </c>
      <c r="HA408" s="158">
        <f>IF(ISERROR(VLOOKUP(CX408,Accueil!$W$17:$W$22,1,0)),1,0)</f>
        <v>0</v>
      </c>
      <c r="HB408" s="158">
        <f>IF(ISERROR(VLOOKUP(CY408,Accueil!$W$17:$W$22,1,0)),1,0)</f>
        <v>0</v>
      </c>
      <c r="HC408" s="158">
        <f>IF(ISERROR(VLOOKUP(CZ408,Accueil!$W$17:$W$22,1,0)),1,0)</f>
        <v>0</v>
      </c>
      <c r="HD408" s="158">
        <f>IF(ISERROR(VLOOKUP(DA408,Accueil!$W$17:$W$22,1,0)),1,0)</f>
        <v>0</v>
      </c>
    </row>
    <row r="409" spans="1:212">
      <c r="B409" s="373" t="s">
        <v>13</v>
      </c>
      <c r="C409" s="371" t="s">
        <v>14</v>
      </c>
      <c r="D409" s="372"/>
      <c r="E409" s="174"/>
      <c r="F409" s="173">
        <v>1</v>
      </c>
      <c r="G409" s="173">
        <v>2</v>
      </c>
      <c r="H409" s="173">
        <v>3</v>
      </c>
      <c r="I409" s="173">
        <v>4</v>
      </c>
      <c r="J409" s="173">
        <v>5</v>
      </c>
      <c r="K409" s="173">
        <v>6</v>
      </c>
      <c r="L409" s="173">
        <v>7</v>
      </c>
      <c r="M409" s="173">
        <v>8</v>
      </c>
      <c r="N409" s="173">
        <v>9</v>
      </c>
      <c r="O409" s="173">
        <v>10</v>
      </c>
      <c r="P409" s="173">
        <v>11</v>
      </c>
      <c r="Q409" s="173">
        <v>12</v>
      </c>
      <c r="R409" s="173">
        <v>13</v>
      </c>
      <c r="S409" s="173">
        <v>14</v>
      </c>
      <c r="T409" s="173">
        <v>15</v>
      </c>
      <c r="U409" s="173">
        <v>16</v>
      </c>
      <c r="V409" s="173">
        <v>17</v>
      </c>
      <c r="W409" s="173">
        <v>18</v>
      </c>
      <c r="X409" s="173">
        <v>19</v>
      </c>
      <c r="Y409" s="173">
        <v>20</v>
      </c>
      <c r="Z409" s="173">
        <v>21</v>
      </c>
      <c r="AA409" s="173">
        <v>22</v>
      </c>
      <c r="AB409" s="173">
        <v>23</v>
      </c>
      <c r="AC409" s="173">
        <v>24</v>
      </c>
      <c r="AD409" s="173">
        <v>25</v>
      </c>
      <c r="AE409" s="173">
        <v>26</v>
      </c>
      <c r="AF409" s="173">
        <v>27</v>
      </c>
      <c r="AG409" s="173">
        <v>28</v>
      </c>
      <c r="AH409" s="173">
        <v>29</v>
      </c>
      <c r="AI409" s="173">
        <v>30</v>
      </c>
      <c r="AJ409" s="173">
        <v>31</v>
      </c>
      <c r="AK409" s="173">
        <v>32</v>
      </c>
      <c r="AL409" s="173">
        <v>33</v>
      </c>
      <c r="AM409" s="173">
        <v>34</v>
      </c>
      <c r="AN409" s="173">
        <v>35</v>
      </c>
      <c r="AO409" s="173">
        <v>36</v>
      </c>
      <c r="AP409" s="173">
        <v>37</v>
      </c>
      <c r="AQ409" s="173">
        <v>38</v>
      </c>
      <c r="AR409" s="173">
        <v>39</v>
      </c>
      <c r="AS409" s="173">
        <v>40</v>
      </c>
      <c r="AT409" s="173">
        <v>41</v>
      </c>
      <c r="AU409" s="173">
        <v>42</v>
      </c>
      <c r="AV409" s="173">
        <v>43</v>
      </c>
      <c r="AW409" s="173">
        <v>44</v>
      </c>
      <c r="AX409" s="173">
        <v>45</v>
      </c>
      <c r="AY409" s="173">
        <v>46</v>
      </c>
      <c r="AZ409" s="173">
        <v>47</v>
      </c>
      <c r="BA409" s="173">
        <v>48</v>
      </c>
      <c r="BB409" s="173">
        <v>49</v>
      </c>
      <c r="BC409" s="173">
        <v>50</v>
      </c>
      <c r="BD409" s="173">
        <v>51</v>
      </c>
      <c r="BE409" s="173">
        <v>52</v>
      </c>
      <c r="BF409" s="173">
        <v>53</v>
      </c>
      <c r="BG409" s="173">
        <v>54</v>
      </c>
      <c r="BH409" s="173">
        <v>55</v>
      </c>
      <c r="BI409" s="173">
        <v>56</v>
      </c>
      <c r="BJ409" s="173">
        <v>57</v>
      </c>
      <c r="BK409" s="173">
        <v>58</v>
      </c>
      <c r="BL409" s="173">
        <v>59</v>
      </c>
      <c r="BM409" s="173">
        <v>60</v>
      </c>
      <c r="BN409" s="173">
        <v>61</v>
      </c>
      <c r="BO409" s="173">
        <v>62</v>
      </c>
      <c r="BP409" s="173">
        <v>63</v>
      </c>
      <c r="BQ409" s="173">
        <v>64</v>
      </c>
      <c r="BR409" s="173">
        <v>65</v>
      </c>
      <c r="BS409" s="173">
        <v>66</v>
      </c>
      <c r="BT409" s="173">
        <v>67</v>
      </c>
      <c r="BU409" s="173">
        <v>68</v>
      </c>
      <c r="BV409" s="173">
        <v>69</v>
      </c>
      <c r="BW409" s="173">
        <v>70</v>
      </c>
      <c r="BX409" s="173">
        <v>71</v>
      </c>
      <c r="BY409" s="173">
        <v>72</v>
      </c>
      <c r="BZ409" s="173">
        <v>73</v>
      </c>
      <c r="CA409" s="173">
        <v>74</v>
      </c>
      <c r="CB409" s="173">
        <v>75</v>
      </c>
      <c r="CC409" s="173">
        <v>76</v>
      </c>
      <c r="CD409" s="173">
        <v>77</v>
      </c>
      <c r="CE409" s="173">
        <v>78</v>
      </c>
      <c r="CF409" s="173">
        <v>79</v>
      </c>
      <c r="CG409" s="173">
        <v>80</v>
      </c>
      <c r="CH409" s="173">
        <v>81</v>
      </c>
      <c r="CI409" s="173">
        <v>82</v>
      </c>
      <c r="CJ409" s="173">
        <v>83</v>
      </c>
      <c r="CK409" s="173">
        <v>84</v>
      </c>
      <c r="CL409" s="173">
        <v>85</v>
      </c>
      <c r="CM409" s="173">
        <v>86</v>
      </c>
      <c r="CN409" s="173">
        <v>87</v>
      </c>
      <c r="CO409" s="173">
        <v>88</v>
      </c>
      <c r="CP409" s="173">
        <v>89</v>
      </c>
      <c r="CQ409" s="173">
        <v>90</v>
      </c>
      <c r="CR409" s="173">
        <v>91</v>
      </c>
      <c r="CS409" s="173">
        <v>92</v>
      </c>
      <c r="CT409" s="173">
        <v>93</v>
      </c>
      <c r="CU409" s="173">
        <v>94</v>
      </c>
      <c r="CV409" s="173">
        <v>95</v>
      </c>
      <c r="CW409" s="173">
        <v>96</v>
      </c>
      <c r="CX409" s="173">
        <v>97</v>
      </c>
      <c r="CY409" s="173">
        <v>98</v>
      </c>
      <c r="CZ409" s="173">
        <v>99</v>
      </c>
      <c r="DA409" s="173">
        <v>100</v>
      </c>
      <c r="DB409" s="37"/>
      <c r="DC409" s="37"/>
      <c r="DD409" s="111"/>
      <c r="DE409" s="111"/>
    </row>
    <row r="410" spans="1:212">
      <c r="B410" s="374"/>
      <c r="C410" s="48"/>
      <c r="D410" s="20" t="str">
        <f>IF(Accueil!AB14="","",Accueil!AB14&amp;IF(Accueil!AB26="",""," (Code "&amp;Accueil!AB26&amp;")"))</f>
        <v>Réponse(s) attendue(s) (Code 1)</v>
      </c>
      <c r="E410" s="84"/>
      <c r="F410" s="12">
        <f t="shared" ref="F410:AK410" si="30">IF(F8="","",COUNTIF(F9:F408,1))</f>
        <v>0</v>
      </c>
      <c r="G410" s="12">
        <f t="shared" si="30"/>
        <v>0</v>
      </c>
      <c r="H410" s="12">
        <f t="shared" si="30"/>
        <v>0</v>
      </c>
      <c r="I410" s="12">
        <f t="shared" si="30"/>
        <v>0</v>
      </c>
      <c r="J410" s="12">
        <f t="shared" si="30"/>
        <v>0</v>
      </c>
      <c r="K410" s="12">
        <f t="shared" si="30"/>
        <v>0</v>
      </c>
      <c r="L410" s="12">
        <f t="shared" si="30"/>
        <v>0</v>
      </c>
      <c r="M410" s="12">
        <f t="shared" si="30"/>
        <v>0</v>
      </c>
      <c r="N410" s="12">
        <f t="shared" si="30"/>
        <v>0</v>
      </c>
      <c r="O410" s="12">
        <f t="shared" si="30"/>
        <v>0</v>
      </c>
      <c r="P410" s="12">
        <f t="shared" si="30"/>
        <v>0</v>
      </c>
      <c r="Q410" s="12">
        <f t="shared" si="30"/>
        <v>0</v>
      </c>
      <c r="R410" s="12">
        <f t="shared" si="30"/>
        <v>0</v>
      </c>
      <c r="S410" s="12">
        <f t="shared" si="30"/>
        <v>0</v>
      </c>
      <c r="T410" s="12">
        <f t="shared" si="30"/>
        <v>0</v>
      </c>
      <c r="U410" s="12">
        <f t="shared" si="30"/>
        <v>0</v>
      </c>
      <c r="V410" s="12">
        <f t="shared" si="30"/>
        <v>0</v>
      </c>
      <c r="W410" s="12" t="str">
        <f t="shared" si="30"/>
        <v/>
      </c>
      <c r="X410" s="12" t="str">
        <f t="shared" si="30"/>
        <v/>
      </c>
      <c r="Y410" s="12" t="str">
        <f t="shared" si="30"/>
        <v/>
      </c>
      <c r="Z410" s="12" t="str">
        <f t="shared" si="30"/>
        <v/>
      </c>
      <c r="AA410" s="12" t="str">
        <f t="shared" si="30"/>
        <v/>
      </c>
      <c r="AB410" s="12" t="str">
        <f t="shared" si="30"/>
        <v/>
      </c>
      <c r="AC410" s="12" t="str">
        <f t="shared" si="30"/>
        <v/>
      </c>
      <c r="AD410" s="12" t="str">
        <f t="shared" si="30"/>
        <v/>
      </c>
      <c r="AE410" s="12" t="str">
        <f t="shared" si="30"/>
        <v/>
      </c>
      <c r="AF410" s="12" t="str">
        <f t="shared" si="30"/>
        <v/>
      </c>
      <c r="AG410" s="12" t="str">
        <f t="shared" si="30"/>
        <v/>
      </c>
      <c r="AH410" s="12" t="str">
        <f t="shared" si="30"/>
        <v/>
      </c>
      <c r="AI410" s="12" t="str">
        <f t="shared" si="30"/>
        <v/>
      </c>
      <c r="AJ410" s="12" t="str">
        <f t="shared" si="30"/>
        <v/>
      </c>
      <c r="AK410" s="12" t="str">
        <f t="shared" si="30"/>
        <v/>
      </c>
      <c r="AL410" s="12" t="str">
        <f t="shared" ref="AL410:BQ410" si="31">IF(AL8="","",COUNTIF(AL9:AL408,1))</f>
        <v/>
      </c>
      <c r="AM410" s="12" t="str">
        <f t="shared" si="31"/>
        <v/>
      </c>
      <c r="AN410" s="12" t="str">
        <f t="shared" si="31"/>
        <v/>
      </c>
      <c r="AO410" s="12" t="str">
        <f t="shared" si="31"/>
        <v/>
      </c>
      <c r="AP410" s="12" t="str">
        <f t="shared" si="31"/>
        <v/>
      </c>
      <c r="AQ410" s="12" t="str">
        <f t="shared" si="31"/>
        <v/>
      </c>
      <c r="AR410" s="12" t="str">
        <f t="shared" si="31"/>
        <v/>
      </c>
      <c r="AS410" s="12" t="str">
        <f t="shared" si="31"/>
        <v/>
      </c>
      <c r="AT410" s="12" t="str">
        <f t="shared" si="31"/>
        <v/>
      </c>
      <c r="AU410" s="12" t="str">
        <f t="shared" si="31"/>
        <v/>
      </c>
      <c r="AV410" s="12" t="str">
        <f t="shared" si="31"/>
        <v/>
      </c>
      <c r="AW410" s="12" t="str">
        <f t="shared" si="31"/>
        <v/>
      </c>
      <c r="AX410" s="12" t="str">
        <f t="shared" si="31"/>
        <v/>
      </c>
      <c r="AY410" s="12" t="str">
        <f t="shared" si="31"/>
        <v/>
      </c>
      <c r="AZ410" s="12" t="str">
        <f t="shared" si="31"/>
        <v/>
      </c>
      <c r="BA410" s="12" t="str">
        <f t="shared" si="31"/>
        <v/>
      </c>
      <c r="BB410" s="12" t="str">
        <f t="shared" si="31"/>
        <v/>
      </c>
      <c r="BC410" s="12" t="str">
        <f t="shared" si="31"/>
        <v/>
      </c>
      <c r="BD410" s="12" t="str">
        <f t="shared" si="31"/>
        <v/>
      </c>
      <c r="BE410" s="12" t="str">
        <f t="shared" si="31"/>
        <v/>
      </c>
      <c r="BF410" s="12" t="str">
        <f t="shared" si="31"/>
        <v/>
      </c>
      <c r="BG410" s="12" t="str">
        <f t="shared" si="31"/>
        <v/>
      </c>
      <c r="BH410" s="12" t="str">
        <f t="shared" si="31"/>
        <v/>
      </c>
      <c r="BI410" s="12" t="str">
        <f t="shared" si="31"/>
        <v/>
      </c>
      <c r="BJ410" s="12" t="str">
        <f t="shared" si="31"/>
        <v/>
      </c>
      <c r="BK410" s="12" t="str">
        <f t="shared" si="31"/>
        <v/>
      </c>
      <c r="BL410" s="12" t="str">
        <f t="shared" si="31"/>
        <v/>
      </c>
      <c r="BM410" s="12" t="str">
        <f t="shared" si="31"/>
        <v/>
      </c>
      <c r="BN410" s="12" t="str">
        <f t="shared" si="31"/>
        <v/>
      </c>
      <c r="BO410" s="12" t="str">
        <f t="shared" si="31"/>
        <v/>
      </c>
      <c r="BP410" s="12" t="str">
        <f t="shared" si="31"/>
        <v/>
      </c>
      <c r="BQ410" s="12" t="str">
        <f t="shared" si="31"/>
        <v/>
      </c>
      <c r="BR410" s="12" t="str">
        <f t="shared" ref="BR410:DA410" si="32">IF(BR8="","",COUNTIF(BR9:BR408,1))</f>
        <v/>
      </c>
      <c r="BS410" s="12" t="str">
        <f t="shared" si="32"/>
        <v/>
      </c>
      <c r="BT410" s="12" t="str">
        <f t="shared" si="32"/>
        <v/>
      </c>
      <c r="BU410" s="12" t="str">
        <f t="shared" si="32"/>
        <v/>
      </c>
      <c r="BV410" s="12" t="str">
        <f t="shared" si="32"/>
        <v/>
      </c>
      <c r="BW410" s="12" t="str">
        <f t="shared" si="32"/>
        <v/>
      </c>
      <c r="BX410" s="12" t="str">
        <f t="shared" si="32"/>
        <v/>
      </c>
      <c r="BY410" s="12" t="str">
        <f t="shared" si="32"/>
        <v/>
      </c>
      <c r="BZ410" s="12" t="str">
        <f t="shared" si="32"/>
        <v/>
      </c>
      <c r="CA410" s="12" t="str">
        <f t="shared" si="32"/>
        <v/>
      </c>
      <c r="CB410" s="12" t="str">
        <f t="shared" si="32"/>
        <v/>
      </c>
      <c r="CC410" s="12" t="str">
        <f t="shared" si="32"/>
        <v/>
      </c>
      <c r="CD410" s="12" t="str">
        <f t="shared" si="32"/>
        <v/>
      </c>
      <c r="CE410" s="12" t="str">
        <f t="shared" si="32"/>
        <v/>
      </c>
      <c r="CF410" s="12" t="str">
        <f t="shared" si="32"/>
        <v/>
      </c>
      <c r="CG410" s="12" t="str">
        <f t="shared" si="32"/>
        <v/>
      </c>
      <c r="CH410" s="12" t="str">
        <f t="shared" si="32"/>
        <v/>
      </c>
      <c r="CI410" s="12" t="str">
        <f t="shared" si="32"/>
        <v/>
      </c>
      <c r="CJ410" s="12" t="str">
        <f t="shared" si="32"/>
        <v/>
      </c>
      <c r="CK410" s="12" t="str">
        <f t="shared" si="32"/>
        <v/>
      </c>
      <c r="CL410" s="12" t="str">
        <f t="shared" si="32"/>
        <v/>
      </c>
      <c r="CM410" s="12" t="str">
        <f t="shared" si="32"/>
        <v/>
      </c>
      <c r="CN410" s="12" t="str">
        <f t="shared" si="32"/>
        <v/>
      </c>
      <c r="CO410" s="12" t="str">
        <f t="shared" si="32"/>
        <v/>
      </c>
      <c r="CP410" s="12" t="str">
        <f t="shared" si="32"/>
        <v/>
      </c>
      <c r="CQ410" s="12" t="str">
        <f t="shared" si="32"/>
        <v/>
      </c>
      <c r="CR410" s="12" t="str">
        <f t="shared" si="32"/>
        <v/>
      </c>
      <c r="CS410" s="12" t="str">
        <f t="shared" si="32"/>
        <v/>
      </c>
      <c r="CT410" s="12" t="str">
        <f t="shared" si="32"/>
        <v/>
      </c>
      <c r="CU410" s="12" t="str">
        <f t="shared" si="32"/>
        <v/>
      </c>
      <c r="CV410" s="12" t="str">
        <f t="shared" si="32"/>
        <v/>
      </c>
      <c r="CW410" s="12" t="str">
        <f t="shared" si="32"/>
        <v/>
      </c>
      <c r="CX410" s="12" t="str">
        <f t="shared" si="32"/>
        <v/>
      </c>
      <c r="CY410" s="12" t="str">
        <f t="shared" si="32"/>
        <v/>
      </c>
      <c r="CZ410" s="12" t="str">
        <f t="shared" si="32"/>
        <v/>
      </c>
      <c r="DA410" s="12" t="str">
        <f t="shared" si="32"/>
        <v/>
      </c>
      <c r="DB410" s="49"/>
      <c r="DC410" s="38"/>
      <c r="DD410" s="112"/>
      <c r="DE410" s="112"/>
      <c r="DF410" s="21" t="str">
        <f>"Total "&amp;IF(Accueil!AB26="","","Code "&amp;Accueil!AB26)</f>
        <v>Total Code 1</v>
      </c>
      <c r="DG410" s="25">
        <f t="shared" ref="DG410:DG417" si="33">SUM(F410:DA410)</f>
        <v>0</v>
      </c>
    </row>
    <row r="411" spans="1:212">
      <c r="B411" s="374"/>
      <c r="C411" s="48"/>
      <c r="D411" s="20" t="str">
        <f>IF(Accueil!AC14="","",Accueil!AC14&amp;IF(Accueil!AC26="",""," (Code "&amp;Accueil!AC26&amp;")"))</f>
        <v>Réussite partielle sans erreur (Code 3)</v>
      </c>
      <c r="E411" s="84"/>
      <c r="F411" s="12">
        <f t="shared" ref="F411:AK411" si="34">IF(F8="","",COUNTIF(F9:F408,3))</f>
        <v>0</v>
      </c>
      <c r="G411" s="12">
        <f t="shared" si="34"/>
        <v>0</v>
      </c>
      <c r="H411" s="12">
        <f t="shared" si="34"/>
        <v>0</v>
      </c>
      <c r="I411" s="12">
        <f t="shared" si="34"/>
        <v>0</v>
      </c>
      <c r="J411" s="12">
        <f t="shared" si="34"/>
        <v>0</v>
      </c>
      <c r="K411" s="12">
        <f t="shared" si="34"/>
        <v>0</v>
      </c>
      <c r="L411" s="12">
        <f t="shared" si="34"/>
        <v>0</v>
      </c>
      <c r="M411" s="12">
        <f t="shared" si="34"/>
        <v>0</v>
      </c>
      <c r="N411" s="12">
        <f t="shared" si="34"/>
        <v>0</v>
      </c>
      <c r="O411" s="12">
        <f t="shared" si="34"/>
        <v>0</v>
      </c>
      <c r="P411" s="12">
        <f t="shared" si="34"/>
        <v>0</v>
      </c>
      <c r="Q411" s="12">
        <f t="shared" si="34"/>
        <v>0</v>
      </c>
      <c r="R411" s="12">
        <f t="shared" si="34"/>
        <v>0</v>
      </c>
      <c r="S411" s="12">
        <f t="shared" si="34"/>
        <v>0</v>
      </c>
      <c r="T411" s="12">
        <f t="shared" si="34"/>
        <v>0</v>
      </c>
      <c r="U411" s="12">
        <f t="shared" si="34"/>
        <v>0</v>
      </c>
      <c r="V411" s="12">
        <f t="shared" si="34"/>
        <v>0</v>
      </c>
      <c r="W411" s="12" t="str">
        <f t="shared" si="34"/>
        <v/>
      </c>
      <c r="X411" s="12" t="str">
        <f t="shared" si="34"/>
        <v/>
      </c>
      <c r="Y411" s="12" t="str">
        <f t="shared" si="34"/>
        <v/>
      </c>
      <c r="Z411" s="12" t="str">
        <f t="shared" si="34"/>
        <v/>
      </c>
      <c r="AA411" s="12" t="str">
        <f t="shared" si="34"/>
        <v/>
      </c>
      <c r="AB411" s="12" t="str">
        <f t="shared" si="34"/>
        <v/>
      </c>
      <c r="AC411" s="12" t="str">
        <f t="shared" si="34"/>
        <v/>
      </c>
      <c r="AD411" s="12" t="str">
        <f t="shared" si="34"/>
        <v/>
      </c>
      <c r="AE411" s="12" t="str">
        <f t="shared" si="34"/>
        <v/>
      </c>
      <c r="AF411" s="12" t="str">
        <f t="shared" si="34"/>
        <v/>
      </c>
      <c r="AG411" s="12" t="str">
        <f t="shared" si="34"/>
        <v/>
      </c>
      <c r="AH411" s="12" t="str">
        <f t="shared" si="34"/>
        <v/>
      </c>
      <c r="AI411" s="12" t="str">
        <f t="shared" si="34"/>
        <v/>
      </c>
      <c r="AJ411" s="12" t="str">
        <f t="shared" si="34"/>
        <v/>
      </c>
      <c r="AK411" s="12" t="str">
        <f t="shared" si="34"/>
        <v/>
      </c>
      <c r="AL411" s="12" t="str">
        <f t="shared" ref="AL411:BQ411" si="35">IF(AL8="","",COUNTIF(AL9:AL408,3))</f>
        <v/>
      </c>
      <c r="AM411" s="12" t="str">
        <f t="shared" si="35"/>
        <v/>
      </c>
      <c r="AN411" s="12" t="str">
        <f t="shared" si="35"/>
        <v/>
      </c>
      <c r="AO411" s="12" t="str">
        <f t="shared" si="35"/>
        <v/>
      </c>
      <c r="AP411" s="12" t="str">
        <f t="shared" si="35"/>
        <v/>
      </c>
      <c r="AQ411" s="12" t="str">
        <f t="shared" si="35"/>
        <v/>
      </c>
      <c r="AR411" s="12" t="str">
        <f t="shared" si="35"/>
        <v/>
      </c>
      <c r="AS411" s="12" t="str">
        <f t="shared" si="35"/>
        <v/>
      </c>
      <c r="AT411" s="12" t="str">
        <f t="shared" si="35"/>
        <v/>
      </c>
      <c r="AU411" s="12" t="str">
        <f t="shared" si="35"/>
        <v/>
      </c>
      <c r="AV411" s="12" t="str">
        <f t="shared" si="35"/>
        <v/>
      </c>
      <c r="AW411" s="12" t="str">
        <f t="shared" si="35"/>
        <v/>
      </c>
      <c r="AX411" s="12" t="str">
        <f t="shared" si="35"/>
        <v/>
      </c>
      <c r="AY411" s="12" t="str">
        <f t="shared" si="35"/>
        <v/>
      </c>
      <c r="AZ411" s="12" t="str">
        <f t="shared" si="35"/>
        <v/>
      </c>
      <c r="BA411" s="12" t="str">
        <f t="shared" si="35"/>
        <v/>
      </c>
      <c r="BB411" s="12" t="str">
        <f t="shared" si="35"/>
        <v/>
      </c>
      <c r="BC411" s="12" t="str">
        <f t="shared" si="35"/>
        <v/>
      </c>
      <c r="BD411" s="12" t="str">
        <f t="shared" si="35"/>
        <v/>
      </c>
      <c r="BE411" s="12" t="str">
        <f t="shared" si="35"/>
        <v/>
      </c>
      <c r="BF411" s="12" t="str">
        <f t="shared" si="35"/>
        <v/>
      </c>
      <c r="BG411" s="12" t="str">
        <f t="shared" si="35"/>
        <v/>
      </c>
      <c r="BH411" s="12" t="str">
        <f t="shared" si="35"/>
        <v/>
      </c>
      <c r="BI411" s="12" t="str">
        <f t="shared" si="35"/>
        <v/>
      </c>
      <c r="BJ411" s="12" t="str">
        <f t="shared" si="35"/>
        <v/>
      </c>
      <c r="BK411" s="12" t="str">
        <f t="shared" si="35"/>
        <v/>
      </c>
      <c r="BL411" s="12" t="str">
        <f t="shared" si="35"/>
        <v/>
      </c>
      <c r="BM411" s="12" t="str">
        <f t="shared" si="35"/>
        <v/>
      </c>
      <c r="BN411" s="12" t="str">
        <f t="shared" si="35"/>
        <v/>
      </c>
      <c r="BO411" s="12" t="str">
        <f t="shared" si="35"/>
        <v/>
      </c>
      <c r="BP411" s="12" t="str">
        <f t="shared" si="35"/>
        <v/>
      </c>
      <c r="BQ411" s="12" t="str">
        <f t="shared" si="35"/>
        <v/>
      </c>
      <c r="BR411" s="12" t="str">
        <f t="shared" ref="BR411:DA411" si="36">IF(BR8="","",COUNTIF(BR9:BR408,3))</f>
        <v/>
      </c>
      <c r="BS411" s="12" t="str">
        <f t="shared" si="36"/>
        <v/>
      </c>
      <c r="BT411" s="12" t="str">
        <f t="shared" si="36"/>
        <v/>
      </c>
      <c r="BU411" s="12" t="str">
        <f t="shared" si="36"/>
        <v/>
      </c>
      <c r="BV411" s="12" t="str">
        <f t="shared" si="36"/>
        <v/>
      </c>
      <c r="BW411" s="12" t="str">
        <f t="shared" si="36"/>
        <v/>
      </c>
      <c r="BX411" s="12" t="str">
        <f t="shared" si="36"/>
        <v/>
      </c>
      <c r="BY411" s="12" t="str">
        <f t="shared" si="36"/>
        <v/>
      </c>
      <c r="BZ411" s="12" t="str">
        <f t="shared" si="36"/>
        <v/>
      </c>
      <c r="CA411" s="12" t="str">
        <f t="shared" si="36"/>
        <v/>
      </c>
      <c r="CB411" s="12" t="str">
        <f t="shared" si="36"/>
        <v/>
      </c>
      <c r="CC411" s="12" t="str">
        <f t="shared" si="36"/>
        <v/>
      </c>
      <c r="CD411" s="12" t="str">
        <f t="shared" si="36"/>
        <v/>
      </c>
      <c r="CE411" s="12" t="str">
        <f t="shared" si="36"/>
        <v/>
      </c>
      <c r="CF411" s="12" t="str">
        <f t="shared" si="36"/>
        <v/>
      </c>
      <c r="CG411" s="12" t="str">
        <f t="shared" si="36"/>
        <v/>
      </c>
      <c r="CH411" s="12" t="str">
        <f t="shared" si="36"/>
        <v/>
      </c>
      <c r="CI411" s="12" t="str">
        <f t="shared" si="36"/>
        <v/>
      </c>
      <c r="CJ411" s="12" t="str">
        <f t="shared" si="36"/>
        <v/>
      </c>
      <c r="CK411" s="12" t="str">
        <f t="shared" si="36"/>
        <v/>
      </c>
      <c r="CL411" s="12" t="str">
        <f t="shared" si="36"/>
        <v/>
      </c>
      <c r="CM411" s="12" t="str">
        <f t="shared" si="36"/>
        <v/>
      </c>
      <c r="CN411" s="12" t="str">
        <f t="shared" si="36"/>
        <v/>
      </c>
      <c r="CO411" s="12" t="str">
        <f t="shared" si="36"/>
        <v/>
      </c>
      <c r="CP411" s="12" t="str">
        <f t="shared" si="36"/>
        <v/>
      </c>
      <c r="CQ411" s="12" t="str">
        <f t="shared" si="36"/>
        <v/>
      </c>
      <c r="CR411" s="12" t="str">
        <f t="shared" si="36"/>
        <v/>
      </c>
      <c r="CS411" s="12" t="str">
        <f t="shared" si="36"/>
        <v/>
      </c>
      <c r="CT411" s="12" t="str">
        <f t="shared" si="36"/>
        <v/>
      </c>
      <c r="CU411" s="12" t="str">
        <f t="shared" si="36"/>
        <v/>
      </c>
      <c r="CV411" s="12" t="str">
        <f t="shared" si="36"/>
        <v/>
      </c>
      <c r="CW411" s="12" t="str">
        <f t="shared" si="36"/>
        <v/>
      </c>
      <c r="CX411" s="12" t="str">
        <f t="shared" si="36"/>
        <v/>
      </c>
      <c r="CY411" s="12" t="str">
        <f t="shared" si="36"/>
        <v/>
      </c>
      <c r="CZ411" s="12" t="str">
        <f t="shared" si="36"/>
        <v/>
      </c>
      <c r="DA411" s="12" t="str">
        <f t="shared" si="36"/>
        <v/>
      </c>
      <c r="DB411" s="49"/>
      <c r="DC411" s="38"/>
      <c r="DD411" s="112"/>
      <c r="DE411" s="112"/>
      <c r="DF411" s="21" t="str">
        <f>"Total "&amp;IF(Accueil!AC26="","","Code "&amp;Accueil!AC26)</f>
        <v>Total Code 3</v>
      </c>
      <c r="DG411" s="25">
        <f t="shared" si="33"/>
        <v>0</v>
      </c>
    </row>
    <row r="412" spans="1:212">
      <c r="B412" s="374"/>
      <c r="C412" s="48"/>
      <c r="D412" s="20" t="str">
        <f>IF(Accueil!AD14="","",Accueil!AD14&amp;IF(Accueil!AD26="",""," (Code "&amp;Accueil!AD26&amp;")"))</f>
        <v>Réussite partielle avec erreur (Code 4)</v>
      </c>
      <c r="E412" s="84"/>
      <c r="F412" s="12">
        <f t="shared" ref="F412:AK412" si="37">IF(F8="","",COUNTIF(F9:F408,4))</f>
        <v>0</v>
      </c>
      <c r="G412" s="12">
        <f t="shared" si="37"/>
        <v>0</v>
      </c>
      <c r="H412" s="12">
        <f t="shared" si="37"/>
        <v>0</v>
      </c>
      <c r="I412" s="12">
        <f t="shared" si="37"/>
        <v>0</v>
      </c>
      <c r="J412" s="12">
        <f t="shared" si="37"/>
        <v>0</v>
      </c>
      <c r="K412" s="12">
        <f t="shared" si="37"/>
        <v>0</v>
      </c>
      <c r="L412" s="12">
        <f t="shared" si="37"/>
        <v>0</v>
      </c>
      <c r="M412" s="12">
        <f t="shared" si="37"/>
        <v>0</v>
      </c>
      <c r="N412" s="12">
        <f t="shared" si="37"/>
        <v>0</v>
      </c>
      <c r="O412" s="12">
        <f t="shared" si="37"/>
        <v>0</v>
      </c>
      <c r="P412" s="12">
        <f t="shared" si="37"/>
        <v>0</v>
      </c>
      <c r="Q412" s="12">
        <f t="shared" si="37"/>
        <v>0</v>
      </c>
      <c r="R412" s="12">
        <f t="shared" si="37"/>
        <v>0</v>
      </c>
      <c r="S412" s="12">
        <f t="shared" si="37"/>
        <v>0</v>
      </c>
      <c r="T412" s="12">
        <f t="shared" si="37"/>
        <v>0</v>
      </c>
      <c r="U412" s="12">
        <f t="shared" si="37"/>
        <v>0</v>
      </c>
      <c r="V412" s="12">
        <f t="shared" si="37"/>
        <v>0</v>
      </c>
      <c r="W412" s="12" t="str">
        <f t="shared" si="37"/>
        <v/>
      </c>
      <c r="X412" s="12" t="str">
        <f t="shared" si="37"/>
        <v/>
      </c>
      <c r="Y412" s="12" t="str">
        <f t="shared" si="37"/>
        <v/>
      </c>
      <c r="Z412" s="12" t="str">
        <f t="shared" si="37"/>
        <v/>
      </c>
      <c r="AA412" s="12" t="str">
        <f t="shared" si="37"/>
        <v/>
      </c>
      <c r="AB412" s="12" t="str">
        <f t="shared" si="37"/>
        <v/>
      </c>
      <c r="AC412" s="12" t="str">
        <f t="shared" si="37"/>
        <v/>
      </c>
      <c r="AD412" s="12" t="str">
        <f t="shared" si="37"/>
        <v/>
      </c>
      <c r="AE412" s="12" t="str">
        <f t="shared" si="37"/>
        <v/>
      </c>
      <c r="AF412" s="12" t="str">
        <f t="shared" si="37"/>
        <v/>
      </c>
      <c r="AG412" s="12" t="str">
        <f t="shared" si="37"/>
        <v/>
      </c>
      <c r="AH412" s="12" t="str">
        <f t="shared" si="37"/>
        <v/>
      </c>
      <c r="AI412" s="12" t="str">
        <f t="shared" si="37"/>
        <v/>
      </c>
      <c r="AJ412" s="12" t="str">
        <f t="shared" si="37"/>
        <v/>
      </c>
      <c r="AK412" s="12" t="str">
        <f t="shared" si="37"/>
        <v/>
      </c>
      <c r="AL412" s="12" t="str">
        <f t="shared" ref="AL412:BQ412" si="38">IF(AL8="","",COUNTIF(AL9:AL408,4))</f>
        <v/>
      </c>
      <c r="AM412" s="12" t="str">
        <f t="shared" si="38"/>
        <v/>
      </c>
      <c r="AN412" s="12" t="str">
        <f t="shared" si="38"/>
        <v/>
      </c>
      <c r="AO412" s="12" t="str">
        <f t="shared" si="38"/>
        <v/>
      </c>
      <c r="AP412" s="12" t="str">
        <f t="shared" si="38"/>
        <v/>
      </c>
      <c r="AQ412" s="12" t="str">
        <f t="shared" si="38"/>
        <v/>
      </c>
      <c r="AR412" s="12" t="str">
        <f t="shared" si="38"/>
        <v/>
      </c>
      <c r="AS412" s="12" t="str">
        <f t="shared" si="38"/>
        <v/>
      </c>
      <c r="AT412" s="12" t="str">
        <f t="shared" si="38"/>
        <v/>
      </c>
      <c r="AU412" s="12" t="str">
        <f t="shared" si="38"/>
        <v/>
      </c>
      <c r="AV412" s="12" t="str">
        <f t="shared" si="38"/>
        <v/>
      </c>
      <c r="AW412" s="12" t="str">
        <f t="shared" si="38"/>
        <v/>
      </c>
      <c r="AX412" s="12" t="str">
        <f t="shared" si="38"/>
        <v/>
      </c>
      <c r="AY412" s="12" t="str">
        <f t="shared" si="38"/>
        <v/>
      </c>
      <c r="AZ412" s="12" t="str">
        <f t="shared" si="38"/>
        <v/>
      </c>
      <c r="BA412" s="12" t="str">
        <f t="shared" si="38"/>
        <v/>
      </c>
      <c r="BB412" s="12" t="str">
        <f t="shared" si="38"/>
        <v/>
      </c>
      <c r="BC412" s="12" t="str">
        <f t="shared" si="38"/>
        <v/>
      </c>
      <c r="BD412" s="12" t="str">
        <f t="shared" si="38"/>
        <v/>
      </c>
      <c r="BE412" s="12" t="str">
        <f t="shared" si="38"/>
        <v/>
      </c>
      <c r="BF412" s="12" t="str">
        <f t="shared" si="38"/>
        <v/>
      </c>
      <c r="BG412" s="12" t="str">
        <f t="shared" si="38"/>
        <v/>
      </c>
      <c r="BH412" s="12" t="str">
        <f t="shared" si="38"/>
        <v/>
      </c>
      <c r="BI412" s="12" t="str">
        <f t="shared" si="38"/>
        <v/>
      </c>
      <c r="BJ412" s="12" t="str">
        <f t="shared" si="38"/>
        <v/>
      </c>
      <c r="BK412" s="12" t="str">
        <f t="shared" si="38"/>
        <v/>
      </c>
      <c r="BL412" s="12" t="str">
        <f t="shared" si="38"/>
        <v/>
      </c>
      <c r="BM412" s="12" t="str">
        <f t="shared" si="38"/>
        <v/>
      </c>
      <c r="BN412" s="12" t="str">
        <f t="shared" si="38"/>
        <v/>
      </c>
      <c r="BO412" s="12" t="str">
        <f t="shared" si="38"/>
        <v/>
      </c>
      <c r="BP412" s="12" t="str">
        <f t="shared" si="38"/>
        <v/>
      </c>
      <c r="BQ412" s="12" t="str">
        <f t="shared" si="38"/>
        <v/>
      </c>
      <c r="BR412" s="12" t="str">
        <f t="shared" ref="BR412:DA412" si="39">IF(BR8="","",COUNTIF(BR9:BR408,4))</f>
        <v/>
      </c>
      <c r="BS412" s="12" t="str">
        <f t="shared" si="39"/>
        <v/>
      </c>
      <c r="BT412" s="12" t="str">
        <f t="shared" si="39"/>
        <v/>
      </c>
      <c r="BU412" s="12" t="str">
        <f t="shared" si="39"/>
        <v/>
      </c>
      <c r="BV412" s="12" t="str">
        <f t="shared" si="39"/>
        <v/>
      </c>
      <c r="BW412" s="12" t="str">
        <f t="shared" si="39"/>
        <v/>
      </c>
      <c r="BX412" s="12" t="str">
        <f t="shared" si="39"/>
        <v/>
      </c>
      <c r="BY412" s="12" t="str">
        <f t="shared" si="39"/>
        <v/>
      </c>
      <c r="BZ412" s="12" t="str">
        <f t="shared" si="39"/>
        <v/>
      </c>
      <c r="CA412" s="12" t="str">
        <f t="shared" si="39"/>
        <v/>
      </c>
      <c r="CB412" s="12" t="str">
        <f t="shared" si="39"/>
        <v/>
      </c>
      <c r="CC412" s="12" t="str">
        <f t="shared" si="39"/>
        <v/>
      </c>
      <c r="CD412" s="12" t="str">
        <f t="shared" si="39"/>
        <v/>
      </c>
      <c r="CE412" s="12" t="str">
        <f t="shared" si="39"/>
        <v/>
      </c>
      <c r="CF412" s="12" t="str">
        <f t="shared" si="39"/>
        <v/>
      </c>
      <c r="CG412" s="12" t="str">
        <f t="shared" si="39"/>
        <v/>
      </c>
      <c r="CH412" s="12" t="str">
        <f t="shared" si="39"/>
        <v/>
      </c>
      <c r="CI412" s="12" t="str">
        <f t="shared" si="39"/>
        <v/>
      </c>
      <c r="CJ412" s="12" t="str">
        <f t="shared" si="39"/>
        <v/>
      </c>
      <c r="CK412" s="12" t="str">
        <f t="shared" si="39"/>
        <v/>
      </c>
      <c r="CL412" s="12" t="str">
        <f t="shared" si="39"/>
        <v/>
      </c>
      <c r="CM412" s="12" t="str">
        <f t="shared" si="39"/>
        <v/>
      </c>
      <c r="CN412" s="12" t="str">
        <f t="shared" si="39"/>
        <v/>
      </c>
      <c r="CO412" s="12" t="str">
        <f t="shared" si="39"/>
        <v/>
      </c>
      <c r="CP412" s="12" t="str">
        <f t="shared" si="39"/>
        <v/>
      </c>
      <c r="CQ412" s="12" t="str">
        <f t="shared" si="39"/>
        <v/>
      </c>
      <c r="CR412" s="12" t="str">
        <f t="shared" si="39"/>
        <v/>
      </c>
      <c r="CS412" s="12" t="str">
        <f t="shared" si="39"/>
        <v/>
      </c>
      <c r="CT412" s="12" t="str">
        <f t="shared" si="39"/>
        <v/>
      </c>
      <c r="CU412" s="12" t="str">
        <f t="shared" si="39"/>
        <v/>
      </c>
      <c r="CV412" s="12" t="str">
        <f t="shared" si="39"/>
        <v/>
      </c>
      <c r="CW412" s="12" t="str">
        <f t="shared" si="39"/>
        <v/>
      </c>
      <c r="CX412" s="12" t="str">
        <f t="shared" si="39"/>
        <v/>
      </c>
      <c r="CY412" s="12" t="str">
        <f t="shared" si="39"/>
        <v/>
      </c>
      <c r="CZ412" s="12" t="str">
        <f t="shared" si="39"/>
        <v/>
      </c>
      <c r="DA412" s="12" t="str">
        <f t="shared" si="39"/>
        <v/>
      </c>
      <c r="DB412" s="49"/>
      <c r="DC412" s="38"/>
      <c r="DD412" s="112"/>
      <c r="DE412" s="112"/>
      <c r="DF412" s="21" t="str">
        <f>"Total "&amp;IF(Accueil!AD26="","","Code "&amp;Accueil!AD26)</f>
        <v>Total Code 4</v>
      </c>
      <c r="DG412" s="25">
        <f t="shared" si="33"/>
        <v>0</v>
      </c>
    </row>
    <row r="413" spans="1:212">
      <c r="B413" s="374"/>
      <c r="C413" s="48"/>
      <c r="D413" s="20" t="str">
        <f>IF(Accueil!AE14="","",Accueil!AE14&amp;IF(Accueil!AE26="",""," (Code "&amp;Accueil!AE26&amp;")"))</f>
        <v>Autres réponses (Code 9)</v>
      </c>
      <c r="E413" s="84"/>
      <c r="F413" s="12">
        <f t="shared" ref="F413:AK413" si="40">IF(F8="","",COUNTIF(F9:F408,9))</f>
        <v>0</v>
      </c>
      <c r="G413" s="12">
        <f t="shared" si="40"/>
        <v>0</v>
      </c>
      <c r="H413" s="12">
        <f t="shared" si="40"/>
        <v>0</v>
      </c>
      <c r="I413" s="12">
        <f t="shared" si="40"/>
        <v>0</v>
      </c>
      <c r="J413" s="12">
        <f t="shared" si="40"/>
        <v>0</v>
      </c>
      <c r="K413" s="12">
        <f t="shared" si="40"/>
        <v>0</v>
      </c>
      <c r="L413" s="12">
        <f t="shared" si="40"/>
        <v>0</v>
      </c>
      <c r="M413" s="12">
        <f t="shared" si="40"/>
        <v>0</v>
      </c>
      <c r="N413" s="12">
        <f t="shared" si="40"/>
        <v>0</v>
      </c>
      <c r="O413" s="12">
        <f t="shared" si="40"/>
        <v>0</v>
      </c>
      <c r="P413" s="12">
        <f t="shared" si="40"/>
        <v>0</v>
      </c>
      <c r="Q413" s="12">
        <f t="shared" si="40"/>
        <v>0</v>
      </c>
      <c r="R413" s="12">
        <f t="shared" si="40"/>
        <v>0</v>
      </c>
      <c r="S413" s="12">
        <f t="shared" si="40"/>
        <v>0</v>
      </c>
      <c r="T413" s="12">
        <f t="shared" si="40"/>
        <v>0</v>
      </c>
      <c r="U413" s="12">
        <f t="shared" si="40"/>
        <v>0</v>
      </c>
      <c r="V413" s="12">
        <f t="shared" si="40"/>
        <v>0</v>
      </c>
      <c r="W413" s="12" t="str">
        <f t="shared" si="40"/>
        <v/>
      </c>
      <c r="X413" s="12" t="str">
        <f t="shared" si="40"/>
        <v/>
      </c>
      <c r="Y413" s="12" t="str">
        <f t="shared" si="40"/>
        <v/>
      </c>
      <c r="Z413" s="12" t="str">
        <f t="shared" si="40"/>
        <v/>
      </c>
      <c r="AA413" s="12" t="str">
        <f t="shared" si="40"/>
        <v/>
      </c>
      <c r="AB413" s="12" t="str">
        <f t="shared" si="40"/>
        <v/>
      </c>
      <c r="AC413" s="12" t="str">
        <f t="shared" si="40"/>
        <v/>
      </c>
      <c r="AD413" s="12" t="str">
        <f t="shared" si="40"/>
        <v/>
      </c>
      <c r="AE413" s="12" t="str">
        <f t="shared" si="40"/>
        <v/>
      </c>
      <c r="AF413" s="12" t="str">
        <f t="shared" si="40"/>
        <v/>
      </c>
      <c r="AG413" s="12" t="str">
        <f t="shared" si="40"/>
        <v/>
      </c>
      <c r="AH413" s="12" t="str">
        <f t="shared" si="40"/>
        <v/>
      </c>
      <c r="AI413" s="12" t="str">
        <f t="shared" si="40"/>
        <v/>
      </c>
      <c r="AJ413" s="12" t="str">
        <f t="shared" si="40"/>
        <v/>
      </c>
      <c r="AK413" s="12" t="str">
        <f t="shared" si="40"/>
        <v/>
      </c>
      <c r="AL413" s="12" t="str">
        <f t="shared" ref="AL413:BQ413" si="41">IF(AL8="","",COUNTIF(AL9:AL408,9))</f>
        <v/>
      </c>
      <c r="AM413" s="12" t="str">
        <f t="shared" si="41"/>
        <v/>
      </c>
      <c r="AN413" s="12" t="str">
        <f t="shared" si="41"/>
        <v/>
      </c>
      <c r="AO413" s="12" t="str">
        <f t="shared" si="41"/>
        <v/>
      </c>
      <c r="AP413" s="12" t="str">
        <f t="shared" si="41"/>
        <v/>
      </c>
      <c r="AQ413" s="12" t="str">
        <f t="shared" si="41"/>
        <v/>
      </c>
      <c r="AR413" s="12" t="str">
        <f t="shared" si="41"/>
        <v/>
      </c>
      <c r="AS413" s="12" t="str">
        <f t="shared" si="41"/>
        <v/>
      </c>
      <c r="AT413" s="12" t="str">
        <f t="shared" si="41"/>
        <v/>
      </c>
      <c r="AU413" s="12" t="str">
        <f t="shared" si="41"/>
        <v/>
      </c>
      <c r="AV413" s="12" t="str">
        <f t="shared" si="41"/>
        <v/>
      </c>
      <c r="AW413" s="12" t="str">
        <f t="shared" si="41"/>
        <v/>
      </c>
      <c r="AX413" s="12" t="str">
        <f t="shared" si="41"/>
        <v/>
      </c>
      <c r="AY413" s="12" t="str">
        <f t="shared" si="41"/>
        <v/>
      </c>
      <c r="AZ413" s="12" t="str">
        <f t="shared" si="41"/>
        <v/>
      </c>
      <c r="BA413" s="12" t="str">
        <f t="shared" si="41"/>
        <v/>
      </c>
      <c r="BB413" s="12" t="str">
        <f t="shared" si="41"/>
        <v/>
      </c>
      <c r="BC413" s="12" t="str">
        <f t="shared" si="41"/>
        <v/>
      </c>
      <c r="BD413" s="12" t="str">
        <f t="shared" si="41"/>
        <v/>
      </c>
      <c r="BE413" s="12" t="str">
        <f t="shared" si="41"/>
        <v/>
      </c>
      <c r="BF413" s="12" t="str">
        <f t="shared" si="41"/>
        <v/>
      </c>
      <c r="BG413" s="12" t="str">
        <f t="shared" si="41"/>
        <v/>
      </c>
      <c r="BH413" s="12" t="str">
        <f t="shared" si="41"/>
        <v/>
      </c>
      <c r="BI413" s="12" t="str">
        <f t="shared" si="41"/>
        <v/>
      </c>
      <c r="BJ413" s="12" t="str">
        <f t="shared" si="41"/>
        <v/>
      </c>
      <c r="BK413" s="12" t="str">
        <f t="shared" si="41"/>
        <v/>
      </c>
      <c r="BL413" s="12" t="str">
        <f t="shared" si="41"/>
        <v/>
      </c>
      <c r="BM413" s="12" t="str">
        <f t="shared" si="41"/>
        <v/>
      </c>
      <c r="BN413" s="12" t="str">
        <f t="shared" si="41"/>
        <v/>
      </c>
      <c r="BO413" s="12" t="str">
        <f t="shared" si="41"/>
        <v/>
      </c>
      <c r="BP413" s="12" t="str">
        <f t="shared" si="41"/>
        <v/>
      </c>
      <c r="BQ413" s="12" t="str">
        <f t="shared" si="41"/>
        <v/>
      </c>
      <c r="BR413" s="12" t="str">
        <f t="shared" ref="BR413:DA413" si="42">IF(BR8="","",COUNTIF(BR9:BR408,9))</f>
        <v/>
      </c>
      <c r="BS413" s="12" t="str">
        <f t="shared" si="42"/>
        <v/>
      </c>
      <c r="BT413" s="12" t="str">
        <f t="shared" si="42"/>
        <v/>
      </c>
      <c r="BU413" s="12" t="str">
        <f t="shared" si="42"/>
        <v/>
      </c>
      <c r="BV413" s="12" t="str">
        <f t="shared" si="42"/>
        <v/>
      </c>
      <c r="BW413" s="12" t="str">
        <f t="shared" si="42"/>
        <v/>
      </c>
      <c r="BX413" s="12" t="str">
        <f t="shared" si="42"/>
        <v/>
      </c>
      <c r="BY413" s="12" t="str">
        <f t="shared" si="42"/>
        <v/>
      </c>
      <c r="BZ413" s="12" t="str">
        <f t="shared" si="42"/>
        <v/>
      </c>
      <c r="CA413" s="12" t="str">
        <f t="shared" si="42"/>
        <v/>
      </c>
      <c r="CB413" s="12" t="str">
        <f t="shared" si="42"/>
        <v/>
      </c>
      <c r="CC413" s="12" t="str">
        <f t="shared" si="42"/>
        <v/>
      </c>
      <c r="CD413" s="12" t="str">
        <f t="shared" si="42"/>
        <v/>
      </c>
      <c r="CE413" s="12" t="str">
        <f t="shared" si="42"/>
        <v/>
      </c>
      <c r="CF413" s="12" t="str">
        <f t="shared" si="42"/>
        <v/>
      </c>
      <c r="CG413" s="12" t="str">
        <f t="shared" si="42"/>
        <v/>
      </c>
      <c r="CH413" s="12" t="str">
        <f t="shared" si="42"/>
        <v/>
      </c>
      <c r="CI413" s="12" t="str">
        <f t="shared" si="42"/>
        <v/>
      </c>
      <c r="CJ413" s="12" t="str">
        <f t="shared" si="42"/>
        <v/>
      </c>
      <c r="CK413" s="12" t="str">
        <f t="shared" si="42"/>
        <v/>
      </c>
      <c r="CL413" s="12" t="str">
        <f t="shared" si="42"/>
        <v/>
      </c>
      <c r="CM413" s="12" t="str">
        <f t="shared" si="42"/>
        <v/>
      </c>
      <c r="CN413" s="12" t="str">
        <f t="shared" si="42"/>
        <v/>
      </c>
      <c r="CO413" s="12" t="str">
        <f t="shared" si="42"/>
        <v/>
      </c>
      <c r="CP413" s="12" t="str">
        <f t="shared" si="42"/>
        <v/>
      </c>
      <c r="CQ413" s="12" t="str">
        <f t="shared" si="42"/>
        <v/>
      </c>
      <c r="CR413" s="12" t="str">
        <f t="shared" si="42"/>
        <v/>
      </c>
      <c r="CS413" s="12" t="str">
        <f t="shared" si="42"/>
        <v/>
      </c>
      <c r="CT413" s="12" t="str">
        <f t="shared" si="42"/>
        <v/>
      </c>
      <c r="CU413" s="12" t="str">
        <f t="shared" si="42"/>
        <v/>
      </c>
      <c r="CV413" s="12" t="str">
        <f t="shared" si="42"/>
        <v/>
      </c>
      <c r="CW413" s="12" t="str">
        <f t="shared" si="42"/>
        <v/>
      </c>
      <c r="CX413" s="12" t="str">
        <f t="shared" si="42"/>
        <v/>
      </c>
      <c r="CY413" s="12" t="str">
        <f t="shared" si="42"/>
        <v/>
      </c>
      <c r="CZ413" s="12" t="str">
        <f t="shared" si="42"/>
        <v/>
      </c>
      <c r="DA413" s="12" t="str">
        <f t="shared" si="42"/>
        <v/>
      </c>
      <c r="DB413" s="49"/>
      <c r="DC413" s="38"/>
      <c r="DD413" s="112"/>
      <c r="DE413" s="112"/>
      <c r="DF413" s="21" t="str">
        <f>"Total "&amp;IF(Accueil!AE26="","","Code "&amp;Accueil!AE26)</f>
        <v>Total Code 9</v>
      </c>
      <c r="DG413" s="25">
        <f t="shared" si="33"/>
        <v>0</v>
      </c>
    </row>
    <row r="414" spans="1:212">
      <c r="B414" s="374"/>
      <c r="C414" s="50"/>
      <c r="D414" s="23" t="str">
        <f>IF(Accueil!AF14="","",Accueil!AF14&amp;IF(Accueil!AF26="",""," (Code "&amp;Accueil!AF26&amp;")"))</f>
        <v>Absence de réponse (Code 0)</v>
      </c>
      <c r="E414" s="85"/>
      <c r="F414" s="12">
        <f t="shared" ref="F414:AK414" si="43">IF(F8="","",COUNTIF(F9:F408,0))</f>
        <v>0</v>
      </c>
      <c r="G414" s="12">
        <f t="shared" si="43"/>
        <v>0</v>
      </c>
      <c r="H414" s="12">
        <f t="shared" si="43"/>
        <v>0</v>
      </c>
      <c r="I414" s="12">
        <f t="shared" si="43"/>
        <v>0</v>
      </c>
      <c r="J414" s="12">
        <f t="shared" si="43"/>
        <v>0</v>
      </c>
      <c r="K414" s="12">
        <f t="shared" si="43"/>
        <v>0</v>
      </c>
      <c r="L414" s="12">
        <f t="shared" si="43"/>
        <v>0</v>
      </c>
      <c r="M414" s="12">
        <f t="shared" si="43"/>
        <v>0</v>
      </c>
      <c r="N414" s="12">
        <f t="shared" si="43"/>
        <v>0</v>
      </c>
      <c r="O414" s="12">
        <f t="shared" si="43"/>
        <v>0</v>
      </c>
      <c r="P414" s="12">
        <f t="shared" si="43"/>
        <v>0</v>
      </c>
      <c r="Q414" s="12">
        <f t="shared" si="43"/>
        <v>0</v>
      </c>
      <c r="R414" s="12">
        <f t="shared" si="43"/>
        <v>0</v>
      </c>
      <c r="S414" s="12">
        <f t="shared" si="43"/>
        <v>0</v>
      </c>
      <c r="T414" s="12">
        <f t="shared" si="43"/>
        <v>0</v>
      </c>
      <c r="U414" s="12">
        <f t="shared" si="43"/>
        <v>0</v>
      </c>
      <c r="V414" s="12">
        <f t="shared" si="43"/>
        <v>0</v>
      </c>
      <c r="W414" s="12" t="str">
        <f t="shared" si="43"/>
        <v/>
      </c>
      <c r="X414" s="12" t="str">
        <f t="shared" si="43"/>
        <v/>
      </c>
      <c r="Y414" s="12" t="str">
        <f t="shared" si="43"/>
        <v/>
      </c>
      <c r="Z414" s="12" t="str">
        <f t="shared" si="43"/>
        <v/>
      </c>
      <c r="AA414" s="12" t="str">
        <f t="shared" si="43"/>
        <v/>
      </c>
      <c r="AB414" s="12" t="str">
        <f t="shared" si="43"/>
        <v/>
      </c>
      <c r="AC414" s="12" t="str">
        <f t="shared" si="43"/>
        <v/>
      </c>
      <c r="AD414" s="12" t="str">
        <f t="shared" si="43"/>
        <v/>
      </c>
      <c r="AE414" s="12" t="str">
        <f t="shared" si="43"/>
        <v/>
      </c>
      <c r="AF414" s="12" t="str">
        <f t="shared" si="43"/>
        <v/>
      </c>
      <c r="AG414" s="12" t="str">
        <f t="shared" si="43"/>
        <v/>
      </c>
      <c r="AH414" s="12" t="str">
        <f t="shared" si="43"/>
        <v/>
      </c>
      <c r="AI414" s="12" t="str">
        <f t="shared" si="43"/>
        <v/>
      </c>
      <c r="AJ414" s="12" t="str">
        <f t="shared" si="43"/>
        <v/>
      </c>
      <c r="AK414" s="12" t="str">
        <f t="shared" si="43"/>
        <v/>
      </c>
      <c r="AL414" s="12" t="str">
        <f t="shared" ref="AL414:BQ414" si="44">IF(AL8="","",COUNTIF(AL9:AL408,0))</f>
        <v/>
      </c>
      <c r="AM414" s="12" t="str">
        <f t="shared" si="44"/>
        <v/>
      </c>
      <c r="AN414" s="12" t="str">
        <f t="shared" si="44"/>
        <v/>
      </c>
      <c r="AO414" s="12" t="str">
        <f t="shared" si="44"/>
        <v/>
      </c>
      <c r="AP414" s="12" t="str">
        <f t="shared" si="44"/>
        <v/>
      </c>
      <c r="AQ414" s="12" t="str">
        <f t="shared" si="44"/>
        <v/>
      </c>
      <c r="AR414" s="12" t="str">
        <f t="shared" si="44"/>
        <v/>
      </c>
      <c r="AS414" s="12" t="str">
        <f t="shared" si="44"/>
        <v/>
      </c>
      <c r="AT414" s="12" t="str">
        <f t="shared" si="44"/>
        <v/>
      </c>
      <c r="AU414" s="12" t="str">
        <f t="shared" si="44"/>
        <v/>
      </c>
      <c r="AV414" s="12" t="str">
        <f t="shared" si="44"/>
        <v/>
      </c>
      <c r="AW414" s="12" t="str">
        <f t="shared" si="44"/>
        <v/>
      </c>
      <c r="AX414" s="12" t="str">
        <f t="shared" si="44"/>
        <v/>
      </c>
      <c r="AY414" s="12" t="str">
        <f t="shared" si="44"/>
        <v/>
      </c>
      <c r="AZ414" s="12" t="str">
        <f t="shared" si="44"/>
        <v/>
      </c>
      <c r="BA414" s="12" t="str">
        <f t="shared" si="44"/>
        <v/>
      </c>
      <c r="BB414" s="12" t="str">
        <f t="shared" si="44"/>
        <v/>
      </c>
      <c r="BC414" s="12" t="str">
        <f t="shared" si="44"/>
        <v/>
      </c>
      <c r="BD414" s="12" t="str">
        <f t="shared" si="44"/>
        <v/>
      </c>
      <c r="BE414" s="12" t="str">
        <f t="shared" si="44"/>
        <v/>
      </c>
      <c r="BF414" s="12" t="str">
        <f t="shared" si="44"/>
        <v/>
      </c>
      <c r="BG414" s="12" t="str">
        <f t="shared" si="44"/>
        <v/>
      </c>
      <c r="BH414" s="12" t="str">
        <f t="shared" si="44"/>
        <v/>
      </c>
      <c r="BI414" s="12" t="str">
        <f t="shared" si="44"/>
        <v/>
      </c>
      <c r="BJ414" s="12" t="str">
        <f t="shared" si="44"/>
        <v/>
      </c>
      <c r="BK414" s="12" t="str">
        <f t="shared" si="44"/>
        <v/>
      </c>
      <c r="BL414" s="12" t="str">
        <f t="shared" si="44"/>
        <v/>
      </c>
      <c r="BM414" s="12" t="str">
        <f t="shared" si="44"/>
        <v/>
      </c>
      <c r="BN414" s="12" t="str">
        <f t="shared" si="44"/>
        <v/>
      </c>
      <c r="BO414" s="12" t="str">
        <f t="shared" si="44"/>
        <v/>
      </c>
      <c r="BP414" s="12" t="str">
        <f t="shared" si="44"/>
        <v/>
      </c>
      <c r="BQ414" s="12" t="str">
        <f t="shared" si="44"/>
        <v/>
      </c>
      <c r="BR414" s="12" t="str">
        <f t="shared" ref="BR414:DA414" si="45">IF(BR8="","",COUNTIF(BR9:BR408,0))</f>
        <v/>
      </c>
      <c r="BS414" s="12" t="str">
        <f t="shared" si="45"/>
        <v/>
      </c>
      <c r="BT414" s="12" t="str">
        <f t="shared" si="45"/>
        <v/>
      </c>
      <c r="BU414" s="12" t="str">
        <f t="shared" si="45"/>
        <v/>
      </c>
      <c r="BV414" s="12" t="str">
        <f t="shared" si="45"/>
        <v/>
      </c>
      <c r="BW414" s="12" t="str">
        <f t="shared" si="45"/>
        <v/>
      </c>
      <c r="BX414" s="12" t="str">
        <f t="shared" si="45"/>
        <v/>
      </c>
      <c r="BY414" s="12" t="str">
        <f t="shared" si="45"/>
        <v/>
      </c>
      <c r="BZ414" s="12" t="str">
        <f t="shared" si="45"/>
        <v/>
      </c>
      <c r="CA414" s="12" t="str">
        <f t="shared" si="45"/>
        <v/>
      </c>
      <c r="CB414" s="12" t="str">
        <f t="shared" si="45"/>
        <v/>
      </c>
      <c r="CC414" s="12" t="str">
        <f t="shared" si="45"/>
        <v/>
      </c>
      <c r="CD414" s="12" t="str">
        <f t="shared" si="45"/>
        <v/>
      </c>
      <c r="CE414" s="12" t="str">
        <f t="shared" si="45"/>
        <v/>
      </c>
      <c r="CF414" s="12" t="str">
        <f t="shared" si="45"/>
        <v/>
      </c>
      <c r="CG414" s="12" t="str">
        <f t="shared" si="45"/>
        <v/>
      </c>
      <c r="CH414" s="12" t="str">
        <f t="shared" si="45"/>
        <v/>
      </c>
      <c r="CI414" s="12" t="str">
        <f t="shared" si="45"/>
        <v/>
      </c>
      <c r="CJ414" s="12" t="str">
        <f t="shared" si="45"/>
        <v/>
      </c>
      <c r="CK414" s="12" t="str">
        <f t="shared" si="45"/>
        <v/>
      </c>
      <c r="CL414" s="12" t="str">
        <f t="shared" si="45"/>
        <v/>
      </c>
      <c r="CM414" s="12" t="str">
        <f t="shared" si="45"/>
        <v/>
      </c>
      <c r="CN414" s="12" t="str">
        <f t="shared" si="45"/>
        <v/>
      </c>
      <c r="CO414" s="12" t="str">
        <f t="shared" si="45"/>
        <v/>
      </c>
      <c r="CP414" s="12" t="str">
        <f t="shared" si="45"/>
        <v/>
      </c>
      <c r="CQ414" s="12" t="str">
        <f t="shared" si="45"/>
        <v/>
      </c>
      <c r="CR414" s="12" t="str">
        <f t="shared" si="45"/>
        <v/>
      </c>
      <c r="CS414" s="12" t="str">
        <f t="shared" si="45"/>
        <v/>
      </c>
      <c r="CT414" s="12" t="str">
        <f t="shared" si="45"/>
        <v/>
      </c>
      <c r="CU414" s="12" t="str">
        <f t="shared" si="45"/>
        <v/>
      </c>
      <c r="CV414" s="12" t="str">
        <f t="shared" si="45"/>
        <v/>
      </c>
      <c r="CW414" s="12" t="str">
        <f t="shared" si="45"/>
        <v/>
      </c>
      <c r="CX414" s="12" t="str">
        <f t="shared" si="45"/>
        <v/>
      </c>
      <c r="CY414" s="12" t="str">
        <f t="shared" si="45"/>
        <v/>
      </c>
      <c r="CZ414" s="12" t="str">
        <f t="shared" si="45"/>
        <v/>
      </c>
      <c r="DA414" s="12" t="str">
        <f t="shared" si="45"/>
        <v/>
      </c>
      <c r="DB414" s="49"/>
      <c r="DC414" s="38"/>
      <c r="DD414" s="112"/>
      <c r="DE414" s="112"/>
      <c r="DF414" s="21" t="str">
        <f>"Total "&amp;IF(Accueil!AF26="","","Code "&amp;Accueil!AF26)</f>
        <v>Total Code 0</v>
      </c>
      <c r="DG414" s="25">
        <f t="shared" si="33"/>
        <v>0</v>
      </c>
    </row>
    <row r="415" spans="1:212">
      <c r="B415" s="374"/>
      <c r="C415" s="48"/>
      <c r="D415" s="20" t="str">
        <f>IF(Accueil!AG14="","",Accueil!AG14&amp;IF(Accueil!AG26="",""," (Code "&amp;Accueil!AG26&amp;")"))</f>
        <v>Élève absent (Code A)</v>
      </c>
      <c r="E415" s="84"/>
      <c r="F415" s="12">
        <f t="shared" ref="F415:AK415" si="46">IF(F8="","",COUNTIF(F9:F408,"A"))</f>
        <v>0</v>
      </c>
      <c r="G415" s="12">
        <f t="shared" si="46"/>
        <v>0</v>
      </c>
      <c r="H415" s="12">
        <f t="shared" si="46"/>
        <v>0</v>
      </c>
      <c r="I415" s="12">
        <f t="shared" si="46"/>
        <v>0</v>
      </c>
      <c r="J415" s="12">
        <f t="shared" si="46"/>
        <v>0</v>
      </c>
      <c r="K415" s="12">
        <f t="shared" si="46"/>
        <v>0</v>
      </c>
      <c r="L415" s="12">
        <f t="shared" si="46"/>
        <v>0</v>
      </c>
      <c r="M415" s="12">
        <f t="shared" si="46"/>
        <v>0</v>
      </c>
      <c r="N415" s="12">
        <f t="shared" si="46"/>
        <v>0</v>
      </c>
      <c r="O415" s="12">
        <f t="shared" si="46"/>
        <v>0</v>
      </c>
      <c r="P415" s="12">
        <f t="shared" si="46"/>
        <v>0</v>
      </c>
      <c r="Q415" s="12">
        <f t="shared" si="46"/>
        <v>0</v>
      </c>
      <c r="R415" s="12">
        <f t="shared" si="46"/>
        <v>0</v>
      </c>
      <c r="S415" s="12">
        <f t="shared" si="46"/>
        <v>0</v>
      </c>
      <c r="T415" s="12">
        <f t="shared" si="46"/>
        <v>0</v>
      </c>
      <c r="U415" s="12">
        <f t="shared" si="46"/>
        <v>0</v>
      </c>
      <c r="V415" s="12">
        <f t="shared" si="46"/>
        <v>0</v>
      </c>
      <c r="W415" s="12" t="str">
        <f t="shared" si="46"/>
        <v/>
      </c>
      <c r="X415" s="12" t="str">
        <f t="shared" si="46"/>
        <v/>
      </c>
      <c r="Y415" s="12" t="str">
        <f t="shared" si="46"/>
        <v/>
      </c>
      <c r="Z415" s="12" t="str">
        <f t="shared" si="46"/>
        <v/>
      </c>
      <c r="AA415" s="12" t="str">
        <f t="shared" si="46"/>
        <v/>
      </c>
      <c r="AB415" s="12" t="str">
        <f t="shared" si="46"/>
        <v/>
      </c>
      <c r="AC415" s="12" t="str">
        <f t="shared" si="46"/>
        <v/>
      </c>
      <c r="AD415" s="12" t="str">
        <f t="shared" si="46"/>
        <v/>
      </c>
      <c r="AE415" s="12" t="str">
        <f t="shared" si="46"/>
        <v/>
      </c>
      <c r="AF415" s="12" t="str">
        <f t="shared" si="46"/>
        <v/>
      </c>
      <c r="AG415" s="12" t="str">
        <f t="shared" si="46"/>
        <v/>
      </c>
      <c r="AH415" s="12" t="str">
        <f t="shared" si="46"/>
        <v/>
      </c>
      <c r="AI415" s="12" t="str">
        <f t="shared" si="46"/>
        <v/>
      </c>
      <c r="AJ415" s="12" t="str">
        <f t="shared" si="46"/>
        <v/>
      </c>
      <c r="AK415" s="12" t="str">
        <f t="shared" si="46"/>
        <v/>
      </c>
      <c r="AL415" s="12" t="str">
        <f t="shared" ref="AL415:BQ415" si="47">IF(AL8="","",COUNTIF(AL9:AL408,"A"))</f>
        <v/>
      </c>
      <c r="AM415" s="12" t="str">
        <f t="shared" si="47"/>
        <v/>
      </c>
      <c r="AN415" s="12" t="str">
        <f t="shared" si="47"/>
        <v/>
      </c>
      <c r="AO415" s="12" t="str">
        <f t="shared" si="47"/>
        <v/>
      </c>
      <c r="AP415" s="12" t="str">
        <f t="shared" si="47"/>
        <v/>
      </c>
      <c r="AQ415" s="12" t="str">
        <f t="shared" si="47"/>
        <v/>
      </c>
      <c r="AR415" s="12" t="str">
        <f t="shared" si="47"/>
        <v/>
      </c>
      <c r="AS415" s="12" t="str">
        <f t="shared" si="47"/>
        <v/>
      </c>
      <c r="AT415" s="12" t="str">
        <f t="shared" si="47"/>
        <v/>
      </c>
      <c r="AU415" s="12" t="str">
        <f t="shared" si="47"/>
        <v/>
      </c>
      <c r="AV415" s="12" t="str">
        <f t="shared" si="47"/>
        <v/>
      </c>
      <c r="AW415" s="12" t="str">
        <f t="shared" si="47"/>
        <v/>
      </c>
      <c r="AX415" s="12" t="str">
        <f t="shared" si="47"/>
        <v/>
      </c>
      <c r="AY415" s="12" t="str">
        <f t="shared" si="47"/>
        <v/>
      </c>
      <c r="AZ415" s="12" t="str">
        <f t="shared" si="47"/>
        <v/>
      </c>
      <c r="BA415" s="12" t="str">
        <f t="shared" si="47"/>
        <v/>
      </c>
      <c r="BB415" s="12" t="str">
        <f t="shared" si="47"/>
        <v/>
      </c>
      <c r="BC415" s="12" t="str">
        <f t="shared" si="47"/>
        <v/>
      </c>
      <c r="BD415" s="12" t="str">
        <f t="shared" si="47"/>
        <v/>
      </c>
      <c r="BE415" s="12" t="str">
        <f t="shared" si="47"/>
        <v/>
      </c>
      <c r="BF415" s="12" t="str">
        <f t="shared" si="47"/>
        <v/>
      </c>
      <c r="BG415" s="12" t="str">
        <f t="shared" si="47"/>
        <v/>
      </c>
      <c r="BH415" s="12" t="str">
        <f t="shared" si="47"/>
        <v/>
      </c>
      <c r="BI415" s="12" t="str">
        <f t="shared" si="47"/>
        <v/>
      </c>
      <c r="BJ415" s="12" t="str">
        <f t="shared" si="47"/>
        <v/>
      </c>
      <c r="BK415" s="12" t="str">
        <f t="shared" si="47"/>
        <v/>
      </c>
      <c r="BL415" s="12" t="str">
        <f t="shared" si="47"/>
        <v/>
      </c>
      <c r="BM415" s="12" t="str">
        <f t="shared" si="47"/>
        <v/>
      </c>
      <c r="BN415" s="12" t="str">
        <f t="shared" si="47"/>
        <v/>
      </c>
      <c r="BO415" s="12" t="str">
        <f t="shared" si="47"/>
        <v/>
      </c>
      <c r="BP415" s="12" t="str">
        <f t="shared" si="47"/>
        <v/>
      </c>
      <c r="BQ415" s="12" t="str">
        <f t="shared" si="47"/>
        <v/>
      </c>
      <c r="BR415" s="12" t="str">
        <f t="shared" ref="BR415:DA415" si="48">IF(BR8="","",COUNTIF(BR9:BR408,"A"))</f>
        <v/>
      </c>
      <c r="BS415" s="12" t="str">
        <f t="shared" si="48"/>
        <v/>
      </c>
      <c r="BT415" s="12" t="str">
        <f t="shared" si="48"/>
        <v/>
      </c>
      <c r="BU415" s="12" t="str">
        <f t="shared" si="48"/>
        <v/>
      </c>
      <c r="BV415" s="12" t="str">
        <f t="shared" si="48"/>
        <v/>
      </c>
      <c r="BW415" s="12" t="str">
        <f t="shared" si="48"/>
        <v/>
      </c>
      <c r="BX415" s="12" t="str">
        <f t="shared" si="48"/>
        <v/>
      </c>
      <c r="BY415" s="12" t="str">
        <f t="shared" si="48"/>
        <v/>
      </c>
      <c r="BZ415" s="12" t="str">
        <f t="shared" si="48"/>
        <v/>
      </c>
      <c r="CA415" s="12" t="str">
        <f t="shared" si="48"/>
        <v/>
      </c>
      <c r="CB415" s="12" t="str">
        <f t="shared" si="48"/>
        <v/>
      </c>
      <c r="CC415" s="12" t="str">
        <f t="shared" si="48"/>
        <v/>
      </c>
      <c r="CD415" s="12" t="str">
        <f t="shared" si="48"/>
        <v/>
      </c>
      <c r="CE415" s="12" t="str">
        <f t="shared" si="48"/>
        <v/>
      </c>
      <c r="CF415" s="12" t="str">
        <f t="shared" si="48"/>
        <v/>
      </c>
      <c r="CG415" s="12" t="str">
        <f t="shared" si="48"/>
        <v/>
      </c>
      <c r="CH415" s="12" t="str">
        <f t="shared" si="48"/>
        <v/>
      </c>
      <c r="CI415" s="12" t="str">
        <f t="shared" si="48"/>
        <v/>
      </c>
      <c r="CJ415" s="12" t="str">
        <f t="shared" si="48"/>
        <v/>
      </c>
      <c r="CK415" s="12" t="str">
        <f t="shared" si="48"/>
        <v/>
      </c>
      <c r="CL415" s="12" t="str">
        <f t="shared" si="48"/>
        <v/>
      </c>
      <c r="CM415" s="12" t="str">
        <f t="shared" si="48"/>
        <v/>
      </c>
      <c r="CN415" s="12" t="str">
        <f t="shared" si="48"/>
        <v/>
      </c>
      <c r="CO415" s="12" t="str">
        <f t="shared" si="48"/>
        <v/>
      </c>
      <c r="CP415" s="12" t="str">
        <f t="shared" si="48"/>
        <v/>
      </c>
      <c r="CQ415" s="12" t="str">
        <f t="shared" si="48"/>
        <v/>
      </c>
      <c r="CR415" s="12" t="str">
        <f t="shared" si="48"/>
        <v/>
      </c>
      <c r="CS415" s="12" t="str">
        <f t="shared" si="48"/>
        <v/>
      </c>
      <c r="CT415" s="12" t="str">
        <f t="shared" si="48"/>
        <v/>
      </c>
      <c r="CU415" s="12" t="str">
        <f t="shared" si="48"/>
        <v/>
      </c>
      <c r="CV415" s="12" t="str">
        <f t="shared" si="48"/>
        <v/>
      </c>
      <c r="CW415" s="12" t="str">
        <f t="shared" si="48"/>
        <v/>
      </c>
      <c r="CX415" s="12" t="str">
        <f t="shared" si="48"/>
        <v/>
      </c>
      <c r="CY415" s="12" t="str">
        <f t="shared" si="48"/>
        <v/>
      </c>
      <c r="CZ415" s="12" t="str">
        <f t="shared" si="48"/>
        <v/>
      </c>
      <c r="DA415" s="12" t="str">
        <f t="shared" si="48"/>
        <v/>
      </c>
      <c r="DB415" s="49"/>
      <c r="DC415" s="38"/>
      <c r="DD415" s="112"/>
      <c r="DE415" s="112"/>
      <c r="DF415" s="21" t="str">
        <f>"Total "&amp;IF(Accueil!AG26="","","Code "&amp;Accueil!AG26)</f>
        <v>Total Code A</v>
      </c>
      <c r="DG415" s="25">
        <f t="shared" si="33"/>
        <v>0</v>
      </c>
    </row>
    <row r="416" spans="1:212">
      <c r="B416" s="374"/>
      <c r="C416" s="51"/>
      <c r="D416" s="24" t="s">
        <v>15</v>
      </c>
      <c r="E416" s="86"/>
      <c r="F416" s="12">
        <f t="shared" ref="F416:AK416" si="49">IF(F8="","",COUNTIF($E$9:$E$408,1))</f>
        <v>0</v>
      </c>
      <c r="G416" s="12">
        <f t="shared" si="49"/>
        <v>0</v>
      </c>
      <c r="H416" s="12">
        <f t="shared" si="49"/>
        <v>0</v>
      </c>
      <c r="I416" s="12">
        <f t="shared" si="49"/>
        <v>0</v>
      </c>
      <c r="J416" s="12">
        <f t="shared" si="49"/>
        <v>0</v>
      </c>
      <c r="K416" s="12">
        <f t="shared" si="49"/>
        <v>0</v>
      </c>
      <c r="L416" s="12">
        <f t="shared" si="49"/>
        <v>0</v>
      </c>
      <c r="M416" s="12">
        <f t="shared" si="49"/>
        <v>0</v>
      </c>
      <c r="N416" s="12">
        <f t="shared" si="49"/>
        <v>0</v>
      </c>
      <c r="O416" s="12">
        <f t="shared" si="49"/>
        <v>0</v>
      </c>
      <c r="P416" s="12">
        <f t="shared" si="49"/>
        <v>0</v>
      </c>
      <c r="Q416" s="12">
        <f t="shared" si="49"/>
        <v>0</v>
      </c>
      <c r="R416" s="12">
        <f t="shared" si="49"/>
        <v>0</v>
      </c>
      <c r="S416" s="12">
        <f t="shared" si="49"/>
        <v>0</v>
      </c>
      <c r="T416" s="12">
        <f t="shared" si="49"/>
        <v>0</v>
      </c>
      <c r="U416" s="12">
        <f t="shared" si="49"/>
        <v>0</v>
      </c>
      <c r="V416" s="12">
        <f t="shared" si="49"/>
        <v>0</v>
      </c>
      <c r="W416" s="12" t="str">
        <f t="shared" si="49"/>
        <v/>
      </c>
      <c r="X416" s="12" t="str">
        <f t="shared" si="49"/>
        <v/>
      </c>
      <c r="Y416" s="12" t="str">
        <f t="shared" si="49"/>
        <v/>
      </c>
      <c r="Z416" s="12" t="str">
        <f t="shared" si="49"/>
        <v/>
      </c>
      <c r="AA416" s="12" t="str">
        <f t="shared" si="49"/>
        <v/>
      </c>
      <c r="AB416" s="12" t="str">
        <f t="shared" si="49"/>
        <v/>
      </c>
      <c r="AC416" s="12" t="str">
        <f t="shared" si="49"/>
        <v/>
      </c>
      <c r="AD416" s="12" t="str">
        <f t="shared" si="49"/>
        <v/>
      </c>
      <c r="AE416" s="12" t="str">
        <f t="shared" si="49"/>
        <v/>
      </c>
      <c r="AF416" s="12" t="str">
        <f t="shared" si="49"/>
        <v/>
      </c>
      <c r="AG416" s="12" t="str">
        <f t="shared" si="49"/>
        <v/>
      </c>
      <c r="AH416" s="12" t="str">
        <f t="shared" si="49"/>
        <v/>
      </c>
      <c r="AI416" s="12" t="str">
        <f t="shared" si="49"/>
        <v/>
      </c>
      <c r="AJ416" s="12" t="str">
        <f t="shared" si="49"/>
        <v/>
      </c>
      <c r="AK416" s="12" t="str">
        <f t="shared" si="49"/>
        <v/>
      </c>
      <c r="AL416" s="12" t="str">
        <f t="shared" ref="AL416:BQ416" si="50">IF(AL8="","",COUNTIF($E$9:$E$408,1))</f>
        <v/>
      </c>
      <c r="AM416" s="12" t="str">
        <f t="shared" si="50"/>
        <v/>
      </c>
      <c r="AN416" s="12" t="str">
        <f t="shared" si="50"/>
        <v/>
      </c>
      <c r="AO416" s="12" t="str">
        <f t="shared" si="50"/>
        <v/>
      </c>
      <c r="AP416" s="12" t="str">
        <f t="shared" si="50"/>
        <v/>
      </c>
      <c r="AQ416" s="12" t="str">
        <f t="shared" si="50"/>
        <v/>
      </c>
      <c r="AR416" s="12" t="str">
        <f t="shared" si="50"/>
        <v/>
      </c>
      <c r="AS416" s="12" t="str">
        <f t="shared" si="50"/>
        <v/>
      </c>
      <c r="AT416" s="12" t="str">
        <f t="shared" si="50"/>
        <v/>
      </c>
      <c r="AU416" s="12" t="str">
        <f t="shared" si="50"/>
        <v/>
      </c>
      <c r="AV416" s="12" t="str">
        <f t="shared" si="50"/>
        <v/>
      </c>
      <c r="AW416" s="12" t="str">
        <f t="shared" si="50"/>
        <v/>
      </c>
      <c r="AX416" s="12" t="str">
        <f t="shared" si="50"/>
        <v/>
      </c>
      <c r="AY416" s="12" t="str">
        <f t="shared" si="50"/>
        <v/>
      </c>
      <c r="AZ416" s="12" t="str">
        <f t="shared" si="50"/>
        <v/>
      </c>
      <c r="BA416" s="12" t="str">
        <f t="shared" si="50"/>
        <v/>
      </c>
      <c r="BB416" s="12" t="str">
        <f t="shared" si="50"/>
        <v/>
      </c>
      <c r="BC416" s="12" t="str">
        <f t="shared" si="50"/>
        <v/>
      </c>
      <c r="BD416" s="12" t="str">
        <f t="shared" si="50"/>
        <v/>
      </c>
      <c r="BE416" s="12" t="str">
        <f t="shared" si="50"/>
        <v/>
      </c>
      <c r="BF416" s="12" t="str">
        <f t="shared" si="50"/>
        <v/>
      </c>
      <c r="BG416" s="12" t="str">
        <f t="shared" si="50"/>
        <v/>
      </c>
      <c r="BH416" s="12" t="str">
        <f t="shared" si="50"/>
        <v/>
      </c>
      <c r="BI416" s="12" t="str">
        <f t="shared" si="50"/>
        <v/>
      </c>
      <c r="BJ416" s="12" t="str">
        <f t="shared" si="50"/>
        <v/>
      </c>
      <c r="BK416" s="12" t="str">
        <f t="shared" si="50"/>
        <v/>
      </c>
      <c r="BL416" s="12" t="str">
        <f t="shared" si="50"/>
        <v/>
      </c>
      <c r="BM416" s="12" t="str">
        <f t="shared" si="50"/>
        <v/>
      </c>
      <c r="BN416" s="12" t="str">
        <f t="shared" si="50"/>
        <v/>
      </c>
      <c r="BO416" s="12" t="str">
        <f t="shared" si="50"/>
        <v/>
      </c>
      <c r="BP416" s="12" t="str">
        <f t="shared" si="50"/>
        <v/>
      </c>
      <c r="BQ416" s="12" t="str">
        <f t="shared" si="50"/>
        <v/>
      </c>
      <c r="BR416" s="12" t="str">
        <f t="shared" ref="BR416:DA416" si="51">IF(BR8="","",COUNTIF($E$9:$E$408,1))</f>
        <v/>
      </c>
      <c r="BS416" s="12" t="str">
        <f t="shared" si="51"/>
        <v/>
      </c>
      <c r="BT416" s="12" t="str">
        <f t="shared" si="51"/>
        <v/>
      </c>
      <c r="BU416" s="12" t="str">
        <f t="shared" si="51"/>
        <v/>
      </c>
      <c r="BV416" s="12" t="str">
        <f t="shared" si="51"/>
        <v/>
      </c>
      <c r="BW416" s="12" t="str">
        <f t="shared" si="51"/>
        <v/>
      </c>
      <c r="BX416" s="12" t="str">
        <f t="shared" si="51"/>
        <v/>
      </c>
      <c r="BY416" s="12" t="str">
        <f t="shared" si="51"/>
        <v/>
      </c>
      <c r="BZ416" s="12" t="str">
        <f t="shared" si="51"/>
        <v/>
      </c>
      <c r="CA416" s="12" t="str">
        <f t="shared" si="51"/>
        <v/>
      </c>
      <c r="CB416" s="12" t="str">
        <f t="shared" si="51"/>
        <v/>
      </c>
      <c r="CC416" s="12" t="str">
        <f t="shared" si="51"/>
        <v/>
      </c>
      <c r="CD416" s="12" t="str">
        <f t="shared" si="51"/>
        <v/>
      </c>
      <c r="CE416" s="12" t="str">
        <f t="shared" si="51"/>
        <v/>
      </c>
      <c r="CF416" s="12" t="str">
        <f t="shared" si="51"/>
        <v/>
      </c>
      <c r="CG416" s="12" t="str">
        <f t="shared" si="51"/>
        <v/>
      </c>
      <c r="CH416" s="12" t="str">
        <f t="shared" si="51"/>
        <v/>
      </c>
      <c r="CI416" s="12" t="str">
        <f t="shared" si="51"/>
        <v/>
      </c>
      <c r="CJ416" s="12" t="str">
        <f t="shared" si="51"/>
        <v/>
      </c>
      <c r="CK416" s="12" t="str">
        <f t="shared" si="51"/>
        <v/>
      </c>
      <c r="CL416" s="12" t="str">
        <f t="shared" si="51"/>
        <v/>
      </c>
      <c r="CM416" s="12" t="str">
        <f t="shared" si="51"/>
        <v/>
      </c>
      <c r="CN416" s="12" t="str">
        <f t="shared" si="51"/>
        <v/>
      </c>
      <c r="CO416" s="12" t="str">
        <f t="shared" si="51"/>
        <v/>
      </c>
      <c r="CP416" s="12" t="str">
        <f t="shared" si="51"/>
        <v/>
      </c>
      <c r="CQ416" s="12" t="str">
        <f t="shared" si="51"/>
        <v/>
      </c>
      <c r="CR416" s="12" t="str">
        <f t="shared" si="51"/>
        <v/>
      </c>
      <c r="CS416" s="12" t="str">
        <f t="shared" si="51"/>
        <v/>
      </c>
      <c r="CT416" s="12" t="str">
        <f t="shared" si="51"/>
        <v/>
      </c>
      <c r="CU416" s="12" t="str">
        <f t="shared" si="51"/>
        <v/>
      </c>
      <c r="CV416" s="12" t="str">
        <f t="shared" si="51"/>
        <v/>
      </c>
      <c r="CW416" s="12" t="str">
        <f t="shared" si="51"/>
        <v/>
      </c>
      <c r="CX416" s="12" t="str">
        <f t="shared" si="51"/>
        <v/>
      </c>
      <c r="CY416" s="12" t="str">
        <f t="shared" si="51"/>
        <v/>
      </c>
      <c r="CZ416" s="12" t="str">
        <f t="shared" si="51"/>
        <v/>
      </c>
      <c r="DA416" s="12" t="str">
        <f t="shared" si="51"/>
        <v/>
      </c>
      <c r="DB416" s="49"/>
      <c r="DC416" s="38"/>
      <c r="DD416" s="112"/>
      <c r="DE416" s="112"/>
      <c r="DF416" s="21" t="s">
        <v>70</v>
      </c>
      <c r="DG416" s="25">
        <f t="shared" si="33"/>
        <v>0</v>
      </c>
    </row>
    <row r="417" spans="2:111">
      <c r="B417" s="374"/>
      <c r="C417" s="48"/>
      <c r="D417" s="23" t="s">
        <v>16</v>
      </c>
      <c r="E417" s="85"/>
      <c r="F417" s="12">
        <f t="shared" ref="F417:AK417" si="52">IF(F8="","",COUNTA(F9:F408)-F415)</f>
        <v>0</v>
      </c>
      <c r="G417" s="12">
        <f t="shared" si="52"/>
        <v>0</v>
      </c>
      <c r="H417" s="12">
        <f t="shared" si="52"/>
        <v>0</v>
      </c>
      <c r="I417" s="12">
        <f t="shared" si="52"/>
        <v>0</v>
      </c>
      <c r="J417" s="12">
        <f t="shared" si="52"/>
        <v>0</v>
      </c>
      <c r="K417" s="12">
        <f t="shared" si="52"/>
        <v>0</v>
      </c>
      <c r="L417" s="12">
        <f t="shared" si="52"/>
        <v>0</v>
      </c>
      <c r="M417" s="12">
        <f t="shared" si="52"/>
        <v>0</v>
      </c>
      <c r="N417" s="12">
        <f t="shared" si="52"/>
        <v>0</v>
      </c>
      <c r="O417" s="12">
        <f t="shared" si="52"/>
        <v>0</v>
      </c>
      <c r="P417" s="12">
        <f t="shared" si="52"/>
        <v>0</v>
      </c>
      <c r="Q417" s="12">
        <f t="shared" si="52"/>
        <v>0</v>
      </c>
      <c r="R417" s="12">
        <f t="shared" si="52"/>
        <v>0</v>
      </c>
      <c r="S417" s="12">
        <f t="shared" si="52"/>
        <v>0</v>
      </c>
      <c r="T417" s="12">
        <f t="shared" si="52"/>
        <v>0</v>
      </c>
      <c r="U417" s="12">
        <f t="shared" si="52"/>
        <v>0</v>
      </c>
      <c r="V417" s="12">
        <f t="shared" si="52"/>
        <v>0</v>
      </c>
      <c r="W417" s="12" t="str">
        <f t="shared" si="52"/>
        <v/>
      </c>
      <c r="X417" s="12" t="str">
        <f t="shared" si="52"/>
        <v/>
      </c>
      <c r="Y417" s="12" t="str">
        <f t="shared" si="52"/>
        <v/>
      </c>
      <c r="Z417" s="12" t="str">
        <f t="shared" si="52"/>
        <v/>
      </c>
      <c r="AA417" s="12" t="str">
        <f t="shared" si="52"/>
        <v/>
      </c>
      <c r="AB417" s="12" t="str">
        <f t="shared" si="52"/>
        <v/>
      </c>
      <c r="AC417" s="12" t="str">
        <f t="shared" si="52"/>
        <v/>
      </c>
      <c r="AD417" s="12" t="str">
        <f t="shared" si="52"/>
        <v/>
      </c>
      <c r="AE417" s="12" t="str">
        <f t="shared" si="52"/>
        <v/>
      </c>
      <c r="AF417" s="12" t="str">
        <f t="shared" si="52"/>
        <v/>
      </c>
      <c r="AG417" s="12" t="str">
        <f t="shared" si="52"/>
        <v/>
      </c>
      <c r="AH417" s="12" t="str">
        <f t="shared" si="52"/>
        <v/>
      </c>
      <c r="AI417" s="12" t="str">
        <f t="shared" si="52"/>
        <v/>
      </c>
      <c r="AJ417" s="12" t="str">
        <f t="shared" si="52"/>
        <v/>
      </c>
      <c r="AK417" s="12" t="str">
        <f t="shared" si="52"/>
        <v/>
      </c>
      <c r="AL417" s="12" t="str">
        <f t="shared" ref="AL417:BQ417" si="53">IF(AL8="","",COUNTA(AL9:AL408)-AL415)</f>
        <v/>
      </c>
      <c r="AM417" s="12" t="str">
        <f t="shared" si="53"/>
        <v/>
      </c>
      <c r="AN417" s="12" t="str">
        <f t="shared" si="53"/>
        <v/>
      </c>
      <c r="AO417" s="12" t="str">
        <f t="shared" si="53"/>
        <v/>
      </c>
      <c r="AP417" s="12" t="str">
        <f t="shared" si="53"/>
        <v/>
      </c>
      <c r="AQ417" s="12" t="str">
        <f t="shared" si="53"/>
        <v/>
      </c>
      <c r="AR417" s="12" t="str">
        <f t="shared" si="53"/>
        <v/>
      </c>
      <c r="AS417" s="12" t="str">
        <f t="shared" si="53"/>
        <v/>
      </c>
      <c r="AT417" s="12" t="str">
        <f t="shared" si="53"/>
        <v/>
      </c>
      <c r="AU417" s="12" t="str">
        <f t="shared" si="53"/>
        <v/>
      </c>
      <c r="AV417" s="12" t="str">
        <f t="shared" si="53"/>
        <v/>
      </c>
      <c r="AW417" s="12" t="str">
        <f t="shared" si="53"/>
        <v/>
      </c>
      <c r="AX417" s="12" t="str">
        <f t="shared" si="53"/>
        <v/>
      </c>
      <c r="AY417" s="12" t="str">
        <f t="shared" si="53"/>
        <v/>
      </c>
      <c r="AZ417" s="12" t="str">
        <f t="shared" si="53"/>
        <v/>
      </c>
      <c r="BA417" s="12" t="str">
        <f t="shared" si="53"/>
        <v/>
      </c>
      <c r="BB417" s="12" t="str">
        <f t="shared" si="53"/>
        <v/>
      </c>
      <c r="BC417" s="12" t="str">
        <f t="shared" si="53"/>
        <v/>
      </c>
      <c r="BD417" s="12" t="str">
        <f t="shared" si="53"/>
        <v/>
      </c>
      <c r="BE417" s="12" t="str">
        <f t="shared" si="53"/>
        <v/>
      </c>
      <c r="BF417" s="12" t="str">
        <f t="shared" si="53"/>
        <v/>
      </c>
      <c r="BG417" s="12" t="str">
        <f t="shared" si="53"/>
        <v/>
      </c>
      <c r="BH417" s="12" t="str">
        <f t="shared" si="53"/>
        <v/>
      </c>
      <c r="BI417" s="12" t="str">
        <f t="shared" si="53"/>
        <v/>
      </c>
      <c r="BJ417" s="12" t="str">
        <f t="shared" si="53"/>
        <v/>
      </c>
      <c r="BK417" s="12" t="str">
        <f t="shared" si="53"/>
        <v/>
      </c>
      <c r="BL417" s="12" t="str">
        <f t="shared" si="53"/>
        <v/>
      </c>
      <c r="BM417" s="12" t="str">
        <f t="shared" si="53"/>
        <v/>
      </c>
      <c r="BN417" s="12" t="str">
        <f t="shared" si="53"/>
        <v/>
      </c>
      <c r="BO417" s="12" t="str">
        <f t="shared" si="53"/>
        <v/>
      </c>
      <c r="BP417" s="12" t="str">
        <f t="shared" si="53"/>
        <v/>
      </c>
      <c r="BQ417" s="12" t="str">
        <f t="shared" si="53"/>
        <v/>
      </c>
      <c r="BR417" s="12" t="str">
        <f t="shared" ref="BR417:DA417" si="54">IF(BR8="","",COUNTA(BR9:BR408)-BR415)</f>
        <v/>
      </c>
      <c r="BS417" s="12" t="str">
        <f t="shared" si="54"/>
        <v/>
      </c>
      <c r="BT417" s="12" t="str">
        <f t="shared" si="54"/>
        <v/>
      </c>
      <c r="BU417" s="12" t="str">
        <f t="shared" si="54"/>
        <v/>
      </c>
      <c r="BV417" s="12" t="str">
        <f t="shared" si="54"/>
        <v/>
      </c>
      <c r="BW417" s="12" t="str">
        <f t="shared" si="54"/>
        <v/>
      </c>
      <c r="BX417" s="12" t="str">
        <f t="shared" si="54"/>
        <v/>
      </c>
      <c r="BY417" s="12" t="str">
        <f t="shared" si="54"/>
        <v/>
      </c>
      <c r="BZ417" s="12" t="str">
        <f t="shared" si="54"/>
        <v/>
      </c>
      <c r="CA417" s="12" t="str">
        <f t="shared" si="54"/>
        <v/>
      </c>
      <c r="CB417" s="12" t="str">
        <f t="shared" si="54"/>
        <v/>
      </c>
      <c r="CC417" s="12" t="str">
        <f t="shared" si="54"/>
        <v/>
      </c>
      <c r="CD417" s="12" t="str">
        <f t="shared" si="54"/>
        <v/>
      </c>
      <c r="CE417" s="12" t="str">
        <f t="shared" si="54"/>
        <v/>
      </c>
      <c r="CF417" s="12" t="str">
        <f t="shared" si="54"/>
        <v/>
      </c>
      <c r="CG417" s="12" t="str">
        <f t="shared" si="54"/>
        <v/>
      </c>
      <c r="CH417" s="12" t="str">
        <f t="shared" si="54"/>
        <v/>
      </c>
      <c r="CI417" s="12" t="str">
        <f t="shared" si="54"/>
        <v/>
      </c>
      <c r="CJ417" s="12" t="str">
        <f t="shared" si="54"/>
        <v/>
      </c>
      <c r="CK417" s="12" t="str">
        <f t="shared" si="54"/>
        <v/>
      </c>
      <c r="CL417" s="12" t="str">
        <f t="shared" si="54"/>
        <v/>
      </c>
      <c r="CM417" s="12" t="str">
        <f t="shared" si="54"/>
        <v/>
      </c>
      <c r="CN417" s="12" t="str">
        <f t="shared" si="54"/>
        <v/>
      </c>
      <c r="CO417" s="12" t="str">
        <f t="shared" si="54"/>
        <v/>
      </c>
      <c r="CP417" s="12" t="str">
        <f t="shared" si="54"/>
        <v/>
      </c>
      <c r="CQ417" s="12" t="str">
        <f t="shared" si="54"/>
        <v/>
      </c>
      <c r="CR417" s="12" t="str">
        <f t="shared" si="54"/>
        <v/>
      </c>
      <c r="CS417" s="12" t="str">
        <f t="shared" si="54"/>
        <v/>
      </c>
      <c r="CT417" s="12" t="str">
        <f t="shared" si="54"/>
        <v/>
      </c>
      <c r="CU417" s="12" t="str">
        <f t="shared" si="54"/>
        <v/>
      </c>
      <c r="CV417" s="12" t="str">
        <f t="shared" si="54"/>
        <v/>
      </c>
      <c r="CW417" s="12" t="str">
        <f t="shared" si="54"/>
        <v/>
      </c>
      <c r="CX417" s="12" t="str">
        <f t="shared" si="54"/>
        <v/>
      </c>
      <c r="CY417" s="12" t="str">
        <f t="shared" si="54"/>
        <v/>
      </c>
      <c r="CZ417" s="12" t="str">
        <f t="shared" si="54"/>
        <v/>
      </c>
      <c r="DA417" s="12" t="str">
        <f t="shared" si="54"/>
        <v/>
      </c>
      <c r="DB417" s="49"/>
      <c r="DC417" s="38"/>
      <c r="DD417" s="112"/>
      <c r="DE417" s="112"/>
      <c r="DF417" s="21" t="s">
        <v>69</v>
      </c>
      <c r="DG417" s="25">
        <f t="shared" si="33"/>
        <v>0</v>
      </c>
    </row>
    <row r="418" spans="2:111">
      <c r="B418" s="375"/>
      <c r="C418" s="48"/>
      <c r="D418" s="20" t="s">
        <v>18</v>
      </c>
      <c r="E418" s="84"/>
      <c r="F418" s="22" t="str">
        <f t="shared" ref="F418:AK418" si="55">IF(F8="","",IF(ISERROR(F410/F417),"",ROUND((F410/F417),3)*100&amp;" %"))</f>
        <v/>
      </c>
      <c r="G418" s="22" t="str">
        <f t="shared" si="55"/>
        <v/>
      </c>
      <c r="H418" s="22" t="str">
        <f t="shared" si="55"/>
        <v/>
      </c>
      <c r="I418" s="22" t="str">
        <f t="shared" si="55"/>
        <v/>
      </c>
      <c r="J418" s="22" t="str">
        <f t="shared" si="55"/>
        <v/>
      </c>
      <c r="K418" s="22" t="str">
        <f t="shared" si="55"/>
        <v/>
      </c>
      <c r="L418" s="22" t="str">
        <f t="shared" si="55"/>
        <v/>
      </c>
      <c r="M418" s="22" t="str">
        <f t="shared" si="55"/>
        <v/>
      </c>
      <c r="N418" s="22" t="str">
        <f t="shared" si="55"/>
        <v/>
      </c>
      <c r="O418" s="22" t="str">
        <f t="shared" si="55"/>
        <v/>
      </c>
      <c r="P418" s="22" t="str">
        <f t="shared" si="55"/>
        <v/>
      </c>
      <c r="Q418" s="22" t="str">
        <f t="shared" si="55"/>
        <v/>
      </c>
      <c r="R418" s="22" t="str">
        <f t="shared" si="55"/>
        <v/>
      </c>
      <c r="S418" s="22" t="str">
        <f t="shared" si="55"/>
        <v/>
      </c>
      <c r="T418" s="22" t="str">
        <f t="shared" si="55"/>
        <v/>
      </c>
      <c r="U418" s="22" t="str">
        <f t="shared" si="55"/>
        <v/>
      </c>
      <c r="V418" s="22" t="str">
        <f t="shared" si="55"/>
        <v/>
      </c>
      <c r="W418" s="22" t="str">
        <f t="shared" si="55"/>
        <v/>
      </c>
      <c r="X418" s="22" t="str">
        <f t="shared" si="55"/>
        <v/>
      </c>
      <c r="Y418" s="22" t="str">
        <f t="shared" si="55"/>
        <v/>
      </c>
      <c r="Z418" s="22" t="str">
        <f t="shared" si="55"/>
        <v/>
      </c>
      <c r="AA418" s="22" t="str">
        <f t="shared" si="55"/>
        <v/>
      </c>
      <c r="AB418" s="22" t="str">
        <f t="shared" si="55"/>
        <v/>
      </c>
      <c r="AC418" s="22" t="str">
        <f t="shared" si="55"/>
        <v/>
      </c>
      <c r="AD418" s="22" t="str">
        <f t="shared" si="55"/>
        <v/>
      </c>
      <c r="AE418" s="22" t="str">
        <f t="shared" si="55"/>
        <v/>
      </c>
      <c r="AF418" s="22" t="str">
        <f t="shared" si="55"/>
        <v/>
      </c>
      <c r="AG418" s="22" t="str">
        <f t="shared" si="55"/>
        <v/>
      </c>
      <c r="AH418" s="22" t="str">
        <f t="shared" si="55"/>
        <v/>
      </c>
      <c r="AI418" s="22" t="str">
        <f t="shared" si="55"/>
        <v/>
      </c>
      <c r="AJ418" s="22" t="str">
        <f t="shared" si="55"/>
        <v/>
      </c>
      <c r="AK418" s="22" t="str">
        <f t="shared" si="55"/>
        <v/>
      </c>
      <c r="AL418" s="22" t="str">
        <f t="shared" ref="AL418:BQ418" si="56">IF(AL8="","",IF(ISERROR(AL410/AL417),"",ROUND((AL410/AL417),3)*100&amp;" %"))</f>
        <v/>
      </c>
      <c r="AM418" s="22" t="str">
        <f t="shared" si="56"/>
        <v/>
      </c>
      <c r="AN418" s="22" t="str">
        <f t="shared" si="56"/>
        <v/>
      </c>
      <c r="AO418" s="22" t="str">
        <f t="shared" si="56"/>
        <v/>
      </c>
      <c r="AP418" s="22" t="str">
        <f t="shared" si="56"/>
        <v/>
      </c>
      <c r="AQ418" s="22" t="str">
        <f t="shared" si="56"/>
        <v/>
      </c>
      <c r="AR418" s="22" t="str">
        <f t="shared" si="56"/>
        <v/>
      </c>
      <c r="AS418" s="22" t="str">
        <f t="shared" si="56"/>
        <v/>
      </c>
      <c r="AT418" s="22" t="str">
        <f t="shared" si="56"/>
        <v/>
      </c>
      <c r="AU418" s="22" t="str">
        <f t="shared" si="56"/>
        <v/>
      </c>
      <c r="AV418" s="22" t="str">
        <f t="shared" si="56"/>
        <v/>
      </c>
      <c r="AW418" s="22" t="str">
        <f t="shared" si="56"/>
        <v/>
      </c>
      <c r="AX418" s="22" t="str">
        <f t="shared" si="56"/>
        <v/>
      </c>
      <c r="AY418" s="22" t="str">
        <f t="shared" si="56"/>
        <v/>
      </c>
      <c r="AZ418" s="22" t="str">
        <f t="shared" si="56"/>
        <v/>
      </c>
      <c r="BA418" s="22" t="str">
        <f t="shared" si="56"/>
        <v/>
      </c>
      <c r="BB418" s="22" t="str">
        <f t="shared" si="56"/>
        <v/>
      </c>
      <c r="BC418" s="22" t="str">
        <f t="shared" si="56"/>
        <v/>
      </c>
      <c r="BD418" s="22" t="str">
        <f t="shared" si="56"/>
        <v/>
      </c>
      <c r="BE418" s="22" t="str">
        <f t="shared" si="56"/>
        <v/>
      </c>
      <c r="BF418" s="22" t="str">
        <f t="shared" si="56"/>
        <v/>
      </c>
      <c r="BG418" s="22" t="str">
        <f t="shared" si="56"/>
        <v/>
      </c>
      <c r="BH418" s="22" t="str">
        <f t="shared" si="56"/>
        <v/>
      </c>
      <c r="BI418" s="22" t="str">
        <f t="shared" si="56"/>
        <v/>
      </c>
      <c r="BJ418" s="22" t="str">
        <f t="shared" si="56"/>
        <v/>
      </c>
      <c r="BK418" s="22" t="str">
        <f t="shared" si="56"/>
        <v/>
      </c>
      <c r="BL418" s="22" t="str">
        <f t="shared" si="56"/>
        <v/>
      </c>
      <c r="BM418" s="22" t="str">
        <f t="shared" si="56"/>
        <v/>
      </c>
      <c r="BN418" s="22" t="str">
        <f t="shared" si="56"/>
        <v/>
      </c>
      <c r="BO418" s="22" t="str">
        <f t="shared" si="56"/>
        <v/>
      </c>
      <c r="BP418" s="22" t="str">
        <f t="shared" si="56"/>
        <v/>
      </c>
      <c r="BQ418" s="22" t="str">
        <f t="shared" si="56"/>
        <v/>
      </c>
      <c r="BR418" s="22" t="str">
        <f t="shared" ref="BR418:CW418" si="57">IF(BR8="","",IF(ISERROR(BR410/BR417),"",ROUND((BR410/BR417),3)*100&amp;" %"))</f>
        <v/>
      </c>
      <c r="BS418" s="22" t="str">
        <f t="shared" si="57"/>
        <v/>
      </c>
      <c r="BT418" s="22" t="str">
        <f t="shared" si="57"/>
        <v/>
      </c>
      <c r="BU418" s="22" t="str">
        <f t="shared" si="57"/>
        <v/>
      </c>
      <c r="BV418" s="22" t="str">
        <f t="shared" si="57"/>
        <v/>
      </c>
      <c r="BW418" s="22" t="str">
        <f t="shared" si="57"/>
        <v/>
      </c>
      <c r="BX418" s="22" t="str">
        <f t="shared" si="57"/>
        <v/>
      </c>
      <c r="BY418" s="22" t="str">
        <f t="shared" si="57"/>
        <v/>
      </c>
      <c r="BZ418" s="22" t="str">
        <f t="shared" si="57"/>
        <v/>
      </c>
      <c r="CA418" s="22" t="str">
        <f t="shared" si="57"/>
        <v/>
      </c>
      <c r="CB418" s="22" t="str">
        <f t="shared" si="57"/>
        <v/>
      </c>
      <c r="CC418" s="22" t="str">
        <f t="shared" si="57"/>
        <v/>
      </c>
      <c r="CD418" s="22" t="str">
        <f t="shared" si="57"/>
        <v/>
      </c>
      <c r="CE418" s="22" t="str">
        <f t="shared" si="57"/>
        <v/>
      </c>
      <c r="CF418" s="22" t="str">
        <f t="shared" si="57"/>
        <v/>
      </c>
      <c r="CG418" s="22" t="str">
        <f t="shared" si="57"/>
        <v/>
      </c>
      <c r="CH418" s="22" t="str">
        <f t="shared" si="57"/>
        <v/>
      </c>
      <c r="CI418" s="22" t="str">
        <f t="shared" si="57"/>
        <v/>
      </c>
      <c r="CJ418" s="22" t="str">
        <f t="shared" si="57"/>
        <v/>
      </c>
      <c r="CK418" s="22" t="str">
        <f t="shared" si="57"/>
        <v/>
      </c>
      <c r="CL418" s="22" t="str">
        <f t="shared" si="57"/>
        <v/>
      </c>
      <c r="CM418" s="22" t="str">
        <f t="shared" si="57"/>
        <v/>
      </c>
      <c r="CN418" s="22" t="str">
        <f t="shared" si="57"/>
        <v/>
      </c>
      <c r="CO418" s="22" t="str">
        <f t="shared" si="57"/>
        <v/>
      </c>
      <c r="CP418" s="22" t="str">
        <f t="shared" si="57"/>
        <v/>
      </c>
      <c r="CQ418" s="22" t="str">
        <f t="shared" si="57"/>
        <v/>
      </c>
      <c r="CR418" s="22" t="str">
        <f t="shared" si="57"/>
        <v/>
      </c>
      <c r="CS418" s="22" t="str">
        <f t="shared" si="57"/>
        <v/>
      </c>
      <c r="CT418" s="22" t="str">
        <f t="shared" si="57"/>
        <v/>
      </c>
      <c r="CU418" s="22" t="str">
        <f t="shared" si="57"/>
        <v/>
      </c>
      <c r="CV418" s="22" t="str">
        <f t="shared" si="57"/>
        <v/>
      </c>
      <c r="CW418" s="22" t="str">
        <f t="shared" si="57"/>
        <v/>
      </c>
      <c r="CX418" s="22" t="str">
        <f t="shared" ref="CX418:DA418" si="58">IF(CX8="","",IF(ISERROR(CX410/CX417),"",ROUND((CX410/CX417),3)*100&amp;" %"))</f>
        <v/>
      </c>
      <c r="CY418" s="22" t="str">
        <f t="shared" si="58"/>
        <v/>
      </c>
      <c r="CZ418" s="22" t="str">
        <f t="shared" si="58"/>
        <v/>
      </c>
      <c r="DA418" s="22" t="str">
        <f t="shared" si="58"/>
        <v/>
      </c>
      <c r="DB418" s="54"/>
      <c r="DC418" s="55"/>
      <c r="DD418" s="113"/>
      <c r="DE418" s="113"/>
      <c r="DF418" s="56" t="s">
        <v>18</v>
      </c>
      <c r="DG418" s="57" t="str">
        <f>IF(ISERROR(DG410/DG417),"",ROUND((DG410/DG417),3)*100&amp;" %")</f>
        <v/>
      </c>
    </row>
  </sheetData>
  <sheetProtection password="C724" sheet="1" objects="1" scenarios="1"/>
  <dataConsolidate/>
  <mergeCells count="13">
    <mergeCell ref="A9:A48"/>
    <mergeCell ref="A1:D4"/>
    <mergeCell ref="C409:D409"/>
    <mergeCell ref="B409:B418"/>
    <mergeCell ref="A49:A88"/>
    <mergeCell ref="A89:A128"/>
    <mergeCell ref="A129:A168"/>
    <mergeCell ref="A169:A208"/>
    <mergeCell ref="A209:A248"/>
    <mergeCell ref="A249:A288"/>
    <mergeCell ref="A289:A328"/>
    <mergeCell ref="A329:A368"/>
    <mergeCell ref="A369:A408"/>
  </mergeCells>
  <phoneticPr fontId="20" type="noConversion"/>
  <conditionalFormatting sqref="F410:DA41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{108C53A1-EF0E-4611-9F58-EA7F78DD66E5}</x14:id>
        </ext>
      </extLst>
    </cfRule>
  </conditionalFormatting>
  <conditionalFormatting sqref="F8:DA8">
    <cfRule type="notContainsBlanks" dxfId="75" priority="27" stopIfTrue="1">
      <formula>LEN(TRIM(F8))&gt;0</formula>
    </cfRule>
  </conditionalFormatting>
  <conditionalFormatting sqref="F410:DA410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{9FA2B6CB-77DB-4775-BAB9-5E8E57AE12C5}</x14:id>
        </ext>
      </extLst>
    </cfRule>
  </conditionalFormatting>
  <conditionalFormatting sqref="F411:DA415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{50AC12DE-3740-4CED-B11A-96553BA12910}</x14:id>
        </ext>
      </extLst>
    </cfRule>
  </conditionalFormatting>
  <conditionalFormatting sqref="F411:DA41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{FA8815FD-C923-45BD-80F1-31A08B22B267}</x14:id>
        </ext>
      </extLst>
    </cfRule>
  </conditionalFormatting>
  <conditionalFormatting sqref="B9:D408">
    <cfRule type="expression" dxfId="74" priority="23" stopIfTrue="1">
      <formula>MOD(ROW(),2)</formula>
    </cfRule>
  </conditionalFormatting>
  <conditionalFormatting sqref="DB9:DG408">
    <cfRule type="expression" dxfId="73" priority="71" stopIfTrue="1">
      <formula>MOD(ROW(),2)</formula>
    </cfRule>
  </conditionalFormatting>
  <conditionalFormatting sqref="F9:DA408">
    <cfRule type="expression" dxfId="72" priority="5" stopIfTrue="1">
      <formula>AND(ISBLANK(F9),MOD(ROW(),2))</formula>
    </cfRule>
    <cfRule type="containsBlanks" priority="6" stopIfTrue="1">
      <formula>LEN(TRIM(F9))=0</formula>
    </cfRule>
  </conditionalFormatting>
  <conditionalFormatting sqref="DG9:DG408">
    <cfRule type="cellIs" dxfId="71" priority="1" operator="equal">
      <formula>"ABSENT"</formula>
    </cfRule>
    <cfRule type="cellIs" dxfId="70" priority="2" operator="equal">
      <formula>"NB ITEMS"</formula>
    </cfRule>
    <cfRule type="cellIs" dxfId="69" priority="3" operator="equal">
      <formula>"ERREUR"</formula>
    </cfRule>
  </conditionalFormatting>
  <printOptions verticalCentered="1"/>
  <pageMargins left="0.51181102362204722" right="0.51181102362204722" top="0.51181102362204722" bottom="0.51181102362204722" header="0.31496062992125984" footer="0.31496062992125984"/>
  <pageSetup paperSize="9" scale="69" firstPageNumber="0" fitToWidth="2" pageOrder="overThenDown" orientation="landscape" horizontalDpi="300" verticalDpi="300"/>
  <headerFooter alignWithMargins="0"/>
  <rowBreaks count="2" manualBreakCount="2">
    <brk id="41" max="110" man="1"/>
    <brk id="48" max="11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8C53A1-EF0E-4611-9F58-EA7F78DD66E5}">
            <x14:dataBar minLength="0" maxLength="100" negativeBarColorSameAsPositive="1" axisPosition="none">
              <x14:cfvo type="min"/>
              <x14:cfvo type="max"/>
            </x14:dataBar>
          </x14:cfRule>
          <xm:sqref>F410:DA410</xm:sqref>
        </x14:conditionalFormatting>
        <x14:conditionalFormatting xmlns:xm="http://schemas.microsoft.com/office/excel/2006/main">
          <x14:cfRule type="dataBar" id="{9FA2B6CB-77DB-4775-BAB9-5E8E57AE12C5}">
            <x14:dataBar minLength="0" maxLength="100" negativeBarColorSameAsPositive="1" axisPosition="none">
              <x14:cfvo type="min"/>
              <x14:cfvo type="max"/>
            </x14:dataBar>
          </x14:cfRule>
          <xm:sqref>F410:DA410</xm:sqref>
        </x14:conditionalFormatting>
        <x14:conditionalFormatting xmlns:xm="http://schemas.microsoft.com/office/excel/2006/main">
          <x14:cfRule type="dataBar" id="{50AC12DE-3740-4CED-B11A-96553BA12910}">
            <x14:dataBar minLength="0" maxLength="100" negativeBarColorSameAsPositive="1" axisPosition="none">
              <x14:cfvo type="min"/>
              <x14:cfvo type="max"/>
            </x14:dataBar>
          </x14:cfRule>
          <xm:sqref>F411:DA415</xm:sqref>
        </x14:conditionalFormatting>
        <x14:conditionalFormatting xmlns:xm="http://schemas.microsoft.com/office/excel/2006/main">
          <x14:cfRule type="dataBar" id="{FA8815FD-C923-45BD-80F1-31A08B22B267}">
            <x14:dataBar minLength="0" maxLength="100" negativeBarColorSameAsPositive="1" axisPosition="none">
              <x14:cfvo type="min"/>
              <x14:cfvo type="max"/>
            </x14:dataBar>
          </x14:cfRule>
          <xm:sqref>F411:DA415</xm:sqref>
        </x14:conditionalFormatting>
        <x14:conditionalFormatting xmlns:xm="http://schemas.microsoft.com/office/excel/2006/main">
          <x14:cfRule type="cellIs" priority="9" stopIfTrue="1" operator="equal" id="{4833474F-C3E8-42C5-8076-101B31EEDFDF}">
            <xm:f>Accueil!$AB$26</xm:f>
            <x14:dxf>
              <fill>
                <patternFill>
                  <bgColor rgb="FFCCFFCC"/>
                </patternFill>
              </fill>
            </x14:dxf>
          </x14:cfRule>
          <x14:cfRule type="cellIs" priority="10" stopIfTrue="1" operator="equal" id="{3B568E17-9F6A-4956-9273-F0110691FF81}">
            <xm:f>Accueil!$AC$26</xm:f>
            <x14:dxf>
              <fill>
                <patternFill>
                  <bgColor rgb="FFFFCC99"/>
                </patternFill>
              </fill>
            </x14:dxf>
          </x14:cfRule>
          <x14:cfRule type="cellIs" priority="11" stopIfTrue="1" operator="equal" id="{2B552356-CB75-4E40-A7EF-355095015196}">
            <xm:f>Accueil!$AD$26</xm:f>
            <x14:dxf>
              <fill>
                <patternFill>
                  <bgColor rgb="FFFFCC99"/>
                </patternFill>
              </fill>
            </x14:dxf>
          </x14:cfRule>
          <x14:cfRule type="cellIs" priority="12" stopIfTrue="1" operator="equal" id="{BA73611E-8AFD-4B17-9CA8-EAEA5CD6E518}">
            <xm:f>Accueil!$AE$26</xm:f>
            <x14:dxf>
              <fill>
                <patternFill>
                  <bgColor rgb="FFFF9999"/>
                </patternFill>
              </fill>
            </x14:dxf>
          </x14:cfRule>
          <x14:cfRule type="cellIs" priority="13" stopIfTrue="1" operator="equal" id="{D52659A4-D684-4DE0-989D-B6D388B4CCE5}">
            <xm:f>Accueil!$AF$26</xm:f>
            <x14:dxf>
              <fill>
                <patternFill>
                  <bgColor rgb="FFFF9999"/>
                </patternFill>
              </fill>
            </x14:dxf>
          </x14:cfRule>
          <x14:cfRule type="cellIs" priority="14" stopIfTrue="1" operator="equal" id="{3B1D03D7-CC1C-4043-878A-16C180397DCB}">
            <xm:f>Accueil!$AG$26</xm:f>
            <x14:dxf>
              <fill>
                <patternFill>
                  <bgColor rgb="FF66FFFF"/>
                </patternFill>
              </fill>
            </x14:dxf>
          </x14:cfRule>
          <xm:sqref>F9:DA408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0">
        <x14:dataValidation type="list" allowBlank="1" showInputMessage="1" showErrorMessage="1">
          <x14:formula1>
            <xm:f>OFFSET(Accueil!$W$16,0,$F$7,OFFSET(Accueil!$W$16,8,$F$7,1,1)+1,1)</xm:f>
          </x14:formula1>
          <xm:sqref>F9:F408</xm:sqref>
        </x14:dataValidation>
        <x14:dataValidation type="list" allowBlank="1" showInputMessage="1" showErrorMessage="1">
          <x14:formula1>
            <xm:f>OFFSET(Accueil!$W$16,0,$G$7,OFFSET(Accueil!$W$16,8,$G$7,1,1)+1,1)</xm:f>
          </x14:formula1>
          <xm:sqref>G9:G408</xm:sqref>
        </x14:dataValidation>
        <x14:dataValidation type="list" allowBlank="1" showInputMessage="1" showErrorMessage="1">
          <x14:formula1>
            <xm:f>OFFSET(Accueil!$W$16,0,$H$7,OFFSET(Accueil!$W$16,8,$H$7,1,1)+1,1)</xm:f>
          </x14:formula1>
          <xm:sqref>H9:H408</xm:sqref>
        </x14:dataValidation>
        <x14:dataValidation type="list" allowBlank="1" showInputMessage="1" showErrorMessage="1">
          <x14:formula1>
            <xm:f>OFFSET(Accueil!$W$16,0,$I$7,OFFSET(Accueil!$W$16,8,$I$7,1,1)+1,1)</xm:f>
          </x14:formula1>
          <xm:sqref>I9:I408</xm:sqref>
        </x14:dataValidation>
        <x14:dataValidation type="list" allowBlank="1" showInputMessage="1" showErrorMessage="1">
          <x14:formula1>
            <xm:f>OFFSET(Accueil!$W$16,0,$J$7,OFFSET(Accueil!$W$16,8,$J$7,1,1)+1,1)</xm:f>
          </x14:formula1>
          <xm:sqref>J9:J408</xm:sqref>
        </x14:dataValidation>
        <x14:dataValidation type="list" allowBlank="1" showInputMessage="1" showErrorMessage="1">
          <x14:formula1>
            <xm:f>OFFSET(Accueil!$W$16,0,$K$7,OFFSET(Accueil!$W$16,8,$K$7,1,1)+1,1)</xm:f>
          </x14:formula1>
          <xm:sqref>K9:K408</xm:sqref>
        </x14:dataValidation>
        <x14:dataValidation type="list" allowBlank="1" showInputMessage="1" showErrorMessage="1">
          <x14:formula1>
            <xm:f>OFFSET(Accueil!$W$16,0,$L$7,OFFSET(Accueil!$W$16,8,$L$7,1,1)+1,1)</xm:f>
          </x14:formula1>
          <xm:sqref>L9:L408</xm:sqref>
        </x14:dataValidation>
        <x14:dataValidation type="list" allowBlank="1" showInputMessage="1" showErrorMessage="1">
          <x14:formula1>
            <xm:f>OFFSET(Accueil!$W$16,0,$M$7,OFFSET(Accueil!$W$16,8,$M$7,1,1)+1,1)</xm:f>
          </x14:formula1>
          <xm:sqref>M9:M408</xm:sqref>
        </x14:dataValidation>
        <x14:dataValidation type="list" allowBlank="1" showInputMessage="1" showErrorMessage="1">
          <x14:formula1>
            <xm:f>OFFSET(Accueil!$W$16,0,$N$7,OFFSET(Accueil!$W$16,8,$N$7,1,1)+1,1)</xm:f>
          </x14:formula1>
          <xm:sqref>N9:N408</xm:sqref>
        </x14:dataValidation>
        <x14:dataValidation type="list" allowBlank="1" showInputMessage="1" showErrorMessage="1">
          <x14:formula1>
            <xm:f>OFFSET(Accueil!$W$16,0,$O$7,OFFSET(Accueil!$W$16,8,$O$7,1,1)+1,1)</xm:f>
          </x14:formula1>
          <xm:sqref>O9:O408</xm:sqref>
        </x14:dataValidation>
        <x14:dataValidation type="list" allowBlank="1" showInputMessage="1" showErrorMessage="1">
          <x14:formula1>
            <xm:f>OFFSET(Accueil!$W$16,0,$P$7,OFFSET(Accueil!$W$16,8,$P$7,1,1)+1,1)</xm:f>
          </x14:formula1>
          <xm:sqref>P9:P408</xm:sqref>
        </x14:dataValidation>
        <x14:dataValidation type="list" allowBlank="1" showInputMessage="1" showErrorMessage="1">
          <x14:formula1>
            <xm:f>OFFSET(Accueil!$W$16,0,$Q$7,OFFSET(Accueil!$W$16,8,$Q$7,1,1)+1,1)</xm:f>
          </x14:formula1>
          <xm:sqref>Q9:Q408</xm:sqref>
        </x14:dataValidation>
        <x14:dataValidation type="list" allowBlank="1" showInputMessage="1" showErrorMessage="1">
          <x14:formula1>
            <xm:f>OFFSET(Accueil!$W$16,0,$R$7,OFFSET(Accueil!$W$16,8,$R$7,1,1)+1,1)</xm:f>
          </x14:formula1>
          <xm:sqref>R9:R408</xm:sqref>
        </x14:dataValidation>
        <x14:dataValidation type="list" allowBlank="1" showInputMessage="1" showErrorMessage="1">
          <x14:formula1>
            <xm:f>OFFSET(Accueil!$W$16,0,$S$7,OFFSET(Accueil!$W$16,8,$S$7,1,1)+1,1)</xm:f>
          </x14:formula1>
          <xm:sqref>S9:S408</xm:sqref>
        </x14:dataValidation>
        <x14:dataValidation type="list" allowBlank="1" showInputMessage="1" showErrorMessage="1">
          <x14:formula1>
            <xm:f>OFFSET(Accueil!$W$16,0,$T$7,OFFSET(Accueil!$W$16,8,$T$7,1,1)+1,1)</xm:f>
          </x14:formula1>
          <xm:sqref>T9:T408</xm:sqref>
        </x14:dataValidation>
        <x14:dataValidation type="list" allowBlank="1" showInputMessage="1" showErrorMessage="1">
          <x14:formula1>
            <xm:f>OFFSET(Accueil!$W$16,0,$U$7,OFFSET(Accueil!$W$16,8,$U$7,1,1)+1,1)</xm:f>
          </x14:formula1>
          <xm:sqref>U9:U408</xm:sqref>
        </x14:dataValidation>
        <x14:dataValidation type="list" allowBlank="1" showInputMessage="1" showErrorMessage="1">
          <x14:formula1>
            <xm:f>OFFSET(Accueil!$W$16,0,$V$7,OFFSET(Accueil!$W$16,8,$V$7,1,1)+1,1)</xm:f>
          </x14:formula1>
          <xm:sqref>V9:V408</xm:sqref>
        </x14:dataValidation>
        <x14:dataValidation type="list" allowBlank="1" showInputMessage="1" showErrorMessage="1">
          <x14:formula1>
            <xm:f>OFFSET(Accueil!$W$16,0,$W$7,OFFSET(Accueil!$W$16,8,$W$7,1,1)+1,1)</xm:f>
          </x14:formula1>
          <xm:sqref>W9:W408</xm:sqref>
        </x14:dataValidation>
        <x14:dataValidation type="list" allowBlank="1" showInputMessage="1" showErrorMessage="1">
          <x14:formula1>
            <xm:f>OFFSET(Accueil!$W$16,0,$X$7,OFFSET(Accueil!$W$16,8,$X$7,1,1)+1,1)</xm:f>
          </x14:formula1>
          <xm:sqref>X9:X408</xm:sqref>
        </x14:dataValidation>
        <x14:dataValidation type="list" allowBlank="1" showInputMessage="1" showErrorMessage="1">
          <x14:formula1>
            <xm:f>OFFSET(Accueil!$W$16,0,$Y$7,OFFSET(Accueil!$W$16,8,$Y$7,1,1)+1,1)</xm:f>
          </x14:formula1>
          <xm:sqref>Y9:Y408</xm:sqref>
        </x14:dataValidation>
        <x14:dataValidation type="list" allowBlank="1" showInputMessage="1" showErrorMessage="1">
          <x14:formula1>
            <xm:f>OFFSET(Accueil!$W$16,0,$Z$7,OFFSET(Accueil!$W$16,8,$Z$7,1,1)+1,1)</xm:f>
          </x14:formula1>
          <xm:sqref>Z9:Z408</xm:sqref>
        </x14:dataValidation>
        <x14:dataValidation type="list" allowBlank="1" showInputMessage="1" showErrorMessage="1">
          <x14:formula1>
            <xm:f>OFFSET(Accueil!$W$16,0,$AA$7,OFFSET(Accueil!$W$16,8,$AA$7,1,1)+1,1)</xm:f>
          </x14:formula1>
          <xm:sqref>AA9:AA408</xm:sqref>
        </x14:dataValidation>
        <x14:dataValidation type="list" allowBlank="1" showInputMessage="1" showErrorMessage="1">
          <x14:formula1>
            <xm:f>OFFSET(Accueil!$W$16,0,$AB$7,OFFSET(Accueil!$W$16,8,$AB$7,1,1)+1,1)</xm:f>
          </x14:formula1>
          <xm:sqref>AB9:AB408</xm:sqref>
        </x14:dataValidation>
        <x14:dataValidation type="list" allowBlank="1" showInputMessage="1" showErrorMessage="1">
          <x14:formula1>
            <xm:f>OFFSET(Accueil!$W$16,0,$AC$7,OFFSET(Accueil!$W$16,8,$AC$7,1,1)+1,1)</xm:f>
          </x14:formula1>
          <xm:sqref>AC9:AC408</xm:sqref>
        </x14:dataValidation>
        <x14:dataValidation type="list" allowBlank="1" showInputMessage="1" showErrorMessage="1">
          <x14:formula1>
            <xm:f>OFFSET(Accueil!$W$16,0,$AD$7,OFFSET(Accueil!$W$16,8,$AD$7,1,1)+1,1)</xm:f>
          </x14:formula1>
          <xm:sqref>AD9:AD408</xm:sqref>
        </x14:dataValidation>
        <x14:dataValidation type="list" allowBlank="1" showInputMessage="1" showErrorMessage="1">
          <x14:formula1>
            <xm:f>OFFSET(Accueil!$W$16,0,$AE$7,OFFSET(Accueil!$W$16,8,$AE$7,1,1)+1,1)</xm:f>
          </x14:formula1>
          <xm:sqref>AE9:AE408</xm:sqref>
        </x14:dataValidation>
        <x14:dataValidation type="list" allowBlank="1" showInputMessage="1" showErrorMessage="1">
          <x14:formula1>
            <xm:f>OFFSET(Accueil!$W$16,0,$AF$7,OFFSET(Accueil!$W$16,8,$AF$7,1,1)+1,1)</xm:f>
          </x14:formula1>
          <xm:sqref>AF9:AF408</xm:sqref>
        </x14:dataValidation>
        <x14:dataValidation type="list" allowBlank="1" showInputMessage="1" showErrorMessage="1">
          <x14:formula1>
            <xm:f>OFFSET(Accueil!$W$16,0,$AG$7,OFFSET(Accueil!$W$16,8,$AG$7,1,1)+1,1)</xm:f>
          </x14:formula1>
          <xm:sqref>AG9:AG408</xm:sqref>
        </x14:dataValidation>
        <x14:dataValidation type="list" allowBlank="1" showInputMessage="1" showErrorMessage="1">
          <x14:formula1>
            <xm:f>OFFSET(Accueil!$W$16,0,$AH$7,OFFSET(Accueil!$W$16,8,$AH$7,1,1)+1,1)</xm:f>
          </x14:formula1>
          <xm:sqref>AH9:AH408</xm:sqref>
        </x14:dataValidation>
        <x14:dataValidation type="list" allowBlank="1" showInputMessage="1" showErrorMessage="1">
          <x14:formula1>
            <xm:f>OFFSET(Accueil!$W$16,0,$AI$7,OFFSET(Accueil!$W$16,8,$AI$7,1,1)+1,1)</xm:f>
          </x14:formula1>
          <xm:sqref>AI9:AI408</xm:sqref>
        </x14:dataValidation>
        <x14:dataValidation type="list" allowBlank="1" showInputMessage="1" showErrorMessage="1">
          <x14:formula1>
            <xm:f>OFFSET(Accueil!$W$16,0,$AJ$7,OFFSET(Accueil!$W$16,8,$AJ$7,1,1)+1,1)</xm:f>
          </x14:formula1>
          <xm:sqref>AJ9:AJ408</xm:sqref>
        </x14:dataValidation>
        <x14:dataValidation type="list" allowBlank="1" showInputMessage="1" showErrorMessage="1">
          <x14:formula1>
            <xm:f>OFFSET(Accueil!$W$16,0,$AK$7,OFFSET(Accueil!$W$16,8,$AK$7,1,1)+1,1)</xm:f>
          </x14:formula1>
          <xm:sqref>AK9:AK408</xm:sqref>
        </x14:dataValidation>
        <x14:dataValidation type="list" allowBlank="1" showInputMessage="1" showErrorMessage="1">
          <x14:formula1>
            <xm:f>OFFSET(Accueil!$W$16,0,$AL$7,OFFSET(Accueil!$W$16,8,$AL$7,1,1)+1,1)</xm:f>
          </x14:formula1>
          <xm:sqref>AL9:AL408</xm:sqref>
        </x14:dataValidation>
        <x14:dataValidation type="list" allowBlank="1" showInputMessage="1" showErrorMessage="1">
          <x14:formula1>
            <xm:f>OFFSET(Accueil!$W$16,0,$AM$7,OFFSET(Accueil!$W$16,8,$AM$7,1,1)+1,1)</xm:f>
          </x14:formula1>
          <xm:sqref>AM9:AM408</xm:sqref>
        </x14:dataValidation>
        <x14:dataValidation type="list" allowBlank="1" showInputMessage="1" showErrorMessage="1">
          <x14:formula1>
            <xm:f>OFFSET(Accueil!$W$16,0,$AN$7,OFFSET(Accueil!$W$16,8,$AN$7,1,1)+1,1)</xm:f>
          </x14:formula1>
          <xm:sqref>AN9:AN408</xm:sqref>
        </x14:dataValidation>
        <x14:dataValidation type="list" allowBlank="1" showInputMessage="1" showErrorMessage="1">
          <x14:formula1>
            <xm:f>OFFSET(Accueil!$W$16,0,$AO$7,OFFSET(Accueil!$W$16,8,$AO$7,1,1)+1,1)</xm:f>
          </x14:formula1>
          <xm:sqref>AO9:AO408</xm:sqref>
        </x14:dataValidation>
        <x14:dataValidation type="list" allowBlank="1" showInputMessage="1" showErrorMessage="1">
          <x14:formula1>
            <xm:f>OFFSET(Accueil!$W$16,0,$AP$7,OFFSET(Accueil!$W$16,8,$AP$7,1,1)+1,1)</xm:f>
          </x14:formula1>
          <xm:sqref>AP9:AP408</xm:sqref>
        </x14:dataValidation>
        <x14:dataValidation type="list" allowBlank="1" showInputMessage="1" showErrorMessage="1">
          <x14:formula1>
            <xm:f>OFFSET(Accueil!$W$16,0,$AQ$7,OFFSET(Accueil!$W$16,8,$AQ$7,1,1)+1,1)</xm:f>
          </x14:formula1>
          <xm:sqref>AQ9:AQ408</xm:sqref>
        </x14:dataValidation>
        <x14:dataValidation type="list" allowBlank="1" showInputMessage="1" showErrorMessage="1">
          <x14:formula1>
            <xm:f>OFFSET(Accueil!$W$16,0,$AR$7,OFFSET(Accueil!$W$16,8,$AR$7,1,1)+1,1)</xm:f>
          </x14:formula1>
          <xm:sqref>AR9:AR408</xm:sqref>
        </x14:dataValidation>
        <x14:dataValidation type="list" allowBlank="1" showInputMessage="1" showErrorMessage="1">
          <x14:formula1>
            <xm:f>OFFSET(Accueil!$W$16,0,$AS$7,OFFSET(Accueil!$W$16,8,$AS$7,1,1)+1,1)</xm:f>
          </x14:formula1>
          <xm:sqref>AS9:AS408</xm:sqref>
        </x14:dataValidation>
        <x14:dataValidation type="list" allowBlank="1" showInputMessage="1" showErrorMessage="1">
          <x14:formula1>
            <xm:f>OFFSET(Accueil!$W$16,0,$AT$7,OFFSET(Accueil!$W$16,8,$AT$7,1,1)+1,1)</xm:f>
          </x14:formula1>
          <xm:sqref>AT9:AT408</xm:sqref>
        </x14:dataValidation>
        <x14:dataValidation type="list" allowBlank="1" showInputMessage="1" showErrorMessage="1">
          <x14:formula1>
            <xm:f>OFFSET(Accueil!$W$16,0,$AU$7,OFFSET(Accueil!$W$16,8,$AU$7,1,1)+1,1)</xm:f>
          </x14:formula1>
          <xm:sqref>AU9:AU408</xm:sqref>
        </x14:dataValidation>
        <x14:dataValidation type="list" allowBlank="1" showInputMessage="1" showErrorMessage="1">
          <x14:formula1>
            <xm:f>OFFSET(Accueil!$W$16,0,$AV$7,OFFSET(Accueil!$W$16,8,$AV$7,1,1)+1,1)</xm:f>
          </x14:formula1>
          <xm:sqref>AV9:AV408</xm:sqref>
        </x14:dataValidation>
        <x14:dataValidation type="list" allowBlank="1" showInputMessage="1" showErrorMessage="1">
          <x14:formula1>
            <xm:f>OFFSET(Accueil!$W$16,0,$AW$7,OFFSET(Accueil!$W$16,8,$AW$7,1,1)+1,1)</xm:f>
          </x14:formula1>
          <xm:sqref>AW9:AW408</xm:sqref>
        </x14:dataValidation>
        <x14:dataValidation type="list" allowBlank="1" showInputMessage="1" showErrorMessage="1">
          <x14:formula1>
            <xm:f>OFFSET(Accueil!$W$16,0,$AX$7,OFFSET(Accueil!$W$16,8,$AX$7,1,1)+1,1)</xm:f>
          </x14:formula1>
          <xm:sqref>AX9:AX408</xm:sqref>
        </x14:dataValidation>
        <x14:dataValidation type="list" allowBlank="1" showInputMessage="1" showErrorMessage="1">
          <x14:formula1>
            <xm:f>OFFSET(Accueil!$W$16,0,$AY$7,OFFSET(Accueil!$W$16,8,$AY$7,1,1)+1,1)</xm:f>
          </x14:formula1>
          <xm:sqref>AY9:AY408</xm:sqref>
        </x14:dataValidation>
        <x14:dataValidation type="list" allowBlank="1" showInputMessage="1" showErrorMessage="1">
          <x14:formula1>
            <xm:f>OFFSET(Accueil!$W$16,0,$AZ$7,OFFSET(Accueil!$W$16,8,$AZ$7,1,1)+1,1)</xm:f>
          </x14:formula1>
          <xm:sqref>AZ9:AZ408</xm:sqref>
        </x14:dataValidation>
        <x14:dataValidation type="list" allowBlank="1" showInputMessage="1" showErrorMessage="1">
          <x14:formula1>
            <xm:f>OFFSET(Accueil!$W$16,0,$BA$7,OFFSET(Accueil!$W$16,8,$BA$7,1,1)+1,1)</xm:f>
          </x14:formula1>
          <xm:sqref>BA9:BA408</xm:sqref>
        </x14:dataValidation>
        <x14:dataValidation type="list" allowBlank="1" showInputMessage="1" showErrorMessage="1">
          <x14:formula1>
            <xm:f>OFFSET(Accueil!$W$16,0,$BB$7,OFFSET(Accueil!$W$16,8,$BB$7,1,1)+1,1)</xm:f>
          </x14:formula1>
          <xm:sqref>BB9:BB408</xm:sqref>
        </x14:dataValidation>
        <x14:dataValidation type="list" allowBlank="1" showInputMessage="1" showErrorMessage="1">
          <x14:formula1>
            <xm:f>OFFSET(Accueil!$W$16,0,$BC$7,OFFSET(Accueil!$W$16,8,$BC$7,1,1)+1,1)</xm:f>
          </x14:formula1>
          <xm:sqref>BC9:BC408</xm:sqref>
        </x14:dataValidation>
        <x14:dataValidation type="list" allowBlank="1" showInputMessage="1" showErrorMessage="1">
          <x14:formula1>
            <xm:f>OFFSET(Accueil!$W$16,0,$BD$7,OFFSET(Accueil!$W$16,8,$BD$7,1,1)+1,1)</xm:f>
          </x14:formula1>
          <xm:sqref>BD9:BD408</xm:sqref>
        </x14:dataValidation>
        <x14:dataValidation type="list" allowBlank="1" showInputMessage="1" showErrorMessage="1">
          <x14:formula1>
            <xm:f>OFFSET(Accueil!$W$16,0,$BE$7,OFFSET(Accueil!$W$16,8,$BE$7,1,1)+1,1)</xm:f>
          </x14:formula1>
          <xm:sqref>BE9:BE408</xm:sqref>
        </x14:dataValidation>
        <x14:dataValidation type="list" allowBlank="1" showInputMessage="1" showErrorMessage="1">
          <x14:formula1>
            <xm:f>OFFSET(Accueil!$W$16,0,$BF$7,OFFSET(Accueil!$W$16,8,$BF$7,1,1)+1,1)</xm:f>
          </x14:formula1>
          <xm:sqref>BF9:BF408</xm:sqref>
        </x14:dataValidation>
        <x14:dataValidation type="list" allowBlank="1" showInputMessage="1" showErrorMessage="1">
          <x14:formula1>
            <xm:f>OFFSET(Accueil!$W$16,0,$BG$7,OFFSET(Accueil!$W$16,8,$BG$7,1,1)+1,1)</xm:f>
          </x14:formula1>
          <xm:sqref>BG9:BG408</xm:sqref>
        </x14:dataValidation>
        <x14:dataValidation type="list" allowBlank="1" showInputMessage="1" showErrorMessage="1">
          <x14:formula1>
            <xm:f>OFFSET(Accueil!$W$16,0,$BH$7,OFFSET(Accueil!$W$16,8,$BH$7,1,1)+1,1)</xm:f>
          </x14:formula1>
          <xm:sqref>BH9:BH408</xm:sqref>
        </x14:dataValidation>
        <x14:dataValidation type="list" allowBlank="1" showInputMessage="1" showErrorMessage="1">
          <x14:formula1>
            <xm:f>OFFSET(Accueil!$W$16,0,$BI$7,OFFSET(Accueil!$W$16,8,$BI$7,1,1)+1,1)</xm:f>
          </x14:formula1>
          <xm:sqref>BI9:BI408</xm:sqref>
        </x14:dataValidation>
        <x14:dataValidation type="list" allowBlank="1" showInputMessage="1" showErrorMessage="1">
          <x14:formula1>
            <xm:f>OFFSET(Accueil!$W$16,0,$BJ$7,OFFSET(Accueil!$W$16,8,$BJ$7,1,1)+1,1)</xm:f>
          </x14:formula1>
          <xm:sqref>BJ9:BJ408</xm:sqref>
        </x14:dataValidation>
        <x14:dataValidation type="list" allowBlank="1" showInputMessage="1" showErrorMessage="1">
          <x14:formula1>
            <xm:f>OFFSET(Accueil!$W$16,0,$BK$7,OFFSET(Accueil!$W$16,8,$BK$7,1,1)+1,1)</xm:f>
          </x14:formula1>
          <xm:sqref>BK9:BK408</xm:sqref>
        </x14:dataValidation>
        <x14:dataValidation type="list" allowBlank="1" showInputMessage="1" showErrorMessage="1">
          <x14:formula1>
            <xm:f>OFFSET(Accueil!$W$16,0,$BL$7,OFFSET(Accueil!$W$16,8,$BL$7,1,1)+1,1)</xm:f>
          </x14:formula1>
          <xm:sqref>BL9:BL408</xm:sqref>
        </x14:dataValidation>
        <x14:dataValidation type="list" allowBlank="1" showInputMessage="1" showErrorMessage="1">
          <x14:formula1>
            <xm:f>OFFSET(Accueil!$W$16,0,$BM$7,OFFSET(Accueil!$W$16,8,$BM$7,1,1)+1,1)</xm:f>
          </x14:formula1>
          <xm:sqref>BM9:BM408</xm:sqref>
        </x14:dataValidation>
        <x14:dataValidation type="list" allowBlank="1" showInputMessage="1" showErrorMessage="1">
          <x14:formula1>
            <xm:f>OFFSET(Accueil!$W$16,0,$BN$7,OFFSET(Accueil!$W$16,8,$BN$7,1,1)+1,1)</xm:f>
          </x14:formula1>
          <xm:sqref>BN9:BN408</xm:sqref>
        </x14:dataValidation>
        <x14:dataValidation type="list" allowBlank="1" showInputMessage="1" showErrorMessage="1">
          <x14:formula1>
            <xm:f>OFFSET(Accueil!$W$16,0,$BO$7,OFFSET(Accueil!$W$16,8,$BO$7,1,1)+1,1)</xm:f>
          </x14:formula1>
          <xm:sqref>BO9:BO408</xm:sqref>
        </x14:dataValidation>
        <x14:dataValidation type="list" allowBlank="1" showInputMessage="1" showErrorMessage="1">
          <x14:formula1>
            <xm:f>OFFSET(Accueil!$W$16,0,$BP$7,OFFSET(Accueil!$W$16,8,$BP$7,1,1)+1,1)</xm:f>
          </x14:formula1>
          <xm:sqref>BP9:BP408</xm:sqref>
        </x14:dataValidation>
        <x14:dataValidation type="list" allowBlank="1" showInputMessage="1" showErrorMessage="1">
          <x14:formula1>
            <xm:f>OFFSET(Accueil!$W$16,0,$BQ$7,OFFSET(Accueil!$W$16,8,$BQ$7,1,1)+1,1)</xm:f>
          </x14:formula1>
          <xm:sqref>BQ9:BQ408</xm:sqref>
        </x14:dataValidation>
        <x14:dataValidation type="list" allowBlank="1" showInputMessage="1" showErrorMessage="1">
          <x14:formula1>
            <xm:f>OFFSET(Accueil!$W$16,0,$BR$7,OFFSET(Accueil!$W$16,8,$BR$7,1,1)+1,1)</xm:f>
          </x14:formula1>
          <xm:sqref>BR9:BR408</xm:sqref>
        </x14:dataValidation>
        <x14:dataValidation type="list" allowBlank="1" showInputMessage="1" showErrorMessage="1">
          <x14:formula1>
            <xm:f>OFFSET(Accueil!$W$16,0,$BS$7,OFFSET(Accueil!$W$16,8,$BS$7,1,1)+1,1)</xm:f>
          </x14:formula1>
          <xm:sqref>BS9:BS408</xm:sqref>
        </x14:dataValidation>
        <x14:dataValidation type="list" allowBlank="1" showInputMessage="1" showErrorMessage="1">
          <x14:formula1>
            <xm:f>OFFSET(Accueil!$W$16,0,$BT$7,OFFSET(Accueil!$W$16,8,$BT$7,1,1)+1,1)</xm:f>
          </x14:formula1>
          <xm:sqref>BT9:BT408</xm:sqref>
        </x14:dataValidation>
        <x14:dataValidation type="list" allowBlank="1" showInputMessage="1" showErrorMessage="1">
          <x14:formula1>
            <xm:f>OFFSET(Accueil!$W$16,0,$BU$7,OFFSET(Accueil!$W$16,8,$BU$7,1,1)+1,1)</xm:f>
          </x14:formula1>
          <xm:sqref>BU9:BU408</xm:sqref>
        </x14:dataValidation>
        <x14:dataValidation type="list" allowBlank="1" showInputMessage="1" showErrorMessage="1">
          <x14:formula1>
            <xm:f>OFFSET(Accueil!$W$16,0,$BV$7,OFFSET(Accueil!$W$16,8,$BV$7,1,1)+1,1)</xm:f>
          </x14:formula1>
          <xm:sqref>BV9:BV408</xm:sqref>
        </x14:dataValidation>
        <x14:dataValidation type="list" allowBlank="1" showInputMessage="1" showErrorMessage="1">
          <x14:formula1>
            <xm:f>OFFSET(Accueil!$W$16,0,$BW$7,OFFSET(Accueil!$W$16,8,$BW$7,1,1)+1,1)</xm:f>
          </x14:formula1>
          <xm:sqref>BW9:BW408</xm:sqref>
        </x14:dataValidation>
        <x14:dataValidation type="list" allowBlank="1" showInputMessage="1" showErrorMessage="1">
          <x14:formula1>
            <xm:f>OFFSET(Accueil!$W$16,0,$BX$7,OFFSET(Accueil!$W$16,8,$BX$7,1,1)+1,1)</xm:f>
          </x14:formula1>
          <xm:sqref>BX9:BX408</xm:sqref>
        </x14:dataValidation>
        <x14:dataValidation type="list" allowBlank="1" showInputMessage="1" showErrorMessage="1">
          <x14:formula1>
            <xm:f>OFFSET(Accueil!$W$16,0,$BY$7,OFFSET(Accueil!$W$16,8,$BY$7,1,1)+1,1)</xm:f>
          </x14:formula1>
          <xm:sqref>BY9:BY408</xm:sqref>
        </x14:dataValidation>
        <x14:dataValidation type="list" allowBlank="1" showInputMessage="1" showErrorMessage="1">
          <x14:formula1>
            <xm:f>OFFSET(Accueil!$W$16,0,$BZ$7,OFFSET(Accueil!$W$16,8,$BZ$7,1,1)+1,1)</xm:f>
          </x14:formula1>
          <xm:sqref>BZ9:BZ408</xm:sqref>
        </x14:dataValidation>
        <x14:dataValidation type="list" allowBlank="1" showInputMessage="1" showErrorMessage="1">
          <x14:formula1>
            <xm:f>OFFSET(Accueil!$W$16,0,$CA$7,OFFSET(Accueil!$W$16,8,$CA$7,1,1)+1,1)</xm:f>
          </x14:formula1>
          <xm:sqref>CA9:CA408</xm:sqref>
        </x14:dataValidation>
        <x14:dataValidation type="list" allowBlank="1" showInputMessage="1" showErrorMessage="1">
          <x14:formula1>
            <xm:f>OFFSET(Accueil!$W$16,0,$CB$7,OFFSET(Accueil!$W$16,8,$CB$7,1,1)+1,1)</xm:f>
          </x14:formula1>
          <xm:sqref>CB9:CB408</xm:sqref>
        </x14:dataValidation>
        <x14:dataValidation type="list" allowBlank="1" showInputMessage="1" showErrorMessage="1">
          <x14:formula1>
            <xm:f>OFFSET(Accueil!$W$16,0,$CC$7,OFFSET(Accueil!$W$16,8,$CC$7,1,1)+1,1)</xm:f>
          </x14:formula1>
          <xm:sqref>CC9:CC408</xm:sqref>
        </x14:dataValidation>
        <x14:dataValidation type="list" allowBlank="1" showInputMessage="1" showErrorMessage="1">
          <x14:formula1>
            <xm:f>OFFSET(Accueil!$W$16,0,$CD$7,OFFSET(Accueil!$W$16,8,$CD$7,1,1)+1,1)</xm:f>
          </x14:formula1>
          <xm:sqref>CD9:CD408</xm:sqref>
        </x14:dataValidation>
        <x14:dataValidation type="list" allowBlank="1" showInputMessage="1" showErrorMessage="1">
          <x14:formula1>
            <xm:f>OFFSET(Accueil!$W$16,0,$CE$7,OFFSET(Accueil!$W$16,8,$CE$7,1,1)+1,1)</xm:f>
          </x14:formula1>
          <xm:sqref>CE9:CE408</xm:sqref>
        </x14:dataValidation>
        <x14:dataValidation type="list" allowBlank="1" showInputMessage="1" showErrorMessage="1">
          <x14:formula1>
            <xm:f>OFFSET(Accueil!$W$16,0,$CF$7,OFFSET(Accueil!$W$16,8,$CF$7,1,1)+1,1)</xm:f>
          </x14:formula1>
          <xm:sqref>CF9:CF408</xm:sqref>
        </x14:dataValidation>
        <x14:dataValidation type="list" allowBlank="1" showInputMessage="1" showErrorMessage="1">
          <x14:formula1>
            <xm:f>OFFSET(Accueil!$W$16,0,$CG$7,OFFSET(Accueil!$W$16,8,$CG$7,1,1)+1,1)</xm:f>
          </x14:formula1>
          <xm:sqref>CG9:CG408</xm:sqref>
        </x14:dataValidation>
        <x14:dataValidation type="list" allowBlank="1" showInputMessage="1" showErrorMessage="1">
          <x14:formula1>
            <xm:f>OFFSET(Accueil!$W$16,0,$CH$7,OFFSET(Accueil!$W$16,8,$CH$7,1,1)+1,1)</xm:f>
          </x14:formula1>
          <xm:sqref>CH9:CH408</xm:sqref>
        </x14:dataValidation>
        <x14:dataValidation type="list" allowBlank="1" showInputMessage="1" showErrorMessage="1">
          <x14:formula1>
            <xm:f>OFFSET(Accueil!$W$16,0,$CI$7,OFFSET(Accueil!$W$16,8,$CI$7,1,1)+1,1)</xm:f>
          </x14:formula1>
          <xm:sqref>CI9:CI408</xm:sqref>
        </x14:dataValidation>
        <x14:dataValidation type="list" allowBlank="1" showInputMessage="1" showErrorMessage="1">
          <x14:formula1>
            <xm:f>OFFSET(Accueil!$W$16,0,$CJ$7,OFFSET(Accueil!$W$16,8,$CJ$7,1,1)+1,1)</xm:f>
          </x14:formula1>
          <xm:sqref>CJ9:CJ408</xm:sqref>
        </x14:dataValidation>
        <x14:dataValidation type="list" allowBlank="1" showInputMessage="1" showErrorMessage="1">
          <x14:formula1>
            <xm:f>OFFSET(Accueil!$W$16,0,$CK$7,OFFSET(Accueil!$W$16,8,$CK$7,1,1)+1,1)</xm:f>
          </x14:formula1>
          <xm:sqref>CK9:CK408</xm:sqref>
        </x14:dataValidation>
        <x14:dataValidation type="list" allowBlank="1" showInputMessage="1" showErrorMessage="1">
          <x14:formula1>
            <xm:f>OFFSET(Accueil!$W$16,0,$CL$7,OFFSET(Accueil!$W$16,8,$CL$7,1,1)+1,1)</xm:f>
          </x14:formula1>
          <xm:sqref>CL9:CL408</xm:sqref>
        </x14:dataValidation>
        <x14:dataValidation type="list" allowBlank="1" showInputMessage="1" showErrorMessage="1">
          <x14:formula1>
            <xm:f>OFFSET(Accueil!$W$16,0,$CN$7,OFFSET(Accueil!$W$16,8,$CN$7,1,1)+1,1)</xm:f>
          </x14:formula1>
          <xm:sqref>CN9:CN408</xm:sqref>
        </x14:dataValidation>
        <x14:dataValidation type="list" allowBlank="1" showInputMessage="1" showErrorMessage="1">
          <x14:formula1>
            <xm:f>OFFSET(Accueil!$W$16,0,$CO$7,OFFSET(Accueil!$W$16,8,$CO$7,1,1)+1,1)</xm:f>
          </x14:formula1>
          <xm:sqref>CO9:CO408</xm:sqref>
        </x14:dataValidation>
        <x14:dataValidation type="list" allowBlank="1" showInputMessage="1" showErrorMessage="1">
          <x14:formula1>
            <xm:f>OFFSET(Accueil!$W$16,0,$CP$7,OFFSET(Accueil!$W$16,8,$CP$7,1,1)+1,1)</xm:f>
          </x14:formula1>
          <xm:sqref>CP9:CP408</xm:sqref>
        </x14:dataValidation>
        <x14:dataValidation type="list" allowBlank="1" showInputMessage="1" showErrorMessage="1">
          <x14:formula1>
            <xm:f>OFFSET(Accueil!$W$16,0,$CQ$7,OFFSET(Accueil!$W$16,8,$CQ$7,1,1)+1,1)</xm:f>
          </x14:formula1>
          <xm:sqref>CQ9:CQ408</xm:sqref>
        </x14:dataValidation>
        <x14:dataValidation type="list" allowBlank="1" showInputMessage="1" showErrorMessage="1">
          <x14:formula1>
            <xm:f>OFFSET(Accueil!$W$16,0,$CR$7,OFFSET(Accueil!$W$16,8,$CR$7,1,1)+1,1)</xm:f>
          </x14:formula1>
          <xm:sqref>CR9:CR408</xm:sqref>
        </x14:dataValidation>
        <x14:dataValidation type="list" allowBlank="1" showInputMessage="1" showErrorMessage="1">
          <x14:formula1>
            <xm:f>OFFSET(Accueil!$W$16,0,$CS$7,OFFSET(Accueil!$W$16,8,$CS$7,1,1)+1,1)</xm:f>
          </x14:formula1>
          <xm:sqref>CS9:CS408</xm:sqref>
        </x14:dataValidation>
        <x14:dataValidation type="list" allowBlank="1" showInputMessage="1" showErrorMessage="1">
          <x14:formula1>
            <xm:f>OFFSET(Accueil!$W$16,0,$CT$7,OFFSET(Accueil!$W$16,8,$CT$7,1,1)+1,1)</xm:f>
          </x14:formula1>
          <xm:sqref>CT9:CT408</xm:sqref>
        </x14:dataValidation>
        <x14:dataValidation type="list" allowBlank="1" showInputMessage="1" showErrorMessage="1">
          <x14:formula1>
            <xm:f>OFFSET(Accueil!$W$16,0,$CU$7,OFFSET(Accueil!$W$16,8,$CU$7,1,1)+1,1)</xm:f>
          </x14:formula1>
          <xm:sqref>CU9:CU408</xm:sqref>
        </x14:dataValidation>
        <x14:dataValidation type="list" allowBlank="1" showInputMessage="1" showErrorMessage="1">
          <x14:formula1>
            <xm:f>OFFSET(Accueil!$W$16,0,$CV$7,OFFSET(Accueil!$W$16,8,$CV$7,1,1)+1,1)</xm:f>
          </x14:formula1>
          <xm:sqref>CV9:CV408</xm:sqref>
        </x14:dataValidation>
        <x14:dataValidation type="list" allowBlank="1" showInputMessage="1" showErrorMessage="1">
          <x14:formula1>
            <xm:f>OFFSET(Accueil!$W$16,0,$CW$7,OFFSET(Accueil!$W$16,8,$CW$7,1,1)+1,1)</xm:f>
          </x14:formula1>
          <xm:sqref>CW9:CW408</xm:sqref>
        </x14:dataValidation>
        <x14:dataValidation type="list" allowBlank="1" showInputMessage="1" showErrorMessage="1">
          <x14:formula1>
            <xm:f>OFFSET(Accueil!$W$16,0,$CX$7,OFFSET(Accueil!$W$16,8,$CX$7,1,1)+1,1)</xm:f>
          </x14:formula1>
          <xm:sqref>CX9:CX408</xm:sqref>
        </x14:dataValidation>
        <x14:dataValidation type="list" allowBlank="1" showInputMessage="1" showErrorMessage="1">
          <x14:formula1>
            <xm:f>OFFSET(Accueil!$W$16,0,$CY$7,OFFSET(Accueil!$W$16,8,$CY$7,1,1)+1,1)</xm:f>
          </x14:formula1>
          <xm:sqref>CY9:CY408</xm:sqref>
        </x14:dataValidation>
        <x14:dataValidation type="list" allowBlank="1" showInputMessage="1" showErrorMessage="1">
          <x14:formula1>
            <xm:f>OFFSET(Accueil!$W$16,0,$CZ$7,OFFSET(Accueil!$W$16,8,$CZ$7,1,1)+1,1)</xm:f>
          </x14:formula1>
          <xm:sqref>CZ9:CZ408</xm:sqref>
        </x14:dataValidation>
        <x14:dataValidation type="list" allowBlank="1" showInputMessage="1" showErrorMessage="1">
          <x14:formula1>
            <xm:f>OFFSET(Accueil!$W$16,0,$DA$7,OFFSET(Accueil!$W$16,8,$DA$7,1,1)+1,1)</xm:f>
          </x14:formula1>
          <xm:sqref>DA9:DA408</xm:sqref>
        </x14:dataValidation>
        <x14:dataValidation type="list" allowBlank="1" showInputMessage="1" showErrorMessage="1">
          <x14:formula1>
            <xm:f>OFFSET(Accueil!$W$16,0,$CM$7,OFFSET(Accueil!$W$16,8,$CM$7,1,1)+1,1)</xm:f>
          </x14:formula1>
          <xm:sqref>CM9:CM408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 enableFormatConditionsCalculation="0">
    <tabColor rgb="FFFFFF99"/>
    <pageSetUpPr fitToPage="1"/>
  </sheetPr>
  <dimension ref="A1:HM403"/>
  <sheetViews>
    <sheetView showGridLines="0" showRowColHeaders="0" zoomScale="90" zoomScaleNormal="90" zoomScalePageLayoutView="90" workbookViewId="0">
      <pane xSplit="3" ySplit="3" topLeftCell="D4" activePane="bottomRight" state="frozen"/>
      <selection activeCell="D148" sqref="D148"/>
      <selection pane="topRight" activeCell="D148" sqref="D148"/>
      <selection pane="bottomLeft" activeCell="D148" sqref="D148"/>
      <selection pane="bottomRight"/>
    </sheetView>
  </sheetViews>
  <sheetFormatPr baseColWidth="10" defaultColWidth="11" defaultRowHeight="14" x14ac:dyDescent="0"/>
  <cols>
    <col min="1" max="1" width="1.83203125" style="8" customWidth="1"/>
    <col min="2" max="2" width="4.5" style="10" bestFit="1" customWidth="1"/>
    <col min="3" max="3" width="32.1640625" style="8" customWidth="1"/>
    <col min="4" max="13" width="11.5" style="8" customWidth="1"/>
    <col min="14" max="14" width="9.5" style="100" hidden="1" customWidth="1"/>
    <col min="15" max="23" width="9.5" style="101" hidden="1" customWidth="1"/>
    <col min="24" max="24" width="11.5" style="102" hidden="1" customWidth="1"/>
    <col min="25" max="44" width="11.5" style="101" hidden="1" customWidth="1"/>
    <col min="45" max="220" width="11.5" style="8" customWidth="1"/>
    <col min="221" max="16384" width="11" style="5"/>
  </cols>
  <sheetData>
    <row r="1" spans="2:221" s="6" customFormat="1" ht="30.75" customHeight="1">
      <c r="B1" s="9"/>
      <c r="C1" s="7"/>
      <c r="D1" s="376" t="str">
        <f>IF(Accueil!A2="","",Accueil!A2)</f>
        <v>Evaluation</v>
      </c>
      <c r="E1" s="377"/>
      <c r="F1" s="377"/>
      <c r="G1" s="377"/>
      <c r="H1" s="377"/>
      <c r="I1" s="377"/>
      <c r="J1" s="377"/>
      <c r="K1" s="377"/>
      <c r="L1" s="377"/>
      <c r="M1" s="378"/>
      <c r="N1" s="94"/>
      <c r="O1" s="91"/>
      <c r="P1" s="91"/>
      <c r="Q1" s="91"/>
      <c r="R1" s="91"/>
      <c r="S1" s="91"/>
      <c r="T1" s="91"/>
      <c r="U1" s="91"/>
      <c r="V1" s="91"/>
      <c r="W1" s="91"/>
      <c r="X1" s="95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HM1" s="5"/>
    </row>
    <row r="2" spans="2:221" s="91" customFormat="1" ht="20.25" hidden="1" customHeight="1">
      <c r="B2" s="92"/>
      <c r="C2" s="93"/>
      <c r="D2" s="192">
        <f>IF(Accueil!L13="","",Accueil!L13)</f>
        <v>1</v>
      </c>
      <c r="E2" s="192">
        <f>IF(Accueil!L14="","",Accueil!L14)</f>
        <v>2</v>
      </c>
      <c r="F2" s="192">
        <f>IF(Accueil!L15="","",Accueil!L15)</f>
        <v>3</v>
      </c>
      <c r="G2" s="192">
        <f>IF(Accueil!L16="","",Accueil!L16)</f>
        <v>4</v>
      </c>
      <c r="H2" s="192">
        <f>IF(Accueil!L17="","",Accueil!L17)</f>
        <v>5</v>
      </c>
      <c r="I2" s="192" t="str">
        <f>IF(Accueil!L18="","",Accueil!L18)</f>
        <v/>
      </c>
      <c r="J2" s="192" t="str">
        <f>IF(Accueil!L19="","",Accueil!L19)</f>
        <v/>
      </c>
      <c r="K2" s="192" t="str">
        <f>IF(Accueil!L20="","",Accueil!L20)</f>
        <v/>
      </c>
      <c r="L2" s="192" t="str">
        <f>IF(Accueil!L21="","",Accueil!L21)</f>
        <v/>
      </c>
      <c r="M2" s="192" t="str">
        <f>IF(Accueil!L22="","",Accueil!L22)</f>
        <v/>
      </c>
      <c r="N2" s="94"/>
      <c r="X2" s="95"/>
      <c r="HM2" s="96"/>
    </row>
    <row r="3" spans="2:221" s="6" customFormat="1" ht="120" customHeight="1">
      <c r="B3" s="9"/>
      <c r="C3" s="152" t="str">
        <f>IF(Nom_etab="","",Nom_etab)</f>
        <v/>
      </c>
      <c r="D3" s="78" t="str">
        <f>IF(COMP1="","",COMP1)</f>
        <v>CP 1 : Chercher</v>
      </c>
      <c r="E3" s="78" t="str">
        <f>IF(COMP2="","",COMP2)</f>
        <v>CP 2 : Représenter</v>
      </c>
      <c r="F3" s="78" t="str">
        <f>IF(COMP3="","",COMP3)</f>
        <v>CP 3 : Calculer</v>
      </c>
      <c r="G3" s="78" t="str">
        <f>IF(COMP4="","",COMP4)</f>
        <v>CP 4 : Raisonner</v>
      </c>
      <c r="H3" s="78" t="str">
        <f>IF(COMP5="","",COMP5)</f>
        <v>CP 5 : Communiquer</v>
      </c>
      <c r="I3" s="78" t="str">
        <f>IF(COMP6="","",COMP6)</f>
        <v/>
      </c>
      <c r="J3" s="78" t="str">
        <f>IF(COMP7="","",COMP7)</f>
        <v/>
      </c>
      <c r="K3" s="78" t="str">
        <f>IF(COMP8="","",COMP8)</f>
        <v/>
      </c>
      <c r="L3" s="78" t="str">
        <f>IF(COMP9="","",COMP9)</f>
        <v/>
      </c>
      <c r="M3" s="78" t="str">
        <f>IF(COMP10="","",COMP10)</f>
        <v/>
      </c>
      <c r="N3" s="98" t="str">
        <f>COMP1</f>
        <v>CP 1 : Chercher</v>
      </c>
      <c r="O3" s="98" t="str">
        <f>COMP2</f>
        <v>CP 2 : Représenter</v>
      </c>
      <c r="P3" s="98" t="str">
        <f>COMP3</f>
        <v>CP 3 : Calculer</v>
      </c>
      <c r="Q3" s="98" t="str">
        <f>COMP4</f>
        <v>CP 4 : Raisonner</v>
      </c>
      <c r="R3" s="98" t="str">
        <f>COMP5</f>
        <v>CP 5 : Communiquer</v>
      </c>
      <c r="S3" s="98" t="str">
        <f>COMP6</f>
        <v/>
      </c>
      <c r="T3" s="98" t="str">
        <f>COMP7</f>
        <v/>
      </c>
      <c r="U3" s="98" t="str">
        <f>COMP8</f>
        <v/>
      </c>
      <c r="V3" s="98" t="str">
        <f>COMP9</f>
        <v/>
      </c>
      <c r="W3" s="98" t="str">
        <f>COMP10</f>
        <v/>
      </c>
      <c r="X3" s="95"/>
      <c r="Y3" s="178" t="s">
        <v>44</v>
      </c>
      <c r="Z3" s="178" t="s">
        <v>45</v>
      </c>
      <c r="AA3" s="178" t="s">
        <v>46</v>
      </c>
      <c r="AB3" s="178" t="s">
        <v>47</v>
      </c>
      <c r="AC3" s="178" t="s">
        <v>48</v>
      </c>
      <c r="AD3" s="178" t="s">
        <v>49</v>
      </c>
      <c r="AE3" s="178" t="s">
        <v>50</v>
      </c>
      <c r="AF3" s="178" t="s">
        <v>51</v>
      </c>
      <c r="AG3" s="178" t="s">
        <v>52</v>
      </c>
      <c r="AH3" s="178" t="s">
        <v>53</v>
      </c>
      <c r="AI3" s="177" t="s">
        <v>54</v>
      </c>
      <c r="AJ3" s="177" t="s">
        <v>55</v>
      </c>
      <c r="AK3" s="177" t="s">
        <v>56</v>
      </c>
      <c r="AL3" s="177" t="s">
        <v>57</v>
      </c>
      <c r="AM3" s="177" t="s">
        <v>58</v>
      </c>
      <c r="AN3" s="177" t="s">
        <v>59</v>
      </c>
      <c r="AO3" s="177" t="s">
        <v>60</v>
      </c>
      <c r="AP3" s="177" t="s">
        <v>61</v>
      </c>
      <c r="AQ3" s="177" t="s">
        <v>62</v>
      </c>
      <c r="AR3" s="177" t="s">
        <v>63</v>
      </c>
      <c r="HM3" s="5"/>
    </row>
    <row r="4" spans="2:221" s="6" customFormat="1" ht="15" customHeight="1">
      <c r="B4" s="76">
        <v>1</v>
      </c>
      <c r="C4" s="77" t="str">
        <f>IF(Accueil!F13="","",Accueil!F13)</f>
        <v/>
      </c>
      <c r="D4" s="167" t="str">
        <f>IF(C4="","",IF($D$3="","",IF(Y4="A","A",IF(ISERROR(Y4/AI4),"",ROUND(Y4/AI4,2)))))</f>
        <v/>
      </c>
      <c r="E4" s="167" t="str">
        <f>IF(C4="","",IF($E$3="","",IF(Z4="A","A",IF(ISERROR(Z4/AJ4),"",ROUND(Z4/AJ4,2)))))</f>
        <v/>
      </c>
      <c r="F4" s="167" t="str">
        <f>IF(C4="","",IF($F$3="","",IF(AA4="A","A",IF(ISERROR(AA4/AK4),"",ROUND(AA4/AK4,2)))))</f>
        <v/>
      </c>
      <c r="G4" s="167" t="str">
        <f>IF(C4="","",IF($G$3="","",IF(AB4="A","A",IF(ISERROR(AB4/AL4),"",ROUND(AB4/AL4,2)))))</f>
        <v/>
      </c>
      <c r="H4" s="167" t="str">
        <f>IF(C4="","",IF($H$3="","",IF(AC4="A","A",IF(ISERROR(AC4/AM4),"",ROUND(AC4/AM4,2)))))</f>
        <v/>
      </c>
      <c r="I4" s="167" t="str">
        <f>IF(C4="","",IF($I$3="","",IF(AD4="A","A",IF(ISERROR(AD4/AN4),"",ROUND(AD4/AN4,2)))))</f>
        <v/>
      </c>
      <c r="J4" s="167" t="str">
        <f>IF(C4="","",IF($J$3="","",IF(AE4="A","A",IF(ISERROR(AE4/AO4),"",ROUND(AE4/AO4,2)))))</f>
        <v/>
      </c>
      <c r="K4" s="167" t="str">
        <f>IF(C4="","",IF($K$3="","",IF(AF4="A","A",IF(ISERROR(AF4/AP4),"",ROUND(AF4/AP4,2)))))</f>
        <v/>
      </c>
      <c r="L4" s="167" t="str">
        <f>IF(C4="","",IF($L$3="","",IF(AG4="A","A",IF(ISERROR(AG4/AQ4),"",ROUND(AG4/AQ4,2)))))</f>
        <v/>
      </c>
      <c r="M4" s="167" t="str">
        <f>IF(C4="","",IF($M$3="","",IF(AH4="A","A",IF(ISERROR(AH4/AR4),"",ROUND(AH4/AR4,2)))))</f>
        <v/>
      </c>
      <c r="N4" s="103" t="str">
        <f>IF(N3="","",IF(SUMPRODUCT((Stabilo!$F9:$DA9="A")*(Stabilo!$F$5:$DA$5='Résultats élèves'!$D$2))&gt;0,"ABSENT","PRESENT"))</f>
        <v>PRESENT</v>
      </c>
      <c r="O4" s="103" t="str">
        <f>IF(O3="","",IF(SUMPRODUCT((Stabilo!$F9:$DA9="A")*(Stabilo!$F$5:$DA$5='Résultats élèves'!$E$2))&gt;0,"ABSENT","PRESENT"))</f>
        <v>PRESENT</v>
      </c>
      <c r="P4" s="103" t="str">
        <f>IF(P3="","",IF(SUMPRODUCT((Stabilo!$F9:$DA9="A")*(Stabilo!$F$5:$DA$5='Résultats élèves'!$F$2))&gt;0,"ABSENT","PRESENT"))</f>
        <v>PRESENT</v>
      </c>
      <c r="Q4" s="103" t="str">
        <f>IF(Q3="","",IF(SUMPRODUCT((Stabilo!$F9:$DA9="A")*(Stabilo!$F$5:$DA$5='Résultats élèves'!$G$2))&gt;0,"ABSENT","PRESENT"))</f>
        <v>PRESENT</v>
      </c>
      <c r="R4" s="103" t="str">
        <f>IF(R3="","",IF(SUMPRODUCT((Stabilo!$F9:$DA9="A")*(Stabilo!$F$5:$DA$5='Résultats élèves'!$H$2))&gt;0,"ABSENT","PRESENT"))</f>
        <v>PRESENT</v>
      </c>
      <c r="S4" s="103" t="str">
        <f>IF(S3="","",IF(SUMPRODUCT((Stabilo!$F9:$DA9="A")*(Stabilo!$F$5:$DA$5='Résultats élèves'!$I$2))&gt;0,"ABSENT","PRESENT"))</f>
        <v/>
      </c>
      <c r="T4" s="103" t="str">
        <f>IF(T3="","",IF(SUMPRODUCT((Stabilo!$F9:$DA9="A")*(Stabilo!$F$5:$DA$5='Résultats élèves'!$J$2))&gt;0,"ABSENT","PRESENT"))</f>
        <v/>
      </c>
      <c r="U4" s="103" t="str">
        <f>IF(U3="","",IF(SUMPRODUCT((Stabilo!$F9:$DA9="A")*(Stabilo!$F$5:$DA$5='Résultats élèves'!$K$2))&gt;0,"ABSENT","PRESENT"))</f>
        <v/>
      </c>
      <c r="V4" s="103" t="str">
        <f>IF(V3="","",IF(SUMPRODUCT((Stabilo!$F9:$DA9="A")*(Stabilo!$F$5:$DA$5='Résultats élèves'!$L$2))&gt;0,"ABSENT","PRESENT"))</f>
        <v/>
      </c>
      <c r="W4" s="103" t="str">
        <f>IF(W3="","",IF(SUMPRODUCT((Stabilo!$F9:$DA9="A")*(Stabilo!$F$5:$DA$5='Résultats élèves'!$M$2))&gt;0,"ABSENT","PRESENT"))</f>
        <v/>
      </c>
      <c r="X4" s="99" t="str">
        <f>IF(C4="","",IF(COUNTIF(N4:W4,"ABSENT")=COUNT($D$2:$M$2),"ABSENT","PRESENT"))</f>
        <v/>
      </c>
      <c r="Y4" s="176" t="str">
        <f>IF(X4="PRESENT",IF(N4="PRESENT",SUMPRODUCT((Stabilo!$F9:$DA9=1)*(Stabilo!$F$5:$DA$5='Résultats élèves'!$D$2)),"A"),"A")</f>
        <v>A</v>
      </c>
      <c r="Z4" s="176" t="str">
        <f>IF(X4="PRESENT",IF(O4="PRESENT",SUMPRODUCT((Stabilo!$F9:$DA9=1)*(Stabilo!$F$5:$DA$5='Résultats élèves'!$E$2)),"A"),"A")</f>
        <v>A</v>
      </c>
      <c r="AA4" s="176" t="str">
        <f>IF(X4="PRESENT",IF(P4="PRESENT",SUMPRODUCT((Stabilo!$F9:$DA9=1)*(Stabilo!$F$5:$DA$5='Résultats élèves'!$F$2)),"A"),"A")</f>
        <v>A</v>
      </c>
      <c r="AB4" s="176" t="str">
        <f>IF(X4="PRESENT",IF(Q4="PRESENT",SUMPRODUCT((Stabilo!$F9:$DA9=1)*(Stabilo!$F$5:$DA$5='Résultats élèves'!$G$2)),"A"),"A")</f>
        <v>A</v>
      </c>
      <c r="AC4" s="176" t="str">
        <f>IF(X4="PRESENT",IF(R4="PRESENT",SUMPRODUCT((Stabilo!$F9:$DA9=1)*(Stabilo!$F$5:$DA$5='Résultats élèves'!$H$2)),"A"),"A")</f>
        <v>A</v>
      </c>
      <c r="AD4" s="176" t="str">
        <f>IF(X4="PRESENT",IF(S4="PRESENT",SUMPRODUCT((Stabilo!$F9:$DA9=1)*(Stabilo!$F$5:$DA$5='Résultats élèves'!$I$2)),"A"),"A")</f>
        <v>A</v>
      </c>
      <c r="AE4" s="176" t="str">
        <f>IF(X4="PRESENT",IF(T4="PRESENT",SUMPRODUCT((Stabilo!$F9:$DA9=1)*(Stabilo!$F$5:$DA$5='Résultats élèves'!$J$2)),"A"),"A")</f>
        <v>A</v>
      </c>
      <c r="AF4" s="176" t="str">
        <f>IF(X4="PRESENT",IF(U4="PRESENT",SUMPRODUCT((Stabilo!$F9:$DA9=1)*(Stabilo!$F$5:$DA$5='Résultats élèves'!$K$2)),"A"),"A")</f>
        <v>A</v>
      </c>
      <c r="AG4" s="176" t="str">
        <f>IF(X4="PRESENT",IF(V4="PRESENT",SUMPRODUCT((Stabilo!$F9:$DA9=1)*(Stabilo!$F$5:$DA$5='Résultats élèves'!$L$2)),"A"),"A")</f>
        <v>A</v>
      </c>
      <c r="AH4" s="176" t="str">
        <f>IF(X4="PRESENT",IF(W4="PRESENT",SUMPRODUCT((Stabilo!$F9:$DA9=1)*(Stabilo!$F$5:$DA$5='Résultats élèves'!$M$2)),"A"),"A")</f>
        <v>A</v>
      </c>
      <c r="AI4" s="175">
        <f>SUMPRODUCT((Stabilo!$F$5:$DA$5=1)*(Stabilo!F9:DA9&lt;&gt;""))</f>
        <v>0</v>
      </c>
      <c r="AJ4" s="175">
        <f>SUMPRODUCT((Stabilo!$F$5:$DA$5=2)*(Stabilo!F9:DA9&lt;&gt;""))</f>
        <v>0</v>
      </c>
      <c r="AK4" s="175">
        <f>SUMPRODUCT((Stabilo!$F$5:$DA$5=3)*(Stabilo!F9:DA9&lt;&gt;""))</f>
        <v>0</v>
      </c>
      <c r="AL4" s="175">
        <f>SUMPRODUCT((Stabilo!$F$5:$DA$5=4)*(Stabilo!F9:DA9&lt;&gt;""))</f>
        <v>0</v>
      </c>
      <c r="AM4" s="175">
        <f>SUMPRODUCT((Stabilo!$F$5:$DA$5=5)*(Stabilo!F9:DA9&lt;&gt;""))</f>
        <v>0</v>
      </c>
      <c r="AN4" s="175">
        <f>SUMPRODUCT((Stabilo!$F$5:$DA$5=6)*(Stabilo!F9:DA9&lt;&gt;""))</f>
        <v>0</v>
      </c>
      <c r="AO4" s="175">
        <f>SUMPRODUCT((Stabilo!$F$5:$DA$5=7)*(Stabilo!F9:DA9&lt;&gt;""))</f>
        <v>0</v>
      </c>
      <c r="AP4" s="175">
        <f>SUMPRODUCT((Stabilo!$F$5:$DA$5=8)*(Stabilo!F9:DA9&lt;&gt;""))</f>
        <v>0</v>
      </c>
      <c r="AQ4" s="175">
        <f>SUMPRODUCT((Stabilo!$F$5:$DA$5=9)*(Stabilo!F9:DA9&lt;&gt;""))</f>
        <v>0</v>
      </c>
      <c r="AR4" s="175">
        <f>SUMPRODUCT((Stabilo!$F$5:$DA$5=10)*(Stabilo!F9:DA9&lt;&gt;""))</f>
        <v>0</v>
      </c>
      <c r="HM4" s="5"/>
    </row>
    <row r="5" spans="2:221" s="6" customFormat="1" ht="15" customHeight="1">
      <c r="B5" s="76">
        <v>2</v>
      </c>
      <c r="C5" s="77" t="str">
        <f>IF(Accueil!F14="","",Accueil!F14)</f>
        <v/>
      </c>
      <c r="D5" s="167" t="str">
        <f t="shared" ref="D5:D68" si="0">IF(C5="","",IF($D$3="","",IF(Y5="A","A",IF(ISERROR(Y5/AI5),"",ROUND(Y5/AI5,2)))))</f>
        <v/>
      </c>
      <c r="E5" s="167" t="str">
        <f t="shared" ref="E5:E68" si="1">IF(C5="","",IF($E$3="","",IF(Z5="A","A",IF(ISERROR(Z5/AJ5),"",ROUND(Z5/AJ5,2)))))</f>
        <v/>
      </c>
      <c r="F5" s="167" t="str">
        <f t="shared" ref="F5:F68" si="2">IF(C5="","",IF($F$3="","",IF(AA5="A","A",IF(ISERROR(AA5/AK5),"",ROUND(AA5/AK5,2)))))</f>
        <v/>
      </c>
      <c r="G5" s="167" t="str">
        <f t="shared" ref="G5:G68" si="3">IF(C5="","",IF($G$3="","",IF(AB5="A","A",IF(ISERROR(AB5/AL5),"",ROUND(AB5/AL5,2)))))</f>
        <v/>
      </c>
      <c r="H5" s="167" t="str">
        <f t="shared" ref="H5:H68" si="4">IF(C5="","",IF($H$3="","",IF(AC5="A","A",IF(ISERROR(AC5/AM5),"",ROUND(AC5/AM5,2)))))</f>
        <v/>
      </c>
      <c r="I5" s="167" t="str">
        <f t="shared" ref="I5:I68" si="5">IF(C5="","",IF($I$3="","",IF(AD5="A","A",IF(ISERROR(AD5/AN5),"",ROUND(AD5/AN5,2)))))</f>
        <v/>
      </c>
      <c r="J5" s="167" t="str">
        <f t="shared" ref="J5:J68" si="6">IF(C5="","",IF($J$3="","",IF(AE5="A","A",IF(ISERROR(AE5/AO5),"",ROUND(AE5/AO5,2)))))</f>
        <v/>
      </c>
      <c r="K5" s="167" t="str">
        <f t="shared" ref="K5:K68" si="7">IF(C5="","",IF($K$3="","",IF(AF5="A","A",IF(ISERROR(AF5/AP5),"",ROUND(AF5/AP5,2)))))</f>
        <v/>
      </c>
      <c r="L5" s="167" t="str">
        <f t="shared" ref="L5:L68" si="8">IF(C5="","",IF($L$3="","",IF(AG5="A","A",IF(ISERROR(AG5/AQ5),"",ROUND(AG5/AQ5,2)))))</f>
        <v/>
      </c>
      <c r="M5" s="167" t="str">
        <f t="shared" ref="M5:M68" si="9">IF(C5="","",IF($M$3="","",IF(AH5="A","A",IF(ISERROR(AH5/AR5),"",ROUND(AH5/AR5,2)))))</f>
        <v/>
      </c>
      <c r="N5" s="103" t="str">
        <f>IF(N4="","",IF(SUMPRODUCT((Stabilo!$F10:$DA10="A")*(Stabilo!$F$5:$DA$5='Résultats élèves'!$D$2))&gt;0,"ABSENT","PRESENT"))</f>
        <v>PRESENT</v>
      </c>
      <c r="O5" s="103" t="str">
        <f>IF(O4="","",IF(SUMPRODUCT((Stabilo!$F10:$DA10="A")*(Stabilo!$F$5:$DA$5='Résultats élèves'!$E$2))&gt;0,"ABSENT","PRESENT"))</f>
        <v>PRESENT</v>
      </c>
      <c r="P5" s="103" t="str">
        <f>IF(P4="","",IF(SUMPRODUCT((Stabilo!$F10:$DA10="A")*(Stabilo!$F$5:$DA$5='Résultats élèves'!$F$2))&gt;0,"ABSENT","PRESENT"))</f>
        <v>PRESENT</v>
      </c>
      <c r="Q5" s="103" t="str">
        <f>IF(Q4="","",IF(SUMPRODUCT((Stabilo!$F10:$DA10="A")*(Stabilo!$F$5:$DA$5='Résultats élèves'!$G$2))&gt;0,"ABSENT","PRESENT"))</f>
        <v>PRESENT</v>
      </c>
      <c r="R5" s="103" t="str">
        <f>IF(R4="","",IF(SUMPRODUCT((Stabilo!$F10:$DA10="A")*(Stabilo!$F$5:$DA$5='Résultats élèves'!$H$2))&gt;0,"ABSENT","PRESENT"))</f>
        <v>PRESENT</v>
      </c>
      <c r="S5" s="103" t="str">
        <f>IF(S4="","",IF(SUMPRODUCT((Stabilo!$F10:$DA10="A")*(Stabilo!$F$5:$DA$5='Résultats élèves'!$I$2))&gt;0,"ABSENT","PRESENT"))</f>
        <v/>
      </c>
      <c r="T5" s="103" t="str">
        <f>IF(T4="","",IF(SUMPRODUCT((Stabilo!$F10:$DA10="A")*(Stabilo!$F$5:$DA$5='Résultats élèves'!$J$2))&gt;0,"ABSENT","PRESENT"))</f>
        <v/>
      </c>
      <c r="U5" s="103" t="str">
        <f>IF(U4="","",IF(SUMPRODUCT((Stabilo!$F10:$DA10="A")*(Stabilo!$F$5:$DA$5='Résultats élèves'!$K$2))&gt;0,"ABSENT","PRESENT"))</f>
        <v/>
      </c>
      <c r="V5" s="103" t="str">
        <f>IF(V4="","",IF(SUMPRODUCT((Stabilo!$F10:$DA10="A")*(Stabilo!$F$5:$DA$5='Résultats élèves'!$L$2))&gt;0,"ABSENT","PRESENT"))</f>
        <v/>
      </c>
      <c r="W5" s="103" t="str">
        <f>IF(W4="","",IF(SUMPRODUCT((Stabilo!$F10:$DA10="A")*(Stabilo!$F$5:$DA$5='Résultats élèves'!$M$2))&gt;0,"ABSENT","PRESENT"))</f>
        <v/>
      </c>
      <c r="X5" s="99" t="str">
        <f t="shared" ref="X5:X41" si="10">IF(C5="","",IF(COUNTIF(N5:W5,"ABSENT")=COUNT($D$2:$M$2),"ABSENT","PRESENT"))</f>
        <v/>
      </c>
      <c r="Y5" s="176" t="str">
        <f>IF(X5="PRESENT",IF(N5="PRESENT",SUMPRODUCT((Stabilo!$F10:$DA10=1)*(Stabilo!$F$5:$DA$5='Résultats élèves'!$D$2)),"A"),"A")</f>
        <v>A</v>
      </c>
      <c r="Z5" s="176" t="str">
        <f>IF(X5="PRESENT",IF(O5="PRESENT",SUMPRODUCT((Stabilo!$F10:$DA10=1)*(Stabilo!$F$5:$DA$5='Résultats élèves'!$E$2)),"A"),"A")</f>
        <v>A</v>
      </c>
      <c r="AA5" s="176" t="str">
        <f>IF(X5="PRESENT",IF(P5="PRESENT",SUMPRODUCT((Stabilo!$F10:$DA10=1)*(Stabilo!$F$5:$DA$5='Résultats élèves'!$F$2)),"A"),"A")</f>
        <v>A</v>
      </c>
      <c r="AB5" s="176" t="str">
        <f>IF(X5="PRESENT",IF(Q5="PRESENT",SUMPRODUCT((Stabilo!$F10:$DA10=1)*(Stabilo!$F$5:$DA$5='Résultats élèves'!$G$2)),"A"),"A")</f>
        <v>A</v>
      </c>
      <c r="AC5" s="176" t="str">
        <f>IF(X5="PRESENT",IF(R5="PRESENT",SUMPRODUCT((Stabilo!$F10:$DA10=1)*(Stabilo!$F$5:$DA$5='Résultats élèves'!$H$2)),"A"),"A")</f>
        <v>A</v>
      </c>
      <c r="AD5" s="176" t="str">
        <f>IF(X5="PRESENT",IF(S5="PRESENT",SUMPRODUCT((Stabilo!$F10:$DA10=1)*(Stabilo!$F$5:$DA$5='Résultats élèves'!$I$2)),"A"),"A")</f>
        <v>A</v>
      </c>
      <c r="AE5" s="176" t="str">
        <f>IF(X5="PRESENT",IF(T5="PRESENT",SUMPRODUCT((Stabilo!$F10:$DA10=1)*(Stabilo!$F$5:$DA$5='Résultats élèves'!$J$2)),"A"),"A")</f>
        <v>A</v>
      </c>
      <c r="AF5" s="176" t="str">
        <f>IF(X5="PRESENT",IF(U5="PRESENT",SUMPRODUCT((Stabilo!$F10:$DA10=1)*(Stabilo!$F$5:$DA$5='Résultats élèves'!$K$2)),"A"),"A")</f>
        <v>A</v>
      </c>
      <c r="AG5" s="176" t="str">
        <f>IF(X5="PRESENT",IF(V5="PRESENT",SUMPRODUCT((Stabilo!$F10:$DA10=1)*(Stabilo!$F$5:$DA$5='Résultats élèves'!$L$2)),"A"),"A")</f>
        <v>A</v>
      </c>
      <c r="AH5" s="176" t="str">
        <f>IF(X5="PRESENT",IF(W5="PRESENT",SUMPRODUCT((Stabilo!$F10:$DA10=1)*(Stabilo!$F$5:$DA$5='Résultats élèves'!$M$2)),"A"),"A")</f>
        <v>A</v>
      </c>
      <c r="AI5" s="175">
        <f>SUMPRODUCT((Stabilo!$F$5:$DA$5=1)*(Stabilo!F10:DA10&lt;&gt;""))</f>
        <v>0</v>
      </c>
      <c r="AJ5" s="175">
        <f>SUMPRODUCT((Stabilo!$F$5:$DA$5=2)*(Stabilo!F10:DA10&lt;&gt;""))</f>
        <v>0</v>
      </c>
      <c r="AK5" s="175">
        <f>SUMPRODUCT((Stabilo!$F$5:$DA$5=3)*(Stabilo!F10:DA10&lt;&gt;""))</f>
        <v>0</v>
      </c>
      <c r="AL5" s="175">
        <f>SUMPRODUCT((Stabilo!$F$5:$DA$5=4)*(Stabilo!F10:DA10&lt;&gt;""))</f>
        <v>0</v>
      </c>
      <c r="AM5" s="175">
        <f>SUMPRODUCT((Stabilo!$F$5:$DA$5=5)*(Stabilo!F10:DA10&lt;&gt;""))</f>
        <v>0</v>
      </c>
      <c r="AN5" s="175">
        <f>SUMPRODUCT((Stabilo!$F$5:$DA$5=6)*(Stabilo!F10:DA10&lt;&gt;""))</f>
        <v>0</v>
      </c>
      <c r="AO5" s="175">
        <f>SUMPRODUCT((Stabilo!$F$5:$DA$5=7)*(Stabilo!F10:DA10&lt;&gt;""))</f>
        <v>0</v>
      </c>
      <c r="AP5" s="175">
        <f>SUMPRODUCT((Stabilo!$F$5:$DA$5=8)*(Stabilo!F10:DA10&lt;&gt;""))</f>
        <v>0</v>
      </c>
      <c r="AQ5" s="175">
        <f>SUMPRODUCT((Stabilo!$F$5:$DA$5=9)*(Stabilo!F10:DA10&lt;&gt;""))</f>
        <v>0</v>
      </c>
      <c r="AR5" s="175">
        <f>SUMPRODUCT((Stabilo!$F$5:$DA$5=10)*(Stabilo!F10:DA10&lt;&gt;""))</f>
        <v>0</v>
      </c>
      <c r="HM5" s="5"/>
    </row>
    <row r="6" spans="2:221" s="6" customFormat="1" ht="15" customHeight="1">
      <c r="B6" s="76">
        <v>3</v>
      </c>
      <c r="C6" s="77" t="str">
        <f>IF(Accueil!F15="","",Accueil!F15)</f>
        <v/>
      </c>
      <c r="D6" s="167" t="str">
        <f t="shared" si="0"/>
        <v/>
      </c>
      <c r="E6" s="167" t="str">
        <f t="shared" si="1"/>
        <v/>
      </c>
      <c r="F6" s="167" t="str">
        <f t="shared" si="2"/>
        <v/>
      </c>
      <c r="G6" s="167" t="str">
        <f t="shared" si="3"/>
        <v/>
      </c>
      <c r="H6" s="167" t="str">
        <f t="shared" si="4"/>
        <v/>
      </c>
      <c r="I6" s="167" t="str">
        <f t="shared" si="5"/>
        <v/>
      </c>
      <c r="J6" s="167" t="str">
        <f t="shared" si="6"/>
        <v/>
      </c>
      <c r="K6" s="167" t="str">
        <f t="shared" si="7"/>
        <v/>
      </c>
      <c r="L6" s="167" t="str">
        <f t="shared" si="8"/>
        <v/>
      </c>
      <c r="M6" s="167" t="str">
        <f t="shared" si="9"/>
        <v/>
      </c>
      <c r="N6" s="103" t="str">
        <f>IF(N5="","",IF(SUMPRODUCT((Stabilo!$F11:$DA11="A")*(Stabilo!$F$5:$DA$5='Résultats élèves'!$D$2))&gt;0,"ABSENT","PRESENT"))</f>
        <v>PRESENT</v>
      </c>
      <c r="O6" s="103" t="str">
        <f>IF(O5="","",IF(SUMPRODUCT((Stabilo!$F11:$DA11="A")*(Stabilo!$F$5:$DA$5='Résultats élèves'!$E$2))&gt;0,"ABSENT","PRESENT"))</f>
        <v>PRESENT</v>
      </c>
      <c r="P6" s="103" t="str">
        <f>IF(P5="","",IF(SUMPRODUCT((Stabilo!$F11:$DA11="A")*(Stabilo!$F$5:$DA$5='Résultats élèves'!$F$2))&gt;0,"ABSENT","PRESENT"))</f>
        <v>PRESENT</v>
      </c>
      <c r="Q6" s="103" t="str">
        <f>IF(Q5="","",IF(SUMPRODUCT((Stabilo!$F11:$DA11="A")*(Stabilo!$F$5:$DA$5='Résultats élèves'!$G$2))&gt;0,"ABSENT","PRESENT"))</f>
        <v>PRESENT</v>
      </c>
      <c r="R6" s="103" t="str">
        <f>IF(R5="","",IF(SUMPRODUCT((Stabilo!$F11:$DA11="A")*(Stabilo!$F$5:$DA$5='Résultats élèves'!$H$2))&gt;0,"ABSENT","PRESENT"))</f>
        <v>PRESENT</v>
      </c>
      <c r="S6" s="103" t="str">
        <f>IF(S5="","",IF(SUMPRODUCT((Stabilo!$F11:$DA11="A")*(Stabilo!$F$5:$DA$5='Résultats élèves'!$I$2))&gt;0,"ABSENT","PRESENT"))</f>
        <v/>
      </c>
      <c r="T6" s="103" t="str">
        <f>IF(T5="","",IF(SUMPRODUCT((Stabilo!$F11:$DA11="A")*(Stabilo!$F$5:$DA$5='Résultats élèves'!$J$2))&gt;0,"ABSENT","PRESENT"))</f>
        <v/>
      </c>
      <c r="U6" s="103" t="str">
        <f>IF(U5="","",IF(SUMPRODUCT((Stabilo!$F11:$DA11="A")*(Stabilo!$F$5:$DA$5='Résultats élèves'!$K$2))&gt;0,"ABSENT","PRESENT"))</f>
        <v/>
      </c>
      <c r="V6" s="103" t="str">
        <f>IF(V5="","",IF(SUMPRODUCT((Stabilo!$F11:$DA11="A")*(Stabilo!$F$5:$DA$5='Résultats élèves'!$L$2))&gt;0,"ABSENT","PRESENT"))</f>
        <v/>
      </c>
      <c r="W6" s="103" t="str">
        <f>IF(W5="","",IF(SUMPRODUCT((Stabilo!$F11:$DA11="A")*(Stabilo!$F$5:$DA$5='Résultats élèves'!$M$2))&gt;0,"ABSENT","PRESENT"))</f>
        <v/>
      </c>
      <c r="X6" s="99" t="str">
        <f t="shared" si="10"/>
        <v/>
      </c>
      <c r="Y6" s="176" t="str">
        <f>IF(X6="PRESENT",IF(N6="PRESENT",SUMPRODUCT((Stabilo!$F11:$DA11=1)*(Stabilo!$F$5:$DA$5='Résultats élèves'!$D$2)),"A"),"A")</f>
        <v>A</v>
      </c>
      <c r="Z6" s="176" t="str">
        <f>IF(X6="PRESENT",IF(O6="PRESENT",SUMPRODUCT((Stabilo!$F11:$DA11=1)*(Stabilo!$F$5:$DA$5='Résultats élèves'!$E$2)),"A"),"A")</f>
        <v>A</v>
      </c>
      <c r="AA6" s="176" t="str">
        <f>IF(X6="PRESENT",IF(P6="PRESENT",SUMPRODUCT((Stabilo!$F11:$DA11=1)*(Stabilo!$F$5:$DA$5='Résultats élèves'!$F$2)),"A"),"A")</f>
        <v>A</v>
      </c>
      <c r="AB6" s="176" t="str">
        <f>IF(X6="PRESENT",IF(Q6="PRESENT",SUMPRODUCT((Stabilo!$F11:$DA11=1)*(Stabilo!$F$5:$DA$5='Résultats élèves'!$G$2)),"A"),"A")</f>
        <v>A</v>
      </c>
      <c r="AC6" s="176" t="str">
        <f>IF(X6="PRESENT",IF(R6="PRESENT",SUMPRODUCT((Stabilo!$F11:$DA11=1)*(Stabilo!$F$5:$DA$5='Résultats élèves'!$H$2)),"A"),"A")</f>
        <v>A</v>
      </c>
      <c r="AD6" s="176" t="str">
        <f>IF(X6="PRESENT",IF(S6="PRESENT",SUMPRODUCT((Stabilo!$F11:$DA11=1)*(Stabilo!$F$5:$DA$5='Résultats élèves'!$I$2)),"A"),"A")</f>
        <v>A</v>
      </c>
      <c r="AE6" s="176" t="str">
        <f>IF(X6="PRESENT",IF(T6="PRESENT",SUMPRODUCT((Stabilo!$F11:$DA11=1)*(Stabilo!$F$5:$DA$5='Résultats élèves'!$J$2)),"A"),"A")</f>
        <v>A</v>
      </c>
      <c r="AF6" s="176" t="str">
        <f>IF(X6="PRESENT",IF(U6="PRESENT",SUMPRODUCT((Stabilo!$F11:$DA11=1)*(Stabilo!$F$5:$DA$5='Résultats élèves'!$K$2)),"A"),"A")</f>
        <v>A</v>
      </c>
      <c r="AG6" s="176" t="str">
        <f>IF(X6="PRESENT",IF(V6="PRESENT",SUMPRODUCT((Stabilo!$F11:$DA11=1)*(Stabilo!$F$5:$DA$5='Résultats élèves'!$L$2)),"A"),"A")</f>
        <v>A</v>
      </c>
      <c r="AH6" s="176" t="str">
        <f>IF(X6="PRESENT",IF(W6="PRESENT",SUMPRODUCT((Stabilo!$F11:$DA11=1)*(Stabilo!$F$5:$DA$5='Résultats élèves'!$M$2)),"A"),"A")</f>
        <v>A</v>
      </c>
      <c r="AI6" s="175">
        <f>SUMPRODUCT((Stabilo!$F$5:$DA$5=1)*(Stabilo!F11:DA11&lt;&gt;""))</f>
        <v>0</v>
      </c>
      <c r="AJ6" s="175">
        <f>SUMPRODUCT((Stabilo!$F$5:$DA$5=2)*(Stabilo!F11:DA11&lt;&gt;""))</f>
        <v>0</v>
      </c>
      <c r="AK6" s="175">
        <f>SUMPRODUCT((Stabilo!$F$5:$DA$5=3)*(Stabilo!F11:DA11&lt;&gt;""))</f>
        <v>0</v>
      </c>
      <c r="AL6" s="175">
        <f>SUMPRODUCT((Stabilo!$F$5:$DA$5=4)*(Stabilo!F11:DA11&lt;&gt;""))</f>
        <v>0</v>
      </c>
      <c r="AM6" s="175">
        <f>SUMPRODUCT((Stabilo!$F$5:$DA$5=5)*(Stabilo!F11:DA11&lt;&gt;""))</f>
        <v>0</v>
      </c>
      <c r="AN6" s="175">
        <f>SUMPRODUCT((Stabilo!$F$5:$DA$5=6)*(Stabilo!F11:DA11&lt;&gt;""))</f>
        <v>0</v>
      </c>
      <c r="AO6" s="175">
        <f>SUMPRODUCT((Stabilo!$F$5:$DA$5=7)*(Stabilo!F11:DA11&lt;&gt;""))</f>
        <v>0</v>
      </c>
      <c r="AP6" s="175">
        <f>SUMPRODUCT((Stabilo!$F$5:$DA$5=8)*(Stabilo!F11:DA11&lt;&gt;""))</f>
        <v>0</v>
      </c>
      <c r="AQ6" s="175">
        <f>SUMPRODUCT((Stabilo!$F$5:$DA$5=9)*(Stabilo!F11:DA11&lt;&gt;""))</f>
        <v>0</v>
      </c>
      <c r="AR6" s="175">
        <f>SUMPRODUCT((Stabilo!$F$5:$DA$5=10)*(Stabilo!F11:DA11&lt;&gt;""))</f>
        <v>0</v>
      </c>
      <c r="HM6" s="5"/>
    </row>
    <row r="7" spans="2:221" s="6" customFormat="1" ht="15" customHeight="1">
      <c r="B7" s="76">
        <v>4</v>
      </c>
      <c r="C7" s="77" t="str">
        <f>IF(Accueil!F16="","",Accueil!F16)</f>
        <v/>
      </c>
      <c r="D7" s="167" t="str">
        <f t="shared" si="0"/>
        <v/>
      </c>
      <c r="E7" s="167" t="str">
        <f t="shared" si="1"/>
        <v/>
      </c>
      <c r="F7" s="167" t="str">
        <f t="shared" si="2"/>
        <v/>
      </c>
      <c r="G7" s="167" t="str">
        <f t="shared" si="3"/>
        <v/>
      </c>
      <c r="H7" s="167" t="str">
        <f t="shared" si="4"/>
        <v/>
      </c>
      <c r="I7" s="167" t="str">
        <f t="shared" si="5"/>
        <v/>
      </c>
      <c r="J7" s="167" t="str">
        <f t="shared" si="6"/>
        <v/>
      </c>
      <c r="K7" s="167" t="str">
        <f t="shared" si="7"/>
        <v/>
      </c>
      <c r="L7" s="167" t="str">
        <f t="shared" si="8"/>
        <v/>
      </c>
      <c r="M7" s="167" t="str">
        <f t="shared" si="9"/>
        <v/>
      </c>
      <c r="N7" s="103" t="str">
        <f>IF(N6="","",IF(SUMPRODUCT((Stabilo!$F12:$DA12="A")*(Stabilo!$F$5:$DA$5='Résultats élèves'!$D$2))&gt;0,"ABSENT","PRESENT"))</f>
        <v>PRESENT</v>
      </c>
      <c r="O7" s="103" t="str">
        <f>IF(O6="","",IF(SUMPRODUCT((Stabilo!$F12:$DA12="A")*(Stabilo!$F$5:$DA$5='Résultats élèves'!$E$2))&gt;0,"ABSENT","PRESENT"))</f>
        <v>PRESENT</v>
      </c>
      <c r="P7" s="103" t="str">
        <f>IF(P6="","",IF(SUMPRODUCT((Stabilo!$F12:$DA12="A")*(Stabilo!$F$5:$DA$5='Résultats élèves'!$F$2))&gt;0,"ABSENT","PRESENT"))</f>
        <v>PRESENT</v>
      </c>
      <c r="Q7" s="103" t="str">
        <f>IF(Q6="","",IF(SUMPRODUCT((Stabilo!$F12:$DA12="A")*(Stabilo!$F$5:$DA$5='Résultats élèves'!$G$2))&gt;0,"ABSENT","PRESENT"))</f>
        <v>PRESENT</v>
      </c>
      <c r="R7" s="103" t="str">
        <f>IF(R6="","",IF(SUMPRODUCT((Stabilo!$F12:$DA12="A")*(Stabilo!$F$5:$DA$5='Résultats élèves'!$H$2))&gt;0,"ABSENT","PRESENT"))</f>
        <v>PRESENT</v>
      </c>
      <c r="S7" s="103" t="str">
        <f>IF(S6="","",IF(SUMPRODUCT((Stabilo!$F12:$DA12="A")*(Stabilo!$F$5:$DA$5='Résultats élèves'!$I$2))&gt;0,"ABSENT","PRESENT"))</f>
        <v/>
      </c>
      <c r="T7" s="103" t="str">
        <f>IF(T6="","",IF(SUMPRODUCT((Stabilo!$F12:$DA12="A")*(Stabilo!$F$5:$DA$5='Résultats élèves'!$J$2))&gt;0,"ABSENT","PRESENT"))</f>
        <v/>
      </c>
      <c r="U7" s="103" t="str">
        <f>IF(U6="","",IF(SUMPRODUCT((Stabilo!$F12:$DA12="A")*(Stabilo!$F$5:$DA$5='Résultats élèves'!$K$2))&gt;0,"ABSENT","PRESENT"))</f>
        <v/>
      </c>
      <c r="V7" s="103" t="str">
        <f>IF(V6="","",IF(SUMPRODUCT((Stabilo!$F12:$DA12="A")*(Stabilo!$F$5:$DA$5='Résultats élèves'!$L$2))&gt;0,"ABSENT","PRESENT"))</f>
        <v/>
      </c>
      <c r="W7" s="103" t="str">
        <f>IF(W6="","",IF(SUMPRODUCT((Stabilo!$F12:$DA12="A")*(Stabilo!$F$5:$DA$5='Résultats élèves'!$M$2))&gt;0,"ABSENT","PRESENT"))</f>
        <v/>
      </c>
      <c r="X7" s="99" t="str">
        <f t="shared" si="10"/>
        <v/>
      </c>
      <c r="Y7" s="176" t="str">
        <f>IF(X7="PRESENT",IF(N7="PRESENT",SUMPRODUCT((Stabilo!$F12:$DA12=1)*(Stabilo!$F$5:$DA$5='Résultats élèves'!$D$2)),"A"),"A")</f>
        <v>A</v>
      </c>
      <c r="Z7" s="176" t="str">
        <f>IF(X7="PRESENT",IF(O7="PRESENT",SUMPRODUCT((Stabilo!$F12:$DA12=1)*(Stabilo!$F$5:$DA$5='Résultats élèves'!$E$2)),"A"),"A")</f>
        <v>A</v>
      </c>
      <c r="AA7" s="176" t="str">
        <f>IF(X7="PRESENT",IF(P7="PRESENT",SUMPRODUCT((Stabilo!$F12:$DA12=1)*(Stabilo!$F$5:$DA$5='Résultats élèves'!$F$2)),"A"),"A")</f>
        <v>A</v>
      </c>
      <c r="AB7" s="176" t="str">
        <f>IF(X7="PRESENT",IF(Q7="PRESENT",SUMPRODUCT((Stabilo!$F12:$DA12=1)*(Stabilo!$F$5:$DA$5='Résultats élèves'!$G$2)),"A"),"A")</f>
        <v>A</v>
      </c>
      <c r="AC7" s="176" t="str">
        <f>IF(X7="PRESENT",IF(R7="PRESENT",SUMPRODUCT((Stabilo!$F12:$DA12=1)*(Stabilo!$F$5:$DA$5='Résultats élèves'!$H$2)),"A"),"A")</f>
        <v>A</v>
      </c>
      <c r="AD7" s="176" t="str">
        <f>IF(X7="PRESENT",IF(S7="PRESENT",SUMPRODUCT((Stabilo!$F12:$DA12=1)*(Stabilo!$F$5:$DA$5='Résultats élèves'!$I$2)),"A"),"A")</f>
        <v>A</v>
      </c>
      <c r="AE7" s="176" t="str">
        <f>IF(X7="PRESENT",IF(T7="PRESENT",SUMPRODUCT((Stabilo!$F12:$DA12=1)*(Stabilo!$F$5:$DA$5='Résultats élèves'!$J$2)),"A"),"A")</f>
        <v>A</v>
      </c>
      <c r="AF7" s="176" t="str">
        <f>IF(X7="PRESENT",IF(U7="PRESENT",SUMPRODUCT((Stabilo!$F12:$DA12=1)*(Stabilo!$F$5:$DA$5='Résultats élèves'!$K$2)),"A"),"A")</f>
        <v>A</v>
      </c>
      <c r="AG7" s="176" t="str">
        <f>IF(X7="PRESENT",IF(V7="PRESENT",SUMPRODUCT((Stabilo!$F12:$DA12=1)*(Stabilo!$F$5:$DA$5='Résultats élèves'!$L$2)),"A"),"A")</f>
        <v>A</v>
      </c>
      <c r="AH7" s="176" t="str">
        <f>IF(X7="PRESENT",IF(W7="PRESENT",SUMPRODUCT((Stabilo!$F12:$DA12=1)*(Stabilo!$F$5:$DA$5='Résultats élèves'!$M$2)),"A"),"A")</f>
        <v>A</v>
      </c>
      <c r="AI7" s="175">
        <f>SUMPRODUCT((Stabilo!$F$5:$DA$5=1)*(Stabilo!F12:DA12&lt;&gt;""))</f>
        <v>0</v>
      </c>
      <c r="AJ7" s="175">
        <f>SUMPRODUCT((Stabilo!$F$5:$DA$5=2)*(Stabilo!F12:DA12&lt;&gt;""))</f>
        <v>0</v>
      </c>
      <c r="AK7" s="175">
        <f>SUMPRODUCT((Stabilo!$F$5:$DA$5=3)*(Stabilo!F12:DA12&lt;&gt;""))</f>
        <v>0</v>
      </c>
      <c r="AL7" s="175">
        <f>SUMPRODUCT((Stabilo!$F$5:$DA$5=4)*(Stabilo!F12:DA12&lt;&gt;""))</f>
        <v>0</v>
      </c>
      <c r="AM7" s="175">
        <f>SUMPRODUCT((Stabilo!$F$5:$DA$5=5)*(Stabilo!F12:DA12&lt;&gt;""))</f>
        <v>0</v>
      </c>
      <c r="AN7" s="175">
        <f>SUMPRODUCT((Stabilo!$F$5:$DA$5=6)*(Stabilo!F12:DA12&lt;&gt;""))</f>
        <v>0</v>
      </c>
      <c r="AO7" s="175">
        <f>SUMPRODUCT((Stabilo!$F$5:$DA$5=7)*(Stabilo!F12:DA12&lt;&gt;""))</f>
        <v>0</v>
      </c>
      <c r="AP7" s="175">
        <f>SUMPRODUCT((Stabilo!$F$5:$DA$5=8)*(Stabilo!F12:DA12&lt;&gt;""))</f>
        <v>0</v>
      </c>
      <c r="AQ7" s="175">
        <f>SUMPRODUCT((Stabilo!$F$5:$DA$5=9)*(Stabilo!F12:DA12&lt;&gt;""))</f>
        <v>0</v>
      </c>
      <c r="AR7" s="175">
        <f>SUMPRODUCT((Stabilo!$F$5:$DA$5=10)*(Stabilo!F12:DA12&lt;&gt;""))</f>
        <v>0</v>
      </c>
      <c r="HM7" s="5"/>
    </row>
    <row r="8" spans="2:221" s="6" customFormat="1" ht="15" customHeight="1">
      <c r="B8" s="76">
        <v>5</v>
      </c>
      <c r="C8" s="77" t="str">
        <f>IF(Accueil!F17="","",Accueil!F17)</f>
        <v/>
      </c>
      <c r="D8" s="167" t="str">
        <f t="shared" si="0"/>
        <v/>
      </c>
      <c r="E8" s="167" t="str">
        <f t="shared" si="1"/>
        <v/>
      </c>
      <c r="F8" s="167" t="str">
        <f t="shared" si="2"/>
        <v/>
      </c>
      <c r="G8" s="167" t="str">
        <f t="shared" si="3"/>
        <v/>
      </c>
      <c r="H8" s="167" t="str">
        <f t="shared" si="4"/>
        <v/>
      </c>
      <c r="I8" s="167" t="str">
        <f t="shared" si="5"/>
        <v/>
      </c>
      <c r="J8" s="167" t="str">
        <f t="shared" si="6"/>
        <v/>
      </c>
      <c r="K8" s="167" t="str">
        <f t="shared" si="7"/>
        <v/>
      </c>
      <c r="L8" s="167" t="str">
        <f t="shared" si="8"/>
        <v/>
      </c>
      <c r="M8" s="167" t="str">
        <f t="shared" si="9"/>
        <v/>
      </c>
      <c r="N8" s="103" t="str">
        <f>IF(N7="","",IF(SUMPRODUCT((Stabilo!$F13:$DA13="A")*(Stabilo!$F$5:$DA$5='Résultats élèves'!$D$2))&gt;0,"ABSENT","PRESENT"))</f>
        <v>PRESENT</v>
      </c>
      <c r="O8" s="103" t="str">
        <f>IF(O7="","",IF(SUMPRODUCT((Stabilo!$F13:$DA13="A")*(Stabilo!$F$5:$DA$5='Résultats élèves'!$E$2))&gt;0,"ABSENT","PRESENT"))</f>
        <v>PRESENT</v>
      </c>
      <c r="P8" s="103" t="str">
        <f>IF(P7="","",IF(SUMPRODUCT((Stabilo!$F13:$DA13="A")*(Stabilo!$F$5:$DA$5='Résultats élèves'!$F$2))&gt;0,"ABSENT","PRESENT"))</f>
        <v>PRESENT</v>
      </c>
      <c r="Q8" s="103" t="str">
        <f>IF(Q7="","",IF(SUMPRODUCT((Stabilo!$F13:$DA13="A")*(Stabilo!$F$5:$DA$5='Résultats élèves'!$G$2))&gt;0,"ABSENT","PRESENT"))</f>
        <v>PRESENT</v>
      </c>
      <c r="R8" s="103" t="str">
        <f>IF(R7="","",IF(SUMPRODUCT((Stabilo!$F13:$DA13="A")*(Stabilo!$F$5:$DA$5='Résultats élèves'!$H$2))&gt;0,"ABSENT","PRESENT"))</f>
        <v>PRESENT</v>
      </c>
      <c r="S8" s="103" t="str">
        <f>IF(S7="","",IF(SUMPRODUCT((Stabilo!$F13:$DA13="A")*(Stabilo!$F$5:$DA$5='Résultats élèves'!$I$2))&gt;0,"ABSENT","PRESENT"))</f>
        <v/>
      </c>
      <c r="T8" s="103" t="str">
        <f>IF(T7="","",IF(SUMPRODUCT((Stabilo!$F13:$DA13="A")*(Stabilo!$F$5:$DA$5='Résultats élèves'!$J$2))&gt;0,"ABSENT","PRESENT"))</f>
        <v/>
      </c>
      <c r="U8" s="103" t="str">
        <f>IF(U7="","",IF(SUMPRODUCT((Stabilo!$F13:$DA13="A")*(Stabilo!$F$5:$DA$5='Résultats élèves'!$K$2))&gt;0,"ABSENT","PRESENT"))</f>
        <v/>
      </c>
      <c r="V8" s="103" t="str">
        <f>IF(V7="","",IF(SUMPRODUCT((Stabilo!$F13:$DA13="A")*(Stabilo!$F$5:$DA$5='Résultats élèves'!$L$2))&gt;0,"ABSENT","PRESENT"))</f>
        <v/>
      </c>
      <c r="W8" s="103" t="str">
        <f>IF(W7="","",IF(SUMPRODUCT((Stabilo!$F13:$DA13="A")*(Stabilo!$F$5:$DA$5='Résultats élèves'!$M$2))&gt;0,"ABSENT","PRESENT"))</f>
        <v/>
      </c>
      <c r="X8" s="99" t="str">
        <f t="shared" si="10"/>
        <v/>
      </c>
      <c r="Y8" s="176" t="str">
        <f>IF(X8="PRESENT",IF(N8="PRESENT",SUMPRODUCT((Stabilo!$F13:$DA13=1)*(Stabilo!$F$5:$DA$5='Résultats élèves'!$D$2)),"A"),"A")</f>
        <v>A</v>
      </c>
      <c r="Z8" s="176" t="str">
        <f>IF(X8="PRESENT",IF(O8="PRESENT",SUMPRODUCT((Stabilo!$F13:$DA13=1)*(Stabilo!$F$5:$DA$5='Résultats élèves'!$E$2)),"A"),"A")</f>
        <v>A</v>
      </c>
      <c r="AA8" s="176" t="str">
        <f>IF(X8="PRESENT",IF(P8="PRESENT",SUMPRODUCT((Stabilo!$F13:$DA13=1)*(Stabilo!$F$5:$DA$5='Résultats élèves'!$F$2)),"A"),"A")</f>
        <v>A</v>
      </c>
      <c r="AB8" s="176" t="str">
        <f>IF(X8="PRESENT",IF(Q8="PRESENT",SUMPRODUCT((Stabilo!$F13:$DA13=1)*(Stabilo!$F$5:$DA$5='Résultats élèves'!$G$2)),"A"),"A")</f>
        <v>A</v>
      </c>
      <c r="AC8" s="176" t="str">
        <f>IF(X8="PRESENT",IF(R8="PRESENT",SUMPRODUCT((Stabilo!$F13:$DA13=1)*(Stabilo!$F$5:$DA$5='Résultats élèves'!$H$2)),"A"),"A")</f>
        <v>A</v>
      </c>
      <c r="AD8" s="176" t="str">
        <f>IF(X8="PRESENT",IF(S8="PRESENT",SUMPRODUCT((Stabilo!$F13:$DA13=1)*(Stabilo!$F$5:$DA$5='Résultats élèves'!$I$2)),"A"),"A")</f>
        <v>A</v>
      </c>
      <c r="AE8" s="176" t="str">
        <f>IF(X8="PRESENT",IF(T8="PRESENT",SUMPRODUCT((Stabilo!$F13:$DA13=1)*(Stabilo!$F$5:$DA$5='Résultats élèves'!$J$2)),"A"),"A")</f>
        <v>A</v>
      </c>
      <c r="AF8" s="176" t="str">
        <f>IF(X8="PRESENT",IF(U8="PRESENT",SUMPRODUCT((Stabilo!$F13:$DA13=1)*(Stabilo!$F$5:$DA$5='Résultats élèves'!$K$2)),"A"),"A")</f>
        <v>A</v>
      </c>
      <c r="AG8" s="176" t="str">
        <f>IF(X8="PRESENT",IF(V8="PRESENT",SUMPRODUCT((Stabilo!$F13:$DA13=1)*(Stabilo!$F$5:$DA$5='Résultats élèves'!$L$2)),"A"),"A")</f>
        <v>A</v>
      </c>
      <c r="AH8" s="176" t="str">
        <f>IF(X8="PRESENT",IF(W8="PRESENT",SUMPRODUCT((Stabilo!$F13:$DA13=1)*(Stabilo!$F$5:$DA$5='Résultats élèves'!$M$2)),"A"),"A")</f>
        <v>A</v>
      </c>
      <c r="AI8" s="175">
        <f>SUMPRODUCT((Stabilo!$F$5:$DA$5=1)*(Stabilo!F13:DA13&lt;&gt;""))</f>
        <v>0</v>
      </c>
      <c r="AJ8" s="175">
        <f>SUMPRODUCT((Stabilo!$F$5:$DA$5=2)*(Stabilo!F13:DA13&lt;&gt;""))</f>
        <v>0</v>
      </c>
      <c r="AK8" s="175">
        <f>SUMPRODUCT((Stabilo!$F$5:$DA$5=3)*(Stabilo!F13:DA13&lt;&gt;""))</f>
        <v>0</v>
      </c>
      <c r="AL8" s="175">
        <f>SUMPRODUCT((Stabilo!$F$5:$DA$5=4)*(Stabilo!F13:DA13&lt;&gt;""))</f>
        <v>0</v>
      </c>
      <c r="AM8" s="175">
        <f>SUMPRODUCT((Stabilo!$F$5:$DA$5=5)*(Stabilo!F13:DA13&lt;&gt;""))</f>
        <v>0</v>
      </c>
      <c r="AN8" s="175">
        <f>SUMPRODUCT((Stabilo!$F$5:$DA$5=6)*(Stabilo!F13:DA13&lt;&gt;""))</f>
        <v>0</v>
      </c>
      <c r="AO8" s="175">
        <f>SUMPRODUCT((Stabilo!$F$5:$DA$5=7)*(Stabilo!F13:DA13&lt;&gt;""))</f>
        <v>0</v>
      </c>
      <c r="AP8" s="175">
        <f>SUMPRODUCT((Stabilo!$F$5:$DA$5=8)*(Stabilo!F13:DA13&lt;&gt;""))</f>
        <v>0</v>
      </c>
      <c r="AQ8" s="175">
        <f>SUMPRODUCT((Stabilo!$F$5:$DA$5=9)*(Stabilo!F13:DA13&lt;&gt;""))</f>
        <v>0</v>
      </c>
      <c r="AR8" s="175">
        <f>SUMPRODUCT((Stabilo!$F$5:$DA$5=10)*(Stabilo!F13:DA13&lt;&gt;""))</f>
        <v>0</v>
      </c>
      <c r="HM8" s="5"/>
    </row>
    <row r="9" spans="2:221" s="6" customFormat="1" ht="15" customHeight="1">
      <c r="B9" s="76">
        <v>6</v>
      </c>
      <c r="C9" s="77" t="str">
        <f>IF(Accueil!F18="","",Accueil!F18)</f>
        <v/>
      </c>
      <c r="D9" s="167" t="str">
        <f t="shared" si="0"/>
        <v/>
      </c>
      <c r="E9" s="167" t="str">
        <f t="shared" si="1"/>
        <v/>
      </c>
      <c r="F9" s="167" t="str">
        <f t="shared" si="2"/>
        <v/>
      </c>
      <c r="G9" s="167" t="str">
        <f t="shared" si="3"/>
        <v/>
      </c>
      <c r="H9" s="167" t="str">
        <f t="shared" si="4"/>
        <v/>
      </c>
      <c r="I9" s="167" t="str">
        <f t="shared" si="5"/>
        <v/>
      </c>
      <c r="J9" s="167" t="str">
        <f t="shared" si="6"/>
        <v/>
      </c>
      <c r="K9" s="167" t="str">
        <f t="shared" si="7"/>
        <v/>
      </c>
      <c r="L9" s="167" t="str">
        <f t="shared" si="8"/>
        <v/>
      </c>
      <c r="M9" s="167" t="str">
        <f t="shared" si="9"/>
        <v/>
      </c>
      <c r="N9" s="103" t="str">
        <f>IF(N8="","",IF(SUMPRODUCT((Stabilo!$F14:$DA14="A")*(Stabilo!$F$5:$DA$5='Résultats élèves'!$D$2))&gt;0,"ABSENT","PRESENT"))</f>
        <v>PRESENT</v>
      </c>
      <c r="O9" s="103" t="str">
        <f>IF(O8="","",IF(SUMPRODUCT((Stabilo!$F14:$DA14="A")*(Stabilo!$F$5:$DA$5='Résultats élèves'!$E$2))&gt;0,"ABSENT","PRESENT"))</f>
        <v>PRESENT</v>
      </c>
      <c r="P9" s="103" t="str">
        <f>IF(P8="","",IF(SUMPRODUCT((Stabilo!$F14:$DA14="A")*(Stabilo!$F$5:$DA$5='Résultats élèves'!$F$2))&gt;0,"ABSENT","PRESENT"))</f>
        <v>PRESENT</v>
      </c>
      <c r="Q9" s="103" t="str">
        <f>IF(Q8="","",IF(SUMPRODUCT((Stabilo!$F14:$DA14="A")*(Stabilo!$F$5:$DA$5='Résultats élèves'!$G$2))&gt;0,"ABSENT","PRESENT"))</f>
        <v>PRESENT</v>
      </c>
      <c r="R9" s="103" t="str">
        <f>IF(R8="","",IF(SUMPRODUCT((Stabilo!$F14:$DA14="A")*(Stabilo!$F$5:$DA$5='Résultats élèves'!$H$2))&gt;0,"ABSENT","PRESENT"))</f>
        <v>PRESENT</v>
      </c>
      <c r="S9" s="103" t="str">
        <f>IF(S8="","",IF(SUMPRODUCT((Stabilo!$F14:$DA14="A")*(Stabilo!$F$5:$DA$5='Résultats élèves'!$I$2))&gt;0,"ABSENT","PRESENT"))</f>
        <v/>
      </c>
      <c r="T9" s="103" t="str">
        <f>IF(T8="","",IF(SUMPRODUCT((Stabilo!$F14:$DA14="A")*(Stabilo!$F$5:$DA$5='Résultats élèves'!$J$2))&gt;0,"ABSENT","PRESENT"))</f>
        <v/>
      </c>
      <c r="U9" s="103" t="str">
        <f>IF(U8="","",IF(SUMPRODUCT((Stabilo!$F14:$DA14="A")*(Stabilo!$F$5:$DA$5='Résultats élèves'!$K$2))&gt;0,"ABSENT","PRESENT"))</f>
        <v/>
      </c>
      <c r="V9" s="103" t="str">
        <f>IF(V8="","",IF(SUMPRODUCT((Stabilo!$F14:$DA14="A")*(Stabilo!$F$5:$DA$5='Résultats élèves'!$L$2))&gt;0,"ABSENT","PRESENT"))</f>
        <v/>
      </c>
      <c r="W9" s="103" t="str">
        <f>IF(W8="","",IF(SUMPRODUCT((Stabilo!$F14:$DA14="A")*(Stabilo!$F$5:$DA$5='Résultats élèves'!$M$2))&gt;0,"ABSENT","PRESENT"))</f>
        <v/>
      </c>
      <c r="X9" s="99" t="str">
        <f t="shared" si="10"/>
        <v/>
      </c>
      <c r="Y9" s="176" t="str">
        <f>IF(X9="PRESENT",IF(N9="PRESENT",SUMPRODUCT((Stabilo!$F14:$DA14=1)*(Stabilo!$F$5:$DA$5='Résultats élèves'!$D$2)),"A"),"A")</f>
        <v>A</v>
      </c>
      <c r="Z9" s="176" t="str">
        <f>IF(X9="PRESENT",IF(O9="PRESENT",SUMPRODUCT((Stabilo!$F14:$DA14=1)*(Stabilo!$F$5:$DA$5='Résultats élèves'!$E$2)),"A"),"A")</f>
        <v>A</v>
      </c>
      <c r="AA9" s="176" t="str">
        <f>IF(X9="PRESENT",IF(P9="PRESENT",SUMPRODUCT((Stabilo!$F14:$DA14=1)*(Stabilo!$F$5:$DA$5='Résultats élèves'!$F$2)),"A"),"A")</f>
        <v>A</v>
      </c>
      <c r="AB9" s="176" t="str">
        <f>IF(X9="PRESENT",IF(Q9="PRESENT",SUMPRODUCT((Stabilo!$F14:$DA14=1)*(Stabilo!$F$5:$DA$5='Résultats élèves'!$G$2)),"A"),"A")</f>
        <v>A</v>
      </c>
      <c r="AC9" s="176" t="str">
        <f>IF(X9="PRESENT",IF(R9="PRESENT",SUMPRODUCT((Stabilo!$F14:$DA14=1)*(Stabilo!$F$5:$DA$5='Résultats élèves'!$H$2)),"A"),"A")</f>
        <v>A</v>
      </c>
      <c r="AD9" s="176" t="str">
        <f>IF(X9="PRESENT",IF(S9="PRESENT",SUMPRODUCT((Stabilo!$F14:$DA14=1)*(Stabilo!$F$5:$DA$5='Résultats élèves'!$I$2)),"A"),"A")</f>
        <v>A</v>
      </c>
      <c r="AE9" s="176" t="str">
        <f>IF(X9="PRESENT",IF(T9="PRESENT",SUMPRODUCT((Stabilo!$F14:$DA14=1)*(Stabilo!$F$5:$DA$5='Résultats élèves'!$J$2)),"A"),"A")</f>
        <v>A</v>
      </c>
      <c r="AF9" s="176" t="str">
        <f>IF(X9="PRESENT",IF(U9="PRESENT",SUMPRODUCT((Stabilo!$F14:$DA14=1)*(Stabilo!$F$5:$DA$5='Résultats élèves'!$K$2)),"A"),"A")</f>
        <v>A</v>
      </c>
      <c r="AG9" s="176" t="str">
        <f>IF(X9="PRESENT",IF(V9="PRESENT",SUMPRODUCT((Stabilo!$F14:$DA14=1)*(Stabilo!$F$5:$DA$5='Résultats élèves'!$L$2)),"A"),"A")</f>
        <v>A</v>
      </c>
      <c r="AH9" s="176" t="str">
        <f>IF(X9="PRESENT",IF(W9="PRESENT",SUMPRODUCT((Stabilo!$F14:$DA14=1)*(Stabilo!$F$5:$DA$5='Résultats élèves'!$M$2)),"A"),"A")</f>
        <v>A</v>
      </c>
      <c r="AI9" s="175">
        <f>SUMPRODUCT((Stabilo!$F$5:$DA$5=1)*(Stabilo!F14:DA14&lt;&gt;""))</f>
        <v>0</v>
      </c>
      <c r="AJ9" s="175">
        <f>SUMPRODUCT((Stabilo!$F$5:$DA$5=2)*(Stabilo!F14:DA14&lt;&gt;""))</f>
        <v>0</v>
      </c>
      <c r="AK9" s="175">
        <f>SUMPRODUCT((Stabilo!$F$5:$DA$5=3)*(Stabilo!F14:DA14&lt;&gt;""))</f>
        <v>0</v>
      </c>
      <c r="AL9" s="175">
        <f>SUMPRODUCT((Stabilo!$F$5:$DA$5=4)*(Stabilo!F14:DA14&lt;&gt;""))</f>
        <v>0</v>
      </c>
      <c r="AM9" s="175">
        <f>SUMPRODUCT((Stabilo!$F$5:$DA$5=5)*(Stabilo!F14:DA14&lt;&gt;""))</f>
        <v>0</v>
      </c>
      <c r="AN9" s="175">
        <f>SUMPRODUCT((Stabilo!$F$5:$DA$5=6)*(Stabilo!F14:DA14&lt;&gt;""))</f>
        <v>0</v>
      </c>
      <c r="AO9" s="175">
        <f>SUMPRODUCT((Stabilo!$F$5:$DA$5=7)*(Stabilo!F14:DA14&lt;&gt;""))</f>
        <v>0</v>
      </c>
      <c r="AP9" s="175">
        <f>SUMPRODUCT((Stabilo!$F$5:$DA$5=8)*(Stabilo!F14:DA14&lt;&gt;""))</f>
        <v>0</v>
      </c>
      <c r="AQ9" s="175">
        <f>SUMPRODUCT((Stabilo!$F$5:$DA$5=9)*(Stabilo!F14:DA14&lt;&gt;""))</f>
        <v>0</v>
      </c>
      <c r="AR9" s="175">
        <f>SUMPRODUCT((Stabilo!$F$5:$DA$5=10)*(Stabilo!F14:DA14&lt;&gt;""))</f>
        <v>0</v>
      </c>
      <c r="HM9" s="5"/>
    </row>
    <row r="10" spans="2:221" s="6" customFormat="1" ht="15" customHeight="1">
      <c r="B10" s="76">
        <v>7</v>
      </c>
      <c r="C10" s="77" t="str">
        <f>IF(Accueil!F19="","",Accueil!F19)</f>
        <v/>
      </c>
      <c r="D10" s="167" t="str">
        <f t="shared" si="0"/>
        <v/>
      </c>
      <c r="E10" s="167" t="str">
        <f t="shared" si="1"/>
        <v/>
      </c>
      <c r="F10" s="167" t="str">
        <f t="shared" si="2"/>
        <v/>
      </c>
      <c r="G10" s="167" t="str">
        <f t="shared" si="3"/>
        <v/>
      </c>
      <c r="H10" s="167" t="str">
        <f t="shared" si="4"/>
        <v/>
      </c>
      <c r="I10" s="167" t="str">
        <f t="shared" si="5"/>
        <v/>
      </c>
      <c r="J10" s="167" t="str">
        <f t="shared" si="6"/>
        <v/>
      </c>
      <c r="K10" s="167" t="str">
        <f t="shared" si="7"/>
        <v/>
      </c>
      <c r="L10" s="167" t="str">
        <f t="shared" si="8"/>
        <v/>
      </c>
      <c r="M10" s="167" t="str">
        <f t="shared" si="9"/>
        <v/>
      </c>
      <c r="N10" s="103" t="str">
        <f>IF(N9="","",IF(SUMPRODUCT((Stabilo!$F15:$DA15="A")*(Stabilo!$F$5:$DA$5='Résultats élèves'!$D$2))&gt;0,"ABSENT","PRESENT"))</f>
        <v>PRESENT</v>
      </c>
      <c r="O10" s="103" t="str">
        <f>IF(O9="","",IF(SUMPRODUCT((Stabilo!$F15:$DA15="A")*(Stabilo!$F$5:$DA$5='Résultats élèves'!$E$2))&gt;0,"ABSENT","PRESENT"))</f>
        <v>PRESENT</v>
      </c>
      <c r="P10" s="103" t="str">
        <f>IF(P9="","",IF(SUMPRODUCT((Stabilo!$F15:$DA15="A")*(Stabilo!$F$5:$DA$5='Résultats élèves'!$F$2))&gt;0,"ABSENT","PRESENT"))</f>
        <v>PRESENT</v>
      </c>
      <c r="Q10" s="103" t="str">
        <f>IF(Q9="","",IF(SUMPRODUCT((Stabilo!$F15:$DA15="A")*(Stabilo!$F$5:$DA$5='Résultats élèves'!$G$2))&gt;0,"ABSENT","PRESENT"))</f>
        <v>PRESENT</v>
      </c>
      <c r="R10" s="103" t="str">
        <f>IF(R9="","",IF(SUMPRODUCT((Stabilo!$F15:$DA15="A")*(Stabilo!$F$5:$DA$5='Résultats élèves'!$H$2))&gt;0,"ABSENT","PRESENT"))</f>
        <v>PRESENT</v>
      </c>
      <c r="S10" s="103" t="str">
        <f>IF(S9="","",IF(SUMPRODUCT((Stabilo!$F15:$DA15="A")*(Stabilo!$F$5:$DA$5='Résultats élèves'!$I$2))&gt;0,"ABSENT","PRESENT"))</f>
        <v/>
      </c>
      <c r="T10" s="103" t="str">
        <f>IF(T9="","",IF(SUMPRODUCT((Stabilo!$F15:$DA15="A")*(Stabilo!$F$5:$DA$5='Résultats élèves'!$J$2))&gt;0,"ABSENT","PRESENT"))</f>
        <v/>
      </c>
      <c r="U10" s="103" t="str">
        <f>IF(U9="","",IF(SUMPRODUCT((Stabilo!$F15:$DA15="A")*(Stabilo!$F$5:$DA$5='Résultats élèves'!$K$2))&gt;0,"ABSENT","PRESENT"))</f>
        <v/>
      </c>
      <c r="V10" s="103" t="str">
        <f>IF(V9="","",IF(SUMPRODUCT((Stabilo!$F15:$DA15="A")*(Stabilo!$F$5:$DA$5='Résultats élèves'!$L$2))&gt;0,"ABSENT","PRESENT"))</f>
        <v/>
      </c>
      <c r="W10" s="103" t="str">
        <f>IF(W9="","",IF(SUMPRODUCT((Stabilo!$F15:$DA15="A")*(Stabilo!$F$5:$DA$5='Résultats élèves'!$M$2))&gt;0,"ABSENT","PRESENT"))</f>
        <v/>
      </c>
      <c r="X10" s="99" t="str">
        <f t="shared" si="10"/>
        <v/>
      </c>
      <c r="Y10" s="176" t="str">
        <f>IF(X10="PRESENT",IF(N10="PRESENT",SUMPRODUCT((Stabilo!$F15:$DA15=1)*(Stabilo!$F$5:$DA$5='Résultats élèves'!$D$2)),"A"),"A")</f>
        <v>A</v>
      </c>
      <c r="Z10" s="176" t="str">
        <f>IF(X10="PRESENT",IF(O10="PRESENT",SUMPRODUCT((Stabilo!$F15:$DA15=1)*(Stabilo!$F$5:$DA$5='Résultats élèves'!$E$2)),"A"),"A")</f>
        <v>A</v>
      </c>
      <c r="AA10" s="176" t="str">
        <f>IF(X10="PRESENT",IF(P10="PRESENT",SUMPRODUCT((Stabilo!$F15:$DA15=1)*(Stabilo!$F$5:$DA$5='Résultats élèves'!$F$2)),"A"),"A")</f>
        <v>A</v>
      </c>
      <c r="AB10" s="176" t="str">
        <f>IF(X10="PRESENT",IF(Q10="PRESENT",SUMPRODUCT((Stabilo!$F15:$DA15=1)*(Stabilo!$F$5:$DA$5='Résultats élèves'!$G$2)),"A"),"A")</f>
        <v>A</v>
      </c>
      <c r="AC10" s="176" t="str">
        <f>IF(X10="PRESENT",IF(R10="PRESENT",SUMPRODUCT((Stabilo!$F15:$DA15=1)*(Stabilo!$F$5:$DA$5='Résultats élèves'!$H$2)),"A"),"A")</f>
        <v>A</v>
      </c>
      <c r="AD10" s="176" t="str">
        <f>IF(X10="PRESENT",IF(S10="PRESENT",SUMPRODUCT((Stabilo!$F15:$DA15=1)*(Stabilo!$F$5:$DA$5='Résultats élèves'!$I$2)),"A"),"A")</f>
        <v>A</v>
      </c>
      <c r="AE10" s="176" t="str">
        <f>IF(X10="PRESENT",IF(T10="PRESENT",SUMPRODUCT((Stabilo!$F15:$DA15=1)*(Stabilo!$F$5:$DA$5='Résultats élèves'!$J$2)),"A"),"A")</f>
        <v>A</v>
      </c>
      <c r="AF10" s="176" t="str">
        <f>IF(X10="PRESENT",IF(U10="PRESENT",SUMPRODUCT((Stabilo!$F15:$DA15=1)*(Stabilo!$F$5:$DA$5='Résultats élèves'!$K$2)),"A"),"A")</f>
        <v>A</v>
      </c>
      <c r="AG10" s="176" t="str">
        <f>IF(X10="PRESENT",IF(V10="PRESENT",SUMPRODUCT((Stabilo!$F15:$DA15=1)*(Stabilo!$F$5:$DA$5='Résultats élèves'!$L$2)),"A"),"A")</f>
        <v>A</v>
      </c>
      <c r="AH10" s="176" t="str">
        <f>IF(X10="PRESENT",IF(W10="PRESENT",SUMPRODUCT((Stabilo!$F15:$DA15=1)*(Stabilo!$F$5:$DA$5='Résultats élèves'!$M$2)),"A"),"A")</f>
        <v>A</v>
      </c>
      <c r="AI10" s="175">
        <f>SUMPRODUCT((Stabilo!$F$5:$DA$5=1)*(Stabilo!F15:DA15&lt;&gt;""))</f>
        <v>0</v>
      </c>
      <c r="AJ10" s="175">
        <f>SUMPRODUCT((Stabilo!$F$5:$DA$5=2)*(Stabilo!F15:DA15&lt;&gt;""))</f>
        <v>0</v>
      </c>
      <c r="AK10" s="175">
        <f>SUMPRODUCT((Stabilo!$F$5:$DA$5=3)*(Stabilo!F15:DA15&lt;&gt;""))</f>
        <v>0</v>
      </c>
      <c r="AL10" s="175">
        <f>SUMPRODUCT((Stabilo!$F$5:$DA$5=4)*(Stabilo!F15:DA15&lt;&gt;""))</f>
        <v>0</v>
      </c>
      <c r="AM10" s="175">
        <f>SUMPRODUCT((Stabilo!$F$5:$DA$5=5)*(Stabilo!F15:DA15&lt;&gt;""))</f>
        <v>0</v>
      </c>
      <c r="AN10" s="175">
        <f>SUMPRODUCT((Stabilo!$F$5:$DA$5=6)*(Stabilo!F15:DA15&lt;&gt;""))</f>
        <v>0</v>
      </c>
      <c r="AO10" s="175">
        <f>SUMPRODUCT((Stabilo!$F$5:$DA$5=7)*(Stabilo!F15:DA15&lt;&gt;""))</f>
        <v>0</v>
      </c>
      <c r="AP10" s="175">
        <f>SUMPRODUCT((Stabilo!$F$5:$DA$5=8)*(Stabilo!F15:DA15&lt;&gt;""))</f>
        <v>0</v>
      </c>
      <c r="AQ10" s="175">
        <f>SUMPRODUCT((Stabilo!$F$5:$DA$5=9)*(Stabilo!F15:DA15&lt;&gt;""))</f>
        <v>0</v>
      </c>
      <c r="AR10" s="175">
        <f>SUMPRODUCT((Stabilo!$F$5:$DA$5=10)*(Stabilo!F15:DA15&lt;&gt;""))</f>
        <v>0</v>
      </c>
      <c r="HM10" s="5"/>
    </row>
    <row r="11" spans="2:221" s="6" customFormat="1" ht="15" customHeight="1">
      <c r="B11" s="76">
        <v>8</v>
      </c>
      <c r="C11" s="77" t="str">
        <f>IF(Accueil!F20="","",Accueil!F20)</f>
        <v/>
      </c>
      <c r="D11" s="167" t="str">
        <f t="shared" si="0"/>
        <v/>
      </c>
      <c r="E11" s="167" t="str">
        <f t="shared" si="1"/>
        <v/>
      </c>
      <c r="F11" s="167" t="str">
        <f t="shared" si="2"/>
        <v/>
      </c>
      <c r="G11" s="167" t="str">
        <f t="shared" si="3"/>
        <v/>
      </c>
      <c r="H11" s="167" t="str">
        <f t="shared" si="4"/>
        <v/>
      </c>
      <c r="I11" s="167" t="str">
        <f t="shared" si="5"/>
        <v/>
      </c>
      <c r="J11" s="167" t="str">
        <f t="shared" si="6"/>
        <v/>
      </c>
      <c r="K11" s="167" t="str">
        <f t="shared" si="7"/>
        <v/>
      </c>
      <c r="L11" s="167" t="str">
        <f t="shared" si="8"/>
        <v/>
      </c>
      <c r="M11" s="167" t="str">
        <f t="shared" si="9"/>
        <v/>
      </c>
      <c r="N11" s="103" t="str">
        <f>IF(N10="","",IF(SUMPRODUCT((Stabilo!$F16:$DA16="A")*(Stabilo!$F$5:$DA$5='Résultats élèves'!$D$2))&gt;0,"ABSENT","PRESENT"))</f>
        <v>PRESENT</v>
      </c>
      <c r="O11" s="103" t="str">
        <f>IF(O10="","",IF(SUMPRODUCT((Stabilo!$F16:$DA16="A")*(Stabilo!$F$5:$DA$5='Résultats élèves'!$E$2))&gt;0,"ABSENT","PRESENT"))</f>
        <v>PRESENT</v>
      </c>
      <c r="P11" s="103" t="str">
        <f>IF(P10="","",IF(SUMPRODUCT((Stabilo!$F16:$DA16="A")*(Stabilo!$F$5:$DA$5='Résultats élèves'!$F$2))&gt;0,"ABSENT","PRESENT"))</f>
        <v>PRESENT</v>
      </c>
      <c r="Q11" s="103" t="str">
        <f>IF(Q10="","",IF(SUMPRODUCT((Stabilo!$F16:$DA16="A")*(Stabilo!$F$5:$DA$5='Résultats élèves'!$G$2))&gt;0,"ABSENT","PRESENT"))</f>
        <v>PRESENT</v>
      </c>
      <c r="R11" s="103" t="str">
        <f>IF(R10="","",IF(SUMPRODUCT((Stabilo!$F16:$DA16="A")*(Stabilo!$F$5:$DA$5='Résultats élèves'!$H$2))&gt;0,"ABSENT","PRESENT"))</f>
        <v>PRESENT</v>
      </c>
      <c r="S11" s="103" t="str">
        <f>IF(S10="","",IF(SUMPRODUCT((Stabilo!$F16:$DA16="A")*(Stabilo!$F$5:$DA$5='Résultats élèves'!$I$2))&gt;0,"ABSENT","PRESENT"))</f>
        <v/>
      </c>
      <c r="T11" s="103" t="str">
        <f>IF(T10="","",IF(SUMPRODUCT((Stabilo!$F16:$DA16="A")*(Stabilo!$F$5:$DA$5='Résultats élèves'!$J$2))&gt;0,"ABSENT","PRESENT"))</f>
        <v/>
      </c>
      <c r="U11" s="103" t="str">
        <f>IF(U10="","",IF(SUMPRODUCT((Stabilo!$F16:$DA16="A")*(Stabilo!$F$5:$DA$5='Résultats élèves'!$K$2))&gt;0,"ABSENT","PRESENT"))</f>
        <v/>
      </c>
      <c r="V11" s="103" t="str">
        <f>IF(V10="","",IF(SUMPRODUCT((Stabilo!$F16:$DA16="A")*(Stabilo!$F$5:$DA$5='Résultats élèves'!$L$2))&gt;0,"ABSENT","PRESENT"))</f>
        <v/>
      </c>
      <c r="W11" s="103" t="str">
        <f>IF(W10="","",IF(SUMPRODUCT((Stabilo!$F16:$DA16="A")*(Stabilo!$F$5:$DA$5='Résultats élèves'!$M$2))&gt;0,"ABSENT","PRESENT"))</f>
        <v/>
      </c>
      <c r="X11" s="99" t="str">
        <f t="shared" si="10"/>
        <v/>
      </c>
      <c r="Y11" s="176" t="str">
        <f>IF(X11="PRESENT",IF(N11="PRESENT",SUMPRODUCT((Stabilo!$F16:$DA16=1)*(Stabilo!$F$5:$DA$5='Résultats élèves'!$D$2)),"A"),"A")</f>
        <v>A</v>
      </c>
      <c r="Z11" s="176" t="str">
        <f>IF(X11="PRESENT",IF(O11="PRESENT",SUMPRODUCT((Stabilo!$F16:$DA16=1)*(Stabilo!$F$5:$DA$5='Résultats élèves'!$E$2)),"A"),"A")</f>
        <v>A</v>
      </c>
      <c r="AA11" s="176" t="str">
        <f>IF(X11="PRESENT",IF(P11="PRESENT",SUMPRODUCT((Stabilo!$F16:$DA16=1)*(Stabilo!$F$5:$DA$5='Résultats élèves'!$F$2)),"A"),"A")</f>
        <v>A</v>
      </c>
      <c r="AB11" s="176" t="str">
        <f>IF(X11="PRESENT",IF(Q11="PRESENT",SUMPRODUCT((Stabilo!$F16:$DA16=1)*(Stabilo!$F$5:$DA$5='Résultats élèves'!$G$2)),"A"),"A")</f>
        <v>A</v>
      </c>
      <c r="AC11" s="176" t="str">
        <f>IF(X11="PRESENT",IF(R11="PRESENT",SUMPRODUCT((Stabilo!$F16:$DA16=1)*(Stabilo!$F$5:$DA$5='Résultats élèves'!$H$2)),"A"),"A")</f>
        <v>A</v>
      </c>
      <c r="AD11" s="176" t="str">
        <f>IF(X11="PRESENT",IF(S11="PRESENT",SUMPRODUCT((Stabilo!$F16:$DA16=1)*(Stabilo!$F$5:$DA$5='Résultats élèves'!$I$2)),"A"),"A")</f>
        <v>A</v>
      </c>
      <c r="AE11" s="176" t="str">
        <f>IF(X11="PRESENT",IF(T11="PRESENT",SUMPRODUCT((Stabilo!$F16:$DA16=1)*(Stabilo!$F$5:$DA$5='Résultats élèves'!$J$2)),"A"),"A")</f>
        <v>A</v>
      </c>
      <c r="AF11" s="176" t="str">
        <f>IF(X11="PRESENT",IF(U11="PRESENT",SUMPRODUCT((Stabilo!$F16:$DA16=1)*(Stabilo!$F$5:$DA$5='Résultats élèves'!$K$2)),"A"),"A")</f>
        <v>A</v>
      </c>
      <c r="AG11" s="176" t="str">
        <f>IF(X11="PRESENT",IF(V11="PRESENT",SUMPRODUCT((Stabilo!$F16:$DA16=1)*(Stabilo!$F$5:$DA$5='Résultats élèves'!$L$2)),"A"),"A")</f>
        <v>A</v>
      </c>
      <c r="AH11" s="176" t="str">
        <f>IF(X11="PRESENT",IF(W11="PRESENT",SUMPRODUCT((Stabilo!$F16:$DA16=1)*(Stabilo!$F$5:$DA$5='Résultats élèves'!$M$2)),"A"),"A")</f>
        <v>A</v>
      </c>
      <c r="AI11" s="175">
        <f>SUMPRODUCT((Stabilo!$F$5:$DA$5=1)*(Stabilo!F16:DA16&lt;&gt;""))</f>
        <v>0</v>
      </c>
      <c r="AJ11" s="175">
        <f>SUMPRODUCT((Stabilo!$F$5:$DA$5=2)*(Stabilo!F16:DA16&lt;&gt;""))</f>
        <v>0</v>
      </c>
      <c r="AK11" s="175">
        <f>SUMPRODUCT((Stabilo!$F$5:$DA$5=3)*(Stabilo!F16:DA16&lt;&gt;""))</f>
        <v>0</v>
      </c>
      <c r="AL11" s="175">
        <f>SUMPRODUCT((Stabilo!$F$5:$DA$5=4)*(Stabilo!F16:DA16&lt;&gt;""))</f>
        <v>0</v>
      </c>
      <c r="AM11" s="175">
        <f>SUMPRODUCT((Stabilo!$F$5:$DA$5=5)*(Stabilo!F16:DA16&lt;&gt;""))</f>
        <v>0</v>
      </c>
      <c r="AN11" s="175">
        <f>SUMPRODUCT((Stabilo!$F$5:$DA$5=6)*(Stabilo!F16:DA16&lt;&gt;""))</f>
        <v>0</v>
      </c>
      <c r="AO11" s="175">
        <f>SUMPRODUCT((Stabilo!$F$5:$DA$5=7)*(Stabilo!F16:DA16&lt;&gt;""))</f>
        <v>0</v>
      </c>
      <c r="AP11" s="175">
        <f>SUMPRODUCT((Stabilo!$F$5:$DA$5=8)*(Stabilo!F16:DA16&lt;&gt;""))</f>
        <v>0</v>
      </c>
      <c r="AQ11" s="175">
        <f>SUMPRODUCT((Stabilo!$F$5:$DA$5=9)*(Stabilo!F16:DA16&lt;&gt;""))</f>
        <v>0</v>
      </c>
      <c r="AR11" s="175">
        <f>SUMPRODUCT((Stabilo!$F$5:$DA$5=10)*(Stabilo!F16:DA16&lt;&gt;""))</f>
        <v>0</v>
      </c>
      <c r="HM11" s="5"/>
    </row>
    <row r="12" spans="2:221" s="6" customFormat="1" ht="15" customHeight="1">
      <c r="B12" s="76">
        <v>9</v>
      </c>
      <c r="C12" s="77" t="str">
        <f>IF(Accueil!F21="","",Accueil!F21)</f>
        <v/>
      </c>
      <c r="D12" s="167" t="str">
        <f t="shared" si="0"/>
        <v/>
      </c>
      <c r="E12" s="167" t="str">
        <f t="shared" si="1"/>
        <v/>
      </c>
      <c r="F12" s="167" t="str">
        <f t="shared" si="2"/>
        <v/>
      </c>
      <c r="G12" s="167" t="str">
        <f t="shared" si="3"/>
        <v/>
      </c>
      <c r="H12" s="167" t="str">
        <f t="shared" si="4"/>
        <v/>
      </c>
      <c r="I12" s="167" t="str">
        <f t="shared" si="5"/>
        <v/>
      </c>
      <c r="J12" s="167" t="str">
        <f t="shared" si="6"/>
        <v/>
      </c>
      <c r="K12" s="167" t="str">
        <f t="shared" si="7"/>
        <v/>
      </c>
      <c r="L12" s="167" t="str">
        <f t="shared" si="8"/>
        <v/>
      </c>
      <c r="M12" s="167" t="str">
        <f t="shared" si="9"/>
        <v/>
      </c>
      <c r="N12" s="103" t="str">
        <f>IF(N11="","",IF(SUMPRODUCT((Stabilo!$F17:$DA17="A")*(Stabilo!$F$5:$DA$5='Résultats élèves'!$D$2))&gt;0,"ABSENT","PRESENT"))</f>
        <v>PRESENT</v>
      </c>
      <c r="O12" s="103" t="str">
        <f>IF(O11="","",IF(SUMPRODUCT((Stabilo!$F17:$DA17="A")*(Stabilo!$F$5:$DA$5='Résultats élèves'!$E$2))&gt;0,"ABSENT","PRESENT"))</f>
        <v>PRESENT</v>
      </c>
      <c r="P12" s="103" t="str">
        <f>IF(P11="","",IF(SUMPRODUCT((Stabilo!$F17:$DA17="A")*(Stabilo!$F$5:$DA$5='Résultats élèves'!$F$2))&gt;0,"ABSENT","PRESENT"))</f>
        <v>PRESENT</v>
      </c>
      <c r="Q12" s="103" t="str">
        <f>IF(Q11="","",IF(SUMPRODUCT((Stabilo!$F17:$DA17="A")*(Stabilo!$F$5:$DA$5='Résultats élèves'!$G$2))&gt;0,"ABSENT","PRESENT"))</f>
        <v>PRESENT</v>
      </c>
      <c r="R12" s="103" t="str">
        <f>IF(R11="","",IF(SUMPRODUCT((Stabilo!$F17:$DA17="A")*(Stabilo!$F$5:$DA$5='Résultats élèves'!$H$2))&gt;0,"ABSENT","PRESENT"))</f>
        <v>PRESENT</v>
      </c>
      <c r="S12" s="103" t="str">
        <f>IF(S11="","",IF(SUMPRODUCT((Stabilo!$F17:$DA17="A")*(Stabilo!$F$5:$DA$5='Résultats élèves'!$I$2))&gt;0,"ABSENT","PRESENT"))</f>
        <v/>
      </c>
      <c r="T12" s="103" t="str">
        <f>IF(T11="","",IF(SUMPRODUCT((Stabilo!$F17:$DA17="A")*(Stabilo!$F$5:$DA$5='Résultats élèves'!$J$2))&gt;0,"ABSENT","PRESENT"))</f>
        <v/>
      </c>
      <c r="U12" s="103" t="str">
        <f>IF(U11="","",IF(SUMPRODUCT((Stabilo!$F17:$DA17="A")*(Stabilo!$F$5:$DA$5='Résultats élèves'!$K$2))&gt;0,"ABSENT","PRESENT"))</f>
        <v/>
      </c>
      <c r="V12" s="103" t="str">
        <f>IF(V11="","",IF(SUMPRODUCT((Stabilo!$F17:$DA17="A")*(Stabilo!$F$5:$DA$5='Résultats élèves'!$L$2))&gt;0,"ABSENT","PRESENT"))</f>
        <v/>
      </c>
      <c r="W12" s="103" t="str">
        <f>IF(W11="","",IF(SUMPRODUCT((Stabilo!$F17:$DA17="A")*(Stabilo!$F$5:$DA$5='Résultats élèves'!$M$2))&gt;0,"ABSENT","PRESENT"))</f>
        <v/>
      </c>
      <c r="X12" s="99" t="str">
        <f t="shared" si="10"/>
        <v/>
      </c>
      <c r="Y12" s="176" t="str">
        <f>IF(X12="PRESENT",IF(N12="PRESENT",SUMPRODUCT((Stabilo!$F17:$DA17=1)*(Stabilo!$F$5:$DA$5='Résultats élèves'!$D$2)),"A"),"A")</f>
        <v>A</v>
      </c>
      <c r="Z12" s="176" t="str">
        <f>IF(X12="PRESENT",IF(O12="PRESENT",SUMPRODUCT((Stabilo!$F17:$DA17=1)*(Stabilo!$F$5:$DA$5='Résultats élèves'!$E$2)),"A"),"A")</f>
        <v>A</v>
      </c>
      <c r="AA12" s="176" t="str">
        <f>IF(X12="PRESENT",IF(P12="PRESENT",SUMPRODUCT((Stabilo!$F17:$DA17=1)*(Stabilo!$F$5:$DA$5='Résultats élèves'!$F$2)),"A"),"A")</f>
        <v>A</v>
      </c>
      <c r="AB12" s="176" t="str">
        <f>IF(X12="PRESENT",IF(Q12="PRESENT",SUMPRODUCT((Stabilo!$F17:$DA17=1)*(Stabilo!$F$5:$DA$5='Résultats élèves'!$G$2)),"A"),"A")</f>
        <v>A</v>
      </c>
      <c r="AC12" s="176" t="str">
        <f>IF(X12="PRESENT",IF(R12="PRESENT",SUMPRODUCT((Stabilo!$F17:$DA17=1)*(Stabilo!$F$5:$DA$5='Résultats élèves'!$H$2)),"A"),"A")</f>
        <v>A</v>
      </c>
      <c r="AD12" s="176" t="str">
        <f>IF(X12="PRESENT",IF(S12="PRESENT",SUMPRODUCT((Stabilo!$F17:$DA17=1)*(Stabilo!$F$5:$DA$5='Résultats élèves'!$I$2)),"A"),"A")</f>
        <v>A</v>
      </c>
      <c r="AE12" s="176" t="str">
        <f>IF(X12="PRESENT",IF(T12="PRESENT",SUMPRODUCT((Stabilo!$F17:$DA17=1)*(Stabilo!$F$5:$DA$5='Résultats élèves'!$J$2)),"A"),"A")</f>
        <v>A</v>
      </c>
      <c r="AF12" s="176" t="str">
        <f>IF(X12="PRESENT",IF(U12="PRESENT",SUMPRODUCT((Stabilo!$F17:$DA17=1)*(Stabilo!$F$5:$DA$5='Résultats élèves'!$K$2)),"A"),"A")</f>
        <v>A</v>
      </c>
      <c r="AG12" s="176" t="str">
        <f>IF(X12="PRESENT",IF(V12="PRESENT",SUMPRODUCT((Stabilo!$F17:$DA17=1)*(Stabilo!$F$5:$DA$5='Résultats élèves'!$L$2)),"A"),"A")</f>
        <v>A</v>
      </c>
      <c r="AH12" s="176" t="str">
        <f>IF(X12="PRESENT",IF(W12="PRESENT",SUMPRODUCT((Stabilo!$F17:$DA17=1)*(Stabilo!$F$5:$DA$5='Résultats élèves'!$M$2)),"A"),"A")</f>
        <v>A</v>
      </c>
      <c r="AI12" s="175">
        <f>SUMPRODUCT((Stabilo!$F$5:$DA$5=1)*(Stabilo!F17:DA17&lt;&gt;""))</f>
        <v>0</v>
      </c>
      <c r="AJ12" s="175">
        <f>SUMPRODUCT((Stabilo!$F$5:$DA$5=2)*(Stabilo!F17:DA17&lt;&gt;""))</f>
        <v>0</v>
      </c>
      <c r="AK12" s="175">
        <f>SUMPRODUCT((Stabilo!$F$5:$DA$5=3)*(Stabilo!F17:DA17&lt;&gt;""))</f>
        <v>0</v>
      </c>
      <c r="AL12" s="175">
        <f>SUMPRODUCT((Stabilo!$F$5:$DA$5=4)*(Stabilo!F17:DA17&lt;&gt;""))</f>
        <v>0</v>
      </c>
      <c r="AM12" s="175">
        <f>SUMPRODUCT((Stabilo!$F$5:$DA$5=5)*(Stabilo!F17:DA17&lt;&gt;""))</f>
        <v>0</v>
      </c>
      <c r="AN12" s="175">
        <f>SUMPRODUCT((Stabilo!$F$5:$DA$5=6)*(Stabilo!F17:DA17&lt;&gt;""))</f>
        <v>0</v>
      </c>
      <c r="AO12" s="175">
        <f>SUMPRODUCT((Stabilo!$F$5:$DA$5=7)*(Stabilo!F17:DA17&lt;&gt;""))</f>
        <v>0</v>
      </c>
      <c r="AP12" s="175">
        <f>SUMPRODUCT((Stabilo!$F$5:$DA$5=8)*(Stabilo!F17:DA17&lt;&gt;""))</f>
        <v>0</v>
      </c>
      <c r="AQ12" s="175">
        <f>SUMPRODUCT((Stabilo!$F$5:$DA$5=9)*(Stabilo!F17:DA17&lt;&gt;""))</f>
        <v>0</v>
      </c>
      <c r="AR12" s="175">
        <f>SUMPRODUCT((Stabilo!$F$5:$DA$5=10)*(Stabilo!F17:DA17&lt;&gt;""))</f>
        <v>0</v>
      </c>
      <c r="HM12" s="5"/>
    </row>
    <row r="13" spans="2:221" s="6" customFormat="1" ht="15" customHeight="1">
      <c r="B13" s="76">
        <v>10</v>
      </c>
      <c r="C13" s="77" t="str">
        <f>IF(Accueil!F22="","",Accueil!F22)</f>
        <v/>
      </c>
      <c r="D13" s="167" t="str">
        <f t="shared" si="0"/>
        <v/>
      </c>
      <c r="E13" s="167" t="str">
        <f t="shared" si="1"/>
        <v/>
      </c>
      <c r="F13" s="167" t="str">
        <f t="shared" si="2"/>
        <v/>
      </c>
      <c r="G13" s="167" t="str">
        <f t="shared" si="3"/>
        <v/>
      </c>
      <c r="H13" s="167" t="str">
        <f t="shared" si="4"/>
        <v/>
      </c>
      <c r="I13" s="167" t="str">
        <f t="shared" si="5"/>
        <v/>
      </c>
      <c r="J13" s="167" t="str">
        <f t="shared" si="6"/>
        <v/>
      </c>
      <c r="K13" s="167" t="str">
        <f t="shared" si="7"/>
        <v/>
      </c>
      <c r="L13" s="167" t="str">
        <f t="shared" si="8"/>
        <v/>
      </c>
      <c r="M13" s="167" t="str">
        <f t="shared" si="9"/>
        <v/>
      </c>
      <c r="N13" s="103" t="str">
        <f>IF(N12="","",IF(SUMPRODUCT((Stabilo!$F18:$DA18="A")*(Stabilo!$F$5:$DA$5='Résultats élèves'!$D$2))&gt;0,"ABSENT","PRESENT"))</f>
        <v>PRESENT</v>
      </c>
      <c r="O13" s="103" t="str">
        <f>IF(O12="","",IF(SUMPRODUCT((Stabilo!$F18:$DA18="A")*(Stabilo!$F$5:$DA$5='Résultats élèves'!$E$2))&gt;0,"ABSENT","PRESENT"))</f>
        <v>PRESENT</v>
      </c>
      <c r="P13" s="103" t="str">
        <f>IF(P12="","",IF(SUMPRODUCT((Stabilo!$F18:$DA18="A")*(Stabilo!$F$5:$DA$5='Résultats élèves'!$F$2))&gt;0,"ABSENT","PRESENT"))</f>
        <v>PRESENT</v>
      </c>
      <c r="Q13" s="103" t="str">
        <f>IF(Q12="","",IF(SUMPRODUCT((Stabilo!$F18:$DA18="A")*(Stabilo!$F$5:$DA$5='Résultats élèves'!$G$2))&gt;0,"ABSENT","PRESENT"))</f>
        <v>PRESENT</v>
      </c>
      <c r="R13" s="103" t="str">
        <f>IF(R12="","",IF(SUMPRODUCT((Stabilo!$F18:$DA18="A")*(Stabilo!$F$5:$DA$5='Résultats élèves'!$H$2))&gt;0,"ABSENT","PRESENT"))</f>
        <v>PRESENT</v>
      </c>
      <c r="S13" s="103" t="str">
        <f>IF(S12="","",IF(SUMPRODUCT((Stabilo!$F18:$DA18="A")*(Stabilo!$F$5:$DA$5='Résultats élèves'!$I$2))&gt;0,"ABSENT","PRESENT"))</f>
        <v/>
      </c>
      <c r="T13" s="103" t="str">
        <f>IF(T12="","",IF(SUMPRODUCT((Stabilo!$F18:$DA18="A")*(Stabilo!$F$5:$DA$5='Résultats élèves'!$J$2))&gt;0,"ABSENT","PRESENT"))</f>
        <v/>
      </c>
      <c r="U13" s="103" t="str">
        <f>IF(U12="","",IF(SUMPRODUCT((Stabilo!$F18:$DA18="A")*(Stabilo!$F$5:$DA$5='Résultats élèves'!$K$2))&gt;0,"ABSENT","PRESENT"))</f>
        <v/>
      </c>
      <c r="V13" s="103" t="str">
        <f>IF(V12="","",IF(SUMPRODUCT((Stabilo!$F18:$DA18="A")*(Stabilo!$F$5:$DA$5='Résultats élèves'!$L$2))&gt;0,"ABSENT","PRESENT"))</f>
        <v/>
      </c>
      <c r="W13" s="103" t="str">
        <f>IF(W12="","",IF(SUMPRODUCT((Stabilo!$F18:$DA18="A")*(Stabilo!$F$5:$DA$5='Résultats élèves'!$M$2))&gt;0,"ABSENT","PRESENT"))</f>
        <v/>
      </c>
      <c r="X13" s="99" t="str">
        <f t="shared" si="10"/>
        <v/>
      </c>
      <c r="Y13" s="176" t="str">
        <f>IF(X13="PRESENT",IF(N13="PRESENT",SUMPRODUCT((Stabilo!$F18:$DA18=1)*(Stabilo!$F$5:$DA$5='Résultats élèves'!$D$2)),"A"),"A")</f>
        <v>A</v>
      </c>
      <c r="Z13" s="176" t="str">
        <f>IF(X13="PRESENT",IF(O13="PRESENT",SUMPRODUCT((Stabilo!$F18:$DA18=1)*(Stabilo!$F$5:$DA$5='Résultats élèves'!$E$2)),"A"),"A")</f>
        <v>A</v>
      </c>
      <c r="AA13" s="176" t="str">
        <f>IF(X13="PRESENT",IF(P13="PRESENT",SUMPRODUCT((Stabilo!$F18:$DA18=1)*(Stabilo!$F$5:$DA$5='Résultats élèves'!$F$2)),"A"),"A")</f>
        <v>A</v>
      </c>
      <c r="AB13" s="176" t="str">
        <f>IF(X13="PRESENT",IF(Q13="PRESENT",SUMPRODUCT((Stabilo!$F18:$DA18=1)*(Stabilo!$F$5:$DA$5='Résultats élèves'!$G$2)),"A"),"A")</f>
        <v>A</v>
      </c>
      <c r="AC13" s="176" t="str">
        <f>IF(X13="PRESENT",IF(R13="PRESENT",SUMPRODUCT((Stabilo!$F18:$DA18=1)*(Stabilo!$F$5:$DA$5='Résultats élèves'!$H$2)),"A"),"A")</f>
        <v>A</v>
      </c>
      <c r="AD13" s="176" t="str">
        <f>IF(X13="PRESENT",IF(S13="PRESENT",SUMPRODUCT((Stabilo!$F18:$DA18=1)*(Stabilo!$F$5:$DA$5='Résultats élèves'!$I$2)),"A"),"A")</f>
        <v>A</v>
      </c>
      <c r="AE13" s="176" t="str">
        <f>IF(X13="PRESENT",IF(T13="PRESENT",SUMPRODUCT((Stabilo!$F18:$DA18=1)*(Stabilo!$F$5:$DA$5='Résultats élèves'!$J$2)),"A"),"A")</f>
        <v>A</v>
      </c>
      <c r="AF13" s="176" t="str">
        <f>IF(X13="PRESENT",IF(U13="PRESENT",SUMPRODUCT((Stabilo!$F18:$DA18=1)*(Stabilo!$F$5:$DA$5='Résultats élèves'!$K$2)),"A"),"A")</f>
        <v>A</v>
      </c>
      <c r="AG13" s="176" t="str">
        <f>IF(X13="PRESENT",IF(V13="PRESENT",SUMPRODUCT((Stabilo!$F18:$DA18=1)*(Stabilo!$F$5:$DA$5='Résultats élèves'!$L$2)),"A"),"A")</f>
        <v>A</v>
      </c>
      <c r="AH13" s="176" t="str">
        <f>IF(X13="PRESENT",IF(W13="PRESENT",SUMPRODUCT((Stabilo!$F18:$DA18=1)*(Stabilo!$F$5:$DA$5='Résultats élèves'!$M$2)),"A"),"A")</f>
        <v>A</v>
      </c>
      <c r="AI13" s="175">
        <f>SUMPRODUCT((Stabilo!$F$5:$DA$5=1)*(Stabilo!F18:DA18&lt;&gt;""))</f>
        <v>0</v>
      </c>
      <c r="AJ13" s="175">
        <f>SUMPRODUCT((Stabilo!$F$5:$DA$5=2)*(Stabilo!F18:DA18&lt;&gt;""))</f>
        <v>0</v>
      </c>
      <c r="AK13" s="175">
        <f>SUMPRODUCT((Stabilo!$F$5:$DA$5=3)*(Stabilo!F18:DA18&lt;&gt;""))</f>
        <v>0</v>
      </c>
      <c r="AL13" s="175">
        <f>SUMPRODUCT((Stabilo!$F$5:$DA$5=4)*(Stabilo!F18:DA18&lt;&gt;""))</f>
        <v>0</v>
      </c>
      <c r="AM13" s="175">
        <f>SUMPRODUCT((Stabilo!$F$5:$DA$5=5)*(Stabilo!F18:DA18&lt;&gt;""))</f>
        <v>0</v>
      </c>
      <c r="AN13" s="175">
        <f>SUMPRODUCT((Stabilo!$F$5:$DA$5=6)*(Stabilo!F18:DA18&lt;&gt;""))</f>
        <v>0</v>
      </c>
      <c r="AO13" s="175">
        <f>SUMPRODUCT((Stabilo!$F$5:$DA$5=7)*(Stabilo!F18:DA18&lt;&gt;""))</f>
        <v>0</v>
      </c>
      <c r="AP13" s="175">
        <f>SUMPRODUCT((Stabilo!$F$5:$DA$5=8)*(Stabilo!F18:DA18&lt;&gt;""))</f>
        <v>0</v>
      </c>
      <c r="AQ13" s="175">
        <f>SUMPRODUCT((Stabilo!$F$5:$DA$5=9)*(Stabilo!F18:DA18&lt;&gt;""))</f>
        <v>0</v>
      </c>
      <c r="AR13" s="175">
        <f>SUMPRODUCT((Stabilo!$F$5:$DA$5=10)*(Stabilo!F18:DA18&lt;&gt;""))</f>
        <v>0</v>
      </c>
      <c r="HM13" s="5"/>
    </row>
    <row r="14" spans="2:221" s="6" customFormat="1" ht="15" customHeight="1">
      <c r="B14" s="76">
        <v>11</v>
      </c>
      <c r="C14" s="77" t="str">
        <f>IF(Accueil!F23="","",Accueil!F23)</f>
        <v/>
      </c>
      <c r="D14" s="167" t="str">
        <f t="shared" si="0"/>
        <v/>
      </c>
      <c r="E14" s="167" t="str">
        <f t="shared" si="1"/>
        <v/>
      </c>
      <c r="F14" s="167" t="str">
        <f t="shared" si="2"/>
        <v/>
      </c>
      <c r="G14" s="167" t="str">
        <f t="shared" si="3"/>
        <v/>
      </c>
      <c r="H14" s="167" t="str">
        <f t="shared" si="4"/>
        <v/>
      </c>
      <c r="I14" s="167" t="str">
        <f t="shared" si="5"/>
        <v/>
      </c>
      <c r="J14" s="167" t="str">
        <f t="shared" si="6"/>
        <v/>
      </c>
      <c r="K14" s="167" t="str">
        <f t="shared" si="7"/>
        <v/>
      </c>
      <c r="L14" s="167" t="str">
        <f t="shared" si="8"/>
        <v/>
      </c>
      <c r="M14" s="167" t="str">
        <f t="shared" si="9"/>
        <v/>
      </c>
      <c r="N14" s="103" t="str">
        <f>IF(N13="","",IF(SUMPRODUCT((Stabilo!$F19:$DA19="A")*(Stabilo!$F$5:$DA$5='Résultats élèves'!$D$2))&gt;0,"ABSENT","PRESENT"))</f>
        <v>PRESENT</v>
      </c>
      <c r="O14" s="103" t="str">
        <f>IF(O13="","",IF(SUMPRODUCT((Stabilo!$F19:$DA19="A")*(Stabilo!$F$5:$DA$5='Résultats élèves'!$E$2))&gt;0,"ABSENT","PRESENT"))</f>
        <v>PRESENT</v>
      </c>
      <c r="P14" s="103" t="str">
        <f>IF(P13="","",IF(SUMPRODUCT((Stabilo!$F19:$DA19="A")*(Stabilo!$F$5:$DA$5='Résultats élèves'!$F$2))&gt;0,"ABSENT","PRESENT"))</f>
        <v>PRESENT</v>
      </c>
      <c r="Q14" s="103" t="str">
        <f>IF(Q13="","",IF(SUMPRODUCT((Stabilo!$F19:$DA19="A")*(Stabilo!$F$5:$DA$5='Résultats élèves'!$G$2))&gt;0,"ABSENT","PRESENT"))</f>
        <v>PRESENT</v>
      </c>
      <c r="R14" s="103" t="str">
        <f>IF(R13="","",IF(SUMPRODUCT((Stabilo!$F19:$DA19="A")*(Stabilo!$F$5:$DA$5='Résultats élèves'!$H$2))&gt;0,"ABSENT","PRESENT"))</f>
        <v>PRESENT</v>
      </c>
      <c r="S14" s="103" t="str">
        <f>IF(S13="","",IF(SUMPRODUCT((Stabilo!$F19:$DA19="A")*(Stabilo!$F$5:$DA$5='Résultats élèves'!$I$2))&gt;0,"ABSENT","PRESENT"))</f>
        <v/>
      </c>
      <c r="T14" s="103" t="str">
        <f>IF(T13="","",IF(SUMPRODUCT((Stabilo!$F19:$DA19="A")*(Stabilo!$F$5:$DA$5='Résultats élèves'!$J$2))&gt;0,"ABSENT","PRESENT"))</f>
        <v/>
      </c>
      <c r="U14" s="103" t="str">
        <f>IF(U13="","",IF(SUMPRODUCT((Stabilo!$F19:$DA19="A")*(Stabilo!$F$5:$DA$5='Résultats élèves'!$K$2))&gt;0,"ABSENT","PRESENT"))</f>
        <v/>
      </c>
      <c r="V14" s="103" t="str">
        <f>IF(V13="","",IF(SUMPRODUCT((Stabilo!$F19:$DA19="A")*(Stabilo!$F$5:$DA$5='Résultats élèves'!$L$2))&gt;0,"ABSENT","PRESENT"))</f>
        <v/>
      </c>
      <c r="W14" s="103" t="str">
        <f>IF(W13="","",IF(SUMPRODUCT((Stabilo!$F19:$DA19="A")*(Stabilo!$F$5:$DA$5='Résultats élèves'!$M$2))&gt;0,"ABSENT","PRESENT"))</f>
        <v/>
      </c>
      <c r="X14" s="99" t="str">
        <f t="shared" si="10"/>
        <v/>
      </c>
      <c r="Y14" s="176" t="str">
        <f>IF(X14="PRESENT",IF(N14="PRESENT",SUMPRODUCT((Stabilo!$F19:$DA19=1)*(Stabilo!$F$5:$DA$5='Résultats élèves'!$D$2)),"A"),"A")</f>
        <v>A</v>
      </c>
      <c r="Z14" s="176" t="str">
        <f>IF(X14="PRESENT",IF(O14="PRESENT",SUMPRODUCT((Stabilo!$F19:$DA19=1)*(Stabilo!$F$5:$DA$5='Résultats élèves'!$E$2)),"A"),"A")</f>
        <v>A</v>
      </c>
      <c r="AA14" s="176" t="str">
        <f>IF(X14="PRESENT",IF(P14="PRESENT",SUMPRODUCT((Stabilo!$F19:$DA19=1)*(Stabilo!$F$5:$DA$5='Résultats élèves'!$F$2)),"A"),"A")</f>
        <v>A</v>
      </c>
      <c r="AB14" s="176" t="str">
        <f>IF(X14="PRESENT",IF(Q14="PRESENT",SUMPRODUCT((Stabilo!$F19:$DA19=1)*(Stabilo!$F$5:$DA$5='Résultats élèves'!$G$2)),"A"),"A")</f>
        <v>A</v>
      </c>
      <c r="AC14" s="176" t="str">
        <f>IF(X14="PRESENT",IF(R14="PRESENT",SUMPRODUCT((Stabilo!$F19:$DA19=1)*(Stabilo!$F$5:$DA$5='Résultats élèves'!$H$2)),"A"),"A")</f>
        <v>A</v>
      </c>
      <c r="AD14" s="176" t="str">
        <f>IF(X14="PRESENT",IF(S14="PRESENT",SUMPRODUCT((Stabilo!$F19:$DA19=1)*(Stabilo!$F$5:$DA$5='Résultats élèves'!$I$2)),"A"),"A")</f>
        <v>A</v>
      </c>
      <c r="AE14" s="176" t="str">
        <f>IF(X14="PRESENT",IF(T14="PRESENT",SUMPRODUCT((Stabilo!$F19:$DA19=1)*(Stabilo!$F$5:$DA$5='Résultats élèves'!$J$2)),"A"),"A")</f>
        <v>A</v>
      </c>
      <c r="AF14" s="176" t="str">
        <f>IF(X14="PRESENT",IF(U14="PRESENT",SUMPRODUCT((Stabilo!$F19:$DA19=1)*(Stabilo!$F$5:$DA$5='Résultats élèves'!$K$2)),"A"),"A")</f>
        <v>A</v>
      </c>
      <c r="AG14" s="176" t="str">
        <f>IF(X14="PRESENT",IF(V14="PRESENT",SUMPRODUCT((Stabilo!$F19:$DA19=1)*(Stabilo!$F$5:$DA$5='Résultats élèves'!$L$2)),"A"),"A")</f>
        <v>A</v>
      </c>
      <c r="AH14" s="176" t="str">
        <f>IF(X14="PRESENT",IF(W14="PRESENT",SUMPRODUCT((Stabilo!$F19:$DA19=1)*(Stabilo!$F$5:$DA$5='Résultats élèves'!$M$2)),"A"),"A")</f>
        <v>A</v>
      </c>
      <c r="AI14" s="175">
        <f>SUMPRODUCT((Stabilo!$F$5:$DA$5=1)*(Stabilo!F19:DA19&lt;&gt;""))</f>
        <v>0</v>
      </c>
      <c r="AJ14" s="175">
        <f>SUMPRODUCT((Stabilo!$F$5:$DA$5=2)*(Stabilo!F19:DA19&lt;&gt;""))</f>
        <v>0</v>
      </c>
      <c r="AK14" s="175">
        <f>SUMPRODUCT((Stabilo!$F$5:$DA$5=3)*(Stabilo!F19:DA19&lt;&gt;""))</f>
        <v>0</v>
      </c>
      <c r="AL14" s="175">
        <f>SUMPRODUCT((Stabilo!$F$5:$DA$5=4)*(Stabilo!F19:DA19&lt;&gt;""))</f>
        <v>0</v>
      </c>
      <c r="AM14" s="175">
        <f>SUMPRODUCT((Stabilo!$F$5:$DA$5=5)*(Stabilo!F19:DA19&lt;&gt;""))</f>
        <v>0</v>
      </c>
      <c r="AN14" s="175">
        <f>SUMPRODUCT((Stabilo!$F$5:$DA$5=6)*(Stabilo!F19:DA19&lt;&gt;""))</f>
        <v>0</v>
      </c>
      <c r="AO14" s="175">
        <f>SUMPRODUCT((Stabilo!$F$5:$DA$5=7)*(Stabilo!F19:DA19&lt;&gt;""))</f>
        <v>0</v>
      </c>
      <c r="AP14" s="175">
        <f>SUMPRODUCT((Stabilo!$F$5:$DA$5=8)*(Stabilo!F19:DA19&lt;&gt;""))</f>
        <v>0</v>
      </c>
      <c r="AQ14" s="175">
        <f>SUMPRODUCT((Stabilo!$F$5:$DA$5=9)*(Stabilo!F19:DA19&lt;&gt;""))</f>
        <v>0</v>
      </c>
      <c r="AR14" s="175">
        <f>SUMPRODUCT((Stabilo!$F$5:$DA$5=10)*(Stabilo!F19:DA19&lt;&gt;""))</f>
        <v>0</v>
      </c>
      <c r="HM14" s="5"/>
    </row>
    <row r="15" spans="2:221" s="6" customFormat="1" ht="15" customHeight="1">
      <c r="B15" s="76">
        <v>12</v>
      </c>
      <c r="C15" s="77" t="str">
        <f>IF(Accueil!F24="","",Accueil!F24)</f>
        <v/>
      </c>
      <c r="D15" s="167" t="str">
        <f t="shared" si="0"/>
        <v/>
      </c>
      <c r="E15" s="167" t="str">
        <f t="shared" si="1"/>
        <v/>
      </c>
      <c r="F15" s="167" t="str">
        <f t="shared" si="2"/>
        <v/>
      </c>
      <c r="G15" s="167" t="str">
        <f t="shared" si="3"/>
        <v/>
      </c>
      <c r="H15" s="167" t="str">
        <f t="shared" si="4"/>
        <v/>
      </c>
      <c r="I15" s="167" t="str">
        <f t="shared" si="5"/>
        <v/>
      </c>
      <c r="J15" s="167" t="str">
        <f t="shared" si="6"/>
        <v/>
      </c>
      <c r="K15" s="167" t="str">
        <f t="shared" si="7"/>
        <v/>
      </c>
      <c r="L15" s="167" t="str">
        <f t="shared" si="8"/>
        <v/>
      </c>
      <c r="M15" s="167" t="str">
        <f t="shared" si="9"/>
        <v/>
      </c>
      <c r="N15" s="103" t="str">
        <f>IF(N14="","",IF(SUMPRODUCT((Stabilo!$F20:$DA20="A")*(Stabilo!$F$5:$DA$5='Résultats élèves'!$D$2))&gt;0,"ABSENT","PRESENT"))</f>
        <v>PRESENT</v>
      </c>
      <c r="O15" s="103" t="str">
        <f>IF(O14="","",IF(SUMPRODUCT((Stabilo!$F20:$DA20="A")*(Stabilo!$F$5:$DA$5='Résultats élèves'!$E$2))&gt;0,"ABSENT","PRESENT"))</f>
        <v>PRESENT</v>
      </c>
      <c r="P15" s="103" t="str">
        <f>IF(P14="","",IF(SUMPRODUCT((Stabilo!$F20:$DA20="A")*(Stabilo!$F$5:$DA$5='Résultats élèves'!$F$2))&gt;0,"ABSENT","PRESENT"))</f>
        <v>PRESENT</v>
      </c>
      <c r="Q15" s="103" t="str">
        <f>IF(Q14="","",IF(SUMPRODUCT((Stabilo!$F20:$DA20="A")*(Stabilo!$F$5:$DA$5='Résultats élèves'!$G$2))&gt;0,"ABSENT","PRESENT"))</f>
        <v>PRESENT</v>
      </c>
      <c r="R15" s="103" t="str">
        <f>IF(R14="","",IF(SUMPRODUCT((Stabilo!$F20:$DA20="A")*(Stabilo!$F$5:$DA$5='Résultats élèves'!$H$2))&gt;0,"ABSENT","PRESENT"))</f>
        <v>PRESENT</v>
      </c>
      <c r="S15" s="103" t="str">
        <f>IF(S14="","",IF(SUMPRODUCT((Stabilo!$F20:$DA20="A")*(Stabilo!$F$5:$DA$5='Résultats élèves'!$I$2))&gt;0,"ABSENT","PRESENT"))</f>
        <v/>
      </c>
      <c r="T15" s="103" t="str">
        <f>IF(T14="","",IF(SUMPRODUCT((Stabilo!$F20:$DA20="A")*(Stabilo!$F$5:$DA$5='Résultats élèves'!$J$2))&gt;0,"ABSENT","PRESENT"))</f>
        <v/>
      </c>
      <c r="U15" s="103" t="str">
        <f>IF(U14="","",IF(SUMPRODUCT((Stabilo!$F20:$DA20="A")*(Stabilo!$F$5:$DA$5='Résultats élèves'!$K$2))&gt;0,"ABSENT","PRESENT"))</f>
        <v/>
      </c>
      <c r="V15" s="103" t="str">
        <f>IF(V14="","",IF(SUMPRODUCT((Stabilo!$F20:$DA20="A")*(Stabilo!$F$5:$DA$5='Résultats élèves'!$L$2))&gt;0,"ABSENT","PRESENT"))</f>
        <v/>
      </c>
      <c r="W15" s="103" t="str">
        <f>IF(W14="","",IF(SUMPRODUCT((Stabilo!$F20:$DA20="A")*(Stabilo!$F$5:$DA$5='Résultats élèves'!$M$2))&gt;0,"ABSENT","PRESENT"))</f>
        <v/>
      </c>
      <c r="X15" s="99" t="str">
        <f t="shared" si="10"/>
        <v/>
      </c>
      <c r="Y15" s="176" t="str">
        <f>IF(X15="PRESENT",IF(N15="PRESENT",SUMPRODUCT((Stabilo!$F20:$DA20=1)*(Stabilo!$F$5:$DA$5='Résultats élèves'!$D$2)),"A"),"A")</f>
        <v>A</v>
      </c>
      <c r="Z15" s="176" t="str">
        <f>IF(X15="PRESENT",IF(O15="PRESENT",SUMPRODUCT((Stabilo!$F20:$DA20=1)*(Stabilo!$F$5:$DA$5='Résultats élèves'!$E$2)),"A"),"A")</f>
        <v>A</v>
      </c>
      <c r="AA15" s="176" t="str">
        <f>IF(X15="PRESENT",IF(P15="PRESENT",SUMPRODUCT((Stabilo!$F20:$DA20=1)*(Stabilo!$F$5:$DA$5='Résultats élèves'!$F$2)),"A"),"A")</f>
        <v>A</v>
      </c>
      <c r="AB15" s="176" t="str">
        <f>IF(X15="PRESENT",IF(Q15="PRESENT",SUMPRODUCT((Stabilo!$F20:$DA20=1)*(Stabilo!$F$5:$DA$5='Résultats élèves'!$G$2)),"A"),"A")</f>
        <v>A</v>
      </c>
      <c r="AC15" s="176" t="str">
        <f>IF(X15="PRESENT",IF(R15="PRESENT",SUMPRODUCT((Stabilo!$F20:$DA20=1)*(Stabilo!$F$5:$DA$5='Résultats élèves'!$H$2)),"A"),"A")</f>
        <v>A</v>
      </c>
      <c r="AD15" s="176" t="str">
        <f>IF(X15="PRESENT",IF(S15="PRESENT",SUMPRODUCT((Stabilo!$F20:$DA20=1)*(Stabilo!$F$5:$DA$5='Résultats élèves'!$I$2)),"A"),"A")</f>
        <v>A</v>
      </c>
      <c r="AE15" s="176" t="str">
        <f>IF(X15="PRESENT",IF(T15="PRESENT",SUMPRODUCT((Stabilo!$F20:$DA20=1)*(Stabilo!$F$5:$DA$5='Résultats élèves'!$J$2)),"A"),"A")</f>
        <v>A</v>
      </c>
      <c r="AF15" s="176" t="str">
        <f>IF(X15="PRESENT",IF(U15="PRESENT",SUMPRODUCT((Stabilo!$F20:$DA20=1)*(Stabilo!$F$5:$DA$5='Résultats élèves'!$K$2)),"A"),"A")</f>
        <v>A</v>
      </c>
      <c r="AG15" s="176" t="str">
        <f>IF(X15="PRESENT",IF(V15="PRESENT",SUMPRODUCT((Stabilo!$F20:$DA20=1)*(Stabilo!$F$5:$DA$5='Résultats élèves'!$L$2)),"A"),"A")</f>
        <v>A</v>
      </c>
      <c r="AH15" s="176" t="str">
        <f>IF(X15="PRESENT",IF(W15="PRESENT",SUMPRODUCT((Stabilo!$F20:$DA20=1)*(Stabilo!$F$5:$DA$5='Résultats élèves'!$M$2)),"A"),"A")</f>
        <v>A</v>
      </c>
      <c r="AI15" s="175">
        <f>SUMPRODUCT((Stabilo!$F$5:$DA$5=1)*(Stabilo!F20:DA20&lt;&gt;""))</f>
        <v>0</v>
      </c>
      <c r="AJ15" s="175">
        <f>SUMPRODUCT((Stabilo!$F$5:$DA$5=2)*(Stabilo!F20:DA20&lt;&gt;""))</f>
        <v>0</v>
      </c>
      <c r="AK15" s="175">
        <f>SUMPRODUCT((Stabilo!$F$5:$DA$5=3)*(Stabilo!F20:DA20&lt;&gt;""))</f>
        <v>0</v>
      </c>
      <c r="AL15" s="175">
        <f>SUMPRODUCT((Stabilo!$F$5:$DA$5=4)*(Stabilo!F20:DA20&lt;&gt;""))</f>
        <v>0</v>
      </c>
      <c r="AM15" s="175">
        <f>SUMPRODUCT((Stabilo!$F$5:$DA$5=5)*(Stabilo!F20:DA20&lt;&gt;""))</f>
        <v>0</v>
      </c>
      <c r="AN15" s="175">
        <f>SUMPRODUCT((Stabilo!$F$5:$DA$5=6)*(Stabilo!F20:DA20&lt;&gt;""))</f>
        <v>0</v>
      </c>
      <c r="AO15" s="175">
        <f>SUMPRODUCT((Stabilo!$F$5:$DA$5=7)*(Stabilo!F20:DA20&lt;&gt;""))</f>
        <v>0</v>
      </c>
      <c r="AP15" s="175">
        <f>SUMPRODUCT((Stabilo!$F$5:$DA$5=8)*(Stabilo!F20:DA20&lt;&gt;""))</f>
        <v>0</v>
      </c>
      <c r="AQ15" s="175">
        <f>SUMPRODUCT((Stabilo!$F$5:$DA$5=9)*(Stabilo!F20:DA20&lt;&gt;""))</f>
        <v>0</v>
      </c>
      <c r="AR15" s="175">
        <f>SUMPRODUCT((Stabilo!$F$5:$DA$5=10)*(Stabilo!F20:DA20&lt;&gt;""))</f>
        <v>0</v>
      </c>
      <c r="HM15" s="5"/>
    </row>
    <row r="16" spans="2:221" s="6" customFormat="1" ht="15" customHeight="1">
      <c r="B16" s="76">
        <v>13</v>
      </c>
      <c r="C16" s="77" t="str">
        <f>IF(Accueil!F25="","",Accueil!F25)</f>
        <v/>
      </c>
      <c r="D16" s="167" t="str">
        <f t="shared" si="0"/>
        <v/>
      </c>
      <c r="E16" s="167" t="str">
        <f t="shared" si="1"/>
        <v/>
      </c>
      <c r="F16" s="167" t="str">
        <f t="shared" si="2"/>
        <v/>
      </c>
      <c r="G16" s="167" t="str">
        <f t="shared" si="3"/>
        <v/>
      </c>
      <c r="H16" s="167" t="str">
        <f t="shared" si="4"/>
        <v/>
      </c>
      <c r="I16" s="167" t="str">
        <f t="shared" si="5"/>
        <v/>
      </c>
      <c r="J16" s="167" t="str">
        <f t="shared" si="6"/>
        <v/>
      </c>
      <c r="K16" s="167" t="str">
        <f t="shared" si="7"/>
        <v/>
      </c>
      <c r="L16" s="167" t="str">
        <f t="shared" si="8"/>
        <v/>
      </c>
      <c r="M16" s="167" t="str">
        <f t="shared" si="9"/>
        <v/>
      </c>
      <c r="N16" s="103" t="str">
        <f>IF(N15="","",IF(SUMPRODUCT((Stabilo!$F21:$DA21="A")*(Stabilo!$F$5:$DA$5='Résultats élèves'!$D$2))&gt;0,"ABSENT","PRESENT"))</f>
        <v>PRESENT</v>
      </c>
      <c r="O16" s="103" t="str">
        <f>IF(O15="","",IF(SUMPRODUCT((Stabilo!$F21:$DA21="A")*(Stabilo!$F$5:$DA$5='Résultats élèves'!$E$2))&gt;0,"ABSENT","PRESENT"))</f>
        <v>PRESENT</v>
      </c>
      <c r="P16" s="103" t="str">
        <f>IF(P15="","",IF(SUMPRODUCT((Stabilo!$F21:$DA21="A")*(Stabilo!$F$5:$DA$5='Résultats élèves'!$F$2))&gt;0,"ABSENT","PRESENT"))</f>
        <v>PRESENT</v>
      </c>
      <c r="Q16" s="103" t="str">
        <f>IF(Q15="","",IF(SUMPRODUCT((Stabilo!$F21:$DA21="A")*(Stabilo!$F$5:$DA$5='Résultats élèves'!$G$2))&gt;0,"ABSENT","PRESENT"))</f>
        <v>PRESENT</v>
      </c>
      <c r="R16" s="103" t="str">
        <f>IF(R15="","",IF(SUMPRODUCT((Stabilo!$F21:$DA21="A")*(Stabilo!$F$5:$DA$5='Résultats élèves'!$H$2))&gt;0,"ABSENT","PRESENT"))</f>
        <v>PRESENT</v>
      </c>
      <c r="S16" s="103" t="str">
        <f>IF(S15="","",IF(SUMPRODUCT((Stabilo!$F21:$DA21="A")*(Stabilo!$F$5:$DA$5='Résultats élèves'!$I$2))&gt;0,"ABSENT","PRESENT"))</f>
        <v/>
      </c>
      <c r="T16" s="103" t="str">
        <f>IF(T15="","",IF(SUMPRODUCT((Stabilo!$F21:$DA21="A")*(Stabilo!$F$5:$DA$5='Résultats élèves'!$J$2))&gt;0,"ABSENT","PRESENT"))</f>
        <v/>
      </c>
      <c r="U16" s="103" t="str">
        <f>IF(U15="","",IF(SUMPRODUCT((Stabilo!$F21:$DA21="A")*(Stabilo!$F$5:$DA$5='Résultats élèves'!$K$2))&gt;0,"ABSENT","PRESENT"))</f>
        <v/>
      </c>
      <c r="V16" s="103" t="str">
        <f>IF(V15="","",IF(SUMPRODUCT((Stabilo!$F21:$DA21="A")*(Stabilo!$F$5:$DA$5='Résultats élèves'!$L$2))&gt;0,"ABSENT","PRESENT"))</f>
        <v/>
      </c>
      <c r="W16" s="103" t="str">
        <f>IF(W15="","",IF(SUMPRODUCT((Stabilo!$F21:$DA21="A")*(Stabilo!$F$5:$DA$5='Résultats élèves'!$M$2))&gt;0,"ABSENT","PRESENT"))</f>
        <v/>
      </c>
      <c r="X16" s="99" t="str">
        <f t="shared" si="10"/>
        <v/>
      </c>
      <c r="Y16" s="176" t="str">
        <f>IF(X16="PRESENT",IF(N16="PRESENT",SUMPRODUCT((Stabilo!$F21:$DA21=1)*(Stabilo!$F$5:$DA$5='Résultats élèves'!$D$2)),"A"),"A")</f>
        <v>A</v>
      </c>
      <c r="Z16" s="176" t="str">
        <f>IF(X16="PRESENT",IF(O16="PRESENT",SUMPRODUCT((Stabilo!$F21:$DA21=1)*(Stabilo!$F$5:$DA$5='Résultats élèves'!$E$2)),"A"),"A")</f>
        <v>A</v>
      </c>
      <c r="AA16" s="176" t="str">
        <f>IF(X16="PRESENT",IF(P16="PRESENT",SUMPRODUCT((Stabilo!$F21:$DA21=1)*(Stabilo!$F$5:$DA$5='Résultats élèves'!$F$2)),"A"),"A")</f>
        <v>A</v>
      </c>
      <c r="AB16" s="176" t="str">
        <f>IF(X16="PRESENT",IF(Q16="PRESENT",SUMPRODUCT((Stabilo!$F21:$DA21=1)*(Stabilo!$F$5:$DA$5='Résultats élèves'!$G$2)),"A"),"A")</f>
        <v>A</v>
      </c>
      <c r="AC16" s="176" t="str">
        <f>IF(X16="PRESENT",IF(R16="PRESENT",SUMPRODUCT((Stabilo!$F21:$DA21=1)*(Stabilo!$F$5:$DA$5='Résultats élèves'!$H$2)),"A"),"A")</f>
        <v>A</v>
      </c>
      <c r="AD16" s="176" t="str">
        <f>IF(X16="PRESENT",IF(S16="PRESENT",SUMPRODUCT((Stabilo!$F21:$DA21=1)*(Stabilo!$F$5:$DA$5='Résultats élèves'!$I$2)),"A"),"A")</f>
        <v>A</v>
      </c>
      <c r="AE16" s="176" t="str">
        <f>IF(X16="PRESENT",IF(T16="PRESENT",SUMPRODUCT((Stabilo!$F21:$DA21=1)*(Stabilo!$F$5:$DA$5='Résultats élèves'!$J$2)),"A"),"A")</f>
        <v>A</v>
      </c>
      <c r="AF16" s="176" t="str">
        <f>IF(X16="PRESENT",IF(U16="PRESENT",SUMPRODUCT((Stabilo!$F21:$DA21=1)*(Stabilo!$F$5:$DA$5='Résultats élèves'!$K$2)),"A"),"A")</f>
        <v>A</v>
      </c>
      <c r="AG16" s="176" t="str">
        <f>IF(X16="PRESENT",IF(V16="PRESENT",SUMPRODUCT((Stabilo!$F21:$DA21=1)*(Stabilo!$F$5:$DA$5='Résultats élèves'!$L$2)),"A"),"A")</f>
        <v>A</v>
      </c>
      <c r="AH16" s="176" t="str">
        <f>IF(X16="PRESENT",IF(W16="PRESENT",SUMPRODUCT((Stabilo!$F21:$DA21=1)*(Stabilo!$F$5:$DA$5='Résultats élèves'!$M$2)),"A"),"A")</f>
        <v>A</v>
      </c>
      <c r="AI16" s="175">
        <f>SUMPRODUCT((Stabilo!$F$5:$DA$5=1)*(Stabilo!F21:DA21&lt;&gt;""))</f>
        <v>0</v>
      </c>
      <c r="AJ16" s="175">
        <f>SUMPRODUCT((Stabilo!$F$5:$DA$5=2)*(Stabilo!F21:DA21&lt;&gt;""))</f>
        <v>0</v>
      </c>
      <c r="AK16" s="175">
        <f>SUMPRODUCT((Stabilo!$F$5:$DA$5=3)*(Stabilo!F21:DA21&lt;&gt;""))</f>
        <v>0</v>
      </c>
      <c r="AL16" s="175">
        <f>SUMPRODUCT((Stabilo!$F$5:$DA$5=4)*(Stabilo!F21:DA21&lt;&gt;""))</f>
        <v>0</v>
      </c>
      <c r="AM16" s="175">
        <f>SUMPRODUCT((Stabilo!$F$5:$DA$5=5)*(Stabilo!F21:DA21&lt;&gt;""))</f>
        <v>0</v>
      </c>
      <c r="AN16" s="175">
        <f>SUMPRODUCT((Stabilo!$F$5:$DA$5=6)*(Stabilo!F21:DA21&lt;&gt;""))</f>
        <v>0</v>
      </c>
      <c r="AO16" s="175">
        <f>SUMPRODUCT((Stabilo!$F$5:$DA$5=7)*(Stabilo!F21:DA21&lt;&gt;""))</f>
        <v>0</v>
      </c>
      <c r="AP16" s="175">
        <f>SUMPRODUCT((Stabilo!$F$5:$DA$5=8)*(Stabilo!F21:DA21&lt;&gt;""))</f>
        <v>0</v>
      </c>
      <c r="AQ16" s="175">
        <f>SUMPRODUCT((Stabilo!$F$5:$DA$5=9)*(Stabilo!F21:DA21&lt;&gt;""))</f>
        <v>0</v>
      </c>
      <c r="AR16" s="175">
        <f>SUMPRODUCT((Stabilo!$F$5:$DA$5=10)*(Stabilo!F21:DA21&lt;&gt;""))</f>
        <v>0</v>
      </c>
      <c r="HM16" s="5"/>
    </row>
    <row r="17" spans="2:221" s="6" customFormat="1" ht="15" customHeight="1">
      <c r="B17" s="76">
        <v>14</v>
      </c>
      <c r="C17" s="77" t="str">
        <f>IF(Accueil!F26="","",Accueil!F26)</f>
        <v/>
      </c>
      <c r="D17" s="167" t="str">
        <f t="shared" si="0"/>
        <v/>
      </c>
      <c r="E17" s="167" t="str">
        <f t="shared" si="1"/>
        <v/>
      </c>
      <c r="F17" s="167" t="str">
        <f t="shared" si="2"/>
        <v/>
      </c>
      <c r="G17" s="167" t="str">
        <f t="shared" si="3"/>
        <v/>
      </c>
      <c r="H17" s="167" t="str">
        <f t="shared" si="4"/>
        <v/>
      </c>
      <c r="I17" s="167" t="str">
        <f t="shared" si="5"/>
        <v/>
      </c>
      <c r="J17" s="167" t="str">
        <f t="shared" si="6"/>
        <v/>
      </c>
      <c r="K17" s="167" t="str">
        <f t="shared" si="7"/>
        <v/>
      </c>
      <c r="L17" s="167" t="str">
        <f t="shared" si="8"/>
        <v/>
      </c>
      <c r="M17" s="167" t="str">
        <f t="shared" si="9"/>
        <v/>
      </c>
      <c r="N17" s="103" t="str">
        <f>IF(N16="","",IF(SUMPRODUCT((Stabilo!$F22:$DA22="A")*(Stabilo!$F$5:$DA$5='Résultats élèves'!$D$2))&gt;0,"ABSENT","PRESENT"))</f>
        <v>PRESENT</v>
      </c>
      <c r="O17" s="103" t="str">
        <f>IF(O16="","",IF(SUMPRODUCT((Stabilo!$F22:$DA22="A")*(Stabilo!$F$5:$DA$5='Résultats élèves'!$E$2))&gt;0,"ABSENT","PRESENT"))</f>
        <v>PRESENT</v>
      </c>
      <c r="P17" s="103" t="str">
        <f>IF(P16="","",IF(SUMPRODUCT((Stabilo!$F22:$DA22="A")*(Stabilo!$F$5:$DA$5='Résultats élèves'!$F$2))&gt;0,"ABSENT","PRESENT"))</f>
        <v>PRESENT</v>
      </c>
      <c r="Q17" s="103" t="str">
        <f>IF(Q16="","",IF(SUMPRODUCT((Stabilo!$F22:$DA22="A")*(Stabilo!$F$5:$DA$5='Résultats élèves'!$G$2))&gt;0,"ABSENT","PRESENT"))</f>
        <v>PRESENT</v>
      </c>
      <c r="R17" s="103" t="str">
        <f>IF(R16="","",IF(SUMPRODUCT((Stabilo!$F22:$DA22="A")*(Stabilo!$F$5:$DA$5='Résultats élèves'!$H$2))&gt;0,"ABSENT","PRESENT"))</f>
        <v>PRESENT</v>
      </c>
      <c r="S17" s="103" t="str">
        <f>IF(S16="","",IF(SUMPRODUCT((Stabilo!$F22:$DA22="A")*(Stabilo!$F$5:$DA$5='Résultats élèves'!$I$2))&gt;0,"ABSENT","PRESENT"))</f>
        <v/>
      </c>
      <c r="T17" s="103" t="str">
        <f>IF(T16="","",IF(SUMPRODUCT((Stabilo!$F22:$DA22="A")*(Stabilo!$F$5:$DA$5='Résultats élèves'!$J$2))&gt;0,"ABSENT","PRESENT"))</f>
        <v/>
      </c>
      <c r="U17" s="103" t="str">
        <f>IF(U16="","",IF(SUMPRODUCT((Stabilo!$F22:$DA22="A")*(Stabilo!$F$5:$DA$5='Résultats élèves'!$K$2))&gt;0,"ABSENT","PRESENT"))</f>
        <v/>
      </c>
      <c r="V17" s="103" t="str">
        <f>IF(V16="","",IF(SUMPRODUCT((Stabilo!$F22:$DA22="A")*(Stabilo!$F$5:$DA$5='Résultats élèves'!$L$2))&gt;0,"ABSENT","PRESENT"))</f>
        <v/>
      </c>
      <c r="W17" s="103" t="str">
        <f>IF(W16="","",IF(SUMPRODUCT((Stabilo!$F22:$DA22="A")*(Stabilo!$F$5:$DA$5='Résultats élèves'!$M$2))&gt;0,"ABSENT","PRESENT"))</f>
        <v/>
      </c>
      <c r="X17" s="99" t="str">
        <f t="shared" si="10"/>
        <v/>
      </c>
      <c r="Y17" s="176" t="str">
        <f>IF(X17="PRESENT",IF(N17="PRESENT",SUMPRODUCT((Stabilo!$F22:$DA22=1)*(Stabilo!$F$5:$DA$5='Résultats élèves'!$D$2)),"A"),"A")</f>
        <v>A</v>
      </c>
      <c r="Z17" s="176" t="str">
        <f>IF(X17="PRESENT",IF(O17="PRESENT",SUMPRODUCT((Stabilo!$F22:$DA22=1)*(Stabilo!$F$5:$DA$5='Résultats élèves'!$E$2)),"A"),"A")</f>
        <v>A</v>
      </c>
      <c r="AA17" s="176" t="str">
        <f>IF(X17="PRESENT",IF(P17="PRESENT",SUMPRODUCT((Stabilo!$F22:$DA22=1)*(Stabilo!$F$5:$DA$5='Résultats élèves'!$F$2)),"A"),"A")</f>
        <v>A</v>
      </c>
      <c r="AB17" s="176" t="str">
        <f>IF(X17="PRESENT",IF(Q17="PRESENT",SUMPRODUCT((Stabilo!$F22:$DA22=1)*(Stabilo!$F$5:$DA$5='Résultats élèves'!$G$2)),"A"),"A")</f>
        <v>A</v>
      </c>
      <c r="AC17" s="176" t="str">
        <f>IF(X17="PRESENT",IF(R17="PRESENT",SUMPRODUCT((Stabilo!$F22:$DA22=1)*(Stabilo!$F$5:$DA$5='Résultats élèves'!$H$2)),"A"),"A")</f>
        <v>A</v>
      </c>
      <c r="AD17" s="176" t="str">
        <f>IF(X17="PRESENT",IF(S17="PRESENT",SUMPRODUCT((Stabilo!$F22:$DA22=1)*(Stabilo!$F$5:$DA$5='Résultats élèves'!$I$2)),"A"),"A")</f>
        <v>A</v>
      </c>
      <c r="AE17" s="176" t="str">
        <f>IF(X17="PRESENT",IF(T17="PRESENT",SUMPRODUCT((Stabilo!$F22:$DA22=1)*(Stabilo!$F$5:$DA$5='Résultats élèves'!$J$2)),"A"),"A")</f>
        <v>A</v>
      </c>
      <c r="AF17" s="176" t="str">
        <f>IF(X17="PRESENT",IF(U17="PRESENT",SUMPRODUCT((Stabilo!$F22:$DA22=1)*(Stabilo!$F$5:$DA$5='Résultats élèves'!$K$2)),"A"),"A")</f>
        <v>A</v>
      </c>
      <c r="AG17" s="176" t="str">
        <f>IF(X17="PRESENT",IF(V17="PRESENT",SUMPRODUCT((Stabilo!$F22:$DA22=1)*(Stabilo!$F$5:$DA$5='Résultats élèves'!$L$2)),"A"),"A")</f>
        <v>A</v>
      </c>
      <c r="AH17" s="176" t="str">
        <f>IF(X17="PRESENT",IF(W17="PRESENT",SUMPRODUCT((Stabilo!$F22:$DA22=1)*(Stabilo!$F$5:$DA$5='Résultats élèves'!$M$2)),"A"),"A")</f>
        <v>A</v>
      </c>
      <c r="AI17" s="175">
        <f>SUMPRODUCT((Stabilo!$F$5:$DA$5=1)*(Stabilo!F22:DA22&lt;&gt;""))</f>
        <v>0</v>
      </c>
      <c r="AJ17" s="175">
        <f>SUMPRODUCT((Stabilo!$F$5:$DA$5=2)*(Stabilo!F22:DA22&lt;&gt;""))</f>
        <v>0</v>
      </c>
      <c r="AK17" s="175">
        <f>SUMPRODUCT((Stabilo!$F$5:$DA$5=3)*(Stabilo!F22:DA22&lt;&gt;""))</f>
        <v>0</v>
      </c>
      <c r="AL17" s="175">
        <f>SUMPRODUCT((Stabilo!$F$5:$DA$5=4)*(Stabilo!F22:DA22&lt;&gt;""))</f>
        <v>0</v>
      </c>
      <c r="AM17" s="175">
        <f>SUMPRODUCT((Stabilo!$F$5:$DA$5=5)*(Stabilo!F22:DA22&lt;&gt;""))</f>
        <v>0</v>
      </c>
      <c r="AN17" s="175">
        <f>SUMPRODUCT((Stabilo!$F$5:$DA$5=6)*(Stabilo!F22:DA22&lt;&gt;""))</f>
        <v>0</v>
      </c>
      <c r="AO17" s="175">
        <f>SUMPRODUCT((Stabilo!$F$5:$DA$5=7)*(Stabilo!F22:DA22&lt;&gt;""))</f>
        <v>0</v>
      </c>
      <c r="AP17" s="175">
        <f>SUMPRODUCT((Stabilo!$F$5:$DA$5=8)*(Stabilo!F22:DA22&lt;&gt;""))</f>
        <v>0</v>
      </c>
      <c r="AQ17" s="175">
        <f>SUMPRODUCT((Stabilo!$F$5:$DA$5=9)*(Stabilo!F22:DA22&lt;&gt;""))</f>
        <v>0</v>
      </c>
      <c r="AR17" s="175">
        <f>SUMPRODUCT((Stabilo!$F$5:$DA$5=10)*(Stabilo!F22:DA22&lt;&gt;""))</f>
        <v>0</v>
      </c>
      <c r="HM17" s="5"/>
    </row>
    <row r="18" spans="2:221" s="6" customFormat="1" ht="15" customHeight="1">
      <c r="B18" s="76">
        <v>15</v>
      </c>
      <c r="C18" s="77" t="str">
        <f>IF(Accueil!F27="","",Accueil!F27)</f>
        <v/>
      </c>
      <c r="D18" s="167" t="str">
        <f t="shared" si="0"/>
        <v/>
      </c>
      <c r="E18" s="167" t="str">
        <f t="shared" si="1"/>
        <v/>
      </c>
      <c r="F18" s="167" t="str">
        <f t="shared" si="2"/>
        <v/>
      </c>
      <c r="G18" s="167" t="str">
        <f t="shared" si="3"/>
        <v/>
      </c>
      <c r="H18" s="167" t="str">
        <f t="shared" si="4"/>
        <v/>
      </c>
      <c r="I18" s="167" t="str">
        <f t="shared" si="5"/>
        <v/>
      </c>
      <c r="J18" s="167" t="str">
        <f t="shared" si="6"/>
        <v/>
      </c>
      <c r="K18" s="167" t="str">
        <f t="shared" si="7"/>
        <v/>
      </c>
      <c r="L18" s="167" t="str">
        <f t="shared" si="8"/>
        <v/>
      </c>
      <c r="M18" s="167" t="str">
        <f t="shared" si="9"/>
        <v/>
      </c>
      <c r="N18" s="103" t="str">
        <f>IF(N17="","",IF(SUMPRODUCT((Stabilo!$F23:$DA23="A")*(Stabilo!$F$5:$DA$5='Résultats élèves'!$D$2))&gt;0,"ABSENT","PRESENT"))</f>
        <v>PRESENT</v>
      </c>
      <c r="O18" s="103" t="str">
        <f>IF(O17="","",IF(SUMPRODUCT((Stabilo!$F23:$DA23="A")*(Stabilo!$F$5:$DA$5='Résultats élèves'!$E$2))&gt;0,"ABSENT","PRESENT"))</f>
        <v>PRESENT</v>
      </c>
      <c r="P18" s="103" t="str">
        <f>IF(P17="","",IF(SUMPRODUCT((Stabilo!$F23:$DA23="A")*(Stabilo!$F$5:$DA$5='Résultats élèves'!$F$2))&gt;0,"ABSENT","PRESENT"))</f>
        <v>PRESENT</v>
      </c>
      <c r="Q18" s="103" t="str">
        <f>IF(Q17="","",IF(SUMPRODUCT((Stabilo!$F23:$DA23="A")*(Stabilo!$F$5:$DA$5='Résultats élèves'!$G$2))&gt;0,"ABSENT","PRESENT"))</f>
        <v>PRESENT</v>
      </c>
      <c r="R18" s="103" t="str">
        <f>IF(R17="","",IF(SUMPRODUCT((Stabilo!$F23:$DA23="A")*(Stabilo!$F$5:$DA$5='Résultats élèves'!$H$2))&gt;0,"ABSENT","PRESENT"))</f>
        <v>PRESENT</v>
      </c>
      <c r="S18" s="103" t="str">
        <f>IF(S17="","",IF(SUMPRODUCT((Stabilo!$F23:$DA23="A")*(Stabilo!$F$5:$DA$5='Résultats élèves'!$I$2))&gt;0,"ABSENT","PRESENT"))</f>
        <v/>
      </c>
      <c r="T18" s="103" t="str">
        <f>IF(T17="","",IF(SUMPRODUCT((Stabilo!$F23:$DA23="A")*(Stabilo!$F$5:$DA$5='Résultats élèves'!$J$2))&gt;0,"ABSENT","PRESENT"))</f>
        <v/>
      </c>
      <c r="U18" s="103" t="str">
        <f>IF(U17="","",IF(SUMPRODUCT((Stabilo!$F23:$DA23="A")*(Stabilo!$F$5:$DA$5='Résultats élèves'!$K$2))&gt;0,"ABSENT","PRESENT"))</f>
        <v/>
      </c>
      <c r="V18" s="103" t="str">
        <f>IF(V17="","",IF(SUMPRODUCT((Stabilo!$F23:$DA23="A")*(Stabilo!$F$5:$DA$5='Résultats élèves'!$L$2))&gt;0,"ABSENT","PRESENT"))</f>
        <v/>
      </c>
      <c r="W18" s="103" t="str">
        <f>IF(W17="","",IF(SUMPRODUCT((Stabilo!$F23:$DA23="A")*(Stabilo!$F$5:$DA$5='Résultats élèves'!$M$2))&gt;0,"ABSENT","PRESENT"))</f>
        <v/>
      </c>
      <c r="X18" s="99" t="str">
        <f t="shared" si="10"/>
        <v/>
      </c>
      <c r="Y18" s="176" t="str">
        <f>IF(X18="PRESENT",IF(N18="PRESENT",SUMPRODUCT((Stabilo!$F23:$DA23=1)*(Stabilo!$F$5:$DA$5='Résultats élèves'!$D$2)),"A"),"A")</f>
        <v>A</v>
      </c>
      <c r="Z18" s="176" t="str">
        <f>IF(X18="PRESENT",IF(O18="PRESENT",SUMPRODUCT((Stabilo!$F23:$DA23=1)*(Stabilo!$F$5:$DA$5='Résultats élèves'!$E$2)),"A"),"A")</f>
        <v>A</v>
      </c>
      <c r="AA18" s="176" t="str">
        <f>IF(X18="PRESENT",IF(P18="PRESENT",SUMPRODUCT((Stabilo!$F23:$DA23=1)*(Stabilo!$F$5:$DA$5='Résultats élèves'!$F$2)),"A"),"A")</f>
        <v>A</v>
      </c>
      <c r="AB18" s="176" t="str">
        <f>IF(X18="PRESENT",IF(Q18="PRESENT",SUMPRODUCT((Stabilo!$F23:$DA23=1)*(Stabilo!$F$5:$DA$5='Résultats élèves'!$G$2)),"A"),"A")</f>
        <v>A</v>
      </c>
      <c r="AC18" s="176" t="str">
        <f>IF(X18="PRESENT",IF(R18="PRESENT",SUMPRODUCT((Stabilo!$F23:$DA23=1)*(Stabilo!$F$5:$DA$5='Résultats élèves'!$H$2)),"A"),"A")</f>
        <v>A</v>
      </c>
      <c r="AD18" s="176" t="str">
        <f>IF(X18="PRESENT",IF(S18="PRESENT",SUMPRODUCT((Stabilo!$F23:$DA23=1)*(Stabilo!$F$5:$DA$5='Résultats élèves'!$I$2)),"A"),"A")</f>
        <v>A</v>
      </c>
      <c r="AE18" s="176" t="str">
        <f>IF(X18="PRESENT",IF(T18="PRESENT",SUMPRODUCT((Stabilo!$F23:$DA23=1)*(Stabilo!$F$5:$DA$5='Résultats élèves'!$J$2)),"A"),"A")</f>
        <v>A</v>
      </c>
      <c r="AF18" s="176" t="str">
        <f>IF(X18="PRESENT",IF(U18="PRESENT",SUMPRODUCT((Stabilo!$F23:$DA23=1)*(Stabilo!$F$5:$DA$5='Résultats élèves'!$K$2)),"A"),"A")</f>
        <v>A</v>
      </c>
      <c r="AG18" s="176" t="str">
        <f>IF(X18="PRESENT",IF(V18="PRESENT",SUMPRODUCT((Stabilo!$F23:$DA23=1)*(Stabilo!$F$5:$DA$5='Résultats élèves'!$L$2)),"A"),"A")</f>
        <v>A</v>
      </c>
      <c r="AH18" s="176" t="str">
        <f>IF(X18="PRESENT",IF(W18="PRESENT",SUMPRODUCT((Stabilo!$F23:$DA23=1)*(Stabilo!$F$5:$DA$5='Résultats élèves'!$M$2)),"A"),"A")</f>
        <v>A</v>
      </c>
      <c r="AI18" s="175">
        <f>SUMPRODUCT((Stabilo!$F$5:$DA$5=1)*(Stabilo!F23:DA23&lt;&gt;""))</f>
        <v>0</v>
      </c>
      <c r="AJ18" s="175">
        <f>SUMPRODUCT((Stabilo!$F$5:$DA$5=2)*(Stabilo!F23:DA23&lt;&gt;""))</f>
        <v>0</v>
      </c>
      <c r="AK18" s="175">
        <f>SUMPRODUCT((Stabilo!$F$5:$DA$5=3)*(Stabilo!F23:DA23&lt;&gt;""))</f>
        <v>0</v>
      </c>
      <c r="AL18" s="175">
        <f>SUMPRODUCT((Stabilo!$F$5:$DA$5=4)*(Stabilo!F23:DA23&lt;&gt;""))</f>
        <v>0</v>
      </c>
      <c r="AM18" s="175">
        <f>SUMPRODUCT((Stabilo!$F$5:$DA$5=5)*(Stabilo!F23:DA23&lt;&gt;""))</f>
        <v>0</v>
      </c>
      <c r="AN18" s="175">
        <f>SUMPRODUCT((Stabilo!$F$5:$DA$5=6)*(Stabilo!F23:DA23&lt;&gt;""))</f>
        <v>0</v>
      </c>
      <c r="AO18" s="175">
        <f>SUMPRODUCT((Stabilo!$F$5:$DA$5=7)*(Stabilo!F23:DA23&lt;&gt;""))</f>
        <v>0</v>
      </c>
      <c r="AP18" s="175">
        <f>SUMPRODUCT((Stabilo!$F$5:$DA$5=8)*(Stabilo!F23:DA23&lt;&gt;""))</f>
        <v>0</v>
      </c>
      <c r="AQ18" s="175">
        <f>SUMPRODUCT((Stabilo!$F$5:$DA$5=9)*(Stabilo!F23:DA23&lt;&gt;""))</f>
        <v>0</v>
      </c>
      <c r="AR18" s="175">
        <f>SUMPRODUCT((Stabilo!$F$5:$DA$5=10)*(Stabilo!F23:DA23&lt;&gt;""))</f>
        <v>0</v>
      </c>
      <c r="HM18" s="5"/>
    </row>
    <row r="19" spans="2:221" s="6" customFormat="1" ht="15" customHeight="1">
      <c r="B19" s="76">
        <v>16</v>
      </c>
      <c r="C19" s="77" t="str">
        <f>IF(Accueil!F28="","",Accueil!F28)</f>
        <v/>
      </c>
      <c r="D19" s="167" t="str">
        <f t="shared" si="0"/>
        <v/>
      </c>
      <c r="E19" s="167" t="str">
        <f t="shared" si="1"/>
        <v/>
      </c>
      <c r="F19" s="167" t="str">
        <f t="shared" si="2"/>
        <v/>
      </c>
      <c r="G19" s="167" t="str">
        <f t="shared" si="3"/>
        <v/>
      </c>
      <c r="H19" s="167" t="str">
        <f t="shared" si="4"/>
        <v/>
      </c>
      <c r="I19" s="167" t="str">
        <f t="shared" si="5"/>
        <v/>
      </c>
      <c r="J19" s="167" t="str">
        <f t="shared" si="6"/>
        <v/>
      </c>
      <c r="K19" s="167" t="str">
        <f t="shared" si="7"/>
        <v/>
      </c>
      <c r="L19" s="167" t="str">
        <f t="shared" si="8"/>
        <v/>
      </c>
      <c r="M19" s="167" t="str">
        <f t="shared" si="9"/>
        <v/>
      </c>
      <c r="N19" s="103" t="str">
        <f>IF(N18="","",IF(SUMPRODUCT((Stabilo!$F24:$DA24="A")*(Stabilo!$F$5:$DA$5='Résultats élèves'!$D$2))&gt;0,"ABSENT","PRESENT"))</f>
        <v>PRESENT</v>
      </c>
      <c r="O19" s="103" t="str">
        <f>IF(O18="","",IF(SUMPRODUCT((Stabilo!$F24:$DA24="A")*(Stabilo!$F$5:$DA$5='Résultats élèves'!$E$2))&gt;0,"ABSENT","PRESENT"))</f>
        <v>PRESENT</v>
      </c>
      <c r="P19" s="103" t="str">
        <f>IF(P18="","",IF(SUMPRODUCT((Stabilo!$F24:$DA24="A")*(Stabilo!$F$5:$DA$5='Résultats élèves'!$F$2))&gt;0,"ABSENT","PRESENT"))</f>
        <v>PRESENT</v>
      </c>
      <c r="Q19" s="103" t="str">
        <f>IF(Q18="","",IF(SUMPRODUCT((Stabilo!$F24:$DA24="A")*(Stabilo!$F$5:$DA$5='Résultats élèves'!$G$2))&gt;0,"ABSENT","PRESENT"))</f>
        <v>PRESENT</v>
      </c>
      <c r="R19" s="103" t="str">
        <f>IF(R18="","",IF(SUMPRODUCT((Stabilo!$F24:$DA24="A")*(Stabilo!$F$5:$DA$5='Résultats élèves'!$H$2))&gt;0,"ABSENT","PRESENT"))</f>
        <v>PRESENT</v>
      </c>
      <c r="S19" s="103" t="str">
        <f>IF(S18="","",IF(SUMPRODUCT((Stabilo!$F24:$DA24="A")*(Stabilo!$F$5:$DA$5='Résultats élèves'!$I$2))&gt;0,"ABSENT","PRESENT"))</f>
        <v/>
      </c>
      <c r="T19" s="103" t="str">
        <f>IF(T18="","",IF(SUMPRODUCT((Stabilo!$F24:$DA24="A")*(Stabilo!$F$5:$DA$5='Résultats élèves'!$J$2))&gt;0,"ABSENT","PRESENT"))</f>
        <v/>
      </c>
      <c r="U19" s="103" t="str">
        <f>IF(U18="","",IF(SUMPRODUCT((Stabilo!$F24:$DA24="A")*(Stabilo!$F$5:$DA$5='Résultats élèves'!$K$2))&gt;0,"ABSENT","PRESENT"))</f>
        <v/>
      </c>
      <c r="V19" s="103" t="str">
        <f>IF(V18="","",IF(SUMPRODUCT((Stabilo!$F24:$DA24="A")*(Stabilo!$F$5:$DA$5='Résultats élèves'!$L$2))&gt;0,"ABSENT","PRESENT"))</f>
        <v/>
      </c>
      <c r="W19" s="103" t="str">
        <f>IF(W18="","",IF(SUMPRODUCT((Stabilo!$F24:$DA24="A")*(Stabilo!$F$5:$DA$5='Résultats élèves'!$M$2))&gt;0,"ABSENT","PRESENT"))</f>
        <v/>
      </c>
      <c r="X19" s="99" t="str">
        <f t="shared" si="10"/>
        <v/>
      </c>
      <c r="Y19" s="176" t="str">
        <f>IF(X19="PRESENT",IF(N19="PRESENT",SUMPRODUCT((Stabilo!$F24:$DA24=1)*(Stabilo!$F$5:$DA$5='Résultats élèves'!$D$2)),"A"),"A")</f>
        <v>A</v>
      </c>
      <c r="Z19" s="176" t="str">
        <f>IF(X19="PRESENT",IF(O19="PRESENT",SUMPRODUCT((Stabilo!$F24:$DA24=1)*(Stabilo!$F$5:$DA$5='Résultats élèves'!$E$2)),"A"),"A")</f>
        <v>A</v>
      </c>
      <c r="AA19" s="176" t="str">
        <f>IF(X19="PRESENT",IF(P19="PRESENT",SUMPRODUCT((Stabilo!$F24:$DA24=1)*(Stabilo!$F$5:$DA$5='Résultats élèves'!$F$2)),"A"),"A")</f>
        <v>A</v>
      </c>
      <c r="AB19" s="176" t="str">
        <f>IF(X19="PRESENT",IF(Q19="PRESENT",SUMPRODUCT((Stabilo!$F24:$DA24=1)*(Stabilo!$F$5:$DA$5='Résultats élèves'!$G$2)),"A"),"A")</f>
        <v>A</v>
      </c>
      <c r="AC19" s="176" t="str">
        <f>IF(X19="PRESENT",IF(R19="PRESENT",SUMPRODUCT((Stabilo!$F24:$DA24=1)*(Stabilo!$F$5:$DA$5='Résultats élèves'!$H$2)),"A"),"A")</f>
        <v>A</v>
      </c>
      <c r="AD19" s="176" t="str">
        <f>IF(X19="PRESENT",IF(S19="PRESENT",SUMPRODUCT((Stabilo!$F24:$DA24=1)*(Stabilo!$F$5:$DA$5='Résultats élèves'!$I$2)),"A"),"A")</f>
        <v>A</v>
      </c>
      <c r="AE19" s="176" t="str">
        <f>IF(X19="PRESENT",IF(T19="PRESENT",SUMPRODUCT((Stabilo!$F24:$DA24=1)*(Stabilo!$F$5:$DA$5='Résultats élèves'!$J$2)),"A"),"A")</f>
        <v>A</v>
      </c>
      <c r="AF19" s="176" t="str">
        <f>IF(X19="PRESENT",IF(U19="PRESENT",SUMPRODUCT((Stabilo!$F24:$DA24=1)*(Stabilo!$F$5:$DA$5='Résultats élèves'!$K$2)),"A"),"A")</f>
        <v>A</v>
      </c>
      <c r="AG19" s="176" t="str">
        <f>IF(X19="PRESENT",IF(V19="PRESENT",SUMPRODUCT((Stabilo!$F24:$DA24=1)*(Stabilo!$F$5:$DA$5='Résultats élèves'!$L$2)),"A"),"A")</f>
        <v>A</v>
      </c>
      <c r="AH19" s="176" t="str">
        <f>IF(X19="PRESENT",IF(W19="PRESENT",SUMPRODUCT((Stabilo!$F24:$DA24=1)*(Stabilo!$F$5:$DA$5='Résultats élèves'!$M$2)),"A"),"A")</f>
        <v>A</v>
      </c>
      <c r="AI19" s="175">
        <f>SUMPRODUCT((Stabilo!$F$5:$DA$5=1)*(Stabilo!F24:DA24&lt;&gt;""))</f>
        <v>0</v>
      </c>
      <c r="AJ19" s="175">
        <f>SUMPRODUCT((Stabilo!$F$5:$DA$5=2)*(Stabilo!F24:DA24&lt;&gt;""))</f>
        <v>0</v>
      </c>
      <c r="AK19" s="175">
        <f>SUMPRODUCT((Stabilo!$F$5:$DA$5=3)*(Stabilo!F24:DA24&lt;&gt;""))</f>
        <v>0</v>
      </c>
      <c r="AL19" s="175">
        <f>SUMPRODUCT((Stabilo!$F$5:$DA$5=4)*(Stabilo!F24:DA24&lt;&gt;""))</f>
        <v>0</v>
      </c>
      <c r="AM19" s="175">
        <f>SUMPRODUCT((Stabilo!$F$5:$DA$5=5)*(Stabilo!F24:DA24&lt;&gt;""))</f>
        <v>0</v>
      </c>
      <c r="AN19" s="175">
        <f>SUMPRODUCT((Stabilo!$F$5:$DA$5=6)*(Stabilo!F24:DA24&lt;&gt;""))</f>
        <v>0</v>
      </c>
      <c r="AO19" s="175">
        <f>SUMPRODUCT((Stabilo!$F$5:$DA$5=7)*(Stabilo!F24:DA24&lt;&gt;""))</f>
        <v>0</v>
      </c>
      <c r="AP19" s="175">
        <f>SUMPRODUCT((Stabilo!$F$5:$DA$5=8)*(Stabilo!F24:DA24&lt;&gt;""))</f>
        <v>0</v>
      </c>
      <c r="AQ19" s="175">
        <f>SUMPRODUCT((Stabilo!$F$5:$DA$5=9)*(Stabilo!F24:DA24&lt;&gt;""))</f>
        <v>0</v>
      </c>
      <c r="AR19" s="175">
        <f>SUMPRODUCT((Stabilo!$F$5:$DA$5=10)*(Stabilo!F24:DA24&lt;&gt;""))</f>
        <v>0</v>
      </c>
      <c r="HM19" s="5"/>
    </row>
    <row r="20" spans="2:221" s="6" customFormat="1" ht="15" customHeight="1">
      <c r="B20" s="76">
        <v>17</v>
      </c>
      <c r="C20" s="77" t="str">
        <f>IF(Accueil!F29="","",Accueil!F29)</f>
        <v/>
      </c>
      <c r="D20" s="167" t="str">
        <f t="shared" si="0"/>
        <v/>
      </c>
      <c r="E20" s="167" t="str">
        <f t="shared" si="1"/>
        <v/>
      </c>
      <c r="F20" s="167" t="str">
        <f t="shared" si="2"/>
        <v/>
      </c>
      <c r="G20" s="167" t="str">
        <f t="shared" si="3"/>
        <v/>
      </c>
      <c r="H20" s="167" t="str">
        <f t="shared" si="4"/>
        <v/>
      </c>
      <c r="I20" s="167" t="str">
        <f t="shared" si="5"/>
        <v/>
      </c>
      <c r="J20" s="167" t="str">
        <f t="shared" si="6"/>
        <v/>
      </c>
      <c r="K20" s="167" t="str">
        <f t="shared" si="7"/>
        <v/>
      </c>
      <c r="L20" s="167" t="str">
        <f t="shared" si="8"/>
        <v/>
      </c>
      <c r="M20" s="167" t="str">
        <f t="shared" si="9"/>
        <v/>
      </c>
      <c r="N20" s="103" t="str">
        <f>IF(N19="","",IF(SUMPRODUCT((Stabilo!$F25:$DA25="A")*(Stabilo!$F$5:$DA$5='Résultats élèves'!$D$2))&gt;0,"ABSENT","PRESENT"))</f>
        <v>PRESENT</v>
      </c>
      <c r="O20" s="103" t="str">
        <f>IF(O19="","",IF(SUMPRODUCT((Stabilo!$F25:$DA25="A")*(Stabilo!$F$5:$DA$5='Résultats élèves'!$E$2))&gt;0,"ABSENT","PRESENT"))</f>
        <v>PRESENT</v>
      </c>
      <c r="P20" s="103" t="str">
        <f>IF(P19="","",IF(SUMPRODUCT((Stabilo!$F25:$DA25="A")*(Stabilo!$F$5:$DA$5='Résultats élèves'!$F$2))&gt;0,"ABSENT","PRESENT"))</f>
        <v>PRESENT</v>
      </c>
      <c r="Q20" s="103" t="str">
        <f>IF(Q19="","",IF(SUMPRODUCT((Stabilo!$F25:$DA25="A")*(Stabilo!$F$5:$DA$5='Résultats élèves'!$G$2))&gt;0,"ABSENT","PRESENT"))</f>
        <v>PRESENT</v>
      </c>
      <c r="R20" s="103" t="str">
        <f>IF(R19="","",IF(SUMPRODUCT((Stabilo!$F25:$DA25="A")*(Stabilo!$F$5:$DA$5='Résultats élèves'!$H$2))&gt;0,"ABSENT","PRESENT"))</f>
        <v>PRESENT</v>
      </c>
      <c r="S20" s="103" t="str">
        <f>IF(S19="","",IF(SUMPRODUCT((Stabilo!$F25:$DA25="A")*(Stabilo!$F$5:$DA$5='Résultats élèves'!$I$2))&gt;0,"ABSENT","PRESENT"))</f>
        <v/>
      </c>
      <c r="T20" s="103" t="str">
        <f>IF(T19="","",IF(SUMPRODUCT((Stabilo!$F25:$DA25="A")*(Stabilo!$F$5:$DA$5='Résultats élèves'!$J$2))&gt;0,"ABSENT","PRESENT"))</f>
        <v/>
      </c>
      <c r="U20" s="103" t="str">
        <f>IF(U19="","",IF(SUMPRODUCT((Stabilo!$F25:$DA25="A")*(Stabilo!$F$5:$DA$5='Résultats élèves'!$K$2))&gt;0,"ABSENT","PRESENT"))</f>
        <v/>
      </c>
      <c r="V20" s="103" t="str">
        <f>IF(V19="","",IF(SUMPRODUCT((Stabilo!$F25:$DA25="A")*(Stabilo!$F$5:$DA$5='Résultats élèves'!$L$2))&gt;0,"ABSENT","PRESENT"))</f>
        <v/>
      </c>
      <c r="W20" s="103" t="str">
        <f>IF(W19="","",IF(SUMPRODUCT((Stabilo!$F25:$DA25="A")*(Stabilo!$F$5:$DA$5='Résultats élèves'!$M$2))&gt;0,"ABSENT","PRESENT"))</f>
        <v/>
      </c>
      <c r="X20" s="99" t="str">
        <f t="shared" si="10"/>
        <v/>
      </c>
      <c r="Y20" s="176" t="str">
        <f>IF(X20="PRESENT",IF(N20="PRESENT",SUMPRODUCT((Stabilo!$F25:$DA25=1)*(Stabilo!$F$5:$DA$5='Résultats élèves'!$D$2)),"A"),"A")</f>
        <v>A</v>
      </c>
      <c r="Z20" s="176" t="str">
        <f>IF(X20="PRESENT",IF(O20="PRESENT",SUMPRODUCT((Stabilo!$F25:$DA25=1)*(Stabilo!$F$5:$DA$5='Résultats élèves'!$E$2)),"A"),"A")</f>
        <v>A</v>
      </c>
      <c r="AA20" s="176" t="str">
        <f>IF(X20="PRESENT",IF(P20="PRESENT",SUMPRODUCT((Stabilo!$F25:$DA25=1)*(Stabilo!$F$5:$DA$5='Résultats élèves'!$F$2)),"A"),"A")</f>
        <v>A</v>
      </c>
      <c r="AB20" s="176" t="str">
        <f>IF(X20="PRESENT",IF(Q20="PRESENT",SUMPRODUCT((Stabilo!$F25:$DA25=1)*(Stabilo!$F$5:$DA$5='Résultats élèves'!$G$2)),"A"),"A")</f>
        <v>A</v>
      </c>
      <c r="AC20" s="176" t="str">
        <f>IF(X20="PRESENT",IF(R20="PRESENT",SUMPRODUCT((Stabilo!$F25:$DA25=1)*(Stabilo!$F$5:$DA$5='Résultats élèves'!$H$2)),"A"),"A")</f>
        <v>A</v>
      </c>
      <c r="AD20" s="176" t="str">
        <f>IF(X20="PRESENT",IF(S20="PRESENT",SUMPRODUCT((Stabilo!$F25:$DA25=1)*(Stabilo!$F$5:$DA$5='Résultats élèves'!$I$2)),"A"),"A")</f>
        <v>A</v>
      </c>
      <c r="AE20" s="176" t="str">
        <f>IF(X20="PRESENT",IF(T20="PRESENT",SUMPRODUCT((Stabilo!$F25:$DA25=1)*(Stabilo!$F$5:$DA$5='Résultats élèves'!$J$2)),"A"),"A")</f>
        <v>A</v>
      </c>
      <c r="AF20" s="176" t="str">
        <f>IF(X20="PRESENT",IF(U20="PRESENT",SUMPRODUCT((Stabilo!$F25:$DA25=1)*(Stabilo!$F$5:$DA$5='Résultats élèves'!$K$2)),"A"),"A")</f>
        <v>A</v>
      </c>
      <c r="AG20" s="176" t="str">
        <f>IF(X20="PRESENT",IF(V20="PRESENT",SUMPRODUCT((Stabilo!$F25:$DA25=1)*(Stabilo!$F$5:$DA$5='Résultats élèves'!$L$2)),"A"),"A")</f>
        <v>A</v>
      </c>
      <c r="AH20" s="176" t="str">
        <f>IF(X20="PRESENT",IF(W20="PRESENT",SUMPRODUCT((Stabilo!$F25:$DA25=1)*(Stabilo!$F$5:$DA$5='Résultats élèves'!$M$2)),"A"),"A")</f>
        <v>A</v>
      </c>
      <c r="AI20" s="175">
        <f>SUMPRODUCT((Stabilo!$F$5:$DA$5=1)*(Stabilo!F25:DA25&lt;&gt;""))</f>
        <v>0</v>
      </c>
      <c r="AJ20" s="175">
        <f>SUMPRODUCT((Stabilo!$F$5:$DA$5=2)*(Stabilo!F25:DA25&lt;&gt;""))</f>
        <v>0</v>
      </c>
      <c r="AK20" s="175">
        <f>SUMPRODUCT((Stabilo!$F$5:$DA$5=3)*(Stabilo!F25:DA25&lt;&gt;""))</f>
        <v>0</v>
      </c>
      <c r="AL20" s="175">
        <f>SUMPRODUCT((Stabilo!$F$5:$DA$5=4)*(Stabilo!F25:DA25&lt;&gt;""))</f>
        <v>0</v>
      </c>
      <c r="AM20" s="175">
        <f>SUMPRODUCT((Stabilo!$F$5:$DA$5=5)*(Stabilo!F25:DA25&lt;&gt;""))</f>
        <v>0</v>
      </c>
      <c r="AN20" s="175">
        <f>SUMPRODUCT((Stabilo!$F$5:$DA$5=6)*(Stabilo!F25:DA25&lt;&gt;""))</f>
        <v>0</v>
      </c>
      <c r="AO20" s="175">
        <f>SUMPRODUCT((Stabilo!$F$5:$DA$5=7)*(Stabilo!F25:DA25&lt;&gt;""))</f>
        <v>0</v>
      </c>
      <c r="AP20" s="175">
        <f>SUMPRODUCT((Stabilo!$F$5:$DA$5=8)*(Stabilo!F25:DA25&lt;&gt;""))</f>
        <v>0</v>
      </c>
      <c r="AQ20" s="175">
        <f>SUMPRODUCT((Stabilo!$F$5:$DA$5=9)*(Stabilo!F25:DA25&lt;&gt;""))</f>
        <v>0</v>
      </c>
      <c r="AR20" s="175">
        <f>SUMPRODUCT((Stabilo!$F$5:$DA$5=10)*(Stabilo!F25:DA25&lt;&gt;""))</f>
        <v>0</v>
      </c>
      <c r="HM20" s="5"/>
    </row>
    <row r="21" spans="2:221" s="6" customFormat="1" ht="15" customHeight="1">
      <c r="B21" s="76">
        <v>18</v>
      </c>
      <c r="C21" s="77" t="str">
        <f>IF(Accueil!F30="","",Accueil!F30)</f>
        <v/>
      </c>
      <c r="D21" s="167" t="str">
        <f t="shared" si="0"/>
        <v/>
      </c>
      <c r="E21" s="167" t="str">
        <f t="shared" si="1"/>
        <v/>
      </c>
      <c r="F21" s="167" t="str">
        <f t="shared" si="2"/>
        <v/>
      </c>
      <c r="G21" s="167" t="str">
        <f t="shared" si="3"/>
        <v/>
      </c>
      <c r="H21" s="167" t="str">
        <f t="shared" si="4"/>
        <v/>
      </c>
      <c r="I21" s="167" t="str">
        <f t="shared" si="5"/>
        <v/>
      </c>
      <c r="J21" s="167" t="str">
        <f t="shared" si="6"/>
        <v/>
      </c>
      <c r="K21" s="167" t="str">
        <f t="shared" si="7"/>
        <v/>
      </c>
      <c r="L21" s="167" t="str">
        <f t="shared" si="8"/>
        <v/>
      </c>
      <c r="M21" s="167" t="str">
        <f t="shared" si="9"/>
        <v/>
      </c>
      <c r="N21" s="103" t="str">
        <f>IF(N20="","",IF(SUMPRODUCT((Stabilo!$F26:$DA26="A")*(Stabilo!$F$5:$DA$5='Résultats élèves'!$D$2))&gt;0,"ABSENT","PRESENT"))</f>
        <v>PRESENT</v>
      </c>
      <c r="O21" s="103" t="str">
        <f>IF(O20="","",IF(SUMPRODUCT((Stabilo!$F26:$DA26="A")*(Stabilo!$F$5:$DA$5='Résultats élèves'!$E$2))&gt;0,"ABSENT","PRESENT"))</f>
        <v>PRESENT</v>
      </c>
      <c r="P21" s="103" t="str">
        <f>IF(P20="","",IF(SUMPRODUCT((Stabilo!$F26:$DA26="A")*(Stabilo!$F$5:$DA$5='Résultats élèves'!$F$2))&gt;0,"ABSENT","PRESENT"))</f>
        <v>PRESENT</v>
      </c>
      <c r="Q21" s="103" t="str">
        <f>IF(Q20="","",IF(SUMPRODUCT((Stabilo!$F26:$DA26="A")*(Stabilo!$F$5:$DA$5='Résultats élèves'!$G$2))&gt;0,"ABSENT","PRESENT"))</f>
        <v>PRESENT</v>
      </c>
      <c r="R21" s="103" t="str">
        <f>IF(R20="","",IF(SUMPRODUCT((Stabilo!$F26:$DA26="A")*(Stabilo!$F$5:$DA$5='Résultats élèves'!$H$2))&gt;0,"ABSENT","PRESENT"))</f>
        <v>PRESENT</v>
      </c>
      <c r="S21" s="103" t="str">
        <f>IF(S20="","",IF(SUMPRODUCT((Stabilo!$F26:$DA26="A")*(Stabilo!$F$5:$DA$5='Résultats élèves'!$I$2))&gt;0,"ABSENT","PRESENT"))</f>
        <v/>
      </c>
      <c r="T21" s="103" t="str">
        <f>IF(T20="","",IF(SUMPRODUCT((Stabilo!$F26:$DA26="A")*(Stabilo!$F$5:$DA$5='Résultats élèves'!$J$2))&gt;0,"ABSENT","PRESENT"))</f>
        <v/>
      </c>
      <c r="U21" s="103" t="str">
        <f>IF(U20="","",IF(SUMPRODUCT((Stabilo!$F26:$DA26="A")*(Stabilo!$F$5:$DA$5='Résultats élèves'!$K$2))&gt;0,"ABSENT","PRESENT"))</f>
        <v/>
      </c>
      <c r="V21" s="103" t="str">
        <f>IF(V20="","",IF(SUMPRODUCT((Stabilo!$F26:$DA26="A")*(Stabilo!$F$5:$DA$5='Résultats élèves'!$L$2))&gt;0,"ABSENT","PRESENT"))</f>
        <v/>
      </c>
      <c r="W21" s="103" t="str">
        <f>IF(W20="","",IF(SUMPRODUCT((Stabilo!$F26:$DA26="A")*(Stabilo!$F$5:$DA$5='Résultats élèves'!$M$2))&gt;0,"ABSENT","PRESENT"))</f>
        <v/>
      </c>
      <c r="X21" s="99" t="str">
        <f t="shared" si="10"/>
        <v/>
      </c>
      <c r="Y21" s="176" t="str">
        <f>IF(X21="PRESENT",IF(N21="PRESENT",SUMPRODUCT((Stabilo!$F26:$DA26=1)*(Stabilo!$F$5:$DA$5='Résultats élèves'!$D$2)),"A"),"A")</f>
        <v>A</v>
      </c>
      <c r="Z21" s="176" t="str">
        <f>IF(X21="PRESENT",IF(O21="PRESENT",SUMPRODUCT((Stabilo!$F26:$DA26=1)*(Stabilo!$F$5:$DA$5='Résultats élèves'!$E$2)),"A"),"A")</f>
        <v>A</v>
      </c>
      <c r="AA21" s="176" t="str">
        <f>IF(X21="PRESENT",IF(P21="PRESENT",SUMPRODUCT((Stabilo!$F26:$DA26=1)*(Stabilo!$F$5:$DA$5='Résultats élèves'!$F$2)),"A"),"A")</f>
        <v>A</v>
      </c>
      <c r="AB21" s="176" t="str">
        <f>IF(X21="PRESENT",IF(Q21="PRESENT",SUMPRODUCT((Stabilo!$F26:$DA26=1)*(Stabilo!$F$5:$DA$5='Résultats élèves'!$G$2)),"A"),"A")</f>
        <v>A</v>
      </c>
      <c r="AC21" s="176" t="str">
        <f>IF(X21="PRESENT",IF(R21="PRESENT",SUMPRODUCT((Stabilo!$F26:$DA26=1)*(Stabilo!$F$5:$DA$5='Résultats élèves'!$H$2)),"A"),"A")</f>
        <v>A</v>
      </c>
      <c r="AD21" s="176" t="str">
        <f>IF(X21="PRESENT",IF(S21="PRESENT",SUMPRODUCT((Stabilo!$F26:$DA26=1)*(Stabilo!$F$5:$DA$5='Résultats élèves'!$I$2)),"A"),"A")</f>
        <v>A</v>
      </c>
      <c r="AE21" s="176" t="str">
        <f>IF(X21="PRESENT",IF(T21="PRESENT",SUMPRODUCT((Stabilo!$F26:$DA26=1)*(Stabilo!$F$5:$DA$5='Résultats élèves'!$J$2)),"A"),"A")</f>
        <v>A</v>
      </c>
      <c r="AF21" s="176" t="str">
        <f>IF(X21="PRESENT",IF(U21="PRESENT",SUMPRODUCT((Stabilo!$F26:$DA26=1)*(Stabilo!$F$5:$DA$5='Résultats élèves'!$K$2)),"A"),"A")</f>
        <v>A</v>
      </c>
      <c r="AG21" s="176" t="str">
        <f>IF(X21="PRESENT",IF(V21="PRESENT",SUMPRODUCT((Stabilo!$F26:$DA26=1)*(Stabilo!$F$5:$DA$5='Résultats élèves'!$L$2)),"A"),"A")</f>
        <v>A</v>
      </c>
      <c r="AH21" s="176" t="str">
        <f>IF(X21="PRESENT",IF(W21="PRESENT",SUMPRODUCT((Stabilo!$F26:$DA26=1)*(Stabilo!$F$5:$DA$5='Résultats élèves'!$M$2)),"A"),"A")</f>
        <v>A</v>
      </c>
      <c r="AI21" s="175">
        <f>SUMPRODUCT((Stabilo!$F$5:$DA$5=1)*(Stabilo!F26:DA26&lt;&gt;""))</f>
        <v>0</v>
      </c>
      <c r="AJ21" s="175">
        <f>SUMPRODUCT((Stabilo!$F$5:$DA$5=2)*(Stabilo!F26:DA26&lt;&gt;""))</f>
        <v>0</v>
      </c>
      <c r="AK21" s="175">
        <f>SUMPRODUCT((Stabilo!$F$5:$DA$5=3)*(Stabilo!F26:DA26&lt;&gt;""))</f>
        <v>0</v>
      </c>
      <c r="AL21" s="175">
        <f>SUMPRODUCT((Stabilo!$F$5:$DA$5=4)*(Stabilo!F26:DA26&lt;&gt;""))</f>
        <v>0</v>
      </c>
      <c r="AM21" s="175">
        <f>SUMPRODUCT((Stabilo!$F$5:$DA$5=5)*(Stabilo!F26:DA26&lt;&gt;""))</f>
        <v>0</v>
      </c>
      <c r="AN21" s="175">
        <f>SUMPRODUCT((Stabilo!$F$5:$DA$5=6)*(Stabilo!F26:DA26&lt;&gt;""))</f>
        <v>0</v>
      </c>
      <c r="AO21" s="175">
        <f>SUMPRODUCT((Stabilo!$F$5:$DA$5=7)*(Stabilo!F26:DA26&lt;&gt;""))</f>
        <v>0</v>
      </c>
      <c r="AP21" s="175">
        <f>SUMPRODUCT((Stabilo!$F$5:$DA$5=8)*(Stabilo!F26:DA26&lt;&gt;""))</f>
        <v>0</v>
      </c>
      <c r="AQ21" s="175">
        <f>SUMPRODUCT((Stabilo!$F$5:$DA$5=9)*(Stabilo!F26:DA26&lt;&gt;""))</f>
        <v>0</v>
      </c>
      <c r="AR21" s="175">
        <f>SUMPRODUCT((Stabilo!$F$5:$DA$5=10)*(Stabilo!F26:DA26&lt;&gt;""))</f>
        <v>0</v>
      </c>
      <c r="HM21" s="5"/>
    </row>
    <row r="22" spans="2:221" s="6" customFormat="1" ht="15" customHeight="1">
      <c r="B22" s="76">
        <v>19</v>
      </c>
      <c r="C22" s="77" t="str">
        <f>IF(Accueil!F31="","",Accueil!F31)</f>
        <v/>
      </c>
      <c r="D22" s="167" t="str">
        <f t="shared" si="0"/>
        <v/>
      </c>
      <c r="E22" s="167" t="str">
        <f t="shared" si="1"/>
        <v/>
      </c>
      <c r="F22" s="167" t="str">
        <f t="shared" si="2"/>
        <v/>
      </c>
      <c r="G22" s="167" t="str">
        <f t="shared" si="3"/>
        <v/>
      </c>
      <c r="H22" s="167" t="str">
        <f t="shared" si="4"/>
        <v/>
      </c>
      <c r="I22" s="167" t="str">
        <f t="shared" si="5"/>
        <v/>
      </c>
      <c r="J22" s="167" t="str">
        <f t="shared" si="6"/>
        <v/>
      </c>
      <c r="K22" s="167" t="str">
        <f t="shared" si="7"/>
        <v/>
      </c>
      <c r="L22" s="167" t="str">
        <f t="shared" si="8"/>
        <v/>
      </c>
      <c r="M22" s="167" t="str">
        <f t="shared" si="9"/>
        <v/>
      </c>
      <c r="N22" s="103" t="str">
        <f>IF(N21="","",IF(SUMPRODUCT((Stabilo!$F27:$DA27="A")*(Stabilo!$F$5:$DA$5='Résultats élèves'!$D$2))&gt;0,"ABSENT","PRESENT"))</f>
        <v>PRESENT</v>
      </c>
      <c r="O22" s="103" t="str">
        <f>IF(O21="","",IF(SUMPRODUCT((Stabilo!$F27:$DA27="A")*(Stabilo!$F$5:$DA$5='Résultats élèves'!$E$2))&gt;0,"ABSENT","PRESENT"))</f>
        <v>PRESENT</v>
      </c>
      <c r="P22" s="103" t="str">
        <f>IF(P21="","",IF(SUMPRODUCT((Stabilo!$F27:$DA27="A")*(Stabilo!$F$5:$DA$5='Résultats élèves'!$F$2))&gt;0,"ABSENT","PRESENT"))</f>
        <v>PRESENT</v>
      </c>
      <c r="Q22" s="103" t="str">
        <f>IF(Q21="","",IF(SUMPRODUCT((Stabilo!$F27:$DA27="A")*(Stabilo!$F$5:$DA$5='Résultats élèves'!$G$2))&gt;0,"ABSENT","PRESENT"))</f>
        <v>PRESENT</v>
      </c>
      <c r="R22" s="103" t="str">
        <f>IF(R21="","",IF(SUMPRODUCT((Stabilo!$F27:$DA27="A")*(Stabilo!$F$5:$DA$5='Résultats élèves'!$H$2))&gt;0,"ABSENT","PRESENT"))</f>
        <v>PRESENT</v>
      </c>
      <c r="S22" s="103" t="str">
        <f>IF(S21="","",IF(SUMPRODUCT((Stabilo!$F27:$DA27="A")*(Stabilo!$F$5:$DA$5='Résultats élèves'!$I$2))&gt;0,"ABSENT","PRESENT"))</f>
        <v/>
      </c>
      <c r="T22" s="103" t="str">
        <f>IF(T21="","",IF(SUMPRODUCT((Stabilo!$F27:$DA27="A")*(Stabilo!$F$5:$DA$5='Résultats élèves'!$J$2))&gt;0,"ABSENT","PRESENT"))</f>
        <v/>
      </c>
      <c r="U22" s="103" t="str">
        <f>IF(U21="","",IF(SUMPRODUCT((Stabilo!$F27:$DA27="A")*(Stabilo!$F$5:$DA$5='Résultats élèves'!$K$2))&gt;0,"ABSENT","PRESENT"))</f>
        <v/>
      </c>
      <c r="V22" s="103" t="str">
        <f>IF(V21="","",IF(SUMPRODUCT((Stabilo!$F27:$DA27="A")*(Stabilo!$F$5:$DA$5='Résultats élèves'!$L$2))&gt;0,"ABSENT","PRESENT"))</f>
        <v/>
      </c>
      <c r="W22" s="103" t="str">
        <f>IF(W21="","",IF(SUMPRODUCT((Stabilo!$F27:$DA27="A")*(Stabilo!$F$5:$DA$5='Résultats élèves'!$M$2))&gt;0,"ABSENT","PRESENT"))</f>
        <v/>
      </c>
      <c r="X22" s="99" t="str">
        <f t="shared" si="10"/>
        <v/>
      </c>
      <c r="Y22" s="176" t="str">
        <f>IF(X22="PRESENT",IF(N22="PRESENT",SUMPRODUCT((Stabilo!$F27:$DA27=1)*(Stabilo!$F$5:$DA$5='Résultats élèves'!$D$2)),"A"),"A")</f>
        <v>A</v>
      </c>
      <c r="Z22" s="176" t="str">
        <f>IF(X22="PRESENT",IF(O22="PRESENT",SUMPRODUCT((Stabilo!$F27:$DA27=1)*(Stabilo!$F$5:$DA$5='Résultats élèves'!$E$2)),"A"),"A")</f>
        <v>A</v>
      </c>
      <c r="AA22" s="176" t="str">
        <f>IF(X22="PRESENT",IF(P22="PRESENT",SUMPRODUCT((Stabilo!$F27:$DA27=1)*(Stabilo!$F$5:$DA$5='Résultats élèves'!$F$2)),"A"),"A")</f>
        <v>A</v>
      </c>
      <c r="AB22" s="176" t="str">
        <f>IF(X22="PRESENT",IF(Q22="PRESENT",SUMPRODUCT((Stabilo!$F27:$DA27=1)*(Stabilo!$F$5:$DA$5='Résultats élèves'!$G$2)),"A"),"A")</f>
        <v>A</v>
      </c>
      <c r="AC22" s="176" t="str">
        <f>IF(X22="PRESENT",IF(R22="PRESENT",SUMPRODUCT((Stabilo!$F27:$DA27=1)*(Stabilo!$F$5:$DA$5='Résultats élèves'!$H$2)),"A"),"A")</f>
        <v>A</v>
      </c>
      <c r="AD22" s="176" t="str">
        <f>IF(X22="PRESENT",IF(S22="PRESENT",SUMPRODUCT((Stabilo!$F27:$DA27=1)*(Stabilo!$F$5:$DA$5='Résultats élèves'!$I$2)),"A"),"A")</f>
        <v>A</v>
      </c>
      <c r="AE22" s="176" t="str">
        <f>IF(X22="PRESENT",IF(T22="PRESENT",SUMPRODUCT((Stabilo!$F27:$DA27=1)*(Stabilo!$F$5:$DA$5='Résultats élèves'!$J$2)),"A"),"A")</f>
        <v>A</v>
      </c>
      <c r="AF22" s="176" t="str">
        <f>IF(X22="PRESENT",IF(U22="PRESENT",SUMPRODUCT((Stabilo!$F27:$DA27=1)*(Stabilo!$F$5:$DA$5='Résultats élèves'!$K$2)),"A"),"A")</f>
        <v>A</v>
      </c>
      <c r="AG22" s="176" t="str">
        <f>IF(X22="PRESENT",IF(V22="PRESENT",SUMPRODUCT((Stabilo!$F27:$DA27=1)*(Stabilo!$F$5:$DA$5='Résultats élèves'!$L$2)),"A"),"A")</f>
        <v>A</v>
      </c>
      <c r="AH22" s="176" t="str">
        <f>IF(X22="PRESENT",IF(W22="PRESENT",SUMPRODUCT((Stabilo!$F27:$DA27=1)*(Stabilo!$F$5:$DA$5='Résultats élèves'!$M$2)),"A"),"A")</f>
        <v>A</v>
      </c>
      <c r="AI22" s="175">
        <f>SUMPRODUCT((Stabilo!$F$5:$DA$5=1)*(Stabilo!F27:DA27&lt;&gt;""))</f>
        <v>0</v>
      </c>
      <c r="AJ22" s="175">
        <f>SUMPRODUCT((Stabilo!$F$5:$DA$5=2)*(Stabilo!F27:DA27&lt;&gt;""))</f>
        <v>0</v>
      </c>
      <c r="AK22" s="175">
        <f>SUMPRODUCT((Stabilo!$F$5:$DA$5=3)*(Stabilo!F27:DA27&lt;&gt;""))</f>
        <v>0</v>
      </c>
      <c r="AL22" s="175">
        <f>SUMPRODUCT((Stabilo!$F$5:$DA$5=4)*(Stabilo!F27:DA27&lt;&gt;""))</f>
        <v>0</v>
      </c>
      <c r="AM22" s="175">
        <f>SUMPRODUCT((Stabilo!$F$5:$DA$5=5)*(Stabilo!F27:DA27&lt;&gt;""))</f>
        <v>0</v>
      </c>
      <c r="AN22" s="175">
        <f>SUMPRODUCT((Stabilo!$F$5:$DA$5=6)*(Stabilo!F27:DA27&lt;&gt;""))</f>
        <v>0</v>
      </c>
      <c r="AO22" s="175">
        <f>SUMPRODUCT((Stabilo!$F$5:$DA$5=7)*(Stabilo!F27:DA27&lt;&gt;""))</f>
        <v>0</v>
      </c>
      <c r="AP22" s="175">
        <f>SUMPRODUCT((Stabilo!$F$5:$DA$5=8)*(Stabilo!F27:DA27&lt;&gt;""))</f>
        <v>0</v>
      </c>
      <c r="AQ22" s="175">
        <f>SUMPRODUCT((Stabilo!$F$5:$DA$5=9)*(Stabilo!F27:DA27&lt;&gt;""))</f>
        <v>0</v>
      </c>
      <c r="AR22" s="175">
        <f>SUMPRODUCT((Stabilo!$F$5:$DA$5=10)*(Stabilo!F27:DA27&lt;&gt;""))</f>
        <v>0</v>
      </c>
      <c r="HM22" s="5"/>
    </row>
    <row r="23" spans="2:221" s="6" customFormat="1" ht="15" customHeight="1">
      <c r="B23" s="76">
        <v>20</v>
      </c>
      <c r="C23" s="77" t="str">
        <f>IF(Accueil!F32="","",Accueil!F32)</f>
        <v/>
      </c>
      <c r="D23" s="167" t="str">
        <f t="shared" si="0"/>
        <v/>
      </c>
      <c r="E23" s="167" t="str">
        <f t="shared" si="1"/>
        <v/>
      </c>
      <c r="F23" s="167" t="str">
        <f t="shared" si="2"/>
        <v/>
      </c>
      <c r="G23" s="167" t="str">
        <f t="shared" si="3"/>
        <v/>
      </c>
      <c r="H23" s="167" t="str">
        <f t="shared" si="4"/>
        <v/>
      </c>
      <c r="I23" s="167" t="str">
        <f t="shared" si="5"/>
        <v/>
      </c>
      <c r="J23" s="167" t="str">
        <f t="shared" si="6"/>
        <v/>
      </c>
      <c r="K23" s="167" t="str">
        <f t="shared" si="7"/>
        <v/>
      </c>
      <c r="L23" s="167" t="str">
        <f t="shared" si="8"/>
        <v/>
      </c>
      <c r="M23" s="167" t="str">
        <f t="shared" si="9"/>
        <v/>
      </c>
      <c r="N23" s="103" t="str">
        <f>IF(N22="","",IF(SUMPRODUCT((Stabilo!$F28:$DA28="A")*(Stabilo!$F$5:$DA$5='Résultats élèves'!$D$2))&gt;0,"ABSENT","PRESENT"))</f>
        <v>PRESENT</v>
      </c>
      <c r="O23" s="103" t="str">
        <f>IF(O22="","",IF(SUMPRODUCT((Stabilo!$F28:$DA28="A")*(Stabilo!$F$5:$DA$5='Résultats élèves'!$E$2))&gt;0,"ABSENT","PRESENT"))</f>
        <v>PRESENT</v>
      </c>
      <c r="P23" s="103" t="str">
        <f>IF(P22="","",IF(SUMPRODUCT((Stabilo!$F28:$DA28="A")*(Stabilo!$F$5:$DA$5='Résultats élèves'!$F$2))&gt;0,"ABSENT","PRESENT"))</f>
        <v>PRESENT</v>
      </c>
      <c r="Q23" s="103" t="str">
        <f>IF(Q22="","",IF(SUMPRODUCT((Stabilo!$F28:$DA28="A")*(Stabilo!$F$5:$DA$5='Résultats élèves'!$G$2))&gt;0,"ABSENT","PRESENT"))</f>
        <v>PRESENT</v>
      </c>
      <c r="R23" s="103" t="str">
        <f>IF(R22="","",IF(SUMPRODUCT((Stabilo!$F28:$DA28="A")*(Stabilo!$F$5:$DA$5='Résultats élèves'!$H$2))&gt;0,"ABSENT","PRESENT"))</f>
        <v>PRESENT</v>
      </c>
      <c r="S23" s="103" t="str">
        <f>IF(S22="","",IF(SUMPRODUCT((Stabilo!$F28:$DA28="A")*(Stabilo!$F$5:$DA$5='Résultats élèves'!$I$2))&gt;0,"ABSENT","PRESENT"))</f>
        <v/>
      </c>
      <c r="T23" s="103" t="str">
        <f>IF(T22="","",IF(SUMPRODUCT((Stabilo!$F28:$DA28="A")*(Stabilo!$F$5:$DA$5='Résultats élèves'!$J$2))&gt;0,"ABSENT","PRESENT"))</f>
        <v/>
      </c>
      <c r="U23" s="103" t="str">
        <f>IF(U22="","",IF(SUMPRODUCT((Stabilo!$F28:$DA28="A")*(Stabilo!$F$5:$DA$5='Résultats élèves'!$K$2))&gt;0,"ABSENT","PRESENT"))</f>
        <v/>
      </c>
      <c r="V23" s="103" t="str">
        <f>IF(V22="","",IF(SUMPRODUCT((Stabilo!$F28:$DA28="A")*(Stabilo!$F$5:$DA$5='Résultats élèves'!$L$2))&gt;0,"ABSENT","PRESENT"))</f>
        <v/>
      </c>
      <c r="W23" s="103" t="str">
        <f>IF(W22="","",IF(SUMPRODUCT((Stabilo!$F28:$DA28="A")*(Stabilo!$F$5:$DA$5='Résultats élèves'!$M$2))&gt;0,"ABSENT","PRESENT"))</f>
        <v/>
      </c>
      <c r="X23" s="99" t="str">
        <f t="shared" si="10"/>
        <v/>
      </c>
      <c r="Y23" s="176" t="str">
        <f>IF(X23="PRESENT",IF(N23="PRESENT",SUMPRODUCT((Stabilo!$F28:$DA28=1)*(Stabilo!$F$5:$DA$5='Résultats élèves'!$D$2)),"A"),"A")</f>
        <v>A</v>
      </c>
      <c r="Z23" s="176" t="str">
        <f>IF(X23="PRESENT",IF(O23="PRESENT",SUMPRODUCT((Stabilo!$F28:$DA28=1)*(Stabilo!$F$5:$DA$5='Résultats élèves'!$E$2)),"A"),"A")</f>
        <v>A</v>
      </c>
      <c r="AA23" s="176" t="str">
        <f>IF(X23="PRESENT",IF(P23="PRESENT",SUMPRODUCT((Stabilo!$F28:$DA28=1)*(Stabilo!$F$5:$DA$5='Résultats élèves'!$F$2)),"A"),"A")</f>
        <v>A</v>
      </c>
      <c r="AB23" s="176" t="str">
        <f>IF(X23="PRESENT",IF(Q23="PRESENT",SUMPRODUCT((Stabilo!$F28:$DA28=1)*(Stabilo!$F$5:$DA$5='Résultats élèves'!$G$2)),"A"),"A")</f>
        <v>A</v>
      </c>
      <c r="AC23" s="176" t="str">
        <f>IF(X23="PRESENT",IF(R23="PRESENT",SUMPRODUCT((Stabilo!$F28:$DA28=1)*(Stabilo!$F$5:$DA$5='Résultats élèves'!$H$2)),"A"),"A")</f>
        <v>A</v>
      </c>
      <c r="AD23" s="176" t="str">
        <f>IF(X23="PRESENT",IF(S23="PRESENT",SUMPRODUCT((Stabilo!$F28:$DA28=1)*(Stabilo!$F$5:$DA$5='Résultats élèves'!$I$2)),"A"),"A")</f>
        <v>A</v>
      </c>
      <c r="AE23" s="176" t="str">
        <f>IF(X23="PRESENT",IF(T23="PRESENT",SUMPRODUCT((Stabilo!$F28:$DA28=1)*(Stabilo!$F$5:$DA$5='Résultats élèves'!$J$2)),"A"),"A")</f>
        <v>A</v>
      </c>
      <c r="AF23" s="176" t="str">
        <f>IF(X23="PRESENT",IF(U23="PRESENT",SUMPRODUCT((Stabilo!$F28:$DA28=1)*(Stabilo!$F$5:$DA$5='Résultats élèves'!$K$2)),"A"),"A")</f>
        <v>A</v>
      </c>
      <c r="AG23" s="176" t="str">
        <f>IF(X23="PRESENT",IF(V23="PRESENT",SUMPRODUCT((Stabilo!$F28:$DA28=1)*(Stabilo!$F$5:$DA$5='Résultats élèves'!$L$2)),"A"),"A")</f>
        <v>A</v>
      </c>
      <c r="AH23" s="176" t="str">
        <f>IF(X23="PRESENT",IF(W23="PRESENT",SUMPRODUCT((Stabilo!$F28:$DA28=1)*(Stabilo!$F$5:$DA$5='Résultats élèves'!$M$2)),"A"),"A")</f>
        <v>A</v>
      </c>
      <c r="AI23" s="175">
        <f>SUMPRODUCT((Stabilo!$F$5:$DA$5=1)*(Stabilo!F28:DA28&lt;&gt;""))</f>
        <v>0</v>
      </c>
      <c r="AJ23" s="175">
        <f>SUMPRODUCT((Stabilo!$F$5:$DA$5=2)*(Stabilo!F28:DA28&lt;&gt;""))</f>
        <v>0</v>
      </c>
      <c r="AK23" s="175">
        <f>SUMPRODUCT((Stabilo!$F$5:$DA$5=3)*(Stabilo!F28:DA28&lt;&gt;""))</f>
        <v>0</v>
      </c>
      <c r="AL23" s="175">
        <f>SUMPRODUCT((Stabilo!$F$5:$DA$5=4)*(Stabilo!F28:DA28&lt;&gt;""))</f>
        <v>0</v>
      </c>
      <c r="AM23" s="175">
        <f>SUMPRODUCT((Stabilo!$F$5:$DA$5=5)*(Stabilo!F28:DA28&lt;&gt;""))</f>
        <v>0</v>
      </c>
      <c r="AN23" s="175">
        <f>SUMPRODUCT((Stabilo!$F$5:$DA$5=6)*(Stabilo!F28:DA28&lt;&gt;""))</f>
        <v>0</v>
      </c>
      <c r="AO23" s="175">
        <f>SUMPRODUCT((Stabilo!$F$5:$DA$5=7)*(Stabilo!F28:DA28&lt;&gt;""))</f>
        <v>0</v>
      </c>
      <c r="AP23" s="175">
        <f>SUMPRODUCT((Stabilo!$F$5:$DA$5=8)*(Stabilo!F28:DA28&lt;&gt;""))</f>
        <v>0</v>
      </c>
      <c r="AQ23" s="175">
        <f>SUMPRODUCT((Stabilo!$F$5:$DA$5=9)*(Stabilo!F28:DA28&lt;&gt;""))</f>
        <v>0</v>
      </c>
      <c r="AR23" s="175">
        <f>SUMPRODUCT((Stabilo!$F$5:$DA$5=10)*(Stabilo!F28:DA28&lt;&gt;""))</f>
        <v>0</v>
      </c>
      <c r="HM23" s="5"/>
    </row>
    <row r="24" spans="2:221" s="6" customFormat="1" ht="15" customHeight="1">
      <c r="B24" s="76">
        <v>21</v>
      </c>
      <c r="C24" s="77" t="str">
        <f>IF(Accueil!F33="","",Accueil!F33)</f>
        <v/>
      </c>
      <c r="D24" s="167" t="str">
        <f t="shared" si="0"/>
        <v/>
      </c>
      <c r="E24" s="167" t="str">
        <f t="shared" si="1"/>
        <v/>
      </c>
      <c r="F24" s="167" t="str">
        <f t="shared" si="2"/>
        <v/>
      </c>
      <c r="G24" s="167" t="str">
        <f t="shared" si="3"/>
        <v/>
      </c>
      <c r="H24" s="167" t="str">
        <f t="shared" si="4"/>
        <v/>
      </c>
      <c r="I24" s="167" t="str">
        <f t="shared" si="5"/>
        <v/>
      </c>
      <c r="J24" s="167" t="str">
        <f t="shared" si="6"/>
        <v/>
      </c>
      <c r="K24" s="167" t="str">
        <f t="shared" si="7"/>
        <v/>
      </c>
      <c r="L24" s="167" t="str">
        <f t="shared" si="8"/>
        <v/>
      </c>
      <c r="M24" s="167" t="str">
        <f t="shared" si="9"/>
        <v/>
      </c>
      <c r="N24" s="103" t="str">
        <f>IF(N23="","",IF(SUMPRODUCT((Stabilo!$F29:$DA29="A")*(Stabilo!$F$5:$DA$5='Résultats élèves'!$D$2))&gt;0,"ABSENT","PRESENT"))</f>
        <v>PRESENT</v>
      </c>
      <c r="O24" s="103" t="str">
        <f>IF(O23="","",IF(SUMPRODUCT((Stabilo!$F29:$DA29="A")*(Stabilo!$F$5:$DA$5='Résultats élèves'!$E$2))&gt;0,"ABSENT","PRESENT"))</f>
        <v>PRESENT</v>
      </c>
      <c r="P24" s="103" t="str">
        <f>IF(P23="","",IF(SUMPRODUCT((Stabilo!$F29:$DA29="A")*(Stabilo!$F$5:$DA$5='Résultats élèves'!$F$2))&gt;0,"ABSENT","PRESENT"))</f>
        <v>PRESENT</v>
      </c>
      <c r="Q24" s="103" t="str">
        <f>IF(Q23="","",IF(SUMPRODUCT((Stabilo!$F29:$DA29="A")*(Stabilo!$F$5:$DA$5='Résultats élèves'!$G$2))&gt;0,"ABSENT","PRESENT"))</f>
        <v>PRESENT</v>
      </c>
      <c r="R24" s="103" t="str">
        <f>IF(R23="","",IF(SUMPRODUCT((Stabilo!$F29:$DA29="A")*(Stabilo!$F$5:$DA$5='Résultats élèves'!$H$2))&gt;0,"ABSENT","PRESENT"))</f>
        <v>PRESENT</v>
      </c>
      <c r="S24" s="103" t="str">
        <f>IF(S23="","",IF(SUMPRODUCT((Stabilo!$F29:$DA29="A")*(Stabilo!$F$5:$DA$5='Résultats élèves'!$I$2))&gt;0,"ABSENT","PRESENT"))</f>
        <v/>
      </c>
      <c r="T24" s="103" t="str">
        <f>IF(T23="","",IF(SUMPRODUCT((Stabilo!$F29:$DA29="A")*(Stabilo!$F$5:$DA$5='Résultats élèves'!$J$2))&gt;0,"ABSENT","PRESENT"))</f>
        <v/>
      </c>
      <c r="U24" s="103" t="str">
        <f>IF(U23="","",IF(SUMPRODUCT((Stabilo!$F29:$DA29="A")*(Stabilo!$F$5:$DA$5='Résultats élèves'!$K$2))&gt;0,"ABSENT","PRESENT"))</f>
        <v/>
      </c>
      <c r="V24" s="103" t="str">
        <f>IF(V23="","",IF(SUMPRODUCT((Stabilo!$F29:$DA29="A")*(Stabilo!$F$5:$DA$5='Résultats élèves'!$L$2))&gt;0,"ABSENT","PRESENT"))</f>
        <v/>
      </c>
      <c r="W24" s="103" t="str">
        <f>IF(W23="","",IF(SUMPRODUCT((Stabilo!$F29:$DA29="A")*(Stabilo!$F$5:$DA$5='Résultats élèves'!$M$2))&gt;0,"ABSENT","PRESENT"))</f>
        <v/>
      </c>
      <c r="X24" s="99" t="str">
        <f t="shared" si="10"/>
        <v/>
      </c>
      <c r="Y24" s="176" t="str">
        <f>IF(X24="PRESENT",IF(N24="PRESENT",SUMPRODUCT((Stabilo!$F29:$DA29=1)*(Stabilo!$F$5:$DA$5='Résultats élèves'!$D$2)),"A"),"A")</f>
        <v>A</v>
      </c>
      <c r="Z24" s="176" t="str">
        <f>IF(X24="PRESENT",IF(O24="PRESENT",SUMPRODUCT((Stabilo!$F29:$DA29=1)*(Stabilo!$F$5:$DA$5='Résultats élèves'!$E$2)),"A"),"A")</f>
        <v>A</v>
      </c>
      <c r="AA24" s="176" t="str">
        <f>IF(X24="PRESENT",IF(P24="PRESENT",SUMPRODUCT((Stabilo!$F29:$DA29=1)*(Stabilo!$F$5:$DA$5='Résultats élèves'!$F$2)),"A"),"A")</f>
        <v>A</v>
      </c>
      <c r="AB24" s="176" t="str">
        <f>IF(X24="PRESENT",IF(Q24="PRESENT",SUMPRODUCT((Stabilo!$F29:$DA29=1)*(Stabilo!$F$5:$DA$5='Résultats élèves'!$G$2)),"A"),"A")</f>
        <v>A</v>
      </c>
      <c r="AC24" s="176" t="str">
        <f>IF(X24="PRESENT",IF(R24="PRESENT",SUMPRODUCT((Stabilo!$F29:$DA29=1)*(Stabilo!$F$5:$DA$5='Résultats élèves'!$H$2)),"A"),"A")</f>
        <v>A</v>
      </c>
      <c r="AD24" s="176" t="str">
        <f>IF(X24="PRESENT",IF(S24="PRESENT",SUMPRODUCT((Stabilo!$F29:$DA29=1)*(Stabilo!$F$5:$DA$5='Résultats élèves'!$I$2)),"A"),"A")</f>
        <v>A</v>
      </c>
      <c r="AE24" s="176" t="str">
        <f>IF(X24="PRESENT",IF(T24="PRESENT",SUMPRODUCT((Stabilo!$F29:$DA29=1)*(Stabilo!$F$5:$DA$5='Résultats élèves'!$J$2)),"A"),"A")</f>
        <v>A</v>
      </c>
      <c r="AF24" s="176" t="str">
        <f>IF(X24="PRESENT",IF(U24="PRESENT",SUMPRODUCT((Stabilo!$F29:$DA29=1)*(Stabilo!$F$5:$DA$5='Résultats élèves'!$K$2)),"A"),"A")</f>
        <v>A</v>
      </c>
      <c r="AG24" s="176" t="str">
        <f>IF(X24="PRESENT",IF(V24="PRESENT",SUMPRODUCT((Stabilo!$F29:$DA29=1)*(Stabilo!$F$5:$DA$5='Résultats élèves'!$L$2)),"A"),"A")</f>
        <v>A</v>
      </c>
      <c r="AH24" s="176" t="str">
        <f>IF(X24="PRESENT",IF(W24="PRESENT",SUMPRODUCT((Stabilo!$F29:$DA29=1)*(Stabilo!$F$5:$DA$5='Résultats élèves'!$M$2)),"A"),"A")</f>
        <v>A</v>
      </c>
      <c r="AI24" s="175">
        <f>SUMPRODUCT((Stabilo!$F$5:$DA$5=1)*(Stabilo!F29:DA29&lt;&gt;""))</f>
        <v>0</v>
      </c>
      <c r="AJ24" s="175">
        <f>SUMPRODUCT((Stabilo!$F$5:$DA$5=2)*(Stabilo!F29:DA29&lt;&gt;""))</f>
        <v>0</v>
      </c>
      <c r="AK24" s="175">
        <f>SUMPRODUCT((Stabilo!$F$5:$DA$5=3)*(Stabilo!F29:DA29&lt;&gt;""))</f>
        <v>0</v>
      </c>
      <c r="AL24" s="175">
        <f>SUMPRODUCT((Stabilo!$F$5:$DA$5=4)*(Stabilo!F29:DA29&lt;&gt;""))</f>
        <v>0</v>
      </c>
      <c r="AM24" s="175">
        <f>SUMPRODUCT((Stabilo!$F$5:$DA$5=5)*(Stabilo!F29:DA29&lt;&gt;""))</f>
        <v>0</v>
      </c>
      <c r="AN24" s="175">
        <f>SUMPRODUCT((Stabilo!$F$5:$DA$5=6)*(Stabilo!F29:DA29&lt;&gt;""))</f>
        <v>0</v>
      </c>
      <c r="AO24" s="175">
        <f>SUMPRODUCT((Stabilo!$F$5:$DA$5=7)*(Stabilo!F29:DA29&lt;&gt;""))</f>
        <v>0</v>
      </c>
      <c r="AP24" s="175">
        <f>SUMPRODUCT((Stabilo!$F$5:$DA$5=8)*(Stabilo!F29:DA29&lt;&gt;""))</f>
        <v>0</v>
      </c>
      <c r="AQ24" s="175">
        <f>SUMPRODUCT((Stabilo!$F$5:$DA$5=9)*(Stabilo!F29:DA29&lt;&gt;""))</f>
        <v>0</v>
      </c>
      <c r="AR24" s="175">
        <f>SUMPRODUCT((Stabilo!$F$5:$DA$5=10)*(Stabilo!F29:DA29&lt;&gt;""))</f>
        <v>0</v>
      </c>
      <c r="HM24" s="5"/>
    </row>
    <row r="25" spans="2:221" s="6" customFormat="1" ht="15" customHeight="1">
      <c r="B25" s="76">
        <v>22</v>
      </c>
      <c r="C25" s="77" t="str">
        <f>IF(Accueil!F34="","",Accueil!F34)</f>
        <v/>
      </c>
      <c r="D25" s="167" t="str">
        <f t="shared" si="0"/>
        <v/>
      </c>
      <c r="E25" s="167" t="str">
        <f t="shared" si="1"/>
        <v/>
      </c>
      <c r="F25" s="167" t="str">
        <f t="shared" si="2"/>
        <v/>
      </c>
      <c r="G25" s="167" t="str">
        <f t="shared" si="3"/>
        <v/>
      </c>
      <c r="H25" s="167" t="str">
        <f t="shared" si="4"/>
        <v/>
      </c>
      <c r="I25" s="167" t="str">
        <f t="shared" si="5"/>
        <v/>
      </c>
      <c r="J25" s="167" t="str">
        <f t="shared" si="6"/>
        <v/>
      </c>
      <c r="K25" s="167" t="str">
        <f t="shared" si="7"/>
        <v/>
      </c>
      <c r="L25" s="167" t="str">
        <f t="shared" si="8"/>
        <v/>
      </c>
      <c r="M25" s="167" t="str">
        <f t="shared" si="9"/>
        <v/>
      </c>
      <c r="N25" s="103" t="str">
        <f>IF(N24="","",IF(SUMPRODUCT((Stabilo!$F30:$DA30="A")*(Stabilo!$F$5:$DA$5='Résultats élèves'!$D$2))&gt;0,"ABSENT","PRESENT"))</f>
        <v>PRESENT</v>
      </c>
      <c r="O25" s="103" t="str">
        <f>IF(O24="","",IF(SUMPRODUCT((Stabilo!$F30:$DA30="A")*(Stabilo!$F$5:$DA$5='Résultats élèves'!$E$2))&gt;0,"ABSENT","PRESENT"))</f>
        <v>PRESENT</v>
      </c>
      <c r="P25" s="103" t="str">
        <f>IF(P24="","",IF(SUMPRODUCT((Stabilo!$F30:$DA30="A")*(Stabilo!$F$5:$DA$5='Résultats élèves'!$F$2))&gt;0,"ABSENT","PRESENT"))</f>
        <v>PRESENT</v>
      </c>
      <c r="Q25" s="103" t="str">
        <f>IF(Q24="","",IF(SUMPRODUCT((Stabilo!$F30:$DA30="A")*(Stabilo!$F$5:$DA$5='Résultats élèves'!$G$2))&gt;0,"ABSENT","PRESENT"))</f>
        <v>PRESENT</v>
      </c>
      <c r="R25" s="103" t="str">
        <f>IF(R24="","",IF(SUMPRODUCT((Stabilo!$F30:$DA30="A")*(Stabilo!$F$5:$DA$5='Résultats élèves'!$H$2))&gt;0,"ABSENT","PRESENT"))</f>
        <v>PRESENT</v>
      </c>
      <c r="S25" s="103" t="str">
        <f>IF(S24="","",IF(SUMPRODUCT((Stabilo!$F30:$DA30="A")*(Stabilo!$F$5:$DA$5='Résultats élèves'!$I$2))&gt;0,"ABSENT","PRESENT"))</f>
        <v/>
      </c>
      <c r="T25" s="103" t="str">
        <f>IF(T24="","",IF(SUMPRODUCT((Stabilo!$F30:$DA30="A")*(Stabilo!$F$5:$DA$5='Résultats élèves'!$J$2))&gt;0,"ABSENT","PRESENT"))</f>
        <v/>
      </c>
      <c r="U25" s="103" t="str">
        <f>IF(U24="","",IF(SUMPRODUCT((Stabilo!$F30:$DA30="A")*(Stabilo!$F$5:$DA$5='Résultats élèves'!$K$2))&gt;0,"ABSENT","PRESENT"))</f>
        <v/>
      </c>
      <c r="V25" s="103" t="str">
        <f>IF(V24="","",IF(SUMPRODUCT((Stabilo!$F30:$DA30="A")*(Stabilo!$F$5:$DA$5='Résultats élèves'!$L$2))&gt;0,"ABSENT","PRESENT"))</f>
        <v/>
      </c>
      <c r="W25" s="103" t="str">
        <f>IF(W24="","",IF(SUMPRODUCT((Stabilo!$F30:$DA30="A")*(Stabilo!$F$5:$DA$5='Résultats élèves'!$M$2))&gt;0,"ABSENT","PRESENT"))</f>
        <v/>
      </c>
      <c r="X25" s="99" t="str">
        <f t="shared" si="10"/>
        <v/>
      </c>
      <c r="Y25" s="176" t="str">
        <f>IF(X25="PRESENT",IF(N25="PRESENT",SUMPRODUCT((Stabilo!$F30:$DA30=1)*(Stabilo!$F$5:$DA$5='Résultats élèves'!$D$2)),"A"),"A")</f>
        <v>A</v>
      </c>
      <c r="Z25" s="176" t="str">
        <f>IF(X25="PRESENT",IF(O25="PRESENT",SUMPRODUCT((Stabilo!$F30:$DA30=1)*(Stabilo!$F$5:$DA$5='Résultats élèves'!$E$2)),"A"),"A")</f>
        <v>A</v>
      </c>
      <c r="AA25" s="176" t="str">
        <f>IF(X25="PRESENT",IF(P25="PRESENT",SUMPRODUCT((Stabilo!$F30:$DA30=1)*(Stabilo!$F$5:$DA$5='Résultats élèves'!$F$2)),"A"),"A")</f>
        <v>A</v>
      </c>
      <c r="AB25" s="176" t="str">
        <f>IF(X25="PRESENT",IF(Q25="PRESENT",SUMPRODUCT((Stabilo!$F30:$DA30=1)*(Stabilo!$F$5:$DA$5='Résultats élèves'!$G$2)),"A"),"A")</f>
        <v>A</v>
      </c>
      <c r="AC25" s="176" t="str">
        <f>IF(X25="PRESENT",IF(R25="PRESENT",SUMPRODUCT((Stabilo!$F30:$DA30=1)*(Stabilo!$F$5:$DA$5='Résultats élèves'!$H$2)),"A"),"A")</f>
        <v>A</v>
      </c>
      <c r="AD25" s="176" t="str">
        <f>IF(X25="PRESENT",IF(S25="PRESENT",SUMPRODUCT((Stabilo!$F30:$DA30=1)*(Stabilo!$F$5:$DA$5='Résultats élèves'!$I$2)),"A"),"A")</f>
        <v>A</v>
      </c>
      <c r="AE25" s="176" t="str">
        <f>IF(X25="PRESENT",IF(T25="PRESENT",SUMPRODUCT((Stabilo!$F30:$DA30=1)*(Stabilo!$F$5:$DA$5='Résultats élèves'!$J$2)),"A"),"A")</f>
        <v>A</v>
      </c>
      <c r="AF25" s="176" t="str">
        <f>IF(X25="PRESENT",IF(U25="PRESENT",SUMPRODUCT((Stabilo!$F30:$DA30=1)*(Stabilo!$F$5:$DA$5='Résultats élèves'!$K$2)),"A"),"A")</f>
        <v>A</v>
      </c>
      <c r="AG25" s="176" t="str">
        <f>IF(X25="PRESENT",IF(V25="PRESENT",SUMPRODUCT((Stabilo!$F30:$DA30=1)*(Stabilo!$F$5:$DA$5='Résultats élèves'!$L$2)),"A"),"A")</f>
        <v>A</v>
      </c>
      <c r="AH25" s="176" t="str">
        <f>IF(X25="PRESENT",IF(W25="PRESENT",SUMPRODUCT((Stabilo!$F30:$DA30=1)*(Stabilo!$F$5:$DA$5='Résultats élèves'!$M$2)),"A"),"A")</f>
        <v>A</v>
      </c>
      <c r="AI25" s="175">
        <f>SUMPRODUCT((Stabilo!$F$5:$DA$5=1)*(Stabilo!F30:DA30&lt;&gt;""))</f>
        <v>0</v>
      </c>
      <c r="AJ25" s="175">
        <f>SUMPRODUCT((Stabilo!$F$5:$DA$5=2)*(Stabilo!F30:DA30&lt;&gt;""))</f>
        <v>0</v>
      </c>
      <c r="AK25" s="175">
        <f>SUMPRODUCT((Stabilo!$F$5:$DA$5=3)*(Stabilo!F30:DA30&lt;&gt;""))</f>
        <v>0</v>
      </c>
      <c r="AL25" s="175">
        <f>SUMPRODUCT((Stabilo!$F$5:$DA$5=4)*(Stabilo!F30:DA30&lt;&gt;""))</f>
        <v>0</v>
      </c>
      <c r="AM25" s="175">
        <f>SUMPRODUCT((Stabilo!$F$5:$DA$5=5)*(Stabilo!F30:DA30&lt;&gt;""))</f>
        <v>0</v>
      </c>
      <c r="AN25" s="175">
        <f>SUMPRODUCT((Stabilo!$F$5:$DA$5=6)*(Stabilo!F30:DA30&lt;&gt;""))</f>
        <v>0</v>
      </c>
      <c r="AO25" s="175">
        <f>SUMPRODUCT((Stabilo!$F$5:$DA$5=7)*(Stabilo!F30:DA30&lt;&gt;""))</f>
        <v>0</v>
      </c>
      <c r="AP25" s="175">
        <f>SUMPRODUCT((Stabilo!$F$5:$DA$5=8)*(Stabilo!F30:DA30&lt;&gt;""))</f>
        <v>0</v>
      </c>
      <c r="AQ25" s="175">
        <f>SUMPRODUCT((Stabilo!$F$5:$DA$5=9)*(Stabilo!F30:DA30&lt;&gt;""))</f>
        <v>0</v>
      </c>
      <c r="AR25" s="175">
        <f>SUMPRODUCT((Stabilo!$F$5:$DA$5=10)*(Stabilo!F30:DA30&lt;&gt;""))</f>
        <v>0</v>
      </c>
      <c r="HM25" s="5"/>
    </row>
    <row r="26" spans="2:221" s="6" customFormat="1" ht="15" customHeight="1">
      <c r="B26" s="76">
        <v>23</v>
      </c>
      <c r="C26" s="77" t="str">
        <f>IF(Accueil!F35="","",Accueil!F35)</f>
        <v/>
      </c>
      <c r="D26" s="167" t="str">
        <f t="shared" si="0"/>
        <v/>
      </c>
      <c r="E26" s="167" t="str">
        <f t="shared" si="1"/>
        <v/>
      </c>
      <c r="F26" s="167" t="str">
        <f t="shared" si="2"/>
        <v/>
      </c>
      <c r="G26" s="167" t="str">
        <f t="shared" si="3"/>
        <v/>
      </c>
      <c r="H26" s="167" t="str">
        <f t="shared" si="4"/>
        <v/>
      </c>
      <c r="I26" s="167" t="str">
        <f t="shared" si="5"/>
        <v/>
      </c>
      <c r="J26" s="167" t="str">
        <f t="shared" si="6"/>
        <v/>
      </c>
      <c r="K26" s="167" t="str">
        <f t="shared" si="7"/>
        <v/>
      </c>
      <c r="L26" s="167" t="str">
        <f t="shared" si="8"/>
        <v/>
      </c>
      <c r="M26" s="167" t="str">
        <f t="shared" si="9"/>
        <v/>
      </c>
      <c r="N26" s="103" t="str">
        <f>IF(N25="","",IF(SUMPRODUCT((Stabilo!$F31:$DA31="A")*(Stabilo!$F$5:$DA$5='Résultats élèves'!$D$2))&gt;0,"ABSENT","PRESENT"))</f>
        <v>PRESENT</v>
      </c>
      <c r="O26" s="103" t="str">
        <f>IF(O25="","",IF(SUMPRODUCT((Stabilo!$F31:$DA31="A")*(Stabilo!$F$5:$DA$5='Résultats élèves'!$E$2))&gt;0,"ABSENT","PRESENT"))</f>
        <v>PRESENT</v>
      </c>
      <c r="P26" s="103" t="str">
        <f>IF(P25="","",IF(SUMPRODUCT((Stabilo!$F31:$DA31="A")*(Stabilo!$F$5:$DA$5='Résultats élèves'!$F$2))&gt;0,"ABSENT","PRESENT"))</f>
        <v>PRESENT</v>
      </c>
      <c r="Q26" s="103" t="str">
        <f>IF(Q25="","",IF(SUMPRODUCT((Stabilo!$F31:$DA31="A")*(Stabilo!$F$5:$DA$5='Résultats élèves'!$G$2))&gt;0,"ABSENT","PRESENT"))</f>
        <v>PRESENT</v>
      </c>
      <c r="R26" s="103" t="str">
        <f>IF(R25="","",IF(SUMPRODUCT((Stabilo!$F31:$DA31="A")*(Stabilo!$F$5:$DA$5='Résultats élèves'!$H$2))&gt;0,"ABSENT","PRESENT"))</f>
        <v>PRESENT</v>
      </c>
      <c r="S26" s="103" t="str">
        <f>IF(S25="","",IF(SUMPRODUCT((Stabilo!$F31:$DA31="A")*(Stabilo!$F$5:$DA$5='Résultats élèves'!$I$2))&gt;0,"ABSENT","PRESENT"))</f>
        <v/>
      </c>
      <c r="T26" s="103" t="str">
        <f>IF(T25="","",IF(SUMPRODUCT((Stabilo!$F31:$DA31="A")*(Stabilo!$F$5:$DA$5='Résultats élèves'!$J$2))&gt;0,"ABSENT","PRESENT"))</f>
        <v/>
      </c>
      <c r="U26" s="103" t="str">
        <f>IF(U25="","",IF(SUMPRODUCT((Stabilo!$F31:$DA31="A")*(Stabilo!$F$5:$DA$5='Résultats élèves'!$K$2))&gt;0,"ABSENT","PRESENT"))</f>
        <v/>
      </c>
      <c r="V26" s="103" t="str">
        <f>IF(V25="","",IF(SUMPRODUCT((Stabilo!$F31:$DA31="A")*(Stabilo!$F$5:$DA$5='Résultats élèves'!$L$2))&gt;0,"ABSENT","PRESENT"))</f>
        <v/>
      </c>
      <c r="W26" s="103" t="str">
        <f>IF(W25="","",IF(SUMPRODUCT((Stabilo!$F31:$DA31="A")*(Stabilo!$F$5:$DA$5='Résultats élèves'!$M$2))&gt;0,"ABSENT","PRESENT"))</f>
        <v/>
      </c>
      <c r="X26" s="99" t="str">
        <f t="shared" si="10"/>
        <v/>
      </c>
      <c r="Y26" s="176" t="str">
        <f>IF(X26="PRESENT",IF(N26="PRESENT",SUMPRODUCT((Stabilo!$F31:$DA31=1)*(Stabilo!$F$5:$DA$5='Résultats élèves'!$D$2)),"A"),"A")</f>
        <v>A</v>
      </c>
      <c r="Z26" s="176" t="str">
        <f>IF(X26="PRESENT",IF(O26="PRESENT",SUMPRODUCT((Stabilo!$F31:$DA31=1)*(Stabilo!$F$5:$DA$5='Résultats élèves'!$E$2)),"A"),"A")</f>
        <v>A</v>
      </c>
      <c r="AA26" s="176" t="str">
        <f>IF(X26="PRESENT",IF(P26="PRESENT",SUMPRODUCT((Stabilo!$F31:$DA31=1)*(Stabilo!$F$5:$DA$5='Résultats élèves'!$F$2)),"A"),"A")</f>
        <v>A</v>
      </c>
      <c r="AB26" s="176" t="str">
        <f>IF(X26="PRESENT",IF(Q26="PRESENT",SUMPRODUCT((Stabilo!$F31:$DA31=1)*(Stabilo!$F$5:$DA$5='Résultats élèves'!$G$2)),"A"),"A")</f>
        <v>A</v>
      </c>
      <c r="AC26" s="176" t="str">
        <f>IF(X26="PRESENT",IF(R26="PRESENT",SUMPRODUCT((Stabilo!$F31:$DA31=1)*(Stabilo!$F$5:$DA$5='Résultats élèves'!$H$2)),"A"),"A")</f>
        <v>A</v>
      </c>
      <c r="AD26" s="176" t="str">
        <f>IF(X26="PRESENT",IF(S26="PRESENT",SUMPRODUCT((Stabilo!$F31:$DA31=1)*(Stabilo!$F$5:$DA$5='Résultats élèves'!$I$2)),"A"),"A")</f>
        <v>A</v>
      </c>
      <c r="AE26" s="176" t="str">
        <f>IF(X26="PRESENT",IF(T26="PRESENT",SUMPRODUCT((Stabilo!$F31:$DA31=1)*(Stabilo!$F$5:$DA$5='Résultats élèves'!$J$2)),"A"),"A")</f>
        <v>A</v>
      </c>
      <c r="AF26" s="176" t="str">
        <f>IF(X26="PRESENT",IF(U26="PRESENT",SUMPRODUCT((Stabilo!$F31:$DA31=1)*(Stabilo!$F$5:$DA$5='Résultats élèves'!$K$2)),"A"),"A")</f>
        <v>A</v>
      </c>
      <c r="AG26" s="176" t="str">
        <f>IF(X26="PRESENT",IF(V26="PRESENT",SUMPRODUCT((Stabilo!$F31:$DA31=1)*(Stabilo!$F$5:$DA$5='Résultats élèves'!$L$2)),"A"),"A")</f>
        <v>A</v>
      </c>
      <c r="AH26" s="176" t="str">
        <f>IF(X26="PRESENT",IF(W26="PRESENT",SUMPRODUCT((Stabilo!$F31:$DA31=1)*(Stabilo!$F$5:$DA$5='Résultats élèves'!$M$2)),"A"),"A")</f>
        <v>A</v>
      </c>
      <c r="AI26" s="175">
        <f>SUMPRODUCT((Stabilo!$F$5:$DA$5=1)*(Stabilo!F31:DA31&lt;&gt;""))</f>
        <v>0</v>
      </c>
      <c r="AJ26" s="175">
        <f>SUMPRODUCT((Stabilo!$F$5:$DA$5=2)*(Stabilo!F31:DA31&lt;&gt;""))</f>
        <v>0</v>
      </c>
      <c r="AK26" s="175">
        <f>SUMPRODUCT((Stabilo!$F$5:$DA$5=3)*(Stabilo!F31:DA31&lt;&gt;""))</f>
        <v>0</v>
      </c>
      <c r="AL26" s="175">
        <f>SUMPRODUCT((Stabilo!$F$5:$DA$5=4)*(Stabilo!F31:DA31&lt;&gt;""))</f>
        <v>0</v>
      </c>
      <c r="AM26" s="175">
        <f>SUMPRODUCT((Stabilo!$F$5:$DA$5=5)*(Stabilo!F31:DA31&lt;&gt;""))</f>
        <v>0</v>
      </c>
      <c r="AN26" s="175">
        <f>SUMPRODUCT((Stabilo!$F$5:$DA$5=6)*(Stabilo!F31:DA31&lt;&gt;""))</f>
        <v>0</v>
      </c>
      <c r="AO26" s="175">
        <f>SUMPRODUCT((Stabilo!$F$5:$DA$5=7)*(Stabilo!F31:DA31&lt;&gt;""))</f>
        <v>0</v>
      </c>
      <c r="AP26" s="175">
        <f>SUMPRODUCT((Stabilo!$F$5:$DA$5=8)*(Stabilo!F31:DA31&lt;&gt;""))</f>
        <v>0</v>
      </c>
      <c r="AQ26" s="175">
        <f>SUMPRODUCT((Stabilo!$F$5:$DA$5=9)*(Stabilo!F31:DA31&lt;&gt;""))</f>
        <v>0</v>
      </c>
      <c r="AR26" s="175">
        <f>SUMPRODUCT((Stabilo!$F$5:$DA$5=10)*(Stabilo!F31:DA31&lt;&gt;""))</f>
        <v>0</v>
      </c>
      <c r="HM26" s="5"/>
    </row>
    <row r="27" spans="2:221" s="6" customFormat="1" ht="15" customHeight="1">
      <c r="B27" s="76">
        <v>24</v>
      </c>
      <c r="C27" s="77" t="str">
        <f>IF(Accueil!F36="","",Accueil!F36)</f>
        <v/>
      </c>
      <c r="D27" s="167" t="str">
        <f t="shared" si="0"/>
        <v/>
      </c>
      <c r="E27" s="167" t="str">
        <f t="shared" si="1"/>
        <v/>
      </c>
      <c r="F27" s="167" t="str">
        <f t="shared" si="2"/>
        <v/>
      </c>
      <c r="G27" s="167" t="str">
        <f t="shared" si="3"/>
        <v/>
      </c>
      <c r="H27" s="167" t="str">
        <f t="shared" si="4"/>
        <v/>
      </c>
      <c r="I27" s="167" t="str">
        <f t="shared" si="5"/>
        <v/>
      </c>
      <c r="J27" s="167" t="str">
        <f t="shared" si="6"/>
        <v/>
      </c>
      <c r="K27" s="167" t="str">
        <f t="shared" si="7"/>
        <v/>
      </c>
      <c r="L27" s="167" t="str">
        <f t="shared" si="8"/>
        <v/>
      </c>
      <c r="M27" s="167" t="str">
        <f t="shared" si="9"/>
        <v/>
      </c>
      <c r="N27" s="103" t="str">
        <f>IF(N26="","",IF(SUMPRODUCT((Stabilo!$F32:$DA32="A")*(Stabilo!$F$5:$DA$5='Résultats élèves'!$D$2))&gt;0,"ABSENT","PRESENT"))</f>
        <v>PRESENT</v>
      </c>
      <c r="O27" s="103" t="str">
        <f>IF(O26="","",IF(SUMPRODUCT((Stabilo!$F32:$DA32="A")*(Stabilo!$F$5:$DA$5='Résultats élèves'!$E$2))&gt;0,"ABSENT","PRESENT"))</f>
        <v>PRESENT</v>
      </c>
      <c r="P27" s="103" t="str">
        <f>IF(P26="","",IF(SUMPRODUCT((Stabilo!$F32:$DA32="A")*(Stabilo!$F$5:$DA$5='Résultats élèves'!$F$2))&gt;0,"ABSENT","PRESENT"))</f>
        <v>PRESENT</v>
      </c>
      <c r="Q27" s="103" t="str">
        <f>IF(Q26="","",IF(SUMPRODUCT((Stabilo!$F32:$DA32="A")*(Stabilo!$F$5:$DA$5='Résultats élèves'!$G$2))&gt;0,"ABSENT","PRESENT"))</f>
        <v>PRESENT</v>
      </c>
      <c r="R27" s="103" t="str">
        <f>IF(R26="","",IF(SUMPRODUCT((Stabilo!$F32:$DA32="A")*(Stabilo!$F$5:$DA$5='Résultats élèves'!$H$2))&gt;0,"ABSENT","PRESENT"))</f>
        <v>PRESENT</v>
      </c>
      <c r="S27" s="103" t="str">
        <f>IF(S26="","",IF(SUMPRODUCT((Stabilo!$F32:$DA32="A")*(Stabilo!$F$5:$DA$5='Résultats élèves'!$I$2))&gt;0,"ABSENT","PRESENT"))</f>
        <v/>
      </c>
      <c r="T27" s="103" t="str">
        <f>IF(T26="","",IF(SUMPRODUCT((Stabilo!$F32:$DA32="A")*(Stabilo!$F$5:$DA$5='Résultats élèves'!$J$2))&gt;0,"ABSENT","PRESENT"))</f>
        <v/>
      </c>
      <c r="U27" s="103" t="str">
        <f>IF(U26="","",IF(SUMPRODUCT((Stabilo!$F32:$DA32="A")*(Stabilo!$F$5:$DA$5='Résultats élèves'!$K$2))&gt;0,"ABSENT","PRESENT"))</f>
        <v/>
      </c>
      <c r="V27" s="103" t="str">
        <f>IF(V26="","",IF(SUMPRODUCT((Stabilo!$F32:$DA32="A")*(Stabilo!$F$5:$DA$5='Résultats élèves'!$L$2))&gt;0,"ABSENT","PRESENT"))</f>
        <v/>
      </c>
      <c r="W27" s="103" t="str">
        <f>IF(W26="","",IF(SUMPRODUCT((Stabilo!$F32:$DA32="A")*(Stabilo!$F$5:$DA$5='Résultats élèves'!$M$2))&gt;0,"ABSENT","PRESENT"))</f>
        <v/>
      </c>
      <c r="X27" s="99" t="str">
        <f t="shared" si="10"/>
        <v/>
      </c>
      <c r="Y27" s="176" t="str">
        <f>IF(X27="PRESENT",IF(N27="PRESENT",SUMPRODUCT((Stabilo!$F32:$DA32=1)*(Stabilo!$F$5:$DA$5='Résultats élèves'!$D$2)),"A"),"A")</f>
        <v>A</v>
      </c>
      <c r="Z27" s="176" t="str">
        <f>IF(X27="PRESENT",IF(O27="PRESENT",SUMPRODUCT((Stabilo!$F32:$DA32=1)*(Stabilo!$F$5:$DA$5='Résultats élèves'!$E$2)),"A"),"A")</f>
        <v>A</v>
      </c>
      <c r="AA27" s="176" t="str">
        <f>IF(X27="PRESENT",IF(P27="PRESENT",SUMPRODUCT((Stabilo!$F32:$DA32=1)*(Stabilo!$F$5:$DA$5='Résultats élèves'!$F$2)),"A"),"A")</f>
        <v>A</v>
      </c>
      <c r="AB27" s="176" t="str">
        <f>IF(X27="PRESENT",IF(Q27="PRESENT",SUMPRODUCT((Stabilo!$F32:$DA32=1)*(Stabilo!$F$5:$DA$5='Résultats élèves'!$G$2)),"A"),"A")</f>
        <v>A</v>
      </c>
      <c r="AC27" s="176" t="str">
        <f>IF(X27="PRESENT",IF(R27="PRESENT",SUMPRODUCT((Stabilo!$F32:$DA32=1)*(Stabilo!$F$5:$DA$5='Résultats élèves'!$H$2)),"A"),"A")</f>
        <v>A</v>
      </c>
      <c r="AD27" s="176" t="str">
        <f>IF(X27="PRESENT",IF(S27="PRESENT",SUMPRODUCT((Stabilo!$F32:$DA32=1)*(Stabilo!$F$5:$DA$5='Résultats élèves'!$I$2)),"A"),"A")</f>
        <v>A</v>
      </c>
      <c r="AE27" s="176" t="str">
        <f>IF(X27="PRESENT",IF(T27="PRESENT",SUMPRODUCT((Stabilo!$F32:$DA32=1)*(Stabilo!$F$5:$DA$5='Résultats élèves'!$J$2)),"A"),"A")</f>
        <v>A</v>
      </c>
      <c r="AF27" s="176" t="str">
        <f>IF(X27="PRESENT",IF(U27="PRESENT",SUMPRODUCT((Stabilo!$F32:$DA32=1)*(Stabilo!$F$5:$DA$5='Résultats élèves'!$K$2)),"A"),"A")</f>
        <v>A</v>
      </c>
      <c r="AG27" s="176" t="str">
        <f>IF(X27="PRESENT",IF(V27="PRESENT",SUMPRODUCT((Stabilo!$F32:$DA32=1)*(Stabilo!$F$5:$DA$5='Résultats élèves'!$L$2)),"A"),"A")</f>
        <v>A</v>
      </c>
      <c r="AH27" s="176" t="str">
        <f>IF(X27="PRESENT",IF(W27="PRESENT",SUMPRODUCT((Stabilo!$F32:$DA32=1)*(Stabilo!$F$5:$DA$5='Résultats élèves'!$M$2)),"A"),"A")</f>
        <v>A</v>
      </c>
      <c r="AI27" s="175">
        <f>SUMPRODUCT((Stabilo!$F$5:$DA$5=1)*(Stabilo!F32:DA32&lt;&gt;""))</f>
        <v>0</v>
      </c>
      <c r="AJ27" s="175">
        <f>SUMPRODUCT((Stabilo!$F$5:$DA$5=2)*(Stabilo!F32:DA32&lt;&gt;""))</f>
        <v>0</v>
      </c>
      <c r="AK27" s="175">
        <f>SUMPRODUCT((Stabilo!$F$5:$DA$5=3)*(Stabilo!F32:DA32&lt;&gt;""))</f>
        <v>0</v>
      </c>
      <c r="AL27" s="175">
        <f>SUMPRODUCT((Stabilo!$F$5:$DA$5=4)*(Stabilo!F32:DA32&lt;&gt;""))</f>
        <v>0</v>
      </c>
      <c r="AM27" s="175">
        <f>SUMPRODUCT((Stabilo!$F$5:$DA$5=5)*(Stabilo!F32:DA32&lt;&gt;""))</f>
        <v>0</v>
      </c>
      <c r="AN27" s="175">
        <f>SUMPRODUCT((Stabilo!$F$5:$DA$5=6)*(Stabilo!F32:DA32&lt;&gt;""))</f>
        <v>0</v>
      </c>
      <c r="AO27" s="175">
        <f>SUMPRODUCT((Stabilo!$F$5:$DA$5=7)*(Stabilo!F32:DA32&lt;&gt;""))</f>
        <v>0</v>
      </c>
      <c r="AP27" s="175">
        <f>SUMPRODUCT((Stabilo!$F$5:$DA$5=8)*(Stabilo!F32:DA32&lt;&gt;""))</f>
        <v>0</v>
      </c>
      <c r="AQ27" s="175">
        <f>SUMPRODUCT((Stabilo!$F$5:$DA$5=9)*(Stabilo!F32:DA32&lt;&gt;""))</f>
        <v>0</v>
      </c>
      <c r="AR27" s="175">
        <f>SUMPRODUCT((Stabilo!$F$5:$DA$5=10)*(Stabilo!F32:DA32&lt;&gt;""))</f>
        <v>0</v>
      </c>
      <c r="HM27" s="5"/>
    </row>
    <row r="28" spans="2:221" s="6" customFormat="1" ht="15" customHeight="1">
      <c r="B28" s="76">
        <v>25</v>
      </c>
      <c r="C28" s="77" t="str">
        <f>IF(Accueil!F37="","",Accueil!F37)</f>
        <v/>
      </c>
      <c r="D28" s="167" t="str">
        <f t="shared" si="0"/>
        <v/>
      </c>
      <c r="E28" s="167" t="str">
        <f t="shared" si="1"/>
        <v/>
      </c>
      <c r="F28" s="167" t="str">
        <f t="shared" si="2"/>
        <v/>
      </c>
      <c r="G28" s="167" t="str">
        <f t="shared" si="3"/>
        <v/>
      </c>
      <c r="H28" s="167" t="str">
        <f t="shared" si="4"/>
        <v/>
      </c>
      <c r="I28" s="167" t="str">
        <f t="shared" si="5"/>
        <v/>
      </c>
      <c r="J28" s="167" t="str">
        <f t="shared" si="6"/>
        <v/>
      </c>
      <c r="K28" s="167" t="str">
        <f t="shared" si="7"/>
        <v/>
      </c>
      <c r="L28" s="167" t="str">
        <f t="shared" si="8"/>
        <v/>
      </c>
      <c r="M28" s="167" t="str">
        <f t="shared" si="9"/>
        <v/>
      </c>
      <c r="N28" s="103" t="str">
        <f>IF(N27="","",IF(SUMPRODUCT((Stabilo!$F33:$DA33="A")*(Stabilo!$F$5:$DA$5='Résultats élèves'!$D$2))&gt;0,"ABSENT","PRESENT"))</f>
        <v>PRESENT</v>
      </c>
      <c r="O28" s="103" t="str">
        <f>IF(O27="","",IF(SUMPRODUCT((Stabilo!$F33:$DA33="A")*(Stabilo!$F$5:$DA$5='Résultats élèves'!$E$2))&gt;0,"ABSENT","PRESENT"))</f>
        <v>PRESENT</v>
      </c>
      <c r="P28" s="103" t="str">
        <f>IF(P27="","",IF(SUMPRODUCT((Stabilo!$F33:$DA33="A")*(Stabilo!$F$5:$DA$5='Résultats élèves'!$F$2))&gt;0,"ABSENT","PRESENT"))</f>
        <v>PRESENT</v>
      </c>
      <c r="Q28" s="103" t="str">
        <f>IF(Q27="","",IF(SUMPRODUCT((Stabilo!$F33:$DA33="A")*(Stabilo!$F$5:$DA$5='Résultats élèves'!$G$2))&gt;0,"ABSENT","PRESENT"))</f>
        <v>PRESENT</v>
      </c>
      <c r="R28" s="103" t="str">
        <f>IF(R27="","",IF(SUMPRODUCT((Stabilo!$F33:$DA33="A")*(Stabilo!$F$5:$DA$5='Résultats élèves'!$H$2))&gt;0,"ABSENT","PRESENT"))</f>
        <v>PRESENT</v>
      </c>
      <c r="S28" s="103" t="str">
        <f>IF(S27="","",IF(SUMPRODUCT((Stabilo!$F33:$DA33="A")*(Stabilo!$F$5:$DA$5='Résultats élèves'!$I$2))&gt;0,"ABSENT","PRESENT"))</f>
        <v/>
      </c>
      <c r="T28" s="103" t="str">
        <f>IF(T27="","",IF(SUMPRODUCT((Stabilo!$F33:$DA33="A")*(Stabilo!$F$5:$DA$5='Résultats élèves'!$J$2))&gt;0,"ABSENT","PRESENT"))</f>
        <v/>
      </c>
      <c r="U28" s="103" t="str">
        <f>IF(U27="","",IF(SUMPRODUCT((Stabilo!$F33:$DA33="A")*(Stabilo!$F$5:$DA$5='Résultats élèves'!$K$2))&gt;0,"ABSENT","PRESENT"))</f>
        <v/>
      </c>
      <c r="V28" s="103" t="str">
        <f>IF(V27="","",IF(SUMPRODUCT((Stabilo!$F33:$DA33="A")*(Stabilo!$F$5:$DA$5='Résultats élèves'!$L$2))&gt;0,"ABSENT","PRESENT"))</f>
        <v/>
      </c>
      <c r="W28" s="103" t="str">
        <f>IF(W27="","",IF(SUMPRODUCT((Stabilo!$F33:$DA33="A")*(Stabilo!$F$5:$DA$5='Résultats élèves'!$M$2))&gt;0,"ABSENT","PRESENT"))</f>
        <v/>
      </c>
      <c r="X28" s="99" t="str">
        <f t="shared" si="10"/>
        <v/>
      </c>
      <c r="Y28" s="176" t="str">
        <f>IF(X28="PRESENT",IF(N28="PRESENT",SUMPRODUCT((Stabilo!$F33:$DA33=1)*(Stabilo!$F$5:$DA$5='Résultats élèves'!$D$2)),"A"),"A")</f>
        <v>A</v>
      </c>
      <c r="Z28" s="176" t="str">
        <f>IF(X28="PRESENT",IF(O28="PRESENT",SUMPRODUCT((Stabilo!$F33:$DA33=1)*(Stabilo!$F$5:$DA$5='Résultats élèves'!$E$2)),"A"),"A")</f>
        <v>A</v>
      </c>
      <c r="AA28" s="176" t="str">
        <f>IF(X28="PRESENT",IF(P28="PRESENT",SUMPRODUCT((Stabilo!$F33:$DA33=1)*(Stabilo!$F$5:$DA$5='Résultats élèves'!$F$2)),"A"),"A")</f>
        <v>A</v>
      </c>
      <c r="AB28" s="176" t="str">
        <f>IF(X28="PRESENT",IF(Q28="PRESENT",SUMPRODUCT((Stabilo!$F33:$DA33=1)*(Stabilo!$F$5:$DA$5='Résultats élèves'!$G$2)),"A"),"A")</f>
        <v>A</v>
      </c>
      <c r="AC28" s="176" t="str">
        <f>IF(X28="PRESENT",IF(R28="PRESENT",SUMPRODUCT((Stabilo!$F33:$DA33=1)*(Stabilo!$F$5:$DA$5='Résultats élèves'!$H$2)),"A"),"A")</f>
        <v>A</v>
      </c>
      <c r="AD28" s="176" t="str">
        <f>IF(X28="PRESENT",IF(S28="PRESENT",SUMPRODUCT((Stabilo!$F33:$DA33=1)*(Stabilo!$F$5:$DA$5='Résultats élèves'!$I$2)),"A"),"A")</f>
        <v>A</v>
      </c>
      <c r="AE28" s="176" t="str">
        <f>IF(X28="PRESENT",IF(T28="PRESENT",SUMPRODUCT((Stabilo!$F33:$DA33=1)*(Stabilo!$F$5:$DA$5='Résultats élèves'!$J$2)),"A"),"A")</f>
        <v>A</v>
      </c>
      <c r="AF28" s="176" t="str">
        <f>IF(X28="PRESENT",IF(U28="PRESENT",SUMPRODUCT((Stabilo!$F33:$DA33=1)*(Stabilo!$F$5:$DA$5='Résultats élèves'!$K$2)),"A"),"A")</f>
        <v>A</v>
      </c>
      <c r="AG28" s="176" t="str">
        <f>IF(X28="PRESENT",IF(V28="PRESENT",SUMPRODUCT((Stabilo!$F33:$DA33=1)*(Stabilo!$F$5:$DA$5='Résultats élèves'!$L$2)),"A"),"A")</f>
        <v>A</v>
      </c>
      <c r="AH28" s="176" t="str">
        <f>IF(X28="PRESENT",IF(W28="PRESENT",SUMPRODUCT((Stabilo!$F33:$DA33=1)*(Stabilo!$F$5:$DA$5='Résultats élèves'!$M$2)),"A"),"A")</f>
        <v>A</v>
      </c>
      <c r="AI28" s="175">
        <f>SUMPRODUCT((Stabilo!$F$5:$DA$5=1)*(Stabilo!F33:DA33&lt;&gt;""))</f>
        <v>0</v>
      </c>
      <c r="AJ28" s="175">
        <f>SUMPRODUCT((Stabilo!$F$5:$DA$5=2)*(Stabilo!F33:DA33&lt;&gt;""))</f>
        <v>0</v>
      </c>
      <c r="AK28" s="175">
        <f>SUMPRODUCT((Stabilo!$F$5:$DA$5=3)*(Stabilo!F33:DA33&lt;&gt;""))</f>
        <v>0</v>
      </c>
      <c r="AL28" s="175">
        <f>SUMPRODUCT((Stabilo!$F$5:$DA$5=4)*(Stabilo!F33:DA33&lt;&gt;""))</f>
        <v>0</v>
      </c>
      <c r="AM28" s="175">
        <f>SUMPRODUCT((Stabilo!$F$5:$DA$5=5)*(Stabilo!F33:DA33&lt;&gt;""))</f>
        <v>0</v>
      </c>
      <c r="AN28" s="175">
        <f>SUMPRODUCT((Stabilo!$F$5:$DA$5=6)*(Stabilo!F33:DA33&lt;&gt;""))</f>
        <v>0</v>
      </c>
      <c r="AO28" s="175">
        <f>SUMPRODUCT((Stabilo!$F$5:$DA$5=7)*(Stabilo!F33:DA33&lt;&gt;""))</f>
        <v>0</v>
      </c>
      <c r="AP28" s="175">
        <f>SUMPRODUCT((Stabilo!$F$5:$DA$5=8)*(Stabilo!F33:DA33&lt;&gt;""))</f>
        <v>0</v>
      </c>
      <c r="AQ28" s="175">
        <f>SUMPRODUCT((Stabilo!$F$5:$DA$5=9)*(Stabilo!F33:DA33&lt;&gt;""))</f>
        <v>0</v>
      </c>
      <c r="AR28" s="175">
        <f>SUMPRODUCT((Stabilo!$F$5:$DA$5=10)*(Stabilo!F33:DA33&lt;&gt;""))</f>
        <v>0</v>
      </c>
      <c r="HM28" s="5"/>
    </row>
    <row r="29" spans="2:221" s="6" customFormat="1" ht="15" customHeight="1">
      <c r="B29" s="76">
        <v>26</v>
      </c>
      <c r="C29" s="77" t="str">
        <f>IF(Accueil!F38="","",Accueil!F38)</f>
        <v/>
      </c>
      <c r="D29" s="167" t="str">
        <f t="shared" si="0"/>
        <v/>
      </c>
      <c r="E29" s="167" t="str">
        <f t="shared" si="1"/>
        <v/>
      </c>
      <c r="F29" s="167" t="str">
        <f t="shared" si="2"/>
        <v/>
      </c>
      <c r="G29" s="167" t="str">
        <f t="shared" si="3"/>
        <v/>
      </c>
      <c r="H29" s="167" t="str">
        <f t="shared" si="4"/>
        <v/>
      </c>
      <c r="I29" s="167" t="str">
        <f t="shared" si="5"/>
        <v/>
      </c>
      <c r="J29" s="167" t="str">
        <f t="shared" si="6"/>
        <v/>
      </c>
      <c r="K29" s="167" t="str">
        <f t="shared" si="7"/>
        <v/>
      </c>
      <c r="L29" s="167" t="str">
        <f t="shared" si="8"/>
        <v/>
      </c>
      <c r="M29" s="167" t="str">
        <f t="shared" si="9"/>
        <v/>
      </c>
      <c r="N29" s="103" t="str">
        <f>IF(N28="","",IF(SUMPRODUCT((Stabilo!$F34:$DA34="A")*(Stabilo!$F$5:$DA$5='Résultats élèves'!$D$2))&gt;0,"ABSENT","PRESENT"))</f>
        <v>PRESENT</v>
      </c>
      <c r="O29" s="103" t="str">
        <f>IF(O28="","",IF(SUMPRODUCT((Stabilo!$F34:$DA34="A")*(Stabilo!$F$5:$DA$5='Résultats élèves'!$E$2))&gt;0,"ABSENT","PRESENT"))</f>
        <v>PRESENT</v>
      </c>
      <c r="P29" s="103" t="str">
        <f>IF(P28="","",IF(SUMPRODUCT((Stabilo!$F34:$DA34="A")*(Stabilo!$F$5:$DA$5='Résultats élèves'!$F$2))&gt;0,"ABSENT","PRESENT"))</f>
        <v>PRESENT</v>
      </c>
      <c r="Q29" s="103" t="str">
        <f>IF(Q28="","",IF(SUMPRODUCT((Stabilo!$F34:$DA34="A")*(Stabilo!$F$5:$DA$5='Résultats élèves'!$G$2))&gt;0,"ABSENT","PRESENT"))</f>
        <v>PRESENT</v>
      </c>
      <c r="R29" s="103" t="str">
        <f>IF(R28="","",IF(SUMPRODUCT((Stabilo!$F34:$DA34="A")*(Stabilo!$F$5:$DA$5='Résultats élèves'!$H$2))&gt;0,"ABSENT","PRESENT"))</f>
        <v>PRESENT</v>
      </c>
      <c r="S29" s="103" t="str">
        <f>IF(S28="","",IF(SUMPRODUCT((Stabilo!$F34:$DA34="A")*(Stabilo!$F$5:$DA$5='Résultats élèves'!$I$2))&gt;0,"ABSENT","PRESENT"))</f>
        <v/>
      </c>
      <c r="T29" s="103" t="str">
        <f>IF(T28="","",IF(SUMPRODUCT((Stabilo!$F34:$DA34="A")*(Stabilo!$F$5:$DA$5='Résultats élèves'!$J$2))&gt;0,"ABSENT","PRESENT"))</f>
        <v/>
      </c>
      <c r="U29" s="103" t="str">
        <f>IF(U28="","",IF(SUMPRODUCT((Stabilo!$F34:$DA34="A")*(Stabilo!$F$5:$DA$5='Résultats élèves'!$K$2))&gt;0,"ABSENT","PRESENT"))</f>
        <v/>
      </c>
      <c r="V29" s="103" t="str">
        <f>IF(V28="","",IF(SUMPRODUCT((Stabilo!$F34:$DA34="A")*(Stabilo!$F$5:$DA$5='Résultats élèves'!$L$2))&gt;0,"ABSENT","PRESENT"))</f>
        <v/>
      </c>
      <c r="W29" s="103" t="str">
        <f>IF(W28="","",IF(SUMPRODUCT((Stabilo!$F34:$DA34="A")*(Stabilo!$F$5:$DA$5='Résultats élèves'!$M$2))&gt;0,"ABSENT","PRESENT"))</f>
        <v/>
      </c>
      <c r="X29" s="99" t="str">
        <f t="shared" si="10"/>
        <v/>
      </c>
      <c r="Y29" s="176" t="str">
        <f>IF(X29="PRESENT",IF(N29="PRESENT",SUMPRODUCT((Stabilo!$F34:$DA34=1)*(Stabilo!$F$5:$DA$5='Résultats élèves'!$D$2)),"A"),"A")</f>
        <v>A</v>
      </c>
      <c r="Z29" s="176" t="str">
        <f>IF(X29="PRESENT",IF(O29="PRESENT",SUMPRODUCT((Stabilo!$F34:$DA34=1)*(Stabilo!$F$5:$DA$5='Résultats élèves'!$E$2)),"A"),"A")</f>
        <v>A</v>
      </c>
      <c r="AA29" s="176" t="str">
        <f>IF(X29="PRESENT",IF(P29="PRESENT",SUMPRODUCT((Stabilo!$F34:$DA34=1)*(Stabilo!$F$5:$DA$5='Résultats élèves'!$F$2)),"A"),"A")</f>
        <v>A</v>
      </c>
      <c r="AB29" s="176" t="str">
        <f>IF(X29="PRESENT",IF(Q29="PRESENT",SUMPRODUCT((Stabilo!$F34:$DA34=1)*(Stabilo!$F$5:$DA$5='Résultats élèves'!$G$2)),"A"),"A")</f>
        <v>A</v>
      </c>
      <c r="AC29" s="176" t="str">
        <f>IF(X29="PRESENT",IF(R29="PRESENT",SUMPRODUCT((Stabilo!$F34:$DA34=1)*(Stabilo!$F$5:$DA$5='Résultats élèves'!$H$2)),"A"),"A")</f>
        <v>A</v>
      </c>
      <c r="AD29" s="176" t="str">
        <f>IF(X29="PRESENT",IF(S29="PRESENT",SUMPRODUCT((Stabilo!$F34:$DA34=1)*(Stabilo!$F$5:$DA$5='Résultats élèves'!$I$2)),"A"),"A")</f>
        <v>A</v>
      </c>
      <c r="AE29" s="176" t="str">
        <f>IF(X29="PRESENT",IF(T29="PRESENT",SUMPRODUCT((Stabilo!$F34:$DA34=1)*(Stabilo!$F$5:$DA$5='Résultats élèves'!$J$2)),"A"),"A")</f>
        <v>A</v>
      </c>
      <c r="AF29" s="176" t="str">
        <f>IF(X29="PRESENT",IF(U29="PRESENT",SUMPRODUCT((Stabilo!$F34:$DA34=1)*(Stabilo!$F$5:$DA$5='Résultats élèves'!$K$2)),"A"),"A")</f>
        <v>A</v>
      </c>
      <c r="AG29" s="176" t="str">
        <f>IF(X29="PRESENT",IF(V29="PRESENT",SUMPRODUCT((Stabilo!$F34:$DA34=1)*(Stabilo!$F$5:$DA$5='Résultats élèves'!$L$2)),"A"),"A")</f>
        <v>A</v>
      </c>
      <c r="AH29" s="176" t="str">
        <f>IF(X29="PRESENT",IF(W29="PRESENT",SUMPRODUCT((Stabilo!$F34:$DA34=1)*(Stabilo!$F$5:$DA$5='Résultats élèves'!$M$2)),"A"),"A")</f>
        <v>A</v>
      </c>
      <c r="AI29" s="175">
        <f>SUMPRODUCT((Stabilo!$F$5:$DA$5=1)*(Stabilo!F34:DA34&lt;&gt;""))</f>
        <v>0</v>
      </c>
      <c r="AJ29" s="175">
        <f>SUMPRODUCT((Stabilo!$F$5:$DA$5=2)*(Stabilo!F34:DA34&lt;&gt;""))</f>
        <v>0</v>
      </c>
      <c r="AK29" s="175">
        <f>SUMPRODUCT((Stabilo!$F$5:$DA$5=3)*(Stabilo!F34:DA34&lt;&gt;""))</f>
        <v>0</v>
      </c>
      <c r="AL29" s="175">
        <f>SUMPRODUCT((Stabilo!$F$5:$DA$5=4)*(Stabilo!F34:DA34&lt;&gt;""))</f>
        <v>0</v>
      </c>
      <c r="AM29" s="175">
        <f>SUMPRODUCT((Stabilo!$F$5:$DA$5=5)*(Stabilo!F34:DA34&lt;&gt;""))</f>
        <v>0</v>
      </c>
      <c r="AN29" s="175">
        <f>SUMPRODUCT((Stabilo!$F$5:$DA$5=6)*(Stabilo!F34:DA34&lt;&gt;""))</f>
        <v>0</v>
      </c>
      <c r="AO29" s="175">
        <f>SUMPRODUCT((Stabilo!$F$5:$DA$5=7)*(Stabilo!F34:DA34&lt;&gt;""))</f>
        <v>0</v>
      </c>
      <c r="AP29" s="175">
        <f>SUMPRODUCT((Stabilo!$F$5:$DA$5=8)*(Stabilo!F34:DA34&lt;&gt;""))</f>
        <v>0</v>
      </c>
      <c r="AQ29" s="175">
        <f>SUMPRODUCT((Stabilo!$F$5:$DA$5=9)*(Stabilo!F34:DA34&lt;&gt;""))</f>
        <v>0</v>
      </c>
      <c r="AR29" s="175">
        <f>SUMPRODUCT((Stabilo!$F$5:$DA$5=10)*(Stabilo!F34:DA34&lt;&gt;""))</f>
        <v>0</v>
      </c>
      <c r="HM29" s="5"/>
    </row>
    <row r="30" spans="2:221" s="6" customFormat="1" ht="15" customHeight="1">
      <c r="B30" s="76">
        <v>27</v>
      </c>
      <c r="C30" s="77" t="str">
        <f>IF(Accueil!F39="","",Accueil!F39)</f>
        <v/>
      </c>
      <c r="D30" s="167" t="str">
        <f t="shared" si="0"/>
        <v/>
      </c>
      <c r="E30" s="167" t="str">
        <f t="shared" si="1"/>
        <v/>
      </c>
      <c r="F30" s="167" t="str">
        <f t="shared" si="2"/>
        <v/>
      </c>
      <c r="G30" s="167" t="str">
        <f t="shared" si="3"/>
        <v/>
      </c>
      <c r="H30" s="167" t="str">
        <f t="shared" si="4"/>
        <v/>
      </c>
      <c r="I30" s="167" t="str">
        <f t="shared" si="5"/>
        <v/>
      </c>
      <c r="J30" s="167" t="str">
        <f t="shared" si="6"/>
        <v/>
      </c>
      <c r="K30" s="167" t="str">
        <f t="shared" si="7"/>
        <v/>
      </c>
      <c r="L30" s="167" t="str">
        <f t="shared" si="8"/>
        <v/>
      </c>
      <c r="M30" s="167" t="str">
        <f t="shared" si="9"/>
        <v/>
      </c>
      <c r="N30" s="103" t="str">
        <f>IF(N29="","",IF(SUMPRODUCT((Stabilo!$F35:$DA35="A")*(Stabilo!$F$5:$DA$5='Résultats élèves'!$D$2))&gt;0,"ABSENT","PRESENT"))</f>
        <v>PRESENT</v>
      </c>
      <c r="O30" s="103" t="str">
        <f>IF(O29="","",IF(SUMPRODUCT((Stabilo!$F35:$DA35="A")*(Stabilo!$F$5:$DA$5='Résultats élèves'!$E$2))&gt;0,"ABSENT","PRESENT"))</f>
        <v>PRESENT</v>
      </c>
      <c r="P30" s="103" t="str">
        <f>IF(P29="","",IF(SUMPRODUCT((Stabilo!$F35:$DA35="A")*(Stabilo!$F$5:$DA$5='Résultats élèves'!$F$2))&gt;0,"ABSENT","PRESENT"))</f>
        <v>PRESENT</v>
      </c>
      <c r="Q30" s="103" t="str">
        <f>IF(Q29="","",IF(SUMPRODUCT((Stabilo!$F35:$DA35="A")*(Stabilo!$F$5:$DA$5='Résultats élèves'!$G$2))&gt;0,"ABSENT","PRESENT"))</f>
        <v>PRESENT</v>
      </c>
      <c r="R30" s="103" t="str">
        <f>IF(R29="","",IF(SUMPRODUCT((Stabilo!$F35:$DA35="A")*(Stabilo!$F$5:$DA$5='Résultats élèves'!$H$2))&gt;0,"ABSENT","PRESENT"))</f>
        <v>PRESENT</v>
      </c>
      <c r="S30" s="103" t="str">
        <f>IF(S29="","",IF(SUMPRODUCT((Stabilo!$F35:$DA35="A")*(Stabilo!$F$5:$DA$5='Résultats élèves'!$I$2))&gt;0,"ABSENT","PRESENT"))</f>
        <v/>
      </c>
      <c r="T30" s="103" t="str">
        <f>IF(T29="","",IF(SUMPRODUCT((Stabilo!$F35:$DA35="A")*(Stabilo!$F$5:$DA$5='Résultats élèves'!$J$2))&gt;0,"ABSENT","PRESENT"))</f>
        <v/>
      </c>
      <c r="U30" s="103" t="str">
        <f>IF(U29="","",IF(SUMPRODUCT((Stabilo!$F35:$DA35="A")*(Stabilo!$F$5:$DA$5='Résultats élèves'!$K$2))&gt;0,"ABSENT","PRESENT"))</f>
        <v/>
      </c>
      <c r="V30" s="103" t="str">
        <f>IF(V29="","",IF(SUMPRODUCT((Stabilo!$F35:$DA35="A")*(Stabilo!$F$5:$DA$5='Résultats élèves'!$L$2))&gt;0,"ABSENT","PRESENT"))</f>
        <v/>
      </c>
      <c r="W30" s="103" t="str">
        <f>IF(W29="","",IF(SUMPRODUCT((Stabilo!$F35:$DA35="A")*(Stabilo!$F$5:$DA$5='Résultats élèves'!$M$2))&gt;0,"ABSENT","PRESENT"))</f>
        <v/>
      </c>
      <c r="X30" s="99" t="str">
        <f t="shared" si="10"/>
        <v/>
      </c>
      <c r="Y30" s="176" t="str">
        <f>IF(X30="PRESENT",IF(N30="PRESENT",SUMPRODUCT((Stabilo!$F35:$DA35=1)*(Stabilo!$F$5:$DA$5='Résultats élèves'!$D$2)),"A"),"A")</f>
        <v>A</v>
      </c>
      <c r="Z30" s="176" t="str">
        <f>IF(X30="PRESENT",IF(O30="PRESENT",SUMPRODUCT((Stabilo!$F35:$DA35=1)*(Stabilo!$F$5:$DA$5='Résultats élèves'!$E$2)),"A"),"A")</f>
        <v>A</v>
      </c>
      <c r="AA30" s="176" t="str">
        <f>IF(X30="PRESENT",IF(P30="PRESENT",SUMPRODUCT((Stabilo!$F35:$DA35=1)*(Stabilo!$F$5:$DA$5='Résultats élèves'!$F$2)),"A"),"A")</f>
        <v>A</v>
      </c>
      <c r="AB30" s="176" t="str">
        <f>IF(X30="PRESENT",IF(Q30="PRESENT",SUMPRODUCT((Stabilo!$F35:$DA35=1)*(Stabilo!$F$5:$DA$5='Résultats élèves'!$G$2)),"A"),"A")</f>
        <v>A</v>
      </c>
      <c r="AC30" s="176" t="str">
        <f>IF(X30="PRESENT",IF(R30="PRESENT",SUMPRODUCT((Stabilo!$F35:$DA35=1)*(Stabilo!$F$5:$DA$5='Résultats élèves'!$H$2)),"A"),"A")</f>
        <v>A</v>
      </c>
      <c r="AD30" s="176" t="str">
        <f>IF(X30="PRESENT",IF(S30="PRESENT",SUMPRODUCT((Stabilo!$F35:$DA35=1)*(Stabilo!$F$5:$DA$5='Résultats élèves'!$I$2)),"A"),"A")</f>
        <v>A</v>
      </c>
      <c r="AE30" s="176" t="str">
        <f>IF(X30="PRESENT",IF(T30="PRESENT",SUMPRODUCT((Stabilo!$F35:$DA35=1)*(Stabilo!$F$5:$DA$5='Résultats élèves'!$J$2)),"A"),"A")</f>
        <v>A</v>
      </c>
      <c r="AF30" s="176" t="str">
        <f>IF(X30="PRESENT",IF(U30="PRESENT",SUMPRODUCT((Stabilo!$F35:$DA35=1)*(Stabilo!$F$5:$DA$5='Résultats élèves'!$K$2)),"A"),"A")</f>
        <v>A</v>
      </c>
      <c r="AG30" s="176" t="str">
        <f>IF(X30="PRESENT",IF(V30="PRESENT",SUMPRODUCT((Stabilo!$F35:$DA35=1)*(Stabilo!$F$5:$DA$5='Résultats élèves'!$L$2)),"A"),"A")</f>
        <v>A</v>
      </c>
      <c r="AH30" s="176" t="str">
        <f>IF(X30="PRESENT",IF(W30="PRESENT",SUMPRODUCT((Stabilo!$F35:$DA35=1)*(Stabilo!$F$5:$DA$5='Résultats élèves'!$M$2)),"A"),"A")</f>
        <v>A</v>
      </c>
      <c r="AI30" s="175">
        <f>SUMPRODUCT((Stabilo!$F$5:$DA$5=1)*(Stabilo!F35:DA35&lt;&gt;""))</f>
        <v>0</v>
      </c>
      <c r="AJ30" s="175">
        <f>SUMPRODUCT((Stabilo!$F$5:$DA$5=2)*(Stabilo!F35:DA35&lt;&gt;""))</f>
        <v>0</v>
      </c>
      <c r="AK30" s="175">
        <f>SUMPRODUCT((Stabilo!$F$5:$DA$5=3)*(Stabilo!F35:DA35&lt;&gt;""))</f>
        <v>0</v>
      </c>
      <c r="AL30" s="175">
        <f>SUMPRODUCT((Stabilo!$F$5:$DA$5=4)*(Stabilo!F35:DA35&lt;&gt;""))</f>
        <v>0</v>
      </c>
      <c r="AM30" s="175">
        <f>SUMPRODUCT((Stabilo!$F$5:$DA$5=5)*(Stabilo!F35:DA35&lt;&gt;""))</f>
        <v>0</v>
      </c>
      <c r="AN30" s="175">
        <f>SUMPRODUCT((Stabilo!$F$5:$DA$5=6)*(Stabilo!F35:DA35&lt;&gt;""))</f>
        <v>0</v>
      </c>
      <c r="AO30" s="175">
        <f>SUMPRODUCT((Stabilo!$F$5:$DA$5=7)*(Stabilo!F35:DA35&lt;&gt;""))</f>
        <v>0</v>
      </c>
      <c r="AP30" s="175">
        <f>SUMPRODUCT((Stabilo!$F$5:$DA$5=8)*(Stabilo!F35:DA35&lt;&gt;""))</f>
        <v>0</v>
      </c>
      <c r="AQ30" s="175">
        <f>SUMPRODUCT((Stabilo!$F$5:$DA$5=9)*(Stabilo!F35:DA35&lt;&gt;""))</f>
        <v>0</v>
      </c>
      <c r="AR30" s="175">
        <f>SUMPRODUCT((Stabilo!$F$5:$DA$5=10)*(Stabilo!F35:DA35&lt;&gt;""))</f>
        <v>0</v>
      </c>
      <c r="HM30" s="5"/>
    </row>
    <row r="31" spans="2:221" s="6" customFormat="1" ht="15" customHeight="1">
      <c r="B31" s="76">
        <v>28</v>
      </c>
      <c r="C31" s="77" t="str">
        <f>IF(Accueil!F40="","",Accueil!F40)</f>
        <v/>
      </c>
      <c r="D31" s="167" t="str">
        <f t="shared" si="0"/>
        <v/>
      </c>
      <c r="E31" s="167" t="str">
        <f t="shared" si="1"/>
        <v/>
      </c>
      <c r="F31" s="167" t="str">
        <f t="shared" si="2"/>
        <v/>
      </c>
      <c r="G31" s="167" t="str">
        <f t="shared" si="3"/>
        <v/>
      </c>
      <c r="H31" s="167" t="str">
        <f t="shared" si="4"/>
        <v/>
      </c>
      <c r="I31" s="167" t="str">
        <f t="shared" si="5"/>
        <v/>
      </c>
      <c r="J31" s="167" t="str">
        <f t="shared" si="6"/>
        <v/>
      </c>
      <c r="K31" s="167" t="str">
        <f t="shared" si="7"/>
        <v/>
      </c>
      <c r="L31" s="167" t="str">
        <f t="shared" si="8"/>
        <v/>
      </c>
      <c r="M31" s="167" t="str">
        <f t="shared" si="9"/>
        <v/>
      </c>
      <c r="N31" s="103" t="str">
        <f>IF(N30="","",IF(SUMPRODUCT((Stabilo!$F36:$DA36="A")*(Stabilo!$F$5:$DA$5='Résultats élèves'!$D$2))&gt;0,"ABSENT","PRESENT"))</f>
        <v>PRESENT</v>
      </c>
      <c r="O31" s="103" t="str">
        <f>IF(O30="","",IF(SUMPRODUCT((Stabilo!$F36:$DA36="A")*(Stabilo!$F$5:$DA$5='Résultats élèves'!$E$2))&gt;0,"ABSENT","PRESENT"))</f>
        <v>PRESENT</v>
      </c>
      <c r="P31" s="103" t="str">
        <f>IF(P30="","",IF(SUMPRODUCT((Stabilo!$F36:$DA36="A")*(Stabilo!$F$5:$DA$5='Résultats élèves'!$F$2))&gt;0,"ABSENT","PRESENT"))</f>
        <v>PRESENT</v>
      </c>
      <c r="Q31" s="103" t="str">
        <f>IF(Q30="","",IF(SUMPRODUCT((Stabilo!$F36:$DA36="A")*(Stabilo!$F$5:$DA$5='Résultats élèves'!$G$2))&gt;0,"ABSENT","PRESENT"))</f>
        <v>PRESENT</v>
      </c>
      <c r="R31" s="103" t="str">
        <f>IF(R30="","",IF(SUMPRODUCT((Stabilo!$F36:$DA36="A")*(Stabilo!$F$5:$DA$5='Résultats élèves'!$H$2))&gt;0,"ABSENT","PRESENT"))</f>
        <v>PRESENT</v>
      </c>
      <c r="S31" s="103" t="str">
        <f>IF(S30="","",IF(SUMPRODUCT((Stabilo!$F36:$DA36="A")*(Stabilo!$F$5:$DA$5='Résultats élèves'!$I$2))&gt;0,"ABSENT","PRESENT"))</f>
        <v/>
      </c>
      <c r="T31" s="103" t="str">
        <f>IF(T30="","",IF(SUMPRODUCT((Stabilo!$F36:$DA36="A")*(Stabilo!$F$5:$DA$5='Résultats élèves'!$J$2))&gt;0,"ABSENT","PRESENT"))</f>
        <v/>
      </c>
      <c r="U31" s="103" t="str">
        <f>IF(U30="","",IF(SUMPRODUCT((Stabilo!$F36:$DA36="A")*(Stabilo!$F$5:$DA$5='Résultats élèves'!$K$2))&gt;0,"ABSENT","PRESENT"))</f>
        <v/>
      </c>
      <c r="V31" s="103" t="str">
        <f>IF(V30="","",IF(SUMPRODUCT((Stabilo!$F36:$DA36="A")*(Stabilo!$F$5:$DA$5='Résultats élèves'!$L$2))&gt;0,"ABSENT","PRESENT"))</f>
        <v/>
      </c>
      <c r="W31" s="103" t="str">
        <f>IF(W30="","",IF(SUMPRODUCT((Stabilo!$F36:$DA36="A")*(Stabilo!$F$5:$DA$5='Résultats élèves'!$M$2))&gt;0,"ABSENT","PRESENT"))</f>
        <v/>
      </c>
      <c r="X31" s="99" t="str">
        <f t="shared" si="10"/>
        <v/>
      </c>
      <c r="Y31" s="176" t="str">
        <f>IF(X31="PRESENT",IF(N31="PRESENT",SUMPRODUCT((Stabilo!$F36:$DA36=1)*(Stabilo!$F$5:$DA$5='Résultats élèves'!$D$2)),"A"),"A")</f>
        <v>A</v>
      </c>
      <c r="Z31" s="176" t="str">
        <f>IF(X31="PRESENT",IF(O31="PRESENT",SUMPRODUCT((Stabilo!$F36:$DA36=1)*(Stabilo!$F$5:$DA$5='Résultats élèves'!$E$2)),"A"),"A")</f>
        <v>A</v>
      </c>
      <c r="AA31" s="176" t="str">
        <f>IF(X31="PRESENT",IF(P31="PRESENT",SUMPRODUCT((Stabilo!$F36:$DA36=1)*(Stabilo!$F$5:$DA$5='Résultats élèves'!$F$2)),"A"),"A")</f>
        <v>A</v>
      </c>
      <c r="AB31" s="176" t="str">
        <f>IF(X31="PRESENT",IF(Q31="PRESENT",SUMPRODUCT((Stabilo!$F36:$DA36=1)*(Stabilo!$F$5:$DA$5='Résultats élèves'!$G$2)),"A"),"A")</f>
        <v>A</v>
      </c>
      <c r="AC31" s="176" t="str">
        <f>IF(X31="PRESENT",IF(R31="PRESENT",SUMPRODUCT((Stabilo!$F36:$DA36=1)*(Stabilo!$F$5:$DA$5='Résultats élèves'!$H$2)),"A"),"A")</f>
        <v>A</v>
      </c>
      <c r="AD31" s="176" t="str">
        <f>IF(X31="PRESENT",IF(S31="PRESENT",SUMPRODUCT((Stabilo!$F36:$DA36=1)*(Stabilo!$F$5:$DA$5='Résultats élèves'!$I$2)),"A"),"A")</f>
        <v>A</v>
      </c>
      <c r="AE31" s="176" t="str">
        <f>IF(X31="PRESENT",IF(T31="PRESENT",SUMPRODUCT((Stabilo!$F36:$DA36=1)*(Stabilo!$F$5:$DA$5='Résultats élèves'!$J$2)),"A"),"A")</f>
        <v>A</v>
      </c>
      <c r="AF31" s="176" t="str">
        <f>IF(X31="PRESENT",IF(U31="PRESENT",SUMPRODUCT((Stabilo!$F36:$DA36=1)*(Stabilo!$F$5:$DA$5='Résultats élèves'!$K$2)),"A"),"A")</f>
        <v>A</v>
      </c>
      <c r="AG31" s="176" t="str">
        <f>IF(X31="PRESENT",IF(V31="PRESENT",SUMPRODUCT((Stabilo!$F36:$DA36=1)*(Stabilo!$F$5:$DA$5='Résultats élèves'!$L$2)),"A"),"A")</f>
        <v>A</v>
      </c>
      <c r="AH31" s="176" t="str">
        <f>IF(X31="PRESENT",IF(W31="PRESENT",SUMPRODUCT((Stabilo!$F36:$DA36=1)*(Stabilo!$F$5:$DA$5='Résultats élèves'!$M$2)),"A"),"A")</f>
        <v>A</v>
      </c>
      <c r="AI31" s="175">
        <f>SUMPRODUCT((Stabilo!$F$5:$DA$5=1)*(Stabilo!F36:DA36&lt;&gt;""))</f>
        <v>0</v>
      </c>
      <c r="AJ31" s="175">
        <f>SUMPRODUCT((Stabilo!$F$5:$DA$5=2)*(Stabilo!F36:DA36&lt;&gt;""))</f>
        <v>0</v>
      </c>
      <c r="AK31" s="175">
        <f>SUMPRODUCT((Stabilo!$F$5:$DA$5=3)*(Stabilo!F36:DA36&lt;&gt;""))</f>
        <v>0</v>
      </c>
      <c r="AL31" s="175">
        <f>SUMPRODUCT((Stabilo!$F$5:$DA$5=4)*(Stabilo!F36:DA36&lt;&gt;""))</f>
        <v>0</v>
      </c>
      <c r="AM31" s="175">
        <f>SUMPRODUCT((Stabilo!$F$5:$DA$5=5)*(Stabilo!F36:DA36&lt;&gt;""))</f>
        <v>0</v>
      </c>
      <c r="AN31" s="175">
        <f>SUMPRODUCT((Stabilo!$F$5:$DA$5=6)*(Stabilo!F36:DA36&lt;&gt;""))</f>
        <v>0</v>
      </c>
      <c r="AO31" s="175">
        <f>SUMPRODUCT((Stabilo!$F$5:$DA$5=7)*(Stabilo!F36:DA36&lt;&gt;""))</f>
        <v>0</v>
      </c>
      <c r="AP31" s="175">
        <f>SUMPRODUCT((Stabilo!$F$5:$DA$5=8)*(Stabilo!F36:DA36&lt;&gt;""))</f>
        <v>0</v>
      </c>
      <c r="AQ31" s="175">
        <f>SUMPRODUCT((Stabilo!$F$5:$DA$5=9)*(Stabilo!F36:DA36&lt;&gt;""))</f>
        <v>0</v>
      </c>
      <c r="AR31" s="175">
        <f>SUMPRODUCT((Stabilo!$F$5:$DA$5=10)*(Stabilo!F36:DA36&lt;&gt;""))</f>
        <v>0</v>
      </c>
      <c r="HM31" s="5"/>
    </row>
    <row r="32" spans="2:221" s="6" customFormat="1" ht="15" customHeight="1">
      <c r="B32" s="76">
        <v>29</v>
      </c>
      <c r="C32" s="77" t="str">
        <f>IF(Accueil!F41="","",Accueil!F41)</f>
        <v/>
      </c>
      <c r="D32" s="167" t="str">
        <f t="shared" si="0"/>
        <v/>
      </c>
      <c r="E32" s="167" t="str">
        <f t="shared" si="1"/>
        <v/>
      </c>
      <c r="F32" s="167" t="str">
        <f t="shared" si="2"/>
        <v/>
      </c>
      <c r="G32" s="167" t="str">
        <f t="shared" si="3"/>
        <v/>
      </c>
      <c r="H32" s="167" t="str">
        <f t="shared" si="4"/>
        <v/>
      </c>
      <c r="I32" s="167" t="str">
        <f t="shared" si="5"/>
        <v/>
      </c>
      <c r="J32" s="167" t="str">
        <f t="shared" si="6"/>
        <v/>
      </c>
      <c r="K32" s="167" t="str">
        <f t="shared" si="7"/>
        <v/>
      </c>
      <c r="L32" s="167" t="str">
        <f t="shared" si="8"/>
        <v/>
      </c>
      <c r="M32" s="167" t="str">
        <f t="shared" si="9"/>
        <v/>
      </c>
      <c r="N32" s="103" t="str">
        <f>IF(N31="","",IF(SUMPRODUCT((Stabilo!$F37:$DA37="A")*(Stabilo!$F$5:$DA$5='Résultats élèves'!$D$2))&gt;0,"ABSENT","PRESENT"))</f>
        <v>PRESENT</v>
      </c>
      <c r="O32" s="103" t="str">
        <f>IF(O31="","",IF(SUMPRODUCT((Stabilo!$F37:$DA37="A")*(Stabilo!$F$5:$DA$5='Résultats élèves'!$E$2))&gt;0,"ABSENT","PRESENT"))</f>
        <v>PRESENT</v>
      </c>
      <c r="P32" s="103" t="str">
        <f>IF(P31="","",IF(SUMPRODUCT((Stabilo!$F37:$DA37="A")*(Stabilo!$F$5:$DA$5='Résultats élèves'!$F$2))&gt;0,"ABSENT","PRESENT"))</f>
        <v>PRESENT</v>
      </c>
      <c r="Q32" s="103" t="str">
        <f>IF(Q31="","",IF(SUMPRODUCT((Stabilo!$F37:$DA37="A")*(Stabilo!$F$5:$DA$5='Résultats élèves'!$G$2))&gt;0,"ABSENT","PRESENT"))</f>
        <v>PRESENT</v>
      </c>
      <c r="R32" s="103" t="str">
        <f>IF(R31="","",IF(SUMPRODUCT((Stabilo!$F37:$DA37="A")*(Stabilo!$F$5:$DA$5='Résultats élèves'!$H$2))&gt;0,"ABSENT","PRESENT"))</f>
        <v>PRESENT</v>
      </c>
      <c r="S32" s="103" t="str">
        <f>IF(S31="","",IF(SUMPRODUCT((Stabilo!$F37:$DA37="A")*(Stabilo!$F$5:$DA$5='Résultats élèves'!$I$2))&gt;0,"ABSENT","PRESENT"))</f>
        <v/>
      </c>
      <c r="T32" s="103" t="str">
        <f>IF(T31="","",IF(SUMPRODUCT((Stabilo!$F37:$DA37="A")*(Stabilo!$F$5:$DA$5='Résultats élèves'!$J$2))&gt;0,"ABSENT","PRESENT"))</f>
        <v/>
      </c>
      <c r="U32" s="103" t="str">
        <f>IF(U31="","",IF(SUMPRODUCT((Stabilo!$F37:$DA37="A")*(Stabilo!$F$5:$DA$5='Résultats élèves'!$K$2))&gt;0,"ABSENT","PRESENT"))</f>
        <v/>
      </c>
      <c r="V32" s="103" t="str">
        <f>IF(V31="","",IF(SUMPRODUCT((Stabilo!$F37:$DA37="A")*(Stabilo!$F$5:$DA$5='Résultats élèves'!$L$2))&gt;0,"ABSENT","PRESENT"))</f>
        <v/>
      </c>
      <c r="W32" s="103" t="str">
        <f>IF(W31="","",IF(SUMPRODUCT((Stabilo!$F37:$DA37="A")*(Stabilo!$F$5:$DA$5='Résultats élèves'!$M$2))&gt;0,"ABSENT","PRESENT"))</f>
        <v/>
      </c>
      <c r="X32" s="99" t="str">
        <f t="shared" si="10"/>
        <v/>
      </c>
      <c r="Y32" s="176" t="str">
        <f>IF(X32="PRESENT",IF(N32="PRESENT",SUMPRODUCT((Stabilo!$F37:$DA37=1)*(Stabilo!$F$5:$DA$5='Résultats élèves'!$D$2)),"A"),"A")</f>
        <v>A</v>
      </c>
      <c r="Z32" s="176" t="str">
        <f>IF(X32="PRESENT",IF(O32="PRESENT",SUMPRODUCT((Stabilo!$F37:$DA37=1)*(Stabilo!$F$5:$DA$5='Résultats élèves'!$E$2)),"A"),"A")</f>
        <v>A</v>
      </c>
      <c r="AA32" s="176" t="str">
        <f>IF(X32="PRESENT",IF(P32="PRESENT",SUMPRODUCT((Stabilo!$F37:$DA37=1)*(Stabilo!$F$5:$DA$5='Résultats élèves'!$F$2)),"A"),"A")</f>
        <v>A</v>
      </c>
      <c r="AB32" s="176" t="str">
        <f>IF(X32="PRESENT",IF(Q32="PRESENT",SUMPRODUCT((Stabilo!$F37:$DA37=1)*(Stabilo!$F$5:$DA$5='Résultats élèves'!$G$2)),"A"),"A")</f>
        <v>A</v>
      </c>
      <c r="AC32" s="176" t="str">
        <f>IF(X32="PRESENT",IF(R32="PRESENT",SUMPRODUCT((Stabilo!$F37:$DA37=1)*(Stabilo!$F$5:$DA$5='Résultats élèves'!$H$2)),"A"),"A")</f>
        <v>A</v>
      </c>
      <c r="AD32" s="176" t="str">
        <f>IF(X32="PRESENT",IF(S32="PRESENT",SUMPRODUCT((Stabilo!$F37:$DA37=1)*(Stabilo!$F$5:$DA$5='Résultats élèves'!$I$2)),"A"),"A")</f>
        <v>A</v>
      </c>
      <c r="AE32" s="176" t="str">
        <f>IF(X32="PRESENT",IF(T32="PRESENT",SUMPRODUCT((Stabilo!$F37:$DA37=1)*(Stabilo!$F$5:$DA$5='Résultats élèves'!$J$2)),"A"),"A")</f>
        <v>A</v>
      </c>
      <c r="AF32" s="176" t="str">
        <f>IF(X32="PRESENT",IF(U32="PRESENT",SUMPRODUCT((Stabilo!$F37:$DA37=1)*(Stabilo!$F$5:$DA$5='Résultats élèves'!$K$2)),"A"),"A")</f>
        <v>A</v>
      </c>
      <c r="AG32" s="176" t="str">
        <f>IF(X32="PRESENT",IF(V32="PRESENT",SUMPRODUCT((Stabilo!$F37:$DA37=1)*(Stabilo!$F$5:$DA$5='Résultats élèves'!$L$2)),"A"),"A")</f>
        <v>A</v>
      </c>
      <c r="AH32" s="176" t="str">
        <f>IF(X32="PRESENT",IF(W32="PRESENT",SUMPRODUCT((Stabilo!$F37:$DA37=1)*(Stabilo!$F$5:$DA$5='Résultats élèves'!$M$2)),"A"),"A")</f>
        <v>A</v>
      </c>
      <c r="AI32" s="175">
        <f>SUMPRODUCT((Stabilo!$F$5:$DA$5=1)*(Stabilo!F37:DA37&lt;&gt;""))</f>
        <v>0</v>
      </c>
      <c r="AJ32" s="175">
        <f>SUMPRODUCT((Stabilo!$F$5:$DA$5=2)*(Stabilo!F37:DA37&lt;&gt;""))</f>
        <v>0</v>
      </c>
      <c r="AK32" s="175">
        <f>SUMPRODUCT((Stabilo!$F$5:$DA$5=3)*(Stabilo!F37:DA37&lt;&gt;""))</f>
        <v>0</v>
      </c>
      <c r="AL32" s="175">
        <f>SUMPRODUCT((Stabilo!$F$5:$DA$5=4)*(Stabilo!F37:DA37&lt;&gt;""))</f>
        <v>0</v>
      </c>
      <c r="AM32" s="175">
        <f>SUMPRODUCT((Stabilo!$F$5:$DA$5=5)*(Stabilo!F37:DA37&lt;&gt;""))</f>
        <v>0</v>
      </c>
      <c r="AN32" s="175">
        <f>SUMPRODUCT((Stabilo!$F$5:$DA$5=6)*(Stabilo!F37:DA37&lt;&gt;""))</f>
        <v>0</v>
      </c>
      <c r="AO32" s="175">
        <f>SUMPRODUCT((Stabilo!$F$5:$DA$5=7)*(Stabilo!F37:DA37&lt;&gt;""))</f>
        <v>0</v>
      </c>
      <c r="AP32" s="175">
        <f>SUMPRODUCT((Stabilo!$F$5:$DA$5=8)*(Stabilo!F37:DA37&lt;&gt;""))</f>
        <v>0</v>
      </c>
      <c r="AQ32" s="175">
        <f>SUMPRODUCT((Stabilo!$F$5:$DA$5=9)*(Stabilo!F37:DA37&lt;&gt;""))</f>
        <v>0</v>
      </c>
      <c r="AR32" s="175">
        <f>SUMPRODUCT((Stabilo!$F$5:$DA$5=10)*(Stabilo!F37:DA37&lt;&gt;""))</f>
        <v>0</v>
      </c>
      <c r="HM32" s="5"/>
    </row>
    <row r="33" spans="2:221" s="6" customFormat="1" ht="15" customHeight="1">
      <c r="B33" s="76">
        <v>30</v>
      </c>
      <c r="C33" s="77" t="str">
        <f>IF(Accueil!F42="","",Accueil!F42)</f>
        <v/>
      </c>
      <c r="D33" s="167" t="str">
        <f t="shared" si="0"/>
        <v/>
      </c>
      <c r="E33" s="167" t="str">
        <f t="shared" si="1"/>
        <v/>
      </c>
      <c r="F33" s="167" t="str">
        <f t="shared" si="2"/>
        <v/>
      </c>
      <c r="G33" s="167" t="str">
        <f t="shared" si="3"/>
        <v/>
      </c>
      <c r="H33" s="167" t="str">
        <f t="shared" si="4"/>
        <v/>
      </c>
      <c r="I33" s="167" t="str">
        <f t="shared" si="5"/>
        <v/>
      </c>
      <c r="J33" s="167" t="str">
        <f t="shared" si="6"/>
        <v/>
      </c>
      <c r="K33" s="167" t="str">
        <f t="shared" si="7"/>
        <v/>
      </c>
      <c r="L33" s="167" t="str">
        <f t="shared" si="8"/>
        <v/>
      </c>
      <c r="M33" s="167" t="str">
        <f t="shared" si="9"/>
        <v/>
      </c>
      <c r="N33" s="103" t="str">
        <f>IF(N32="","",IF(SUMPRODUCT((Stabilo!$F38:$DA38="A")*(Stabilo!$F$5:$DA$5='Résultats élèves'!$D$2))&gt;0,"ABSENT","PRESENT"))</f>
        <v>PRESENT</v>
      </c>
      <c r="O33" s="103" t="str">
        <f>IF(O32="","",IF(SUMPRODUCT((Stabilo!$F38:$DA38="A")*(Stabilo!$F$5:$DA$5='Résultats élèves'!$E$2))&gt;0,"ABSENT","PRESENT"))</f>
        <v>PRESENT</v>
      </c>
      <c r="P33" s="103" t="str">
        <f>IF(P32="","",IF(SUMPRODUCT((Stabilo!$F38:$DA38="A")*(Stabilo!$F$5:$DA$5='Résultats élèves'!$F$2))&gt;0,"ABSENT","PRESENT"))</f>
        <v>PRESENT</v>
      </c>
      <c r="Q33" s="103" t="str">
        <f>IF(Q32="","",IF(SUMPRODUCT((Stabilo!$F38:$DA38="A")*(Stabilo!$F$5:$DA$5='Résultats élèves'!$G$2))&gt;0,"ABSENT","PRESENT"))</f>
        <v>PRESENT</v>
      </c>
      <c r="R33" s="103" t="str">
        <f>IF(R32="","",IF(SUMPRODUCT((Stabilo!$F38:$DA38="A")*(Stabilo!$F$5:$DA$5='Résultats élèves'!$H$2))&gt;0,"ABSENT","PRESENT"))</f>
        <v>PRESENT</v>
      </c>
      <c r="S33" s="103" t="str">
        <f>IF(S32="","",IF(SUMPRODUCT((Stabilo!$F38:$DA38="A")*(Stabilo!$F$5:$DA$5='Résultats élèves'!$I$2))&gt;0,"ABSENT","PRESENT"))</f>
        <v/>
      </c>
      <c r="T33" s="103" t="str">
        <f>IF(T32="","",IF(SUMPRODUCT((Stabilo!$F38:$DA38="A")*(Stabilo!$F$5:$DA$5='Résultats élèves'!$J$2))&gt;0,"ABSENT","PRESENT"))</f>
        <v/>
      </c>
      <c r="U33" s="103" t="str">
        <f>IF(U32="","",IF(SUMPRODUCT((Stabilo!$F38:$DA38="A")*(Stabilo!$F$5:$DA$5='Résultats élèves'!$K$2))&gt;0,"ABSENT","PRESENT"))</f>
        <v/>
      </c>
      <c r="V33" s="103" t="str">
        <f>IF(V32="","",IF(SUMPRODUCT((Stabilo!$F38:$DA38="A")*(Stabilo!$F$5:$DA$5='Résultats élèves'!$L$2))&gt;0,"ABSENT","PRESENT"))</f>
        <v/>
      </c>
      <c r="W33" s="103" t="str">
        <f>IF(W32="","",IF(SUMPRODUCT((Stabilo!$F38:$DA38="A")*(Stabilo!$F$5:$DA$5='Résultats élèves'!$M$2))&gt;0,"ABSENT","PRESENT"))</f>
        <v/>
      </c>
      <c r="X33" s="99" t="str">
        <f t="shared" si="10"/>
        <v/>
      </c>
      <c r="Y33" s="176" t="str">
        <f>IF(X33="PRESENT",IF(N33="PRESENT",SUMPRODUCT((Stabilo!$F38:$DA38=1)*(Stabilo!$F$5:$DA$5='Résultats élèves'!$D$2)),"A"),"A")</f>
        <v>A</v>
      </c>
      <c r="Z33" s="176" t="str">
        <f>IF(X33="PRESENT",IF(O33="PRESENT",SUMPRODUCT((Stabilo!$F38:$DA38=1)*(Stabilo!$F$5:$DA$5='Résultats élèves'!$E$2)),"A"),"A")</f>
        <v>A</v>
      </c>
      <c r="AA33" s="176" t="str">
        <f>IF(X33="PRESENT",IF(P33="PRESENT",SUMPRODUCT((Stabilo!$F38:$DA38=1)*(Stabilo!$F$5:$DA$5='Résultats élèves'!$F$2)),"A"),"A")</f>
        <v>A</v>
      </c>
      <c r="AB33" s="176" t="str">
        <f>IF(X33="PRESENT",IF(Q33="PRESENT",SUMPRODUCT((Stabilo!$F38:$DA38=1)*(Stabilo!$F$5:$DA$5='Résultats élèves'!$G$2)),"A"),"A")</f>
        <v>A</v>
      </c>
      <c r="AC33" s="176" t="str">
        <f>IF(X33="PRESENT",IF(R33="PRESENT",SUMPRODUCT((Stabilo!$F38:$DA38=1)*(Stabilo!$F$5:$DA$5='Résultats élèves'!$H$2)),"A"),"A")</f>
        <v>A</v>
      </c>
      <c r="AD33" s="176" t="str">
        <f>IF(X33="PRESENT",IF(S33="PRESENT",SUMPRODUCT((Stabilo!$F38:$DA38=1)*(Stabilo!$F$5:$DA$5='Résultats élèves'!$I$2)),"A"),"A")</f>
        <v>A</v>
      </c>
      <c r="AE33" s="176" t="str">
        <f>IF(X33="PRESENT",IF(T33="PRESENT",SUMPRODUCT((Stabilo!$F38:$DA38=1)*(Stabilo!$F$5:$DA$5='Résultats élèves'!$J$2)),"A"),"A")</f>
        <v>A</v>
      </c>
      <c r="AF33" s="176" t="str">
        <f>IF(X33="PRESENT",IF(U33="PRESENT",SUMPRODUCT((Stabilo!$F38:$DA38=1)*(Stabilo!$F$5:$DA$5='Résultats élèves'!$K$2)),"A"),"A")</f>
        <v>A</v>
      </c>
      <c r="AG33" s="176" t="str">
        <f>IF(X33="PRESENT",IF(V33="PRESENT",SUMPRODUCT((Stabilo!$F38:$DA38=1)*(Stabilo!$F$5:$DA$5='Résultats élèves'!$L$2)),"A"),"A")</f>
        <v>A</v>
      </c>
      <c r="AH33" s="176" t="str">
        <f>IF(X33="PRESENT",IF(W33="PRESENT",SUMPRODUCT((Stabilo!$F38:$DA38=1)*(Stabilo!$F$5:$DA$5='Résultats élèves'!$M$2)),"A"),"A")</f>
        <v>A</v>
      </c>
      <c r="AI33" s="175">
        <f>SUMPRODUCT((Stabilo!$F$5:$DA$5=1)*(Stabilo!F38:DA38&lt;&gt;""))</f>
        <v>0</v>
      </c>
      <c r="AJ33" s="175">
        <f>SUMPRODUCT((Stabilo!$F$5:$DA$5=2)*(Stabilo!F38:DA38&lt;&gt;""))</f>
        <v>0</v>
      </c>
      <c r="AK33" s="175">
        <f>SUMPRODUCT((Stabilo!$F$5:$DA$5=3)*(Stabilo!F38:DA38&lt;&gt;""))</f>
        <v>0</v>
      </c>
      <c r="AL33" s="175">
        <f>SUMPRODUCT((Stabilo!$F$5:$DA$5=4)*(Stabilo!F38:DA38&lt;&gt;""))</f>
        <v>0</v>
      </c>
      <c r="AM33" s="175">
        <f>SUMPRODUCT((Stabilo!$F$5:$DA$5=5)*(Stabilo!F38:DA38&lt;&gt;""))</f>
        <v>0</v>
      </c>
      <c r="AN33" s="175">
        <f>SUMPRODUCT((Stabilo!$F$5:$DA$5=6)*(Stabilo!F38:DA38&lt;&gt;""))</f>
        <v>0</v>
      </c>
      <c r="AO33" s="175">
        <f>SUMPRODUCT((Stabilo!$F$5:$DA$5=7)*(Stabilo!F38:DA38&lt;&gt;""))</f>
        <v>0</v>
      </c>
      <c r="AP33" s="175">
        <f>SUMPRODUCT((Stabilo!$F$5:$DA$5=8)*(Stabilo!F38:DA38&lt;&gt;""))</f>
        <v>0</v>
      </c>
      <c r="AQ33" s="175">
        <f>SUMPRODUCT((Stabilo!$F$5:$DA$5=9)*(Stabilo!F38:DA38&lt;&gt;""))</f>
        <v>0</v>
      </c>
      <c r="AR33" s="175">
        <f>SUMPRODUCT((Stabilo!$F$5:$DA$5=10)*(Stabilo!F38:DA38&lt;&gt;""))</f>
        <v>0</v>
      </c>
      <c r="HM33" s="5"/>
    </row>
    <row r="34" spans="2:221" s="6" customFormat="1" ht="15" customHeight="1">
      <c r="B34" s="76">
        <v>31</v>
      </c>
      <c r="C34" s="77" t="str">
        <f>IF(Accueil!F43="","",Accueil!F43)</f>
        <v/>
      </c>
      <c r="D34" s="167" t="str">
        <f t="shared" si="0"/>
        <v/>
      </c>
      <c r="E34" s="167" t="str">
        <f t="shared" si="1"/>
        <v/>
      </c>
      <c r="F34" s="167" t="str">
        <f t="shared" si="2"/>
        <v/>
      </c>
      <c r="G34" s="167" t="str">
        <f t="shared" si="3"/>
        <v/>
      </c>
      <c r="H34" s="167" t="str">
        <f t="shared" si="4"/>
        <v/>
      </c>
      <c r="I34" s="167" t="str">
        <f t="shared" si="5"/>
        <v/>
      </c>
      <c r="J34" s="167" t="str">
        <f t="shared" si="6"/>
        <v/>
      </c>
      <c r="K34" s="167" t="str">
        <f t="shared" si="7"/>
        <v/>
      </c>
      <c r="L34" s="167" t="str">
        <f t="shared" si="8"/>
        <v/>
      </c>
      <c r="M34" s="167" t="str">
        <f t="shared" si="9"/>
        <v/>
      </c>
      <c r="N34" s="103" t="str">
        <f>IF(N33="","",IF(SUMPRODUCT((Stabilo!$F39:$DA39="A")*(Stabilo!$F$5:$DA$5='Résultats élèves'!$D$2))&gt;0,"ABSENT","PRESENT"))</f>
        <v>PRESENT</v>
      </c>
      <c r="O34" s="103" t="str">
        <f>IF(O33="","",IF(SUMPRODUCT((Stabilo!$F39:$DA39="A")*(Stabilo!$F$5:$DA$5='Résultats élèves'!$E$2))&gt;0,"ABSENT","PRESENT"))</f>
        <v>PRESENT</v>
      </c>
      <c r="P34" s="103" t="str">
        <f>IF(P33="","",IF(SUMPRODUCT((Stabilo!$F39:$DA39="A")*(Stabilo!$F$5:$DA$5='Résultats élèves'!$F$2))&gt;0,"ABSENT","PRESENT"))</f>
        <v>PRESENT</v>
      </c>
      <c r="Q34" s="103" t="str">
        <f>IF(Q33="","",IF(SUMPRODUCT((Stabilo!$F39:$DA39="A")*(Stabilo!$F$5:$DA$5='Résultats élèves'!$G$2))&gt;0,"ABSENT","PRESENT"))</f>
        <v>PRESENT</v>
      </c>
      <c r="R34" s="103" t="str">
        <f>IF(R33="","",IF(SUMPRODUCT((Stabilo!$F39:$DA39="A")*(Stabilo!$F$5:$DA$5='Résultats élèves'!$H$2))&gt;0,"ABSENT","PRESENT"))</f>
        <v>PRESENT</v>
      </c>
      <c r="S34" s="103" t="str">
        <f>IF(S33="","",IF(SUMPRODUCT((Stabilo!$F39:$DA39="A")*(Stabilo!$F$5:$DA$5='Résultats élèves'!$I$2))&gt;0,"ABSENT","PRESENT"))</f>
        <v/>
      </c>
      <c r="T34" s="103" t="str">
        <f>IF(T33="","",IF(SUMPRODUCT((Stabilo!$F39:$DA39="A")*(Stabilo!$F$5:$DA$5='Résultats élèves'!$J$2))&gt;0,"ABSENT","PRESENT"))</f>
        <v/>
      </c>
      <c r="U34" s="103" t="str">
        <f>IF(U33="","",IF(SUMPRODUCT((Stabilo!$F39:$DA39="A")*(Stabilo!$F$5:$DA$5='Résultats élèves'!$K$2))&gt;0,"ABSENT","PRESENT"))</f>
        <v/>
      </c>
      <c r="V34" s="103" t="str">
        <f>IF(V33="","",IF(SUMPRODUCT((Stabilo!$F39:$DA39="A")*(Stabilo!$F$5:$DA$5='Résultats élèves'!$L$2))&gt;0,"ABSENT","PRESENT"))</f>
        <v/>
      </c>
      <c r="W34" s="103" t="str">
        <f>IF(W33="","",IF(SUMPRODUCT((Stabilo!$F39:$DA39="A")*(Stabilo!$F$5:$DA$5='Résultats élèves'!$M$2))&gt;0,"ABSENT","PRESENT"))</f>
        <v/>
      </c>
      <c r="X34" s="99" t="str">
        <f t="shared" si="10"/>
        <v/>
      </c>
      <c r="Y34" s="176" t="str">
        <f>IF(X34="PRESENT",IF(N34="PRESENT",SUMPRODUCT((Stabilo!$F39:$DA39=1)*(Stabilo!$F$5:$DA$5='Résultats élèves'!$D$2)),"A"),"A")</f>
        <v>A</v>
      </c>
      <c r="Z34" s="176" t="str">
        <f>IF(X34="PRESENT",IF(O34="PRESENT",SUMPRODUCT((Stabilo!$F39:$DA39=1)*(Stabilo!$F$5:$DA$5='Résultats élèves'!$E$2)),"A"),"A")</f>
        <v>A</v>
      </c>
      <c r="AA34" s="176" t="str">
        <f>IF(X34="PRESENT",IF(P34="PRESENT",SUMPRODUCT((Stabilo!$F39:$DA39=1)*(Stabilo!$F$5:$DA$5='Résultats élèves'!$F$2)),"A"),"A")</f>
        <v>A</v>
      </c>
      <c r="AB34" s="176" t="str">
        <f>IF(X34="PRESENT",IF(Q34="PRESENT",SUMPRODUCT((Stabilo!$F39:$DA39=1)*(Stabilo!$F$5:$DA$5='Résultats élèves'!$G$2)),"A"),"A")</f>
        <v>A</v>
      </c>
      <c r="AC34" s="176" t="str">
        <f>IF(X34="PRESENT",IF(R34="PRESENT",SUMPRODUCT((Stabilo!$F39:$DA39=1)*(Stabilo!$F$5:$DA$5='Résultats élèves'!$H$2)),"A"),"A")</f>
        <v>A</v>
      </c>
      <c r="AD34" s="176" t="str">
        <f>IF(X34="PRESENT",IF(S34="PRESENT",SUMPRODUCT((Stabilo!$F39:$DA39=1)*(Stabilo!$F$5:$DA$5='Résultats élèves'!$I$2)),"A"),"A")</f>
        <v>A</v>
      </c>
      <c r="AE34" s="176" t="str">
        <f>IF(X34="PRESENT",IF(T34="PRESENT",SUMPRODUCT((Stabilo!$F39:$DA39=1)*(Stabilo!$F$5:$DA$5='Résultats élèves'!$J$2)),"A"),"A")</f>
        <v>A</v>
      </c>
      <c r="AF34" s="176" t="str">
        <f>IF(X34="PRESENT",IF(U34="PRESENT",SUMPRODUCT((Stabilo!$F39:$DA39=1)*(Stabilo!$F$5:$DA$5='Résultats élèves'!$K$2)),"A"),"A")</f>
        <v>A</v>
      </c>
      <c r="AG34" s="176" t="str">
        <f>IF(X34="PRESENT",IF(V34="PRESENT",SUMPRODUCT((Stabilo!$F39:$DA39=1)*(Stabilo!$F$5:$DA$5='Résultats élèves'!$L$2)),"A"),"A")</f>
        <v>A</v>
      </c>
      <c r="AH34" s="176" t="str">
        <f>IF(X34="PRESENT",IF(W34="PRESENT",SUMPRODUCT((Stabilo!$F39:$DA39=1)*(Stabilo!$F$5:$DA$5='Résultats élèves'!$M$2)),"A"),"A")</f>
        <v>A</v>
      </c>
      <c r="AI34" s="175">
        <f>SUMPRODUCT((Stabilo!$F$5:$DA$5=1)*(Stabilo!F39:DA39&lt;&gt;""))</f>
        <v>0</v>
      </c>
      <c r="AJ34" s="175">
        <f>SUMPRODUCT((Stabilo!$F$5:$DA$5=2)*(Stabilo!F39:DA39&lt;&gt;""))</f>
        <v>0</v>
      </c>
      <c r="AK34" s="175">
        <f>SUMPRODUCT((Stabilo!$F$5:$DA$5=3)*(Stabilo!F39:DA39&lt;&gt;""))</f>
        <v>0</v>
      </c>
      <c r="AL34" s="175">
        <f>SUMPRODUCT((Stabilo!$F$5:$DA$5=4)*(Stabilo!F39:DA39&lt;&gt;""))</f>
        <v>0</v>
      </c>
      <c r="AM34" s="175">
        <f>SUMPRODUCT((Stabilo!$F$5:$DA$5=5)*(Stabilo!F39:DA39&lt;&gt;""))</f>
        <v>0</v>
      </c>
      <c r="AN34" s="175">
        <f>SUMPRODUCT((Stabilo!$F$5:$DA$5=6)*(Stabilo!F39:DA39&lt;&gt;""))</f>
        <v>0</v>
      </c>
      <c r="AO34" s="175">
        <f>SUMPRODUCT((Stabilo!$F$5:$DA$5=7)*(Stabilo!F39:DA39&lt;&gt;""))</f>
        <v>0</v>
      </c>
      <c r="AP34" s="175">
        <f>SUMPRODUCT((Stabilo!$F$5:$DA$5=8)*(Stabilo!F39:DA39&lt;&gt;""))</f>
        <v>0</v>
      </c>
      <c r="AQ34" s="175">
        <f>SUMPRODUCT((Stabilo!$F$5:$DA$5=9)*(Stabilo!F39:DA39&lt;&gt;""))</f>
        <v>0</v>
      </c>
      <c r="AR34" s="175">
        <f>SUMPRODUCT((Stabilo!$F$5:$DA$5=10)*(Stabilo!F39:DA39&lt;&gt;""))</f>
        <v>0</v>
      </c>
      <c r="HM34" s="5"/>
    </row>
    <row r="35" spans="2:221" s="6" customFormat="1" ht="15" customHeight="1">
      <c r="B35" s="76">
        <v>32</v>
      </c>
      <c r="C35" s="77" t="str">
        <f>IF(Accueil!F44="","",Accueil!F44)</f>
        <v/>
      </c>
      <c r="D35" s="167" t="str">
        <f t="shared" si="0"/>
        <v/>
      </c>
      <c r="E35" s="167" t="str">
        <f t="shared" si="1"/>
        <v/>
      </c>
      <c r="F35" s="167" t="str">
        <f t="shared" si="2"/>
        <v/>
      </c>
      <c r="G35" s="167" t="str">
        <f t="shared" si="3"/>
        <v/>
      </c>
      <c r="H35" s="167" t="str">
        <f t="shared" si="4"/>
        <v/>
      </c>
      <c r="I35" s="167" t="str">
        <f t="shared" si="5"/>
        <v/>
      </c>
      <c r="J35" s="167" t="str">
        <f t="shared" si="6"/>
        <v/>
      </c>
      <c r="K35" s="167" t="str">
        <f t="shared" si="7"/>
        <v/>
      </c>
      <c r="L35" s="167" t="str">
        <f t="shared" si="8"/>
        <v/>
      </c>
      <c r="M35" s="167" t="str">
        <f t="shared" si="9"/>
        <v/>
      </c>
      <c r="N35" s="103" t="str">
        <f>IF(N34="","",IF(SUMPRODUCT((Stabilo!$F40:$DA40="A")*(Stabilo!$F$5:$DA$5='Résultats élèves'!$D$2))&gt;0,"ABSENT","PRESENT"))</f>
        <v>PRESENT</v>
      </c>
      <c r="O35" s="103" t="str">
        <f>IF(O34="","",IF(SUMPRODUCT((Stabilo!$F40:$DA40="A")*(Stabilo!$F$5:$DA$5='Résultats élèves'!$E$2))&gt;0,"ABSENT","PRESENT"))</f>
        <v>PRESENT</v>
      </c>
      <c r="P35" s="103" t="str">
        <f>IF(P34="","",IF(SUMPRODUCT((Stabilo!$F40:$DA40="A")*(Stabilo!$F$5:$DA$5='Résultats élèves'!$F$2))&gt;0,"ABSENT","PRESENT"))</f>
        <v>PRESENT</v>
      </c>
      <c r="Q35" s="103" t="str">
        <f>IF(Q34="","",IF(SUMPRODUCT((Stabilo!$F40:$DA40="A")*(Stabilo!$F$5:$DA$5='Résultats élèves'!$G$2))&gt;0,"ABSENT","PRESENT"))</f>
        <v>PRESENT</v>
      </c>
      <c r="R35" s="103" t="str">
        <f>IF(R34="","",IF(SUMPRODUCT((Stabilo!$F40:$DA40="A")*(Stabilo!$F$5:$DA$5='Résultats élèves'!$H$2))&gt;0,"ABSENT","PRESENT"))</f>
        <v>PRESENT</v>
      </c>
      <c r="S35" s="103" t="str">
        <f>IF(S34="","",IF(SUMPRODUCT((Stabilo!$F40:$DA40="A")*(Stabilo!$F$5:$DA$5='Résultats élèves'!$I$2))&gt;0,"ABSENT","PRESENT"))</f>
        <v/>
      </c>
      <c r="T35" s="103" t="str">
        <f>IF(T34="","",IF(SUMPRODUCT((Stabilo!$F40:$DA40="A")*(Stabilo!$F$5:$DA$5='Résultats élèves'!$J$2))&gt;0,"ABSENT","PRESENT"))</f>
        <v/>
      </c>
      <c r="U35" s="103" t="str">
        <f>IF(U34="","",IF(SUMPRODUCT((Stabilo!$F40:$DA40="A")*(Stabilo!$F$5:$DA$5='Résultats élèves'!$K$2))&gt;0,"ABSENT","PRESENT"))</f>
        <v/>
      </c>
      <c r="V35" s="103" t="str">
        <f>IF(V34="","",IF(SUMPRODUCT((Stabilo!$F40:$DA40="A")*(Stabilo!$F$5:$DA$5='Résultats élèves'!$L$2))&gt;0,"ABSENT","PRESENT"))</f>
        <v/>
      </c>
      <c r="W35" s="103" t="str">
        <f>IF(W34="","",IF(SUMPRODUCT((Stabilo!$F40:$DA40="A")*(Stabilo!$F$5:$DA$5='Résultats élèves'!$M$2))&gt;0,"ABSENT","PRESENT"))</f>
        <v/>
      </c>
      <c r="X35" s="99" t="str">
        <f t="shared" si="10"/>
        <v/>
      </c>
      <c r="Y35" s="176" t="str">
        <f>IF(X35="PRESENT",IF(N35="PRESENT",SUMPRODUCT((Stabilo!$F40:$DA40=1)*(Stabilo!$F$5:$DA$5='Résultats élèves'!$D$2)),"A"),"A")</f>
        <v>A</v>
      </c>
      <c r="Z35" s="176" t="str">
        <f>IF(X35="PRESENT",IF(O35="PRESENT",SUMPRODUCT((Stabilo!$F40:$DA40=1)*(Stabilo!$F$5:$DA$5='Résultats élèves'!$E$2)),"A"),"A")</f>
        <v>A</v>
      </c>
      <c r="AA35" s="176" t="str">
        <f>IF(X35="PRESENT",IF(P35="PRESENT",SUMPRODUCT((Stabilo!$F40:$DA40=1)*(Stabilo!$F$5:$DA$5='Résultats élèves'!$F$2)),"A"),"A")</f>
        <v>A</v>
      </c>
      <c r="AB35" s="176" t="str">
        <f>IF(X35="PRESENT",IF(Q35="PRESENT",SUMPRODUCT((Stabilo!$F40:$DA40=1)*(Stabilo!$F$5:$DA$5='Résultats élèves'!$G$2)),"A"),"A")</f>
        <v>A</v>
      </c>
      <c r="AC35" s="176" t="str">
        <f>IF(X35="PRESENT",IF(R35="PRESENT",SUMPRODUCT((Stabilo!$F40:$DA40=1)*(Stabilo!$F$5:$DA$5='Résultats élèves'!$H$2)),"A"),"A")</f>
        <v>A</v>
      </c>
      <c r="AD35" s="176" t="str">
        <f>IF(X35="PRESENT",IF(S35="PRESENT",SUMPRODUCT((Stabilo!$F40:$DA40=1)*(Stabilo!$F$5:$DA$5='Résultats élèves'!$I$2)),"A"),"A")</f>
        <v>A</v>
      </c>
      <c r="AE35" s="176" t="str">
        <f>IF(X35="PRESENT",IF(T35="PRESENT",SUMPRODUCT((Stabilo!$F40:$DA40=1)*(Stabilo!$F$5:$DA$5='Résultats élèves'!$J$2)),"A"),"A")</f>
        <v>A</v>
      </c>
      <c r="AF35" s="176" t="str">
        <f>IF(X35="PRESENT",IF(U35="PRESENT",SUMPRODUCT((Stabilo!$F40:$DA40=1)*(Stabilo!$F$5:$DA$5='Résultats élèves'!$K$2)),"A"),"A")</f>
        <v>A</v>
      </c>
      <c r="AG35" s="176" t="str">
        <f>IF(X35="PRESENT",IF(V35="PRESENT",SUMPRODUCT((Stabilo!$F40:$DA40=1)*(Stabilo!$F$5:$DA$5='Résultats élèves'!$L$2)),"A"),"A")</f>
        <v>A</v>
      </c>
      <c r="AH35" s="176" t="str">
        <f>IF(X35="PRESENT",IF(W35="PRESENT",SUMPRODUCT((Stabilo!$F40:$DA40=1)*(Stabilo!$F$5:$DA$5='Résultats élèves'!$M$2)),"A"),"A")</f>
        <v>A</v>
      </c>
      <c r="AI35" s="175">
        <f>SUMPRODUCT((Stabilo!$F$5:$DA$5=1)*(Stabilo!F40:DA40&lt;&gt;""))</f>
        <v>0</v>
      </c>
      <c r="AJ35" s="175">
        <f>SUMPRODUCT((Stabilo!$F$5:$DA$5=2)*(Stabilo!F40:DA40&lt;&gt;""))</f>
        <v>0</v>
      </c>
      <c r="AK35" s="175">
        <f>SUMPRODUCT((Stabilo!$F$5:$DA$5=3)*(Stabilo!F40:DA40&lt;&gt;""))</f>
        <v>0</v>
      </c>
      <c r="AL35" s="175">
        <f>SUMPRODUCT((Stabilo!$F$5:$DA$5=4)*(Stabilo!F40:DA40&lt;&gt;""))</f>
        <v>0</v>
      </c>
      <c r="AM35" s="175">
        <f>SUMPRODUCT((Stabilo!$F$5:$DA$5=5)*(Stabilo!F40:DA40&lt;&gt;""))</f>
        <v>0</v>
      </c>
      <c r="AN35" s="175">
        <f>SUMPRODUCT((Stabilo!$F$5:$DA$5=6)*(Stabilo!F40:DA40&lt;&gt;""))</f>
        <v>0</v>
      </c>
      <c r="AO35" s="175">
        <f>SUMPRODUCT((Stabilo!$F$5:$DA$5=7)*(Stabilo!F40:DA40&lt;&gt;""))</f>
        <v>0</v>
      </c>
      <c r="AP35" s="175">
        <f>SUMPRODUCT((Stabilo!$F$5:$DA$5=8)*(Stabilo!F40:DA40&lt;&gt;""))</f>
        <v>0</v>
      </c>
      <c r="AQ35" s="175">
        <f>SUMPRODUCT((Stabilo!$F$5:$DA$5=9)*(Stabilo!F40:DA40&lt;&gt;""))</f>
        <v>0</v>
      </c>
      <c r="AR35" s="175">
        <f>SUMPRODUCT((Stabilo!$F$5:$DA$5=10)*(Stabilo!F40:DA40&lt;&gt;""))</f>
        <v>0</v>
      </c>
      <c r="HM35" s="5"/>
    </row>
    <row r="36" spans="2:221" s="6" customFormat="1" ht="15" customHeight="1">
      <c r="B36" s="76">
        <v>33</v>
      </c>
      <c r="C36" s="77" t="str">
        <f>IF(Accueil!F45="","",Accueil!F45)</f>
        <v/>
      </c>
      <c r="D36" s="167" t="str">
        <f t="shared" si="0"/>
        <v/>
      </c>
      <c r="E36" s="167" t="str">
        <f t="shared" si="1"/>
        <v/>
      </c>
      <c r="F36" s="167" t="str">
        <f t="shared" si="2"/>
        <v/>
      </c>
      <c r="G36" s="167" t="str">
        <f t="shared" si="3"/>
        <v/>
      </c>
      <c r="H36" s="167" t="str">
        <f t="shared" si="4"/>
        <v/>
      </c>
      <c r="I36" s="167" t="str">
        <f t="shared" si="5"/>
        <v/>
      </c>
      <c r="J36" s="167" t="str">
        <f t="shared" si="6"/>
        <v/>
      </c>
      <c r="K36" s="167" t="str">
        <f t="shared" si="7"/>
        <v/>
      </c>
      <c r="L36" s="167" t="str">
        <f t="shared" si="8"/>
        <v/>
      </c>
      <c r="M36" s="167" t="str">
        <f t="shared" si="9"/>
        <v/>
      </c>
      <c r="N36" s="103" t="str">
        <f>IF(N35="","",IF(SUMPRODUCT((Stabilo!$F41:$DA41="A")*(Stabilo!$F$5:$DA$5='Résultats élèves'!$D$2))&gt;0,"ABSENT","PRESENT"))</f>
        <v>PRESENT</v>
      </c>
      <c r="O36" s="103" t="str">
        <f>IF(O35="","",IF(SUMPRODUCT((Stabilo!$F41:$DA41="A")*(Stabilo!$F$5:$DA$5='Résultats élèves'!$E$2))&gt;0,"ABSENT","PRESENT"))</f>
        <v>PRESENT</v>
      </c>
      <c r="P36" s="103" t="str">
        <f>IF(P35="","",IF(SUMPRODUCT((Stabilo!$F41:$DA41="A")*(Stabilo!$F$5:$DA$5='Résultats élèves'!$F$2))&gt;0,"ABSENT","PRESENT"))</f>
        <v>PRESENT</v>
      </c>
      <c r="Q36" s="103" t="str">
        <f>IF(Q35="","",IF(SUMPRODUCT((Stabilo!$F41:$DA41="A")*(Stabilo!$F$5:$DA$5='Résultats élèves'!$G$2))&gt;0,"ABSENT","PRESENT"))</f>
        <v>PRESENT</v>
      </c>
      <c r="R36" s="103" t="str">
        <f>IF(R35="","",IF(SUMPRODUCT((Stabilo!$F41:$DA41="A")*(Stabilo!$F$5:$DA$5='Résultats élèves'!$H$2))&gt;0,"ABSENT","PRESENT"))</f>
        <v>PRESENT</v>
      </c>
      <c r="S36" s="103" t="str">
        <f>IF(S35="","",IF(SUMPRODUCT((Stabilo!$F41:$DA41="A")*(Stabilo!$F$5:$DA$5='Résultats élèves'!$I$2))&gt;0,"ABSENT","PRESENT"))</f>
        <v/>
      </c>
      <c r="T36" s="103" t="str">
        <f>IF(T35="","",IF(SUMPRODUCT((Stabilo!$F41:$DA41="A")*(Stabilo!$F$5:$DA$5='Résultats élèves'!$J$2))&gt;0,"ABSENT","PRESENT"))</f>
        <v/>
      </c>
      <c r="U36" s="103" t="str">
        <f>IF(U35="","",IF(SUMPRODUCT((Stabilo!$F41:$DA41="A")*(Stabilo!$F$5:$DA$5='Résultats élèves'!$K$2))&gt;0,"ABSENT","PRESENT"))</f>
        <v/>
      </c>
      <c r="V36" s="103" t="str">
        <f>IF(V35="","",IF(SUMPRODUCT((Stabilo!$F41:$DA41="A")*(Stabilo!$F$5:$DA$5='Résultats élèves'!$L$2))&gt;0,"ABSENT","PRESENT"))</f>
        <v/>
      </c>
      <c r="W36" s="103" t="str">
        <f>IF(W35="","",IF(SUMPRODUCT((Stabilo!$F41:$DA41="A")*(Stabilo!$F$5:$DA$5='Résultats élèves'!$M$2))&gt;0,"ABSENT","PRESENT"))</f>
        <v/>
      </c>
      <c r="X36" s="99" t="str">
        <f t="shared" si="10"/>
        <v/>
      </c>
      <c r="Y36" s="176" t="str">
        <f>IF(X36="PRESENT",IF(N36="PRESENT",SUMPRODUCT((Stabilo!$F41:$DA41=1)*(Stabilo!$F$5:$DA$5='Résultats élèves'!$D$2)),"A"),"A")</f>
        <v>A</v>
      </c>
      <c r="Z36" s="176" t="str">
        <f>IF(X36="PRESENT",IF(O36="PRESENT",SUMPRODUCT((Stabilo!$F41:$DA41=1)*(Stabilo!$F$5:$DA$5='Résultats élèves'!$E$2)),"A"),"A")</f>
        <v>A</v>
      </c>
      <c r="AA36" s="176" t="str">
        <f>IF(X36="PRESENT",IF(P36="PRESENT",SUMPRODUCT((Stabilo!$F41:$DA41=1)*(Stabilo!$F$5:$DA$5='Résultats élèves'!$F$2)),"A"),"A")</f>
        <v>A</v>
      </c>
      <c r="AB36" s="176" t="str">
        <f>IF(X36="PRESENT",IF(Q36="PRESENT",SUMPRODUCT((Stabilo!$F41:$DA41=1)*(Stabilo!$F$5:$DA$5='Résultats élèves'!$G$2)),"A"),"A")</f>
        <v>A</v>
      </c>
      <c r="AC36" s="176" t="str">
        <f>IF(X36="PRESENT",IF(R36="PRESENT",SUMPRODUCT((Stabilo!$F41:$DA41=1)*(Stabilo!$F$5:$DA$5='Résultats élèves'!$H$2)),"A"),"A")</f>
        <v>A</v>
      </c>
      <c r="AD36" s="176" t="str">
        <f>IF(X36="PRESENT",IF(S36="PRESENT",SUMPRODUCT((Stabilo!$F41:$DA41=1)*(Stabilo!$F$5:$DA$5='Résultats élèves'!$I$2)),"A"),"A")</f>
        <v>A</v>
      </c>
      <c r="AE36" s="176" t="str">
        <f>IF(X36="PRESENT",IF(T36="PRESENT",SUMPRODUCT((Stabilo!$F41:$DA41=1)*(Stabilo!$F$5:$DA$5='Résultats élèves'!$J$2)),"A"),"A")</f>
        <v>A</v>
      </c>
      <c r="AF36" s="176" t="str">
        <f>IF(X36="PRESENT",IF(U36="PRESENT",SUMPRODUCT((Stabilo!$F41:$DA41=1)*(Stabilo!$F$5:$DA$5='Résultats élèves'!$K$2)),"A"),"A")</f>
        <v>A</v>
      </c>
      <c r="AG36" s="176" t="str">
        <f>IF(X36="PRESENT",IF(V36="PRESENT",SUMPRODUCT((Stabilo!$F41:$DA41=1)*(Stabilo!$F$5:$DA$5='Résultats élèves'!$L$2)),"A"),"A")</f>
        <v>A</v>
      </c>
      <c r="AH36" s="176" t="str">
        <f>IF(X36="PRESENT",IF(W36="PRESENT",SUMPRODUCT((Stabilo!$F41:$DA41=1)*(Stabilo!$F$5:$DA$5='Résultats élèves'!$M$2)),"A"),"A")</f>
        <v>A</v>
      </c>
      <c r="AI36" s="175">
        <f>SUMPRODUCT((Stabilo!$F$5:$DA$5=1)*(Stabilo!F41:DA41&lt;&gt;""))</f>
        <v>0</v>
      </c>
      <c r="AJ36" s="175">
        <f>SUMPRODUCT((Stabilo!$F$5:$DA$5=2)*(Stabilo!F41:DA41&lt;&gt;""))</f>
        <v>0</v>
      </c>
      <c r="AK36" s="175">
        <f>SUMPRODUCT((Stabilo!$F$5:$DA$5=3)*(Stabilo!F41:DA41&lt;&gt;""))</f>
        <v>0</v>
      </c>
      <c r="AL36" s="175">
        <f>SUMPRODUCT((Stabilo!$F$5:$DA$5=4)*(Stabilo!F41:DA41&lt;&gt;""))</f>
        <v>0</v>
      </c>
      <c r="AM36" s="175">
        <f>SUMPRODUCT((Stabilo!$F$5:$DA$5=5)*(Stabilo!F41:DA41&lt;&gt;""))</f>
        <v>0</v>
      </c>
      <c r="AN36" s="175">
        <f>SUMPRODUCT((Stabilo!$F$5:$DA$5=6)*(Stabilo!F41:DA41&lt;&gt;""))</f>
        <v>0</v>
      </c>
      <c r="AO36" s="175">
        <f>SUMPRODUCT((Stabilo!$F$5:$DA$5=7)*(Stabilo!F41:DA41&lt;&gt;""))</f>
        <v>0</v>
      </c>
      <c r="AP36" s="175">
        <f>SUMPRODUCT((Stabilo!$F$5:$DA$5=8)*(Stabilo!F41:DA41&lt;&gt;""))</f>
        <v>0</v>
      </c>
      <c r="AQ36" s="175">
        <f>SUMPRODUCT((Stabilo!$F$5:$DA$5=9)*(Stabilo!F41:DA41&lt;&gt;""))</f>
        <v>0</v>
      </c>
      <c r="AR36" s="175">
        <f>SUMPRODUCT((Stabilo!$F$5:$DA$5=10)*(Stabilo!F41:DA41&lt;&gt;""))</f>
        <v>0</v>
      </c>
      <c r="HM36" s="5"/>
    </row>
    <row r="37" spans="2:221" s="6" customFormat="1" ht="15" customHeight="1">
      <c r="B37" s="76">
        <v>34</v>
      </c>
      <c r="C37" s="77" t="str">
        <f>IF(Accueil!F46="","",Accueil!F46)</f>
        <v/>
      </c>
      <c r="D37" s="167" t="str">
        <f t="shared" si="0"/>
        <v/>
      </c>
      <c r="E37" s="167" t="str">
        <f t="shared" si="1"/>
        <v/>
      </c>
      <c r="F37" s="167" t="str">
        <f t="shared" si="2"/>
        <v/>
      </c>
      <c r="G37" s="167" t="str">
        <f t="shared" si="3"/>
        <v/>
      </c>
      <c r="H37" s="167" t="str">
        <f t="shared" si="4"/>
        <v/>
      </c>
      <c r="I37" s="167" t="str">
        <f t="shared" si="5"/>
        <v/>
      </c>
      <c r="J37" s="167" t="str">
        <f t="shared" si="6"/>
        <v/>
      </c>
      <c r="K37" s="167" t="str">
        <f t="shared" si="7"/>
        <v/>
      </c>
      <c r="L37" s="167" t="str">
        <f t="shared" si="8"/>
        <v/>
      </c>
      <c r="M37" s="167" t="str">
        <f t="shared" si="9"/>
        <v/>
      </c>
      <c r="N37" s="103" t="str">
        <f>IF(N36="","",IF(SUMPRODUCT((Stabilo!$F42:$DA42="A")*(Stabilo!$F$5:$DA$5='Résultats élèves'!$D$2))&gt;0,"ABSENT","PRESENT"))</f>
        <v>PRESENT</v>
      </c>
      <c r="O37" s="103" t="str">
        <f>IF(O36="","",IF(SUMPRODUCT((Stabilo!$F42:$DA42="A")*(Stabilo!$F$5:$DA$5='Résultats élèves'!$E$2))&gt;0,"ABSENT","PRESENT"))</f>
        <v>PRESENT</v>
      </c>
      <c r="P37" s="103" t="str">
        <f>IF(P36="","",IF(SUMPRODUCT((Stabilo!$F42:$DA42="A")*(Stabilo!$F$5:$DA$5='Résultats élèves'!$F$2))&gt;0,"ABSENT","PRESENT"))</f>
        <v>PRESENT</v>
      </c>
      <c r="Q37" s="103" t="str">
        <f>IF(Q36="","",IF(SUMPRODUCT((Stabilo!$F42:$DA42="A")*(Stabilo!$F$5:$DA$5='Résultats élèves'!$G$2))&gt;0,"ABSENT","PRESENT"))</f>
        <v>PRESENT</v>
      </c>
      <c r="R37" s="103" t="str">
        <f>IF(R36="","",IF(SUMPRODUCT((Stabilo!$F42:$DA42="A")*(Stabilo!$F$5:$DA$5='Résultats élèves'!$H$2))&gt;0,"ABSENT","PRESENT"))</f>
        <v>PRESENT</v>
      </c>
      <c r="S37" s="103" t="str">
        <f>IF(S36="","",IF(SUMPRODUCT((Stabilo!$F42:$DA42="A")*(Stabilo!$F$5:$DA$5='Résultats élèves'!$I$2))&gt;0,"ABSENT","PRESENT"))</f>
        <v/>
      </c>
      <c r="T37" s="103" t="str">
        <f>IF(T36="","",IF(SUMPRODUCT((Stabilo!$F42:$DA42="A")*(Stabilo!$F$5:$DA$5='Résultats élèves'!$J$2))&gt;0,"ABSENT","PRESENT"))</f>
        <v/>
      </c>
      <c r="U37" s="103" t="str">
        <f>IF(U36="","",IF(SUMPRODUCT((Stabilo!$F42:$DA42="A")*(Stabilo!$F$5:$DA$5='Résultats élèves'!$K$2))&gt;0,"ABSENT","PRESENT"))</f>
        <v/>
      </c>
      <c r="V37" s="103" t="str">
        <f>IF(V36="","",IF(SUMPRODUCT((Stabilo!$F42:$DA42="A")*(Stabilo!$F$5:$DA$5='Résultats élèves'!$L$2))&gt;0,"ABSENT","PRESENT"))</f>
        <v/>
      </c>
      <c r="W37" s="103" t="str">
        <f>IF(W36="","",IF(SUMPRODUCT((Stabilo!$F42:$DA42="A")*(Stabilo!$F$5:$DA$5='Résultats élèves'!$M$2))&gt;0,"ABSENT","PRESENT"))</f>
        <v/>
      </c>
      <c r="X37" s="99" t="str">
        <f t="shared" si="10"/>
        <v/>
      </c>
      <c r="Y37" s="176" t="str">
        <f>IF(X37="PRESENT",IF(N37="PRESENT",SUMPRODUCT((Stabilo!$F42:$DA42=1)*(Stabilo!$F$5:$DA$5='Résultats élèves'!$D$2)),"A"),"A")</f>
        <v>A</v>
      </c>
      <c r="Z37" s="176" t="str">
        <f>IF(X37="PRESENT",IF(O37="PRESENT",SUMPRODUCT((Stabilo!$F42:$DA42=1)*(Stabilo!$F$5:$DA$5='Résultats élèves'!$E$2)),"A"),"A")</f>
        <v>A</v>
      </c>
      <c r="AA37" s="176" t="str">
        <f>IF(X37="PRESENT",IF(P37="PRESENT",SUMPRODUCT((Stabilo!$F42:$DA42=1)*(Stabilo!$F$5:$DA$5='Résultats élèves'!$F$2)),"A"),"A")</f>
        <v>A</v>
      </c>
      <c r="AB37" s="176" t="str">
        <f>IF(X37="PRESENT",IF(Q37="PRESENT",SUMPRODUCT((Stabilo!$F42:$DA42=1)*(Stabilo!$F$5:$DA$5='Résultats élèves'!$G$2)),"A"),"A")</f>
        <v>A</v>
      </c>
      <c r="AC37" s="176" t="str">
        <f>IF(X37="PRESENT",IF(R37="PRESENT",SUMPRODUCT((Stabilo!$F42:$DA42=1)*(Stabilo!$F$5:$DA$5='Résultats élèves'!$H$2)),"A"),"A")</f>
        <v>A</v>
      </c>
      <c r="AD37" s="176" t="str">
        <f>IF(X37="PRESENT",IF(S37="PRESENT",SUMPRODUCT((Stabilo!$F42:$DA42=1)*(Stabilo!$F$5:$DA$5='Résultats élèves'!$I$2)),"A"),"A")</f>
        <v>A</v>
      </c>
      <c r="AE37" s="176" t="str">
        <f>IF(X37="PRESENT",IF(T37="PRESENT",SUMPRODUCT((Stabilo!$F42:$DA42=1)*(Stabilo!$F$5:$DA$5='Résultats élèves'!$J$2)),"A"),"A")</f>
        <v>A</v>
      </c>
      <c r="AF37" s="176" t="str">
        <f>IF(X37="PRESENT",IF(U37="PRESENT",SUMPRODUCT((Stabilo!$F42:$DA42=1)*(Stabilo!$F$5:$DA$5='Résultats élèves'!$K$2)),"A"),"A")</f>
        <v>A</v>
      </c>
      <c r="AG37" s="176" t="str">
        <f>IF(X37="PRESENT",IF(V37="PRESENT",SUMPRODUCT((Stabilo!$F42:$DA42=1)*(Stabilo!$F$5:$DA$5='Résultats élèves'!$L$2)),"A"),"A")</f>
        <v>A</v>
      </c>
      <c r="AH37" s="176" t="str">
        <f>IF(X37="PRESENT",IF(W37="PRESENT",SUMPRODUCT((Stabilo!$F42:$DA42=1)*(Stabilo!$F$5:$DA$5='Résultats élèves'!$M$2)),"A"),"A")</f>
        <v>A</v>
      </c>
      <c r="AI37" s="175">
        <f>SUMPRODUCT((Stabilo!$F$5:$DA$5=1)*(Stabilo!F42:DA42&lt;&gt;""))</f>
        <v>0</v>
      </c>
      <c r="AJ37" s="175">
        <f>SUMPRODUCT((Stabilo!$F$5:$DA$5=2)*(Stabilo!F42:DA42&lt;&gt;""))</f>
        <v>0</v>
      </c>
      <c r="AK37" s="175">
        <f>SUMPRODUCT((Stabilo!$F$5:$DA$5=3)*(Stabilo!F42:DA42&lt;&gt;""))</f>
        <v>0</v>
      </c>
      <c r="AL37" s="175">
        <f>SUMPRODUCT((Stabilo!$F$5:$DA$5=4)*(Stabilo!F42:DA42&lt;&gt;""))</f>
        <v>0</v>
      </c>
      <c r="AM37" s="175">
        <f>SUMPRODUCT((Stabilo!$F$5:$DA$5=5)*(Stabilo!F42:DA42&lt;&gt;""))</f>
        <v>0</v>
      </c>
      <c r="AN37" s="175">
        <f>SUMPRODUCT((Stabilo!$F$5:$DA$5=6)*(Stabilo!F42:DA42&lt;&gt;""))</f>
        <v>0</v>
      </c>
      <c r="AO37" s="175">
        <f>SUMPRODUCT((Stabilo!$F$5:$DA$5=7)*(Stabilo!F42:DA42&lt;&gt;""))</f>
        <v>0</v>
      </c>
      <c r="AP37" s="175">
        <f>SUMPRODUCT((Stabilo!$F$5:$DA$5=8)*(Stabilo!F42:DA42&lt;&gt;""))</f>
        <v>0</v>
      </c>
      <c r="AQ37" s="175">
        <f>SUMPRODUCT((Stabilo!$F$5:$DA$5=9)*(Stabilo!F42:DA42&lt;&gt;""))</f>
        <v>0</v>
      </c>
      <c r="AR37" s="175">
        <f>SUMPRODUCT((Stabilo!$F$5:$DA$5=10)*(Stabilo!F42:DA42&lt;&gt;""))</f>
        <v>0</v>
      </c>
      <c r="HM37" s="5"/>
    </row>
    <row r="38" spans="2:221" s="6" customFormat="1" ht="15" customHeight="1">
      <c r="B38" s="76">
        <v>35</v>
      </c>
      <c r="C38" s="77" t="str">
        <f>IF(Accueil!F47="","",Accueil!F47)</f>
        <v/>
      </c>
      <c r="D38" s="167" t="str">
        <f t="shared" si="0"/>
        <v/>
      </c>
      <c r="E38" s="167" t="str">
        <f t="shared" si="1"/>
        <v/>
      </c>
      <c r="F38" s="167" t="str">
        <f t="shared" si="2"/>
        <v/>
      </c>
      <c r="G38" s="167" t="str">
        <f t="shared" si="3"/>
        <v/>
      </c>
      <c r="H38" s="167" t="str">
        <f t="shared" si="4"/>
        <v/>
      </c>
      <c r="I38" s="167" t="str">
        <f t="shared" si="5"/>
        <v/>
      </c>
      <c r="J38" s="167" t="str">
        <f t="shared" si="6"/>
        <v/>
      </c>
      <c r="K38" s="167" t="str">
        <f t="shared" si="7"/>
        <v/>
      </c>
      <c r="L38" s="167" t="str">
        <f t="shared" si="8"/>
        <v/>
      </c>
      <c r="M38" s="167" t="str">
        <f t="shared" si="9"/>
        <v/>
      </c>
      <c r="N38" s="103" t="str">
        <f>IF(N37="","",IF(SUMPRODUCT((Stabilo!$F43:$DA43="A")*(Stabilo!$F$5:$DA$5='Résultats élèves'!$D$2))&gt;0,"ABSENT","PRESENT"))</f>
        <v>PRESENT</v>
      </c>
      <c r="O38" s="103" t="str">
        <f>IF(O37="","",IF(SUMPRODUCT((Stabilo!$F43:$DA43="A")*(Stabilo!$F$5:$DA$5='Résultats élèves'!$E$2))&gt;0,"ABSENT","PRESENT"))</f>
        <v>PRESENT</v>
      </c>
      <c r="P38" s="103" t="str">
        <f>IF(P37="","",IF(SUMPRODUCT((Stabilo!$F43:$DA43="A")*(Stabilo!$F$5:$DA$5='Résultats élèves'!$F$2))&gt;0,"ABSENT","PRESENT"))</f>
        <v>PRESENT</v>
      </c>
      <c r="Q38" s="103" t="str">
        <f>IF(Q37="","",IF(SUMPRODUCT((Stabilo!$F43:$DA43="A")*(Stabilo!$F$5:$DA$5='Résultats élèves'!$G$2))&gt;0,"ABSENT","PRESENT"))</f>
        <v>PRESENT</v>
      </c>
      <c r="R38" s="103" t="str">
        <f>IF(R37="","",IF(SUMPRODUCT((Stabilo!$F43:$DA43="A")*(Stabilo!$F$5:$DA$5='Résultats élèves'!$H$2))&gt;0,"ABSENT","PRESENT"))</f>
        <v>PRESENT</v>
      </c>
      <c r="S38" s="103" t="str">
        <f>IF(S37="","",IF(SUMPRODUCT((Stabilo!$F43:$DA43="A")*(Stabilo!$F$5:$DA$5='Résultats élèves'!$I$2))&gt;0,"ABSENT","PRESENT"))</f>
        <v/>
      </c>
      <c r="T38" s="103" t="str">
        <f>IF(T37="","",IF(SUMPRODUCT((Stabilo!$F43:$DA43="A")*(Stabilo!$F$5:$DA$5='Résultats élèves'!$J$2))&gt;0,"ABSENT","PRESENT"))</f>
        <v/>
      </c>
      <c r="U38" s="103" t="str">
        <f>IF(U37="","",IF(SUMPRODUCT((Stabilo!$F43:$DA43="A")*(Stabilo!$F$5:$DA$5='Résultats élèves'!$K$2))&gt;0,"ABSENT","PRESENT"))</f>
        <v/>
      </c>
      <c r="V38" s="103" t="str">
        <f>IF(V37="","",IF(SUMPRODUCT((Stabilo!$F43:$DA43="A")*(Stabilo!$F$5:$DA$5='Résultats élèves'!$L$2))&gt;0,"ABSENT","PRESENT"))</f>
        <v/>
      </c>
      <c r="W38" s="103" t="str">
        <f>IF(W37="","",IF(SUMPRODUCT((Stabilo!$F43:$DA43="A")*(Stabilo!$F$5:$DA$5='Résultats élèves'!$M$2))&gt;0,"ABSENT","PRESENT"))</f>
        <v/>
      </c>
      <c r="X38" s="99" t="str">
        <f t="shared" si="10"/>
        <v/>
      </c>
      <c r="Y38" s="176" t="str">
        <f>IF(X38="PRESENT",IF(N38="PRESENT",SUMPRODUCT((Stabilo!$F43:$DA43=1)*(Stabilo!$F$5:$DA$5='Résultats élèves'!$D$2)),"A"),"A")</f>
        <v>A</v>
      </c>
      <c r="Z38" s="176" t="str">
        <f>IF(X38="PRESENT",IF(O38="PRESENT",SUMPRODUCT((Stabilo!$F43:$DA43=1)*(Stabilo!$F$5:$DA$5='Résultats élèves'!$E$2)),"A"),"A")</f>
        <v>A</v>
      </c>
      <c r="AA38" s="176" t="str">
        <f>IF(X38="PRESENT",IF(P38="PRESENT",SUMPRODUCT((Stabilo!$F43:$DA43=1)*(Stabilo!$F$5:$DA$5='Résultats élèves'!$F$2)),"A"),"A")</f>
        <v>A</v>
      </c>
      <c r="AB38" s="176" t="str">
        <f>IF(X38="PRESENT",IF(Q38="PRESENT",SUMPRODUCT((Stabilo!$F43:$DA43=1)*(Stabilo!$F$5:$DA$5='Résultats élèves'!$G$2)),"A"),"A")</f>
        <v>A</v>
      </c>
      <c r="AC38" s="176" t="str">
        <f>IF(X38="PRESENT",IF(R38="PRESENT",SUMPRODUCT((Stabilo!$F43:$DA43=1)*(Stabilo!$F$5:$DA$5='Résultats élèves'!$H$2)),"A"),"A")</f>
        <v>A</v>
      </c>
      <c r="AD38" s="176" t="str">
        <f>IF(X38="PRESENT",IF(S38="PRESENT",SUMPRODUCT((Stabilo!$F43:$DA43=1)*(Stabilo!$F$5:$DA$5='Résultats élèves'!$I$2)),"A"),"A")</f>
        <v>A</v>
      </c>
      <c r="AE38" s="176" t="str">
        <f>IF(X38="PRESENT",IF(T38="PRESENT",SUMPRODUCT((Stabilo!$F43:$DA43=1)*(Stabilo!$F$5:$DA$5='Résultats élèves'!$J$2)),"A"),"A")</f>
        <v>A</v>
      </c>
      <c r="AF38" s="176" t="str">
        <f>IF(X38="PRESENT",IF(U38="PRESENT",SUMPRODUCT((Stabilo!$F43:$DA43=1)*(Stabilo!$F$5:$DA$5='Résultats élèves'!$K$2)),"A"),"A")</f>
        <v>A</v>
      </c>
      <c r="AG38" s="176" t="str">
        <f>IF(X38="PRESENT",IF(V38="PRESENT",SUMPRODUCT((Stabilo!$F43:$DA43=1)*(Stabilo!$F$5:$DA$5='Résultats élèves'!$L$2)),"A"),"A")</f>
        <v>A</v>
      </c>
      <c r="AH38" s="176" t="str">
        <f>IF(X38="PRESENT",IF(W38="PRESENT",SUMPRODUCT((Stabilo!$F43:$DA43=1)*(Stabilo!$F$5:$DA$5='Résultats élèves'!$M$2)),"A"),"A")</f>
        <v>A</v>
      </c>
      <c r="AI38" s="175">
        <f>SUMPRODUCT((Stabilo!$F$5:$DA$5=1)*(Stabilo!F43:DA43&lt;&gt;""))</f>
        <v>0</v>
      </c>
      <c r="AJ38" s="175">
        <f>SUMPRODUCT((Stabilo!$F$5:$DA$5=2)*(Stabilo!F43:DA43&lt;&gt;""))</f>
        <v>0</v>
      </c>
      <c r="AK38" s="175">
        <f>SUMPRODUCT((Stabilo!$F$5:$DA$5=3)*(Stabilo!F43:DA43&lt;&gt;""))</f>
        <v>0</v>
      </c>
      <c r="AL38" s="175">
        <f>SUMPRODUCT((Stabilo!$F$5:$DA$5=4)*(Stabilo!F43:DA43&lt;&gt;""))</f>
        <v>0</v>
      </c>
      <c r="AM38" s="175">
        <f>SUMPRODUCT((Stabilo!$F$5:$DA$5=5)*(Stabilo!F43:DA43&lt;&gt;""))</f>
        <v>0</v>
      </c>
      <c r="AN38" s="175">
        <f>SUMPRODUCT((Stabilo!$F$5:$DA$5=6)*(Stabilo!F43:DA43&lt;&gt;""))</f>
        <v>0</v>
      </c>
      <c r="AO38" s="175">
        <f>SUMPRODUCT((Stabilo!$F$5:$DA$5=7)*(Stabilo!F43:DA43&lt;&gt;""))</f>
        <v>0</v>
      </c>
      <c r="AP38" s="175">
        <f>SUMPRODUCT((Stabilo!$F$5:$DA$5=8)*(Stabilo!F43:DA43&lt;&gt;""))</f>
        <v>0</v>
      </c>
      <c r="AQ38" s="175">
        <f>SUMPRODUCT((Stabilo!$F$5:$DA$5=9)*(Stabilo!F43:DA43&lt;&gt;""))</f>
        <v>0</v>
      </c>
      <c r="AR38" s="175">
        <f>SUMPRODUCT((Stabilo!$F$5:$DA$5=10)*(Stabilo!F43:DA43&lt;&gt;""))</f>
        <v>0</v>
      </c>
      <c r="HM38" s="5"/>
    </row>
    <row r="39" spans="2:221" s="6" customFormat="1" ht="15" customHeight="1">
      <c r="B39" s="76">
        <v>36</v>
      </c>
      <c r="C39" s="77" t="str">
        <f>IF(Accueil!F48="","",Accueil!F48)</f>
        <v/>
      </c>
      <c r="D39" s="167" t="str">
        <f t="shared" si="0"/>
        <v/>
      </c>
      <c r="E39" s="167" t="str">
        <f t="shared" si="1"/>
        <v/>
      </c>
      <c r="F39" s="167" t="str">
        <f t="shared" si="2"/>
        <v/>
      </c>
      <c r="G39" s="167" t="str">
        <f t="shared" si="3"/>
        <v/>
      </c>
      <c r="H39" s="167" t="str">
        <f t="shared" si="4"/>
        <v/>
      </c>
      <c r="I39" s="167" t="str">
        <f t="shared" si="5"/>
        <v/>
      </c>
      <c r="J39" s="167" t="str">
        <f t="shared" si="6"/>
        <v/>
      </c>
      <c r="K39" s="167" t="str">
        <f t="shared" si="7"/>
        <v/>
      </c>
      <c r="L39" s="167" t="str">
        <f t="shared" si="8"/>
        <v/>
      </c>
      <c r="M39" s="167" t="str">
        <f t="shared" si="9"/>
        <v/>
      </c>
      <c r="N39" s="103" t="str">
        <f>IF(N38="","",IF(SUMPRODUCT((Stabilo!$F44:$DA44="A")*(Stabilo!$F$5:$DA$5='Résultats élèves'!$D$2))&gt;0,"ABSENT","PRESENT"))</f>
        <v>PRESENT</v>
      </c>
      <c r="O39" s="103" t="str">
        <f>IF(O38="","",IF(SUMPRODUCT((Stabilo!$F44:$DA44="A")*(Stabilo!$F$5:$DA$5='Résultats élèves'!$E$2))&gt;0,"ABSENT","PRESENT"))</f>
        <v>PRESENT</v>
      </c>
      <c r="P39" s="103" t="str">
        <f>IF(P38="","",IF(SUMPRODUCT((Stabilo!$F44:$DA44="A")*(Stabilo!$F$5:$DA$5='Résultats élèves'!$F$2))&gt;0,"ABSENT","PRESENT"))</f>
        <v>PRESENT</v>
      </c>
      <c r="Q39" s="103" t="str">
        <f>IF(Q38="","",IF(SUMPRODUCT((Stabilo!$F44:$DA44="A")*(Stabilo!$F$5:$DA$5='Résultats élèves'!$G$2))&gt;0,"ABSENT","PRESENT"))</f>
        <v>PRESENT</v>
      </c>
      <c r="R39" s="103" t="str">
        <f>IF(R38="","",IF(SUMPRODUCT((Stabilo!$F44:$DA44="A")*(Stabilo!$F$5:$DA$5='Résultats élèves'!$H$2))&gt;0,"ABSENT","PRESENT"))</f>
        <v>PRESENT</v>
      </c>
      <c r="S39" s="103" t="str">
        <f>IF(S38="","",IF(SUMPRODUCT((Stabilo!$F44:$DA44="A")*(Stabilo!$F$5:$DA$5='Résultats élèves'!$I$2))&gt;0,"ABSENT","PRESENT"))</f>
        <v/>
      </c>
      <c r="T39" s="103" t="str">
        <f>IF(T38="","",IF(SUMPRODUCT((Stabilo!$F44:$DA44="A")*(Stabilo!$F$5:$DA$5='Résultats élèves'!$J$2))&gt;0,"ABSENT","PRESENT"))</f>
        <v/>
      </c>
      <c r="U39" s="103" t="str">
        <f>IF(U38="","",IF(SUMPRODUCT((Stabilo!$F44:$DA44="A")*(Stabilo!$F$5:$DA$5='Résultats élèves'!$K$2))&gt;0,"ABSENT","PRESENT"))</f>
        <v/>
      </c>
      <c r="V39" s="103" t="str">
        <f>IF(V38="","",IF(SUMPRODUCT((Stabilo!$F44:$DA44="A")*(Stabilo!$F$5:$DA$5='Résultats élèves'!$L$2))&gt;0,"ABSENT","PRESENT"))</f>
        <v/>
      </c>
      <c r="W39" s="103" t="str">
        <f>IF(W38="","",IF(SUMPRODUCT((Stabilo!$F44:$DA44="A")*(Stabilo!$F$5:$DA$5='Résultats élèves'!$M$2))&gt;0,"ABSENT","PRESENT"))</f>
        <v/>
      </c>
      <c r="X39" s="99" t="str">
        <f t="shared" si="10"/>
        <v/>
      </c>
      <c r="Y39" s="176" t="str">
        <f>IF(X39="PRESENT",IF(N39="PRESENT",SUMPRODUCT((Stabilo!$F44:$DA44=1)*(Stabilo!$F$5:$DA$5='Résultats élèves'!$D$2)),"A"),"A")</f>
        <v>A</v>
      </c>
      <c r="Z39" s="176" t="str">
        <f>IF(X39="PRESENT",IF(O39="PRESENT",SUMPRODUCT((Stabilo!$F44:$DA44=1)*(Stabilo!$F$5:$DA$5='Résultats élèves'!$E$2)),"A"),"A")</f>
        <v>A</v>
      </c>
      <c r="AA39" s="176" t="str">
        <f>IF(X39="PRESENT",IF(P39="PRESENT",SUMPRODUCT((Stabilo!$F44:$DA44=1)*(Stabilo!$F$5:$DA$5='Résultats élèves'!$F$2)),"A"),"A")</f>
        <v>A</v>
      </c>
      <c r="AB39" s="176" t="str">
        <f>IF(X39="PRESENT",IF(Q39="PRESENT",SUMPRODUCT((Stabilo!$F44:$DA44=1)*(Stabilo!$F$5:$DA$5='Résultats élèves'!$G$2)),"A"),"A")</f>
        <v>A</v>
      </c>
      <c r="AC39" s="176" t="str">
        <f>IF(X39="PRESENT",IF(R39="PRESENT",SUMPRODUCT((Stabilo!$F44:$DA44=1)*(Stabilo!$F$5:$DA$5='Résultats élèves'!$H$2)),"A"),"A")</f>
        <v>A</v>
      </c>
      <c r="AD39" s="176" t="str">
        <f>IF(X39="PRESENT",IF(S39="PRESENT",SUMPRODUCT((Stabilo!$F44:$DA44=1)*(Stabilo!$F$5:$DA$5='Résultats élèves'!$I$2)),"A"),"A")</f>
        <v>A</v>
      </c>
      <c r="AE39" s="176" t="str">
        <f>IF(X39="PRESENT",IF(T39="PRESENT",SUMPRODUCT((Stabilo!$F44:$DA44=1)*(Stabilo!$F$5:$DA$5='Résultats élèves'!$J$2)),"A"),"A")</f>
        <v>A</v>
      </c>
      <c r="AF39" s="176" t="str">
        <f>IF(X39="PRESENT",IF(U39="PRESENT",SUMPRODUCT((Stabilo!$F44:$DA44=1)*(Stabilo!$F$5:$DA$5='Résultats élèves'!$K$2)),"A"),"A")</f>
        <v>A</v>
      </c>
      <c r="AG39" s="176" t="str">
        <f>IF(X39="PRESENT",IF(V39="PRESENT",SUMPRODUCT((Stabilo!$F44:$DA44=1)*(Stabilo!$F$5:$DA$5='Résultats élèves'!$L$2)),"A"),"A")</f>
        <v>A</v>
      </c>
      <c r="AH39" s="176" t="str">
        <f>IF(X39="PRESENT",IF(W39="PRESENT",SUMPRODUCT((Stabilo!$F44:$DA44=1)*(Stabilo!$F$5:$DA$5='Résultats élèves'!$M$2)),"A"),"A")</f>
        <v>A</v>
      </c>
      <c r="AI39" s="175">
        <f>SUMPRODUCT((Stabilo!$F$5:$DA$5=1)*(Stabilo!F44:DA44&lt;&gt;""))</f>
        <v>0</v>
      </c>
      <c r="AJ39" s="175">
        <f>SUMPRODUCT((Stabilo!$F$5:$DA$5=2)*(Stabilo!F44:DA44&lt;&gt;""))</f>
        <v>0</v>
      </c>
      <c r="AK39" s="175">
        <f>SUMPRODUCT((Stabilo!$F$5:$DA$5=3)*(Stabilo!F44:DA44&lt;&gt;""))</f>
        <v>0</v>
      </c>
      <c r="AL39" s="175">
        <f>SUMPRODUCT((Stabilo!$F$5:$DA$5=4)*(Stabilo!F44:DA44&lt;&gt;""))</f>
        <v>0</v>
      </c>
      <c r="AM39" s="175">
        <f>SUMPRODUCT((Stabilo!$F$5:$DA$5=5)*(Stabilo!F44:DA44&lt;&gt;""))</f>
        <v>0</v>
      </c>
      <c r="AN39" s="175">
        <f>SUMPRODUCT((Stabilo!$F$5:$DA$5=6)*(Stabilo!F44:DA44&lt;&gt;""))</f>
        <v>0</v>
      </c>
      <c r="AO39" s="175">
        <f>SUMPRODUCT((Stabilo!$F$5:$DA$5=7)*(Stabilo!F44:DA44&lt;&gt;""))</f>
        <v>0</v>
      </c>
      <c r="AP39" s="175">
        <f>SUMPRODUCT((Stabilo!$F$5:$DA$5=8)*(Stabilo!F44:DA44&lt;&gt;""))</f>
        <v>0</v>
      </c>
      <c r="AQ39" s="175">
        <f>SUMPRODUCT((Stabilo!$F$5:$DA$5=9)*(Stabilo!F44:DA44&lt;&gt;""))</f>
        <v>0</v>
      </c>
      <c r="AR39" s="175">
        <f>SUMPRODUCT((Stabilo!$F$5:$DA$5=10)*(Stabilo!F44:DA44&lt;&gt;""))</f>
        <v>0</v>
      </c>
      <c r="HM39" s="5"/>
    </row>
    <row r="40" spans="2:221" s="6" customFormat="1" ht="15" customHeight="1">
      <c r="B40" s="76">
        <v>37</v>
      </c>
      <c r="C40" s="77" t="str">
        <f>IF(Accueil!F49="","",Accueil!F49)</f>
        <v/>
      </c>
      <c r="D40" s="167" t="str">
        <f t="shared" si="0"/>
        <v/>
      </c>
      <c r="E40" s="167" t="str">
        <f t="shared" si="1"/>
        <v/>
      </c>
      <c r="F40" s="167" t="str">
        <f t="shared" si="2"/>
        <v/>
      </c>
      <c r="G40" s="167" t="str">
        <f t="shared" si="3"/>
        <v/>
      </c>
      <c r="H40" s="167" t="str">
        <f t="shared" si="4"/>
        <v/>
      </c>
      <c r="I40" s="167" t="str">
        <f t="shared" si="5"/>
        <v/>
      </c>
      <c r="J40" s="167" t="str">
        <f t="shared" si="6"/>
        <v/>
      </c>
      <c r="K40" s="167" t="str">
        <f t="shared" si="7"/>
        <v/>
      </c>
      <c r="L40" s="167" t="str">
        <f t="shared" si="8"/>
        <v/>
      </c>
      <c r="M40" s="167" t="str">
        <f t="shared" si="9"/>
        <v/>
      </c>
      <c r="N40" s="103" t="str">
        <f>IF(N39="","",IF(SUMPRODUCT((Stabilo!$F45:$DA45="A")*(Stabilo!$F$5:$DA$5='Résultats élèves'!$D$2))&gt;0,"ABSENT","PRESENT"))</f>
        <v>PRESENT</v>
      </c>
      <c r="O40" s="103" t="str">
        <f>IF(O39="","",IF(SUMPRODUCT((Stabilo!$F45:$DA45="A")*(Stabilo!$F$5:$DA$5='Résultats élèves'!$E$2))&gt;0,"ABSENT","PRESENT"))</f>
        <v>PRESENT</v>
      </c>
      <c r="P40" s="103" t="str">
        <f>IF(P39="","",IF(SUMPRODUCT((Stabilo!$F45:$DA45="A")*(Stabilo!$F$5:$DA$5='Résultats élèves'!$F$2))&gt;0,"ABSENT","PRESENT"))</f>
        <v>PRESENT</v>
      </c>
      <c r="Q40" s="103" t="str">
        <f>IF(Q39="","",IF(SUMPRODUCT((Stabilo!$F45:$DA45="A")*(Stabilo!$F$5:$DA$5='Résultats élèves'!$G$2))&gt;0,"ABSENT","PRESENT"))</f>
        <v>PRESENT</v>
      </c>
      <c r="R40" s="103" t="str">
        <f>IF(R39="","",IF(SUMPRODUCT((Stabilo!$F45:$DA45="A")*(Stabilo!$F$5:$DA$5='Résultats élèves'!$H$2))&gt;0,"ABSENT","PRESENT"))</f>
        <v>PRESENT</v>
      </c>
      <c r="S40" s="103" t="str">
        <f>IF(S39="","",IF(SUMPRODUCT((Stabilo!$F45:$DA45="A")*(Stabilo!$F$5:$DA$5='Résultats élèves'!$I$2))&gt;0,"ABSENT","PRESENT"))</f>
        <v/>
      </c>
      <c r="T40" s="103" t="str">
        <f>IF(T39="","",IF(SUMPRODUCT((Stabilo!$F45:$DA45="A")*(Stabilo!$F$5:$DA$5='Résultats élèves'!$J$2))&gt;0,"ABSENT","PRESENT"))</f>
        <v/>
      </c>
      <c r="U40" s="103" t="str">
        <f>IF(U39="","",IF(SUMPRODUCT((Stabilo!$F45:$DA45="A")*(Stabilo!$F$5:$DA$5='Résultats élèves'!$K$2))&gt;0,"ABSENT","PRESENT"))</f>
        <v/>
      </c>
      <c r="V40" s="103" t="str">
        <f>IF(V39="","",IF(SUMPRODUCT((Stabilo!$F45:$DA45="A")*(Stabilo!$F$5:$DA$5='Résultats élèves'!$L$2))&gt;0,"ABSENT","PRESENT"))</f>
        <v/>
      </c>
      <c r="W40" s="103" t="str">
        <f>IF(W39="","",IF(SUMPRODUCT((Stabilo!$F45:$DA45="A")*(Stabilo!$F$5:$DA$5='Résultats élèves'!$M$2))&gt;0,"ABSENT","PRESENT"))</f>
        <v/>
      </c>
      <c r="X40" s="99" t="str">
        <f t="shared" si="10"/>
        <v/>
      </c>
      <c r="Y40" s="176" t="str">
        <f>IF(X40="PRESENT",IF(N40="PRESENT",SUMPRODUCT((Stabilo!$F45:$DA45=1)*(Stabilo!$F$5:$DA$5='Résultats élèves'!$D$2)),"A"),"A")</f>
        <v>A</v>
      </c>
      <c r="Z40" s="176" t="str">
        <f>IF(X40="PRESENT",IF(O40="PRESENT",SUMPRODUCT((Stabilo!$F45:$DA45=1)*(Stabilo!$F$5:$DA$5='Résultats élèves'!$E$2)),"A"),"A")</f>
        <v>A</v>
      </c>
      <c r="AA40" s="176" t="str">
        <f>IF(X40="PRESENT",IF(P40="PRESENT",SUMPRODUCT((Stabilo!$F45:$DA45=1)*(Stabilo!$F$5:$DA$5='Résultats élèves'!$F$2)),"A"),"A")</f>
        <v>A</v>
      </c>
      <c r="AB40" s="176" t="str">
        <f>IF(X40="PRESENT",IF(Q40="PRESENT",SUMPRODUCT((Stabilo!$F45:$DA45=1)*(Stabilo!$F$5:$DA$5='Résultats élèves'!$G$2)),"A"),"A")</f>
        <v>A</v>
      </c>
      <c r="AC40" s="176" t="str">
        <f>IF(X40="PRESENT",IF(R40="PRESENT",SUMPRODUCT((Stabilo!$F45:$DA45=1)*(Stabilo!$F$5:$DA$5='Résultats élèves'!$H$2)),"A"),"A")</f>
        <v>A</v>
      </c>
      <c r="AD40" s="176" t="str">
        <f>IF(X40="PRESENT",IF(S40="PRESENT",SUMPRODUCT((Stabilo!$F45:$DA45=1)*(Stabilo!$F$5:$DA$5='Résultats élèves'!$I$2)),"A"),"A")</f>
        <v>A</v>
      </c>
      <c r="AE40" s="176" t="str">
        <f>IF(X40="PRESENT",IF(T40="PRESENT",SUMPRODUCT((Stabilo!$F45:$DA45=1)*(Stabilo!$F$5:$DA$5='Résultats élèves'!$J$2)),"A"),"A")</f>
        <v>A</v>
      </c>
      <c r="AF40" s="176" t="str">
        <f>IF(X40="PRESENT",IF(U40="PRESENT",SUMPRODUCT((Stabilo!$F45:$DA45=1)*(Stabilo!$F$5:$DA$5='Résultats élèves'!$K$2)),"A"),"A")</f>
        <v>A</v>
      </c>
      <c r="AG40" s="176" t="str">
        <f>IF(X40="PRESENT",IF(V40="PRESENT",SUMPRODUCT((Stabilo!$F45:$DA45=1)*(Stabilo!$F$5:$DA$5='Résultats élèves'!$L$2)),"A"),"A")</f>
        <v>A</v>
      </c>
      <c r="AH40" s="176" t="str">
        <f>IF(X40="PRESENT",IF(W40="PRESENT",SUMPRODUCT((Stabilo!$F45:$DA45=1)*(Stabilo!$F$5:$DA$5='Résultats élèves'!$M$2)),"A"),"A")</f>
        <v>A</v>
      </c>
      <c r="AI40" s="175">
        <f>SUMPRODUCT((Stabilo!$F$5:$DA$5=1)*(Stabilo!F45:DA45&lt;&gt;""))</f>
        <v>0</v>
      </c>
      <c r="AJ40" s="175">
        <f>SUMPRODUCT((Stabilo!$F$5:$DA$5=2)*(Stabilo!F45:DA45&lt;&gt;""))</f>
        <v>0</v>
      </c>
      <c r="AK40" s="175">
        <f>SUMPRODUCT((Stabilo!$F$5:$DA$5=3)*(Stabilo!F45:DA45&lt;&gt;""))</f>
        <v>0</v>
      </c>
      <c r="AL40" s="175">
        <f>SUMPRODUCT((Stabilo!$F$5:$DA$5=4)*(Stabilo!F45:DA45&lt;&gt;""))</f>
        <v>0</v>
      </c>
      <c r="AM40" s="175">
        <f>SUMPRODUCT((Stabilo!$F$5:$DA$5=5)*(Stabilo!F45:DA45&lt;&gt;""))</f>
        <v>0</v>
      </c>
      <c r="AN40" s="175">
        <f>SUMPRODUCT((Stabilo!$F$5:$DA$5=6)*(Stabilo!F45:DA45&lt;&gt;""))</f>
        <v>0</v>
      </c>
      <c r="AO40" s="175">
        <f>SUMPRODUCT((Stabilo!$F$5:$DA$5=7)*(Stabilo!F45:DA45&lt;&gt;""))</f>
        <v>0</v>
      </c>
      <c r="AP40" s="175">
        <f>SUMPRODUCT((Stabilo!$F$5:$DA$5=8)*(Stabilo!F45:DA45&lt;&gt;""))</f>
        <v>0</v>
      </c>
      <c r="AQ40" s="175">
        <f>SUMPRODUCT((Stabilo!$F$5:$DA$5=9)*(Stabilo!F45:DA45&lt;&gt;""))</f>
        <v>0</v>
      </c>
      <c r="AR40" s="175">
        <f>SUMPRODUCT((Stabilo!$F$5:$DA$5=10)*(Stabilo!F45:DA45&lt;&gt;""))</f>
        <v>0</v>
      </c>
      <c r="HM40" s="5"/>
    </row>
    <row r="41" spans="2:221" s="6" customFormat="1" ht="15" customHeight="1">
      <c r="B41" s="76">
        <v>38</v>
      </c>
      <c r="C41" s="77" t="str">
        <f>IF(Accueil!F50="","",Accueil!F50)</f>
        <v/>
      </c>
      <c r="D41" s="167" t="str">
        <f t="shared" si="0"/>
        <v/>
      </c>
      <c r="E41" s="167" t="str">
        <f t="shared" si="1"/>
        <v/>
      </c>
      <c r="F41" s="167" t="str">
        <f t="shared" si="2"/>
        <v/>
      </c>
      <c r="G41" s="167" t="str">
        <f t="shared" si="3"/>
        <v/>
      </c>
      <c r="H41" s="167" t="str">
        <f t="shared" si="4"/>
        <v/>
      </c>
      <c r="I41" s="167" t="str">
        <f t="shared" si="5"/>
        <v/>
      </c>
      <c r="J41" s="167" t="str">
        <f t="shared" si="6"/>
        <v/>
      </c>
      <c r="K41" s="167" t="str">
        <f t="shared" si="7"/>
        <v/>
      </c>
      <c r="L41" s="167" t="str">
        <f t="shared" si="8"/>
        <v/>
      </c>
      <c r="M41" s="167" t="str">
        <f t="shared" si="9"/>
        <v/>
      </c>
      <c r="N41" s="103" t="str">
        <f>IF(N40="","",IF(SUMPRODUCT((Stabilo!$F46:$DA46="A")*(Stabilo!$F$5:$DA$5='Résultats élèves'!$D$2))&gt;0,"ABSENT","PRESENT"))</f>
        <v>PRESENT</v>
      </c>
      <c r="O41" s="103" t="str">
        <f>IF(O40="","",IF(SUMPRODUCT((Stabilo!$F46:$DA46="A")*(Stabilo!$F$5:$DA$5='Résultats élèves'!$E$2))&gt;0,"ABSENT","PRESENT"))</f>
        <v>PRESENT</v>
      </c>
      <c r="P41" s="103" t="str">
        <f>IF(P40="","",IF(SUMPRODUCT((Stabilo!$F46:$DA46="A")*(Stabilo!$F$5:$DA$5='Résultats élèves'!$F$2))&gt;0,"ABSENT","PRESENT"))</f>
        <v>PRESENT</v>
      </c>
      <c r="Q41" s="103" t="str">
        <f>IF(Q40="","",IF(SUMPRODUCT((Stabilo!$F46:$DA46="A")*(Stabilo!$F$5:$DA$5='Résultats élèves'!$G$2))&gt;0,"ABSENT","PRESENT"))</f>
        <v>PRESENT</v>
      </c>
      <c r="R41" s="103" t="str">
        <f>IF(R40="","",IF(SUMPRODUCT((Stabilo!$F46:$DA46="A")*(Stabilo!$F$5:$DA$5='Résultats élèves'!$H$2))&gt;0,"ABSENT","PRESENT"))</f>
        <v>PRESENT</v>
      </c>
      <c r="S41" s="103" t="str">
        <f>IF(S40="","",IF(SUMPRODUCT((Stabilo!$F46:$DA46="A")*(Stabilo!$F$5:$DA$5='Résultats élèves'!$I$2))&gt;0,"ABSENT","PRESENT"))</f>
        <v/>
      </c>
      <c r="T41" s="103" t="str">
        <f>IF(T40="","",IF(SUMPRODUCT((Stabilo!$F46:$DA46="A")*(Stabilo!$F$5:$DA$5='Résultats élèves'!$J$2))&gt;0,"ABSENT","PRESENT"))</f>
        <v/>
      </c>
      <c r="U41" s="103" t="str">
        <f>IF(U40="","",IF(SUMPRODUCT((Stabilo!$F46:$DA46="A")*(Stabilo!$F$5:$DA$5='Résultats élèves'!$K$2))&gt;0,"ABSENT","PRESENT"))</f>
        <v/>
      </c>
      <c r="V41" s="103" t="str">
        <f>IF(V40="","",IF(SUMPRODUCT((Stabilo!$F46:$DA46="A")*(Stabilo!$F$5:$DA$5='Résultats élèves'!$L$2))&gt;0,"ABSENT","PRESENT"))</f>
        <v/>
      </c>
      <c r="W41" s="103" t="str">
        <f>IF(W40="","",IF(SUMPRODUCT((Stabilo!$F46:$DA46="A")*(Stabilo!$F$5:$DA$5='Résultats élèves'!$M$2))&gt;0,"ABSENT","PRESENT"))</f>
        <v/>
      </c>
      <c r="X41" s="99" t="str">
        <f t="shared" si="10"/>
        <v/>
      </c>
      <c r="Y41" s="176" t="str">
        <f>IF(X41="PRESENT",IF(N41="PRESENT",SUMPRODUCT((Stabilo!$F46:$DA46=1)*(Stabilo!$F$5:$DA$5='Résultats élèves'!$D$2)),"A"),"A")</f>
        <v>A</v>
      </c>
      <c r="Z41" s="176" t="str">
        <f>IF(X41="PRESENT",IF(O41="PRESENT",SUMPRODUCT((Stabilo!$F46:$DA46=1)*(Stabilo!$F$5:$DA$5='Résultats élèves'!$E$2)),"A"),"A")</f>
        <v>A</v>
      </c>
      <c r="AA41" s="176" t="str">
        <f>IF(X41="PRESENT",IF(P41="PRESENT",SUMPRODUCT((Stabilo!$F46:$DA46=1)*(Stabilo!$F$5:$DA$5='Résultats élèves'!$F$2)),"A"),"A")</f>
        <v>A</v>
      </c>
      <c r="AB41" s="176" t="str">
        <f>IF(X41="PRESENT",IF(Q41="PRESENT",SUMPRODUCT((Stabilo!$F46:$DA46=1)*(Stabilo!$F$5:$DA$5='Résultats élèves'!$G$2)),"A"),"A")</f>
        <v>A</v>
      </c>
      <c r="AC41" s="176" t="str">
        <f>IF(X41="PRESENT",IF(R41="PRESENT",SUMPRODUCT((Stabilo!$F46:$DA46=1)*(Stabilo!$F$5:$DA$5='Résultats élèves'!$H$2)),"A"),"A")</f>
        <v>A</v>
      </c>
      <c r="AD41" s="176" t="str">
        <f>IF(X41="PRESENT",IF(S41="PRESENT",SUMPRODUCT((Stabilo!$F46:$DA46=1)*(Stabilo!$F$5:$DA$5='Résultats élèves'!$I$2)),"A"),"A")</f>
        <v>A</v>
      </c>
      <c r="AE41" s="176" t="str">
        <f>IF(X41="PRESENT",IF(T41="PRESENT",SUMPRODUCT((Stabilo!$F46:$DA46=1)*(Stabilo!$F$5:$DA$5='Résultats élèves'!$J$2)),"A"),"A")</f>
        <v>A</v>
      </c>
      <c r="AF41" s="176" t="str">
        <f>IF(X41="PRESENT",IF(U41="PRESENT",SUMPRODUCT((Stabilo!$F46:$DA46=1)*(Stabilo!$F$5:$DA$5='Résultats élèves'!$K$2)),"A"),"A")</f>
        <v>A</v>
      </c>
      <c r="AG41" s="176" t="str">
        <f>IF(X41="PRESENT",IF(V41="PRESENT",SUMPRODUCT((Stabilo!$F46:$DA46=1)*(Stabilo!$F$5:$DA$5='Résultats élèves'!$L$2)),"A"),"A")</f>
        <v>A</v>
      </c>
      <c r="AH41" s="176" t="str">
        <f>IF(X41="PRESENT",IF(W41="PRESENT",SUMPRODUCT((Stabilo!$F46:$DA46=1)*(Stabilo!$F$5:$DA$5='Résultats élèves'!$M$2)),"A"),"A")</f>
        <v>A</v>
      </c>
      <c r="AI41" s="175">
        <f>SUMPRODUCT((Stabilo!$F$5:$DA$5=1)*(Stabilo!F46:DA46&lt;&gt;""))</f>
        <v>0</v>
      </c>
      <c r="AJ41" s="175">
        <f>SUMPRODUCT((Stabilo!$F$5:$DA$5=2)*(Stabilo!F46:DA46&lt;&gt;""))</f>
        <v>0</v>
      </c>
      <c r="AK41" s="175">
        <f>SUMPRODUCT((Stabilo!$F$5:$DA$5=3)*(Stabilo!F46:DA46&lt;&gt;""))</f>
        <v>0</v>
      </c>
      <c r="AL41" s="175">
        <f>SUMPRODUCT((Stabilo!$F$5:$DA$5=4)*(Stabilo!F46:DA46&lt;&gt;""))</f>
        <v>0</v>
      </c>
      <c r="AM41" s="175">
        <f>SUMPRODUCT((Stabilo!$F$5:$DA$5=5)*(Stabilo!F46:DA46&lt;&gt;""))</f>
        <v>0</v>
      </c>
      <c r="AN41" s="175">
        <f>SUMPRODUCT((Stabilo!$F$5:$DA$5=6)*(Stabilo!F46:DA46&lt;&gt;""))</f>
        <v>0</v>
      </c>
      <c r="AO41" s="175">
        <f>SUMPRODUCT((Stabilo!$F$5:$DA$5=7)*(Stabilo!F46:DA46&lt;&gt;""))</f>
        <v>0</v>
      </c>
      <c r="AP41" s="175">
        <f>SUMPRODUCT((Stabilo!$F$5:$DA$5=8)*(Stabilo!F46:DA46&lt;&gt;""))</f>
        <v>0</v>
      </c>
      <c r="AQ41" s="175">
        <f>SUMPRODUCT((Stabilo!$F$5:$DA$5=9)*(Stabilo!F46:DA46&lt;&gt;""))</f>
        <v>0</v>
      </c>
      <c r="AR41" s="175">
        <f>SUMPRODUCT((Stabilo!$F$5:$DA$5=10)*(Stabilo!F46:DA46&lt;&gt;""))</f>
        <v>0</v>
      </c>
      <c r="HM41" s="5"/>
    </row>
    <row r="42" spans="2:221" ht="15" customHeight="1">
      <c r="B42" s="76">
        <v>39</v>
      </c>
      <c r="C42" s="77" t="str">
        <f>IF(Accueil!F51="","",Accueil!F51)</f>
        <v/>
      </c>
      <c r="D42" s="167" t="str">
        <f t="shared" si="0"/>
        <v/>
      </c>
      <c r="E42" s="167" t="str">
        <f t="shared" si="1"/>
        <v/>
      </c>
      <c r="F42" s="167" t="str">
        <f t="shared" si="2"/>
        <v/>
      </c>
      <c r="G42" s="167" t="str">
        <f t="shared" si="3"/>
        <v/>
      </c>
      <c r="H42" s="167" t="str">
        <f t="shared" si="4"/>
        <v/>
      </c>
      <c r="I42" s="167" t="str">
        <f t="shared" si="5"/>
        <v/>
      </c>
      <c r="J42" s="167" t="str">
        <f t="shared" si="6"/>
        <v/>
      </c>
      <c r="K42" s="167" t="str">
        <f t="shared" si="7"/>
        <v/>
      </c>
      <c r="L42" s="167" t="str">
        <f t="shared" si="8"/>
        <v/>
      </c>
      <c r="M42" s="167" t="str">
        <f t="shared" si="9"/>
        <v/>
      </c>
      <c r="N42" s="103" t="str">
        <f>IF(N41="","",IF(SUMPRODUCT((Stabilo!$F47:$DA47="A")*(Stabilo!$F$5:$DA$5='Résultats élèves'!$D$2))&gt;0,"ABSENT","PRESENT"))</f>
        <v>PRESENT</v>
      </c>
      <c r="O42" s="103" t="str">
        <f>IF(O41="","",IF(SUMPRODUCT((Stabilo!$F47:$DA47="A")*(Stabilo!$F$5:$DA$5='Résultats élèves'!$E$2))&gt;0,"ABSENT","PRESENT"))</f>
        <v>PRESENT</v>
      </c>
      <c r="P42" s="103" t="str">
        <f>IF(P41="","",IF(SUMPRODUCT((Stabilo!$F47:$DA47="A")*(Stabilo!$F$5:$DA$5='Résultats élèves'!$F$2))&gt;0,"ABSENT","PRESENT"))</f>
        <v>PRESENT</v>
      </c>
      <c r="Q42" s="103" t="str">
        <f>IF(Q41="","",IF(SUMPRODUCT((Stabilo!$F47:$DA47="A")*(Stabilo!$F$5:$DA$5='Résultats élèves'!$G$2))&gt;0,"ABSENT","PRESENT"))</f>
        <v>PRESENT</v>
      </c>
      <c r="R42" s="103" t="str">
        <f>IF(R41="","",IF(SUMPRODUCT((Stabilo!$F47:$DA47="A")*(Stabilo!$F$5:$DA$5='Résultats élèves'!$H$2))&gt;0,"ABSENT","PRESENT"))</f>
        <v>PRESENT</v>
      </c>
      <c r="S42" s="103" t="str">
        <f>IF(S41="","",IF(SUMPRODUCT((Stabilo!$F47:$DA47="A")*(Stabilo!$F$5:$DA$5='Résultats élèves'!$I$2))&gt;0,"ABSENT","PRESENT"))</f>
        <v/>
      </c>
      <c r="T42" s="103" t="str">
        <f>IF(T41="","",IF(SUMPRODUCT((Stabilo!$F47:$DA47="A")*(Stabilo!$F$5:$DA$5='Résultats élèves'!$J$2))&gt;0,"ABSENT","PRESENT"))</f>
        <v/>
      </c>
      <c r="U42" s="103" t="str">
        <f>IF(U41="","",IF(SUMPRODUCT((Stabilo!$F47:$DA47="A")*(Stabilo!$F$5:$DA$5='Résultats élèves'!$K$2))&gt;0,"ABSENT","PRESENT"))</f>
        <v/>
      </c>
      <c r="V42" s="103" t="str">
        <f>IF(V41="","",IF(SUMPRODUCT((Stabilo!$F47:$DA47="A")*(Stabilo!$F$5:$DA$5='Résultats élèves'!$L$2))&gt;0,"ABSENT","PRESENT"))</f>
        <v/>
      </c>
      <c r="W42" s="103" t="str">
        <f>IF(W41="","",IF(SUMPRODUCT((Stabilo!$F47:$DA47="A")*(Stabilo!$F$5:$DA$5='Résultats élèves'!$M$2))&gt;0,"ABSENT","PRESENT"))</f>
        <v/>
      </c>
      <c r="X42" s="99" t="str">
        <f t="shared" ref="X42:X105" si="11">IF(C42="","",IF(COUNTIF(N42:W42,"ABSENT")=COUNT($D$2:$M$2),"ABSENT","PRESENT"))</f>
        <v/>
      </c>
      <c r="Y42" s="176" t="str">
        <f>IF(X42="PRESENT",IF(N42="PRESENT",SUMPRODUCT((Stabilo!$F47:$DA47=1)*(Stabilo!$F$5:$DA$5='Résultats élèves'!$D$2)),"A"),"A")</f>
        <v>A</v>
      </c>
      <c r="Z42" s="176" t="str">
        <f>IF(X42="PRESENT",IF(O42="PRESENT",SUMPRODUCT((Stabilo!$F47:$DA47=1)*(Stabilo!$F$5:$DA$5='Résultats élèves'!$E$2)),"A"),"A")</f>
        <v>A</v>
      </c>
      <c r="AA42" s="176" t="str">
        <f>IF(X42="PRESENT",IF(P42="PRESENT",SUMPRODUCT((Stabilo!$F47:$DA47=1)*(Stabilo!$F$5:$DA$5='Résultats élèves'!$F$2)),"A"),"A")</f>
        <v>A</v>
      </c>
      <c r="AB42" s="176" t="str">
        <f>IF(X42="PRESENT",IF(Q42="PRESENT",SUMPRODUCT((Stabilo!$F47:$DA47=1)*(Stabilo!$F$5:$DA$5='Résultats élèves'!$G$2)),"A"),"A")</f>
        <v>A</v>
      </c>
      <c r="AC42" s="176" t="str">
        <f>IF(X42="PRESENT",IF(R42="PRESENT",SUMPRODUCT((Stabilo!$F47:$DA47=1)*(Stabilo!$F$5:$DA$5='Résultats élèves'!$H$2)),"A"),"A")</f>
        <v>A</v>
      </c>
      <c r="AD42" s="176" t="str">
        <f>IF(X42="PRESENT",IF(S42="PRESENT",SUMPRODUCT((Stabilo!$F47:$DA47=1)*(Stabilo!$F$5:$DA$5='Résultats élèves'!$I$2)),"A"),"A")</f>
        <v>A</v>
      </c>
      <c r="AE42" s="176" t="str">
        <f>IF(X42="PRESENT",IF(T42="PRESENT",SUMPRODUCT((Stabilo!$F47:$DA47=1)*(Stabilo!$F$5:$DA$5='Résultats élèves'!$J$2)),"A"),"A")</f>
        <v>A</v>
      </c>
      <c r="AF42" s="176" t="str">
        <f>IF(X42="PRESENT",IF(U42="PRESENT",SUMPRODUCT((Stabilo!$F47:$DA47=1)*(Stabilo!$F$5:$DA$5='Résultats élèves'!$K$2)),"A"),"A")</f>
        <v>A</v>
      </c>
      <c r="AG42" s="176" t="str">
        <f>IF(X42="PRESENT",IF(V42="PRESENT",SUMPRODUCT((Stabilo!$F47:$DA47=1)*(Stabilo!$F$5:$DA$5='Résultats élèves'!$L$2)),"A"),"A")</f>
        <v>A</v>
      </c>
      <c r="AH42" s="176" t="str">
        <f>IF(X42="PRESENT",IF(W42="PRESENT",SUMPRODUCT((Stabilo!$F47:$DA47=1)*(Stabilo!$F$5:$DA$5='Résultats élèves'!$M$2)),"A"),"A")</f>
        <v>A</v>
      </c>
      <c r="AI42" s="175">
        <f>SUMPRODUCT((Stabilo!$F$5:$DA$5=1)*(Stabilo!F47:DA47&lt;&gt;""))</f>
        <v>0</v>
      </c>
      <c r="AJ42" s="175">
        <f>SUMPRODUCT((Stabilo!$F$5:$DA$5=2)*(Stabilo!F47:DA47&lt;&gt;""))</f>
        <v>0</v>
      </c>
      <c r="AK42" s="175">
        <f>SUMPRODUCT((Stabilo!$F$5:$DA$5=3)*(Stabilo!F47:DA47&lt;&gt;""))</f>
        <v>0</v>
      </c>
      <c r="AL42" s="175">
        <f>SUMPRODUCT((Stabilo!$F$5:$DA$5=4)*(Stabilo!F47:DA47&lt;&gt;""))</f>
        <v>0</v>
      </c>
      <c r="AM42" s="175">
        <f>SUMPRODUCT((Stabilo!$F$5:$DA$5=5)*(Stabilo!F47:DA47&lt;&gt;""))</f>
        <v>0</v>
      </c>
      <c r="AN42" s="175">
        <f>SUMPRODUCT((Stabilo!$F$5:$DA$5=6)*(Stabilo!F47:DA47&lt;&gt;""))</f>
        <v>0</v>
      </c>
      <c r="AO42" s="175">
        <f>SUMPRODUCT((Stabilo!$F$5:$DA$5=7)*(Stabilo!F47:DA47&lt;&gt;""))</f>
        <v>0</v>
      </c>
      <c r="AP42" s="175">
        <f>SUMPRODUCT((Stabilo!$F$5:$DA$5=8)*(Stabilo!F47:DA47&lt;&gt;""))</f>
        <v>0</v>
      </c>
      <c r="AQ42" s="175">
        <f>SUMPRODUCT((Stabilo!$F$5:$DA$5=9)*(Stabilo!F47:DA47&lt;&gt;""))</f>
        <v>0</v>
      </c>
      <c r="AR42" s="175">
        <f>SUMPRODUCT((Stabilo!$F$5:$DA$5=10)*(Stabilo!F47:DA47&lt;&gt;""))</f>
        <v>0</v>
      </c>
    </row>
    <row r="43" spans="2:221" ht="15" customHeight="1">
      <c r="B43" s="76">
        <v>40</v>
      </c>
      <c r="C43" s="77" t="str">
        <f>IF(Accueil!F52="","",Accueil!F52)</f>
        <v/>
      </c>
      <c r="D43" s="167" t="str">
        <f t="shared" si="0"/>
        <v/>
      </c>
      <c r="E43" s="167" t="str">
        <f t="shared" si="1"/>
        <v/>
      </c>
      <c r="F43" s="167" t="str">
        <f t="shared" si="2"/>
        <v/>
      </c>
      <c r="G43" s="167" t="str">
        <f t="shared" si="3"/>
        <v/>
      </c>
      <c r="H43" s="167" t="str">
        <f t="shared" si="4"/>
        <v/>
      </c>
      <c r="I43" s="167" t="str">
        <f t="shared" si="5"/>
        <v/>
      </c>
      <c r="J43" s="167" t="str">
        <f t="shared" si="6"/>
        <v/>
      </c>
      <c r="K43" s="167" t="str">
        <f t="shared" si="7"/>
        <v/>
      </c>
      <c r="L43" s="167" t="str">
        <f t="shared" si="8"/>
        <v/>
      </c>
      <c r="M43" s="167" t="str">
        <f t="shared" si="9"/>
        <v/>
      </c>
      <c r="N43" s="103" t="str">
        <f>IF(N42="","",IF(SUMPRODUCT((Stabilo!$F48:$DA48="A")*(Stabilo!$F$5:$DA$5='Résultats élèves'!$D$2))&gt;0,"ABSENT","PRESENT"))</f>
        <v>PRESENT</v>
      </c>
      <c r="O43" s="103" t="str">
        <f>IF(O42="","",IF(SUMPRODUCT((Stabilo!$F48:$DA48="A")*(Stabilo!$F$5:$DA$5='Résultats élèves'!$E$2))&gt;0,"ABSENT","PRESENT"))</f>
        <v>PRESENT</v>
      </c>
      <c r="P43" s="103" t="str">
        <f>IF(P42="","",IF(SUMPRODUCT((Stabilo!$F48:$DA48="A")*(Stabilo!$F$5:$DA$5='Résultats élèves'!$F$2))&gt;0,"ABSENT","PRESENT"))</f>
        <v>PRESENT</v>
      </c>
      <c r="Q43" s="103" t="str">
        <f>IF(Q42="","",IF(SUMPRODUCT((Stabilo!$F48:$DA48="A")*(Stabilo!$F$5:$DA$5='Résultats élèves'!$G$2))&gt;0,"ABSENT","PRESENT"))</f>
        <v>PRESENT</v>
      </c>
      <c r="R43" s="103" t="str">
        <f>IF(R42="","",IF(SUMPRODUCT((Stabilo!$F48:$DA48="A")*(Stabilo!$F$5:$DA$5='Résultats élèves'!$H$2))&gt;0,"ABSENT","PRESENT"))</f>
        <v>PRESENT</v>
      </c>
      <c r="S43" s="103" t="str">
        <f>IF(S42="","",IF(SUMPRODUCT((Stabilo!$F48:$DA48="A")*(Stabilo!$F$5:$DA$5='Résultats élèves'!$I$2))&gt;0,"ABSENT","PRESENT"))</f>
        <v/>
      </c>
      <c r="T43" s="103" t="str">
        <f>IF(T42="","",IF(SUMPRODUCT((Stabilo!$F48:$DA48="A")*(Stabilo!$F$5:$DA$5='Résultats élèves'!$J$2))&gt;0,"ABSENT","PRESENT"))</f>
        <v/>
      </c>
      <c r="U43" s="103" t="str">
        <f>IF(U42="","",IF(SUMPRODUCT((Stabilo!$F48:$DA48="A")*(Stabilo!$F$5:$DA$5='Résultats élèves'!$K$2))&gt;0,"ABSENT","PRESENT"))</f>
        <v/>
      </c>
      <c r="V43" s="103" t="str">
        <f>IF(V42="","",IF(SUMPRODUCT((Stabilo!$F48:$DA48="A")*(Stabilo!$F$5:$DA$5='Résultats élèves'!$L$2))&gt;0,"ABSENT","PRESENT"))</f>
        <v/>
      </c>
      <c r="W43" s="103" t="str">
        <f>IF(W42="","",IF(SUMPRODUCT((Stabilo!$F48:$DA48="A")*(Stabilo!$F$5:$DA$5='Résultats élèves'!$M$2))&gt;0,"ABSENT","PRESENT"))</f>
        <v/>
      </c>
      <c r="X43" s="99" t="str">
        <f t="shared" si="11"/>
        <v/>
      </c>
      <c r="Y43" s="176" t="str">
        <f>IF(X43="PRESENT",IF(N43="PRESENT",SUMPRODUCT((Stabilo!$F48:$DA48=1)*(Stabilo!$F$5:$DA$5='Résultats élèves'!$D$2)),"A"),"A")</f>
        <v>A</v>
      </c>
      <c r="Z43" s="176" t="str">
        <f>IF(X43="PRESENT",IF(O43="PRESENT",SUMPRODUCT((Stabilo!$F48:$DA48=1)*(Stabilo!$F$5:$DA$5='Résultats élèves'!$E$2)),"A"),"A")</f>
        <v>A</v>
      </c>
      <c r="AA43" s="176" t="str">
        <f>IF(X43="PRESENT",IF(P43="PRESENT",SUMPRODUCT((Stabilo!$F48:$DA48=1)*(Stabilo!$F$5:$DA$5='Résultats élèves'!$F$2)),"A"),"A")</f>
        <v>A</v>
      </c>
      <c r="AB43" s="176" t="str">
        <f>IF(X43="PRESENT",IF(Q43="PRESENT",SUMPRODUCT((Stabilo!$F48:$DA48=1)*(Stabilo!$F$5:$DA$5='Résultats élèves'!$G$2)),"A"),"A")</f>
        <v>A</v>
      </c>
      <c r="AC43" s="176" t="str">
        <f>IF(X43="PRESENT",IF(R43="PRESENT",SUMPRODUCT((Stabilo!$F48:$DA48=1)*(Stabilo!$F$5:$DA$5='Résultats élèves'!$H$2)),"A"),"A")</f>
        <v>A</v>
      </c>
      <c r="AD43" s="176" t="str">
        <f>IF(X43="PRESENT",IF(S43="PRESENT",SUMPRODUCT((Stabilo!$F48:$DA48=1)*(Stabilo!$F$5:$DA$5='Résultats élèves'!$I$2)),"A"),"A")</f>
        <v>A</v>
      </c>
      <c r="AE43" s="176" t="str">
        <f>IF(X43="PRESENT",IF(T43="PRESENT",SUMPRODUCT((Stabilo!$F48:$DA48=1)*(Stabilo!$F$5:$DA$5='Résultats élèves'!$J$2)),"A"),"A")</f>
        <v>A</v>
      </c>
      <c r="AF43" s="176" t="str">
        <f>IF(X43="PRESENT",IF(U43="PRESENT",SUMPRODUCT((Stabilo!$F48:$DA48=1)*(Stabilo!$F$5:$DA$5='Résultats élèves'!$K$2)),"A"),"A")</f>
        <v>A</v>
      </c>
      <c r="AG43" s="176" t="str">
        <f>IF(X43="PRESENT",IF(V43="PRESENT",SUMPRODUCT((Stabilo!$F48:$DA48=1)*(Stabilo!$F$5:$DA$5='Résultats élèves'!$L$2)),"A"),"A")</f>
        <v>A</v>
      </c>
      <c r="AH43" s="176" t="str">
        <f>IF(X43="PRESENT",IF(W43="PRESENT",SUMPRODUCT((Stabilo!$F48:$DA48=1)*(Stabilo!$F$5:$DA$5='Résultats élèves'!$M$2)),"A"),"A")</f>
        <v>A</v>
      </c>
      <c r="AI43" s="175">
        <f>SUMPRODUCT((Stabilo!$F$5:$DA$5=1)*(Stabilo!F48:DA48&lt;&gt;""))</f>
        <v>0</v>
      </c>
      <c r="AJ43" s="175">
        <f>SUMPRODUCT((Stabilo!$F$5:$DA$5=2)*(Stabilo!F48:DA48&lt;&gt;""))</f>
        <v>0</v>
      </c>
      <c r="AK43" s="175">
        <f>SUMPRODUCT((Stabilo!$F$5:$DA$5=3)*(Stabilo!F48:DA48&lt;&gt;""))</f>
        <v>0</v>
      </c>
      <c r="AL43" s="175">
        <f>SUMPRODUCT((Stabilo!$F$5:$DA$5=4)*(Stabilo!F48:DA48&lt;&gt;""))</f>
        <v>0</v>
      </c>
      <c r="AM43" s="175">
        <f>SUMPRODUCT((Stabilo!$F$5:$DA$5=5)*(Stabilo!F48:DA48&lt;&gt;""))</f>
        <v>0</v>
      </c>
      <c r="AN43" s="175">
        <f>SUMPRODUCT((Stabilo!$F$5:$DA$5=6)*(Stabilo!F48:DA48&lt;&gt;""))</f>
        <v>0</v>
      </c>
      <c r="AO43" s="175">
        <f>SUMPRODUCT((Stabilo!$F$5:$DA$5=7)*(Stabilo!F48:DA48&lt;&gt;""))</f>
        <v>0</v>
      </c>
      <c r="AP43" s="175">
        <f>SUMPRODUCT((Stabilo!$F$5:$DA$5=8)*(Stabilo!F48:DA48&lt;&gt;""))</f>
        <v>0</v>
      </c>
      <c r="AQ43" s="175">
        <f>SUMPRODUCT((Stabilo!$F$5:$DA$5=9)*(Stabilo!F48:DA48&lt;&gt;""))</f>
        <v>0</v>
      </c>
      <c r="AR43" s="175">
        <f>SUMPRODUCT((Stabilo!$F$5:$DA$5=10)*(Stabilo!F48:DA48&lt;&gt;""))</f>
        <v>0</v>
      </c>
    </row>
    <row r="44" spans="2:221" ht="15" customHeight="1">
      <c r="B44" s="76">
        <v>41</v>
      </c>
      <c r="C44" s="77" t="str">
        <f>IF(Accueil!F53="","",Accueil!F53)</f>
        <v/>
      </c>
      <c r="D44" s="167" t="str">
        <f t="shared" si="0"/>
        <v/>
      </c>
      <c r="E44" s="167" t="str">
        <f t="shared" si="1"/>
        <v/>
      </c>
      <c r="F44" s="167" t="str">
        <f t="shared" si="2"/>
        <v/>
      </c>
      <c r="G44" s="167" t="str">
        <f t="shared" si="3"/>
        <v/>
      </c>
      <c r="H44" s="167" t="str">
        <f t="shared" si="4"/>
        <v/>
      </c>
      <c r="I44" s="167" t="str">
        <f t="shared" si="5"/>
        <v/>
      </c>
      <c r="J44" s="167" t="str">
        <f t="shared" si="6"/>
        <v/>
      </c>
      <c r="K44" s="167" t="str">
        <f t="shared" si="7"/>
        <v/>
      </c>
      <c r="L44" s="167" t="str">
        <f t="shared" si="8"/>
        <v/>
      </c>
      <c r="M44" s="167" t="str">
        <f t="shared" si="9"/>
        <v/>
      </c>
      <c r="N44" s="103" t="str">
        <f>IF(N43="","",IF(SUMPRODUCT((Stabilo!$F49:$DA49="A")*(Stabilo!$F$5:$DA$5='Résultats élèves'!$D$2))&gt;0,"ABSENT","PRESENT"))</f>
        <v>PRESENT</v>
      </c>
      <c r="O44" s="103" t="str">
        <f>IF(O43="","",IF(SUMPRODUCT((Stabilo!$F49:$DA49="A")*(Stabilo!$F$5:$DA$5='Résultats élèves'!$E$2))&gt;0,"ABSENT","PRESENT"))</f>
        <v>PRESENT</v>
      </c>
      <c r="P44" s="103" t="str">
        <f>IF(P43="","",IF(SUMPRODUCT((Stabilo!$F49:$DA49="A")*(Stabilo!$F$5:$DA$5='Résultats élèves'!$F$2))&gt;0,"ABSENT","PRESENT"))</f>
        <v>PRESENT</v>
      </c>
      <c r="Q44" s="103" t="str">
        <f>IF(Q43="","",IF(SUMPRODUCT((Stabilo!$F49:$DA49="A")*(Stabilo!$F$5:$DA$5='Résultats élèves'!$G$2))&gt;0,"ABSENT","PRESENT"))</f>
        <v>PRESENT</v>
      </c>
      <c r="R44" s="103" t="str">
        <f>IF(R43="","",IF(SUMPRODUCT((Stabilo!$F49:$DA49="A")*(Stabilo!$F$5:$DA$5='Résultats élèves'!$H$2))&gt;0,"ABSENT","PRESENT"))</f>
        <v>PRESENT</v>
      </c>
      <c r="S44" s="103" t="str">
        <f>IF(S43="","",IF(SUMPRODUCT((Stabilo!$F49:$DA49="A")*(Stabilo!$F$5:$DA$5='Résultats élèves'!$I$2))&gt;0,"ABSENT","PRESENT"))</f>
        <v/>
      </c>
      <c r="T44" s="103" t="str">
        <f>IF(T43="","",IF(SUMPRODUCT((Stabilo!$F49:$DA49="A")*(Stabilo!$F$5:$DA$5='Résultats élèves'!$J$2))&gt;0,"ABSENT","PRESENT"))</f>
        <v/>
      </c>
      <c r="U44" s="103" t="str">
        <f>IF(U43="","",IF(SUMPRODUCT((Stabilo!$F49:$DA49="A")*(Stabilo!$F$5:$DA$5='Résultats élèves'!$K$2))&gt;0,"ABSENT","PRESENT"))</f>
        <v/>
      </c>
      <c r="V44" s="103" t="str">
        <f>IF(V43="","",IF(SUMPRODUCT((Stabilo!$F49:$DA49="A")*(Stabilo!$F$5:$DA$5='Résultats élèves'!$L$2))&gt;0,"ABSENT","PRESENT"))</f>
        <v/>
      </c>
      <c r="W44" s="103" t="str">
        <f>IF(W43="","",IF(SUMPRODUCT((Stabilo!$F49:$DA49="A")*(Stabilo!$F$5:$DA$5='Résultats élèves'!$M$2))&gt;0,"ABSENT","PRESENT"))</f>
        <v/>
      </c>
      <c r="X44" s="99" t="str">
        <f t="shared" si="11"/>
        <v/>
      </c>
      <c r="Y44" s="176" t="str">
        <f>IF(X44="PRESENT",IF(N44="PRESENT",SUMPRODUCT((Stabilo!$F49:$DA49=1)*(Stabilo!$F$5:$DA$5='Résultats élèves'!$D$2)),"A"),"A")</f>
        <v>A</v>
      </c>
      <c r="Z44" s="176" t="str">
        <f>IF(X44="PRESENT",IF(O44="PRESENT",SUMPRODUCT((Stabilo!$F49:$DA49=1)*(Stabilo!$F$5:$DA$5='Résultats élèves'!$E$2)),"A"),"A")</f>
        <v>A</v>
      </c>
      <c r="AA44" s="176" t="str">
        <f>IF(X44="PRESENT",IF(P44="PRESENT",SUMPRODUCT((Stabilo!$F49:$DA49=1)*(Stabilo!$F$5:$DA$5='Résultats élèves'!$F$2)),"A"),"A")</f>
        <v>A</v>
      </c>
      <c r="AB44" s="176" t="str">
        <f>IF(X44="PRESENT",IF(Q44="PRESENT",SUMPRODUCT((Stabilo!$F49:$DA49=1)*(Stabilo!$F$5:$DA$5='Résultats élèves'!$G$2)),"A"),"A")</f>
        <v>A</v>
      </c>
      <c r="AC44" s="176" t="str">
        <f>IF(X44="PRESENT",IF(R44="PRESENT",SUMPRODUCT((Stabilo!$F49:$DA49=1)*(Stabilo!$F$5:$DA$5='Résultats élèves'!$H$2)),"A"),"A")</f>
        <v>A</v>
      </c>
      <c r="AD44" s="176" t="str">
        <f>IF(X44="PRESENT",IF(S44="PRESENT",SUMPRODUCT((Stabilo!$F49:$DA49=1)*(Stabilo!$F$5:$DA$5='Résultats élèves'!$I$2)),"A"),"A")</f>
        <v>A</v>
      </c>
      <c r="AE44" s="176" t="str">
        <f>IF(X44="PRESENT",IF(T44="PRESENT",SUMPRODUCT((Stabilo!$F49:$DA49=1)*(Stabilo!$F$5:$DA$5='Résultats élèves'!$J$2)),"A"),"A")</f>
        <v>A</v>
      </c>
      <c r="AF44" s="176" t="str">
        <f>IF(X44="PRESENT",IF(U44="PRESENT",SUMPRODUCT((Stabilo!$F49:$DA49=1)*(Stabilo!$F$5:$DA$5='Résultats élèves'!$K$2)),"A"),"A")</f>
        <v>A</v>
      </c>
      <c r="AG44" s="176" t="str">
        <f>IF(X44="PRESENT",IF(V44="PRESENT",SUMPRODUCT((Stabilo!$F49:$DA49=1)*(Stabilo!$F$5:$DA$5='Résultats élèves'!$L$2)),"A"),"A")</f>
        <v>A</v>
      </c>
      <c r="AH44" s="176" t="str">
        <f>IF(X44="PRESENT",IF(W44="PRESENT",SUMPRODUCT((Stabilo!$F49:$DA49=1)*(Stabilo!$F$5:$DA$5='Résultats élèves'!$M$2)),"A"),"A")</f>
        <v>A</v>
      </c>
      <c r="AI44" s="175">
        <f>SUMPRODUCT((Stabilo!$F$5:$DA$5=1)*(Stabilo!F49:DA49&lt;&gt;""))</f>
        <v>0</v>
      </c>
      <c r="AJ44" s="175">
        <f>SUMPRODUCT((Stabilo!$F$5:$DA$5=2)*(Stabilo!F49:DA49&lt;&gt;""))</f>
        <v>0</v>
      </c>
      <c r="AK44" s="175">
        <f>SUMPRODUCT((Stabilo!$F$5:$DA$5=3)*(Stabilo!F49:DA49&lt;&gt;""))</f>
        <v>0</v>
      </c>
      <c r="AL44" s="175">
        <f>SUMPRODUCT((Stabilo!$F$5:$DA$5=4)*(Stabilo!F49:DA49&lt;&gt;""))</f>
        <v>0</v>
      </c>
      <c r="AM44" s="175">
        <f>SUMPRODUCT((Stabilo!$F$5:$DA$5=5)*(Stabilo!F49:DA49&lt;&gt;""))</f>
        <v>0</v>
      </c>
      <c r="AN44" s="175">
        <f>SUMPRODUCT((Stabilo!$F$5:$DA$5=6)*(Stabilo!F49:DA49&lt;&gt;""))</f>
        <v>0</v>
      </c>
      <c r="AO44" s="175">
        <f>SUMPRODUCT((Stabilo!$F$5:$DA$5=7)*(Stabilo!F49:DA49&lt;&gt;""))</f>
        <v>0</v>
      </c>
      <c r="AP44" s="175">
        <f>SUMPRODUCT((Stabilo!$F$5:$DA$5=8)*(Stabilo!F49:DA49&lt;&gt;""))</f>
        <v>0</v>
      </c>
      <c r="AQ44" s="175">
        <f>SUMPRODUCT((Stabilo!$F$5:$DA$5=9)*(Stabilo!F49:DA49&lt;&gt;""))</f>
        <v>0</v>
      </c>
      <c r="AR44" s="175">
        <f>SUMPRODUCT((Stabilo!$F$5:$DA$5=10)*(Stabilo!F49:DA49&lt;&gt;""))</f>
        <v>0</v>
      </c>
    </row>
    <row r="45" spans="2:221" ht="15" customHeight="1">
      <c r="B45" s="76">
        <v>42</v>
      </c>
      <c r="C45" s="77" t="str">
        <f>IF(Accueil!F54="","",Accueil!F54)</f>
        <v/>
      </c>
      <c r="D45" s="167" t="str">
        <f t="shared" si="0"/>
        <v/>
      </c>
      <c r="E45" s="167" t="str">
        <f t="shared" si="1"/>
        <v/>
      </c>
      <c r="F45" s="167" t="str">
        <f t="shared" si="2"/>
        <v/>
      </c>
      <c r="G45" s="167" t="str">
        <f t="shared" si="3"/>
        <v/>
      </c>
      <c r="H45" s="167" t="str">
        <f t="shared" si="4"/>
        <v/>
      </c>
      <c r="I45" s="167" t="str">
        <f t="shared" si="5"/>
        <v/>
      </c>
      <c r="J45" s="167" t="str">
        <f t="shared" si="6"/>
        <v/>
      </c>
      <c r="K45" s="167" t="str">
        <f t="shared" si="7"/>
        <v/>
      </c>
      <c r="L45" s="167" t="str">
        <f t="shared" si="8"/>
        <v/>
      </c>
      <c r="M45" s="167" t="str">
        <f t="shared" si="9"/>
        <v/>
      </c>
      <c r="N45" s="103" t="str">
        <f>IF(N44="","",IF(SUMPRODUCT((Stabilo!$F50:$DA50="A")*(Stabilo!$F$5:$DA$5='Résultats élèves'!$D$2))&gt;0,"ABSENT","PRESENT"))</f>
        <v>PRESENT</v>
      </c>
      <c r="O45" s="103" t="str">
        <f>IF(O44="","",IF(SUMPRODUCT((Stabilo!$F50:$DA50="A")*(Stabilo!$F$5:$DA$5='Résultats élèves'!$E$2))&gt;0,"ABSENT","PRESENT"))</f>
        <v>PRESENT</v>
      </c>
      <c r="P45" s="103" t="str">
        <f>IF(P44="","",IF(SUMPRODUCT((Stabilo!$F50:$DA50="A")*(Stabilo!$F$5:$DA$5='Résultats élèves'!$F$2))&gt;0,"ABSENT","PRESENT"))</f>
        <v>PRESENT</v>
      </c>
      <c r="Q45" s="103" t="str">
        <f>IF(Q44="","",IF(SUMPRODUCT((Stabilo!$F50:$DA50="A")*(Stabilo!$F$5:$DA$5='Résultats élèves'!$G$2))&gt;0,"ABSENT","PRESENT"))</f>
        <v>PRESENT</v>
      </c>
      <c r="R45" s="103" t="str">
        <f>IF(R44="","",IF(SUMPRODUCT((Stabilo!$F50:$DA50="A")*(Stabilo!$F$5:$DA$5='Résultats élèves'!$H$2))&gt;0,"ABSENT","PRESENT"))</f>
        <v>PRESENT</v>
      </c>
      <c r="S45" s="103" t="str">
        <f>IF(S44="","",IF(SUMPRODUCT((Stabilo!$F50:$DA50="A")*(Stabilo!$F$5:$DA$5='Résultats élèves'!$I$2))&gt;0,"ABSENT","PRESENT"))</f>
        <v/>
      </c>
      <c r="T45" s="103" t="str">
        <f>IF(T44="","",IF(SUMPRODUCT((Stabilo!$F50:$DA50="A")*(Stabilo!$F$5:$DA$5='Résultats élèves'!$J$2))&gt;0,"ABSENT","PRESENT"))</f>
        <v/>
      </c>
      <c r="U45" s="103" t="str">
        <f>IF(U44="","",IF(SUMPRODUCT((Stabilo!$F50:$DA50="A")*(Stabilo!$F$5:$DA$5='Résultats élèves'!$K$2))&gt;0,"ABSENT","PRESENT"))</f>
        <v/>
      </c>
      <c r="V45" s="103" t="str">
        <f>IF(V44="","",IF(SUMPRODUCT((Stabilo!$F50:$DA50="A")*(Stabilo!$F$5:$DA$5='Résultats élèves'!$L$2))&gt;0,"ABSENT","PRESENT"))</f>
        <v/>
      </c>
      <c r="W45" s="103" t="str">
        <f>IF(W44="","",IF(SUMPRODUCT((Stabilo!$F50:$DA50="A")*(Stabilo!$F$5:$DA$5='Résultats élèves'!$M$2))&gt;0,"ABSENT","PRESENT"))</f>
        <v/>
      </c>
      <c r="X45" s="99" t="str">
        <f t="shared" si="11"/>
        <v/>
      </c>
      <c r="Y45" s="176" t="str">
        <f>IF(X45="PRESENT",IF(N45="PRESENT",SUMPRODUCT((Stabilo!$F50:$DA50=1)*(Stabilo!$F$5:$DA$5='Résultats élèves'!$D$2)),"A"),"A")</f>
        <v>A</v>
      </c>
      <c r="Z45" s="176" t="str">
        <f>IF(X45="PRESENT",IF(O45="PRESENT",SUMPRODUCT((Stabilo!$F50:$DA50=1)*(Stabilo!$F$5:$DA$5='Résultats élèves'!$E$2)),"A"),"A")</f>
        <v>A</v>
      </c>
      <c r="AA45" s="176" t="str">
        <f>IF(X45="PRESENT",IF(P45="PRESENT",SUMPRODUCT((Stabilo!$F50:$DA50=1)*(Stabilo!$F$5:$DA$5='Résultats élèves'!$F$2)),"A"),"A")</f>
        <v>A</v>
      </c>
      <c r="AB45" s="176" t="str">
        <f>IF(X45="PRESENT",IF(Q45="PRESENT",SUMPRODUCT((Stabilo!$F50:$DA50=1)*(Stabilo!$F$5:$DA$5='Résultats élèves'!$G$2)),"A"),"A")</f>
        <v>A</v>
      </c>
      <c r="AC45" s="176" t="str">
        <f>IF(X45="PRESENT",IF(R45="PRESENT",SUMPRODUCT((Stabilo!$F50:$DA50=1)*(Stabilo!$F$5:$DA$5='Résultats élèves'!$H$2)),"A"),"A")</f>
        <v>A</v>
      </c>
      <c r="AD45" s="176" t="str">
        <f>IF(X45="PRESENT",IF(S45="PRESENT",SUMPRODUCT((Stabilo!$F50:$DA50=1)*(Stabilo!$F$5:$DA$5='Résultats élèves'!$I$2)),"A"),"A")</f>
        <v>A</v>
      </c>
      <c r="AE45" s="176" t="str">
        <f>IF(X45="PRESENT",IF(T45="PRESENT",SUMPRODUCT((Stabilo!$F50:$DA50=1)*(Stabilo!$F$5:$DA$5='Résultats élèves'!$J$2)),"A"),"A")</f>
        <v>A</v>
      </c>
      <c r="AF45" s="176" t="str">
        <f>IF(X45="PRESENT",IF(U45="PRESENT",SUMPRODUCT((Stabilo!$F50:$DA50=1)*(Stabilo!$F$5:$DA$5='Résultats élèves'!$K$2)),"A"),"A")</f>
        <v>A</v>
      </c>
      <c r="AG45" s="176" t="str">
        <f>IF(X45="PRESENT",IF(V45="PRESENT",SUMPRODUCT((Stabilo!$F50:$DA50=1)*(Stabilo!$F$5:$DA$5='Résultats élèves'!$L$2)),"A"),"A")</f>
        <v>A</v>
      </c>
      <c r="AH45" s="176" t="str">
        <f>IF(X45="PRESENT",IF(W45="PRESENT",SUMPRODUCT((Stabilo!$F50:$DA50=1)*(Stabilo!$F$5:$DA$5='Résultats élèves'!$M$2)),"A"),"A")</f>
        <v>A</v>
      </c>
      <c r="AI45" s="175">
        <f>SUMPRODUCT((Stabilo!$F$5:$DA$5=1)*(Stabilo!F50:DA50&lt;&gt;""))</f>
        <v>0</v>
      </c>
      <c r="AJ45" s="175">
        <f>SUMPRODUCT((Stabilo!$F$5:$DA$5=2)*(Stabilo!F50:DA50&lt;&gt;""))</f>
        <v>0</v>
      </c>
      <c r="AK45" s="175">
        <f>SUMPRODUCT((Stabilo!$F$5:$DA$5=3)*(Stabilo!F50:DA50&lt;&gt;""))</f>
        <v>0</v>
      </c>
      <c r="AL45" s="175">
        <f>SUMPRODUCT((Stabilo!$F$5:$DA$5=4)*(Stabilo!F50:DA50&lt;&gt;""))</f>
        <v>0</v>
      </c>
      <c r="AM45" s="175">
        <f>SUMPRODUCT((Stabilo!$F$5:$DA$5=5)*(Stabilo!F50:DA50&lt;&gt;""))</f>
        <v>0</v>
      </c>
      <c r="AN45" s="175">
        <f>SUMPRODUCT((Stabilo!$F$5:$DA$5=6)*(Stabilo!F50:DA50&lt;&gt;""))</f>
        <v>0</v>
      </c>
      <c r="AO45" s="175">
        <f>SUMPRODUCT((Stabilo!$F$5:$DA$5=7)*(Stabilo!F50:DA50&lt;&gt;""))</f>
        <v>0</v>
      </c>
      <c r="AP45" s="175">
        <f>SUMPRODUCT((Stabilo!$F$5:$DA$5=8)*(Stabilo!F50:DA50&lt;&gt;""))</f>
        <v>0</v>
      </c>
      <c r="AQ45" s="175">
        <f>SUMPRODUCT((Stabilo!$F$5:$DA$5=9)*(Stabilo!F50:DA50&lt;&gt;""))</f>
        <v>0</v>
      </c>
      <c r="AR45" s="175">
        <f>SUMPRODUCT((Stabilo!$F$5:$DA$5=10)*(Stabilo!F50:DA50&lt;&gt;""))</f>
        <v>0</v>
      </c>
    </row>
    <row r="46" spans="2:221" ht="15" customHeight="1">
      <c r="B46" s="76">
        <v>43</v>
      </c>
      <c r="C46" s="77" t="str">
        <f>IF(Accueil!F55="","",Accueil!F55)</f>
        <v/>
      </c>
      <c r="D46" s="167" t="str">
        <f t="shared" si="0"/>
        <v/>
      </c>
      <c r="E46" s="167" t="str">
        <f t="shared" si="1"/>
        <v/>
      </c>
      <c r="F46" s="167" t="str">
        <f t="shared" si="2"/>
        <v/>
      </c>
      <c r="G46" s="167" t="str">
        <f t="shared" si="3"/>
        <v/>
      </c>
      <c r="H46" s="167" t="str">
        <f t="shared" si="4"/>
        <v/>
      </c>
      <c r="I46" s="167" t="str">
        <f t="shared" si="5"/>
        <v/>
      </c>
      <c r="J46" s="167" t="str">
        <f t="shared" si="6"/>
        <v/>
      </c>
      <c r="K46" s="167" t="str">
        <f t="shared" si="7"/>
        <v/>
      </c>
      <c r="L46" s="167" t="str">
        <f t="shared" si="8"/>
        <v/>
      </c>
      <c r="M46" s="167" t="str">
        <f t="shared" si="9"/>
        <v/>
      </c>
      <c r="N46" s="103" t="str">
        <f>IF(N45="","",IF(SUMPRODUCT((Stabilo!$F51:$DA51="A")*(Stabilo!$F$5:$DA$5='Résultats élèves'!$D$2))&gt;0,"ABSENT","PRESENT"))</f>
        <v>PRESENT</v>
      </c>
      <c r="O46" s="103" t="str">
        <f>IF(O45="","",IF(SUMPRODUCT((Stabilo!$F51:$DA51="A")*(Stabilo!$F$5:$DA$5='Résultats élèves'!$E$2))&gt;0,"ABSENT","PRESENT"))</f>
        <v>PRESENT</v>
      </c>
      <c r="P46" s="103" t="str">
        <f>IF(P45="","",IF(SUMPRODUCT((Stabilo!$F51:$DA51="A")*(Stabilo!$F$5:$DA$5='Résultats élèves'!$F$2))&gt;0,"ABSENT","PRESENT"))</f>
        <v>PRESENT</v>
      </c>
      <c r="Q46" s="103" t="str">
        <f>IF(Q45="","",IF(SUMPRODUCT((Stabilo!$F51:$DA51="A")*(Stabilo!$F$5:$DA$5='Résultats élèves'!$G$2))&gt;0,"ABSENT","PRESENT"))</f>
        <v>PRESENT</v>
      </c>
      <c r="R46" s="103" t="str">
        <f>IF(R45="","",IF(SUMPRODUCT((Stabilo!$F51:$DA51="A")*(Stabilo!$F$5:$DA$5='Résultats élèves'!$H$2))&gt;0,"ABSENT","PRESENT"))</f>
        <v>PRESENT</v>
      </c>
      <c r="S46" s="103" t="str">
        <f>IF(S45="","",IF(SUMPRODUCT((Stabilo!$F51:$DA51="A")*(Stabilo!$F$5:$DA$5='Résultats élèves'!$I$2))&gt;0,"ABSENT","PRESENT"))</f>
        <v/>
      </c>
      <c r="T46" s="103" t="str">
        <f>IF(T45="","",IF(SUMPRODUCT((Stabilo!$F51:$DA51="A")*(Stabilo!$F$5:$DA$5='Résultats élèves'!$J$2))&gt;0,"ABSENT","PRESENT"))</f>
        <v/>
      </c>
      <c r="U46" s="103" t="str">
        <f>IF(U45="","",IF(SUMPRODUCT((Stabilo!$F51:$DA51="A")*(Stabilo!$F$5:$DA$5='Résultats élèves'!$K$2))&gt;0,"ABSENT","PRESENT"))</f>
        <v/>
      </c>
      <c r="V46" s="103" t="str">
        <f>IF(V45="","",IF(SUMPRODUCT((Stabilo!$F51:$DA51="A")*(Stabilo!$F$5:$DA$5='Résultats élèves'!$L$2))&gt;0,"ABSENT","PRESENT"))</f>
        <v/>
      </c>
      <c r="W46" s="103" t="str">
        <f>IF(W45="","",IF(SUMPRODUCT((Stabilo!$F51:$DA51="A")*(Stabilo!$F$5:$DA$5='Résultats élèves'!$M$2))&gt;0,"ABSENT","PRESENT"))</f>
        <v/>
      </c>
      <c r="X46" s="99" t="str">
        <f t="shared" si="11"/>
        <v/>
      </c>
      <c r="Y46" s="176" t="str">
        <f>IF(X46="PRESENT",IF(N46="PRESENT",SUMPRODUCT((Stabilo!$F51:$DA51=1)*(Stabilo!$F$5:$DA$5='Résultats élèves'!$D$2)),"A"),"A")</f>
        <v>A</v>
      </c>
      <c r="Z46" s="176" t="str">
        <f>IF(X46="PRESENT",IF(O46="PRESENT",SUMPRODUCT((Stabilo!$F51:$DA51=1)*(Stabilo!$F$5:$DA$5='Résultats élèves'!$E$2)),"A"),"A")</f>
        <v>A</v>
      </c>
      <c r="AA46" s="176" t="str">
        <f>IF(X46="PRESENT",IF(P46="PRESENT",SUMPRODUCT((Stabilo!$F51:$DA51=1)*(Stabilo!$F$5:$DA$5='Résultats élèves'!$F$2)),"A"),"A")</f>
        <v>A</v>
      </c>
      <c r="AB46" s="176" t="str">
        <f>IF(X46="PRESENT",IF(Q46="PRESENT",SUMPRODUCT((Stabilo!$F51:$DA51=1)*(Stabilo!$F$5:$DA$5='Résultats élèves'!$G$2)),"A"),"A")</f>
        <v>A</v>
      </c>
      <c r="AC46" s="176" t="str">
        <f>IF(X46="PRESENT",IF(R46="PRESENT",SUMPRODUCT((Stabilo!$F51:$DA51=1)*(Stabilo!$F$5:$DA$5='Résultats élèves'!$H$2)),"A"),"A")</f>
        <v>A</v>
      </c>
      <c r="AD46" s="176" t="str">
        <f>IF(X46="PRESENT",IF(S46="PRESENT",SUMPRODUCT((Stabilo!$F51:$DA51=1)*(Stabilo!$F$5:$DA$5='Résultats élèves'!$I$2)),"A"),"A")</f>
        <v>A</v>
      </c>
      <c r="AE46" s="176" t="str">
        <f>IF(X46="PRESENT",IF(T46="PRESENT",SUMPRODUCT((Stabilo!$F51:$DA51=1)*(Stabilo!$F$5:$DA$5='Résultats élèves'!$J$2)),"A"),"A")</f>
        <v>A</v>
      </c>
      <c r="AF46" s="176" t="str">
        <f>IF(X46="PRESENT",IF(U46="PRESENT",SUMPRODUCT((Stabilo!$F51:$DA51=1)*(Stabilo!$F$5:$DA$5='Résultats élèves'!$K$2)),"A"),"A")</f>
        <v>A</v>
      </c>
      <c r="AG46" s="176" t="str">
        <f>IF(X46="PRESENT",IF(V46="PRESENT",SUMPRODUCT((Stabilo!$F51:$DA51=1)*(Stabilo!$F$5:$DA$5='Résultats élèves'!$L$2)),"A"),"A")</f>
        <v>A</v>
      </c>
      <c r="AH46" s="176" t="str">
        <f>IF(X46="PRESENT",IF(W46="PRESENT",SUMPRODUCT((Stabilo!$F51:$DA51=1)*(Stabilo!$F$5:$DA$5='Résultats élèves'!$M$2)),"A"),"A")</f>
        <v>A</v>
      </c>
      <c r="AI46" s="175">
        <f>SUMPRODUCT((Stabilo!$F$5:$DA$5=1)*(Stabilo!F51:DA51&lt;&gt;""))</f>
        <v>0</v>
      </c>
      <c r="AJ46" s="175">
        <f>SUMPRODUCT((Stabilo!$F$5:$DA$5=2)*(Stabilo!F51:DA51&lt;&gt;""))</f>
        <v>0</v>
      </c>
      <c r="AK46" s="175">
        <f>SUMPRODUCT((Stabilo!$F$5:$DA$5=3)*(Stabilo!F51:DA51&lt;&gt;""))</f>
        <v>0</v>
      </c>
      <c r="AL46" s="175">
        <f>SUMPRODUCT((Stabilo!$F$5:$DA$5=4)*(Stabilo!F51:DA51&lt;&gt;""))</f>
        <v>0</v>
      </c>
      <c r="AM46" s="175">
        <f>SUMPRODUCT((Stabilo!$F$5:$DA$5=5)*(Stabilo!F51:DA51&lt;&gt;""))</f>
        <v>0</v>
      </c>
      <c r="AN46" s="175">
        <f>SUMPRODUCT((Stabilo!$F$5:$DA$5=6)*(Stabilo!F51:DA51&lt;&gt;""))</f>
        <v>0</v>
      </c>
      <c r="AO46" s="175">
        <f>SUMPRODUCT((Stabilo!$F$5:$DA$5=7)*(Stabilo!F51:DA51&lt;&gt;""))</f>
        <v>0</v>
      </c>
      <c r="AP46" s="175">
        <f>SUMPRODUCT((Stabilo!$F$5:$DA$5=8)*(Stabilo!F51:DA51&lt;&gt;""))</f>
        <v>0</v>
      </c>
      <c r="AQ46" s="175">
        <f>SUMPRODUCT((Stabilo!$F$5:$DA$5=9)*(Stabilo!F51:DA51&lt;&gt;""))</f>
        <v>0</v>
      </c>
      <c r="AR46" s="175">
        <f>SUMPRODUCT((Stabilo!$F$5:$DA$5=10)*(Stabilo!F51:DA51&lt;&gt;""))</f>
        <v>0</v>
      </c>
    </row>
    <row r="47" spans="2:221" ht="15" customHeight="1">
      <c r="B47" s="76">
        <v>44</v>
      </c>
      <c r="C47" s="77" t="str">
        <f>IF(Accueil!F56="","",Accueil!F56)</f>
        <v/>
      </c>
      <c r="D47" s="167" t="str">
        <f t="shared" si="0"/>
        <v/>
      </c>
      <c r="E47" s="167" t="str">
        <f t="shared" si="1"/>
        <v/>
      </c>
      <c r="F47" s="167" t="str">
        <f t="shared" si="2"/>
        <v/>
      </c>
      <c r="G47" s="167" t="str">
        <f t="shared" si="3"/>
        <v/>
      </c>
      <c r="H47" s="167" t="str">
        <f t="shared" si="4"/>
        <v/>
      </c>
      <c r="I47" s="167" t="str">
        <f t="shared" si="5"/>
        <v/>
      </c>
      <c r="J47" s="167" t="str">
        <f t="shared" si="6"/>
        <v/>
      </c>
      <c r="K47" s="167" t="str">
        <f t="shared" si="7"/>
        <v/>
      </c>
      <c r="L47" s="167" t="str">
        <f t="shared" si="8"/>
        <v/>
      </c>
      <c r="M47" s="167" t="str">
        <f t="shared" si="9"/>
        <v/>
      </c>
      <c r="N47" s="103" t="str">
        <f>IF(N46="","",IF(SUMPRODUCT((Stabilo!$F52:$DA52="A")*(Stabilo!$F$5:$DA$5='Résultats élèves'!$D$2))&gt;0,"ABSENT","PRESENT"))</f>
        <v>PRESENT</v>
      </c>
      <c r="O47" s="103" t="str">
        <f>IF(O46="","",IF(SUMPRODUCT((Stabilo!$F52:$DA52="A")*(Stabilo!$F$5:$DA$5='Résultats élèves'!$E$2))&gt;0,"ABSENT","PRESENT"))</f>
        <v>PRESENT</v>
      </c>
      <c r="P47" s="103" t="str">
        <f>IF(P46="","",IF(SUMPRODUCT((Stabilo!$F52:$DA52="A")*(Stabilo!$F$5:$DA$5='Résultats élèves'!$F$2))&gt;0,"ABSENT","PRESENT"))</f>
        <v>PRESENT</v>
      </c>
      <c r="Q47" s="103" t="str">
        <f>IF(Q46="","",IF(SUMPRODUCT((Stabilo!$F52:$DA52="A")*(Stabilo!$F$5:$DA$5='Résultats élèves'!$G$2))&gt;0,"ABSENT","PRESENT"))</f>
        <v>PRESENT</v>
      </c>
      <c r="R47" s="103" t="str">
        <f>IF(R46="","",IF(SUMPRODUCT((Stabilo!$F52:$DA52="A")*(Stabilo!$F$5:$DA$5='Résultats élèves'!$H$2))&gt;0,"ABSENT","PRESENT"))</f>
        <v>PRESENT</v>
      </c>
      <c r="S47" s="103" t="str">
        <f>IF(S46="","",IF(SUMPRODUCT((Stabilo!$F52:$DA52="A")*(Stabilo!$F$5:$DA$5='Résultats élèves'!$I$2))&gt;0,"ABSENT","PRESENT"))</f>
        <v/>
      </c>
      <c r="T47" s="103" t="str">
        <f>IF(T46="","",IF(SUMPRODUCT((Stabilo!$F52:$DA52="A")*(Stabilo!$F$5:$DA$5='Résultats élèves'!$J$2))&gt;0,"ABSENT","PRESENT"))</f>
        <v/>
      </c>
      <c r="U47" s="103" t="str">
        <f>IF(U46="","",IF(SUMPRODUCT((Stabilo!$F52:$DA52="A")*(Stabilo!$F$5:$DA$5='Résultats élèves'!$K$2))&gt;0,"ABSENT","PRESENT"))</f>
        <v/>
      </c>
      <c r="V47" s="103" t="str">
        <f>IF(V46="","",IF(SUMPRODUCT((Stabilo!$F52:$DA52="A")*(Stabilo!$F$5:$DA$5='Résultats élèves'!$L$2))&gt;0,"ABSENT","PRESENT"))</f>
        <v/>
      </c>
      <c r="W47" s="103" t="str">
        <f>IF(W46="","",IF(SUMPRODUCT((Stabilo!$F52:$DA52="A")*(Stabilo!$F$5:$DA$5='Résultats élèves'!$M$2))&gt;0,"ABSENT","PRESENT"))</f>
        <v/>
      </c>
      <c r="X47" s="99" t="str">
        <f t="shared" si="11"/>
        <v/>
      </c>
      <c r="Y47" s="176" t="str">
        <f>IF(X47="PRESENT",IF(N47="PRESENT",SUMPRODUCT((Stabilo!$F52:$DA52=1)*(Stabilo!$F$5:$DA$5='Résultats élèves'!$D$2)),"A"),"A")</f>
        <v>A</v>
      </c>
      <c r="Z47" s="176" t="str">
        <f>IF(X47="PRESENT",IF(O47="PRESENT",SUMPRODUCT((Stabilo!$F52:$DA52=1)*(Stabilo!$F$5:$DA$5='Résultats élèves'!$E$2)),"A"),"A")</f>
        <v>A</v>
      </c>
      <c r="AA47" s="176" t="str">
        <f>IF(X47="PRESENT",IF(P47="PRESENT",SUMPRODUCT((Stabilo!$F52:$DA52=1)*(Stabilo!$F$5:$DA$5='Résultats élèves'!$F$2)),"A"),"A")</f>
        <v>A</v>
      </c>
      <c r="AB47" s="176" t="str">
        <f>IF(X47="PRESENT",IF(Q47="PRESENT",SUMPRODUCT((Stabilo!$F52:$DA52=1)*(Stabilo!$F$5:$DA$5='Résultats élèves'!$G$2)),"A"),"A")</f>
        <v>A</v>
      </c>
      <c r="AC47" s="176" t="str">
        <f>IF(X47="PRESENT",IF(R47="PRESENT",SUMPRODUCT((Stabilo!$F52:$DA52=1)*(Stabilo!$F$5:$DA$5='Résultats élèves'!$H$2)),"A"),"A")</f>
        <v>A</v>
      </c>
      <c r="AD47" s="176" t="str">
        <f>IF(X47="PRESENT",IF(S47="PRESENT",SUMPRODUCT((Stabilo!$F52:$DA52=1)*(Stabilo!$F$5:$DA$5='Résultats élèves'!$I$2)),"A"),"A")</f>
        <v>A</v>
      </c>
      <c r="AE47" s="176" t="str">
        <f>IF(X47="PRESENT",IF(T47="PRESENT",SUMPRODUCT((Stabilo!$F52:$DA52=1)*(Stabilo!$F$5:$DA$5='Résultats élèves'!$J$2)),"A"),"A")</f>
        <v>A</v>
      </c>
      <c r="AF47" s="176" t="str">
        <f>IF(X47="PRESENT",IF(U47="PRESENT",SUMPRODUCT((Stabilo!$F52:$DA52=1)*(Stabilo!$F$5:$DA$5='Résultats élèves'!$K$2)),"A"),"A")</f>
        <v>A</v>
      </c>
      <c r="AG47" s="176" t="str">
        <f>IF(X47="PRESENT",IF(V47="PRESENT",SUMPRODUCT((Stabilo!$F52:$DA52=1)*(Stabilo!$F$5:$DA$5='Résultats élèves'!$L$2)),"A"),"A")</f>
        <v>A</v>
      </c>
      <c r="AH47" s="176" t="str">
        <f>IF(X47="PRESENT",IF(W47="PRESENT",SUMPRODUCT((Stabilo!$F52:$DA52=1)*(Stabilo!$F$5:$DA$5='Résultats élèves'!$M$2)),"A"),"A")</f>
        <v>A</v>
      </c>
      <c r="AI47" s="175">
        <f>SUMPRODUCT((Stabilo!$F$5:$DA$5=1)*(Stabilo!F52:DA52&lt;&gt;""))</f>
        <v>0</v>
      </c>
      <c r="AJ47" s="175">
        <f>SUMPRODUCT((Stabilo!$F$5:$DA$5=2)*(Stabilo!F52:DA52&lt;&gt;""))</f>
        <v>0</v>
      </c>
      <c r="AK47" s="175">
        <f>SUMPRODUCT((Stabilo!$F$5:$DA$5=3)*(Stabilo!F52:DA52&lt;&gt;""))</f>
        <v>0</v>
      </c>
      <c r="AL47" s="175">
        <f>SUMPRODUCT((Stabilo!$F$5:$DA$5=4)*(Stabilo!F52:DA52&lt;&gt;""))</f>
        <v>0</v>
      </c>
      <c r="AM47" s="175">
        <f>SUMPRODUCT((Stabilo!$F$5:$DA$5=5)*(Stabilo!F52:DA52&lt;&gt;""))</f>
        <v>0</v>
      </c>
      <c r="AN47" s="175">
        <f>SUMPRODUCT((Stabilo!$F$5:$DA$5=6)*(Stabilo!F52:DA52&lt;&gt;""))</f>
        <v>0</v>
      </c>
      <c r="AO47" s="175">
        <f>SUMPRODUCT((Stabilo!$F$5:$DA$5=7)*(Stabilo!F52:DA52&lt;&gt;""))</f>
        <v>0</v>
      </c>
      <c r="AP47" s="175">
        <f>SUMPRODUCT((Stabilo!$F$5:$DA$5=8)*(Stabilo!F52:DA52&lt;&gt;""))</f>
        <v>0</v>
      </c>
      <c r="AQ47" s="175">
        <f>SUMPRODUCT((Stabilo!$F$5:$DA$5=9)*(Stabilo!F52:DA52&lt;&gt;""))</f>
        <v>0</v>
      </c>
      <c r="AR47" s="175">
        <f>SUMPRODUCT((Stabilo!$F$5:$DA$5=10)*(Stabilo!F52:DA52&lt;&gt;""))</f>
        <v>0</v>
      </c>
    </row>
    <row r="48" spans="2:221" ht="15" customHeight="1">
      <c r="B48" s="76">
        <v>45</v>
      </c>
      <c r="C48" s="77" t="str">
        <f>IF(Accueil!F57="","",Accueil!F57)</f>
        <v/>
      </c>
      <c r="D48" s="167" t="str">
        <f t="shared" si="0"/>
        <v/>
      </c>
      <c r="E48" s="167" t="str">
        <f t="shared" si="1"/>
        <v/>
      </c>
      <c r="F48" s="167" t="str">
        <f t="shared" si="2"/>
        <v/>
      </c>
      <c r="G48" s="167" t="str">
        <f t="shared" si="3"/>
        <v/>
      </c>
      <c r="H48" s="167" t="str">
        <f t="shared" si="4"/>
        <v/>
      </c>
      <c r="I48" s="167" t="str">
        <f t="shared" si="5"/>
        <v/>
      </c>
      <c r="J48" s="167" t="str">
        <f t="shared" si="6"/>
        <v/>
      </c>
      <c r="K48" s="167" t="str">
        <f t="shared" si="7"/>
        <v/>
      </c>
      <c r="L48" s="167" t="str">
        <f t="shared" si="8"/>
        <v/>
      </c>
      <c r="M48" s="167" t="str">
        <f t="shared" si="9"/>
        <v/>
      </c>
      <c r="N48" s="103" t="str">
        <f>IF(N47="","",IF(SUMPRODUCT((Stabilo!$F53:$DA53="A")*(Stabilo!$F$5:$DA$5='Résultats élèves'!$D$2))&gt;0,"ABSENT","PRESENT"))</f>
        <v>PRESENT</v>
      </c>
      <c r="O48" s="103" t="str">
        <f>IF(O47="","",IF(SUMPRODUCT((Stabilo!$F53:$DA53="A")*(Stabilo!$F$5:$DA$5='Résultats élèves'!$E$2))&gt;0,"ABSENT","PRESENT"))</f>
        <v>PRESENT</v>
      </c>
      <c r="P48" s="103" t="str">
        <f>IF(P47="","",IF(SUMPRODUCT((Stabilo!$F53:$DA53="A")*(Stabilo!$F$5:$DA$5='Résultats élèves'!$F$2))&gt;0,"ABSENT","PRESENT"))</f>
        <v>PRESENT</v>
      </c>
      <c r="Q48" s="103" t="str">
        <f>IF(Q47="","",IF(SUMPRODUCT((Stabilo!$F53:$DA53="A")*(Stabilo!$F$5:$DA$5='Résultats élèves'!$G$2))&gt;0,"ABSENT","PRESENT"))</f>
        <v>PRESENT</v>
      </c>
      <c r="R48" s="103" t="str">
        <f>IF(R47="","",IF(SUMPRODUCT((Stabilo!$F53:$DA53="A")*(Stabilo!$F$5:$DA$5='Résultats élèves'!$H$2))&gt;0,"ABSENT","PRESENT"))</f>
        <v>PRESENT</v>
      </c>
      <c r="S48" s="103" t="str">
        <f>IF(S47="","",IF(SUMPRODUCT((Stabilo!$F53:$DA53="A")*(Stabilo!$F$5:$DA$5='Résultats élèves'!$I$2))&gt;0,"ABSENT","PRESENT"))</f>
        <v/>
      </c>
      <c r="T48" s="103" t="str">
        <f>IF(T47="","",IF(SUMPRODUCT((Stabilo!$F53:$DA53="A")*(Stabilo!$F$5:$DA$5='Résultats élèves'!$J$2))&gt;0,"ABSENT","PRESENT"))</f>
        <v/>
      </c>
      <c r="U48" s="103" t="str">
        <f>IF(U47="","",IF(SUMPRODUCT((Stabilo!$F53:$DA53="A")*(Stabilo!$F$5:$DA$5='Résultats élèves'!$K$2))&gt;0,"ABSENT","PRESENT"))</f>
        <v/>
      </c>
      <c r="V48" s="103" t="str">
        <f>IF(V47="","",IF(SUMPRODUCT((Stabilo!$F53:$DA53="A")*(Stabilo!$F$5:$DA$5='Résultats élèves'!$L$2))&gt;0,"ABSENT","PRESENT"))</f>
        <v/>
      </c>
      <c r="W48" s="103" t="str">
        <f>IF(W47="","",IF(SUMPRODUCT((Stabilo!$F53:$DA53="A")*(Stabilo!$F$5:$DA$5='Résultats élèves'!$M$2))&gt;0,"ABSENT","PRESENT"))</f>
        <v/>
      </c>
      <c r="X48" s="99" t="str">
        <f t="shared" si="11"/>
        <v/>
      </c>
      <c r="Y48" s="176" t="str">
        <f>IF(X48="PRESENT",IF(N48="PRESENT",SUMPRODUCT((Stabilo!$F53:$DA53=1)*(Stabilo!$F$5:$DA$5='Résultats élèves'!$D$2)),"A"),"A")</f>
        <v>A</v>
      </c>
      <c r="Z48" s="176" t="str">
        <f>IF(X48="PRESENT",IF(O48="PRESENT",SUMPRODUCT((Stabilo!$F53:$DA53=1)*(Stabilo!$F$5:$DA$5='Résultats élèves'!$E$2)),"A"),"A")</f>
        <v>A</v>
      </c>
      <c r="AA48" s="176" t="str">
        <f>IF(X48="PRESENT",IF(P48="PRESENT",SUMPRODUCT((Stabilo!$F53:$DA53=1)*(Stabilo!$F$5:$DA$5='Résultats élèves'!$F$2)),"A"),"A")</f>
        <v>A</v>
      </c>
      <c r="AB48" s="176" t="str">
        <f>IF(X48="PRESENT",IF(Q48="PRESENT",SUMPRODUCT((Stabilo!$F53:$DA53=1)*(Stabilo!$F$5:$DA$5='Résultats élèves'!$G$2)),"A"),"A")</f>
        <v>A</v>
      </c>
      <c r="AC48" s="176" t="str">
        <f>IF(X48="PRESENT",IF(R48="PRESENT",SUMPRODUCT((Stabilo!$F53:$DA53=1)*(Stabilo!$F$5:$DA$5='Résultats élèves'!$H$2)),"A"),"A")</f>
        <v>A</v>
      </c>
      <c r="AD48" s="176" t="str">
        <f>IF(X48="PRESENT",IF(S48="PRESENT",SUMPRODUCT((Stabilo!$F53:$DA53=1)*(Stabilo!$F$5:$DA$5='Résultats élèves'!$I$2)),"A"),"A")</f>
        <v>A</v>
      </c>
      <c r="AE48" s="176" t="str">
        <f>IF(X48="PRESENT",IF(T48="PRESENT",SUMPRODUCT((Stabilo!$F53:$DA53=1)*(Stabilo!$F$5:$DA$5='Résultats élèves'!$J$2)),"A"),"A")</f>
        <v>A</v>
      </c>
      <c r="AF48" s="176" t="str">
        <f>IF(X48="PRESENT",IF(U48="PRESENT",SUMPRODUCT((Stabilo!$F53:$DA53=1)*(Stabilo!$F$5:$DA$5='Résultats élèves'!$K$2)),"A"),"A")</f>
        <v>A</v>
      </c>
      <c r="AG48" s="176" t="str">
        <f>IF(X48="PRESENT",IF(V48="PRESENT",SUMPRODUCT((Stabilo!$F53:$DA53=1)*(Stabilo!$F$5:$DA$5='Résultats élèves'!$L$2)),"A"),"A")</f>
        <v>A</v>
      </c>
      <c r="AH48" s="176" t="str">
        <f>IF(X48="PRESENT",IF(W48="PRESENT",SUMPRODUCT((Stabilo!$F53:$DA53=1)*(Stabilo!$F$5:$DA$5='Résultats élèves'!$M$2)),"A"),"A")</f>
        <v>A</v>
      </c>
      <c r="AI48" s="175">
        <f>SUMPRODUCT((Stabilo!$F$5:$DA$5=1)*(Stabilo!F53:DA53&lt;&gt;""))</f>
        <v>0</v>
      </c>
      <c r="AJ48" s="175">
        <f>SUMPRODUCT((Stabilo!$F$5:$DA$5=2)*(Stabilo!F53:DA53&lt;&gt;""))</f>
        <v>0</v>
      </c>
      <c r="AK48" s="175">
        <f>SUMPRODUCT((Stabilo!$F$5:$DA$5=3)*(Stabilo!F53:DA53&lt;&gt;""))</f>
        <v>0</v>
      </c>
      <c r="AL48" s="175">
        <f>SUMPRODUCT((Stabilo!$F$5:$DA$5=4)*(Stabilo!F53:DA53&lt;&gt;""))</f>
        <v>0</v>
      </c>
      <c r="AM48" s="175">
        <f>SUMPRODUCT((Stabilo!$F$5:$DA$5=5)*(Stabilo!F53:DA53&lt;&gt;""))</f>
        <v>0</v>
      </c>
      <c r="AN48" s="175">
        <f>SUMPRODUCT((Stabilo!$F$5:$DA$5=6)*(Stabilo!F53:DA53&lt;&gt;""))</f>
        <v>0</v>
      </c>
      <c r="AO48" s="175">
        <f>SUMPRODUCT((Stabilo!$F$5:$DA$5=7)*(Stabilo!F53:DA53&lt;&gt;""))</f>
        <v>0</v>
      </c>
      <c r="AP48" s="175">
        <f>SUMPRODUCT((Stabilo!$F$5:$DA$5=8)*(Stabilo!F53:DA53&lt;&gt;""))</f>
        <v>0</v>
      </c>
      <c r="AQ48" s="175">
        <f>SUMPRODUCT((Stabilo!$F$5:$DA$5=9)*(Stabilo!F53:DA53&lt;&gt;""))</f>
        <v>0</v>
      </c>
      <c r="AR48" s="175">
        <f>SUMPRODUCT((Stabilo!$F$5:$DA$5=10)*(Stabilo!F53:DA53&lt;&gt;""))</f>
        <v>0</v>
      </c>
    </row>
    <row r="49" spans="2:44" ht="15" customHeight="1">
      <c r="B49" s="76">
        <v>46</v>
      </c>
      <c r="C49" s="77" t="str">
        <f>IF(Accueil!F58="","",Accueil!F58)</f>
        <v/>
      </c>
      <c r="D49" s="167" t="str">
        <f t="shared" si="0"/>
        <v/>
      </c>
      <c r="E49" s="167" t="str">
        <f t="shared" si="1"/>
        <v/>
      </c>
      <c r="F49" s="167" t="str">
        <f t="shared" si="2"/>
        <v/>
      </c>
      <c r="G49" s="167" t="str">
        <f t="shared" si="3"/>
        <v/>
      </c>
      <c r="H49" s="167" t="str">
        <f t="shared" si="4"/>
        <v/>
      </c>
      <c r="I49" s="167" t="str">
        <f t="shared" si="5"/>
        <v/>
      </c>
      <c r="J49" s="167" t="str">
        <f t="shared" si="6"/>
        <v/>
      </c>
      <c r="K49" s="167" t="str">
        <f t="shared" si="7"/>
        <v/>
      </c>
      <c r="L49" s="167" t="str">
        <f t="shared" si="8"/>
        <v/>
      </c>
      <c r="M49" s="167" t="str">
        <f t="shared" si="9"/>
        <v/>
      </c>
      <c r="N49" s="103" t="str">
        <f>IF(N48="","",IF(SUMPRODUCT((Stabilo!$F54:$DA54="A")*(Stabilo!$F$5:$DA$5='Résultats élèves'!$D$2))&gt;0,"ABSENT","PRESENT"))</f>
        <v>PRESENT</v>
      </c>
      <c r="O49" s="103" t="str">
        <f>IF(O48="","",IF(SUMPRODUCT((Stabilo!$F54:$DA54="A")*(Stabilo!$F$5:$DA$5='Résultats élèves'!$E$2))&gt;0,"ABSENT","PRESENT"))</f>
        <v>PRESENT</v>
      </c>
      <c r="P49" s="103" t="str">
        <f>IF(P48="","",IF(SUMPRODUCT((Stabilo!$F54:$DA54="A")*(Stabilo!$F$5:$DA$5='Résultats élèves'!$F$2))&gt;0,"ABSENT","PRESENT"))</f>
        <v>PRESENT</v>
      </c>
      <c r="Q49" s="103" t="str">
        <f>IF(Q48="","",IF(SUMPRODUCT((Stabilo!$F54:$DA54="A")*(Stabilo!$F$5:$DA$5='Résultats élèves'!$G$2))&gt;0,"ABSENT","PRESENT"))</f>
        <v>PRESENT</v>
      </c>
      <c r="R49" s="103" t="str">
        <f>IF(R48="","",IF(SUMPRODUCT((Stabilo!$F54:$DA54="A")*(Stabilo!$F$5:$DA$5='Résultats élèves'!$H$2))&gt;0,"ABSENT","PRESENT"))</f>
        <v>PRESENT</v>
      </c>
      <c r="S49" s="103" t="str">
        <f>IF(S48="","",IF(SUMPRODUCT((Stabilo!$F54:$DA54="A")*(Stabilo!$F$5:$DA$5='Résultats élèves'!$I$2))&gt;0,"ABSENT","PRESENT"))</f>
        <v/>
      </c>
      <c r="T49" s="103" t="str">
        <f>IF(T48="","",IF(SUMPRODUCT((Stabilo!$F54:$DA54="A")*(Stabilo!$F$5:$DA$5='Résultats élèves'!$J$2))&gt;0,"ABSENT","PRESENT"))</f>
        <v/>
      </c>
      <c r="U49" s="103" t="str">
        <f>IF(U48="","",IF(SUMPRODUCT((Stabilo!$F54:$DA54="A")*(Stabilo!$F$5:$DA$5='Résultats élèves'!$K$2))&gt;0,"ABSENT","PRESENT"))</f>
        <v/>
      </c>
      <c r="V49" s="103" t="str">
        <f>IF(V48="","",IF(SUMPRODUCT((Stabilo!$F54:$DA54="A")*(Stabilo!$F$5:$DA$5='Résultats élèves'!$L$2))&gt;0,"ABSENT","PRESENT"))</f>
        <v/>
      </c>
      <c r="W49" s="103" t="str">
        <f>IF(W48="","",IF(SUMPRODUCT((Stabilo!$F54:$DA54="A")*(Stabilo!$F$5:$DA$5='Résultats élèves'!$M$2))&gt;0,"ABSENT","PRESENT"))</f>
        <v/>
      </c>
      <c r="X49" s="99" t="str">
        <f t="shared" si="11"/>
        <v/>
      </c>
      <c r="Y49" s="176" t="str">
        <f>IF(X49="PRESENT",IF(N49="PRESENT",SUMPRODUCT((Stabilo!$F54:$DA54=1)*(Stabilo!$F$5:$DA$5='Résultats élèves'!$D$2)),"A"),"A")</f>
        <v>A</v>
      </c>
      <c r="Z49" s="176" t="str">
        <f>IF(X49="PRESENT",IF(O49="PRESENT",SUMPRODUCT((Stabilo!$F54:$DA54=1)*(Stabilo!$F$5:$DA$5='Résultats élèves'!$E$2)),"A"),"A")</f>
        <v>A</v>
      </c>
      <c r="AA49" s="176" t="str">
        <f>IF(X49="PRESENT",IF(P49="PRESENT",SUMPRODUCT((Stabilo!$F54:$DA54=1)*(Stabilo!$F$5:$DA$5='Résultats élèves'!$F$2)),"A"),"A")</f>
        <v>A</v>
      </c>
      <c r="AB49" s="176" t="str">
        <f>IF(X49="PRESENT",IF(Q49="PRESENT",SUMPRODUCT((Stabilo!$F54:$DA54=1)*(Stabilo!$F$5:$DA$5='Résultats élèves'!$G$2)),"A"),"A")</f>
        <v>A</v>
      </c>
      <c r="AC49" s="176" t="str">
        <f>IF(X49="PRESENT",IF(R49="PRESENT",SUMPRODUCT((Stabilo!$F54:$DA54=1)*(Stabilo!$F$5:$DA$5='Résultats élèves'!$H$2)),"A"),"A")</f>
        <v>A</v>
      </c>
      <c r="AD49" s="176" t="str">
        <f>IF(X49="PRESENT",IF(S49="PRESENT",SUMPRODUCT((Stabilo!$F54:$DA54=1)*(Stabilo!$F$5:$DA$5='Résultats élèves'!$I$2)),"A"),"A")</f>
        <v>A</v>
      </c>
      <c r="AE49" s="176" t="str">
        <f>IF(X49="PRESENT",IF(T49="PRESENT",SUMPRODUCT((Stabilo!$F54:$DA54=1)*(Stabilo!$F$5:$DA$5='Résultats élèves'!$J$2)),"A"),"A")</f>
        <v>A</v>
      </c>
      <c r="AF49" s="176" t="str">
        <f>IF(X49="PRESENT",IF(U49="PRESENT",SUMPRODUCT((Stabilo!$F54:$DA54=1)*(Stabilo!$F$5:$DA$5='Résultats élèves'!$K$2)),"A"),"A")</f>
        <v>A</v>
      </c>
      <c r="AG49" s="176" t="str">
        <f>IF(X49="PRESENT",IF(V49="PRESENT",SUMPRODUCT((Stabilo!$F54:$DA54=1)*(Stabilo!$F$5:$DA$5='Résultats élèves'!$L$2)),"A"),"A")</f>
        <v>A</v>
      </c>
      <c r="AH49" s="176" t="str">
        <f>IF(X49="PRESENT",IF(W49="PRESENT",SUMPRODUCT((Stabilo!$F54:$DA54=1)*(Stabilo!$F$5:$DA$5='Résultats élèves'!$M$2)),"A"),"A")</f>
        <v>A</v>
      </c>
      <c r="AI49" s="175">
        <f>SUMPRODUCT((Stabilo!$F$5:$DA$5=1)*(Stabilo!F54:DA54&lt;&gt;""))</f>
        <v>0</v>
      </c>
      <c r="AJ49" s="175">
        <f>SUMPRODUCT((Stabilo!$F$5:$DA$5=2)*(Stabilo!F54:DA54&lt;&gt;""))</f>
        <v>0</v>
      </c>
      <c r="AK49" s="175">
        <f>SUMPRODUCT((Stabilo!$F$5:$DA$5=3)*(Stabilo!F54:DA54&lt;&gt;""))</f>
        <v>0</v>
      </c>
      <c r="AL49" s="175">
        <f>SUMPRODUCT((Stabilo!$F$5:$DA$5=4)*(Stabilo!F54:DA54&lt;&gt;""))</f>
        <v>0</v>
      </c>
      <c r="AM49" s="175">
        <f>SUMPRODUCT((Stabilo!$F$5:$DA$5=5)*(Stabilo!F54:DA54&lt;&gt;""))</f>
        <v>0</v>
      </c>
      <c r="AN49" s="175">
        <f>SUMPRODUCT((Stabilo!$F$5:$DA$5=6)*(Stabilo!F54:DA54&lt;&gt;""))</f>
        <v>0</v>
      </c>
      <c r="AO49" s="175">
        <f>SUMPRODUCT((Stabilo!$F$5:$DA$5=7)*(Stabilo!F54:DA54&lt;&gt;""))</f>
        <v>0</v>
      </c>
      <c r="AP49" s="175">
        <f>SUMPRODUCT((Stabilo!$F$5:$DA$5=8)*(Stabilo!F54:DA54&lt;&gt;""))</f>
        <v>0</v>
      </c>
      <c r="AQ49" s="175">
        <f>SUMPRODUCT((Stabilo!$F$5:$DA$5=9)*(Stabilo!F54:DA54&lt;&gt;""))</f>
        <v>0</v>
      </c>
      <c r="AR49" s="175">
        <f>SUMPRODUCT((Stabilo!$F$5:$DA$5=10)*(Stabilo!F54:DA54&lt;&gt;""))</f>
        <v>0</v>
      </c>
    </row>
    <row r="50" spans="2:44" ht="15" customHeight="1">
      <c r="B50" s="76">
        <v>47</v>
      </c>
      <c r="C50" s="77" t="str">
        <f>IF(Accueil!F59="","",Accueil!F59)</f>
        <v/>
      </c>
      <c r="D50" s="167" t="str">
        <f t="shared" si="0"/>
        <v/>
      </c>
      <c r="E50" s="167" t="str">
        <f t="shared" si="1"/>
        <v/>
      </c>
      <c r="F50" s="167" t="str">
        <f t="shared" si="2"/>
        <v/>
      </c>
      <c r="G50" s="167" t="str">
        <f t="shared" si="3"/>
        <v/>
      </c>
      <c r="H50" s="167" t="str">
        <f t="shared" si="4"/>
        <v/>
      </c>
      <c r="I50" s="167" t="str">
        <f t="shared" si="5"/>
        <v/>
      </c>
      <c r="J50" s="167" t="str">
        <f t="shared" si="6"/>
        <v/>
      </c>
      <c r="K50" s="167" t="str">
        <f t="shared" si="7"/>
        <v/>
      </c>
      <c r="L50" s="167" t="str">
        <f t="shared" si="8"/>
        <v/>
      </c>
      <c r="M50" s="167" t="str">
        <f t="shared" si="9"/>
        <v/>
      </c>
      <c r="N50" s="103" t="str">
        <f>IF(N49="","",IF(SUMPRODUCT((Stabilo!$F55:$DA55="A")*(Stabilo!$F$5:$DA$5='Résultats élèves'!$D$2))&gt;0,"ABSENT","PRESENT"))</f>
        <v>PRESENT</v>
      </c>
      <c r="O50" s="103" t="str">
        <f>IF(O49="","",IF(SUMPRODUCT((Stabilo!$F55:$DA55="A")*(Stabilo!$F$5:$DA$5='Résultats élèves'!$E$2))&gt;0,"ABSENT","PRESENT"))</f>
        <v>PRESENT</v>
      </c>
      <c r="P50" s="103" t="str">
        <f>IF(P49="","",IF(SUMPRODUCT((Stabilo!$F55:$DA55="A")*(Stabilo!$F$5:$DA$5='Résultats élèves'!$F$2))&gt;0,"ABSENT","PRESENT"))</f>
        <v>PRESENT</v>
      </c>
      <c r="Q50" s="103" t="str">
        <f>IF(Q49="","",IF(SUMPRODUCT((Stabilo!$F55:$DA55="A")*(Stabilo!$F$5:$DA$5='Résultats élèves'!$G$2))&gt;0,"ABSENT","PRESENT"))</f>
        <v>PRESENT</v>
      </c>
      <c r="R50" s="103" t="str">
        <f>IF(R49="","",IF(SUMPRODUCT((Stabilo!$F55:$DA55="A")*(Stabilo!$F$5:$DA$5='Résultats élèves'!$H$2))&gt;0,"ABSENT","PRESENT"))</f>
        <v>PRESENT</v>
      </c>
      <c r="S50" s="103" t="str">
        <f>IF(S49="","",IF(SUMPRODUCT((Stabilo!$F55:$DA55="A")*(Stabilo!$F$5:$DA$5='Résultats élèves'!$I$2))&gt;0,"ABSENT","PRESENT"))</f>
        <v/>
      </c>
      <c r="T50" s="103" t="str">
        <f>IF(T49="","",IF(SUMPRODUCT((Stabilo!$F55:$DA55="A")*(Stabilo!$F$5:$DA$5='Résultats élèves'!$J$2))&gt;0,"ABSENT","PRESENT"))</f>
        <v/>
      </c>
      <c r="U50" s="103" t="str">
        <f>IF(U49="","",IF(SUMPRODUCT((Stabilo!$F55:$DA55="A")*(Stabilo!$F$5:$DA$5='Résultats élèves'!$K$2))&gt;0,"ABSENT","PRESENT"))</f>
        <v/>
      </c>
      <c r="V50" s="103" t="str">
        <f>IF(V49="","",IF(SUMPRODUCT((Stabilo!$F55:$DA55="A")*(Stabilo!$F$5:$DA$5='Résultats élèves'!$L$2))&gt;0,"ABSENT","PRESENT"))</f>
        <v/>
      </c>
      <c r="W50" s="103" t="str">
        <f>IF(W49="","",IF(SUMPRODUCT((Stabilo!$F55:$DA55="A")*(Stabilo!$F$5:$DA$5='Résultats élèves'!$M$2))&gt;0,"ABSENT","PRESENT"))</f>
        <v/>
      </c>
      <c r="X50" s="99" t="str">
        <f t="shared" si="11"/>
        <v/>
      </c>
      <c r="Y50" s="176" t="str">
        <f>IF(X50="PRESENT",IF(N50="PRESENT",SUMPRODUCT((Stabilo!$F55:$DA55=1)*(Stabilo!$F$5:$DA$5='Résultats élèves'!$D$2)),"A"),"A")</f>
        <v>A</v>
      </c>
      <c r="Z50" s="176" t="str">
        <f>IF(X50="PRESENT",IF(O50="PRESENT",SUMPRODUCT((Stabilo!$F55:$DA55=1)*(Stabilo!$F$5:$DA$5='Résultats élèves'!$E$2)),"A"),"A")</f>
        <v>A</v>
      </c>
      <c r="AA50" s="176" t="str">
        <f>IF(X50="PRESENT",IF(P50="PRESENT",SUMPRODUCT((Stabilo!$F55:$DA55=1)*(Stabilo!$F$5:$DA$5='Résultats élèves'!$F$2)),"A"),"A")</f>
        <v>A</v>
      </c>
      <c r="AB50" s="176" t="str">
        <f>IF(X50="PRESENT",IF(Q50="PRESENT",SUMPRODUCT((Stabilo!$F55:$DA55=1)*(Stabilo!$F$5:$DA$5='Résultats élèves'!$G$2)),"A"),"A")</f>
        <v>A</v>
      </c>
      <c r="AC50" s="176" t="str">
        <f>IF(X50="PRESENT",IF(R50="PRESENT",SUMPRODUCT((Stabilo!$F55:$DA55=1)*(Stabilo!$F$5:$DA$5='Résultats élèves'!$H$2)),"A"),"A")</f>
        <v>A</v>
      </c>
      <c r="AD50" s="176" t="str">
        <f>IF(X50="PRESENT",IF(S50="PRESENT",SUMPRODUCT((Stabilo!$F55:$DA55=1)*(Stabilo!$F$5:$DA$5='Résultats élèves'!$I$2)),"A"),"A")</f>
        <v>A</v>
      </c>
      <c r="AE50" s="176" t="str">
        <f>IF(X50="PRESENT",IF(T50="PRESENT",SUMPRODUCT((Stabilo!$F55:$DA55=1)*(Stabilo!$F$5:$DA$5='Résultats élèves'!$J$2)),"A"),"A")</f>
        <v>A</v>
      </c>
      <c r="AF50" s="176" t="str">
        <f>IF(X50="PRESENT",IF(U50="PRESENT",SUMPRODUCT((Stabilo!$F55:$DA55=1)*(Stabilo!$F$5:$DA$5='Résultats élèves'!$K$2)),"A"),"A")</f>
        <v>A</v>
      </c>
      <c r="AG50" s="176" t="str">
        <f>IF(X50="PRESENT",IF(V50="PRESENT",SUMPRODUCT((Stabilo!$F55:$DA55=1)*(Stabilo!$F$5:$DA$5='Résultats élèves'!$L$2)),"A"),"A")</f>
        <v>A</v>
      </c>
      <c r="AH50" s="176" t="str">
        <f>IF(X50="PRESENT",IF(W50="PRESENT",SUMPRODUCT((Stabilo!$F55:$DA55=1)*(Stabilo!$F$5:$DA$5='Résultats élèves'!$M$2)),"A"),"A")</f>
        <v>A</v>
      </c>
      <c r="AI50" s="175">
        <f>SUMPRODUCT((Stabilo!$F$5:$DA$5=1)*(Stabilo!F55:DA55&lt;&gt;""))</f>
        <v>0</v>
      </c>
      <c r="AJ50" s="175">
        <f>SUMPRODUCT((Stabilo!$F$5:$DA$5=2)*(Stabilo!F55:DA55&lt;&gt;""))</f>
        <v>0</v>
      </c>
      <c r="AK50" s="175">
        <f>SUMPRODUCT((Stabilo!$F$5:$DA$5=3)*(Stabilo!F55:DA55&lt;&gt;""))</f>
        <v>0</v>
      </c>
      <c r="AL50" s="175">
        <f>SUMPRODUCT((Stabilo!$F$5:$DA$5=4)*(Stabilo!F55:DA55&lt;&gt;""))</f>
        <v>0</v>
      </c>
      <c r="AM50" s="175">
        <f>SUMPRODUCT((Stabilo!$F$5:$DA$5=5)*(Stabilo!F55:DA55&lt;&gt;""))</f>
        <v>0</v>
      </c>
      <c r="AN50" s="175">
        <f>SUMPRODUCT((Stabilo!$F$5:$DA$5=6)*(Stabilo!F55:DA55&lt;&gt;""))</f>
        <v>0</v>
      </c>
      <c r="AO50" s="175">
        <f>SUMPRODUCT((Stabilo!$F$5:$DA$5=7)*(Stabilo!F55:DA55&lt;&gt;""))</f>
        <v>0</v>
      </c>
      <c r="AP50" s="175">
        <f>SUMPRODUCT((Stabilo!$F$5:$DA$5=8)*(Stabilo!F55:DA55&lt;&gt;""))</f>
        <v>0</v>
      </c>
      <c r="AQ50" s="175">
        <f>SUMPRODUCT((Stabilo!$F$5:$DA$5=9)*(Stabilo!F55:DA55&lt;&gt;""))</f>
        <v>0</v>
      </c>
      <c r="AR50" s="175">
        <f>SUMPRODUCT((Stabilo!$F$5:$DA$5=10)*(Stabilo!F55:DA55&lt;&gt;""))</f>
        <v>0</v>
      </c>
    </row>
    <row r="51" spans="2:44" ht="15" customHeight="1">
      <c r="B51" s="76">
        <v>48</v>
      </c>
      <c r="C51" s="77" t="str">
        <f>IF(Accueil!F60="","",Accueil!F60)</f>
        <v/>
      </c>
      <c r="D51" s="167" t="str">
        <f t="shared" si="0"/>
        <v/>
      </c>
      <c r="E51" s="167" t="str">
        <f t="shared" si="1"/>
        <v/>
      </c>
      <c r="F51" s="167" t="str">
        <f t="shared" si="2"/>
        <v/>
      </c>
      <c r="G51" s="167" t="str">
        <f t="shared" si="3"/>
        <v/>
      </c>
      <c r="H51" s="167" t="str">
        <f t="shared" si="4"/>
        <v/>
      </c>
      <c r="I51" s="167" t="str">
        <f t="shared" si="5"/>
        <v/>
      </c>
      <c r="J51" s="167" t="str">
        <f t="shared" si="6"/>
        <v/>
      </c>
      <c r="K51" s="167" t="str">
        <f t="shared" si="7"/>
        <v/>
      </c>
      <c r="L51" s="167" t="str">
        <f t="shared" si="8"/>
        <v/>
      </c>
      <c r="M51" s="167" t="str">
        <f t="shared" si="9"/>
        <v/>
      </c>
      <c r="N51" s="103" t="str">
        <f>IF(N50="","",IF(SUMPRODUCT((Stabilo!$F56:$DA56="A")*(Stabilo!$F$5:$DA$5='Résultats élèves'!$D$2))&gt;0,"ABSENT","PRESENT"))</f>
        <v>PRESENT</v>
      </c>
      <c r="O51" s="103" t="str">
        <f>IF(O50="","",IF(SUMPRODUCT((Stabilo!$F56:$DA56="A")*(Stabilo!$F$5:$DA$5='Résultats élèves'!$E$2))&gt;0,"ABSENT","PRESENT"))</f>
        <v>PRESENT</v>
      </c>
      <c r="P51" s="103" t="str">
        <f>IF(P50="","",IF(SUMPRODUCT((Stabilo!$F56:$DA56="A")*(Stabilo!$F$5:$DA$5='Résultats élèves'!$F$2))&gt;0,"ABSENT","PRESENT"))</f>
        <v>PRESENT</v>
      </c>
      <c r="Q51" s="103" t="str">
        <f>IF(Q50="","",IF(SUMPRODUCT((Stabilo!$F56:$DA56="A")*(Stabilo!$F$5:$DA$5='Résultats élèves'!$G$2))&gt;0,"ABSENT","PRESENT"))</f>
        <v>PRESENT</v>
      </c>
      <c r="R51" s="103" t="str">
        <f>IF(R50="","",IF(SUMPRODUCT((Stabilo!$F56:$DA56="A")*(Stabilo!$F$5:$DA$5='Résultats élèves'!$H$2))&gt;0,"ABSENT","PRESENT"))</f>
        <v>PRESENT</v>
      </c>
      <c r="S51" s="103" t="str">
        <f>IF(S50="","",IF(SUMPRODUCT((Stabilo!$F56:$DA56="A")*(Stabilo!$F$5:$DA$5='Résultats élèves'!$I$2))&gt;0,"ABSENT","PRESENT"))</f>
        <v/>
      </c>
      <c r="T51" s="103" t="str">
        <f>IF(T50="","",IF(SUMPRODUCT((Stabilo!$F56:$DA56="A")*(Stabilo!$F$5:$DA$5='Résultats élèves'!$J$2))&gt;0,"ABSENT","PRESENT"))</f>
        <v/>
      </c>
      <c r="U51" s="103" t="str">
        <f>IF(U50="","",IF(SUMPRODUCT((Stabilo!$F56:$DA56="A")*(Stabilo!$F$5:$DA$5='Résultats élèves'!$K$2))&gt;0,"ABSENT","PRESENT"))</f>
        <v/>
      </c>
      <c r="V51" s="103" t="str">
        <f>IF(V50="","",IF(SUMPRODUCT((Stabilo!$F56:$DA56="A")*(Stabilo!$F$5:$DA$5='Résultats élèves'!$L$2))&gt;0,"ABSENT","PRESENT"))</f>
        <v/>
      </c>
      <c r="W51" s="103" t="str">
        <f>IF(W50="","",IF(SUMPRODUCT((Stabilo!$F56:$DA56="A")*(Stabilo!$F$5:$DA$5='Résultats élèves'!$M$2))&gt;0,"ABSENT","PRESENT"))</f>
        <v/>
      </c>
      <c r="X51" s="99" t="str">
        <f t="shared" si="11"/>
        <v/>
      </c>
      <c r="Y51" s="176" t="str">
        <f>IF(X51="PRESENT",IF(N51="PRESENT",SUMPRODUCT((Stabilo!$F56:$DA56=1)*(Stabilo!$F$5:$DA$5='Résultats élèves'!$D$2)),"A"),"A")</f>
        <v>A</v>
      </c>
      <c r="Z51" s="176" t="str">
        <f>IF(X51="PRESENT",IF(O51="PRESENT",SUMPRODUCT((Stabilo!$F56:$DA56=1)*(Stabilo!$F$5:$DA$5='Résultats élèves'!$E$2)),"A"),"A")</f>
        <v>A</v>
      </c>
      <c r="AA51" s="176" t="str">
        <f>IF(X51="PRESENT",IF(P51="PRESENT",SUMPRODUCT((Stabilo!$F56:$DA56=1)*(Stabilo!$F$5:$DA$5='Résultats élèves'!$F$2)),"A"),"A")</f>
        <v>A</v>
      </c>
      <c r="AB51" s="176" t="str">
        <f>IF(X51="PRESENT",IF(Q51="PRESENT",SUMPRODUCT((Stabilo!$F56:$DA56=1)*(Stabilo!$F$5:$DA$5='Résultats élèves'!$G$2)),"A"),"A")</f>
        <v>A</v>
      </c>
      <c r="AC51" s="176" t="str">
        <f>IF(X51="PRESENT",IF(R51="PRESENT",SUMPRODUCT((Stabilo!$F56:$DA56=1)*(Stabilo!$F$5:$DA$5='Résultats élèves'!$H$2)),"A"),"A")</f>
        <v>A</v>
      </c>
      <c r="AD51" s="176" t="str">
        <f>IF(X51="PRESENT",IF(S51="PRESENT",SUMPRODUCT((Stabilo!$F56:$DA56=1)*(Stabilo!$F$5:$DA$5='Résultats élèves'!$I$2)),"A"),"A")</f>
        <v>A</v>
      </c>
      <c r="AE51" s="176" t="str">
        <f>IF(X51="PRESENT",IF(T51="PRESENT",SUMPRODUCT((Stabilo!$F56:$DA56=1)*(Stabilo!$F$5:$DA$5='Résultats élèves'!$J$2)),"A"),"A")</f>
        <v>A</v>
      </c>
      <c r="AF51" s="176" t="str">
        <f>IF(X51="PRESENT",IF(U51="PRESENT",SUMPRODUCT((Stabilo!$F56:$DA56=1)*(Stabilo!$F$5:$DA$5='Résultats élèves'!$K$2)),"A"),"A")</f>
        <v>A</v>
      </c>
      <c r="AG51" s="176" t="str">
        <f>IF(X51="PRESENT",IF(V51="PRESENT",SUMPRODUCT((Stabilo!$F56:$DA56=1)*(Stabilo!$F$5:$DA$5='Résultats élèves'!$L$2)),"A"),"A")</f>
        <v>A</v>
      </c>
      <c r="AH51" s="176" t="str">
        <f>IF(X51="PRESENT",IF(W51="PRESENT",SUMPRODUCT((Stabilo!$F56:$DA56=1)*(Stabilo!$F$5:$DA$5='Résultats élèves'!$M$2)),"A"),"A")</f>
        <v>A</v>
      </c>
      <c r="AI51" s="175">
        <f>SUMPRODUCT((Stabilo!$F$5:$DA$5=1)*(Stabilo!F56:DA56&lt;&gt;""))</f>
        <v>0</v>
      </c>
      <c r="AJ51" s="175">
        <f>SUMPRODUCT((Stabilo!$F$5:$DA$5=2)*(Stabilo!F56:DA56&lt;&gt;""))</f>
        <v>0</v>
      </c>
      <c r="AK51" s="175">
        <f>SUMPRODUCT((Stabilo!$F$5:$DA$5=3)*(Stabilo!F56:DA56&lt;&gt;""))</f>
        <v>0</v>
      </c>
      <c r="AL51" s="175">
        <f>SUMPRODUCT((Stabilo!$F$5:$DA$5=4)*(Stabilo!F56:DA56&lt;&gt;""))</f>
        <v>0</v>
      </c>
      <c r="AM51" s="175">
        <f>SUMPRODUCT((Stabilo!$F$5:$DA$5=5)*(Stabilo!F56:DA56&lt;&gt;""))</f>
        <v>0</v>
      </c>
      <c r="AN51" s="175">
        <f>SUMPRODUCT((Stabilo!$F$5:$DA$5=6)*(Stabilo!F56:DA56&lt;&gt;""))</f>
        <v>0</v>
      </c>
      <c r="AO51" s="175">
        <f>SUMPRODUCT((Stabilo!$F$5:$DA$5=7)*(Stabilo!F56:DA56&lt;&gt;""))</f>
        <v>0</v>
      </c>
      <c r="AP51" s="175">
        <f>SUMPRODUCT((Stabilo!$F$5:$DA$5=8)*(Stabilo!F56:DA56&lt;&gt;""))</f>
        <v>0</v>
      </c>
      <c r="AQ51" s="175">
        <f>SUMPRODUCT((Stabilo!$F$5:$DA$5=9)*(Stabilo!F56:DA56&lt;&gt;""))</f>
        <v>0</v>
      </c>
      <c r="AR51" s="175">
        <f>SUMPRODUCT((Stabilo!$F$5:$DA$5=10)*(Stabilo!F56:DA56&lt;&gt;""))</f>
        <v>0</v>
      </c>
    </row>
    <row r="52" spans="2:44" ht="15" customHeight="1">
      <c r="B52" s="76">
        <v>49</v>
      </c>
      <c r="C52" s="77" t="str">
        <f>IF(Accueil!F61="","",Accueil!F61)</f>
        <v/>
      </c>
      <c r="D52" s="167" t="str">
        <f t="shared" si="0"/>
        <v/>
      </c>
      <c r="E52" s="167" t="str">
        <f t="shared" si="1"/>
        <v/>
      </c>
      <c r="F52" s="167" t="str">
        <f t="shared" si="2"/>
        <v/>
      </c>
      <c r="G52" s="167" t="str">
        <f t="shared" si="3"/>
        <v/>
      </c>
      <c r="H52" s="167" t="str">
        <f t="shared" si="4"/>
        <v/>
      </c>
      <c r="I52" s="167" t="str">
        <f t="shared" si="5"/>
        <v/>
      </c>
      <c r="J52" s="167" t="str">
        <f t="shared" si="6"/>
        <v/>
      </c>
      <c r="K52" s="167" t="str">
        <f t="shared" si="7"/>
        <v/>
      </c>
      <c r="L52" s="167" t="str">
        <f t="shared" si="8"/>
        <v/>
      </c>
      <c r="M52" s="167" t="str">
        <f t="shared" si="9"/>
        <v/>
      </c>
      <c r="N52" s="103" t="str">
        <f>IF(N51="","",IF(SUMPRODUCT((Stabilo!$F57:$DA57="A")*(Stabilo!$F$5:$DA$5='Résultats élèves'!$D$2))&gt;0,"ABSENT","PRESENT"))</f>
        <v>PRESENT</v>
      </c>
      <c r="O52" s="103" t="str">
        <f>IF(O51="","",IF(SUMPRODUCT((Stabilo!$F57:$DA57="A")*(Stabilo!$F$5:$DA$5='Résultats élèves'!$E$2))&gt;0,"ABSENT","PRESENT"))</f>
        <v>PRESENT</v>
      </c>
      <c r="P52" s="103" t="str">
        <f>IF(P51="","",IF(SUMPRODUCT((Stabilo!$F57:$DA57="A")*(Stabilo!$F$5:$DA$5='Résultats élèves'!$F$2))&gt;0,"ABSENT","PRESENT"))</f>
        <v>PRESENT</v>
      </c>
      <c r="Q52" s="103" t="str">
        <f>IF(Q51="","",IF(SUMPRODUCT((Stabilo!$F57:$DA57="A")*(Stabilo!$F$5:$DA$5='Résultats élèves'!$G$2))&gt;0,"ABSENT","PRESENT"))</f>
        <v>PRESENT</v>
      </c>
      <c r="R52" s="103" t="str">
        <f>IF(R51="","",IF(SUMPRODUCT((Stabilo!$F57:$DA57="A")*(Stabilo!$F$5:$DA$5='Résultats élèves'!$H$2))&gt;0,"ABSENT","PRESENT"))</f>
        <v>PRESENT</v>
      </c>
      <c r="S52" s="103" t="str">
        <f>IF(S51="","",IF(SUMPRODUCT((Stabilo!$F57:$DA57="A")*(Stabilo!$F$5:$DA$5='Résultats élèves'!$I$2))&gt;0,"ABSENT","PRESENT"))</f>
        <v/>
      </c>
      <c r="T52" s="103" t="str">
        <f>IF(T51="","",IF(SUMPRODUCT((Stabilo!$F57:$DA57="A")*(Stabilo!$F$5:$DA$5='Résultats élèves'!$J$2))&gt;0,"ABSENT","PRESENT"))</f>
        <v/>
      </c>
      <c r="U52" s="103" t="str">
        <f>IF(U51="","",IF(SUMPRODUCT((Stabilo!$F57:$DA57="A")*(Stabilo!$F$5:$DA$5='Résultats élèves'!$K$2))&gt;0,"ABSENT","PRESENT"))</f>
        <v/>
      </c>
      <c r="V52" s="103" t="str">
        <f>IF(V51="","",IF(SUMPRODUCT((Stabilo!$F57:$DA57="A")*(Stabilo!$F$5:$DA$5='Résultats élèves'!$L$2))&gt;0,"ABSENT","PRESENT"))</f>
        <v/>
      </c>
      <c r="W52" s="103" t="str">
        <f>IF(W51="","",IF(SUMPRODUCT((Stabilo!$F57:$DA57="A")*(Stabilo!$F$5:$DA$5='Résultats élèves'!$M$2))&gt;0,"ABSENT","PRESENT"))</f>
        <v/>
      </c>
      <c r="X52" s="99" t="str">
        <f t="shared" si="11"/>
        <v/>
      </c>
      <c r="Y52" s="176" t="str">
        <f>IF(X52="PRESENT",IF(N52="PRESENT",SUMPRODUCT((Stabilo!$F57:$DA57=1)*(Stabilo!$F$5:$DA$5='Résultats élèves'!$D$2)),"A"),"A")</f>
        <v>A</v>
      </c>
      <c r="Z52" s="176" t="str">
        <f>IF(X52="PRESENT",IF(O52="PRESENT",SUMPRODUCT((Stabilo!$F57:$DA57=1)*(Stabilo!$F$5:$DA$5='Résultats élèves'!$E$2)),"A"),"A")</f>
        <v>A</v>
      </c>
      <c r="AA52" s="176" t="str">
        <f>IF(X52="PRESENT",IF(P52="PRESENT",SUMPRODUCT((Stabilo!$F57:$DA57=1)*(Stabilo!$F$5:$DA$5='Résultats élèves'!$F$2)),"A"),"A")</f>
        <v>A</v>
      </c>
      <c r="AB52" s="176" t="str">
        <f>IF(X52="PRESENT",IF(Q52="PRESENT",SUMPRODUCT((Stabilo!$F57:$DA57=1)*(Stabilo!$F$5:$DA$5='Résultats élèves'!$G$2)),"A"),"A")</f>
        <v>A</v>
      </c>
      <c r="AC52" s="176" t="str">
        <f>IF(X52="PRESENT",IF(R52="PRESENT",SUMPRODUCT((Stabilo!$F57:$DA57=1)*(Stabilo!$F$5:$DA$5='Résultats élèves'!$H$2)),"A"),"A")</f>
        <v>A</v>
      </c>
      <c r="AD52" s="176" t="str">
        <f>IF(X52="PRESENT",IF(S52="PRESENT",SUMPRODUCT((Stabilo!$F57:$DA57=1)*(Stabilo!$F$5:$DA$5='Résultats élèves'!$I$2)),"A"),"A")</f>
        <v>A</v>
      </c>
      <c r="AE52" s="176" t="str">
        <f>IF(X52="PRESENT",IF(T52="PRESENT",SUMPRODUCT((Stabilo!$F57:$DA57=1)*(Stabilo!$F$5:$DA$5='Résultats élèves'!$J$2)),"A"),"A")</f>
        <v>A</v>
      </c>
      <c r="AF52" s="176" t="str">
        <f>IF(X52="PRESENT",IF(U52="PRESENT",SUMPRODUCT((Stabilo!$F57:$DA57=1)*(Stabilo!$F$5:$DA$5='Résultats élèves'!$K$2)),"A"),"A")</f>
        <v>A</v>
      </c>
      <c r="AG52" s="176" t="str">
        <f>IF(X52="PRESENT",IF(V52="PRESENT",SUMPRODUCT((Stabilo!$F57:$DA57=1)*(Stabilo!$F$5:$DA$5='Résultats élèves'!$L$2)),"A"),"A")</f>
        <v>A</v>
      </c>
      <c r="AH52" s="176" t="str">
        <f>IF(X52="PRESENT",IF(W52="PRESENT",SUMPRODUCT((Stabilo!$F57:$DA57=1)*(Stabilo!$F$5:$DA$5='Résultats élèves'!$M$2)),"A"),"A")</f>
        <v>A</v>
      </c>
      <c r="AI52" s="175">
        <f>SUMPRODUCT((Stabilo!$F$5:$DA$5=1)*(Stabilo!F57:DA57&lt;&gt;""))</f>
        <v>0</v>
      </c>
      <c r="AJ52" s="175">
        <f>SUMPRODUCT((Stabilo!$F$5:$DA$5=2)*(Stabilo!F57:DA57&lt;&gt;""))</f>
        <v>0</v>
      </c>
      <c r="AK52" s="175">
        <f>SUMPRODUCT((Stabilo!$F$5:$DA$5=3)*(Stabilo!F57:DA57&lt;&gt;""))</f>
        <v>0</v>
      </c>
      <c r="AL52" s="175">
        <f>SUMPRODUCT((Stabilo!$F$5:$DA$5=4)*(Stabilo!F57:DA57&lt;&gt;""))</f>
        <v>0</v>
      </c>
      <c r="AM52" s="175">
        <f>SUMPRODUCT((Stabilo!$F$5:$DA$5=5)*(Stabilo!F57:DA57&lt;&gt;""))</f>
        <v>0</v>
      </c>
      <c r="AN52" s="175">
        <f>SUMPRODUCT((Stabilo!$F$5:$DA$5=6)*(Stabilo!F57:DA57&lt;&gt;""))</f>
        <v>0</v>
      </c>
      <c r="AO52" s="175">
        <f>SUMPRODUCT((Stabilo!$F$5:$DA$5=7)*(Stabilo!F57:DA57&lt;&gt;""))</f>
        <v>0</v>
      </c>
      <c r="AP52" s="175">
        <f>SUMPRODUCT((Stabilo!$F$5:$DA$5=8)*(Stabilo!F57:DA57&lt;&gt;""))</f>
        <v>0</v>
      </c>
      <c r="AQ52" s="175">
        <f>SUMPRODUCT((Stabilo!$F$5:$DA$5=9)*(Stabilo!F57:DA57&lt;&gt;""))</f>
        <v>0</v>
      </c>
      <c r="AR52" s="175">
        <f>SUMPRODUCT((Stabilo!$F$5:$DA$5=10)*(Stabilo!F57:DA57&lt;&gt;""))</f>
        <v>0</v>
      </c>
    </row>
    <row r="53" spans="2:44" ht="15" customHeight="1">
      <c r="B53" s="76">
        <v>50</v>
      </c>
      <c r="C53" s="77" t="str">
        <f>IF(Accueil!F62="","",Accueil!F62)</f>
        <v/>
      </c>
      <c r="D53" s="167" t="str">
        <f t="shared" si="0"/>
        <v/>
      </c>
      <c r="E53" s="167" t="str">
        <f t="shared" si="1"/>
        <v/>
      </c>
      <c r="F53" s="167" t="str">
        <f t="shared" si="2"/>
        <v/>
      </c>
      <c r="G53" s="167" t="str">
        <f t="shared" si="3"/>
        <v/>
      </c>
      <c r="H53" s="167" t="str">
        <f t="shared" si="4"/>
        <v/>
      </c>
      <c r="I53" s="167" t="str">
        <f t="shared" si="5"/>
        <v/>
      </c>
      <c r="J53" s="167" t="str">
        <f t="shared" si="6"/>
        <v/>
      </c>
      <c r="K53" s="167" t="str">
        <f t="shared" si="7"/>
        <v/>
      </c>
      <c r="L53" s="167" t="str">
        <f t="shared" si="8"/>
        <v/>
      </c>
      <c r="M53" s="167" t="str">
        <f t="shared" si="9"/>
        <v/>
      </c>
      <c r="N53" s="103" t="str">
        <f>IF(N52="","",IF(SUMPRODUCT((Stabilo!$F58:$DA58="A")*(Stabilo!$F$5:$DA$5='Résultats élèves'!$D$2))&gt;0,"ABSENT","PRESENT"))</f>
        <v>PRESENT</v>
      </c>
      <c r="O53" s="103" t="str">
        <f>IF(O52="","",IF(SUMPRODUCT((Stabilo!$F58:$DA58="A")*(Stabilo!$F$5:$DA$5='Résultats élèves'!$E$2))&gt;0,"ABSENT","PRESENT"))</f>
        <v>PRESENT</v>
      </c>
      <c r="P53" s="103" t="str">
        <f>IF(P52="","",IF(SUMPRODUCT((Stabilo!$F58:$DA58="A")*(Stabilo!$F$5:$DA$5='Résultats élèves'!$F$2))&gt;0,"ABSENT","PRESENT"))</f>
        <v>PRESENT</v>
      </c>
      <c r="Q53" s="103" t="str">
        <f>IF(Q52="","",IF(SUMPRODUCT((Stabilo!$F58:$DA58="A")*(Stabilo!$F$5:$DA$5='Résultats élèves'!$G$2))&gt;0,"ABSENT","PRESENT"))</f>
        <v>PRESENT</v>
      </c>
      <c r="R53" s="103" t="str">
        <f>IF(R52="","",IF(SUMPRODUCT((Stabilo!$F58:$DA58="A")*(Stabilo!$F$5:$DA$5='Résultats élèves'!$H$2))&gt;0,"ABSENT","PRESENT"))</f>
        <v>PRESENT</v>
      </c>
      <c r="S53" s="103" t="str">
        <f>IF(S52="","",IF(SUMPRODUCT((Stabilo!$F58:$DA58="A")*(Stabilo!$F$5:$DA$5='Résultats élèves'!$I$2))&gt;0,"ABSENT","PRESENT"))</f>
        <v/>
      </c>
      <c r="T53" s="103" t="str">
        <f>IF(T52="","",IF(SUMPRODUCT((Stabilo!$F58:$DA58="A")*(Stabilo!$F$5:$DA$5='Résultats élèves'!$J$2))&gt;0,"ABSENT","PRESENT"))</f>
        <v/>
      </c>
      <c r="U53" s="103" t="str">
        <f>IF(U52="","",IF(SUMPRODUCT((Stabilo!$F58:$DA58="A")*(Stabilo!$F$5:$DA$5='Résultats élèves'!$K$2))&gt;0,"ABSENT","PRESENT"))</f>
        <v/>
      </c>
      <c r="V53" s="103" t="str">
        <f>IF(V52="","",IF(SUMPRODUCT((Stabilo!$F58:$DA58="A")*(Stabilo!$F$5:$DA$5='Résultats élèves'!$L$2))&gt;0,"ABSENT","PRESENT"))</f>
        <v/>
      </c>
      <c r="W53" s="103" t="str">
        <f>IF(W52="","",IF(SUMPRODUCT((Stabilo!$F58:$DA58="A")*(Stabilo!$F$5:$DA$5='Résultats élèves'!$M$2))&gt;0,"ABSENT","PRESENT"))</f>
        <v/>
      </c>
      <c r="X53" s="99" t="str">
        <f t="shared" si="11"/>
        <v/>
      </c>
      <c r="Y53" s="176" t="str">
        <f>IF(X53="PRESENT",IF(N53="PRESENT",SUMPRODUCT((Stabilo!$F58:$DA58=1)*(Stabilo!$F$5:$DA$5='Résultats élèves'!$D$2)),"A"),"A")</f>
        <v>A</v>
      </c>
      <c r="Z53" s="176" t="str">
        <f>IF(X53="PRESENT",IF(O53="PRESENT",SUMPRODUCT((Stabilo!$F58:$DA58=1)*(Stabilo!$F$5:$DA$5='Résultats élèves'!$E$2)),"A"),"A")</f>
        <v>A</v>
      </c>
      <c r="AA53" s="176" t="str">
        <f>IF(X53="PRESENT",IF(P53="PRESENT",SUMPRODUCT((Stabilo!$F58:$DA58=1)*(Stabilo!$F$5:$DA$5='Résultats élèves'!$F$2)),"A"),"A")</f>
        <v>A</v>
      </c>
      <c r="AB53" s="176" t="str">
        <f>IF(X53="PRESENT",IF(Q53="PRESENT",SUMPRODUCT((Stabilo!$F58:$DA58=1)*(Stabilo!$F$5:$DA$5='Résultats élèves'!$G$2)),"A"),"A")</f>
        <v>A</v>
      </c>
      <c r="AC53" s="176" t="str">
        <f>IF(X53="PRESENT",IF(R53="PRESENT",SUMPRODUCT((Stabilo!$F58:$DA58=1)*(Stabilo!$F$5:$DA$5='Résultats élèves'!$H$2)),"A"),"A")</f>
        <v>A</v>
      </c>
      <c r="AD53" s="176" t="str">
        <f>IF(X53="PRESENT",IF(S53="PRESENT",SUMPRODUCT((Stabilo!$F58:$DA58=1)*(Stabilo!$F$5:$DA$5='Résultats élèves'!$I$2)),"A"),"A")</f>
        <v>A</v>
      </c>
      <c r="AE53" s="176" t="str">
        <f>IF(X53="PRESENT",IF(T53="PRESENT",SUMPRODUCT((Stabilo!$F58:$DA58=1)*(Stabilo!$F$5:$DA$5='Résultats élèves'!$J$2)),"A"),"A")</f>
        <v>A</v>
      </c>
      <c r="AF53" s="176" t="str">
        <f>IF(X53="PRESENT",IF(U53="PRESENT",SUMPRODUCT((Stabilo!$F58:$DA58=1)*(Stabilo!$F$5:$DA$5='Résultats élèves'!$K$2)),"A"),"A")</f>
        <v>A</v>
      </c>
      <c r="AG53" s="176" t="str">
        <f>IF(X53="PRESENT",IF(V53="PRESENT",SUMPRODUCT((Stabilo!$F58:$DA58=1)*(Stabilo!$F$5:$DA$5='Résultats élèves'!$L$2)),"A"),"A")</f>
        <v>A</v>
      </c>
      <c r="AH53" s="176" t="str">
        <f>IF(X53="PRESENT",IF(W53="PRESENT",SUMPRODUCT((Stabilo!$F58:$DA58=1)*(Stabilo!$F$5:$DA$5='Résultats élèves'!$M$2)),"A"),"A")</f>
        <v>A</v>
      </c>
      <c r="AI53" s="175">
        <f>SUMPRODUCT((Stabilo!$F$5:$DA$5=1)*(Stabilo!F58:DA58&lt;&gt;""))</f>
        <v>0</v>
      </c>
      <c r="AJ53" s="175">
        <f>SUMPRODUCT((Stabilo!$F$5:$DA$5=2)*(Stabilo!F58:DA58&lt;&gt;""))</f>
        <v>0</v>
      </c>
      <c r="AK53" s="175">
        <f>SUMPRODUCT((Stabilo!$F$5:$DA$5=3)*(Stabilo!F58:DA58&lt;&gt;""))</f>
        <v>0</v>
      </c>
      <c r="AL53" s="175">
        <f>SUMPRODUCT((Stabilo!$F$5:$DA$5=4)*(Stabilo!F58:DA58&lt;&gt;""))</f>
        <v>0</v>
      </c>
      <c r="AM53" s="175">
        <f>SUMPRODUCT((Stabilo!$F$5:$DA$5=5)*(Stabilo!F58:DA58&lt;&gt;""))</f>
        <v>0</v>
      </c>
      <c r="AN53" s="175">
        <f>SUMPRODUCT((Stabilo!$F$5:$DA$5=6)*(Stabilo!F58:DA58&lt;&gt;""))</f>
        <v>0</v>
      </c>
      <c r="AO53" s="175">
        <f>SUMPRODUCT((Stabilo!$F$5:$DA$5=7)*(Stabilo!F58:DA58&lt;&gt;""))</f>
        <v>0</v>
      </c>
      <c r="AP53" s="175">
        <f>SUMPRODUCT((Stabilo!$F$5:$DA$5=8)*(Stabilo!F58:DA58&lt;&gt;""))</f>
        <v>0</v>
      </c>
      <c r="AQ53" s="175">
        <f>SUMPRODUCT((Stabilo!$F$5:$DA$5=9)*(Stabilo!F58:DA58&lt;&gt;""))</f>
        <v>0</v>
      </c>
      <c r="AR53" s="175">
        <f>SUMPRODUCT((Stabilo!$F$5:$DA$5=10)*(Stabilo!F58:DA58&lt;&gt;""))</f>
        <v>0</v>
      </c>
    </row>
    <row r="54" spans="2:44" ht="15" customHeight="1">
      <c r="B54" s="76">
        <v>51</v>
      </c>
      <c r="C54" s="77" t="str">
        <f>IF(Accueil!F63="","",Accueil!F63)</f>
        <v/>
      </c>
      <c r="D54" s="167" t="str">
        <f t="shared" si="0"/>
        <v/>
      </c>
      <c r="E54" s="167" t="str">
        <f t="shared" si="1"/>
        <v/>
      </c>
      <c r="F54" s="167" t="str">
        <f t="shared" si="2"/>
        <v/>
      </c>
      <c r="G54" s="167" t="str">
        <f t="shared" si="3"/>
        <v/>
      </c>
      <c r="H54" s="167" t="str">
        <f t="shared" si="4"/>
        <v/>
      </c>
      <c r="I54" s="167" t="str">
        <f t="shared" si="5"/>
        <v/>
      </c>
      <c r="J54" s="167" t="str">
        <f t="shared" si="6"/>
        <v/>
      </c>
      <c r="K54" s="167" t="str">
        <f t="shared" si="7"/>
        <v/>
      </c>
      <c r="L54" s="167" t="str">
        <f t="shared" si="8"/>
        <v/>
      </c>
      <c r="M54" s="167" t="str">
        <f t="shared" si="9"/>
        <v/>
      </c>
      <c r="N54" s="103" t="str">
        <f>IF(N53="","",IF(SUMPRODUCT((Stabilo!$F59:$DA59="A")*(Stabilo!$F$5:$DA$5='Résultats élèves'!$D$2))&gt;0,"ABSENT","PRESENT"))</f>
        <v>PRESENT</v>
      </c>
      <c r="O54" s="103" t="str">
        <f>IF(O53="","",IF(SUMPRODUCT((Stabilo!$F59:$DA59="A")*(Stabilo!$F$5:$DA$5='Résultats élèves'!$E$2))&gt;0,"ABSENT","PRESENT"))</f>
        <v>PRESENT</v>
      </c>
      <c r="P54" s="103" t="str">
        <f>IF(P53="","",IF(SUMPRODUCT((Stabilo!$F59:$DA59="A")*(Stabilo!$F$5:$DA$5='Résultats élèves'!$F$2))&gt;0,"ABSENT","PRESENT"))</f>
        <v>PRESENT</v>
      </c>
      <c r="Q54" s="103" t="str">
        <f>IF(Q53="","",IF(SUMPRODUCT((Stabilo!$F59:$DA59="A")*(Stabilo!$F$5:$DA$5='Résultats élèves'!$G$2))&gt;0,"ABSENT","PRESENT"))</f>
        <v>PRESENT</v>
      </c>
      <c r="R54" s="103" t="str">
        <f>IF(R53="","",IF(SUMPRODUCT((Stabilo!$F59:$DA59="A")*(Stabilo!$F$5:$DA$5='Résultats élèves'!$H$2))&gt;0,"ABSENT","PRESENT"))</f>
        <v>PRESENT</v>
      </c>
      <c r="S54" s="103" t="str">
        <f>IF(S53="","",IF(SUMPRODUCT((Stabilo!$F59:$DA59="A")*(Stabilo!$F$5:$DA$5='Résultats élèves'!$I$2))&gt;0,"ABSENT","PRESENT"))</f>
        <v/>
      </c>
      <c r="T54" s="103" t="str">
        <f>IF(T53="","",IF(SUMPRODUCT((Stabilo!$F59:$DA59="A")*(Stabilo!$F$5:$DA$5='Résultats élèves'!$J$2))&gt;0,"ABSENT","PRESENT"))</f>
        <v/>
      </c>
      <c r="U54" s="103" t="str">
        <f>IF(U53="","",IF(SUMPRODUCT((Stabilo!$F59:$DA59="A")*(Stabilo!$F$5:$DA$5='Résultats élèves'!$K$2))&gt;0,"ABSENT","PRESENT"))</f>
        <v/>
      </c>
      <c r="V54" s="103" t="str">
        <f>IF(V53="","",IF(SUMPRODUCT((Stabilo!$F59:$DA59="A")*(Stabilo!$F$5:$DA$5='Résultats élèves'!$L$2))&gt;0,"ABSENT","PRESENT"))</f>
        <v/>
      </c>
      <c r="W54" s="103" t="str">
        <f>IF(W53="","",IF(SUMPRODUCT((Stabilo!$F59:$DA59="A")*(Stabilo!$F$5:$DA$5='Résultats élèves'!$M$2))&gt;0,"ABSENT","PRESENT"))</f>
        <v/>
      </c>
      <c r="X54" s="99" t="str">
        <f t="shared" si="11"/>
        <v/>
      </c>
      <c r="Y54" s="176" t="str">
        <f>IF(X54="PRESENT",IF(N54="PRESENT",SUMPRODUCT((Stabilo!$F59:$DA59=1)*(Stabilo!$F$5:$DA$5='Résultats élèves'!$D$2)),"A"),"A")</f>
        <v>A</v>
      </c>
      <c r="Z54" s="176" t="str">
        <f>IF(X54="PRESENT",IF(O54="PRESENT",SUMPRODUCT((Stabilo!$F59:$DA59=1)*(Stabilo!$F$5:$DA$5='Résultats élèves'!$E$2)),"A"),"A")</f>
        <v>A</v>
      </c>
      <c r="AA54" s="176" t="str">
        <f>IF(X54="PRESENT",IF(P54="PRESENT",SUMPRODUCT((Stabilo!$F59:$DA59=1)*(Stabilo!$F$5:$DA$5='Résultats élèves'!$F$2)),"A"),"A")</f>
        <v>A</v>
      </c>
      <c r="AB54" s="176" t="str">
        <f>IF(X54="PRESENT",IF(Q54="PRESENT",SUMPRODUCT((Stabilo!$F59:$DA59=1)*(Stabilo!$F$5:$DA$5='Résultats élèves'!$G$2)),"A"),"A")</f>
        <v>A</v>
      </c>
      <c r="AC54" s="176" t="str">
        <f>IF(X54="PRESENT",IF(R54="PRESENT",SUMPRODUCT((Stabilo!$F59:$DA59=1)*(Stabilo!$F$5:$DA$5='Résultats élèves'!$H$2)),"A"),"A")</f>
        <v>A</v>
      </c>
      <c r="AD54" s="176" t="str">
        <f>IF(X54="PRESENT",IF(S54="PRESENT",SUMPRODUCT((Stabilo!$F59:$DA59=1)*(Stabilo!$F$5:$DA$5='Résultats élèves'!$I$2)),"A"),"A")</f>
        <v>A</v>
      </c>
      <c r="AE54" s="176" t="str">
        <f>IF(X54="PRESENT",IF(T54="PRESENT",SUMPRODUCT((Stabilo!$F59:$DA59=1)*(Stabilo!$F$5:$DA$5='Résultats élèves'!$J$2)),"A"),"A")</f>
        <v>A</v>
      </c>
      <c r="AF54" s="176" t="str">
        <f>IF(X54="PRESENT",IF(U54="PRESENT",SUMPRODUCT((Stabilo!$F59:$DA59=1)*(Stabilo!$F$5:$DA$5='Résultats élèves'!$K$2)),"A"),"A")</f>
        <v>A</v>
      </c>
      <c r="AG54" s="176" t="str">
        <f>IF(X54="PRESENT",IF(V54="PRESENT",SUMPRODUCT((Stabilo!$F59:$DA59=1)*(Stabilo!$F$5:$DA$5='Résultats élèves'!$L$2)),"A"),"A")</f>
        <v>A</v>
      </c>
      <c r="AH54" s="176" t="str">
        <f>IF(X54="PRESENT",IF(W54="PRESENT",SUMPRODUCT((Stabilo!$F59:$DA59=1)*(Stabilo!$F$5:$DA$5='Résultats élèves'!$M$2)),"A"),"A")</f>
        <v>A</v>
      </c>
      <c r="AI54" s="175">
        <f>SUMPRODUCT((Stabilo!$F$5:$DA$5=1)*(Stabilo!F59:DA59&lt;&gt;""))</f>
        <v>0</v>
      </c>
      <c r="AJ54" s="175">
        <f>SUMPRODUCT((Stabilo!$F$5:$DA$5=2)*(Stabilo!F59:DA59&lt;&gt;""))</f>
        <v>0</v>
      </c>
      <c r="AK54" s="175">
        <f>SUMPRODUCT((Stabilo!$F$5:$DA$5=3)*(Stabilo!F59:DA59&lt;&gt;""))</f>
        <v>0</v>
      </c>
      <c r="AL54" s="175">
        <f>SUMPRODUCT((Stabilo!$F$5:$DA$5=4)*(Stabilo!F59:DA59&lt;&gt;""))</f>
        <v>0</v>
      </c>
      <c r="AM54" s="175">
        <f>SUMPRODUCT((Stabilo!$F$5:$DA$5=5)*(Stabilo!F59:DA59&lt;&gt;""))</f>
        <v>0</v>
      </c>
      <c r="AN54" s="175">
        <f>SUMPRODUCT((Stabilo!$F$5:$DA$5=6)*(Stabilo!F59:DA59&lt;&gt;""))</f>
        <v>0</v>
      </c>
      <c r="AO54" s="175">
        <f>SUMPRODUCT((Stabilo!$F$5:$DA$5=7)*(Stabilo!F59:DA59&lt;&gt;""))</f>
        <v>0</v>
      </c>
      <c r="AP54" s="175">
        <f>SUMPRODUCT((Stabilo!$F$5:$DA$5=8)*(Stabilo!F59:DA59&lt;&gt;""))</f>
        <v>0</v>
      </c>
      <c r="AQ54" s="175">
        <f>SUMPRODUCT((Stabilo!$F$5:$DA$5=9)*(Stabilo!F59:DA59&lt;&gt;""))</f>
        <v>0</v>
      </c>
      <c r="AR54" s="175">
        <f>SUMPRODUCT((Stabilo!$F$5:$DA$5=10)*(Stabilo!F59:DA59&lt;&gt;""))</f>
        <v>0</v>
      </c>
    </row>
    <row r="55" spans="2:44" ht="15" customHeight="1">
      <c r="B55" s="76">
        <v>52</v>
      </c>
      <c r="C55" s="77" t="str">
        <f>IF(Accueil!F64="","",Accueil!F64)</f>
        <v/>
      </c>
      <c r="D55" s="167" t="str">
        <f t="shared" si="0"/>
        <v/>
      </c>
      <c r="E55" s="167" t="str">
        <f t="shared" si="1"/>
        <v/>
      </c>
      <c r="F55" s="167" t="str">
        <f t="shared" si="2"/>
        <v/>
      </c>
      <c r="G55" s="167" t="str">
        <f t="shared" si="3"/>
        <v/>
      </c>
      <c r="H55" s="167" t="str">
        <f t="shared" si="4"/>
        <v/>
      </c>
      <c r="I55" s="167" t="str">
        <f t="shared" si="5"/>
        <v/>
      </c>
      <c r="J55" s="167" t="str">
        <f t="shared" si="6"/>
        <v/>
      </c>
      <c r="K55" s="167" t="str">
        <f t="shared" si="7"/>
        <v/>
      </c>
      <c r="L55" s="167" t="str">
        <f t="shared" si="8"/>
        <v/>
      </c>
      <c r="M55" s="167" t="str">
        <f t="shared" si="9"/>
        <v/>
      </c>
      <c r="N55" s="103" t="str">
        <f>IF(N54="","",IF(SUMPRODUCT((Stabilo!$F60:$DA60="A")*(Stabilo!$F$5:$DA$5='Résultats élèves'!$D$2))&gt;0,"ABSENT","PRESENT"))</f>
        <v>PRESENT</v>
      </c>
      <c r="O55" s="103" t="str">
        <f>IF(O54="","",IF(SUMPRODUCT((Stabilo!$F60:$DA60="A")*(Stabilo!$F$5:$DA$5='Résultats élèves'!$E$2))&gt;0,"ABSENT","PRESENT"))</f>
        <v>PRESENT</v>
      </c>
      <c r="P55" s="103" t="str">
        <f>IF(P54="","",IF(SUMPRODUCT((Stabilo!$F60:$DA60="A")*(Stabilo!$F$5:$DA$5='Résultats élèves'!$F$2))&gt;0,"ABSENT","PRESENT"))</f>
        <v>PRESENT</v>
      </c>
      <c r="Q55" s="103" t="str">
        <f>IF(Q54="","",IF(SUMPRODUCT((Stabilo!$F60:$DA60="A")*(Stabilo!$F$5:$DA$5='Résultats élèves'!$G$2))&gt;0,"ABSENT","PRESENT"))</f>
        <v>PRESENT</v>
      </c>
      <c r="R55" s="103" t="str">
        <f>IF(R54="","",IF(SUMPRODUCT((Stabilo!$F60:$DA60="A")*(Stabilo!$F$5:$DA$5='Résultats élèves'!$H$2))&gt;0,"ABSENT","PRESENT"))</f>
        <v>PRESENT</v>
      </c>
      <c r="S55" s="103" t="str">
        <f>IF(S54="","",IF(SUMPRODUCT((Stabilo!$F60:$DA60="A")*(Stabilo!$F$5:$DA$5='Résultats élèves'!$I$2))&gt;0,"ABSENT","PRESENT"))</f>
        <v/>
      </c>
      <c r="T55" s="103" t="str">
        <f>IF(T54="","",IF(SUMPRODUCT((Stabilo!$F60:$DA60="A")*(Stabilo!$F$5:$DA$5='Résultats élèves'!$J$2))&gt;0,"ABSENT","PRESENT"))</f>
        <v/>
      </c>
      <c r="U55" s="103" t="str">
        <f>IF(U54="","",IF(SUMPRODUCT((Stabilo!$F60:$DA60="A")*(Stabilo!$F$5:$DA$5='Résultats élèves'!$K$2))&gt;0,"ABSENT","PRESENT"))</f>
        <v/>
      </c>
      <c r="V55" s="103" t="str">
        <f>IF(V54="","",IF(SUMPRODUCT((Stabilo!$F60:$DA60="A")*(Stabilo!$F$5:$DA$5='Résultats élèves'!$L$2))&gt;0,"ABSENT","PRESENT"))</f>
        <v/>
      </c>
      <c r="W55" s="103" t="str">
        <f>IF(W54="","",IF(SUMPRODUCT((Stabilo!$F60:$DA60="A")*(Stabilo!$F$5:$DA$5='Résultats élèves'!$M$2))&gt;0,"ABSENT","PRESENT"))</f>
        <v/>
      </c>
      <c r="X55" s="99" t="str">
        <f t="shared" si="11"/>
        <v/>
      </c>
      <c r="Y55" s="176" t="str">
        <f>IF(X55="PRESENT",IF(N55="PRESENT",SUMPRODUCT((Stabilo!$F60:$DA60=1)*(Stabilo!$F$5:$DA$5='Résultats élèves'!$D$2)),"A"),"A")</f>
        <v>A</v>
      </c>
      <c r="Z55" s="176" t="str">
        <f>IF(X55="PRESENT",IF(O55="PRESENT",SUMPRODUCT((Stabilo!$F60:$DA60=1)*(Stabilo!$F$5:$DA$5='Résultats élèves'!$E$2)),"A"),"A")</f>
        <v>A</v>
      </c>
      <c r="AA55" s="176" t="str">
        <f>IF(X55="PRESENT",IF(P55="PRESENT",SUMPRODUCT((Stabilo!$F60:$DA60=1)*(Stabilo!$F$5:$DA$5='Résultats élèves'!$F$2)),"A"),"A")</f>
        <v>A</v>
      </c>
      <c r="AB55" s="176" t="str">
        <f>IF(X55="PRESENT",IF(Q55="PRESENT",SUMPRODUCT((Stabilo!$F60:$DA60=1)*(Stabilo!$F$5:$DA$5='Résultats élèves'!$G$2)),"A"),"A")</f>
        <v>A</v>
      </c>
      <c r="AC55" s="176" t="str">
        <f>IF(X55="PRESENT",IF(R55="PRESENT",SUMPRODUCT((Stabilo!$F60:$DA60=1)*(Stabilo!$F$5:$DA$5='Résultats élèves'!$H$2)),"A"),"A")</f>
        <v>A</v>
      </c>
      <c r="AD55" s="176" t="str">
        <f>IF(X55="PRESENT",IF(S55="PRESENT",SUMPRODUCT((Stabilo!$F60:$DA60=1)*(Stabilo!$F$5:$DA$5='Résultats élèves'!$I$2)),"A"),"A")</f>
        <v>A</v>
      </c>
      <c r="AE55" s="176" t="str">
        <f>IF(X55="PRESENT",IF(T55="PRESENT",SUMPRODUCT((Stabilo!$F60:$DA60=1)*(Stabilo!$F$5:$DA$5='Résultats élèves'!$J$2)),"A"),"A")</f>
        <v>A</v>
      </c>
      <c r="AF55" s="176" t="str">
        <f>IF(X55="PRESENT",IF(U55="PRESENT",SUMPRODUCT((Stabilo!$F60:$DA60=1)*(Stabilo!$F$5:$DA$5='Résultats élèves'!$K$2)),"A"),"A")</f>
        <v>A</v>
      </c>
      <c r="AG55" s="176" t="str">
        <f>IF(X55="PRESENT",IF(V55="PRESENT",SUMPRODUCT((Stabilo!$F60:$DA60=1)*(Stabilo!$F$5:$DA$5='Résultats élèves'!$L$2)),"A"),"A")</f>
        <v>A</v>
      </c>
      <c r="AH55" s="176" t="str">
        <f>IF(X55="PRESENT",IF(W55="PRESENT",SUMPRODUCT((Stabilo!$F60:$DA60=1)*(Stabilo!$F$5:$DA$5='Résultats élèves'!$M$2)),"A"),"A")</f>
        <v>A</v>
      </c>
      <c r="AI55" s="175">
        <f>SUMPRODUCT((Stabilo!$F$5:$DA$5=1)*(Stabilo!F60:DA60&lt;&gt;""))</f>
        <v>0</v>
      </c>
      <c r="AJ55" s="175">
        <f>SUMPRODUCT((Stabilo!$F$5:$DA$5=2)*(Stabilo!F60:DA60&lt;&gt;""))</f>
        <v>0</v>
      </c>
      <c r="AK55" s="175">
        <f>SUMPRODUCT((Stabilo!$F$5:$DA$5=3)*(Stabilo!F60:DA60&lt;&gt;""))</f>
        <v>0</v>
      </c>
      <c r="AL55" s="175">
        <f>SUMPRODUCT((Stabilo!$F$5:$DA$5=4)*(Stabilo!F60:DA60&lt;&gt;""))</f>
        <v>0</v>
      </c>
      <c r="AM55" s="175">
        <f>SUMPRODUCT((Stabilo!$F$5:$DA$5=5)*(Stabilo!F60:DA60&lt;&gt;""))</f>
        <v>0</v>
      </c>
      <c r="AN55" s="175">
        <f>SUMPRODUCT((Stabilo!$F$5:$DA$5=6)*(Stabilo!F60:DA60&lt;&gt;""))</f>
        <v>0</v>
      </c>
      <c r="AO55" s="175">
        <f>SUMPRODUCT((Stabilo!$F$5:$DA$5=7)*(Stabilo!F60:DA60&lt;&gt;""))</f>
        <v>0</v>
      </c>
      <c r="AP55" s="175">
        <f>SUMPRODUCT((Stabilo!$F$5:$DA$5=8)*(Stabilo!F60:DA60&lt;&gt;""))</f>
        <v>0</v>
      </c>
      <c r="AQ55" s="175">
        <f>SUMPRODUCT((Stabilo!$F$5:$DA$5=9)*(Stabilo!F60:DA60&lt;&gt;""))</f>
        <v>0</v>
      </c>
      <c r="AR55" s="175">
        <f>SUMPRODUCT((Stabilo!$F$5:$DA$5=10)*(Stabilo!F60:DA60&lt;&gt;""))</f>
        <v>0</v>
      </c>
    </row>
    <row r="56" spans="2:44" ht="15" customHeight="1">
      <c r="B56" s="76">
        <v>53</v>
      </c>
      <c r="C56" s="77" t="str">
        <f>IF(Accueil!F65="","",Accueil!F65)</f>
        <v/>
      </c>
      <c r="D56" s="167" t="str">
        <f t="shared" si="0"/>
        <v/>
      </c>
      <c r="E56" s="167" t="str">
        <f t="shared" si="1"/>
        <v/>
      </c>
      <c r="F56" s="167" t="str">
        <f t="shared" si="2"/>
        <v/>
      </c>
      <c r="G56" s="167" t="str">
        <f t="shared" si="3"/>
        <v/>
      </c>
      <c r="H56" s="167" t="str">
        <f t="shared" si="4"/>
        <v/>
      </c>
      <c r="I56" s="167" t="str">
        <f t="shared" si="5"/>
        <v/>
      </c>
      <c r="J56" s="167" t="str">
        <f t="shared" si="6"/>
        <v/>
      </c>
      <c r="K56" s="167" t="str">
        <f t="shared" si="7"/>
        <v/>
      </c>
      <c r="L56" s="167" t="str">
        <f t="shared" si="8"/>
        <v/>
      </c>
      <c r="M56" s="167" t="str">
        <f t="shared" si="9"/>
        <v/>
      </c>
      <c r="N56" s="103" t="str">
        <f>IF(N55="","",IF(SUMPRODUCT((Stabilo!$F61:$DA61="A")*(Stabilo!$F$5:$DA$5='Résultats élèves'!$D$2))&gt;0,"ABSENT","PRESENT"))</f>
        <v>PRESENT</v>
      </c>
      <c r="O56" s="103" t="str">
        <f>IF(O55="","",IF(SUMPRODUCT((Stabilo!$F61:$DA61="A")*(Stabilo!$F$5:$DA$5='Résultats élèves'!$E$2))&gt;0,"ABSENT","PRESENT"))</f>
        <v>PRESENT</v>
      </c>
      <c r="P56" s="103" t="str">
        <f>IF(P55="","",IF(SUMPRODUCT((Stabilo!$F61:$DA61="A")*(Stabilo!$F$5:$DA$5='Résultats élèves'!$F$2))&gt;0,"ABSENT","PRESENT"))</f>
        <v>PRESENT</v>
      </c>
      <c r="Q56" s="103" t="str">
        <f>IF(Q55="","",IF(SUMPRODUCT((Stabilo!$F61:$DA61="A")*(Stabilo!$F$5:$DA$5='Résultats élèves'!$G$2))&gt;0,"ABSENT","PRESENT"))</f>
        <v>PRESENT</v>
      </c>
      <c r="R56" s="103" t="str">
        <f>IF(R55="","",IF(SUMPRODUCT((Stabilo!$F61:$DA61="A")*(Stabilo!$F$5:$DA$5='Résultats élèves'!$H$2))&gt;0,"ABSENT","PRESENT"))</f>
        <v>PRESENT</v>
      </c>
      <c r="S56" s="103" t="str">
        <f>IF(S55="","",IF(SUMPRODUCT((Stabilo!$F61:$DA61="A")*(Stabilo!$F$5:$DA$5='Résultats élèves'!$I$2))&gt;0,"ABSENT","PRESENT"))</f>
        <v/>
      </c>
      <c r="T56" s="103" t="str">
        <f>IF(T55="","",IF(SUMPRODUCT((Stabilo!$F61:$DA61="A")*(Stabilo!$F$5:$DA$5='Résultats élèves'!$J$2))&gt;0,"ABSENT","PRESENT"))</f>
        <v/>
      </c>
      <c r="U56" s="103" t="str">
        <f>IF(U55="","",IF(SUMPRODUCT((Stabilo!$F61:$DA61="A")*(Stabilo!$F$5:$DA$5='Résultats élèves'!$K$2))&gt;0,"ABSENT","PRESENT"))</f>
        <v/>
      </c>
      <c r="V56" s="103" t="str">
        <f>IF(V55="","",IF(SUMPRODUCT((Stabilo!$F61:$DA61="A")*(Stabilo!$F$5:$DA$5='Résultats élèves'!$L$2))&gt;0,"ABSENT","PRESENT"))</f>
        <v/>
      </c>
      <c r="W56" s="103" t="str">
        <f>IF(W55="","",IF(SUMPRODUCT((Stabilo!$F61:$DA61="A")*(Stabilo!$F$5:$DA$5='Résultats élèves'!$M$2))&gt;0,"ABSENT","PRESENT"))</f>
        <v/>
      </c>
      <c r="X56" s="99" t="str">
        <f t="shared" si="11"/>
        <v/>
      </c>
      <c r="Y56" s="176" t="str">
        <f>IF(X56="PRESENT",IF(N56="PRESENT",SUMPRODUCT((Stabilo!$F61:$DA61=1)*(Stabilo!$F$5:$DA$5='Résultats élèves'!$D$2)),"A"),"A")</f>
        <v>A</v>
      </c>
      <c r="Z56" s="176" t="str">
        <f>IF(X56="PRESENT",IF(O56="PRESENT",SUMPRODUCT((Stabilo!$F61:$DA61=1)*(Stabilo!$F$5:$DA$5='Résultats élèves'!$E$2)),"A"),"A")</f>
        <v>A</v>
      </c>
      <c r="AA56" s="176" t="str">
        <f>IF(X56="PRESENT",IF(P56="PRESENT",SUMPRODUCT((Stabilo!$F61:$DA61=1)*(Stabilo!$F$5:$DA$5='Résultats élèves'!$F$2)),"A"),"A")</f>
        <v>A</v>
      </c>
      <c r="AB56" s="176" t="str">
        <f>IF(X56="PRESENT",IF(Q56="PRESENT",SUMPRODUCT((Stabilo!$F61:$DA61=1)*(Stabilo!$F$5:$DA$5='Résultats élèves'!$G$2)),"A"),"A")</f>
        <v>A</v>
      </c>
      <c r="AC56" s="176" t="str">
        <f>IF(X56="PRESENT",IF(R56="PRESENT",SUMPRODUCT((Stabilo!$F61:$DA61=1)*(Stabilo!$F$5:$DA$5='Résultats élèves'!$H$2)),"A"),"A")</f>
        <v>A</v>
      </c>
      <c r="AD56" s="176" t="str">
        <f>IF(X56="PRESENT",IF(S56="PRESENT",SUMPRODUCT((Stabilo!$F61:$DA61=1)*(Stabilo!$F$5:$DA$5='Résultats élèves'!$I$2)),"A"),"A")</f>
        <v>A</v>
      </c>
      <c r="AE56" s="176" t="str">
        <f>IF(X56="PRESENT",IF(T56="PRESENT",SUMPRODUCT((Stabilo!$F61:$DA61=1)*(Stabilo!$F$5:$DA$5='Résultats élèves'!$J$2)),"A"),"A")</f>
        <v>A</v>
      </c>
      <c r="AF56" s="176" t="str">
        <f>IF(X56="PRESENT",IF(U56="PRESENT",SUMPRODUCT((Stabilo!$F61:$DA61=1)*(Stabilo!$F$5:$DA$5='Résultats élèves'!$K$2)),"A"),"A")</f>
        <v>A</v>
      </c>
      <c r="AG56" s="176" t="str">
        <f>IF(X56="PRESENT",IF(V56="PRESENT",SUMPRODUCT((Stabilo!$F61:$DA61=1)*(Stabilo!$F$5:$DA$5='Résultats élèves'!$L$2)),"A"),"A")</f>
        <v>A</v>
      </c>
      <c r="AH56" s="176" t="str">
        <f>IF(X56="PRESENT",IF(W56="PRESENT",SUMPRODUCT((Stabilo!$F61:$DA61=1)*(Stabilo!$F$5:$DA$5='Résultats élèves'!$M$2)),"A"),"A")</f>
        <v>A</v>
      </c>
      <c r="AI56" s="175">
        <f>SUMPRODUCT((Stabilo!$F$5:$DA$5=1)*(Stabilo!F61:DA61&lt;&gt;""))</f>
        <v>0</v>
      </c>
      <c r="AJ56" s="175">
        <f>SUMPRODUCT((Stabilo!$F$5:$DA$5=2)*(Stabilo!F61:DA61&lt;&gt;""))</f>
        <v>0</v>
      </c>
      <c r="AK56" s="175">
        <f>SUMPRODUCT((Stabilo!$F$5:$DA$5=3)*(Stabilo!F61:DA61&lt;&gt;""))</f>
        <v>0</v>
      </c>
      <c r="AL56" s="175">
        <f>SUMPRODUCT((Stabilo!$F$5:$DA$5=4)*(Stabilo!F61:DA61&lt;&gt;""))</f>
        <v>0</v>
      </c>
      <c r="AM56" s="175">
        <f>SUMPRODUCT((Stabilo!$F$5:$DA$5=5)*(Stabilo!F61:DA61&lt;&gt;""))</f>
        <v>0</v>
      </c>
      <c r="AN56" s="175">
        <f>SUMPRODUCT((Stabilo!$F$5:$DA$5=6)*(Stabilo!F61:DA61&lt;&gt;""))</f>
        <v>0</v>
      </c>
      <c r="AO56" s="175">
        <f>SUMPRODUCT((Stabilo!$F$5:$DA$5=7)*(Stabilo!F61:DA61&lt;&gt;""))</f>
        <v>0</v>
      </c>
      <c r="AP56" s="175">
        <f>SUMPRODUCT((Stabilo!$F$5:$DA$5=8)*(Stabilo!F61:DA61&lt;&gt;""))</f>
        <v>0</v>
      </c>
      <c r="AQ56" s="175">
        <f>SUMPRODUCT((Stabilo!$F$5:$DA$5=9)*(Stabilo!F61:DA61&lt;&gt;""))</f>
        <v>0</v>
      </c>
      <c r="AR56" s="175">
        <f>SUMPRODUCT((Stabilo!$F$5:$DA$5=10)*(Stabilo!F61:DA61&lt;&gt;""))</f>
        <v>0</v>
      </c>
    </row>
    <row r="57" spans="2:44" ht="15" customHeight="1">
      <c r="B57" s="76">
        <v>54</v>
      </c>
      <c r="C57" s="77" t="str">
        <f>IF(Accueil!F66="","",Accueil!F66)</f>
        <v/>
      </c>
      <c r="D57" s="167" t="str">
        <f t="shared" si="0"/>
        <v/>
      </c>
      <c r="E57" s="167" t="str">
        <f t="shared" si="1"/>
        <v/>
      </c>
      <c r="F57" s="167" t="str">
        <f t="shared" si="2"/>
        <v/>
      </c>
      <c r="G57" s="167" t="str">
        <f t="shared" si="3"/>
        <v/>
      </c>
      <c r="H57" s="167" t="str">
        <f t="shared" si="4"/>
        <v/>
      </c>
      <c r="I57" s="167" t="str">
        <f t="shared" si="5"/>
        <v/>
      </c>
      <c r="J57" s="167" t="str">
        <f t="shared" si="6"/>
        <v/>
      </c>
      <c r="K57" s="167" t="str">
        <f t="shared" si="7"/>
        <v/>
      </c>
      <c r="L57" s="167" t="str">
        <f t="shared" si="8"/>
        <v/>
      </c>
      <c r="M57" s="167" t="str">
        <f t="shared" si="9"/>
        <v/>
      </c>
      <c r="N57" s="103" t="str">
        <f>IF(N56="","",IF(SUMPRODUCT((Stabilo!$F62:$DA62="A")*(Stabilo!$F$5:$DA$5='Résultats élèves'!$D$2))&gt;0,"ABSENT","PRESENT"))</f>
        <v>PRESENT</v>
      </c>
      <c r="O57" s="103" t="str">
        <f>IF(O56="","",IF(SUMPRODUCT((Stabilo!$F62:$DA62="A")*(Stabilo!$F$5:$DA$5='Résultats élèves'!$E$2))&gt;0,"ABSENT","PRESENT"))</f>
        <v>PRESENT</v>
      </c>
      <c r="P57" s="103" t="str">
        <f>IF(P56="","",IF(SUMPRODUCT((Stabilo!$F62:$DA62="A")*(Stabilo!$F$5:$DA$5='Résultats élèves'!$F$2))&gt;0,"ABSENT","PRESENT"))</f>
        <v>PRESENT</v>
      </c>
      <c r="Q57" s="103" t="str">
        <f>IF(Q56="","",IF(SUMPRODUCT((Stabilo!$F62:$DA62="A")*(Stabilo!$F$5:$DA$5='Résultats élèves'!$G$2))&gt;0,"ABSENT","PRESENT"))</f>
        <v>PRESENT</v>
      </c>
      <c r="R57" s="103" t="str">
        <f>IF(R56="","",IF(SUMPRODUCT((Stabilo!$F62:$DA62="A")*(Stabilo!$F$5:$DA$5='Résultats élèves'!$H$2))&gt;0,"ABSENT","PRESENT"))</f>
        <v>PRESENT</v>
      </c>
      <c r="S57" s="103" t="str">
        <f>IF(S56="","",IF(SUMPRODUCT((Stabilo!$F62:$DA62="A")*(Stabilo!$F$5:$DA$5='Résultats élèves'!$I$2))&gt;0,"ABSENT","PRESENT"))</f>
        <v/>
      </c>
      <c r="T57" s="103" t="str">
        <f>IF(T56="","",IF(SUMPRODUCT((Stabilo!$F62:$DA62="A")*(Stabilo!$F$5:$DA$5='Résultats élèves'!$J$2))&gt;0,"ABSENT","PRESENT"))</f>
        <v/>
      </c>
      <c r="U57" s="103" t="str">
        <f>IF(U56="","",IF(SUMPRODUCT((Stabilo!$F62:$DA62="A")*(Stabilo!$F$5:$DA$5='Résultats élèves'!$K$2))&gt;0,"ABSENT","PRESENT"))</f>
        <v/>
      </c>
      <c r="V57" s="103" t="str">
        <f>IF(V56="","",IF(SUMPRODUCT((Stabilo!$F62:$DA62="A")*(Stabilo!$F$5:$DA$5='Résultats élèves'!$L$2))&gt;0,"ABSENT","PRESENT"))</f>
        <v/>
      </c>
      <c r="W57" s="103" t="str">
        <f>IF(W56="","",IF(SUMPRODUCT((Stabilo!$F62:$DA62="A")*(Stabilo!$F$5:$DA$5='Résultats élèves'!$M$2))&gt;0,"ABSENT","PRESENT"))</f>
        <v/>
      </c>
      <c r="X57" s="99" t="str">
        <f t="shared" si="11"/>
        <v/>
      </c>
      <c r="Y57" s="176" t="str">
        <f>IF(X57="PRESENT",IF(N57="PRESENT",SUMPRODUCT((Stabilo!$F62:$DA62=1)*(Stabilo!$F$5:$DA$5='Résultats élèves'!$D$2)),"A"),"A")</f>
        <v>A</v>
      </c>
      <c r="Z57" s="176" t="str">
        <f>IF(X57="PRESENT",IF(O57="PRESENT",SUMPRODUCT((Stabilo!$F62:$DA62=1)*(Stabilo!$F$5:$DA$5='Résultats élèves'!$E$2)),"A"),"A")</f>
        <v>A</v>
      </c>
      <c r="AA57" s="176" t="str">
        <f>IF(X57="PRESENT",IF(P57="PRESENT",SUMPRODUCT((Stabilo!$F62:$DA62=1)*(Stabilo!$F$5:$DA$5='Résultats élèves'!$F$2)),"A"),"A")</f>
        <v>A</v>
      </c>
      <c r="AB57" s="176" t="str">
        <f>IF(X57="PRESENT",IF(Q57="PRESENT",SUMPRODUCT((Stabilo!$F62:$DA62=1)*(Stabilo!$F$5:$DA$5='Résultats élèves'!$G$2)),"A"),"A")</f>
        <v>A</v>
      </c>
      <c r="AC57" s="176" t="str">
        <f>IF(X57="PRESENT",IF(R57="PRESENT",SUMPRODUCT((Stabilo!$F62:$DA62=1)*(Stabilo!$F$5:$DA$5='Résultats élèves'!$H$2)),"A"),"A")</f>
        <v>A</v>
      </c>
      <c r="AD57" s="176" t="str">
        <f>IF(X57="PRESENT",IF(S57="PRESENT",SUMPRODUCT((Stabilo!$F62:$DA62=1)*(Stabilo!$F$5:$DA$5='Résultats élèves'!$I$2)),"A"),"A")</f>
        <v>A</v>
      </c>
      <c r="AE57" s="176" t="str">
        <f>IF(X57="PRESENT",IF(T57="PRESENT",SUMPRODUCT((Stabilo!$F62:$DA62=1)*(Stabilo!$F$5:$DA$5='Résultats élèves'!$J$2)),"A"),"A")</f>
        <v>A</v>
      </c>
      <c r="AF57" s="176" t="str">
        <f>IF(X57="PRESENT",IF(U57="PRESENT",SUMPRODUCT((Stabilo!$F62:$DA62=1)*(Stabilo!$F$5:$DA$5='Résultats élèves'!$K$2)),"A"),"A")</f>
        <v>A</v>
      </c>
      <c r="AG57" s="176" t="str">
        <f>IF(X57="PRESENT",IF(V57="PRESENT",SUMPRODUCT((Stabilo!$F62:$DA62=1)*(Stabilo!$F$5:$DA$5='Résultats élèves'!$L$2)),"A"),"A")</f>
        <v>A</v>
      </c>
      <c r="AH57" s="176" t="str">
        <f>IF(X57="PRESENT",IF(W57="PRESENT",SUMPRODUCT((Stabilo!$F62:$DA62=1)*(Stabilo!$F$5:$DA$5='Résultats élèves'!$M$2)),"A"),"A")</f>
        <v>A</v>
      </c>
      <c r="AI57" s="175">
        <f>SUMPRODUCT((Stabilo!$F$5:$DA$5=1)*(Stabilo!F62:DA62&lt;&gt;""))</f>
        <v>0</v>
      </c>
      <c r="AJ57" s="175">
        <f>SUMPRODUCT((Stabilo!$F$5:$DA$5=2)*(Stabilo!F62:DA62&lt;&gt;""))</f>
        <v>0</v>
      </c>
      <c r="AK57" s="175">
        <f>SUMPRODUCT((Stabilo!$F$5:$DA$5=3)*(Stabilo!F62:DA62&lt;&gt;""))</f>
        <v>0</v>
      </c>
      <c r="AL57" s="175">
        <f>SUMPRODUCT((Stabilo!$F$5:$DA$5=4)*(Stabilo!F62:DA62&lt;&gt;""))</f>
        <v>0</v>
      </c>
      <c r="AM57" s="175">
        <f>SUMPRODUCT((Stabilo!$F$5:$DA$5=5)*(Stabilo!F62:DA62&lt;&gt;""))</f>
        <v>0</v>
      </c>
      <c r="AN57" s="175">
        <f>SUMPRODUCT((Stabilo!$F$5:$DA$5=6)*(Stabilo!F62:DA62&lt;&gt;""))</f>
        <v>0</v>
      </c>
      <c r="AO57" s="175">
        <f>SUMPRODUCT((Stabilo!$F$5:$DA$5=7)*(Stabilo!F62:DA62&lt;&gt;""))</f>
        <v>0</v>
      </c>
      <c r="AP57" s="175">
        <f>SUMPRODUCT((Stabilo!$F$5:$DA$5=8)*(Stabilo!F62:DA62&lt;&gt;""))</f>
        <v>0</v>
      </c>
      <c r="AQ57" s="175">
        <f>SUMPRODUCT((Stabilo!$F$5:$DA$5=9)*(Stabilo!F62:DA62&lt;&gt;""))</f>
        <v>0</v>
      </c>
      <c r="AR57" s="175">
        <f>SUMPRODUCT((Stabilo!$F$5:$DA$5=10)*(Stabilo!F62:DA62&lt;&gt;""))</f>
        <v>0</v>
      </c>
    </row>
    <row r="58" spans="2:44" ht="15" customHeight="1">
      <c r="B58" s="76">
        <v>55</v>
      </c>
      <c r="C58" s="77" t="str">
        <f>IF(Accueil!F67="","",Accueil!F67)</f>
        <v/>
      </c>
      <c r="D58" s="167" t="str">
        <f t="shared" si="0"/>
        <v/>
      </c>
      <c r="E58" s="167" t="str">
        <f t="shared" si="1"/>
        <v/>
      </c>
      <c r="F58" s="167" t="str">
        <f t="shared" si="2"/>
        <v/>
      </c>
      <c r="G58" s="167" t="str">
        <f t="shared" si="3"/>
        <v/>
      </c>
      <c r="H58" s="167" t="str">
        <f t="shared" si="4"/>
        <v/>
      </c>
      <c r="I58" s="167" t="str">
        <f t="shared" si="5"/>
        <v/>
      </c>
      <c r="J58" s="167" t="str">
        <f t="shared" si="6"/>
        <v/>
      </c>
      <c r="K58" s="167" t="str">
        <f t="shared" si="7"/>
        <v/>
      </c>
      <c r="L58" s="167" t="str">
        <f t="shared" si="8"/>
        <v/>
      </c>
      <c r="M58" s="167" t="str">
        <f t="shared" si="9"/>
        <v/>
      </c>
      <c r="N58" s="103" t="str">
        <f>IF(N57="","",IF(SUMPRODUCT((Stabilo!$F63:$DA63="A")*(Stabilo!$F$5:$DA$5='Résultats élèves'!$D$2))&gt;0,"ABSENT","PRESENT"))</f>
        <v>PRESENT</v>
      </c>
      <c r="O58" s="103" t="str">
        <f>IF(O57="","",IF(SUMPRODUCT((Stabilo!$F63:$DA63="A")*(Stabilo!$F$5:$DA$5='Résultats élèves'!$E$2))&gt;0,"ABSENT","PRESENT"))</f>
        <v>PRESENT</v>
      </c>
      <c r="P58" s="103" t="str">
        <f>IF(P57="","",IF(SUMPRODUCT((Stabilo!$F63:$DA63="A")*(Stabilo!$F$5:$DA$5='Résultats élèves'!$F$2))&gt;0,"ABSENT","PRESENT"))</f>
        <v>PRESENT</v>
      </c>
      <c r="Q58" s="103" t="str">
        <f>IF(Q57="","",IF(SUMPRODUCT((Stabilo!$F63:$DA63="A")*(Stabilo!$F$5:$DA$5='Résultats élèves'!$G$2))&gt;0,"ABSENT","PRESENT"))</f>
        <v>PRESENT</v>
      </c>
      <c r="R58" s="103" t="str">
        <f>IF(R57="","",IF(SUMPRODUCT((Stabilo!$F63:$DA63="A")*(Stabilo!$F$5:$DA$5='Résultats élèves'!$H$2))&gt;0,"ABSENT","PRESENT"))</f>
        <v>PRESENT</v>
      </c>
      <c r="S58" s="103" t="str">
        <f>IF(S57="","",IF(SUMPRODUCT((Stabilo!$F63:$DA63="A")*(Stabilo!$F$5:$DA$5='Résultats élèves'!$I$2))&gt;0,"ABSENT","PRESENT"))</f>
        <v/>
      </c>
      <c r="T58" s="103" t="str">
        <f>IF(T57="","",IF(SUMPRODUCT((Stabilo!$F63:$DA63="A")*(Stabilo!$F$5:$DA$5='Résultats élèves'!$J$2))&gt;0,"ABSENT","PRESENT"))</f>
        <v/>
      </c>
      <c r="U58" s="103" t="str">
        <f>IF(U57="","",IF(SUMPRODUCT((Stabilo!$F63:$DA63="A")*(Stabilo!$F$5:$DA$5='Résultats élèves'!$K$2))&gt;0,"ABSENT","PRESENT"))</f>
        <v/>
      </c>
      <c r="V58" s="103" t="str">
        <f>IF(V57="","",IF(SUMPRODUCT((Stabilo!$F63:$DA63="A")*(Stabilo!$F$5:$DA$5='Résultats élèves'!$L$2))&gt;0,"ABSENT","PRESENT"))</f>
        <v/>
      </c>
      <c r="W58" s="103" t="str">
        <f>IF(W57="","",IF(SUMPRODUCT((Stabilo!$F63:$DA63="A")*(Stabilo!$F$5:$DA$5='Résultats élèves'!$M$2))&gt;0,"ABSENT","PRESENT"))</f>
        <v/>
      </c>
      <c r="X58" s="99" t="str">
        <f t="shared" si="11"/>
        <v/>
      </c>
      <c r="Y58" s="176" t="str">
        <f>IF(X58="PRESENT",IF(N58="PRESENT",SUMPRODUCT((Stabilo!$F63:$DA63=1)*(Stabilo!$F$5:$DA$5='Résultats élèves'!$D$2)),"A"),"A")</f>
        <v>A</v>
      </c>
      <c r="Z58" s="176" t="str">
        <f>IF(X58="PRESENT",IF(O58="PRESENT",SUMPRODUCT((Stabilo!$F63:$DA63=1)*(Stabilo!$F$5:$DA$5='Résultats élèves'!$E$2)),"A"),"A")</f>
        <v>A</v>
      </c>
      <c r="AA58" s="176" t="str">
        <f>IF(X58="PRESENT",IF(P58="PRESENT",SUMPRODUCT((Stabilo!$F63:$DA63=1)*(Stabilo!$F$5:$DA$5='Résultats élèves'!$F$2)),"A"),"A")</f>
        <v>A</v>
      </c>
      <c r="AB58" s="176" t="str">
        <f>IF(X58="PRESENT",IF(Q58="PRESENT",SUMPRODUCT((Stabilo!$F63:$DA63=1)*(Stabilo!$F$5:$DA$5='Résultats élèves'!$G$2)),"A"),"A")</f>
        <v>A</v>
      </c>
      <c r="AC58" s="176" t="str">
        <f>IF(X58="PRESENT",IF(R58="PRESENT",SUMPRODUCT((Stabilo!$F63:$DA63=1)*(Stabilo!$F$5:$DA$5='Résultats élèves'!$H$2)),"A"),"A")</f>
        <v>A</v>
      </c>
      <c r="AD58" s="176" t="str">
        <f>IF(X58="PRESENT",IF(S58="PRESENT",SUMPRODUCT((Stabilo!$F63:$DA63=1)*(Stabilo!$F$5:$DA$5='Résultats élèves'!$I$2)),"A"),"A")</f>
        <v>A</v>
      </c>
      <c r="AE58" s="176" t="str">
        <f>IF(X58="PRESENT",IF(T58="PRESENT",SUMPRODUCT((Stabilo!$F63:$DA63=1)*(Stabilo!$F$5:$DA$5='Résultats élèves'!$J$2)),"A"),"A")</f>
        <v>A</v>
      </c>
      <c r="AF58" s="176" t="str">
        <f>IF(X58="PRESENT",IF(U58="PRESENT",SUMPRODUCT((Stabilo!$F63:$DA63=1)*(Stabilo!$F$5:$DA$5='Résultats élèves'!$K$2)),"A"),"A")</f>
        <v>A</v>
      </c>
      <c r="AG58" s="176" t="str">
        <f>IF(X58="PRESENT",IF(V58="PRESENT",SUMPRODUCT((Stabilo!$F63:$DA63=1)*(Stabilo!$F$5:$DA$5='Résultats élèves'!$L$2)),"A"),"A")</f>
        <v>A</v>
      </c>
      <c r="AH58" s="176" t="str">
        <f>IF(X58="PRESENT",IF(W58="PRESENT",SUMPRODUCT((Stabilo!$F63:$DA63=1)*(Stabilo!$F$5:$DA$5='Résultats élèves'!$M$2)),"A"),"A")</f>
        <v>A</v>
      </c>
      <c r="AI58" s="175">
        <f>SUMPRODUCT((Stabilo!$F$5:$DA$5=1)*(Stabilo!F63:DA63&lt;&gt;""))</f>
        <v>0</v>
      </c>
      <c r="AJ58" s="175">
        <f>SUMPRODUCT((Stabilo!$F$5:$DA$5=2)*(Stabilo!F63:DA63&lt;&gt;""))</f>
        <v>0</v>
      </c>
      <c r="AK58" s="175">
        <f>SUMPRODUCT((Stabilo!$F$5:$DA$5=3)*(Stabilo!F63:DA63&lt;&gt;""))</f>
        <v>0</v>
      </c>
      <c r="AL58" s="175">
        <f>SUMPRODUCT((Stabilo!$F$5:$DA$5=4)*(Stabilo!F63:DA63&lt;&gt;""))</f>
        <v>0</v>
      </c>
      <c r="AM58" s="175">
        <f>SUMPRODUCT((Stabilo!$F$5:$DA$5=5)*(Stabilo!F63:DA63&lt;&gt;""))</f>
        <v>0</v>
      </c>
      <c r="AN58" s="175">
        <f>SUMPRODUCT((Stabilo!$F$5:$DA$5=6)*(Stabilo!F63:DA63&lt;&gt;""))</f>
        <v>0</v>
      </c>
      <c r="AO58" s="175">
        <f>SUMPRODUCT((Stabilo!$F$5:$DA$5=7)*(Stabilo!F63:DA63&lt;&gt;""))</f>
        <v>0</v>
      </c>
      <c r="AP58" s="175">
        <f>SUMPRODUCT((Stabilo!$F$5:$DA$5=8)*(Stabilo!F63:DA63&lt;&gt;""))</f>
        <v>0</v>
      </c>
      <c r="AQ58" s="175">
        <f>SUMPRODUCT((Stabilo!$F$5:$DA$5=9)*(Stabilo!F63:DA63&lt;&gt;""))</f>
        <v>0</v>
      </c>
      <c r="AR58" s="175">
        <f>SUMPRODUCT((Stabilo!$F$5:$DA$5=10)*(Stabilo!F63:DA63&lt;&gt;""))</f>
        <v>0</v>
      </c>
    </row>
    <row r="59" spans="2:44" ht="15" customHeight="1">
      <c r="B59" s="76">
        <v>56</v>
      </c>
      <c r="C59" s="77" t="str">
        <f>IF(Accueil!F68="","",Accueil!F68)</f>
        <v/>
      </c>
      <c r="D59" s="167" t="str">
        <f t="shared" si="0"/>
        <v/>
      </c>
      <c r="E59" s="167" t="str">
        <f t="shared" si="1"/>
        <v/>
      </c>
      <c r="F59" s="167" t="str">
        <f t="shared" si="2"/>
        <v/>
      </c>
      <c r="G59" s="167" t="str">
        <f t="shared" si="3"/>
        <v/>
      </c>
      <c r="H59" s="167" t="str">
        <f t="shared" si="4"/>
        <v/>
      </c>
      <c r="I59" s="167" t="str">
        <f t="shared" si="5"/>
        <v/>
      </c>
      <c r="J59" s="167" t="str">
        <f t="shared" si="6"/>
        <v/>
      </c>
      <c r="K59" s="167" t="str">
        <f t="shared" si="7"/>
        <v/>
      </c>
      <c r="L59" s="167" t="str">
        <f t="shared" si="8"/>
        <v/>
      </c>
      <c r="M59" s="167" t="str">
        <f t="shared" si="9"/>
        <v/>
      </c>
      <c r="N59" s="103" t="str">
        <f>IF(N58="","",IF(SUMPRODUCT((Stabilo!$F64:$DA64="A")*(Stabilo!$F$5:$DA$5='Résultats élèves'!$D$2))&gt;0,"ABSENT","PRESENT"))</f>
        <v>PRESENT</v>
      </c>
      <c r="O59" s="103" t="str">
        <f>IF(O58="","",IF(SUMPRODUCT((Stabilo!$F64:$DA64="A")*(Stabilo!$F$5:$DA$5='Résultats élèves'!$E$2))&gt;0,"ABSENT","PRESENT"))</f>
        <v>PRESENT</v>
      </c>
      <c r="P59" s="103" t="str">
        <f>IF(P58="","",IF(SUMPRODUCT((Stabilo!$F64:$DA64="A")*(Stabilo!$F$5:$DA$5='Résultats élèves'!$F$2))&gt;0,"ABSENT","PRESENT"))</f>
        <v>PRESENT</v>
      </c>
      <c r="Q59" s="103" t="str">
        <f>IF(Q58="","",IF(SUMPRODUCT((Stabilo!$F64:$DA64="A")*(Stabilo!$F$5:$DA$5='Résultats élèves'!$G$2))&gt;0,"ABSENT","PRESENT"))</f>
        <v>PRESENT</v>
      </c>
      <c r="R59" s="103" t="str">
        <f>IF(R58="","",IF(SUMPRODUCT((Stabilo!$F64:$DA64="A")*(Stabilo!$F$5:$DA$5='Résultats élèves'!$H$2))&gt;0,"ABSENT","PRESENT"))</f>
        <v>PRESENT</v>
      </c>
      <c r="S59" s="103" t="str">
        <f>IF(S58="","",IF(SUMPRODUCT((Stabilo!$F64:$DA64="A")*(Stabilo!$F$5:$DA$5='Résultats élèves'!$I$2))&gt;0,"ABSENT","PRESENT"))</f>
        <v/>
      </c>
      <c r="T59" s="103" t="str">
        <f>IF(T58="","",IF(SUMPRODUCT((Stabilo!$F64:$DA64="A")*(Stabilo!$F$5:$DA$5='Résultats élèves'!$J$2))&gt;0,"ABSENT","PRESENT"))</f>
        <v/>
      </c>
      <c r="U59" s="103" t="str">
        <f>IF(U58="","",IF(SUMPRODUCT((Stabilo!$F64:$DA64="A")*(Stabilo!$F$5:$DA$5='Résultats élèves'!$K$2))&gt;0,"ABSENT","PRESENT"))</f>
        <v/>
      </c>
      <c r="V59" s="103" t="str">
        <f>IF(V58="","",IF(SUMPRODUCT((Stabilo!$F64:$DA64="A")*(Stabilo!$F$5:$DA$5='Résultats élèves'!$L$2))&gt;0,"ABSENT","PRESENT"))</f>
        <v/>
      </c>
      <c r="W59" s="103" t="str">
        <f>IF(W58="","",IF(SUMPRODUCT((Stabilo!$F64:$DA64="A")*(Stabilo!$F$5:$DA$5='Résultats élèves'!$M$2))&gt;0,"ABSENT","PRESENT"))</f>
        <v/>
      </c>
      <c r="X59" s="99" t="str">
        <f t="shared" si="11"/>
        <v/>
      </c>
      <c r="Y59" s="176" t="str">
        <f>IF(X59="PRESENT",IF(N59="PRESENT",SUMPRODUCT((Stabilo!$F64:$DA64=1)*(Stabilo!$F$5:$DA$5='Résultats élèves'!$D$2)),"A"),"A")</f>
        <v>A</v>
      </c>
      <c r="Z59" s="176" t="str">
        <f>IF(X59="PRESENT",IF(O59="PRESENT",SUMPRODUCT((Stabilo!$F64:$DA64=1)*(Stabilo!$F$5:$DA$5='Résultats élèves'!$E$2)),"A"),"A")</f>
        <v>A</v>
      </c>
      <c r="AA59" s="176" t="str">
        <f>IF(X59="PRESENT",IF(P59="PRESENT",SUMPRODUCT((Stabilo!$F64:$DA64=1)*(Stabilo!$F$5:$DA$5='Résultats élèves'!$F$2)),"A"),"A")</f>
        <v>A</v>
      </c>
      <c r="AB59" s="176" t="str">
        <f>IF(X59="PRESENT",IF(Q59="PRESENT",SUMPRODUCT((Stabilo!$F64:$DA64=1)*(Stabilo!$F$5:$DA$5='Résultats élèves'!$G$2)),"A"),"A")</f>
        <v>A</v>
      </c>
      <c r="AC59" s="176" t="str">
        <f>IF(X59="PRESENT",IF(R59="PRESENT",SUMPRODUCT((Stabilo!$F64:$DA64=1)*(Stabilo!$F$5:$DA$5='Résultats élèves'!$H$2)),"A"),"A")</f>
        <v>A</v>
      </c>
      <c r="AD59" s="176" t="str">
        <f>IF(X59="PRESENT",IF(S59="PRESENT",SUMPRODUCT((Stabilo!$F64:$DA64=1)*(Stabilo!$F$5:$DA$5='Résultats élèves'!$I$2)),"A"),"A")</f>
        <v>A</v>
      </c>
      <c r="AE59" s="176" t="str">
        <f>IF(X59="PRESENT",IF(T59="PRESENT",SUMPRODUCT((Stabilo!$F64:$DA64=1)*(Stabilo!$F$5:$DA$5='Résultats élèves'!$J$2)),"A"),"A")</f>
        <v>A</v>
      </c>
      <c r="AF59" s="176" t="str">
        <f>IF(X59="PRESENT",IF(U59="PRESENT",SUMPRODUCT((Stabilo!$F64:$DA64=1)*(Stabilo!$F$5:$DA$5='Résultats élèves'!$K$2)),"A"),"A")</f>
        <v>A</v>
      </c>
      <c r="AG59" s="176" t="str">
        <f>IF(X59="PRESENT",IF(V59="PRESENT",SUMPRODUCT((Stabilo!$F64:$DA64=1)*(Stabilo!$F$5:$DA$5='Résultats élèves'!$L$2)),"A"),"A")</f>
        <v>A</v>
      </c>
      <c r="AH59" s="176" t="str">
        <f>IF(X59="PRESENT",IF(W59="PRESENT",SUMPRODUCT((Stabilo!$F64:$DA64=1)*(Stabilo!$F$5:$DA$5='Résultats élèves'!$M$2)),"A"),"A")</f>
        <v>A</v>
      </c>
      <c r="AI59" s="175">
        <f>SUMPRODUCT((Stabilo!$F$5:$DA$5=1)*(Stabilo!F64:DA64&lt;&gt;""))</f>
        <v>0</v>
      </c>
      <c r="AJ59" s="175">
        <f>SUMPRODUCT((Stabilo!$F$5:$DA$5=2)*(Stabilo!F64:DA64&lt;&gt;""))</f>
        <v>0</v>
      </c>
      <c r="AK59" s="175">
        <f>SUMPRODUCT((Stabilo!$F$5:$DA$5=3)*(Stabilo!F64:DA64&lt;&gt;""))</f>
        <v>0</v>
      </c>
      <c r="AL59" s="175">
        <f>SUMPRODUCT((Stabilo!$F$5:$DA$5=4)*(Stabilo!F64:DA64&lt;&gt;""))</f>
        <v>0</v>
      </c>
      <c r="AM59" s="175">
        <f>SUMPRODUCT((Stabilo!$F$5:$DA$5=5)*(Stabilo!F64:DA64&lt;&gt;""))</f>
        <v>0</v>
      </c>
      <c r="AN59" s="175">
        <f>SUMPRODUCT((Stabilo!$F$5:$DA$5=6)*(Stabilo!F64:DA64&lt;&gt;""))</f>
        <v>0</v>
      </c>
      <c r="AO59" s="175">
        <f>SUMPRODUCT((Stabilo!$F$5:$DA$5=7)*(Stabilo!F64:DA64&lt;&gt;""))</f>
        <v>0</v>
      </c>
      <c r="AP59" s="175">
        <f>SUMPRODUCT((Stabilo!$F$5:$DA$5=8)*(Stabilo!F64:DA64&lt;&gt;""))</f>
        <v>0</v>
      </c>
      <c r="AQ59" s="175">
        <f>SUMPRODUCT((Stabilo!$F$5:$DA$5=9)*(Stabilo!F64:DA64&lt;&gt;""))</f>
        <v>0</v>
      </c>
      <c r="AR59" s="175">
        <f>SUMPRODUCT((Stabilo!$F$5:$DA$5=10)*(Stabilo!F64:DA64&lt;&gt;""))</f>
        <v>0</v>
      </c>
    </row>
    <row r="60" spans="2:44" ht="15" customHeight="1">
      <c r="B60" s="76">
        <v>57</v>
      </c>
      <c r="C60" s="77" t="str">
        <f>IF(Accueil!F69="","",Accueil!F69)</f>
        <v/>
      </c>
      <c r="D60" s="167" t="str">
        <f t="shared" si="0"/>
        <v/>
      </c>
      <c r="E60" s="167" t="str">
        <f t="shared" si="1"/>
        <v/>
      </c>
      <c r="F60" s="167" t="str">
        <f t="shared" si="2"/>
        <v/>
      </c>
      <c r="G60" s="167" t="str">
        <f t="shared" si="3"/>
        <v/>
      </c>
      <c r="H60" s="167" t="str">
        <f t="shared" si="4"/>
        <v/>
      </c>
      <c r="I60" s="167" t="str">
        <f t="shared" si="5"/>
        <v/>
      </c>
      <c r="J60" s="167" t="str">
        <f t="shared" si="6"/>
        <v/>
      </c>
      <c r="K60" s="167" t="str">
        <f t="shared" si="7"/>
        <v/>
      </c>
      <c r="L60" s="167" t="str">
        <f t="shared" si="8"/>
        <v/>
      </c>
      <c r="M60" s="167" t="str">
        <f t="shared" si="9"/>
        <v/>
      </c>
      <c r="N60" s="103" t="str">
        <f>IF(N59="","",IF(SUMPRODUCT((Stabilo!$F65:$DA65="A")*(Stabilo!$F$5:$DA$5='Résultats élèves'!$D$2))&gt;0,"ABSENT","PRESENT"))</f>
        <v>PRESENT</v>
      </c>
      <c r="O60" s="103" t="str">
        <f>IF(O59="","",IF(SUMPRODUCT((Stabilo!$F65:$DA65="A")*(Stabilo!$F$5:$DA$5='Résultats élèves'!$E$2))&gt;0,"ABSENT","PRESENT"))</f>
        <v>PRESENT</v>
      </c>
      <c r="P60" s="103" t="str">
        <f>IF(P59="","",IF(SUMPRODUCT((Stabilo!$F65:$DA65="A")*(Stabilo!$F$5:$DA$5='Résultats élèves'!$F$2))&gt;0,"ABSENT","PRESENT"))</f>
        <v>PRESENT</v>
      </c>
      <c r="Q60" s="103" t="str">
        <f>IF(Q59="","",IF(SUMPRODUCT((Stabilo!$F65:$DA65="A")*(Stabilo!$F$5:$DA$5='Résultats élèves'!$G$2))&gt;0,"ABSENT","PRESENT"))</f>
        <v>PRESENT</v>
      </c>
      <c r="R60" s="103" t="str">
        <f>IF(R59="","",IF(SUMPRODUCT((Stabilo!$F65:$DA65="A")*(Stabilo!$F$5:$DA$5='Résultats élèves'!$H$2))&gt;0,"ABSENT","PRESENT"))</f>
        <v>PRESENT</v>
      </c>
      <c r="S60" s="103" t="str">
        <f>IF(S59="","",IF(SUMPRODUCT((Stabilo!$F65:$DA65="A")*(Stabilo!$F$5:$DA$5='Résultats élèves'!$I$2))&gt;0,"ABSENT","PRESENT"))</f>
        <v/>
      </c>
      <c r="T60" s="103" t="str">
        <f>IF(T59="","",IF(SUMPRODUCT((Stabilo!$F65:$DA65="A")*(Stabilo!$F$5:$DA$5='Résultats élèves'!$J$2))&gt;0,"ABSENT","PRESENT"))</f>
        <v/>
      </c>
      <c r="U60" s="103" t="str">
        <f>IF(U59="","",IF(SUMPRODUCT((Stabilo!$F65:$DA65="A")*(Stabilo!$F$5:$DA$5='Résultats élèves'!$K$2))&gt;0,"ABSENT","PRESENT"))</f>
        <v/>
      </c>
      <c r="V60" s="103" t="str">
        <f>IF(V59="","",IF(SUMPRODUCT((Stabilo!$F65:$DA65="A")*(Stabilo!$F$5:$DA$5='Résultats élèves'!$L$2))&gt;0,"ABSENT","PRESENT"))</f>
        <v/>
      </c>
      <c r="W60" s="103" t="str">
        <f>IF(W59="","",IF(SUMPRODUCT((Stabilo!$F65:$DA65="A")*(Stabilo!$F$5:$DA$5='Résultats élèves'!$M$2))&gt;0,"ABSENT","PRESENT"))</f>
        <v/>
      </c>
      <c r="X60" s="99" t="str">
        <f t="shared" si="11"/>
        <v/>
      </c>
      <c r="Y60" s="176" t="str">
        <f>IF(X60="PRESENT",IF(N60="PRESENT",SUMPRODUCT((Stabilo!$F65:$DA65=1)*(Stabilo!$F$5:$DA$5='Résultats élèves'!$D$2)),"A"),"A")</f>
        <v>A</v>
      </c>
      <c r="Z60" s="176" t="str">
        <f>IF(X60="PRESENT",IF(O60="PRESENT",SUMPRODUCT((Stabilo!$F65:$DA65=1)*(Stabilo!$F$5:$DA$5='Résultats élèves'!$E$2)),"A"),"A")</f>
        <v>A</v>
      </c>
      <c r="AA60" s="176" t="str">
        <f>IF(X60="PRESENT",IF(P60="PRESENT",SUMPRODUCT((Stabilo!$F65:$DA65=1)*(Stabilo!$F$5:$DA$5='Résultats élèves'!$F$2)),"A"),"A")</f>
        <v>A</v>
      </c>
      <c r="AB60" s="176" t="str">
        <f>IF(X60="PRESENT",IF(Q60="PRESENT",SUMPRODUCT((Stabilo!$F65:$DA65=1)*(Stabilo!$F$5:$DA$5='Résultats élèves'!$G$2)),"A"),"A")</f>
        <v>A</v>
      </c>
      <c r="AC60" s="176" t="str">
        <f>IF(X60="PRESENT",IF(R60="PRESENT",SUMPRODUCT((Stabilo!$F65:$DA65=1)*(Stabilo!$F$5:$DA$5='Résultats élèves'!$H$2)),"A"),"A")</f>
        <v>A</v>
      </c>
      <c r="AD60" s="176" t="str">
        <f>IF(X60="PRESENT",IF(S60="PRESENT",SUMPRODUCT((Stabilo!$F65:$DA65=1)*(Stabilo!$F$5:$DA$5='Résultats élèves'!$I$2)),"A"),"A")</f>
        <v>A</v>
      </c>
      <c r="AE60" s="176" t="str">
        <f>IF(X60="PRESENT",IF(T60="PRESENT",SUMPRODUCT((Stabilo!$F65:$DA65=1)*(Stabilo!$F$5:$DA$5='Résultats élèves'!$J$2)),"A"),"A")</f>
        <v>A</v>
      </c>
      <c r="AF60" s="176" t="str">
        <f>IF(X60="PRESENT",IF(U60="PRESENT",SUMPRODUCT((Stabilo!$F65:$DA65=1)*(Stabilo!$F$5:$DA$5='Résultats élèves'!$K$2)),"A"),"A")</f>
        <v>A</v>
      </c>
      <c r="AG60" s="176" t="str">
        <f>IF(X60="PRESENT",IF(V60="PRESENT",SUMPRODUCT((Stabilo!$F65:$DA65=1)*(Stabilo!$F$5:$DA$5='Résultats élèves'!$L$2)),"A"),"A")</f>
        <v>A</v>
      </c>
      <c r="AH60" s="176" t="str">
        <f>IF(X60="PRESENT",IF(W60="PRESENT",SUMPRODUCT((Stabilo!$F65:$DA65=1)*(Stabilo!$F$5:$DA$5='Résultats élèves'!$M$2)),"A"),"A")</f>
        <v>A</v>
      </c>
      <c r="AI60" s="175">
        <f>SUMPRODUCT((Stabilo!$F$5:$DA$5=1)*(Stabilo!F65:DA65&lt;&gt;""))</f>
        <v>0</v>
      </c>
      <c r="AJ60" s="175">
        <f>SUMPRODUCT((Stabilo!$F$5:$DA$5=2)*(Stabilo!F65:DA65&lt;&gt;""))</f>
        <v>0</v>
      </c>
      <c r="AK60" s="175">
        <f>SUMPRODUCT((Stabilo!$F$5:$DA$5=3)*(Stabilo!F65:DA65&lt;&gt;""))</f>
        <v>0</v>
      </c>
      <c r="AL60" s="175">
        <f>SUMPRODUCT((Stabilo!$F$5:$DA$5=4)*(Stabilo!F65:DA65&lt;&gt;""))</f>
        <v>0</v>
      </c>
      <c r="AM60" s="175">
        <f>SUMPRODUCT((Stabilo!$F$5:$DA$5=5)*(Stabilo!F65:DA65&lt;&gt;""))</f>
        <v>0</v>
      </c>
      <c r="AN60" s="175">
        <f>SUMPRODUCT((Stabilo!$F$5:$DA$5=6)*(Stabilo!F65:DA65&lt;&gt;""))</f>
        <v>0</v>
      </c>
      <c r="AO60" s="175">
        <f>SUMPRODUCT((Stabilo!$F$5:$DA$5=7)*(Stabilo!F65:DA65&lt;&gt;""))</f>
        <v>0</v>
      </c>
      <c r="AP60" s="175">
        <f>SUMPRODUCT((Stabilo!$F$5:$DA$5=8)*(Stabilo!F65:DA65&lt;&gt;""))</f>
        <v>0</v>
      </c>
      <c r="AQ60" s="175">
        <f>SUMPRODUCT((Stabilo!$F$5:$DA$5=9)*(Stabilo!F65:DA65&lt;&gt;""))</f>
        <v>0</v>
      </c>
      <c r="AR60" s="175">
        <f>SUMPRODUCT((Stabilo!$F$5:$DA$5=10)*(Stabilo!F65:DA65&lt;&gt;""))</f>
        <v>0</v>
      </c>
    </row>
    <row r="61" spans="2:44" ht="15" customHeight="1">
      <c r="B61" s="76">
        <v>58</v>
      </c>
      <c r="C61" s="77" t="str">
        <f>IF(Accueil!F70="","",Accueil!F70)</f>
        <v/>
      </c>
      <c r="D61" s="167" t="str">
        <f t="shared" si="0"/>
        <v/>
      </c>
      <c r="E61" s="167" t="str">
        <f t="shared" si="1"/>
        <v/>
      </c>
      <c r="F61" s="167" t="str">
        <f t="shared" si="2"/>
        <v/>
      </c>
      <c r="G61" s="167" t="str">
        <f t="shared" si="3"/>
        <v/>
      </c>
      <c r="H61" s="167" t="str">
        <f t="shared" si="4"/>
        <v/>
      </c>
      <c r="I61" s="167" t="str">
        <f t="shared" si="5"/>
        <v/>
      </c>
      <c r="J61" s="167" t="str">
        <f t="shared" si="6"/>
        <v/>
      </c>
      <c r="K61" s="167" t="str">
        <f t="shared" si="7"/>
        <v/>
      </c>
      <c r="L61" s="167" t="str">
        <f t="shared" si="8"/>
        <v/>
      </c>
      <c r="M61" s="167" t="str">
        <f t="shared" si="9"/>
        <v/>
      </c>
      <c r="N61" s="103" t="str">
        <f>IF(N60="","",IF(SUMPRODUCT((Stabilo!$F66:$DA66="A")*(Stabilo!$F$5:$DA$5='Résultats élèves'!$D$2))&gt;0,"ABSENT","PRESENT"))</f>
        <v>PRESENT</v>
      </c>
      <c r="O61" s="103" t="str">
        <f>IF(O60="","",IF(SUMPRODUCT((Stabilo!$F66:$DA66="A")*(Stabilo!$F$5:$DA$5='Résultats élèves'!$E$2))&gt;0,"ABSENT","PRESENT"))</f>
        <v>PRESENT</v>
      </c>
      <c r="P61" s="103" t="str">
        <f>IF(P60="","",IF(SUMPRODUCT((Stabilo!$F66:$DA66="A")*(Stabilo!$F$5:$DA$5='Résultats élèves'!$F$2))&gt;0,"ABSENT","PRESENT"))</f>
        <v>PRESENT</v>
      </c>
      <c r="Q61" s="103" t="str">
        <f>IF(Q60="","",IF(SUMPRODUCT((Stabilo!$F66:$DA66="A")*(Stabilo!$F$5:$DA$5='Résultats élèves'!$G$2))&gt;0,"ABSENT","PRESENT"))</f>
        <v>PRESENT</v>
      </c>
      <c r="R61" s="103" t="str">
        <f>IF(R60="","",IF(SUMPRODUCT((Stabilo!$F66:$DA66="A")*(Stabilo!$F$5:$DA$5='Résultats élèves'!$H$2))&gt;0,"ABSENT","PRESENT"))</f>
        <v>PRESENT</v>
      </c>
      <c r="S61" s="103" t="str">
        <f>IF(S60="","",IF(SUMPRODUCT((Stabilo!$F66:$DA66="A")*(Stabilo!$F$5:$DA$5='Résultats élèves'!$I$2))&gt;0,"ABSENT","PRESENT"))</f>
        <v/>
      </c>
      <c r="T61" s="103" t="str">
        <f>IF(T60="","",IF(SUMPRODUCT((Stabilo!$F66:$DA66="A")*(Stabilo!$F$5:$DA$5='Résultats élèves'!$J$2))&gt;0,"ABSENT","PRESENT"))</f>
        <v/>
      </c>
      <c r="U61" s="103" t="str">
        <f>IF(U60="","",IF(SUMPRODUCT((Stabilo!$F66:$DA66="A")*(Stabilo!$F$5:$DA$5='Résultats élèves'!$K$2))&gt;0,"ABSENT","PRESENT"))</f>
        <v/>
      </c>
      <c r="V61" s="103" t="str">
        <f>IF(V60="","",IF(SUMPRODUCT((Stabilo!$F66:$DA66="A")*(Stabilo!$F$5:$DA$5='Résultats élèves'!$L$2))&gt;0,"ABSENT","PRESENT"))</f>
        <v/>
      </c>
      <c r="W61" s="103" t="str">
        <f>IF(W60="","",IF(SUMPRODUCT((Stabilo!$F66:$DA66="A")*(Stabilo!$F$5:$DA$5='Résultats élèves'!$M$2))&gt;0,"ABSENT","PRESENT"))</f>
        <v/>
      </c>
      <c r="X61" s="99" t="str">
        <f t="shared" si="11"/>
        <v/>
      </c>
      <c r="Y61" s="176" t="str">
        <f>IF(X61="PRESENT",IF(N61="PRESENT",SUMPRODUCT((Stabilo!$F66:$DA66=1)*(Stabilo!$F$5:$DA$5='Résultats élèves'!$D$2)),"A"),"A")</f>
        <v>A</v>
      </c>
      <c r="Z61" s="176" t="str">
        <f>IF(X61="PRESENT",IF(O61="PRESENT",SUMPRODUCT((Stabilo!$F66:$DA66=1)*(Stabilo!$F$5:$DA$5='Résultats élèves'!$E$2)),"A"),"A")</f>
        <v>A</v>
      </c>
      <c r="AA61" s="176" t="str">
        <f>IF(X61="PRESENT",IF(P61="PRESENT",SUMPRODUCT((Stabilo!$F66:$DA66=1)*(Stabilo!$F$5:$DA$5='Résultats élèves'!$F$2)),"A"),"A")</f>
        <v>A</v>
      </c>
      <c r="AB61" s="176" t="str">
        <f>IF(X61="PRESENT",IF(Q61="PRESENT",SUMPRODUCT((Stabilo!$F66:$DA66=1)*(Stabilo!$F$5:$DA$5='Résultats élèves'!$G$2)),"A"),"A")</f>
        <v>A</v>
      </c>
      <c r="AC61" s="176" t="str">
        <f>IF(X61="PRESENT",IF(R61="PRESENT",SUMPRODUCT((Stabilo!$F66:$DA66=1)*(Stabilo!$F$5:$DA$5='Résultats élèves'!$H$2)),"A"),"A")</f>
        <v>A</v>
      </c>
      <c r="AD61" s="176" t="str">
        <f>IF(X61="PRESENT",IF(S61="PRESENT",SUMPRODUCT((Stabilo!$F66:$DA66=1)*(Stabilo!$F$5:$DA$5='Résultats élèves'!$I$2)),"A"),"A")</f>
        <v>A</v>
      </c>
      <c r="AE61" s="176" t="str">
        <f>IF(X61="PRESENT",IF(T61="PRESENT",SUMPRODUCT((Stabilo!$F66:$DA66=1)*(Stabilo!$F$5:$DA$5='Résultats élèves'!$J$2)),"A"),"A")</f>
        <v>A</v>
      </c>
      <c r="AF61" s="176" t="str">
        <f>IF(X61="PRESENT",IF(U61="PRESENT",SUMPRODUCT((Stabilo!$F66:$DA66=1)*(Stabilo!$F$5:$DA$5='Résultats élèves'!$K$2)),"A"),"A")</f>
        <v>A</v>
      </c>
      <c r="AG61" s="176" t="str">
        <f>IF(X61="PRESENT",IF(V61="PRESENT",SUMPRODUCT((Stabilo!$F66:$DA66=1)*(Stabilo!$F$5:$DA$5='Résultats élèves'!$L$2)),"A"),"A")</f>
        <v>A</v>
      </c>
      <c r="AH61" s="176" t="str">
        <f>IF(X61="PRESENT",IF(W61="PRESENT",SUMPRODUCT((Stabilo!$F66:$DA66=1)*(Stabilo!$F$5:$DA$5='Résultats élèves'!$M$2)),"A"),"A")</f>
        <v>A</v>
      </c>
      <c r="AI61" s="175">
        <f>SUMPRODUCT((Stabilo!$F$5:$DA$5=1)*(Stabilo!F66:DA66&lt;&gt;""))</f>
        <v>0</v>
      </c>
      <c r="AJ61" s="175">
        <f>SUMPRODUCT((Stabilo!$F$5:$DA$5=2)*(Stabilo!F66:DA66&lt;&gt;""))</f>
        <v>0</v>
      </c>
      <c r="AK61" s="175">
        <f>SUMPRODUCT((Stabilo!$F$5:$DA$5=3)*(Stabilo!F66:DA66&lt;&gt;""))</f>
        <v>0</v>
      </c>
      <c r="AL61" s="175">
        <f>SUMPRODUCT((Stabilo!$F$5:$DA$5=4)*(Stabilo!F66:DA66&lt;&gt;""))</f>
        <v>0</v>
      </c>
      <c r="AM61" s="175">
        <f>SUMPRODUCT((Stabilo!$F$5:$DA$5=5)*(Stabilo!F66:DA66&lt;&gt;""))</f>
        <v>0</v>
      </c>
      <c r="AN61" s="175">
        <f>SUMPRODUCT((Stabilo!$F$5:$DA$5=6)*(Stabilo!F66:DA66&lt;&gt;""))</f>
        <v>0</v>
      </c>
      <c r="AO61" s="175">
        <f>SUMPRODUCT((Stabilo!$F$5:$DA$5=7)*(Stabilo!F66:DA66&lt;&gt;""))</f>
        <v>0</v>
      </c>
      <c r="AP61" s="175">
        <f>SUMPRODUCT((Stabilo!$F$5:$DA$5=8)*(Stabilo!F66:DA66&lt;&gt;""))</f>
        <v>0</v>
      </c>
      <c r="AQ61" s="175">
        <f>SUMPRODUCT((Stabilo!$F$5:$DA$5=9)*(Stabilo!F66:DA66&lt;&gt;""))</f>
        <v>0</v>
      </c>
      <c r="AR61" s="175">
        <f>SUMPRODUCT((Stabilo!$F$5:$DA$5=10)*(Stabilo!F66:DA66&lt;&gt;""))</f>
        <v>0</v>
      </c>
    </row>
    <row r="62" spans="2:44" ht="15" customHeight="1">
      <c r="B62" s="76">
        <v>59</v>
      </c>
      <c r="C62" s="77" t="str">
        <f>IF(Accueil!F71="","",Accueil!F71)</f>
        <v/>
      </c>
      <c r="D62" s="167" t="str">
        <f t="shared" si="0"/>
        <v/>
      </c>
      <c r="E62" s="167" t="str">
        <f t="shared" si="1"/>
        <v/>
      </c>
      <c r="F62" s="167" t="str">
        <f t="shared" si="2"/>
        <v/>
      </c>
      <c r="G62" s="167" t="str">
        <f t="shared" si="3"/>
        <v/>
      </c>
      <c r="H62" s="167" t="str">
        <f t="shared" si="4"/>
        <v/>
      </c>
      <c r="I62" s="167" t="str">
        <f t="shared" si="5"/>
        <v/>
      </c>
      <c r="J62" s="167" t="str">
        <f t="shared" si="6"/>
        <v/>
      </c>
      <c r="K62" s="167" t="str">
        <f t="shared" si="7"/>
        <v/>
      </c>
      <c r="L62" s="167" t="str">
        <f t="shared" si="8"/>
        <v/>
      </c>
      <c r="M62" s="167" t="str">
        <f t="shared" si="9"/>
        <v/>
      </c>
      <c r="N62" s="103" t="str">
        <f>IF(N61="","",IF(SUMPRODUCT((Stabilo!$F67:$DA67="A")*(Stabilo!$F$5:$DA$5='Résultats élèves'!$D$2))&gt;0,"ABSENT","PRESENT"))</f>
        <v>PRESENT</v>
      </c>
      <c r="O62" s="103" t="str">
        <f>IF(O61="","",IF(SUMPRODUCT((Stabilo!$F67:$DA67="A")*(Stabilo!$F$5:$DA$5='Résultats élèves'!$E$2))&gt;0,"ABSENT","PRESENT"))</f>
        <v>PRESENT</v>
      </c>
      <c r="P62" s="103" t="str">
        <f>IF(P61="","",IF(SUMPRODUCT((Stabilo!$F67:$DA67="A")*(Stabilo!$F$5:$DA$5='Résultats élèves'!$F$2))&gt;0,"ABSENT","PRESENT"))</f>
        <v>PRESENT</v>
      </c>
      <c r="Q62" s="103" t="str">
        <f>IF(Q61="","",IF(SUMPRODUCT((Stabilo!$F67:$DA67="A")*(Stabilo!$F$5:$DA$5='Résultats élèves'!$G$2))&gt;0,"ABSENT","PRESENT"))</f>
        <v>PRESENT</v>
      </c>
      <c r="R62" s="103" t="str">
        <f>IF(R61="","",IF(SUMPRODUCT((Stabilo!$F67:$DA67="A")*(Stabilo!$F$5:$DA$5='Résultats élèves'!$H$2))&gt;0,"ABSENT","PRESENT"))</f>
        <v>PRESENT</v>
      </c>
      <c r="S62" s="103" t="str">
        <f>IF(S61="","",IF(SUMPRODUCT((Stabilo!$F67:$DA67="A")*(Stabilo!$F$5:$DA$5='Résultats élèves'!$I$2))&gt;0,"ABSENT","PRESENT"))</f>
        <v/>
      </c>
      <c r="T62" s="103" t="str">
        <f>IF(T61="","",IF(SUMPRODUCT((Stabilo!$F67:$DA67="A")*(Stabilo!$F$5:$DA$5='Résultats élèves'!$J$2))&gt;0,"ABSENT","PRESENT"))</f>
        <v/>
      </c>
      <c r="U62" s="103" t="str">
        <f>IF(U61="","",IF(SUMPRODUCT((Stabilo!$F67:$DA67="A")*(Stabilo!$F$5:$DA$5='Résultats élèves'!$K$2))&gt;0,"ABSENT","PRESENT"))</f>
        <v/>
      </c>
      <c r="V62" s="103" t="str">
        <f>IF(V61="","",IF(SUMPRODUCT((Stabilo!$F67:$DA67="A")*(Stabilo!$F$5:$DA$5='Résultats élèves'!$L$2))&gt;0,"ABSENT","PRESENT"))</f>
        <v/>
      </c>
      <c r="W62" s="103" t="str">
        <f>IF(W61="","",IF(SUMPRODUCT((Stabilo!$F67:$DA67="A")*(Stabilo!$F$5:$DA$5='Résultats élèves'!$M$2))&gt;0,"ABSENT","PRESENT"))</f>
        <v/>
      </c>
      <c r="X62" s="99" t="str">
        <f t="shared" si="11"/>
        <v/>
      </c>
      <c r="Y62" s="176" t="str">
        <f>IF(X62="PRESENT",IF(N62="PRESENT",SUMPRODUCT((Stabilo!$F67:$DA67=1)*(Stabilo!$F$5:$DA$5='Résultats élèves'!$D$2)),"A"),"A")</f>
        <v>A</v>
      </c>
      <c r="Z62" s="176" t="str">
        <f>IF(X62="PRESENT",IF(O62="PRESENT",SUMPRODUCT((Stabilo!$F67:$DA67=1)*(Stabilo!$F$5:$DA$5='Résultats élèves'!$E$2)),"A"),"A")</f>
        <v>A</v>
      </c>
      <c r="AA62" s="176" t="str">
        <f>IF(X62="PRESENT",IF(P62="PRESENT",SUMPRODUCT((Stabilo!$F67:$DA67=1)*(Stabilo!$F$5:$DA$5='Résultats élèves'!$F$2)),"A"),"A")</f>
        <v>A</v>
      </c>
      <c r="AB62" s="176" t="str">
        <f>IF(X62="PRESENT",IF(Q62="PRESENT",SUMPRODUCT((Stabilo!$F67:$DA67=1)*(Stabilo!$F$5:$DA$5='Résultats élèves'!$G$2)),"A"),"A")</f>
        <v>A</v>
      </c>
      <c r="AC62" s="176" t="str">
        <f>IF(X62="PRESENT",IF(R62="PRESENT",SUMPRODUCT((Stabilo!$F67:$DA67=1)*(Stabilo!$F$5:$DA$5='Résultats élèves'!$H$2)),"A"),"A")</f>
        <v>A</v>
      </c>
      <c r="AD62" s="176" t="str">
        <f>IF(X62="PRESENT",IF(S62="PRESENT",SUMPRODUCT((Stabilo!$F67:$DA67=1)*(Stabilo!$F$5:$DA$5='Résultats élèves'!$I$2)),"A"),"A")</f>
        <v>A</v>
      </c>
      <c r="AE62" s="176" t="str">
        <f>IF(X62="PRESENT",IF(T62="PRESENT",SUMPRODUCT((Stabilo!$F67:$DA67=1)*(Stabilo!$F$5:$DA$5='Résultats élèves'!$J$2)),"A"),"A")</f>
        <v>A</v>
      </c>
      <c r="AF62" s="176" t="str">
        <f>IF(X62="PRESENT",IF(U62="PRESENT",SUMPRODUCT((Stabilo!$F67:$DA67=1)*(Stabilo!$F$5:$DA$5='Résultats élèves'!$K$2)),"A"),"A")</f>
        <v>A</v>
      </c>
      <c r="AG62" s="176" t="str">
        <f>IF(X62="PRESENT",IF(V62="PRESENT",SUMPRODUCT((Stabilo!$F67:$DA67=1)*(Stabilo!$F$5:$DA$5='Résultats élèves'!$L$2)),"A"),"A")</f>
        <v>A</v>
      </c>
      <c r="AH62" s="176" t="str">
        <f>IF(X62="PRESENT",IF(W62="PRESENT",SUMPRODUCT((Stabilo!$F67:$DA67=1)*(Stabilo!$F$5:$DA$5='Résultats élèves'!$M$2)),"A"),"A")</f>
        <v>A</v>
      </c>
      <c r="AI62" s="175">
        <f>SUMPRODUCT((Stabilo!$F$5:$DA$5=1)*(Stabilo!F67:DA67&lt;&gt;""))</f>
        <v>0</v>
      </c>
      <c r="AJ62" s="175">
        <f>SUMPRODUCT((Stabilo!$F$5:$DA$5=2)*(Stabilo!F67:DA67&lt;&gt;""))</f>
        <v>0</v>
      </c>
      <c r="AK62" s="175">
        <f>SUMPRODUCT((Stabilo!$F$5:$DA$5=3)*(Stabilo!F67:DA67&lt;&gt;""))</f>
        <v>0</v>
      </c>
      <c r="AL62" s="175">
        <f>SUMPRODUCT((Stabilo!$F$5:$DA$5=4)*(Stabilo!F67:DA67&lt;&gt;""))</f>
        <v>0</v>
      </c>
      <c r="AM62" s="175">
        <f>SUMPRODUCT((Stabilo!$F$5:$DA$5=5)*(Stabilo!F67:DA67&lt;&gt;""))</f>
        <v>0</v>
      </c>
      <c r="AN62" s="175">
        <f>SUMPRODUCT((Stabilo!$F$5:$DA$5=6)*(Stabilo!F67:DA67&lt;&gt;""))</f>
        <v>0</v>
      </c>
      <c r="AO62" s="175">
        <f>SUMPRODUCT((Stabilo!$F$5:$DA$5=7)*(Stabilo!F67:DA67&lt;&gt;""))</f>
        <v>0</v>
      </c>
      <c r="AP62" s="175">
        <f>SUMPRODUCT((Stabilo!$F$5:$DA$5=8)*(Stabilo!F67:DA67&lt;&gt;""))</f>
        <v>0</v>
      </c>
      <c r="AQ62" s="175">
        <f>SUMPRODUCT((Stabilo!$F$5:$DA$5=9)*(Stabilo!F67:DA67&lt;&gt;""))</f>
        <v>0</v>
      </c>
      <c r="AR62" s="175">
        <f>SUMPRODUCT((Stabilo!$F$5:$DA$5=10)*(Stabilo!F67:DA67&lt;&gt;""))</f>
        <v>0</v>
      </c>
    </row>
    <row r="63" spans="2:44" ht="15" customHeight="1">
      <c r="B63" s="76">
        <v>60</v>
      </c>
      <c r="C63" s="77" t="str">
        <f>IF(Accueil!F72="","",Accueil!F72)</f>
        <v/>
      </c>
      <c r="D63" s="167" t="str">
        <f t="shared" si="0"/>
        <v/>
      </c>
      <c r="E63" s="167" t="str">
        <f t="shared" si="1"/>
        <v/>
      </c>
      <c r="F63" s="167" t="str">
        <f t="shared" si="2"/>
        <v/>
      </c>
      <c r="G63" s="167" t="str">
        <f t="shared" si="3"/>
        <v/>
      </c>
      <c r="H63" s="167" t="str">
        <f t="shared" si="4"/>
        <v/>
      </c>
      <c r="I63" s="167" t="str">
        <f t="shared" si="5"/>
        <v/>
      </c>
      <c r="J63" s="167" t="str">
        <f t="shared" si="6"/>
        <v/>
      </c>
      <c r="K63" s="167" t="str">
        <f t="shared" si="7"/>
        <v/>
      </c>
      <c r="L63" s="167" t="str">
        <f t="shared" si="8"/>
        <v/>
      </c>
      <c r="M63" s="167" t="str">
        <f t="shared" si="9"/>
        <v/>
      </c>
      <c r="N63" s="103" t="str">
        <f>IF(N62="","",IF(SUMPRODUCT((Stabilo!$F68:$DA68="A")*(Stabilo!$F$5:$DA$5='Résultats élèves'!$D$2))&gt;0,"ABSENT","PRESENT"))</f>
        <v>PRESENT</v>
      </c>
      <c r="O63" s="103" t="str">
        <f>IF(O62="","",IF(SUMPRODUCT((Stabilo!$F68:$DA68="A")*(Stabilo!$F$5:$DA$5='Résultats élèves'!$E$2))&gt;0,"ABSENT","PRESENT"))</f>
        <v>PRESENT</v>
      </c>
      <c r="P63" s="103" t="str">
        <f>IF(P62="","",IF(SUMPRODUCT((Stabilo!$F68:$DA68="A")*(Stabilo!$F$5:$DA$5='Résultats élèves'!$F$2))&gt;0,"ABSENT","PRESENT"))</f>
        <v>PRESENT</v>
      </c>
      <c r="Q63" s="103" t="str">
        <f>IF(Q62="","",IF(SUMPRODUCT((Stabilo!$F68:$DA68="A")*(Stabilo!$F$5:$DA$5='Résultats élèves'!$G$2))&gt;0,"ABSENT","PRESENT"))</f>
        <v>PRESENT</v>
      </c>
      <c r="R63" s="103" t="str">
        <f>IF(R62="","",IF(SUMPRODUCT((Stabilo!$F68:$DA68="A")*(Stabilo!$F$5:$DA$5='Résultats élèves'!$H$2))&gt;0,"ABSENT","PRESENT"))</f>
        <v>PRESENT</v>
      </c>
      <c r="S63" s="103" t="str">
        <f>IF(S62="","",IF(SUMPRODUCT((Stabilo!$F68:$DA68="A")*(Stabilo!$F$5:$DA$5='Résultats élèves'!$I$2))&gt;0,"ABSENT","PRESENT"))</f>
        <v/>
      </c>
      <c r="T63" s="103" t="str">
        <f>IF(T62="","",IF(SUMPRODUCT((Stabilo!$F68:$DA68="A")*(Stabilo!$F$5:$DA$5='Résultats élèves'!$J$2))&gt;0,"ABSENT","PRESENT"))</f>
        <v/>
      </c>
      <c r="U63" s="103" t="str">
        <f>IF(U62="","",IF(SUMPRODUCT((Stabilo!$F68:$DA68="A")*(Stabilo!$F$5:$DA$5='Résultats élèves'!$K$2))&gt;0,"ABSENT","PRESENT"))</f>
        <v/>
      </c>
      <c r="V63" s="103" t="str">
        <f>IF(V62="","",IF(SUMPRODUCT((Stabilo!$F68:$DA68="A")*(Stabilo!$F$5:$DA$5='Résultats élèves'!$L$2))&gt;0,"ABSENT","PRESENT"))</f>
        <v/>
      </c>
      <c r="W63" s="103" t="str">
        <f>IF(W62="","",IF(SUMPRODUCT((Stabilo!$F68:$DA68="A")*(Stabilo!$F$5:$DA$5='Résultats élèves'!$M$2))&gt;0,"ABSENT","PRESENT"))</f>
        <v/>
      </c>
      <c r="X63" s="99" t="str">
        <f t="shared" si="11"/>
        <v/>
      </c>
      <c r="Y63" s="176" t="str">
        <f>IF(X63="PRESENT",IF(N63="PRESENT",SUMPRODUCT((Stabilo!$F68:$DA68=1)*(Stabilo!$F$5:$DA$5='Résultats élèves'!$D$2)),"A"),"A")</f>
        <v>A</v>
      </c>
      <c r="Z63" s="176" t="str">
        <f>IF(X63="PRESENT",IF(O63="PRESENT",SUMPRODUCT((Stabilo!$F68:$DA68=1)*(Stabilo!$F$5:$DA$5='Résultats élèves'!$E$2)),"A"),"A")</f>
        <v>A</v>
      </c>
      <c r="AA63" s="176" t="str">
        <f>IF(X63="PRESENT",IF(P63="PRESENT",SUMPRODUCT((Stabilo!$F68:$DA68=1)*(Stabilo!$F$5:$DA$5='Résultats élèves'!$F$2)),"A"),"A")</f>
        <v>A</v>
      </c>
      <c r="AB63" s="176" t="str">
        <f>IF(X63="PRESENT",IF(Q63="PRESENT",SUMPRODUCT((Stabilo!$F68:$DA68=1)*(Stabilo!$F$5:$DA$5='Résultats élèves'!$G$2)),"A"),"A")</f>
        <v>A</v>
      </c>
      <c r="AC63" s="176" t="str">
        <f>IF(X63="PRESENT",IF(R63="PRESENT",SUMPRODUCT((Stabilo!$F68:$DA68=1)*(Stabilo!$F$5:$DA$5='Résultats élèves'!$H$2)),"A"),"A")</f>
        <v>A</v>
      </c>
      <c r="AD63" s="176" t="str">
        <f>IF(X63="PRESENT",IF(S63="PRESENT",SUMPRODUCT((Stabilo!$F68:$DA68=1)*(Stabilo!$F$5:$DA$5='Résultats élèves'!$I$2)),"A"),"A")</f>
        <v>A</v>
      </c>
      <c r="AE63" s="176" t="str">
        <f>IF(X63="PRESENT",IF(T63="PRESENT",SUMPRODUCT((Stabilo!$F68:$DA68=1)*(Stabilo!$F$5:$DA$5='Résultats élèves'!$J$2)),"A"),"A")</f>
        <v>A</v>
      </c>
      <c r="AF63" s="176" t="str">
        <f>IF(X63="PRESENT",IF(U63="PRESENT",SUMPRODUCT((Stabilo!$F68:$DA68=1)*(Stabilo!$F$5:$DA$5='Résultats élèves'!$K$2)),"A"),"A")</f>
        <v>A</v>
      </c>
      <c r="AG63" s="176" t="str">
        <f>IF(X63="PRESENT",IF(V63="PRESENT",SUMPRODUCT((Stabilo!$F68:$DA68=1)*(Stabilo!$F$5:$DA$5='Résultats élèves'!$L$2)),"A"),"A")</f>
        <v>A</v>
      </c>
      <c r="AH63" s="176" t="str">
        <f>IF(X63="PRESENT",IF(W63="PRESENT",SUMPRODUCT((Stabilo!$F68:$DA68=1)*(Stabilo!$F$5:$DA$5='Résultats élèves'!$M$2)),"A"),"A")</f>
        <v>A</v>
      </c>
      <c r="AI63" s="175">
        <f>SUMPRODUCT((Stabilo!$F$5:$DA$5=1)*(Stabilo!F68:DA68&lt;&gt;""))</f>
        <v>0</v>
      </c>
      <c r="AJ63" s="175">
        <f>SUMPRODUCT((Stabilo!$F$5:$DA$5=2)*(Stabilo!F68:DA68&lt;&gt;""))</f>
        <v>0</v>
      </c>
      <c r="AK63" s="175">
        <f>SUMPRODUCT((Stabilo!$F$5:$DA$5=3)*(Stabilo!F68:DA68&lt;&gt;""))</f>
        <v>0</v>
      </c>
      <c r="AL63" s="175">
        <f>SUMPRODUCT((Stabilo!$F$5:$DA$5=4)*(Stabilo!F68:DA68&lt;&gt;""))</f>
        <v>0</v>
      </c>
      <c r="AM63" s="175">
        <f>SUMPRODUCT((Stabilo!$F$5:$DA$5=5)*(Stabilo!F68:DA68&lt;&gt;""))</f>
        <v>0</v>
      </c>
      <c r="AN63" s="175">
        <f>SUMPRODUCT((Stabilo!$F$5:$DA$5=6)*(Stabilo!F68:DA68&lt;&gt;""))</f>
        <v>0</v>
      </c>
      <c r="AO63" s="175">
        <f>SUMPRODUCT((Stabilo!$F$5:$DA$5=7)*(Stabilo!F68:DA68&lt;&gt;""))</f>
        <v>0</v>
      </c>
      <c r="AP63" s="175">
        <f>SUMPRODUCT((Stabilo!$F$5:$DA$5=8)*(Stabilo!F68:DA68&lt;&gt;""))</f>
        <v>0</v>
      </c>
      <c r="AQ63" s="175">
        <f>SUMPRODUCT((Stabilo!$F$5:$DA$5=9)*(Stabilo!F68:DA68&lt;&gt;""))</f>
        <v>0</v>
      </c>
      <c r="AR63" s="175">
        <f>SUMPRODUCT((Stabilo!$F$5:$DA$5=10)*(Stabilo!F68:DA68&lt;&gt;""))</f>
        <v>0</v>
      </c>
    </row>
    <row r="64" spans="2:44" ht="15" customHeight="1">
      <c r="B64" s="76">
        <v>61</v>
      </c>
      <c r="C64" s="77" t="str">
        <f>IF(Accueil!F73="","",Accueil!F73)</f>
        <v/>
      </c>
      <c r="D64" s="167" t="str">
        <f t="shared" si="0"/>
        <v/>
      </c>
      <c r="E64" s="167" t="str">
        <f t="shared" si="1"/>
        <v/>
      </c>
      <c r="F64" s="167" t="str">
        <f t="shared" si="2"/>
        <v/>
      </c>
      <c r="G64" s="167" t="str">
        <f t="shared" si="3"/>
        <v/>
      </c>
      <c r="H64" s="167" t="str">
        <f t="shared" si="4"/>
        <v/>
      </c>
      <c r="I64" s="167" t="str">
        <f t="shared" si="5"/>
        <v/>
      </c>
      <c r="J64" s="167" t="str">
        <f t="shared" si="6"/>
        <v/>
      </c>
      <c r="K64" s="167" t="str">
        <f t="shared" si="7"/>
        <v/>
      </c>
      <c r="L64" s="167" t="str">
        <f t="shared" si="8"/>
        <v/>
      </c>
      <c r="M64" s="167" t="str">
        <f t="shared" si="9"/>
        <v/>
      </c>
      <c r="N64" s="103" t="str">
        <f>IF(N63="","",IF(SUMPRODUCT((Stabilo!$F69:$DA69="A")*(Stabilo!$F$5:$DA$5='Résultats élèves'!$D$2))&gt;0,"ABSENT","PRESENT"))</f>
        <v>PRESENT</v>
      </c>
      <c r="O64" s="103" t="str">
        <f>IF(O63="","",IF(SUMPRODUCT((Stabilo!$F69:$DA69="A")*(Stabilo!$F$5:$DA$5='Résultats élèves'!$E$2))&gt;0,"ABSENT","PRESENT"))</f>
        <v>PRESENT</v>
      </c>
      <c r="P64" s="103" t="str">
        <f>IF(P63="","",IF(SUMPRODUCT((Stabilo!$F69:$DA69="A")*(Stabilo!$F$5:$DA$5='Résultats élèves'!$F$2))&gt;0,"ABSENT","PRESENT"))</f>
        <v>PRESENT</v>
      </c>
      <c r="Q64" s="103" t="str">
        <f>IF(Q63="","",IF(SUMPRODUCT((Stabilo!$F69:$DA69="A")*(Stabilo!$F$5:$DA$5='Résultats élèves'!$G$2))&gt;0,"ABSENT","PRESENT"))</f>
        <v>PRESENT</v>
      </c>
      <c r="R64" s="103" t="str">
        <f>IF(R63="","",IF(SUMPRODUCT((Stabilo!$F69:$DA69="A")*(Stabilo!$F$5:$DA$5='Résultats élèves'!$H$2))&gt;0,"ABSENT","PRESENT"))</f>
        <v>PRESENT</v>
      </c>
      <c r="S64" s="103" t="str">
        <f>IF(S63="","",IF(SUMPRODUCT((Stabilo!$F69:$DA69="A")*(Stabilo!$F$5:$DA$5='Résultats élèves'!$I$2))&gt;0,"ABSENT","PRESENT"))</f>
        <v/>
      </c>
      <c r="T64" s="103" t="str">
        <f>IF(T63="","",IF(SUMPRODUCT((Stabilo!$F69:$DA69="A")*(Stabilo!$F$5:$DA$5='Résultats élèves'!$J$2))&gt;0,"ABSENT","PRESENT"))</f>
        <v/>
      </c>
      <c r="U64" s="103" t="str">
        <f>IF(U63="","",IF(SUMPRODUCT((Stabilo!$F69:$DA69="A")*(Stabilo!$F$5:$DA$5='Résultats élèves'!$K$2))&gt;0,"ABSENT","PRESENT"))</f>
        <v/>
      </c>
      <c r="V64" s="103" t="str">
        <f>IF(V63="","",IF(SUMPRODUCT((Stabilo!$F69:$DA69="A")*(Stabilo!$F$5:$DA$5='Résultats élèves'!$L$2))&gt;0,"ABSENT","PRESENT"))</f>
        <v/>
      </c>
      <c r="W64" s="103" t="str">
        <f>IF(W63="","",IF(SUMPRODUCT((Stabilo!$F69:$DA69="A")*(Stabilo!$F$5:$DA$5='Résultats élèves'!$M$2))&gt;0,"ABSENT","PRESENT"))</f>
        <v/>
      </c>
      <c r="X64" s="99" t="str">
        <f t="shared" si="11"/>
        <v/>
      </c>
      <c r="Y64" s="176" t="str">
        <f>IF(X64="PRESENT",IF(N64="PRESENT",SUMPRODUCT((Stabilo!$F69:$DA69=1)*(Stabilo!$F$5:$DA$5='Résultats élèves'!$D$2)),"A"),"A")</f>
        <v>A</v>
      </c>
      <c r="Z64" s="176" t="str">
        <f>IF(X64="PRESENT",IF(O64="PRESENT",SUMPRODUCT((Stabilo!$F69:$DA69=1)*(Stabilo!$F$5:$DA$5='Résultats élèves'!$E$2)),"A"),"A")</f>
        <v>A</v>
      </c>
      <c r="AA64" s="176" t="str">
        <f>IF(X64="PRESENT",IF(P64="PRESENT",SUMPRODUCT((Stabilo!$F69:$DA69=1)*(Stabilo!$F$5:$DA$5='Résultats élèves'!$F$2)),"A"),"A")</f>
        <v>A</v>
      </c>
      <c r="AB64" s="176" t="str">
        <f>IF(X64="PRESENT",IF(Q64="PRESENT",SUMPRODUCT((Stabilo!$F69:$DA69=1)*(Stabilo!$F$5:$DA$5='Résultats élèves'!$G$2)),"A"),"A")</f>
        <v>A</v>
      </c>
      <c r="AC64" s="176" t="str">
        <f>IF(X64="PRESENT",IF(R64="PRESENT",SUMPRODUCT((Stabilo!$F69:$DA69=1)*(Stabilo!$F$5:$DA$5='Résultats élèves'!$H$2)),"A"),"A")</f>
        <v>A</v>
      </c>
      <c r="AD64" s="176" t="str">
        <f>IF(X64="PRESENT",IF(S64="PRESENT",SUMPRODUCT((Stabilo!$F69:$DA69=1)*(Stabilo!$F$5:$DA$5='Résultats élèves'!$I$2)),"A"),"A")</f>
        <v>A</v>
      </c>
      <c r="AE64" s="176" t="str">
        <f>IF(X64="PRESENT",IF(T64="PRESENT",SUMPRODUCT((Stabilo!$F69:$DA69=1)*(Stabilo!$F$5:$DA$5='Résultats élèves'!$J$2)),"A"),"A")</f>
        <v>A</v>
      </c>
      <c r="AF64" s="176" t="str">
        <f>IF(X64="PRESENT",IF(U64="PRESENT",SUMPRODUCT((Stabilo!$F69:$DA69=1)*(Stabilo!$F$5:$DA$5='Résultats élèves'!$K$2)),"A"),"A")</f>
        <v>A</v>
      </c>
      <c r="AG64" s="176" t="str">
        <f>IF(X64="PRESENT",IF(V64="PRESENT",SUMPRODUCT((Stabilo!$F69:$DA69=1)*(Stabilo!$F$5:$DA$5='Résultats élèves'!$L$2)),"A"),"A")</f>
        <v>A</v>
      </c>
      <c r="AH64" s="176" t="str">
        <f>IF(X64="PRESENT",IF(W64="PRESENT",SUMPRODUCT((Stabilo!$F69:$DA69=1)*(Stabilo!$F$5:$DA$5='Résultats élèves'!$M$2)),"A"),"A")</f>
        <v>A</v>
      </c>
      <c r="AI64" s="175">
        <f>SUMPRODUCT((Stabilo!$F$5:$DA$5=1)*(Stabilo!F69:DA69&lt;&gt;""))</f>
        <v>0</v>
      </c>
      <c r="AJ64" s="175">
        <f>SUMPRODUCT((Stabilo!$F$5:$DA$5=2)*(Stabilo!F69:DA69&lt;&gt;""))</f>
        <v>0</v>
      </c>
      <c r="AK64" s="175">
        <f>SUMPRODUCT((Stabilo!$F$5:$DA$5=3)*(Stabilo!F69:DA69&lt;&gt;""))</f>
        <v>0</v>
      </c>
      <c r="AL64" s="175">
        <f>SUMPRODUCT((Stabilo!$F$5:$DA$5=4)*(Stabilo!F69:DA69&lt;&gt;""))</f>
        <v>0</v>
      </c>
      <c r="AM64" s="175">
        <f>SUMPRODUCT((Stabilo!$F$5:$DA$5=5)*(Stabilo!F69:DA69&lt;&gt;""))</f>
        <v>0</v>
      </c>
      <c r="AN64" s="175">
        <f>SUMPRODUCT((Stabilo!$F$5:$DA$5=6)*(Stabilo!F69:DA69&lt;&gt;""))</f>
        <v>0</v>
      </c>
      <c r="AO64" s="175">
        <f>SUMPRODUCT((Stabilo!$F$5:$DA$5=7)*(Stabilo!F69:DA69&lt;&gt;""))</f>
        <v>0</v>
      </c>
      <c r="AP64" s="175">
        <f>SUMPRODUCT((Stabilo!$F$5:$DA$5=8)*(Stabilo!F69:DA69&lt;&gt;""))</f>
        <v>0</v>
      </c>
      <c r="AQ64" s="175">
        <f>SUMPRODUCT((Stabilo!$F$5:$DA$5=9)*(Stabilo!F69:DA69&lt;&gt;""))</f>
        <v>0</v>
      </c>
      <c r="AR64" s="175">
        <f>SUMPRODUCT((Stabilo!$F$5:$DA$5=10)*(Stabilo!F69:DA69&lt;&gt;""))</f>
        <v>0</v>
      </c>
    </row>
    <row r="65" spans="2:44" ht="15" customHeight="1">
      <c r="B65" s="76">
        <v>62</v>
      </c>
      <c r="C65" s="77" t="str">
        <f>IF(Accueil!F74="","",Accueil!F74)</f>
        <v/>
      </c>
      <c r="D65" s="167" t="str">
        <f t="shared" si="0"/>
        <v/>
      </c>
      <c r="E65" s="167" t="str">
        <f t="shared" si="1"/>
        <v/>
      </c>
      <c r="F65" s="167" t="str">
        <f t="shared" si="2"/>
        <v/>
      </c>
      <c r="G65" s="167" t="str">
        <f t="shared" si="3"/>
        <v/>
      </c>
      <c r="H65" s="167" t="str">
        <f t="shared" si="4"/>
        <v/>
      </c>
      <c r="I65" s="167" t="str">
        <f t="shared" si="5"/>
        <v/>
      </c>
      <c r="J65" s="167" t="str">
        <f t="shared" si="6"/>
        <v/>
      </c>
      <c r="K65" s="167" t="str">
        <f t="shared" si="7"/>
        <v/>
      </c>
      <c r="L65" s="167" t="str">
        <f t="shared" si="8"/>
        <v/>
      </c>
      <c r="M65" s="167" t="str">
        <f t="shared" si="9"/>
        <v/>
      </c>
      <c r="N65" s="103" t="str">
        <f>IF(N64="","",IF(SUMPRODUCT((Stabilo!$F70:$DA70="A")*(Stabilo!$F$5:$DA$5='Résultats élèves'!$D$2))&gt;0,"ABSENT","PRESENT"))</f>
        <v>PRESENT</v>
      </c>
      <c r="O65" s="103" t="str">
        <f>IF(O64="","",IF(SUMPRODUCT((Stabilo!$F70:$DA70="A")*(Stabilo!$F$5:$DA$5='Résultats élèves'!$E$2))&gt;0,"ABSENT","PRESENT"))</f>
        <v>PRESENT</v>
      </c>
      <c r="P65" s="103" t="str">
        <f>IF(P64="","",IF(SUMPRODUCT((Stabilo!$F70:$DA70="A")*(Stabilo!$F$5:$DA$5='Résultats élèves'!$F$2))&gt;0,"ABSENT","PRESENT"))</f>
        <v>PRESENT</v>
      </c>
      <c r="Q65" s="103" t="str">
        <f>IF(Q64="","",IF(SUMPRODUCT((Stabilo!$F70:$DA70="A")*(Stabilo!$F$5:$DA$5='Résultats élèves'!$G$2))&gt;0,"ABSENT","PRESENT"))</f>
        <v>PRESENT</v>
      </c>
      <c r="R65" s="103" t="str">
        <f>IF(R64="","",IF(SUMPRODUCT((Stabilo!$F70:$DA70="A")*(Stabilo!$F$5:$DA$5='Résultats élèves'!$H$2))&gt;0,"ABSENT","PRESENT"))</f>
        <v>PRESENT</v>
      </c>
      <c r="S65" s="103" t="str">
        <f>IF(S64="","",IF(SUMPRODUCT((Stabilo!$F70:$DA70="A")*(Stabilo!$F$5:$DA$5='Résultats élèves'!$I$2))&gt;0,"ABSENT","PRESENT"))</f>
        <v/>
      </c>
      <c r="T65" s="103" t="str">
        <f>IF(T64="","",IF(SUMPRODUCT((Stabilo!$F70:$DA70="A")*(Stabilo!$F$5:$DA$5='Résultats élèves'!$J$2))&gt;0,"ABSENT","PRESENT"))</f>
        <v/>
      </c>
      <c r="U65" s="103" t="str">
        <f>IF(U64="","",IF(SUMPRODUCT((Stabilo!$F70:$DA70="A")*(Stabilo!$F$5:$DA$5='Résultats élèves'!$K$2))&gt;0,"ABSENT","PRESENT"))</f>
        <v/>
      </c>
      <c r="V65" s="103" t="str">
        <f>IF(V64="","",IF(SUMPRODUCT((Stabilo!$F70:$DA70="A")*(Stabilo!$F$5:$DA$5='Résultats élèves'!$L$2))&gt;0,"ABSENT","PRESENT"))</f>
        <v/>
      </c>
      <c r="W65" s="103" t="str">
        <f>IF(W64="","",IF(SUMPRODUCT((Stabilo!$F70:$DA70="A")*(Stabilo!$F$5:$DA$5='Résultats élèves'!$M$2))&gt;0,"ABSENT","PRESENT"))</f>
        <v/>
      </c>
      <c r="X65" s="99" t="str">
        <f t="shared" si="11"/>
        <v/>
      </c>
      <c r="Y65" s="176" t="str">
        <f>IF(X65="PRESENT",IF(N65="PRESENT",SUMPRODUCT((Stabilo!$F70:$DA70=1)*(Stabilo!$F$5:$DA$5='Résultats élèves'!$D$2)),"A"),"A")</f>
        <v>A</v>
      </c>
      <c r="Z65" s="176" t="str">
        <f>IF(X65="PRESENT",IF(O65="PRESENT",SUMPRODUCT((Stabilo!$F70:$DA70=1)*(Stabilo!$F$5:$DA$5='Résultats élèves'!$E$2)),"A"),"A")</f>
        <v>A</v>
      </c>
      <c r="AA65" s="176" t="str">
        <f>IF(X65="PRESENT",IF(P65="PRESENT",SUMPRODUCT((Stabilo!$F70:$DA70=1)*(Stabilo!$F$5:$DA$5='Résultats élèves'!$F$2)),"A"),"A")</f>
        <v>A</v>
      </c>
      <c r="AB65" s="176" t="str">
        <f>IF(X65="PRESENT",IF(Q65="PRESENT",SUMPRODUCT((Stabilo!$F70:$DA70=1)*(Stabilo!$F$5:$DA$5='Résultats élèves'!$G$2)),"A"),"A")</f>
        <v>A</v>
      </c>
      <c r="AC65" s="176" t="str">
        <f>IF(X65="PRESENT",IF(R65="PRESENT",SUMPRODUCT((Stabilo!$F70:$DA70=1)*(Stabilo!$F$5:$DA$5='Résultats élèves'!$H$2)),"A"),"A")</f>
        <v>A</v>
      </c>
      <c r="AD65" s="176" t="str">
        <f>IF(X65="PRESENT",IF(S65="PRESENT",SUMPRODUCT((Stabilo!$F70:$DA70=1)*(Stabilo!$F$5:$DA$5='Résultats élèves'!$I$2)),"A"),"A")</f>
        <v>A</v>
      </c>
      <c r="AE65" s="176" t="str">
        <f>IF(X65="PRESENT",IF(T65="PRESENT",SUMPRODUCT((Stabilo!$F70:$DA70=1)*(Stabilo!$F$5:$DA$5='Résultats élèves'!$J$2)),"A"),"A")</f>
        <v>A</v>
      </c>
      <c r="AF65" s="176" t="str">
        <f>IF(X65="PRESENT",IF(U65="PRESENT",SUMPRODUCT((Stabilo!$F70:$DA70=1)*(Stabilo!$F$5:$DA$5='Résultats élèves'!$K$2)),"A"),"A")</f>
        <v>A</v>
      </c>
      <c r="AG65" s="176" t="str">
        <f>IF(X65="PRESENT",IF(V65="PRESENT",SUMPRODUCT((Stabilo!$F70:$DA70=1)*(Stabilo!$F$5:$DA$5='Résultats élèves'!$L$2)),"A"),"A")</f>
        <v>A</v>
      </c>
      <c r="AH65" s="176" t="str">
        <f>IF(X65="PRESENT",IF(W65="PRESENT",SUMPRODUCT((Stabilo!$F70:$DA70=1)*(Stabilo!$F$5:$DA$5='Résultats élèves'!$M$2)),"A"),"A")</f>
        <v>A</v>
      </c>
      <c r="AI65" s="175">
        <f>SUMPRODUCT((Stabilo!$F$5:$DA$5=1)*(Stabilo!F70:DA70&lt;&gt;""))</f>
        <v>0</v>
      </c>
      <c r="AJ65" s="175">
        <f>SUMPRODUCT((Stabilo!$F$5:$DA$5=2)*(Stabilo!F70:DA70&lt;&gt;""))</f>
        <v>0</v>
      </c>
      <c r="AK65" s="175">
        <f>SUMPRODUCT((Stabilo!$F$5:$DA$5=3)*(Stabilo!F70:DA70&lt;&gt;""))</f>
        <v>0</v>
      </c>
      <c r="AL65" s="175">
        <f>SUMPRODUCT((Stabilo!$F$5:$DA$5=4)*(Stabilo!F70:DA70&lt;&gt;""))</f>
        <v>0</v>
      </c>
      <c r="AM65" s="175">
        <f>SUMPRODUCT((Stabilo!$F$5:$DA$5=5)*(Stabilo!F70:DA70&lt;&gt;""))</f>
        <v>0</v>
      </c>
      <c r="AN65" s="175">
        <f>SUMPRODUCT((Stabilo!$F$5:$DA$5=6)*(Stabilo!F70:DA70&lt;&gt;""))</f>
        <v>0</v>
      </c>
      <c r="AO65" s="175">
        <f>SUMPRODUCT((Stabilo!$F$5:$DA$5=7)*(Stabilo!F70:DA70&lt;&gt;""))</f>
        <v>0</v>
      </c>
      <c r="AP65" s="175">
        <f>SUMPRODUCT((Stabilo!$F$5:$DA$5=8)*(Stabilo!F70:DA70&lt;&gt;""))</f>
        <v>0</v>
      </c>
      <c r="AQ65" s="175">
        <f>SUMPRODUCT((Stabilo!$F$5:$DA$5=9)*(Stabilo!F70:DA70&lt;&gt;""))</f>
        <v>0</v>
      </c>
      <c r="AR65" s="175">
        <f>SUMPRODUCT((Stabilo!$F$5:$DA$5=10)*(Stabilo!F70:DA70&lt;&gt;""))</f>
        <v>0</v>
      </c>
    </row>
    <row r="66" spans="2:44" ht="15" customHeight="1">
      <c r="B66" s="76">
        <v>63</v>
      </c>
      <c r="C66" s="77" t="str">
        <f>IF(Accueil!F75="","",Accueil!F75)</f>
        <v/>
      </c>
      <c r="D66" s="167" t="str">
        <f t="shared" si="0"/>
        <v/>
      </c>
      <c r="E66" s="167" t="str">
        <f t="shared" si="1"/>
        <v/>
      </c>
      <c r="F66" s="167" t="str">
        <f t="shared" si="2"/>
        <v/>
      </c>
      <c r="G66" s="167" t="str">
        <f t="shared" si="3"/>
        <v/>
      </c>
      <c r="H66" s="167" t="str">
        <f t="shared" si="4"/>
        <v/>
      </c>
      <c r="I66" s="167" t="str">
        <f t="shared" si="5"/>
        <v/>
      </c>
      <c r="J66" s="167" t="str">
        <f t="shared" si="6"/>
        <v/>
      </c>
      <c r="K66" s="167" t="str">
        <f t="shared" si="7"/>
        <v/>
      </c>
      <c r="L66" s="167" t="str">
        <f t="shared" si="8"/>
        <v/>
      </c>
      <c r="M66" s="167" t="str">
        <f t="shared" si="9"/>
        <v/>
      </c>
      <c r="N66" s="103" t="str">
        <f>IF(N65="","",IF(SUMPRODUCT((Stabilo!$F71:$DA71="A")*(Stabilo!$F$5:$DA$5='Résultats élèves'!$D$2))&gt;0,"ABSENT","PRESENT"))</f>
        <v>PRESENT</v>
      </c>
      <c r="O66" s="103" t="str">
        <f>IF(O65="","",IF(SUMPRODUCT((Stabilo!$F71:$DA71="A")*(Stabilo!$F$5:$DA$5='Résultats élèves'!$E$2))&gt;0,"ABSENT","PRESENT"))</f>
        <v>PRESENT</v>
      </c>
      <c r="P66" s="103" t="str">
        <f>IF(P65="","",IF(SUMPRODUCT((Stabilo!$F71:$DA71="A")*(Stabilo!$F$5:$DA$5='Résultats élèves'!$F$2))&gt;0,"ABSENT","PRESENT"))</f>
        <v>PRESENT</v>
      </c>
      <c r="Q66" s="103" t="str">
        <f>IF(Q65="","",IF(SUMPRODUCT((Stabilo!$F71:$DA71="A")*(Stabilo!$F$5:$DA$5='Résultats élèves'!$G$2))&gt;0,"ABSENT","PRESENT"))</f>
        <v>PRESENT</v>
      </c>
      <c r="R66" s="103" t="str">
        <f>IF(R65="","",IF(SUMPRODUCT((Stabilo!$F71:$DA71="A")*(Stabilo!$F$5:$DA$5='Résultats élèves'!$H$2))&gt;0,"ABSENT","PRESENT"))</f>
        <v>PRESENT</v>
      </c>
      <c r="S66" s="103" t="str">
        <f>IF(S65="","",IF(SUMPRODUCT((Stabilo!$F71:$DA71="A")*(Stabilo!$F$5:$DA$5='Résultats élèves'!$I$2))&gt;0,"ABSENT","PRESENT"))</f>
        <v/>
      </c>
      <c r="T66" s="103" t="str">
        <f>IF(T65="","",IF(SUMPRODUCT((Stabilo!$F71:$DA71="A")*(Stabilo!$F$5:$DA$5='Résultats élèves'!$J$2))&gt;0,"ABSENT","PRESENT"))</f>
        <v/>
      </c>
      <c r="U66" s="103" t="str">
        <f>IF(U65="","",IF(SUMPRODUCT((Stabilo!$F71:$DA71="A")*(Stabilo!$F$5:$DA$5='Résultats élèves'!$K$2))&gt;0,"ABSENT","PRESENT"))</f>
        <v/>
      </c>
      <c r="V66" s="103" t="str">
        <f>IF(V65="","",IF(SUMPRODUCT((Stabilo!$F71:$DA71="A")*(Stabilo!$F$5:$DA$5='Résultats élèves'!$L$2))&gt;0,"ABSENT","PRESENT"))</f>
        <v/>
      </c>
      <c r="W66" s="103" t="str">
        <f>IF(W65="","",IF(SUMPRODUCT((Stabilo!$F71:$DA71="A")*(Stabilo!$F$5:$DA$5='Résultats élèves'!$M$2))&gt;0,"ABSENT","PRESENT"))</f>
        <v/>
      </c>
      <c r="X66" s="99" t="str">
        <f t="shared" si="11"/>
        <v/>
      </c>
      <c r="Y66" s="176" t="str">
        <f>IF(X66="PRESENT",IF(N66="PRESENT",SUMPRODUCT((Stabilo!$F71:$DA71=1)*(Stabilo!$F$5:$DA$5='Résultats élèves'!$D$2)),"A"),"A")</f>
        <v>A</v>
      </c>
      <c r="Z66" s="176" t="str">
        <f>IF(X66="PRESENT",IF(O66="PRESENT",SUMPRODUCT((Stabilo!$F71:$DA71=1)*(Stabilo!$F$5:$DA$5='Résultats élèves'!$E$2)),"A"),"A")</f>
        <v>A</v>
      </c>
      <c r="AA66" s="176" t="str">
        <f>IF(X66="PRESENT",IF(P66="PRESENT",SUMPRODUCT((Stabilo!$F71:$DA71=1)*(Stabilo!$F$5:$DA$5='Résultats élèves'!$F$2)),"A"),"A")</f>
        <v>A</v>
      </c>
      <c r="AB66" s="176" t="str">
        <f>IF(X66="PRESENT",IF(Q66="PRESENT",SUMPRODUCT((Stabilo!$F71:$DA71=1)*(Stabilo!$F$5:$DA$5='Résultats élèves'!$G$2)),"A"),"A")</f>
        <v>A</v>
      </c>
      <c r="AC66" s="176" t="str">
        <f>IF(X66="PRESENT",IF(R66="PRESENT",SUMPRODUCT((Stabilo!$F71:$DA71=1)*(Stabilo!$F$5:$DA$5='Résultats élèves'!$H$2)),"A"),"A")</f>
        <v>A</v>
      </c>
      <c r="AD66" s="176" t="str">
        <f>IF(X66="PRESENT",IF(S66="PRESENT",SUMPRODUCT((Stabilo!$F71:$DA71=1)*(Stabilo!$F$5:$DA$5='Résultats élèves'!$I$2)),"A"),"A")</f>
        <v>A</v>
      </c>
      <c r="AE66" s="176" t="str">
        <f>IF(X66="PRESENT",IF(T66="PRESENT",SUMPRODUCT((Stabilo!$F71:$DA71=1)*(Stabilo!$F$5:$DA$5='Résultats élèves'!$J$2)),"A"),"A")</f>
        <v>A</v>
      </c>
      <c r="AF66" s="176" t="str">
        <f>IF(X66="PRESENT",IF(U66="PRESENT",SUMPRODUCT((Stabilo!$F71:$DA71=1)*(Stabilo!$F$5:$DA$5='Résultats élèves'!$K$2)),"A"),"A")</f>
        <v>A</v>
      </c>
      <c r="AG66" s="176" t="str">
        <f>IF(X66="PRESENT",IF(V66="PRESENT",SUMPRODUCT((Stabilo!$F71:$DA71=1)*(Stabilo!$F$5:$DA$5='Résultats élèves'!$L$2)),"A"),"A")</f>
        <v>A</v>
      </c>
      <c r="AH66" s="176" t="str">
        <f>IF(X66="PRESENT",IF(W66="PRESENT",SUMPRODUCT((Stabilo!$F71:$DA71=1)*(Stabilo!$F$5:$DA$5='Résultats élèves'!$M$2)),"A"),"A")</f>
        <v>A</v>
      </c>
      <c r="AI66" s="175">
        <f>SUMPRODUCT((Stabilo!$F$5:$DA$5=1)*(Stabilo!F71:DA71&lt;&gt;""))</f>
        <v>0</v>
      </c>
      <c r="AJ66" s="175">
        <f>SUMPRODUCT((Stabilo!$F$5:$DA$5=2)*(Stabilo!F71:DA71&lt;&gt;""))</f>
        <v>0</v>
      </c>
      <c r="AK66" s="175">
        <f>SUMPRODUCT((Stabilo!$F$5:$DA$5=3)*(Stabilo!F71:DA71&lt;&gt;""))</f>
        <v>0</v>
      </c>
      <c r="AL66" s="175">
        <f>SUMPRODUCT((Stabilo!$F$5:$DA$5=4)*(Stabilo!F71:DA71&lt;&gt;""))</f>
        <v>0</v>
      </c>
      <c r="AM66" s="175">
        <f>SUMPRODUCT((Stabilo!$F$5:$DA$5=5)*(Stabilo!F71:DA71&lt;&gt;""))</f>
        <v>0</v>
      </c>
      <c r="AN66" s="175">
        <f>SUMPRODUCT((Stabilo!$F$5:$DA$5=6)*(Stabilo!F71:DA71&lt;&gt;""))</f>
        <v>0</v>
      </c>
      <c r="AO66" s="175">
        <f>SUMPRODUCT((Stabilo!$F$5:$DA$5=7)*(Stabilo!F71:DA71&lt;&gt;""))</f>
        <v>0</v>
      </c>
      <c r="AP66" s="175">
        <f>SUMPRODUCT((Stabilo!$F$5:$DA$5=8)*(Stabilo!F71:DA71&lt;&gt;""))</f>
        <v>0</v>
      </c>
      <c r="AQ66" s="175">
        <f>SUMPRODUCT((Stabilo!$F$5:$DA$5=9)*(Stabilo!F71:DA71&lt;&gt;""))</f>
        <v>0</v>
      </c>
      <c r="AR66" s="175">
        <f>SUMPRODUCT((Stabilo!$F$5:$DA$5=10)*(Stabilo!F71:DA71&lt;&gt;""))</f>
        <v>0</v>
      </c>
    </row>
    <row r="67" spans="2:44" ht="15" customHeight="1">
      <c r="B67" s="76">
        <v>64</v>
      </c>
      <c r="C67" s="77" t="str">
        <f>IF(Accueil!F76="","",Accueil!F76)</f>
        <v/>
      </c>
      <c r="D67" s="167" t="str">
        <f t="shared" si="0"/>
        <v/>
      </c>
      <c r="E67" s="167" t="str">
        <f t="shared" si="1"/>
        <v/>
      </c>
      <c r="F67" s="167" t="str">
        <f t="shared" si="2"/>
        <v/>
      </c>
      <c r="G67" s="167" t="str">
        <f t="shared" si="3"/>
        <v/>
      </c>
      <c r="H67" s="167" t="str">
        <f t="shared" si="4"/>
        <v/>
      </c>
      <c r="I67" s="167" t="str">
        <f t="shared" si="5"/>
        <v/>
      </c>
      <c r="J67" s="167" t="str">
        <f t="shared" si="6"/>
        <v/>
      </c>
      <c r="K67" s="167" t="str">
        <f t="shared" si="7"/>
        <v/>
      </c>
      <c r="L67" s="167" t="str">
        <f t="shared" si="8"/>
        <v/>
      </c>
      <c r="M67" s="167" t="str">
        <f t="shared" si="9"/>
        <v/>
      </c>
      <c r="N67" s="103" t="str">
        <f>IF(N66="","",IF(SUMPRODUCT((Stabilo!$F72:$DA72="A")*(Stabilo!$F$5:$DA$5='Résultats élèves'!$D$2))&gt;0,"ABSENT","PRESENT"))</f>
        <v>PRESENT</v>
      </c>
      <c r="O67" s="103" t="str">
        <f>IF(O66="","",IF(SUMPRODUCT((Stabilo!$F72:$DA72="A")*(Stabilo!$F$5:$DA$5='Résultats élèves'!$E$2))&gt;0,"ABSENT","PRESENT"))</f>
        <v>PRESENT</v>
      </c>
      <c r="P67" s="103" t="str">
        <f>IF(P66="","",IF(SUMPRODUCT((Stabilo!$F72:$DA72="A")*(Stabilo!$F$5:$DA$5='Résultats élèves'!$F$2))&gt;0,"ABSENT","PRESENT"))</f>
        <v>PRESENT</v>
      </c>
      <c r="Q67" s="103" t="str">
        <f>IF(Q66="","",IF(SUMPRODUCT((Stabilo!$F72:$DA72="A")*(Stabilo!$F$5:$DA$5='Résultats élèves'!$G$2))&gt;0,"ABSENT","PRESENT"))</f>
        <v>PRESENT</v>
      </c>
      <c r="R67" s="103" t="str">
        <f>IF(R66="","",IF(SUMPRODUCT((Stabilo!$F72:$DA72="A")*(Stabilo!$F$5:$DA$5='Résultats élèves'!$H$2))&gt;0,"ABSENT","PRESENT"))</f>
        <v>PRESENT</v>
      </c>
      <c r="S67" s="103" t="str">
        <f>IF(S66="","",IF(SUMPRODUCT((Stabilo!$F72:$DA72="A")*(Stabilo!$F$5:$DA$5='Résultats élèves'!$I$2))&gt;0,"ABSENT","PRESENT"))</f>
        <v/>
      </c>
      <c r="T67" s="103" t="str">
        <f>IF(T66="","",IF(SUMPRODUCT((Stabilo!$F72:$DA72="A")*(Stabilo!$F$5:$DA$5='Résultats élèves'!$J$2))&gt;0,"ABSENT","PRESENT"))</f>
        <v/>
      </c>
      <c r="U67" s="103" t="str">
        <f>IF(U66="","",IF(SUMPRODUCT((Stabilo!$F72:$DA72="A")*(Stabilo!$F$5:$DA$5='Résultats élèves'!$K$2))&gt;0,"ABSENT","PRESENT"))</f>
        <v/>
      </c>
      <c r="V67" s="103" t="str">
        <f>IF(V66="","",IF(SUMPRODUCT((Stabilo!$F72:$DA72="A")*(Stabilo!$F$5:$DA$5='Résultats élèves'!$L$2))&gt;0,"ABSENT","PRESENT"))</f>
        <v/>
      </c>
      <c r="W67" s="103" t="str">
        <f>IF(W66="","",IF(SUMPRODUCT((Stabilo!$F72:$DA72="A")*(Stabilo!$F$5:$DA$5='Résultats élèves'!$M$2))&gt;0,"ABSENT","PRESENT"))</f>
        <v/>
      </c>
      <c r="X67" s="99" t="str">
        <f t="shared" si="11"/>
        <v/>
      </c>
      <c r="Y67" s="176" t="str">
        <f>IF(X67="PRESENT",IF(N67="PRESENT",SUMPRODUCT((Stabilo!$F72:$DA72=1)*(Stabilo!$F$5:$DA$5='Résultats élèves'!$D$2)),"A"),"A")</f>
        <v>A</v>
      </c>
      <c r="Z67" s="176" t="str">
        <f>IF(X67="PRESENT",IF(O67="PRESENT",SUMPRODUCT((Stabilo!$F72:$DA72=1)*(Stabilo!$F$5:$DA$5='Résultats élèves'!$E$2)),"A"),"A")</f>
        <v>A</v>
      </c>
      <c r="AA67" s="176" t="str">
        <f>IF(X67="PRESENT",IF(P67="PRESENT",SUMPRODUCT((Stabilo!$F72:$DA72=1)*(Stabilo!$F$5:$DA$5='Résultats élèves'!$F$2)),"A"),"A")</f>
        <v>A</v>
      </c>
      <c r="AB67" s="176" t="str">
        <f>IF(X67="PRESENT",IF(Q67="PRESENT",SUMPRODUCT((Stabilo!$F72:$DA72=1)*(Stabilo!$F$5:$DA$5='Résultats élèves'!$G$2)),"A"),"A")</f>
        <v>A</v>
      </c>
      <c r="AC67" s="176" t="str">
        <f>IF(X67="PRESENT",IF(R67="PRESENT",SUMPRODUCT((Stabilo!$F72:$DA72=1)*(Stabilo!$F$5:$DA$5='Résultats élèves'!$H$2)),"A"),"A")</f>
        <v>A</v>
      </c>
      <c r="AD67" s="176" t="str">
        <f>IF(X67="PRESENT",IF(S67="PRESENT",SUMPRODUCT((Stabilo!$F72:$DA72=1)*(Stabilo!$F$5:$DA$5='Résultats élèves'!$I$2)),"A"),"A")</f>
        <v>A</v>
      </c>
      <c r="AE67" s="176" t="str">
        <f>IF(X67="PRESENT",IF(T67="PRESENT",SUMPRODUCT((Stabilo!$F72:$DA72=1)*(Stabilo!$F$5:$DA$5='Résultats élèves'!$J$2)),"A"),"A")</f>
        <v>A</v>
      </c>
      <c r="AF67" s="176" t="str">
        <f>IF(X67="PRESENT",IF(U67="PRESENT",SUMPRODUCT((Stabilo!$F72:$DA72=1)*(Stabilo!$F$5:$DA$5='Résultats élèves'!$K$2)),"A"),"A")</f>
        <v>A</v>
      </c>
      <c r="AG67" s="176" t="str">
        <f>IF(X67="PRESENT",IF(V67="PRESENT",SUMPRODUCT((Stabilo!$F72:$DA72=1)*(Stabilo!$F$5:$DA$5='Résultats élèves'!$L$2)),"A"),"A")</f>
        <v>A</v>
      </c>
      <c r="AH67" s="176" t="str">
        <f>IF(X67="PRESENT",IF(W67="PRESENT",SUMPRODUCT((Stabilo!$F72:$DA72=1)*(Stabilo!$F$5:$DA$5='Résultats élèves'!$M$2)),"A"),"A")</f>
        <v>A</v>
      </c>
      <c r="AI67" s="175">
        <f>SUMPRODUCT((Stabilo!$F$5:$DA$5=1)*(Stabilo!F72:DA72&lt;&gt;""))</f>
        <v>0</v>
      </c>
      <c r="AJ67" s="175">
        <f>SUMPRODUCT((Stabilo!$F$5:$DA$5=2)*(Stabilo!F72:DA72&lt;&gt;""))</f>
        <v>0</v>
      </c>
      <c r="AK67" s="175">
        <f>SUMPRODUCT((Stabilo!$F$5:$DA$5=3)*(Stabilo!F72:DA72&lt;&gt;""))</f>
        <v>0</v>
      </c>
      <c r="AL67" s="175">
        <f>SUMPRODUCT((Stabilo!$F$5:$DA$5=4)*(Stabilo!F72:DA72&lt;&gt;""))</f>
        <v>0</v>
      </c>
      <c r="AM67" s="175">
        <f>SUMPRODUCT((Stabilo!$F$5:$DA$5=5)*(Stabilo!F72:DA72&lt;&gt;""))</f>
        <v>0</v>
      </c>
      <c r="AN67" s="175">
        <f>SUMPRODUCT((Stabilo!$F$5:$DA$5=6)*(Stabilo!F72:DA72&lt;&gt;""))</f>
        <v>0</v>
      </c>
      <c r="AO67" s="175">
        <f>SUMPRODUCT((Stabilo!$F$5:$DA$5=7)*(Stabilo!F72:DA72&lt;&gt;""))</f>
        <v>0</v>
      </c>
      <c r="AP67" s="175">
        <f>SUMPRODUCT((Stabilo!$F$5:$DA$5=8)*(Stabilo!F72:DA72&lt;&gt;""))</f>
        <v>0</v>
      </c>
      <c r="AQ67" s="175">
        <f>SUMPRODUCT((Stabilo!$F$5:$DA$5=9)*(Stabilo!F72:DA72&lt;&gt;""))</f>
        <v>0</v>
      </c>
      <c r="AR67" s="175">
        <f>SUMPRODUCT((Stabilo!$F$5:$DA$5=10)*(Stabilo!F72:DA72&lt;&gt;""))</f>
        <v>0</v>
      </c>
    </row>
    <row r="68" spans="2:44" ht="15" customHeight="1">
      <c r="B68" s="76">
        <v>65</v>
      </c>
      <c r="C68" s="77" t="str">
        <f>IF(Accueil!F77="","",Accueil!F77)</f>
        <v/>
      </c>
      <c r="D68" s="167" t="str">
        <f t="shared" si="0"/>
        <v/>
      </c>
      <c r="E68" s="167" t="str">
        <f t="shared" si="1"/>
        <v/>
      </c>
      <c r="F68" s="167" t="str">
        <f t="shared" si="2"/>
        <v/>
      </c>
      <c r="G68" s="167" t="str">
        <f t="shared" si="3"/>
        <v/>
      </c>
      <c r="H68" s="167" t="str">
        <f t="shared" si="4"/>
        <v/>
      </c>
      <c r="I68" s="167" t="str">
        <f t="shared" si="5"/>
        <v/>
      </c>
      <c r="J68" s="167" t="str">
        <f t="shared" si="6"/>
        <v/>
      </c>
      <c r="K68" s="167" t="str">
        <f t="shared" si="7"/>
        <v/>
      </c>
      <c r="L68" s="167" t="str">
        <f t="shared" si="8"/>
        <v/>
      </c>
      <c r="M68" s="167" t="str">
        <f t="shared" si="9"/>
        <v/>
      </c>
      <c r="N68" s="103" t="str">
        <f>IF(N67="","",IF(SUMPRODUCT((Stabilo!$F73:$DA73="A")*(Stabilo!$F$5:$DA$5='Résultats élèves'!$D$2))&gt;0,"ABSENT","PRESENT"))</f>
        <v>PRESENT</v>
      </c>
      <c r="O68" s="103" t="str">
        <f>IF(O67="","",IF(SUMPRODUCT((Stabilo!$F73:$DA73="A")*(Stabilo!$F$5:$DA$5='Résultats élèves'!$E$2))&gt;0,"ABSENT","PRESENT"))</f>
        <v>PRESENT</v>
      </c>
      <c r="P68" s="103" t="str">
        <f>IF(P67="","",IF(SUMPRODUCT((Stabilo!$F73:$DA73="A")*(Stabilo!$F$5:$DA$5='Résultats élèves'!$F$2))&gt;0,"ABSENT","PRESENT"))</f>
        <v>PRESENT</v>
      </c>
      <c r="Q68" s="103" t="str">
        <f>IF(Q67="","",IF(SUMPRODUCT((Stabilo!$F73:$DA73="A")*(Stabilo!$F$5:$DA$5='Résultats élèves'!$G$2))&gt;0,"ABSENT","PRESENT"))</f>
        <v>PRESENT</v>
      </c>
      <c r="R68" s="103" t="str">
        <f>IF(R67="","",IF(SUMPRODUCT((Stabilo!$F73:$DA73="A")*(Stabilo!$F$5:$DA$5='Résultats élèves'!$H$2))&gt;0,"ABSENT","PRESENT"))</f>
        <v>PRESENT</v>
      </c>
      <c r="S68" s="103" t="str">
        <f>IF(S67="","",IF(SUMPRODUCT((Stabilo!$F73:$DA73="A")*(Stabilo!$F$5:$DA$5='Résultats élèves'!$I$2))&gt;0,"ABSENT","PRESENT"))</f>
        <v/>
      </c>
      <c r="T68" s="103" t="str">
        <f>IF(T67="","",IF(SUMPRODUCT((Stabilo!$F73:$DA73="A")*(Stabilo!$F$5:$DA$5='Résultats élèves'!$J$2))&gt;0,"ABSENT","PRESENT"))</f>
        <v/>
      </c>
      <c r="U68" s="103" t="str">
        <f>IF(U67="","",IF(SUMPRODUCT((Stabilo!$F73:$DA73="A")*(Stabilo!$F$5:$DA$5='Résultats élèves'!$K$2))&gt;0,"ABSENT","PRESENT"))</f>
        <v/>
      </c>
      <c r="V68" s="103" t="str">
        <f>IF(V67="","",IF(SUMPRODUCT((Stabilo!$F73:$DA73="A")*(Stabilo!$F$5:$DA$5='Résultats élèves'!$L$2))&gt;0,"ABSENT","PRESENT"))</f>
        <v/>
      </c>
      <c r="W68" s="103" t="str">
        <f>IF(W67="","",IF(SUMPRODUCT((Stabilo!$F73:$DA73="A")*(Stabilo!$F$5:$DA$5='Résultats élèves'!$M$2))&gt;0,"ABSENT","PRESENT"))</f>
        <v/>
      </c>
      <c r="X68" s="99" t="str">
        <f t="shared" si="11"/>
        <v/>
      </c>
      <c r="Y68" s="176" t="str">
        <f>IF(X68="PRESENT",IF(N68="PRESENT",SUMPRODUCT((Stabilo!$F73:$DA73=1)*(Stabilo!$F$5:$DA$5='Résultats élèves'!$D$2)),"A"),"A")</f>
        <v>A</v>
      </c>
      <c r="Z68" s="176" t="str">
        <f>IF(X68="PRESENT",IF(O68="PRESENT",SUMPRODUCT((Stabilo!$F73:$DA73=1)*(Stabilo!$F$5:$DA$5='Résultats élèves'!$E$2)),"A"),"A")</f>
        <v>A</v>
      </c>
      <c r="AA68" s="176" t="str">
        <f>IF(X68="PRESENT",IF(P68="PRESENT",SUMPRODUCT((Stabilo!$F73:$DA73=1)*(Stabilo!$F$5:$DA$5='Résultats élèves'!$F$2)),"A"),"A")</f>
        <v>A</v>
      </c>
      <c r="AB68" s="176" t="str">
        <f>IF(X68="PRESENT",IF(Q68="PRESENT",SUMPRODUCT((Stabilo!$F73:$DA73=1)*(Stabilo!$F$5:$DA$5='Résultats élèves'!$G$2)),"A"),"A")</f>
        <v>A</v>
      </c>
      <c r="AC68" s="176" t="str">
        <f>IF(X68="PRESENT",IF(R68="PRESENT",SUMPRODUCT((Stabilo!$F73:$DA73=1)*(Stabilo!$F$5:$DA$5='Résultats élèves'!$H$2)),"A"),"A")</f>
        <v>A</v>
      </c>
      <c r="AD68" s="176" t="str">
        <f>IF(X68="PRESENT",IF(S68="PRESENT",SUMPRODUCT((Stabilo!$F73:$DA73=1)*(Stabilo!$F$5:$DA$5='Résultats élèves'!$I$2)),"A"),"A")</f>
        <v>A</v>
      </c>
      <c r="AE68" s="176" t="str">
        <f>IF(X68="PRESENT",IF(T68="PRESENT",SUMPRODUCT((Stabilo!$F73:$DA73=1)*(Stabilo!$F$5:$DA$5='Résultats élèves'!$J$2)),"A"),"A")</f>
        <v>A</v>
      </c>
      <c r="AF68" s="176" t="str">
        <f>IF(X68="PRESENT",IF(U68="PRESENT",SUMPRODUCT((Stabilo!$F73:$DA73=1)*(Stabilo!$F$5:$DA$5='Résultats élèves'!$K$2)),"A"),"A")</f>
        <v>A</v>
      </c>
      <c r="AG68" s="176" t="str">
        <f>IF(X68="PRESENT",IF(V68="PRESENT",SUMPRODUCT((Stabilo!$F73:$DA73=1)*(Stabilo!$F$5:$DA$5='Résultats élèves'!$L$2)),"A"),"A")</f>
        <v>A</v>
      </c>
      <c r="AH68" s="176" t="str">
        <f>IF(X68="PRESENT",IF(W68="PRESENT",SUMPRODUCT((Stabilo!$F73:$DA73=1)*(Stabilo!$F$5:$DA$5='Résultats élèves'!$M$2)),"A"),"A")</f>
        <v>A</v>
      </c>
      <c r="AI68" s="175">
        <f>SUMPRODUCT((Stabilo!$F$5:$DA$5=1)*(Stabilo!F73:DA73&lt;&gt;""))</f>
        <v>0</v>
      </c>
      <c r="AJ68" s="175">
        <f>SUMPRODUCT((Stabilo!$F$5:$DA$5=2)*(Stabilo!F73:DA73&lt;&gt;""))</f>
        <v>0</v>
      </c>
      <c r="AK68" s="175">
        <f>SUMPRODUCT((Stabilo!$F$5:$DA$5=3)*(Stabilo!F73:DA73&lt;&gt;""))</f>
        <v>0</v>
      </c>
      <c r="AL68" s="175">
        <f>SUMPRODUCT((Stabilo!$F$5:$DA$5=4)*(Stabilo!F73:DA73&lt;&gt;""))</f>
        <v>0</v>
      </c>
      <c r="AM68" s="175">
        <f>SUMPRODUCT((Stabilo!$F$5:$DA$5=5)*(Stabilo!F73:DA73&lt;&gt;""))</f>
        <v>0</v>
      </c>
      <c r="AN68" s="175">
        <f>SUMPRODUCT((Stabilo!$F$5:$DA$5=6)*(Stabilo!F73:DA73&lt;&gt;""))</f>
        <v>0</v>
      </c>
      <c r="AO68" s="175">
        <f>SUMPRODUCT((Stabilo!$F$5:$DA$5=7)*(Stabilo!F73:DA73&lt;&gt;""))</f>
        <v>0</v>
      </c>
      <c r="AP68" s="175">
        <f>SUMPRODUCT((Stabilo!$F$5:$DA$5=8)*(Stabilo!F73:DA73&lt;&gt;""))</f>
        <v>0</v>
      </c>
      <c r="AQ68" s="175">
        <f>SUMPRODUCT((Stabilo!$F$5:$DA$5=9)*(Stabilo!F73:DA73&lt;&gt;""))</f>
        <v>0</v>
      </c>
      <c r="AR68" s="175">
        <f>SUMPRODUCT((Stabilo!$F$5:$DA$5=10)*(Stabilo!F73:DA73&lt;&gt;""))</f>
        <v>0</v>
      </c>
    </row>
    <row r="69" spans="2:44" ht="15" customHeight="1">
      <c r="B69" s="76">
        <v>66</v>
      </c>
      <c r="C69" s="77" t="str">
        <f>IF(Accueil!F78="","",Accueil!F78)</f>
        <v/>
      </c>
      <c r="D69" s="167" t="str">
        <f t="shared" ref="D69:D132" si="12">IF(C69="","",IF($D$3="","",IF(Y69="A","A",IF(ISERROR(Y69/AI69),"",ROUND(Y69/AI69,2)))))</f>
        <v/>
      </c>
      <c r="E69" s="167" t="str">
        <f t="shared" ref="E69:E132" si="13">IF(C69="","",IF($E$3="","",IF(Z69="A","A",IF(ISERROR(Z69/AJ69),"",ROUND(Z69/AJ69,2)))))</f>
        <v/>
      </c>
      <c r="F69" s="167" t="str">
        <f t="shared" ref="F69:F132" si="14">IF(C69="","",IF($F$3="","",IF(AA69="A","A",IF(ISERROR(AA69/AK69),"",ROUND(AA69/AK69,2)))))</f>
        <v/>
      </c>
      <c r="G69" s="167" t="str">
        <f t="shared" ref="G69:G132" si="15">IF(C69="","",IF($G$3="","",IF(AB69="A","A",IF(ISERROR(AB69/AL69),"",ROUND(AB69/AL69,2)))))</f>
        <v/>
      </c>
      <c r="H69" s="167" t="str">
        <f t="shared" ref="H69:H132" si="16">IF(C69="","",IF($H$3="","",IF(AC69="A","A",IF(ISERROR(AC69/AM69),"",ROUND(AC69/AM69,2)))))</f>
        <v/>
      </c>
      <c r="I69" s="167" t="str">
        <f t="shared" ref="I69:I132" si="17">IF(C69="","",IF($I$3="","",IF(AD69="A","A",IF(ISERROR(AD69/AN69),"",ROUND(AD69/AN69,2)))))</f>
        <v/>
      </c>
      <c r="J69" s="167" t="str">
        <f t="shared" ref="J69:J132" si="18">IF(C69="","",IF($J$3="","",IF(AE69="A","A",IF(ISERROR(AE69/AO69),"",ROUND(AE69/AO69,2)))))</f>
        <v/>
      </c>
      <c r="K69" s="167" t="str">
        <f t="shared" ref="K69:K132" si="19">IF(C69="","",IF($K$3="","",IF(AF69="A","A",IF(ISERROR(AF69/AP69),"",ROUND(AF69/AP69,2)))))</f>
        <v/>
      </c>
      <c r="L69" s="167" t="str">
        <f t="shared" ref="L69:L132" si="20">IF(C69="","",IF($L$3="","",IF(AG69="A","A",IF(ISERROR(AG69/AQ69),"",ROUND(AG69/AQ69,2)))))</f>
        <v/>
      </c>
      <c r="M69" s="167" t="str">
        <f t="shared" ref="M69:M132" si="21">IF(C69="","",IF($M$3="","",IF(AH69="A","A",IF(ISERROR(AH69/AR69),"",ROUND(AH69/AR69,2)))))</f>
        <v/>
      </c>
      <c r="N69" s="103" t="str">
        <f>IF(N68="","",IF(SUMPRODUCT((Stabilo!$F74:$DA74="A")*(Stabilo!$F$5:$DA$5='Résultats élèves'!$D$2))&gt;0,"ABSENT","PRESENT"))</f>
        <v>PRESENT</v>
      </c>
      <c r="O69" s="103" t="str">
        <f>IF(O68="","",IF(SUMPRODUCT((Stabilo!$F74:$DA74="A")*(Stabilo!$F$5:$DA$5='Résultats élèves'!$E$2))&gt;0,"ABSENT","PRESENT"))</f>
        <v>PRESENT</v>
      </c>
      <c r="P69" s="103" t="str">
        <f>IF(P68="","",IF(SUMPRODUCT((Stabilo!$F74:$DA74="A")*(Stabilo!$F$5:$DA$5='Résultats élèves'!$F$2))&gt;0,"ABSENT","PRESENT"))</f>
        <v>PRESENT</v>
      </c>
      <c r="Q69" s="103" t="str">
        <f>IF(Q68="","",IF(SUMPRODUCT((Stabilo!$F74:$DA74="A")*(Stabilo!$F$5:$DA$5='Résultats élèves'!$G$2))&gt;0,"ABSENT","PRESENT"))</f>
        <v>PRESENT</v>
      </c>
      <c r="R69" s="103" t="str">
        <f>IF(R68="","",IF(SUMPRODUCT((Stabilo!$F74:$DA74="A")*(Stabilo!$F$5:$DA$5='Résultats élèves'!$H$2))&gt;0,"ABSENT","PRESENT"))</f>
        <v>PRESENT</v>
      </c>
      <c r="S69" s="103" t="str">
        <f>IF(S68="","",IF(SUMPRODUCT((Stabilo!$F74:$DA74="A")*(Stabilo!$F$5:$DA$5='Résultats élèves'!$I$2))&gt;0,"ABSENT","PRESENT"))</f>
        <v/>
      </c>
      <c r="T69" s="103" t="str">
        <f>IF(T68="","",IF(SUMPRODUCT((Stabilo!$F74:$DA74="A")*(Stabilo!$F$5:$DA$5='Résultats élèves'!$J$2))&gt;0,"ABSENT","PRESENT"))</f>
        <v/>
      </c>
      <c r="U69" s="103" t="str">
        <f>IF(U68="","",IF(SUMPRODUCT((Stabilo!$F74:$DA74="A")*(Stabilo!$F$5:$DA$5='Résultats élèves'!$K$2))&gt;0,"ABSENT","PRESENT"))</f>
        <v/>
      </c>
      <c r="V69" s="103" t="str">
        <f>IF(V68="","",IF(SUMPRODUCT((Stabilo!$F74:$DA74="A")*(Stabilo!$F$5:$DA$5='Résultats élèves'!$L$2))&gt;0,"ABSENT","PRESENT"))</f>
        <v/>
      </c>
      <c r="W69" s="103" t="str">
        <f>IF(W68="","",IF(SUMPRODUCT((Stabilo!$F74:$DA74="A")*(Stabilo!$F$5:$DA$5='Résultats élèves'!$M$2))&gt;0,"ABSENT","PRESENT"))</f>
        <v/>
      </c>
      <c r="X69" s="99" t="str">
        <f t="shared" si="11"/>
        <v/>
      </c>
      <c r="Y69" s="176" t="str">
        <f>IF(X69="PRESENT",IF(N69="PRESENT",SUMPRODUCT((Stabilo!$F74:$DA74=1)*(Stabilo!$F$5:$DA$5='Résultats élèves'!$D$2)),"A"),"A")</f>
        <v>A</v>
      </c>
      <c r="Z69" s="176" t="str">
        <f>IF(X69="PRESENT",IF(O69="PRESENT",SUMPRODUCT((Stabilo!$F74:$DA74=1)*(Stabilo!$F$5:$DA$5='Résultats élèves'!$E$2)),"A"),"A")</f>
        <v>A</v>
      </c>
      <c r="AA69" s="176" t="str">
        <f>IF(X69="PRESENT",IF(P69="PRESENT",SUMPRODUCT((Stabilo!$F74:$DA74=1)*(Stabilo!$F$5:$DA$5='Résultats élèves'!$F$2)),"A"),"A")</f>
        <v>A</v>
      </c>
      <c r="AB69" s="176" t="str">
        <f>IF(X69="PRESENT",IF(Q69="PRESENT",SUMPRODUCT((Stabilo!$F74:$DA74=1)*(Stabilo!$F$5:$DA$5='Résultats élèves'!$G$2)),"A"),"A")</f>
        <v>A</v>
      </c>
      <c r="AC69" s="176" t="str">
        <f>IF(X69="PRESENT",IF(R69="PRESENT",SUMPRODUCT((Stabilo!$F74:$DA74=1)*(Stabilo!$F$5:$DA$5='Résultats élèves'!$H$2)),"A"),"A")</f>
        <v>A</v>
      </c>
      <c r="AD69" s="176" t="str">
        <f>IF(X69="PRESENT",IF(S69="PRESENT",SUMPRODUCT((Stabilo!$F74:$DA74=1)*(Stabilo!$F$5:$DA$5='Résultats élèves'!$I$2)),"A"),"A")</f>
        <v>A</v>
      </c>
      <c r="AE69" s="176" t="str">
        <f>IF(X69="PRESENT",IF(T69="PRESENT",SUMPRODUCT((Stabilo!$F74:$DA74=1)*(Stabilo!$F$5:$DA$5='Résultats élèves'!$J$2)),"A"),"A")</f>
        <v>A</v>
      </c>
      <c r="AF69" s="176" t="str">
        <f>IF(X69="PRESENT",IF(U69="PRESENT",SUMPRODUCT((Stabilo!$F74:$DA74=1)*(Stabilo!$F$5:$DA$5='Résultats élèves'!$K$2)),"A"),"A")</f>
        <v>A</v>
      </c>
      <c r="AG69" s="176" t="str">
        <f>IF(X69="PRESENT",IF(V69="PRESENT",SUMPRODUCT((Stabilo!$F74:$DA74=1)*(Stabilo!$F$5:$DA$5='Résultats élèves'!$L$2)),"A"),"A")</f>
        <v>A</v>
      </c>
      <c r="AH69" s="176" t="str">
        <f>IF(X69="PRESENT",IF(W69="PRESENT",SUMPRODUCT((Stabilo!$F74:$DA74=1)*(Stabilo!$F$5:$DA$5='Résultats élèves'!$M$2)),"A"),"A")</f>
        <v>A</v>
      </c>
      <c r="AI69" s="175">
        <f>SUMPRODUCT((Stabilo!$F$5:$DA$5=1)*(Stabilo!F74:DA74&lt;&gt;""))</f>
        <v>0</v>
      </c>
      <c r="AJ69" s="175">
        <f>SUMPRODUCT((Stabilo!$F$5:$DA$5=2)*(Stabilo!F74:DA74&lt;&gt;""))</f>
        <v>0</v>
      </c>
      <c r="AK69" s="175">
        <f>SUMPRODUCT((Stabilo!$F$5:$DA$5=3)*(Stabilo!F74:DA74&lt;&gt;""))</f>
        <v>0</v>
      </c>
      <c r="AL69" s="175">
        <f>SUMPRODUCT((Stabilo!$F$5:$DA$5=4)*(Stabilo!F74:DA74&lt;&gt;""))</f>
        <v>0</v>
      </c>
      <c r="AM69" s="175">
        <f>SUMPRODUCT((Stabilo!$F$5:$DA$5=5)*(Stabilo!F74:DA74&lt;&gt;""))</f>
        <v>0</v>
      </c>
      <c r="AN69" s="175">
        <f>SUMPRODUCT((Stabilo!$F$5:$DA$5=6)*(Stabilo!F74:DA74&lt;&gt;""))</f>
        <v>0</v>
      </c>
      <c r="AO69" s="175">
        <f>SUMPRODUCT((Stabilo!$F$5:$DA$5=7)*(Stabilo!F74:DA74&lt;&gt;""))</f>
        <v>0</v>
      </c>
      <c r="AP69" s="175">
        <f>SUMPRODUCT((Stabilo!$F$5:$DA$5=8)*(Stabilo!F74:DA74&lt;&gt;""))</f>
        <v>0</v>
      </c>
      <c r="AQ69" s="175">
        <f>SUMPRODUCT((Stabilo!$F$5:$DA$5=9)*(Stabilo!F74:DA74&lt;&gt;""))</f>
        <v>0</v>
      </c>
      <c r="AR69" s="175">
        <f>SUMPRODUCT((Stabilo!$F$5:$DA$5=10)*(Stabilo!F74:DA74&lt;&gt;""))</f>
        <v>0</v>
      </c>
    </row>
    <row r="70" spans="2:44" ht="15" customHeight="1">
      <c r="B70" s="76">
        <v>67</v>
      </c>
      <c r="C70" s="77" t="str">
        <f>IF(Accueil!F79="","",Accueil!F79)</f>
        <v/>
      </c>
      <c r="D70" s="167" t="str">
        <f t="shared" si="12"/>
        <v/>
      </c>
      <c r="E70" s="167" t="str">
        <f t="shared" si="13"/>
        <v/>
      </c>
      <c r="F70" s="167" t="str">
        <f t="shared" si="14"/>
        <v/>
      </c>
      <c r="G70" s="167" t="str">
        <f t="shared" si="15"/>
        <v/>
      </c>
      <c r="H70" s="167" t="str">
        <f t="shared" si="16"/>
        <v/>
      </c>
      <c r="I70" s="167" t="str">
        <f t="shared" si="17"/>
        <v/>
      </c>
      <c r="J70" s="167" t="str">
        <f t="shared" si="18"/>
        <v/>
      </c>
      <c r="K70" s="167" t="str">
        <f t="shared" si="19"/>
        <v/>
      </c>
      <c r="L70" s="167" t="str">
        <f t="shared" si="20"/>
        <v/>
      </c>
      <c r="M70" s="167" t="str">
        <f t="shared" si="21"/>
        <v/>
      </c>
      <c r="N70" s="103" t="str">
        <f>IF(N69="","",IF(SUMPRODUCT((Stabilo!$F75:$DA75="A")*(Stabilo!$F$5:$DA$5='Résultats élèves'!$D$2))&gt;0,"ABSENT","PRESENT"))</f>
        <v>PRESENT</v>
      </c>
      <c r="O70" s="103" t="str">
        <f>IF(O69="","",IF(SUMPRODUCT((Stabilo!$F75:$DA75="A")*(Stabilo!$F$5:$DA$5='Résultats élèves'!$E$2))&gt;0,"ABSENT","PRESENT"))</f>
        <v>PRESENT</v>
      </c>
      <c r="P70" s="103" t="str">
        <f>IF(P69="","",IF(SUMPRODUCT((Stabilo!$F75:$DA75="A")*(Stabilo!$F$5:$DA$5='Résultats élèves'!$F$2))&gt;0,"ABSENT","PRESENT"))</f>
        <v>PRESENT</v>
      </c>
      <c r="Q70" s="103" t="str">
        <f>IF(Q69="","",IF(SUMPRODUCT((Stabilo!$F75:$DA75="A")*(Stabilo!$F$5:$DA$5='Résultats élèves'!$G$2))&gt;0,"ABSENT","PRESENT"))</f>
        <v>PRESENT</v>
      </c>
      <c r="R70" s="103" t="str">
        <f>IF(R69="","",IF(SUMPRODUCT((Stabilo!$F75:$DA75="A")*(Stabilo!$F$5:$DA$5='Résultats élèves'!$H$2))&gt;0,"ABSENT","PRESENT"))</f>
        <v>PRESENT</v>
      </c>
      <c r="S70" s="103" t="str">
        <f>IF(S69="","",IF(SUMPRODUCT((Stabilo!$F75:$DA75="A")*(Stabilo!$F$5:$DA$5='Résultats élèves'!$I$2))&gt;0,"ABSENT","PRESENT"))</f>
        <v/>
      </c>
      <c r="T70" s="103" t="str">
        <f>IF(T69="","",IF(SUMPRODUCT((Stabilo!$F75:$DA75="A")*(Stabilo!$F$5:$DA$5='Résultats élèves'!$J$2))&gt;0,"ABSENT","PRESENT"))</f>
        <v/>
      </c>
      <c r="U70" s="103" t="str">
        <f>IF(U69="","",IF(SUMPRODUCT((Stabilo!$F75:$DA75="A")*(Stabilo!$F$5:$DA$5='Résultats élèves'!$K$2))&gt;0,"ABSENT","PRESENT"))</f>
        <v/>
      </c>
      <c r="V70" s="103" t="str">
        <f>IF(V69="","",IF(SUMPRODUCT((Stabilo!$F75:$DA75="A")*(Stabilo!$F$5:$DA$5='Résultats élèves'!$L$2))&gt;0,"ABSENT","PRESENT"))</f>
        <v/>
      </c>
      <c r="W70" s="103" t="str">
        <f>IF(W69="","",IF(SUMPRODUCT((Stabilo!$F75:$DA75="A")*(Stabilo!$F$5:$DA$5='Résultats élèves'!$M$2))&gt;0,"ABSENT","PRESENT"))</f>
        <v/>
      </c>
      <c r="X70" s="99" t="str">
        <f t="shared" si="11"/>
        <v/>
      </c>
      <c r="Y70" s="176" t="str">
        <f>IF(X70="PRESENT",IF(N70="PRESENT",SUMPRODUCT((Stabilo!$F75:$DA75=1)*(Stabilo!$F$5:$DA$5='Résultats élèves'!$D$2)),"A"),"A")</f>
        <v>A</v>
      </c>
      <c r="Z70" s="176" t="str">
        <f>IF(X70="PRESENT",IF(O70="PRESENT",SUMPRODUCT((Stabilo!$F75:$DA75=1)*(Stabilo!$F$5:$DA$5='Résultats élèves'!$E$2)),"A"),"A")</f>
        <v>A</v>
      </c>
      <c r="AA70" s="176" t="str">
        <f>IF(X70="PRESENT",IF(P70="PRESENT",SUMPRODUCT((Stabilo!$F75:$DA75=1)*(Stabilo!$F$5:$DA$5='Résultats élèves'!$F$2)),"A"),"A")</f>
        <v>A</v>
      </c>
      <c r="AB70" s="176" t="str">
        <f>IF(X70="PRESENT",IF(Q70="PRESENT",SUMPRODUCT((Stabilo!$F75:$DA75=1)*(Stabilo!$F$5:$DA$5='Résultats élèves'!$G$2)),"A"),"A")</f>
        <v>A</v>
      </c>
      <c r="AC70" s="176" t="str">
        <f>IF(X70="PRESENT",IF(R70="PRESENT",SUMPRODUCT((Stabilo!$F75:$DA75=1)*(Stabilo!$F$5:$DA$5='Résultats élèves'!$H$2)),"A"),"A")</f>
        <v>A</v>
      </c>
      <c r="AD70" s="176" t="str">
        <f>IF(X70="PRESENT",IF(S70="PRESENT",SUMPRODUCT((Stabilo!$F75:$DA75=1)*(Stabilo!$F$5:$DA$5='Résultats élèves'!$I$2)),"A"),"A")</f>
        <v>A</v>
      </c>
      <c r="AE70" s="176" t="str">
        <f>IF(X70="PRESENT",IF(T70="PRESENT",SUMPRODUCT((Stabilo!$F75:$DA75=1)*(Stabilo!$F$5:$DA$5='Résultats élèves'!$J$2)),"A"),"A")</f>
        <v>A</v>
      </c>
      <c r="AF70" s="176" t="str">
        <f>IF(X70="PRESENT",IF(U70="PRESENT",SUMPRODUCT((Stabilo!$F75:$DA75=1)*(Stabilo!$F$5:$DA$5='Résultats élèves'!$K$2)),"A"),"A")</f>
        <v>A</v>
      </c>
      <c r="AG70" s="176" t="str">
        <f>IF(X70="PRESENT",IF(V70="PRESENT",SUMPRODUCT((Stabilo!$F75:$DA75=1)*(Stabilo!$F$5:$DA$5='Résultats élèves'!$L$2)),"A"),"A")</f>
        <v>A</v>
      </c>
      <c r="AH70" s="176" t="str">
        <f>IF(X70="PRESENT",IF(W70="PRESENT",SUMPRODUCT((Stabilo!$F75:$DA75=1)*(Stabilo!$F$5:$DA$5='Résultats élèves'!$M$2)),"A"),"A")</f>
        <v>A</v>
      </c>
      <c r="AI70" s="175">
        <f>SUMPRODUCT((Stabilo!$F$5:$DA$5=1)*(Stabilo!F75:DA75&lt;&gt;""))</f>
        <v>0</v>
      </c>
      <c r="AJ70" s="175">
        <f>SUMPRODUCT((Stabilo!$F$5:$DA$5=2)*(Stabilo!F75:DA75&lt;&gt;""))</f>
        <v>0</v>
      </c>
      <c r="AK70" s="175">
        <f>SUMPRODUCT((Stabilo!$F$5:$DA$5=3)*(Stabilo!F75:DA75&lt;&gt;""))</f>
        <v>0</v>
      </c>
      <c r="AL70" s="175">
        <f>SUMPRODUCT((Stabilo!$F$5:$DA$5=4)*(Stabilo!F75:DA75&lt;&gt;""))</f>
        <v>0</v>
      </c>
      <c r="AM70" s="175">
        <f>SUMPRODUCT((Stabilo!$F$5:$DA$5=5)*(Stabilo!F75:DA75&lt;&gt;""))</f>
        <v>0</v>
      </c>
      <c r="AN70" s="175">
        <f>SUMPRODUCT((Stabilo!$F$5:$DA$5=6)*(Stabilo!F75:DA75&lt;&gt;""))</f>
        <v>0</v>
      </c>
      <c r="AO70" s="175">
        <f>SUMPRODUCT((Stabilo!$F$5:$DA$5=7)*(Stabilo!F75:DA75&lt;&gt;""))</f>
        <v>0</v>
      </c>
      <c r="AP70" s="175">
        <f>SUMPRODUCT((Stabilo!$F$5:$DA$5=8)*(Stabilo!F75:DA75&lt;&gt;""))</f>
        <v>0</v>
      </c>
      <c r="AQ70" s="175">
        <f>SUMPRODUCT((Stabilo!$F$5:$DA$5=9)*(Stabilo!F75:DA75&lt;&gt;""))</f>
        <v>0</v>
      </c>
      <c r="AR70" s="175">
        <f>SUMPRODUCT((Stabilo!$F$5:$DA$5=10)*(Stabilo!F75:DA75&lt;&gt;""))</f>
        <v>0</v>
      </c>
    </row>
    <row r="71" spans="2:44" ht="15" customHeight="1">
      <c r="B71" s="76">
        <v>68</v>
      </c>
      <c r="C71" s="77" t="str">
        <f>IF(Accueil!F80="","",Accueil!F80)</f>
        <v/>
      </c>
      <c r="D71" s="167" t="str">
        <f t="shared" si="12"/>
        <v/>
      </c>
      <c r="E71" s="167" t="str">
        <f t="shared" si="13"/>
        <v/>
      </c>
      <c r="F71" s="167" t="str">
        <f t="shared" si="14"/>
        <v/>
      </c>
      <c r="G71" s="167" t="str">
        <f t="shared" si="15"/>
        <v/>
      </c>
      <c r="H71" s="167" t="str">
        <f t="shared" si="16"/>
        <v/>
      </c>
      <c r="I71" s="167" t="str">
        <f t="shared" si="17"/>
        <v/>
      </c>
      <c r="J71" s="167" t="str">
        <f t="shared" si="18"/>
        <v/>
      </c>
      <c r="K71" s="167" t="str">
        <f t="shared" si="19"/>
        <v/>
      </c>
      <c r="L71" s="167" t="str">
        <f t="shared" si="20"/>
        <v/>
      </c>
      <c r="M71" s="167" t="str">
        <f t="shared" si="21"/>
        <v/>
      </c>
      <c r="N71" s="103" t="str">
        <f>IF(N70="","",IF(SUMPRODUCT((Stabilo!$F76:$DA76="A")*(Stabilo!$F$5:$DA$5='Résultats élèves'!$D$2))&gt;0,"ABSENT","PRESENT"))</f>
        <v>PRESENT</v>
      </c>
      <c r="O71" s="103" t="str">
        <f>IF(O70="","",IF(SUMPRODUCT((Stabilo!$F76:$DA76="A")*(Stabilo!$F$5:$DA$5='Résultats élèves'!$E$2))&gt;0,"ABSENT","PRESENT"))</f>
        <v>PRESENT</v>
      </c>
      <c r="P71" s="103" t="str">
        <f>IF(P70="","",IF(SUMPRODUCT((Stabilo!$F76:$DA76="A")*(Stabilo!$F$5:$DA$5='Résultats élèves'!$F$2))&gt;0,"ABSENT","PRESENT"))</f>
        <v>PRESENT</v>
      </c>
      <c r="Q71" s="103" t="str">
        <f>IF(Q70="","",IF(SUMPRODUCT((Stabilo!$F76:$DA76="A")*(Stabilo!$F$5:$DA$5='Résultats élèves'!$G$2))&gt;0,"ABSENT","PRESENT"))</f>
        <v>PRESENT</v>
      </c>
      <c r="R71" s="103" t="str">
        <f>IF(R70="","",IF(SUMPRODUCT((Stabilo!$F76:$DA76="A")*(Stabilo!$F$5:$DA$5='Résultats élèves'!$H$2))&gt;0,"ABSENT","PRESENT"))</f>
        <v>PRESENT</v>
      </c>
      <c r="S71" s="103" t="str">
        <f>IF(S70="","",IF(SUMPRODUCT((Stabilo!$F76:$DA76="A")*(Stabilo!$F$5:$DA$5='Résultats élèves'!$I$2))&gt;0,"ABSENT","PRESENT"))</f>
        <v/>
      </c>
      <c r="T71" s="103" t="str">
        <f>IF(T70="","",IF(SUMPRODUCT((Stabilo!$F76:$DA76="A")*(Stabilo!$F$5:$DA$5='Résultats élèves'!$J$2))&gt;0,"ABSENT","PRESENT"))</f>
        <v/>
      </c>
      <c r="U71" s="103" t="str">
        <f>IF(U70="","",IF(SUMPRODUCT((Stabilo!$F76:$DA76="A")*(Stabilo!$F$5:$DA$5='Résultats élèves'!$K$2))&gt;0,"ABSENT","PRESENT"))</f>
        <v/>
      </c>
      <c r="V71" s="103" t="str">
        <f>IF(V70="","",IF(SUMPRODUCT((Stabilo!$F76:$DA76="A")*(Stabilo!$F$5:$DA$5='Résultats élèves'!$L$2))&gt;0,"ABSENT","PRESENT"))</f>
        <v/>
      </c>
      <c r="W71" s="103" t="str">
        <f>IF(W70="","",IF(SUMPRODUCT((Stabilo!$F76:$DA76="A")*(Stabilo!$F$5:$DA$5='Résultats élèves'!$M$2))&gt;0,"ABSENT","PRESENT"))</f>
        <v/>
      </c>
      <c r="X71" s="99" t="str">
        <f t="shared" si="11"/>
        <v/>
      </c>
      <c r="Y71" s="176" t="str">
        <f>IF(X71="PRESENT",IF(N71="PRESENT",SUMPRODUCT((Stabilo!$F76:$DA76=1)*(Stabilo!$F$5:$DA$5='Résultats élèves'!$D$2)),"A"),"A")</f>
        <v>A</v>
      </c>
      <c r="Z71" s="176" t="str">
        <f>IF(X71="PRESENT",IF(O71="PRESENT",SUMPRODUCT((Stabilo!$F76:$DA76=1)*(Stabilo!$F$5:$DA$5='Résultats élèves'!$E$2)),"A"),"A")</f>
        <v>A</v>
      </c>
      <c r="AA71" s="176" t="str">
        <f>IF(X71="PRESENT",IF(P71="PRESENT",SUMPRODUCT((Stabilo!$F76:$DA76=1)*(Stabilo!$F$5:$DA$5='Résultats élèves'!$F$2)),"A"),"A")</f>
        <v>A</v>
      </c>
      <c r="AB71" s="176" t="str">
        <f>IF(X71="PRESENT",IF(Q71="PRESENT",SUMPRODUCT((Stabilo!$F76:$DA76=1)*(Stabilo!$F$5:$DA$5='Résultats élèves'!$G$2)),"A"),"A")</f>
        <v>A</v>
      </c>
      <c r="AC71" s="176" t="str">
        <f>IF(X71="PRESENT",IF(R71="PRESENT",SUMPRODUCT((Stabilo!$F76:$DA76=1)*(Stabilo!$F$5:$DA$5='Résultats élèves'!$H$2)),"A"),"A")</f>
        <v>A</v>
      </c>
      <c r="AD71" s="176" t="str">
        <f>IF(X71="PRESENT",IF(S71="PRESENT",SUMPRODUCT((Stabilo!$F76:$DA76=1)*(Stabilo!$F$5:$DA$5='Résultats élèves'!$I$2)),"A"),"A")</f>
        <v>A</v>
      </c>
      <c r="AE71" s="176" t="str">
        <f>IF(X71="PRESENT",IF(T71="PRESENT",SUMPRODUCT((Stabilo!$F76:$DA76=1)*(Stabilo!$F$5:$DA$5='Résultats élèves'!$J$2)),"A"),"A")</f>
        <v>A</v>
      </c>
      <c r="AF71" s="176" t="str">
        <f>IF(X71="PRESENT",IF(U71="PRESENT",SUMPRODUCT((Stabilo!$F76:$DA76=1)*(Stabilo!$F$5:$DA$5='Résultats élèves'!$K$2)),"A"),"A")</f>
        <v>A</v>
      </c>
      <c r="AG71" s="176" t="str">
        <f>IF(X71="PRESENT",IF(V71="PRESENT",SUMPRODUCT((Stabilo!$F76:$DA76=1)*(Stabilo!$F$5:$DA$5='Résultats élèves'!$L$2)),"A"),"A")</f>
        <v>A</v>
      </c>
      <c r="AH71" s="176" t="str">
        <f>IF(X71="PRESENT",IF(W71="PRESENT",SUMPRODUCT((Stabilo!$F76:$DA76=1)*(Stabilo!$F$5:$DA$5='Résultats élèves'!$M$2)),"A"),"A")</f>
        <v>A</v>
      </c>
      <c r="AI71" s="175">
        <f>SUMPRODUCT((Stabilo!$F$5:$DA$5=1)*(Stabilo!F76:DA76&lt;&gt;""))</f>
        <v>0</v>
      </c>
      <c r="AJ71" s="175">
        <f>SUMPRODUCT((Stabilo!$F$5:$DA$5=2)*(Stabilo!F76:DA76&lt;&gt;""))</f>
        <v>0</v>
      </c>
      <c r="AK71" s="175">
        <f>SUMPRODUCT((Stabilo!$F$5:$DA$5=3)*(Stabilo!F76:DA76&lt;&gt;""))</f>
        <v>0</v>
      </c>
      <c r="AL71" s="175">
        <f>SUMPRODUCT((Stabilo!$F$5:$DA$5=4)*(Stabilo!F76:DA76&lt;&gt;""))</f>
        <v>0</v>
      </c>
      <c r="AM71" s="175">
        <f>SUMPRODUCT((Stabilo!$F$5:$DA$5=5)*(Stabilo!F76:DA76&lt;&gt;""))</f>
        <v>0</v>
      </c>
      <c r="AN71" s="175">
        <f>SUMPRODUCT((Stabilo!$F$5:$DA$5=6)*(Stabilo!F76:DA76&lt;&gt;""))</f>
        <v>0</v>
      </c>
      <c r="AO71" s="175">
        <f>SUMPRODUCT((Stabilo!$F$5:$DA$5=7)*(Stabilo!F76:DA76&lt;&gt;""))</f>
        <v>0</v>
      </c>
      <c r="AP71" s="175">
        <f>SUMPRODUCT((Stabilo!$F$5:$DA$5=8)*(Stabilo!F76:DA76&lt;&gt;""))</f>
        <v>0</v>
      </c>
      <c r="AQ71" s="175">
        <f>SUMPRODUCT((Stabilo!$F$5:$DA$5=9)*(Stabilo!F76:DA76&lt;&gt;""))</f>
        <v>0</v>
      </c>
      <c r="AR71" s="175">
        <f>SUMPRODUCT((Stabilo!$F$5:$DA$5=10)*(Stabilo!F76:DA76&lt;&gt;""))</f>
        <v>0</v>
      </c>
    </row>
    <row r="72" spans="2:44" ht="15" customHeight="1">
      <c r="B72" s="76">
        <v>69</v>
      </c>
      <c r="C72" s="77" t="str">
        <f>IF(Accueil!F81="","",Accueil!F81)</f>
        <v/>
      </c>
      <c r="D72" s="167" t="str">
        <f t="shared" si="12"/>
        <v/>
      </c>
      <c r="E72" s="167" t="str">
        <f t="shared" si="13"/>
        <v/>
      </c>
      <c r="F72" s="167" t="str">
        <f t="shared" si="14"/>
        <v/>
      </c>
      <c r="G72" s="167" t="str">
        <f t="shared" si="15"/>
        <v/>
      </c>
      <c r="H72" s="167" t="str">
        <f t="shared" si="16"/>
        <v/>
      </c>
      <c r="I72" s="167" t="str">
        <f t="shared" si="17"/>
        <v/>
      </c>
      <c r="J72" s="167" t="str">
        <f t="shared" si="18"/>
        <v/>
      </c>
      <c r="K72" s="167" t="str">
        <f t="shared" si="19"/>
        <v/>
      </c>
      <c r="L72" s="167" t="str">
        <f t="shared" si="20"/>
        <v/>
      </c>
      <c r="M72" s="167" t="str">
        <f t="shared" si="21"/>
        <v/>
      </c>
      <c r="N72" s="103" t="str">
        <f>IF(N71="","",IF(SUMPRODUCT((Stabilo!$F77:$DA77="A")*(Stabilo!$F$5:$DA$5='Résultats élèves'!$D$2))&gt;0,"ABSENT","PRESENT"))</f>
        <v>PRESENT</v>
      </c>
      <c r="O72" s="103" t="str">
        <f>IF(O71="","",IF(SUMPRODUCT((Stabilo!$F77:$DA77="A")*(Stabilo!$F$5:$DA$5='Résultats élèves'!$E$2))&gt;0,"ABSENT","PRESENT"))</f>
        <v>PRESENT</v>
      </c>
      <c r="P72" s="103" t="str">
        <f>IF(P71="","",IF(SUMPRODUCT((Stabilo!$F77:$DA77="A")*(Stabilo!$F$5:$DA$5='Résultats élèves'!$F$2))&gt;0,"ABSENT","PRESENT"))</f>
        <v>PRESENT</v>
      </c>
      <c r="Q72" s="103" t="str">
        <f>IF(Q71="","",IF(SUMPRODUCT((Stabilo!$F77:$DA77="A")*(Stabilo!$F$5:$DA$5='Résultats élèves'!$G$2))&gt;0,"ABSENT","PRESENT"))</f>
        <v>PRESENT</v>
      </c>
      <c r="R72" s="103" t="str">
        <f>IF(R71="","",IF(SUMPRODUCT((Stabilo!$F77:$DA77="A")*(Stabilo!$F$5:$DA$5='Résultats élèves'!$H$2))&gt;0,"ABSENT","PRESENT"))</f>
        <v>PRESENT</v>
      </c>
      <c r="S72" s="103" t="str">
        <f>IF(S71="","",IF(SUMPRODUCT((Stabilo!$F77:$DA77="A")*(Stabilo!$F$5:$DA$5='Résultats élèves'!$I$2))&gt;0,"ABSENT","PRESENT"))</f>
        <v/>
      </c>
      <c r="T72" s="103" t="str">
        <f>IF(T71="","",IF(SUMPRODUCT((Stabilo!$F77:$DA77="A")*(Stabilo!$F$5:$DA$5='Résultats élèves'!$J$2))&gt;0,"ABSENT","PRESENT"))</f>
        <v/>
      </c>
      <c r="U72" s="103" t="str">
        <f>IF(U71="","",IF(SUMPRODUCT((Stabilo!$F77:$DA77="A")*(Stabilo!$F$5:$DA$5='Résultats élèves'!$K$2))&gt;0,"ABSENT","PRESENT"))</f>
        <v/>
      </c>
      <c r="V72" s="103" t="str">
        <f>IF(V71="","",IF(SUMPRODUCT((Stabilo!$F77:$DA77="A")*(Stabilo!$F$5:$DA$5='Résultats élèves'!$L$2))&gt;0,"ABSENT","PRESENT"))</f>
        <v/>
      </c>
      <c r="W72" s="103" t="str">
        <f>IF(W71="","",IF(SUMPRODUCT((Stabilo!$F77:$DA77="A")*(Stabilo!$F$5:$DA$5='Résultats élèves'!$M$2))&gt;0,"ABSENT","PRESENT"))</f>
        <v/>
      </c>
      <c r="X72" s="99" t="str">
        <f t="shared" si="11"/>
        <v/>
      </c>
      <c r="Y72" s="176" t="str">
        <f>IF(X72="PRESENT",IF(N72="PRESENT",SUMPRODUCT((Stabilo!$F77:$DA77=1)*(Stabilo!$F$5:$DA$5='Résultats élèves'!$D$2)),"A"),"A")</f>
        <v>A</v>
      </c>
      <c r="Z72" s="176" t="str">
        <f>IF(X72="PRESENT",IF(O72="PRESENT",SUMPRODUCT((Stabilo!$F77:$DA77=1)*(Stabilo!$F$5:$DA$5='Résultats élèves'!$E$2)),"A"),"A")</f>
        <v>A</v>
      </c>
      <c r="AA72" s="176" t="str">
        <f>IF(X72="PRESENT",IF(P72="PRESENT",SUMPRODUCT((Stabilo!$F77:$DA77=1)*(Stabilo!$F$5:$DA$5='Résultats élèves'!$F$2)),"A"),"A")</f>
        <v>A</v>
      </c>
      <c r="AB72" s="176" t="str">
        <f>IF(X72="PRESENT",IF(Q72="PRESENT",SUMPRODUCT((Stabilo!$F77:$DA77=1)*(Stabilo!$F$5:$DA$5='Résultats élèves'!$G$2)),"A"),"A")</f>
        <v>A</v>
      </c>
      <c r="AC72" s="176" t="str">
        <f>IF(X72="PRESENT",IF(R72="PRESENT",SUMPRODUCT((Stabilo!$F77:$DA77=1)*(Stabilo!$F$5:$DA$5='Résultats élèves'!$H$2)),"A"),"A")</f>
        <v>A</v>
      </c>
      <c r="AD72" s="176" t="str">
        <f>IF(X72="PRESENT",IF(S72="PRESENT",SUMPRODUCT((Stabilo!$F77:$DA77=1)*(Stabilo!$F$5:$DA$5='Résultats élèves'!$I$2)),"A"),"A")</f>
        <v>A</v>
      </c>
      <c r="AE72" s="176" t="str">
        <f>IF(X72="PRESENT",IF(T72="PRESENT",SUMPRODUCT((Stabilo!$F77:$DA77=1)*(Stabilo!$F$5:$DA$5='Résultats élèves'!$J$2)),"A"),"A")</f>
        <v>A</v>
      </c>
      <c r="AF72" s="176" t="str">
        <f>IF(X72="PRESENT",IF(U72="PRESENT",SUMPRODUCT((Stabilo!$F77:$DA77=1)*(Stabilo!$F$5:$DA$5='Résultats élèves'!$K$2)),"A"),"A")</f>
        <v>A</v>
      </c>
      <c r="AG72" s="176" t="str">
        <f>IF(X72="PRESENT",IF(V72="PRESENT",SUMPRODUCT((Stabilo!$F77:$DA77=1)*(Stabilo!$F$5:$DA$5='Résultats élèves'!$L$2)),"A"),"A")</f>
        <v>A</v>
      </c>
      <c r="AH72" s="176" t="str">
        <f>IF(X72="PRESENT",IF(W72="PRESENT",SUMPRODUCT((Stabilo!$F77:$DA77=1)*(Stabilo!$F$5:$DA$5='Résultats élèves'!$M$2)),"A"),"A")</f>
        <v>A</v>
      </c>
      <c r="AI72" s="175">
        <f>SUMPRODUCT((Stabilo!$F$5:$DA$5=1)*(Stabilo!F77:DA77&lt;&gt;""))</f>
        <v>0</v>
      </c>
      <c r="AJ72" s="175">
        <f>SUMPRODUCT((Stabilo!$F$5:$DA$5=2)*(Stabilo!F77:DA77&lt;&gt;""))</f>
        <v>0</v>
      </c>
      <c r="AK72" s="175">
        <f>SUMPRODUCT((Stabilo!$F$5:$DA$5=3)*(Stabilo!F77:DA77&lt;&gt;""))</f>
        <v>0</v>
      </c>
      <c r="AL72" s="175">
        <f>SUMPRODUCT((Stabilo!$F$5:$DA$5=4)*(Stabilo!F77:DA77&lt;&gt;""))</f>
        <v>0</v>
      </c>
      <c r="AM72" s="175">
        <f>SUMPRODUCT((Stabilo!$F$5:$DA$5=5)*(Stabilo!F77:DA77&lt;&gt;""))</f>
        <v>0</v>
      </c>
      <c r="AN72" s="175">
        <f>SUMPRODUCT((Stabilo!$F$5:$DA$5=6)*(Stabilo!F77:DA77&lt;&gt;""))</f>
        <v>0</v>
      </c>
      <c r="AO72" s="175">
        <f>SUMPRODUCT((Stabilo!$F$5:$DA$5=7)*(Stabilo!F77:DA77&lt;&gt;""))</f>
        <v>0</v>
      </c>
      <c r="AP72" s="175">
        <f>SUMPRODUCT((Stabilo!$F$5:$DA$5=8)*(Stabilo!F77:DA77&lt;&gt;""))</f>
        <v>0</v>
      </c>
      <c r="AQ72" s="175">
        <f>SUMPRODUCT((Stabilo!$F$5:$DA$5=9)*(Stabilo!F77:DA77&lt;&gt;""))</f>
        <v>0</v>
      </c>
      <c r="AR72" s="175">
        <f>SUMPRODUCT((Stabilo!$F$5:$DA$5=10)*(Stabilo!F77:DA77&lt;&gt;""))</f>
        <v>0</v>
      </c>
    </row>
    <row r="73" spans="2:44" ht="15" customHeight="1">
      <c r="B73" s="76">
        <v>70</v>
      </c>
      <c r="C73" s="77" t="str">
        <f>IF(Accueil!F82="","",Accueil!F82)</f>
        <v/>
      </c>
      <c r="D73" s="167" t="str">
        <f t="shared" si="12"/>
        <v/>
      </c>
      <c r="E73" s="167" t="str">
        <f t="shared" si="13"/>
        <v/>
      </c>
      <c r="F73" s="167" t="str">
        <f t="shared" si="14"/>
        <v/>
      </c>
      <c r="G73" s="167" t="str">
        <f t="shared" si="15"/>
        <v/>
      </c>
      <c r="H73" s="167" t="str">
        <f t="shared" si="16"/>
        <v/>
      </c>
      <c r="I73" s="167" t="str">
        <f t="shared" si="17"/>
        <v/>
      </c>
      <c r="J73" s="167" t="str">
        <f t="shared" si="18"/>
        <v/>
      </c>
      <c r="K73" s="167" t="str">
        <f t="shared" si="19"/>
        <v/>
      </c>
      <c r="L73" s="167" t="str">
        <f t="shared" si="20"/>
        <v/>
      </c>
      <c r="M73" s="167" t="str">
        <f t="shared" si="21"/>
        <v/>
      </c>
      <c r="N73" s="103" t="str">
        <f>IF(N72="","",IF(SUMPRODUCT((Stabilo!$F78:$DA78="A")*(Stabilo!$F$5:$DA$5='Résultats élèves'!$D$2))&gt;0,"ABSENT","PRESENT"))</f>
        <v>PRESENT</v>
      </c>
      <c r="O73" s="103" t="str">
        <f>IF(O72="","",IF(SUMPRODUCT((Stabilo!$F78:$DA78="A")*(Stabilo!$F$5:$DA$5='Résultats élèves'!$E$2))&gt;0,"ABSENT","PRESENT"))</f>
        <v>PRESENT</v>
      </c>
      <c r="P73" s="103" t="str">
        <f>IF(P72="","",IF(SUMPRODUCT((Stabilo!$F78:$DA78="A")*(Stabilo!$F$5:$DA$5='Résultats élèves'!$F$2))&gt;0,"ABSENT","PRESENT"))</f>
        <v>PRESENT</v>
      </c>
      <c r="Q73" s="103" t="str">
        <f>IF(Q72="","",IF(SUMPRODUCT((Stabilo!$F78:$DA78="A")*(Stabilo!$F$5:$DA$5='Résultats élèves'!$G$2))&gt;0,"ABSENT","PRESENT"))</f>
        <v>PRESENT</v>
      </c>
      <c r="R73" s="103" t="str">
        <f>IF(R72="","",IF(SUMPRODUCT((Stabilo!$F78:$DA78="A")*(Stabilo!$F$5:$DA$5='Résultats élèves'!$H$2))&gt;0,"ABSENT","PRESENT"))</f>
        <v>PRESENT</v>
      </c>
      <c r="S73" s="103" t="str">
        <f>IF(S72="","",IF(SUMPRODUCT((Stabilo!$F78:$DA78="A")*(Stabilo!$F$5:$DA$5='Résultats élèves'!$I$2))&gt;0,"ABSENT","PRESENT"))</f>
        <v/>
      </c>
      <c r="T73" s="103" t="str">
        <f>IF(T72="","",IF(SUMPRODUCT((Stabilo!$F78:$DA78="A")*(Stabilo!$F$5:$DA$5='Résultats élèves'!$J$2))&gt;0,"ABSENT","PRESENT"))</f>
        <v/>
      </c>
      <c r="U73" s="103" t="str">
        <f>IF(U72="","",IF(SUMPRODUCT((Stabilo!$F78:$DA78="A")*(Stabilo!$F$5:$DA$5='Résultats élèves'!$K$2))&gt;0,"ABSENT","PRESENT"))</f>
        <v/>
      </c>
      <c r="V73" s="103" t="str">
        <f>IF(V72="","",IF(SUMPRODUCT((Stabilo!$F78:$DA78="A")*(Stabilo!$F$5:$DA$5='Résultats élèves'!$L$2))&gt;0,"ABSENT","PRESENT"))</f>
        <v/>
      </c>
      <c r="W73" s="103" t="str">
        <f>IF(W72="","",IF(SUMPRODUCT((Stabilo!$F78:$DA78="A")*(Stabilo!$F$5:$DA$5='Résultats élèves'!$M$2))&gt;0,"ABSENT","PRESENT"))</f>
        <v/>
      </c>
      <c r="X73" s="99" t="str">
        <f t="shared" si="11"/>
        <v/>
      </c>
      <c r="Y73" s="176" t="str">
        <f>IF(X73="PRESENT",IF(N73="PRESENT",SUMPRODUCT((Stabilo!$F78:$DA78=1)*(Stabilo!$F$5:$DA$5='Résultats élèves'!$D$2)),"A"),"A")</f>
        <v>A</v>
      </c>
      <c r="Z73" s="176" t="str">
        <f>IF(X73="PRESENT",IF(O73="PRESENT",SUMPRODUCT((Stabilo!$F78:$DA78=1)*(Stabilo!$F$5:$DA$5='Résultats élèves'!$E$2)),"A"),"A")</f>
        <v>A</v>
      </c>
      <c r="AA73" s="176" t="str">
        <f>IF(X73="PRESENT",IF(P73="PRESENT",SUMPRODUCT((Stabilo!$F78:$DA78=1)*(Stabilo!$F$5:$DA$5='Résultats élèves'!$F$2)),"A"),"A")</f>
        <v>A</v>
      </c>
      <c r="AB73" s="176" t="str">
        <f>IF(X73="PRESENT",IF(Q73="PRESENT",SUMPRODUCT((Stabilo!$F78:$DA78=1)*(Stabilo!$F$5:$DA$5='Résultats élèves'!$G$2)),"A"),"A")</f>
        <v>A</v>
      </c>
      <c r="AC73" s="176" t="str">
        <f>IF(X73="PRESENT",IF(R73="PRESENT",SUMPRODUCT((Stabilo!$F78:$DA78=1)*(Stabilo!$F$5:$DA$5='Résultats élèves'!$H$2)),"A"),"A")</f>
        <v>A</v>
      </c>
      <c r="AD73" s="176" t="str">
        <f>IF(X73="PRESENT",IF(S73="PRESENT",SUMPRODUCT((Stabilo!$F78:$DA78=1)*(Stabilo!$F$5:$DA$5='Résultats élèves'!$I$2)),"A"),"A")</f>
        <v>A</v>
      </c>
      <c r="AE73" s="176" t="str">
        <f>IF(X73="PRESENT",IF(T73="PRESENT",SUMPRODUCT((Stabilo!$F78:$DA78=1)*(Stabilo!$F$5:$DA$5='Résultats élèves'!$J$2)),"A"),"A")</f>
        <v>A</v>
      </c>
      <c r="AF73" s="176" t="str">
        <f>IF(X73="PRESENT",IF(U73="PRESENT",SUMPRODUCT((Stabilo!$F78:$DA78=1)*(Stabilo!$F$5:$DA$5='Résultats élèves'!$K$2)),"A"),"A")</f>
        <v>A</v>
      </c>
      <c r="AG73" s="176" t="str">
        <f>IF(X73="PRESENT",IF(V73="PRESENT",SUMPRODUCT((Stabilo!$F78:$DA78=1)*(Stabilo!$F$5:$DA$5='Résultats élèves'!$L$2)),"A"),"A")</f>
        <v>A</v>
      </c>
      <c r="AH73" s="176" t="str">
        <f>IF(X73="PRESENT",IF(W73="PRESENT",SUMPRODUCT((Stabilo!$F78:$DA78=1)*(Stabilo!$F$5:$DA$5='Résultats élèves'!$M$2)),"A"),"A")</f>
        <v>A</v>
      </c>
      <c r="AI73" s="175">
        <f>SUMPRODUCT((Stabilo!$F$5:$DA$5=1)*(Stabilo!F78:DA78&lt;&gt;""))</f>
        <v>0</v>
      </c>
      <c r="AJ73" s="175">
        <f>SUMPRODUCT((Stabilo!$F$5:$DA$5=2)*(Stabilo!F78:DA78&lt;&gt;""))</f>
        <v>0</v>
      </c>
      <c r="AK73" s="175">
        <f>SUMPRODUCT((Stabilo!$F$5:$DA$5=3)*(Stabilo!F78:DA78&lt;&gt;""))</f>
        <v>0</v>
      </c>
      <c r="AL73" s="175">
        <f>SUMPRODUCT((Stabilo!$F$5:$DA$5=4)*(Stabilo!F78:DA78&lt;&gt;""))</f>
        <v>0</v>
      </c>
      <c r="AM73" s="175">
        <f>SUMPRODUCT((Stabilo!$F$5:$DA$5=5)*(Stabilo!F78:DA78&lt;&gt;""))</f>
        <v>0</v>
      </c>
      <c r="AN73" s="175">
        <f>SUMPRODUCT((Stabilo!$F$5:$DA$5=6)*(Stabilo!F78:DA78&lt;&gt;""))</f>
        <v>0</v>
      </c>
      <c r="AO73" s="175">
        <f>SUMPRODUCT((Stabilo!$F$5:$DA$5=7)*(Stabilo!F78:DA78&lt;&gt;""))</f>
        <v>0</v>
      </c>
      <c r="AP73" s="175">
        <f>SUMPRODUCT((Stabilo!$F$5:$DA$5=8)*(Stabilo!F78:DA78&lt;&gt;""))</f>
        <v>0</v>
      </c>
      <c r="AQ73" s="175">
        <f>SUMPRODUCT((Stabilo!$F$5:$DA$5=9)*(Stabilo!F78:DA78&lt;&gt;""))</f>
        <v>0</v>
      </c>
      <c r="AR73" s="175">
        <f>SUMPRODUCT((Stabilo!$F$5:$DA$5=10)*(Stabilo!F78:DA78&lt;&gt;""))</f>
        <v>0</v>
      </c>
    </row>
    <row r="74" spans="2:44" ht="15" customHeight="1">
      <c r="B74" s="76">
        <v>71</v>
      </c>
      <c r="C74" s="77" t="str">
        <f>IF(Accueil!F83="","",Accueil!F83)</f>
        <v/>
      </c>
      <c r="D74" s="167" t="str">
        <f t="shared" si="12"/>
        <v/>
      </c>
      <c r="E74" s="167" t="str">
        <f t="shared" si="13"/>
        <v/>
      </c>
      <c r="F74" s="167" t="str">
        <f t="shared" si="14"/>
        <v/>
      </c>
      <c r="G74" s="167" t="str">
        <f t="shared" si="15"/>
        <v/>
      </c>
      <c r="H74" s="167" t="str">
        <f t="shared" si="16"/>
        <v/>
      </c>
      <c r="I74" s="167" t="str">
        <f t="shared" si="17"/>
        <v/>
      </c>
      <c r="J74" s="167" t="str">
        <f t="shared" si="18"/>
        <v/>
      </c>
      <c r="K74" s="167" t="str">
        <f t="shared" si="19"/>
        <v/>
      </c>
      <c r="L74" s="167" t="str">
        <f t="shared" si="20"/>
        <v/>
      </c>
      <c r="M74" s="167" t="str">
        <f t="shared" si="21"/>
        <v/>
      </c>
      <c r="N74" s="103" t="str">
        <f>IF(N73="","",IF(SUMPRODUCT((Stabilo!$F79:$DA79="A")*(Stabilo!$F$5:$DA$5='Résultats élèves'!$D$2))&gt;0,"ABSENT","PRESENT"))</f>
        <v>PRESENT</v>
      </c>
      <c r="O74" s="103" t="str">
        <f>IF(O73="","",IF(SUMPRODUCT((Stabilo!$F79:$DA79="A")*(Stabilo!$F$5:$DA$5='Résultats élèves'!$E$2))&gt;0,"ABSENT","PRESENT"))</f>
        <v>PRESENT</v>
      </c>
      <c r="P74" s="103" t="str">
        <f>IF(P73="","",IF(SUMPRODUCT((Stabilo!$F79:$DA79="A")*(Stabilo!$F$5:$DA$5='Résultats élèves'!$F$2))&gt;0,"ABSENT","PRESENT"))</f>
        <v>PRESENT</v>
      </c>
      <c r="Q74" s="103" t="str">
        <f>IF(Q73="","",IF(SUMPRODUCT((Stabilo!$F79:$DA79="A")*(Stabilo!$F$5:$DA$5='Résultats élèves'!$G$2))&gt;0,"ABSENT","PRESENT"))</f>
        <v>PRESENT</v>
      </c>
      <c r="R74" s="103" t="str">
        <f>IF(R73="","",IF(SUMPRODUCT((Stabilo!$F79:$DA79="A")*(Stabilo!$F$5:$DA$5='Résultats élèves'!$H$2))&gt;0,"ABSENT","PRESENT"))</f>
        <v>PRESENT</v>
      </c>
      <c r="S74" s="103" t="str">
        <f>IF(S73="","",IF(SUMPRODUCT((Stabilo!$F79:$DA79="A")*(Stabilo!$F$5:$DA$5='Résultats élèves'!$I$2))&gt;0,"ABSENT","PRESENT"))</f>
        <v/>
      </c>
      <c r="T74" s="103" t="str">
        <f>IF(T73="","",IF(SUMPRODUCT((Stabilo!$F79:$DA79="A")*(Stabilo!$F$5:$DA$5='Résultats élèves'!$J$2))&gt;0,"ABSENT","PRESENT"))</f>
        <v/>
      </c>
      <c r="U74" s="103" t="str">
        <f>IF(U73="","",IF(SUMPRODUCT((Stabilo!$F79:$DA79="A")*(Stabilo!$F$5:$DA$5='Résultats élèves'!$K$2))&gt;0,"ABSENT","PRESENT"))</f>
        <v/>
      </c>
      <c r="V74" s="103" t="str">
        <f>IF(V73="","",IF(SUMPRODUCT((Stabilo!$F79:$DA79="A")*(Stabilo!$F$5:$DA$5='Résultats élèves'!$L$2))&gt;0,"ABSENT","PRESENT"))</f>
        <v/>
      </c>
      <c r="W74" s="103" t="str">
        <f>IF(W73="","",IF(SUMPRODUCT((Stabilo!$F79:$DA79="A")*(Stabilo!$F$5:$DA$5='Résultats élèves'!$M$2))&gt;0,"ABSENT","PRESENT"))</f>
        <v/>
      </c>
      <c r="X74" s="99" t="str">
        <f t="shared" si="11"/>
        <v/>
      </c>
      <c r="Y74" s="176" t="str">
        <f>IF(X74="PRESENT",IF(N74="PRESENT",SUMPRODUCT((Stabilo!$F79:$DA79=1)*(Stabilo!$F$5:$DA$5='Résultats élèves'!$D$2)),"A"),"A")</f>
        <v>A</v>
      </c>
      <c r="Z74" s="176" t="str">
        <f>IF(X74="PRESENT",IF(O74="PRESENT",SUMPRODUCT((Stabilo!$F79:$DA79=1)*(Stabilo!$F$5:$DA$5='Résultats élèves'!$E$2)),"A"),"A")</f>
        <v>A</v>
      </c>
      <c r="AA74" s="176" t="str">
        <f>IF(X74="PRESENT",IF(P74="PRESENT",SUMPRODUCT((Stabilo!$F79:$DA79=1)*(Stabilo!$F$5:$DA$5='Résultats élèves'!$F$2)),"A"),"A")</f>
        <v>A</v>
      </c>
      <c r="AB74" s="176" t="str">
        <f>IF(X74="PRESENT",IF(Q74="PRESENT",SUMPRODUCT((Stabilo!$F79:$DA79=1)*(Stabilo!$F$5:$DA$5='Résultats élèves'!$G$2)),"A"),"A")</f>
        <v>A</v>
      </c>
      <c r="AC74" s="176" t="str">
        <f>IF(X74="PRESENT",IF(R74="PRESENT",SUMPRODUCT((Stabilo!$F79:$DA79=1)*(Stabilo!$F$5:$DA$5='Résultats élèves'!$H$2)),"A"),"A")</f>
        <v>A</v>
      </c>
      <c r="AD74" s="176" t="str">
        <f>IF(X74="PRESENT",IF(S74="PRESENT",SUMPRODUCT((Stabilo!$F79:$DA79=1)*(Stabilo!$F$5:$DA$5='Résultats élèves'!$I$2)),"A"),"A")</f>
        <v>A</v>
      </c>
      <c r="AE74" s="176" t="str">
        <f>IF(X74="PRESENT",IF(T74="PRESENT",SUMPRODUCT((Stabilo!$F79:$DA79=1)*(Stabilo!$F$5:$DA$5='Résultats élèves'!$J$2)),"A"),"A")</f>
        <v>A</v>
      </c>
      <c r="AF74" s="176" t="str">
        <f>IF(X74="PRESENT",IF(U74="PRESENT",SUMPRODUCT((Stabilo!$F79:$DA79=1)*(Stabilo!$F$5:$DA$5='Résultats élèves'!$K$2)),"A"),"A")</f>
        <v>A</v>
      </c>
      <c r="AG74" s="176" t="str">
        <f>IF(X74="PRESENT",IF(V74="PRESENT",SUMPRODUCT((Stabilo!$F79:$DA79=1)*(Stabilo!$F$5:$DA$5='Résultats élèves'!$L$2)),"A"),"A")</f>
        <v>A</v>
      </c>
      <c r="AH74" s="176" t="str">
        <f>IF(X74="PRESENT",IF(W74="PRESENT",SUMPRODUCT((Stabilo!$F79:$DA79=1)*(Stabilo!$F$5:$DA$5='Résultats élèves'!$M$2)),"A"),"A")</f>
        <v>A</v>
      </c>
      <c r="AI74" s="175">
        <f>SUMPRODUCT((Stabilo!$F$5:$DA$5=1)*(Stabilo!F79:DA79&lt;&gt;""))</f>
        <v>0</v>
      </c>
      <c r="AJ74" s="175">
        <f>SUMPRODUCT((Stabilo!$F$5:$DA$5=2)*(Stabilo!F79:DA79&lt;&gt;""))</f>
        <v>0</v>
      </c>
      <c r="AK74" s="175">
        <f>SUMPRODUCT((Stabilo!$F$5:$DA$5=3)*(Stabilo!F79:DA79&lt;&gt;""))</f>
        <v>0</v>
      </c>
      <c r="AL74" s="175">
        <f>SUMPRODUCT((Stabilo!$F$5:$DA$5=4)*(Stabilo!F79:DA79&lt;&gt;""))</f>
        <v>0</v>
      </c>
      <c r="AM74" s="175">
        <f>SUMPRODUCT((Stabilo!$F$5:$DA$5=5)*(Stabilo!F79:DA79&lt;&gt;""))</f>
        <v>0</v>
      </c>
      <c r="AN74" s="175">
        <f>SUMPRODUCT((Stabilo!$F$5:$DA$5=6)*(Stabilo!F79:DA79&lt;&gt;""))</f>
        <v>0</v>
      </c>
      <c r="AO74" s="175">
        <f>SUMPRODUCT((Stabilo!$F$5:$DA$5=7)*(Stabilo!F79:DA79&lt;&gt;""))</f>
        <v>0</v>
      </c>
      <c r="AP74" s="175">
        <f>SUMPRODUCT((Stabilo!$F$5:$DA$5=8)*(Stabilo!F79:DA79&lt;&gt;""))</f>
        <v>0</v>
      </c>
      <c r="AQ74" s="175">
        <f>SUMPRODUCT((Stabilo!$F$5:$DA$5=9)*(Stabilo!F79:DA79&lt;&gt;""))</f>
        <v>0</v>
      </c>
      <c r="AR74" s="175">
        <f>SUMPRODUCT((Stabilo!$F$5:$DA$5=10)*(Stabilo!F79:DA79&lt;&gt;""))</f>
        <v>0</v>
      </c>
    </row>
    <row r="75" spans="2:44" ht="15" customHeight="1">
      <c r="B75" s="76">
        <v>72</v>
      </c>
      <c r="C75" s="77" t="str">
        <f>IF(Accueil!F84="","",Accueil!F84)</f>
        <v/>
      </c>
      <c r="D75" s="167" t="str">
        <f t="shared" si="12"/>
        <v/>
      </c>
      <c r="E75" s="167" t="str">
        <f t="shared" si="13"/>
        <v/>
      </c>
      <c r="F75" s="167" t="str">
        <f t="shared" si="14"/>
        <v/>
      </c>
      <c r="G75" s="167" t="str">
        <f t="shared" si="15"/>
        <v/>
      </c>
      <c r="H75" s="167" t="str">
        <f t="shared" si="16"/>
        <v/>
      </c>
      <c r="I75" s="167" t="str">
        <f t="shared" si="17"/>
        <v/>
      </c>
      <c r="J75" s="167" t="str">
        <f t="shared" si="18"/>
        <v/>
      </c>
      <c r="K75" s="167" t="str">
        <f t="shared" si="19"/>
        <v/>
      </c>
      <c r="L75" s="167" t="str">
        <f t="shared" si="20"/>
        <v/>
      </c>
      <c r="M75" s="167" t="str">
        <f t="shared" si="21"/>
        <v/>
      </c>
      <c r="N75" s="103" t="str">
        <f>IF(N74="","",IF(SUMPRODUCT((Stabilo!$F80:$DA80="A")*(Stabilo!$F$5:$DA$5='Résultats élèves'!$D$2))&gt;0,"ABSENT","PRESENT"))</f>
        <v>PRESENT</v>
      </c>
      <c r="O75" s="103" t="str">
        <f>IF(O74="","",IF(SUMPRODUCT((Stabilo!$F80:$DA80="A")*(Stabilo!$F$5:$DA$5='Résultats élèves'!$E$2))&gt;0,"ABSENT","PRESENT"))</f>
        <v>PRESENT</v>
      </c>
      <c r="P75" s="103" t="str">
        <f>IF(P74="","",IF(SUMPRODUCT((Stabilo!$F80:$DA80="A")*(Stabilo!$F$5:$DA$5='Résultats élèves'!$F$2))&gt;0,"ABSENT","PRESENT"))</f>
        <v>PRESENT</v>
      </c>
      <c r="Q75" s="103" t="str">
        <f>IF(Q74="","",IF(SUMPRODUCT((Stabilo!$F80:$DA80="A")*(Stabilo!$F$5:$DA$5='Résultats élèves'!$G$2))&gt;0,"ABSENT","PRESENT"))</f>
        <v>PRESENT</v>
      </c>
      <c r="R75" s="103" t="str">
        <f>IF(R74="","",IF(SUMPRODUCT((Stabilo!$F80:$DA80="A")*(Stabilo!$F$5:$DA$5='Résultats élèves'!$H$2))&gt;0,"ABSENT","PRESENT"))</f>
        <v>PRESENT</v>
      </c>
      <c r="S75" s="103" t="str">
        <f>IF(S74="","",IF(SUMPRODUCT((Stabilo!$F80:$DA80="A")*(Stabilo!$F$5:$DA$5='Résultats élèves'!$I$2))&gt;0,"ABSENT","PRESENT"))</f>
        <v/>
      </c>
      <c r="T75" s="103" t="str">
        <f>IF(T74="","",IF(SUMPRODUCT((Stabilo!$F80:$DA80="A")*(Stabilo!$F$5:$DA$5='Résultats élèves'!$J$2))&gt;0,"ABSENT","PRESENT"))</f>
        <v/>
      </c>
      <c r="U75" s="103" t="str">
        <f>IF(U74="","",IF(SUMPRODUCT((Stabilo!$F80:$DA80="A")*(Stabilo!$F$5:$DA$5='Résultats élèves'!$K$2))&gt;0,"ABSENT","PRESENT"))</f>
        <v/>
      </c>
      <c r="V75" s="103" t="str">
        <f>IF(V74="","",IF(SUMPRODUCT((Stabilo!$F80:$DA80="A")*(Stabilo!$F$5:$DA$5='Résultats élèves'!$L$2))&gt;0,"ABSENT","PRESENT"))</f>
        <v/>
      </c>
      <c r="W75" s="103" t="str">
        <f>IF(W74="","",IF(SUMPRODUCT((Stabilo!$F80:$DA80="A")*(Stabilo!$F$5:$DA$5='Résultats élèves'!$M$2))&gt;0,"ABSENT","PRESENT"))</f>
        <v/>
      </c>
      <c r="X75" s="99" t="str">
        <f t="shared" si="11"/>
        <v/>
      </c>
      <c r="Y75" s="176" t="str">
        <f>IF(X75="PRESENT",IF(N75="PRESENT",SUMPRODUCT((Stabilo!$F80:$DA80=1)*(Stabilo!$F$5:$DA$5='Résultats élèves'!$D$2)),"A"),"A")</f>
        <v>A</v>
      </c>
      <c r="Z75" s="176" t="str">
        <f>IF(X75="PRESENT",IF(O75="PRESENT",SUMPRODUCT((Stabilo!$F80:$DA80=1)*(Stabilo!$F$5:$DA$5='Résultats élèves'!$E$2)),"A"),"A")</f>
        <v>A</v>
      </c>
      <c r="AA75" s="176" t="str">
        <f>IF(X75="PRESENT",IF(P75="PRESENT",SUMPRODUCT((Stabilo!$F80:$DA80=1)*(Stabilo!$F$5:$DA$5='Résultats élèves'!$F$2)),"A"),"A")</f>
        <v>A</v>
      </c>
      <c r="AB75" s="176" t="str">
        <f>IF(X75="PRESENT",IF(Q75="PRESENT",SUMPRODUCT((Stabilo!$F80:$DA80=1)*(Stabilo!$F$5:$DA$5='Résultats élèves'!$G$2)),"A"),"A")</f>
        <v>A</v>
      </c>
      <c r="AC75" s="176" t="str">
        <f>IF(X75="PRESENT",IF(R75="PRESENT",SUMPRODUCT((Stabilo!$F80:$DA80=1)*(Stabilo!$F$5:$DA$5='Résultats élèves'!$H$2)),"A"),"A")</f>
        <v>A</v>
      </c>
      <c r="AD75" s="176" t="str">
        <f>IF(X75="PRESENT",IF(S75="PRESENT",SUMPRODUCT((Stabilo!$F80:$DA80=1)*(Stabilo!$F$5:$DA$5='Résultats élèves'!$I$2)),"A"),"A")</f>
        <v>A</v>
      </c>
      <c r="AE75" s="176" t="str">
        <f>IF(X75="PRESENT",IF(T75="PRESENT",SUMPRODUCT((Stabilo!$F80:$DA80=1)*(Stabilo!$F$5:$DA$5='Résultats élèves'!$J$2)),"A"),"A")</f>
        <v>A</v>
      </c>
      <c r="AF75" s="176" t="str">
        <f>IF(X75="PRESENT",IF(U75="PRESENT",SUMPRODUCT((Stabilo!$F80:$DA80=1)*(Stabilo!$F$5:$DA$5='Résultats élèves'!$K$2)),"A"),"A")</f>
        <v>A</v>
      </c>
      <c r="AG75" s="176" t="str">
        <f>IF(X75="PRESENT",IF(V75="PRESENT",SUMPRODUCT((Stabilo!$F80:$DA80=1)*(Stabilo!$F$5:$DA$5='Résultats élèves'!$L$2)),"A"),"A")</f>
        <v>A</v>
      </c>
      <c r="AH75" s="176" t="str">
        <f>IF(X75="PRESENT",IF(W75="PRESENT",SUMPRODUCT((Stabilo!$F80:$DA80=1)*(Stabilo!$F$5:$DA$5='Résultats élèves'!$M$2)),"A"),"A")</f>
        <v>A</v>
      </c>
      <c r="AI75" s="175">
        <f>SUMPRODUCT((Stabilo!$F$5:$DA$5=1)*(Stabilo!F80:DA80&lt;&gt;""))</f>
        <v>0</v>
      </c>
      <c r="AJ75" s="175">
        <f>SUMPRODUCT((Stabilo!$F$5:$DA$5=2)*(Stabilo!F80:DA80&lt;&gt;""))</f>
        <v>0</v>
      </c>
      <c r="AK75" s="175">
        <f>SUMPRODUCT((Stabilo!$F$5:$DA$5=3)*(Stabilo!F80:DA80&lt;&gt;""))</f>
        <v>0</v>
      </c>
      <c r="AL75" s="175">
        <f>SUMPRODUCT((Stabilo!$F$5:$DA$5=4)*(Stabilo!F80:DA80&lt;&gt;""))</f>
        <v>0</v>
      </c>
      <c r="AM75" s="175">
        <f>SUMPRODUCT((Stabilo!$F$5:$DA$5=5)*(Stabilo!F80:DA80&lt;&gt;""))</f>
        <v>0</v>
      </c>
      <c r="AN75" s="175">
        <f>SUMPRODUCT((Stabilo!$F$5:$DA$5=6)*(Stabilo!F80:DA80&lt;&gt;""))</f>
        <v>0</v>
      </c>
      <c r="AO75" s="175">
        <f>SUMPRODUCT((Stabilo!$F$5:$DA$5=7)*(Stabilo!F80:DA80&lt;&gt;""))</f>
        <v>0</v>
      </c>
      <c r="AP75" s="175">
        <f>SUMPRODUCT((Stabilo!$F$5:$DA$5=8)*(Stabilo!F80:DA80&lt;&gt;""))</f>
        <v>0</v>
      </c>
      <c r="AQ75" s="175">
        <f>SUMPRODUCT((Stabilo!$F$5:$DA$5=9)*(Stabilo!F80:DA80&lt;&gt;""))</f>
        <v>0</v>
      </c>
      <c r="AR75" s="175">
        <f>SUMPRODUCT((Stabilo!$F$5:$DA$5=10)*(Stabilo!F80:DA80&lt;&gt;""))</f>
        <v>0</v>
      </c>
    </row>
    <row r="76" spans="2:44" ht="15" customHeight="1">
      <c r="B76" s="76">
        <v>73</v>
      </c>
      <c r="C76" s="77" t="str">
        <f>IF(Accueil!F85="","",Accueil!F85)</f>
        <v/>
      </c>
      <c r="D76" s="167" t="str">
        <f t="shared" si="12"/>
        <v/>
      </c>
      <c r="E76" s="167" t="str">
        <f t="shared" si="13"/>
        <v/>
      </c>
      <c r="F76" s="167" t="str">
        <f t="shared" si="14"/>
        <v/>
      </c>
      <c r="G76" s="167" t="str">
        <f t="shared" si="15"/>
        <v/>
      </c>
      <c r="H76" s="167" t="str">
        <f t="shared" si="16"/>
        <v/>
      </c>
      <c r="I76" s="167" t="str">
        <f t="shared" si="17"/>
        <v/>
      </c>
      <c r="J76" s="167" t="str">
        <f t="shared" si="18"/>
        <v/>
      </c>
      <c r="K76" s="167" t="str">
        <f t="shared" si="19"/>
        <v/>
      </c>
      <c r="L76" s="167" t="str">
        <f t="shared" si="20"/>
        <v/>
      </c>
      <c r="M76" s="167" t="str">
        <f t="shared" si="21"/>
        <v/>
      </c>
      <c r="N76" s="103" t="str">
        <f>IF(N75="","",IF(SUMPRODUCT((Stabilo!$F81:$DA81="A")*(Stabilo!$F$5:$DA$5='Résultats élèves'!$D$2))&gt;0,"ABSENT","PRESENT"))</f>
        <v>PRESENT</v>
      </c>
      <c r="O76" s="103" t="str">
        <f>IF(O75="","",IF(SUMPRODUCT((Stabilo!$F81:$DA81="A")*(Stabilo!$F$5:$DA$5='Résultats élèves'!$E$2))&gt;0,"ABSENT","PRESENT"))</f>
        <v>PRESENT</v>
      </c>
      <c r="P76" s="103" t="str">
        <f>IF(P75="","",IF(SUMPRODUCT((Stabilo!$F81:$DA81="A")*(Stabilo!$F$5:$DA$5='Résultats élèves'!$F$2))&gt;0,"ABSENT","PRESENT"))</f>
        <v>PRESENT</v>
      </c>
      <c r="Q76" s="103" t="str">
        <f>IF(Q75="","",IF(SUMPRODUCT((Stabilo!$F81:$DA81="A")*(Stabilo!$F$5:$DA$5='Résultats élèves'!$G$2))&gt;0,"ABSENT","PRESENT"))</f>
        <v>PRESENT</v>
      </c>
      <c r="R76" s="103" t="str">
        <f>IF(R75="","",IF(SUMPRODUCT((Stabilo!$F81:$DA81="A")*(Stabilo!$F$5:$DA$5='Résultats élèves'!$H$2))&gt;0,"ABSENT","PRESENT"))</f>
        <v>PRESENT</v>
      </c>
      <c r="S76" s="103" t="str">
        <f>IF(S75="","",IF(SUMPRODUCT((Stabilo!$F81:$DA81="A")*(Stabilo!$F$5:$DA$5='Résultats élèves'!$I$2))&gt;0,"ABSENT","PRESENT"))</f>
        <v/>
      </c>
      <c r="T76" s="103" t="str">
        <f>IF(T75="","",IF(SUMPRODUCT((Stabilo!$F81:$DA81="A")*(Stabilo!$F$5:$DA$5='Résultats élèves'!$J$2))&gt;0,"ABSENT","PRESENT"))</f>
        <v/>
      </c>
      <c r="U76" s="103" t="str">
        <f>IF(U75="","",IF(SUMPRODUCT((Stabilo!$F81:$DA81="A")*(Stabilo!$F$5:$DA$5='Résultats élèves'!$K$2))&gt;0,"ABSENT","PRESENT"))</f>
        <v/>
      </c>
      <c r="V76" s="103" t="str">
        <f>IF(V75="","",IF(SUMPRODUCT((Stabilo!$F81:$DA81="A")*(Stabilo!$F$5:$DA$5='Résultats élèves'!$L$2))&gt;0,"ABSENT","PRESENT"))</f>
        <v/>
      </c>
      <c r="W76" s="103" t="str">
        <f>IF(W75="","",IF(SUMPRODUCT((Stabilo!$F81:$DA81="A")*(Stabilo!$F$5:$DA$5='Résultats élèves'!$M$2))&gt;0,"ABSENT","PRESENT"))</f>
        <v/>
      </c>
      <c r="X76" s="99" t="str">
        <f t="shared" si="11"/>
        <v/>
      </c>
      <c r="Y76" s="176" t="str">
        <f>IF(X76="PRESENT",IF(N76="PRESENT",SUMPRODUCT((Stabilo!$F81:$DA81=1)*(Stabilo!$F$5:$DA$5='Résultats élèves'!$D$2)),"A"),"A")</f>
        <v>A</v>
      </c>
      <c r="Z76" s="176" t="str">
        <f>IF(X76="PRESENT",IF(O76="PRESENT",SUMPRODUCT((Stabilo!$F81:$DA81=1)*(Stabilo!$F$5:$DA$5='Résultats élèves'!$E$2)),"A"),"A")</f>
        <v>A</v>
      </c>
      <c r="AA76" s="176" t="str">
        <f>IF(X76="PRESENT",IF(P76="PRESENT",SUMPRODUCT((Stabilo!$F81:$DA81=1)*(Stabilo!$F$5:$DA$5='Résultats élèves'!$F$2)),"A"),"A")</f>
        <v>A</v>
      </c>
      <c r="AB76" s="176" t="str">
        <f>IF(X76="PRESENT",IF(Q76="PRESENT",SUMPRODUCT((Stabilo!$F81:$DA81=1)*(Stabilo!$F$5:$DA$5='Résultats élèves'!$G$2)),"A"),"A")</f>
        <v>A</v>
      </c>
      <c r="AC76" s="176" t="str">
        <f>IF(X76="PRESENT",IF(R76="PRESENT",SUMPRODUCT((Stabilo!$F81:$DA81=1)*(Stabilo!$F$5:$DA$5='Résultats élèves'!$H$2)),"A"),"A")</f>
        <v>A</v>
      </c>
      <c r="AD76" s="176" t="str">
        <f>IF(X76="PRESENT",IF(S76="PRESENT",SUMPRODUCT((Stabilo!$F81:$DA81=1)*(Stabilo!$F$5:$DA$5='Résultats élèves'!$I$2)),"A"),"A")</f>
        <v>A</v>
      </c>
      <c r="AE76" s="176" t="str">
        <f>IF(X76="PRESENT",IF(T76="PRESENT",SUMPRODUCT((Stabilo!$F81:$DA81=1)*(Stabilo!$F$5:$DA$5='Résultats élèves'!$J$2)),"A"),"A")</f>
        <v>A</v>
      </c>
      <c r="AF76" s="176" t="str">
        <f>IF(X76="PRESENT",IF(U76="PRESENT",SUMPRODUCT((Stabilo!$F81:$DA81=1)*(Stabilo!$F$5:$DA$5='Résultats élèves'!$K$2)),"A"),"A")</f>
        <v>A</v>
      </c>
      <c r="AG76" s="176" t="str">
        <f>IF(X76="PRESENT",IF(V76="PRESENT",SUMPRODUCT((Stabilo!$F81:$DA81=1)*(Stabilo!$F$5:$DA$5='Résultats élèves'!$L$2)),"A"),"A")</f>
        <v>A</v>
      </c>
      <c r="AH76" s="176" t="str">
        <f>IF(X76="PRESENT",IF(W76="PRESENT",SUMPRODUCT((Stabilo!$F81:$DA81=1)*(Stabilo!$F$5:$DA$5='Résultats élèves'!$M$2)),"A"),"A")</f>
        <v>A</v>
      </c>
      <c r="AI76" s="175">
        <f>SUMPRODUCT((Stabilo!$F$5:$DA$5=1)*(Stabilo!F81:DA81&lt;&gt;""))</f>
        <v>0</v>
      </c>
      <c r="AJ76" s="175">
        <f>SUMPRODUCT((Stabilo!$F$5:$DA$5=2)*(Stabilo!F81:DA81&lt;&gt;""))</f>
        <v>0</v>
      </c>
      <c r="AK76" s="175">
        <f>SUMPRODUCT((Stabilo!$F$5:$DA$5=3)*(Stabilo!F81:DA81&lt;&gt;""))</f>
        <v>0</v>
      </c>
      <c r="AL76" s="175">
        <f>SUMPRODUCT((Stabilo!$F$5:$DA$5=4)*(Stabilo!F81:DA81&lt;&gt;""))</f>
        <v>0</v>
      </c>
      <c r="AM76" s="175">
        <f>SUMPRODUCT((Stabilo!$F$5:$DA$5=5)*(Stabilo!F81:DA81&lt;&gt;""))</f>
        <v>0</v>
      </c>
      <c r="AN76" s="175">
        <f>SUMPRODUCT((Stabilo!$F$5:$DA$5=6)*(Stabilo!F81:DA81&lt;&gt;""))</f>
        <v>0</v>
      </c>
      <c r="AO76" s="175">
        <f>SUMPRODUCT((Stabilo!$F$5:$DA$5=7)*(Stabilo!F81:DA81&lt;&gt;""))</f>
        <v>0</v>
      </c>
      <c r="AP76" s="175">
        <f>SUMPRODUCT((Stabilo!$F$5:$DA$5=8)*(Stabilo!F81:DA81&lt;&gt;""))</f>
        <v>0</v>
      </c>
      <c r="AQ76" s="175">
        <f>SUMPRODUCT((Stabilo!$F$5:$DA$5=9)*(Stabilo!F81:DA81&lt;&gt;""))</f>
        <v>0</v>
      </c>
      <c r="AR76" s="175">
        <f>SUMPRODUCT((Stabilo!$F$5:$DA$5=10)*(Stabilo!F81:DA81&lt;&gt;""))</f>
        <v>0</v>
      </c>
    </row>
    <row r="77" spans="2:44" ht="15" customHeight="1">
      <c r="B77" s="76">
        <v>74</v>
      </c>
      <c r="C77" s="77" t="str">
        <f>IF(Accueil!F86="","",Accueil!F86)</f>
        <v/>
      </c>
      <c r="D77" s="167" t="str">
        <f t="shared" si="12"/>
        <v/>
      </c>
      <c r="E77" s="167" t="str">
        <f t="shared" si="13"/>
        <v/>
      </c>
      <c r="F77" s="167" t="str">
        <f t="shared" si="14"/>
        <v/>
      </c>
      <c r="G77" s="167" t="str">
        <f t="shared" si="15"/>
        <v/>
      </c>
      <c r="H77" s="167" t="str">
        <f t="shared" si="16"/>
        <v/>
      </c>
      <c r="I77" s="167" t="str">
        <f t="shared" si="17"/>
        <v/>
      </c>
      <c r="J77" s="167" t="str">
        <f t="shared" si="18"/>
        <v/>
      </c>
      <c r="K77" s="167" t="str">
        <f t="shared" si="19"/>
        <v/>
      </c>
      <c r="L77" s="167" t="str">
        <f t="shared" si="20"/>
        <v/>
      </c>
      <c r="M77" s="167" t="str">
        <f t="shared" si="21"/>
        <v/>
      </c>
      <c r="N77" s="103" t="str">
        <f>IF(N76="","",IF(SUMPRODUCT((Stabilo!$F82:$DA82="A")*(Stabilo!$F$5:$DA$5='Résultats élèves'!$D$2))&gt;0,"ABSENT","PRESENT"))</f>
        <v>PRESENT</v>
      </c>
      <c r="O77" s="103" t="str">
        <f>IF(O76="","",IF(SUMPRODUCT((Stabilo!$F82:$DA82="A")*(Stabilo!$F$5:$DA$5='Résultats élèves'!$E$2))&gt;0,"ABSENT","PRESENT"))</f>
        <v>PRESENT</v>
      </c>
      <c r="P77" s="103" t="str">
        <f>IF(P76="","",IF(SUMPRODUCT((Stabilo!$F82:$DA82="A")*(Stabilo!$F$5:$DA$5='Résultats élèves'!$F$2))&gt;0,"ABSENT","PRESENT"))</f>
        <v>PRESENT</v>
      </c>
      <c r="Q77" s="103" t="str">
        <f>IF(Q76="","",IF(SUMPRODUCT((Stabilo!$F82:$DA82="A")*(Stabilo!$F$5:$DA$5='Résultats élèves'!$G$2))&gt;0,"ABSENT","PRESENT"))</f>
        <v>PRESENT</v>
      </c>
      <c r="R77" s="103" t="str">
        <f>IF(R76="","",IF(SUMPRODUCT((Stabilo!$F82:$DA82="A")*(Stabilo!$F$5:$DA$5='Résultats élèves'!$H$2))&gt;0,"ABSENT","PRESENT"))</f>
        <v>PRESENT</v>
      </c>
      <c r="S77" s="103" t="str">
        <f>IF(S76="","",IF(SUMPRODUCT((Stabilo!$F82:$DA82="A")*(Stabilo!$F$5:$DA$5='Résultats élèves'!$I$2))&gt;0,"ABSENT","PRESENT"))</f>
        <v/>
      </c>
      <c r="T77" s="103" t="str">
        <f>IF(T76="","",IF(SUMPRODUCT((Stabilo!$F82:$DA82="A")*(Stabilo!$F$5:$DA$5='Résultats élèves'!$J$2))&gt;0,"ABSENT","PRESENT"))</f>
        <v/>
      </c>
      <c r="U77" s="103" t="str">
        <f>IF(U76="","",IF(SUMPRODUCT((Stabilo!$F82:$DA82="A")*(Stabilo!$F$5:$DA$5='Résultats élèves'!$K$2))&gt;0,"ABSENT","PRESENT"))</f>
        <v/>
      </c>
      <c r="V77" s="103" t="str">
        <f>IF(V76="","",IF(SUMPRODUCT((Stabilo!$F82:$DA82="A")*(Stabilo!$F$5:$DA$5='Résultats élèves'!$L$2))&gt;0,"ABSENT","PRESENT"))</f>
        <v/>
      </c>
      <c r="W77" s="103" t="str">
        <f>IF(W76="","",IF(SUMPRODUCT((Stabilo!$F82:$DA82="A")*(Stabilo!$F$5:$DA$5='Résultats élèves'!$M$2))&gt;0,"ABSENT","PRESENT"))</f>
        <v/>
      </c>
      <c r="X77" s="99" t="str">
        <f t="shared" si="11"/>
        <v/>
      </c>
      <c r="Y77" s="176" t="str">
        <f>IF(X77="PRESENT",IF(N77="PRESENT",SUMPRODUCT((Stabilo!$F82:$DA82=1)*(Stabilo!$F$5:$DA$5='Résultats élèves'!$D$2)),"A"),"A")</f>
        <v>A</v>
      </c>
      <c r="Z77" s="176" t="str">
        <f>IF(X77="PRESENT",IF(O77="PRESENT",SUMPRODUCT((Stabilo!$F82:$DA82=1)*(Stabilo!$F$5:$DA$5='Résultats élèves'!$E$2)),"A"),"A")</f>
        <v>A</v>
      </c>
      <c r="AA77" s="176" t="str">
        <f>IF(X77="PRESENT",IF(P77="PRESENT",SUMPRODUCT((Stabilo!$F82:$DA82=1)*(Stabilo!$F$5:$DA$5='Résultats élèves'!$F$2)),"A"),"A")</f>
        <v>A</v>
      </c>
      <c r="AB77" s="176" t="str">
        <f>IF(X77="PRESENT",IF(Q77="PRESENT",SUMPRODUCT((Stabilo!$F82:$DA82=1)*(Stabilo!$F$5:$DA$5='Résultats élèves'!$G$2)),"A"),"A")</f>
        <v>A</v>
      </c>
      <c r="AC77" s="176" t="str">
        <f>IF(X77="PRESENT",IF(R77="PRESENT",SUMPRODUCT((Stabilo!$F82:$DA82=1)*(Stabilo!$F$5:$DA$5='Résultats élèves'!$H$2)),"A"),"A")</f>
        <v>A</v>
      </c>
      <c r="AD77" s="176" t="str">
        <f>IF(X77="PRESENT",IF(S77="PRESENT",SUMPRODUCT((Stabilo!$F82:$DA82=1)*(Stabilo!$F$5:$DA$5='Résultats élèves'!$I$2)),"A"),"A")</f>
        <v>A</v>
      </c>
      <c r="AE77" s="176" t="str">
        <f>IF(X77="PRESENT",IF(T77="PRESENT",SUMPRODUCT((Stabilo!$F82:$DA82=1)*(Stabilo!$F$5:$DA$5='Résultats élèves'!$J$2)),"A"),"A")</f>
        <v>A</v>
      </c>
      <c r="AF77" s="176" t="str">
        <f>IF(X77="PRESENT",IF(U77="PRESENT",SUMPRODUCT((Stabilo!$F82:$DA82=1)*(Stabilo!$F$5:$DA$5='Résultats élèves'!$K$2)),"A"),"A")</f>
        <v>A</v>
      </c>
      <c r="AG77" s="176" t="str">
        <f>IF(X77="PRESENT",IF(V77="PRESENT",SUMPRODUCT((Stabilo!$F82:$DA82=1)*(Stabilo!$F$5:$DA$5='Résultats élèves'!$L$2)),"A"),"A")</f>
        <v>A</v>
      </c>
      <c r="AH77" s="176" t="str">
        <f>IF(X77="PRESENT",IF(W77="PRESENT",SUMPRODUCT((Stabilo!$F82:$DA82=1)*(Stabilo!$F$5:$DA$5='Résultats élèves'!$M$2)),"A"),"A")</f>
        <v>A</v>
      </c>
      <c r="AI77" s="175">
        <f>SUMPRODUCT((Stabilo!$F$5:$DA$5=1)*(Stabilo!F82:DA82&lt;&gt;""))</f>
        <v>0</v>
      </c>
      <c r="AJ77" s="175">
        <f>SUMPRODUCT((Stabilo!$F$5:$DA$5=2)*(Stabilo!F82:DA82&lt;&gt;""))</f>
        <v>0</v>
      </c>
      <c r="AK77" s="175">
        <f>SUMPRODUCT((Stabilo!$F$5:$DA$5=3)*(Stabilo!F82:DA82&lt;&gt;""))</f>
        <v>0</v>
      </c>
      <c r="AL77" s="175">
        <f>SUMPRODUCT((Stabilo!$F$5:$DA$5=4)*(Stabilo!F82:DA82&lt;&gt;""))</f>
        <v>0</v>
      </c>
      <c r="AM77" s="175">
        <f>SUMPRODUCT((Stabilo!$F$5:$DA$5=5)*(Stabilo!F82:DA82&lt;&gt;""))</f>
        <v>0</v>
      </c>
      <c r="AN77" s="175">
        <f>SUMPRODUCT((Stabilo!$F$5:$DA$5=6)*(Stabilo!F82:DA82&lt;&gt;""))</f>
        <v>0</v>
      </c>
      <c r="AO77" s="175">
        <f>SUMPRODUCT((Stabilo!$F$5:$DA$5=7)*(Stabilo!F82:DA82&lt;&gt;""))</f>
        <v>0</v>
      </c>
      <c r="AP77" s="175">
        <f>SUMPRODUCT((Stabilo!$F$5:$DA$5=8)*(Stabilo!F82:DA82&lt;&gt;""))</f>
        <v>0</v>
      </c>
      <c r="AQ77" s="175">
        <f>SUMPRODUCT((Stabilo!$F$5:$DA$5=9)*(Stabilo!F82:DA82&lt;&gt;""))</f>
        <v>0</v>
      </c>
      <c r="AR77" s="175">
        <f>SUMPRODUCT((Stabilo!$F$5:$DA$5=10)*(Stabilo!F82:DA82&lt;&gt;""))</f>
        <v>0</v>
      </c>
    </row>
    <row r="78" spans="2:44" ht="15" customHeight="1">
      <c r="B78" s="76">
        <v>75</v>
      </c>
      <c r="C78" s="77" t="str">
        <f>IF(Accueil!F87="","",Accueil!F87)</f>
        <v/>
      </c>
      <c r="D78" s="167" t="str">
        <f t="shared" si="12"/>
        <v/>
      </c>
      <c r="E78" s="167" t="str">
        <f t="shared" si="13"/>
        <v/>
      </c>
      <c r="F78" s="167" t="str">
        <f t="shared" si="14"/>
        <v/>
      </c>
      <c r="G78" s="167" t="str">
        <f t="shared" si="15"/>
        <v/>
      </c>
      <c r="H78" s="167" t="str">
        <f t="shared" si="16"/>
        <v/>
      </c>
      <c r="I78" s="167" t="str">
        <f t="shared" si="17"/>
        <v/>
      </c>
      <c r="J78" s="167" t="str">
        <f t="shared" si="18"/>
        <v/>
      </c>
      <c r="K78" s="167" t="str">
        <f t="shared" si="19"/>
        <v/>
      </c>
      <c r="L78" s="167" t="str">
        <f t="shared" si="20"/>
        <v/>
      </c>
      <c r="M78" s="167" t="str">
        <f t="shared" si="21"/>
        <v/>
      </c>
      <c r="N78" s="103" t="str">
        <f>IF(N77="","",IF(SUMPRODUCT((Stabilo!$F83:$DA83="A")*(Stabilo!$F$5:$DA$5='Résultats élèves'!$D$2))&gt;0,"ABSENT","PRESENT"))</f>
        <v>PRESENT</v>
      </c>
      <c r="O78" s="103" t="str">
        <f>IF(O77="","",IF(SUMPRODUCT((Stabilo!$F83:$DA83="A")*(Stabilo!$F$5:$DA$5='Résultats élèves'!$E$2))&gt;0,"ABSENT","PRESENT"))</f>
        <v>PRESENT</v>
      </c>
      <c r="P78" s="103" t="str">
        <f>IF(P77="","",IF(SUMPRODUCT((Stabilo!$F83:$DA83="A")*(Stabilo!$F$5:$DA$5='Résultats élèves'!$F$2))&gt;0,"ABSENT","PRESENT"))</f>
        <v>PRESENT</v>
      </c>
      <c r="Q78" s="103" t="str">
        <f>IF(Q77="","",IF(SUMPRODUCT((Stabilo!$F83:$DA83="A")*(Stabilo!$F$5:$DA$5='Résultats élèves'!$G$2))&gt;0,"ABSENT","PRESENT"))</f>
        <v>PRESENT</v>
      </c>
      <c r="R78" s="103" t="str">
        <f>IF(R77="","",IF(SUMPRODUCT((Stabilo!$F83:$DA83="A")*(Stabilo!$F$5:$DA$5='Résultats élèves'!$H$2))&gt;0,"ABSENT","PRESENT"))</f>
        <v>PRESENT</v>
      </c>
      <c r="S78" s="103" t="str">
        <f>IF(S77="","",IF(SUMPRODUCT((Stabilo!$F83:$DA83="A")*(Stabilo!$F$5:$DA$5='Résultats élèves'!$I$2))&gt;0,"ABSENT","PRESENT"))</f>
        <v/>
      </c>
      <c r="T78" s="103" t="str">
        <f>IF(T77="","",IF(SUMPRODUCT((Stabilo!$F83:$DA83="A")*(Stabilo!$F$5:$DA$5='Résultats élèves'!$J$2))&gt;0,"ABSENT","PRESENT"))</f>
        <v/>
      </c>
      <c r="U78" s="103" t="str">
        <f>IF(U77="","",IF(SUMPRODUCT((Stabilo!$F83:$DA83="A")*(Stabilo!$F$5:$DA$5='Résultats élèves'!$K$2))&gt;0,"ABSENT","PRESENT"))</f>
        <v/>
      </c>
      <c r="V78" s="103" t="str">
        <f>IF(V77="","",IF(SUMPRODUCT((Stabilo!$F83:$DA83="A")*(Stabilo!$F$5:$DA$5='Résultats élèves'!$L$2))&gt;0,"ABSENT","PRESENT"))</f>
        <v/>
      </c>
      <c r="W78" s="103" t="str">
        <f>IF(W77="","",IF(SUMPRODUCT((Stabilo!$F83:$DA83="A")*(Stabilo!$F$5:$DA$5='Résultats élèves'!$M$2))&gt;0,"ABSENT","PRESENT"))</f>
        <v/>
      </c>
      <c r="X78" s="99" t="str">
        <f t="shared" si="11"/>
        <v/>
      </c>
      <c r="Y78" s="176" t="str">
        <f>IF(X78="PRESENT",IF(N78="PRESENT",SUMPRODUCT((Stabilo!$F83:$DA83=1)*(Stabilo!$F$5:$DA$5='Résultats élèves'!$D$2)),"A"),"A")</f>
        <v>A</v>
      </c>
      <c r="Z78" s="176" t="str">
        <f>IF(X78="PRESENT",IF(O78="PRESENT",SUMPRODUCT((Stabilo!$F83:$DA83=1)*(Stabilo!$F$5:$DA$5='Résultats élèves'!$E$2)),"A"),"A")</f>
        <v>A</v>
      </c>
      <c r="AA78" s="176" t="str">
        <f>IF(X78="PRESENT",IF(P78="PRESENT",SUMPRODUCT((Stabilo!$F83:$DA83=1)*(Stabilo!$F$5:$DA$5='Résultats élèves'!$F$2)),"A"),"A")</f>
        <v>A</v>
      </c>
      <c r="AB78" s="176" t="str">
        <f>IF(X78="PRESENT",IF(Q78="PRESENT",SUMPRODUCT((Stabilo!$F83:$DA83=1)*(Stabilo!$F$5:$DA$5='Résultats élèves'!$G$2)),"A"),"A")</f>
        <v>A</v>
      </c>
      <c r="AC78" s="176" t="str">
        <f>IF(X78="PRESENT",IF(R78="PRESENT",SUMPRODUCT((Stabilo!$F83:$DA83=1)*(Stabilo!$F$5:$DA$5='Résultats élèves'!$H$2)),"A"),"A")</f>
        <v>A</v>
      </c>
      <c r="AD78" s="176" t="str">
        <f>IF(X78="PRESENT",IF(S78="PRESENT",SUMPRODUCT((Stabilo!$F83:$DA83=1)*(Stabilo!$F$5:$DA$5='Résultats élèves'!$I$2)),"A"),"A")</f>
        <v>A</v>
      </c>
      <c r="AE78" s="176" t="str">
        <f>IF(X78="PRESENT",IF(T78="PRESENT",SUMPRODUCT((Stabilo!$F83:$DA83=1)*(Stabilo!$F$5:$DA$5='Résultats élèves'!$J$2)),"A"),"A")</f>
        <v>A</v>
      </c>
      <c r="AF78" s="176" t="str">
        <f>IF(X78="PRESENT",IF(U78="PRESENT",SUMPRODUCT((Stabilo!$F83:$DA83=1)*(Stabilo!$F$5:$DA$5='Résultats élèves'!$K$2)),"A"),"A")</f>
        <v>A</v>
      </c>
      <c r="AG78" s="176" t="str">
        <f>IF(X78="PRESENT",IF(V78="PRESENT",SUMPRODUCT((Stabilo!$F83:$DA83=1)*(Stabilo!$F$5:$DA$5='Résultats élèves'!$L$2)),"A"),"A")</f>
        <v>A</v>
      </c>
      <c r="AH78" s="176" t="str">
        <f>IF(X78="PRESENT",IF(W78="PRESENT",SUMPRODUCT((Stabilo!$F83:$DA83=1)*(Stabilo!$F$5:$DA$5='Résultats élèves'!$M$2)),"A"),"A")</f>
        <v>A</v>
      </c>
      <c r="AI78" s="175">
        <f>SUMPRODUCT((Stabilo!$F$5:$DA$5=1)*(Stabilo!F83:DA83&lt;&gt;""))</f>
        <v>0</v>
      </c>
      <c r="AJ78" s="175">
        <f>SUMPRODUCT((Stabilo!$F$5:$DA$5=2)*(Stabilo!F83:DA83&lt;&gt;""))</f>
        <v>0</v>
      </c>
      <c r="AK78" s="175">
        <f>SUMPRODUCT((Stabilo!$F$5:$DA$5=3)*(Stabilo!F83:DA83&lt;&gt;""))</f>
        <v>0</v>
      </c>
      <c r="AL78" s="175">
        <f>SUMPRODUCT((Stabilo!$F$5:$DA$5=4)*(Stabilo!F83:DA83&lt;&gt;""))</f>
        <v>0</v>
      </c>
      <c r="AM78" s="175">
        <f>SUMPRODUCT((Stabilo!$F$5:$DA$5=5)*(Stabilo!F83:DA83&lt;&gt;""))</f>
        <v>0</v>
      </c>
      <c r="AN78" s="175">
        <f>SUMPRODUCT((Stabilo!$F$5:$DA$5=6)*(Stabilo!F83:DA83&lt;&gt;""))</f>
        <v>0</v>
      </c>
      <c r="AO78" s="175">
        <f>SUMPRODUCT((Stabilo!$F$5:$DA$5=7)*(Stabilo!F83:DA83&lt;&gt;""))</f>
        <v>0</v>
      </c>
      <c r="AP78" s="175">
        <f>SUMPRODUCT((Stabilo!$F$5:$DA$5=8)*(Stabilo!F83:DA83&lt;&gt;""))</f>
        <v>0</v>
      </c>
      <c r="AQ78" s="175">
        <f>SUMPRODUCT((Stabilo!$F$5:$DA$5=9)*(Stabilo!F83:DA83&lt;&gt;""))</f>
        <v>0</v>
      </c>
      <c r="AR78" s="175">
        <f>SUMPRODUCT((Stabilo!$F$5:$DA$5=10)*(Stabilo!F83:DA83&lt;&gt;""))</f>
        <v>0</v>
      </c>
    </row>
    <row r="79" spans="2:44" ht="15" customHeight="1">
      <c r="B79" s="76">
        <v>76</v>
      </c>
      <c r="C79" s="77" t="str">
        <f>IF(Accueil!F88="","",Accueil!F88)</f>
        <v/>
      </c>
      <c r="D79" s="167" t="str">
        <f t="shared" si="12"/>
        <v/>
      </c>
      <c r="E79" s="167" t="str">
        <f t="shared" si="13"/>
        <v/>
      </c>
      <c r="F79" s="167" t="str">
        <f t="shared" si="14"/>
        <v/>
      </c>
      <c r="G79" s="167" t="str">
        <f t="shared" si="15"/>
        <v/>
      </c>
      <c r="H79" s="167" t="str">
        <f t="shared" si="16"/>
        <v/>
      </c>
      <c r="I79" s="167" t="str">
        <f t="shared" si="17"/>
        <v/>
      </c>
      <c r="J79" s="167" t="str">
        <f t="shared" si="18"/>
        <v/>
      </c>
      <c r="K79" s="167" t="str">
        <f t="shared" si="19"/>
        <v/>
      </c>
      <c r="L79" s="167" t="str">
        <f t="shared" si="20"/>
        <v/>
      </c>
      <c r="M79" s="167" t="str">
        <f t="shared" si="21"/>
        <v/>
      </c>
      <c r="N79" s="103" t="str">
        <f>IF(N78="","",IF(SUMPRODUCT((Stabilo!$F84:$DA84="A")*(Stabilo!$F$5:$DA$5='Résultats élèves'!$D$2))&gt;0,"ABSENT","PRESENT"))</f>
        <v>PRESENT</v>
      </c>
      <c r="O79" s="103" t="str">
        <f>IF(O78="","",IF(SUMPRODUCT((Stabilo!$F84:$DA84="A")*(Stabilo!$F$5:$DA$5='Résultats élèves'!$E$2))&gt;0,"ABSENT","PRESENT"))</f>
        <v>PRESENT</v>
      </c>
      <c r="P79" s="103" t="str">
        <f>IF(P78="","",IF(SUMPRODUCT((Stabilo!$F84:$DA84="A")*(Stabilo!$F$5:$DA$5='Résultats élèves'!$F$2))&gt;0,"ABSENT","PRESENT"))</f>
        <v>PRESENT</v>
      </c>
      <c r="Q79" s="103" t="str">
        <f>IF(Q78="","",IF(SUMPRODUCT((Stabilo!$F84:$DA84="A")*(Stabilo!$F$5:$DA$5='Résultats élèves'!$G$2))&gt;0,"ABSENT","PRESENT"))</f>
        <v>PRESENT</v>
      </c>
      <c r="R79" s="103" t="str">
        <f>IF(R78="","",IF(SUMPRODUCT((Stabilo!$F84:$DA84="A")*(Stabilo!$F$5:$DA$5='Résultats élèves'!$H$2))&gt;0,"ABSENT","PRESENT"))</f>
        <v>PRESENT</v>
      </c>
      <c r="S79" s="103" t="str">
        <f>IF(S78="","",IF(SUMPRODUCT((Stabilo!$F84:$DA84="A")*(Stabilo!$F$5:$DA$5='Résultats élèves'!$I$2))&gt;0,"ABSENT","PRESENT"))</f>
        <v/>
      </c>
      <c r="T79" s="103" t="str">
        <f>IF(T78="","",IF(SUMPRODUCT((Stabilo!$F84:$DA84="A")*(Stabilo!$F$5:$DA$5='Résultats élèves'!$J$2))&gt;0,"ABSENT","PRESENT"))</f>
        <v/>
      </c>
      <c r="U79" s="103" t="str">
        <f>IF(U78="","",IF(SUMPRODUCT((Stabilo!$F84:$DA84="A")*(Stabilo!$F$5:$DA$5='Résultats élèves'!$K$2))&gt;0,"ABSENT","PRESENT"))</f>
        <v/>
      </c>
      <c r="V79" s="103" t="str">
        <f>IF(V78="","",IF(SUMPRODUCT((Stabilo!$F84:$DA84="A")*(Stabilo!$F$5:$DA$5='Résultats élèves'!$L$2))&gt;0,"ABSENT","PRESENT"))</f>
        <v/>
      </c>
      <c r="W79" s="103" t="str">
        <f>IF(W78="","",IF(SUMPRODUCT((Stabilo!$F84:$DA84="A")*(Stabilo!$F$5:$DA$5='Résultats élèves'!$M$2))&gt;0,"ABSENT","PRESENT"))</f>
        <v/>
      </c>
      <c r="X79" s="99" t="str">
        <f t="shared" si="11"/>
        <v/>
      </c>
      <c r="Y79" s="176" t="str">
        <f>IF(X79="PRESENT",IF(N79="PRESENT",SUMPRODUCT((Stabilo!$F84:$DA84=1)*(Stabilo!$F$5:$DA$5='Résultats élèves'!$D$2)),"A"),"A")</f>
        <v>A</v>
      </c>
      <c r="Z79" s="176" t="str">
        <f>IF(X79="PRESENT",IF(O79="PRESENT",SUMPRODUCT((Stabilo!$F84:$DA84=1)*(Stabilo!$F$5:$DA$5='Résultats élèves'!$E$2)),"A"),"A")</f>
        <v>A</v>
      </c>
      <c r="AA79" s="176" t="str">
        <f>IF(X79="PRESENT",IF(P79="PRESENT",SUMPRODUCT((Stabilo!$F84:$DA84=1)*(Stabilo!$F$5:$DA$5='Résultats élèves'!$F$2)),"A"),"A")</f>
        <v>A</v>
      </c>
      <c r="AB79" s="176" t="str">
        <f>IF(X79="PRESENT",IF(Q79="PRESENT",SUMPRODUCT((Stabilo!$F84:$DA84=1)*(Stabilo!$F$5:$DA$5='Résultats élèves'!$G$2)),"A"),"A")</f>
        <v>A</v>
      </c>
      <c r="AC79" s="176" t="str">
        <f>IF(X79="PRESENT",IF(R79="PRESENT",SUMPRODUCT((Stabilo!$F84:$DA84=1)*(Stabilo!$F$5:$DA$5='Résultats élèves'!$H$2)),"A"),"A")</f>
        <v>A</v>
      </c>
      <c r="AD79" s="176" t="str">
        <f>IF(X79="PRESENT",IF(S79="PRESENT",SUMPRODUCT((Stabilo!$F84:$DA84=1)*(Stabilo!$F$5:$DA$5='Résultats élèves'!$I$2)),"A"),"A")</f>
        <v>A</v>
      </c>
      <c r="AE79" s="176" t="str">
        <f>IF(X79="PRESENT",IF(T79="PRESENT",SUMPRODUCT((Stabilo!$F84:$DA84=1)*(Stabilo!$F$5:$DA$5='Résultats élèves'!$J$2)),"A"),"A")</f>
        <v>A</v>
      </c>
      <c r="AF79" s="176" t="str">
        <f>IF(X79="PRESENT",IF(U79="PRESENT",SUMPRODUCT((Stabilo!$F84:$DA84=1)*(Stabilo!$F$5:$DA$5='Résultats élèves'!$K$2)),"A"),"A")</f>
        <v>A</v>
      </c>
      <c r="AG79" s="176" t="str">
        <f>IF(X79="PRESENT",IF(V79="PRESENT",SUMPRODUCT((Stabilo!$F84:$DA84=1)*(Stabilo!$F$5:$DA$5='Résultats élèves'!$L$2)),"A"),"A")</f>
        <v>A</v>
      </c>
      <c r="AH79" s="176" t="str">
        <f>IF(X79="PRESENT",IF(W79="PRESENT",SUMPRODUCT((Stabilo!$F84:$DA84=1)*(Stabilo!$F$5:$DA$5='Résultats élèves'!$M$2)),"A"),"A")</f>
        <v>A</v>
      </c>
      <c r="AI79" s="175">
        <f>SUMPRODUCT((Stabilo!$F$5:$DA$5=1)*(Stabilo!F84:DA84&lt;&gt;""))</f>
        <v>0</v>
      </c>
      <c r="AJ79" s="175">
        <f>SUMPRODUCT((Stabilo!$F$5:$DA$5=2)*(Stabilo!F84:DA84&lt;&gt;""))</f>
        <v>0</v>
      </c>
      <c r="AK79" s="175">
        <f>SUMPRODUCT((Stabilo!$F$5:$DA$5=3)*(Stabilo!F84:DA84&lt;&gt;""))</f>
        <v>0</v>
      </c>
      <c r="AL79" s="175">
        <f>SUMPRODUCT((Stabilo!$F$5:$DA$5=4)*(Stabilo!F84:DA84&lt;&gt;""))</f>
        <v>0</v>
      </c>
      <c r="AM79" s="175">
        <f>SUMPRODUCT((Stabilo!$F$5:$DA$5=5)*(Stabilo!F84:DA84&lt;&gt;""))</f>
        <v>0</v>
      </c>
      <c r="AN79" s="175">
        <f>SUMPRODUCT((Stabilo!$F$5:$DA$5=6)*(Stabilo!F84:DA84&lt;&gt;""))</f>
        <v>0</v>
      </c>
      <c r="AO79" s="175">
        <f>SUMPRODUCT((Stabilo!$F$5:$DA$5=7)*(Stabilo!F84:DA84&lt;&gt;""))</f>
        <v>0</v>
      </c>
      <c r="AP79" s="175">
        <f>SUMPRODUCT((Stabilo!$F$5:$DA$5=8)*(Stabilo!F84:DA84&lt;&gt;""))</f>
        <v>0</v>
      </c>
      <c r="AQ79" s="175">
        <f>SUMPRODUCT((Stabilo!$F$5:$DA$5=9)*(Stabilo!F84:DA84&lt;&gt;""))</f>
        <v>0</v>
      </c>
      <c r="AR79" s="175">
        <f>SUMPRODUCT((Stabilo!$F$5:$DA$5=10)*(Stabilo!F84:DA84&lt;&gt;""))</f>
        <v>0</v>
      </c>
    </row>
    <row r="80" spans="2:44" ht="15" customHeight="1">
      <c r="B80" s="76">
        <v>77</v>
      </c>
      <c r="C80" s="77" t="str">
        <f>IF(Accueil!F89="","",Accueil!F89)</f>
        <v/>
      </c>
      <c r="D80" s="167" t="str">
        <f t="shared" si="12"/>
        <v/>
      </c>
      <c r="E80" s="167" t="str">
        <f t="shared" si="13"/>
        <v/>
      </c>
      <c r="F80" s="167" t="str">
        <f t="shared" si="14"/>
        <v/>
      </c>
      <c r="G80" s="167" t="str">
        <f t="shared" si="15"/>
        <v/>
      </c>
      <c r="H80" s="167" t="str">
        <f t="shared" si="16"/>
        <v/>
      </c>
      <c r="I80" s="167" t="str">
        <f t="shared" si="17"/>
        <v/>
      </c>
      <c r="J80" s="167" t="str">
        <f t="shared" si="18"/>
        <v/>
      </c>
      <c r="K80" s="167" t="str">
        <f t="shared" si="19"/>
        <v/>
      </c>
      <c r="L80" s="167" t="str">
        <f t="shared" si="20"/>
        <v/>
      </c>
      <c r="M80" s="167" t="str">
        <f t="shared" si="21"/>
        <v/>
      </c>
      <c r="N80" s="103" t="str">
        <f>IF(N79="","",IF(SUMPRODUCT((Stabilo!$F85:$DA85="A")*(Stabilo!$F$5:$DA$5='Résultats élèves'!$D$2))&gt;0,"ABSENT","PRESENT"))</f>
        <v>PRESENT</v>
      </c>
      <c r="O80" s="103" t="str">
        <f>IF(O79="","",IF(SUMPRODUCT((Stabilo!$F85:$DA85="A")*(Stabilo!$F$5:$DA$5='Résultats élèves'!$E$2))&gt;0,"ABSENT","PRESENT"))</f>
        <v>PRESENT</v>
      </c>
      <c r="P80" s="103" t="str">
        <f>IF(P79="","",IF(SUMPRODUCT((Stabilo!$F85:$DA85="A")*(Stabilo!$F$5:$DA$5='Résultats élèves'!$F$2))&gt;0,"ABSENT","PRESENT"))</f>
        <v>PRESENT</v>
      </c>
      <c r="Q80" s="103" t="str">
        <f>IF(Q79="","",IF(SUMPRODUCT((Stabilo!$F85:$DA85="A")*(Stabilo!$F$5:$DA$5='Résultats élèves'!$G$2))&gt;0,"ABSENT","PRESENT"))</f>
        <v>PRESENT</v>
      </c>
      <c r="R80" s="103" t="str">
        <f>IF(R79="","",IF(SUMPRODUCT((Stabilo!$F85:$DA85="A")*(Stabilo!$F$5:$DA$5='Résultats élèves'!$H$2))&gt;0,"ABSENT","PRESENT"))</f>
        <v>PRESENT</v>
      </c>
      <c r="S80" s="103" t="str">
        <f>IF(S79="","",IF(SUMPRODUCT((Stabilo!$F85:$DA85="A")*(Stabilo!$F$5:$DA$5='Résultats élèves'!$I$2))&gt;0,"ABSENT","PRESENT"))</f>
        <v/>
      </c>
      <c r="T80" s="103" t="str">
        <f>IF(T79="","",IF(SUMPRODUCT((Stabilo!$F85:$DA85="A")*(Stabilo!$F$5:$DA$5='Résultats élèves'!$J$2))&gt;0,"ABSENT","PRESENT"))</f>
        <v/>
      </c>
      <c r="U80" s="103" t="str">
        <f>IF(U79="","",IF(SUMPRODUCT((Stabilo!$F85:$DA85="A")*(Stabilo!$F$5:$DA$5='Résultats élèves'!$K$2))&gt;0,"ABSENT","PRESENT"))</f>
        <v/>
      </c>
      <c r="V80" s="103" t="str">
        <f>IF(V79="","",IF(SUMPRODUCT((Stabilo!$F85:$DA85="A")*(Stabilo!$F$5:$DA$5='Résultats élèves'!$L$2))&gt;0,"ABSENT","PRESENT"))</f>
        <v/>
      </c>
      <c r="W80" s="103" t="str">
        <f>IF(W79="","",IF(SUMPRODUCT((Stabilo!$F85:$DA85="A")*(Stabilo!$F$5:$DA$5='Résultats élèves'!$M$2))&gt;0,"ABSENT","PRESENT"))</f>
        <v/>
      </c>
      <c r="X80" s="99" t="str">
        <f t="shared" si="11"/>
        <v/>
      </c>
      <c r="Y80" s="176" t="str">
        <f>IF(X80="PRESENT",IF(N80="PRESENT",SUMPRODUCT((Stabilo!$F85:$DA85=1)*(Stabilo!$F$5:$DA$5='Résultats élèves'!$D$2)),"A"),"A")</f>
        <v>A</v>
      </c>
      <c r="Z80" s="176" t="str">
        <f>IF(X80="PRESENT",IF(O80="PRESENT",SUMPRODUCT((Stabilo!$F85:$DA85=1)*(Stabilo!$F$5:$DA$5='Résultats élèves'!$E$2)),"A"),"A")</f>
        <v>A</v>
      </c>
      <c r="AA80" s="176" t="str">
        <f>IF(X80="PRESENT",IF(P80="PRESENT",SUMPRODUCT((Stabilo!$F85:$DA85=1)*(Stabilo!$F$5:$DA$5='Résultats élèves'!$F$2)),"A"),"A")</f>
        <v>A</v>
      </c>
      <c r="AB80" s="176" t="str">
        <f>IF(X80="PRESENT",IF(Q80="PRESENT",SUMPRODUCT((Stabilo!$F85:$DA85=1)*(Stabilo!$F$5:$DA$5='Résultats élèves'!$G$2)),"A"),"A")</f>
        <v>A</v>
      </c>
      <c r="AC80" s="176" t="str">
        <f>IF(X80="PRESENT",IF(R80="PRESENT",SUMPRODUCT((Stabilo!$F85:$DA85=1)*(Stabilo!$F$5:$DA$5='Résultats élèves'!$H$2)),"A"),"A")</f>
        <v>A</v>
      </c>
      <c r="AD80" s="176" t="str">
        <f>IF(X80="PRESENT",IF(S80="PRESENT",SUMPRODUCT((Stabilo!$F85:$DA85=1)*(Stabilo!$F$5:$DA$5='Résultats élèves'!$I$2)),"A"),"A")</f>
        <v>A</v>
      </c>
      <c r="AE80" s="176" t="str">
        <f>IF(X80="PRESENT",IF(T80="PRESENT",SUMPRODUCT((Stabilo!$F85:$DA85=1)*(Stabilo!$F$5:$DA$5='Résultats élèves'!$J$2)),"A"),"A")</f>
        <v>A</v>
      </c>
      <c r="AF80" s="176" t="str">
        <f>IF(X80="PRESENT",IF(U80="PRESENT",SUMPRODUCT((Stabilo!$F85:$DA85=1)*(Stabilo!$F$5:$DA$5='Résultats élèves'!$K$2)),"A"),"A")</f>
        <v>A</v>
      </c>
      <c r="AG80" s="176" t="str">
        <f>IF(X80="PRESENT",IF(V80="PRESENT",SUMPRODUCT((Stabilo!$F85:$DA85=1)*(Stabilo!$F$5:$DA$5='Résultats élèves'!$L$2)),"A"),"A")</f>
        <v>A</v>
      </c>
      <c r="AH80" s="176" t="str">
        <f>IF(X80="PRESENT",IF(W80="PRESENT",SUMPRODUCT((Stabilo!$F85:$DA85=1)*(Stabilo!$F$5:$DA$5='Résultats élèves'!$M$2)),"A"),"A")</f>
        <v>A</v>
      </c>
      <c r="AI80" s="175">
        <f>SUMPRODUCT((Stabilo!$F$5:$DA$5=1)*(Stabilo!F85:DA85&lt;&gt;""))</f>
        <v>0</v>
      </c>
      <c r="AJ80" s="175">
        <f>SUMPRODUCT((Stabilo!$F$5:$DA$5=2)*(Stabilo!F85:DA85&lt;&gt;""))</f>
        <v>0</v>
      </c>
      <c r="AK80" s="175">
        <f>SUMPRODUCT((Stabilo!$F$5:$DA$5=3)*(Stabilo!F85:DA85&lt;&gt;""))</f>
        <v>0</v>
      </c>
      <c r="AL80" s="175">
        <f>SUMPRODUCT((Stabilo!$F$5:$DA$5=4)*(Stabilo!F85:DA85&lt;&gt;""))</f>
        <v>0</v>
      </c>
      <c r="AM80" s="175">
        <f>SUMPRODUCT((Stabilo!$F$5:$DA$5=5)*(Stabilo!F85:DA85&lt;&gt;""))</f>
        <v>0</v>
      </c>
      <c r="AN80" s="175">
        <f>SUMPRODUCT((Stabilo!$F$5:$DA$5=6)*(Stabilo!F85:DA85&lt;&gt;""))</f>
        <v>0</v>
      </c>
      <c r="AO80" s="175">
        <f>SUMPRODUCT((Stabilo!$F$5:$DA$5=7)*(Stabilo!F85:DA85&lt;&gt;""))</f>
        <v>0</v>
      </c>
      <c r="AP80" s="175">
        <f>SUMPRODUCT((Stabilo!$F$5:$DA$5=8)*(Stabilo!F85:DA85&lt;&gt;""))</f>
        <v>0</v>
      </c>
      <c r="AQ80" s="175">
        <f>SUMPRODUCT((Stabilo!$F$5:$DA$5=9)*(Stabilo!F85:DA85&lt;&gt;""))</f>
        <v>0</v>
      </c>
      <c r="AR80" s="175">
        <f>SUMPRODUCT((Stabilo!$F$5:$DA$5=10)*(Stabilo!F85:DA85&lt;&gt;""))</f>
        <v>0</v>
      </c>
    </row>
    <row r="81" spans="2:44" ht="15" customHeight="1">
      <c r="B81" s="76">
        <v>78</v>
      </c>
      <c r="C81" s="77" t="str">
        <f>IF(Accueil!F90="","",Accueil!F90)</f>
        <v/>
      </c>
      <c r="D81" s="167" t="str">
        <f t="shared" si="12"/>
        <v/>
      </c>
      <c r="E81" s="167" t="str">
        <f t="shared" si="13"/>
        <v/>
      </c>
      <c r="F81" s="167" t="str">
        <f t="shared" si="14"/>
        <v/>
      </c>
      <c r="G81" s="167" t="str">
        <f t="shared" si="15"/>
        <v/>
      </c>
      <c r="H81" s="167" t="str">
        <f t="shared" si="16"/>
        <v/>
      </c>
      <c r="I81" s="167" t="str">
        <f t="shared" si="17"/>
        <v/>
      </c>
      <c r="J81" s="167" t="str">
        <f t="shared" si="18"/>
        <v/>
      </c>
      <c r="K81" s="167" t="str">
        <f t="shared" si="19"/>
        <v/>
      </c>
      <c r="L81" s="167" t="str">
        <f t="shared" si="20"/>
        <v/>
      </c>
      <c r="M81" s="167" t="str">
        <f t="shared" si="21"/>
        <v/>
      </c>
      <c r="N81" s="103" t="str">
        <f>IF(N80="","",IF(SUMPRODUCT((Stabilo!$F86:$DA86="A")*(Stabilo!$F$5:$DA$5='Résultats élèves'!$D$2))&gt;0,"ABSENT","PRESENT"))</f>
        <v>PRESENT</v>
      </c>
      <c r="O81" s="103" t="str">
        <f>IF(O80="","",IF(SUMPRODUCT((Stabilo!$F86:$DA86="A")*(Stabilo!$F$5:$DA$5='Résultats élèves'!$E$2))&gt;0,"ABSENT","PRESENT"))</f>
        <v>PRESENT</v>
      </c>
      <c r="P81" s="103" t="str">
        <f>IF(P80="","",IF(SUMPRODUCT((Stabilo!$F86:$DA86="A")*(Stabilo!$F$5:$DA$5='Résultats élèves'!$F$2))&gt;0,"ABSENT","PRESENT"))</f>
        <v>PRESENT</v>
      </c>
      <c r="Q81" s="103" t="str">
        <f>IF(Q80="","",IF(SUMPRODUCT((Stabilo!$F86:$DA86="A")*(Stabilo!$F$5:$DA$5='Résultats élèves'!$G$2))&gt;0,"ABSENT","PRESENT"))</f>
        <v>PRESENT</v>
      </c>
      <c r="R81" s="103" t="str">
        <f>IF(R80="","",IF(SUMPRODUCT((Stabilo!$F86:$DA86="A")*(Stabilo!$F$5:$DA$5='Résultats élèves'!$H$2))&gt;0,"ABSENT","PRESENT"))</f>
        <v>PRESENT</v>
      </c>
      <c r="S81" s="103" t="str">
        <f>IF(S80="","",IF(SUMPRODUCT((Stabilo!$F86:$DA86="A")*(Stabilo!$F$5:$DA$5='Résultats élèves'!$I$2))&gt;0,"ABSENT","PRESENT"))</f>
        <v/>
      </c>
      <c r="T81" s="103" t="str">
        <f>IF(T80="","",IF(SUMPRODUCT((Stabilo!$F86:$DA86="A")*(Stabilo!$F$5:$DA$5='Résultats élèves'!$J$2))&gt;0,"ABSENT","PRESENT"))</f>
        <v/>
      </c>
      <c r="U81" s="103" t="str">
        <f>IF(U80="","",IF(SUMPRODUCT((Stabilo!$F86:$DA86="A")*(Stabilo!$F$5:$DA$5='Résultats élèves'!$K$2))&gt;0,"ABSENT","PRESENT"))</f>
        <v/>
      </c>
      <c r="V81" s="103" t="str">
        <f>IF(V80="","",IF(SUMPRODUCT((Stabilo!$F86:$DA86="A")*(Stabilo!$F$5:$DA$5='Résultats élèves'!$L$2))&gt;0,"ABSENT","PRESENT"))</f>
        <v/>
      </c>
      <c r="W81" s="103" t="str">
        <f>IF(W80="","",IF(SUMPRODUCT((Stabilo!$F86:$DA86="A")*(Stabilo!$F$5:$DA$5='Résultats élèves'!$M$2))&gt;0,"ABSENT","PRESENT"))</f>
        <v/>
      </c>
      <c r="X81" s="99" t="str">
        <f t="shared" si="11"/>
        <v/>
      </c>
      <c r="Y81" s="176" t="str">
        <f>IF(X81="PRESENT",IF(N81="PRESENT",SUMPRODUCT((Stabilo!$F86:$DA86=1)*(Stabilo!$F$5:$DA$5='Résultats élèves'!$D$2)),"A"),"A")</f>
        <v>A</v>
      </c>
      <c r="Z81" s="176" t="str">
        <f>IF(X81="PRESENT",IF(O81="PRESENT",SUMPRODUCT((Stabilo!$F86:$DA86=1)*(Stabilo!$F$5:$DA$5='Résultats élèves'!$E$2)),"A"),"A")</f>
        <v>A</v>
      </c>
      <c r="AA81" s="176" t="str">
        <f>IF(X81="PRESENT",IF(P81="PRESENT",SUMPRODUCT((Stabilo!$F86:$DA86=1)*(Stabilo!$F$5:$DA$5='Résultats élèves'!$F$2)),"A"),"A")</f>
        <v>A</v>
      </c>
      <c r="AB81" s="176" t="str">
        <f>IF(X81="PRESENT",IF(Q81="PRESENT",SUMPRODUCT((Stabilo!$F86:$DA86=1)*(Stabilo!$F$5:$DA$5='Résultats élèves'!$G$2)),"A"),"A")</f>
        <v>A</v>
      </c>
      <c r="AC81" s="176" t="str">
        <f>IF(X81="PRESENT",IF(R81="PRESENT",SUMPRODUCT((Stabilo!$F86:$DA86=1)*(Stabilo!$F$5:$DA$5='Résultats élèves'!$H$2)),"A"),"A")</f>
        <v>A</v>
      </c>
      <c r="AD81" s="176" t="str">
        <f>IF(X81="PRESENT",IF(S81="PRESENT",SUMPRODUCT((Stabilo!$F86:$DA86=1)*(Stabilo!$F$5:$DA$5='Résultats élèves'!$I$2)),"A"),"A")</f>
        <v>A</v>
      </c>
      <c r="AE81" s="176" t="str">
        <f>IF(X81="PRESENT",IF(T81="PRESENT",SUMPRODUCT((Stabilo!$F86:$DA86=1)*(Stabilo!$F$5:$DA$5='Résultats élèves'!$J$2)),"A"),"A")</f>
        <v>A</v>
      </c>
      <c r="AF81" s="176" t="str">
        <f>IF(X81="PRESENT",IF(U81="PRESENT",SUMPRODUCT((Stabilo!$F86:$DA86=1)*(Stabilo!$F$5:$DA$5='Résultats élèves'!$K$2)),"A"),"A")</f>
        <v>A</v>
      </c>
      <c r="AG81" s="176" t="str">
        <f>IF(X81="PRESENT",IF(V81="PRESENT",SUMPRODUCT((Stabilo!$F86:$DA86=1)*(Stabilo!$F$5:$DA$5='Résultats élèves'!$L$2)),"A"),"A")</f>
        <v>A</v>
      </c>
      <c r="AH81" s="176" t="str">
        <f>IF(X81="PRESENT",IF(W81="PRESENT",SUMPRODUCT((Stabilo!$F86:$DA86=1)*(Stabilo!$F$5:$DA$5='Résultats élèves'!$M$2)),"A"),"A")</f>
        <v>A</v>
      </c>
      <c r="AI81" s="175">
        <f>SUMPRODUCT((Stabilo!$F$5:$DA$5=1)*(Stabilo!F86:DA86&lt;&gt;""))</f>
        <v>0</v>
      </c>
      <c r="AJ81" s="175">
        <f>SUMPRODUCT((Stabilo!$F$5:$DA$5=2)*(Stabilo!F86:DA86&lt;&gt;""))</f>
        <v>0</v>
      </c>
      <c r="AK81" s="175">
        <f>SUMPRODUCT((Stabilo!$F$5:$DA$5=3)*(Stabilo!F86:DA86&lt;&gt;""))</f>
        <v>0</v>
      </c>
      <c r="AL81" s="175">
        <f>SUMPRODUCT((Stabilo!$F$5:$DA$5=4)*(Stabilo!F86:DA86&lt;&gt;""))</f>
        <v>0</v>
      </c>
      <c r="AM81" s="175">
        <f>SUMPRODUCT((Stabilo!$F$5:$DA$5=5)*(Stabilo!F86:DA86&lt;&gt;""))</f>
        <v>0</v>
      </c>
      <c r="AN81" s="175">
        <f>SUMPRODUCT((Stabilo!$F$5:$DA$5=6)*(Stabilo!F86:DA86&lt;&gt;""))</f>
        <v>0</v>
      </c>
      <c r="AO81" s="175">
        <f>SUMPRODUCT((Stabilo!$F$5:$DA$5=7)*(Stabilo!F86:DA86&lt;&gt;""))</f>
        <v>0</v>
      </c>
      <c r="AP81" s="175">
        <f>SUMPRODUCT((Stabilo!$F$5:$DA$5=8)*(Stabilo!F86:DA86&lt;&gt;""))</f>
        <v>0</v>
      </c>
      <c r="AQ81" s="175">
        <f>SUMPRODUCT((Stabilo!$F$5:$DA$5=9)*(Stabilo!F86:DA86&lt;&gt;""))</f>
        <v>0</v>
      </c>
      <c r="AR81" s="175">
        <f>SUMPRODUCT((Stabilo!$F$5:$DA$5=10)*(Stabilo!F86:DA86&lt;&gt;""))</f>
        <v>0</v>
      </c>
    </row>
    <row r="82" spans="2:44" ht="15" customHeight="1">
      <c r="B82" s="76">
        <v>79</v>
      </c>
      <c r="C82" s="77" t="str">
        <f>IF(Accueil!F91="","",Accueil!F91)</f>
        <v/>
      </c>
      <c r="D82" s="167" t="str">
        <f t="shared" si="12"/>
        <v/>
      </c>
      <c r="E82" s="167" t="str">
        <f t="shared" si="13"/>
        <v/>
      </c>
      <c r="F82" s="167" t="str">
        <f t="shared" si="14"/>
        <v/>
      </c>
      <c r="G82" s="167" t="str">
        <f t="shared" si="15"/>
        <v/>
      </c>
      <c r="H82" s="167" t="str">
        <f t="shared" si="16"/>
        <v/>
      </c>
      <c r="I82" s="167" t="str">
        <f t="shared" si="17"/>
        <v/>
      </c>
      <c r="J82" s="167" t="str">
        <f t="shared" si="18"/>
        <v/>
      </c>
      <c r="K82" s="167" t="str">
        <f t="shared" si="19"/>
        <v/>
      </c>
      <c r="L82" s="167" t="str">
        <f t="shared" si="20"/>
        <v/>
      </c>
      <c r="M82" s="167" t="str">
        <f t="shared" si="21"/>
        <v/>
      </c>
      <c r="N82" s="103" t="str">
        <f>IF(N81="","",IF(SUMPRODUCT((Stabilo!$F87:$DA87="A")*(Stabilo!$F$5:$DA$5='Résultats élèves'!$D$2))&gt;0,"ABSENT","PRESENT"))</f>
        <v>PRESENT</v>
      </c>
      <c r="O82" s="103" t="str">
        <f>IF(O81="","",IF(SUMPRODUCT((Stabilo!$F87:$DA87="A")*(Stabilo!$F$5:$DA$5='Résultats élèves'!$E$2))&gt;0,"ABSENT","PRESENT"))</f>
        <v>PRESENT</v>
      </c>
      <c r="P82" s="103" t="str">
        <f>IF(P81="","",IF(SUMPRODUCT((Stabilo!$F87:$DA87="A")*(Stabilo!$F$5:$DA$5='Résultats élèves'!$F$2))&gt;0,"ABSENT","PRESENT"))</f>
        <v>PRESENT</v>
      </c>
      <c r="Q82" s="103" t="str">
        <f>IF(Q81="","",IF(SUMPRODUCT((Stabilo!$F87:$DA87="A")*(Stabilo!$F$5:$DA$5='Résultats élèves'!$G$2))&gt;0,"ABSENT","PRESENT"))</f>
        <v>PRESENT</v>
      </c>
      <c r="R82" s="103" t="str">
        <f>IF(R81="","",IF(SUMPRODUCT((Stabilo!$F87:$DA87="A")*(Stabilo!$F$5:$DA$5='Résultats élèves'!$H$2))&gt;0,"ABSENT","PRESENT"))</f>
        <v>PRESENT</v>
      </c>
      <c r="S82" s="103" t="str">
        <f>IF(S81="","",IF(SUMPRODUCT((Stabilo!$F87:$DA87="A")*(Stabilo!$F$5:$DA$5='Résultats élèves'!$I$2))&gt;0,"ABSENT","PRESENT"))</f>
        <v/>
      </c>
      <c r="T82" s="103" t="str">
        <f>IF(T81="","",IF(SUMPRODUCT((Stabilo!$F87:$DA87="A")*(Stabilo!$F$5:$DA$5='Résultats élèves'!$J$2))&gt;0,"ABSENT","PRESENT"))</f>
        <v/>
      </c>
      <c r="U82" s="103" t="str">
        <f>IF(U81="","",IF(SUMPRODUCT((Stabilo!$F87:$DA87="A")*(Stabilo!$F$5:$DA$5='Résultats élèves'!$K$2))&gt;0,"ABSENT","PRESENT"))</f>
        <v/>
      </c>
      <c r="V82" s="103" t="str">
        <f>IF(V81="","",IF(SUMPRODUCT((Stabilo!$F87:$DA87="A")*(Stabilo!$F$5:$DA$5='Résultats élèves'!$L$2))&gt;0,"ABSENT","PRESENT"))</f>
        <v/>
      </c>
      <c r="W82" s="103" t="str">
        <f>IF(W81="","",IF(SUMPRODUCT((Stabilo!$F87:$DA87="A")*(Stabilo!$F$5:$DA$5='Résultats élèves'!$M$2))&gt;0,"ABSENT","PRESENT"))</f>
        <v/>
      </c>
      <c r="X82" s="99" t="str">
        <f t="shared" si="11"/>
        <v/>
      </c>
      <c r="Y82" s="176" t="str">
        <f>IF(X82="PRESENT",IF(N82="PRESENT",SUMPRODUCT((Stabilo!$F87:$DA87=1)*(Stabilo!$F$5:$DA$5='Résultats élèves'!$D$2)),"A"),"A")</f>
        <v>A</v>
      </c>
      <c r="Z82" s="176" t="str">
        <f>IF(X82="PRESENT",IF(O82="PRESENT",SUMPRODUCT((Stabilo!$F87:$DA87=1)*(Stabilo!$F$5:$DA$5='Résultats élèves'!$E$2)),"A"),"A")</f>
        <v>A</v>
      </c>
      <c r="AA82" s="176" t="str">
        <f>IF(X82="PRESENT",IF(P82="PRESENT",SUMPRODUCT((Stabilo!$F87:$DA87=1)*(Stabilo!$F$5:$DA$5='Résultats élèves'!$F$2)),"A"),"A")</f>
        <v>A</v>
      </c>
      <c r="AB82" s="176" t="str">
        <f>IF(X82="PRESENT",IF(Q82="PRESENT",SUMPRODUCT((Stabilo!$F87:$DA87=1)*(Stabilo!$F$5:$DA$5='Résultats élèves'!$G$2)),"A"),"A")</f>
        <v>A</v>
      </c>
      <c r="AC82" s="176" t="str">
        <f>IF(X82="PRESENT",IF(R82="PRESENT",SUMPRODUCT((Stabilo!$F87:$DA87=1)*(Stabilo!$F$5:$DA$5='Résultats élèves'!$H$2)),"A"),"A")</f>
        <v>A</v>
      </c>
      <c r="AD82" s="176" t="str">
        <f>IF(X82="PRESENT",IF(S82="PRESENT",SUMPRODUCT((Stabilo!$F87:$DA87=1)*(Stabilo!$F$5:$DA$5='Résultats élèves'!$I$2)),"A"),"A")</f>
        <v>A</v>
      </c>
      <c r="AE82" s="176" t="str">
        <f>IF(X82="PRESENT",IF(T82="PRESENT",SUMPRODUCT((Stabilo!$F87:$DA87=1)*(Stabilo!$F$5:$DA$5='Résultats élèves'!$J$2)),"A"),"A")</f>
        <v>A</v>
      </c>
      <c r="AF82" s="176" t="str">
        <f>IF(X82="PRESENT",IF(U82="PRESENT",SUMPRODUCT((Stabilo!$F87:$DA87=1)*(Stabilo!$F$5:$DA$5='Résultats élèves'!$K$2)),"A"),"A")</f>
        <v>A</v>
      </c>
      <c r="AG82" s="176" t="str">
        <f>IF(X82="PRESENT",IF(V82="PRESENT",SUMPRODUCT((Stabilo!$F87:$DA87=1)*(Stabilo!$F$5:$DA$5='Résultats élèves'!$L$2)),"A"),"A")</f>
        <v>A</v>
      </c>
      <c r="AH82" s="176" t="str">
        <f>IF(X82="PRESENT",IF(W82="PRESENT",SUMPRODUCT((Stabilo!$F87:$DA87=1)*(Stabilo!$F$5:$DA$5='Résultats élèves'!$M$2)),"A"),"A")</f>
        <v>A</v>
      </c>
      <c r="AI82" s="175">
        <f>SUMPRODUCT((Stabilo!$F$5:$DA$5=1)*(Stabilo!F87:DA87&lt;&gt;""))</f>
        <v>0</v>
      </c>
      <c r="AJ82" s="175">
        <f>SUMPRODUCT((Stabilo!$F$5:$DA$5=2)*(Stabilo!F87:DA87&lt;&gt;""))</f>
        <v>0</v>
      </c>
      <c r="AK82" s="175">
        <f>SUMPRODUCT((Stabilo!$F$5:$DA$5=3)*(Stabilo!F87:DA87&lt;&gt;""))</f>
        <v>0</v>
      </c>
      <c r="AL82" s="175">
        <f>SUMPRODUCT((Stabilo!$F$5:$DA$5=4)*(Stabilo!F87:DA87&lt;&gt;""))</f>
        <v>0</v>
      </c>
      <c r="AM82" s="175">
        <f>SUMPRODUCT((Stabilo!$F$5:$DA$5=5)*(Stabilo!F87:DA87&lt;&gt;""))</f>
        <v>0</v>
      </c>
      <c r="AN82" s="175">
        <f>SUMPRODUCT((Stabilo!$F$5:$DA$5=6)*(Stabilo!F87:DA87&lt;&gt;""))</f>
        <v>0</v>
      </c>
      <c r="AO82" s="175">
        <f>SUMPRODUCT((Stabilo!$F$5:$DA$5=7)*(Stabilo!F87:DA87&lt;&gt;""))</f>
        <v>0</v>
      </c>
      <c r="AP82" s="175">
        <f>SUMPRODUCT((Stabilo!$F$5:$DA$5=8)*(Stabilo!F87:DA87&lt;&gt;""))</f>
        <v>0</v>
      </c>
      <c r="AQ82" s="175">
        <f>SUMPRODUCT((Stabilo!$F$5:$DA$5=9)*(Stabilo!F87:DA87&lt;&gt;""))</f>
        <v>0</v>
      </c>
      <c r="AR82" s="175">
        <f>SUMPRODUCT((Stabilo!$F$5:$DA$5=10)*(Stabilo!F87:DA87&lt;&gt;""))</f>
        <v>0</v>
      </c>
    </row>
    <row r="83" spans="2:44" ht="15" customHeight="1">
      <c r="B83" s="76">
        <v>80</v>
      </c>
      <c r="C83" s="77" t="str">
        <f>IF(Accueil!F92="","",Accueil!F92)</f>
        <v/>
      </c>
      <c r="D83" s="167" t="str">
        <f t="shared" si="12"/>
        <v/>
      </c>
      <c r="E83" s="167" t="str">
        <f t="shared" si="13"/>
        <v/>
      </c>
      <c r="F83" s="167" t="str">
        <f t="shared" si="14"/>
        <v/>
      </c>
      <c r="G83" s="167" t="str">
        <f t="shared" si="15"/>
        <v/>
      </c>
      <c r="H83" s="167" t="str">
        <f t="shared" si="16"/>
        <v/>
      </c>
      <c r="I83" s="167" t="str">
        <f t="shared" si="17"/>
        <v/>
      </c>
      <c r="J83" s="167" t="str">
        <f t="shared" si="18"/>
        <v/>
      </c>
      <c r="K83" s="167" t="str">
        <f t="shared" si="19"/>
        <v/>
      </c>
      <c r="L83" s="167" t="str">
        <f t="shared" si="20"/>
        <v/>
      </c>
      <c r="M83" s="167" t="str">
        <f t="shared" si="21"/>
        <v/>
      </c>
      <c r="N83" s="103" t="str">
        <f>IF(N82="","",IF(SUMPRODUCT((Stabilo!$F88:$DA88="A")*(Stabilo!$F$5:$DA$5='Résultats élèves'!$D$2))&gt;0,"ABSENT","PRESENT"))</f>
        <v>PRESENT</v>
      </c>
      <c r="O83" s="103" t="str">
        <f>IF(O82="","",IF(SUMPRODUCT((Stabilo!$F88:$DA88="A")*(Stabilo!$F$5:$DA$5='Résultats élèves'!$E$2))&gt;0,"ABSENT","PRESENT"))</f>
        <v>PRESENT</v>
      </c>
      <c r="P83" s="103" t="str">
        <f>IF(P82="","",IF(SUMPRODUCT((Stabilo!$F88:$DA88="A")*(Stabilo!$F$5:$DA$5='Résultats élèves'!$F$2))&gt;0,"ABSENT","PRESENT"))</f>
        <v>PRESENT</v>
      </c>
      <c r="Q83" s="103" t="str">
        <f>IF(Q82="","",IF(SUMPRODUCT((Stabilo!$F88:$DA88="A")*(Stabilo!$F$5:$DA$5='Résultats élèves'!$G$2))&gt;0,"ABSENT","PRESENT"))</f>
        <v>PRESENT</v>
      </c>
      <c r="R83" s="103" t="str">
        <f>IF(R82="","",IF(SUMPRODUCT((Stabilo!$F88:$DA88="A")*(Stabilo!$F$5:$DA$5='Résultats élèves'!$H$2))&gt;0,"ABSENT","PRESENT"))</f>
        <v>PRESENT</v>
      </c>
      <c r="S83" s="103" t="str">
        <f>IF(S82="","",IF(SUMPRODUCT((Stabilo!$F88:$DA88="A")*(Stabilo!$F$5:$DA$5='Résultats élèves'!$I$2))&gt;0,"ABSENT","PRESENT"))</f>
        <v/>
      </c>
      <c r="T83" s="103" t="str">
        <f>IF(T82="","",IF(SUMPRODUCT((Stabilo!$F88:$DA88="A")*(Stabilo!$F$5:$DA$5='Résultats élèves'!$J$2))&gt;0,"ABSENT","PRESENT"))</f>
        <v/>
      </c>
      <c r="U83" s="103" t="str">
        <f>IF(U82="","",IF(SUMPRODUCT((Stabilo!$F88:$DA88="A")*(Stabilo!$F$5:$DA$5='Résultats élèves'!$K$2))&gt;0,"ABSENT","PRESENT"))</f>
        <v/>
      </c>
      <c r="V83" s="103" t="str">
        <f>IF(V82="","",IF(SUMPRODUCT((Stabilo!$F88:$DA88="A")*(Stabilo!$F$5:$DA$5='Résultats élèves'!$L$2))&gt;0,"ABSENT","PRESENT"))</f>
        <v/>
      </c>
      <c r="W83" s="103" t="str">
        <f>IF(W82="","",IF(SUMPRODUCT((Stabilo!$F88:$DA88="A")*(Stabilo!$F$5:$DA$5='Résultats élèves'!$M$2))&gt;0,"ABSENT","PRESENT"))</f>
        <v/>
      </c>
      <c r="X83" s="99" t="str">
        <f t="shared" si="11"/>
        <v/>
      </c>
      <c r="Y83" s="176" t="str">
        <f>IF(X83="PRESENT",IF(N83="PRESENT",SUMPRODUCT((Stabilo!$F88:$DA88=1)*(Stabilo!$F$5:$DA$5='Résultats élèves'!$D$2)),"A"),"A")</f>
        <v>A</v>
      </c>
      <c r="Z83" s="176" t="str">
        <f>IF(X83="PRESENT",IF(O83="PRESENT",SUMPRODUCT((Stabilo!$F88:$DA88=1)*(Stabilo!$F$5:$DA$5='Résultats élèves'!$E$2)),"A"),"A")</f>
        <v>A</v>
      </c>
      <c r="AA83" s="176" t="str">
        <f>IF(X83="PRESENT",IF(P83="PRESENT",SUMPRODUCT((Stabilo!$F88:$DA88=1)*(Stabilo!$F$5:$DA$5='Résultats élèves'!$F$2)),"A"),"A")</f>
        <v>A</v>
      </c>
      <c r="AB83" s="176" t="str">
        <f>IF(X83="PRESENT",IF(Q83="PRESENT",SUMPRODUCT((Stabilo!$F88:$DA88=1)*(Stabilo!$F$5:$DA$5='Résultats élèves'!$G$2)),"A"),"A")</f>
        <v>A</v>
      </c>
      <c r="AC83" s="176" t="str">
        <f>IF(X83="PRESENT",IF(R83="PRESENT",SUMPRODUCT((Stabilo!$F88:$DA88=1)*(Stabilo!$F$5:$DA$5='Résultats élèves'!$H$2)),"A"),"A")</f>
        <v>A</v>
      </c>
      <c r="AD83" s="176" t="str">
        <f>IF(X83="PRESENT",IF(S83="PRESENT",SUMPRODUCT((Stabilo!$F88:$DA88=1)*(Stabilo!$F$5:$DA$5='Résultats élèves'!$I$2)),"A"),"A")</f>
        <v>A</v>
      </c>
      <c r="AE83" s="176" t="str">
        <f>IF(X83="PRESENT",IF(T83="PRESENT",SUMPRODUCT((Stabilo!$F88:$DA88=1)*(Stabilo!$F$5:$DA$5='Résultats élèves'!$J$2)),"A"),"A")</f>
        <v>A</v>
      </c>
      <c r="AF83" s="176" t="str">
        <f>IF(X83="PRESENT",IF(U83="PRESENT",SUMPRODUCT((Stabilo!$F88:$DA88=1)*(Stabilo!$F$5:$DA$5='Résultats élèves'!$K$2)),"A"),"A")</f>
        <v>A</v>
      </c>
      <c r="AG83" s="176" t="str">
        <f>IF(X83="PRESENT",IF(V83="PRESENT",SUMPRODUCT((Stabilo!$F88:$DA88=1)*(Stabilo!$F$5:$DA$5='Résultats élèves'!$L$2)),"A"),"A")</f>
        <v>A</v>
      </c>
      <c r="AH83" s="176" t="str">
        <f>IF(X83="PRESENT",IF(W83="PRESENT",SUMPRODUCT((Stabilo!$F88:$DA88=1)*(Stabilo!$F$5:$DA$5='Résultats élèves'!$M$2)),"A"),"A")</f>
        <v>A</v>
      </c>
      <c r="AI83" s="175">
        <f>SUMPRODUCT((Stabilo!$F$5:$DA$5=1)*(Stabilo!F88:DA88&lt;&gt;""))</f>
        <v>0</v>
      </c>
      <c r="AJ83" s="175">
        <f>SUMPRODUCT((Stabilo!$F$5:$DA$5=2)*(Stabilo!F88:DA88&lt;&gt;""))</f>
        <v>0</v>
      </c>
      <c r="AK83" s="175">
        <f>SUMPRODUCT((Stabilo!$F$5:$DA$5=3)*(Stabilo!F88:DA88&lt;&gt;""))</f>
        <v>0</v>
      </c>
      <c r="AL83" s="175">
        <f>SUMPRODUCT((Stabilo!$F$5:$DA$5=4)*(Stabilo!F88:DA88&lt;&gt;""))</f>
        <v>0</v>
      </c>
      <c r="AM83" s="175">
        <f>SUMPRODUCT((Stabilo!$F$5:$DA$5=5)*(Stabilo!F88:DA88&lt;&gt;""))</f>
        <v>0</v>
      </c>
      <c r="AN83" s="175">
        <f>SUMPRODUCT((Stabilo!$F$5:$DA$5=6)*(Stabilo!F88:DA88&lt;&gt;""))</f>
        <v>0</v>
      </c>
      <c r="AO83" s="175">
        <f>SUMPRODUCT((Stabilo!$F$5:$DA$5=7)*(Stabilo!F88:DA88&lt;&gt;""))</f>
        <v>0</v>
      </c>
      <c r="AP83" s="175">
        <f>SUMPRODUCT((Stabilo!$F$5:$DA$5=8)*(Stabilo!F88:DA88&lt;&gt;""))</f>
        <v>0</v>
      </c>
      <c r="AQ83" s="175">
        <f>SUMPRODUCT((Stabilo!$F$5:$DA$5=9)*(Stabilo!F88:DA88&lt;&gt;""))</f>
        <v>0</v>
      </c>
      <c r="AR83" s="175">
        <f>SUMPRODUCT((Stabilo!$F$5:$DA$5=10)*(Stabilo!F88:DA88&lt;&gt;""))</f>
        <v>0</v>
      </c>
    </row>
    <row r="84" spans="2:44" ht="15" customHeight="1">
      <c r="B84" s="76">
        <v>81</v>
      </c>
      <c r="C84" s="77" t="str">
        <f>IF(Accueil!F93="","",Accueil!F93)</f>
        <v/>
      </c>
      <c r="D84" s="167" t="str">
        <f t="shared" si="12"/>
        <v/>
      </c>
      <c r="E84" s="167" t="str">
        <f t="shared" si="13"/>
        <v/>
      </c>
      <c r="F84" s="167" t="str">
        <f t="shared" si="14"/>
        <v/>
      </c>
      <c r="G84" s="167" t="str">
        <f t="shared" si="15"/>
        <v/>
      </c>
      <c r="H84" s="167" t="str">
        <f t="shared" si="16"/>
        <v/>
      </c>
      <c r="I84" s="167" t="str">
        <f t="shared" si="17"/>
        <v/>
      </c>
      <c r="J84" s="167" t="str">
        <f t="shared" si="18"/>
        <v/>
      </c>
      <c r="K84" s="167" t="str">
        <f t="shared" si="19"/>
        <v/>
      </c>
      <c r="L84" s="167" t="str">
        <f t="shared" si="20"/>
        <v/>
      </c>
      <c r="M84" s="167" t="str">
        <f t="shared" si="21"/>
        <v/>
      </c>
      <c r="N84" s="103" t="str">
        <f>IF(N83="","",IF(SUMPRODUCT((Stabilo!$F89:$DA89="A")*(Stabilo!$F$5:$DA$5='Résultats élèves'!$D$2))&gt;0,"ABSENT","PRESENT"))</f>
        <v>PRESENT</v>
      </c>
      <c r="O84" s="103" t="str">
        <f>IF(O83="","",IF(SUMPRODUCT((Stabilo!$F89:$DA89="A")*(Stabilo!$F$5:$DA$5='Résultats élèves'!$E$2))&gt;0,"ABSENT","PRESENT"))</f>
        <v>PRESENT</v>
      </c>
      <c r="P84" s="103" t="str">
        <f>IF(P83="","",IF(SUMPRODUCT((Stabilo!$F89:$DA89="A")*(Stabilo!$F$5:$DA$5='Résultats élèves'!$F$2))&gt;0,"ABSENT","PRESENT"))</f>
        <v>PRESENT</v>
      </c>
      <c r="Q84" s="103" t="str">
        <f>IF(Q83="","",IF(SUMPRODUCT((Stabilo!$F89:$DA89="A")*(Stabilo!$F$5:$DA$5='Résultats élèves'!$G$2))&gt;0,"ABSENT","PRESENT"))</f>
        <v>PRESENT</v>
      </c>
      <c r="R84" s="103" t="str">
        <f>IF(R83="","",IF(SUMPRODUCT((Stabilo!$F89:$DA89="A")*(Stabilo!$F$5:$DA$5='Résultats élèves'!$H$2))&gt;0,"ABSENT","PRESENT"))</f>
        <v>PRESENT</v>
      </c>
      <c r="S84" s="103" t="str">
        <f>IF(S83="","",IF(SUMPRODUCT((Stabilo!$F89:$DA89="A")*(Stabilo!$F$5:$DA$5='Résultats élèves'!$I$2))&gt;0,"ABSENT","PRESENT"))</f>
        <v/>
      </c>
      <c r="T84" s="103" t="str">
        <f>IF(T83="","",IF(SUMPRODUCT((Stabilo!$F89:$DA89="A")*(Stabilo!$F$5:$DA$5='Résultats élèves'!$J$2))&gt;0,"ABSENT","PRESENT"))</f>
        <v/>
      </c>
      <c r="U84" s="103" t="str">
        <f>IF(U83="","",IF(SUMPRODUCT((Stabilo!$F89:$DA89="A")*(Stabilo!$F$5:$DA$5='Résultats élèves'!$K$2))&gt;0,"ABSENT","PRESENT"))</f>
        <v/>
      </c>
      <c r="V84" s="103" t="str">
        <f>IF(V83="","",IF(SUMPRODUCT((Stabilo!$F89:$DA89="A")*(Stabilo!$F$5:$DA$5='Résultats élèves'!$L$2))&gt;0,"ABSENT","PRESENT"))</f>
        <v/>
      </c>
      <c r="W84" s="103" t="str">
        <f>IF(W83="","",IF(SUMPRODUCT((Stabilo!$F89:$DA89="A")*(Stabilo!$F$5:$DA$5='Résultats élèves'!$M$2))&gt;0,"ABSENT","PRESENT"))</f>
        <v/>
      </c>
      <c r="X84" s="99" t="str">
        <f t="shared" si="11"/>
        <v/>
      </c>
      <c r="Y84" s="176" t="str">
        <f>IF(X84="PRESENT",IF(N84="PRESENT",SUMPRODUCT((Stabilo!$F89:$DA89=1)*(Stabilo!$F$5:$DA$5='Résultats élèves'!$D$2)),"A"),"A")</f>
        <v>A</v>
      </c>
      <c r="Z84" s="176" t="str">
        <f>IF(X84="PRESENT",IF(O84="PRESENT",SUMPRODUCT((Stabilo!$F89:$DA89=1)*(Stabilo!$F$5:$DA$5='Résultats élèves'!$E$2)),"A"),"A")</f>
        <v>A</v>
      </c>
      <c r="AA84" s="176" t="str">
        <f>IF(X84="PRESENT",IF(P84="PRESENT",SUMPRODUCT((Stabilo!$F89:$DA89=1)*(Stabilo!$F$5:$DA$5='Résultats élèves'!$F$2)),"A"),"A")</f>
        <v>A</v>
      </c>
      <c r="AB84" s="176" t="str">
        <f>IF(X84="PRESENT",IF(Q84="PRESENT",SUMPRODUCT((Stabilo!$F89:$DA89=1)*(Stabilo!$F$5:$DA$5='Résultats élèves'!$G$2)),"A"),"A")</f>
        <v>A</v>
      </c>
      <c r="AC84" s="176" t="str">
        <f>IF(X84="PRESENT",IF(R84="PRESENT",SUMPRODUCT((Stabilo!$F89:$DA89=1)*(Stabilo!$F$5:$DA$5='Résultats élèves'!$H$2)),"A"),"A")</f>
        <v>A</v>
      </c>
      <c r="AD84" s="176" t="str">
        <f>IF(X84="PRESENT",IF(S84="PRESENT",SUMPRODUCT((Stabilo!$F89:$DA89=1)*(Stabilo!$F$5:$DA$5='Résultats élèves'!$I$2)),"A"),"A")</f>
        <v>A</v>
      </c>
      <c r="AE84" s="176" t="str">
        <f>IF(X84="PRESENT",IF(T84="PRESENT",SUMPRODUCT((Stabilo!$F89:$DA89=1)*(Stabilo!$F$5:$DA$5='Résultats élèves'!$J$2)),"A"),"A")</f>
        <v>A</v>
      </c>
      <c r="AF84" s="176" t="str">
        <f>IF(X84="PRESENT",IF(U84="PRESENT",SUMPRODUCT((Stabilo!$F89:$DA89=1)*(Stabilo!$F$5:$DA$5='Résultats élèves'!$K$2)),"A"),"A")</f>
        <v>A</v>
      </c>
      <c r="AG84" s="176" t="str">
        <f>IF(X84="PRESENT",IF(V84="PRESENT",SUMPRODUCT((Stabilo!$F89:$DA89=1)*(Stabilo!$F$5:$DA$5='Résultats élèves'!$L$2)),"A"),"A")</f>
        <v>A</v>
      </c>
      <c r="AH84" s="176" t="str">
        <f>IF(X84="PRESENT",IF(W84="PRESENT",SUMPRODUCT((Stabilo!$F89:$DA89=1)*(Stabilo!$F$5:$DA$5='Résultats élèves'!$M$2)),"A"),"A")</f>
        <v>A</v>
      </c>
      <c r="AI84" s="175">
        <f>SUMPRODUCT((Stabilo!$F$5:$DA$5=1)*(Stabilo!F89:DA89&lt;&gt;""))</f>
        <v>0</v>
      </c>
      <c r="AJ84" s="175">
        <f>SUMPRODUCT((Stabilo!$F$5:$DA$5=2)*(Stabilo!F89:DA89&lt;&gt;""))</f>
        <v>0</v>
      </c>
      <c r="AK84" s="175">
        <f>SUMPRODUCT((Stabilo!$F$5:$DA$5=3)*(Stabilo!F89:DA89&lt;&gt;""))</f>
        <v>0</v>
      </c>
      <c r="AL84" s="175">
        <f>SUMPRODUCT((Stabilo!$F$5:$DA$5=4)*(Stabilo!F89:DA89&lt;&gt;""))</f>
        <v>0</v>
      </c>
      <c r="AM84" s="175">
        <f>SUMPRODUCT((Stabilo!$F$5:$DA$5=5)*(Stabilo!F89:DA89&lt;&gt;""))</f>
        <v>0</v>
      </c>
      <c r="AN84" s="175">
        <f>SUMPRODUCT((Stabilo!$F$5:$DA$5=6)*(Stabilo!F89:DA89&lt;&gt;""))</f>
        <v>0</v>
      </c>
      <c r="AO84" s="175">
        <f>SUMPRODUCT((Stabilo!$F$5:$DA$5=7)*(Stabilo!F89:DA89&lt;&gt;""))</f>
        <v>0</v>
      </c>
      <c r="AP84" s="175">
        <f>SUMPRODUCT((Stabilo!$F$5:$DA$5=8)*(Stabilo!F89:DA89&lt;&gt;""))</f>
        <v>0</v>
      </c>
      <c r="AQ84" s="175">
        <f>SUMPRODUCT((Stabilo!$F$5:$DA$5=9)*(Stabilo!F89:DA89&lt;&gt;""))</f>
        <v>0</v>
      </c>
      <c r="AR84" s="175">
        <f>SUMPRODUCT((Stabilo!$F$5:$DA$5=10)*(Stabilo!F89:DA89&lt;&gt;""))</f>
        <v>0</v>
      </c>
    </row>
    <row r="85" spans="2:44" ht="15" customHeight="1">
      <c r="B85" s="76">
        <v>82</v>
      </c>
      <c r="C85" s="77" t="str">
        <f>IF(Accueil!F94="","",Accueil!F94)</f>
        <v/>
      </c>
      <c r="D85" s="167" t="str">
        <f t="shared" si="12"/>
        <v/>
      </c>
      <c r="E85" s="167" t="str">
        <f t="shared" si="13"/>
        <v/>
      </c>
      <c r="F85" s="167" t="str">
        <f t="shared" si="14"/>
        <v/>
      </c>
      <c r="G85" s="167" t="str">
        <f t="shared" si="15"/>
        <v/>
      </c>
      <c r="H85" s="167" t="str">
        <f t="shared" si="16"/>
        <v/>
      </c>
      <c r="I85" s="167" t="str">
        <f t="shared" si="17"/>
        <v/>
      </c>
      <c r="J85" s="167" t="str">
        <f t="shared" si="18"/>
        <v/>
      </c>
      <c r="K85" s="167" t="str">
        <f t="shared" si="19"/>
        <v/>
      </c>
      <c r="L85" s="167" t="str">
        <f t="shared" si="20"/>
        <v/>
      </c>
      <c r="M85" s="167" t="str">
        <f t="shared" si="21"/>
        <v/>
      </c>
      <c r="N85" s="103" t="str">
        <f>IF(N84="","",IF(SUMPRODUCT((Stabilo!$F90:$DA90="A")*(Stabilo!$F$5:$DA$5='Résultats élèves'!$D$2))&gt;0,"ABSENT","PRESENT"))</f>
        <v>PRESENT</v>
      </c>
      <c r="O85" s="103" t="str">
        <f>IF(O84="","",IF(SUMPRODUCT((Stabilo!$F90:$DA90="A")*(Stabilo!$F$5:$DA$5='Résultats élèves'!$E$2))&gt;0,"ABSENT","PRESENT"))</f>
        <v>PRESENT</v>
      </c>
      <c r="P85" s="103" t="str">
        <f>IF(P84="","",IF(SUMPRODUCT((Stabilo!$F90:$DA90="A")*(Stabilo!$F$5:$DA$5='Résultats élèves'!$F$2))&gt;0,"ABSENT","PRESENT"))</f>
        <v>PRESENT</v>
      </c>
      <c r="Q85" s="103" t="str">
        <f>IF(Q84="","",IF(SUMPRODUCT((Stabilo!$F90:$DA90="A")*(Stabilo!$F$5:$DA$5='Résultats élèves'!$G$2))&gt;0,"ABSENT","PRESENT"))</f>
        <v>PRESENT</v>
      </c>
      <c r="R85" s="103" t="str">
        <f>IF(R84="","",IF(SUMPRODUCT((Stabilo!$F90:$DA90="A")*(Stabilo!$F$5:$DA$5='Résultats élèves'!$H$2))&gt;0,"ABSENT","PRESENT"))</f>
        <v>PRESENT</v>
      </c>
      <c r="S85" s="103" t="str">
        <f>IF(S84="","",IF(SUMPRODUCT((Stabilo!$F90:$DA90="A")*(Stabilo!$F$5:$DA$5='Résultats élèves'!$I$2))&gt;0,"ABSENT","PRESENT"))</f>
        <v/>
      </c>
      <c r="T85" s="103" t="str">
        <f>IF(T84="","",IF(SUMPRODUCT((Stabilo!$F90:$DA90="A")*(Stabilo!$F$5:$DA$5='Résultats élèves'!$J$2))&gt;0,"ABSENT","PRESENT"))</f>
        <v/>
      </c>
      <c r="U85" s="103" t="str">
        <f>IF(U84="","",IF(SUMPRODUCT((Stabilo!$F90:$DA90="A")*(Stabilo!$F$5:$DA$5='Résultats élèves'!$K$2))&gt;0,"ABSENT","PRESENT"))</f>
        <v/>
      </c>
      <c r="V85" s="103" t="str">
        <f>IF(V84="","",IF(SUMPRODUCT((Stabilo!$F90:$DA90="A")*(Stabilo!$F$5:$DA$5='Résultats élèves'!$L$2))&gt;0,"ABSENT","PRESENT"))</f>
        <v/>
      </c>
      <c r="W85" s="103" t="str">
        <f>IF(W84="","",IF(SUMPRODUCT((Stabilo!$F90:$DA90="A")*(Stabilo!$F$5:$DA$5='Résultats élèves'!$M$2))&gt;0,"ABSENT","PRESENT"))</f>
        <v/>
      </c>
      <c r="X85" s="99" t="str">
        <f t="shared" si="11"/>
        <v/>
      </c>
      <c r="Y85" s="176" t="str">
        <f>IF(X85="PRESENT",IF(N85="PRESENT",SUMPRODUCT((Stabilo!$F90:$DA90=1)*(Stabilo!$F$5:$DA$5='Résultats élèves'!$D$2)),"A"),"A")</f>
        <v>A</v>
      </c>
      <c r="Z85" s="176" t="str">
        <f>IF(X85="PRESENT",IF(O85="PRESENT",SUMPRODUCT((Stabilo!$F90:$DA90=1)*(Stabilo!$F$5:$DA$5='Résultats élèves'!$E$2)),"A"),"A")</f>
        <v>A</v>
      </c>
      <c r="AA85" s="176" t="str">
        <f>IF(X85="PRESENT",IF(P85="PRESENT",SUMPRODUCT((Stabilo!$F90:$DA90=1)*(Stabilo!$F$5:$DA$5='Résultats élèves'!$F$2)),"A"),"A")</f>
        <v>A</v>
      </c>
      <c r="AB85" s="176" t="str">
        <f>IF(X85="PRESENT",IF(Q85="PRESENT",SUMPRODUCT((Stabilo!$F90:$DA90=1)*(Stabilo!$F$5:$DA$5='Résultats élèves'!$G$2)),"A"),"A")</f>
        <v>A</v>
      </c>
      <c r="AC85" s="176" t="str">
        <f>IF(X85="PRESENT",IF(R85="PRESENT",SUMPRODUCT((Stabilo!$F90:$DA90=1)*(Stabilo!$F$5:$DA$5='Résultats élèves'!$H$2)),"A"),"A")</f>
        <v>A</v>
      </c>
      <c r="AD85" s="176" t="str">
        <f>IF(X85="PRESENT",IF(S85="PRESENT",SUMPRODUCT((Stabilo!$F90:$DA90=1)*(Stabilo!$F$5:$DA$5='Résultats élèves'!$I$2)),"A"),"A")</f>
        <v>A</v>
      </c>
      <c r="AE85" s="176" t="str">
        <f>IF(X85="PRESENT",IF(T85="PRESENT",SUMPRODUCT((Stabilo!$F90:$DA90=1)*(Stabilo!$F$5:$DA$5='Résultats élèves'!$J$2)),"A"),"A")</f>
        <v>A</v>
      </c>
      <c r="AF85" s="176" t="str">
        <f>IF(X85="PRESENT",IF(U85="PRESENT",SUMPRODUCT((Stabilo!$F90:$DA90=1)*(Stabilo!$F$5:$DA$5='Résultats élèves'!$K$2)),"A"),"A")</f>
        <v>A</v>
      </c>
      <c r="AG85" s="176" t="str">
        <f>IF(X85="PRESENT",IF(V85="PRESENT",SUMPRODUCT((Stabilo!$F90:$DA90=1)*(Stabilo!$F$5:$DA$5='Résultats élèves'!$L$2)),"A"),"A")</f>
        <v>A</v>
      </c>
      <c r="AH85" s="176" t="str">
        <f>IF(X85="PRESENT",IF(W85="PRESENT",SUMPRODUCT((Stabilo!$F90:$DA90=1)*(Stabilo!$F$5:$DA$5='Résultats élèves'!$M$2)),"A"),"A")</f>
        <v>A</v>
      </c>
      <c r="AI85" s="175">
        <f>SUMPRODUCT((Stabilo!$F$5:$DA$5=1)*(Stabilo!F90:DA90&lt;&gt;""))</f>
        <v>0</v>
      </c>
      <c r="AJ85" s="175">
        <f>SUMPRODUCT((Stabilo!$F$5:$DA$5=2)*(Stabilo!F90:DA90&lt;&gt;""))</f>
        <v>0</v>
      </c>
      <c r="AK85" s="175">
        <f>SUMPRODUCT((Stabilo!$F$5:$DA$5=3)*(Stabilo!F90:DA90&lt;&gt;""))</f>
        <v>0</v>
      </c>
      <c r="AL85" s="175">
        <f>SUMPRODUCT((Stabilo!$F$5:$DA$5=4)*(Stabilo!F90:DA90&lt;&gt;""))</f>
        <v>0</v>
      </c>
      <c r="AM85" s="175">
        <f>SUMPRODUCT((Stabilo!$F$5:$DA$5=5)*(Stabilo!F90:DA90&lt;&gt;""))</f>
        <v>0</v>
      </c>
      <c r="AN85" s="175">
        <f>SUMPRODUCT((Stabilo!$F$5:$DA$5=6)*(Stabilo!F90:DA90&lt;&gt;""))</f>
        <v>0</v>
      </c>
      <c r="AO85" s="175">
        <f>SUMPRODUCT((Stabilo!$F$5:$DA$5=7)*(Stabilo!F90:DA90&lt;&gt;""))</f>
        <v>0</v>
      </c>
      <c r="AP85" s="175">
        <f>SUMPRODUCT((Stabilo!$F$5:$DA$5=8)*(Stabilo!F90:DA90&lt;&gt;""))</f>
        <v>0</v>
      </c>
      <c r="AQ85" s="175">
        <f>SUMPRODUCT((Stabilo!$F$5:$DA$5=9)*(Stabilo!F90:DA90&lt;&gt;""))</f>
        <v>0</v>
      </c>
      <c r="AR85" s="175">
        <f>SUMPRODUCT((Stabilo!$F$5:$DA$5=10)*(Stabilo!F90:DA90&lt;&gt;""))</f>
        <v>0</v>
      </c>
    </row>
    <row r="86" spans="2:44" ht="15" customHeight="1">
      <c r="B86" s="76">
        <v>83</v>
      </c>
      <c r="C86" s="77" t="str">
        <f>IF(Accueil!F95="","",Accueil!F95)</f>
        <v/>
      </c>
      <c r="D86" s="167" t="str">
        <f t="shared" si="12"/>
        <v/>
      </c>
      <c r="E86" s="167" t="str">
        <f t="shared" si="13"/>
        <v/>
      </c>
      <c r="F86" s="167" t="str">
        <f t="shared" si="14"/>
        <v/>
      </c>
      <c r="G86" s="167" t="str">
        <f t="shared" si="15"/>
        <v/>
      </c>
      <c r="H86" s="167" t="str">
        <f t="shared" si="16"/>
        <v/>
      </c>
      <c r="I86" s="167" t="str">
        <f t="shared" si="17"/>
        <v/>
      </c>
      <c r="J86" s="167" t="str">
        <f t="shared" si="18"/>
        <v/>
      </c>
      <c r="K86" s="167" t="str">
        <f t="shared" si="19"/>
        <v/>
      </c>
      <c r="L86" s="167" t="str">
        <f t="shared" si="20"/>
        <v/>
      </c>
      <c r="M86" s="167" t="str">
        <f t="shared" si="21"/>
        <v/>
      </c>
      <c r="N86" s="103" t="str">
        <f>IF(N85="","",IF(SUMPRODUCT((Stabilo!$F91:$DA91="A")*(Stabilo!$F$5:$DA$5='Résultats élèves'!$D$2))&gt;0,"ABSENT","PRESENT"))</f>
        <v>PRESENT</v>
      </c>
      <c r="O86" s="103" t="str">
        <f>IF(O85="","",IF(SUMPRODUCT((Stabilo!$F91:$DA91="A")*(Stabilo!$F$5:$DA$5='Résultats élèves'!$E$2))&gt;0,"ABSENT","PRESENT"))</f>
        <v>PRESENT</v>
      </c>
      <c r="P86" s="103" t="str">
        <f>IF(P85="","",IF(SUMPRODUCT((Stabilo!$F91:$DA91="A")*(Stabilo!$F$5:$DA$5='Résultats élèves'!$F$2))&gt;0,"ABSENT","PRESENT"))</f>
        <v>PRESENT</v>
      </c>
      <c r="Q86" s="103" t="str">
        <f>IF(Q85="","",IF(SUMPRODUCT((Stabilo!$F91:$DA91="A")*(Stabilo!$F$5:$DA$5='Résultats élèves'!$G$2))&gt;0,"ABSENT","PRESENT"))</f>
        <v>PRESENT</v>
      </c>
      <c r="R86" s="103" t="str">
        <f>IF(R85="","",IF(SUMPRODUCT((Stabilo!$F91:$DA91="A")*(Stabilo!$F$5:$DA$5='Résultats élèves'!$H$2))&gt;0,"ABSENT","PRESENT"))</f>
        <v>PRESENT</v>
      </c>
      <c r="S86" s="103" t="str">
        <f>IF(S85="","",IF(SUMPRODUCT((Stabilo!$F91:$DA91="A")*(Stabilo!$F$5:$DA$5='Résultats élèves'!$I$2))&gt;0,"ABSENT","PRESENT"))</f>
        <v/>
      </c>
      <c r="T86" s="103" t="str">
        <f>IF(T85="","",IF(SUMPRODUCT((Stabilo!$F91:$DA91="A")*(Stabilo!$F$5:$DA$5='Résultats élèves'!$J$2))&gt;0,"ABSENT","PRESENT"))</f>
        <v/>
      </c>
      <c r="U86" s="103" t="str">
        <f>IF(U85="","",IF(SUMPRODUCT((Stabilo!$F91:$DA91="A")*(Stabilo!$F$5:$DA$5='Résultats élèves'!$K$2))&gt;0,"ABSENT","PRESENT"))</f>
        <v/>
      </c>
      <c r="V86" s="103" t="str">
        <f>IF(V85="","",IF(SUMPRODUCT((Stabilo!$F91:$DA91="A")*(Stabilo!$F$5:$DA$5='Résultats élèves'!$L$2))&gt;0,"ABSENT","PRESENT"))</f>
        <v/>
      </c>
      <c r="W86" s="103" t="str">
        <f>IF(W85="","",IF(SUMPRODUCT((Stabilo!$F91:$DA91="A")*(Stabilo!$F$5:$DA$5='Résultats élèves'!$M$2))&gt;0,"ABSENT","PRESENT"))</f>
        <v/>
      </c>
      <c r="X86" s="99" t="str">
        <f t="shared" si="11"/>
        <v/>
      </c>
      <c r="Y86" s="176" t="str">
        <f>IF(X86="PRESENT",IF(N86="PRESENT",SUMPRODUCT((Stabilo!$F91:$DA91=1)*(Stabilo!$F$5:$DA$5='Résultats élèves'!$D$2)),"A"),"A")</f>
        <v>A</v>
      </c>
      <c r="Z86" s="176" t="str">
        <f>IF(X86="PRESENT",IF(O86="PRESENT",SUMPRODUCT((Stabilo!$F91:$DA91=1)*(Stabilo!$F$5:$DA$5='Résultats élèves'!$E$2)),"A"),"A")</f>
        <v>A</v>
      </c>
      <c r="AA86" s="176" t="str">
        <f>IF(X86="PRESENT",IF(P86="PRESENT",SUMPRODUCT((Stabilo!$F91:$DA91=1)*(Stabilo!$F$5:$DA$5='Résultats élèves'!$F$2)),"A"),"A")</f>
        <v>A</v>
      </c>
      <c r="AB86" s="176" t="str">
        <f>IF(X86="PRESENT",IF(Q86="PRESENT",SUMPRODUCT((Stabilo!$F91:$DA91=1)*(Stabilo!$F$5:$DA$5='Résultats élèves'!$G$2)),"A"),"A")</f>
        <v>A</v>
      </c>
      <c r="AC86" s="176" t="str">
        <f>IF(X86="PRESENT",IF(R86="PRESENT",SUMPRODUCT((Stabilo!$F91:$DA91=1)*(Stabilo!$F$5:$DA$5='Résultats élèves'!$H$2)),"A"),"A")</f>
        <v>A</v>
      </c>
      <c r="AD86" s="176" t="str">
        <f>IF(X86="PRESENT",IF(S86="PRESENT",SUMPRODUCT((Stabilo!$F91:$DA91=1)*(Stabilo!$F$5:$DA$5='Résultats élèves'!$I$2)),"A"),"A")</f>
        <v>A</v>
      </c>
      <c r="AE86" s="176" t="str">
        <f>IF(X86="PRESENT",IF(T86="PRESENT",SUMPRODUCT((Stabilo!$F91:$DA91=1)*(Stabilo!$F$5:$DA$5='Résultats élèves'!$J$2)),"A"),"A")</f>
        <v>A</v>
      </c>
      <c r="AF86" s="176" t="str">
        <f>IF(X86="PRESENT",IF(U86="PRESENT",SUMPRODUCT((Stabilo!$F91:$DA91=1)*(Stabilo!$F$5:$DA$5='Résultats élèves'!$K$2)),"A"),"A")</f>
        <v>A</v>
      </c>
      <c r="AG86" s="176" t="str">
        <f>IF(X86="PRESENT",IF(V86="PRESENT",SUMPRODUCT((Stabilo!$F91:$DA91=1)*(Stabilo!$F$5:$DA$5='Résultats élèves'!$L$2)),"A"),"A")</f>
        <v>A</v>
      </c>
      <c r="AH86" s="176" t="str">
        <f>IF(X86="PRESENT",IF(W86="PRESENT",SUMPRODUCT((Stabilo!$F91:$DA91=1)*(Stabilo!$F$5:$DA$5='Résultats élèves'!$M$2)),"A"),"A")</f>
        <v>A</v>
      </c>
      <c r="AI86" s="175">
        <f>SUMPRODUCT((Stabilo!$F$5:$DA$5=1)*(Stabilo!F91:DA91&lt;&gt;""))</f>
        <v>0</v>
      </c>
      <c r="AJ86" s="175">
        <f>SUMPRODUCT((Stabilo!$F$5:$DA$5=2)*(Stabilo!F91:DA91&lt;&gt;""))</f>
        <v>0</v>
      </c>
      <c r="AK86" s="175">
        <f>SUMPRODUCT((Stabilo!$F$5:$DA$5=3)*(Stabilo!F91:DA91&lt;&gt;""))</f>
        <v>0</v>
      </c>
      <c r="AL86" s="175">
        <f>SUMPRODUCT((Stabilo!$F$5:$DA$5=4)*(Stabilo!F91:DA91&lt;&gt;""))</f>
        <v>0</v>
      </c>
      <c r="AM86" s="175">
        <f>SUMPRODUCT((Stabilo!$F$5:$DA$5=5)*(Stabilo!F91:DA91&lt;&gt;""))</f>
        <v>0</v>
      </c>
      <c r="AN86" s="175">
        <f>SUMPRODUCT((Stabilo!$F$5:$DA$5=6)*(Stabilo!F91:DA91&lt;&gt;""))</f>
        <v>0</v>
      </c>
      <c r="AO86" s="175">
        <f>SUMPRODUCT((Stabilo!$F$5:$DA$5=7)*(Stabilo!F91:DA91&lt;&gt;""))</f>
        <v>0</v>
      </c>
      <c r="AP86" s="175">
        <f>SUMPRODUCT((Stabilo!$F$5:$DA$5=8)*(Stabilo!F91:DA91&lt;&gt;""))</f>
        <v>0</v>
      </c>
      <c r="AQ86" s="175">
        <f>SUMPRODUCT((Stabilo!$F$5:$DA$5=9)*(Stabilo!F91:DA91&lt;&gt;""))</f>
        <v>0</v>
      </c>
      <c r="AR86" s="175">
        <f>SUMPRODUCT((Stabilo!$F$5:$DA$5=10)*(Stabilo!F91:DA91&lt;&gt;""))</f>
        <v>0</v>
      </c>
    </row>
    <row r="87" spans="2:44" ht="15" customHeight="1">
      <c r="B87" s="76">
        <v>84</v>
      </c>
      <c r="C87" s="77" t="str">
        <f>IF(Accueil!F96="","",Accueil!F96)</f>
        <v/>
      </c>
      <c r="D87" s="167" t="str">
        <f t="shared" si="12"/>
        <v/>
      </c>
      <c r="E87" s="167" t="str">
        <f t="shared" si="13"/>
        <v/>
      </c>
      <c r="F87" s="167" t="str">
        <f t="shared" si="14"/>
        <v/>
      </c>
      <c r="G87" s="167" t="str">
        <f t="shared" si="15"/>
        <v/>
      </c>
      <c r="H87" s="167" t="str">
        <f t="shared" si="16"/>
        <v/>
      </c>
      <c r="I87" s="167" t="str">
        <f t="shared" si="17"/>
        <v/>
      </c>
      <c r="J87" s="167" t="str">
        <f t="shared" si="18"/>
        <v/>
      </c>
      <c r="K87" s="167" t="str">
        <f t="shared" si="19"/>
        <v/>
      </c>
      <c r="L87" s="167" t="str">
        <f t="shared" si="20"/>
        <v/>
      </c>
      <c r="M87" s="167" t="str">
        <f t="shared" si="21"/>
        <v/>
      </c>
      <c r="N87" s="103" t="str">
        <f>IF(N86="","",IF(SUMPRODUCT((Stabilo!$F92:$DA92="A")*(Stabilo!$F$5:$DA$5='Résultats élèves'!$D$2))&gt;0,"ABSENT","PRESENT"))</f>
        <v>PRESENT</v>
      </c>
      <c r="O87" s="103" t="str">
        <f>IF(O86="","",IF(SUMPRODUCT((Stabilo!$F92:$DA92="A")*(Stabilo!$F$5:$DA$5='Résultats élèves'!$E$2))&gt;0,"ABSENT","PRESENT"))</f>
        <v>PRESENT</v>
      </c>
      <c r="P87" s="103" t="str">
        <f>IF(P86="","",IF(SUMPRODUCT((Stabilo!$F92:$DA92="A")*(Stabilo!$F$5:$DA$5='Résultats élèves'!$F$2))&gt;0,"ABSENT","PRESENT"))</f>
        <v>PRESENT</v>
      </c>
      <c r="Q87" s="103" t="str">
        <f>IF(Q86="","",IF(SUMPRODUCT((Stabilo!$F92:$DA92="A")*(Stabilo!$F$5:$DA$5='Résultats élèves'!$G$2))&gt;0,"ABSENT","PRESENT"))</f>
        <v>PRESENT</v>
      </c>
      <c r="R87" s="103" t="str">
        <f>IF(R86="","",IF(SUMPRODUCT((Stabilo!$F92:$DA92="A")*(Stabilo!$F$5:$DA$5='Résultats élèves'!$H$2))&gt;0,"ABSENT","PRESENT"))</f>
        <v>PRESENT</v>
      </c>
      <c r="S87" s="103" t="str">
        <f>IF(S86="","",IF(SUMPRODUCT((Stabilo!$F92:$DA92="A")*(Stabilo!$F$5:$DA$5='Résultats élèves'!$I$2))&gt;0,"ABSENT","PRESENT"))</f>
        <v/>
      </c>
      <c r="T87" s="103" t="str">
        <f>IF(T86="","",IF(SUMPRODUCT((Stabilo!$F92:$DA92="A")*(Stabilo!$F$5:$DA$5='Résultats élèves'!$J$2))&gt;0,"ABSENT","PRESENT"))</f>
        <v/>
      </c>
      <c r="U87" s="103" t="str">
        <f>IF(U86="","",IF(SUMPRODUCT((Stabilo!$F92:$DA92="A")*(Stabilo!$F$5:$DA$5='Résultats élèves'!$K$2))&gt;0,"ABSENT","PRESENT"))</f>
        <v/>
      </c>
      <c r="V87" s="103" t="str">
        <f>IF(V86="","",IF(SUMPRODUCT((Stabilo!$F92:$DA92="A")*(Stabilo!$F$5:$DA$5='Résultats élèves'!$L$2))&gt;0,"ABSENT","PRESENT"))</f>
        <v/>
      </c>
      <c r="W87" s="103" t="str">
        <f>IF(W86="","",IF(SUMPRODUCT((Stabilo!$F92:$DA92="A")*(Stabilo!$F$5:$DA$5='Résultats élèves'!$M$2))&gt;0,"ABSENT","PRESENT"))</f>
        <v/>
      </c>
      <c r="X87" s="99" t="str">
        <f t="shared" si="11"/>
        <v/>
      </c>
      <c r="Y87" s="176" t="str">
        <f>IF(X87="PRESENT",IF(N87="PRESENT",SUMPRODUCT((Stabilo!$F92:$DA92=1)*(Stabilo!$F$5:$DA$5='Résultats élèves'!$D$2)),"A"),"A")</f>
        <v>A</v>
      </c>
      <c r="Z87" s="176" t="str">
        <f>IF(X87="PRESENT",IF(O87="PRESENT",SUMPRODUCT((Stabilo!$F92:$DA92=1)*(Stabilo!$F$5:$DA$5='Résultats élèves'!$E$2)),"A"),"A")</f>
        <v>A</v>
      </c>
      <c r="AA87" s="176" t="str">
        <f>IF(X87="PRESENT",IF(P87="PRESENT",SUMPRODUCT((Stabilo!$F92:$DA92=1)*(Stabilo!$F$5:$DA$5='Résultats élèves'!$F$2)),"A"),"A")</f>
        <v>A</v>
      </c>
      <c r="AB87" s="176" t="str">
        <f>IF(X87="PRESENT",IF(Q87="PRESENT",SUMPRODUCT((Stabilo!$F92:$DA92=1)*(Stabilo!$F$5:$DA$5='Résultats élèves'!$G$2)),"A"),"A")</f>
        <v>A</v>
      </c>
      <c r="AC87" s="176" t="str">
        <f>IF(X87="PRESENT",IF(R87="PRESENT",SUMPRODUCT((Stabilo!$F92:$DA92=1)*(Stabilo!$F$5:$DA$5='Résultats élèves'!$H$2)),"A"),"A")</f>
        <v>A</v>
      </c>
      <c r="AD87" s="176" t="str">
        <f>IF(X87="PRESENT",IF(S87="PRESENT",SUMPRODUCT((Stabilo!$F92:$DA92=1)*(Stabilo!$F$5:$DA$5='Résultats élèves'!$I$2)),"A"),"A")</f>
        <v>A</v>
      </c>
      <c r="AE87" s="176" t="str">
        <f>IF(X87="PRESENT",IF(T87="PRESENT",SUMPRODUCT((Stabilo!$F92:$DA92=1)*(Stabilo!$F$5:$DA$5='Résultats élèves'!$J$2)),"A"),"A")</f>
        <v>A</v>
      </c>
      <c r="AF87" s="176" t="str">
        <f>IF(X87="PRESENT",IF(U87="PRESENT",SUMPRODUCT((Stabilo!$F92:$DA92=1)*(Stabilo!$F$5:$DA$5='Résultats élèves'!$K$2)),"A"),"A")</f>
        <v>A</v>
      </c>
      <c r="AG87" s="176" t="str">
        <f>IF(X87="PRESENT",IF(V87="PRESENT",SUMPRODUCT((Stabilo!$F92:$DA92=1)*(Stabilo!$F$5:$DA$5='Résultats élèves'!$L$2)),"A"),"A")</f>
        <v>A</v>
      </c>
      <c r="AH87" s="176" t="str">
        <f>IF(X87="PRESENT",IF(W87="PRESENT",SUMPRODUCT((Stabilo!$F92:$DA92=1)*(Stabilo!$F$5:$DA$5='Résultats élèves'!$M$2)),"A"),"A")</f>
        <v>A</v>
      </c>
      <c r="AI87" s="175">
        <f>SUMPRODUCT((Stabilo!$F$5:$DA$5=1)*(Stabilo!F92:DA92&lt;&gt;""))</f>
        <v>0</v>
      </c>
      <c r="AJ87" s="175">
        <f>SUMPRODUCT((Stabilo!$F$5:$DA$5=2)*(Stabilo!F92:DA92&lt;&gt;""))</f>
        <v>0</v>
      </c>
      <c r="AK87" s="175">
        <f>SUMPRODUCT((Stabilo!$F$5:$DA$5=3)*(Stabilo!F92:DA92&lt;&gt;""))</f>
        <v>0</v>
      </c>
      <c r="AL87" s="175">
        <f>SUMPRODUCT((Stabilo!$F$5:$DA$5=4)*(Stabilo!F92:DA92&lt;&gt;""))</f>
        <v>0</v>
      </c>
      <c r="AM87" s="175">
        <f>SUMPRODUCT((Stabilo!$F$5:$DA$5=5)*(Stabilo!F92:DA92&lt;&gt;""))</f>
        <v>0</v>
      </c>
      <c r="AN87" s="175">
        <f>SUMPRODUCT((Stabilo!$F$5:$DA$5=6)*(Stabilo!F92:DA92&lt;&gt;""))</f>
        <v>0</v>
      </c>
      <c r="AO87" s="175">
        <f>SUMPRODUCT((Stabilo!$F$5:$DA$5=7)*(Stabilo!F92:DA92&lt;&gt;""))</f>
        <v>0</v>
      </c>
      <c r="AP87" s="175">
        <f>SUMPRODUCT((Stabilo!$F$5:$DA$5=8)*(Stabilo!F92:DA92&lt;&gt;""))</f>
        <v>0</v>
      </c>
      <c r="AQ87" s="175">
        <f>SUMPRODUCT((Stabilo!$F$5:$DA$5=9)*(Stabilo!F92:DA92&lt;&gt;""))</f>
        <v>0</v>
      </c>
      <c r="AR87" s="175">
        <f>SUMPRODUCT((Stabilo!$F$5:$DA$5=10)*(Stabilo!F92:DA92&lt;&gt;""))</f>
        <v>0</v>
      </c>
    </row>
    <row r="88" spans="2:44" ht="15" customHeight="1">
      <c r="B88" s="76">
        <v>85</v>
      </c>
      <c r="C88" s="77" t="str">
        <f>IF(Accueil!F97="","",Accueil!F97)</f>
        <v/>
      </c>
      <c r="D88" s="167" t="str">
        <f t="shared" si="12"/>
        <v/>
      </c>
      <c r="E88" s="167" t="str">
        <f t="shared" si="13"/>
        <v/>
      </c>
      <c r="F88" s="167" t="str">
        <f t="shared" si="14"/>
        <v/>
      </c>
      <c r="G88" s="167" t="str">
        <f t="shared" si="15"/>
        <v/>
      </c>
      <c r="H88" s="167" t="str">
        <f t="shared" si="16"/>
        <v/>
      </c>
      <c r="I88" s="167" t="str">
        <f t="shared" si="17"/>
        <v/>
      </c>
      <c r="J88" s="167" t="str">
        <f t="shared" si="18"/>
        <v/>
      </c>
      <c r="K88" s="167" t="str">
        <f t="shared" si="19"/>
        <v/>
      </c>
      <c r="L88" s="167" t="str">
        <f t="shared" si="20"/>
        <v/>
      </c>
      <c r="M88" s="167" t="str">
        <f t="shared" si="21"/>
        <v/>
      </c>
      <c r="N88" s="103" t="str">
        <f>IF(N87="","",IF(SUMPRODUCT((Stabilo!$F93:$DA93="A")*(Stabilo!$F$5:$DA$5='Résultats élèves'!$D$2))&gt;0,"ABSENT","PRESENT"))</f>
        <v>PRESENT</v>
      </c>
      <c r="O88" s="103" t="str">
        <f>IF(O87="","",IF(SUMPRODUCT((Stabilo!$F93:$DA93="A")*(Stabilo!$F$5:$DA$5='Résultats élèves'!$E$2))&gt;0,"ABSENT","PRESENT"))</f>
        <v>PRESENT</v>
      </c>
      <c r="P88" s="103" t="str">
        <f>IF(P87="","",IF(SUMPRODUCT((Stabilo!$F93:$DA93="A")*(Stabilo!$F$5:$DA$5='Résultats élèves'!$F$2))&gt;0,"ABSENT","PRESENT"))</f>
        <v>PRESENT</v>
      </c>
      <c r="Q88" s="103" t="str">
        <f>IF(Q87="","",IF(SUMPRODUCT((Stabilo!$F93:$DA93="A")*(Stabilo!$F$5:$DA$5='Résultats élèves'!$G$2))&gt;0,"ABSENT","PRESENT"))</f>
        <v>PRESENT</v>
      </c>
      <c r="R88" s="103" t="str">
        <f>IF(R87="","",IF(SUMPRODUCT((Stabilo!$F93:$DA93="A")*(Stabilo!$F$5:$DA$5='Résultats élèves'!$H$2))&gt;0,"ABSENT","PRESENT"))</f>
        <v>PRESENT</v>
      </c>
      <c r="S88" s="103" t="str">
        <f>IF(S87="","",IF(SUMPRODUCT((Stabilo!$F93:$DA93="A")*(Stabilo!$F$5:$DA$5='Résultats élèves'!$I$2))&gt;0,"ABSENT","PRESENT"))</f>
        <v/>
      </c>
      <c r="T88" s="103" t="str">
        <f>IF(T87="","",IF(SUMPRODUCT((Stabilo!$F93:$DA93="A")*(Stabilo!$F$5:$DA$5='Résultats élèves'!$J$2))&gt;0,"ABSENT","PRESENT"))</f>
        <v/>
      </c>
      <c r="U88" s="103" t="str">
        <f>IF(U87="","",IF(SUMPRODUCT((Stabilo!$F93:$DA93="A")*(Stabilo!$F$5:$DA$5='Résultats élèves'!$K$2))&gt;0,"ABSENT","PRESENT"))</f>
        <v/>
      </c>
      <c r="V88" s="103" t="str">
        <f>IF(V87="","",IF(SUMPRODUCT((Stabilo!$F93:$DA93="A")*(Stabilo!$F$5:$DA$5='Résultats élèves'!$L$2))&gt;0,"ABSENT","PRESENT"))</f>
        <v/>
      </c>
      <c r="W88" s="103" t="str">
        <f>IF(W87="","",IF(SUMPRODUCT((Stabilo!$F93:$DA93="A")*(Stabilo!$F$5:$DA$5='Résultats élèves'!$M$2))&gt;0,"ABSENT","PRESENT"))</f>
        <v/>
      </c>
      <c r="X88" s="99" t="str">
        <f t="shared" si="11"/>
        <v/>
      </c>
      <c r="Y88" s="176" t="str">
        <f>IF(X88="PRESENT",IF(N88="PRESENT",SUMPRODUCT((Stabilo!$F93:$DA93=1)*(Stabilo!$F$5:$DA$5='Résultats élèves'!$D$2)),"A"),"A")</f>
        <v>A</v>
      </c>
      <c r="Z88" s="176" t="str">
        <f>IF(X88="PRESENT",IF(O88="PRESENT",SUMPRODUCT((Stabilo!$F93:$DA93=1)*(Stabilo!$F$5:$DA$5='Résultats élèves'!$E$2)),"A"),"A")</f>
        <v>A</v>
      </c>
      <c r="AA88" s="176" t="str">
        <f>IF(X88="PRESENT",IF(P88="PRESENT",SUMPRODUCT((Stabilo!$F93:$DA93=1)*(Stabilo!$F$5:$DA$5='Résultats élèves'!$F$2)),"A"),"A")</f>
        <v>A</v>
      </c>
      <c r="AB88" s="176" t="str">
        <f>IF(X88="PRESENT",IF(Q88="PRESENT",SUMPRODUCT((Stabilo!$F93:$DA93=1)*(Stabilo!$F$5:$DA$5='Résultats élèves'!$G$2)),"A"),"A")</f>
        <v>A</v>
      </c>
      <c r="AC88" s="176" t="str">
        <f>IF(X88="PRESENT",IF(R88="PRESENT",SUMPRODUCT((Stabilo!$F93:$DA93=1)*(Stabilo!$F$5:$DA$5='Résultats élèves'!$H$2)),"A"),"A")</f>
        <v>A</v>
      </c>
      <c r="AD88" s="176" t="str">
        <f>IF(X88="PRESENT",IF(S88="PRESENT",SUMPRODUCT((Stabilo!$F93:$DA93=1)*(Stabilo!$F$5:$DA$5='Résultats élèves'!$I$2)),"A"),"A")</f>
        <v>A</v>
      </c>
      <c r="AE88" s="176" t="str">
        <f>IF(X88="PRESENT",IF(T88="PRESENT",SUMPRODUCT((Stabilo!$F93:$DA93=1)*(Stabilo!$F$5:$DA$5='Résultats élèves'!$J$2)),"A"),"A")</f>
        <v>A</v>
      </c>
      <c r="AF88" s="176" t="str">
        <f>IF(X88="PRESENT",IF(U88="PRESENT",SUMPRODUCT((Stabilo!$F93:$DA93=1)*(Stabilo!$F$5:$DA$5='Résultats élèves'!$K$2)),"A"),"A")</f>
        <v>A</v>
      </c>
      <c r="AG88" s="176" t="str">
        <f>IF(X88="PRESENT",IF(V88="PRESENT",SUMPRODUCT((Stabilo!$F93:$DA93=1)*(Stabilo!$F$5:$DA$5='Résultats élèves'!$L$2)),"A"),"A")</f>
        <v>A</v>
      </c>
      <c r="AH88" s="176" t="str">
        <f>IF(X88="PRESENT",IF(W88="PRESENT",SUMPRODUCT((Stabilo!$F93:$DA93=1)*(Stabilo!$F$5:$DA$5='Résultats élèves'!$M$2)),"A"),"A")</f>
        <v>A</v>
      </c>
      <c r="AI88" s="175">
        <f>SUMPRODUCT((Stabilo!$F$5:$DA$5=1)*(Stabilo!F93:DA93&lt;&gt;""))</f>
        <v>0</v>
      </c>
      <c r="AJ88" s="175">
        <f>SUMPRODUCT((Stabilo!$F$5:$DA$5=2)*(Stabilo!F93:DA93&lt;&gt;""))</f>
        <v>0</v>
      </c>
      <c r="AK88" s="175">
        <f>SUMPRODUCT((Stabilo!$F$5:$DA$5=3)*(Stabilo!F93:DA93&lt;&gt;""))</f>
        <v>0</v>
      </c>
      <c r="AL88" s="175">
        <f>SUMPRODUCT((Stabilo!$F$5:$DA$5=4)*(Stabilo!F93:DA93&lt;&gt;""))</f>
        <v>0</v>
      </c>
      <c r="AM88" s="175">
        <f>SUMPRODUCT((Stabilo!$F$5:$DA$5=5)*(Stabilo!F93:DA93&lt;&gt;""))</f>
        <v>0</v>
      </c>
      <c r="AN88" s="175">
        <f>SUMPRODUCT((Stabilo!$F$5:$DA$5=6)*(Stabilo!F93:DA93&lt;&gt;""))</f>
        <v>0</v>
      </c>
      <c r="AO88" s="175">
        <f>SUMPRODUCT((Stabilo!$F$5:$DA$5=7)*(Stabilo!F93:DA93&lt;&gt;""))</f>
        <v>0</v>
      </c>
      <c r="AP88" s="175">
        <f>SUMPRODUCT((Stabilo!$F$5:$DA$5=8)*(Stabilo!F93:DA93&lt;&gt;""))</f>
        <v>0</v>
      </c>
      <c r="AQ88" s="175">
        <f>SUMPRODUCT((Stabilo!$F$5:$DA$5=9)*(Stabilo!F93:DA93&lt;&gt;""))</f>
        <v>0</v>
      </c>
      <c r="AR88" s="175">
        <f>SUMPRODUCT((Stabilo!$F$5:$DA$5=10)*(Stabilo!F93:DA93&lt;&gt;""))</f>
        <v>0</v>
      </c>
    </row>
    <row r="89" spans="2:44" ht="15" customHeight="1">
      <c r="B89" s="76">
        <v>86</v>
      </c>
      <c r="C89" s="77" t="str">
        <f>IF(Accueil!F98="","",Accueil!F98)</f>
        <v/>
      </c>
      <c r="D89" s="167" t="str">
        <f t="shared" si="12"/>
        <v/>
      </c>
      <c r="E89" s="167" t="str">
        <f t="shared" si="13"/>
        <v/>
      </c>
      <c r="F89" s="167" t="str">
        <f t="shared" si="14"/>
        <v/>
      </c>
      <c r="G89" s="167" t="str">
        <f t="shared" si="15"/>
        <v/>
      </c>
      <c r="H89" s="167" t="str">
        <f t="shared" si="16"/>
        <v/>
      </c>
      <c r="I89" s="167" t="str">
        <f t="shared" si="17"/>
        <v/>
      </c>
      <c r="J89" s="167" t="str">
        <f t="shared" si="18"/>
        <v/>
      </c>
      <c r="K89" s="167" t="str">
        <f t="shared" si="19"/>
        <v/>
      </c>
      <c r="L89" s="167" t="str">
        <f t="shared" si="20"/>
        <v/>
      </c>
      <c r="M89" s="167" t="str">
        <f t="shared" si="21"/>
        <v/>
      </c>
      <c r="N89" s="103" t="str">
        <f>IF(N88="","",IF(SUMPRODUCT((Stabilo!$F94:$DA94="A")*(Stabilo!$F$5:$DA$5='Résultats élèves'!$D$2))&gt;0,"ABSENT","PRESENT"))</f>
        <v>PRESENT</v>
      </c>
      <c r="O89" s="103" t="str">
        <f>IF(O88="","",IF(SUMPRODUCT((Stabilo!$F94:$DA94="A")*(Stabilo!$F$5:$DA$5='Résultats élèves'!$E$2))&gt;0,"ABSENT","PRESENT"))</f>
        <v>PRESENT</v>
      </c>
      <c r="P89" s="103" t="str">
        <f>IF(P88="","",IF(SUMPRODUCT((Stabilo!$F94:$DA94="A")*(Stabilo!$F$5:$DA$5='Résultats élèves'!$F$2))&gt;0,"ABSENT","PRESENT"))</f>
        <v>PRESENT</v>
      </c>
      <c r="Q89" s="103" t="str">
        <f>IF(Q88="","",IF(SUMPRODUCT((Stabilo!$F94:$DA94="A")*(Stabilo!$F$5:$DA$5='Résultats élèves'!$G$2))&gt;0,"ABSENT","PRESENT"))</f>
        <v>PRESENT</v>
      </c>
      <c r="R89" s="103" t="str">
        <f>IF(R88="","",IF(SUMPRODUCT((Stabilo!$F94:$DA94="A")*(Stabilo!$F$5:$DA$5='Résultats élèves'!$H$2))&gt;0,"ABSENT","PRESENT"))</f>
        <v>PRESENT</v>
      </c>
      <c r="S89" s="103" t="str">
        <f>IF(S88="","",IF(SUMPRODUCT((Stabilo!$F94:$DA94="A")*(Stabilo!$F$5:$DA$5='Résultats élèves'!$I$2))&gt;0,"ABSENT","PRESENT"))</f>
        <v/>
      </c>
      <c r="T89" s="103" t="str">
        <f>IF(T88="","",IF(SUMPRODUCT((Stabilo!$F94:$DA94="A")*(Stabilo!$F$5:$DA$5='Résultats élèves'!$J$2))&gt;0,"ABSENT","PRESENT"))</f>
        <v/>
      </c>
      <c r="U89" s="103" t="str">
        <f>IF(U88="","",IF(SUMPRODUCT((Stabilo!$F94:$DA94="A")*(Stabilo!$F$5:$DA$5='Résultats élèves'!$K$2))&gt;0,"ABSENT","PRESENT"))</f>
        <v/>
      </c>
      <c r="V89" s="103" t="str">
        <f>IF(V88="","",IF(SUMPRODUCT((Stabilo!$F94:$DA94="A")*(Stabilo!$F$5:$DA$5='Résultats élèves'!$L$2))&gt;0,"ABSENT","PRESENT"))</f>
        <v/>
      </c>
      <c r="W89" s="103" t="str">
        <f>IF(W88="","",IF(SUMPRODUCT((Stabilo!$F94:$DA94="A")*(Stabilo!$F$5:$DA$5='Résultats élèves'!$M$2))&gt;0,"ABSENT","PRESENT"))</f>
        <v/>
      </c>
      <c r="X89" s="99" t="str">
        <f t="shared" si="11"/>
        <v/>
      </c>
      <c r="Y89" s="176" t="str">
        <f>IF(X89="PRESENT",IF(N89="PRESENT",SUMPRODUCT((Stabilo!$F94:$DA94=1)*(Stabilo!$F$5:$DA$5='Résultats élèves'!$D$2)),"A"),"A")</f>
        <v>A</v>
      </c>
      <c r="Z89" s="176" t="str">
        <f>IF(X89="PRESENT",IF(O89="PRESENT",SUMPRODUCT((Stabilo!$F94:$DA94=1)*(Stabilo!$F$5:$DA$5='Résultats élèves'!$E$2)),"A"),"A")</f>
        <v>A</v>
      </c>
      <c r="AA89" s="176" t="str">
        <f>IF(X89="PRESENT",IF(P89="PRESENT",SUMPRODUCT((Stabilo!$F94:$DA94=1)*(Stabilo!$F$5:$DA$5='Résultats élèves'!$F$2)),"A"),"A")</f>
        <v>A</v>
      </c>
      <c r="AB89" s="176" t="str">
        <f>IF(X89="PRESENT",IF(Q89="PRESENT",SUMPRODUCT((Stabilo!$F94:$DA94=1)*(Stabilo!$F$5:$DA$5='Résultats élèves'!$G$2)),"A"),"A")</f>
        <v>A</v>
      </c>
      <c r="AC89" s="176" t="str">
        <f>IF(X89="PRESENT",IF(R89="PRESENT",SUMPRODUCT((Stabilo!$F94:$DA94=1)*(Stabilo!$F$5:$DA$5='Résultats élèves'!$H$2)),"A"),"A")</f>
        <v>A</v>
      </c>
      <c r="AD89" s="176" t="str">
        <f>IF(X89="PRESENT",IF(S89="PRESENT",SUMPRODUCT((Stabilo!$F94:$DA94=1)*(Stabilo!$F$5:$DA$5='Résultats élèves'!$I$2)),"A"),"A")</f>
        <v>A</v>
      </c>
      <c r="AE89" s="176" t="str">
        <f>IF(X89="PRESENT",IF(T89="PRESENT",SUMPRODUCT((Stabilo!$F94:$DA94=1)*(Stabilo!$F$5:$DA$5='Résultats élèves'!$J$2)),"A"),"A")</f>
        <v>A</v>
      </c>
      <c r="AF89" s="176" t="str">
        <f>IF(X89="PRESENT",IF(U89="PRESENT",SUMPRODUCT((Stabilo!$F94:$DA94=1)*(Stabilo!$F$5:$DA$5='Résultats élèves'!$K$2)),"A"),"A")</f>
        <v>A</v>
      </c>
      <c r="AG89" s="176" t="str">
        <f>IF(X89="PRESENT",IF(V89="PRESENT",SUMPRODUCT((Stabilo!$F94:$DA94=1)*(Stabilo!$F$5:$DA$5='Résultats élèves'!$L$2)),"A"),"A")</f>
        <v>A</v>
      </c>
      <c r="AH89" s="176" t="str">
        <f>IF(X89="PRESENT",IF(W89="PRESENT",SUMPRODUCT((Stabilo!$F94:$DA94=1)*(Stabilo!$F$5:$DA$5='Résultats élèves'!$M$2)),"A"),"A")</f>
        <v>A</v>
      </c>
      <c r="AI89" s="175">
        <f>SUMPRODUCT((Stabilo!$F$5:$DA$5=1)*(Stabilo!F94:DA94&lt;&gt;""))</f>
        <v>0</v>
      </c>
      <c r="AJ89" s="175">
        <f>SUMPRODUCT((Stabilo!$F$5:$DA$5=2)*(Stabilo!F94:DA94&lt;&gt;""))</f>
        <v>0</v>
      </c>
      <c r="AK89" s="175">
        <f>SUMPRODUCT((Stabilo!$F$5:$DA$5=3)*(Stabilo!F94:DA94&lt;&gt;""))</f>
        <v>0</v>
      </c>
      <c r="AL89" s="175">
        <f>SUMPRODUCT((Stabilo!$F$5:$DA$5=4)*(Stabilo!F94:DA94&lt;&gt;""))</f>
        <v>0</v>
      </c>
      <c r="AM89" s="175">
        <f>SUMPRODUCT((Stabilo!$F$5:$DA$5=5)*(Stabilo!F94:DA94&lt;&gt;""))</f>
        <v>0</v>
      </c>
      <c r="AN89" s="175">
        <f>SUMPRODUCT((Stabilo!$F$5:$DA$5=6)*(Stabilo!F94:DA94&lt;&gt;""))</f>
        <v>0</v>
      </c>
      <c r="AO89" s="175">
        <f>SUMPRODUCT((Stabilo!$F$5:$DA$5=7)*(Stabilo!F94:DA94&lt;&gt;""))</f>
        <v>0</v>
      </c>
      <c r="AP89" s="175">
        <f>SUMPRODUCT((Stabilo!$F$5:$DA$5=8)*(Stabilo!F94:DA94&lt;&gt;""))</f>
        <v>0</v>
      </c>
      <c r="AQ89" s="175">
        <f>SUMPRODUCT((Stabilo!$F$5:$DA$5=9)*(Stabilo!F94:DA94&lt;&gt;""))</f>
        <v>0</v>
      </c>
      <c r="AR89" s="175">
        <f>SUMPRODUCT((Stabilo!$F$5:$DA$5=10)*(Stabilo!F94:DA94&lt;&gt;""))</f>
        <v>0</v>
      </c>
    </row>
    <row r="90" spans="2:44" ht="15" customHeight="1">
      <c r="B90" s="76">
        <v>87</v>
      </c>
      <c r="C90" s="77" t="str">
        <f>IF(Accueil!F99="","",Accueil!F99)</f>
        <v/>
      </c>
      <c r="D90" s="167" t="str">
        <f t="shared" si="12"/>
        <v/>
      </c>
      <c r="E90" s="167" t="str">
        <f t="shared" si="13"/>
        <v/>
      </c>
      <c r="F90" s="167" t="str">
        <f t="shared" si="14"/>
        <v/>
      </c>
      <c r="G90" s="167" t="str">
        <f t="shared" si="15"/>
        <v/>
      </c>
      <c r="H90" s="167" t="str">
        <f t="shared" si="16"/>
        <v/>
      </c>
      <c r="I90" s="167" t="str">
        <f t="shared" si="17"/>
        <v/>
      </c>
      <c r="J90" s="167" t="str">
        <f t="shared" si="18"/>
        <v/>
      </c>
      <c r="K90" s="167" t="str">
        <f t="shared" si="19"/>
        <v/>
      </c>
      <c r="L90" s="167" t="str">
        <f t="shared" si="20"/>
        <v/>
      </c>
      <c r="M90" s="167" t="str">
        <f t="shared" si="21"/>
        <v/>
      </c>
      <c r="N90" s="103" t="str">
        <f>IF(N89="","",IF(SUMPRODUCT((Stabilo!$F95:$DA95="A")*(Stabilo!$F$5:$DA$5='Résultats élèves'!$D$2))&gt;0,"ABSENT","PRESENT"))</f>
        <v>PRESENT</v>
      </c>
      <c r="O90" s="103" t="str">
        <f>IF(O89="","",IF(SUMPRODUCT((Stabilo!$F95:$DA95="A")*(Stabilo!$F$5:$DA$5='Résultats élèves'!$E$2))&gt;0,"ABSENT","PRESENT"))</f>
        <v>PRESENT</v>
      </c>
      <c r="P90" s="103" t="str">
        <f>IF(P89="","",IF(SUMPRODUCT((Stabilo!$F95:$DA95="A")*(Stabilo!$F$5:$DA$5='Résultats élèves'!$F$2))&gt;0,"ABSENT","PRESENT"))</f>
        <v>PRESENT</v>
      </c>
      <c r="Q90" s="103" t="str">
        <f>IF(Q89="","",IF(SUMPRODUCT((Stabilo!$F95:$DA95="A")*(Stabilo!$F$5:$DA$5='Résultats élèves'!$G$2))&gt;0,"ABSENT","PRESENT"))</f>
        <v>PRESENT</v>
      </c>
      <c r="R90" s="103" t="str">
        <f>IF(R89="","",IF(SUMPRODUCT((Stabilo!$F95:$DA95="A")*(Stabilo!$F$5:$DA$5='Résultats élèves'!$H$2))&gt;0,"ABSENT","PRESENT"))</f>
        <v>PRESENT</v>
      </c>
      <c r="S90" s="103" t="str">
        <f>IF(S89="","",IF(SUMPRODUCT((Stabilo!$F95:$DA95="A")*(Stabilo!$F$5:$DA$5='Résultats élèves'!$I$2))&gt;0,"ABSENT","PRESENT"))</f>
        <v/>
      </c>
      <c r="T90" s="103" t="str">
        <f>IF(T89="","",IF(SUMPRODUCT((Stabilo!$F95:$DA95="A")*(Stabilo!$F$5:$DA$5='Résultats élèves'!$J$2))&gt;0,"ABSENT","PRESENT"))</f>
        <v/>
      </c>
      <c r="U90" s="103" t="str">
        <f>IF(U89="","",IF(SUMPRODUCT((Stabilo!$F95:$DA95="A")*(Stabilo!$F$5:$DA$5='Résultats élèves'!$K$2))&gt;0,"ABSENT","PRESENT"))</f>
        <v/>
      </c>
      <c r="V90" s="103" t="str">
        <f>IF(V89="","",IF(SUMPRODUCT((Stabilo!$F95:$DA95="A")*(Stabilo!$F$5:$DA$5='Résultats élèves'!$L$2))&gt;0,"ABSENT","PRESENT"))</f>
        <v/>
      </c>
      <c r="W90" s="103" t="str">
        <f>IF(W89="","",IF(SUMPRODUCT((Stabilo!$F95:$DA95="A")*(Stabilo!$F$5:$DA$5='Résultats élèves'!$M$2))&gt;0,"ABSENT","PRESENT"))</f>
        <v/>
      </c>
      <c r="X90" s="99" t="str">
        <f t="shared" si="11"/>
        <v/>
      </c>
      <c r="Y90" s="176" t="str">
        <f>IF(X90="PRESENT",IF(N90="PRESENT",SUMPRODUCT((Stabilo!$F95:$DA95=1)*(Stabilo!$F$5:$DA$5='Résultats élèves'!$D$2)),"A"),"A")</f>
        <v>A</v>
      </c>
      <c r="Z90" s="176" t="str">
        <f>IF(X90="PRESENT",IF(O90="PRESENT",SUMPRODUCT((Stabilo!$F95:$DA95=1)*(Stabilo!$F$5:$DA$5='Résultats élèves'!$E$2)),"A"),"A")</f>
        <v>A</v>
      </c>
      <c r="AA90" s="176" t="str">
        <f>IF(X90="PRESENT",IF(P90="PRESENT",SUMPRODUCT((Stabilo!$F95:$DA95=1)*(Stabilo!$F$5:$DA$5='Résultats élèves'!$F$2)),"A"),"A")</f>
        <v>A</v>
      </c>
      <c r="AB90" s="176" t="str">
        <f>IF(X90="PRESENT",IF(Q90="PRESENT",SUMPRODUCT((Stabilo!$F95:$DA95=1)*(Stabilo!$F$5:$DA$5='Résultats élèves'!$G$2)),"A"),"A")</f>
        <v>A</v>
      </c>
      <c r="AC90" s="176" t="str">
        <f>IF(X90="PRESENT",IF(R90="PRESENT",SUMPRODUCT((Stabilo!$F95:$DA95=1)*(Stabilo!$F$5:$DA$5='Résultats élèves'!$H$2)),"A"),"A")</f>
        <v>A</v>
      </c>
      <c r="AD90" s="176" t="str">
        <f>IF(X90="PRESENT",IF(S90="PRESENT",SUMPRODUCT((Stabilo!$F95:$DA95=1)*(Stabilo!$F$5:$DA$5='Résultats élèves'!$I$2)),"A"),"A")</f>
        <v>A</v>
      </c>
      <c r="AE90" s="176" t="str">
        <f>IF(X90="PRESENT",IF(T90="PRESENT",SUMPRODUCT((Stabilo!$F95:$DA95=1)*(Stabilo!$F$5:$DA$5='Résultats élèves'!$J$2)),"A"),"A")</f>
        <v>A</v>
      </c>
      <c r="AF90" s="176" t="str">
        <f>IF(X90="PRESENT",IF(U90="PRESENT",SUMPRODUCT((Stabilo!$F95:$DA95=1)*(Stabilo!$F$5:$DA$5='Résultats élèves'!$K$2)),"A"),"A")</f>
        <v>A</v>
      </c>
      <c r="AG90" s="176" t="str">
        <f>IF(X90="PRESENT",IF(V90="PRESENT",SUMPRODUCT((Stabilo!$F95:$DA95=1)*(Stabilo!$F$5:$DA$5='Résultats élèves'!$L$2)),"A"),"A")</f>
        <v>A</v>
      </c>
      <c r="AH90" s="176" t="str">
        <f>IF(X90="PRESENT",IF(W90="PRESENT",SUMPRODUCT((Stabilo!$F95:$DA95=1)*(Stabilo!$F$5:$DA$5='Résultats élèves'!$M$2)),"A"),"A")</f>
        <v>A</v>
      </c>
      <c r="AI90" s="175">
        <f>SUMPRODUCT((Stabilo!$F$5:$DA$5=1)*(Stabilo!F95:DA95&lt;&gt;""))</f>
        <v>0</v>
      </c>
      <c r="AJ90" s="175">
        <f>SUMPRODUCT((Stabilo!$F$5:$DA$5=2)*(Stabilo!F95:DA95&lt;&gt;""))</f>
        <v>0</v>
      </c>
      <c r="AK90" s="175">
        <f>SUMPRODUCT((Stabilo!$F$5:$DA$5=3)*(Stabilo!F95:DA95&lt;&gt;""))</f>
        <v>0</v>
      </c>
      <c r="AL90" s="175">
        <f>SUMPRODUCT((Stabilo!$F$5:$DA$5=4)*(Stabilo!F95:DA95&lt;&gt;""))</f>
        <v>0</v>
      </c>
      <c r="AM90" s="175">
        <f>SUMPRODUCT((Stabilo!$F$5:$DA$5=5)*(Stabilo!F95:DA95&lt;&gt;""))</f>
        <v>0</v>
      </c>
      <c r="AN90" s="175">
        <f>SUMPRODUCT((Stabilo!$F$5:$DA$5=6)*(Stabilo!F95:DA95&lt;&gt;""))</f>
        <v>0</v>
      </c>
      <c r="AO90" s="175">
        <f>SUMPRODUCT((Stabilo!$F$5:$DA$5=7)*(Stabilo!F95:DA95&lt;&gt;""))</f>
        <v>0</v>
      </c>
      <c r="AP90" s="175">
        <f>SUMPRODUCT((Stabilo!$F$5:$DA$5=8)*(Stabilo!F95:DA95&lt;&gt;""))</f>
        <v>0</v>
      </c>
      <c r="AQ90" s="175">
        <f>SUMPRODUCT((Stabilo!$F$5:$DA$5=9)*(Stabilo!F95:DA95&lt;&gt;""))</f>
        <v>0</v>
      </c>
      <c r="AR90" s="175">
        <f>SUMPRODUCT((Stabilo!$F$5:$DA$5=10)*(Stabilo!F95:DA95&lt;&gt;""))</f>
        <v>0</v>
      </c>
    </row>
    <row r="91" spans="2:44" ht="15" customHeight="1">
      <c r="B91" s="76">
        <v>88</v>
      </c>
      <c r="C91" s="77" t="str">
        <f>IF(Accueil!F100="","",Accueil!F100)</f>
        <v/>
      </c>
      <c r="D91" s="167" t="str">
        <f t="shared" si="12"/>
        <v/>
      </c>
      <c r="E91" s="167" t="str">
        <f t="shared" si="13"/>
        <v/>
      </c>
      <c r="F91" s="167" t="str">
        <f t="shared" si="14"/>
        <v/>
      </c>
      <c r="G91" s="167" t="str">
        <f t="shared" si="15"/>
        <v/>
      </c>
      <c r="H91" s="167" t="str">
        <f t="shared" si="16"/>
        <v/>
      </c>
      <c r="I91" s="167" t="str">
        <f t="shared" si="17"/>
        <v/>
      </c>
      <c r="J91" s="167" t="str">
        <f t="shared" si="18"/>
        <v/>
      </c>
      <c r="K91" s="167" t="str">
        <f t="shared" si="19"/>
        <v/>
      </c>
      <c r="L91" s="167" t="str">
        <f t="shared" si="20"/>
        <v/>
      </c>
      <c r="M91" s="167" t="str">
        <f t="shared" si="21"/>
        <v/>
      </c>
      <c r="N91" s="103" t="str">
        <f>IF(N90="","",IF(SUMPRODUCT((Stabilo!$F96:$DA96="A")*(Stabilo!$F$5:$DA$5='Résultats élèves'!$D$2))&gt;0,"ABSENT","PRESENT"))</f>
        <v>PRESENT</v>
      </c>
      <c r="O91" s="103" t="str">
        <f>IF(O90="","",IF(SUMPRODUCT((Stabilo!$F96:$DA96="A")*(Stabilo!$F$5:$DA$5='Résultats élèves'!$E$2))&gt;0,"ABSENT","PRESENT"))</f>
        <v>PRESENT</v>
      </c>
      <c r="P91" s="103" t="str">
        <f>IF(P90="","",IF(SUMPRODUCT((Stabilo!$F96:$DA96="A")*(Stabilo!$F$5:$DA$5='Résultats élèves'!$F$2))&gt;0,"ABSENT","PRESENT"))</f>
        <v>PRESENT</v>
      </c>
      <c r="Q91" s="103" t="str">
        <f>IF(Q90="","",IF(SUMPRODUCT((Stabilo!$F96:$DA96="A")*(Stabilo!$F$5:$DA$5='Résultats élèves'!$G$2))&gt;0,"ABSENT","PRESENT"))</f>
        <v>PRESENT</v>
      </c>
      <c r="R91" s="103" t="str">
        <f>IF(R90="","",IF(SUMPRODUCT((Stabilo!$F96:$DA96="A")*(Stabilo!$F$5:$DA$5='Résultats élèves'!$H$2))&gt;0,"ABSENT","PRESENT"))</f>
        <v>PRESENT</v>
      </c>
      <c r="S91" s="103" t="str">
        <f>IF(S90="","",IF(SUMPRODUCT((Stabilo!$F96:$DA96="A")*(Stabilo!$F$5:$DA$5='Résultats élèves'!$I$2))&gt;0,"ABSENT","PRESENT"))</f>
        <v/>
      </c>
      <c r="T91" s="103" t="str">
        <f>IF(T90="","",IF(SUMPRODUCT((Stabilo!$F96:$DA96="A")*(Stabilo!$F$5:$DA$5='Résultats élèves'!$J$2))&gt;0,"ABSENT","PRESENT"))</f>
        <v/>
      </c>
      <c r="U91" s="103" t="str">
        <f>IF(U90="","",IF(SUMPRODUCT((Stabilo!$F96:$DA96="A")*(Stabilo!$F$5:$DA$5='Résultats élèves'!$K$2))&gt;0,"ABSENT","PRESENT"))</f>
        <v/>
      </c>
      <c r="V91" s="103" t="str">
        <f>IF(V90="","",IF(SUMPRODUCT((Stabilo!$F96:$DA96="A")*(Stabilo!$F$5:$DA$5='Résultats élèves'!$L$2))&gt;0,"ABSENT","PRESENT"))</f>
        <v/>
      </c>
      <c r="W91" s="103" t="str">
        <f>IF(W90="","",IF(SUMPRODUCT((Stabilo!$F96:$DA96="A")*(Stabilo!$F$5:$DA$5='Résultats élèves'!$M$2))&gt;0,"ABSENT","PRESENT"))</f>
        <v/>
      </c>
      <c r="X91" s="99" t="str">
        <f t="shared" si="11"/>
        <v/>
      </c>
      <c r="Y91" s="176" t="str">
        <f>IF(X91="PRESENT",IF(N91="PRESENT",SUMPRODUCT((Stabilo!$F96:$DA96=1)*(Stabilo!$F$5:$DA$5='Résultats élèves'!$D$2)),"A"),"A")</f>
        <v>A</v>
      </c>
      <c r="Z91" s="176" t="str">
        <f>IF(X91="PRESENT",IF(O91="PRESENT",SUMPRODUCT((Stabilo!$F96:$DA96=1)*(Stabilo!$F$5:$DA$5='Résultats élèves'!$E$2)),"A"),"A")</f>
        <v>A</v>
      </c>
      <c r="AA91" s="176" t="str">
        <f>IF(X91="PRESENT",IF(P91="PRESENT",SUMPRODUCT((Stabilo!$F96:$DA96=1)*(Stabilo!$F$5:$DA$5='Résultats élèves'!$F$2)),"A"),"A")</f>
        <v>A</v>
      </c>
      <c r="AB91" s="176" t="str">
        <f>IF(X91="PRESENT",IF(Q91="PRESENT",SUMPRODUCT((Stabilo!$F96:$DA96=1)*(Stabilo!$F$5:$DA$5='Résultats élèves'!$G$2)),"A"),"A")</f>
        <v>A</v>
      </c>
      <c r="AC91" s="176" t="str">
        <f>IF(X91="PRESENT",IF(R91="PRESENT",SUMPRODUCT((Stabilo!$F96:$DA96=1)*(Stabilo!$F$5:$DA$5='Résultats élèves'!$H$2)),"A"),"A")</f>
        <v>A</v>
      </c>
      <c r="AD91" s="176" t="str">
        <f>IF(X91="PRESENT",IF(S91="PRESENT",SUMPRODUCT((Stabilo!$F96:$DA96=1)*(Stabilo!$F$5:$DA$5='Résultats élèves'!$I$2)),"A"),"A")</f>
        <v>A</v>
      </c>
      <c r="AE91" s="176" t="str">
        <f>IF(X91="PRESENT",IF(T91="PRESENT",SUMPRODUCT((Stabilo!$F96:$DA96=1)*(Stabilo!$F$5:$DA$5='Résultats élèves'!$J$2)),"A"),"A")</f>
        <v>A</v>
      </c>
      <c r="AF91" s="176" t="str">
        <f>IF(X91="PRESENT",IF(U91="PRESENT",SUMPRODUCT((Stabilo!$F96:$DA96=1)*(Stabilo!$F$5:$DA$5='Résultats élèves'!$K$2)),"A"),"A")</f>
        <v>A</v>
      </c>
      <c r="AG91" s="176" t="str">
        <f>IF(X91="PRESENT",IF(V91="PRESENT",SUMPRODUCT((Stabilo!$F96:$DA96=1)*(Stabilo!$F$5:$DA$5='Résultats élèves'!$L$2)),"A"),"A")</f>
        <v>A</v>
      </c>
      <c r="AH91" s="176" t="str">
        <f>IF(X91="PRESENT",IF(W91="PRESENT",SUMPRODUCT((Stabilo!$F96:$DA96=1)*(Stabilo!$F$5:$DA$5='Résultats élèves'!$M$2)),"A"),"A")</f>
        <v>A</v>
      </c>
      <c r="AI91" s="175">
        <f>SUMPRODUCT((Stabilo!$F$5:$DA$5=1)*(Stabilo!F96:DA96&lt;&gt;""))</f>
        <v>0</v>
      </c>
      <c r="AJ91" s="175">
        <f>SUMPRODUCT((Stabilo!$F$5:$DA$5=2)*(Stabilo!F96:DA96&lt;&gt;""))</f>
        <v>0</v>
      </c>
      <c r="AK91" s="175">
        <f>SUMPRODUCT((Stabilo!$F$5:$DA$5=3)*(Stabilo!F96:DA96&lt;&gt;""))</f>
        <v>0</v>
      </c>
      <c r="AL91" s="175">
        <f>SUMPRODUCT((Stabilo!$F$5:$DA$5=4)*(Stabilo!F96:DA96&lt;&gt;""))</f>
        <v>0</v>
      </c>
      <c r="AM91" s="175">
        <f>SUMPRODUCT((Stabilo!$F$5:$DA$5=5)*(Stabilo!F96:DA96&lt;&gt;""))</f>
        <v>0</v>
      </c>
      <c r="AN91" s="175">
        <f>SUMPRODUCT((Stabilo!$F$5:$DA$5=6)*(Stabilo!F96:DA96&lt;&gt;""))</f>
        <v>0</v>
      </c>
      <c r="AO91" s="175">
        <f>SUMPRODUCT((Stabilo!$F$5:$DA$5=7)*(Stabilo!F96:DA96&lt;&gt;""))</f>
        <v>0</v>
      </c>
      <c r="AP91" s="175">
        <f>SUMPRODUCT((Stabilo!$F$5:$DA$5=8)*(Stabilo!F96:DA96&lt;&gt;""))</f>
        <v>0</v>
      </c>
      <c r="AQ91" s="175">
        <f>SUMPRODUCT((Stabilo!$F$5:$DA$5=9)*(Stabilo!F96:DA96&lt;&gt;""))</f>
        <v>0</v>
      </c>
      <c r="AR91" s="175">
        <f>SUMPRODUCT((Stabilo!$F$5:$DA$5=10)*(Stabilo!F96:DA96&lt;&gt;""))</f>
        <v>0</v>
      </c>
    </row>
    <row r="92" spans="2:44" ht="15" customHeight="1">
      <c r="B92" s="76">
        <v>89</v>
      </c>
      <c r="C92" s="77" t="str">
        <f>IF(Accueil!F101="","",Accueil!F101)</f>
        <v/>
      </c>
      <c r="D92" s="167" t="str">
        <f t="shared" si="12"/>
        <v/>
      </c>
      <c r="E92" s="167" t="str">
        <f t="shared" si="13"/>
        <v/>
      </c>
      <c r="F92" s="167" t="str">
        <f t="shared" si="14"/>
        <v/>
      </c>
      <c r="G92" s="167" t="str">
        <f t="shared" si="15"/>
        <v/>
      </c>
      <c r="H92" s="167" t="str">
        <f t="shared" si="16"/>
        <v/>
      </c>
      <c r="I92" s="167" t="str">
        <f t="shared" si="17"/>
        <v/>
      </c>
      <c r="J92" s="167" t="str">
        <f t="shared" si="18"/>
        <v/>
      </c>
      <c r="K92" s="167" t="str">
        <f t="shared" si="19"/>
        <v/>
      </c>
      <c r="L92" s="167" t="str">
        <f t="shared" si="20"/>
        <v/>
      </c>
      <c r="M92" s="167" t="str">
        <f t="shared" si="21"/>
        <v/>
      </c>
      <c r="N92" s="103" t="str">
        <f>IF(N91="","",IF(SUMPRODUCT((Stabilo!$F97:$DA97="A")*(Stabilo!$F$5:$DA$5='Résultats élèves'!$D$2))&gt;0,"ABSENT","PRESENT"))</f>
        <v>PRESENT</v>
      </c>
      <c r="O92" s="103" t="str">
        <f>IF(O91="","",IF(SUMPRODUCT((Stabilo!$F97:$DA97="A")*(Stabilo!$F$5:$DA$5='Résultats élèves'!$E$2))&gt;0,"ABSENT","PRESENT"))</f>
        <v>PRESENT</v>
      </c>
      <c r="P92" s="103" t="str">
        <f>IF(P91="","",IF(SUMPRODUCT((Stabilo!$F97:$DA97="A")*(Stabilo!$F$5:$DA$5='Résultats élèves'!$F$2))&gt;0,"ABSENT","PRESENT"))</f>
        <v>PRESENT</v>
      </c>
      <c r="Q92" s="103" t="str">
        <f>IF(Q91="","",IF(SUMPRODUCT((Stabilo!$F97:$DA97="A")*(Stabilo!$F$5:$DA$5='Résultats élèves'!$G$2))&gt;0,"ABSENT","PRESENT"))</f>
        <v>PRESENT</v>
      </c>
      <c r="R92" s="103" t="str">
        <f>IF(R91="","",IF(SUMPRODUCT((Stabilo!$F97:$DA97="A")*(Stabilo!$F$5:$DA$5='Résultats élèves'!$H$2))&gt;0,"ABSENT","PRESENT"))</f>
        <v>PRESENT</v>
      </c>
      <c r="S92" s="103" t="str">
        <f>IF(S91="","",IF(SUMPRODUCT((Stabilo!$F97:$DA97="A")*(Stabilo!$F$5:$DA$5='Résultats élèves'!$I$2))&gt;0,"ABSENT","PRESENT"))</f>
        <v/>
      </c>
      <c r="T92" s="103" t="str">
        <f>IF(T91="","",IF(SUMPRODUCT((Stabilo!$F97:$DA97="A")*(Stabilo!$F$5:$DA$5='Résultats élèves'!$J$2))&gt;0,"ABSENT","PRESENT"))</f>
        <v/>
      </c>
      <c r="U92" s="103" t="str">
        <f>IF(U91="","",IF(SUMPRODUCT((Stabilo!$F97:$DA97="A")*(Stabilo!$F$5:$DA$5='Résultats élèves'!$K$2))&gt;0,"ABSENT","PRESENT"))</f>
        <v/>
      </c>
      <c r="V92" s="103" t="str">
        <f>IF(V91="","",IF(SUMPRODUCT((Stabilo!$F97:$DA97="A")*(Stabilo!$F$5:$DA$5='Résultats élèves'!$L$2))&gt;0,"ABSENT","PRESENT"))</f>
        <v/>
      </c>
      <c r="W92" s="103" t="str">
        <f>IF(W91="","",IF(SUMPRODUCT((Stabilo!$F97:$DA97="A")*(Stabilo!$F$5:$DA$5='Résultats élèves'!$M$2))&gt;0,"ABSENT","PRESENT"))</f>
        <v/>
      </c>
      <c r="X92" s="99" t="str">
        <f t="shared" si="11"/>
        <v/>
      </c>
      <c r="Y92" s="176" t="str">
        <f>IF(X92="PRESENT",IF(N92="PRESENT",SUMPRODUCT((Stabilo!$F97:$DA97=1)*(Stabilo!$F$5:$DA$5='Résultats élèves'!$D$2)),"A"),"A")</f>
        <v>A</v>
      </c>
      <c r="Z92" s="176" t="str">
        <f>IF(X92="PRESENT",IF(O92="PRESENT",SUMPRODUCT((Stabilo!$F97:$DA97=1)*(Stabilo!$F$5:$DA$5='Résultats élèves'!$E$2)),"A"),"A")</f>
        <v>A</v>
      </c>
      <c r="AA92" s="176" t="str">
        <f>IF(X92="PRESENT",IF(P92="PRESENT",SUMPRODUCT((Stabilo!$F97:$DA97=1)*(Stabilo!$F$5:$DA$5='Résultats élèves'!$F$2)),"A"),"A")</f>
        <v>A</v>
      </c>
      <c r="AB92" s="176" t="str">
        <f>IF(X92="PRESENT",IF(Q92="PRESENT",SUMPRODUCT((Stabilo!$F97:$DA97=1)*(Stabilo!$F$5:$DA$5='Résultats élèves'!$G$2)),"A"),"A")</f>
        <v>A</v>
      </c>
      <c r="AC92" s="176" t="str">
        <f>IF(X92="PRESENT",IF(R92="PRESENT",SUMPRODUCT((Stabilo!$F97:$DA97=1)*(Stabilo!$F$5:$DA$5='Résultats élèves'!$H$2)),"A"),"A")</f>
        <v>A</v>
      </c>
      <c r="AD92" s="176" t="str">
        <f>IF(X92="PRESENT",IF(S92="PRESENT",SUMPRODUCT((Stabilo!$F97:$DA97=1)*(Stabilo!$F$5:$DA$5='Résultats élèves'!$I$2)),"A"),"A")</f>
        <v>A</v>
      </c>
      <c r="AE92" s="176" t="str">
        <f>IF(X92="PRESENT",IF(T92="PRESENT",SUMPRODUCT((Stabilo!$F97:$DA97=1)*(Stabilo!$F$5:$DA$5='Résultats élèves'!$J$2)),"A"),"A")</f>
        <v>A</v>
      </c>
      <c r="AF92" s="176" t="str">
        <f>IF(X92="PRESENT",IF(U92="PRESENT",SUMPRODUCT((Stabilo!$F97:$DA97=1)*(Stabilo!$F$5:$DA$5='Résultats élèves'!$K$2)),"A"),"A")</f>
        <v>A</v>
      </c>
      <c r="AG92" s="176" t="str">
        <f>IF(X92="PRESENT",IF(V92="PRESENT",SUMPRODUCT((Stabilo!$F97:$DA97=1)*(Stabilo!$F$5:$DA$5='Résultats élèves'!$L$2)),"A"),"A")</f>
        <v>A</v>
      </c>
      <c r="AH92" s="176" t="str">
        <f>IF(X92="PRESENT",IF(W92="PRESENT",SUMPRODUCT((Stabilo!$F97:$DA97=1)*(Stabilo!$F$5:$DA$5='Résultats élèves'!$M$2)),"A"),"A")</f>
        <v>A</v>
      </c>
      <c r="AI92" s="175">
        <f>SUMPRODUCT((Stabilo!$F$5:$DA$5=1)*(Stabilo!F97:DA97&lt;&gt;""))</f>
        <v>0</v>
      </c>
      <c r="AJ92" s="175">
        <f>SUMPRODUCT((Stabilo!$F$5:$DA$5=2)*(Stabilo!F97:DA97&lt;&gt;""))</f>
        <v>0</v>
      </c>
      <c r="AK92" s="175">
        <f>SUMPRODUCT((Stabilo!$F$5:$DA$5=3)*(Stabilo!F97:DA97&lt;&gt;""))</f>
        <v>0</v>
      </c>
      <c r="AL92" s="175">
        <f>SUMPRODUCT((Stabilo!$F$5:$DA$5=4)*(Stabilo!F97:DA97&lt;&gt;""))</f>
        <v>0</v>
      </c>
      <c r="AM92" s="175">
        <f>SUMPRODUCT((Stabilo!$F$5:$DA$5=5)*(Stabilo!F97:DA97&lt;&gt;""))</f>
        <v>0</v>
      </c>
      <c r="AN92" s="175">
        <f>SUMPRODUCT((Stabilo!$F$5:$DA$5=6)*(Stabilo!F97:DA97&lt;&gt;""))</f>
        <v>0</v>
      </c>
      <c r="AO92" s="175">
        <f>SUMPRODUCT((Stabilo!$F$5:$DA$5=7)*(Stabilo!F97:DA97&lt;&gt;""))</f>
        <v>0</v>
      </c>
      <c r="AP92" s="175">
        <f>SUMPRODUCT((Stabilo!$F$5:$DA$5=8)*(Stabilo!F97:DA97&lt;&gt;""))</f>
        <v>0</v>
      </c>
      <c r="AQ92" s="175">
        <f>SUMPRODUCT((Stabilo!$F$5:$DA$5=9)*(Stabilo!F97:DA97&lt;&gt;""))</f>
        <v>0</v>
      </c>
      <c r="AR92" s="175">
        <f>SUMPRODUCT((Stabilo!$F$5:$DA$5=10)*(Stabilo!F97:DA97&lt;&gt;""))</f>
        <v>0</v>
      </c>
    </row>
    <row r="93" spans="2:44" ht="15" customHeight="1">
      <c r="B93" s="76">
        <v>90</v>
      </c>
      <c r="C93" s="77" t="str">
        <f>IF(Accueil!F102="","",Accueil!F102)</f>
        <v/>
      </c>
      <c r="D93" s="167" t="str">
        <f t="shared" si="12"/>
        <v/>
      </c>
      <c r="E93" s="167" t="str">
        <f t="shared" si="13"/>
        <v/>
      </c>
      <c r="F93" s="167" t="str">
        <f t="shared" si="14"/>
        <v/>
      </c>
      <c r="G93" s="167" t="str">
        <f t="shared" si="15"/>
        <v/>
      </c>
      <c r="H93" s="167" t="str">
        <f t="shared" si="16"/>
        <v/>
      </c>
      <c r="I93" s="167" t="str">
        <f t="shared" si="17"/>
        <v/>
      </c>
      <c r="J93" s="167" t="str">
        <f t="shared" si="18"/>
        <v/>
      </c>
      <c r="K93" s="167" t="str">
        <f t="shared" si="19"/>
        <v/>
      </c>
      <c r="L93" s="167" t="str">
        <f t="shared" si="20"/>
        <v/>
      </c>
      <c r="M93" s="167" t="str">
        <f t="shared" si="21"/>
        <v/>
      </c>
      <c r="N93" s="103" t="str">
        <f>IF(N92="","",IF(SUMPRODUCT((Stabilo!$F98:$DA98="A")*(Stabilo!$F$5:$DA$5='Résultats élèves'!$D$2))&gt;0,"ABSENT","PRESENT"))</f>
        <v>PRESENT</v>
      </c>
      <c r="O93" s="103" t="str">
        <f>IF(O92="","",IF(SUMPRODUCT((Stabilo!$F98:$DA98="A")*(Stabilo!$F$5:$DA$5='Résultats élèves'!$E$2))&gt;0,"ABSENT","PRESENT"))</f>
        <v>PRESENT</v>
      </c>
      <c r="P93" s="103" t="str">
        <f>IF(P92="","",IF(SUMPRODUCT((Stabilo!$F98:$DA98="A")*(Stabilo!$F$5:$DA$5='Résultats élèves'!$F$2))&gt;0,"ABSENT","PRESENT"))</f>
        <v>PRESENT</v>
      </c>
      <c r="Q93" s="103" t="str">
        <f>IF(Q92="","",IF(SUMPRODUCT((Stabilo!$F98:$DA98="A")*(Stabilo!$F$5:$DA$5='Résultats élèves'!$G$2))&gt;0,"ABSENT","PRESENT"))</f>
        <v>PRESENT</v>
      </c>
      <c r="R93" s="103" t="str">
        <f>IF(R92="","",IF(SUMPRODUCT((Stabilo!$F98:$DA98="A")*(Stabilo!$F$5:$DA$5='Résultats élèves'!$H$2))&gt;0,"ABSENT","PRESENT"))</f>
        <v>PRESENT</v>
      </c>
      <c r="S93" s="103" t="str">
        <f>IF(S92="","",IF(SUMPRODUCT((Stabilo!$F98:$DA98="A")*(Stabilo!$F$5:$DA$5='Résultats élèves'!$I$2))&gt;0,"ABSENT","PRESENT"))</f>
        <v/>
      </c>
      <c r="T93" s="103" t="str">
        <f>IF(T92="","",IF(SUMPRODUCT((Stabilo!$F98:$DA98="A")*(Stabilo!$F$5:$DA$5='Résultats élèves'!$J$2))&gt;0,"ABSENT","PRESENT"))</f>
        <v/>
      </c>
      <c r="U93" s="103" t="str">
        <f>IF(U92="","",IF(SUMPRODUCT((Stabilo!$F98:$DA98="A")*(Stabilo!$F$5:$DA$5='Résultats élèves'!$K$2))&gt;0,"ABSENT","PRESENT"))</f>
        <v/>
      </c>
      <c r="V93" s="103" t="str">
        <f>IF(V92="","",IF(SUMPRODUCT((Stabilo!$F98:$DA98="A")*(Stabilo!$F$5:$DA$5='Résultats élèves'!$L$2))&gt;0,"ABSENT","PRESENT"))</f>
        <v/>
      </c>
      <c r="W93" s="103" t="str">
        <f>IF(W92="","",IF(SUMPRODUCT((Stabilo!$F98:$DA98="A")*(Stabilo!$F$5:$DA$5='Résultats élèves'!$M$2))&gt;0,"ABSENT","PRESENT"))</f>
        <v/>
      </c>
      <c r="X93" s="99" t="str">
        <f t="shared" si="11"/>
        <v/>
      </c>
      <c r="Y93" s="176" t="str">
        <f>IF(X93="PRESENT",IF(N93="PRESENT",SUMPRODUCT((Stabilo!$F98:$DA98=1)*(Stabilo!$F$5:$DA$5='Résultats élèves'!$D$2)),"A"),"A")</f>
        <v>A</v>
      </c>
      <c r="Z93" s="176" t="str">
        <f>IF(X93="PRESENT",IF(O93="PRESENT",SUMPRODUCT((Stabilo!$F98:$DA98=1)*(Stabilo!$F$5:$DA$5='Résultats élèves'!$E$2)),"A"),"A")</f>
        <v>A</v>
      </c>
      <c r="AA93" s="176" t="str">
        <f>IF(X93="PRESENT",IF(P93="PRESENT",SUMPRODUCT((Stabilo!$F98:$DA98=1)*(Stabilo!$F$5:$DA$5='Résultats élèves'!$F$2)),"A"),"A")</f>
        <v>A</v>
      </c>
      <c r="AB93" s="176" t="str">
        <f>IF(X93="PRESENT",IF(Q93="PRESENT",SUMPRODUCT((Stabilo!$F98:$DA98=1)*(Stabilo!$F$5:$DA$5='Résultats élèves'!$G$2)),"A"),"A")</f>
        <v>A</v>
      </c>
      <c r="AC93" s="176" t="str">
        <f>IF(X93="PRESENT",IF(R93="PRESENT",SUMPRODUCT((Stabilo!$F98:$DA98=1)*(Stabilo!$F$5:$DA$5='Résultats élèves'!$H$2)),"A"),"A")</f>
        <v>A</v>
      </c>
      <c r="AD93" s="176" t="str">
        <f>IF(X93="PRESENT",IF(S93="PRESENT",SUMPRODUCT((Stabilo!$F98:$DA98=1)*(Stabilo!$F$5:$DA$5='Résultats élèves'!$I$2)),"A"),"A")</f>
        <v>A</v>
      </c>
      <c r="AE93" s="176" t="str">
        <f>IF(X93="PRESENT",IF(T93="PRESENT",SUMPRODUCT((Stabilo!$F98:$DA98=1)*(Stabilo!$F$5:$DA$5='Résultats élèves'!$J$2)),"A"),"A")</f>
        <v>A</v>
      </c>
      <c r="AF93" s="176" t="str">
        <f>IF(X93="PRESENT",IF(U93="PRESENT",SUMPRODUCT((Stabilo!$F98:$DA98=1)*(Stabilo!$F$5:$DA$5='Résultats élèves'!$K$2)),"A"),"A")</f>
        <v>A</v>
      </c>
      <c r="AG93" s="176" t="str">
        <f>IF(X93="PRESENT",IF(V93="PRESENT",SUMPRODUCT((Stabilo!$F98:$DA98=1)*(Stabilo!$F$5:$DA$5='Résultats élèves'!$L$2)),"A"),"A")</f>
        <v>A</v>
      </c>
      <c r="AH93" s="176" t="str">
        <f>IF(X93="PRESENT",IF(W93="PRESENT",SUMPRODUCT((Stabilo!$F98:$DA98=1)*(Stabilo!$F$5:$DA$5='Résultats élèves'!$M$2)),"A"),"A")</f>
        <v>A</v>
      </c>
      <c r="AI93" s="175">
        <f>SUMPRODUCT((Stabilo!$F$5:$DA$5=1)*(Stabilo!F98:DA98&lt;&gt;""))</f>
        <v>0</v>
      </c>
      <c r="AJ93" s="175">
        <f>SUMPRODUCT((Stabilo!$F$5:$DA$5=2)*(Stabilo!F98:DA98&lt;&gt;""))</f>
        <v>0</v>
      </c>
      <c r="AK93" s="175">
        <f>SUMPRODUCT((Stabilo!$F$5:$DA$5=3)*(Stabilo!F98:DA98&lt;&gt;""))</f>
        <v>0</v>
      </c>
      <c r="AL93" s="175">
        <f>SUMPRODUCT((Stabilo!$F$5:$DA$5=4)*(Stabilo!F98:DA98&lt;&gt;""))</f>
        <v>0</v>
      </c>
      <c r="AM93" s="175">
        <f>SUMPRODUCT((Stabilo!$F$5:$DA$5=5)*(Stabilo!F98:DA98&lt;&gt;""))</f>
        <v>0</v>
      </c>
      <c r="AN93" s="175">
        <f>SUMPRODUCT((Stabilo!$F$5:$DA$5=6)*(Stabilo!F98:DA98&lt;&gt;""))</f>
        <v>0</v>
      </c>
      <c r="AO93" s="175">
        <f>SUMPRODUCT((Stabilo!$F$5:$DA$5=7)*(Stabilo!F98:DA98&lt;&gt;""))</f>
        <v>0</v>
      </c>
      <c r="AP93" s="175">
        <f>SUMPRODUCT((Stabilo!$F$5:$DA$5=8)*(Stabilo!F98:DA98&lt;&gt;""))</f>
        <v>0</v>
      </c>
      <c r="AQ93" s="175">
        <f>SUMPRODUCT((Stabilo!$F$5:$DA$5=9)*(Stabilo!F98:DA98&lt;&gt;""))</f>
        <v>0</v>
      </c>
      <c r="AR93" s="175">
        <f>SUMPRODUCT((Stabilo!$F$5:$DA$5=10)*(Stabilo!F98:DA98&lt;&gt;""))</f>
        <v>0</v>
      </c>
    </row>
    <row r="94" spans="2:44" ht="15" customHeight="1">
      <c r="B94" s="76">
        <v>91</v>
      </c>
      <c r="C94" s="77" t="str">
        <f>IF(Accueil!F103="","",Accueil!F103)</f>
        <v/>
      </c>
      <c r="D94" s="167" t="str">
        <f t="shared" si="12"/>
        <v/>
      </c>
      <c r="E94" s="167" t="str">
        <f t="shared" si="13"/>
        <v/>
      </c>
      <c r="F94" s="167" t="str">
        <f t="shared" si="14"/>
        <v/>
      </c>
      <c r="G94" s="167" t="str">
        <f t="shared" si="15"/>
        <v/>
      </c>
      <c r="H94" s="167" t="str">
        <f t="shared" si="16"/>
        <v/>
      </c>
      <c r="I94" s="167" t="str">
        <f t="shared" si="17"/>
        <v/>
      </c>
      <c r="J94" s="167" t="str">
        <f t="shared" si="18"/>
        <v/>
      </c>
      <c r="K94" s="167" t="str">
        <f t="shared" si="19"/>
        <v/>
      </c>
      <c r="L94" s="167" t="str">
        <f t="shared" si="20"/>
        <v/>
      </c>
      <c r="M94" s="167" t="str">
        <f t="shared" si="21"/>
        <v/>
      </c>
      <c r="N94" s="103" t="str">
        <f>IF(N93="","",IF(SUMPRODUCT((Stabilo!$F99:$DA99="A")*(Stabilo!$F$5:$DA$5='Résultats élèves'!$D$2))&gt;0,"ABSENT","PRESENT"))</f>
        <v>PRESENT</v>
      </c>
      <c r="O94" s="103" t="str">
        <f>IF(O93="","",IF(SUMPRODUCT((Stabilo!$F99:$DA99="A")*(Stabilo!$F$5:$DA$5='Résultats élèves'!$E$2))&gt;0,"ABSENT","PRESENT"))</f>
        <v>PRESENT</v>
      </c>
      <c r="P94" s="103" t="str">
        <f>IF(P93="","",IF(SUMPRODUCT((Stabilo!$F99:$DA99="A")*(Stabilo!$F$5:$DA$5='Résultats élèves'!$F$2))&gt;0,"ABSENT","PRESENT"))</f>
        <v>PRESENT</v>
      </c>
      <c r="Q94" s="103" t="str">
        <f>IF(Q93="","",IF(SUMPRODUCT((Stabilo!$F99:$DA99="A")*(Stabilo!$F$5:$DA$5='Résultats élèves'!$G$2))&gt;0,"ABSENT","PRESENT"))</f>
        <v>PRESENT</v>
      </c>
      <c r="R94" s="103" t="str">
        <f>IF(R93="","",IF(SUMPRODUCT((Stabilo!$F99:$DA99="A")*(Stabilo!$F$5:$DA$5='Résultats élèves'!$H$2))&gt;0,"ABSENT","PRESENT"))</f>
        <v>PRESENT</v>
      </c>
      <c r="S94" s="103" t="str">
        <f>IF(S93="","",IF(SUMPRODUCT((Stabilo!$F99:$DA99="A")*(Stabilo!$F$5:$DA$5='Résultats élèves'!$I$2))&gt;0,"ABSENT","PRESENT"))</f>
        <v/>
      </c>
      <c r="T94" s="103" t="str">
        <f>IF(T93="","",IF(SUMPRODUCT((Stabilo!$F99:$DA99="A")*(Stabilo!$F$5:$DA$5='Résultats élèves'!$J$2))&gt;0,"ABSENT","PRESENT"))</f>
        <v/>
      </c>
      <c r="U94" s="103" t="str">
        <f>IF(U93="","",IF(SUMPRODUCT((Stabilo!$F99:$DA99="A")*(Stabilo!$F$5:$DA$5='Résultats élèves'!$K$2))&gt;0,"ABSENT","PRESENT"))</f>
        <v/>
      </c>
      <c r="V94" s="103" t="str">
        <f>IF(V93="","",IF(SUMPRODUCT((Stabilo!$F99:$DA99="A")*(Stabilo!$F$5:$DA$5='Résultats élèves'!$L$2))&gt;0,"ABSENT","PRESENT"))</f>
        <v/>
      </c>
      <c r="W94" s="103" t="str">
        <f>IF(W93="","",IF(SUMPRODUCT((Stabilo!$F99:$DA99="A")*(Stabilo!$F$5:$DA$5='Résultats élèves'!$M$2))&gt;0,"ABSENT","PRESENT"))</f>
        <v/>
      </c>
      <c r="X94" s="99" t="str">
        <f t="shared" si="11"/>
        <v/>
      </c>
      <c r="Y94" s="176" t="str">
        <f>IF(X94="PRESENT",IF(N94="PRESENT",SUMPRODUCT((Stabilo!$F99:$DA99=1)*(Stabilo!$F$5:$DA$5='Résultats élèves'!$D$2)),"A"),"A")</f>
        <v>A</v>
      </c>
      <c r="Z94" s="176" t="str">
        <f>IF(X94="PRESENT",IF(O94="PRESENT",SUMPRODUCT((Stabilo!$F99:$DA99=1)*(Stabilo!$F$5:$DA$5='Résultats élèves'!$E$2)),"A"),"A")</f>
        <v>A</v>
      </c>
      <c r="AA94" s="176" t="str">
        <f>IF(X94="PRESENT",IF(P94="PRESENT",SUMPRODUCT((Stabilo!$F99:$DA99=1)*(Stabilo!$F$5:$DA$5='Résultats élèves'!$F$2)),"A"),"A")</f>
        <v>A</v>
      </c>
      <c r="AB94" s="176" t="str">
        <f>IF(X94="PRESENT",IF(Q94="PRESENT",SUMPRODUCT((Stabilo!$F99:$DA99=1)*(Stabilo!$F$5:$DA$5='Résultats élèves'!$G$2)),"A"),"A")</f>
        <v>A</v>
      </c>
      <c r="AC94" s="176" t="str">
        <f>IF(X94="PRESENT",IF(R94="PRESENT",SUMPRODUCT((Stabilo!$F99:$DA99=1)*(Stabilo!$F$5:$DA$5='Résultats élèves'!$H$2)),"A"),"A")</f>
        <v>A</v>
      </c>
      <c r="AD94" s="176" t="str">
        <f>IF(X94="PRESENT",IF(S94="PRESENT",SUMPRODUCT((Stabilo!$F99:$DA99=1)*(Stabilo!$F$5:$DA$5='Résultats élèves'!$I$2)),"A"),"A")</f>
        <v>A</v>
      </c>
      <c r="AE94" s="176" t="str">
        <f>IF(X94="PRESENT",IF(T94="PRESENT",SUMPRODUCT((Stabilo!$F99:$DA99=1)*(Stabilo!$F$5:$DA$5='Résultats élèves'!$J$2)),"A"),"A")</f>
        <v>A</v>
      </c>
      <c r="AF94" s="176" t="str">
        <f>IF(X94="PRESENT",IF(U94="PRESENT",SUMPRODUCT((Stabilo!$F99:$DA99=1)*(Stabilo!$F$5:$DA$5='Résultats élèves'!$K$2)),"A"),"A")</f>
        <v>A</v>
      </c>
      <c r="AG94" s="176" t="str">
        <f>IF(X94="PRESENT",IF(V94="PRESENT",SUMPRODUCT((Stabilo!$F99:$DA99=1)*(Stabilo!$F$5:$DA$5='Résultats élèves'!$L$2)),"A"),"A")</f>
        <v>A</v>
      </c>
      <c r="AH94" s="176" t="str">
        <f>IF(X94="PRESENT",IF(W94="PRESENT",SUMPRODUCT((Stabilo!$F99:$DA99=1)*(Stabilo!$F$5:$DA$5='Résultats élèves'!$M$2)),"A"),"A")</f>
        <v>A</v>
      </c>
      <c r="AI94" s="175">
        <f>SUMPRODUCT((Stabilo!$F$5:$DA$5=1)*(Stabilo!F99:DA99&lt;&gt;""))</f>
        <v>0</v>
      </c>
      <c r="AJ94" s="175">
        <f>SUMPRODUCT((Stabilo!$F$5:$DA$5=2)*(Stabilo!F99:DA99&lt;&gt;""))</f>
        <v>0</v>
      </c>
      <c r="AK94" s="175">
        <f>SUMPRODUCT((Stabilo!$F$5:$DA$5=3)*(Stabilo!F99:DA99&lt;&gt;""))</f>
        <v>0</v>
      </c>
      <c r="AL94" s="175">
        <f>SUMPRODUCT((Stabilo!$F$5:$DA$5=4)*(Stabilo!F99:DA99&lt;&gt;""))</f>
        <v>0</v>
      </c>
      <c r="AM94" s="175">
        <f>SUMPRODUCT((Stabilo!$F$5:$DA$5=5)*(Stabilo!F99:DA99&lt;&gt;""))</f>
        <v>0</v>
      </c>
      <c r="AN94" s="175">
        <f>SUMPRODUCT((Stabilo!$F$5:$DA$5=6)*(Stabilo!F99:DA99&lt;&gt;""))</f>
        <v>0</v>
      </c>
      <c r="AO94" s="175">
        <f>SUMPRODUCT((Stabilo!$F$5:$DA$5=7)*(Stabilo!F99:DA99&lt;&gt;""))</f>
        <v>0</v>
      </c>
      <c r="AP94" s="175">
        <f>SUMPRODUCT((Stabilo!$F$5:$DA$5=8)*(Stabilo!F99:DA99&lt;&gt;""))</f>
        <v>0</v>
      </c>
      <c r="AQ94" s="175">
        <f>SUMPRODUCT((Stabilo!$F$5:$DA$5=9)*(Stabilo!F99:DA99&lt;&gt;""))</f>
        <v>0</v>
      </c>
      <c r="AR94" s="175">
        <f>SUMPRODUCT((Stabilo!$F$5:$DA$5=10)*(Stabilo!F99:DA99&lt;&gt;""))</f>
        <v>0</v>
      </c>
    </row>
    <row r="95" spans="2:44" ht="15" customHeight="1">
      <c r="B95" s="76">
        <v>92</v>
      </c>
      <c r="C95" s="77" t="str">
        <f>IF(Accueil!F104="","",Accueil!F104)</f>
        <v/>
      </c>
      <c r="D95" s="167" t="str">
        <f t="shared" si="12"/>
        <v/>
      </c>
      <c r="E95" s="167" t="str">
        <f t="shared" si="13"/>
        <v/>
      </c>
      <c r="F95" s="167" t="str">
        <f t="shared" si="14"/>
        <v/>
      </c>
      <c r="G95" s="167" t="str">
        <f t="shared" si="15"/>
        <v/>
      </c>
      <c r="H95" s="167" t="str">
        <f t="shared" si="16"/>
        <v/>
      </c>
      <c r="I95" s="167" t="str">
        <f t="shared" si="17"/>
        <v/>
      </c>
      <c r="J95" s="167" t="str">
        <f t="shared" si="18"/>
        <v/>
      </c>
      <c r="K95" s="167" t="str">
        <f t="shared" si="19"/>
        <v/>
      </c>
      <c r="L95" s="167" t="str">
        <f t="shared" si="20"/>
        <v/>
      </c>
      <c r="M95" s="167" t="str">
        <f t="shared" si="21"/>
        <v/>
      </c>
      <c r="N95" s="103" t="str">
        <f>IF(N94="","",IF(SUMPRODUCT((Stabilo!$F100:$DA100="A")*(Stabilo!$F$5:$DA$5='Résultats élèves'!$D$2))&gt;0,"ABSENT","PRESENT"))</f>
        <v>PRESENT</v>
      </c>
      <c r="O95" s="103" t="str">
        <f>IF(O94="","",IF(SUMPRODUCT((Stabilo!$F100:$DA100="A")*(Stabilo!$F$5:$DA$5='Résultats élèves'!$E$2))&gt;0,"ABSENT","PRESENT"))</f>
        <v>PRESENT</v>
      </c>
      <c r="P95" s="103" t="str">
        <f>IF(P94="","",IF(SUMPRODUCT((Stabilo!$F100:$DA100="A")*(Stabilo!$F$5:$DA$5='Résultats élèves'!$F$2))&gt;0,"ABSENT","PRESENT"))</f>
        <v>PRESENT</v>
      </c>
      <c r="Q95" s="103" t="str">
        <f>IF(Q94="","",IF(SUMPRODUCT((Stabilo!$F100:$DA100="A")*(Stabilo!$F$5:$DA$5='Résultats élèves'!$G$2))&gt;0,"ABSENT","PRESENT"))</f>
        <v>PRESENT</v>
      </c>
      <c r="R95" s="103" t="str">
        <f>IF(R94="","",IF(SUMPRODUCT((Stabilo!$F100:$DA100="A")*(Stabilo!$F$5:$DA$5='Résultats élèves'!$H$2))&gt;0,"ABSENT","PRESENT"))</f>
        <v>PRESENT</v>
      </c>
      <c r="S95" s="103" t="str">
        <f>IF(S94="","",IF(SUMPRODUCT((Stabilo!$F100:$DA100="A")*(Stabilo!$F$5:$DA$5='Résultats élèves'!$I$2))&gt;0,"ABSENT","PRESENT"))</f>
        <v/>
      </c>
      <c r="T95" s="103" t="str">
        <f>IF(T94="","",IF(SUMPRODUCT((Stabilo!$F100:$DA100="A")*(Stabilo!$F$5:$DA$5='Résultats élèves'!$J$2))&gt;0,"ABSENT","PRESENT"))</f>
        <v/>
      </c>
      <c r="U95" s="103" t="str">
        <f>IF(U94="","",IF(SUMPRODUCT((Stabilo!$F100:$DA100="A")*(Stabilo!$F$5:$DA$5='Résultats élèves'!$K$2))&gt;0,"ABSENT","PRESENT"))</f>
        <v/>
      </c>
      <c r="V95" s="103" t="str">
        <f>IF(V94="","",IF(SUMPRODUCT((Stabilo!$F100:$DA100="A")*(Stabilo!$F$5:$DA$5='Résultats élèves'!$L$2))&gt;0,"ABSENT","PRESENT"))</f>
        <v/>
      </c>
      <c r="W95" s="103" t="str">
        <f>IF(W94="","",IF(SUMPRODUCT((Stabilo!$F100:$DA100="A")*(Stabilo!$F$5:$DA$5='Résultats élèves'!$M$2))&gt;0,"ABSENT","PRESENT"))</f>
        <v/>
      </c>
      <c r="X95" s="99" t="str">
        <f t="shared" si="11"/>
        <v/>
      </c>
      <c r="Y95" s="176" t="str">
        <f>IF(X95="PRESENT",IF(N95="PRESENT",SUMPRODUCT((Stabilo!$F100:$DA100=1)*(Stabilo!$F$5:$DA$5='Résultats élèves'!$D$2)),"A"),"A")</f>
        <v>A</v>
      </c>
      <c r="Z95" s="176" t="str">
        <f>IF(X95="PRESENT",IF(O95="PRESENT",SUMPRODUCT((Stabilo!$F100:$DA100=1)*(Stabilo!$F$5:$DA$5='Résultats élèves'!$E$2)),"A"),"A")</f>
        <v>A</v>
      </c>
      <c r="AA95" s="176" t="str">
        <f>IF(X95="PRESENT",IF(P95="PRESENT",SUMPRODUCT((Stabilo!$F100:$DA100=1)*(Stabilo!$F$5:$DA$5='Résultats élèves'!$F$2)),"A"),"A")</f>
        <v>A</v>
      </c>
      <c r="AB95" s="176" t="str">
        <f>IF(X95="PRESENT",IF(Q95="PRESENT",SUMPRODUCT((Stabilo!$F100:$DA100=1)*(Stabilo!$F$5:$DA$5='Résultats élèves'!$G$2)),"A"),"A")</f>
        <v>A</v>
      </c>
      <c r="AC95" s="176" t="str">
        <f>IF(X95="PRESENT",IF(R95="PRESENT",SUMPRODUCT((Stabilo!$F100:$DA100=1)*(Stabilo!$F$5:$DA$5='Résultats élèves'!$H$2)),"A"),"A")</f>
        <v>A</v>
      </c>
      <c r="AD95" s="176" t="str">
        <f>IF(X95="PRESENT",IF(S95="PRESENT",SUMPRODUCT((Stabilo!$F100:$DA100=1)*(Stabilo!$F$5:$DA$5='Résultats élèves'!$I$2)),"A"),"A")</f>
        <v>A</v>
      </c>
      <c r="AE95" s="176" t="str">
        <f>IF(X95="PRESENT",IF(T95="PRESENT",SUMPRODUCT((Stabilo!$F100:$DA100=1)*(Stabilo!$F$5:$DA$5='Résultats élèves'!$J$2)),"A"),"A")</f>
        <v>A</v>
      </c>
      <c r="AF95" s="176" t="str">
        <f>IF(X95="PRESENT",IF(U95="PRESENT",SUMPRODUCT((Stabilo!$F100:$DA100=1)*(Stabilo!$F$5:$DA$5='Résultats élèves'!$K$2)),"A"),"A")</f>
        <v>A</v>
      </c>
      <c r="AG95" s="176" t="str">
        <f>IF(X95="PRESENT",IF(V95="PRESENT",SUMPRODUCT((Stabilo!$F100:$DA100=1)*(Stabilo!$F$5:$DA$5='Résultats élèves'!$L$2)),"A"),"A")</f>
        <v>A</v>
      </c>
      <c r="AH95" s="176" t="str">
        <f>IF(X95="PRESENT",IF(W95="PRESENT",SUMPRODUCT((Stabilo!$F100:$DA100=1)*(Stabilo!$F$5:$DA$5='Résultats élèves'!$M$2)),"A"),"A")</f>
        <v>A</v>
      </c>
      <c r="AI95" s="175">
        <f>SUMPRODUCT((Stabilo!$F$5:$DA$5=1)*(Stabilo!F100:DA100&lt;&gt;""))</f>
        <v>0</v>
      </c>
      <c r="AJ95" s="175">
        <f>SUMPRODUCT((Stabilo!$F$5:$DA$5=2)*(Stabilo!F100:DA100&lt;&gt;""))</f>
        <v>0</v>
      </c>
      <c r="AK95" s="175">
        <f>SUMPRODUCT((Stabilo!$F$5:$DA$5=3)*(Stabilo!F100:DA100&lt;&gt;""))</f>
        <v>0</v>
      </c>
      <c r="AL95" s="175">
        <f>SUMPRODUCT((Stabilo!$F$5:$DA$5=4)*(Stabilo!F100:DA100&lt;&gt;""))</f>
        <v>0</v>
      </c>
      <c r="AM95" s="175">
        <f>SUMPRODUCT((Stabilo!$F$5:$DA$5=5)*(Stabilo!F100:DA100&lt;&gt;""))</f>
        <v>0</v>
      </c>
      <c r="AN95" s="175">
        <f>SUMPRODUCT((Stabilo!$F$5:$DA$5=6)*(Stabilo!F100:DA100&lt;&gt;""))</f>
        <v>0</v>
      </c>
      <c r="AO95" s="175">
        <f>SUMPRODUCT((Stabilo!$F$5:$DA$5=7)*(Stabilo!F100:DA100&lt;&gt;""))</f>
        <v>0</v>
      </c>
      <c r="AP95" s="175">
        <f>SUMPRODUCT((Stabilo!$F$5:$DA$5=8)*(Stabilo!F100:DA100&lt;&gt;""))</f>
        <v>0</v>
      </c>
      <c r="AQ95" s="175">
        <f>SUMPRODUCT((Stabilo!$F$5:$DA$5=9)*(Stabilo!F100:DA100&lt;&gt;""))</f>
        <v>0</v>
      </c>
      <c r="AR95" s="175">
        <f>SUMPRODUCT((Stabilo!$F$5:$DA$5=10)*(Stabilo!F100:DA100&lt;&gt;""))</f>
        <v>0</v>
      </c>
    </row>
    <row r="96" spans="2:44" ht="15" customHeight="1">
      <c r="B96" s="76">
        <v>93</v>
      </c>
      <c r="C96" s="77" t="str">
        <f>IF(Accueil!F105="","",Accueil!F105)</f>
        <v/>
      </c>
      <c r="D96" s="167" t="str">
        <f t="shared" si="12"/>
        <v/>
      </c>
      <c r="E96" s="167" t="str">
        <f t="shared" si="13"/>
        <v/>
      </c>
      <c r="F96" s="167" t="str">
        <f t="shared" si="14"/>
        <v/>
      </c>
      <c r="G96" s="167" t="str">
        <f t="shared" si="15"/>
        <v/>
      </c>
      <c r="H96" s="167" t="str">
        <f t="shared" si="16"/>
        <v/>
      </c>
      <c r="I96" s="167" t="str">
        <f t="shared" si="17"/>
        <v/>
      </c>
      <c r="J96" s="167" t="str">
        <f t="shared" si="18"/>
        <v/>
      </c>
      <c r="K96" s="167" t="str">
        <f t="shared" si="19"/>
        <v/>
      </c>
      <c r="L96" s="167" t="str">
        <f t="shared" si="20"/>
        <v/>
      </c>
      <c r="M96" s="167" t="str">
        <f t="shared" si="21"/>
        <v/>
      </c>
      <c r="N96" s="103" t="str">
        <f>IF(N95="","",IF(SUMPRODUCT((Stabilo!$F101:$DA101="A")*(Stabilo!$F$5:$DA$5='Résultats élèves'!$D$2))&gt;0,"ABSENT","PRESENT"))</f>
        <v>PRESENT</v>
      </c>
      <c r="O96" s="103" t="str">
        <f>IF(O95="","",IF(SUMPRODUCT((Stabilo!$F101:$DA101="A")*(Stabilo!$F$5:$DA$5='Résultats élèves'!$E$2))&gt;0,"ABSENT","PRESENT"))</f>
        <v>PRESENT</v>
      </c>
      <c r="P96" s="103" t="str">
        <f>IF(P95="","",IF(SUMPRODUCT((Stabilo!$F101:$DA101="A")*(Stabilo!$F$5:$DA$5='Résultats élèves'!$F$2))&gt;0,"ABSENT","PRESENT"))</f>
        <v>PRESENT</v>
      </c>
      <c r="Q96" s="103" t="str">
        <f>IF(Q95="","",IF(SUMPRODUCT((Stabilo!$F101:$DA101="A")*(Stabilo!$F$5:$DA$5='Résultats élèves'!$G$2))&gt;0,"ABSENT","PRESENT"))</f>
        <v>PRESENT</v>
      </c>
      <c r="R96" s="103" t="str">
        <f>IF(R95="","",IF(SUMPRODUCT((Stabilo!$F101:$DA101="A")*(Stabilo!$F$5:$DA$5='Résultats élèves'!$H$2))&gt;0,"ABSENT","PRESENT"))</f>
        <v>PRESENT</v>
      </c>
      <c r="S96" s="103" t="str">
        <f>IF(S95="","",IF(SUMPRODUCT((Stabilo!$F101:$DA101="A")*(Stabilo!$F$5:$DA$5='Résultats élèves'!$I$2))&gt;0,"ABSENT","PRESENT"))</f>
        <v/>
      </c>
      <c r="T96" s="103" t="str">
        <f>IF(T95="","",IF(SUMPRODUCT((Stabilo!$F101:$DA101="A")*(Stabilo!$F$5:$DA$5='Résultats élèves'!$J$2))&gt;0,"ABSENT","PRESENT"))</f>
        <v/>
      </c>
      <c r="U96" s="103" t="str">
        <f>IF(U95="","",IF(SUMPRODUCT((Stabilo!$F101:$DA101="A")*(Stabilo!$F$5:$DA$5='Résultats élèves'!$K$2))&gt;0,"ABSENT","PRESENT"))</f>
        <v/>
      </c>
      <c r="V96" s="103" t="str">
        <f>IF(V95="","",IF(SUMPRODUCT((Stabilo!$F101:$DA101="A")*(Stabilo!$F$5:$DA$5='Résultats élèves'!$L$2))&gt;0,"ABSENT","PRESENT"))</f>
        <v/>
      </c>
      <c r="W96" s="103" t="str">
        <f>IF(W95="","",IF(SUMPRODUCT((Stabilo!$F101:$DA101="A")*(Stabilo!$F$5:$DA$5='Résultats élèves'!$M$2))&gt;0,"ABSENT","PRESENT"))</f>
        <v/>
      </c>
      <c r="X96" s="99" t="str">
        <f t="shared" si="11"/>
        <v/>
      </c>
      <c r="Y96" s="176" t="str">
        <f>IF(X96="PRESENT",IF(N96="PRESENT",SUMPRODUCT((Stabilo!$F101:$DA101=1)*(Stabilo!$F$5:$DA$5='Résultats élèves'!$D$2)),"A"),"A")</f>
        <v>A</v>
      </c>
      <c r="Z96" s="176" t="str">
        <f>IF(X96="PRESENT",IF(O96="PRESENT",SUMPRODUCT((Stabilo!$F101:$DA101=1)*(Stabilo!$F$5:$DA$5='Résultats élèves'!$E$2)),"A"),"A")</f>
        <v>A</v>
      </c>
      <c r="AA96" s="176" t="str">
        <f>IF(X96="PRESENT",IF(P96="PRESENT",SUMPRODUCT((Stabilo!$F101:$DA101=1)*(Stabilo!$F$5:$DA$5='Résultats élèves'!$F$2)),"A"),"A")</f>
        <v>A</v>
      </c>
      <c r="AB96" s="176" t="str">
        <f>IF(X96="PRESENT",IF(Q96="PRESENT",SUMPRODUCT((Stabilo!$F101:$DA101=1)*(Stabilo!$F$5:$DA$5='Résultats élèves'!$G$2)),"A"),"A")</f>
        <v>A</v>
      </c>
      <c r="AC96" s="176" t="str">
        <f>IF(X96="PRESENT",IF(R96="PRESENT",SUMPRODUCT((Stabilo!$F101:$DA101=1)*(Stabilo!$F$5:$DA$5='Résultats élèves'!$H$2)),"A"),"A")</f>
        <v>A</v>
      </c>
      <c r="AD96" s="176" t="str">
        <f>IF(X96="PRESENT",IF(S96="PRESENT",SUMPRODUCT((Stabilo!$F101:$DA101=1)*(Stabilo!$F$5:$DA$5='Résultats élèves'!$I$2)),"A"),"A")</f>
        <v>A</v>
      </c>
      <c r="AE96" s="176" t="str">
        <f>IF(X96="PRESENT",IF(T96="PRESENT",SUMPRODUCT((Stabilo!$F101:$DA101=1)*(Stabilo!$F$5:$DA$5='Résultats élèves'!$J$2)),"A"),"A")</f>
        <v>A</v>
      </c>
      <c r="AF96" s="176" t="str">
        <f>IF(X96="PRESENT",IF(U96="PRESENT",SUMPRODUCT((Stabilo!$F101:$DA101=1)*(Stabilo!$F$5:$DA$5='Résultats élèves'!$K$2)),"A"),"A")</f>
        <v>A</v>
      </c>
      <c r="AG96" s="176" t="str">
        <f>IF(X96="PRESENT",IF(V96="PRESENT",SUMPRODUCT((Stabilo!$F101:$DA101=1)*(Stabilo!$F$5:$DA$5='Résultats élèves'!$L$2)),"A"),"A")</f>
        <v>A</v>
      </c>
      <c r="AH96" s="176" t="str">
        <f>IF(X96="PRESENT",IF(W96="PRESENT",SUMPRODUCT((Stabilo!$F101:$DA101=1)*(Stabilo!$F$5:$DA$5='Résultats élèves'!$M$2)),"A"),"A")</f>
        <v>A</v>
      </c>
      <c r="AI96" s="175">
        <f>SUMPRODUCT((Stabilo!$F$5:$DA$5=1)*(Stabilo!F101:DA101&lt;&gt;""))</f>
        <v>0</v>
      </c>
      <c r="AJ96" s="175">
        <f>SUMPRODUCT((Stabilo!$F$5:$DA$5=2)*(Stabilo!F101:DA101&lt;&gt;""))</f>
        <v>0</v>
      </c>
      <c r="AK96" s="175">
        <f>SUMPRODUCT((Stabilo!$F$5:$DA$5=3)*(Stabilo!F101:DA101&lt;&gt;""))</f>
        <v>0</v>
      </c>
      <c r="AL96" s="175">
        <f>SUMPRODUCT((Stabilo!$F$5:$DA$5=4)*(Stabilo!F101:DA101&lt;&gt;""))</f>
        <v>0</v>
      </c>
      <c r="AM96" s="175">
        <f>SUMPRODUCT((Stabilo!$F$5:$DA$5=5)*(Stabilo!F101:DA101&lt;&gt;""))</f>
        <v>0</v>
      </c>
      <c r="AN96" s="175">
        <f>SUMPRODUCT((Stabilo!$F$5:$DA$5=6)*(Stabilo!F101:DA101&lt;&gt;""))</f>
        <v>0</v>
      </c>
      <c r="AO96" s="175">
        <f>SUMPRODUCT((Stabilo!$F$5:$DA$5=7)*(Stabilo!F101:DA101&lt;&gt;""))</f>
        <v>0</v>
      </c>
      <c r="AP96" s="175">
        <f>SUMPRODUCT((Stabilo!$F$5:$DA$5=8)*(Stabilo!F101:DA101&lt;&gt;""))</f>
        <v>0</v>
      </c>
      <c r="AQ96" s="175">
        <f>SUMPRODUCT((Stabilo!$F$5:$DA$5=9)*(Stabilo!F101:DA101&lt;&gt;""))</f>
        <v>0</v>
      </c>
      <c r="AR96" s="175">
        <f>SUMPRODUCT((Stabilo!$F$5:$DA$5=10)*(Stabilo!F101:DA101&lt;&gt;""))</f>
        <v>0</v>
      </c>
    </row>
    <row r="97" spans="2:44" ht="15" customHeight="1">
      <c r="B97" s="76">
        <v>94</v>
      </c>
      <c r="C97" s="77" t="str">
        <f>IF(Accueil!F106="","",Accueil!F106)</f>
        <v/>
      </c>
      <c r="D97" s="167" t="str">
        <f t="shared" si="12"/>
        <v/>
      </c>
      <c r="E97" s="167" t="str">
        <f t="shared" si="13"/>
        <v/>
      </c>
      <c r="F97" s="167" t="str">
        <f t="shared" si="14"/>
        <v/>
      </c>
      <c r="G97" s="167" t="str">
        <f t="shared" si="15"/>
        <v/>
      </c>
      <c r="H97" s="167" t="str">
        <f t="shared" si="16"/>
        <v/>
      </c>
      <c r="I97" s="167" t="str">
        <f t="shared" si="17"/>
        <v/>
      </c>
      <c r="J97" s="167" t="str">
        <f t="shared" si="18"/>
        <v/>
      </c>
      <c r="K97" s="167" t="str">
        <f t="shared" si="19"/>
        <v/>
      </c>
      <c r="L97" s="167" t="str">
        <f t="shared" si="20"/>
        <v/>
      </c>
      <c r="M97" s="167" t="str">
        <f t="shared" si="21"/>
        <v/>
      </c>
      <c r="N97" s="103" t="str">
        <f>IF(N96="","",IF(SUMPRODUCT((Stabilo!$F102:$DA102="A")*(Stabilo!$F$5:$DA$5='Résultats élèves'!$D$2))&gt;0,"ABSENT","PRESENT"))</f>
        <v>PRESENT</v>
      </c>
      <c r="O97" s="103" t="str">
        <f>IF(O96="","",IF(SUMPRODUCT((Stabilo!$F102:$DA102="A")*(Stabilo!$F$5:$DA$5='Résultats élèves'!$E$2))&gt;0,"ABSENT","PRESENT"))</f>
        <v>PRESENT</v>
      </c>
      <c r="P97" s="103" t="str">
        <f>IF(P96="","",IF(SUMPRODUCT((Stabilo!$F102:$DA102="A")*(Stabilo!$F$5:$DA$5='Résultats élèves'!$F$2))&gt;0,"ABSENT","PRESENT"))</f>
        <v>PRESENT</v>
      </c>
      <c r="Q97" s="103" t="str">
        <f>IF(Q96="","",IF(SUMPRODUCT((Stabilo!$F102:$DA102="A")*(Stabilo!$F$5:$DA$5='Résultats élèves'!$G$2))&gt;0,"ABSENT","PRESENT"))</f>
        <v>PRESENT</v>
      </c>
      <c r="R97" s="103" t="str">
        <f>IF(R96="","",IF(SUMPRODUCT((Stabilo!$F102:$DA102="A")*(Stabilo!$F$5:$DA$5='Résultats élèves'!$H$2))&gt;0,"ABSENT","PRESENT"))</f>
        <v>PRESENT</v>
      </c>
      <c r="S97" s="103" t="str">
        <f>IF(S96="","",IF(SUMPRODUCT((Stabilo!$F102:$DA102="A")*(Stabilo!$F$5:$DA$5='Résultats élèves'!$I$2))&gt;0,"ABSENT","PRESENT"))</f>
        <v/>
      </c>
      <c r="T97" s="103" t="str">
        <f>IF(T96="","",IF(SUMPRODUCT((Stabilo!$F102:$DA102="A")*(Stabilo!$F$5:$DA$5='Résultats élèves'!$J$2))&gt;0,"ABSENT","PRESENT"))</f>
        <v/>
      </c>
      <c r="U97" s="103" t="str">
        <f>IF(U96="","",IF(SUMPRODUCT((Stabilo!$F102:$DA102="A")*(Stabilo!$F$5:$DA$5='Résultats élèves'!$K$2))&gt;0,"ABSENT","PRESENT"))</f>
        <v/>
      </c>
      <c r="V97" s="103" t="str">
        <f>IF(V96="","",IF(SUMPRODUCT((Stabilo!$F102:$DA102="A")*(Stabilo!$F$5:$DA$5='Résultats élèves'!$L$2))&gt;0,"ABSENT","PRESENT"))</f>
        <v/>
      </c>
      <c r="W97" s="103" t="str">
        <f>IF(W96="","",IF(SUMPRODUCT((Stabilo!$F102:$DA102="A")*(Stabilo!$F$5:$DA$5='Résultats élèves'!$M$2))&gt;0,"ABSENT","PRESENT"))</f>
        <v/>
      </c>
      <c r="X97" s="99" t="str">
        <f t="shared" si="11"/>
        <v/>
      </c>
      <c r="Y97" s="176" t="str">
        <f>IF(X97="PRESENT",IF(N97="PRESENT",SUMPRODUCT((Stabilo!$F102:$DA102=1)*(Stabilo!$F$5:$DA$5='Résultats élèves'!$D$2)),"A"),"A")</f>
        <v>A</v>
      </c>
      <c r="Z97" s="176" t="str">
        <f>IF(X97="PRESENT",IF(O97="PRESENT",SUMPRODUCT((Stabilo!$F102:$DA102=1)*(Stabilo!$F$5:$DA$5='Résultats élèves'!$E$2)),"A"),"A")</f>
        <v>A</v>
      </c>
      <c r="AA97" s="176" t="str">
        <f>IF(X97="PRESENT",IF(P97="PRESENT",SUMPRODUCT((Stabilo!$F102:$DA102=1)*(Stabilo!$F$5:$DA$5='Résultats élèves'!$F$2)),"A"),"A")</f>
        <v>A</v>
      </c>
      <c r="AB97" s="176" t="str">
        <f>IF(X97="PRESENT",IF(Q97="PRESENT",SUMPRODUCT((Stabilo!$F102:$DA102=1)*(Stabilo!$F$5:$DA$5='Résultats élèves'!$G$2)),"A"),"A")</f>
        <v>A</v>
      </c>
      <c r="AC97" s="176" t="str">
        <f>IF(X97="PRESENT",IF(R97="PRESENT",SUMPRODUCT((Stabilo!$F102:$DA102=1)*(Stabilo!$F$5:$DA$5='Résultats élèves'!$H$2)),"A"),"A")</f>
        <v>A</v>
      </c>
      <c r="AD97" s="176" t="str">
        <f>IF(X97="PRESENT",IF(S97="PRESENT",SUMPRODUCT((Stabilo!$F102:$DA102=1)*(Stabilo!$F$5:$DA$5='Résultats élèves'!$I$2)),"A"),"A")</f>
        <v>A</v>
      </c>
      <c r="AE97" s="176" t="str">
        <f>IF(X97="PRESENT",IF(T97="PRESENT",SUMPRODUCT((Stabilo!$F102:$DA102=1)*(Stabilo!$F$5:$DA$5='Résultats élèves'!$J$2)),"A"),"A")</f>
        <v>A</v>
      </c>
      <c r="AF97" s="176" t="str">
        <f>IF(X97="PRESENT",IF(U97="PRESENT",SUMPRODUCT((Stabilo!$F102:$DA102=1)*(Stabilo!$F$5:$DA$5='Résultats élèves'!$K$2)),"A"),"A")</f>
        <v>A</v>
      </c>
      <c r="AG97" s="176" t="str">
        <f>IF(X97="PRESENT",IF(V97="PRESENT",SUMPRODUCT((Stabilo!$F102:$DA102=1)*(Stabilo!$F$5:$DA$5='Résultats élèves'!$L$2)),"A"),"A")</f>
        <v>A</v>
      </c>
      <c r="AH97" s="176" t="str">
        <f>IF(X97="PRESENT",IF(W97="PRESENT",SUMPRODUCT((Stabilo!$F102:$DA102=1)*(Stabilo!$F$5:$DA$5='Résultats élèves'!$M$2)),"A"),"A")</f>
        <v>A</v>
      </c>
      <c r="AI97" s="175">
        <f>SUMPRODUCT((Stabilo!$F$5:$DA$5=1)*(Stabilo!F102:DA102&lt;&gt;""))</f>
        <v>0</v>
      </c>
      <c r="AJ97" s="175">
        <f>SUMPRODUCT((Stabilo!$F$5:$DA$5=2)*(Stabilo!F102:DA102&lt;&gt;""))</f>
        <v>0</v>
      </c>
      <c r="AK97" s="175">
        <f>SUMPRODUCT((Stabilo!$F$5:$DA$5=3)*(Stabilo!F102:DA102&lt;&gt;""))</f>
        <v>0</v>
      </c>
      <c r="AL97" s="175">
        <f>SUMPRODUCT((Stabilo!$F$5:$DA$5=4)*(Stabilo!F102:DA102&lt;&gt;""))</f>
        <v>0</v>
      </c>
      <c r="AM97" s="175">
        <f>SUMPRODUCT((Stabilo!$F$5:$DA$5=5)*(Stabilo!F102:DA102&lt;&gt;""))</f>
        <v>0</v>
      </c>
      <c r="AN97" s="175">
        <f>SUMPRODUCT((Stabilo!$F$5:$DA$5=6)*(Stabilo!F102:DA102&lt;&gt;""))</f>
        <v>0</v>
      </c>
      <c r="AO97" s="175">
        <f>SUMPRODUCT((Stabilo!$F$5:$DA$5=7)*(Stabilo!F102:DA102&lt;&gt;""))</f>
        <v>0</v>
      </c>
      <c r="AP97" s="175">
        <f>SUMPRODUCT((Stabilo!$F$5:$DA$5=8)*(Stabilo!F102:DA102&lt;&gt;""))</f>
        <v>0</v>
      </c>
      <c r="AQ97" s="175">
        <f>SUMPRODUCT((Stabilo!$F$5:$DA$5=9)*(Stabilo!F102:DA102&lt;&gt;""))</f>
        <v>0</v>
      </c>
      <c r="AR97" s="175">
        <f>SUMPRODUCT((Stabilo!$F$5:$DA$5=10)*(Stabilo!F102:DA102&lt;&gt;""))</f>
        <v>0</v>
      </c>
    </row>
    <row r="98" spans="2:44" ht="15" customHeight="1">
      <c r="B98" s="76">
        <v>95</v>
      </c>
      <c r="C98" s="77" t="str">
        <f>IF(Accueil!F107="","",Accueil!F107)</f>
        <v/>
      </c>
      <c r="D98" s="167" t="str">
        <f t="shared" si="12"/>
        <v/>
      </c>
      <c r="E98" s="167" t="str">
        <f t="shared" si="13"/>
        <v/>
      </c>
      <c r="F98" s="167" t="str">
        <f t="shared" si="14"/>
        <v/>
      </c>
      <c r="G98" s="167" t="str">
        <f t="shared" si="15"/>
        <v/>
      </c>
      <c r="H98" s="167" t="str">
        <f t="shared" si="16"/>
        <v/>
      </c>
      <c r="I98" s="167" t="str">
        <f t="shared" si="17"/>
        <v/>
      </c>
      <c r="J98" s="167" t="str">
        <f t="shared" si="18"/>
        <v/>
      </c>
      <c r="K98" s="167" t="str">
        <f t="shared" si="19"/>
        <v/>
      </c>
      <c r="L98" s="167" t="str">
        <f t="shared" si="20"/>
        <v/>
      </c>
      <c r="M98" s="167" t="str">
        <f t="shared" si="21"/>
        <v/>
      </c>
      <c r="N98" s="103" t="str">
        <f>IF(N97="","",IF(SUMPRODUCT((Stabilo!$F103:$DA103="A")*(Stabilo!$F$5:$DA$5='Résultats élèves'!$D$2))&gt;0,"ABSENT","PRESENT"))</f>
        <v>PRESENT</v>
      </c>
      <c r="O98" s="103" t="str">
        <f>IF(O97="","",IF(SUMPRODUCT((Stabilo!$F103:$DA103="A")*(Stabilo!$F$5:$DA$5='Résultats élèves'!$E$2))&gt;0,"ABSENT","PRESENT"))</f>
        <v>PRESENT</v>
      </c>
      <c r="P98" s="103" t="str">
        <f>IF(P97="","",IF(SUMPRODUCT((Stabilo!$F103:$DA103="A")*(Stabilo!$F$5:$DA$5='Résultats élèves'!$F$2))&gt;0,"ABSENT","PRESENT"))</f>
        <v>PRESENT</v>
      </c>
      <c r="Q98" s="103" t="str">
        <f>IF(Q97="","",IF(SUMPRODUCT((Stabilo!$F103:$DA103="A")*(Stabilo!$F$5:$DA$5='Résultats élèves'!$G$2))&gt;0,"ABSENT","PRESENT"))</f>
        <v>PRESENT</v>
      </c>
      <c r="R98" s="103" t="str">
        <f>IF(R97="","",IF(SUMPRODUCT((Stabilo!$F103:$DA103="A")*(Stabilo!$F$5:$DA$5='Résultats élèves'!$H$2))&gt;0,"ABSENT","PRESENT"))</f>
        <v>PRESENT</v>
      </c>
      <c r="S98" s="103" t="str">
        <f>IF(S97="","",IF(SUMPRODUCT((Stabilo!$F103:$DA103="A")*(Stabilo!$F$5:$DA$5='Résultats élèves'!$I$2))&gt;0,"ABSENT","PRESENT"))</f>
        <v/>
      </c>
      <c r="T98" s="103" t="str">
        <f>IF(T97="","",IF(SUMPRODUCT((Stabilo!$F103:$DA103="A")*(Stabilo!$F$5:$DA$5='Résultats élèves'!$J$2))&gt;0,"ABSENT","PRESENT"))</f>
        <v/>
      </c>
      <c r="U98" s="103" t="str">
        <f>IF(U97="","",IF(SUMPRODUCT((Stabilo!$F103:$DA103="A")*(Stabilo!$F$5:$DA$5='Résultats élèves'!$K$2))&gt;0,"ABSENT","PRESENT"))</f>
        <v/>
      </c>
      <c r="V98" s="103" t="str">
        <f>IF(V97="","",IF(SUMPRODUCT((Stabilo!$F103:$DA103="A")*(Stabilo!$F$5:$DA$5='Résultats élèves'!$L$2))&gt;0,"ABSENT","PRESENT"))</f>
        <v/>
      </c>
      <c r="W98" s="103" t="str">
        <f>IF(W97="","",IF(SUMPRODUCT((Stabilo!$F103:$DA103="A")*(Stabilo!$F$5:$DA$5='Résultats élèves'!$M$2))&gt;0,"ABSENT","PRESENT"))</f>
        <v/>
      </c>
      <c r="X98" s="99" t="str">
        <f t="shared" si="11"/>
        <v/>
      </c>
      <c r="Y98" s="176" t="str">
        <f>IF(X98="PRESENT",IF(N98="PRESENT",SUMPRODUCT((Stabilo!$F103:$DA103=1)*(Stabilo!$F$5:$DA$5='Résultats élèves'!$D$2)),"A"),"A")</f>
        <v>A</v>
      </c>
      <c r="Z98" s="176" t="str">
        <f>IF(X98="PRESENT",IF(O98="PRESENT",SUMPRODUCT((Stabilo!$F103:$DA103=1)*(Stabilo!$F$5:$DA$5='Résultats élèves'!$E$2)),"A"),"A")</f>
        <v>A</v>
      </c>
      <c r="AA98" s="176" t="str">
        <f>IF(X98="PRESENT",IF(P98="PRESENT",SUMPRODUCT((Stabilo!$F103:$DA103=1)*(Stabilo!$F$5:$DA$5='Résultats élèves'!$F$2)),"A"),"A")</f>
        <v>A</v>
      </c>
      <c r="AB98" s="176" t="str">
        <f>IF(X98="PRESENT",IF(Q98="PRESENT",SUMPRODUCT((Stabilo!$F103:$DA103=1)*(Stabilo!$F$5:$DA$5='Résultats élèves'!$G$2)),"A"),"A")</f>
        <v>A</v>
      </c>
      <c r="AC98" s="176" t="str">
        <f>IF(X98="PRESENT",IF(R98="PRESENT",SUMPRODUCT((Stabilo!$F103:$DA103=1)*(Stabilo!$F$5:$DA$5='Résultats élèves'!$H$2)),"A"),"A")</f>
        <v>A</v>
      </c>
      <c r="AD98" s="176" t="str">
        <f>IF(X98="PRESENT",IF(S98="PRESENT",SUMPRODUCT((Stabilo!$F103:$DA103=1)*(Stabilo!$F$5:$DA$5='Résultats élèves'!$I$2)),"A"),"A")</f>
        <v>A</v>
      </c>
      <c r="AE98" s="176" t="str">
        <f>IF(X98="PRESENT",IF(T98="PRESENT",SUMPRODUCT((Stabilo!$F103:$DA103=1)*(Stabilo!$F$5:$DA$5='Résultats élèves'!$J$2)),"A"),"A")</f>
        <v>A</v>
      </c>
      <c r="AF98" s="176" t="str">
        <f>IF(X98="PRESENT",IF(U98="PRESENT",SUMPRODUCT((Stabilo!$F103:$DA103=1)*(Stabilo!$F$5:$DA$5='Résultats élèves'!$K$2)),"A"),"A")</f>
        <v>A</v>
      </c>
      <c r="AG98" s="176" t="str">
        <f>IF(X98="PRESENT",IF(V98="PRESENT",SUMPRODUCT((Stabilo!$F103:$DA103=1)*(Stabilo!$F$5:$DA$5='Résultats élèves'!$L$2)),"A"),"A")</f>
        <v>A</v>
      </c>
      <c r="AH98" s="176" t="str">
        <f>IF(X98="PRESENT",IF(W98="PRESENT",SUMPRODUCT((Stabilo!$F103:$DA103=1)*(Stabilo!$F$5:$DA$5='Résultats élèves'!$M$2)),"A"),"A")</f>
        <v>A</v>
      </c>
      <c r="AI98" s="175">
        <f>SUMPRODUCT((Stabilo!$F$5:$DA$5=1)*(Stabilo!F103:DA103&lt;&gt;""))</f>
        <v>0</v>
      </c>
      <c r="AJ98" s="175">
        <f>SUMPRODUCT((Stabilo!$F$5:$DA$5=2)*(Stabilo!F103:DA103&lt;&gt;""))</f>
        <v>0</v>
      </c>
      <c r="AK98" s="175">
        <f>SUMPRODUCT((Stabilo!$F$5:$DA$5=3)*(Stabilo!F103:DA103&lt;&gt;""))</f>
        <v>0</v>
      </c>
      <c r="AL98" s="175">
        <f>SUMPRODUCT((Stabilo!$F$5:$DA$5=4)*(Stabilo!F103:DA103&lt;&gt;""))</f>
        <v>0</v>
      </c>
      <c r="AM98" s="175">
        <f>SUMPRODUCT((Stabilo!$F$5:$DA$5=5)*(Stabilo!F103:DA103&lt;&gt;""))</f>
        <v>0</v>
      </c>
      <c r="AN98" s="175">
        <f>SUMPRODUCT((Stabilo!$F$5:$DA$5=6)*(Stabilo!F103:DA103&lt;&gt;""))</f>
        <v>0</v>
      </c>
      <c r="AO98" s="175">
        <f>SUMPRODUCT((Stabilo!$F$5:$DA$5=7)*(Stabilo!F103:DA103&lt;&gt;""))</f>
        <v>0</v>
      </c>
      <c r="AP98" s="175">
        <f>SUMPRODUCT((Stabilo!$F$5:$DA$5=8)*(Stabilo!F103:DA103&lt;&gt;""))</f>
        <v>0</v>
      </c>
      <c r="AQ98" s="175">
        <f>SUMPRODUCT((Stabilo!$F$5:$DA$5=9)*(Stabilo!F103:DA103&lt;&gt;""))</f>
        <v>0</v>
      </c>
      <c r="AR98" s="175">
        <f>SUMPRODUCT((Stabilo!$F$5:$DA$5=10)*(Stabilo!F103:DA103&lt;&gt;""))</f>
        <v>0</v>
      </c>
    </row>
    <row r="99" spans="2:44" ht="15" customHeight="1">
      <c r="B99" s="76">
        <v>96</v>
      </c>
      <c r="C99" s="77" t="str">
        <f>IF(Accueil!F108="","",Accueil!F108)</f>
        <v/>
      </c>
      <c r="D99" s="167" t="str">
        <f t="shared" si="12"/>
        <v/>
      </c>
      <c r="E99" s="167" t="str">
        <f t="shared" si="13"/>
        <v/>
      </c>
      <c r="F99" s="167" t="str">
        <f t="shared" si="14"/>
        <v/>
      </c>
      <c r="G99" s="167" t="str">
        <f t="shared" si="15"/>
        <v/>
      </c>
      <c r="H99" s="167" t="str">
        <f t="shared" si="16"/>
        <v/>
      </c>
      <c r="I99" s="167" t="str">
        <f t="shared" si="17"/>
        <v/>
      </c>
      <c r="J99" s="167" t="str">
        <f t="shared" si="18"/>
        <v/>
      </c>
      <c r="K99" s="167" t="str">
        <f t="shared" si="19"/>
        <v/>
      </c>
      <c r="L99" s="167" t="str">
        <f t="shared" si="20"/>
        <v/>
      </c>
      <c r="M99" s="167" t="str">
        <f t="shared" si="21"/>
        <v/>
      </c>
      <c r="N99" s="103" t="str">
        <f>IF(N98="","",IF(SUMPRODUCT((Stabilo!$F104:$DA104="A")*(Stabilo!$F$5:$DA$5='Résultats élèves'!$D$2))&gt;0,"ABSENT","PRESENT"))</f>
        <v>PRESENT</v>
      </c>
      <c r="O99" s="103" t="str">
        <f>IF(O98="","",IF(SUMPRODUCT((Stabilo!$F104:$DA104="A")*(Stabilo!$F$5:$DA$5='Résultats élèves'!$E$2))&gt;0,"ABSENT","PRESENT"))</f>
        <v>PRESENT</v>
      </c>
      <c r="P99" s="103" t="str">
        <f>IF(P98="","",IF(SUMPRODUCT((Stabilo!$F104:$DA104="A")*(Stabilo!$F$5:$DA$5='Résultats élèves'!$F$2))&gt;0,"ABSENT","PRESENT"))</f>
        <v>PRESENT</v>
      </c>
      <c r="Q99" s="103" t="str">
        <f>IF(Q98="","",IF(SUMPRODUCT((Stabilo!$F104:$DA104="A")*(Stabilo!$F$5:$DA$5='Résultats élèves'!$G$2))&gt;0,"ABSENT","PRESENT"))</f>
        <v>PRESENT</v>
      </c>
      <c r="R99" s="103" t="str">
        <f>IF(R98="","",IF(SUMPRODUCT((Stabilo!$F104:$DA104="A")*(Stabilo!$F$5:$DA$5='Résultats élèves'!$H$2))&gt;0,"ABSENT","PRESENT"))</f>
        <v>PRESENT</v>
      </c>
      <c r="S99" s="103" t="str">
        <f>IF(S98="","",IF(SUMPRODUCT((Stabilo!$F104:$DA104="A")*(Stabilo!$F$5:$DA$5='Résultats élèves'!$I$2))&gt;0,"ABSENT","PRESENT"))</f>
        <v/>
      </c>
      <c r="T99" s="103" t="str">
        <f>IF(T98="","",IF(SUMPRODUCT((Stabilo!$F104:$DA104="A")*(Stabilo!$F$5:$DA$5='Résultats élèves'!$J$2))&gt;0,"ABSENT","PRESENT"))</f>
        <v/>
      </c>
      <c r="U99" s="103" t="str">
        <f>IF(U98="","",IF(SUMPRODUCT((Stabilo!$F104:$DA104="A")*(Stabilo!$F$5:$DA$5='Résultats élèves'!$K$2))&gt;0,"ABSENT","PRESENT"))</f>
        <v/>
      </c>
      <c r="V99" s="103" t="str">
        <f>IF(V98="","",IF(SUMPRODUCT((Stabilo!$F104:$DA104="A")*(Stabilo!$F$5:$DA$5='Résultats élèves'!$L$2))&gt;0,"ABSENT","PRESENT"))</f>
        <v/>
      </c>
      <c r="W99" s="103" t="str">
        <f>IF(W98="","",IF(SUMPRODUCT((Stabilo!$F104:$DA104="A")*(Stabilo!$F$5:$DA$5='Résultats élèves'!$M$2))&gt;0,"ABSENT","PRESENT"))</f>
        <v/>
      </c>
      <c r="X99" s="99" t="str">
        <f t="shared" si="11"/>
        <v/>
      </c>
      <c r="Y99" s="176" t="str">
        <f>IF(X99="PRESENT",IF(N99="PRESENT",SUMPRODUCT((Stabilo!$F104:$DA104=1)*(Stabilo!$F$5:$DA$5='Résultats élèves'!$D$2)),"A"),"A")</f>
        <v>A</v>
      </c>
      <c r="Z99" s="176" t="str">
        <f>IF(X99="PRESENT",IF(O99="PRESENT",SUMPRODUCT((Stabilo!$F104:$DA104=1)*(Stabilo!$F$5:$DA$5='Résultats élèves'!$E$2)),"A"),"A")</f>
        <v>A</v>
      </c>
      <c r="AA99" s="176" t="str">
        <f>IF(X99="PRESENT",IF(P99="PRESENT",SUMPRODUCT((Stabilo!$F104:$DA104=1)*(Stabilo!$F$5:$DA$5='Résultats élèves'!$F$2)),"A"),"A")</f>
        <v>A</v>
      </c>
      <c r="AB99" s="176" t="str">
        <f>IF(X99="PRESENT",IF(Q99="PRESENT",SUMPRODUCT((Stabilo!$F104:$DA104=1)*(Stabilo!$F$5:$DA$5='Résultats élèves'!$G$2)),"A"),"A")</f>
        <v>A</v>
      </c>
      <c r="AC99" s="176" t="str">
        <f>IF(X99="PRESENT",IF(R99="PRESENT",SUMPRODUCT((Stabilo!$F104:$DA104=1)*(Stabilo!$F$5:$DA$5='Résultats élèves'!$H$2)),"A"),"A")</f>
        <v>A</v>
      </c>
      <c r="AD99" s="176" t="str">
        <f>IF(X99="PRESENT",IF(S99="PRESENT",SUMPRODUCT((Stabilo!$F104:$DA104=1)*(Stabilo!$F$5:$DA$5='Résultats élèves'!$I$2)),"A"),"A")</f>
        <v>A</v>
      </c>
      <c r="AE99" s="176" t="str">
        <f>IF(X99="PRESENT",IF(T99="PRESENT",SUMPRODUCT((Stabilo!$F104:$DA104=1)*(Stabilo!$F$5:$DA$5='Résultats élèves'!$J$2)),"A"),"A")</f>
        <v>A</v>
      </c>
      <c r="AF99" s="176" t="str">
        <f>IF(X99="PRESENT",IF(U99="PRESENT",SUMPRODUCT((Stabilo!$F104:$DA104=1)*(Stabilo!$F$5:$DA$5='Résultats élèves'!$K$2)),"A"),"A")</f>
        <v>A</v>
      </c>
      <c r="AG99" s="176" t="str">
        <f>IF(X99="PRESENT",IF(V99="PRESENT",SUMPRODUCT((Stabilo!$F104:$DA104=1)*(Stabilo!$F$5:$DA$5='Résultats élèves'!$L$2)),"A"),"A")</f>
        <v>A</v>
      </c>
      <c r="AH99" s="176" t="str">
        <f>IF(X99="PRESENT",IF(W99="PRESENT",SUMPRODUCT((Stabilo!$F104:$DA104=1)*(Stabilo!$F$5:$DA$5='Résultats élèves'!$M$2)),"A"),"A")</f>
        <v>A</v>
      </c>
      <c r="AI99" s="175">
        <f>SUMPRODUCT((Stabilo!$F$5:$DA$5=1)*(Stabilo!F104:DA104&lt;&gt;""))</f>
        <v>0</v>
      </c>
      <c r="AJ99" s="175">
        <f>SUMPRODUCT((Stabilo!$F$5:$DA$5=2)*(Stabilo!F104:DA104&lt;&gt;""))</f>
        <v>0</v>
      </c>
      <c r="AK99" s="175">
        <f>SUMPRODUCT((Stabilo!$F$5:$DA$5=3)*(Stabilo!F104:DA104&lt;&gt;""))</f>
        <v>0</v>
      </c>
      <c r="AL99" s="175">
        <f>SUMPRODUCT((Stabilo!$F$5:$DA$5=4)*(Stabilo!F104:DA104&lt;&gt;""))</f>
        <v>0</v>
      </c>
      <c r="AM99" s="175">
        <f>SUMPRODUCT((Stabilo!$F$5:$DA$5=5)*(Stabilo!F104:DA104&lt;&gt;""))</f>
        <v>0</v>
      </c>
      <c r="AN99" s="175">
        <f>SUMPRODUCT((Stabilo!$F$5:$DA$5=6)*(Stabilo!F104:DA104&lt;&gt;""))</f>
        <v>0</v>
      </c>
      <c r="AO99" s="175">
        <f>SUMPRODUCT((Stabilo!$F$5:$DA$5=7)*(Stabilo!F104:DA104&lt;&gt;""))</f>
        <v>0</v>
      </c>
      <c r="AP99" s="175">
        <f>SUMPRODUCT((Stabilo!$F$5:$DA$5=8)*(Stabilo!F104:DA104&lt;&gt;""))</f>
        <v>0</v>
      </c>
      <c r="AQ99" s="175">
        <f>SUMPRODUCT((Stabilo!$F$5:$DA$5=9)*(Stabilo!F104:DA104&lt;&gt;""))</f>
        <v>0</v>
      </c>
      <c r="AR99" s="175">
        <f>SUMPRODUCT((Stabilo!$F$5:$DA$5=10)*(Stabilo!F104:DA104&lt;&gt;""))</f>
        <v>0</v>
      </c>
    </row>
    <row r="100" spans="2:44" ht="15" customHeight="1">
      <c r="B100" s="76">
        <v>97</v>
      </c>
      <c r="C100" s="77" t="str">
        <f>IF(Accueil!F109="","",Accueil!F109)</f>
        <v/>
      </c>
      <c r="D100" s="167" t="str">
        <f t="shared" si="12"/>
        <v/>
      </c>
      <c r="E100" s="167" t="str">
        <f t="shared" si="13"/>
        <v/>
      </c>
      <c r="F100" s="167" t="str">
        <f t="shared" si="14"/>
        <v/>
      </c>
      <c r="G100" s="167" t="str">
        <f t="shared" si="15"/>
        <v/>
      </c>
      <c r="H100" s="167" t="str">
        <f t="shared" si="16"/>
        <v/>
      </c>
      <c r="I100" s="167" t="str">
        <f t="shared" si="17"/>
        <v/>
      </c>
      <c r="J100" s="167" t="str">
        <f t="shared" si="18"/>
        <v/>
      </c>
      <c r="K100" s="167" t="str">
        <f t="shared" si="19"/>
        <v/>
      </c>
      <c r="L100" s="167" t="str">
        <f t="shared" si="20"/>
        <v/>
      </c>
      <c r="M100" s="167" t="str">
        <f t="shared" si="21"/>
        <v/>
      </c>
      <c r="N100" s="103" t="str">
        <f>IF(N99="","",IF(SUMPRODUCT((Stabilo!$F105:$DA105="A")*(Stabilo!$F$5:$DA$5='Résultats élèves'!$D$2))&gt;0,"ABSENT","PRESENT"))</f>
        <v>PRESENT</v>
      </c>
      <c r="O100" s="103" t="str">
        <f>IF(O99="","",IF(SUMPRODUCT((Stabilo!$F105:$DA105="A")*(Stabilo!$F$5:$DA$5='Résultats élèves'!$E$2))&gt;0,"ABSENT","PRESENT"))</f>
        <v>PRESENT</v>
      </c>
      <c r="P100" s="103" t="str">
        <f>IF(P99="","",IF(SUMPRODUCT((Stabilo!$F105:$DA105="A")*(Stabilo!$F$5:$DA$5='Résultats élèves'!$F$2))&gt;0,"ABSENT","PRESENT"))</f>
        <v>PRESENT</v>
      </c>
      <c r="Q100" s="103" t="str">
        <f>IF(Q99="","",IF(SUMPRODUCT((Stabilo!$F105:$DA105="A")*(Stabilo!$F$5:$DA$5='Résultats élèves'!$G$2))&gt;0,"ABSENT","PRESENT"))</f>
        <v>PRESENT</v>
      </c>
      <c r="R100" s="103" t="str">
        <f>IF(R99="","",IF(SUMPRODUCT((Stabilo!$F105:$DA105="A")*(Stabilo!$F$5:$DA$5='Résultats élèves'!$H$2))&gt;0,"ABSENT","PRESENT"))</f>
        <v>PRESENT</v>
      </c>
      <c r="S100" s="103" t="str">
        <f>IF(S99="","",IF(SUMPRODUCT((Stabilo!$F105:$DA105="A")*(Stabilo!$F$5:$DA$5='Résultats élèves'!$I$2))&gt;0,"ABSENT","PRESENT"))</f>
        <v/>
      </c>
      <c r="T100" s="103" t="str">
        <f>IF(T99="","",IF(SUMPRODUCT((Stabilo!$F105:$DA105="A")*(Stabilo!$F$5:$DA$5='Résultats élèves'!$J$2))&gt;0,"ABSENT","PRESENT"))</f>
        <v/>
      </c>
      <c r="U100" s="103" t="str">
        <f>IF(U99="","",IF(SUMPRODUCT((Stabilo!$F105:$DA105="A")*(Stabilo!$F$5:$DA$5='Résultats élèves'!$K$2))&gt;0,"ABSENT","PRESENT"))</f>
        <v/>
      </c>
      <c r="V100" s="103" t="str">
        <f>IF(V99="","",IF(SUMPRODUCT((Stabilo!$F105:$DA105="A")*(Stabilo!$F$5:$DA$5='Résultats élèves'!$L$2))&gt;0,"ABSENT","PRESENT"))</f>
        <v/>
      </c>
      <c r="W100" s="103" t="str">
        <f>IF(W99="","",IF(SUMPRODUCT((Stabilo!$F105:$DA105="A")*(Stabilo!$F$5:$DA$5='Résultats élèves'!$M$2))&gt;0,"ABSENT","PRESENT"))</f>
        <v/>
      </c>
      <c r="X100" s="99" t="str">
        <f t="shared" si="11"/>
        <v/>
      </c>
      <c r="Y100" s="176" t="str">
        <f>IF(X100="PRESENT",IF(N100="PRESENT",SUMPRODUCT((Stabilo!$F105:$DA105=1)*(Stabilo!$F$5:$DA$5='Résultats élèves'!$D$2)),"A"),"A")</f>
        <v>A</v>
      </c>
      <c r="Z100" s="176" t="str">
        <f>IF(X100="PRESENT",IF(O100="PRESENT",SUMPRODUCT((Stabilo!$F105:$DA105=1)*(Stabilo!$F$5:$DA$5='Résultats élèves'!$E$2)),"A"),"A")</f>
        <v>A</v>
      </c>
      <c r="AA100" s="176" t="str">
        <f>IF(X100="PRESENT",IF(P100="PRESENT",SUMPRODUCT((Stabilo!$F105:$DA105=1)*(Stabilo!$F$5:$DA$5='Résultats élèves'!$F$2)),"A"),"A")</f>
        <v>A</v>
      </c>
      <c r="AB100" s="176" t="str">
        <f>IF(X100="PRESENT",IF(Q100="PRESENT",SUMPRODUCT((Stabilo!$F105:$DA105=1)*(Stabilo!$F$5:$DA$5='Résultats élèves'!$G$2)),"A"),"A")</f>
        <v>A</v>
      </c>
      <c r="AC100" s="176" t="str">
        <f>IF(X100="PRESENT",IF(R100="PRESENT",SUMPRODUCT((Stabilo!$F105:$DA105=1)*(Stabilo!$F$5:$DA$5='Résultats élèves'!$H$2)),"A"),"A")</f>
        <v>A</v>
      </c>
      <c r="AD100" s="176" t="str">
        <f>IF(X100="PRESENT",IF(S100="PRESENT",SUMPRODUCT((Stabilo!$F105:$DA105=1)*(Stabilo!$F$5:$DA$5='Résultats élèves'!$I$2)),"A"),"A")</f>
        <v>A</v>
      </c>
      <c r="AE100" s="176" t="str">
        <f>IF(X100="PRESENT",IF(T100="PRESENT",SUMPRODUCT((Stabilo!$F105:$DA105=1)*(Stabilo!$F$5:$DA$5='Résultats élèves'!$J$2)),"A"),"A")</f>
        <v>A</v>
      </c>
      <c r="AF100" s="176" t="str">
        <f>IF(X100="PRESENT",IF(U100="PRESENT",SUMPRODUCT((Stabilo!$F105:$DA105=1)*(Stabilo!$F$5:$DA$5='Résultats élèves'!$K$2)),"A"),"A")</f>
        <v>A</v>
      </c>
      <c r="AG100" s="176" t="str">
        <f>IF(X100="PRESENT",IF(V100="PRESENT",SUMPRODUCT((Stabilo!$F105:$DA105=1)*(Stabilo!$F$5:$DA$5='Résultats élèves'!$L$2)),"A"),"A")</f>
        <v>A</v>
      </c>
      <c r="AH100" s="176" t="str">
        <f>IF(X100="PRESENT",IF(W100="PRESENT",SUMPRODUCT((Stabilo!$F105:$DA105=1)*(Stabilo!$F$5:$DA$5='Résultats élèves'!$M$2)),"A"),"A")</f>
        <v>A</v>
      </c>
      <c r="AI100" s="175">
        <f>SUMPRODUCT((Stabilo!$F$5:$DA$5=1)*(Stabilo!F105:DA105&lt;&gt;""))</f>
        <v>0</v>
      </c>
      <c r="AJ100" s="175">
        <f>SUMPRODUCT((Stabilo!$F$5:$DA$5=2)*(Stabilo!F105:DA105&lt;&gt;""))</f>
        <v>0</v>
      </c>
      <c r="AK100" s="175">
        <f>SUMPRODUCT((Stabilo!$F$5:$DA$5=3)*(Stabilo!F105:DA105&lt;&gt;""))</f>
        <v>0</v>
      </c>
      <c r="AL100" s="175">
        <f>SUMPRODUCT((Stabilo!$F$5:$DA$5=4)*(Stabilo!F105:DA105&lt;&gt;""))</f>
        <v>0</v>
      </c>
      <c r="AM100" s="175">
        <f>SUMPRODUCT((Stabilo!$F$5:$DA$5=5)*(Stabilo!F105:DA105&lt;&gt;""))</f>
        <v>0</v>
      </c>
      <c r="AN100" s="175">
        <f>SUMPRODUCT((Stabilo!$F$5:$DA$5=6)*(Stabilo!F105:DA105&lt;&gt;""))</f>
        <v>0</v>
      </c>
      <c r="AO100" s="175">
        <f>SUMPRODUCT((Stabilo!$F$5:$DA$5=7)*(Stabilo!F105:DA105&lt;&gt;""))</f>
        <v>0</v>
      </c>
      <c r="AP100" s="175">
        <f>SUMPRODUCT((Stabilo!$F$5:$DA$5=8)*(Stabilo!F105:DA105&lt;&gt;""))</f>
        <v>0</v>
      </c>
      <c r="AQ100" s="175">
        <f>SUMPRODUCT((Stabilo!$F$5:$DA$5=9)*(Stabilo!F105:DA105&lt;&gt;""))</f>
        <v>0</v>
      </c>
      <c r="AR100" s="175">
        <f>SUMPRODUCT((Stabilo!$F$5:$DA$5=10)*(Stabilo!F105:DA105&lt;&gt;""))</f>
        <v>0</v>
      </c>
    </row>
    <row r="101" spans="2:44" ht="15" customHeight="1">
      <c r="B101" s="76">
        <v>98</v>
      </c>
      <c r="C101" s="77" t="str">
        <f>IF(Accueil!F110="","",Accueil!F110)</f>
        <v/>
      </c>
      <c r="D101" s="167" t="str">
        <f t="shared" si="12"/>
        <v/>
      </c>
      <c r="E101" s="167" t="str">
        <f t="shared" si="13"/>
        <v/>
      </c>
      <c r="F101" s="167" t="str">
        <f t="shared" si="14"/>
        <v/>
      </c>
      <c r="G101" s="167" t="str">
        <f t="shared" si="15"/>
        <v/>
      </c>
      <c r="H101" s="167" t="str">
        <f t="shared" si="16"/>
        <v/>
      </c>
      <c r="I101" s="167" t="str">
        <f t="shared" si="17"/>
        <v/>
      </c>
      <c r="J101" s="167" t="str">
        <f t="shared" si="18"/>
        <v/>
      </c>
      <c r="K101" s="167" t="str">
        <f t="shared" si="19"/>
        <v/>
      </c>
      <c r="L101" s="167" t="str">
        <f t="shared" si="20"/>
        <v/>
      </c>
      <c r="M101" s="167" t="str">
        <f t="shared" si="21"/>
        <v/>
      </c>
      <c r="N101" s="103" t="str">
        <f>IF(N100="","",IF(SUMPRODUCT((Stabilo!$F106:$DA106="A")*(Stabilo!$F$5:$DA$5='Résultats élèves'!$D$2))&gt;0,"ABSENT","PRESENT"))</f>
        <v>PRESENT</v>
      </c>
      <c r="O101" s="103" t="str">
        <f>IF(O100="","",IF(SUMPRODUCT((Stabilo!$F106:$DA106="A")*(Stabilo!$F$5:$DA$5='Résultats élèves'!$E$2))&gt;0,"ABSENT","PRESENT"))</f>
        <v>PRESENT</v>
      </c>
      <c r="P101" s="103" t="str">
        <f>IF(P100="","",IF(SUMPRODUCT((Stabilo!$F106:$DA106="A")*(Stabilo!$F$5:$DA$5='Résultats élèves'!$F$2))&gt;0,"ABSENT","PRESENT"))</f>
        <v>PRESENT</v>
      </c>
      <c r="Q101" s="103" t="str">
        <f>IF(Q100="","",IF(SUMPRODUCT((Stabilo!$F106:$DA106="A")*(Stabilo!$F$5:$DA$5='Résultats élèves'!$G$2))&gt;0,"ABSENT","PRESENT"))</f>
        <v>PRESENT</v>
      </c>
      <c r="R101" s="103" t="str">
        <f>IF(R100="","",IF(SUMPRODUCT((Stabilo!$F106:$DA106="A")*(Stabilo!$F$5:$DA$5='Résultats élèves'!$H$2))&gt;0,"ABSENT","PRESENT"))</f>
        <v>PRESENT</v>
      </c>
      <c r="S101" s="103" t="str">
        <f>IF(S100="","",IF(SUMPRODUCT((Stabilo!$F106:$DA106="A")*(Stabilo!$F$5:$DA$5='Résultats élèves'!$I$2))&gt;0,"ABSENT","PRESENT"))</f>
        <v/>
      </c>
      <c r="T101" s="103" t="str">
        <f>IF(T100="","",IF(SUMPRODUCT((Stabilo!$F106:$DA106="A")*(Stabilo!$F$5:$DA$5='Résultats élèves'!$J$2))&gt;0,"ABSENT","PRESENT"))</f>
        <v/>
      </c>
      <c r="U101" s="103" t="str">
        <f>IF(U100="","",IF(SUMPRODUCT((Stabilo!$F106:$DA106="A")*(Stabilo!$F$5:$DA$5='Résultats élèves'!$K$2))&gt;0,"ABSENT","PRESENT"))</f>
        <v/>
      </c>
      <c r="V101" s="103" t="str">
        <f>IF(V100="","",IF(SUMPRODUCT((Stabilo!$F106:$DA106="A")*(Stabilo!$F$5:$DA$5='Résultats élèves'!$L$2))&gt;0,"ABSENT","PRESENT"))</f>
        <v/>
      </c>
      <c r="W101" s="103" t="str">
        <f>IF(W100="","",IF(SUMPRODUCT((Stabilo!$F106:$DA106="A")*(Stabilo!$F$5:$DA$5='Résultats élèves'!$M$2))&gt;0,"ABSENT","PRESENT"))</f>
        <v/>
      </c>
      <c r="X101" s="99" t="str">
        <f t="shared" si="11"/>
        <v/>
      </c>
      <c r="Y101" s="176" t="str">
        <f>IF(X101="PRESENT",IF(N101="PRESENT",SUMPRODUCT((Stabilo!$F106:$DA106=1)*(Stabilo!$F$5:$DA$5='Résultats élèves'!$D$2)),"A"),"A")</f>
        <v>A</v>
      </c>
      <c r="Z101" s="176" t="str">
        <f>IF(X101="PRESENT",IF(O101="PRESENT",SUMPRODUCT((Stabilo!$F106:$DA106=1)*(Stabilo!$F$5:$DA$5='Résultats élèves'!$E$2)),"A"),"A")</f>
        <v>A</v>
      </c>
      <c r="AA101" s="176" t="str">
        <f>IF(X101="PRESENT",IF(P101="PRESENT",SUMPRODUCT((Stabilo!$F106:$DA106=1)*(Stabilo!$F$5:$DA$5='Résultats élèves'!$F$2)),"A"),"A")</f>
        <v>A</v>
      </c>
      <c r="AB101" s="176" t="str">
        <f>IF(X101="PRESENT",IF(Q101="PRESENT",SUMPRODUCT((Stabilo!$F106:$DA106=1)*(Stabilo!$F$5:$DA$5='Résultats élèves'!$G$2)),"A"),"A")</f>
        <v>A</v>
      </c>
      <c r="AC101" s="176" t="str">
        <f>IF(X101="PRESENT",IF(R101="PRESENT",SUMPRODUCT((Stabilo!$F106:$DA106=1)*(Stabilo!$F$5:$DA$5='Résultats élèves'!$H$2)),"A"),"A")</f>
        <v>A</v>
      </c>
      <c r="AD101" s="176" t="str">
        <f>IF(X101="PRESENT",IF(S101="PRESENT",SUMPRODUCT((Stabilo!$F106:$DA106=1)*(Stabilo!$F$5:$DA$5='Résultats élèves'!$I$2)),"A"),"A")</f>
        <v>A</v>
      </c>
      <c r="AE101" s="176" t="str">
        <f>IF(X101="PRESENT",IF(T101="PRESENT",SUMPRODUCT((Stabilo!$F106:$DA106=1)*(Stabilo!$F$5:$DA$5='Résultats élèves'!$J$2)),"A"),"A")</f>
        <v>A</v>
      </c>
      <c r="AF101" s="176" t="str">
        <f>IF(X101="PRESENT",IF(U101="PRESENT",SUMPRODUCT((Stabilo!$F106:$DA106=1)*(Stabilo!$F$5:$DA$5='Résultats élèves'!$K$2)),"A"),"A")</f>
        <v>A</v>
      </c>
      <c r="AG101" s="176" t="str">
        <f>IF(X101="PRESENT",IF(V101="PRESENT",SUMPRODUCT((Stabilo!$F106:$DA106=1)*(Stabilo!$F$5:$DA$5='Résultats élèves'!$L$2)),"A"),"A")</f>
        <v>A</v>
      </c>
      <c r="AH101" s="176" t="str">
        <f>IF(X101="PRESENT",IF(W101="PRESENT",SUMPRODUCT((Stabilo!$F106:$DA106=1)*(Stabilo!$F$5:$DA$5='Résultats élèves'!$M$2)),"A"),"A")</f>
        <v>A</v>
      </c>
      <c r="AI101" s="175">
        <f>SUMPRODUCT((Stabilo!$F$5:$DA$5=1)*(Stabilo!F106:DA106&lt;&gt;""))</f>
        <v>0</v>
      </c>
      <c r="AJ101" s="175">
        <f>SUMPRODUCT((Stabilo!$F$5:$DA$5=2)*(Stabilo!F106:DA106&lt;&gt;""))</f>
        <v>0</v>
      </c>
      <c r="AK101" s="175">
        <f>SUMPRODUCT((Stabilo!$F$5:$DA$5=3)*(Stabilo!F106:DA106&lt;&gt;""))</f>
        <v>0</v>
      </c>
      <c r="AL101" s="175">
        <f>SUMPRODUCT((Stabilo!$F$5:$DA$5=4)*(Stabilo!F106:DA106&lt;&gt;""))</f>
        <v>0</v>
      </c>
      <c r="AM101" s="175">
        <f>SUMPRODUCT((Stabilo!$F$5:$DA$5=5)*(Stabilo!F106:DA106&lt;&gt;""))</f>
        <v>0</v>
      </c>
      <c r="AN101" s="175">
        <f>SUMPRODUCT((Stabilo!$F$5:$DA$5=6)*(Stabilo!F106:DA106&lt;&gt;""))</f>
        <v>0</v>
      </c>
      <c r="AO101" s="175">
        <f>SUMPRODUCT((Stabilo!$F$5:$DA$5=7)*(Stabilo!F106:DA106&lt;&gt;""))</f>
        <v>0</v>
      </c>
      <c r="AP101" s="175">
        <f>SUMPRODUCT((Stabilo!$F$5:$DA$5=8)*(Stabilo!F106:DA106&lt;&gt;""))</f>
        <v>0</v>
      </c>
      <c r="AQ101" s="175">
        <f>SUMPRODUCT((Stabilo!$F$5:$DA$5=9)*(Stabilo!F106:DA106&lt;&gt;""))</f>
        <v>0</v>
      </c>
      <c r="AR101" s="175">
        <f>SUMPRODUCT((Stabilo!$F$5:$DA$5=10)*(Stabilo!F106:DA106&lt;&gt;""))</f>
        <v>0</v>
      </c>
    </row>
    <row r="102" spans="2:44" ht="15" customHeight="1">
      <c r="B102" s="76">
        <v>99</v>
      </c>
      <c r="C102" s="77" t="str">
        <f>IF(Accueil!F111="","",Accueil!F111)</f>
        <v/>
      </c>
      <c r="D102" s="167" t="str">
        <f t="shared" si="12"/>
        <v/>
      </c>
      <c r="E102" s="167" t="str">
        <f t="shared" si="13"/>
        <v/>
      </c>
      <c r="F102" s="167" t="str">
        <f t="shared" si="14"/>
        <v/>
      </c>
      <c r="G102" s="167" t="str">
        <f t="shared" si="15"/>
        <v/>
      </c>
      <c r="H102" s="167" t="str">
        <f t="shared" si="16"/>
        <v/>
      </c>
      <c r="I102" s="167" t="str">
        <f t="shared" si="17"/>
        <v/>
      </c>
      <c r="J102" s="167" t="str">
        <f t="shared" si="18"/>
        <v/>
      </c>
      <c r="K102" s="167" t="str">
        <f t="shared" si="19"/>
        <v/>
      </c>
      <c r="L102" s="167" t="str">
        <f t="shared" si="20"/>
        <v/>
      </c>
      <c r="M102" s="167" t="str">
        <f t="shared" si="21"/>
        <v/>
      </c>
      <c r="N102" s="103" t="str">
        <f>IF(N101="","",IF(SUMPRODUCT((Stabilo!$F107:$DA107="A")*(Stabilo!$F$5:$DA$5='Résultats élèves'!$D$2))&gt;0,"ABSENT","PRESENT"))</f>
        <v>PRESENT</v>
      </c>
      <c r="O102" s="103" t="str">
        <f>IF(O101="","",IF(SUMPRODUCT((Stabilo!$F107:$DA107="A")*(Stabilo!$F$5:$DA$5='Résultats élèves'!$E$2))&gt;0,"ABSENT","PRESENT"))</f>
        <v>PRESENT</v>
      </c>
      <c r="P102" s="103" t="str">
        <f>IF(P101="","",IF(SUMPRODUCT((Stabilo!$F107:$DA107="A")*(Stabilo!$F$5:$DA$5='Résultats élèves'!$F$2))&gt;0,"ABSENT","PRESENT"))</f>
        <v>PRESENT</v>
      </c>
      <c r="Q102" s="103" t="str">
        <f>IF(Q101="","",IF(SUMPRODUCT((Stabilo!$F107:$DA107="A")*(Stabilo!$F$5:$DA$5='Résultats élèves'!$G$2))&gt;0,"ABSENT","PRESENT"))</f>
        <v>PRESENT</v>
      </c>
      <c r="R102" s="103" t="str">
        <f>IF(R101="","",IF(SUMPRODUCT((Stabilo!$F107:$DA107="A")*(Stabilo!$F$5:$DA$5='Résultats élèves'!$H$2))&gt;0,"ABSENT","PRESENT"))</f>
        <v>PRESENT</v>
      </c>
      <c r="S102" s="103" t="str">
        <f>IF(S101="","",IF(SUMPRODUCT((Stabilo!$F107:$DA107="A")*(Stabilo!$F$5:$DA$5='Résultats élèves'!$I$2))&gt;0,"ABSENT","PRESENT"))</f>
        <v/>
      </c>
      <c r="T102" s="103" t="str">
        <f>IF(T101="","",IF(SUMPRODUCT((Stabilo!$F107:$DA107="A")*(Stabilo!$F$5:$DA$5='Résultats élèves'!$J$2))&gt;0,"ABSENT","PRESENT"))</f>
        <v/>
      </c>
      <c r="U102" s="103" t="str">
        <f>IF(U101="","",IF(SUMPRODUCT((Stabilo!$F107:$DA107="A")*(Stabilo!$F$5:$DA$5='Résultats élèves'!$K$2))&gt;0,"ABSENT","PRESENT"))</f>
        <v/>
      </c>
      <c r="V102" s="103" t="str">
        <f>IF(V101="","",IF(SUMPRODUCT((Stabilo!$F107:$DA107="A")*(Stabilo!$F$5:$DA$5='Résultats élèves'!$L$2))&gt;0,"ABSENT","PRESENT"))</f>
        <v/>
      </c>
      <c r="W102" s="103" t="str">
        <f>IF(W101="","",IF(SUMPRODUCT((Stabilo!$F107:$DA107="A")*(Stabilo!$F$5:$DA$5='Résultats élèves'!$M$2))&gt;0,"ABSENT","PRESENT"))</f>
        <v/>
      </c>
      <c r="X102" s="99" t="str">
        <f t="shared" si="11"/>
        <v/>
      </c>
      <c r="Y102" s="176" t="str">
        <f>IF(X102="PRESENT",IF(N102="PRESENT",SUMPRODUCT((Stabilo!$F107:$DA107=1)*(Stabilo!$F$5:$DA$5='Résultats élèves'!$D$2)),"A"),"A")</f>
        <v>A</v>
      </c>
      <c r="Z102" s="176" t="str">
        <f>IF(X102="PRESENT",IF(O102="PRESENT",SUMPRODUCT((Stabilo!$F107:$DA107=1)*(Stabilo!$F$5:$DA$5='Résultats élèves'!$E$2)),"A"),"A")</f>
        <v>A</v>
      </c>
      <c r="AA102" s="176" t="str">
        <f>IF(X102="PRESENT",IF(P102="PRESENT",SUMPRODUCT((Stabilo!$F107:$DA107=1)*(Stabilo!$F$5:$DA$5='Résultats élèves'!$F$2)),"A"),"A")</f>
        <v>A</v>
      </c>
      <c r="AB102" s="176" t="str">
        <f>IF(X102="PRESENT",IF(Q102="PRESENT",SUMPRODUCT((Stabilo!$F107:$DA107=1)*(Stabilo!$F$5:$DA$5='Résultats élèves'!$G$2)),"A"),"A")</f>
        <v>A</v>
      </c>
      <c r="AC102" s="176" t="str">
        <f>IF(X102="PRESENT",IF(R102="PRESENT",SUMPRODUCT((Stabilo!$F107:$DA107=1)*(Stabilo!$F$5:$DA$5='Résultats élèves'!$H$2)),"A"),"A")</f>
        <v>A</v>
      </c>
      <c r="AD102" s="176" t="str">
        <f>IF(X102="PRESENT",IF(S102="PRESENT",SUMPRODUCT((Stabilo!$F107:$DA107=1)*(Stabilo!$F$5:$DA$5='Résultats élèves'!$I$2)),"A"),"A")</f>
        <v>A</v>
      </c>
      <c r="AE102" s="176" t="str">
        <f>IF(X102="PRESENT",IF(T102="PRESENT",SUMPRODUCT((Stabilo!$F107:$DA107=1)*(Stabilo!$F$5:$DA$5='Résultats élèves'!$J$2)),"A"),"A")</f>
        <v>A</v>
      </c>
      <c r="AF102" s="176" t="str">
        <f>IF(X102="PRESENT",IF(U102="PRESENT",SUMPRODUCT((Stabilo!$F107:$DA107=1)*(Stabilo!$F$5:$DA$5='Résultats élèves'!$K$2)),"A"),"A")</f>
        <v>A</v>
      </c>
      <c r="AG102" s="176" t="str">
        <f>IF(X102="PRESENT",IF(V102="PRESENT",SUMPRODUCT((Stabilo!$F107:$DA107=1)*(Stabilo!$F$5:$DA$5='Résultats élèves'!$L$2)),"A"),"A")</f>
        <v>A</v>
      </c>
      <c r="AH102" s="176" t="str">
        <f>IF(X102="PRESENT",IF(W102="PRESENT",SUMPRODUCT((Stabilo!$F107:$DA107=1)*(Stabilo!$F$5:$DA$5='Résultats élèves'!$M$2)),"A"),"A")</f>
        <v>A</v>
      </c>
      <c r="AI102" s="175">
        <f>SUMPRODUCT((Stabilo!$F$5:$DA$5=1)*(Stabilo!F107:DA107&lt;&gt;""))</f>
        <v>0</v>
      </c>
      <c r="AJ102" s="175">
        <f>SUMPRODUCT((Stabilo!$F$5:$DA$5=2)*(Stabilo!F107:DA107&lt;&gt;""))</f>
        <v>0</v>
      </c>
      <c r="AK102" s="175">
        <f>SUMPRODUCT((Stabilo!$F$5:$DA$5=3)*(Stabilo!F107:DA107&lt;&gt;""))</f>
        <v>0</v>
      </c>
      <c r="AL102" s="175">
        <f>SUMPRODUCT((Stabilo!$F$5:$DA$5=4)*(Stabilo!F107:DA107&lt;&gt;""))</f>
        <v>0</v>
      </c>
      <c r="AM102" s="175">
        <f>SUMPRODUCT((Stabilo!$F$5:$DA$5=5)*(Stabilo!F107:DA107&lt;&gt;""))</f>
        <v>0</v>
      </c>
      <c r="AN102" s="175">
        <f>SUMPRODUCT((Stabilo!$F$5:$DA$5=6)*(Stabilo!F107:DA107&lt;&gt;""))</f>
        <v>0</v>
      </c>
      <c r="AO102" s="175">
        <f>SUMPRODUCT((Stabilo!$F$5:$DA$5=7)*(Stabilo!F107:DA107&lt;&gt;""))</f>
        <v>0</v>
      </c>
      <c r="AP102" s="175">
        <f>SUMPRODUCT((Stabilo!$F$5:$DA$5=8)*(Stabilo!F107:DA107&lt;&gt;""))</f>
        <v>0</v>
      </c>
      <c r="AQ102" s="175">
        <f>SUMPRODUCT((Stabilo!$F$5:$DA$5=9)*(Stabilo!F107:DA107&lt;&gt;""))</f>
        <v>0</v>
      </c>
      <c r="AR102" s="175">
        <f>SUMPRODUCT((Stabilo!$F$5:$DA$5=10)*(Stabilo!F107:DA107&lt;&gt;""))</f>
        <v>0</v>
      </c>
    </row>
    <row r="103" spans="2:44" ht="15" customHeight="1">
      <c r="B103" s="76">
        <v>100</v>
      </c>
      <c r="C103" s="77" t="str">
        <f>IF(Accueil!F112="","",Accueil!F112)</f>
        <v/>
      </c>
      <c r="D103" s="167" t="str">
        <f t="shared" si="12"/>
        <v/>
      </c>
      <c r="E103" s="167" t="str">
        <f t="shared" si="13"/>
        <v/>
      </c>
      <c r="F103" s="167" t="str">
        <f t="shared" si="14"/>
        <v/>
      </c>
      <c r="G103" s="167" t="str">
        <f t="shared" si="15"/>
        <v/>
      </c>
      <c r="H103" s="167" t="str">
        <f t="shared" si="16"/>
        <v/>
      </c>
      <c r="I103" s="167" t="str">
        <f t="shared" si="17"/>
        <v/>
      </c>
      <c r="J103" s="167" t="str">
        <f t="shared" si="18"/>
        <v/>
      </c>
      <c r="K103" s="167" t="str">
        <f t="shared" si="19"/>
        <v/>
      </c>
      <c r="L103" s="167" t="str">
        <f t="shared" si="20"/>
        <v/>
      </c>
      <c r="M103" s="167" t="str">
        <f t="shared" si="21"/>
        <v/>
      </c>
      <c r="N103" s="103" t="str">
        <f>IF(N102="","",IF(SUMPRODUCT((Stabilo!$F108:$DA108="A")*(Stabilo!$F$5:$DA$5='Résultats élèves'!$D$2))&gt;0,"ABSENT","PRESENT"))</f>
        <v>PRESENT</v>
      </c>
      <c r="O103" s="103" t="str">
        <f>IF(O102="","",IF(SUMPRODUCT((Stabilo!$F108:$DA108="A")*(Stabilo!$F$5:$DA$5='Résultats élèves'!$E$2))&gt;0,"ABSENT","PRESENT"))</f>
        <v>PRESENT</v>
      </c>
      <c r="P103" s="103" t="str">
        <f>IF(P102="","",IF(SUMPRODUCT((Stabilo!$F108:$DA108="A")*(Stabilo!$F$5:$DA$5='Résultats élèves'!$F$2))&gt;0,"ABSENT","PRESENT"))</f>
        <v>PRESENT</v>
      </c>
      <c r="Q103" s="103" t="str">
        <f>IF(Q102="","",IF(SUMPRODUCT((Stabilo!$F108:$DA108="A")*(Stabilo!$F$5:$DA$5='Résultats élèves'!$G$2))&gt;0,"ABSENT","PRESENT"))</f>
        <v>PRESENT</v>
      </c>
      <c r="R103" s="103" t="str">
        <f>IF(R102="","",IF(SUMPRODUCT((Stabilo!$F108:$DA108="A")*(Stabilo!$F$5:$DA$5='Résultats élèves'!$H$2))&gt;0,"ABSENT","PRESENT"))</f>
        <v>PRESENT</v>
      </c>
      <c r="S103" s="103" t="str">
        <f>IF(S102="","",IF(SUMPRODUCT((Stabilo!$F108:$DA108="A")*(Stabilo!$F$5:$DA$5='Résultats élèves'!$I$2))&gt;0,"ABSENT","PRESENT"))</f>
        <v/>
      </c>
      <c r="T103" s="103" t="str">
        <f>IF(T102="","",IF(SUMPRODUCT((Stabilo!$F108:$DA108="A")*(Stabilo!$F$5:$DA$5='Résultats élèves'!$J$2))&gt;0,"ABSENT","PRESENT"))</f>
        <v/>
      </c>
      <c r="U103" s="103" t="str">
        <f>IF(U102="","",IF(SUMPRODUCT((Stabilo!$F108:$DA108="A")*(Stabilo!$F$5:$DA$5='Résultats élèves'!$K$2))&gt;0,"ABSENT","PRESENT"))</f>
        <v/>
      </c>
      <c r="V103" s="103" t="str">
        <f>IF(V102="","",IF(SUMPRODUCT((Stabilo!$F108:$DA108="A")*(Stabilo!$F$5:$DA$5='Résultats élèves'!$L$2))&gt;0,"ABSENT","PRESENT"))</f>
        <v/>
      </c>
      <c r="W103" s="103" t="str">
        <f>IF(W102="","",IF(SUMPRODUCT((Stabilo!$F108:$DA108="A")*(Stabilo!$F$5:$DA$5='Résultats élèves'!$M$2))&gt;0,"ABSENT","PRESENT"))</f>
        <v/>
      </c>
      <c r="X103" s="99" t="str">
        <f t="shared" si="11"/>
        <v/>
      </c>
      <c r="Y103" s="176" t="str">
        <f>IF(X103="PRESENT",IF(N103="PRESENT",SUMPRODUCT((Stabilo!$F108:$DA108=1)*(Stabilo!$F$5:$DA$5='Résultats élèves'!$D$2)),"A"),"A")</f>
        <v>A</v>
      </c>
      <c r="Z103" s="176" t="str">
        <f>IF(X103="PRESENT",IF(O103="PRESENT",SUMPRODUCT((Stabilo!$F108:$DA108=1)*(Stabilo!$F$5:$DA$5='Résultats élèves'!$E$2)),"A"),"A")</f>
        <v>A</v>
      </c>
      <c r="AA103" s="176" t="str">
        <f>IF(X103="PRESENT",IF(P103="PRESENT",SUMPRODUCT((Stabilo!$F108:$DA108=1)*(Stabilo!$F$5:$DA$5='Résultats élèves'!$F$2)),"A"),"A")</f>
        <v>A</v>
      </c>
      <c r="AB103" s="176" t="str">
        <f>IF(X103="PRESENT",IF(Q103="PRESENT",SUMPRODUCT((Stabilo!$F108:$DA108=1)*(Stabilo!$F$5:$DA$5='Résultats élèves'!$G$2)),"A"),"A")</f>
        <v>A</v>
      </c>
      <c r="AC103" s="176" t="str">
        <f>IF(X103="PRESENT",IF(R103="PRESENT",SUMPRODUCT((Stabilo!$F108:$DA108=1)*(Stabilo!$F$5:$DA$5='Résultats élèves'!$H$2)),"A"),"A")</f>
        <v>A</v>
      </c>
      <c r="AD103" s="176" t="str">
        <f>IF(X103="PRESENT",IF(S103="PRESENT",SUMPRODUCT((Stabilo!$F108:$DA108=1)*(Stabilo!$F$5:$DA$5='Résultats élèves'!$I$2)),"A"),"A")</f>
        <v>A</v>
      </c>
      <c r="AE103" s="176" t="str">
        <f>IF(X103="PRESENT",IF(T103="PRESENT",SUMPRODUCT((Stabilo!$F108:$DA108=1)*(Stabilo!$F$5:$DA$5='Résultats élèves'!$J$2)),"A"),"A")</f>
        <v>A</v>
      </c>
      <c r="AF103" s="176" t="str">
        <f>IF(X103="PRESENT",IF(U103="PRESENT",SUMPRODUCT((Stabilo!$F108:$DA108=1)*(Stabilo!$F$5:$DA$5='Résultats élèves'!$K$2)),"A"),"A")</f>
        <v>A</v>
      </c>
      <c r="AG103" s="176" t="str">
        <f>IF(X103="PRESENT",IF(V103="PRESENT",SUMPRODUCT((Stabilo!$F108:$DA108=1)*(Stabilo!$F$5:$DA$5='Résultats élèves'!$L$2)),"A"),"A")</f>
        <v>A</v>
      </c>
      <c r="AH103" s="176" t="str">
        <f>IF(X103="PRESENT",IF(W103="PRESENT",SUMPRODUCT((Stabilo!$F108:$DA108=1)*(Stabilo!$F$5:$DA$5='Résultats élèves'!$M$2)),"A"),"A")</f>
        <v>A</v>
      </c>
      <c r="AI103" s="175">
        <f>SUMPRODUCT((Stabilo!$F$5:$DA$5=1)*(Stabilo!F108:DA108&lt;&gt;""))</f>
        <v>0</v>
      </c>
      <c r="AJ103" s="175">
        <f>SUMPRODUCT((Stabilo!$F$5:$DA$5=2)*(Stabilo!F108:DA108&lt;&gt;""))</f>
        <v>0</v>
      </c>
      <c r="AK103" s="175">
        <f>SUMPRODUCT((Stabilo!$F$5:$DA$5=3)*(Stabilo!F108:DA108&lt;&gt;""))</f>
        <v>0</v>
      </c>
      <c r="AL103" s="175">
        <f>SUMPRODUCT((Stabilo!$F$5:$DA$5=4)*(Stabilo!F108:DA108&lt;&gt;""))</f>
        <v>0</v>
      </c>
      <c r="AM103" s="175">
        <f>SUMPRODUCT((Stabilo!$F$5:$DA$5=5)*(Stabilo!F108:DA108&lt;&gt;""))</f>
        <v>0</v>
      </c>
      <c r="AN103" s="175">
        <f>SUMPRODUCT((Stabilo!$F$5:$DA$5=6)*(Stabilo!F108:DA108&lt;&gt;""))</f>
        <v>0</v>
      </c>
      <c r="AO103" s="175">
        <f>SUMPRODUCT((Stabilo!$F$5:$DA$5=7)*(Stabilo!F108:DA108&lt;&gt;""))</f>
        <v>0</v>
      </c>
      <c r="AP103" s="175">
        <f>SUMPRODUCT((Stabilo!$F$5:$DA$5=8)*(Stabilo!F108:DA108&lt;&gt;""))</f>
        <v>0</v>
      </c>
      <c r="AQ103" s="175">
        <f>SUMPRODUCT((Stabilo!$F$5:$DA$5=9)*(Stabilo!F108:DA108&lt;&gt;""))</f>
        <v>0</v>
      </c>
      <c r="AR103" s="175">
        <f>SUMPRODUCT((Stabilo!$F$5:$DA$5=10)*(Stabilo!F108:DA108&lt;&gt;""))</f>
        <v>0</v>
      </c>
    </row>
    <row r="104" spans="2:44" ht="15" customHeight="1">
      <c r="B104" s="76">
        <v>101</v>
      </c>
      <c r="C104" s="77" t="str">
        <f>IF(Accueil!F113="","",Accueil!F113)</f>
        <v/>
      </c>
      <c r="D104" s="167" t="str">
        <f t="shared" si="12"/>
        <v/>
      </c>
      <c r="E104" s="167" t="str">
        <f t="shared" si="13"/>
        <v/>
      </c>
      <c r="F104" s="167" t="str">
        <f t="shared" si="14"/>
        <v/>
      </c>
      <c r="G104" s="167" t="str">
        <f t="shared" si="15"/>
        <v/>
      </c>
      <c r="H104" s="167" t="str">
        <f t="shared" si="16"/>
        <v/>
      </c>
      <c r="I104" s="167" t="str">
        <f t="shared" si="17"/>
        <v/>
      </c>
      <c r="J104" s="167" t="str">
        <f t="shared" si="18"/>
        <v/>
      </c>
      <c r="K104" s="167" t="str">
        <f t="shared" si="19"/>
        <v/>
      </c>
      <c r="L104" s="167" t="str">
        <f t="shared" si="20"/>
        <v/>
      </c>
      <c r="M104" s="167" t="str">
        <f t="shared" si="21"/>
        <v/>
      </c>
      <c r="N104" s="103" t="str">
        <f>IF(N103="","",IF(SUMPRODUCT((Stabilo!$F109:$DA109="A")*(Stabilo!$F$5:$DA$5='Résultats élèves'!$D$2))&gt;0,"ABSENT","PRESENT"))</f>
        <v>PRESENT</v>
      </c>
      <c r="O104" s="103" t="str">
        <f>IF(O103="","",IF(SUMPRODUCT((Stabilo!$F109:$DA109="A")*(Stabilo!$F$5:$DA$5='Résultats élèves'!$E$2))&gt;0,"ABSENT","PRESENT"))</f>
        <v>PRESENT</v>
      </c>
      <c r="P104" s="103" t="str">
        <f>IF(P103="","",IF(SUMPRODUCT((Stabilo!$F109:$DA109="A")*(Stabilo!$F$5:$DA$5='Résultats élèves'!$F$2))&gt;0,"ABSENT","PRESENT"))</f>
        <v>PRESENT</v>
      </c>
      <c r="Q104" s="103" t="str">
        <f>IF(Q103="","",IF(SUMPRODUCT((Stabilo!$F109:$DA109="A")*(Stabilo!$F$5:$DA$5='Résultats élèves'!$G$2))&gt;0,"ABSENT","PRESENT"))</f>
        <v>PRESENT</v>
      </c>
      <c r="R104" s="103" t="str">
        <f>IF(R103="","",IF(SUMPRODUCT((Stabilo!$F109:$DA109="A")*(Stabilo!$F$5:$DA$5='Résultats élèves'!$H$2))&gt;0,"ABSENT","PRESENT"))</f>
        <v>PRESENT</v>
      </c>
      <c r="S104" s="103" t="str">
        <f>IF(S103="","",IF(SUMPRODUCT((Stabilo!$F109:$DA109="A")*(Stabilo!$F$5:$DA$5='Résultats élèves'!$I$2))&gt;0,"ABSENT","PRESENT"))</f>
        <v/>
      </c>
      <c r="T104" s="103" t="str">
        <f>IF(T103="","",IF(SUMPRODUCT((Stabilo!$F109:$DA109="A")*(Stabilo!$F$5:$DA$5='Résultats élèves'!$J$2))&gt;0,"ABSENT","PRESENT"))</f>
        <v/>
      </c>
      <c r="U104" s="103" t="str">
        <f>IF(U103="","",IF(SUMPRODUCT((Stabilo!$F109:$DA109="A")*(Stabilo!$F$5:$DA$5='Résultats élèves'!$K$2))&gt;0,"ABSENT","PRESENT"))</f>
        <v/>
      </c>
      <c r="V104" s="103" t="str">
        <f>IF(V103="","",IF(SUMPRODUCT((Stabilo!$F109:$DA109="A")*(Stabilo!$F$5:$DA$5='Résultats élèves'!$L$2))&gt;0,"ABSENT","PRESENT"))</f>
        <v/>
      </c>
      <c r="W104" s="103" t="str">
        <f>IF(W103="","",IF(SUMPRODUCT((Stabilo!$F109:$DA109="A")*(Stabilo!$F$5:$DA$5='Résultats élèves'!$M$2))&gt;0,"ABSENT","PRESENT"))</f>
        <v/>
      </c>
      <c r="X104" s="99" t="str">
        <f t="shared" si="11"/>
        <v/>
      </c>
      <c r="Y104" s="176" t="str">
        <f>IF(X104="PRESENT",IF(N104="PRESENT",SUMPRODUCT((Stabilo!$F109:$DA109=1)*(Stabilo!$F$5:$DA$5='Résultats élèves'!$D$2)),"A"),"A")</f>
        <v>A</v>
      </c>
      <c r="Z104" s="176" t="str">
        <f>IF(X104="PRESENT",IF(O104="PRESENT",SUMPRODUCT((Stabilo!$F109:$DA109=1)*(Stabilo!$F$5:$DA$5='Résultats élèves'!$E$2)),"A"),"A")</f>
        <v>A</v>
      </c>
      <c r="AA104" s="176" t="str">
        <f>IF(X104="PRESENT",IF(P104="PRESENT",SUMPRODUCT((Stabilo!$F109:$DA109=1)*(Stabilo!$F$5:$DA$5='Résultats élèves'!$F$2)),"A"),"A")</f>
        <v>A</v>
      </c>
      <c r="AB104" s="176" t="str">
        <f>IF(X104="PRESENT",IF(Q104="PRESENT",SUMPRODUCT((Stabilo!$F109:$DA109=1)*(Stabilo!$F$5:$DA$5='Résultats élèves'!$G$2)),"A"),"A")</f>
        <v>A</v>
      </c>
      <c r="AC104" s="176" t="str">
        <f>IF(X104="PRESENT",IF(R104="PRESENT",SUMPRODUCT((Stabilo!$F109:$DA109=1)*(Stabilo!$F$5:$DA$5='Résultats élèves'!$H$2)),"A"),"A")</f>
        <v>A</v>
      </c>
      <c r="AD104" s="176" t="str">
        <f>IF(X104="PRESENT",IF(S104="PRESENT",SUMPRODUCT((Stabilo!$F109:$DA109=1)*(Stabilo!$F$5:$DA$5='Résultats élèves'!$I$2)),"A"),"A")</f>
        <v>A</v>
      </c>
      <c r="AE104" s="176" t="str">
        <f>IF(X104="PRESENT",IF(T104="PRESENT",SUMPRODUCT((Stabilo!$F109:$DA109=1)*(Stabilo!$F$5:$DA$5='Résultats élèves'!$J$2)),"A"),"A")</f>
        <v>A</v>
      </c>
      <c r="AF104" s="176" t="str">
        <f>IF(X104="PRESENT",IF(U104="PRESENT",SUMPRODUCT((Stabilo!$F109:$DA109=1)*(Stabilo!$F$5:$DA$5='Résultats élèves'!$K$2)),"A"),"A")</f>
        <v>A</v>
      </c>
      <c r="AG104" s="176" t="str">
        <f>IF(X104="PRESENT",IF(V104="PRESENT",SUMPRODUCT((Stabilo!$F109:$DA109=1)*(Stabilo!$F$5:$DA$5='Résultats élèves'!$L$2)),"A"),"A")</f>
        <v>A</v>
      </c>
      <c r="AH104" s="176" t="str">
        <f>IF(X104="PRESENT",IF(W104="PRESENT",SUMPRODUCT((Stabilo!$F109:$DA109=1)*(Stabilo!$F$5:$DA$5='Résultats élèves'!$M$2)),"A"),"A")</f>
        <v>A</v>
      </c>
      <c r="AI104" s="175">
        <f>SUMPRODUCT((Stabilo!$F$5:$DA$5=1)*(Stabilo!F109:DA109&lt;&gt;""))</f>
        <v>0</v>
      </c>
      <c r="AJ104" s="175">
        <f>SUMPRODUCT((Stabilo!$F$5:$DA$5=2)*(Stabilo!F109:DA109&lt;&gt;""))</f>
        <v>0</v>
      </c>
      <c r="AK104" s="175">
        <f>SUMPRODUCT((Stabilo!$F$5:$DA$5=3)*(Stabilo!F109:DA109&lt;&gt;""))</f>
        <v>0</v>
      </c>
      <c r="AL104" s="175">
        <f>SUMPRODUCT((Stabilo!$F$5:$DA$5=4)*(Stabilo!F109:DA109&lt;&gt;""))</f>
        <v>0</v>
      </c>
      <c r="AM104" s="175">
        <f>SUMPRODUCT((Stabilo!$F$5:$DA$5=5)*(Stabilo!F109:DA109&lt;&gt;""))</f>
        <v>0</v>
      </c>
      <c r="AN104" s="175">
        <f>SUMPRODUCT((Stabilo!$F$5:$DA$5=6)*(Stabilo!F109:DA109&lt;&gt;""))</f>
        <v>0</v>
      </c>
      <c r="AO104" s="175">
        <f>SUMPRODUCT((Stabilo!$F$5:$DA$5=7)*(Stabilo!F109:DA109&lt;&gt;""))</f>
        <v>0</v>
      </c>
      <c r="AP104" s="175">
        <f>SUMPRODUCT((Stabilo!$F$5:$DA$5=8)*(Stabilo!F109:DA109&lt;&gt;""))</f>
        <v>0</v>
      </c>
      <c r="AQ104" s="175">
        <f>SUMPRODUCT((Stabilo!$F$5:$DA$5=9)*(Stabilo!F109:DA109&lt;&gt;""))</f>
        <v>0</v>
      </c>
      <c r="AR104" s="175">
        <f>SUMPRODUCT((Stabilo!$F$5:$DA$5=10)*(Stabilo!F109:DA109&lt;&gt;""))</f>
        <v>0</v>
      </c>
    </row>
    <row r="105" spans="2:44" ht="15" customHeight="1">
      <c r="B105" s="76">
        <v>102</v>
      </c>
      <c r="C105" s="77" t="str">
        <f>IF(Accueil!F114="","",Accueil!F114)</f>
        <v/>
      </c>
      <c r="D105" s="167" t="str">
        <f t="shared" si="12"/>
        <v/>
      </c>
      <c r="E105" s="167" t="str">
        <f t="shared" si="13"/>
        <v/>
      </c>
      <c r="F105" s="167" t="str">
        <f t="shared" si="14"/>
        <v/>
      </c>
      <c r="G105" s="167" t="str">
        <f t="shared" si="15"/>
        <v/>
      </c>
      <c r="H105" s="167" t="str">
        <f t="shared" si="16"/>
        <v/>
      </c>
      <c r="I105" s="167" t="str">
        <f t="shared" si="17"/>
        <v/>
      </c>
      <c r="J105" s="167" t="str">
        <f t="shared" si="18"/>
        <v/>
      </c>
      <c r="K105" s="167" t="str">
        <f t="shared" si="19"/>
        <v/>
      </c>
      <c r="L105" s="167" t="str">
        <f t="shared" si="20"/>
        <v/>
      </c>
      <c r="M105" s="167" t="str">
        <f t="shared" si="21"/>
        <v/>
      </c>
      <c r="N105" s="103" t="str">
        <f>IF(N104="","",IF(SUMPRODUCT((Stabilo!$F110:$DA110="A")*(Stabilo!$F$5:$DA$5='Résultats élèves'!$D$2))&gt;0,"ABSENT","PRESENT"))</f>
        <v>PRESENT</v>
      </c>
      <c r="O105" s="103" t="str">
        <f>IF(O104="","",IF(SUMPRODUCT((Stabilo!$F110:$DA110="A")*(Stabilo!$F$5:$DA$5='Résultats élèves'!$E$2))&gt;0,"ABSENT","PRESENT"))</f>
        <v>PRESENT</v>
      </c>
      <c r="P105" s="103" t="str">
        <f>IF(P104="","",IF(SUMPRODUCT((Stabilo!$F110:$DA110="A")*(Stabilo!$F$5:$DA$5='Résultats élèves'!$F$2))&gt;0,"ABSENT","PRESENT"))</f>
        <v>PRESENT</v>
      </c>
      <c r="Q105" s="103" t="str">
        <f>IF(Q104="","",IF(SUMPRODUCT((Stabilo!$F110:$DA110="A")*(Stabilo!$F$5:$DA$5='Résultats élèves'!$G$2))&gt;0,"ABSENT","PRESENT"))</f>
        <v>PRESENT</v>
      </c>
      <c r="R105" s="103" t="str">
        <f>IF(R104="","",IF(SUMPRODUCT((Stabilo!$F110:$DA110="A")*(Stabilo!$F$5:$DA$5='Résultats élèves'!$H$2))&gt;0,"ABSENT","PRESENT"))</f>
        <v>PRESENT</v>
      </c>
      <c r="S105" s="103" t="str">
        <f>IF(S104="","",IF(SUMPRODUCT((Stabilo!$F110:$DA110="A")*(Stabilo!$F$5:$DA$5='Résultats élèves'!$I$2))&gt;0,"ABSENT","PRESENT"))</f>
        <v/>
      </c>
      <c r="T105" s="103" t="str">
        <f>IF(T104="","",IF(SUMPRODUCT((Stabilo!$F110:$DA110="A")*(Stabilo!$F$5:$DA$5='Résultats élèves'!$J$2))&gt;0,"ABSENT","PRESENT"))</f>
        <v/>
      </c>
      <c r="U105" s="103" t="str">
        <f>IF(U104="","",IF(SUMPRODUCT((Stabilo!$F110:$DA110="A")*(Stabilo!$F$5:$DA$5='Résultats élèves'!$K$2))&gt;0,"ABSENT","PRESENT"))</f>
        <v/>
      </c>
      <c r="V105" s="103" t="str">
        <f>IF(V104="","",IF(SUMPRODUCT((Stabilo!$F110:$DA110="A")*(Stabilo!$F$5:$DA$5='Résultats élèves'!$L$2))&gt;0,"ABSENT","PRESENT"))</f>
        <v/>
      </c>
      <c r="W105" s="103" t="str">
        <f>IF(W104="","",IF(SUMPRODUCT((Stabilo!$F110:$DA110="A")*(Stabilo!$F$5:$DA$5='Résultats élèves'!$M$2))&gt;0,"ABSENT","PRESENT"))</f>
        <v/>
      </c>
      <c r="X105" s="99" t="str">
        <f t="shared" si="11"/>
        <v/>
      </c>
      <c r="Y105" s="176" t="str">
        <f>IF(X105="PRESENT",IF(N105="PRESENT",SUMPRODUCT((Stabilo!$F110:$DA110=1)*(Stabilo!$F$5:$DA$5='Résultats élèves'!$D$2)),"A"),"A")</f>
        <v>A</v>
      </c>
      <c r="Z105" s="176" t="str">
        <f>IF(X105="PRESENT",IF(O105="PRESENT",SUMPRODUCT((Stabilo!$F110:$DA110=1)*(Stabilo!$F$5:$DA$5='Résultats élèves'!$E$2)),"A"),"A")</f>
        <v>A</v>
      </c>
      <c r="AA105" s="176" t="str">
        <f>IF(X105="PRESENT",IF(P105="PRESENT",SUMPRODUCT((Stabilo!$F110:$DA110=1)*(Stabilo!$F$5:$DA$5='Résultats élèves'!$F$2)),"A"),"A")</f>
        <v>A</v>
      </c>
      <c r="AB105" s="176" t="str">
        <f>IF(X105="PRESENT",IF(Q105="PRESENT",SUMPRODUCT((Stabilo!$F110:$DA110=1)*(Stabilo!$F$5:$DA$5='Résultats élèves'!$G$2)),"A"),"A")</f>
        <v>A</v>
      </c>
      <c r="AC105" s="176" t="str">
        <f>IF(X105="PRESENT",IF(R105="PRESENT",SUMPRODUCT((Stabilo!$F110:$DA110=1)*(Stabilo!$F$5:$DA$5='Résultats élèves'!$H$2)),"A"),"A")</f>
        <v>A</v>
      </c>
      <c r="AD105" s="176" t="str">
        <f>IF(X105="PRESENT",IF(S105="PRESENT",SUMPRODUCT((Stabilo!$F110:$DA110=1)*(Stabilo!$F$5:$DA$5='Résultats élèves'!$I$2)),"A"),"A")</f>
        <v>A</v>
      </c>
      <c r="AE105" s="176" t="str">
        <f>IF(X105="PRESENT",IF(T105="PRESENT",SUMPRODUCT((Stabilo!$F110:$DA110=1)*(Stabilo!$F$5:$DA$5='Résultats élèves'!$J$2)),"A"),"A")</f>
        <v>A</v>
      </c>
      <c r="AF105" s="176" t="str">
        <f>IF(X105="PRESENT",IF(U105="PRESENT",SUMPRODUCT((Stabilo!$F110:$DA110=1)*(Stabilo!$F$5:$DA$5='Résultats élèves'!$K$2)),"A"),"A")</f>
        <v>A</v>
      </c>
      <c r="AG105" s="176" t="str">
        <f>IF(X105="PRESENT",IF(V105="PRESENT",SUMPRODUCT((Stabilo!$F110:$DA110=1)*(Stabilo!$F$5:$DA$5='Résultats élèves'!$L$2)),"A"),"A")</f>
        <v>A</v>
      </c>
      <c r="AH105" s="176" t="str">
        <f>IF(X105="PRESENT",IF(W105="PRESENT",SUMPRODUCT((Stabilo!$F110:$DA110=1)*(Stabilo!$F$5:$DA$5='Résultats élèves'!$M$2)),"A"),"A")</f>
        <v>A</v>
      </c>
      <c r="AI105" s="175">
        <f>SUMPRODUCT((Stabilo!$F$5:$DA$5=1)*(Stabilo!F110:DA110&lt;&gt;""))</f>
        <v>0</v>
      </c>
      <c r="AJ105" s="175">
        <f>SUMPRODUCT((Stabilo!$F$5:$DA$5=2)*(Stabilo!F110:DA110&lt;&gt;""))</f>
        <v>0</v>
      </c>
      <c r="AK105" s="175">
        <f>SUMPRODUCT((Stabilo!$F$5:$DA$5=3)*(Stabilo!F110:DA110&lt;&gt;""))</f>
        <v>0</v>
      </c>
      <c r="AL105" s="175">
        <f>SUMPRODUCT((Stabilo!$F$5:$DA$5=4)*(Stabilo!F110:DA110&lt;&gt;""))</f>
        <v>0</v>
      </c>
      <c r="AM105" s="175">
        <f>SUMPRODUCT((Stabilo!$F$5:$DA$5=5)*(Stabilo!F110:DA110&lt;&gt;""))</f>
        <v>0</v>
      </c>
      <c r="AN105" s="175">
        <f>SUMPRODUCT((Stabilo!$F$5:$DA$5=6)*(Stabilo!F110:DA110&lt;&gt;""))</f>
        <v>0</v>
      </c>
      <c r="AO105" s="175">
        <f>SUMPRODUCT((Stabilo!$F$5:$DA$5=7)*(Stabilo!F110:DA110&lt;&gt;""))</f>
        <v>0</v>
      </c>
      <c r="AP105" s="175">
        <f>SUMPRODUCT((Stabilo!$F$5:$DA$5=8)*(Stabilo!F110:DA110&lt;&gt;""))</f>
        <v>0</v>
      </c>
      <c r="AQ105" s="175">
        <f>SUMPRODUCT((Stabilo!$F$5:$DA$5=9)*(Stabilo!F110:DA110&lt;&gt;""))</f>
        <v>0</v>
      </c>
      <c r="AR105" s="175">
        <f>SUMPRODUCT((Stabilo!$F$5:$DA$5=10)*(Stabilo!F110:DA110&lt;&gt;""))</f>
        <v>0</v>
      </c>
    </row>
    <row r="106" spans="2:44" ht="15" customHeight="1">
      <c r="B106" s="76">
        <v>103</v>
      </c>
      <c r="C106" s="77" t="str">
        <f>IF(Accueil!F115="","",Accueil!F115)</f>
        <v/>
      </c>
      <c r="D106" s="167" t="str">
        <f t="shared" si="12"/>
        <v/>
      </c>
      <c r="E106" s="167" t="str">
        <f t="shared" si="13"/>
        <v/>
      </c>
      <c r="F106" s="167" t="str">
        <f t="shared" si="14"/>
        <v/>
      </c>
      <c r="G106" s="167" t="str">
        <f t="shared" si="15"/>
        <v/>
      </c>
      <c r="H106" s="167" t="str">
        <f t="shared" si="16"/>
        <v/>
      </c>
      <c r="I106" s="167" t="str">
        <f t="shared" si="17"/>
        <v/>
      </c>
      <c r="J106" s="167" t="str">
        <f t="shared" si="18"/>
        <v/>
      </c>
      <c r="K106" s="167" t="str">
        <f t="shared" si="19"/>
        <v/>
      </c>
      <c r="L106" s="167" t="str">
        <f t="shared" si="20"/>
        <v/>
      </c>
      <c r="M106" s="167" t="str">
        <f t="shared" si="21"/>
        <v/>
      </c>
      <c r="N106" s="103" t="str">
        <f>IF(N105="","",IF(SUMPRODUCT((Stabilo!$F111:$DA111="A")*(Stabilo!$F$5:$DA$5='Résultats élèves'!$D$2))&gt;0,"ABSENT","PRESENT"))</f>
        <v>PRESENT</v>
      </c>
      <c r="O106" s="103" t="str">
        <f>IF(O105="","",IF(SUMPRODUCT((Stabilo!$F111:$DA111="A")*(Stabilo!$F$5:$DA$5='Résultats élèves'!$E$2))&gt;0,"ABSENT","PRESENT"))</f>
        <v>PRESENT</v>
      </c>
      <c r="P106" s="103" t="str">
        <f>IF(P105="","",IF(SUMPRODUCT((Stabilo!$F111:$DA111="A")*(Stabilo!$F$5:$DA$5='Résultats élèves'!$F$2))&gt;0,"ABSENT","PRESENT"))</f>
        <v>PRESENT</v>
      </c>
      <c r="Q106" s="103" t="str">
        <f>IF(Q105="","",IF(SUMPRODUCT((Stabilo!$F111:$DA111="A")*(Stabilo!$F$5:$DA$5='Résultats élèves'!$G$2))&gt;0,"ABSENT","PRESENT"))</f>
        <v>PRESENT</v>
      </c>
      <c r="R106" s="103" t="str">
        <f>IF(R105="","",IF(SUMPRODUCT((Stabilo!$F111:$DA111="A")*(Stabilo!$F$5:$DA$5='Résultats élèves'!$H$2))&gt;0,"ABSENT","PRESENT"))</f>
        <v>PRESENT</v>
      </c>
      <c r="S106" s="103" t="str">
        <f>IF(S105="","",IF(SUMPRODUCT((Stabilo!$F111:$DA111="A")*(Stabilo!$F$5:$DA$5='Résultats élèves'!$I$2))&gt;0,"ABSENT","PRESENT"))</f>
        <v/>
      </c>
      <c r="T106" s="103" t="str">
        <f>IF(T105="","",IF(SUMPRODUCT((Stabilo!$F111:$DA111="A")*(Stabilo!$F$5:$DA$5='Résultats élèves'!$J$2))&gt;0,"ABSENT","PRESENT"))</f>
        <v/>
      </c>
      <c r="U106" s="103" t="str">
        <f>IF(U105="","",IF(SUMPRODUCT((Stabilo!$F111:$DA111="A")*(Stabilo!$F$5:$DA$5='Résultats élèves'!$K$2))&gt;0,"ABSENT","PRESENT"))</f>
        <v/>
      </c>
      <c r="V106" s="103" t="str">
        <f>IF(V105="","",IF(SUMPRODUCT((Stabilo!$F111:$DA111="A")*(Stabilo!$F$5:$DA$5='Résultats élèves'!$L$2))&gt;0,"ABSENT","PRESENT"))</f>
        <v/>
      </c>
      <c r="W106" s="103" t="str">
        <f>IF(W105="","",IF(SUMPRODUCT((Stabilo!$F111:$DA111="A")*(Stabilo!$F$5:$DA$5='Résultats élèves'!$M$2))&gt;0,"ABSENT","PRESENT"))</f>
        <v/>
      </c>
      <c r="X106" s="99" t="str">
        <f t="shared" ref="X106:X169" si="22">IF(C106="","",IF(COUNTIF(N106:W106,"ABSENT")=COUNT($D$2:$M$2),"ABSENT","PRESENT"))</f>
        <v/>
      </c>
      <c r="Y106" s="176" t="str">
        <f>IF(X106="PRESENT",IF(N106="PRESENT",SUMPRODUCT((Stabilo!$F111:$DA111=1)*(Stabilo!$F$5:$DA$5='Résultats élèves'!$D$2)),"A"),"A")</f>
        <v>A</v>
      </c>
      <c r="Z106" s="176" t="str">
        <f>IF(X106="PRESENT",IF(O106="PRESENT",SUMPRODUCT((Stabilo!$F111:$DA111=1)*(Stabilo!$F$5:$DA$5='Résultats élèves'!$E$2)),"A"),"A")</f>
        <v>A</v>
      </c>
      <c r="AA106" s="176" t="str">
        <f>IF(X106="PRESENT",IF(P106="PRESENT",SUMPRODUCT((Stabilo!$F111:$DA111=1)*(Stabilo!$F$5:$DA$5='Résultats élèves'!$F$2)),"A"),"A")</f>
        <v>A</v>
      </c>
      <c r="AB106" s="176" t="str">
        <f>IF(X106="PRESENT",IF(Q106="PRESENT",SUMPRODUCT((Stabilo!$F111:$DA111=1)*(Stabilo!$F$5:$DA$5='Résultats élèves'!$G$2)),"A"),"A")</f>
        <v>A</v>
      </c>
      <c r="AC106" s="176" t="str">
        <f>IF(X106="PRESENT",IF(R106="PRESENT",SUMPRODUCT((Stabilo!$F111:$DA111=1)*(Stabilo!$F$5:$DA$5='Résultats élèves'!$H$2)),"A"),"A")</f>
        <v>A</v>
      </c>
      <c r="AD106" s="176" t="str">
        <f>IF(X106="PRESENT",IF(S106="PRESENT",SUMPRODUCT((Stabilo!$F111:$DA111=1)*(Stabilo!$F$5:$DA$5='Résultats élèves'!$I$2)),"A"),"A")</f>
        <v>A</v>
      </c>
      <c r="AE106" s="176" t="str">
        <f>IF(X106="PRESENT",IF(T106="PRESENT",SUMPRODUCT((Stabilo!$F111:$DA111=1)*(Stabilo!$F$5:$DA$5='Résultats élèves'!$J$2)),"A"),"A")</f>
        <v>A</v>
      </c>
      <c r="AF106" s="176" t="str">
        <f>IF(X106="PRESENT",IF(U106="PRESENT",SUMPRODUCT((Stabilo!$F111:$DA111=1)*(Stabilo!$F$5:$DA$5='Résultats élèves'!$K$2)),"A"),"A")</f>
        <v>A</v>
      </c>
      <c r="AG106" s="176" t="str">
        <f>IF(X106="PRESENT",IF(V106="PRESENT",SUMPRODUCT((Stabilo!$F111:$DA111=1)*(Stabilo!$F$5:$DA$5='Résultats élèves'!$L$2)),"A"),"A")</f>
        <v>A</v>
      </c>
      <c r="AH106" s="176" t="str">
        <f>IF(X106="PRESENT",IF(W106="PRESENT",SUMPRODUCT((Stabilo!$F111:$DA111=1)*(Stabilo!$F$5:$DA$5='Résultats élèves'!$M$2)),"A"),"A")</f>
        <v>A</v>
      </c>
      <c r="AI106" s="175">
        <f>SUMPRODUCT((Stabilo!$F$5:$DA$5=1)*(Stabilo!F111:DA111&lt;&gt;""))</f>
        <v>0</v>
      </c>
      <c r="AJ106" s="175">
        <f>SUMPRODUCT((Stabilo!$F$5:$DA$5=2)*(Stabilo!F111:DA111&lt;&gt;""))</f>
        <v>0</v>
      </c>
      <c r="AK106" s="175">
        <f>SUMPRODUCT((Stabilo!$F$5:$DA$5=3)*(Stabilo!F111:DA111&lt;&gt;""))</f>
        <v>0</v>
      </c>
      <c r="AL106" s="175">
        <f>SUMPRODUCT((Stabilo!$F$5:$DA$5=4)*(Stabilo!F111:DA111&lt;&gt;""))</f>
        <v>0</v>
      </c>
      <c r="AM106" s="175">
        <f>SUMPRODUCT((Stabilo!$F$5:$DA$5=5)*(Stabilo!F111:DA111&lt;&gt;""))</f>
        <v>0</v>
      </c>
      <c r="AN106" s="175">
        <f>SUMPRODUCT((Stabilo!$F$5:$DA$5=6)*(Stabilo!F111:DA111&lt;&gt;""))</f>
        <v>0</v>
      </c>
      <c r="AO106" s="175">
        <f>SUMPRODUCT((Stabilo!$F$5:$DA$5=7)*(Stabilo!F111:DA111&lt;&gt;""))</f>
        <v>0</v>
      </c>
      <c r="AP106" s="175">
        <f>SUMPRODUCT((Stabilo!$F$5:$DA$5=8)*(Stabilo!F111:DA111&lt;&gt;""))</f>
        <v>0</v>
      </c>
      <c r="AQ106" s="175">
        <f>SUMPRODUCT((Stabilo!$F$5:$DA$5=9)*(Stabilo!F111:DA111&lt;&gt;""))</f>
        <v>0</v>
      </c>
      <c r="AR106" s="175">
        <f>SUMPRODUCT((Stabilo!$F$5:$DA$5=10)*(Stabilo!F111:DA111&lt;&gt;""))</f>
        <v>0</v>
      </c>
    </row>
    <row r="107" spans="2:44" ht="15" customHeight="1">
      <c r="B107" s="76">
        <v>104</v>
      </c>
      <c r="C107" s="77" t="str">
        <f>IF(Accueil!F116="","",Accueil!F116)</f>
        <v/>
      </c>
      <c r="D107" s="167" t="str">
        <f t="shared" si="12"/>
        <v/>
      </c>
      <c r="E107" s="167" t="str">
        <f t="shared" si="13"/>
        <v/>
      </c>
      <c r="F107" s="167" t="str">
        <f t="shared" si="14"/>
        <v/>
      </c>
      <c r="G107" s="167" t="str">
        <f t="shared" si="15"/>
        <v/>
      </c>
      <c r="H107" s="167" t="str">
        <f t="shared" si="16"/>
        <v/>
      </c>
      <c r="I107" s="167" t="str">
        <f t="shared" si="17"/>
        <v/>
      </c>
      <c r="J107" s="167" t="str">
        <f t="shared" si="18"/>
        <v/>
      </c>
      <c r="K107" s="167" t="str">
        <f t="shared" si="19"/>
        <v/>
      </c>
      <c r="L107" s="167" t="str">
        <f t="shared" si="20"/>
        <v/>
      </c>
      <c r="M107" s="167" t="str">
        <f t="shared" si="21"/>
        <v/>
      </c>
      <c r="N107" s="103" t="str">
        <f>IF(N106="","",IF(SUMPRODUCT((Stabilo!$F112:$DA112="A")*(Stabilo!$F$5:$DA$5='Résultats élèves'!$D$2))&gt;0,"ABSENT","PRESENT"))</f>
        <v>PRESENT</v>
      </c>
      <c r="O107" s="103" t="str">
        <f>IF(O106="","",IF(SUMPRODUCT((Stabilo!$F112:$DA112="A")*(Stabilo!$F$5:$DA$5='Résultats élèves'!$E$2))&gt;0,"ABSENT","PRESENT"))</f>
        <v>PRESENT</v>
      </c>
      <c r="P107" s="103" t="str">
        <f>IF(P106="","",IF(SUMPRODUCT((Stabilo!$F112:$DA112="A")*(Stabilo!$F$5:$DA$5='Résultats élèves'!$F$2))&gt;0,"ABSENT","PRESENT"))</f>
        <v>PRESENT</v>
      </c>
      <c r="Q107" s="103" t="str">
        <f>IF(Q106="","",IF(SUMPRODUCT((Stabilo!$F112:$DA112="A")*(Stabilo!$F$5:$DA$5='Résultats élèves'!$G$2))&gt;0,"ABSENT","PRESENT"))</f>
        <v>PRESENT</v>
      </c>
      <c r="R107" s="103" t="str">
        <f>IF(R106="","",IF(SUMPRODUCT((Stabilo!$F112:$DA112="A")*(Stabilo!$F$5:$DA$5='Résultats élèves'!$H$2))&gt;0,"ABSENT","PRESENT"))</f>
        <v>PRESENT</v>
      </c>
      <c r="S107" s="103" t="str">
        <f>IF(S106="","",IF(SUMPRODUCT((Stabilo!$F112:$DA112="A")*(Stabilo!$F$5:$DA$5='Résultats élèves'!$I$2))&gt;0,"ABSENT","PRESENT"))</f>
        <v/>
      </c>
      <c r="T107" s="103" t="str">
        <f>IF(T106="","",IF(SUMPRODUCT((Stabilo!$F112:$DA112="A")*(Stabilo!$F$5:$DA$5='Résultats élèves'!$J$2))&gt;0,"ABSENT","PRESENT"))</f>
        <v/>
      </c>
      <c r="U107" s="103" t="str">
        <f>IF(U106="","",IF(SUMPRODUCT((Stabilo!$F112:$DA112="A")*(Stabilo!$F$5:$DA$5='Résultats élèves'!$K$2))&gt;0,"ABSENT","PRESENT"))</f>
        <v/>
      </c>
      <c r="V107" s="103" t="str">
        <f>IF(V106="","",IF(SUMPRODUCT((Stabilo!$F112:$DA112="A")*(Stabilo!$F$5:$DA$5='Résultats élèves'!$L$2))&gt;0,"ABSENT","PRESENT"))</f>
        <v/>
      </c>
      <c r="W107" s="103" t="str">
        <f>IF(W106="","",IF(SUMPRODUCT((Stabilo!$F112:$DA112="A")*(Stabilo!$F$5:$DA$5='Résultats élèves'!$M$2))&gt;0,"ABSENT","PRESENT"))</f>
        <v/>
      </c>
      <c r="X107" s="99" t="str">
        <f t="shared" si="22"/>
        <v/>
      </c>
      <c r="Y107" s="176" t="str">
        <f>IF(X107="PRESENT",IF(N107="PRESENT",SUMPRODUCT((Stabilo!$F112:$DA112=1)*(Stabilo!$F$5:$DA$5='Résultats élèves'!$D$2)),"A"),"A")</f>
        <v>A</v>
      </c>
      <c r="Z107" s="176" t="str">
        <f>IF(X107="PRESENT",IF(O107="PRESENT",SUMPRODUCT((Stabilo!$F112:$DA112=1)*(Stabilo!$F$5:$DA$5='Résultats élèves'!$E$2)),"A"),"A")</f>
        <v>A</v>
      </c>
      <c r="AA107" s="176" t="str">
        <f>IF(X107="PRESENT",IF(P107="PRESENT",SUMPRODUCT((Stabilo!$F112:$DA112=1)*(Stabilo!$F$5:$DA$5='Résultats élèves'!$F$2)),"A"),"A")</f>
        <v>A</v>
      </c>
      <c r="AB107" s="176" t="str">
        <f>IF(X107="PRESENT",IF(Q107="PRESENT",SUMPRODUCT((Stabilo!$F112:$DA112=1)*(Stabilo!$F$5:$DA$5='Résultats élèves'!$G$2)),"A"),"A")</f>
        <v>A</v>
      </c>
      <c r="AC107" s="176" t="str">
        <f>IF(X107="PRESENT",IF(R107="PRESENT",SUMPRODUCT((Stabilo!$F112:$DA112=1)*(Stabilo!$F$5:$DA$5='Résultats élèves'!$H$2)),"A"),"A")</f>
        <v>A</v>
      </c>
      <c r="AD107" s="176" t="str">
        <f>IF(X107="PRESENT",IF(S107="PRESENT",SUMPRODUCT((Stabilo!$F112:$DA112=1)*(Stabilo!$F$5:$DA$5='Résultats élèves'!$I$2)),"A"),"A")</f>
        <v>A</v>
      </c>
      <c r="AE107" s="176" t="str">
        <f>IF(X107="PRESENT",IF(T107="PRESENT",SUMPRODUCT((Stabilo!$F112:$DA112=1)*(Stabilo!$F$5:$DA$5='Résultats élèves'!$J$2)),"A"),"A")</f>
        <v>A</v>
      </c>
      <c r="AF107" s="176" t="str">
        <f>IF(X107="PRESENT",IF(U107="PRESENT",SUMPRODUCT((Stabilo!$F112:$DA112=1)*(Stabilo!$F$5:$DA$5='Résultats élèves'!$K$2)),"A"),"A")</f>
        <v>A</v>
      </c>
      <c r="AG107" s="176" t="str">
        <f>IF(X107="PRESENT",IF(V107="PRESENT",SUMPRODUCT((Stabilo!$F112:$DA112=1)*(Stabilo!$F$5:$DA$5='Résultats élèves'!$L$2)),"A"),"A")</f>
        <v>A</v>
      </c>
      <c r="AH107" s="176" t="str">
        <f>IF(X107="PRESENT",IF(W107="PRESENT",SUMPRODUCT((Stabilo!$F112:$DA112=1)*(Stabilo!$F$5:$DA$5='Résultats élèves'!$M$2)),"A"),"A")</f>
        <v>A</v>
      </c>
      <c r="AI107" s="175">
        <f>SUMPRODUCT((Stabilo!$F$5:$DA$5=1)*(Stabilo!F112:DA112&lt;&gt;""))</f>
        <v>0</v>
      </c>
      <c r="AJ107" s="175">
        <f>SUMPRODUCT((Stabilo!$F$5:$DA$5=2)*(Stabilo!F112:DA112&lt;&gt;""))</f>
        <v>0</v>
      </c>
      <c r="AK107" s="175">
        <f>SUMPRODUCT((Stabilo!$F$5:$DA$5=3)*(Stabilo!F112:DA112&lt;&gt;""))</f>
        <v>0</v>
      </c>
      <c r="AL107" s="175">
        <f>SUMPRODUCT((Stabilo!$F$5:$DA$5=4)*(Stabilo!F112:DA112&lt;&gt;""))</f>
        <v>0</v>
      </c>
      <c r="AM107" s="175">
        <f>SUMPRODUCT((Stabilo!$F$5:$DA$5=5)*(Stabilo!F112:DA112&lt;&gt;""))</f>
        <v>0</v>
      </c>
      <c r="AN107" s="175">
        <f>SUMPRODUCT((Stabilo!$F$5:$DA$5=6)*(Stabilo!F112:DA112&lt;&gt;""))</f>
        <v>0</v>
      </c>
      <c r="AO107" s="175">
        <f>SUMPRODUCT((Stabilo!$F$5:$DA$5=7)*(Stabilo!F112:DA112&lt;&gt;""))</f>
        <v>0</v>
      </c>
      <c r="AP107" s="175">
        <f>SUMPRODUCT((Stabilo!$F$5:$DA$5=8)*(Stabilo!F112:DA112&lt;&gt;""))</f>
        <v>0</v>
      </c>
      <c r="AQ107" s="175">
        <f>SUMPRODUCT((Stabilo!$F$5:$DA$5=9)*(Stabilo!F112:DA112&lt;&gt;""))</f>
        <v>0</v>
      </c>
      <c r="AR107" s="175">
        <f>SUMPRODUCT((Stabilo!$F$5:$DA$5=10)*(Stabilo!F112:DA112&lt;&gt;""))</f>
        <v>0</v>
      </c>
    </row>
    <row r="108" spans="2:44" ht="15" customHeight="1">
      <c r="B108" s="76">
        <v>105</v>
      </c>
      <c r="C108" s="77" t="str">
        <f>IF(Accueil!F117="","",Accueil!F117)</f>
        <v/>
      </c>
      <c r="D108" s="167" t="str">
        <f t="shared" si="12"/>
        <v/>
      </c>
      <c r="E108" s="167" t="str">
        <f t="shared" si="13"/>
        <v/>
      </c>
      <c r="F108" s="167" t="str">
        <f t="shared" si="14"/>
        <v/>
      </c>
      <c r="G108" s="167" t="str">
        <f t="shared" si="15"/>
        <v/>
      </c>
      <c r="H108" s="167" t="str">
        <f t="shared" si="16"/>
        <v/>
      </c>
      <c r="I108" s="167" t="str">
        <f t="shared" si="17"/>
        <v/>
      </c>
      <c r="J108" s="167" t="str">
        <f t="shared" si="18"/>
        <v/>
      </c>
      <c r="K108" s="167" t="str">
        <f t="shared" si="19"/>
        <v/>
      </c>
      <c r="L108" s="167" t="str">
        <f t="shared" si="20"/>
        <v/>
      </c>
      <c r="M108" s="167" t="str">
        <f t="shared" si="21"/>
        <v/>
      </c>
      <c r="N108" s="103" t="str">
        <f>IF(N107="","",IF(SUMPRODUCT((Stabilo!$F113:$DA113="A")*(Stabilo!$F$5:$DA$5='Résultats élèves'!$D$2))&gt;0,"ABSENT","PRESENT"))</f>
        <v>PRESENT</v>
      </c>
      <c r="O108" s="103" t="str">
        <f>IF(O107="","",IF(SUMPRODUCT((Stabilo!$F113:$DA113="A")*(Stabilo!$F$5:$DA$5='Résultats élèves'!$E$2))&gt;0,"ABSENT","PRESENT"))</f>
        <v>PRESENT</v>
      </c>
      <c r="P108" s="103" t="str">
        <f>IF(P107="","",IF(SUMPRODUCT((Stabilo!$F113:$DA113="A")*(Stabilo!$F$5:$DA$5='Résultats élèves'!$F$2))&gt;0,"ABSENT","PRESENT"))</f>
        <v>PRESENT</v>
      </c>
      <c r="Q108" s="103" t="str">
        <f>IF(Q107="","",IF(SUMPRODUCT((Stabilo!$F113:$DA113="A")*(Stabilo!$F$5:$DA$5='Résultats élèves'!$G$2))&gt;0,"ABSENT","PRESENT"))</f>
        <v>PRESENT</v>
      </c>
      <c r="R108" s="103" t="str">
        <f>IF(R107="","",IF(SUMPRODUCT((Stabilo!$F113:$DA113="A")*(Stabilo!$F$5:$DA$5='Résultats élèves'!$H$2))&gt;0,"ABSENT","PRESENT"))</f>
        <v>PRESENT</v>
      </c>
      <c r="S108" s="103" t="str">
        <f>IF(S107="","",IF(SUMPRODUCT((Stabilo!$F113:$DA113="A")*(Stabilo!$F$5:$DA$5='Résultats élèves'!$I$2))&gt;0,"ABSENT","PRESENT"))</f>
        <v/>
      </c>
      <c r="T108" s="103" t="str">
        <f>IF(T107="","",IF(SUMPRODUCT((Stabilo!$F113:$DA113="A")*(Stabilo!$F$5:$DA$5='Résultats élèves'!$J$2))&gt;0,"ABSENT","PRESENT"))</f>
        <v/>
      </c>
      <c r="U108" s="103" t="str">
        <f>IF(U107="","",IF(SUMPRODUCT((Stabilo!$F113:$DA113="A")*(Stabilo!$F$5:$DA$5='Résultats élèves'!$K$2))&gt;0,"ABSENT","PRESENT"))</f>
        <v/>
      </c>
      <c r="V108" s="103" t="str">
        <f>IF(V107="","",IF(SUMPRODUCT((Stabilo!$F113:$DA113="A")*(Stabilo!$F$5:$DA$5='Résultats élèves'!$L$2))&gt;0,"ABSENT","PRESENT"))</f>
        <v/>
      </c>
      <c r="W108" s="103" t="str">
        <f>IF(W107="","",IF(SUMPRODUCT((Stabilo!$F113:$DA113="A")*(Stabilo!$F$5:$DA$5='Résultats élèves'!$M$2))&gt;0,"ABSENT","PRESENT"))</f>
        <v/>
      </c>
      <c r="X108" s="99" t="str">
        <f t="shared" si="22"/>
        <v/>
      </c>
      <c r="Y108" s="176" t="str">
        <f>IF(X108="PRESENT",IF(N108="PRESENT",SUMPRODUCT((Stabilo!$F113:$DA113=1)*(Stabilo!$F$5:$DA$5='Résultats élèves'!$D$2)),"A"),"A")</f>
        <v>A</v>
      </c>
      <c r="Z108" s="176" t="str">
        <f>IF(X108="PRESENT",IF(O108="PRESENT",SUMPRODUCT((Stabilo!$F113:$DA113=1)*(Stabilo!$F$5:$DA$5='Résultats élèves'!$E$2)),"A"),"A")</f>
        <v>A</v>
      </c>
      <c r="AA108" s="176" t="str">
        <f>IF(X108="PRESENT",IF(P108="PRESENT",SUMPRODUCT((Stabilo!$F113:$DA113=1)*(Stabilo!$F$5:$DA$5='Résultats élèves'!$F$2)),"A"),"A")</f>
        <v>A</v>
      </c>
      <c r="AB108" s="176" t="str">
        <f>IF(X108="PRESENT",IF(Q108="PRESENT",SUMPRODUCT((Stabilo!$F113:$DA113=1)*(Stabilo!$F$5:$DA$5='Résultats élèves'!$G$2)),"A"),"A")</f>
        <v>A</v>
      </c>
      <c r="AC108" s="176" t="str">
        <f>IF(X108="PRESENT",IF(R108="PRESENT",SUMPRODUCT((Stabilo!$F113:$DA113=1)*(Stabilo!$F$5:$DA$5='Résultats élèves'!$H$2)),"A"),"A")</f>
        <v>A</v>
      </c>
      <c r="AD108" s="176" t="str">
        <f>IF(X108="PRESENT",IF(S108="PRESENT",SUMPRODUCT((Stabilo!$F113:$DA113=1)*(Stabilo!$F$5:$DA$5='Résultats élèves'!$I$2)),"A"),"A")</f>
        <v>A</v>
      </c>
      <c r="AE108" s="176" t="str">
        <f>IF(X108="PRESENT",IF(T108="PRESENT",SUMPRODUCT((Stabilo!$F113:$DA113=1)*(Stabilo!$F$5:$DA$5='Résultats élèves'!$J$2)),"A"),"A")</f>
        <v>A</v>
      </c>
      <c r="AF108" s="176" t="str">
        <f>IF(X108="PRESENT",IF(U108="PRESENT",SUMPRODUCT((Stabilo!$F113:$DA113=1)*(Stabilo!$F$5:$DA$5='Résultats élèves'!$K$2)),"A"),"A")</f>
        <v>A</v>
      </c>
      <c r="AG108" s="176" t="str">
        <f>IF(X108="PRESENT",IF(V108="PRESENT",SUMPRODUCT((Stabilo!$F113:$DA113=1)*(Stabilo!$F$5:$DA$5='Résultats élèves'!$L$2)),"A"),"A")</f>
        <v>A</v>
      </c>
      <c r="AH108" s="176" t="str">
        <f>IF(X108="PRESENT",IF(W108="PRESENT",SUMPRODUCT((Stabilo!$F113:$DA113=1)*(Stabilo!$F$5:$DA$5='Résultats élèves'!$M$2)),"A"),"A")</f>
        <v>A</v>
      </c>
      <c r="AI108" s="175">
        <f>SUMPRODUCT((Stabilo!$F$5:$DA$5=1)*(Stabilo!F113:DA113&lt;&gt;""))</f>
        <v>0</v>
      </c>
      <c r="AJ108" s="175">
        <f>SUMPRODUCT((Stabilo!$F$5:$DA$5=2)*(Stabilo!F113:DA113&lt;&gt;""))</f>
        <v>0</v>
      </c>
      <c r="AK108" s="175">
        <f>SUMPRODUCT((Stabilo!$F$5:$DA$5=3)*(Stabilo!F113:DA113&lt;&gt;""))</f>
        <v>0</v>
      </c>
      <c r="AL108" s="175">
        <f>SUMPRODUCT((Stabilo!$F$5:$DA$5=4)*(Stabilo!F113:DA113&lt;&gt;""))</f>
        <v>0</v>
      </c>
      <c r="AM108" s="175">
        <f>SUMPRODUCT((Stabilo!$F$5:$DA$5=5)*(Stabilo!F113:DA113&lt;&gt;""))</f>
        <v>0</v>
      </c>
      <c r="AN108" s="175">
        <f>SUMPRODUCT((Stabilo!$F$5:$DA$5=6)*(Stabilo!F113:DA113&lt;&gt;""))</f>
        <v>0</v>
      </c>
      <c r="AO108" s="175">
        <f>SUMPRODUCT((Stabilo!$F$5:$DA$5=7)*(Stabilo!F113:DA113&lt;&gt;""))</f>
        <v>0</v>
      </c>
      <c r="AP108" s="175">
        <f>SUMPRODUCT((Stabilo!$F$5:$DA$5=8)*(Stabilo!F113:DA113&lt;&gt;""))</f>
        <v>0</v>
      </c>
      <c r="AQ108" s="175">
        <f>SUMPRODUCT((Stabilo!$F$5:$DA$5=9)*(Stabilo!F113:DA113&lt;&gt;""))</f>
        <v>0</v>
      </c>
      <c r="AR108" s="175">
        <f>SUMPRODUCT((Stabilo!$F$5:$DA$5=10)*(Stabilo!F113:DA113&lt;&gt;""))</f>
        <v>0</v>
      </c>
    </row>
    <row r="109" spans="2:44" ht="15" customHeight="1">
      <c r="B109" s="76">
        <v>106</v>
      </c>
      <c r="C109" s="77" t="str">
        <f>IF(Accueil!F118="","",Accueil!F118)</f>
        <v/>
      </c>
      <c r="D109" s="167" t="str">
        <f t="shared" si="12"/>
        <v/>
      </c>
      <c r="E109" s="167" t="str">
        <f t="shared" si="13"/>
        <v/>
      </c>
      <c r="F109" s="167" t="str">
        <f t="shared" si="14"/>
        <v/>
      </c>
      <c r="G109" s="167" t="str">
        <f t="shared" si="15"/>
        <v/>
      </c>
      <c r="H109" s="167" t="str">
        <f t="shared" si="16"/>
        <v/>
      </c>
      <c r="I109" s="167" t="str">
        <f t="shared" si="17"/>
        <v/>
      </c>
      <c r="J109" s="167" t="str">
        <f t="shared" si="18"/>
        <v/>
      </c>
      <c r="K109" s="167" t="str">
        <f t="shared" si="19"/>
        <v/>
      </c>
      <c r="L109" s="167" t="str">
        <f t="shared" si="20"/>
        <v/>
      </c>
      <c r="M109" s="167" t="str">
        <f t="shared" si="21"/>
        <v/>
      </c>
      <c r="N109" s="103" t="str">
        <f>IF(N108="","",IF(SUMPRODUCT((Stabilo!$F114:$DA114="A")*(Stabilo!$F$5:$DA$5='Résultats élèves'!$D$2))&gt;0,"ABSENT","PRESENT"))</f>
        <v>PRESENT</v>
      </c>
      <c r="O109" s="103" t="str">
        <f>IF(O108="","",IF(SUMPRODUCT((Stabilo!$F114:$DA114="A")*(Stabilo!$F$5:$DA$5='Résultats élèves'!$E$2))&gt;0,"ABSENT","PRESENT"))</f>
        <v>PRESENT</v>
      </c>
      <c r="P109" s="103" t="str">
        <f>IF(P108="","",IF(SUMPRODUCT((Stabilo!$F114:$DA114="A")*(Stabilo!$F$5:$DA$5='Résultats élèves'!$F$2))&gt;0,"ABSENT","PRESENT"))</f>
        <v>PRESENT</v>
      </c>
      <c r="Q109" s="103" t="str">
        <f>IF(Q108="","",IF(SUMPRODUCT((Stabilo!$F114:$DA114="A")*(Stabilo!$F$5:$DA$5='Résultats élèves'!$G$2))&gt;0,"ABSENT","PRESENT"))</f>
        <v>PRESENT</v>
      </c>
      <c r="R109" s="103" t="str">
        <f>IF(R108="","",IF(SUMPRODUCT((Stabilo!$F114:$DA114="A")*(Stabilo!$F$5:$DA$5='Résultats élèves'!$H$2))&gt;0,"ABSENT","PRESENT"))</f>
        <v>PRESENT</v>
      </c>
      <c r="S109" s="103" t="str">
        <f>IF(S108="","",IF(SUMPRODUCT((Stabilo!$F114:$DA114="A")*(Stabilo!$F$5:$DA$5='Résultats élèves'!$I$2))&gt;0,"ABSENT","PRESENT"))</f>
        <v/>
      </c>
      <c r="T109" s="103" t="str">
        <f>IF(T108="","",IF(SUMPRODUCT((Stabilo!$F114:$DA114="A")*(Stabilo!$F$5:$DA$5='Résultats élèves'!$J$2))&gt;0,"ABSENT","PRESENT"))</f>
        <v/>
      </c>
      <c r="U109" s="103" t="str">
        <f>IF(U108="","",IF(SUMPRODUCT((Stabilo!$F114:$DA114="A")*(Stabilo!$F$5:$DA$5='Résultats élèves'!$K$2))&gt;0,"ABSENT","PRESENT"))</f>
        <v/>
      </c>
      <c r="V109" s="103" t="str">
        <f>IF(V108="","",IF(SUMPRODUCT((Stabilo!$F114:$DA114="A")*(Stabilo!$F$5:$DA$5='Résultats élèves'!$L$2))&gt;0,"ABSENT","PRESENT"))</f>
        <v/>
      </c>
      <c r="W109" s="103" t="str">
        <f>IF(W108="","",IF(SUMPRODUCT((Stabilo!$F114:$DA114="A")*(Stabilo!$F$5:$DA$5='Résultats élèves'!$M$2))&gt;0,"ABSENT","PRESENT"))</f>
        <v/>
      </c>
      <c r="X109" s="99" t="str">
        <f t="shared" si="22"/>
        <v/>
      </c>
      <c r="Y109" s="176" t="str">
        <f>IF(X109="PRESENT",IF(N109="PRESENT",SUMPRODUCT((Stabilo!$F114:$DA114=1)*(Stabilo!$F$5:$DA$5='Résultats élèves'!$D$2)),"A"),"A")</f>
        <v>A</v>
      </c>
      <c r="Z109" s="176" t="str">
        <f>IF(X109="PRESENT",IF(O109="PRESENT",SUMPRODUCT((Stabilo!$F114:$DA114=1)*(Stabilo!$F$5:$DA$5='Résultats élèves'!$E$2)),"A"),"A")</f>
        <v>A</v>
      </c>
      <c r="AA109" s="176" t="str">
        <f>IF(X109="PRESENT",IF(P109="PRESENT",SUMPRODUCT((Stabilo!$F114:$DA114=1)*(Stabilo!$F$5:$DA$5='Résultats élèves'!$F$2)),"A"),"A")</f>
        <v>A</v>
      </c>
      <c r="AB109" s="176" t="str">
        <f>IF(X109="PRESENT",IF(Q109="PRESENT",SUMPRODUCT((Stabilo!$F114:$DA114=1)*(Stabilo!$F$5:$DA$5='Résultats élèves'!$G$2)),"A"),"A")</f>
        <v>A</v>
      </c>
      <c r="AC109" s="176" t="str">
        <f>IF(X109="PRESENT",IF(R109="PRESENT",SUMPRODUCT((Stabilo!$F114:$DA114=1)*(Stabilo!$F$5:$DA$5='Résultats élèves'!$H$2)),"A"),"A")</f>
        <v>A</v>
      </c>
      <c r="AD109" s="176" t="str">
        <f>IF(X109="PRESENT",IF(S109="PRESENT",SUMPRODUCT((Stabilo!$F114:$DA114=1)*(Stabilo!$F$5:$DA$5='Résultats élèves'!$I$2)),"A"),"A")</f>
        <v>A</v>
      </c>
      <c r="AE109" s="176" t="str">
        <f>IF(X109="PRESENT",IF(T109="PRESENT",SUMPRODUCT((Stabilo!$F114:$DA114=1)*(Stabilo!$F$5:$DA$5='Résultats élèves'!$J$2)),"A"),"A")</f>
        <v>A</v>
      </c>
      <c r="AF109" s="176" t="str">
        <f>IF(X109="PRESENT",IF(U109="PRESENT",SUMPRODUCT((Stabilo!$F114:$DA114=1)*(Stabilo!$F$5:$DA$5='Résultats élèves'!$K$2)),"A"),"A")</f>
        <v>A</v>
      </c>
      <c r="AG109" s="176" t="str">
        <f>IF(X109="PRESENT",IF(V109="PRESENT",SUMPRODUCT((Stabilo!$F114:$DA114=1)*(Stabilo!$F$5:$DA$5='Résultats élèves'!$L$2)),"A"),"A")</f>
        <v>A</v>
      </c>
      <c r="AH109" s="176" t="str">
        <f>IF(X109="PRESENT",IF(W109="PRESENT",SUMPRODUCT((Stabilo!$F114:$DA114=1)*(Stabilo!$F$5:$DA$5='Résultats élèves'!$M$2)),"A"),"A")</f>
        <v>A</v>
      </c>
      <c r="AI109" s="175">
        <f>SUMPRODUCT((Stabilo!$F$5:$DA$5=1)*(Stabilo!F114:DA114&lt;&gt;""))</f>
        <v>0</v>
      </c>
      <c r="AJ109" s="175">
        <f>SUMPRODUCT((Stabilo!$F$5:$DA$5=2)*(Stabilo!F114:DA114&lt;&gt;""))</f>
        <v>0</v>
      </c>
      <c r="AK109" s="175">
        <f>SUMPRODUCT((Stabilo!$F$5:$DA$5=3)*(Stabilo!F114:DA114&lt;&gt;""))</f>
        <v>0</v>
      </c>
      <c r="AL109" s="175">
        <f>SUMPRODUCT((Stabilo!$F$5:$DA$5=4)*(Stabilo!F114:DA114&lt;&gt;""))</f>
        <v>0</v>
      </c>
      <c r="AM109" s="175">
        <f>SUMPRODUCT((Stabilo!$F$5:$DA$5=5)*(Stabilo!F114:DA114&lt;&gt;""))</f>
        <v>0</v>
      </c>
      <c r="AN109" s="175">
        <f>SUMPRODUCT((Stabilo!$F$5:$DA$5=6)*(Stabilo!F114:DA114&lt;&gt;""))</f>
        <v>0</v>
      </c>
      <c r="AO109" s="175">
        <f>SUMPRODUCT((Stabilo!$F$5:$DA$5=7)*(Stabilo!F114:DA114&lt;&gt;""))</f>
        <v>0</v>
      </c>
      <c r="AP109" s="175">
        <f>SUMPRODUCT((Stabilo!$F$5:$DA$5=8)*(Stabilo!F114:DA114&lt;&gt;""))</f>
        <v>0</v>
      </c>
      <c r="AQ109" s="175">
        <f>SUMPRODUCT((Stabilo!$F$5:$DA$5=9)*(Stabilo!F114:DA114&lt;&gt;""))</f>
        <v>0</v>
      </c>
      <c r="AR109" s="175">
        <f>SUMPRODUCT((Stabilo!$F$5:$DA$5=10)*(Stabilo!F114:DA114&lt;&gt;""))</f>
        <v>0</v>
      </c>
    </row>
    <row r="110" spans="2:44" ht="15" customHeight="1">
      <c r="B110" s="76">
        <v>107</v>
      </c>
      <c r="C110" s="77" t="str">
        <f>IF(Accueil!F119="","",Accueil!F119)</f>
        <v/>
      </c>
      <c r="D110" s="167" t="str">
        <f t="shared" si="12"/>
        <v/>
      </c>
      <c r="E110" s="167" t="str">
        <f t="shared" si="13"/>
        <v/>
      </c>
      <c r="F110" s="167" t="str">
        <f t="shared" si="14"/>
        <v/>
      </c>
      <c r="G110" s="167" t="str">
        <f t="shared" si="15"/>
        <v/>
      </c>
      <c r="H110" s="167" t="str">
        <f t="shared" si="16"/>
        <v/>
      </c>
      <c r="I110" s="167" t="str">
        <f t="shared" si="17"/>
        <v/>
      </c>
      <c r="J110" s="167" t="str">
        <f t="shared" si="18"/>
        <v/>
      </c>
      <c r="K110" s="167" t="str">
        <f t="shared" si="19"/>
        <v/>
      </c>
      <c r="L110" s="167" t="str">
        <f t="shared" si="20"/>
        <v/>
      </c>
      <c r="M110" s="167" t="str">
        <f t="shared" si="21"/>
        <v/>
      </c>
      <c r="N110" s="103" t="str">
        <f>IF(N109="","",IF(SUMPRODUCT((Stabilo!$F115:$DA115="A")*(Stabilo!$F$5:$DA$5='Résultats élèves'!$D$2))&gt;0,"ABSENT","PRESENT"))</f>
        <v>PRESENT</v>
      </c>
      <c r="O110" s="103" t="str">
        <f>IF(O109="","",IF(SUMPRODUCT((Stabilo!$F115:$DA115="A")*(Stabilo!$F$5:$DA$5='Résultats élèves'!$E$2))&gt;0,"ABSENT","PRESENT"))</f>
        <v>PRESENT</v>
      </c>
      <c r="P110" s="103" t="str">
        <f>IF(P109="","",IF(SUMPRODUCT((Stabilo!$F115:$DA115="A")*(Stabilo!$F$5:$DA$5='Résultats élèves'!$F$2))&gt;0,"ABSENT","PRESENT"))</f>
        <v>PRESENT</v>
      </c>
      <c r="Q110" s="103" t="str">
        <f>IF(Q109="","",IF(SUMPRODUCT((Stabilo!$F115:$DA115="A")*(Stabilo!$F$5:$DA$5='Résultats élèves'!$G$2))&gt;0,"ABSENT","PRESENT"))</f>
        <v>PRESENT</v>
      </c>
      <c r="R110" s="103" t="str">
        <f>IF(R109="","",IF(SUMPRODUCT((Stabilo!$F115:$DA115="A")*(Stabilo!$F$5:$DA$5='Résultats élèves'!$H$2))&gt;0,"ABSENT","PRESENT"))</f>
        <v>PRESENT</v>
      </c>
      <c r="S110" s="103" t="str">
        <f>IF(S109="","",IF(SUMPRODUCT((Stabilo!$F115:$DA115="A")*(Stabilo!$F$5:$DA$5='Résultats élèves'!$I$2))&gt;0,"ABSENT","PRESENT"))</f>
        <v/>
      </c>
      <c r="T110" s="103" t="str">
        <f>IF(T109="","",IF(SUMPRODUCT((Stabilo!$F115:$DA115="A")*(Stabilo!$F$5:$DA$5='Résultats élèves'!$J$2))&gt;0,"ABSENT","PRESENT"))</f>
        <v/>
      </c>
      <c r="U110" s="103" t="str">
        <f>IF(U109="","",IF(SUMPRODUCT((Stabilo!$F115:$DA115="A")*(Stabilo!$F$5:$DA$5='Résultats élèves'!$K$2))&gt;0,"ABSENT","PRESENT"))</f>
        <v/>
      </c>
      <c r="V110" s="103" t="str">
        <f>IF(V109="","",IF(SUMPRODUCT((Stabilo!$F115:$DA115="A")*(Stabilo!$F$5:$DA$5='Résultats élèves'!$L$2))&gt;0,"ABSENT","PRESENT"))</f>
        <v/>
      </c>
      <c r="W110" s="103" t="str">
        <f>IF(W109="","",IF(SUMPRODUCT((Stabilo!$F115:$DA115="A")*(Stabilo!$F$5:$DA$5='Résultats élèves'!$M$2))&gt;0,"ABSENT","PRESENT"))</f>
        <v/>
      </c>
      <c r="X110" s="99" t="str">
        <f t="shared" si="22"/>
        <v/>
      </c>
      <c r="Y110" s="176" t="str">
        <f>IF(X110="PRESENT",IF(N110="PRESENT",SUMPRODUCT((Stabilo!$F115:$DA115=1)*(Stabilo!$F$5:$DA$5='Résultats élèves'!$D$2)),"A"),"A")</f>
        <v>A</v>
      </c>
      <c r="Z110" s="176" t="str">
        <f>IF(X110="PRESENT",IF(O110="PRESENT",SUMPRODUCT((Stabilo!$F115:$DA115=1)*(Stabilo!$F$5:$DA$5='Résultats élèves'!$E$2)),"A"),"A")</f>
        <v>A</v>
      </c>
      <c r="AA110" s="176" t="str">
        <f>IF(X110="PRESENT",IF(P110="PRESENT",SUMPRODUCT((Stabilo!$F115:$DA115=1)*(Stabilo!$F$5:$DA$5='Résultats élèves'!$F$2)),"A"),"A")</f>
        <v>A</v>
      </c>
      <c r="AB110" s="176" t="str">
        <f>IF(X110="PRESENT",IF(Q110="PRESENT",SUMPRODUCT((Stabilo!$F115:$DA115=1)*(Stabilo!$F$5:$DA$5='Résultats élèves'!$G$2)),"A"),"A")</f>
        <v>A</v>
      </c>
      <c r="AC110" s="176" t="str">
        <f>IF(X110="PRESENT",IF(R110="PRESENT",SUMPRODUCT((Stabilo!$F115:$DA115=1)*(Stabilo!$F$5:$DA$5='Résultats élèves'!$H$2)),"A"),"A")</f>
        <v>A</v>
      </c>
      <c r="AD110" s="176" t="str">
        <f>IF(X110="PRESENT",IF(S110="PRESENT",SUMPRODUCT((Stabilo!$F115:$DA115=1)*(Stabilo!$F$5:$DA$5='Résultats élèves'!$I$2)),"A"),"A")</f>
        <v>A</v>
      </c>
      <c r="AE110" s="176" t="str">
        <f>IF(X110="PRESENT",IF(T110="PRESENT",SUMPRODUCT((Stabilo!$F115:$DA115=1)*(Stabilo!$F$5:$DA$5='Résultats élèves'!$J$2)),"A"),"A")</f>
        <v>A</v>
      </c>
      <c r="AF110" s="176" t="str">
        <f>IF(X110="PRESENT",IF(U110="PRESENT",SUMPRODUCT((Stabilo!$F115:$DA115=1)*(Stabilo!$F$5:$DA$5='Résultats élèves'!$K$2)),"A"),"A")</f>
        <v>A</v>
      </c>
      <c r="AG110" s="176" t="str">
        <f>IF(X110="PRESENT",IF(V110="PRESENT",SUMPRODUCT((Stabilo!$F115:$DA115=1)*(Stabilo!$F$5:$DA$5='Résultats élèves'!$L$2)),"A"),"A")</f>
        <v>A</v>
      </c>
      <c r="AH110" s="176" t="str">
        <f>IF(X110="PRESENT",IF(W110="PRESENT",SUMPRODUCT((Stabilo!$F115:$DA115=1)*(Stabilo!$F$5:$DA$5='Résultats élèves'!$M$2)),"A"),"A")</f>
        <v>A</v>
      </c>
      <c r="AI110" s="175">
        <f>SUMPRODUCT((Stabilo!$F$5:$DA$5=1)*(Stabilo!F115:DA115&lt;&gt;""))</f>
        <v>0</v>
      </c>
      <c r="AJ110" s="175">
        <f>SUMPRODUCT((Stabilo!$F$5:$DA$5=2)*(Stabilo!F115:DA115&lt;&gt;""))</f>
        <v>0</v>
      </c>
      <c r="AK110" s="175">
        <f>SUMPRODUCT((Stabilo!$F$5:$DA$5=3)*(Stabilo!F115:DA115&lt;&gt;""))</f>
        <v>0</v>
      </c>
      <c r="AL110" s="175">
        <f>SUMPRODUCT((Stabilo!$F$5:$DA$5=4)*(Stabilo!F115:DA115&lt;&gt;""))</f>
        <v>0</v>
      </c>
      <c r="AM110" s="175">
        <f>SUMPRODUCT((Stabilo!$F$5:$DA$5=5)*(Stabilo!F115:DA115&lt;&gt;""))</f>
        <v>0</v>
      </c>
      <c r="AN110" s="175">
        <f>SUMPRODUCT((Stabilo!$F$5:$DA$5=6)*(Stabilo!F115:DA115&lt;&gt;""))</f>
        <v>0</v>
      </c>
      <c r="AO110" s="175">
        <f>SUMPRODUCT((Stabilo!$F$5:$DA$5=7)*(Stabilo!F115:DA115&lt;&gt;""))</f>
        <v>0</v>
      </c>
      <c r="AP110" s="175">
        <f>SUMPRODUCT((Stabilo!$F$5:$DA$5=8)*(Stabilo!F115:DA115&lt;&gt;""))</f>
        <v>0</v>
      </c>
      <c r="AQ110" s="175">
        <f>SUMPRODUCT((Stabilo!$F$5:$DA$5=9)*(Stabilo!F115:DA115&lt;&gt;""))</f>
        <v>0</v>
      </c>
      <c r="AR110" s="175">
        <f>SUMPRODUCT((Stabilo!$F$5:$DA$5=10)*(Stabilo!F115:DA115&lt;&gt;""))</f>
        <v>0</v>
      </c>
    </row>
    <row r="111" spans="2:44" ht="15" customHeight="1">
      <c r="B111" s="76">
        <v>108</v>
      </c>
      <c r="C111" s="77" t="str">
        <f>IF(Accueil!F120="","",Accueil!F120)</f>
        <v/>
      </c>
      <c r="D111" s="167" t="str">
        <f t="shared" si="12"/>
        <v/>
      </c>
      <c r="E111" s="167" t="str">
        <f t="shared" si="13"/>
        <v/>
      </c>
      <c r="F111" s="167" t="str">
        <f t="shared" si="14"/>
        <v/>
      </c>
      <c r="G111" s="167" t="str">
        <f t="shared" si="15"/>
        <v/>
      </c>
      <c r="H111" s="167" t="str">
        <f t="shared" si="16"/>
        <v/>
      </c>
      <c r="I111" s="167" t="str">
        <f t="shared" si="17"/>
        <v/>
      </c>
      <c r="J111" s="167" t="str">
        <f t="shared" si="18"/>
        <v/>
      </c>
      <c r="K111" s="167" t="str">
        <f t="shared" si="19"/>
        <v/>
      </c>
      <c r="L111" s="167" t="str">
        <f t="shared" si="20"/>
        <v/>
      </c>
      <c r="M111" s="167" t="str">
        <f t="shared" si="21"/>
        <v/>
      </c>
      <c r="N111" s="103" t="str">
        <f>IF(N110="","",IF(SUMPRODUCT((Stabilo!$F116:$DA116="A")*(Stabilo!$F$5:$DA$5='Résultats élèves'!$D$2))&gt;0,"ABSENT","PRESENT"))</f>
        <v>PRESENT</v>
      </c>
      <c r="O111" s="103" t="str">
        <f>IF(O110="","",IF(SUMPRODUCT((Stabilo!$F116:$DA116="A")*(Stabilo!$F$5:$DA$5='Résultats élèves'!$E$2))&gt;0,"ABSENT","PRESENT"))</f>
        <v>PRESENT</v>
      </c>
      <c r="P111" s="103" t="str">
        <f>IF(P110="","",IF(SUMPRODUCT((Stabilo!$F116:$DA116="A")*(Stabilo!$F$5:$DA$5='Résultats élèves'!$F$2))&gt;0,"ABSENT","PRESENT"))</f>
        <v>PRESENT</v>
      </c>
      <c r="Q111" s="103" t="str">
        <f>IF(Q110="","",IF(SUMPRODUCT((Stabilo!$F116:$DA116="A")*(Stabilo!$F$5:$DA$5='Résultats élèves'!$G$2))&gt;0,"ABSENT","PRESENT"))</f>
        <v>PRESENT</v>
      </c>
      <c r="R111" s="103" t="str">
        <f>IF(R110="","",IF(SUMPRODUCT((Stabilo!$F116:$DA116="A")*(Stabilo!$F$5:$DA$5='Résultats élèves'!$H$2))&gt;0,"ABSENT","PRESENT"))</f>
        <v>PRESENT</v>
      </c>
      <c r="S111" s="103" t="str">
        <f>IF(S110="","",IF(SUMPRODUCT((Stabilo!$F116:$DA116="A")*(Stabilo!$F$5:$DA$5='Résultats élèves'!$I$2))&gt;0,"ABSENT","PRESENT"))</f>
        <v/>
      </c>
      <c r="T111" s="103" t="str">
        <f>IF(T110="","",IF(SUMPRODUCT((Stabilo!$F116:$DA116="A")*(Stabilo!$F$5:$DA$5='Résultats élèves'!$J$2))&gt;0,"ABSENT","PRESENT"))</f>
        <v/>
      </c>
      <c r="U111" s="103" t="str">
        <f>IF(U110="","",IF(SUMPRODUCT((Stabilo!$F116:$DA116="A")*(Stabilo!$F$5:$DA$5='Résultats élèves'!$K$2))&gt;0,"ABSENT","PRESENT"))</f>
        <v/>
      </c>
      <c r="V111" s="103" t="str">
        <f>IF(V110="","",IF(SUMPRODUCT((Stabilo!$F116:$DA116="A")*(Stabilo!$F$5:$DA$5='Résultats élèves'!$L$2))&gt;0,"ABSENT","PRESENT"))</f>
        <v/>
      </c>
      <c r="W111" s="103" t="str">
        <f>IF(W110="","",IF(SUMPRODUCT((Stabilo!$F116:$DA116="A")*(Stabilo!$F$5:$DA$5='Résultats élèves'!$M$2))&gt;0,"ABSENT","PRESENT"))</f>
        <v/>
      </c>
      <c r="X111" s="99" t="str">
        <f t="shared" si="22"/>
        <v/>
      </c>
      <c r="Y111" s="176" t="str">
        <f>IF(X111="PRESENT",IF(N111="PRESENT",SUMPRODUCT((Stabilo!$F116:$DA116=1)*(Stabilo!$F$5:$DA$5='Résultats élèves'!$D$2)),"A"),"A")</f>
        <v>A</v>
      </c>
      <c r="Z111" s="176" t="str">
        <f>IF(X111="PRESENT",IF(O111="PRESENT",SUMPRODUCT((Stabilo!$F116:$DA116=1)*(Stabilo!$F$5:$DA$5='Résultats élèves'!$E$2)),"A"),"A")</f>
        <v>A</v>
      </c>
      <c r="AA111" s="176" t="str">
        <f>IF(X111="PRESENT",IF(P111="PRESENT",SUMPRODUCT((Stabilo!$F116:$DA116=1)*(Stabilo!$F$5:$DA$5='Résultats élèves'!$F$2)),"A"),"A")</f>
        <v>A</v>
      </c>
      <c r="AB111" s="176" t="str">
        <f>IF(X111="PRESENT",IF(Q111="PRESENT",SUMPRODUCT((Stabilo!$F116:$DA116=1)*(Stabilo!$F$5:$DA$5='Résultats élèves'!$G$2)),"A"),"A")</f>
        <v>A</v>
      </c>
      <c r="AC111" s="176" t="str">
        <f>IF(X111="PRESENT",IF(R111="PRESENT",SUMPRODUCT((Stabilo!$F116:$DA116=1)*(Stabilo!$F$5:$DA$5='Résultats élèves'!$H$2)),"A"),"A")</f>
        <v>A</v>
      </c>
      <c r="AD111" s="176" t="str">
        <f>IF(X111="PRESENT",IF(S111="PRESENT",SUMPRODUCT((Stabilo!$F116:$DA116=1)*(Stabilo!$F$5:$DA$5='Résultats élèves'!$I$2)),"A"),"A")</f>
        <v>A</v>
      </c>
      <c r="AE111" s="176" t="str">
        <f>IF(X111="PRESENT",IF(T111="PRESENT",SUMPRODUCT((Stabilo!$F116:$DA116=1)*(Stabilo!$F$5:$DA$5='Résultats élèves'!$J$2)),"A"),"A")</f>
        <v>A</v>
      </c>
      <c r="AF111" s="176" t="str">
        <f>IF(X111="PRESENT",IF(U111="PRESENT",SUMPRODUCT((Stabilo!$F116:$DA116=1)*(Stabilo!$F$5:$DA$5='Résultats élèves'!$K$2)),"A"),"A")</f>
        <v>A</v>
      </c>
      <c r="AG111" s="176" t="str">
        <f>IF(X111="PRESENT",IF(V111="PRESENT",SUMPRODUCT((Stabilo!$F116:$DA116=1)*(Stabilo!$F$5:$DA$5='Résultats élèves'!$L$2)),"A"),"A")</f>
        <v>A</v>
      </c>
      <c r="AH111" s="176" t="str">
        <f>IF(X111="PRESENT",IF(W111="PRESENT",SUMPRODUCT((Stabilo!$F116:$DA116=1)*(Stabilo!$F$5:$DA$5='Résultats élèves'!$M$2)),"A"),"A")</f>
        <v>A</v>
      </c>
      <c r="AI111" s="175">
        <f>SUMPRODUCT((Stabilo!$F$5:$DA$5=1)*(Stabilo!F116:DA116&lt;&gt;""))</f>
        <v>0</v>
      </c>
      <c r="AJ111" s="175">
        <f>SUMPRODUCT((Stabilo!$F$5:$DA$5=2)*(Stabilo!F116:DA116&lt;&gt;""))</f>
        <v>0</v>
      </c>
      <c r="AK111" s="175">
        <f>SUMPRODUCT((Stabilo!$F$5:$DA$5=3)*(Stabilo!F116:DA116&lt;&gt;""))</f>
        <v>0</v>
      </c>
      <c r="AL111" s="175">
        <f>SUMPRODUCT((Stabilo!$F$5:$DA$5=4)*(Stabilo!F116:DA116&lt;&gt;""))</f>
        <v>0</v>
      </c>
      <c r="AM111" s="175">
        <f>SUMPRODUCT((Stabilo!$F$5:$DA$5=5)*(Stabilo!F116:DA116&lt;&gt;""))</f>
        <v>0</v>
      </c>
      <c r="AN111" s="175">
        <f>SUMPRODUCT((Stabilo!$F$5:$DA$5=6)*(Stabilo!F116:DA116&lt;&gt;""))</f>
        <v>0</v>
      </c>
      <c r="AO111" s="175">
        <f>SUMPRODUCT((Stabilo!$F$5:$DA$5=7)*(Stabilo!F116:DA116&lt;&gt;""))</f>
        <v>0</v>
      </c>
      <c r="AP111" s="175">
        <f>SUMPRODUCT((Stabilo!$F$5:$DA$5=8)*(Stabilo!F116:DA116&lt;&gt;""))</f>
        <v>0</v>
      </c>
      <c r="AQ111" s="175">
        <f>SUMPRODUCT((Stabilo!$F$5:$DA$5=9)*(Stabilo!F116:DA116&lt;&gt;""))</f>
        <v>0</v>
      </c>
      <c r="AR111" s="175">
        <f>SUMPRODUCT((Stabilo!$F$5:$DA$5=10)*(Stabilo!F116:DA116&lt;&gt;""))</f>
        <v>0</v>
      </c>
    </row>
    <row r="112" spans="2:44" ht="15" customHeight="1">
      <c r="B112" s="76">
        <v>109</v>
      </c>
      <c r="C112" s="77" t="str">
        <f>IF(Accueil!F121="","",Accueil!F121)</f>
        <v/>
      </c>
      <c r="D112" s="167" t="str">
        <f t="shared" si="12"/>
        <v/>
      </c>
      <c r="E112" s="167" t="str">
        <f t="shared" si="13"/>
        <v/>
      </c>
      <c r="F112" s="167" t="str">
        <f t="shared" si="14"/>
        <v/>
      </c>
      <c r="G112" s="167" t="str">
        <f t="shared" si="15"/>
        <v/>
      </c>
      <c r="H112" s="167" t="str">
        <f t="shared" si="16"/>
        <v/>
      </c>
      <c r="I112" s="167" t="str">
        <f t="shared" si="17"/>
        <v/>
      </c>
      <c r="J112" s="167" t="str">
        <f t="shared" si="18"/>
        <v/>
      </c>
      <c r="K112" s="167" t="str">
        <f t="shared" si="19"/>
        <v/>
      </c>
      <c r="L112" s="167" t="str">
        <f t="shared" si="20"/>
        <v/>
      </c>
      <c r="M112" s="167" t="str">
        <f t="shared" si="21"/>
        <v/>
      </c>
      <c r="N112" s="103" t="str">
        <f>IF(N111="","",IF(SUMPRODUCT((Stabilo!$F117:$DA117="A")*(Stabilo!$F$5:$DA$5='Résultats élèves'!$D$2))&gt;0,"ABSENT","PRESENT"))</f>
        <v>PRESENT</v>
      </c>
      <c r="O112" s="103" t="str">
        <f>IF(O111="","",IF(SUMPRODUCT((Stabilo!$F117:$DA117="A")*(Stabilo!$F$5:$DA$5='Résultats élèves'!$E$2))&gt;0,"ABSENT","PRESENT"))</f>
        <v>PRESENT</v>
      </c>
      <c r="P112" s="103" t="str">
        <f>IF(P111="","",IF(SUMPRODUCT((Stabilo!$F117:$DA117="A")*(Stabilo!$F$5:$DA$5='Résultats élèves'!$F$2))&gt;0,"ABSENT","PRESENT"))</f>
        <v>PRESENT</v>
      </c>
      <c r="Q112" s="103" t="str">
        <f>IF(Q111="","",IF(SUMPRODUCT((Stabilo!$F117:$DA117="A")*(Stabilo!$F$5:$DA$5='Résultats élèves'!$G$2))&gt;0,"ABSENT","PRESENT"))</f>
        <v>PRESENT</v>
      </c>
      <c r="R112" s="103" t="str">
        <f>IF(R111="","",IF(SUMPRODUCT((Stabilo!$F117:$DA117="A")*(Stabilo!$F$5:$DA$5='Résultats élèves'!$H$2))&gt;0,"ABSENT","PRESENT"))</f>
        <v>PRESENT</v>
      </c>
      <c r="S112" s="103" t="str">
        <f>IF(S111="","",IF(SUMPRODUCT((Stabilo!$F117:$DA117="A")*(Stabilo!$F$5:$DA$5='Résultats élèves'!$I$2))&gt;0,"ABSENT","PRESENT"))</f>
        <v/>
      </c>
      <c r="T112" s="103" t="str">
        <f>IF(T111="","",IF(SUMPRODUCT((Stabilo!$F117:$DA117="A")*(Stabilo!$F$5:$DA$5='Résultats élèves'!$J$2))&gt;0,"ABSENT","PRESENT"))</f>
        <v/>
      </c>
      <c r="U112" s="103" t="str">
        <f>IF(U111="","",IF(SUMPRODUCT((Stabilo!$F117:$DA117="A")*(Stabilo!$F$5:$DA$5='Résultats élèves'!$K$2))&gt;0,"ABSENT","PRESENT"))</f>
        <v/>
      </c>
      <c r="V112" s="103" t="str">
        <f>IF(V111="","",IF(SUMPRODUCT((Stabilo!$F117:$DA117="A")*(Stabilo!$F$5:$DA$5='Résultats élèves'!$L$2))&gt;0,"ABSENT","PRESENT"))</f>
        <v/>
      </c>
      <c r="W112" s="103" t="str">
        <f>IF(W111="","",IF(SUMPRODUCT((Stabilo!$F117:$DA117="A")*(Stabilo!$F$5:$DA$5='Résultats élèves'!$M$2))&gt;0,"ABSENT","PRESENT"))</f>
        <v/>
      </c>
      <c r="X112" s="99" t="str">
        <f t="shared" si="22"/>
        <v/>
      </c>
      <c r="Y112" s="176" t="str">
        <f>IF(X112="PRESENT",IF(N112="PRESENT",SUMPRODUCT((Stabilo!$F117:$DA117=1)*(Stabilo!$F$5:$DA$5='Résultats élèves'!$D$2)),"A"),"A")</f>
        <v>A</v>
      </c>
      <c r="Z112" s="176" t="str">
        <f>IF(X112="PRESENT",IF(O112="PRESENT",SUMPRODUCT((Stabilo!$F117:$DA117=1)*(Stabilo!$F$5:$DA$5='Résultats élèves'!$E$2)),"A"),"A")</f>
        <v>A</v>
      </c>
      <c r="AA112" s="176" t="str">
        <f>IF(X112="PRESENT",IF(P112="PRESENT",SUMPRODUCT((Stabilo!$F117:$DA117=1)*(Stabilo!$F$5:$DA$5='Résultats élèves'!$F$2)),"A"),"A")</f>
        <v>A</v>
      </c>
      <c r="AB112" s="176" t="str">
        <f>IF(X112="PRESENT",IF(Q112="PRESENT",SUMPRODUCT((Stabilo!$F117:$DA117=1)*(Stabilo!$F$5:$DA$5='Résultats élèves'!$G$2)),"A"),"A")</f>
        <v>A</v>
      </c>
      <c r="AC112" s="176" t="str">
        <f>IF(X112="PRESENT",IF(R112="PRESENT",SUMPRODUCT((Stabilo!$F117:$DA117=1)*(Stabilo!$F$5:$DA$5='Résultats élèves'!$H$2)),"A"),"A")</f>
        <v>A</v>
      </c>
      <c r="AD112" s="176" t="str">
        <f>IF(X112="PRESENT",IF(S112="PRESENT",SUMPRODUCT((Stabilo!$F117:$DA117=1)*(Stabilo!$F$5:$DA$5='Résultats élèves'!$I$2)),"A"),"A")</f>
        <v>A</v>
      </c>
      <c r="AE112" s="176" t="str">
        <f>IF(X112="PRESENT",IF(T112="PRESENT",SUMPRODUCT((Stabilo!$F117:$DA117=1)*(Stabilo!$F$5:$DA$5='Résultats élèves'!$J$2)),"A"),"A")</f>
        <v>A</v>
      </c>
      <c r="AF112" s="176" t="str">
        <f>IF(X112="PRESENT",IF(U112="PRESENT",SUMPRODUCT((Stabilo!$F117:$DA117=1)*(Stabilo!$F$5:$DA$5='Résultats élèves'!$K$2)),"A"),"A")</f>
        <v>A</v>
      </c>
      <c r="AG112" s="176" t="str">
        <f>IF(X112="PRESENT",IF(V112="PRESENT",SUMPRODUCT((Stabilo!$F117:$DA117=1)*(Stabilo!$F$5:$DA$5='Résultats élèves'!$L$2)),"A"),"A")</f>
        <v>A</v>
      </c>
      <c r="AH112" s="176" t="str">
        <f>IF(X112="PRESENT",IF(W112="PRESENT",SUMPRODUCT((Stabilo!$F117:$DA117=1)*(Stabilo!$F$5:$DA$5='Résultats élèves'!$M$2)),"A"),"A")</f>
        <v>A</v>
      </c>
      <c r="AI112" s="175">
        <f>SUMPRODUCT((Stabilo!$F$5:$DA$5=1)*(Stabilo!F117:DA117&lt;&gt;""))</f>
        <v>0</v>
      </c>
      <c r="AJ112" s="175">
        <f>SUMPRODUCT((Stabilo!$F$5:$DA$5=2)*(Stabilo!F117:DA117&lt;&gt;""))</f>
        <v>0</v>
      </c>
      <c r="AK112" s="175">
        <f>SUMPRODUCT((Stabilo!$F$5:$DA$5=3)*(Stabilo!F117:DA117&lt;&gt;""))</f>
        <v>0</v>
      </c>
      <c r="AL112" s="175">
        <f>SUMPRODUCT((Stabilo!$F$5:$DA$5=4)*(Stabilo!F117:DA117&lt;&gt;""))</f>
        <v>0</v>
      </c>
      <c r="AM112" s="175">
        <f>SUMPRODUCT((Stabilo!$F$5:$DA$5=5)*(Stabilo!F117:DA117&lt;&gt;""))</f>
        <v>0</v>
      </c>
      <c r="AN112" s="175">
        <f>SUMPRODUCT((Stabilo!$F$5:$DA$5=6)*(Stabilo!F117:DA117&lt;&gt;""))</f>
        <v>0</v>
      </c>
      <c r="AO112" s="175">
        <f>SUMPRODUCT((Stabilo!$F$5:$DA$5=7)*(Stabilo!F117:DA117&lt;&gt;""))</f>
        <v>0</v>
      </c>
      <c r="AP112" s="175">
        <f>SUMPRODUCT((Stabilo!$F$5:$DA$5=8)*(Stabilo!F117:DA117&lt;&gt;""))</f>
        <v>0</v>
      </c>
      <c r="AQ112" s="175">
        <f>SUMPRODUCT((Stabilo!$F$5:$DA$5=9)*(Stabilo!F117:DA117&lt;&gt;""))</f>
        <v>0</v>
      </c>
      <c r="AR112" s="175">
        <f>SUMPRODUCT((Stabilo!$F$5:$DA$5=10)*(Stabilo!F117:DA117&lt;&gt;""))</f>
        <v>0</v>
      </c>
    </row>
    <row r="113" spans="2:44" ht="15" customHeight="1">
      <c r="B113" s="76">
        <v>110</v>
      </c>
      <c r="C113" s="77" t="str">
        <f>IF(Accueil!F122="","",Accueil!F122)</f>
        <v/>
      </c>
      <c r="D113" s="167" t="str">
        <f t="shared" si="12"/>
        <v/>
      </c>
      <c r="E113" s="167" t="str">
        <f t="shared" si="13"/>
        <v/>
      </c>
      <c r="F113" s="167" t="str">
        <f t="shared" si="14"/>
        <v/>
      </c>
      <c r="G113" s="167" t="str">
        <f t="shared" si="15"/>
        <v/>
      </c>
      <c r="H113" s="167" t="str">
        <f t="shared" si="16"/>
        <v/>
      </c>
      <c r="I113" s="167" t="str">
        <f t="shared" si="17"/>
        <v/>
      </c>
      <c r="J113" s="167" t="str">
        <f t="shared" si="18"/>
        <v/>
      </c>
      <c r="K113" s="167" t="str">
        <f t="shared" si="19"/>
        <v/>
      </c>
      <c r="L113" s="167" t="str">
        <f t="shared" si="20"/>
        <v/>
      </c>
      <c r="M113" s="167" t="str">
        <f t="shared" si="21"/>
        <v/>
      </c>
      <c r="N113" s="103" t="str">
        <f>IF(N112="","",IF(SUMPRODUCT((Stabilo!$F118:$DA118="A")*(Stabilo!$F$5:$DA$5='Résultats élèves'!$D$2))&gt;0,"ABSENT","PRESENT"))</f>
        <v>PRESENT</v>
      </c>
      <c r="O113" s="103" t="str">
        <f>IF(O112="","",IF(SUMPRODUCT((Stabilo!$F118:$DA118="A")*(Stabilo!$F$5:$DA$5='Résultats élèves'!$E$2))&gt;0,"ABSENT","PRESENT"))</f>
        <v>PRESENT</v>
      </c>
      <c r="P113" s="103" t="str">
        <f>IF(P112="","",IF(SUMPRODUCT((Stabilo!$F118:$DA118="A")*(Stabilo!$F$5:$DA$5='Résultats élèves'!$F$2))&gt;0,"ABSENT","PRESENT"))</f>
        <v>PRESENT</v>
      </c>
      <c r="Q113" s="103" t="str">
        <f>IF(Q112="","",IF(SUMPRODUCT((Stabilo!$F118:$DA118="A")*(Stabilo!$F$5:$DA$5='Résultats élèves'!$G$2))&gt;0,"ABSENT","PRESENT"))</f>
        <v>PRESENT</v>
      </c>
      <c r="R113" s="103" t="str">
        <f>IF(R112="","",IF(SUMPRODUCT((Stabilo!$F118:$DA118="A")*(Stabilo!$F$5:$DA$5='Résultats élèves'!$H$2))&gt;0,"ABSENT","PRESENT"))</f>
        <v>PRESENT</v>
      </c>
      <c r="S113" s="103" t="str">
        <f>IF(S112="","",IF(SUMPRODUCT((Stabilo!$F118:$DA118="A")*(Stabilo!$F$5:$DA$5='Résultats élèves'!$I$2))&gt;0,"ABSENT","PRESENT"))</f>
        <v/>
      </c>
      <c r="T113" s="103" t="str">
        <f>IF(T112="","",IF(SUMPRODUCT((Stabilo!$F118:$DA118="A")*(Stabilo!$F$5:$DA$5='Résultats élèves'!$J$2))&gt;0,"ABSENT","PRESENT"))</f>
        <v/>
      </c>
      <c r="U113" s="103" t="str">
        <f>IF(U112="","",IF(SUMPRODUCT((Stabilo!$F118:$DA118="A")*(Stabilo!$F$5:$DA$5='Résultats élèves'!$K$2))&gt;0,"ABSENT","PRESENT"))</f>
        <v/>
      </c>
      <c r="V113" s="103" t="str">
        <f>IF(V112="","",IF(SUMPRODUCT((Stabilo!$F118:$DA118="A")*(Stabilo!$F$5:$DA$5='Résultats élèves'!$L$2))&gt;0,"ABSENT","PRESENT"))</f>
        <v/>
      </c>
      <c r="W113" s="103" t="str">
        <f>IF(W112="","",IF(SUMPRODUCT((Stabilo!$F118:$DA118="A")*(Stabilo!$F$5:$DA$5='Résultats élèves'!$M$2))&gt;0,"ABSENT","PRESENT"))</f>
        <v/>
      </c>
      <c r="X113" s="99" t="str">
        <f t="shared" si="22"/>
        <v/>
      </c>
      <c r="Y113" s="176" t="str">
        <f>IF(X113="PRESENT",IF(N113="PRESENT",SUMPRODUCT((Stabilo!$F118:$DA118=1)*(Stabilo!$F$5:$DA$5='Résultats élèves'!$D$2)),"A"),"A")</f>
        <v>A</v>
      </c>
      <c r="Z113" s="176" t="str">
        <f>IF(X113="PRESENT",IF(O113="PRESENT",SUMPRODUCT((Stabilo!$F118:$DA118=1)*(Stabilo!$F$5:$DA$5='Résultats élèves'!$E$2)),"A"),"A")</f>
        <v>A</v>
      </c>
      <c r="AA113" s="176" t="str">
        <f>IF(X113="PRESENT",IF(P113="PRESENT",SUMPRODUCT((Stabilo!$F118:$DA118=1)*(Stabilo!$F$5:$DA$5='Résultats élèves'!$F$2)),"A"),"A")</f>
        <v>A</v>
      </c>
      <c r="AB113" s="176" t="str">
        <f>IF(X113="PRESENT",IF(Q113="PRESENT",SUMPRODUCT((Stabilo!$F118:$DA118=1)*(Stabilo!$F$5:$DA$5='Résultats élèves'!$G$2)),"A"),"A")</f>
        <v>A</v>
      </c>
      <c r="AC113" s="176" t="str">
        <f>IF(X113="PRESENT",IF(R113="PRESENT",SUMPRODUCT((Stabilo!$F118:$DA118=1)*(Stabilo!$F$5:$DA$5='Résultats élèves'!$H$2)),"A"),"A")</f>
        <v>A</v>
      </c>
      <c r="AD113" s="176" t="str">
        <f>IF(X113="PRESENT",IF(S113="PRESENT",SUMPRODUCT((Stabilo!$F118:$DA118=1)*(Stabilo!$F$5:$DA$5='Résultats élèves'!$I$2)),"A"),"A")</f>
        <v>A</v>
      </c>
      <c r="AE113" s="176" t="str">
        <f>IF(X113="PRESENT",IF(T113="PRESENT",SUMPRODUCT((Stabilo!$F118:$DA118=1)*(Stabilo!$F$5:$DA$5='Résultats élèves'!$J$2)),"A"),"A")</f>
        <v>A</v>
      </c>
      <c r="AF113" s="176" t="str">
        <f>IF(X113="PRESENT",IF(U113="PRESENT",SUMPRODUCT((Stabilo!$F118:$DA118=1)*(Stabilo!$F$5:$DA$5='Résultats élèves'!$K$2)),"A"),"A")</f>
        <v>A</v>
      </c>
      <c r="AG113" s="176" t="str">
        <f>IF(X113="PRESENT",IF(V113="PRESENT",SUMPRODUCT((Stabilo!$F118:$DA118=1)*(Stabilo!$F$5:$DA$5='Résultats élèves'!$L$2)),"A"),"A")</f>
        <v>A</v>
      </c>
      <c r="AH113" s="176" t="str">
        <f>IF(X113="PRESENT",IF(W113="PRESENT",SUMPRODUCT((Stabilo!$F118:$DA118=1)*(Stabilo!$F$5:$DA$5='Résultats élèves'!$M$2)),"A"),"A")</f>
        <v>A</v>
      </c>
      <c r="AI113" s="175">
        <f>SUMPRODUCT((Stabilo!$F$5:$DA$5=1)*(Stabilo!F118:DA118&lt;&gt;""))</f>
        <v>0</v>
      </c>
      <c r="AJ113" s="175">
        <f>SUMPRODUCT((Stabilo!$F$5:$DA$5=2)*(Stabilo!F118:DA118&lt;&gt;""))</f>
        <v>0</v>
      </c>
      <c r="AK113" s="175">
        <f>SUMPRODUCT((Stabilo!$F$5:$DA$5=3)*(Stabilo!F118:DA118&lt;&gt;""))</f>
        <v>0</v>
      </c>
      <c r="AL113" s="175">
        <f>SUMPRODUCT((Stabilo!$F$5:$DA$5=4)*(Stabilo!F118:DA118&lt;&gt;""))</f>
        <v>0</v>
      </c>
      <c r="AM113" s="175">
        <f>SUMPRODUCT((Stabilo!$F$5:$DA$5=5)*(Stabilo!F118:DA118&lt;&gt;""))</f>
        <v>0</v>
      </c>
      <c r="AN113" s="175">
        <f>SUMPRODUCT((Stabilo!$F$5:$DA$5=6)*(Stabilo!F118:DA118&lt;&gt;""))</f>
        <v>0</v>
      </c>
      <c r="AO113" s="175">
        <f>SUMPRODUCT((Stabilo!$F$5:$DA$5=7)*(Stabilo!F118:DA118&lt;&gt;""))</f>
        <v>0</v>
      </c>
      <c r="AP113" s="175">
        <f>SUMPRODUCT((Stabilo!$F$5:$DA$5=8)*(Stabilo!F118:DA118&lt;&gt;""))</f>
        <v>0</v>
      </c>
      <c r="AQ113" s="175">
        <f>SUMPRODUCT((Stabilo!$F$5:$DA$5=9)*(Stabilo!F118:DA118&lt;&gt;""))</f>
        <v>0</v>
      </c>
      <c r="AR113" s="175">
        <f>SUMPRODUCT((Stabilo!$F$5:$DA$5=10)*(Stabilo!F118:DA118&lt;&gt;""))</f>
        <v>0</v>
      </c>
    </row>
    <row r="114" spans="2:44" ht="15" customHeight="1">
      <c r="B114" s="76">
        <v>111</v>
      </c>
      <c r="C114" s="77" t="str">
        <f>IF(Accueil!F123="","",Accueil!F123)</f>
        <v/>
      </c>
      <c r="D114" s="167" t="str">
        <f t="shared" si="12"/>
        <v/>
      </c>
      <c r="E114" s="167" t="str">
        <f t="shared" si="13"/>
        <v/>
      </c>
      <c r="F114" s="167" t="str">
        <f t="shared" si="14"/>
        <v/>
      </c>
      <c r="G114" s="167" t="str">
        <f t="shared" si="15"/>
        <v/>
      </c>
      <c r="H114" s="167" t="str">
        <f t="shared" si="16"/>
        <v/>
      </c>
      <c r="I114" s="167" t="str">
        <f t="shared" si="17"/>
        <v/>
      </c>
      <c r="J114" s="167" t="str">
        <f t="shared" si="18"/>
        <v/>
      </c>
      <c r="K114" s="167" t="str">
        <f t="shared" si="19"/>
        <v/>
      </c>
      <c r="L114" s="167" t="str">
        <f t="shared" si="20"/>
        <v/>
      </c>
      <c r="M114" s="167" t="str">
        <f t="shared" si="21"/>
        <v/>
      </c>
      <c r="N114" s="103" t="str">
        <f>IF(N113="","",IF(SUMPRODUCT((Stabilo!$F119:$DA119="A")*(Stabilo!$F$5:$DA$5='Résultats élèves'!$D$2))&gt;0,"ABSENT","PRESENT"))</f>
        <v>PRESENT</v>
      </c>
      <c r="O114" s="103" t="str">
        <f>IF(O113="","",IF(SUMPRODUCT((Stabilo!$F119:$DA119="A")*(Stabilo!$F$5:$DA$5='Résultats élèves'!$E$2))&gt;0,"ABSENT","PRESENT"))</f>
        <v>PRESENT</v>
      </c>
      <c r="P114" s="103" t="str">
        <f>IF(P113="","",IF(SUMPRODUCT((Stabilo!$F119:$DA119="A")*(Stabilo!$F$5:$DA$5='Résultats élèves'!$F$2))&gt;0,"ABSENT","PRESENT"))</f>
        <v>PRESENT</v>
      </c>
      <c r="Q114" s="103" t="str">
        <f>IF(Q113="","",IF(SUMPRODUCT((Stabilo!$F119:$DA119="A")*(Stabilo!$F$5:$DA$5='Résultats élèves'!$G$2))&gt;0,"ABSENT","PRESENT"))</f>
        <v>PRESENT</v>
      </c>
      <c r="R114" s="103" t="str">
        <f>IF(R113="","",IF(SUMPRODUCT((Stabilo!$F119:$DA119="A")*(Stabilo!$F$5:$DA$5='Résultats élèves'!$H$2))&gt;0,"ABSENT","PRESENT"))</f>
        <v>PRESENT</v>
      </c>
      <c r="S114" s="103" t="str">
        <f>IF(S113="","",IF(SUMPRODUCT((Stabilo!$F119:$DA119="A")*(Stabilo!$F$5:$DA$5='Résultats élèves'!$I$2))&gt;0,"ABSENT","PRESENT"))</f>
        <v/>
      </c>
      <c r="T114" s="103" t="str">
        <f>IF(T113="","",IF(SUMPRODUCT((Stabilo!$F119:$DA119="A")*(Stabilo!$F$5:$DA$5='Résultats élèves'!$J$2))&gt;0,"ABSENT","PRESENT"))</f>
        <v/>
      </c>
      <c r="U114" s="103" t="str">
        <f>IF(U113="","",IF(SUMPRODUCT((Stabilo!$F119:$DA119="A")*(Stabilo!$F$5:$DA$5='Résultats élèves'!$K$2))&gt;0,"ABSENT","PRESENT"))</f>
        <v/>
      </c>
      <c r="V114" s="103" t="str">
        <f>IF(V113="","",IF(SUMPRODUCT((Stabilo!$F119:$DA119="A")*(Stabilo!$F$5:$DA$5='Résultats élèves'!$L$2))&gt;0,"ABSENT","PRESENT"))</f>
        <v/>
      </c>
      <c r="W114" s="103" t="str">
        <f>IF(W113="","",IF(SUMPRODUCT((Stabilo!$F119:$DA119="A")*(Stabilo!$F$5:$DA$5='Résultats élèves'!$M$2))&gt;0,"ABSENT","PRESENT"))</f>
        <v/>
      </c>
      <c r="X114" s="99" t="str">
        <f t="shared" si="22"/>
        <v/>
      </c>
      <c r="Y114" s="176" t="str">
        <f>IF(X114="PRESENT",IF(N114="PRESENT",SUMPRODUCT((Stabilo!$F119:$DA119=1)*(Stabilo!$F$5:$DA$5='Résultats élèves'!$D$2)),"A"),"A")</f>
        <v>A</v>
      </c>
      <c r="Z114" s="176" t="str">
        <f>IF(X114="PRESENT",IF(O114="PRESENT",SUMPRODUCT((Stabilo!$F119:$DA119=1)*(Stabilo!$F$5:$DA$5='Résultats élèves'!$E$2)),"A"),"A")</f>
        <v>A</v>
      </c>
      <c r="AA114" s="176" t="str">
        <f>IF(X114="PRESENT",IF(P114="PRESENT",SUMPRODUCT((Stabilo!$F119:$DA119=1)*(Stabilo!$F$5:$DA$5='Résultats élèves'!$F$2)),"A"),"A")</f>
        <v>A</v>
      </c>
      <c r="AB114" s="176" t="str">
        <f>IF(X114="PRESENT",IF(Q114="PRESENT",SUMPRODUCT((Stabilo!$F119:$DA119=1)*(Stabilo!$F$5:$DA$5='Résultats élèves'!$G$2)),"A"),"A")</f>
        <v>A</v>
      </c>
      <c r="AC114" s="176" t="str">
        <f>IF(X114="PRESENT",IF(R114="PRESENT",SUMPRODUCT((Stabilo!$F119:$DA119=1)*(Stabilo!$F$5:$DA$5='Résultats élèves'!$H$2)),"A"),"A")</f>
        <v>A</v>
      </c>
      <c r="AD114" s="176" t="str">
        <f>IF(X114="PRESENT",IF(S114="PRESENT",SUMPRODUCT((Stabilo!$F119:$DA119=1)*(Stabilo!$F$5:$DA$5='Résultats élèves'!$I$2)),"A"),"A")</f>
        <v>A</v>
      </c>
      <c r="AE114" s="176" t="str">
        <f>IF(X114="PRESENT",IF(T114="PRESENT",SUMPRODUCT((Stabilo!$F119:$DA119=1)*(Stabilo!$F$5:$DA$5='Résultats élèves'!$J$2)),"A"),"A")</f>
        <v>A</v>
      </c>
      <c r="AF114" s="176" t="str">
        <f>IF(X114="PRESENT",IF(U114="PRESENT",SUMPRODUCT((Stabilo!$F119:$DA119=1)*(Stabilo!$F$5:$DA$5='Résultats élèves'!$K$2)),"A"),"A")</f>
        <v>A</v>
      </c>
      <c r="AG114" s="176" t="str">
        <f>IF(X114="PRESENT",IF(V114="PRESENT",SUMPRODUCT((Stabilo!$F119:$DA119=1)*(Stabilo!$F$5:$DA$5='Résultats élèves'!$L$2)),"A"),"A")</f>
        <v>A</v>
      </c>
      <c r="AH114" s="176" t="str">
        <f>IF(X114="PRESENT",IF(W114="PRESENT",SUMPRODUCT((Stabilo!$F119:$DA119=1)*(Stabilo!$F$5:$DA$5='Résultats élèves'!$M$2)),"A"),"A")</f>
        <v>A</v>
      </c>
      <c r="AI114" s="175">
        <f>SUMPRODUCT((Stabilo!$F$5:$DA$5=1)*(Stabilo!F119:DA119&lt;&gt;""))</f>
        <v>0</v>
      </c>
      <c r="AJ114" s="175">
        <f>SUMPRODUCT((Stabilo!$F$5:$DA$5=2)*(Stabilo!F119:DA119&lt;&gt;""))</f>
        <v>0</v>
      </c>
      <c r="AK114" s="175">
        <f>SUMPRODUCT((Stabilo!$F$5:$DA$5=3)*(Stabilo!F119:DA119&lt;&gt;""))</f>
        <v>0</v>
      </c>
      <c r="AL114" s="175">
        <f>SUMPRODUCT((Stabilo!$F$5:$DA$5=4)*(Stabilo!F119:DA119&lt;&gt;""))</f>
        <v>0</v>
      </c>
      <c r="AM114" s="175">
        <f>SUMPRODUCT((Stabilo!$F$5:$DA$5=5)*(Stabilo!F119:DA119&lt;&gt;""))</f>
        <v>0</v>
      </c>
      <c r="AN114" s="175">
        <f>SUMPRODUCT((Stabilo!$F$5:$DA$5=6)*(Stabilo!F119:DA119&lt;&gt;""))</f>
        <v>0</v>
      </c>
      <c r="AO114" s="175">
        <f>SUMPRODUCT((Stabilo!$F$5:$DA$5=7)*(Stabilo!F119:DA119&lt;&gt;""))</f>
        <v>0</v>
      </c>
      <c r="AP114" s="175">
        <f>SUMPRODUCT((Stabilo!$F$5:$DA$5=8)*(Stabilo!F119:DA119&lt;&gt;""))</f>
        <v>0</v>
      </c>
      <c r="AQ114" s="175">
        <f>SUMPRODUCT((Stabilo!$F$5:$DA$5=9)*(Stabilo!F119:DA119&lt;&gt;""))</f>
        <v>0</v>
      </c>
      <c r="AR114" s="175">
        <f>SUMPRODUCT((Stabilo!$F$5:$DA$5=10)*(Stabilo!F119:DA119&lt;&gt;""))</f>
        <v>0</v>
      </c>
    </row>
    <row r="115" spans="2:44" ht="15" customHeight="1">
      <c r="B115" s="76">
        <v>112</v>
      </c>
      <c r="C115" s="77" t="str">
        <f>IF(Accueil!F124="","",Accueil!F124)</f>
        <v/>
      </c>
      <c r="D115" s="167" t="str">
        <f t="shared" si="12"/>
        <v/>
      </c>
      <c r="E115" s="167" t="str">
        <f t="shared" si="13"/>
        <v/>
      </c>
      <c r="F115" s="167" t="str">
        <f t="shared" si="14"/>
        <v/>
      </c>
      <c r="G115" s="167" t="str">
        <f t="shared" si="15"/>
        <v/>
      </c>
      <c r="H115" s="167" t="str">
        <f t="shared" si="16"/>
        <v/>
      </c>
      <c r="I115" s="167" t="str">
        <f t="shared" si="17"/>
        <v/>
      </c>
      <c r="J115" s="167" t="str">
        <f t="shared" si="18"/>
        <v/>
      </c>
      <c r="K115" s="167" t="str">
        <f t="shared" si="19"/>
        <v/>
      </c>
      <c r="L115" s="167" t="str">
        <f t="shared" si="20"/>
        <v/>
      </c>
      <c r="M115" s="167" t="str">
        <f t="shared" si="21"/>
        <v/>
      </c>
      <c r="N115" s="103" t="str">
        <f>IF(N114="","",IF(SUMPRODUCT((Stabilo!$F120:$DA120="A")*(Stabilo!$F$5:$DA$5='Résultats élèves'!$D$2))&gt;0,"ABSENT","PRESENT"))</f>
        <v>PRESENT</v>
      </c>
      <c r="O115" s="103" t="str">
        <f>IF(O114="","",IF(SUMPRODUCT((Stabilo!$F120:$DA120="A")*(Stabilo!$F$5:$DA$5='Résultats élèves'!$E$2))&gt;0,"ABSENT","PRESENT"))</f>
        <v>PRESENT</v>
      </c>
      <c r="P115" s="103" t="str">
        <f>IF(P114="","",IF(SUMPRODUCT((Stabilo!$F120:$DA120="A")*(Stabilo!$F$5:$DA$5='Résultats élèves'!$F$2))&gt;0,"ABSENT","PRESENT"))</f>
        <v>PRESENT</v>
      </c>
      <c r="Q115" s="103" t="str">
        <f>IF(Q114="","",IF(SUMPRODUCT((Stabilo!$F120:$DA120="A")*(Stabilo!$F$5:$DA$5='Résultats élèves'!$G$2))&gt;0,"ABSENT","PRESENT"))</f>
        <v>PRESENT</v>
      </c>
      <c r="R115" s="103" t="str">
        <f>IF(R114="","",IF(SUMPRODUCT((Stabilo!$F120:$DA120="A")*(Stabilo!$F$5:$DA$5='Résultats élèves'!$H$2))&gt;0,"ABSENT","PRESENT"))</f>
        <v>PRESENT</v>
      </c>
      <c r="S115" s="103" t="str">
        <f>IF(S114="","",IF(SUMPRODUCT((Stabilo!$F120:$DA120="A")*(Stabilo!$F$5:$DA$5='Résultats élèves'!$I$2))&gt;0,"ABSENT","PRESENT"))</f>
        <v/>
      </c>
      <c r="T115" s="103" t="str">
        <f>IF(T114="","",IF(SUMPRODUCT((Stabilo!$F120:$DA120="A")*(Stabilo!$F$5:$DA$5='Résultats élèves'!$J$2))&gt;0,"ABSENT","PRESENT"))</f>
        <v/>
      </c>
      <c r="U115" s="103" t="str">
        <f>IF(U114="","",IF(SUMPRODUCT((Stabilo!$F120:$DA120="A")*(Stabilo!$F$5:$DA$5='Résultats élèves'!$K$2))&gt;0,"ABSENT","PRESENT"))</f>
        <v/>
      </c>
      <c r="V115" s="103" t="str">
        <f>IF(V114="","",IF(SUMPRODUCT((Stabilo!$F120:$DA120="A")*(Stabilo!$F$5:$DA$5='Résultats élèves'!$L$2))&gt;0,"ABSENT","PRESENT"))</f>
        <v/>
      </c>
      <c r="W115" s="103" t="str">
        <f>IF(W114="","",IF(SUMPRODUCT((Stabilo!$F120:$DA120="A")*(Stabilo!$F$5:$DA$5='Résultats élèves'!$M$2))&gt;0,"ABSENT","PRESENT"))</f>
        <v/>
      </c>
      <c r="X115" s="99" t="str">
        <f t="shared" si="22"/>
        <v/>
      </c>
      <c r="Y115" s="176" t="str">
        <f>IF(X115="PRESENT",IF(N115="PRESENT",SUMPRODUCT((Stabilo!$F120:$DA120=1)*(Stabilo!$F$5:$DA$5='Résultats élèves'!$D$2)),"A"),"A")</f>
        <v>A</v>
      </c>
      <c r="Z115" s="176" t="str">
        <f>IF(X115="PRESENT",IF(O115="PRESENT",SUMPRODUCT((Stabilo!$F120:$DA120=1)*(Stabilo!$F$5:$DA$5='Résultats élèves'!$E$2)),"A"),"A")</f>
        <v>A</v>
      </c>
      <c r="AA115" s="176" t="str">
        <f>IF(X115="PRESENT",IF(P115="PRESENT",SUMPRODUCT((Stabilo!$F120:$DA120=1)*(Stabilo!$F$5:$DA$5='Résultats élèves'!$F$2)),"A"),"A")</f>
        <v>A</v>
      </c>
      <c r="AB115" s="176" t="str">
        <f>IF(X115="PRESENT",IF(Q115="PRESENT",SUMPRODUCT((Stabilo!$F120:$DA120=1)*(Stabilo!$F$5:$DA$5='Résultats élèves'!$G$2)),"A"),"A")</f>
        <v>A</v>
      </c>
      <c r="AC115" s="176" t="str">
        <f>IF(X115="PRESENT",IF(R115="PRESENT",SUMPRODUCT((Stabilo!$F120:$DA120=1)*(Stabilo!$F$5:$DA$5='Résultats élèves'!$H$2)),"A"),"A")</f>
        <v>A</v>
      </c>
      <c r="AD115" s="176" t="str">
        <f>IF(X115="PRESENT",IF(S115="PRESENT",SUMPRODUCT((Stabilo!$F120:$DA120=1)*(Stabilo!$F$5:$DA$5='Résultats élèves'!$I$2)),"A"),"A")</f>
        <v>A</v>
      </c>
      <c r="AE115" s="176" t="str">
        <f>IF(X115="PRESENT",IF(T115="PRESENT",SUMPRODUCT((Stabilo!$F120:$DA120=1)*(Stabilo!$F$5:$DA$5='Résultats élèves'!$J$2)),"A"),"A")</f>
        <v>A</v>
      </c>
      <c r="AF115" s="176" t="str">
        <f>IF(X115="PRESENT",IF(U115="PRESENT",SUMPRODUCT((Stabilo!$F120:$DA120=1)*(Stabilo!$F$5:$DA$5='Résultats élèves'!$K$2)),"A"),"A")</f>
        <v>A</v>
      </c>
      <c r="AG115" s="176" t="str">
        <f>IF(X115="PRESENT",IF(V115="PRESENT",SUMPRODUCT((Stabilo!$F120:$DA120=1)*(Stabilo!$F$5:$DA$5='Résultats élèves'!$L$2)),"A"),"A")</f>
        <v>A</v>
      </c>
      <c r="AH115" s="176" t="str">
        <f>IF(X115="PRESENT",IF(W115="PRESENT",SUMPRODUCT((Stabilo!$F120:$DA120=1)*(Stabilo!$F$5:$DA$5='Résultats élèves'!$M$2)),"A"),"A")</f>
        <v>A</v>
      </c>
      <c r="AI115" s="175">
        <f>SUMPRODUCT((Stabilo!$F$5:$DA$5=1)*(Stabilo!F120:DA120&lt;&gt;""))</f>
        <v>0</v>
      </c>
      <c r="AJ115" s="175">
        <f>SUMPRODUCT((Stabilo!$F$5:$DA$5=2)*(Stabilo!F120:DA120&lt;&gt;""))</f>
        <v>0</v>
      </c>
      <c r="AK115" s="175">
        <f>SUMPRODUCT((Stabilo!$F$5:$DA$5=3)*(Stabilo!F120:DA120&lt;&gt;""))</f>
        <v>0</v>
      </c>
      <c r="AL115" s="175">
        <f>SUMPRODUCT((Stabilo!$F$5:$DA$5=4)*(Stabilo!F120:DA120&lt;&gt;""))</f>
        <v>0</v>
      </c>
      <c r="AM115" s="175">
        <f>SUMPRODUCT((Stabilo!$F$5:$DA$5=5)*(Stabilo!F120:DA120&lt;&gt;""))</f>
        <v>0</v>
      </c>
      <c r="AN115" s="175">
        <f>SUMPRODUCT((Stabilo!$F$5:$DA$5=6)*(Stabilo!F120:DA120&lt;&gt;""))</f>
        <v>0</v>
      </c>
      <c r="AO115" s="175">
        <f>SUMPRODUCT((Stabilo!$F$5:$DA$5=7)*(Stabilo!F120:DA120&lt;&gt;""))</f>
        <v>0</v>
      </c>
      <c r="AP115" s="175">
        <f>SUMPRODUCT((Stabilo!$F$5:$DA$5=8)*(Stabilo!F120:DA120&lt;&gt;""))</f>
        <v>0</v>
      </c>
      <c r="AQ115" s="175">
        <f>SUMPRODUCT((Stabilo!$F$5:$DA$5=9)*(Stabilo!F120:DA120&lt;&gt;""))</f>
        <v>0</v>
      </c>
      <c r="AR115" s="175">
        <f>SUMPRODUCT((Stabilo!$F$5:$DA$5=10)*(Stabilo!F120:DA120&lt;&gt;""))</f>
        <v>0</v>
      </c>
    </row>
    <row r="116" spans="2:44" ht="15" customHeight="1">
      <c r="B116" s="76">
        <v>113</v>
      </c>
      <c r="C116" s="77" t="str">
        <f>IF(Accueil!F125="","",Accueil!F125)</f>
        <v/>
      </c>
      <c r="D116" s="167" t="str">
        <f t="shared" si="12"/>
        <v/>
      </c>
      <c r="E116" s="167" t="str">
        <f t="shared" si="13"/>
        <v/>
      </c>
      <c r="F116" s="167" t="str">
        <f t="shared" si="14"/>
        <v/>
      </c>
      <c r="G116" s="167" t="str">
        <f t="shared" si="15"/>
        <v/>
      </c>
      <c r="H116" s="167" t="str">
        <f t="shared" si="16"/>
        <v/>
      </c>
      <c r="I116" s="167" t="str">
        <f t="shared" si="17"/>
        <v/>
      </c>
      <c r="J116" s="167" t="str">
        <f t="shared" si="18"/>
        <v/>
      </c>
      <c r="K116" s="167" t="str">
        <f t="shared" si="19"/>
        <v/>
      </c>
      <c r="L116" s="167" t="str">
        <f t="shared" si="20"/>
        <v/>
      </c>
      <c r="M116" s="167" t="str">
        <f t="shared" si="21"/>
        <v/>
      </c>
      <c r="N116" s="103" t="str">
        <f>IF(N115="","",IF(SUMPRODUCT((Stabilo!$F121:$DA121="A")*(Stabilo!$F$5:$DA$5='Résultats élèves'!$D$2))&gt;0,"ABSENT","PRESENT"))</f>
        <v>PRESENT</v>
      </c>
      <c r="O116" s="103" t="str">
        <f>IF(O115="","",IF(SUMPRODUCT((Stabilo!$F121:$DA121="A")*(Stabilo!$F$5:$DA$5='Résultats élèves'!$E$2))&gt;0,"ABSENT","PRESENT"))</f>
        <v>PRESENT</v>
      </c>
      <c r="P116" s="103" t="str">
        <f>IF(P115="","",IF(SUMPRODUCT((Stabilo!$F121:$DA121="A")*(Stabilo!$F$5:$DA$5='Résultats élèves'!$F$2))&gt;0,"ABSENT","PRESENT"))</f>
        <v>PRESENT</v>
      </c>
      <c r="Q116" s="103" t="str">
        <f>IF(Q115="","",IF(SUMPRODUCT((Stabilo!$F121:$DA121="A")*(Stabilo!$F$5:$DA$5='Résultats élèves'!$G$2))&gt;0,"ABSENT","PRESENT"))</f>
        <v>PRESENT</v>
      </c>
      <c r="R116" s="103" t="str">
        <f>IF(R115="","",IF(SUMPRODUCT((Stabilo!$F121:$DA121="A")*(Stabilo!$F$5:$DA$5='Résultats élèves'!$H$2))&gt;0,"ABSENT","PRESENT"))</f>
        <v>PRESENT</v>
      </c>
      <c r="S116" s="103" t="str">
        <f>IF(S115="","",IF(SUMPRODUCT((Stabilo!$F121:$DA121="A")*(Stabilo!$F$5:$DA$5='Résultats élèves'!$I$2))&gt;0,"ABSENT","PRESENT"))</f>
        <v/>
      </c>
      <c r="T116" s="103" t="str">
        <f>IF(T115="","",IF(SUMPRODUCT((Stabilo!$F121:$DA121="A")*(Stabilo!$F$5:$DA$5='Résultats élèves'!$J$2))&gt;0,"ABSENT","PRESENT"))</f>
        <v/>
      </c>
      <c r="U116" s="103" t="str">
        <f>IF(U115="","",IF(SUMPRODUCT((Stabilo!$F121:$DA121="A")*(Stabilo!$F$5:$DA$5='Résultats élèves'!$K$2))&gt;0,"ABSENT","PRESENT"))</f>
        <v/>
      </c>
      <c r="V116" s="103" t="str">
        <f>IF(V115="","",IF(SUMPRODUCT((Stabilo!$F121:$DA121="A")*(Stabilo!$F$5:$DA$5='Résultats élèves'!$L$2))&gt;0,"ABSENT","PRESENT"))</f>
        <v/>
      </c>
      <c r="W116" s="103" t="str">
        <f>IF(W115="","",IF(SUMPRODUCT((Stabilo!$F121:$DA121="A")*(Stabilo!$F$5:$DA$5='Résultats élèves'!$M$2))&gt;0,"ABSENT","PRESENT"))</f>
        <v/>
      </c>
      <c r="X116" s="99" t="str">
        <f t="shared" si="22"/>
        <v/>
      </c>
      <c r="Y116" s="176" t="str">
        <f>IF(X116="PRESENT",IF(N116="PRESENT",SUMPRODUCT((Stabilo!$F121:$DA121=1)*(Stabilo!$F$5:$DA$5='Résultats élèves'!$D$2)),"A"),"A")</f>
        <v>A</v>
      </c>
      <c r="Z116" s="176" t="str">
        <f>IF(X116="PRESENT",IF(O116="PRESENT",SUMPRODUCT((Stabilo!$F121:$DA121=1)*(Stabilo!$F$5:$DA$5='Résultats élèves'!$E$2)),"A"),"A")</f>
        <v>A</v>
      </c>
      <c r="AA116" s="176" t="str">
        <f>IF(X116="PRESENT",IF(P116="PRESENT",SUMPRODUCT((Stabilo!$F121:$DA121=1)*(Stabilo!$F$5:$DA$5='Résultats élèves'!$F$2)),"A"),"A")</f>
        <v>A</v>
      </c>
      <c r="AB116" s="176" t="str">
        <f>IF(X116="PRESENT",IF(Q116="PRESENT",SUMPRODUCT((Stabilo!$F121:$DA121=1)*(Stabilo!$F$5:$DA$5='Résultats élèves'!$G$2)),"A"),"A")</f>
        <v>A</v>
      </c>
      <c r="AC116" s="176" t="str">
        <f>IF(X116="PRESENT",IF(R116="PRESENT",SUMPRODUCT((Stabilo!$F121:$DA121=1)*(Stabilo!$F$5:$DA$5='Résultats élèves'!$H$2)),"A"),"A")</f>
        <v>A</v>
      </c>
      <c r="AD116" s="176" t="str">
        <f>IF(X116="PRESENT",IF(S116="PRESENT",SUMPRODUCT((Stabilo!$F121:$DA121=1)*(Stabilo!$F$5:$DA$5='Résultats élèves'!$I$2)),"A"),"A")</f>
        <v>A</v>
      </c>
      <c r="AE116" s="176" t="str">
        <f>IF(X116="PRESENT",IF(T116="PRESENT",SUMPRODUCT((Stabilo!$F121:$DA121=1)*(Stabilo!$F$5:$DA$5='Résultats élèves'!$J$2)),"A"),"A")</f>
        <v>A</v>
      </c>
      <c r="AF116" s="176" t="str">
        <f>IF(X116="PRESENT",IF(U116="PRESENT",SUMPRODUCT((Stabilo!$F121:$DA121=1)*(Stabilo!$F$5:$DA$5='Résultats élèves'!$K$2)),"A"),"A")</f>
        <v>A</v>
      </c>
      <c r="AG116" s="176" t="str">
        <f>IF(X116="PRESENT",IF(V116="PRESENT",SUMPRODUCT((Stabilo!$F121:$DA121=1)*(Stabilo!$F$5:$DA$5='Résultats élèves'!$L$2)),"A"),"A")</f>
        <v>A</v>
      </c>
      <c r="AH116" s="176" t="str">
        <f>IF(X116="PRESENT",IF(W116="PRESENT",SUMPRODUCT((Stabilo!$F121:$DA121=1)*(Stabilo!$F$5:$DA$5='Résultats élèves'!$M$2)),"A"),"A")</f>
        <v>A</v>
      </c>
      <c r="AI116" s="175">
        <f>SUMPRODUCT((Stabilo!$F$5:$DA$5=1)*(Stabilo!F121:DA121&lt;&gt;""))</f>
        <v>0</v>
      </c>
      <c r="AJ116" s="175">
        <f>SUMPRODUCT((Stabilo!$F$5:$DA$5=2)*(Stabilo!F121:DA121&lt;&gt;""))</f>
        <v>0</v>
      </c>
      <c r="AK116" s="175">
        <f>SUMPRODUCT((Stabilo!$F$5:$DA$5=3)*(Stabilo!F121:DA121&lt;&gt;""))</f>
        <v>0</v>
      </c>
      <c r="AL116" s="175">
        <f>SUMPRODUCT((Stabilo!$F$5:$DA$5=4)*(Stabilo!F121:DA121&lt;&gt;""))</f>
        <v>0</v>
      </c>
      <c r="AM116" s="175">
        <f>SUMPRODUCT((Stabilo!$F$5:$DA$5=5)*(Stabilo!F121:DA121&lt;&gt;""))</f>
        <v>0</v>
      </c>
      <c r="AN116" s="175">
        <f>SUMPRODUCT((Stabilo!$F$5:$DA$5=6)*(Stabilo!F121:DA121&lt;&gt;""))</f>
        <v>0</v>
      </c>
      <c r="AO116" s="175">
        <f>SUMPRODUCT((Stabilo!$F$5:$DA$5=7)*(Stabilo!F121:DA121&lt;&gt;""))</f>
        <v>0</v>
      </c>
      <c r="AP116" s="175">
        <f>SUMPRODUCT((Stabilo!$F$5:$DA$5=8)*(Stabilo!F121:DA121&lt;&gt;""))</f>
        <v>0</v>
      </c>
      <c r="AQ116" s="175">
        <f>SUMPRODUCT((Stabilo!$F$5:$DA$5=9)*(Stabilo!F121:DA121&lt;&gt;""))</f>
        <v>0</v>
      </c>
      <c r="AR116" s="175">
        <f>SUMPRODUCT((Stabilo!$F$5:$DA$5=10)*(Stabilo!F121:DA121&lt;&gt;""))</f>
        <v>0</v>
      </c>
    </row>
    <row r="117" spans="2:44" ht="15" customHeight="1">
      <c r="B117" s="76">
        <v>114</v>
      </c>
      <c r="C117" s="77" t="str">
        <f>IF(Accueil!F126="","",Accueil!F126)</f>
        <v/>
      </c>
      <c r="D117" s="167" t="str">
        <f t="shared" si="12"/>
        <v/>
      </c>
      <c r="E117" s="167" t="str">
        <f t="shared" si="13"/>
        <v/>
      </c>
      <c r="F117" s="167" t="str">
        <f t="shared" si="14"/>
        <v/>
      </c>
      <c r="G117" s="167" t="str">
        <f t="shared" si="15"/>
        <v/>
      </c>
      <c r="H117" s="167" t="str">
        <f t="shared" si="16"/>
        <v/>
      </c>
      <c r="I117" s="167" t="str">
        <f t="shared" si="17"/>
        <v/>
      </c>
      <c r="J117" s="167" t="str">
        <f t="shared" si="18"/>
        <v/>
      </c>
      <c r="K117" s="167" t="str">
        <f t="shared" si="19"/>
        <v/>
      </c>
      <c r="L117" s="167" t="str">
        <f t="shared" si="20"/>
        <v/>
      </c>
      <c r="M117" s="167" t="str">
        <f t="shared" si="21"/>
        <v/>
      </c>
      <c r="N117" s="103" t="str">
        <f>IF(N116="","",IF(SUMPRODUCT((Stabilo!$F122:$DA122="A")*(Stabilo!$F$5:$DA$5='Résultats élèves'!$D$2))&gt;0,"ABSENT","PRESENT"))</f>
        <v>PRESENT</v>
      </c>
      <c r="O117" s="103" t="str">
        <f>IF(O116="","",IF(SUMPRODUCT((Stabilo!$F122:$DA122="A")*(Stabilo!$F$5:$DA$5='Résultats élèves'!$E$2))&gt;0,"ABSENT","PRESENT"))</f>
        <v>PRESENT</v>
      </c>
      <c r="P117" s="103" t="str">
        <f>IF(P116="","",IF(SUMPRODUCT((Stabilo!$F122:$DA122="A")*(Stabilo!$F$5:$DA$5='Résultats élèves'!$F$2))&gt;0,"ABSENT","PRESENT"))</f>
        <v>PRESENT</v>
      </c>
      <c r="Q117" s="103" t="str">
        <f>IF(Q116="","",IF(SUMPRODUCT((Stabilo!$F122:$DA122="A")*(Stabilo!$F$5:$DA$5='Résultats élèves'!$G$2))&gt;0,"ABSENT","PRESENT"))</f>
        <v>PRESENT</v>
      </c>
      <c r="R117" s="103" t="str">
        <f>IF(R116="","",IF(SUMPRODUCT((Stabilo!$F122:$DA122="A")*(Stabilo!$F$5:$DA$5='Résultats élèves'!$H$2))&gt;0,"ABSENT","PRESENT"))</f>
        <v>PRESENT</v>
      </c>
      <c r="S117" s="103" t="str">
        <f>IF(S116="","",IF(SUMPRODUCT((Stabilo!$F122:$DA122="A")*(Stabilo!$F$5:$DA$5='Résultats élèves'!$I$2))&gt;0,"ABSENT","PRESENT"))</f>
        <v/>
      </c>
      <c r="T117" s="103" t="str">
        <f>IF(T116="","",IF(SUMPRODUCT((Stabilo!$F122:$DA122="A")*(Stabilo!$F$5:$DA$5='Résultats élèves'!$J$2))&gt;0,"ABSENT","PRESENT"))</f>
        <v/>
      </c>
      <c r="U117" s="103" t="str">
        <f>IF(U116="","",IF(SUMPRODUCT((Stabilo!$F122:$DA122="A")*(Stabilo!$F$5:$DA$5='Résultats élèves'!$K$2))&gt;0,"ABSENT","PRESENT"))</f>
        <v/>
      </c>
      <c r="V117" s="103" t="str">
        <f>IF(V116="","",IF(SUMPRODUCT((Stabilo!$F122:$DA122="A")*(Stabilo!$F$5:$DA$5='Résultats élèves'!$L$2))&gt;0,"ABSENT","PRESENT"))</f>
        <v/>
      </c>
      <c r="W117" s="103" t="str">
        <f>IF(W116="","",IF(SUMPRODUCT((Stabilo!$F122:$DA122="A")*(Stabilo!$F$5:$DA$5='Résultats élèves'!$M$2))&gt;0,"ABSENT","PRESENT"))</f>
        <v/>
      </c>
      <c r="X117" s="99" t="str">
        <f t="shared" si="22"/>
        <v/>
      </c>
      <c r="Y117" s="176" t="str">
        <f>IF(X117="PRESENT",IF(N117="PRESENT",SUMPRODUCT((Stabilo!$F122:$DA122=1)*(Stabilo!$F$5:$DA$5='Résultats élèves'!$D$2)),"A"),"A")</f>
        <v>A</v>
      </c>
      <c r="Z117" s="176" t="str">
        <f>IF(X117="PRESENT",IF(O117="PRESENT",SUMPRODUCT((Stabilo!$F122:$DA122=1)*(Stabilo!$F$5:$DA$5='Résultats élèves'!$E$2)),"A"),"A")</f>
        <v>A</v>
      </c>
      <c r="AA117" s="176" t="str">
        <f>IF(X117="PRESENT",IF(P117="PRESENT",SUMPRODUCT((Stabilo!$F122:$DA122=1)*(Stabilo!$F$5:$DA$5='Résultats élèves'!$F$2)),"A"),"A")</f>
        <v>A</v>
      </c>
      <c r="AB117" s="176" t="str">
        <f>IF(X117="PRESENT",IF(Q117="PRESENT",SUMPRODUCT((Stabilo!$F122:$DA122=1)*(Stabilo!$F$5:$DA$5='Résultats élèves'!$G$2)),"A"),"A")</f>
        <v>A</v>
      </c>
      <c r="AC117" s="176" t="str">
        <f>IF(X117="PRESENT",IF(R117="PRESENT",SUMPRODUCT((Stabilo!$F122:$DA122=1)*(Stabilo!$F$5:$DA$5='Résultats élèves'!$H$2)),"A"),"A")</f>
        <v>A</v>
      </c>
      <c r="AD117" s="176" t="str">
        <f>IF(X117="PRESENT",IF(S117="PRESENT",SUMPRODUCT((Stabilo!$F122:$DA122=1)*(Stabilo!$F$5:$DA$5='Résultats élèves'!$I$2)),"A"),"A")</f>
        <v>A</v>
      </c>
      <c r="AE117" s="176" t="str">
        <f>IF(X117="PRESENT",IF(T117="PRESENT",SUMPRODUCT((Stabilo!$F122:$DA122=1)*(Stabilo!$F$5:$DA$5='Résultats élèves'!$J$2)),"A"),"A")</f>
        <v>A</v>
      </c>
      <c r="AF117" s="176" t="str">
        <f>IF(X117="PRESENT",IF(U117="PRESENT",SUMPRODUCT((Stabilo!$F122:$DA122=1)*(Stabilo!$F$5:$DA$5='Résultats élèves'!$K$2)),"A"),"A")</f>
        <v>A</v>
      </c>
      <c r="AG117" s="176" t="str">
        <f>IF(X117="PRESENT",IF(V117="PRESENT",SUMPRODUCT((Stabilo!$F122:$DA122=1)*(Stabilo!$F$5:$DA$5='Résultats élèves'!$L$2)),"A"),"A")</f>
        <v>A</v>
      </c>
      <c r="AH117" s="176" t="str">
        <f>IF(X117="PRESENT",IF(W117="PRESENT",SUMPRODUCT((Stabilo!$F122:$DA122=1)*(Stabilo!$F$5:$DA$5='Résultats élèves'!$M$2)),"A"),"A")</f>
        <v>A</v>
      </c>
      <c r="AI117" s="175">
        <f>SUMPRODUCT((Stabilo!$F$5:$DA$5=1)*(Stabilo!F122:DA122&lt;&gt;""))</f>
        <v>0</v>
      </c>
      <c r="AJ117" s="175">
        <f>SUMPRODUCT((Stabilo!$F$5:$DA$5=2)*(Stabilo!F122:DA122&lt;&gt;""))</f>
        <v>0</v>
      </c>
      <c r="AK117" s="175">
        <f>SUMPRODUCT((Stabilo!$F$5:$DA$5=3)*(Stabilo!F122:DA122&lt;&gt;""))</f>
        <v>0</v>
      </c>
      <c r="AL117" s="175">
        <f>SUMPRODUCT((Stabilo!$F$5:$DA$5=4)*(Stabilo!F122:DA122&lt;&gt;""))</f>
        <v>0</v>
      </c>
      <c r="AM117" s="175">
        <f>SUMPRODUCT((Stabilo!$F$5:$DA$5=5)*(Stabilo!F122:DA122&lt;&gt;""))</f>
        <v>0</v>
      </c>
      <c r="AN117" s="175">
        <f>SUMPRODUCT((Stabilo!$F$5:$DA$5=6)*(Stabilo!F122:DA122&lt;&gt;""))</f>
        <v>0</v>
      </c>
      <c r="AO117" s="175">
        <f>SUMPRODUCT((Stabilo!$F$5:$DA$5=7)*(Stabilo!F122:DA122&lt;&gt;""))</f>
        <v>0</v>
      </c>
      <c r="AP117" s="175">
        <f>SUMPRODUCT((Stabilo!$F$5:$DA$5=8)*(Stabilo!F122:DA122&lt;&gt;""))</f>
        <v>0</v>
      </c>
      <c r="AQ117" s="175">
        <f>SUMPRODUCT((Stabilo!$F$5:$DA$5=9)*(Stabilo!F122:DA122&lt;&gt;""))</f>
        <v>0</v>
      </c>
      <c r="AR117" s="175">
        <f>SUMPRODUCT((Stabilo!$F$5:$DA$5=10)*(Stabilo!F122:DA122&lt;&gt;""))</f>
        <v>0</v>
      </c>
    </row>
    <row r="118" spans="2:44" ht="15" customHeight="1">
      <c r="B118" s="76">
        <v>115</v>
      </c>
      <c r="C118" s="77" t="str">
        <f>IF(Accueil!F127="","",Accueil!F127)</f>
        <v/>
      </c>
      <c r="D118" s="167" t="str">
        <f t="shared" si="12"/>
        <v/>
      </c>
      <c r="E118" s="167" t="str">
        <f t="shared" si="13"/>
        <v/>
      </c>
      <c r="F118" s="167" t="str">
        <f t="shared" si="14"/>
        <v/>
      </c>
      <c r="G118" s="167" t="str">
        <f t="shared" si="15"/>
        <v/>
      </c>
      <c r="H118" s="167" t="str">
        <f t="shared" si="16"/>
        <v/>
      </c>
      <c r="I118" s="167" t="str">
        <f t="shared" si="17"/>
        <v/>
      </c>
      <c r="J118" s="167" t="str">
        <f t="shared" si="18"/>
        <v/>
      </c>
      <c r="K118" s="167" t="str">
        <f t="shared" si="19"/>
        <v/>
      </c>
      <c r="L118" s="167" t="str">
        <f t="shared" si="20"/>
        <v/>
      </c>
      <c r="M118" s="167" t="str">
        <f t="shared" si="21"/>
        <v/>
      </c>
      <c r="N118" s="103" t="str">
        <f>IF(N117="","",IF(SUMPRODUCT((Stabilo!$F123:$DA123="A")*(Stabilo!$F$5:$DA$5='Résultats élèves'!$D$2))&gt;0,"ABSENT","PRESENT"))</f>
        <v>PRESENT</v>
      </c>
      <c r="O118" s="103" t="str">
        <f>IF(O117="","",IF(SUMPRODUCT((Stabilo!$F123:$DA123="A")*(Stabilo!$F$5:$DA$5='Résultats élèves'!$E$2))&gt;0,"ABSENT","PRESENT"))</f>
        <v>PRESENT</v>
      </c>
      <c r="P118" s="103" t="str">
        <f>IF(P117="","",IF(SUMPRODUCT((Stabilo!$F123:$DA123="A")*(Stabilo!$F$5:$DA$5='Résultats élèves'!$F$2))&gt;0,"ABSENT","PRESENT"))</f>
        <v>PRESENT</v>
      </c>
      <c r="Q118" s="103" t="str">
        <f>IF(Q117="","",IF(SUMPRODUCT((Stabilo!$F123:$DA123="A")*(Stabilo!$F$5:$DA$5='Résultats élèves'!$G$2))&gt;0,"ABSENT","PRESENT"))</f>
        <v>PRESENT</v>
      </c>
      <c r="R118" s="103" t="str">
        <f>IF(R117="","",IF(SUMPRODUCT((Stabilo!$F123:$DA123="A")*(Stabilo!$F$5:$DA$5='Résultats élèves'!$H$2))&gt;0,"ABSENT","PRESENT"))</f>
        <v>PRESENT</v>
      </c>
      <c r="S118" s="103" t="str">
        <f>IF(S117="","",IF(SUMPRODUCT((Stabilo!$F123:$DA123="A")*(Stabilo!$F$5:$DA$5='Résultats élèves'!$I$2))&gt;0,"ABSENT","PRESENT"))</f>
        <v/>
      </c>
      <c r="T118" s="103" t="str">
        <f>IF(T117="","",IF(SUMPRODUCT((Stabilo!$F123:$DA123="A")*(Stabilo!$F$5:$DA$5='Résultats élèves'!$J$2))&gt;0,"ABSENT","PRESENT"))</f>
        <v/>
      </c>
      <c r="U118" s="103" t="str">
        <f>IF(U117="","",IF(SUMPRODUCT((Stabilo!$F123:$DA123="A")*(Stabilo!$F$5:$DA$5='Résultats élèves'!$K$2))&gt;0,"ABSENT","PRESENT"))</f>
        <v/>
      </c>
      <c r="V118" s="103" t="str">
        <f>IF(V117="","",IF(SUMPRODUCT((Stabilo!$F123:$DA123="A")*(Stabilo!$F$5:$DA$5='Résultats élèves'!$L$2))&gt;0,"ABSENT","PRESENT"))</f>
        <v/>
      </c>
      <c r="W118" s="103" t="str">
        <f>IF(W117="","",IF(SUMPRODUCT((Stabilo!$F123:$DA123="A")*(Stabilo!$F$5:$DA$5='Résultats élèves'!$M$2))&gt;0,"ABSENT","PRESENT"))</f>
        <v/>
      </c>
      <c r="X118" s="99" t="str">
        <f t="shared" si="22"/>
        <v/>
      </c>
      <c r="Y118" s="176" t="str">
        <f>IF(X118="PRESENT",IF(N118="PRESENT",SUMPRODUCT((Stabilo!$F123:$DA123=1)*(Stabilo!$F$5:$DA$5='Résultats élèves'!$D$2)),"A"),"A")</f>
        <v>A</v>
      </c>
      <c r="Z118" s="176" t="str">
        <f>IF(X118="PRESENT",IF(O118="PRESENT",SUMPRODUCT((Stabilo!$F123:$DA123=1)*(Stabilo!$F$5:$DA$5='Résultats élèves'!$E$2)),"A"),"A")</f>
        <v>A</v>
      </c>
      <c r="AA118" s="176" t="str">
        <f>IF(X118="PRESENT",IF(P118="PRESENT",SUMPRODUCT((Stabilo!$F123:$DA123=1)*(Stabilo!$F$5:$DA$5='Résultats élèves'!$F$2)),"A"),"A")</f>
        <v>A</v>
      </c>
      <c r="AB118" s="176" t="str">
        <f>IF(X118="PRESENT",IF(Q118="PRESENT",SUMPRODUCT((Stabilo!$F123:$DA123=1)*(Stabilo!$F$5:$DA$5='Résultats élèves'!$G$2)),"A"),"A")</f>
        <v>A</v>
      </c>
      <c r="AC118" s="176" t="str">
        <f>IF(X118="PRESENT",IF(R118="PRESENT",SUMPRODUCT((Stabilo!$F123:$DA123=1)*(Stabilo!$F$5:$DA$5='Résultats élèves'!$H$2)),"A"),"A")</f>
        <v>A</v>
      </c>
      <c r="AD118" s="176" t="str">
        <f>IF(X118="PRESENT",IF(S118="PRESENT",SUMPRODUCT((Stabilo!$F123:$DA123=1)*(Stabilo!$F$5:$DA$5='Résultats élèves'!$I$2)),"A"),"A")</f>
        <v>A</v>
      </c>
      <c r="AE118" s="176" t="str">
        <f>IF(X118="PRESENT",IF(T118="PRESENT",SUMPRODUCT((Stabilo!$F123:$DA123=1)*(Stabilo!$F$5:$DA$5='Résultats élèves'!$J$2)),"A"),"A")</f>
        <v>A</v>
      </c>
      <c r="AF118" s="176" t="str">
        <f>IF(X118="PRESENT",IF(U118="PRESENT",SUMPRODUCT((Stabilo!$F123:$DA123=1)*(Stabilo!$F$5:$DA$5='Résultats élèves'!$K$2)),"A"),"A")</f>
        <v>A</v>
      </c>
      <c r="AG118" s="176" t="str">
        <f>IF(X118="PRESENT",IF(V118="PRESENT",SUMPRODUCT((Stabilo!$F123:$DA123=1)*(Stabilo!$F$5:$DA$5='Résultats élèves'!$L$2)),"A"),"A")</f>
        <v>A</v>
      </c>
      <c r="AH118" s="176" t="str">
        <f>IF(X118="PRESENT",IF(W118="PRESENT",SUMPRODUCT((Stabilo!$F123:$DA123=1)*(Stabilo!$F$5:$DA$5='Résultats élèves'!$M$2)),"A"),"A")</f>
        <v>A</v>
      </c>
      <c r="AI118" s="175">
        <f>SUMPRODUCT((Stabilo!$F$5:$DA$5=1)*(Stabilo!F123:DA123&lt;&gt;""))</f>
        <v>0</v>
      </c>
      <c r="AJ118" s="175">
        <f>SUMPRODUCT((Stabilo!$F$5:$DA$5=2)*(Stabilo!F123:DA123&lt;&gt;""))</f>
        <v>0</v>
      </c>
      <c r="AK118" s="175">
        <f>SUMPRODUCT((Stabilo!$F$5:$DA$5=3)*(Stabilo!F123:DA123&lt;&gt;""))</f>
        <v>0</v>
      </c>
      <c r="AL118" s="175">
        <f>SUMPRODUCT((Stabilo!$F$5:$DA$5=4)*(Stabilo!F123:DA123&lt;&gt;""))</f>
        <v>0</v>
      </c>
      <c r="AM118" s="175">
        <f>SUMPRODUCT((Stabilo!$F$5:$DA$5=5)*(Stabilo!F123:DA123&lt;&gt;""))</f>
        <v>0</v>
      </c>
      <c r="AN118" s="175">
        <f>SUMPRODUCT((Stabilo!$F$5:$DA$5=6)*(Stabilo!F123:DA123&lt;&gt;""))</f>
        <v>0</v>
      </c>
      <c r="AO118" s="175">
        <f>SUMPRODUCT((Stabilo!$F$5:$DA$5=7)*(Stabilo!F123:DA123&lt;&gt;""))</f>
        <v>0</v>
      </c>
      <c r="AP118" s="175">
        <f>SUMPRODUCT((Stabilo!$F$5:$DA$5=8)*(Stabilo!F123:DA123&lt;&gt;""))</f>
        <v>0</v>
      </c>
      <c r="AQ118" s="175">
        <f>SUMPRODUCT((Stabilo!$F$5:$DA$5=9)*(Stabilo!F123:DA123&lt;&gt;""))</f>
        <v>0</v>
      </c>
      <c r="AR118" s="175">
        <f>SUMPRODUCT((Stabilo!$F$5:$DA$5=10)*(Stabilo!F123:DA123&lt;&gt;""))</f>
        <v>0</v>
      </c>
    </row>
    <row r="119" spans="2:44" ht="15" customHeight="1">
      <c r="B119" s="76">
        <v>116</v>
      </c>
      <c r="C119" s="77" t="str">
        <f>IF(Accueil!F128="","",Accueil!F128)</f>
        <v/>
      </c>
      <c r="D119" s="167" t="str">
        <f t="shared" si="12"/>
        <v/>
      </c>
      <c r="E119" s="167" t="str">
        <f t="shared" si="13"/>
        <v/>
      </c>
      <c r="F119" s="167" t="str">
        <f t="shared" si="14"/>
        <v/>
      </c>
      <c r="G119" s="167" t="str">
        <f t="shared" si="15"/>
        <v/>
      </c>
      <c r="H119" s="167" t="str">
        <f t="shared" si="16"/>
        <v/>
      </c>
      <c r="I119" s="167" t="str">
        <f t="shared" si="17"/>
        <v/>
      </c>
      <c r="J119" s="167" t="str">
        <f t="shared" si="18"/>
        <v/>
      </c>
      <c r="K119" s="167" t="str">
        <f t="shared" si="19"/>
        <v/>
      </c>
      <c r="L119" s="167" t="str">
        <f t="shared" si="20"/>
        <v/>
      </c>
      <c r="M119" s="167" t="str">
        <f t="shared" si="21"/>
        <v/>
      </c>
      <c r="N119" s="103" t="str">
        <f>IF(N118="","",IF(SUMPRODUCT((Stabilo!$F124:$DA124="A")*(Stabilo!$F$5:$DA$5='Résultats élèves'!$D$2))&gt;0,"ABSENT","PRESENT"))</f>
        <v>PRESENT</v>
      </c>
      <c r="O119" s="103" t="str">
        <f>IF(O118="","",IF(SUMPRODUCT((Stabilo!$F124:$DA124="A")*(Stabilo!$F$5:$DA$5='Résultats élèves'!$E$2))&gt;0,"ABSENT","PRESENT"))</f>
        <v>PRESENT</v>
      </c>
      <c r="P119" s="103" t="str">
        <f>IF(P118="","",IF(SUMPRODUCT((Stabilo!$F124:$DA124="A")*(Stabilo!$F$5:$DA$5='Résultats élèves'!$F$2))&gt;0,"ABSENT","PRESENT"))</f>
        <v>PRESENT</v>
      </c>
      <c r="Q119" s="103" t="str">
        <f>IF(Q118="","",IF(SUMPRODUCT((Stabilo!$F124:$DA124="A")*(Stabilo!$F$5:$DA$5='Résultats élèves'!$G$2))&gt;0,"ABSENT","PRESENT"))</f>
        <v>PRESENT</v>
      </c>
      <c r="R119" s="103" t="str">
        <f>IF(R118="","",IF(SUMPRODUCT((Stabilo!$F124:$DA124="A")*(Stabilo!$F$5:$DA$5='Résultats élèves'!$H$2))&gt;0,"ABSENT","PRESENT"))</f>
        <v>PRESENT</v>
      </c>
      <c r="S119" s="103" t="str">
        <f>IF(S118="","",IF(SUMPRODUCT((Stabilo!$F124:$DA124="A")*(Stabilo!$F$5:$DA$5='Résultats élèves'!$I$2))&gt;0,"ABSENT","PRESENT"))</f>
        <v/>
      </c>
      <c r="T119" s="103" t="str">
        <f>IF(T118="","",IF(SUMPRODUCT((Stabilo!$F124:$DA124="A")*(Stabilo!$F$5:$DA$5='Résultats élèves'!$J$2))&gt;0,"ABSENT","PRESENT"))</f>
        <v/>
      </c>
      <c r="U119" s="103" t="str">
        <f>IF(U118="","",IF(SUMPRODUCT((Stabilo!$F124:$DA124="A")*(Stabilo!$F$5:$DA$5='Résultats élèves'!$K$2))&gt;0,"ABSENT","PRESENT"))</f>
        <v/>
      </c>
      <c r="V119" s="103" t="str">
        <f>IF(V118="","",IF(SUMPRODUCT((Stabilo!$F124:$DA124="A")*(Stabilo!$F$5:$DA$5='Résultats élèves'!$L$2))&gt;0,"ABSENT","PRESENT"))</f>
        <v/>
      </c>
      <c r="W119" s="103" t="str">
        <f>IF(W118="","",IF(SUMPRODUCT((Stabilo!$F124:$DA124="A")*(Stabilo!$F$5:$DA$5='Résultats élèves'!$M$2))&gt;0,"ABSENT","PRESENT"))</f>
        <v/>
      </c>
      <c r="X119" s="99" t="str">
        <f t="shared" si="22"/>
        <v/>
      </c>
      <c r="Y119" s="176" t="str">
        <f>IF(X119="PRESENT",IF(N119="PRESENT",SUMPRODUCT((Stabilo!$F124:$DA124=1)*(Stabilo!$F$5:$DA$5='Résultats élèves'!$D$2)),"A"),"A")</f>
        <v>A</v>
      </c>
      <c r="Z119" s="176" t="str">
        <f>IF(X119="PRESENT",IF(O119="PRESENT",SUMPRODUCT((Stabilo!$F124:$DA124=1)*(Stabilo!$F$5:$DA$5='Résultats élèves'!$E$2)),"A"),"A")</f>
        <v>A</v>
      </c>
      <c r="AA119" s="176" t="str">
        <f>IF(X119="PRESENT",IF(P119="PRESENT",SUMPRODUCT((Stabilo!$F124:$DA124=1)*(Stabilo!$F$5:$DA$5='Résultats élèves'!$F$2)),"A"),"A")</f>
        <v>A</v>
      </c>
      <c r="AB119" s="176" t="str">
        <f>IF(X119="PRESENT",IF(Q119="PRESENT",SUMPRODUCT((Stabilo!$F124:$DA124=1)*(Stabilo!$F$5:$DA$5='Résultats élèves'!$G$2)),"A"),"A")</f>
        <v>A</v>
      </c>
      <c r="AC119" s="176" t="str">
        <f>IF(X119="PRESENT",IF(R119="PRESENT",SUMPRODUCT((Stabilo!$F124:$DA124=1)*(Stabilo!$F$5:$DA$5='Résultats élèves'!$H$2)),"A"),"A")</f>
        <v>A</v>
      </c>
      <c r="AD119" s="176" t="str">
        <f>IF(X119="PRESENT",IF(S119="PRESENT",SUMPRODUCT((Stabilo!$F124:$DA124=1)*(Stabilo!$F$5:$DA$5='Résultats élèves'!$I$2)),"A"),"A")</f>
        <v>A</v>
      </c>
      <c r="AE119" s="176" t="str">
        <f>IF(X119="PRESENT",IF(T119="PRESENT",SUMPRODUCT((Stabilo!$F124:$DA124=1)*(Stabilo!$F$5:$DA$5='Résultats élèves'!$J$2)),"A"),"A")</f>
        <v>A</v>
      </c>
      <c r="AF119" s="176" t="str">
        <f>IF(X119="PRESENT",IF(U119="PRESENT",SUMPRODUCT((Stabilo!$F124:$DA124=1)*(Stabilo!$F$5:$DA$5='Résultats élèves'!$K$2)),"A"),"A")</f>
        <v>A</v>
      </c>
      <c r="AG119" s="176" t="str">
        <f>IF(X119="PRESENT",IF(V119="PRESENT",SUMPRODUCT((Stabilo!$F124:$DA124=1)*(Stabilo!$F$5:$DA$5='Résultats élèves'!$L$2)),"A"),"A")</f>
        <v>A</v>
      </c>
      <c r="AH119" s="176" t="str">
        <f>IF(X119="PRESENT",IF(W119="PRESENT",SUMPRODUCT((Stabilo!$F124:$DA124=1)*(Stabilo!$F$5:$DA$5='Résultats élèves'!$M$2)),"A"),"A")</f>
        <v>A</v>
      </c>
      <c r="AI119" s="175">
        <f>SUMPRODUCT((Stabilo!$F$5:$DA$5=1)*(Stabilo!F124:DA124&lt;&gt;""))</f>
        <v>0</v>
      </c>
      <c r="AJ119" s="175">
        <f>SUMPRODUCT((Stabilo!$F$5:$DA$5=2)*(Stabilo!F124:DA124&lt;&gt;""))</f>
        <v>0</v>
      </c>
      <c r="AK119" s="175">
        <f>SUMPRODUCT((Stabilo!$F$5:$DA$5=3)*(Stabilo!F124:DA124&lt;&gt;""))</f>
        <v>0</v>
      </c>
      <c r="AL119" s="175">
        <f>SUMPRODUCT((Stabilo!$F$5:$DA$5=4)*(Stabilo!F124:DA124&lt;&gt;""))</f>
        <v>0</v>
      </c>
      <c r="AM119" s="175">
        <f>SUMPRODUCT((Stabilo!$F$5:$DA$5=5)*(Stabilo!F124:DA124&lt;&gt;""))</f>
        <v>0</v>
      </c>
      <c r="AN119" s="175">
        <f>SUMPRODUCT((Stabilo!$F$5:$DA$5=6)*(Stabilo!F124:DA124&lt;&gt;""))</f>
        <v>0</v>
      </c>
      <c r="AO119" s="175">
        <f>SUMPRODUCT((Stabilo!$F$5:$DA$5=7)*(Stabilo!F124:DA124&lt;&gt;""))</f>
        <v>0</v>
      </c>
      <c r="AP119" s="175">
        <f>SUMPRODUCT((Stabilo!$F$5:$DA$5=8)*(Stabilo!F124:DA124&lt;&gt;""))</f>
        <v>0</v>
      </c>
      <c r="AQ119" s="175">
        <f>SUMPRODUCT((Stabilo!$F$5:$DA$5=9)*(Stabilo!F124:DA124&lt;&gt;""))</f>
        <v>0</v>
      </c>
      <c r="AR119" s="175">
        <f>SUMPRODUCT((Stabilo!$F$5:$DA$5=10)*(Stabilo!F124:DA124&lt;&gt;""))</f>
        <v>0</v>
      </c>
    </row>
    <row r="120" spans="2:44" ht="15" customHeight="1">
      <c r="B120" s="76">
        <v>117</v>
      </c>
      <c r="C120" s="77" t="str">
        <f>IF(Accueil!F129="","",Accueil!F129)</f>
        <v/>
      </c>
      <c r="D120" s="167" t="str">
        <f t="shared" si="12"/>
        <v/>
      </c>
      <c r="E120" s="167" t="str">
        <f t="shared" si="13"/>
        <v/>
      </c>
      <c r="F120" s="167" t="str">
        <f t="shared" si="14"/>
        <v/>
      </c>
      <c r="G120" s="167" t="str">
        <f t="shared" si="15"/>
        <v/>
      </c>
      <c r="H120" s="167" t="str">
        <f t="shared" si="16"/>
        <v/>
      </c>
      <c r="I120" s="167" t="str">
        <f t="shared" si="17"/>
        <v/>
      </c>
      <c r="J120" s="167" t="str">
        <f t="shared" si="18"/>
        <v/>
      </c>
      <c r="K120" s="167" t="str">
        <f t="shared" si="19"/>
        <v/>
      </c>
      <c r="L120" s="167" t="str">
        <f t="shared" si="20"/>
        <v/>
      </c>
      <c r="M120" s="167" t="str">
        <f t="shared" si="21"/>
        <v/>
      </c>
      <c r="N120" s="103" t="str">
        <f>IF(N119="","",IF(SUMPRODUCT((Stabilo!$F125:$DA125="A")*(Stabilo!$F$5:$DA$5='Résultats élèves'!$D$2))&gt;0,"ABSENT","PRESENT"))</f>
        <v>PRESENT</v>
      </c>
      <c r="O120" s="103" t="str">
        <f>IF(O119="","",IF(SUMPRODUCT((Stabilo!$F125:$DA125="A")*(Stabilo!$F$5:$DA$5='Résultats élèves'!$E$2))&gt;0,"ABSENT","PRESENT"))</f>
        <v>PRESENT</v>
      </c>
      <c r="P120" s="103" t="str">
        <f>IF(P119="","",IF(SUMPRODUCT((Stabilo!$F125:$DA125="A")*(Stabilo!$F$5:$DA$5='Résultats élèves'!$F$2))&gt;0,"ABSENT","PRESENT"))</f>
        <v>PRESENT</v>
      </c>
      <c r="Q120" s="103" t="str">
        <f>IF(Q119="","",IF(SUMPRODUCT((Stabilo!$F125:$DA125="A")*(Stabilo!$F$5:$DA$5='Résultats élèves'!$G$2))&gt;0,"ABSENT","PRESENT"))</f>
        <v>PRESENT</v>
      </c>
      <c r="R120" s="103" t="str">
        <f>IF(R119="","",IF(SUMPRODUCT((Stabilo!$F125:$DA125="A")*(Stabilo!$F$5:$DA$5='Résultats élèves'!$H$2))&gt;0,"ABSENT","PRESENT"))</f>
        <v>PRESENT</v>
      </c>
      <c r="S120" s="103" t="str">
        <f>IF(S119="","",IF(SUMPRODUCT((Stabilo!$F125:$DA125="A")*(Stabilo!$F$5:$DA$5='Résultats élèves'!$I$2))&gt;0,"ABSENT","PRESENT"))</f>
        <v/>
      </c>
      <c r="T120" s="103" t="str">
        <f>IF(T119="","",IF(SUMPRODUCT((Stabilo!$F125:$DA125="A")*(Stabilo!$F$5:$DA$5='Résultats élèves'!$J$2))&gt;0,"ABSENT","PRESENT"))</f>
        <v/>
      </c>
      <c r="U120" s="103" t="str">
        <f>IF(U119="","",IF(SUMPRODUCT((Stabilo!$F125:$DA125="A")*(Stabilo!$F$5:$DA$5='Résultats élèves'!$K$2))&gt;0,"ABSENT","PRESENT"))</f>
        <v/>
      </c>
      <c r="V120" s="103" t="str">
        <f>IF(V119="","",IF(SUMPRODUCT((Stabilo!$F125:$DA125="A")*(Stabilo!$F$5:$DA$5='Résultats élèves'!$L$2))&gt;0,"ABSENT","PRESENT"))</f>
        <v/>
      </c>
      <c r="W120" s="103" t="str">
        <f>IF(W119="","",IF(SUMPRODUCT((Stabilo!$F125:$DA125="A")*(Stabilo!$F$5:$DA$5='Résultats élèves'!$M$2))&gt;0,"ABSENT","PRESENT"))</f>
        <v/>
      </c>
      <c r="X120" s="99" t="str">
        <f t="shared" si="22"/>
        <v/>
      </c>
      <c r="Y120" s="176" t="str">
        <f>IF(X120="PRESENT",IF(N120="PRESENT",SUMPRODUCT((Stabilo!$F125:$DA125=1)*(Stabilo!$F$5:$DA$5='Résultats élèves'!$D$2)),"A"),"A")</f>
        <v>A</v>
      </c>
      <c r="Z120" s="176" t="str">
        <f>IF(X120="PRESENT",IF(O120="PRESENT",SUMPRODUCT((Stabilo!$F125:$DA125=1)*(Stabilo!$F$5:$DA$5='Résultats élèves'!$E$2)),"A"),"A")</f>
        <v>A</v>
      </c>
      <c r="AA120" s="176" t="str">
        <f>IF(X120="PRESENT",IF(P120="PRESENT",SUMPRODUCT((Stabilo!$F125:$DA125=1)*(Stabilo!$F$5:$DA$5='Résultats élèves'!$F$2)),"A"),"A")</f>
        <v>A</v>
      </c>
      <c r="AB120" s="176" t="str">
        <f>IF(X120="PRESENT",IF(Q120="PRESENT",SUMPRODUCT((Stabilo!$F125:$DA125=1)*(Stabilo!$F$5:$DA$5='Résultats élèves'!$G$2)),"A"),"A")</f>
        <v>A</v>
      </c>
      <c r="AC120" s="176" t="str">
        <f>IF(X120="PRESENT",IF(R120="PRESENT",SUMPRODUCT((Stabilo!$F125:$DA125=1)*(Stabilo!$F$5:$DA$5='Résultats élèves'!$H$2)),"A"),"A")</f>
        <v>A</v>
      </c>
      <c r="AD120" s="176" t="str">
        <f>IF(X120="PRESENT",IF(S120="PRESENT",SUMPRODUCT((Stabilo!$F125:$DA125=1)*(Stabilo!$F$5:$DA$5='Résultats élèves'!$I$2)),"A"),"A")</f>
        <v>A</v>
      </c>
      <c r="AE120" s="176" t="str">
        <f>IF(X120="PRESENT",IF(T120="PRESENT",SUMPRODUCT((Stabilo!$F125:$DA125=1)*(Stabilo!$F$5:$DA$5='Résultats élèves'!$J$2)),"A"),"A")</f>
        <v>A</v>
      </c>
      <c r="AF120" s="176" t="str">
        <f>IF(X120="PRESENT",IF(U120="PRESENT",SUMPRODUCT((Stabilo!$F125:$DA125=1)*(Stabilo!$F$5:$DA$5='Résultats élèves'!$K$2)),"A"),"A")</f>
        <v>A</v>
      </c>
      <c r="AG120" s="176" t="str">
        <f>IF(X120="PRESENT",IF(V120="PRESENT",SUMPRODUCT((Stabilo!$F125:$DA125=1)*(Stabilo!$F$5:$DA$5='Résultats élèves'!$L$2)),"A"),"A")</f>
        <v>A</v>
      </c>
      <c r="AH120" s="176" t="str">
        <f>IF(X120="PRESENT",IF(W120="PRESENT",SUMPRODUCT((Stabilo!$F125:$DA125=1)*(Stabilo!$F$5:$DA$5='Résultats élèves'!$M$2)),"A"),"A")</f>
        <v>A</v>
      </c>
      <c r="AI120" s="175">
        <f>SUMPRODUCT((Stabilo!$F$5:$DA$5=1)*(Stabilo!F125:DA125&lt;&gt;""))</f>
        <v>0</v>
      </c>
      <c r="AJ120" s="175">
        <f>SUMPRODUCT((Stabilo!$F$5:$DA$5=2)*(Stabilo!F125:DA125&lt;&gt;""))</f>
        <v>0</v>
      </c>
      <c r="AK120" s="175">
        <f>SUMPRODUCT((Stabilo!$F$5:$DA$5=3)*(Stabilo!F125:DA125&lt;&gt;""))</f>
        <v>0</v>
      </c>
      <c r="AL120" s="175">
        <f>SUMPRODUCT((Stabilo!$F$5:$DA$5=4)*(Stabilo!F125:DA125&lt;&gt;""))</f>
        <v>0</v>
      </c>
      <c r="AM120" s="175">
        <f>SUMPRODUCT((Stabilo!$F$5:$DA$5=5)*(Stabilo!F125:DA125&lt;&gt;""))</f>
        <v>0</v>
      </c>
      <c r="AN120" s="175">
        <f>SUMPRODUCT((Stabilo!$F$5:$DA$5=6)*(Stabilo!F125:DA125&lt;&gt;""))</f>
        <v>0</v>
      </c>
      <c r="AO120" s="175">
        <f>SUMPRODUCT((Stabilo!$F$5:$DA$5=7)*(Stabilo!F125:DA125&lt;&gt;""))</f>
        <v>0</v>
      </c>
      <c r="AP120" s="175">
        <f>SUMPRODUCT((Stabilo!$F$5:$DA$5=8)*(Stabilo!F125:DA125&lt;&gt;""))</f>
        <v>0</v>
      </c>
      <c r="AQ120" s="175">
        <f>SUMPRODUCT((Stabilo!$F$5:$DA$5=9)*(Stabilo!F125:DA125&lt;&gt;""))</f>
        <v>0</v>
      </c>
      <c r="AR120" s="175">
        <f>SUMPRODUCT((Stabilo!$F$5:$DA$5=10)*(Stabilo!F125:DA125&lt;&gt;""))</f>
        <v>0</v>
      </c>
    </row>
    <row r="121" spans="2:44" ht="15" customHeight="1">
      <c r="B121" s="76">
        <v>118</v>
      </c>
      <c r="C121" s="77" t="str">
        <f>IF(Accueil!F130="","",Accueil!F130)</f>
        <v/>
      </c>
      <c r="D121" s="167" t="str">
        <f t="shared" si="12"/>
        <v/>
      </c>
      <c r="E121" s="167" t="str">
        <f t="shared" si="13"/>
        <v/>
      </c>
      <c r="F121" s="167" t="str">
        <f t="shared" si="14"/>
        <v/>
      </c>
      <c r="G121" s="167" t="str">
        <f t="shared" si="15"/>
        <v/>
      </c>
      <c r="H121" s="167" t="str">
        <f t="shared" si="16"/>
        <v/>
      </c>
      <c r="I121" s="167" t="str">
        <f t="shared" si="17"/>
        <v/>
      </c>
      <c r="J121" s="167" t="str">
        <f t="shared" si="18"/>
        <v/>
      </c>
      <c r="K121" s="167" t="str">
        <f t="shared" si="19"/>
        <v/>
      </c>
      <c r="L121" s="167" t="str">
        <f t="shared" si="20"/>
        <v/>
      </c>
      <c r="M121" s="167" t="str">
        <f t="shared" si="21"/>
        <v/>
      </c>
      <c r="N121" s="103" t="str">
        <f>IF(N120="","",IF(SUMPRODUCT((Stabilo!$F126:$DA126="A")*(Stabilo!$F$5:$DA$5='Résultats élèves'!$D$2))&gt;0,"ABSENT","PRESENT"))</f>
        <v>PRESENT</v>
      </c>
      <c r="O121" s="103" t="str">
        <f>IF(O120="","",IF(SUMPRODUCT((Stabilo!$F126:$DA126="A")*(Stabilo!$F$5:$DA$5='Résultats élèves'!$E$2))&gt;0,"ABSENT","PRESENT"))</f>
        <v>PRESENT</v>
      </c>
      <c r="P121" s="103" t="str">
        <f>IF(P120="","",IF(SUMPRODUCT((Stabilo!$F126:$DA126="A")*(Stabilo!$F$5:$DA$5='Résultats élèves'!$F$2))&gt;0,"ABSENT","PRESENT"))</f>
        <v>PRESENT</v>
      </c>
      <c r="Q121" s="103" t="str">
        <f>IF(Q120="","",IF(SUMPRODUCT((Stabilo!$F126:$DA126="A")*(Stabilo!$F$5:$DA$5='Résultats élèves'!$G$2))&gt;0,"ABSENT","PRESENT"))</f>
        <v>PRESENT</v>
      </c>
      <c r="R121" s="103" t="str">
        <f>IF(R120="","",IF(SUMPRODUCT((Stabilo!$F126:$DA126="A")*(Stabilo!$F$5:$DA$5='Résultats élèves'!$H$2))&gt;0,"ABSENT","PRESENT"))</f>
        <v>PRESENT</v>
      </c>
      <c r="S121" s="103" t="str">
        <f>IF(S120="","",IF(SUMPRODUCT((Stabilo!$F126:$DA126="A")*(Stabilo!$F$5:$DA$5='Résultats élèves'!$I$2))&gt;0,"ABSENT","PRESENT"))</f>
        <v/>
      </c>
      <c r="T121" s="103" t="str">
        <f>IF(T120="","",IF(SUMPRODUCT((Stabilo!$F126:$DA126="A")*(Stabilo!$F$5:$DA$5='Résultats élèves'!$J$2))&gt;0,"ABSENT","PRESENT"))</f>
        <v/>
      </c>
      <c r="U121" s="103" t="str">
        <f>IF(U120="","",IF(SUMPRODUCT((Stabilo!$F126:$DA126="A")*(Stabilo!$F$5:$DA$5='Résultats élèves'!$K$2))&gt;0,"ABSENT","PRESENT"))</f>
        <v/>
      </c>
      <c r="V121" s="103" t="str">
        <f>IF(V120="","",IF(SUMPRODUCT((Stabilo!$F126:$DA126="A")*(Stabilo!$F$5:$DA$5='Résultats élèves'!$L$2))&gt;0,"ABSENT","PRESENT"))</f>
        <v/>
      </c>
      <c r="W121" s="103" t="str">
        <f>IF(W120="","",IF(SUMPRODUCT((Stabilo!$F126:$DA126="A")*(Stabilo!$F$5:$DA$5='Résultats élèves'!$M$2))&gt;0,"ABSENT","PRESENT"))</f>
        <v/>
      </c>
      <c r="X121" s="99" t="str">
        <f t="shared" si="22"/>
        <v/>
      </c>
      <c r="Y121" s="176" t="str">
        <f>IF(X121="PRESENT",IF(N121="PRESENT",SUMPRODUCT((Stabilo!$F126:$DA126=1)*(Stabilo!$F$5:$DA$5='Résultats élèves'!$D$2)),"A"),"A")</f>
        <v>A</v>
      </c>
      <c r="Z121" s="176" t="str">
        <f>IF(X121="PRESENT",IF(O121="PRESENT",SUMPRODUCT((Stabilo!$F126:$DA126=1)*(Stabilo!$F$5:$DA$5='Résultats élèves'!$E$2)),"A"),"A")</f>
        <v>A</v>
      </c>
      <c r="AA121" s="176" t="str">
        <f>IF(X121="PRESENT",IF(P121="PRESENT",SUMPRODUCT((Stabilo!$F126:$DA126=1)*(Stabilo!$F$5:$DA$5='Résultats élèves'!$F$2)),"A"),"A")</f>
        <v>A</v>
      </c>
      <c r="AB121" s="176" t="str">
        <f>IF(X121="PRESENT",IF(Q121="PRESENT",SUMPRODUCT((Stabilo!$F126:$DA126=1)*(Stabilo!$F$5:$DA$5='Résultats élèves'!$G$2)),"A"),"A")</f>
        <v>A</v>
      </c>
      <c r="AC121" s="176" t="str">
        <f>IF(X121="PRESENT",IF(R121="PRESENT",SUMPRODUCT((Stabilo!$F126:$DA126=1)*(Stabilo!$F$5:$DA$5='Résultats élèves'!$H$2)),"A"),"A")</f>
        <v>A</v>
      </c>
      <c r="AD121" s="176" t="str">
        <f>IF(X121="PRESENT",IF(S121="PRESENT",SUMPRODUCT((Stabilo!$F126:$DA126=1)*(Stabilo!$F$5:$DA$5='Résultats élèves'!$I$2)),"A"),"A")</f>
        <v>A</v>
      </c>
      <c r="AE121" s="176" t="str">
        <f>IF(X121="PRESENT",IF(T121="PRESENT",SUMPRODUCT((Stabilo!$F126:$DA126=1)*(Stabilo!$F$5:$DA$5='Résultats élèves'!$J$2)),"A"),"A")</f>
        <v>A</v>
      </c>
      <c r="AF121" s="176" t="str">
        <f>IF(X121="PRESENT",IF(U121="PRESENT",SUMPRODUCT((Stabilo!$F126:$DA126=1)*(Stabilo!$F$5:$DA$5='Résultats élèves'!$K$2)),"A"),"A")</f>
        <v>A</v>
      </c>
      <c r="AG121" s="176" t="str">
        <f>IF(X121="PRESENT",IF(V121="PRESENT",SUMPRODUCT((Stabilo!$F126:$DA126=1)*(Stabilo!$F$5:$DA$5='Résultats élèves'!$L$2)),"A"),"A")</f>
        <v>A</v>
      </c>
      <c r="AH121" s="176" t="str">
        <f>IF(X121="PRESENT",IF(W121="PRESENT",SUMPRODUCT((Stabilo!$F126:$DA126=1)*(Stabilo!$F$5:$DA$5='Résultats élèves'!$M$2)),"A"),"A")</f>
        <v>A</v>
      </c>
      <c r="AI121" s="175">
        <f>SUMPRODUCT((Stabilo!$F$5:$DA$5=1)*(Stabilo!F126:DA126&lt;&gt;""))</f>
        <v>0</v>
      </c>
      <c r="AJ121" s="175">
        <f>SUMPRODUCT((Stabilo!$F$5:$DA$5=2)*(Stabilo!F126:DA126&lt;&gt;""))</f>
        <v>0</v>
      </c>
      <c r="AK121" s="175">
        <f>SUMPRODUCT((Stabilo!$F$5:$DA$5=3)*(Stabilo!F126:DA126&lt;&gt;""))</f>
        <v>0</v>
      </c>
      <c r="AL121" s="175">
        <f>SUMPRODUCT((Stabilo!$F$5:$DA$5=4)*(Stabilo!F126:DA126&lt;&gt;""))</f>
        <v>0</v>
      </c>
      <c r="AM121" s="175">
        <f>SUMPRODUCT((Stabilo!$F$5:$DA$5=5)*(Stabilo!F126:DA126&lt;&gt;""))</f>
        <v>0</v>
      </c>
      <c r="AN121" s="175">
        <f>SUMPRODUCT((Stabilo!$F$5:$DA$5=6)*(Stabilo!F126:DA126&lt;&gt;""))</f>
        <v>0</v>
      </c>
      <c r="AO121" s="175">
        <f>SUMPRODUCT((Stabilo!$F$5:$DA$5=7)*(Stabilo!F126:DA126&lt;&gt;""))</f>
        <v>0</v>
      </c>
      <c r="AP121" s="175">
        <f>SUMPRODUCT((Stabilo!$F$5:$DA$5=8)*(Stabilo!F126:DA126&lt;&gt;""))</f>
        <v>0</v>
      </c>
      <c r="AQ121" s="175">
        <f>SUMPRODUCT((Stabilo!$F$5:$DA$5=9)*(Stabilo!F126:DA126&lt;&gt;""))</f>
        <v>0</v>
      </c>
      <c r="AR121" s="175">
        <f>SUMPRODUCT((Stabilo!$F$5:$DA$5=10)*(Stabilo!F126:DA126&lt;&gt;""))</f>
        <v>0</v>
      </c>
    </row>
    <row r="122" spans="2:44" ht="15" customHeight="1">
      <c r="B122" s="76">
        <v>119</v>
      </c>
      <c r="C122" s="77" t="str">
        <f>IF(Accueil!F131="","",Accueil!F131)</f>
        <v/>
      </c>
      <c r="D122" s="167" t="str">
        <f t="shared" si="12"/>
        <v/>
      </c>
      <c r="E122" s="167" t="str">
        <f t="shared" si="13"/>
        <v/>
      </c>
      <c r="F122" s="167" t="str">
        <f t="shared" si="14"/>
        <v/>
      </c>
      <c r="G122" s="167" t="str">
        <f t="shared" si="15"/>
        <v/>
      </c>
      <c r="H122" s="167" t="str">
        <f t="shared" si="16"/>
        <v/>
      </c>
      <c r="I122" s="167" t="str">
        <f t="shared" si="17"/>
        <v/>
      </c>
      <c r="J122" s="167" t="str">
        <f t="shared" si="18"/>
        <v/>
      </c>
      <c r="K122" s="167" t="str">
        <f t="shared" si="19"/>
        <v/>
      </c>
      <c r="L122" s="167" t="str">
        <f t="shared" si="20"/>
        <v/>
      </c>
      <c r="M122" s="167" t="str">
        <f t="shared" si="21"/>
        <v/>
      </c>
      <c r="N122" s="103" t="str">
        <f>IF(N121="","",IF(SUMPRODUCT((Stabilo!$F127:$DA127="A")*(Stabilo!$F$5:$DA$5='Résultats élèves'!$D$2))&gt;0,"ABSENT","PRESENT"))</f>
        <v>PRESENT</v>
      </c>
      <c r="O122" s="103" t="str">
        <f>IF(O121="","",IF(SUMPRODUCT((Stabilo!$F127:$DA127="A")*(Stabilo!$F$5:$DA$5='Résultats élèves'!$E$2))&gt;0,"ABSENT","PRESENT"))</f>
        <v>PRESENT</v>
      </c>
      <c r="P122" s="103" t="str">
        <f>IF(P121="","",IF(SUMPRODUCT((Stabilo!$F127:$DA127="A")*(Stabilo!$F$5:$DA$5='Résultats élèves'!$F$2))&gt;0,"ABSENT","PRESENT"))</f>
        <v>PRESENT</v>
      </c>
      <c r="Q122" s="103" t="str">
        <f>IF(Q121="","",IF(SUMPRODUCT((Stabilo!$F127:$DA127="A")*(Stabilo!$F$5:$DA$5='Résultats élèves'!$G$2))&gt;0,"ABSENT","PRESENT"))</f>
        <v>PRESENT</v>
      </c>
      <c r="R122" s="103" t="str">
        <f>IF(R121="","",IF(SUMPRODUCT((Stabilo!$F127:$DA127="A")*(Stabilo!$F$5:$DA$5='Résultats élèves'!$H$2))&gt;0,"ABSENT","PRESENT"))</f>
        <v>PRESENT</v>
      </c>
      <c r="S122" s="103" t="str">
        <f>IF(S121="","",IF(SUMPRODUCT((Stabilo!$F127:$DA127="A")*(Stabilo!$F$5:$DA$5='Résultats élèves'!$I$2))&gt;0,"ABSENT","PRESENT"))</f>
        <v/>
      </c>
      <c r="T122" s="103" t="str">
        <f>IF(T121="","",IF(SUMPRODUCT((Stabilo!$F127:$DA127="A")*(Stabilo!$F$5:$DA$5='Résultats élèves'!$J$2))&gt;0,"ABSENT","PRESENT"))</f>
        <v/>
      </c>
      <c r="U122" s="103" t="str">
        <f>IF(U121="","",IF(SUMPRODUCT((Stabilo!$F127:$DA127="A")*(Stabilo!$F$5:$DA$5='Résultats élèves'!$K$2))&gt;0,"ABSENT","PRESENT"))</f>
        <v/>
      </c>
      <c r="V122" s="103" t="str">
        <f>IF(V121="","",IF(SUMPRODUCT((Stabilo!$F127:$DA127="A")*(Stabilo!$F$5:$DA$5='Résultats élèves'!$L$2))&gt;0,"ABSENT","PRESENT"))</f>
        <v/>
      </c>
      <c r="W122" s="103" t="str">
        <f>IF(W121="","",IF(SUMPRODUCT((Stabilo!$F127:$DA127="A")*(Stabilo!$F$5:$DA$5='Résultats élèves'!$M$2))&gt;0,"ABSENT","PRESENT"))</f>
        <v/>
      </c>
      <c r="X122" s="99" t="str">
        <f t="shared" si="22"/>
        <v/>
      </c>
      <c r="Y122" s="176" t="str">
        <f>IF(X122="PRESENT",IF(N122="PRESENT",SUMPRODUCT((Stabilo!$F127:$DA127=1)*(Stabilo!$F$5:$DA$5='Résultats élèves'!$D$2)),"A"),"A")</f>
        <v>A</v>
      </c>
      <c r="Z122" s="176" t="str">
        <f>IF(X122="PRESENT",IF(O122="PRESENT",SUMPRODUCT((Stabilo!$F127:$DA127=1)*(Stabilo!$F$5:$DA$5='Résultats élèves'!$E$2)),"A"),"A")</f>
        <v>A</v>
      </c>
      <c r="AA122" s="176" t="str">
        <f>IF(X122="PRESENT",IF(P122="PRESENT",SUMPRODUCT((Stabilo!$F127:$DA127=1)*(Stabilo!$F$5:$DA$5='Résultats élèves'!$F$2)),"A"),"A")</f>
        <v>A</v>
      </c>
      <c r="AB122" s="176" t="str">
        <f>IF(X122="PRESENT",IF(Q122="PRESENT",SUMPRODUCT((Stabilo!$F127:$DA127=1)*(Stabilo!$F$5:$DA$5='Résultats élèves'!$G$2)),"A"),"A")</f>
        <v>A</v>
      </c>
      <c r="AC122" s="176" t="str">
        <f>IF(X122="PRESENT",IF(R122="PRESENT",SUMPRODUCT((Stabilo!$F127:$DA127=1)*(Stabilo!$F$5:$DA$5='Résultats élèves'!$H$2)),"A"),"A")</f>
        <v>A</v>
      </c>
      <c r="AD122" s="176" t="str">
        <f>IF(X122="PRESENT",IF(S122="PRESENT",SUMPRODUCT((Stabilo!$F127:$DA127=1)*(Stabilo!$F$5:$DA$5='Résultats élèves'!$I$2)),"A"),"A")</f>
        <v>A</v>
      </c>
      <c r="AE122" s="176" t="str">
        <f>IF(X122="PRESENT",IF(T122="PRESENT",SUMPRODUCT((Stabilo!$F127:$DA127=1)*(Stabilo!$F$5:$DA$5='Résultats élèves'!$J$2)),"A"),"A")</f>
        <v>A</v>
      </c>
      <c r="AF122" s="176" t="str">
        <f>IF(X122="PRESENT",IF(U122="PRESENT",SUMPRODUCT((Stabilo!$F127:$DA127=1)*(Stabilo!$F$5:$DA$5='Résultats élèves'!$K$2)),"A"),"A")</f>
        <v>A</v>
      </c>
      <c r="AG122" s="176" t="str">
        <f>IF(X122="PRESENT",IF(V122="PRESENT",SUMPRODUCT((Stabilo!$F127:$DA127=1)*(Stabilo!$F$5:$DA$5='Résultats élèves'!$L$2)),"A"),"A")</f>
        <v>A</v>
      </c>
      <c r="AH122" s="176" t="str">
        <f>IF(X122="PRESENT",IF(W122="PRESENT",SUMPRODUCT((Stabilo!$F127:$DA127=1)*(Stabilo!$F$5:$DA$5='Résultats élèves'!$M$2)),"A"),"A")</f>
        <v>A</v>
      </c>
      <c r="AI122" s="175">
        <f>SUMPRODUCT((Stabilo!$F$5:$DA$5=1)*(Stabilo!F127:DA127&lt;&gt;""))</f>
        <v>0</v>
      </c>
      <c r="AJ122" s="175">
        <f>SUMPRODUCT((Stabilo!$F$5:$DA$5=2)*(Stabilo!F127:DA127&lt;&gt;""))</f>
        <v>0</v>
      </c>
      <c r="AK122" s="175">
        <f>SUMPRODUCT((Stabilo!$F$5:$DA$5=3)*(Stabilo!F127:DA127&lt;&gt;""))</f>
        <v>0</v>
      </c>
      <c r="AL122" s="175">
        <f>SUMPRODUCT((Stabilo!$F$5:$DA$5=4)*(Stabilo!F127:DA127&lt;&gt;""))</f>
        <v>0</v>
      </c>
      <c r="AM122" s="175">
        <f>SUMPRODUCT((Stabilo!$F$5:$DA$5=5)*(Stabilo!F127:DA127&lt;&gt;""))</f>
        <v>0</v>
      </c>
      <c r="AN122" s="175">
        <f>SUMPRODUCT((Stabilo!$F$5:$DA$5=6)*(Stabilo!F127:DA127&lt;&gt;""))</f>
        <v>0</v>
      </c>
      <c r="AO122" s="175">
        <f>SUMPRODUCT((Stabilo!$F$5:$DA$5=7)*(Stabilo!F127:DA127&lt;&gt;""))</f>
        <v>0</v>
      </c>
      <c r="AP122" s="175">
        <f>SUMPRODUCT((Stabilo!$F$5:$DA$5=8)*(Stabilo!F127:DA127&lt;&gt;""))</f>
        <v>0</v>
      </c>
      <c r="AQ122" s="175">
        <f>SUMPRODUCT((Stabilo!$F$5:$DA$5=9)*(Stabilo!F127:DA127&lt;&gt;""))</f>
        <v>0</v>
      </c>
      <c r="AR122" s="175">
        <f>SUMPRODUCT((Stabilo!$F$5:$DA$5=10)*(Stabilo!F127:DA127&lt;&gt;""))</f>
        <v>0</v>
      </c>
    </row>
    <row r="123" spans="2:44" ht="15" customHeight="1">
      <c r="B123" s="76">
        <v>120</v>
      </c>
      <c r="C123" s="77" t="str">
        <f>IF(Accueil!F132="","",Accueil!F132)</f>
        <v/>
      </c>
      <c r="D123" s="167" t="str">
        <f t="shared" si="12"/>
        <v/>
      </c>
      <c r="E123" s="167" t="str">
        <f t="shared" si="13"/>
        <v/>
      </c>
      <c r="F123" s="167" t="str">
        <f t="shared" si="14"/>
        <v/>
      </c>
      <c r="G123" s="167" t="str">
        <f t="shared" si="15"/>
        <v/>
      </c>
      <c r="H123" s="167" t="str">
        <f t="shared" si="16"/>
        <v/>
      </c>
      <c r="I123" s="167" t="str">
        <f t="shared" si="17"/>
        <v/>
      </c>
      <c r="J123" s="167" t="str">
        <f t="shared" si="18"/>
        <v/>
      </c>
      <c r="K123" s="167" t="str">
        <f t="shared" si="19"/>
        <v/>
      </c>
      <c r="L123" s="167" t="str">
        <f t="shared" si="20"/>
        <v/>
      </c>
      <c r="M123" s="167" t="str">
        <f t="shared" si="21"/>
        <v/>
      </c>
      <c r="N123" s="103" t="str">
        <f>IF(N122="","",IF(SUMPRODUCT((Stabilo!$F128:$DA128="A")*(Stabilo!$F$5:$DA$5='Résultats élèves'!$D$2))&gt;0,"ABSENT","PRESENT"))</f>
        <v>PRESENT</v>
      </c>
      <c r="O123" s="103" t="str">
        <f>IF(O122="","",IF(SUMPRODUCT((Stabilo!$F128:$DA128="A")*(Stabilo!$F$5:$DA$5='Résultats élèves'!$E$2))&gt;0,"ABSENT","PRESENT"))</f>
        <v>PRESENT</v>
      </c>
      <c r="P123" s="103" t="str">
        <f>IF(P122="","",IF(SUMPRODUCT((Stabilo!$F128:$DA128="A")*(Stabilo!$F$5:$DA$5='Résultats élèves'!$F$2))&gt;0,"ABSENT","PRESENT"))</f>
        <v>PRESENT</v>
      </c>
      <c r="Q123" s="103" t="str">
        <f>IF(Q122="","",IF(SUMPRODUCT((Stabilo!$F128:$DA128="A")*(Stabilo!$F$5:$DA$5='Résultats élèves'!$G$2))&gt;0,"ABSENT","PRESENT"))</f>
        <v>PRESENT</v>
      </c>
      <c r="R123" s="103" t="str">
        <f>IF(R122="","",IF(SUMPRODUCT((Stabilo!$F128:$DA128="A")*(Stabilo!$F$5:$DA$5='Résultats élèves'!$H$2))&gt;0,"ABSENT","PRESENT"))</f>
        <v>PRESENT</v>
      </c>
      <c r="S123" s="103" t="str">
        <f>IF(S122="","",IF(SUMPRODUCT((Stabilo!$F128:$DA128="A")*(Stabilo!$F$5:$DA$5='Résultats élèves'!$I$2))&gt;0,"ABSENT","PRESENT"))</f>
        <v/>
      </c>
      <c r="T123" s="103" t="str">
        <f>IF(T122="","",IF(SUMPRODUCT((Stabilo!$F128:$DA128="A")*(Stabilo!$F$5:$DA$5='Résultats élèves'!$J$2))&gt;0,"ABSENT","PRESENT"))</f>
        <v/>
      </c>
      <c r="U123" s="103" t="str">
        <f>IF(U122="","",IF(SUMPRODUCT((Stabilo!$F128:$DA128="A")*(Stabilo!$F$5:$DA$5='Résultats élèves'!$K$2))&gt;0,"ABSENT","PRESENT"))</f>
        <v/>
      </c>
      <c r="V123" s="103" t="str">
        <f>IF(V122="","",IF(SUMPRODUCT((Stabilo!$F128:$DA128="A")*(Stabilo!$F$5:$DA$5='Résultats élèves'!$L$2))&gt;0,"ABSENT","PRESENT"))</f>
        <v/>
      </c>
      <c r="W123" s="103" t="str">
        <f>IF(W122="","",IF(SUMPRODUCT((Stabilo!$F128:$DA128="A")*(Stabilo!$F$5:$DA$5='Résultats élèves'!$M$2))&gt;0,"ABSENT","PRESENT"))</f>
        <v/>
      </c>
      <c r="X123" s="99" t="str">
        <f t="shared" si="22"/>
        <v/>
      </c>
      <c r="Y123" s="176" t="str">
        <f>IF(X123="PRESENT",IF(N123="PRESENT",SUMPRODUCT((Stabilo!$F128:$DA128=1)*(Stabilo!$F$5:$DA$5='Résultats élèves'!$D$2)),"A"),"A")</f>
        <v>A</v>
      </c>
      <c r="Z123" s="176" t="str">
        <f>IF(X123="PRESENT",IF(O123="PRESENT",SUMPRODUCT((Stabilo!$F128:$DA128=1)*(Stabilo!$F$5:$DA$5='Résultats élèves'!$E$2)),"A"),"A")</f>
        <v>A</v>
      </c>
      <c r="AA123" s="176" t="str">
        <f>IF(X123="PRESENT",IF(P123="PRESENT",SUMPRODUCT((Stabilo!$F128:$DA128=1)*(Stabilo!$F$5:$DA$5='Résultats élèves'!$F$2)),"A"),"A")</f>
        <v>A</v>
      </c>
      <c r="AB123" s="176" t="str">
        <f>IF(X123="PRESENT",IF(Q123="PRESENT",SUMPRODUCT((Stabilo!$F128:$DA128=1)*(Stabilo!$F$5:$DA$5='Résultats élèves'!$G$2)),"A"),"A")</f>
        <v>A</v>
      </c>
      <c r="AC123" s="176" t="str">
        <f>IF(X123="PRESENT",IF(R123="PRESENT",SUMPRODUCT((Stabilo!$F128:$DA128=1)*(Stabilo!$F$5:$DA$5='Résultats élèves'!$H$2)),"A"),"A")</f>
        <v>A</v>
      </c>
      <c r="AD123" s="176" t="str">
        <f>IF(X123="PRESENT",IF(S123="PRESENT",SUMPRODUCT((Stabilo!$F128:$DA128=1)*(Stabilo!$F$5:$DA$5='Résultats élèves'!$I$2)),"A"),"A")</f>
        <v>A</v>
      </c>
      <c r="AE123" s="176" t="str">
        <f>IF(X123="PRESENT",IF(T123="PRESENT",SUMPRODUCT((Stabilo!$F128:$DA128=1)*(Stabilo!$F$5:$DA$5='Résultats élèves'!$J$2)),"A"),"A")</f>
        <v>A</v>
      </c>
      <c r="AF123" s="176" t="str">
        <f>IF(X123="PRESENT",IF(U123="PRESENT",SUMPRODUCT((Stabilo!$F128:$DA128=1)*(Stabilo!$F$5:$DA$5='Résultats élèves'!$K$2)),"A"),"A")</f>
        <v>A</v>
      </c>
      <c r="AG123" s="176" t="str">
        <f>IF(X123="PRESENT",IF(V123="PRESENT",SUMPRODUCT((Stabilo!$F128:$DA128=1)*(Stabilo!$F$5:$DA$5='Résultats élèves'!$L$2)),"A"),"A")</f>
        <v>A</v>
      </c>
      <c r="AH123" s="176" t="str">
        <f>IF(X123="PRESENT",IF(W123="PRESENT",SUMPRODUCT((Stabilo!$F128:$DA128=1)*(Stabilo!$F$5:$DA$5='Résultats élèves'!$M$2)),"A"),"A")</f>
        <v>A</v>
      </c>
      <c r="AI123" s="175">
        <f>SUMPRODUCT((Stabilo!$F$5:$DA$5=1)*(Stabilo!F128:DA128&lt;&gt;""))</f>
        <v>0</v>
      </c>
      <c r="AJ123" s="175">
        <f>SUMPRODUCT((Stabilo!$F$5:$DA$5=2)*(Stabilo!F128:DA128&lt;&gt;""))</f>
        <v>0</v>
      </c>
      <c r="AK123" s="175">
        <f>SUMPRODUCT((Stabilo!$F$5:$DA$5=3)*(Stabilo!F128:DA128&lt;&gt;""))</f>
        <v>0</v>
      </c>
      <c r="AL123" s="175">
        <f>SUMPRODUCT((Stabilo!$F$5:$DA$5=4)*(Stabilo!F128:DA128&lt;&gt;""))</f>
        <v>0</v>
      </c>
      <c r="AM123" s="175">
        <f>SUMPRODUCT((Stabilo!$F$5:$DA$5=5)*(Stabilo!F128:DA128&lt;&gt;""))</f>
        <v>0</v>
      </c>
      <c r="AN123" s="175">
        <f>SUMPRODUCT((Stabilo!$F$5:$DA$5=6)*(Stabilo!F128:DA128&lt;&gt;""))</f>
        <v>0</v>
      </c>
      <c r="AO123" s="175">
        <f>SUMPRODUCT((Stabilo!$F$5:$DA$5=7)*(Stabilo!F128:DA128&lt;&gt;""))</f>
        <v>0</v>
      </c>
      <c r="AP123" s="175">
        <f>SUMPRODUCT((Stabilo!$F$5:$DA$5=8)*(Stabilo!F128:DA128&lt;&gt;""))</f>
        <v>0</v>
      </c>
      <c r="AQ123" s="175">
        <f>SUMPRODUCT((Stabilo!$F$5:$DA$5=9)*(Stabilo!F128:DA128&lt;&gt;""))</f>
        <v>0</v>
      </c>
      <c r="AR123" s="175">
        <f>SUMPRODUCT((Stabilo!$F$5:$DA$5=10)*(Stabilo!F128:DA128&lt;&gt;""))</f>
        <v>0</v>
      </c>
    </row>
    <row r="124" spans="2:44" ht="15" customHeight="1">
      <c r="B124" s="76">
        <v>121</v>
      </c>
      <c r="C124" s="77" t="str">
        <f>IF(Accueil!F133="","",Accueil!F133)</f>
        <v/>
      </c>
      <c r="D124" s="167" t="str">
        <f t="shared" si="12"/>
        <v/>
      </c>
      <c r="E124" s="167" t="str">
        <f t="shared" si="13"/>
        <v/>
      </c>
      <c r="F124" s="167" t="str">
        <f t="shared" si="14"/>
        <v/>
      </c>
      <c r="G124" s="167" t="str">
        <f t="shared" si="15"/>
        <v/>
      </c>
      <c r="H124" s="167" t="str">
        <f t="shared" si="16"/>
        <v/>
      </c>
      <c r="I124" s="167" t="str">
        <f t="shared" si="17"/>
        <v/>
      </c>
      <c r="J124" s="167" t="str">
        <f t="shared" si="18"/>
        <v/>
      </c>
      <c r="K124" s="167" t="str">
        <f t="shared" si="19"/>
        <v/>
      </c>
      <c r="L124" s="167" t="str">
        <f t="shared" si="20"/>
        <v/>
      </c>
      <c r="M124" s="167" t="str">
        <f t="shared" si="21"/>
        <v/>
      </c>
      <c r="N124" s="103" t="str">
        <f>IF(N123="","",IF(SUMPRODUCT((Stabilo!$F129:$DA129="A")*(Stabilo!$F$5:$DA$5='Résultats élèves'!$D$2))&gt;0,"ABSENT","PRESENT"))</f>
        <v>PRESENT</v>
      </c>
      <c r="O124" s="103" t="str">
        <f>IF(O123="","",IF(SUMPRODUCT((Stabilo!$F129:$DA129="A")*(Stabilo!$F$5:$DA$5='Résultats élèves'!$E$2))&gt;0,"ABSENT","PRESENT"))</f>
        <v>PRESENT</v>
      </c>
      <c r="P124" s="103" t="str">
        <f>IF(P123="","",IF(SUMPRODUCT((Stabilo!$F129:$DA129="A")*(Stabilo!$F$5:$DA$5='Résultats élèves'!$F$2))&gt;0,"ABSENT","PRESENT"))</f>
        <v>PRESENT</v>
      </c>
      <c r="Q124" s="103" t="str">
        <f>IF(Q123="","",IF(SUMPRODUCT((Stabilo!$F129:$DA129="A")*(Stabilo!$F$5:$DA$5='Résultats élèves'!$G$2))&gt;0,"ABSENT","PRESENT"))</f>
        <v>PRESENT</v>
      </c>
      <c r="R124" s="103" t="str">
        <f>IF(R123="","",IF(SUMPRODUCT((Stabilo!$F129:$DA129="A")*(Stabilo!$F$5:$DA$5='Résultats élèves'!$H$2))&gt;0,"ABSENT","PRESENT"))</f>
        <v>PRESENT</v>
      </c>
      <c r="S124" s="103" t="str">
        <f>IF(S123="","",IF(SUMPRODUCT((Stabilo!$F129:$DA129="A")*(Stabilo!$F$5:$DA$5='Résultats élèves'!$I$2))&gt;0,"ABSENT","PRESENT"))</f>
        <v/>
      </c>
      <c r="T124" s="103" t="str">
        <f>IF(T123="","",IF(SUMPRODUCT((Stabilo!$F129:$DA129="A")*(Stabilo!$F$5:$DA$5='Résultats élèves'!$J$2))&gt;0,"ABSENT","PRESENT"))</f>
        <v/>
      </c>
      <c r="U124" s="103" t="str">
        <f>IF(U123="","",IF(SUMPRODUCT((Stabilo!$F129:$DA129="A")*(Stabilo!$F$5:$DA$5='Résultats élèves'!$K$2))&gt;0,"ABSENT","PRESENT"))</f>
        <v/>
      </c>
      <c r="V124" s="103" t="str">
        <f>IF(V123="","",IF(SUMPRODUCT((Stabilo!$F129:$DA129="A")*(Stabilo!$F$5:$DA$5='Résultats élèves'!$L$2))&gt;0,"ABSENT","PRESENT"))</f>
        <v/>
      </c>
      <c r="W124" s="103" t="str">
        <f>IF(W123="","",IF(SUMPRODUCT((Stabilo!$F129:$DA129="A")*(Stabilo!$F$5:$DA$5='Résultats élèves'!$M$2))&gt;0,"ABSENT","PRESENT"))</f>
        <v/>
      </c>
      <c r="X124" s="99" t="str">
        <f t="shared" si="22"/>
        <v/>
      </c>
      <c r="Y124" s="176" t="str">
        <f>IF(X124="PRESENT",IF(N124="PRESENT",SUMPRODUCT((Stabilo!$F129:$DA129=1)*(Stabilo!$F$5:$DA$5='Résultats élèves'!$D$2)),"A"),"A")</f>
        <v>A</v>
      </c>
      <c r="Z124" s="176" t="str">
        <f>IF(X124="PRESENT",IF(O124="PRESENT",SUMPRODUCT((Stabilo!$F129:$DA129=1)*(Stabilo!$F$5:$DA$5='Résultats élèves'!$E$2)),"A"),"A")</f>
        <v>A</v>
      </c>
      <c r="AA124" s="176" t="str">
        <f>IF(X124="PRESENT",IF(P124="PRESENT",SUMPRODUCT((Stabilo!$F129:$DA129=1)*(Stabilo!$F$5:$DA$5='Résultats élèves'!$F$2)),"A"),"A")</f>
        <v>A</v>
      </c>
      <c r="AB124" s="176" t="str">
        <f>IF(X124="PRESENT",IF(Q124="PRESENT",SUMPRODUCT((Stabilo!$F129:$DA129=1)*(Stabilo!$F$5:$DA$5='Résultats élèves'!$G$2)),"A"),"A")</f>
        <v>A</v>
      </c>
      <c r="AC124" s="176" t="str">
        <f>IF(X124="PRESENT",IF(R124="PRESENT",SUMPRODUCT((Stabilo!$F129:$DA129=1)*(Stabilo!$F$5:$DA$5='Résultats élèves'!$H$2)),"A"),"A")</f>
        <v>A</v>
      </c>
      <c r="AD124" s="176" t="str">
        <f>IF(X124="PRESENT",IF(S124="PRESENT",SUMPRODUCT((Stabilo!$F129:$DA129=1)*(Stabilo!$F$5:$DA$5='Résultats élèves'!$I$2)),"A"),"A")</f>
        <v>A</v>
      </c>
      <c r="AE124" s="176" t="str">
        <f>IF(X124="PRESENT",IF(T124="PRESENT",SUMPRODUCT((Stabilo!$F129:$DA129=1)*(Stabilo!$F$5:$DA$5='Résultats élèves'!$J$2)),"A"),"A")</f>
        <v>A</v>
      </c>
      <c r="AF124" s="176" t="str">
        <f>IF(X124="PRESENT",IF(U124="PRESENT",SUMPRODUCT((Stabilo!$F129:$DA129=1)*(Stabilo!$F$5:$DA$5='Résultats élèves'!$K$2)),"A"),"A")</f>
        <v>A</v>
      </c>
      <c r="AG124" s="176" t="str">
        <f>IF(X124="PRESENT",IF(V124="PRESENT",SUMPRODUCT((Stabilo!$F129:$DA129=1)*(Stabilo!$F$5:$DA$5='Résultats élèves'!$L$2)),"A"),"A")</f>
        <v>A</v>
      </c>
      <c r="AH124" s="176" t="str">
        <f>IF(X124="PRESENT",IF(W124="PRESENT",SUMPRODUCT((Stabilo!$F129:$DA129=1)*(Stabilo!$F$5:$DA$5='Résultats élèves'!$M$2)),"A"),"A")</f>
        <v>A</v>
      </c>
      <c r="AI124" s="175">
        <f>SUMPRODUCT((Stabilo!$F$5:$DA$5=1)*(Stabilo!F129:DA129&lt;&gt;""))</f>
        <v>0</v>
      </c>
      <c r="AJ124" s="175">
        <f>SUMPRODUCT((Stabilo!$F$5:$DA$5=2)*(Stabilo!F129:DA129&lt;&gt;""))</f>
        <v>0</v>
      </c>
      <c r="AK124" s="175">
        <f>SUMPRODUCT((Stabilo!$F$5:$DA$5=3)*(Stabilo!F129:DA129&lt;&gt;""))</f>
        <v>0</v>
      </c>
      <c r="AL124" s="175">
        <f>SUMPRODUCT((Stabilo!$F$5:$DA$5=4)*(Stabilo!F129:DA129&lt;&gt;""))</f>
        <v>0</v>
      </c>
      <c r="AM124" s="175">
        <f>SUMPRODUCT((Stabilo!$F$5:$DA$5=5)*(Stabilo!F129:DA129&lt;&gt;""))</f>
        <v>0</v>
      </c>
      <c r="AN124" s="175">
        <f>SUMPRODUCT((Stabilo!$F$5:$DA$5=6)*(Stabilo!F129:DA129&lt;&gt;""))</f>
        <v>0</v>
      </c>
      <c r="AO124" s="175">
        <f>SUMPRODUCT((Stabilo!$F$5:$DA$5=7)*(Stabilo!F129:DA129&lt;&gt;""))</f>
        <v>0</v>
      </c>
      <c r="AP124" s="175">
        <f>SUMPRODUCT((Stabilo!$F$5:$DA$5=8)*(Stabilo!F129:DA129&lt;&gt;""))</f>
        <v>0</v>
      </c>
      <c r="AQ124" s="175">
        <f>SUMPRODUCT((Stabilo!$F$5:$DA$5=9)*(Stabilo!F129:DA129&lt;&gt;""))</f>
        <v>0</v>
      </c>
      <c r="AR124" s="175">
        <f>SUMPRODUCT((Stabilo!$F$5:$DA$5=10)*(Stabilo!F129:DA129&lt;&gt;""))</f>
        <v>0</v>
      </c>
    </row>
    <row r="125" spans="2:44" ht="15" customHeight="1">
      <c r="B125" s="76">
        <v>122</v>
      </c>
      <c r="C125" s="77" t="str">
        <f>IF(Accueil!F134="","",Accueil!F134)</f>
        <v/>
      </c>
      <c r="D125" s="167" t="str">
        <f t="shared" si="12"/>
        <v/>
      </c>
      <c r="E125" s="167" t="str">
        <f t="shared" si="13"/>
        <v/>
      </c>
      <c r="F125" s="167" t="str">
        <f t="shared" si="14"/>
        <v/>
      </c>
      <c r="G125" s="167" t="str">
        <f t="shared" si="15"/>
        <v/>
      </c>
      <c r="H125" s="167" t="str">
        <f t="shared" si="16"/>
        <v/>
      </c>
      <c r="I125" s="167" t="str">
        <f t="shared" si="17"/>
        <v/>
      </c>
      <c r="J125" s="167" t="str">
        <f t="shared" si="18"/>
        <v/>
      </c>
      <c r="K125" s="167" t="str">
        <f t="shared" si="19"/>
        <v/>
      </c>
      <c r="L125" s="167" t="str">
        <f t="shared" si="20"/>
        <v/>
      </c>
      <c r="M125" s="167" t="str">
        <f t="shared" si="21"/>
        <v/>
      </c>
      <c r="N125" s="103" t="str">
        <f>IF(N124="","",IF(SUMPRODUCT((Stabilo!$F130:$DA130="A")*(Stabilo!$F$5:$DA$5='Résultats élèves'!$D$2))&gt;0,"ABSENT","PRESENT"))</f>
        <v>PRESENT</v>
      </c>
      <c r="O125" s="103" t="str">
        <f>IF(O124="","",IF(SUMPRODUCT((Stabilo!$F130:$DA130="A")*(Stabilo!$F$5:$DA$5='Résultats élèves'!$E$2))&gt;0,"ABSENT","PRESENT"))</f>
        <v>PRESENT</v>
      </c>
      <c r="P125" s="103" t="str">
        <f>IF(P124="","",IF(SUMPRODUCT((Stabilo!$F130:$DA130="A")*(Stabilo!$F$5:$DA$5='Résultats élèves'!$F$2))&gt;0,"ABSENT","PRESENT"))</f>
        <v>PRESENT</v>
      </c>
      <c r="Q125" s="103" t="str">
        <f>IF(Q124="","",IF(SUMPRODUCT((Stabilo!$F130:$DA130="A")*(Stabilo!$F$5:$DA$5='Résultats élèves'!$G$2))&gt;0,"ABSENT","PRESENT"))</f>
        <v>PRESENT</v>
      </c>
      <c r="R125" s="103" t="str">
        <f>IF(R124="","",IF(SUMPRODUCT((Stabilo!$F130:$DA130="A")*(Stabilo!$F$5:$DA$5='Résultats élèves'!$H$2))&gt;0,"ABSENT","PRESENT"))</f>
        <v>PRESENT</v>
      </c>
      <c r="S125" s="103" t="str">
        <f>IF(S124="","",IF(SUMPRODUCT((Stabilo!$F130:$DA130="A")*(Stabilo!$F$5:$DA$5='Résultats élèves'!$I$2))&gt;0,"ABSENT","PRESENT"))</f>
        <v/>
      </c>
      <c r="T125" s="103" t="str">
        <f>IF(T124="","",IF(SUMPRODUCT((Stabilo!$F130:$DA130="A")*(Stabilo!$F$5:$DA$5='Résultats élèves'!$J$2))&gt;0,"ABSENT","PRESENT"))</f>
        <v/>
      </c>
      <c r="U125" s="103" t="str">
        <f>IF(U124="","",IF(SUMPRODUCT((Stabilo!$F130:$DA130="A")*(Stabilo!$F$5:$DA$5='Résultats élèves'!$K$2))&gt;0,"ABSENT","PRESENT"))</f>
        <v/>
      </c>
      <c r="V125" s="103" t="str">
        <f>IF(V124="","",IF(SUMPRODUCT((Stabilo!$F130:$DA130="A")*(Stabilo!$F$5:$DA$5='Résultats élèves'!$L$2))&gt;0,"ABSENT","PRESENT"))</f>
        <v/>
      </c>
      <c r="W125" s="103" t="str">
        <f>IF(W124="","",IF(SUMPRODUCT((Stabilo!$F130:$DA130="A")*(Stabilo!$F$5:$DA$5='Résultats élèves'!$M$2))&gt;0,"ABSENT","PRESENT"))</f>
        <v/>
      </c>
      <c r="X125" s="99" t="str">
        <f t="shared" si="22"/>
        <v/>
      </c>
      <c r="Y125" s="176" t="str">
        <f>IF(X125="PRESENT",IF(N125="PRESENT",SUMPRODUCT((Stabilo!$F130:$DA130=1)*(Stabilo!$F$5:$DA$5='Résultats élèves'!$D$2)),"A"),"A")</f>
        <v>A</v>
      </c>
      <c r="Z125" s="176" t="str">
        <f>IF(X125="PRESENT",IF(O125="PRESENT",SUMPRODUCT((Stabilo!$F130:$DA130=1)*(Stabilo!$F$5:$DA$5='Résultats élèves'!$E$2)),"A"),"A")</f>
        <v>A</v>
      </c>
      <c r="AA125" s="176" t="str">
        <f>IF(X125="PRESENT",IF(P125="PRESENT",SUMPRODUCT((Stabilo!$F130:$DA130=1)*(Stabilo!$F$5:$DA$5='Résultats élèves'!$F$2)),"A"),"A")</f>
        <v>A</v>
      </c>
      <c r="AB125" s="176" t="str">
        <f>IF(X125="PRESENT",IF(Q125="PRESENT",SUMPRODUCT((Stabilo!$F130:$DA130=1)*(Stabilo!$F$5:$DA$5='Résultats élèves'!$G$2)),"A"),"A")</f>
        <v>A</v>
      </c>
      <c r="AC125" s="176" t="str">
        <f>IF(X125="PRESENT",IF(R125="PRESENT",SUMPRODUCT((Stabilo!$F130:$DA130=1)*(Stabilo!$F$5:$DA$5='Résultats élèves'!$H$2)),"A"),"A")</f>
        <v>A</v>
      </c>
      <c r="AD125" s="176" t="str">
        <f>IF(X125="PRESENT",IF(S125="PRESENT",SUMPRODUCT((Stabilo!$F130:$DA130=1)*(Stabilo!$F$5:$DA$5='Résultats élèves'!$I$2)),"A"),"A")</f>
        <v>A</v>
      </c>
      <c r="AE125" s="176" t="str">
        <f>IF(X125="PRESENT",IF(T125="PRESENT",SUMPRODUCT((Stabilo!$F130:$DA130=1)*(Stabilo!$F$5:$DA$5='Résultats élèves'!$J$2)),"A"),"A")</f>
        <v>A</v>
      </c>
      <c r="AF125" s="176" t="str">
        <f>IF(X125="PRESENT",IF(U125="PRESENT",SUMPRODUCT((Stabilo!$F130:$DA130=1)*(Stabilo!$F$5:$DA$5='Résultats élèves'!$K$2)),"A"),"A")</f>
        <v>A</v>
      </c>
      <c r="AG125" s="176" t="str">
        <f>IF(X125="PRESENT",IF(V125="PRESENT",SUMPRODUCT((Stabilo!$F130:$DA130=1)*(Stabilo!$F$5:$DA$5='Résultats élèves'!$L$2)),"A"),"A")</f>
        <v>A</v>
      </c>
      <c r="AH125" s="176" t="str">
        <f>IF(X125="PRESENT",IF(W125="PRESENT",SUMPRODUCT((Stabilo!$F130:$DA130=1)*(Stabilo!$F$5:$DA$5='Résultats élèves'!$M$2)),"A"),"A")</f>
        <v>A</v>
      </c>
      <c r="AI125" s="175">
        <f>SUMPRODUCT((Stabilo!$F$5:$DA$5=1)*(Stabilo!F130:DA130&lt;&gt;""))</f>
        <v>0</v>
      </c>
      <c r="AJ125" s="175">
        <f>SUMPRODUCT((Stabilo!$F$5:$DA$5=2)*(Stabilo!F130:DA130&lt;&gt;""))</f>
        <v>0</v>
      </c>
      <c r="AK125" s="175">
        <f>SUMPRODUCT((Stabilo!$F$5:$DA$5=3)*(Stabilo!F130:DA130&lt;&gt;""))</f>
        <v>0</v>
      </c>
      <c r="AL125" s="175">
        <f>SUMPRODUCT((Stabilo!$F$5:$DA$5=4)*(Stabilo!F130:DA130&lt;&gt;""))</f>
        <v>0</v>
      </c>
      <c r="AM125" s="175">
        <f>SUMPRODUCT((Stabilo!$F$5:$DA$5=5)*(Stabilo!F130:DA130&lt;&gt;""))</f>
        <v>0</v>
      </c>
      <c r="AN125" s="175">
        <f>SUMPRODUCT((Stabilo!$F$5:$DA$5=6)*(Stabilo!F130:DA130&lt;&gt;""))</f>
        <v>0</v>
      </c>
      <c r="AO125" s="175">
        <f>SUMPRODUCT((Stabilo!$F$5:$DA$5=7)*(Stabilo!F130:DA130&lt;&gt;""))</f>
        <v>0</v>
      </c>
      <c r="AP125" s="175">
        <f>SUMPRODUCT((Stabilo!$F$5:$DA$5=8)*(Stabilo!F130:DA130&lt;&gt;""))</f>
        <v>0</v>
      </c>
      <c r="AQ125" s="175">
        <f>SUMPRODUCT((Stabilo!$F$5:$DA$5=9)*(Stabilo!F130:DA130&lt;&gt;""))</f>
        <v>0</v>
      </c>
      <c r="AR125" s="175">
        <f>SUMPRODUCT((Stabilo!$F$5:$DA$5=10)*(Stabilo!F130:DA130&lt;&gt;""))</f>
        <v>0</v>
      </c>
    </row>
    <row r="126" spans="2:44" ht="15" customHeight="1">
      <c r="B126" s="76">
        <v>123</v>
      </c>
      <c r="C126" s="77" t="str">
        <f>IF(Accueil!F135="","",Accueil!F135)</f>
        <v/>
      </c>
      <c r="D126" s="167" t="str">
        <f t="shared" si="12"/>
        <v/>
      </c>
      <c r="E126" s="167" t="str">
        <f t="shared" si="13"/>
        <v/>
      </c>
      <c r="F126" s="167" t="str">
        <f t="shared" si="14"/>
        <v/>
      </c>
      <c r="G126" s="167" t="str">
        <f t="shared" si="15"/>
        <v/>
      </c>
      <c r="H126" s="167" t="str">
        <f t="shared" si="16"/>
        <v/>
      </c>
      <c r="I126" s="167" t="str">
        <f t="shared" si="17"/>
        <v/>
      </c>
      <c r="J126" s="167" t="str">
        <f t="shared" si="18"/>
        <v/>
      </c>
      <c r="K126" s="167" t="str">
        <f t="shared" si="19"/>
        <v/>
      </c>
      <c r="L126" s="167" t="str">
        <f t="shared" si="20"/>
        <v/>
      </c>
      <c r="M126" s="167" t="str">
        <f t="shared" si="21"/>
        <v/>
      </c>
      <c r="N126" s="103" t="str">
        <f>IF(N125="","",IF(SUMPRODUCT((Stabilo!$F131:$DA131="A")*(Stabilo!$F$5:$DA$5='Résultats élèves'!$D$2))&gt;0,"ABSENT","PRESENT"))</f>
        <v>PRESENT</v>
      </c>
      <c r="O126" s="103" t="str">
        <f>IF(O125="","",IF(SUMPRODUCT((Stabilo!$F131:$DA131="A")*(Stabilo!$F$5:$DA$5='Résultats élèves'!$E$2))&gt;0,"ABSENT","PRESENT"))</f>
        <v>PRESENT</v>
      </c>
      <c r="P126" s="103" t="str">
        <f>IF(P125="","",IF(SUMPRODUCT((Stabilo!$F131:$DA131="A")*(Stabilo!$F$5:$DA$5='Résultats élèves'!$F$2))&gt;0,"ABSENT","PRESENT"))</f>
        <v>PRESENT</v>
      </c>
      <c r="Q126" s="103" t="str">
        <f>IF(Q125="","",IF(SUMPRODUCT((Stabilo!$F131:$DA131="A")*(Stabilo!$F$5:$DA$5='Résultats élèves'!$G$2))&gt;0,"ABSENT","PRESENT"))</f>
        <v>PRESENT</v>
      </c>
      <c r="R126" s="103" t="str">
        <f>IF(R125="","",IF(SUMPRODUCT((Stabilo!$F131:$DA131="A")*(Stabilo!$F$5:$DA$5='Résultats élèves'!$H$2))&gt;0,"ABSENT","PRESENT"))</f>
        <v>PRESENT</v>
      </c>
      <c r="S126" s="103" t="str">
        <f>IF(S125="","",IF(SUMPRODUCT((Stabilo!$F131:$DA131="A")*(Stabilo!$F$5:$DA$5='Résultats élèves'!$I$2))&gt;0,"ABSENT","PRESENT"))</f>
        <v/>
      </c>
      <c r="T126" s="103" t="str">
        <f>IF(T125="","",IF(SUMPRODUCT((Stabilo!$F131:$DA131="A")*(Stabilo!$F$5:$DA$5='Résultats élèves'!$J$2))&gt;0,"ABSENT","PRESENT"))</f>
        <v/>
      </c>
      <c r="U126" s="103" t="str">
        <f>IF(U125="","",IF(SUMPRODUCT((Stabilo!$F131:$DA131="A")*(Stabilo!$F$5:$DA$5='Résultats élèves'!$K$2))&gt;0,"ABSENT","PRESENT"))</f>
        <v/>
      </c>
      <c r="V126" s="103" t="str">
        <f>IF(V125="","",IF(SUMPRODUCT((Stabilo!$F131:$DA131="A")*(Stabilo!$F$5:$DA$5='Résultats élèves'!$L$2))&gt;0,"ABSENT","PRESENT"))</f>
        <v/>
      </c>
      <c r="W126" s="103" t="str">
        <f>IF(W125="","",IF(SUMPRODUCT((Stabilo!$F131:$DA131="A")*(Stabilo!$F$5:$DA$5='Résultats élèves'!$M$2))&gt;0,"ABSENT","PRESENT"))</f>
        <v/>
      </c>
      <c r="X126" s="99" t="str">
        <f t="shared" si="22"/>
        <v/>
      </c>
      <c r="Y126" s="176" t="str">
        <f>IF(X126="PRESENT",IF(N126="PRESENT",SUMPRODUCT((Stabilo!$F131:$DA131=1)*(Stabilo!$F$5:$DA$5='Résultats élèves'!$D$2)),"A"),"A")</f>
        <v>A</v>
      </c>
      <c r="Z126" s="176" t="str">
        <f>IF(X126="PRESENT",IF(O126="PRESENT",SUMPRODUCT((Stabilo!$F131:$DA131=1)*(Stabilo!$F$5:$DA$5='Résultats élèves'!$E$2)),"A"),"A")</f>
        <v>A</v>
      </c>
      <c r="AA126" s="176" t="str">
        <f>IF(X126="PRESENT",IF(P126="PRESENT",SUMPRODUCT((Stabilo!$F131:$DA131=1)*(Stabilo!$F$5:$DA$5='Résultats élèves'!$F$2)),"A"),"A")</f>
        <v>A</v>
      </c>
      <c r="AB126" s="176" t="str">
        <f>IF(X126="PRESENT",IF(Q126="PRESENT",SUMPRODUCT((Stabilo!$F131:$DA131=1)*(Stabilo!$F$5:$DA$5='Résultats élèves'!$G$2)),"A"),"A")</f>
        <v>A</v>
      </c>
      <c r="AC126" s="176" t="str">
        <f>IF(X126="PRESENT",IF(R126="PRESENT",SUMPRODUCT((Stabilo!$F131:$DA131=1)*(Stabilo!$F$5:$DA$5='Résultats élèves'!$H$2)),"A"),"A")</f>
        <v>A</v>
      </c>
      <c r="AD126" s="176" t="str">
        <f>IF(X126="PRESENT",IF(S126="PRESENT",SUMPRODUCT((Stabilo!$F131:$DA131=1)*(Stabilo!$F$5:$DA$5='Résultats élèves'!$I$2)),"A"),"A")</f>
        <v>A</v>
      </c>
      <c r="AE126" s="176" t="str">
        <f>IF(X126="PRESENT",IF(T126="PRESENT",SUMPRODUCT((Stabilo!$F131:$DA131=1)*(Stabilo!$F$5:$DA$5='Résultats élèves'!$J$2)),"A"),"A")</f>
        <v>A</v>
      </c>
      <c r="AF126" s="176" t="str">
        <f>IF(X126="PRESENT",IF(U126="PRESENT",SUMPRODUCT((Stabilo!$F131:$DA131=1)*(Stabilo!$F$5:$DA$5='Résultats élèves'!$K$2)),"A"),"A")</f>
        <v>A</v>
      </c>
      <c r="AG126" s="176" t="str">
        <f>IF(X126="PRESENT",IF(V126="PRESENT",SUMPRODUCT((Stabilo!$F131:$DA131=1)*(Stabilo!$F$5:$DA$5='Résultats élèves'!$L$2)),"A"),"A")</f>
        <v>A</v>
      </c>
      <c r="AH126" s="176" t="str">
        <f>IF(X126="PRESENT",IF(W126="PRESENT",SUMPRODUCT((Stabilo!$F131:$DA131=1)*(Stabilo!$F$5:$DA$5='Résultats élèves'!$M$2)),"A"),"A")</f>
        <v>A</v>
      </c>
      <c r="AI126" s="175">
        <f>SUMPRODUCT((Stabilo!$F$5:$DA$5=1)*(Stabilo!F131:DA131&lt;&gt;""))</f>
        <v>0</v>
      </c>
      <c r="AJ126" s="175">
        <f>SUMPRODUCT((Stabilo!$F$5:$DA$5=2)*(Stabilo!F131:DA131&lt;&gt;""))</f>
        <v>0</v>
      </c>
      <c r="AK126" s="175">
        <f>SUMPRODUCT((Stabilo!$F$5:$DA$5=3)*(Stabilo!F131:DA131&lt;&gt;""))</f>
        <v>0</v>
      </c>
      <c r="AL126" s="175">
        <f>SUMPRODUCT((Stabilo!$F$5:$DA$5=4)*(Stabilo!F131:DA131&lt;&gt;""))</f>
        <v>0</v>
      </c>
      <c r="AM126" s="175">
        <f>SUMPRODUCT((Stabilo!$F$5:$DA$5=5)*(Stabilo!F131:DA131&lt;&gt;""))</f>
        <v>0</v>
      </c>
      <c r="AN126" s="175">
        <f>SUMPRODUCT((Stabilo!$F$5:$DA$5=6)*(Stabilo!F131:DA131&lt;&gt;""))</f>
        <v>0</v>
      </c>
      <c r="AO126" s="175">
        <f>SUMPRODUCT((Stabilo!$F$5:$DA$5=7)*(Stabilo!F131:DA131&lt;&gt;""))</f>
        <v>0</v>
      </c>
      <c r="AP126" s="175">
        <f>SUMPRODUCT((Stabilo!$F$5:$DA$5=8)*(Stabilo!F131:DA131&lt;&gt;""))</f>
        <v>0</v>
      </c>
      <c r="AQ126" s="175">
        <f>SUMPRODUCT((Stabilo!$F$5:$DA$5=9)*(Stabilo!F131:DA131&lt;&gt;""))</f>
        <v>0</v>
      </c>
      <c r="AR126" s="175">
        <f>SUMPRODUCT((Stabilo!$F$5:$DA$5=10)*(Stabilo!F131:DA131&lt;&gt;""))</f>
        <v>0</v>
      </c>
    </row>
    <row r="127" spans="2:44" ht="15" customHeight="1">
      <c r="B127" s="76">
        <v>124</v>
      </c>
      <c r="C127" s="77" t="str">
        <f>IF(Accueil!F136="","",Accueil!F136)</f>
        <v/>
      </c>
      <c r="D127" s="167" t="str">
        <f t="shared" si="12"/>
        <v/>
      </c>
      <c r="E127" s="167" t="str">
        <f t="shared" si="13"/>
        <v/>
      </c>
      <c r="F127" s="167" t="str">
        <f t="shared" si="14"/>
        <v/>
      </c>
      <c r="G127" s="167" t="str">
        <f t="shared" si="15"/>
        <v/>
      </c>
      <c r="H127" s="167" t="str">
        <f t="shared" si="16"/>
        <v/>
      </c>
      <c r="I127" s="167" t="str">
        <f t="shared" si="17"/>
        <v/>
      </c>
      <c r="J127" s="167" t="str">
        <f t="shared" si="18"/>
        <v/>
      </c>
      <c r="K127" s="167" t="str">
        <f t="shared" si="19"/>
        <v/>
      </c>
      <c r="L127" s="167" t="str">
        <f t="shared" si="20"/>
        <v/>
      </c>
      <c r="M127" s="167" t="str">
        <f t="shared" si="21"/>
        <v/>
      </c>
      <c r="N127" s="103" t="str">
        <f>IF(N126="","",IF(SUMPRODUCT((Stabilo!$F132:$DA132="A")*(Stabilo!$F$5:$DA$5='Résultats élèves'!$D$2))&gt;0,"ABSENT","PRESENT"))</f>
        <v>PRESENT</v>
      </c>
      <c r="O127" s="103" t="str">
        <f>IF(O126="","",IF(SUMPRODUCT((Stabilo!$F132:$DA132="A")*(Stabilo!$F$5:$DA$5='Résultats élèves'!$E$2))&gt;0,"ABSENT","PRESENT"))</f>
        <v>PRESENT</v>
      </c>
      <c r="P127" s="103" t="str">
        <f>IF(P126="","",IF(SUMPRODUCT((Stabilo!$F132:$DA132="A")*(Stabilo!$F$5:$DA$5='Résultats élèves'!$F$2))&gt;0,"ABSENT","PRESENT"))</f>
        <v>PRESENT</v>
      </c>
      <c r="Q127" s="103" t="str">
        <f>IF(Q126="","",IF(SUMPRODUCT((Stabilo!$F132:$DA132="A")*(Stabilo!$F$5:$DA$5='Résultats élèves'!$G$2))&gt;0,"ABSENT","PRESENT"))</f>
        <v>PRESENT</v>
      </c>
      <c r="R127" s="103" t="str">
        <f>IF(R126="","",IF(SUMPRODUCT((Stabilo!$F132:$DA132="A")*(Stabilo!$F$5:$DA$5='Résultats élèves'!$H$2))&gt;0,"ABSENT","PRESENT"))</f>
        <v>PRESENT</v>
      </c>
      <c r="S127" s="103" t="str">
        <f>IF(S126="","",IF(SUMPRODUCT((Stabilo!$F132:$DA132="A")*(Stabilo!$F$5:$DA$5='Résultats élèves'!$I$2))&gt;0,"ABSENT","PRESENT"))</f>
        <v/>
      </c>
      <c r="T127" s="103" t="str">
        <f>IF(T126="","",IF(SUMPRODUCT((Stabilo!$F132:$DA132="A")*(Stabilo!$F$5:$DA$5='Résultats élèves'!$J$2))&gt;0,"ABSENT","PRESENT"))</f>
        <v/>
      </c>
      <c r="U127" s="103" t="str">
        <f>IF(U126="","",IF(SUMPRODUCT((Stabilo!$F132:$DA132="A")*(Stabilo!$F$5:$DA$5='Résultats élèves'!$K$2))&gt;0,"ABSENT","PRESENT"))</f>
        <v/>
      </c>
      <c r="V127" s="103" t="str">
        <f>IF(V126="","",IF(SUMPRODUCT((Stabilo!$F132:$DA132="A")*(Stabilo!$F$5:$DA$5='Résultats élèves'!$L$2))&gt;0,"ABSENT","PRESENT"))</f>
        <v/>
      </c>
      <c r="W127" s="103" t="str">
        <f>IF(W126="","",IF(SUMPRODUCT((Stabilo!$F132:$DA132="A")*(Stabilo!$F$5:$DA$5='Résultats élèves'!$M$2))&gt;0,"ABSENT","PRESENT"))</f>
        <v/>
      </c>
      <c r="X127" s="99" t="str">
        <f t="shared" si="22"/>
        <v/>
      </c>
      <c r="Y127" s="176" t="str">
        <f>IF(X127="PRESENT",IF(N127="PRESENT",SUMPRODUCT((Stabilo!$F132:$DA132=1)*(Stabilo!$F$5:$DA$5='Résultats élèves'!$D$2)),"A"),"A")</f>
        <v>A</v>
      </c>
      <c r="Z127" s="176" t="str">
        <f>IF(X127="PRESENT",IF(O127="PRESENT",SUMPRODUCT((Stabilo!$F132:$DA132=1)*(Stabilo!$F$5:$DA$5='Résultats élèves'!$E$2)),"A"),"A")</f>
        <v>A</v>
      </c>
      <c r="AA127" s="176" t="str">
        <f>IF(X127="PRESENT",IF(P127="PRESENT",SUMPRODUCT((Stabilo!$F132:$DA132=1)*(Stabilo!$F$5:$DA$5='Résultats élèves'!$F$2)),"A"),"A")</f>
        <v>A</v>
      </c>
      <c r="AB127" s="176" t="str">
        <f>IF(X127="PRESENT",IF(Q127="PRESENT",SUMPRODUCT((Stabilo!$F132:$DA132=1)*(Stabilo!$F$5:$DA$5='Résultats élèves'!$G$2)),"A"),"A")</f>
        <v>A</v>
      </c>
      <c r="AC127" s="176" t="str">
        <f>IF(X127="PRESENT",IF(R127="PRESENT",SUMPRODUCT((Stabilo!$F132:$DA132=1)*(Stabilo!$F$5:$DA$5='Résultats élèves'!$H$2)),"A"),"A")</f>
        <v>A</v>
      </c>
      <c r="AD127" s="176" t="str">
        <f>IF(X127="PRESENT",IF(S127="PRESENT",SUMPRODUCT((Stabilo!$F132:$DA132=1)*(Stabilo!$F$5:$DA$5='Résultats élèves'!$I$2)),"A"),"A")</f>
        <v>A</v>
      </c>
      <c r="AE127" s="176" t="str">
        <f>IF(X127="PRESENT",IF(T127="PRESENT",SUMPRODUCT((Stabilo!$F132:$DA132=1)*(Stabilo!$F$5:$DA$5='Résultats élèves'!$J$2)),"A"),"A")</f>
        <v>A</v>
      </c>
      <c r="AF127" s="176" t="str">
        <f>IF(X127="PRESENT",IF(U127="PRESENT",SUMPRODUCT((Stabilo!$F132:$DA132=1)*(Stabilo!$F$5:$DA$5='Résultats élèves'!$K$2)),"A"),"A")</f>
        <v>A</v>
      </c>
      <c r="AG127" s="176" t="str">
        <f>IF(X127="PRESENT",IF(V127="PRESENT",SUMPRODUCT((Stabilo!$F132:$DA132=1)*(Stabilo!$F$5:$DA$5='Résultats élèves'!$L$2)),"A"),"A")</f>
        <v>A</v>
      </c>
      <c r="AH127" s="176" t="str">
        <f>IF(X127="PRESENT",IF(W127="PRESENT",SUMPRODUCT((Stabilo!$F132:$DA132=1)*(Stabilo!$F$5:$DA$5='Résultats élèves'!$M$2)),"A"),"A")</f>
        <v>A</v>
      </c>
      <c r="AI127" s="175">
        <f>SUMPRODUCT((Stabilo!$F$5:$DA$5=1)*(Stabilo!F132:DA132&lt;&gt;""))</f>
        <v>0</v>
      </c>
      <c r="AJ127" s="175">
        <f>SUMPRODUCT((Stabilo!$F$5:$DA$5=2)*(Stabilo!F132:DA132&lt;&gt;""))</f>
        <v>0</v>
      </c>
      <c r="AK127" s="175">
        <f>SUMPRODUCT((Stabilo!$F$5:$DA$5=3)*(Stabilo!F132:DA132&lt;&gt;""))</f>
        <v>0</v>
      </c>
      <c r="AL127" s="175">
        <f>SUMPRODUCT((Stabilo!$F$5:$DA$5=4)*(Stabilo!F132:DA132&lt;&gt;""))</f>
        <v>0</v>
      </c>
      <c r="AM127" s="175">
        <f>SUMPRODUCT((Stabilo!$F$5:$DA$5=5)*(Stabilo!F132:DA132&lt;&gt;""))</f>
        <v>0</v>
      </c>
      <c r="AN127" s="175">
        <f>SUMPRODUCT((Stabilo!$F$5:$DA$5=6)*(Stabilo!F132:DA132&lt;&gt;""))</f>
        <v>0</v>
      </c>
      <c r="AO127" s="175">
        <f>SUMPRODUCT((Stabilo!$F$5:$DA$5=7)*(Stabilo!F132:DA132&lt;&gt;""))</f>
        <v>0</v>
      </c>
      <c r="AP127" s="175">
        <f>SUMPRODUCT((Stabilo!$F$5:$DA$5=8)*(Stabilo!F132:DA132&lt;&gt;""))</f>
        <v>0</v>
      </c>
      <c r="AQ127" s="175">
        <f>SUMPRODUCT((Stabilo!$F$5:$DA$5=9)*(Stabilo!F132:DA132&lt;&gt;""))</f>
        <v>0</v>
      </c>
      <c r="AR127" s="175">
        <f>SUMPRODUCT((Stabilo!$F$5:$DA$5=10)*(Stabilo!F132:DA132&lt;&gt;""))</f>
        <v>0</v>
      </c>
    </row>
    <row r="128" spans="2:44" ht="15" customHeight="1">
      <c r="B128" s="76">
        <v>125</v>
      </c>
      <c r="C128" s="77" t="str">
        <f>IF(Accueil!F137="","",Accueil!F137)</f>
        <v/>
      </c>
      <c r="D128" s="167" t="str">
        <f t="shared" si="12"/>
        <v/>
      </c>
      <c r="E128" s="167" t="str">
        <f t="shared" si="13"/>
        <v/>
      </c>
      <c r="F128" s="167" t="str">
        <f t="shared" si="14"/>
        <v/>
      </c>
      <c r="G128" s="167" t="str">
        <f t="shared" si="15"/>
        <v/>
      </c>
      <c r="H128" s="167" t="str">
        <f t="shared" si="16"/>
        <v/>
      </c>
      <c r="I128" s="167" t="str">
        <f t="shared" si="17"/>
        <v/>
      </c>
      <c r="J128" s="167" t="str">
        <f t="shared" si="18"/>
        <v/>
      </c>
      <c r="K128" s="167" t="str">
        <f t="shared" si="19"/>
        <v/>
      </c>
      <c r="L128" s="167" t="str">
        <f t="shared" si="20"/>
        <v/>
      </c>
      <c r="M128" s="167" t="str">
        <f t="shared" si="21"/>
        <v/>
      </c>
      <c r="N128" s="103" t="str">
        <f>IF(N127="","",IF(SUMPRODUCT((Stabilo!$F133:$DA133="A")*(Stabilo!$F$5:$DA$5='Résultats élèves'!$D$2))&gt;0,"ABSENT","PRESENT"))</f>
        <v>PRESENT</v>
      </c>
      <c r="O128" s="103" t="str">
        <f>IF(O127="","",IF(SUMPRODUCT((Stabilo!$F133:$DA133="A")*(Stabilo!$F$5:$DA$5='Résultats élèves'!$E$2))&gt;0,"ABSENT","PRESENT"))</f>
        <v>PRESENT</v>
      </c>
      <c r="P128" s="103" t="str">
        <f>IF(P127="","",IF(SUMPRODUCT((Stabilo!$F133:$DA133="A")*(Stabilo!$F$5:$DA$5='Résultats élèves'!$F$2))&gt;0,"ABSENT","PRESENT"))</f>
        <v>PRESENT</v>
      </c>
      <c r="Q128" s="103" t="str">
        <f>IF(Q127="","",IF(SUMPRODUCT((Stabilo!$F133:$DA133="A")*(Stabilo!$F$5:$DA$5='Résultats élèves'!$G$2))&gt;0,"ABSENT","PRESENT"))</f>
        <v>PRESENT</v>
      </c>
      <c r="R128" s="103" t="str">
        <f>IF(R127="","",IF(SUMPRODUCT((Stabilo!$F133:$DA133="A")*(Stabilo!$F$5:$DA$5='Résultats élèves'!$H$2))&gt;0,"ABSENT","PRESENT"))</f>
        <v>PRESENT</v>
      </c>
      <c r="S128" s="103" t="str">
        <f>IF(S127="","",IF(SUMPRODUCT((Stabilo!$F133:$DA133="A")*(Stabilo!$F$5:$DA$5='Résultats élèves'!$I$2))&gt;0,"ABSENT","PRESENT"))</f>
        <v/>
      </c>
      <c r="T128" s="103" t="str">
        <f>IF(T127="","",IF(SUMPRODUCT((Stabilo!$F133:$DA133="A")*(Stabilo!$F$5:$DA$5='Résultats élèves'!$J$2))&gt;0,"ABSENT","PRESENT"))</f>
        <v/>
      </c>
      <c r="U128" s="103" t="str">
        <f>IF(U127="","",IF(SUMPRODUCT((Stabilo!$F133:$DA133="A")*(Stabilo!$F$5:$DA$5='Résultats élèves'!$K$2))&gt;0,"ABSENT","PRESENT"))</f>
        <v/>
      </c>
      <c r="V128" s="103" t="str">
        <f>IF(V127="","",IF(SUMPRODUCT((Stabilo!$F133:$DA133="A")*(Stabilo!$F$5:$DA$5='Résultats élèves'!$L$2))&gt;0,"ABSENT","PRESENT"))</f>
        <v/>
      </c>
      <c r="W128" s="103" t="str">
        <f>IF(W127="","",IF(SUMPRODUCT((Stabilo!$F133:$DA133="A")*(Stabilo!$F$5:$DA$5='Résultats élèves'!$M$2))&gt;0,"ABSENT","PRESENT"))</f>
        <v/>
      </c>
      <c r="X128" s="99" t="str">
        <f t="shared" si="22"/>
        <v/>
      </c>
      <c r="Y128" s="176" t="str">
        <f>IF(X128="PRESENT",IF(N128="PRESENT",SUMPRODUCT((Stabilo!$F133:$DA133=1)*(Stabilo!$F$5:$DA$5='Résultats élèves'!$D$2)),"A"),"A")</f>
        <v>A</v>
      </c>
      <c r="Z128" s="176" t="str">
        <f>IF(X128="PRESENT",IF(O128="PRESENT",SUMPRODUCT((Stabilo!$F133:$DA133=1)*(Stabilo!$F$5:$DA$5='Résultats élèves'!$E$2)),"A"),"A")</f>
        <v>A</v>
      </c>
      <c r="AA128" s="176" t="str">
        <f>IF(X128="PRESENT",IF(P128="PRESENT",SUMPRODUCT((Stabilo!$F133:$DA133=1)*(Stabilo!$F$5:$DA$5='Résultats élèves'!$F$2)),"A"),"A")</f>
        <v>A</v>
      </c>
      <c r="AB128" s="176" t="str">
        <f>IF(X128="PRESENT",IF(Q128="PRESENT",SUMPRODUCT((Stabilo!$F133:$DA133=1)*(Stabilo!$F$5:$DA$5='Résultats élèves'!$G$2)),"A"),"A")</f>
        <v>A</v>
      </c>
      <c r="AC128" s="176" t="str">
        <f>IF(X128="PRESENT",IF(R128="PRESENT",SUMPRODUCT((Stabilo!$F133:$DA133=1)*(Stabilo!$F$5:$DA$5='Résultats élèves'!$H$2)),"A"),"A")</f>
        <v>A</v>
      </c>
      <c r="AD128" s="176" t="str">
        <f>IF(X128="PRESENT",IF(S128="PRESENT",SUMPRODUCT((Stabilo!$F133:$DA133=1)*(Stabilo!$F$5:$DA$5='Résultats élèves'!$I$2)),"A"),"A")</f>
        <v>A</v>
      </c>
      <c r="AE128" s="176" t="str">
        <f>IF(X128="PRESENT",IF(T128="PRESENT",SUMPRODUCT((Stabilo!$F133:$DA133=1)*(Stabilo!$F$5:$DA$5='Résultats élèves'!$J$2)),"A"),"A")</f>
        <v>A</v>
      </c>
      <c r="AF128" s="176" t="str">
        <f>IF(X128="PRESENT",IF(U128="PRESENT",SUMPRODUCT((Stabilo!$F133:$DA133=1)*(Stabilo!$F$5:$DA$5='Résultats élèves'!$K$2)),"A"),"A")</f>
        <v>A</v>
      </c>
      <c r="AG128" s="176" t="str">
        <f>IF(X128="PRESENT",IF(V128="PRESENT",SUMPRODUCT((Stabilo!$F133:$DA133=1)*(Stabilo!$F$5:$DA$5='Résultats élèves'!$L$2)),"A"),"A")</f>
        <v>A</v>
      </c>
      <c r="AH128" s="176" t="str">
        <f>IF(X128="PRESENT",IF(W128="PRESENT",SUMPRODUCT((Stabilo!$F133:$DA133=1)*(Stabilo!$F$5:$DA$5='Résultats élèves'!$M$2)),"A"),"A")</f>
        <v>A</v>
      </c>
      <c r="AI128" s="175">
        <f>SUMPRODUCT((Stabilo!$F$5:$DA$5=1)*(Stabilo!F133:DA133&lt;&gt;""))</f>
        <v>0</v>
      </c>
      <c r="AJ128" s="175">
        <f>SUMPRODUCT((Stabilo!$F$5:$DA$5=2)*(Stabilo!F133:DA133&lt;&gt;""))</f>
        <v>0</v>
      </c>
      <c r="AK128" s="175">
        <f>SUMPRODUCT((Stabilo!$F$5:$DA$5=3)*(Stabilo!F133:DA133&lt;&gt;""))</f>
        <v>0</v>
      </c>
      <c r="AL128" s="175">
        <f>SUMPRODUCT((Stabilo!$F$5:$DA$5=4)*(Stabilo!F133:DA133&lt;&gt;""))</f>
        <v>0</v>
      </c>
      <c r="AM128" s="175">
        <f>SUMPRODUCT((Stabilo!$F$5:$DA$5=5)*(Stabilo!F133:DA133&lt;&gt;""))</f>
        <v>0</v>
      </c>
      <c r="AN128" s="175">
        <f>SUMPRODUCT((Stabilo!$F$5:$DA$5=6)*(Stabilo!F133:DA133&lt;&gt;""))</f>
        <v>0</v>
      </c>
      <c r="AO128" s="175">
        <f>SUMPRODUCT((Stabilo!$F$5:$DA$5=7)*(Stabilo!F133:DA133&lt;&gt;""))</f>
        <v>0</v>
      </c>
      <c r="AP128" s="175">
        <f>SUMPRODUCT((Stabilo!$F$5:$DA$5=8)*(Stabilo!F133:DA133&lt;&gt;""))</f>
        <v>0</v>
      </c>
      <c r="AQ128" s="175">
        <f>SUMPRODUCT((Stabilo!$F$5:$DA$5=9)*(Stabilo!F133:DA133&lt;&gt;""))</f>
        <v>0</v>
      </c>
      <c r="AR128" s="175">
        <f>SUMPRODUCT((Stabilo!$F$5:$DA$5=10)*(Stabilo!F133:DA133&lt;&gt;""))</f>
        <v>0</v>
      </c>
    </row>
    <row r="129" spans="2:44" ht="15" customHeight="1">
      <c r="B129" s="76">
        <v>126</v>
      </c>
      <c r="C129" s="77" t="str">
        <f>IF(Accueil!F138="","",Accueil!F138)</f>
        <v/>
      </c>
      <c r="D129" s="167" t="str">
        <f t="shared" si="12"/>
        <v/>
      </c>
      <c r="E129" s="167" t="str">
        <f t="shared" si="13"/>
        <v/>
      </c>
      <c r="F129" s="167" t="str">
        <f t="shared" si="14"/>
        <v/>
      </c>
      <c r="G129" s="167" t="str">
        <f t="shared" si="15"/>
        <v/>
      </c>
      <c r="H129" s="167" t="str">
        <f t="shared" si="16"/>
        <v/>
      </c>
      <c r="I129" s="167" t="str">
        <f t="shared" si="17"/>
        <v/>
      </c>
      <c r="J129" s="167" t="str">
        <f t="shared" si="18"/>
        <v/>
      </c>
      <c r="K129" s="167" t="str">
        <f t="shared" si="19"/>
        <v/>
      </c>
      <c r="L129" s="167" t="str">
        <f t="shared" si="20"/>
        <v/>
      </c>
      <c r="M129" s="167" t="str">
        <f t="shared" si="21"/>
        <v/>
      </c>
      <c r="N129" s="103" t="str">
        <f>IF(N128="","",IF(SUMPRODUCT((Stabilo!$F134:$DA134="A")*(Stabilo!$F$5:$DA$5='Résultats élèves'!$D$2))&gt;0,"ABSENT","PRESENT"))</f>
        <v>PRESENT</v>
      </c>
      <c r="O129" s="103" t="str">
        <f>IF(O128="","",IF(SUMPRODUCT((Stabilo!$F134:$DA134="A")*(Stabilo!$F$5:$DA$5='Résultats élèves'!$E$2))&gt;0,"ABSENT","PRESENT"))</f>
        <v>PRESENT</v>
      </c>
      <c r="P129" s="103" t="str">
        <f>IF(P128="","",IF(SUMPRODUCT((Stabilo!$F134:$DA134="A")*(Stabilo!$F$5:$DA$5='Résultats élèves'!$F$2))&gt;0,"ABSENT","PRESENT"))</f>
        <v>PRESENT</v>
      </c>
      <c r="Q129" s="103" t="str">
        <f>IF(Q128="","",IF(SUMPRODUCT((Stabilo!$F134:$DA134="A")*(Stabilo!$F$5:$DA$5='Résultats élèves'!$G$2))&gt;0,"ABSENT","PRESENT"))</f>
        <v>PRESENT</v>
      </c>
      <c r="R129" s="103" t="str">
        <f>IF(R128="","",IF(SUMPRODUCT((Stabilo!$F134:$DA134="A")*(Stabilo!$F$5:$DA$5='Résultats élèves'!$H$2))&gt;0,"ABSENT","PRESENT"))</f>
        <v>PRESENT</v>
      </c>
      <c r="S129" s="103" t="str">
        <f>IF(S128="","",IF(SUMPRODUCT((Stabilo!$F134:$DA134="A")*(Stabilo!$F$5:$DA$5='Résultats élèves'!$I$2))&gt;0,"ABSENT","PRESENT"))</f>
        <v/>
      </c>
      <c r="T129" s="103" t="str">
        <f>IF(T128="","",IF(SUMPRODUCT((Stabilo!$F134:$DA134="A")*(Stabilo!$F$5:$DA$5='Résultats élèves'!$J$2))&gt;0,"ABSENT","PRESENT"))</f>
        <v/>
      </c>
      <c r="U129" s="103" t="str">
        <f>IF(U128="","",IF(SUMPRODUCT((Stabilo!$F134:$DA134="A")*(Stabilo!$F$5:$DA$5='Résultats élèves'!$K$2))&gt;0,"ABSENT","PRESENT"))</f>
        <v/>
      </c>
      <c r="V129" s="103" t="str">
        <f>IF(V128="","",IF(SUMPRODUCT((Stabilo!$F134:$DA134="A")*(Stabilo!$F$5:$DA$5='Résultats élèves'!$L$2))&gt;0,"ABSENT","PRESENT"))</f>
        <v/>
      </c>
      <c r="W129" s="103" t="str">
        <f>IF(W128="","",IF(SUMPRODUCT((Stabilo!$F134:$DA134="A")*(Stabilo!$F$5:$DA$5='Résultats élèves'!$M$2))&gt;0,"ABSENT","PRESENT"))</f>
        <v/>
      </c>
      <c r="X129" s="99" t="str">
        <f t="shared" si="22"/>
        <v/>
      </c>
      <c r="Y129" s="176" t="str">
        <f>IF(X129="PRESENT",IF(N129="PRESENT",SUMPRODUCT((Stabilo!$F134:$DA134=1)*(Stabilo!$F$5:$DA$5='Résultats élèves'!$D$2)),"A"),"A")</f>
        <v>A</v>
      </c>
      <c r="Z129" s="176" t="str">
        <f>IF(X129="PRESENT",IF(O129="PRESENT",SUMPRODUCT((Stabilo!$F134:$DA134=1)*(Stabilo!$F$5:$DA$5='Résultats élèves'!$E$2)),"A"),"A")</f>
        <v>A</v>
      </c>
      <c r="AA129" s="176" t="str">
        <f>IF(X129="PRESENT",IF(P129="PRESENT",SUMPRODUCT((Stabilo!$F134:$DA134=1)*(Stabilo!$F$5:$DA$5='Résultats élèves'!$F$2)),"A"),"A")</f>
        <v>A</v>
      </c>
      <c r="AB129" s="176" t="str">
        <f>IF(X129="PRESENT",IF(Q129="PRESENT",SUMPRODUCT((Stabilo!$F134:$DA134=1)*(Stabilo!$F$5:$DA$5='Résultats élèves'!$G$2)),"A"),"A")</f>
        <v>A</v>
      </c>
      <c r="AC129" s="176" t="str">
        <f>IF(X129="PRESENT",IF(R129="PRESENT",SUMPRODUCT((Stabilo!$F134:$DA134=1)*(Stabilo!$F$5:$DA$5='Résultats élèves'!$H$2)),"A"),"A")</f>
        <v>A</v>
      </c>
      <c r="AD129" s="176" t="str">
        <f>IF(X129="PRESENT",IF(S129="PRESENT",SUMPRODUCT((Stabilo!$F134:$DA134=1)*(Stabilo!$F$5:$DA$5='Résultats élèves'!$I$2)),"A"),"A")</f>
        <v>A</v>
      </c>
      <c r="AE129" s="176" t="str">
        <f>IF(X129="PRESENT",IF(T129="PRESENT",SUMPRODUCT((Stabilo!$F134:$DA134=1)*(Stabilo!$F$5:$DA$5='Résultats élèves'!$J$2)),"A"),"A")</f>
        <v>A</v>
      </c>
      <c r="AF129" s="176" t="str">
        <f>IF(X129="PRESENT",IF(U129="PRESENT",SUMPRODUCT((Stabilo!$F134:$DA134=1)*(Stabilo!$F$5:$DA$5='Résultats élèves'!$K$2)),"A"),"A")</f>
        <v>A</v>
      </c>
      <c r="AG129" s="176" t="str">
        <f>IF(X129="PRESENT",IF(V129="PRESENT",SUMPRODUCT((Stabilo!$F134:$DA134=1)*(Stabilo!$F$5:$DA$5='Résultats élèves'!$L$2)),"A"),"A")</f>
        <v>A</v>
      </c>
      <c r="AH129" s="176" t="str">
        <f>IF(X129="PRESENT",IF(W129="PRESENT",SUMPRODUCT((Stabilo!$F134:$DA134=1)*(Stabilo!$F$5:$DA$5='Résultats élèves'!$M$2)),"A"),"A")</f>
        <v>A</v>
      </c>
      <c r="AI129" s="175">
        <f>SUMPRODUCT((Stabilo!$F$5:$DA$5=1)*(Stabilo!F134:DA134&lt;&gt;""))</f>
        <v>0</v>
      </c>
      <c r="AJ129" s="175">
        <f>SUMPRODUCT((Stabilo!$F$5:$DA$5=2)*(Stabilo!F134:DA134&lt;&gt;""))</f>
        <v>0</v>
      </c>
      <c r="AK129" s="175">
        <f>SUMPRODUCT((Stabilo!$F$5:$DA$5=3)*(Stabilo!F134:DA134&lt;&gt;""))</f>
        <v>0</v>
      </c>
      <c r="AL129" s="175">
        <f>SUMPRODUCT((Stabilo!$F$5:$DA$5=4)*(Stabilo!F134:DA134&lt;&gt;""))</f>
        <v>0</v>
      </c>
      <c r="AM129" s="175">
        <f>SUMPRODUCT((Stabilo!$F$5:$DA$5=5)*(Stabilo!F134:DA134&lt;&gt;""))</f>
        <v>0</v>
      </c>
      <c r="AN129" s="175">
        <f>SUMPRODUCT((Stabilo!$F$5:$DA$5=6)*(Stabilo!F134:DA134&lt;&gt;""))</f>
        <v>0</v>
      </c>
      <c r="AO129" s="175">
        <f>SUMPRODUCT((Stabilo!$F$5:$DA$5=7)*(Stabilo!F134:DA134&lt;&gt;""))</f>
        <v>0</v>
      </c>
      <c r="AP129" s="175">
        <f>SUMPRODUCT((Stabilo!$F$5:$DA$5=8)*(Stabilo!F134:DA134&lt;&gt;""))</f>
        <v>0</v>
      </c>
      <c r="AQ129" s="175">
        <f>SUMPRODUCT((Stabilo!$F$5:$DA$5=9)*(Stabilo!F134:DA134&lt;&gt;""))</f>
        <v>0</v>
      </c>
      <c r="AR129" s="175">
        <f>SUMPRODUCT((Stabilo!$F$5:$DA$5=10)*(Stabilo!F134:DA134&lt;&gt;""))</f>
        <v>0</v>
      </c>
    </row>
    <row r="130" spans="2:44" ht="15" customHeight="1">
      <c r="B130" s="76">
        <v>127</v>
      </c>
      <c r="C130" s="77" t="str">
        <f>IF(Accueil!F139="","",Accueil!F139)</f>
        <v/>
      </c>
      <c r="D130" s="167" t="str">
        <f t="shared" si="12"/>
        <v/>
      </c>
      <c r="E130" s="167" t="str">
        <f t="shared" si="13"/>
        <v/>
      </c>
      <c r="F130" s="167" t="str">
        <f t="shared" si="14"/>
        <v/>
      </c>
      <c r="G130" s="167" t="str">
        <f t="shared" si="15"/>
        <v/>
      </c>
      <c r="H130" s="167" t="str">
        <f t="shared" si="16"/>
        <v/>
      </c>
      <c r="I130" s="167" t="str">
        <f t="shared" si="17"/>
        <v/>
      </c>
      <c r="J130" s="167" t="str">
        <f t="shared" si="18"/>
        <v/>
      </c>
      <c r="K130" s="167" t="str">
        <f t="shared" si="19"/>
        <v/>
      </c>
      <c r="L130" s="167" t="str">
        <f t="shared" si="20"/>
        <v/>
      </c>
      <c r="M130" s="167" t="str">
        <f t="shared" si="21"/>
        <v/>
      </c>
      <c r="N130" s="103" t="str">
        <f>IF(N129="","",IF(SUMPRODUCT((Stabilo!$F135:$DA135="A")*(Stabilo!$F$5:$DA$5='Résultats élèves'!$D$2))&gt;0,"ABSENT","PRESENT"))</f>
        <v>PRESENT</v>
      </c>
      <c r="O130" s="103" t="str">
        <f>IF(O129="","",IF(SUMPRODUCT((Stabilo!$F135:$DA135="A")*(Stabilo!$F$5:$DA$5='Résultats élèves'!$E$2))&gt;0,"ABSENT","PRESENT"))</f>
        <v>PRESENT</v>
      </c>
      <c r="P130" s="103" t="str">
        <f>IF(P129="","",IF(SUMPRODUCT((Stabilo!$F135:$DA135="A")*(Stabilo!$F$5:$DA$5='Résultats élèves'!$F$2))&gt;0,"ABSENT","PRESENT"))</f>
        <v>PRESENT</v>
      </c>
      <c r="Q130" s="103" t="str">
        <f>IF(Q129="","",IF(SUMPRODUCT((Stabilo!$F135:$DA135="A")*(Stabilo!$F$5:$DA$5='Résultats élèves'!$G$2))&gt;0,"ABSENT","PRESENT"))</f>
        <v>PRESENT</v>
      </c>
      <c r="R130" s="103" t="str">
        <f>IF(R129="","",IF(SUMPRODUCT((Stabilo!$F135:$DA135="A")*(Stabilo!$F$5:$DA$5='Résultats élèves'!$H$2))&gt;0,"ABSENT","PRESENT"))</f>
        <v>PRESENT</v>
      </c>
      <c r="S130" s="103" t="str">
        <f>IF(S129="","",IF(SUMPRODUCT((Stabilo!$F135:$DA135="A")*(Stabilo!$F$5:$DA$5='Résultats élèves'!$I$2))&gt;0,"ABSENT","PRESENT"))</f>
        <v/>
      </c>
      <c r="T130" s="103" t="str">
        <f>IF(T129="","",IF(SUMPRODUCT((Stabilo!$F135:$DA135="A")*(Stabilo!$F$5:$DA$5='Résultats élèves'!$J$2))&gt;0,"ABSENT","PRESENT"))</f>
        <v/>
      </c>
      <c r="U130" s="103" t="str">
        <f>IF(U129="","",IF(SUMPRODUCT((Stabilo!$F135:$DA135="A")*(Stabilo!$F$5:$DA$5='Résultats élèves'!$K$2))&gt;0,"ABSENT","PRESENT"))</f>
        <v/>
      </c>
      <c r="V130" s="103" t="str">
        <f>IF(V129="","",IF(SUMPRODUCT((Stabilo!$F135:$DA135="A")*(Stabilo!$F$5:$DA$5='Résultats élèves'!$L$2))&gt;0,"ABSENT","PRESENT"))</f>
        <v/>
      </c>
      <c r="W130" s="103" t="str">
        <f>IF(W129="","",IF(SUMPRODUCT((Stabilo!$F135:$DA135="A")*(Stabilo!$F$5:$DA$5='Résultats élèves'!$M$2))&gt;0,"ABSENT","PRESENT"))</f>
        <v/>
      </c>
      <c r="X130" s="99" t="str">
        <f t="shared" si="22"/>
        <v/>
      </c>
      <c r="Y130" s="176" t="str">
        <f>IF(X130="PRESENT",IF(N130="PRESENT",SUMPRODUCT((Stabilo!$F135:$DA135=1)*(Stabilo!$F$5:$DA$5='Résultats élèves'!$D$2)),"A"),"A")</f>
        <v>A</v>
      </c>
      <c r="Z130" s="176" t="str">
        <f>IF(X130="PRESENT",IF(O130="PRESENT",SUMPRODUCT((Stabilo!$F135:$DA135=1)*(Stabilo!$F$5:$DA$5='Résultats élèves'!$E$2)),"A"),"A")</f>
        <v>A</v>
      </c>
      <c r="AA130" s="176" t="str">
        <f>IF(X130="PRESENT",IF(P130="PRESENT",SUMPRODUCT((Stabilo!$F135:$DA135=1)*(Stabilo!$F$5:$DA$5='Résultats élèves'!$F$2)),"A"),"A")</f>
        <v>A</v>
      </c>
      <c r="AB130" s="176" t="str">
        <f>IF(X130="PRESENT",IF(Q130="PRESENT",SUMPRODUCT((Stabilo!$F135:$DA135=1)*(Stabilo!$F$5:$DA$5='Résultats élèves'!$G$2)),"A"),"A")</f>
        <v>A</v>
      </c>
      <c r="AC130" s="176" t="str">
        <f>IF(X130="PRESENT",IF(R130="PRESENT",SUMPRODUCT((Stabilo!$F135:$DA135=1)*(Stabilo!$F$5:$DA$5='Résultats élèves'!$H$2)),"A"),"A")</f>
        <v>A</v>
      </c>
      <c r="AD130" s="176" t="str">
        <f>IF(X130="PRESENT",IF(S130="PRESENT",SUMPRODUCT((Stabilo!$F135:$DA135=1)*(Stabilo!$F$5:$DA$5='Résultats élèves'!$I$2)),"A"),"A")</f>
        <v>A</v>
      </c>
      <c r="AE130" s="176" t="str">
        <f>IF(X130="PRESENT",IF(T130="PRESENT",SUMPRODUCT((Stabilo!$F135:$DA135=1)*(Stabilo!$F$5:$DA$5='Résultats élèves'!$J$2)),"A"),"A")</f>
        <v>A</v>
      </c>
      <c r="AF130" s="176" t="str">
        <f>IF(X130="PRESENT",IF(U130="PRESENT",SUMPRODUCT((Stabilo!$F135:$DA135=1)*(Stabilo!$F$5:$DA$5='Résultats élèves'!$K$2)),"A"),"A")</f>
        <v>A</v>
      </c>
      <c r="AG130" s="176" t="str">
        <f>IF(X130="PRESENT",IF(V130="PRESENT",SUMPRODUCT((Stabilo!$F135:$DA135=1)*(Stabilo!$F$5:$DA$5='Résultats élèves'!$L$2)),"A"),"A")</f>
        <v>A</v>
      </c>
      <c r="AH130" s="176" t="str">
        <f>IF(X130="PRESENT",IF(W130="PRESENT",SUMPRODUCT((Stabilo!$F135:$DA135=1)*(Stabilo!$F$5:$DA$5='Résultats élèves'!$M$2)),"A"),"A")</f>
        <v>A</v>
      </c>
      <c r="AI130" s="175">
        <f>SUMPRODUCT((Stabilo!$F$5:$DA$5=1)*(Stabilo!F135:DA135&lt;&gt;""))</f>
        <v>0</v>
      </c>
      <c r="AJ130" s="175">
        <f>SUMPRODUCT((Stabilo!$F$5:$DA$5=2)*(Stabilo!F135:DA135&lt;&gt;""))</f>
        <v>0</v>
      </c>
      <c r="AK130" s="175">
        <f>SUMPRODUCT((Stabilo!$F$5:$DA$5=3)*(Stabilo!F135:DA135&lt;&gt;""))</f>
        <v>0</v>
      </c>
      <c r="AL130" s="175">
        <f>SUMPRODUCT((Stabilo!$F$5:$DA$5=4)*(Stabilo!F135:DA135&lt;&gt;""))</f>
        <v>0</v>
      </c>
      <c r="AM130" s="175">
        <f>SUMPRODUCT((Stabilo!$F$5:$DA$5=5)*(Stabilo!F135:DA135&lt;&gt;""))</f>
        <v>0</v>
      </c>
      <c r="AN130" s="175">
        <f>SUMPRODUCT((Stabilo!$F$5:$DA$5=6)*(Stabilo!F135:DA135&lt;&gt;""))</f>
        <v>0</v>
      </c>
      <c r="AO130" s="175">
        <f>SUMPRODUCT((Stabilo!$F$5:$DA$5=7)*(Stabilo!F135:DA135&lt;&gt;""))</f>
        <v>0</v>
      </c>
      <c r="AP130" s="175">
        <f>SUMPRODUCT((Stabilo!$F$5:$DA$5=8)*(Stabilo!F135:DA135&lt;&gt;""))</f>
        <v>0</v>
      </c>
      <c r="AQ130" s="175">
        <f>SUMPRODUCT((Stabilo!$F$5:$DA$5=9)*(Stabilo!F135:DA135&lt;&gt;""))</f>
        <v>0</v>
      </c>
      <c r="AR130" s="175">
        <f>SUMPRODUCT((Stabilo!$F$5:$DA$5=10)*(Stabilo!F135:DA135&lt;&gt;""))</f>
        <v>0</v>
      </c>
    </row>
    <row r="131" spans="2:44" ht="15" customHeight="1">
      <c r="B131" s="76">
        <v>128</v>
      </c>
      <c r="C131" s="77" t="str">
        <f>IF(Accueil!F140="","",Accueil!F140)</f>
        <v/>
      </c>
      <c r="D131" s="167" t="str">
        <f t="shared" si="12"/>
        <v/>
      </c>
      <c r="E131" s="167" t="str">
        <f t="shared" si="13"/>
        <v/>
      </c>
      <c r="F131" s="167" t="str">
        <f t="shared" si="14"/>
        <v/>
      </c>
      <c r="G131" s="167" t="str">
        <f t="shared" si="15"/>
        <v/>
      </c>
      <c r="H131" s="167" t="str">
        <f t="shared" si="16"/>
        <v/>
      </c>
      <c r="I131" s="167" t="str">
        <f t="shared" si="17"/>
        <v/>
      </c>
      <c r="J131" s="167" t="str">
        <f t="shared" si="18"/>
        <v/>
      </c>
      <c r="K131" s="167" t="str">
        <f t="shared" si="19"/>
        <v/>
      </c>
      <c r="L131" s="167" t="str">
        <f t="shared" si="20"/>
        <v/>
      </c>
      <c r="M131" s="167" t="str">
        <f t="shared" si="21"/>
        <v/>
      </c>
      <c r="N131" s="103" t="str">
        <f>IF(N130="","",IF(SUMPRODUCT((Stabilo!$F136:$DA136="A")*(Stabilo!$F$5:$DA$5='Résultats élèves'!$D$2))&gt;0,"ABSENT","PRESENT"))</f>
        <v>PRESENT</v>
      </c>
      <c r="O131" s="103" t="str">
        <f>IF(O130="","",IF(SUMPRODUCT((Stabilo!$F136:$DA136="A")*(Stabilo!$F$5:$DA$5='Résultats élèves'!$E$2))&gt;0,"ABSENT","PRESENT"))</f>
        <v>PRESENT</v>
      </c>
      <c r="P131" s="103" t="str">
        <f>IF(P130="","",IF(SUMPRODUCT((Stabilo!$F136:$DA136="A")*(Stabilo!$F$5:$DA$5='Résultats élèves'!$F$2))&gt;0,"ABSENT","PRESENT"))</f>
        <v>PRESENT</v>
      </c>
      <c r="Q131" s="103" t="str">
        <f>IF(Q130="","",IF(SUMPRODUCT((Stabilo!$F136:$DA136="A")*(Stabilo!$F$5:$DA$5='Résultats élèves'!$G$2))&gt;0,"ABSENT","PRESENT"))</f>
        <v>PRESENT</v>
      </c>
      <c r="R131" s="103" t="str">
        <f>IF(R130="","",IF(SUMPRODUCT((Stabilo!$F136:$DA136="A")*(Stabilo!$F$5:$DA$5='Résultats élèves'!$H$2))&gt;0,"ABSENT","PRESENT"))</f>
        <v>PRESENT</v>
      </c>
      <c r="S131" s="103" t="str">
        <f>IF(S130="","",IF(SUMPRODUCT((Stabilo!$F136:$DA136="A")*(Stabilo!$F$5:$DA$5='Résultats élèves'!$I$2))&gt;0,"ABSENT","PRESENT"))</f>
        <v/>
      </c>
      <c r="T131" s="103" t="str">
        <f>IF(T130="","",IF(SUMPRODUCT((Stabilo!$F136:$DA136="A")*(Stabilo!$F$5:$DA$5='Résultats élèves'!$J$2))&gt;0,"ABSENT","PRESENT"))</f>
        <v/>
      </c>
      <c r="U131" s="103" t="str">
        <f>IF(U130="","",IF(SUMPRODUCT((Stabilo!$F136:$DA136="A")*(Stabilo!$F$5:$DA$5='Résultats élèves'!$K$2))&gt;0,"ABSENT","PRESENT"))</f>
        <v/>
      </c>
      <c r="V131" s="103" t="str">
        <f>IF(V130="","",IF(SUMPRODUCT((Stabilo!$F136:$DA136="A")*(Stabilo!$F$5:$DA$5='Résultats élèves'!$L$2))&gt;0,"ABSENT","PRESENT"))</f>
        <v/>
      </c>
      <c r="W131" s="103" t="str">
        <f>IF(W130="","",IF(SUMPRODUCT((Stabilo!$F136:$DA136="A")*(Stabilo!$F$5:$DA$5='Résultats élèves'!$M$2))&gt;0,"ABSENT","PRESENT"))</f>
        <v/>
      </c>
      <c r="X131" s="99" t="str">
        <f t="shared" si="22"/>
        <v/>
      </c>
      <c r="Y131" s="176" t="str">
        <f>IF(X131="PRESENT",IF(N131="PRESENT",SUMPRODUCT((Stabilo!$F136:$DA136=1)*(Stabilo!$F$5:$DA$5='Résultats élèves'!$D$2)),"A"),"A")</f>
        <v>A</v>
      </c>
      <c r="Z131" s="176" t="str">
        <f>IF(X131="PRESENT",IF(O131="PRESENT",SUMPRODUCT((Stabilo!$F136:$DA136=1)*(Stabilo!$F$5:$DA$5='Résultats élèves'!$E$2)),"A"),"A")</f>
        <v>A</v>
      </c>
      <c r="AA131" s="176" t="str">
        <f>IF(X131="PRESENT",IF(P131="PRESENT",SUMPRODUCT((Stabilo!$F136:$DA136=1)*(Stabilo!$F$5:$DA$5='Résultats élèves'!$F$2)),"A"),"A")</f>
        <v>A</v>
      </c>
      <c r="AB131" s="176" t="str">
        <f>IF(X131="PRESENT",IF(Q131="PRESENT",SUMPRODUCT((Stabilo!$F136:$DA136=1)*(Stabilo!$F$5:$DA$5='Résultats élèves'!$G$2)),"A"),"A")</f>
        <v>A</v>
      </c>
      <c r="AC131" s="176" t="str">
        <f>IF(X131="PRESENT",IF(R131="PRESENT",SUMPRODUCT((Stabilo!$F136:$DA136=1)*(Stabilo!$F$5:$DA$5='Résultats élèves'!$H$2)),"A"),"A")</f>
        <v>A</v>
      </c>
      <c r="AD131" s="176" t="str">
        <f>IF(X131="PRESENT",IF(S131="PRESENT",SUMPRODUCT((Stabilo!$F136:$DA136=1)*(Stabilo!$F$5:$DA$5='Résultats élèves'!$I$2)),"A"),"A")</f>
        <v>A</v>
      </c>
      <c r="AE131" s="176" t="str">
        <f>IF(X131="PRESENT",IF(T131="PRESENT",SUMPRODUCT((Stabilo!$F136:$DA136=1)*(Stabilo!$F$5:$DA$5='Résultats élèves'!$J$2)),"A"),"A")</f>
        <v>A</v>
      </c>
      <c r="AF131" s="176" t="str">
        <f>IF(X131="PRESENT",IF(U131="PRESENT",SUMPRODUCT((Stabilo!$F136:$DA136=1)*(Stabilo!$F$5:$DA$5='Résultats élèves'!$K$2)),"A"),"A")</f>
        <v>A</v>
      </c>
      <c r="AG131" s="176" t="str">
        <f>IF(X131="PRESENT",IF(V131="PRESENT",SUMPRODUCT((Stabilo!$F136:$DA136=1)*(Stabilo!$F$5:$DA$5='Résultats élèves'!$L$2)),"A"),"A")</f>
        <v>A</v>
      </c>
      <c r="AH131" s="176" t="str">
        <f>IF(X131="PRESENT",IF(W131="PRESENT",SUMPRODUCT((Stabilo!$F136:$DA136=1)*(Stabilo!$F$5:$DA$5='Résultats élèves'!$M$2)),"A"),"A")</f>
        <v>A</v>
      </c>
      <c r="AI131" s="175">
        <f>SUMPRODUCT((Stabilo!$F$5:$DA$5=1)*(Stabilo!F136:DA136&lt;&gt;""))</f>
        <v>0</v>
      </c>
      <c r="AJ131" s="175">
        <f>SUMPRODUCT((Stabilo!$F$5:$DA$5=2)*(Stabilo!F136:DA136&lt;&gt;""))</f>
        <v>0</v>
      </c>
      <c r="AK131" s="175">
        <f>SUMPRODUCT((Stabilo!$F$5:$DA$5=3)*(Stabilo!F136:DA136&lt;&gt;""))</f>
        <v>0</v>
      </c>
      <c r="AL131" s="175">
        <f>SUMPRODUCT((Stabilo!$F$5:$DA$5=4)*(Stabilo!F136:DA136&lt;&gt;""))</f>
        <v>0</v>
      </c>
      <c r="AM131" s="175">
        <f>SUMPRODUCT((Stabilo!$F$5:$DA$5=5)*(Stabilo!F136:DA136&lt;&gt;""))</f>
        <v>0</v>
      </c>
      <c r="AN131" s="175">
        <f>SUMPRODUCT((Stabilo!$F$5:$DA$5=6)*(Stabilo!F136:DA136&lt;&gt;""))</f>
        <v>0</v>
      </c>
      <c r="AO131" s="175">
        <f>SUMPRODUCT((Stabilo!$F$5:$DA$5=7)*(Stabilo!F136:DA136&lt;&gt;""))</f>
        <v>0</v>
      </c>
      <c r="AP131" s="175">
        <f>SUMPRODUCT((Stabilo!$F$5:$DA$5=8)*(Stabilo!F136:DA136&lt;&gt;""))</f>
        <v>0</v>
      </c>
      <c r="AQ131" s="175">
        <f>SUMPRODUCT((Stabilo!$F$5:$DA$5=9)*(Stabilo!F136:DA136&lt;&gt;""))</f>
        <v>0</v>
      </c>
      <c r="AR131" s="175">
        <f>SUMPRODUCT((Stabilo!$F$5:$DA$5=10)*(Stabilo!F136:DA136&lt;&gt;""))</f>
        <v>0</v>
      </c>
    </row>
    <row r="132" spans="2:44" ht="15" customHeight="1">
      <c r="B132" s="76">
        <v>129</v>
      </c>
      <c r="C132" s="77" t="str">
        <f>IF(Accueil!F141="","",Accueil!F141)</f>
        <v/>
      </c>
      <c r="D132" s="167" t="str">
        <f t="shared" si="12"/>
        <v/>
      </c>
      <c r="E132" s="167" t="str">
        <f t="shared" si="13"/>
        <v/>
      </c>
      <c r="F132" s="167" t="str">
        <f t="shared" si="14"/>
        <v/>
      </c>
      <c r="G132" s="167" t="str">
        <f t="shared" si="15"/>
        <v/>
      </c>
      <c r="H132" s="167" t="str">
        <f t="shared" si="16"/>
        <v/>
      </c>
      <c r="I132" s="167" t="str">
        <f t="shared" si="17"/>
        <v/>
      </c>
      <c r="J132" s="167" t="str">
        <f t="shared" si="18"/>
        <v/>
      </c>
      <c r="K132" s="167" t="str">
        <f t="shared" si="19"/>
        <v/>
      </c>
      <c r="L132" s="167" t="str">
        <f t="shared" si="20"/>
        <v/>
      </c>
      <c r="M132" s="167" t="str">
        <f t="shared" si="21"/>
        <v/>
      </c>
      <c r="N132" s="103" t="str">
        <f>IF(N131="","",IF(SUMPRODUCT((Stabilo!$F137:$DA137="A")*(Stabilo!$F$5:$DA$5='Résultats élèves'!$D$2))&gt;0,"ABSENT","PRESENT"))</f>
        <v>PRESENT</v>
      </c>
      <c r="O132" s="103" t="str">
        <f>IF(O131="","",IF(SUMPRODUCT((Stabilo!$F137:$DA137="A")*(Stabilo!$F$5:$DA$5='Résultats élèves'!$E$2))&gt;0,"ABSENT","PRESENT"))</f>
        <v>PRESENT</v>
      </c>
      <c r="P132" s="103" t="str">
        <f>IF(P131="","",IF(SUMPRODUCT((Stabilo!$F137:$DA137="A")*(Stabilo!$F$5:$DA$5='Résultats élèves'!$F$2))&gt;0,"ABSENT","PRESENT"))</f>
        <v>PRESENT</v>
      </c>
      <c r="Q132" s="103" t="str">
        <f>IF(Q131="","",IF(SUMPRODUCT((Stabilo!$F137:$DA137="A")*(Stabilo!$F$5:$DA$5='Résultats élèves'!$G$2))&gt;0,"ABSENT","PRESENT"))</f>
        <v>PRESENT</v>
      </c>
      <c r="R132" s="103" t="str">
        <f>IF(R131="","",IF(SUMPRODUCT((Stabilo!$F137:$DA137="A")*(Stabilo!$F$5:$DA$5='Résultats élèves'!$H$2))&gt;0,"ABSENT","PRESENT"))</f>
        <v>PRESENT</v>
      </c>
      <c r="S132" s="103" t="str">
        <f>IF(S131="","",IF(SUMPRODUCT((Stabilo!$F137:$DA137="A")*(Stabilo!$F$5:$DA$5='Résultats élèves'!$I$2))&gt;0,"ABSENT","PRESENT"))</f>
        <v/>
      </c>
      <c r="T132" s="103" t="str">
        <f>IF(T131="","",IF(SUMPRODUCT((Stabilo!$F137:$DA137="A")*(Stabilo!$F$5:$DA$5='Résultats élèves'!$J$2))&gt;0,"ABSENT","PRESENT"))</f>
        <v/>
      </c>
      <c r="U132" s="103" t="str">
        <f>IF(U131="","",IF(SUMPRODUCT((Stabilo!$F137:$DA137="A")*(Stabilo!$F$5:$DA$5='Résultats élèves'!$K$2))&gt;0,"ABSENT","PRESENT"))</f>
        <v/>
      </c>
      <c r="V132" s="103" t="str">
        <f>IF(V131="","",IF(SUMPRODUCT((Stabilo!$F137:$DA137="A")*(Stabilo!$F$5:$DA$5='Résultats élèves'!$L$2))&gt;0,"ABSENT","PRESENT"))</f>
        <v/>
      </c>
      <c r="W132" s="103" t="str">
        <f>IF(W131="","",IF(SUMPRODUCT((Stabilo!$F137:$DA137="A")*(Stabilo!$F$5:$DA$5='Résultats élèves'!$M$2))&gt;0,"ABSENT","PRESENT"))</f>
        <v/>
      </c>
      <c r="X132" s="99" t="str">
        <f t="shared" si="22"/>
        <v/>
      </c>
      <c r="Y132" s="176" t="str">
        <f>IF(X132="PRESENT",IF(N132="PRESENT",SUMPRODUCT((Stabilo!$F137:$DA137=1)*(Stabilo!$F$5:$DA$5='Résultats élèves'!$D$2)),"A"),"A")</f>
        <v>A</v>
      </c>
      <c r="Z132" s="176" t="str">
        <f>IF(X132="PRESENT",IF(O132="PRESENT",SUMPRODUCT((Stabilo!$F137:$DA137=1)*(Stabilo!$F$5:$DA$5='Résultats élèves'!$E$2)),"A"),"A")</f>
        <v>A</v>
      </c>
      <c r="AA132" s="176" t="str">
        <f>IF(X132="PRESENT",IF(P132="PRESENT",SUMPRODUCT((Stabilo!$F137:$DA137=1)*(Stabilo!$F$5:$DA$5='Résultats élèves'!$F$2)),"A"),"A")</f>
        <v>A</v>
      </c>
      <c r="AB132" s="176" t="str">
        <f>IF(X132="PRESENT",IF(Q132="PRESENT",SUMPRODUCT((Stabilo!$F137:$DA137=1)*(Stabilo!$F$5:$DA$5='Résultats élèves'!$G$2)),"A"),"A")</f>
        <v>A</v>
      </c>
      <c r="AC132" s="176" t="str">
        <f>IF(X132="PRESENT",IF(R132="PRESENT",SUMPRODUCT((Stabilo!$F137:$DA137=1)*(Stabilo!$F$5:$DA$5='Résultats élèves'!$H$2)),"A"),"A")</f>
        <v>A</v>
      </c>
      <c r="AD132" s="176" t="str">
        <f>IF(X132="PRESENT",IF(S132="PRESENT",SUMPRODUCT((Stabilo!$F137:$DA137=1)*(Stabilo!$F$5:$DA$5='Résultats élèves'!$I$2)),"A"),"A")</f>
        <v>A</v>
      </c>
      <c r="AE132" s="176" t="str">
        <f>IF(X132="PRESENT",IF(T132="PRESENT",SUMPRODUCT((Stabilo!$F137:$DA137=1)*(Stabilo!$F$5:$DA$5='Résultats élèves'!$J$2)),"A"),"A")</f>
        <v>A</v>
      </c>
      <c r="AF132" s="176" t="str">
        <f>IF(X132="PRESENT",IF(U132="PRESENT",SUMPRODUCT((Stabilo!$F137:$DA137=1)*(Stabilo!$F$5:$DA$5='Résultats élèves'!$K$2)),"A"),"A")</f>
        <v>A</v>
      </c>
      <c r="AG132" s="176" t="str">
        <f>IF(X132="PRESENT",IF(V132="PRESENT",SUMPRODUCT((Stabilo!$F137:$DA137=1)*(Stabilo!$F$5:$DA$5='Résultats élèves'!$L$2)),"A"),"A")</f>
        <v>A</v>
      </c>
      <c r="AH132" s="176" t="str">
        <f>IF(X132="PRESENT",IF(W132="PRESENT",SUMPRODUCT((Stabilo!$F137:$DA137=1)*(Stabilo!$F$5:$DA$5='Résultats élèves'!$M$2)),"A"),"A")</f>
        <v>A</v>
      </c>
      <c r="AI132" s="175">
        <f>SUMPRODUCT((Stabilo!$F$5:$DA$5=1)*(Stabilo!F137:DA137&lt;&gt;""))</f>
        <v>0</v>
      </c>
      <c r="AJ132" s="175">
        <f>SUMPRODUCT((Stabilo!$F$5:$DA$5=2)*(Stabilo!F137:DA137&lt;&gt;""))</f>
        <v>0</v>
      </c>
      <c r="AK132" s="175">
        <f>SUMPRODUCT((Stabilo!$F$5:$DA$5=3)*(Stabilo!F137:DA137&lt;&gt;""))</f>
        <v>0</v>
      </c>
      <c r="AL132" s="175">
        <f>SUMPRODUCT((Stabilo!$F$5:$DA$5=4)*(Stabilo!F137:DA137&lt;&gt;""))</f>
        <v>0</v>
      </c>
      <c r="AM132" s="175">
        <f>SUMPRODUCT((Stabilo!$F$5:$DA$5=5)*(Stabilo!F137:DA137&lt;&gt;""))</f>
        <v>0</v>
      </c>
      <c r="AN132" s="175">
        <f>SUMPRODUCT((Stabilo!$F$5:$DA$5=6)*(Stabilo!F137:DA137&lt;&gt;""))</f>
        <v>0</v>
      </c>
      <c r="AO132" s="175">
        <f>SUMPRODUCT((Stabilo!$F$5:$DA$5=7)*(Stabilo!F137:DA137&lt;&gt;""))</f>
        <v>0</v>
      </c>
      <c r="AP132" s="175">
        <f>SUMPRODUCT((Stabilo!$F$5:$DA$5=8)*(Stabilo!F137:DA137&lt;&gt;""))</f>
        <v>0</v>
      </c>
      <c r="AQ132" s="175">
        <f>SUMPRODUCT((Stabilo!$F$5:$DA$5=9)*(Stabilo!F137:DA137&lt;&gt;""))</f>
        <v>0</v>
      </c>
      <c r="AR132" s="175">
        <f>SUMPRODUCT((Stabilo!$F$5:$DA$5=10)*(Stabilo!F137:DA137&lt;&gt;""))</f>
        <v>0</v>
      </c>
    </row>
    <row r="133" spans="2:44" ht="15" customHeight="1">
      <c r="B133" s="76">
        <v>130</v>
      </c>
      <c r="C133" s="77" t="str">
        <f>IF(Accueil!F142="","",Accueil!F142)</f>
        <v/>
      </c>
      <c r="D133" s="167" t="str">
        <f t="shared" ref="D133:D196" si="23">IF(C133="","",IF($D$3="","",IF(Y133="A","A",IF(ISERROR(Y133/AI133),"",ROUND(Y133/AI133,2)))))</f>
        <v/>
      </c>
      <c r="E133" s="167" t="str">
        <f t="shared" ref="E133:E196" si="24">IF(C133="","",IF($E$3="","",IF(Z133="A","A",IF(ISERROR(Z133/AJ133),"",ROUND(Z133/AJ133,2)))))</f>
        <v/>
      </c>
      <c r="F133" s="167" t="str">
        <f t="shared" ref="F133:F196" si="25">IF(C133="","",IF($F$3="","",IF(AA133="A","A",IF(ISERROR(AA133/AK133),"",ROUND(AA133/AK133,2)))))</f>
        <v/>
      </c>
      <c r="G133" s="167" t="str">
        <f t="shared" ref="G133:G196" si="26">IF(C133="","",IF($G$3="","",IF(AB133="A","A",IF(ISERROR(AB133/AL133),"",ROUND(AB133/AL133,2)))))</f>
        <v/>
      </c>
      <c r="H133" s="167" t="str">
        <f t="shared" ref="H133:H196" si="27">IF(C133="","",IF($H$3="","",IF(AC133="A","A",IF(ISERROR(AC133/AM133),"",ROUND(AC133/AM133,2)))))</f>
        <v/>
      </c>
      <c r="I133" s="167" t="str">
        <f t="shared" ref="I133:I196" si="28">IF(C133="","",IF($I$3="","",IF(AD133="A","A",IF(ISERROR(AD133/AN133),"",ROUND(AD133/AN133,2)))))</f>
        <v/>
      </c>
      <c r="J133" s="167" t="str">
        <f t="shared" ref="J133:J196" si="29">IF(C133="","",IF($J$3="","",IF(AE133="A","A",IF(ISERROR(AE133/AO133),"",ROUND(AE133/AO133,2)))))</f>
        <v/>
      </c>
      <c r="K133" s="167" t="str">
        <f t="shared" ref="K133:K196" si="30">IF(C133="","",IF($K$3="","",IF(AF133="A","A",IF(ISERROR(AF133/AP133),"",ROUND(AF133/AP133,2)))))</f>
        <v/>
      </c>
      <c r="L133" s="167" t="str">
        <f t="shared" ref="L133:L196" si="31">IF(C133="","",IF($L$3="","",IF(AG133="A","A",IF(ISERROR(AG133/AQ133),"",ROUND(AG133/AQ133,2)))))</f>
        <v/>
      </c>
      <c r="M133" s="167" t="str">
        <f t="shared" ref="M133:M196" si="32">IF(C133="","",IF($M$3="","",IF(AH133="A","A",IF(ISERROR(AH133/AR133),"",ROUND(AH133/AR133,2)))))</f>
        <v/>
      </c>
      <c r="N133" s="103" t="str">
        <f>IF(N132="","",IF(SUMPRODUCT((Stabilo!$F138:$DA138="A")*(Stabilo!$F$5:$DA$5='Résultats élèves'!$D$2))&gt;0,"ABSENT","PRESENT"))</f>
        <v>PRESENT</v>
      </c>
      <c r="O133" s="103" t="str">
        <f>IF(O132="","",IF(SUMPRODUCT((Stabilo!$F138:$DA138="A")*(Stabilo!$F$5:$DA$5='Résultats élèves'!$E$2))&gt;0,"ABSENT","PRESENT"))</f>
        <v>PRESENT</v>
      </c>
      <c r="P133" s="103" t="str">
        <f>IF(P132="","",IF(SUMPRODUCT((Stabilo!$F138:$DA138="A")*(Stabilo!$F$5:$DA$5='Résultats élèves'!$F$2))&gt;0,"ABSENT","PRESENT"))</f>
        <v>PRESENT</v>
      </c>
      <c r="Q133" s="103" t="str">
        <f>IF(Q132="","",IF(SUMPRODUCT((Stabilo!$F138:$DA138="A")*(Stabilo!$F$5:$DA$5='Résultats élèves'!$G$2))&gt;0,"ABSENT","PRESENT"))</f>
        <v>PRESENT</v>
      </c>
      <c r="R133" s="103" t="str">
        <f>IF(R132="","",IF(SUMPRODUCT((Stabilo!$F138:$DA138="A")*(Stabilo!$F$5:$DA$5='Résultats élèves'!$H$2))&gt;0,"ABSENT","PRESENT"))</f>
        <v>PRESENT</v>
      </c>
      <c r="S133" s="103" t="str">
        <f>IF(S132="","",IF(SUMPRODUCT((Stabilo!$F138:$DA138="A")*(Stabilo!$F$5:$DA$5='Résultats élèves'!$I$2))&gt;0,"ABSENT","PRESENT"))</f>
        <v/>
      </c>
      <c r="T133" s="103" t="str">
        <f>IF(T132="","",IF(SUMPRODUCT((Stabilo!$F138:$DA138="A")*(Stabilo!$F$5:$DA$5='Résultats élèves'!$J$2))&gt;0,"ABSENT","PRESENT"))</f>
        <v/>
      </c>
      <c r="U133" s="103" t="str">
        <f>IF(U132="","",IF(SUMPRODUCT((Stabilo!$F138:$DA138="A")*(Stabilo!$F$5:$DA$5='Résultats élèves'!$K$2))&gt;0,"ABSENT","PRESENT"))</f>
        <v/>
      </c>
      <c r="V133" s="103" t="str">
        <f>IF(V132="","",IF(SUMPRODUCT((Stabilo!$F138:$DA138="A")*(Stabilo!$F$5:$DA$5='Résultats élèves'!$L$2))&gt;0,"ABSENT","PRESENT"))</f>
        <v/>
      </c>
      <c r="W133" s="103" t="str">
        <f>IF(W132="","",IF(SUMPRODUCT((Stabilo!$F138:$DA138="A")*(Stabilo!$F$5:$DA$5='Résultats élèves'!$M$2))&gt;0,"ABSENT","PRESENT"))</f>
        <v/>
      </c>
      <c r="X133" s="99" t="str">
        <f t="shared" si="22"/>
        <v/>
      </c>
      <c r="Y133" s="176" t="str">
        <f>IF(X133="PRESENT",IF(N133="PRESENT",SUMPRODUCT((Stabilo!$F138:$DA138=1)*(Stabilo!$F$5:$DA$5='Résultats élèves'!$D$2)),"A"),"A")</f>
        <v>A</v>
      </c>
      <c r="Z133" s="176" t="str">
        <f>IF(X133="PRESENT",IF(O133="PRESENT",SUMPRODUCT((Stabilo!$F138:$DA138=1)*(Stabilo!$F$5:$DA$5='Résultats élèves'!$E$2)),"A"),"A")</f>
        <v>A</v>
      </c>
      <c r="AA133" s="176" t="str">
        <f>IF(X133="PRESENT",IF(P133="PRESENT",SUMPRODUCT((Stabilo!$F138:$DA138=1)*(Stabilo!$F$5:$DA$5='Résultats élèves'!$F$2)),"A"),"A")</f>
        <v>A</v>
      </c>
      <c r="AB133" s="176" t="str">
        <f>IF(X133="PRESENT",IF(Q133="PRESENT",SUMPRODUCT((Stabilo!$F138:$DA138=1)*(Stabilo!$F$5:$DA$5='Résultats élèves'!$G$2)),"A"),"A")</f>
        <v>A</v>
      </c>
      <c r="AC133" s="176" t="str">
        <f>IF(X133="PRESENT",IF(R133="PRESENT",SUMPRODUCT((Stabilo!$F138:$DA138=1)*(Stabilo!$F$5:$DA$5='Résultats élèves'!$H$2)),"A"),"A")</f>
        <v>A</v>
      </c>
      <c r="AD133" s="176" t="str">
        <f>IF(X133="PRESENT",IF(S133="PRESENT",SUMPRODUCT((Stabilo!$F138:$DA138=1)*(Stabilo!$F$5:$DA$5='Résultats élèves'!$I$2)),"A"),"A")</f>
        <v>A</v>
      </c>
      <c r="AE133" s="176" t="str">
        <f>IF(X133="PRESENT",IF(T133="PRESENT",SUMPRODUCT((Stabilo!$F138:$DA138=1)*(Stabilo!$F$5:$DA$5='Résultats élèves'!$J$2)),"A"),"A")</f>
        <v>A</v>
      </c>
      <c r="AF133" s="176" t="str">
        <f>IF(X133="PRESENT",IF(U133="PRESENT",SUMPRODUCT((Stabilo!$F138:$DA138=1)*(Stabilo!$F$5:$DA$5='Résultats élèves'!$K$2)),"A"),"A")</f>
        <v>A</v>
      </c>
      <c r="AG133" s="176" t="str">
        <f>IF(X133="PRESENT",IF(V133="PRESENT",SUMPRODUCT((Stabilo!$F138:$DA138=1)*(Stabilo!$F$5:$DA$5='Résultats élèves'!$L$2)),"A"),"A")</f>
        <v>A</v>
      </c>
      <c r="AH133" s="176" t="str">
        <f>IF(X133="PRESENT",IF(W133="PRESENT",SUMPRODUCT((Stabilo!$F138:$DA138=1)*(Stabilo!$F$5:$DA$5='Résultats élèves'!$M$2)),"A"),"A")</f>
        <v>A</v>
      </c>
      <c r="AI133" s="175">
        <f>SUMPRODUCT((Stabilo!$F$5:$DA$5=1)*(Stabilo!F138:DA138&lt;&gt;""))</f>
        <v>0</v>
      </c>
      <c r="AJ133" s="175">
        <f>SUMPRODUCT((Stabilo!$F$5:$DA$5=2)*(Stabilo!F138:DA138&lt;&gt;""))</f>
        <v>0</v>
      </c>
      <c r="AK133" s="175">
        <f>SUMPRODUCT((Stabilo!$F$5:$DA$5=3)*(Stabilo!F138:DA138&lt;&gt;""))</f>
        <v>0</v>
      </c>
      <c r="AL133" s="175">
        <f>SUMPRODUCT((Stabilo!$F$5:$DA$5=4)*(Stabilo!F138:DA138&lt;&gt;""))</f>
        <v>0</v>
      </c>
      <c r="AM133" s="175">
        <f>SUMPRODUCT((Stabilo!$F$5:$DA$5=5)*(Stabilo!F138:DA138&lt;&gt;""))</f>
        <v>0</v>
      </c>
      <c r="AN133" s="175">
        <f>SUMPRODUCT((Stabilo!$F$5:$DA$5=6)*(Stabilo!F138:DA138&lt;&gt;""))</f>
        <v>0</v>
      </c>
      <c r="AO133" s="175">
        <f>SUMPRODUCT((Stabilo!$F$5:$DA$5=7)*(Stabilo!F138:DA138&lt;&gt;""))</f>
        <v>0</v>
      </c>
      <c r="AP133" s="175">
        <f>SUMPRODUCT((Stabilo!$F$5:$DA$5=8)*(Stabilo!F138:DA138&lt;&gt;""))</f>
        <v>0</v>
      </c>
      <c r="AQ133" s="175">
        <f>SUMPRODUCT((Stabilo!$F$5:$DA$5=9)*(Stabilo!F138:DA138&lt;&gt;""))</f>
        <v>0</v>
      </c>
      <c r="AR133" s="175">
        <f>SUMPRODUCT((Stabilo!$F$5:$DA$5=10)*(Stabilo!F138:DA138&lt;&gt;""))</f>
        <v>0</v>
      </c>
    </row>
    <row r="134" spans="2:44" ht="15" customHeight="1">
      <c r="B134" s="76">
        <v>131</v>
      </c>
      <c r="C134" s="77" t="str">
        <f>IF(Accueil!F143="","",Accueil!F143)</f>
        <v/>
      </c>
      <c r="D134" s="167" t="str">
        <f t="shared" si="23"/>
        <v/>
      </c>
      <c r="E134" s="167" t="str">
        <f t="shared" si="24"/>
        <v/>
      </c>
      <c r="F134" s="167" t="str">
        <f t="shared" si="25"/>
        <v/>
      </c>
      <c r="G134" s="167" t="str">
        <f t="shared" si="26"/>
        <v/>
      </c>
      <c r="H134" s="167" t="str">
        <f t="shared" si="27"/>
        <v/>
      </c>
      <c r="I134" s="167" t="str">
        <f t="shared" si="28"/>
        <v/>
      </c>
      <c r="J134" s="167" t="str">
        <f t="shared" si="29"/>
        <v/>
      </c>
      <c r="K134" s="167" t="str">
        <f t="shared" si="30"/>
        <v/>
      </c>
      <c r="L134" s="167" t="str">
        <f t="shared" si="31"/>
        <v/>
      </c>
      <c r="M134" s="167" t="str">
        <f t="shared" si="32"/>
        <v/>
      </c>
      <c r="N134" s="103" t="str">
        <f>IF(N133="","",IF(SUMPRODUCT((Stabilo!$F139:$DA139="A")*(Stabilo!$F$5:$DA$5='Résultats élèves'!$D$2))&gt;0,"ABSENT","PRESENT"))</f>
        <v>PRESENT</v>
      </c>
      <c r="O134" s="103" t="str">
        <f>IF(O133="","",IF(SUMPRODUCT((Stabilo!$F139:$DA139="A")*(Stabilo!$F$5:$DA$5='Résultats élèves'!$E$2))&gt;0,"ABSENT","PRESENT"))</f>
        <v>PRESENT</v>
      </c>
      <c r="P134" s="103" t="str">
        <f>IF(P133="","",IF(SUMPRODUCT((Stabilo!$F139:$DA139="A")*(Stabilo!$F$5:$DA$5='Résultats élèves'!$F$2))&gt;0,"ABSENT","PRESENT"))</f>
        <v>PRESENT</v>
      </c>
      <c r="Q134" s="103" t="str">
        <f>IF(Q133="","",IF(SUMPRODUCT((Stabilo!$F139:$DA139="A")*(Stabilo!$F$5:$DA$5='Résultats élèves'!$G$2))&gt;0,"ABSENT","PRESENT"))</f>
        <v>PRESENT</v>
      </c>
      <c r="R134" s="103" t="str">
        <f>IF(R133="","",IF(SUMPRODUCT((Stabilo!$F139:$DA139="A")*(Stabilo!$F$5:$DA$5='Résultats élèves'!$H$2))&gt;0,"ABSENT","PRESENT"))</f>
        <v>PRESENT</v>
      </c>
      <c r="S134" s="103" t="str">
        <f>IF(S133="","",IF(SUMPRODUCT((Stabilo!$F139:$DA139="A")*(Stabilo!$F$5:$DA$5='Résultats élèves'!$I$2))&gt;0,"ABSENT","PRESENT"))</f>
        <v/>
      </c>
      <c r="T134" s="103" t="str">
        <f>IF(T133="","",IF(SUMPRODUCT((Stabilo!$F139:$DA139="A")*(Stabilo!$F$5:$DA$5='Résultats élèves'!$J$2))&gt;0,"ABSENT","PRESENT"))</f>
        <v/>
      </c>
      <c r="U134" s="103" t="str">
        <f>IF(U133="","",IF(SUMPRODUCT((Stabilo!$F139:$DA139="A")*(Stabilo!$F$5:$DA$5='Résultats élèves'!$K$2))&gt;0,"ABSENT","PRESENT"))</f>
        <v/>
      </c>
      <c r="V134" s="103" t="str">
        <f>IF(V133="","",IF(SUMPRODUCT((Stabilo!$F139:$DA139="A")*(Stabilo!$F$5:$DA$5='Résultats élèves'!$L$2))&gt;0,"ABSENT","PRESENT"))</f>
        <v/>
      </c>
      <c r="W134" s="103" t="str">
        <f>IF(W133="","",IF(SUMPRODUCT((Stabilo!$F139:$DA139="A")*(Stabilo!$F$5:$DA$5='Résultats élèves'!$M$2))&gt;0,"ABSENT","PRESENT"))</f>
        <v/>
      </c>
      <c r="X134" s="99" t="str">
        <f t="shared" si="22"/>
        <v/>
      </c>
      <c r="Y134" s="176" t="str">
        <f>IF(X134="PRESENT",IF(N134="PRESENT",SUMPRODUCT((Stabilo!$F139:$DA139=1)*(Stabilo!$F$5:$DA$5='Résultats élèves'!$D$2)),"A"),"A")</f>
        <v>A</v>
      </c>
      <c r="Z134" s="176" t="str">
        <f>IF(X134="PRESENT",IF(O134="PRESENT",SUMPRODUCT((Stabilo!$F139:$DA139=1)*(Stabilo!$F$5:$DA$5='Résultats élèves'!$E$2)),"A"),"A")</f>
        <v>A</v>
      </c>
      <c r="AA134" s="176" t="str">
        <f>IF(X134="PRESENT",IF(P134="PRESENT",SUMPRODUCT((Stabilo!$F139:$DA139=1)*(Stabilo!$F$5:$DA$5='Résultats élèves'!$F$2)),"A"),"A")</f>
        <v>A</v>
      </c>
      <c r="AB134" s="176" t="str">
        <f>IF(X134="PRESENT",IF(Q134="PRESENT",SUMPRODUCT((Stabilo!$F139:$DA139=1)*(Stabilo!$F$5:$DA$5='Résultats élèves'!$G$2)),"A"),"A")</f>
        <v>A</v>
      </c>
      <c r="AC134" s="176" t="str">
        <f>IF(X134="PRESENT",IF(R134="PRESENT",SUMPRODUCT((Stabilo!$F139:$DA139=1)*(Stabilo!$F$5:$DA$5='Résultats élèves'!$H$2)),"A"),"A")</f>
        <v>A</v>
      </c>
      <c r="AD134" s="176" t="str">
        <f>IF(X134="PRESENT",IF(S134="PRESENT",SUMPRODUCT((Stabilo!$F139:$DA139=1)*(Stabilo!$F$5:$DA$5='Résultats élèves'!$I$2)),"A"),"A")</f>
        <v>A</v>
      </c>
      <c r="AE134" s="176" t="str">
        <f>IF(X134="PRESENT",IF(T134="PRESENT",SUMPRODUCT((Stabilo!$F139:$DA139=1)*(Stabilo!$F$5:$DA$5='Résultats élèves'!$J$2)),"A"),"A")</f>
        <v>A</v>
      </c>
      <c r="AF134" s="176" t="str">
        <f>IF(X134="PRESENT",IF(U134="PRESENT",SUMPRODUCT((Stabilo!$F139:$DA139=1)*(Stabilo!$F$5:$DA$5='Résultats élèves'!$K$2)),"A"),"A")</f>
        <v>A</v>
      </c>
      <c r="AG134" s="176" t="str">
        <f>IF(X134="PRESENT",IF(V134="PRESENT",SUMPRODUCT((Stabilo!$F139:$DA139=1)*(Stabilo!$F$5:$DA$5='Résultats élèves'!$L$2)),"A"),"A")</f>
        <v>A</v>
      </c>
      <c r="AH134" s="176" t="str">
        <f>IF(X134="PRESENT",IF(W134="PRESENT",SUMPRODUCT((Stabilo!$F139:$DA139=1)*(Stabilo!$F$5:$DA$5='Résultats élèves'!$M$2)),"A"),"A")</f>
        <v>A</v>
      </c>
      <c r="AI134" s="175">
        <f>SUMPRODUCT((Stabilo!$F$5:$DA$5=1)*(Stabilo!F139:DA139&lt;&gt;""))</f>
        <v>0</v>
      </c>
      <c r="AJ134" s="175">
        <f>SUMPRODUCT((Stabilo!$F$5:$DA$5=2)*(Stabilo!F139:DA139&lt;&gt;""))</f>
        <v>0</v>
      </c>
      <c r="AK134" s="175">
        <f>SUMPRODUCT((Stabilo!$F$5:$DA$5=3)*(Stabilo!F139:DA139&lt;&gt;""))</f>
        <v>0</v>
      </c>
      <c r="AL134" s="175">
        <f>SUMPRODUCT((Stabilo!$F$5:$DA$5=4)*(Stabilo!F139:DA139&lt;&gt;""))</f>
        <v>0</v>
      </c>
      <c r="AM134" s="175">
        <f>SUMPRODUCT((Stabilo!$F$5:$DA$5=5)*(Stabilo!F139:DA139&lt;&gt;""))</f>
        <v>0</v>
      </c>
      <c r="AN134" s="175">
        <f>SUMPRODUCT((Stabilo!$F$5:$DA$5=6)*(Stabilo!F139:DA139&lt;&gt;""))</f>
        <v>0</v>
      </c>
      <c r="AO134" s="175">
        <f>SUMPRODUCT((Stabilo!$F$5:$DA$5=7)*(Stabilo!F139:DA139&lt;&gt;""))</f>
        <v>0</v>
      </c>
      <c r="AP134" s="175">
        <f>SUMPRODUCT((Stabilo!$F$5:$DA$5=8)*(Stabilo!F139:DA139&lt;&gt;""))</f>
        <v>0</v>
      </c>
      <c r="AQ134" s="175">
        <f>SUMPRODUCT((Stabilo!$F$5:$DA$5=9)*(Stabilo!F139:DA139&lt;&gt;""))</f>
        <v>0</v>
      </c>
      <c r="AR134" s="175">
        <f>SUMPRODUCT((Stabilo!$F$5:$DA$5=10)*(Stabilo!F139:DA139&lt;&gt;""))</f>
        <v>0</v>
      </c>
    </row>
    <row r="135" spans="2:44" ht="15" customHeight="1">
      <c r="B135" s="76">
        <v>132</v>
      </c>
      <c r="C135" s="77" t="str">
        <f>IF(Accueil!F144="","",Accueil!F144)</f>
        <v/>
      </c>
      <c r="D135" s="167" t="str">
        <f t="shared" si="23"/>
        <v/>
      </c>
      <c r="E135" s="167" t="str">
        <f t="shared" si="24"/>
        <v/>
      </c>
      <c r="F135" s="167" t="str">
        <f t="shared" si="25"/>
        <v/>
      </c>
      <c r="G135" s="167" t="str">
        <f t="shared" si="26"/>
        <v/>
      </c>
      <c r="H135" s="167" t="str">
        <f t="shared" si="27"/>
        <v/>
      </c>
      <c r="I135" s="167" t="str">
        <f t="shared" si="28"/>
        <v/>
      </c>
      <c r="J135" s="167" t="str">
        <f t="shared" si="29"/>
        <v/>
      </c>
      <c r="K135" s="167" t="str">
        <f t="shared" si="30"/>
        <v/>
      </c>
      <c r="L135" s="167" t="str">
        <f t="shared" si="31"/>
        <v/>
      </c>
      <c r="M135" s="167" t="str">
        <f t="shared" si="32"/>
        <v/>
      </c>
      <c r="N135" s="103" t="str">
        <f>IF(N134="","",IF(SUMPRODUCT((Stabilo!$F140:$DA140="A")*(Stabilo!$F$5:$DA$5='Résultats élèves'!$D$2))&gt;0,"ABSENT","PRESENT"))</f>
        <v>PRESENT</v>
      </c>
      <c r="O135" s="103" t="str">
        <f>IF(O134="","",IF(SUMPRODUCT((Stabilo!$F140:$DA140="A")*(Stabilo!$F$5:$DA$5='Résultats élèves'!$E$2))&gt;0,"ABSENT","PRESENT"))</f>
        <v>PRESENT</v>
      </c>
      <c r="P135" s="103" t="str">
        <f>IF(P134="","",IF(SUMPRODUCT((Stabilo!$F140:$DA140="A")*(Stabilo!$F$5:$DA$5='Résultats élèves'!$F$2))&gt;0,"ABSENT","PRESENT"))</f>
        <v>PRESENT</v>
      </c>
      <c r="Q135" s="103" t="str">
        <f>IF(Q134="","",IF(SUMPRODUCT((Stabilo!$F140:$DA140="A")*(Stabilo!$F$5:$DA$5='Résultats élèves'!$G$2))&gt;0,"ABSENT","PRESENT"))</f>
        <v>PRESENT</v>
      </c>
      <c r="R135" s="103" t="str">
        <f>IF(R134="","",IF(SUMPRODUCT((Stabilo!$F140:$DA140="A")*(Stabilo!$F$5:$DA$5='Résultats élèves'!$H$2))&gt;0,"ABSENT","PRESENT"))</f>
        <v>PRESENT</v>
      </c>
      <c r="S135" s="103" t="str">
        <f>IF(S134="","",IF(SUMPRODUCT((Stabilo!$F140:$DA140="A")*(Stabilo!$F$5:$DA$5='Résultats élèves'!$I$2))&gt;0,"ABSENT","PRESENT"))</f>
        <v/>
      </c>
      <c r="T135" s="103" t="str">
        <f>IF(T134="","",IF(SUMPRODUCT((Stabilo!$F140:$DA140="A")*(Stabilo!$F$5:$DA$5='Résultats élèves'!$J$2))&gt;0,"ABSENT","PRESENT"))</f>
        <v/>
      </c>
      <c r="U135" s="103" t="str">
        <f>IF(U134="","",IF(SUMPRODUCT((Stabilo!$F140:$DA140="A")*(Stabilo!$F$5:$DA$5='Résultats élèves'!$K$2))&gt;0,"ABSENT","PRESENT"))</f>
        <v/>
      </c>
      <c r="V135" s="103" t="str">
        <f>IF(V134="","",IF(SUMPRODUCT((Stabilo!$F140:$DA140="A")*(Stabilo!$F$5:$DA$5='Résultats élèves'!$L$2))&gt;0,"ABSENT","PRESENT"))</f>
        <v/>
      </c>
      <c r="W135" s="103" t="str">
        <f>IF(W134="","",IF(SUMPRODUCT((Stabilo!$F140:$DA140="A")*(Stabilo!$F$5:$DA$5='Résultats élèves'!$M$2))&gt;0,"ABSENT","PRESENT"))</f>
        <v/>
      </c>
      <c r="X135" s="99" t="str">
        <f t="shared" si="22"/>
        <v/>
      </c>
      <c r="Y135" s="176" t="str">
        <f>IF(X135="PRESENT",IF(N135="PRESENT",SUMPRODUCT((Stabilo!$F140:$DA140=1)*(Stabilo!$F$5:$DA$5='Résultats élèves'!$D$2)),"A"),"A")</f>
        <v>A</v>
      </c>
      <c r="Z135" s="176" t="str">
        <f>IF(X135="PRESENT",IF(O135="PRESENT",SUMPRODUCT((Stabilo!$F140:$DA140=1)*(Stabilo!$F$5:$DA$5='Résultats élèves'!$E$2)),"A"),"A")</f>
        <v>A</v>
      </c>
      <c r="AA135" s="176" t="str">
        <f>IF(X135="PRESENT",IF(P135="PRESENT",SUMPRODUCT((Stabilo!$F140:$DA140=1)*(Stabilo!$F$5:$DA$5='Résultats élèves'!$F$2)),"A"),"A")</f>
        <v>A</v>
      </c>
      <c r="AB135" s="176" t="str">
        <f>IF(X135="PRESENT",IF(Q135="PRESENT",SUMPRODUCT((Stabilo!$F140:$DA140=1)*(Stabilo!$F$5:$DA$5='Résultats élèves'!$G$2)),"A"),"A")</f>
        <v>A</v>
      </c>
      <c r="AC135" s="176" t="str">
        <f>IF(X135="PRESENT",IF(R135="PRESENT",SUMPRODUCT((Stabilo!$F140:$DA140=1)*(Stabilo!$F$5:$DA$5='Résultats élèves'!$H$2)),"A"),"A")</f>
        <v>A</v>
      </c>
      <c r="AD135" s="176" t="str">
        <f>IF(X135="PRESENT",IF(S135="PRESENT",SUMPRODUCT((Stabilo!$F140:$DA140=1)*(Stabilo!$F$5:$DA$5='Résultats élèves'!$I$2)),"A"),"A")</f>
        <v>A</v>
      </c>
      <c r="AE135" s="176" t="str">
        <f>IF(X135="PRESENT",IF(T135="PRESENT",SUMPRODUCT((Stabilo!$F140:$DA140=1)*(Stabilo!$F$5:$DA$5='Résultats élèves'!$J$2)),"A"),"A")</f>
        <v>A</v>
      </c>
      <c r="AF135" s="176" t="str">
        <f>IF(X135="PRESENT",IF(U135="PRESENT",SUMPRODUCT((Stabilo!$F140:$DA140=1)*(Stabilo!$F$5:$DA$5='Résultats élèves'!$K$2)),"A"),"A")</f>
        <v>A</v>
      </c>
      <c r="AG135" s="176" t="str">
        <f>IF(X135="PRESENT",IF(V135="PRESENT",SUMPRODUCT((Stabilo!$F140:$DA140=1)*(Stabilo!$F$5:$DA$5='Résultats élèves'!$L$2)),"A"),"A")</f>
        <v>A</v>
      </c>
      <c r="AH135" s="176" t="str">
        <f>IF(X135="PRESENT",IF(W135="PRESENT",SUMPRODUCT((Stabilo!$F140:$DA140=1)*(Stabilo!$F$5:$DA$5='Résultats élèves'!$M$2)),"A"),"A")</f>
        <v>A</v>
      </c>
      <c r="AI135" s="175">
        <f>SUMPRODUCT((Stabilo!$F$5:$DA$5=1)*(Stabilo!F140:DA140&lt;&gt;""))</f>
        <v>0</v>
      </c>
      <c r="AJ135" s="175">
        <f>SUMPRODUCT((Stabilo!$F$5:$DA$5=2)*(Stabilo!F140:DA140&lt;&gt;""))</f>
        <v>0</v>
      </c>
      <c r="AK135" s="175">
        <f>SUMPRODUCT((Stabilo!$F$5:$DA$5=3)*(Stabilo!F140:DA140&lt;&gt;""))</f>
        <v>0</v>
      </c>
      <c r="AL135" s="175">
        <f>SUMPRODUCT((Stabilo!$F$5:$DA$5=4)*(Stabilo!F140:DA140&lt;&gt;""))</f>
        <v>0</v>
      </c>
      <c r="AM135" s="175">
        <f>SUMPRODUCT((Stabilo!$F$5:$DA$5=5)*(Stabilo!F140:DA140&lt;&gt;""))</f>
        <v>0</v>
      </c>
      <c r="AN135" s="175">
        <f>SUMPRODUCT((Stabilo!$F$5:$DA$5=6)*(Stabilo!F140:DA140&lt;&gt;""))</f>
        <v>0</v>
      </c>
      <c r="AO135" s="175">
        <f>SUMPRODUCT((Stabilo!$F$5:$DA$5=7)*(Stabilo!F140:DA140&lt;&gt;""))</f>
        <v>0</v>
      </c>
      <c r="AP135" s="175">
        <f>SUMPRODUCT((Stabilo!$F$5:$DA$5=8)*(Stabilo!F140:DA140&lt;&gt;""))</f>
        <v>0</v>
      </c>
      <c r="AQ135" s="175">
        <f>SUMPRODUCT((Stabilo!$F$5:$DA$5=9)*(Stabilo!F140:DA140&lt;&gt;""))</f>
        <v>0</v>
      </c>
      <c r="AR135" s="175">
        <f>SUMPRODUCT((Stabilo!$F$5:$DA$5=10)*(Stabilo!F140:DA140&lt;&gt;""))</f>
        <v>0</v>
      </c>
    </row>
    <row r="136" spans="2:44" ht="15" customHeight="1">
      <c r="B136" s="76">
        <v>133</v>
      </c>
      <c r="C136" s="77" t="str">
        <f>IF(Accueil!F145="","",Accueil!F145)</f>
        <v/>
      </c>
      <c r="D136" s="167" t="str">
        <f t="shared" si="23"/>
        <v/>
      </c>
      <c r="E136" s="167" t="str">
        <f t="shared" si="24"/>
        <v/>
      </c>
      <c r="F136" s="167" t="str">
        <f t="shared" si="25"/>
        <v/>
      </c>
      <c r="G136" s="167" t="str">
        <f t="shared" si="26"/>
        <v/>
      </c>
      <c r="H136" s="167" t="str">
        <f t="shared" si="27"/>
        <v/>
      </c>
      <c r="I136" s="167" t="str">
        <f t="shared" si="28"/>
        <v/>
      </c>
      <c r="J136" s="167" t="str">
        <f t="shared" si="29"/>
        <v/>
      </c>
      <c r="K136" s="167" t="str">
        <f t="shared" si="30"/>
        <v/>
      </c>
      <c r="L136" s="167" t="str">
        <f t="shared" si="31"/>
        <v/>
      </c>
      <c r="M136" s="167" t="str">
        <f t="shared" si="32"/>
        <v/>
      </c>
      <c r="N136" s="103" t="str">
        <f>IF(N135="","",IF(SUMPRODUCT((Stabilo!$F141:$DA141="A")*(Stabilo!$F$5:$DA$5='Résultats élèves'!$D$2))&gt;0,"ABSENT","PRESENT"))</f>
        <v>PRESENT</v>
      </c>
      <c r="O136" s="103" t="str">
        <f>IF(O135="","",IF(SUMPRODUCT((Stabilo!$F141:$DA141="A")*(Stabilo!$F$5:$DA$5='Résultats élèves'!$E$2))&gt;0,"ABSENT","PRESENT"))</f>
        <v>PRESENT</v>
      </c>
      <c r="P136" s="103" t="str">
        <f>IF(P135="","",IF(SUMPRODUCT((Stabilo!$F141:$DA141="A")*(Stabilo!$F$5:$DA$5='Résultats élèves'!$F$2))&gt;0,"ABSENT","PRESENT"))</f>
        <v>PRESENT</v>
      </c>
      <c r="Q136" s="103" t="str">
        <f>IF(Q135="","",IF(SUMPRODUCT((Stabilo!$F141:$DA141="A")*(Stabilo!$F$5:$DA$5='Résultats élèves'!$G$2))&gt;0,"ABSENT","PRESENT"))</f>
        <v>PRESENT</v>
      </c>
      <c r="R136" s="103" t="str">
        <f>IF(R135="","",IF(SUMPRODUCT((Stabilo!$F141:$DA141="A")*(Stabilo!$F$5:$DA$5='Résultats élèves'!$H$2))&gt;0,"ABSENT","PRESENT"))</f>
        <v>PRESENT</v>
      </c>
      <c r="S136" s="103" t="str">
        <f>IF(S135="","",IF(SUMPRODUCT((Stabilo!$F141:$DA141="A")*(Stabilo!$F$5:$DA$5='Résultats élèves'!$I$2))&gt;0,"ABSENT","PRESENT"))</f>
        <v/>
      </c>
      <c r="T136" s="103" t="str">
        <f>IF(T135="","",IF(SUMPRODUCT((Stabilo!$F141:$DA141="A")*(Stabilo!$F$5:$DA$5='Résultats élèves'!$J$2))&gt;0,"ABSENT","PRESENT"))</f>
        <v/>
      </c>
      <c r="U136" s="103" t="str">
        <f>IF(U135="","",IF(SUMPRODUCT((Stabilo!$F141:$DA141="A")*(Stabilo!$F$5:$DA$5='Résultats élèves'!$K$2))&gt;0,"ABSENT","PRESENT"))</f>
        <v/>
      </c>
      <c r="V136" s="103" t="str">
        <f>IF(V135="","",IF(SUMPRODUCT((Stabilo!$F141:$DA141="A")*(Stabilo!$F$5:$DA$5='Résultats élèves'!$L$2))&gt;0,"ABSENT","PRESENT"))</f>
        <v/>
      </c>
      <c r="W136" s="103" t="str">
        <f>IF(W135="","",IF(SUMPRODUCT((Stabilo!$F141:$DA141="A")*(Stabilo!$F$5:$DA$5='Résultats élèves'!$M$2))&gt;0,"ABSENT","PRESENT"))</f>
        <v/>
      </c>
      <c r="X136" s="99" t="str">
        <f t="shared" si="22"/>
        <v/>
      </c>
      <c r="Y136" s="176" t="str">
        <f>IF(X136="PRESENT",IF(N136="PRESENT",SUMPRODUCT((Stabilo!$F141:$DA141=1)*(Stabilo!$F$5:$DA$5='Résultats élèves'!$D$2)),"A"),"A")</f>
        <v>A</v>
      </c>
      <c r="Z136" s="176" t="str">
        <f>IF(X136="PRESENT",IF(O136="PRESENT",SUMPRODUCT((Stabilo!$F141:$DA141=1)*(Stabilo!$F$5:$DA$5='Résultats élèves'!$E$2)),"A"),"A")</f>
        <v>A</v>
      </c>
      <c r="AA136" s="176" t="str">
        <f>IF(X136="PRESENT",IF(P136="PRESENT",SUMPRODUCT((Stabilo!$F141:$DA141=1)*(Stabilo!$F$5:$DA$5='Résultats élèves'!$F$2)),"A"),"A")</f>
        <v>A</v>
      </c>
      <c r="AB136" s="176" t="str">
        <f>IF(X136="PRESENT",IF(Q136="PRESENT",SUMPRODUCT((Stabilo!$F141:$DA141=1)*(Stabilo!$F$5:$DA$5='Résultats élèves'!$G$2)),"A"),"A")</f>
        <v>A</v>
      </c>
      <c r="AC136" s="176" t="str">
        <f>IF(X136="PRESENT",IF(R136="PRESENT",SUMPRODUCT((Stabilo!$F141:$DA141=1)*(Stabilo!$F$5:$DA$5='Résultats élèves'!$H$2)),"A"),"A")</f>
        <v>A</v>
      </c>
      <c r="AD136" s="176" t="str">
        <f>IF(X136="PRESENT",IF(S136="PRESENT",SUMPRODUCT((Stabilo!$F141:$DA141=1)*(Stabilo!$F$5:$DA$5='Résultats élèves'!$I$2)),"A"),"A")</f>
        <v>A</v>
      </c>
      <c r="AE136" s="176" t="str">
        <f>IF(X136="PRESENT",IF(T136="PRESENT",SUMPRODUCT((Stabilo!$F141:$DA141=1)*(Stabilo!$F$5:$DA$5='Résultats élèves'!$J$2)),"A"),"A")</f>
        <v>A</v>
      </c>
      <c r="AF136" s="176" t="str">
        <f>IF(X136="PRESENT",IF(U136="PRESENT",SUMPRODUCT((Stabilo!$F141:$DA141=1)*(Stabilo!$F$5:$DA$5='Résultats élèves'!$K$2)),"A"),"A")</f>
        <v>A</v>
      </c>
      <c r="AG136" s="176" t="str">
        <f>IF(X136="PRESENT",IF(V136="PRESENT",SUMPRODUCT((Stabilo!$F141:$DA141=1)*(Stabilo!$F$5:$DA$5='Résultats élèves'!$L$2)),"A"),"A")</f>
        <v>A</v>
      </c>
      <c r="AH136" s="176" t="str">
        <f>IF(X136="PRESENT",IF(W136="PRESENT",SUMPRODUCT((Stabilo!$F141:$DA141=1)*(Stabilo!$F$5:$DA$5='Résultats élèves'!$M$2)),"A"),"A")</f>
        <v>A</v>
      </c>
      <c r="AI136" s="175">
        <f>SUMPRODUCT((Stabilo!$F$5:$DA$5=1)*(Stabilo!F141:DA141&lt;&gt;""))</f>
        <v>0</v>
      </c>
      <c r="AJ136" s="175">
        <f>SUMPRODUCT((Stabilo!$F$5:$DA$5=2)*(Stabilo!F141:DA141&lt;&gt;""))</f>
        <v>0</v>
      </c>
      <c r="AK136" s="175">
        <f>SUMPRODUCT((Stabilo!$F$5:$DA$5=3)*(Stabilo!F141:DA141&lt;&gt;""))</f>
        <v>0</v>
      </c>
      <c r="AL136" s="175">
        <f>SUMPRODUCT((Stabilo!$F$5:$DA$5=4)*(Stabilo!F141:DA141&lt;&gt;""))</f>
        <v>0</v>
      </c>
      <c r="AM136" s="175">
        <f>SUMPRODUCT((Stabilo!$F$5:$DA$5=5)*(Stabilo!F141:DA141&lt;&gt;""))</f>
        <v>0</v>
      </c>
      <c r="AN136" s="175">
        <f>SUMPRODUCT((Stabilo!$F$5:$DA$5=6)*(Stabilo!F141:DA141&lt;&gt;""))</f>
        <v>0</v>
      </c>
      <c r="AO136" s="175">
        <f>SUMPRODUCT((Stabilo!$F$5:$DA$5=7)*(Stabilo!F141:DA141&lt;&gt;""))</f>
        <v>0</v>
      </c>
      <c r="AP136" s="175">
        <f>SUMPRODUCT((Stabilo!$F$5:$DA$5=8)*(Stabilo!F141:DA141&lt;&gt;""))</f>
        <v>0</v>
      </c>
      <c r="AQ136" s="175">
        <f>SUMPRODUCT((Stabilo!$F$5:$DA$5=9)*(Stabilo!F141:DA141&lt;&gt;""))</f>
        <v>0</v>
      </c>
      <c r="AR136" s="175">
        <f>SUMPRODUCT((Stabilo!$F$5:$DA$5=10)*(Stabilo!F141:DA141&lt;&gt;""))</f>
        <v>0</v>
      </c>
    </row>
    <row r="137" spans="2:44" ht="15" customHeight="1">
      <c r="B137" s="76">
        <v>134</v>
      </c>
      <c r="C137" s="77" t="str">
        <f>IF(Accueil!F146="","",Accueil!F146)</f>
        <v/>
      </c>
      <c r="D137" s="167" t="str">
        <f t="shared" si="23"/>
        <v/>
      </c>
      <c r="E137" s="167" t="str">
        <f t="shared" si="24"/>
        <v/>
      </c>
      <c r="F137" s="167" t="str">
        <f t="shared" si="25"/>
        <v/>
      </c>
      <c r="G137" s="167" t="str">
        <f t="shared" si="26"/>
        <v/>
      </c>
      <c r="H137" s="167" t="str">
        <f t="shared" si="27"/>
        <v/>
      </c>
      <c r="I137" s="167" t="str">
        <f t="shared" si="28"/>
        <v/>
      </c>
      <c r="J137" s="167" t="str">
        <f t="shared" si="29"/>
        <v/>
      </c>
      <c r="K137" s="167" t="str">
        <f t="shared" si="30"/>
        <v/>
      </c>
      <c r="L137" s="167" t="str">
        <f t="shared" si="31"/>
        <v/>
      </c>
      <c r="M137" s="167" t="str">
        <f t="shared" si="32"/>
        <v/>
      </c>
      <c r="N137" s="103" t="str">
        <f>IF(N136="","",IF(SUMPRODUCT((Stabilo!$F142:$DA142="A")*(Stabilo!$F$5:$DA$5='Résultats élèves'!$D$2))&gt;0,"ABSENT","PRESENT"))</f>
        <v>PRESENT</v>
      </c>
      <c r="O137" s="103" t="str">
        <f>IF(O136="","",IF(SUMPRODUCT((Stabilo!$F142:$DA142="A")*(Stabilo!$F$5:$DA$5='Résultats élèves'!$E$2))&gt;0,"ABSENT","PRESENT"))</f>
        <v>PRESENT</v>
      </c>
      <c r="P137" s="103" t="str">
        <f>IF(P136="","",IF(SUMPRODUCT((Stabilo!$F142:$DA142="A")*(Stabilo!$F$5:$DA$5='Résultats élèves'!$F$2))&gt;0,"ABSENT","PRESENT"))</f>
        <v>PRESENT</v>
      </c>
      <c r="Q137" s="103" t="str">
        <f>IF(Q136="","",IF(SUMPRODUCT((Stabilo!$F142:$DA142="A")*(Stabilo!$F$5:$DA$5='Résultats élèves'!$G$2))&gt;0,"ABSENT","PRESENT"))</f>
        <v>PRESENT</v>
      </c>
      <c r="R137" s="103" t="str">
        <f>IF(R136="","",IF(SUMPRODUCT((Stabilo!$F142:$DA142="A")*(Stabilo!$F$5:$DA$5='Résultats élèves'!$H$2))&gt;0,"ABSENT","PRESENT"))</f>
        <v>PRESENT</v>
      </c>
      <c r="S137" s="103" t="str">
        <f>IF(S136="","",IF(SUMPRODUCT((Stabilo!$F142:$DA142="A")*(Stabilo!$F$5:$DA$5='Résultats élèves'!$I$2))&gt;0,"ABSENT","PRESENT"))</f>
        <v/>
      </c>
      <c r="T137" s="103" t="str">
        <f>IF(T136="","",IF(SUMPRODUCT((Stabilo!$F142:$DA142="A")*(Stabilo!$F$5:$DA$5='Résultats élèves'!$J$2))&gt;0,"ABSENT","PRESENT"))</f>
        <v/>
      </c>
      <c r="U137" s="103" t="str">
        <f>IF(U136="","",IF(SUMPRODUCT((Stabilo!$F142:$DA142="A")*(Stabilo!$F$5:$DA$5='Résultats élèves'!$K$2))&gt;0,"ABSENT","PRESENT"))</f>
        <v/>
      </c>
      <c r="V137" s="103" t="str">
        <f>IF(V136="","",IF(SUMPRODUCT((Stabilo!$F142:$DA142="A")*(Stabilo!$F$5:$DA$5='Résultats élèves'!$L$2))&gt;0,"ABSENT","PRESENT"))</f>
        <v/>
      </c>
      <c r="W137" s="103" t="str">
        <f>IF(W136="","",IF(SUMPRODUCT((Stabilo!$F142:$DA142="A")*(Stabilo!$F$5:$DA$5='Résultats élèves'!$M$2))&gt;0,"ABSENT","PRESENT"))</f>
        <v/>
      </c>
      <c r="X137" s="99" t="str">
        <f t="shared" si="22"/>
        <v/>
      </c>
      <c r="Y137" s="176" t="str">
        <f>IF(X137="PRESENT",IF(N137="PRESENT",SUMPRODUCT((Stabilo!$F142:$DA142=1)*(Stabilo!$F$5:$DA$5='Résultats élèves'!$D$2)),"A"),"A")</f>
        <v>A</v>
      </c>
      <c r="Z137" s="176" t="str">
        <f>IF(X137="PRESENT",IF(O137="PRESENT",SUMPRODUCT((Stabilo!$F142:$DA142=1)*(Stabilo!$F$5:$DA$5='Résultats élèves'!$E$2)),"A"),"A")</f>
        <v>A</v>
      </c>
      <c r="AA137" s="176" t="str">
        <f>IF(X137="PRESENT",IF(P137="PRESENT",SUMPRODUCT((Stabilo!$F142:$DA142=1)*(Stabilo!$F$5:$DA$5='Résultats élèves'!$F$2)),"A"),"A")</f>
        <v>A</v>
      </c>
      <c r="AB137" s="176" t="str">
        <f>IF(X137="PRESENT",IF(Q137="PRESENT",SUMPRODUCT((Stabilo!$F142:$DA142=1)*(Stabilo!$F$5:$DA$5='Résultats élèves'!$G$2)),"A"),"A")</f>
        <v>A</v>
      </c>
      <c r="AC137" s="176" t="str">
        <f>IF(X137="PRESENT",IF(R137="PRESENT",SUMPRODUCT((Stabilo!$F142:$DA142=1)*(Stabilo!$F$5:$DA$5='Résultats élèves'!$H$2)),"A"),"A")</f>
        <v>A</v>
      </c>
      <c r="AD137" s="176" t="str">
        <f>IF(X137="PRESENT",IF(S137="PRESENT",SUMPRODUCT((Stabilo!$F142:$DA142=1)*(Stabilo!$F$5:$DA$5='Résultats élèves'!$I$2)),"A"),"A")</f>
        <v>A</v>
      </c>
      <c r="AE137" s="176" t="str">
        <f>IF(X137="PRESENT",IF(T137="PRESENT",SUMPRODUCT((Stabilo!$F142:$DA142=1)*(Stabilo!$F$5:$DA$5='Résultats élèves'!$J$2)),"A"),"A")</f>
        <v>A</v>
      </c>
      <c r="AF137" s="176" t="str">
        <f>IF(X137="PRESENT",IF(U137="PRESENT",SUMPRODUCT((Stabilo!$F142:$DA142=1)*(Stabilo!$F$5:$DA$5='Résultats élèves'!$K$2)),"A"),"A")</f>
        <v>A</v>
      </c>
      <c r="AG137" s="176" t="str">
        <f>IF(X137="PRESENT",IF(V137="PRESENT",SUMPRODUCT((Stabilo!$F142:$DA142=1)*(Stabilo!$F$5:$DA$5='Résultats élèves'!$L$2)),"A"),"A")</f>
        <v>A</v>
      </c>
      <c r="AH137" s="176" t="str">
        <f>IF(X137="PRESENT",IF(W137="PRESENT",SUMPRODUCT((Stabilo!$F142:$DA142=1)*(Stabilo!$F$5:$DA$5='Résultats élèves'!$M$2)),"A"),"A")</f>
        <v>A</v>
      </c>
      <c r="AI137" s="175">
        <f>SUMPRODUCT((Stabilo!$F$5:$DA$5=1)*(Stabilo!F142:DA142&lt;&gt;""))</f>
        <v>0</v>
      </c>
      <c r="AJ137" s="175">
        <f>SUMPRODUCT((Stabilo!$F$5:$DA$5=2)*(Stabilo!F142:DA142&lt;&gt;""))</f>
        <v>0</v>
      </c>
      <c r="AK137" s="175">
        <f>SUMPRODUCT((Stabilo!$F$5:$DA$5=3)*(Stabilo!F142:DA142&lt;&gt;""))</f>
        <v>0</v>
      </c>
      <c r="AL137" s="175">
        <f>SUMPRODUCT((Stabilo!$F$5:$DA$5=4)*(Stabilo!F142:DA142&lt;&gt;""))</f>
        <v>0</v>
      </c>
      <c r="AM137" s="175">
        <f>SUMPRODUCT((Stabilo!$F$5:$DA$5=5)*(Stabilo!F142:DA142&lt;&gt;""))</f>
        <v>0</v>
      </c>
      <c r="AN137" s="175">
        <f>SUMPRODUCT((Stabilo!$F$5:$DA$5=6)*(Stabilo!F142:DA142&lt;&gt;""))</f>
        <v>0</v>
      </c>
      <c r="AO137" s="175">
        <f>SUMPRODUCT((Stabilo!$F$5:$DA$5=7)*(Stabilo!F142:DA142&lt;&gt;""))</f>
        <v>0</v>
      </c>
      <c r="AP137" s="175">
        <f>SUMPRODUCT((Stabilo!$F$5:$DA$5=8)*(Stabilo!F142:DA142&lt;&gt;""))</f>
        <v>0</v>
      </c>
      <c r="AQ137" s="175">
        <f>SUMPRODUCT((Stabilo!$F$5:$DA$5=9)*(Stabilo!F142:DA142&lt;&gt;""))</f>
        <v>0</v>
      </c>
      <c r="AR137" s="175">
        <f>SUMPRODUCT((Stabilo!$F$5:$DA$5=10)*(Stabilo!F142:DA142&lt;&gt;""))</f>
        <v>0</v>
      </c>
    </row>
    <row r="138" spans="2:44" ht="15" customHeight="1">
      <c r="B138" s="76">
        <v>135</v>
      </c>
      <c r="C138" s="77" t="str">
        <f>IF(Accueil!F147="","",Accueil!F147)</f>
        <v/>
      </c>
      <c r="D138" s="167" t="str">
        <f t="shared" si="23"/>
        <v/>
      </c>
      <c r="E138" s="167" t="str">
        <f t="shared" si="24"/>
        <v/>
      </c>
      <c r="F138" s="167" t="str">
        <f t="shared" si="25"/>
        <v/>
      </c>
      <c r="G138" s="167" t="str">
        <f t="shared" si="26"/>
        <v/>
      </c>
      <c r="H138" s="167" t="str">
        <f t="shared" si="27"/>
        <v/>
      </c>
      <c r="I138" s="167" t="str">
        <f t="shared" si="28"/>
        <v/>
      </c>
      <c r="J138" s="167" t="str">
        <f t="shared" si="29"/>
        <v/>
      </c>
      <c r="K138" s="167" t="str">
        <f t="shared" si="30"/>
        <v/>
      </c>
      <c r="L138" s="167" t="str">
        <f t="shared" si="31"/>
        <v/>
      </c>
      <c r="M138" s="167" t="str">
        <f t="shared" si="32"/>
        <v/>
      </c>
      <c r="N138" s="103" t="str">
        <f>IF(N137="","",IF(SUMPRODUCT((Stabilo!$F143:$DA143="A")*(Stabilo!$F$5:$DA$5='Résultats élèves'!$D$2))&gt;0,"ABSENT","PRESENT"))</f>
        <v>PRESENT</v>
      </c>
      <c r="O138" s="103" t="str">
        <f>IF(O137="","",IF(SUMPRODUCT((Stabilo!$F143:$DA143="A")*(Stabilo!$F$5:$DA$5='Résultats élèves'!$E$2))&gt;0,"ABSENT","PRESENT"))</f>
        <v>PRESENT</v>
      </c>
      <c r="P138" s="103" t="str">
        <f>IF(P137="","",IF(SUMPRODUCT((Stabilo!$F143:$DA143="A")*(Stabilo!$F$5:$DA$5='Résultats élèves'!$F$2))&gt;0,"ABSENT","PRESENT"))</f>
        <v>PRESENT</v>
      </c>
      <c r="Q138" s="103" t="str">
        <f>IF(Q137="","",IF(SUMPRODUCT((Stabilo!$F143:$DA143="A")*(Stabilo!$F$5:$DA$5='Résultats élèves'!$G$2))&gt;0,"ABSENT","PRESENT"))</f>
        <v>PRESENT</v>
      </c>
      <c r="R138" s="103" t="str">
        <f>IF(R137="","",IF(SUMPRODUCT((Stabilo!$F143:$DA143="A")*(Stabilo!$F$5:$DA$5='Résultats élèves'!$H$2))&gt;0,"ABSENT","PRESENT"))</f>
        <v>PRESENT</v>
      </c>
      <c r="S138" s="103" t="str">
        <f>IF(S137="","",IF(SUMPRODUCT((Stabilo!$F143:$DA143="A")*(Stabilo!$F$5:$DA$5='Résultats élèves'!$I$2))&gt;0,"ABSENT","PRESENT"))</f>
        <v/>
      </c>
      <c r="T138" s="103" t="str">
        <f>IF(T137="","",IF(SUMPRODUCT((Stabilo!$F143:$DA143="A")*(Stabilo!$F$5:$DA$5='Résultats élèves'!$J$2))&gt;0,"ABSENT","PRESENT"))</f>
        <v/>
      </c>
      <c r="U138" s="103" t="str">
        <f>IF(U137="","",IF(SUMPRODUCT((Stabilo!$F143:$DA143="A")*(Stabilo!$F$5:$DA$5='Résultats élèves'!$K$2))&gt;0,"ABSENT","PRESENT"))</f>
        <v/>
      </c>
      <c r="V138" s="103" t="str">
        <f>IF(V137="","",IF(SUMPRODUCT((Stabilo!$F143:$DA143="A")*(Stabilo!$F$5:$DA$5='Résultats élèves'!$L$2))&gt;0,"ABSENT","PRESENT"))</f>
        <v/>
      </c>
      <c r="W138" s="103" t="str">
        <f>IF(W137="","",IF(SUMPRODUCT((Stabilo!$F143:$DA143="A")*(Stabilo!$F$5:$DA$5='Résultats élèves'!$M$2))&gt;0,"ABSENT","PRESENT"))</f>
        <v/>
      </c>
      <c r="X138" s="99" t="str">
        <f t="shared" si="22"/>
        <v/>
      </c>
      <c r="Y138" s="176" t="str">
        <f>IF(X138="PRESENT",IF(N138="PRESENT",SUMPRODUCT((Stabilo!$F143:$DA143=1)*(Stabilo!$F$5:$DA$5='Résultats élèves'!$D$2)),"A"),"A")</f>
        <v>A</v>
      </c>
      <c r="Z138" s="176" t="str">
        <f>IF(X138="PRESENT",IF(O138="PRESENT",SUMPRODUCT((Stabilo!$F143:$DA143=1)*(Stabilo!$F$5:$DA$5='Résultats élèves'!$E$2)),"A"),"A")</f>
        <v>A</v>
      </c>
      <c r="AA138" s="176" t="str">
        <f>IF(X138="PRESENT",IF(P138="PRESENT",SUMPRODUCT((Stabilo!$F143:$DA143=1)*(Stabilo!$F$5:$DA$5='Résultats élèves'!$F$2)),"A"),"A")</f>
        <v>A</v>
      </c>
      <c r="AB138" s="176" t="str">
        <f>IF(X138="PRESENT",IF(Q138="PRESENT",SUMPRODUCT((Stabilo!$F143:$DA143=1)*(Stabilo!$F$5:$DA$5='Résultats élèves'!$G$2)),"A"),"A")</f>
        <v>A</v>
      </c>
      <c r="AC138" s="176" t="str">
        <f>IF(X138="PRESENT",IF(R138="PRESENT",SUMPRODUCT((Stabilo!$F143:$DA143=1)*(Stabilo!$F$5:$DA$5='Résultats élèves'!$H$2)),"A"),"A")</f>
        <v>A</v>
      </c>
      <c r="AD138" s="176" t="str">
        <f>IF(X138="PRESENT",IF(S138="PRESENT",SUMPRODUCT((Stabilo!$F143:$DA143=1)*(Stabilo!$F$5:$DA$5='Résultats élèves'!$I$2)),"A"),"A")</f>
        <v>A</v>
      </c>
      <c r="AE138" s="176" t="str">
        <f>IF(X138="PRESENT",IF(T138="PRESENT",SUMPRODUCT((Stabilo!$F143:$DA143=1)*(Stabilo!$F$5:$DA$5='Résultats élèves'!$J$2)),"A"),"A")</f>
        <v>A</v>
      </c>
      <c r="AF138" s="176" t="str">
        <f>IF(X138="PRESENT",IF(U138="PRESENT",SUMPRODUCT((Stabilo!$F143:$DA143=1)*(Stabilo!$F$5:$DA$5='Résultats élèves'!$K$2)),"A"),"A")</f>
        <v>A</v>
      </c>
      <c r="AG138" s="176" t="str">
        <f>IF(X138="PRESENT",IF(V138="PRESENT",SUMPRODUCT((Stabilo!$F143:$DA143=1)*(Stabilo!$F$5:$DA$5='Résultats élèves'!$L$2)),"A"),"A")</f>
        <v>A</v>
      </c>
      <c r="AH138" s="176" t="str">
        <f>IF(X138="PRESENT",IF(W138="PRESENT",SUMPRODUCT((Stabilo!$F143:$DA143=1)*(Stabilo!$F$5:$DA$5='Résultats élèves'!$M$2)),"A"),"A")</f>
        <v>A</v>
      </c>
      <c r="AI138" s="175">
        <f>SUMPRODUCT((Stabilo!$F$5:$DA$5=1)*(Stabilo!F143:DA143&lt;&gt;""))</f>
        <v>0</v>
      </c>
      <c r="AJ138" s="175">
        <f>SUMPRODUCT((Stabilo!$F$5:$DA$5=2)*(Stabilo!F143:DA143&lt;&gt;""))</f>
        <v>0</v>
      </c>
      <c r="AK138" s="175">
        <f>SUMPRODUCT((Stabilo!$F$5:$DA$5=3)*(Stabilo!F143:DA143&lt;&gt;""))</f>
        <v>0</v>
      </c>
      <c r="AL138" s="175">
        <f>SUMPRODUCT((Stabilo!$F$5:$DA$5=4)*(Stabilo!F143:DA143&lt;&gt;""))</f>
        <v>0</v>
      </c>
      <c r="AM138" s="175">
        <f>SUMPRODUCT((Stabilo!$F$5:$DA$5=5)*(Stabilo!F143:DA143&lt;&gt;""))</f>
        <v>0</v>
      </c>
      <c r="AN138" s="175">
        <f>SUMPRODUCT((Stabilo!$F$5:$DA$5=6)*(Stabilo!F143:DA143&lt;&gt;""))</f>
        <v>0</v>
      </c>
      <c r="AO138" s="175">
        <f>SUMPRODUCT((Stabilo!$F$5:$DA$5=7)*(Stabilo!F143:DA143&lt;&gt;""))</f>
        <v>0</v>
      </c>
      <c r="AP138" s="175">
        <f>SUMPRODUCT((Stabilo!$F$5:$DA$5=8)*(Stabilo!F143:DA143&lt;&gt;""))</f>
        <v>0</v>
      </c>
      <c r="AQ138" s="175">
        <f>SUMPRODUCT((Stabilo!$F$5:$DA$5=9)*(Stabilo!F143:DA143&lt;&gt;""))</f>
        <v>0</v>
      </c>
      <c r="AR138" s="175">
        <f>SUMPRODUCT((Stabilo!$F$5:$DA$5=10)*(Stabilo!F143:DA143&lt;&gt;""))</f>
        <v>0</v>
      </c>
    </row>
    <row r="139" spans="2:44" ht="15" customHeight="1">
      <c r="B139" s="76">
        <v>136</v>
      </c>
      <c r="C139" s="77" t="str">
        <f>IF(Accueil!F148="","",Accueil!F148)</f>
        <v/>
      </c>
      <c r="D139" s="167" t="str">
        <f t="shared" si="23"/>
        <v/>
      </c>
      <c r="E139" s="167" t="str">
        <f t="shared" si="24"/>
        <v/>
      </c>
      <c r="F139" s="167" t="str">
        <f t="shared" si="25"/>
        <v/>
      </c>
      <c r="G139" s="167" t="str">
        <f t="shared" si="26"/>
        <v/>
      </c>
      <c r="H139" s="167" t="str">
        <f t="shared" si="27"/>
        <v/>
      </c>
      <c r="I139" s="167" t="str">
        <f t="shared" si="28"/>
        <v/>
      </c>
      <c r="J139" s="167" t="str">
        <f t="shared" si="29"/>
        <v/>
      </c>
      <c r="K139" s="167" t="str">
        <f t="shared" si="30"/>
        <v/>
      </c>
      <c r="L139" s="167" t="str">
        <f t="shared" si="31"/>
        <v/>
      </c>
      <c r="M139" s="167" t="str">
        <f t="shared" si="32"/>
        <v/>
      </c>
      <c r="N139" s="103" t="str">
        <f>IF(N138="","",IF(SUMPRODUCT((Stabilo!$F144:$DA144="A")*(Stabilo!$F$5:$DA$5='Résultats élèves'!$D$2))&gt;0,"ABSENT","PRESENT"))</f>
        <v>PRESENT</v>
      </c>
      <c r="O139" s="103" t="str">
        <f>IF(O138="","",IF(SUMPRODUCT((Stabilo!$F144:$DA144="A")*(Stabilo!$F$5:$DA$5='Résultats élèves'!$E$2))&gt;0,"ABSENT","PRESENT"))</f>
        <v>PRESENT</v>
      </c>
      <c r="P139" s="103" t="str">
        <f>IF(P138="","",IF(SUMPRODUCT((Stabilo!$F144:$DA144="A")*(Stabilo!$F$5:$DA$5='Résultats élèves'!$F$2))&gt;0,"ABSENT","PRESENT"))</f>
        <v>PRESENT</v>
      </c>
      <c r="Q139" s="103" t="str">
        <f>IF(Q138="","",IF(SUMPRODUCT((Stabilo!$F144:$DA144="A")*(Stabilo!$F$5:$DA$5='Résultats élèves'!$G$2))&gt;0,"ABSENT","PRESENT"))</f>
        <v>PRESENT</v>
      </c>
      <c r="R139" s="103" t="str">
        <f>IF(R138="","",IF(SUMPRODUCT((Stabilo!$F144:$DA144="A")*(Stabilo!$F$5:$DA$5='Résultats élèves'!$H$2))&gt;0,"ABSENT","PRESENT"))</f>
        <v>PRESENT</v>
      </c>
      <c r="S139" s="103" t="str">
        <f>IF(S138="","",IF(SUMPRODUCT((Stabilo!$F144:$DA144="A")*(Stabilo!$F$5:$DA$5='Résultats élèves'!$I$2))&gt;0,"ABSENT","PRESENT"))</f>
        <v/>
      </c>
      <c r="T139" s="103" t="str">
        <f>IF(T138="","",IF(SUMPRODUCT((Stabilo!$F144:$DA144="A")*(Stabilo!$F$5:$DA$5='Résultats élèves'!$J$2))&gt;0,"ABSENT","PRESENT"))</f>
        <v/>
      </c>
      <c r="U139" s="103" t="str">
        <f>IF(U138="","",IF(SUMPRODUCT((Stabilo!$F144:$DA144="A")*(Stabilo!$F$5:$DA$5='Résultats élèves'!$K$2))&gt;0,"ABSENT","PRESENT"))</f>
        <v/>
      </c>
      <c r="V139" s="103" t="str">
        <f>IF(V138="","",IF(SUMPRODUCT((Stabilo!$F144:$DA144="A")*(Stabilo!$F$5:$DA$5='Résultats élèves'!$L$2))&gt;0,"ABSENT","PRESENT"))</f>
        <v/>
      </c>
      <c r="W139" s="103" t="str">
        <f>IF(W138="","",IF(SUMPRODUCT((Stabilo!$F144:$DA144="A")*(Stabilo!$F$5:$DA$5='Résultats élèves'!$M$2))&gt;0,"ABSENT","PRESENT"))</f>
        <v/>
      </c>
      <c r="X139" s="99" t="str">
        <f t="shared" si="22"/>
        <v/>
      </c>
      <c r="Y139" s="176" t="str">
        <f>IF(X139="PRESENT",IF(N139="PRESENT",SUMPRODUCT((Stabilo!$F144:$DA144=1)*(Stabilo!$F$5:$DA$5='Résultats élèves'!$D$2)),"A"),"A")</f>
        <v>A</v>
      </c>
      <c r="Z139" s="176" t="str">
        <f>IF(X139="PRESENT",IF(O139="PRESENT",SUMPRODUCT((Stabilo!$F144:$DA144=1)*(Stabilo!$F$5:$DA$5='Résultats élèves'!$E$2)),"A"),"A")</f>
        <v>A</v>
      </c>
      <c r="AA139" s="176" t="str">
        <f>IF(X139="PRESENT",IF(P139="PRESENT",SUMPRODUCT((Stabilo!$F144:$DA144=1)*(Stabilo!$F$5:$DA$5='Résultats élèves'!$F$2)),"A"),"A")</f>
        <v>A</v>
      </c>
      <c r="AB139" s="176" t="str">
        <f>IF(X139="PRESENT",IF(Q139="PRESENT",SUMPRODUCT((Stabilo!$F144:$DA144=1)*(Stabilo!$F$5:$DA$5='Résultats élèves'!$G$2)),"A"),"A")</f>
        <v>A</v>
      </c>
      <c r="AC139" s="176" t="str">
        <f>IF(X139="PRESENT",IF(R139="PRESENT",SUMPRODUCT((Stabilo!$F144:$DA144=1)*(Stabilo!$F$5:$DA$5='Résultats élèves'!$H$2)),"A"),"A")</f>
        <v>A</v>
      </c>
      <c r="AD139" s="176" t="str">
        <f>IF(X139="PRESENT",IF(S139="PRESENT",SUMPRODUCT((Stabilo!$F144:$DA144=1)*(Stabilo!$F$5:$DA$5='Résultats élèves'!$I$2)),"A"),"A")</f>
        <v>A</v>
      </c>
      <c r="AE139" s="176" t="str">
        <f>IF(X139="PRESENT",IF(T139="PRESENT",SUMPRODUCT((Stabilo!$F144:$DA144=1)*(Stabilo!$F$5:$DA$5='Résultats élèves'!$J$2)),"A"),"A")</f>
        <v>A</v>
      </c>
      <c r="AF139" s="176" t="str">
        <f>IF(X139="PRESENT",IF(U139="PRESENT",SUMPRODUCT((Stabilo!$F144:$DA144=1)*(Stabilo!$F$5:$DA$5='Résultats élèves'!$K$2)),"A"),"A")</f>
        <v>A</v>
      </c>
      <c r="AG139" s="176" t="str">
        <f>IF(X139="PRESENT",IF(V139="PRESENT",SUMPRODUCT((Stabilo!$F144:$DA144=1)*(Stabilo!$F$5:$DA$5='Résultats élèves'!$L$2)),"A"),"A")</f>
        <v>A</v>
      </c>
      <c r="AH139" s="176" t="str">
        <f>IF(X139="PRESENT",IF(W139="PRESENT",SUMPRODUCT((Stabilo!$F144:$DA144=1)*(Stabilo!$F$5:$DA$5='Résultats élèves'!$M$2)),"A"),"A")</f>
        <v>A</v>
      </c>
      <c r="AI139" s="175">
        <f>SUMPRODUCT((Stabilo!$F$5:$DA$5=1)*(Stabilo!F144:DA144&lt;&gt;""))</f>
        <v>0</v>
      </c>
      <c r="AJ139" s="175">
        <f>SUMPRODUCT((Stabilo!$F$5:$DA$5=2)*(Stabilo!F144:DA144&lt;&gt;""))</f>
        <v>0</v>
      </c>
      <c r="AK139" s="175">
        <f>SUMPRODUCT((Stabilo!$F$5:$DA$5=3)*(Stabilo!F144:DA144&lt;&gt;""))</f>
        <v>0</v>
      </c>
      <c r="AL139" s="175">
        <f>SUMPRODUCT((Stabilo!$F$5:$DA$5=4)*(Stabilo!F144:DA144&lt;&gt;""))</f>
        <v>0</v>
      </c>
      <c r="AM139" s="175">
        <f>SUMPRODUCT((Stabilo!$F$5:$DA$5=5)*(Stabilo!F144:DA144&lt;&gt;""))</f>
        <v>0</v>
      </c>
      <c r="AN139" s="175">
        <f>SUMPRODUCT((Stabilo!$F$5:$DA$5=6)*(Stabilo!F144:DA144&lt;&gt;""))</f>
        <v>0</v>
      </c>
      <c r="AO139" s="175">
        <f>SUMPRODUCT((Stabilo!$F$5:$DA$5=7)*(Stabilo!F144:DA144&lt;&gt;""))</f>
        <v>0</v>
      </c>
      <c r="AP139" s="175">
        <f>SUMPRODUCT((Stabilo!$F$5:$DA$5=8)*(Stabilo!F144:DA144&lt;&gt;""))</f>
        <v>0</v>
      </c>
      <c r="AQ139" s="175">
        <f>SUMPRODUCT((Stabilo!$F$5:$DA$5=9)*(Stabilo!F144:DA144&lt;&gt;""))</f>
        <v>0</v>
      </c>
      <c r="AR139" s="175">
        <f>SUMPRODUCT((Stabilo!$F$5:$DA$5=10)*(Stabilo!F144:DA144&lt;&gt;""))</f>
        <v>0</v>
      </c>
    </row>
    <row r="140" spans="2:44" ht="15" customHeight="1">
      <c r="B140" s="76">
        <v>137</v>
      </c>
      <c r="C140" s="77" t="str">
        <f>IF(Accueil!F149="","",Accueil!F149)</f>
        <v/>
      </c>
      <c r="D140" s="167" t="str">
        <f t="shared" si="23"/>
        <v/>
      </c>
      <c r="E140" s="167" t="str">
        <f t="shared" si="24"/>
        <v/>
      </c>
      <c r="F140" s="167" t="str">
        <f t="shared" si="25"/>
        <v/>
      </c>
      <c r="G140" s="167" t="str">
        <f t="shared" si="26"/>
        <v/>
      </c>
      <c r="H140" s="167" t="str">
        <f t="shared" si="27"/>
        <v/>
      </c>
      <c r="I140" s="167" t="str">
        <f t="shared" si="28"/>
        <v/>
      </c>
      <c r="J140" s="167" t="str">
        <f t="shared" si="29"/>
        <v/>
      </c>
      <c r="K140" s="167" t="str">
        <f t="shared" si="30"/>
        <v/>
      </c>
      <c r="L140" s="167" t="str">
        <f t="shared" si="31"/>
        <v/>
      </c>
      <c r="M140" s="167" t="str">
        <f t="shared" si="32"/>
        <v/>
      </c>
      <c r="N140" s="103" t="str">
        <f>IF(N139="","",IF(SUMPRODUCT((Stabilo!$F145:$DA145="A")*(Stabilo!$F$5:$DA$5='Résultats élèves'!$D$2))&gt;0,"ABSENT","PRESENT"))</f>
        <v>PRESENT</v>
      </c>
      <c r="O140" s="103" t="str">
        <f>IF(O139="","",IF(SUMPRODUCT((Stabilo!$F145:$DA145="A")*(Stabilo!$F$5:$DA$5='Résultats élèves'!$E$2))&gt;0,"ABSENT","PRESENT"))</f>
        <v>PRESENT</v>
      </c>
      <c r="P140" s="103" t="str">
        <f>IF(P139="","",IF(SUMPRODUCT((Stabilo!$F145:$DA145="A")*(Stabilo!$F$5:$DA$5='Résultats élèves'!$F$2))&gt;0,"ABSENT","PRESENT"))</f>
        <v>PRESENT</v>
      </c>
      <c r="Q140" s="103" t="str">
        <f>IF(Q139="","",IF(SUMPRODUCT((Stabilo!$F145:$DA145="A")*(Stabilo!$F$5:$DA$5='Résultats élèves'!$G$2))&gt;0,"ABSENT","PRESENT"))</f>
        <v>PRESENT</v>
      </c>
      <c r="R140" s="103" t="str">
        <f>IF(R139="","",IF(SUMPRODUCT((Stabilo!$F145:$DA145="A")*(Stabilo!$F$5:$DA$5='Résultats élèves'!$H$2))&gt;0,"ABSENT","PRESENT"))</f>
        <v>PRESENT</v>
      </c>
      <c r="S140" s="103" t="str">
        <f>IF(S139="","",IF(SUMPRODUCT((Stabilo!$F145:$DA145="A")*(Stabilo!$F$5:$DA$5='Résultats élèves'!$I$2))&gt;0,"ABSENT","PRESENT"))</f>
        <v/>
      </c>
      <c r="T140" s="103" t="str">
        <f>IF(T139="","",IF(SUMPRODUCT((Stabilo!$F145:$DA145="A")*(Stabilo!$F$5:$DA$5='Résultats élèves'!$J$2))&gt;0,"ABSENT","PRESENT"))</f>
        <v/>
      </c>
      <c r="U140" s="103" t="str">
        <f>IF(U139="","",IF(SUMPRODUCT((Stabilo!$F145:$DA145="A")*(Stabilo!$F$5:$DA$5='Résultats élèves'!$K$2))&gt;0,"ABSENT","PRESENT"))</f>
        <v/>
      </c>
      <c r="V140" s="103" t="str">
        <f>IF(V139="","",IF(SUMPRODUCT((Stabilo!$F145:$DA145="A")*(Stabilo!$F$5:$DA$5='Résultats élèves'!$L$2))&gt;0,"ABSENT","PRESENT"))</f>
        <v/>
      </c>
      <c r="W140" s="103" t="str">
        <f>IF(W139="","",IF(SUMPRODUCT((Stabilo!$F145:$DA145="A")*(Stabilo!$F$5:$DA$5='Résultats élèves'!$M$2))&gt;0,"ABSENT","PRESENT"))</f>
        <v/>
      </c>
      <c r="X140" s="99" t="str">
        <f t="shared" si="22"/>
        <v/>
      </c>
      <c r="Y140" s="176" t="str">
        <f>IF(X140="PRESENT",IF(N140="PRESENT",SUMPRODUCT((Stabilo!$F145:$DA145=1)*(Stabilo!$F$5:$DA$5='Résultats élèves'!$D$2)),"A"),"A")</f>
        <v>A</v>
      </c>
      <c r="Z140" s="176" t="str">
        <f>IF(X140="PRESENT",IF(O140="PRESENT",SUMPRODUCT((Stabilo!$F145:$DA145=1)*(Stabilo!$F$5:$DA$5='Résultats élèves'!$E$2)),"A"),"A")</f>
        <v>A</v>
      </c>
      <c r="AA140" s="176" t="str">
        <f>IF(X140="PRESENT",IF(P140="PRESENT",SUMPRODUCT((Stabilo!$F145:$DA145=1)*(Stabilo!$F$5:$DA$5='Résultats élèves'!$F$2)),"A"),"A")</f>
        <v>A</v>
      </c>
      <c r="AB140" s="176" t="str">
        <f>IF(X140="PRESENT",IF(Q140="PRESENT",SUMPRODUCT((Stabilo!$F145:$DA145=1)*(Stabilo!$F$5:$DA$5='Résultats élèves'!$G$2)),"A"),"A")</f>
        <v>A</v>
      </c>
      <c r="AC140" s="176" t="str">
        <f>IF(X140="PRESENT",IF(R140="PRESENT",SUMPRODUCT((Stabilo!$F145:$DA145=1)*(Stabilo!$F$5:$DA$5='Résultats élèves'!$H$2)),"A"),"A")</f>
        <v>A</v>
      </c>
      <c r="AD140" s="176" t="str">
        <f>IF(X140="PRESENT",IF(S140="PRESENT",SUMPRODUCT((Stabilo!$F145:$DA145=1)*(Stabilo!$F$5:$DA$5='Résultats élèves'!$I$2)),"A"),"A")</f>
        <v>A</v>
      </c>
      <c r="AE140" s="176" t="str">
        <f>IF(X140="PRESENT",IF(T140="PRESENT",SUMPRODUCT((Stabilo!$F145:$DA145=1)*(Stabilo!$F$5:$DA$5='Résultats élèves'!$J$2)),"A"),"A")</f>
        <v>A</v>
      </c>
      <c r="AF140" s="176" t="str">
        <f>IF(X140="PRESENT",IF(U140="PRESENT",SUMPRODUCT((Stabilo!$F145:$DA145=1)*(Stabilo!$F$5:$DA$5='Résultats élèves'!$K$2)),"A"),"A")</f>
        <v>A</v>
      </c>
      <c r="AG140" s="176" t="str">
        <f>IF(X140="PRESENT",IF(V140="PRESENT",SUMPRODUCT((Stabilo!$F145:$DA145=1)*(Stabilo!$F$5:$DA$5='Résultats élèves'!$L$2)),"A"),"A")</f>
        <v>A</v>
      </c>
      <c r="AH140" s="176" t="str">
        <f>IF(X140="PRESENT",IF(W140="PRESENT",SUMPRODUCT((Stabilo!$F145:$DA145=1)*(Stabilo!$F$5:$DA$5='Résultats élèves'!$M$2)),"A"),"A")</f>
        <v>A</v>
      </c>
      <c r="AI140" s="175">
        <f>SUMPRODUCT((Stabilo!$F$5:$DA$5=1)*(Stabilo!F145:DA145&lt;&gt;""))</f>
        <v>0</v>
      </c>
      <c r="AJ140" s="175">
        <f>SUMPRODUCT((Stabilo!$F$5:$DA$5=2)*(Stabilo!F145:DA145&lt;&gt;""))</f>
        <v>0</v>
      </c>
      <c r="AK140" s="175">
        <f>SUMPRODUCT((Stabilo!$F$5:$DA$5=3)*(Stabilo!F145:DA145&lt;&gt;""))</f>
        <v>0</v>
      </c>
      <c r="AL140" s="175">
        <f>SUMPRODUCT((Stabilo!$F$5:$DA$5=4)*(Stabilo!F145:DA145&lt;&gt;""))</f>
        <v>0</v>
      </c>
      <c r="AM140" s="175">
        <f>SUMPRODUCT((Stabilo!$F$5:$DA$5=5)*(Stabilo!F145:DA145&lt;&gt;""))</f>
        <v>0</v>
      </c>
      <c r="AN140" s="175">
        <f>SUMPRODUCT((Stabilo!$F$5:$DA$5=6)*(Stabilo!F145:DA145&lt;&gt;""))</f>
        <v>0</v>
      </c>
      <c r="AO140" s="175">
        <f>SUMPRODUCT((Stabilo!$F$5:$DA$5=7)*(Stabilo!F145:DA145&lt;&gt;""))</f>
        <v>0</v>
      </c>
      <c r="AP140" s="175">
        <f>SUMPRODUCT((Stabilo!$F$5:$DA$5=8)*(Stabilo!F145:DA145&lt;&gt;""))</f>
        <v>0</v>
      </c>
      <c r="AQ140" s="175">
        <f>SUMPRODUCT((Stabilo!$F$5:$DA$5=9)*(Stabilo!F145:DA145&lt;&gt;""))</f>
        <v>0</v>
      </c>
      <c r="AR140" s="175">
        <f>SUMPRODUCT((Stabilo!$F$5:$DA$5=10)*(Stabilo!F145:DA145&lt;&gt;""))</f>
        <v>0</v>
      </c>
    </row>
    <row r="141" spans="2:44" ht="15" customHeight="1">
      <c r="B141" s="76">
        <v>138</v>
      </c>
      <c r="C141" s="77" t="str">
        <f>IF(Accueil!F150="","",Accueil!F150)</f>
        <v/>
      </c>
      <c r="D141" s="167" t="str">
        <f t="shared" si="23"/>
        <v/>
      </c>
      <c r="E141" s="167" t="str">
        <f t="shared" si="24"/>
        <v/>
      </c>
      <c r="F141" s="167" t="str">
        <f t="shared" si="25"/>
        <v/>
      </c>
      <c r="G141" s="167" t="str">
        <f t="shared" si="26"/>
        <v/>
      </c>
      <c r="H141" s="167" t="str">
        <f t="shared" si="27"/>
        <v/>
      </c>
      <c r="I141" s="167" t="str">
        <f t="shared" si="28"/>
        <v/>
      </c>
      <c r="J141" s="167" t="str">
        <f t="shared" si="29"/>
        <v/>
      </c>
      <c r="K141" s="167" t="str">
        <f t="shared" si="30"/>
        <v/>
      </c>
      <c r="L141" s="167" t="str">
        <f t="shared" si="31"/>
        <v/>
      </c>
      <c r="M141" s="167" t="str">
        <f t="shared" si="32"/>
        <v/>
      </c>
      <c r="N141" s="103" t="str">
        <f>IF(N140="","",IF(SUMPRODUCT((Stabilo!$F146:$DA146="A")*(Stabilo!$F$5:$DA$5='Résultats élèves'!$D$2))&gt;0,"ABSENT","PRESENT"))</f>
        <v>PRESENT</v>
      </c>
      <c r="O141" s="103" t="str">
        <f>IF(O140="","",IF(SUMPRODUCT((Stabilo!$F146:$DA146="A")*(Stabilo!$F$5:$DA$5='Résultats élèves'!$E$2))&gt;0,"ABSENT","PRESENT"))</f>
        <v>PRESENT</v>
      </c>
      <c r="P141" s="103" t="str">
        <f>IF(P140="","",IF(SUMPRODUCT((Stabilo!$F146:$DA146="A")*(Stabilo!$F$5:$DA$5='Résultats élèves'!$F$2))&gt;0,"ABSENT","PRESENT"))</f>
        <v>PRESENT</v>
      </c>
      <c r="Q141" s="103" t="str">
        <f>IF(Q140="","",IF(SUMPRODUCT((Stabilo!$F146:$DA146="A")*(Stabilo!$F$5:$DA$5='Résultats élèves'!$G$2))&gt;0,"ABSENT","PRESENT"))</f>
        <v>PRESENT</v>
      </c>
      <c r="R141" s="103" t="str">
        <f>IF(R140="","",IF(SUMPRODUCT((Stabilo!$F146:$DA146="A")*(Stabilo!$F$5:$DA$5='Résultats élèves'!$H$2))&gt;0,"ABSENT","PRESENT"))</f>
        <v>PRESENT</v>
      </c>
      <c r="S141" s="103" t="str">
        <f>IF(S140="","",IF(SUMPRODUCT((Stabilo!$F146:$DA146="A")*(Stabilo!$F$5:$DA$5='Résultats élèves'!$I$2))&gt;0,"ABSENT","PRESENT"))</f>
        <v/>
      </c>
      <c r="T141" s="103" t="str">
        <f>IF(T140="","",IF(SUMPRODUCT((Stabilo!$F146:$DA146="A")*(Stabilo!$F$5:$DA$5='Résultats élèves'!$J$2))&gt;0,"ABSENT","PRESENT"))</f>
        <v/>
      </c>
      <c r="U141" s="103" t="str">
        <f>IF(U140="","",IF(SUMPRODUCT((Stabilo!$F146:$DA146="A")*(Stabilo!$F$5:$DA$5='Résultats élèves'!$K$2))&gt;0,"ABSENT","PRESENT"))</f>
        <v/>
      </c>
      <c r="V141" s="103" t="str">
        <f>IF(V140="","",IF(SUMPRODUCT((Stabilo!$F146:$DA146="A")*(Stabilo!$F$5:$DA$5='Résultats élèves'!$L$2))&gt;0,"ABSENT","PRESENT"))</f>
        <v/>
      </c>
      <c r="W141" s="103" t="str">
        <f>IF(W140="","",IF(SUMPRODUCT((Stabilo!$F146:$DA146="A")*(Stabilo!$F$5:$DA$5='Résultats élèves'!$M$2))&gt;0,"ABSENT","PRESENT"))</f>
        <v/>
      </c>
      <c r="X141" s="99" t="str">
        <f t="shared" si="22"/>
        <v/>
      </c>
      <c r="Y141" s="176" t="str">
        <f>IF(X141="PRESENT",IF(N141="PRESENT",SUMPRODUCT((Stabilo!$F146:$DA146=1)*(Stabilo!$F$5:$DA$5='Résultats élèves'!$D$2)),"A"),"A")</f>
        <v>A</v>
      </c>
      <c r="Z141" s="176" t="str">
        <f>IF(X141="PRESENT",IF(O141="PRESENT",SUMPRODUCT((Stabilo!$F146:$DA146=1)*(Stabilo!$F$5:$DA$5='Résultats élèves'!$E$2)),"A"),"A")</f>
        <v>A</v>
      </c>
      <c r="AA141" s="176" t="str">
        <f>IF(X141="PRESENT",IF(P141="PRESENT",SUMPRODUCT((Stabilo!$F146:$DA146=1)*(Stabilo!$F$5:$DA$5='Résultats élèves'!$F$2)),"A"),"A")</f>
        <v>A</v>
      </c>
      <c r="AB141" s="176" t="str">
        <f>IF(X141="PRESENT",IF(Q141="PRESENT",SUMPRODUCT((Stabilo!$F146:$DA146=1)*(Stabilo!$F$5:$DA$5='Résultats élèves'!$G$2)),"A"),"A")</f>
        <v>A</v>
      </c>
      <c r="AC141" s="176" t="str">
        <f>IF(X141="PRESENT",IF(R141="PRESENT",SUMPRODUCT((Stabilo!$F146:$DA146=1)*(Stabilo!$F$5:$DA$5='Résultats élèves'!$H$2)),"A"),"A")</f>
        <v>A</v>
      </c>
      <c r="AD141" s="176" t="str">
        <f>IF(X141="PRESENT",IF(S141="PRESENT",SUMPRODUCT((Stabilo!$F146:$DA146=1)*(Stabilo!$F$5:$DA$5='Résultats élèves'!$I$2)),"A"),"A")</f>
        <v>A</v>
      </c>
      <c r="AE141" s="176" t="str">
        <f>IF(X141="PRESENT",IF(T141="PRESENT",SUMPRODUCT((Stabilo!$F146:$DA146=1)*(Stabilo!$F$5:$DA$5='Résultats élèves'!$J$2)),"A"),"A")</f>
        <v>A</v>
      </c>
      <c r="AF141" s="176" t="str">
        <f>IF(X141="PRESENT",IF(U141="PRESENT",SUMPRODUCT((Stabilo!$F146:$DA146=1)*(Stabilo!$F$5:$DA$5='Résultats élèves'!$K$2)),"A"),"A")</f>
        <v>A</v>
      </c>
      <c r="AG141" s="176" t="str">
        <f>IF(X141="PRESENT",IF(V141="PRESENT",SUMPRODUCT((Stabilo!$F146:$DA146=1)*(Stabilo!$F$5:$DA$5='Résultats élèves'!$L$2)),"A"),"A")</f>
        <v>A</v>
      </c>
      <c r="AH141" s="176" t="str">
        <f>IF(X141="PRESENT",IF(W141="PRESENT",SUMPRODUCT((Stabilo!$F146:$DA146=1)*(Stabilo!$F$5:$DA$5='Résultats élèves'!$M$2)),"A"),"A")</f>
        <v>A</v>
      </c>
      <c r="AI141" s="175">
        <f>SUMPRODUCT((Stabilo!$F$5:$DA$5=1)*(Stabilo!F146:DA146&lt;&gt;""))</f>
        <v>0</v>
      </c>
      <c r="AJ141" s="175">
        <f>SUMPRODUCT((Stabilo!$F$5:$DA$5=2)*(Stabilo!F146:DA146&lt;&gt;""))</f>
        <v>0</v>
      </c>
      <c r="AK141" s="175">
        <f>SUMPRODUCT((Stabilo!$F$5:$DA$5=3)*(Stabilo!F146:DA146&lt;&gt;""))</f>
        <v>0</v>
      </c>
      <c r="AL141" s="175">
        <f>SUMPRODUCT((Stabilo!$F$5:$DA$5=4)*(Stabilo!F146:DA146&lt;&gt;""))</f>
        <v>0</v>
      </c>
      <c r="AM141" s="175">
        <f>SUMPRODUCT((Stabilo!$F$5:$DA$5=5)*(Stabilo!F146:DA146&lt;&gt;""))</f>
        <v>0</v>
      </c>
      <c r="AN141" s="175">
        <f>SUMPRODUCT((Stabilo!$F$5:$DA$5=6)*(Stabilo!F146:DA146&lt;&gt;""))</f>
        <v>0</v>
      </c>
      <c r="AO141" s="175">
        <f>SUMPRODUCT((Stabilo!$F$5:$DA$5=7)*(Stabilo!F146:DA146&lt;&gt;""))</f>
        <v>0</v>
      </c>
      <c r="AP141" s="175">
        <f>SUMPRODUCT((Stabilo!$F$5:$DA$5=8)*(Stabilo!F146:DA146&lt;&gt;""))</f>
        <v>0</v>
      </c>
      <c r="AQ141" s="175">
        <f>SUMPRODUCT((Stabilo!$F$5:$DA$5=9)*(Stabilo!F146:DA146&lt;&gt;""))</f>
        <v>0</v>
      </c>
      <c r="AR141" s="175">
        <f>SUMPRODUCT((Stabilo!$F$5:$DA$5=10)*(Stabilo!F146:DA146&lt;&gt;""))</f>
        <v>0</v>
      </c>
    </row>
    <row r="142" spans="2:44" ht="15" customHeight="1">
      <c r="B142" s="76">
        <v>139</v>
      </c>
      <c r="C142" s="77" t="str">
        <f>IF(Accueil!F151="","",Accueil!F151)</f>
        <v/>
      </c>
      <c r="D142" s="167" t="str">
        <f t="shared" si="23"/>
        <v/>
      </c>
      <c r="E142" s="167" t="str">
        <f t="shared" si="24"/>
        <v/>
      </c>
      <c r="F142" s="167" t="str">
        <f t="shared" si="25"/>
        <v/>
      </c>
      <c r="G142" s="167" t="str">
        <f t="shared" si="26"/>
        <v/>
      </c>
      <c r="H142" s="167" t="str">
        <f t="shared" si="27"/>
        <v/>
      </c>
      <c r="I142" s="167" t="str">
        <f t="shared" si="28"/>
        <v/>
      </c>
      <c r="J142" s="167" t="str">
        <f t="shared" si="29"/>
        <v/>
      </c>
      <c r="K142" s="167" t="str">
        <f t="shared" si="30"/>
        <v/>
      </c>
      <c r="L142" s="167" t="str">
        <f t="shared" si="31"/>
        <v/>
      </c>
      <c r="M142" s="167" t="str">
        <f t="shared" si="32"/>
        <v/>
      </c>
      <c r="N142" s="103" t="str">
        <f>IF(N141="","",IF(SUMPRODUCT((Stabilo!$F147:$DA147="A")*(Stabilo!$F$5:$DA$5='Résultats élèves'!$D$2))&gt;0,"ABSENT","PRESENT"))</f>
        <v>PRESENT</v>
      </c>
      <c r="O142" s="103" t="str">
        <f>IF(O141="","",IF(SUMPRODUCT((Stabilo!$F147:$DA147="A")*(Stabilo!$F$5:$DA$5='Résultats élèves'!$E$2))&gt;0,"ABSENT","PRESENT"))</f>
        <v>PRESENT</v>
      </c>
      <c r="P142" s="103" t="str">
        <f>IF(P141="","",IF(SUMPRODUCT((Stabilo!$F147:$DA147="A")*(Stabilo!$F$5:$DA$5='Résultats élèves'!$F$2))&gt;0,"ABSENT","PRESENT"))</f>
        <v>PRESENT</v>
      </c>
      <c r="Q142" s="103" t="str">
        <f>IF(Q141="","",IF(SUMPRODUCT((Stabilo!$F147:$DA147="A")*(Stabilo!$F$5:$DA$5='Résultats élèves'!$G$2))&gt;0,"ABSENT","PRESENT"))</f>
        <v>PRESENT</v>
      </c>
      <c r="R142" s="103" t="str">
        <f>IF(R141="","",IF(SUMPRODUCT((Stabilo!$F147:$DA147="A")*(Stabilo!$F$5:$DA$5='Résultats élèves'!$H$2))&gt;0,"ABSENT","PRESENT"))</f>
        <v>PRESENT</v>
      </c>
      <c r="S142" s="103" t="str">
        <f>IF(S141="","",IF(SUMPRODUCT((Stabilo!$F147:$DA147="A")*(Stabilo!$F$5:$DA$5='Résultats élèves'!$I$2))&gt;0,"ABSENT","PRESENT"))</f>
        <v/>
      </c>
      <c r="T142" s="103" t="str">
        <f>IF(T141="","",IF(SUMPRODUCT((Stabilo!$F147:$DA147="A")*(Stabilo!$F$5:$DA$5='Résultats élèves'!$J$2))&gt;0,"ABSENT","PRESENT"))</f>
        <v/>
      </c>
      <c r="U142" s="103" t="str">
        <f>IF(U141="","",IF(SUMPRODUCT((Stabilo!$F147:$DA147="A")*(Stabilo!$F$5:$DA$5='Résultats élèves'!$K$2))&gt;0,"ABSENT","PRESENT"))</f>
        <v/>
      </c>
      <c r="V142" s="103" t="str">
        <f>IF(V141="","",IF(SUMPRODUCT((Stabilo!$F147:$DA147="A")*(Stabilo!$F$5:$DA$5='Résultats élèves'!$L$2))&gt;0,"ABSENT","PRESENT"))</f>
        <v/>
      </c>
      <c r="W142" s="103" t="str">
        <f>IF(W141="","",IF(SUMPRODUCT((Stabilo!$F147:$DA147="A")*(Stabilo!$F$5:$DA$5='Résultats élèves'!$M$2))&gt;0,"ABSENT","PRESENT"))</f>
        <v/>
      </c>
      <c r="X142" s="99" t="str">
        <f t="shared" si="22"/>
        <v/>
      </c>
      <c r="Y142" s="176" t="str">
        <f>IF(X142="PRESENT",IF(N142="PRESENT",SUMPRODUCT((Stabilo!$F147:$DA147=1)*(Stabilo!$F$5:$DA$5='Résultats élèves'!$D$2)),"A"),"A")</f>
        <v>A</v>
      </c>
      <c r="Z142" s="176" t="str">
        <f>IF(X142="PRESENT",IF(O142="PRESENT",SUMPRODUCT((Stabilo!$F147:$DA147=1)*(Stabilo!$F$5:$DA$5='Résultats élèves'!$E$2)),"A"),"A")</f>
        <v>A</v>
      </c>
      <c r="AA142" s="176" t="str">
        <f>IF(X142="PRESENT",IF(P142="PRESENT",SUMPRODUCT((Stabilo!$F147:$DA147=1)*(Stabilo!$F$5:$DA$5='Résultats élèves'!$F$2)),"A"),"A")</f>
        <v>A</v>
      </c>
      <c r="AB142" s="176" t="str">
        <f>IF(X142="PRESENT",IF(Q142="PRESENT",SUMPRODUCT((Stabilo!$F147:$DA147=1)*(Stabilo!$F$5:$DA$5='Résultats élèves'!$G$2)),"A"),"A")</f>
        <v>A</v>
      </c>
      <c r="AC142" s="176" t="str">
        <f>IF(X142="PRESENT",IF(R142="PRESENT",SUMPRODUCT((Stabilo!$F147:$DA147=1)*(Stabilo!$F$5:$DA$5='Résultats élèves'!$H$2)),"A"),"A")</f>
        <v>A</v>
      </c>
      <c r="AD142" s="176" t="str">
        <f>IF(X142="PRESENT",IF(S142="PRESENT",SUMPRODUCT((Stabilo!$F147:$DA147=1)*(Stabilo!$F$5:$DA$5='Résultats élèves'!$I$2)),"A"),"A")</f>
        <v>A</v>
      </c>
      <c r="AE142" s="176" t="str">
        <f>IF(X142="PRESENT",IF(T142="PRESENT",SUMPRODUCT((Stabilo!$F147:$DA147=1)*(Stabilo!$F$5:$DA$5='Résultats élèves'!$J$2)),"A"),"A")</f>
        <v>A</v>
      </c>
      <c r="AF142" s="176" t="str">
        <f>IF(X142="PRESENT",IF(U142="PRESENT",SUMPRODUCT((Stabilo!$F147:$DA147=1)*(Stabilo!$F$5:$DA$5='Résultats élèves'!$K$2)),"A"),"A")</f>
        <v>A</v>
      </c>
      <c r="AG142" s="176" t="str">
        <f>IF(X142="PRESENT",IF(V142="PRESENT",SUMPRODUCT((Stabilo!$F147:$DA147=1)*(Stabilo!$F$5:$DA$5='Résultats élèves'!$L$2)),"A"),"A")</f>
        <v>A</v>
      </c>
      <c r="AH142" s="176" t="str">
        <f>IF(X142="PRESENT",IF(W142="PRESENT",SUMPRODUCT((Stabilo!$F147:$DA147=1)*(Stabilo!$F$5:$DA$5='Résultats élèves'!$M$2)),"A"),"A")</f>
        <v>A</v>
      </c>
      <c r="AI142" s="175">
        <f>SUMPRODUCT((Stabilo!$F$5:$DA$5=1)*(Stabilo!F147:DA147&lt;&gt;""))</f>
        <v>0</v>
      </c>
      <c r="AJ142" s="175">
        <f>SUMPRODUCT((Stabilo!$F$5:$DA$5=2)*(Stabilo!F147:DA147&lt;&gt;""))</f>
        <v>0</v>
      </c>
      <c r="AK142" s="175">
        <f>SUMPRODUCT((Stabilo!$F$5:$DA$5=3)*(Stabilo!F147:DA147&lt;&gt;""))</f>
        <v>0</v>
      </c>
      <c r="AL142" s="175">
        <f>SUMPRODUCT((Stabilo!$F$5:$DA$5=4)*(Stabilo!F147:DA147&lt;&gt;""))</f>
        <v>0</v>
      </c>
      <c r="AM142" s="175">
        <f>SUMPRODUCT((Stabilo!$F$5:$DA$5=5)*(Stabilo!F147:DA147&lt;&gt;""))</f>
        <v>0</v>
      </c>
      <c r="AN142" s="175">
        <f>SUMPRODUCT((Stabilo!$F$5:$DA$5=6)*(Stabilo!F147:DA147&lt;&gt;""))</f>
        <v>0</v>
      </c>
      <c r="AO142" s="175">
        <f>SUMPRODUCT((Stabilo!$F$5:$DA$5=7)*(Stabilo!F147:DA147&lt;&gt;""))</f>
        <v>0</v>
      </c>
      <c r="AP142" s="175">
        <f>SUMPRODUCT((Stabilo!$F$5:$DA$5=8)*(Stabilo!F147:DA147&lt;&gt;""))</f>
        <v>0</v>
      </c>
      <c r="AQ142" s="175">
        <f>SUMPRODUCT((Stabilo!$F$5:$DA$5=9)*(Stabilo!F147:DA147&lt;&gt;""))</f>
        <v>0</v>
      </c>
      <c r="AR142" s="175">
        <f>SUMPRODUCT((Stabilo!$F$5:$DA$5=10)*(Stabilo!F147:DA147&lt;&gt;""))</f>
        <v>0</v>
      </c>
    </row>
    <row r="143" spans="2:44" ht="15" customHeight="1">
      <c r="B143" s="76">
        <v>140</v>
      </c>
      <c r="C143" s="77" t="str">
        <f>IF(Accueil!F152="","",Accueil!F152)</f>
        <v/>
      </c>
      <c r="D143" s="167" t="str">
        <f t="shared" si="23"/>
        <v/>
      </c>
      <c r="E143" s="167" t="str">
        <f t="shared" si="24"/>
        <v/>
      </c>
      <c r="F143" s="167" t="str">
        <f t="shared" si="25"/>
        <v/>
      </c>
      <c r="G143" s="167" t="str">
        <f t="shared" si="26"/>
        <v/>
      </c>
      <c r="H143" s="167" t="str">
        <f t="shared" si="27"/>
        <v/>
      </c>
      <c r="I143" s="167" t="str">
        <f t="shared" si="28"/>
        <v/>
      </c>
      <c r="J143" s="167" t="str">
        <f t="shared" si="29"/>
        <v/>
      </c>
      <c r="K143" s="167" t="str">
        <f t="shared" si="30"/>
        <v/>
      </c>
      <c r="L143" s="167" t="str">
        <f t="shared" si="31"/>
        <v/>
      </c>
      <c r="M143" s="167" t="str">
        <f t="shared" si="32"/>
        <v/>
      </c>
      <c r="N143" s="103" t="str">
        <f>IF(N142="","",IF(SUMPRODUCT((Stabilo!$F148:$DA148="A")*(Stabilo!$F$5:$DA$5='Résultats élèves'!$D$2))&gt;0,"ABSENT","PRESENT"))</f>
        <v>PRESENT</v>
      </c>
      <c r="O143" s="103" t="str">
        <f>IF(O142="","",IF(SUMPRODUCT((Stabilo!$F148:$DA148="A")*(Stabilo!$F$5:$DA$5='Résultats élèves'!$E$2))&gt;0,"ABSENT","PRESENT"))</f>
        <v>PRESENT</v>
      </c>
      <c r="P143" s="103" t="str">
        <f>IF(P142="","",IF(SUMPRODUCT((Stabilo!$F148:$DA148="A")*(Stabilo!$F$5:$DA$5='Résultats élèves'!$F$2))&gt;0,"ABSENT","PRESENT"))</f>
        <v>PRESENT</v>
      </c>
      <c r="Q143" s="103" t="str">
        <f>IF(Q142="","",IF(SUMPRODUCT((Stabilo!$F148:$DA148="A")*(Stabilo!$F$5:$DA$5='Résultats élèves'!$G$2))&gt;0,"ABSENT","PRESENT"))</f>
        <v>PRESENT</v>
      </c>
      <c r="R143" s="103" t="str">
        <f>IF(R142="","",IF(SUMPRODUCT((Stabilo!$F148:$DA148="A")*(Stabilo!$F$5:$DA$5='Résultats élèves'!$H$2))&gt;0,"ABSENT","PRESENT"))</f>
        <v>PRESENT</v>
      </c>
      <c r="S143" s="103" t="str">
        <f>IF(S142="","",IF(SUMPRODUCT((Stabilo!$F148:$DA148="A")*(Stabilo!$F$5:$DA$5='Résultats élèves'!$I$2))&gt;0,"ABSENT","PRESENT"))</f>
        <v/>
      </c>
      <c r="T143" s="103" t="str">
        <f>IF(T142="","",IF(SUMPRODUCT((Stabilo!$F148:$DA148="A")*(Stabilo!$F$5:$DA$5='Résultats élèves'!$J$2))&gt;0,"ABSENT","PRESENT"))</f>
        <v/>
      </c>
      <c r="U143" s="103" t="str">
        <f>IF(U142="","",IF(SUMPRODUCT((Stabilo!$F148:$DA148="A")*(Stabilo!$F$5:$DA$5='Résultats élèves'!$K$2))&gt;0,"ABSENT","PRESENT"))</f>
        <v/>
      </c>
      <c r="V143" s="103" t="str">
        <f>IF(V142="","",IF(SUMPRODUCT((Stabilo!$F148:$DA148="A")*(Stabilo!$F$5:$DA$5='Résultats élèves'!$L$2))&gt;0,"ABSENT","PRESENT"))</f>
        <v/>
      </c>
      <c r="W143" s="103" t="str">
        <f>IF(W142="","",IF(SUMPRODUCT((Stabilo!$F148:$DA148="A")*(Stabilo!$F$5:$DA$5='Résultats élèves'!$M$2))&gt;0,"ABSENT","PRESENT"))</f>
        <v/>
      </c>
      <c r="X143" s="99" t="str">
        <f t="shared" si="22"/>
        <v/>
      </c>
      <c r="Y143" s="176" t="str">
        <f>IF(X143="PRESENT",IF(N143="PRESENT",SUMPRODUCT((Stabilo!$F148:$DA148=1)*(Stabilo!$F$5:$DA$5='Résultats élèves'!$D$2)),"A"),"A")</f>
        <v>A</v>
      </c>
      <c r="Z143" s="176" t="str">
        <f>IF(X143="PRESENT",IF(O143="PRESENT",SUMPRODUCT((Stabilo!$F148:$DA148=1)*(Stabilo!$F$5:$DA$5='Résultats élèves'!$E$2)),"A"),"A")</f>
        <v>A</v>
      </c>
      <c r="AA143" s="176" t="str">
        <f>IF(X143="PRESENT",IF(P143="PRESENT",SUMPRODUCT((Stabilo!$F148:$DA148=1)*(Stabilo!$F$5:$DA$5='Résultats élèves'!$F$2)),"A"),"A")</f>
        <v>A</v>
      </c>
      <c r="AB143" s="176" t="str">
        <f>IF(X143="PRESENT",IF(Q143="PRESENT",SUMPRODUCT((Stabilo!$F148:$DA148=1)*(Stabilo!$F$5:$DA$5='Résultats élèves'!$G$2)),"A"),"A")</f>
        <v>A</v>
      </c>
      <c r="AC143" s="176" t="str">
        <f>IF(X143="PRESENT",IF(R143="PRESENT",SUMPRODUCT((Stabilo!$F148:$DA148=1)*(Stabilo!$F$5:$DA$5='Résultats élèves'!$H$2)),"A"),"A")</f>
        <v>A</v>
      </c>
      <c r="AD143" s="176" t="str">
        <f>IF(X143="PRESENT",IF(S143="PRESENT",SUMPRODUCT((Stabilo!$F148:$DA148=1)*(Stabilo!$F$5:$DA$5='Résultats élèves'!$I$2)),"A"),"A")</f>
        <v>A</v>
      </c>
      <c r="AE143" s="176" t="str">
        <f>IF(X143="PRESENT",IF(T143="PRESENT",SUMPRODUCT((Stabilo!$F148:$DA148=1)*(Stabilo!$F$5:$DA$5='Résultats élèves'!$J$2)),"A"),"A")</f>
        <v>A</v>
      </c>
      <c r="AF143" s="176" t="str">
        <f>IF(X143="PRESENT",IF(U143="PRESENT",SUMPRODUCT((Stabilo!$F148:$DA148=1)*(Stabilo!$F$5:$DA$5='Résultats élèves'!$K$2)),"A"),"A")</f>
        <v>A</v>
      </c>
      <c r="AG143" s="176" t="str">
        <f>IF(X143="PRESENT",IF(V143="PRESENT",SUMPRODUCT((Stabilo!$F148:$DA148=1)*(Stabilo!$F$5:$DA$5='Résultats élèves'!$L$2)),"A"),"A")</f>
        <v>A</v>
      </c>
      <c r="AH143" s="176" t="str">
        <f>IF(X143="PRESENT",IF(W143="PRESENT",SUMPRODUCT((Stabilo!$F148:$DA148=1)*(Stabilo!$F$5:$DA$5='Résultats élèves'!$M$2)),"A"),"A")</f>
        <v>A</v>
      </c>
      <c r="AI143" s="175">
        <f>SUMPRODUCT((Stabilo!$F$5:$DA$5=1)*(Stabilo!F148:DA148&lt;&gt;""))</f>
        <v>0</v>
      </c>
      <c r="AJ143" s="175">
        <f>SUMPRODUCT((Stabilo!$F$5:$DA$5=2)*(Stabilo!F148:DA148&lt;&gt;""))</f>
        <v>0</v>
      </c>
      <c r="AK143" s="175">
        <f>SUMPRODUCT((Stabilo!$F$5:$DA$5=3)*(Stabilo!F148:DA148&lt;&gt;""))</f>
        <v>0</v>
      </c>
      <c r="AL143" s="175">
        <f>SUMPRODUCT((Stabilo!$F$5:$DA$5=4)*(Stabilo!F148:DA148&lt;&gt;""))</f>
        <v>0</v>
      </c>
      <c r="AM143" s="175">
        <f>SUMPRODUCT((Stabilo!$F$5:$DA$5=5)*(Stabilo!F148:DA148&lt;&gt;""))</f>
        <v>0</v>
      </c>
      <c r="AN143" s="175">
        <f>SUMPRODUCT((Stabilo!$F$5:$DA$5=6)*(Stabilo!F148:DA148&lt;&gt;""))</f>
        <v>0</v>
      </c>
      <c r="AO143" s="175">
        <f>SUMPRODUCT((Stabilo!$F$5:$DA$5=7)*(Stabilo!F148:DA148&lt;&gt;""))</f>
        <v>0</v>
      </c>
      <c r="AP143" s="175">
        <f>SUMPRODUCT((Stabilo!$F$5:$DA$5=8)*(Stabilo!F148:DA148&lt;&gt;""))</f>
        <v>0</v>
      </c>
      <c r="AQ143" s="175">
        <f>SUMPRODUCT((Stabilo!$F$5:$DA$5=9)*(Stabilo!F148:DA148&lt;&gt;""))</f>
        <v>0</v>
      </c>
      <c r="AR143" s="175">
        <f>SUMPRODUCT((Stabilo!$F$5:$DA$5=10)*(Stabilo!F148:DA148&lt;&gt;""))</f>
        <v>0</v>
      </c>
    </row>
    <row r="144" spans="2:44" ht="15" customHeight="1">
      <c r="B144" s="76">
        <v>141</v>
      </c>
      <c r="C144" s="77" t="str">
        <f>IF(Accueil!F153="","",Accueil!F153)</f>
        <v/>
      </c>
      <c r="D144" s="167" t="str">
        <f t="shared" si="23"/>
        <v/>
      </c>
      <c r="E144" s="167" t="str">
        <f t="shared" si="24"/>
        <v/>
      </c>
      <c r="F144" s="167" t="str">
        <f t="shared" si="25"/>
        <v/>
      </c>
      <c r="G144" s="167" t="str">
        <f t="shared" si="26"/>
        <v/>
      </c>
      <c r="H144" s="167" t="str">
        <f t="shared" si="27"/>
        <v/>
      </c>
      <c r="I144" s="167" t="str">
        <f t="shared" si="28"/>
        <v/>
      </c>
      <c r="J144" s="167" t="str">
        <f t="shared" si="29"/>
        <v/>
      </c>
      <c r="K144" s="167" t="str">
        <f t="shared" si="30"/>
        <v/>
      </c>
      <c r="L144" s="167" t="str">
        <f t="shared" si="31"/>
        <v/>
      </c>
      <c r="M144" s="167" t="str">
        <f t="shared" si="32"/>
        <v/>
      </c>
      <c r="N144" s="103" t="str">
        <f>IF(N143="","",IF(SUMPRODUCT((Stabilo!$F149:$DA149="A")*(Stabilo!$F$5:$DA$5='Résultats élèves'!$D$2))&gt;0,"ABSENT","PRESENT"))</f>
        <v>PRESENT</v>
      </c>
      <c r="O144" s="103" t="str">
        <f>IF(O143="","",IF(SUMPRODUCT((Stabilo!$F149:$DA149="A")*(Stabilo!$F$5:$DA$5='Résultats élèves'!$E$2))&gt;0,"ABSENT","PRESENT"))</f>
        <v>PRESENT</v>
      </c>
      <c r="P144" s="103" t="str">
        <f>IF(P143="","",IF(SUMPRODUCT((Stabilo!$F149:$DA149="A")*(Stabilo!$F$5:$DA$5='Résultats élèves'!$F$2))&gt;0,"ABSENT","PRESENT"))</f>
        <v>PRESENT</v>
      </c>
      <c r="Q144" s="103" t="str">
        <f>IF(Q143="","",IF(SUMPRODUCT((Stabilo!$F149:$DA149="A")*(Stabilo!$F$5:$DA$5='Résultats élèves'!$G$2))&gt;0,"ABSENT","PRESENT"))</f>
        <v>PRESENT</v>
      </c>
      <c r="R144" s="103" t="str">
        <f>IF(R143="","",IF(SUMPRODUCT((Stabilo!$F149:$DA149="A")*(Stabilo!$F$5:$DA$5='Résultats élèves'!$H$2))&gt;0,"ABSENT","PRESENT"))</f>
        <v>PRESENT</v>
      </c>
      <c r="S144" s="103" t="str">
        <f>IF(S143="","",IF(SUMPRODUCT((Stabilo!$F149:$DA149="A")*(Stabilo!$F$5:$DA$5='Résultats élèves'!$I$2))&gt;0,"ABSENT","PRESENT"))</f>
        <v/>
      </c>
      <c r="T144" s="103" t="str">
        <f>IF(T143="","",IF(SUMPRODUCT((Stabilo!$F149:$DA149="A")*(Stabilo!$F$5:$DA$5='Résultats élèves'!$J$2))&gt;0,"ABSENT","PRESENT"))</f>
        <v/>
      </c>
      <c r="U144" s="103" t="str">
        <f>IF(U143="","",IF(SUMPRODUCT((Stabilo!$F149:$DA149="A")*(Stabilo!$F$5:$DA$5='Résultats élèves'!$K$2))&gt;0,"ABSENT","PRESENT"))</f>
        <v/>
      </c>
      <c r="V144" s="103" t="str">
        <f>IF(V143="","",IF(SUMPRODUCT((Stabilo!$F149:$DA149="A")*(Stabilo!$F$5:$DA$5='Résultats élèves'!$L$2))&gt;0,"ABSENT","PRESENT"))</f>
        <v/>
      </c>
      <c r="W144" s="103" t="str">
        <f>IF(W143="","",IF(SUMPRODUCT((Stabilo!$F149:$DA149="A")*(Stabilo!$F$5:$DA$5='Résultats élèves'!$M$2))&gt;0,"ABSENT","PRESENT"))</f>
        <v/>
      </c>
      <c r="X144" s="99" t="str">
        <f t="shared" si="22"/>
        <v/>
      </c>
      <c r="Y144" s="176" t="str">
        <f>IF(X144="PRESENT",IF(N144="PRESENT",SUMPRODUCT((Stabilo!$F149:$DA149=1)*(Stabilo!$F$5:$DA$5='Résultats élèves'!$D$2)),"A"),"A")</f>
        <v>A</v>
      </c>
      <c r="Z144" s="176" t="str">
        <f>IF(X144="PRESENT",IF(O144="PRESENT",SUMPRODUCT((Stabilo!$F149:$DA149=1)*(Stabilo!$F$5:$DA$5='Résultats élèves'!$E$2)),"A"),"A")</f>
        <v>A</v>
      </c>
      <c r="AA144" s="176" t="str">
        <f>IF(X144="PRESENT",IF(P144="PRESENT",SUMPRODUCT((Stabilo!$F149:$DA149=1)*(Stabilo!$F$5:$DA$5='Résultats élèves'!$F$2)),"A"),"A")</f>
        <v>A</v>
      </c>
      <c r="AB144" s="176" t="str">
        <f>IF(X144="PRESENT",IF(Q144="PRESENT",SUMPRODUCT((Stabilo!$F149:$DA149=1)*(Stabilo!$F$5:$DA$5='Résultats élèves'!$G$2)),"A"),"A")</f>
        <v>A</v>
      </c>
      <c r="AC144" s="176" t="str">
        <f>IF(X144="PRESENT",IF(R144="PRESENT",SUMPRODUCT((Stabilo!$F149:$DA149=1)*(Stabilo!$F$5:$DA$5='Résultats élèves'!$H$2)),"A"),"A")</f>
        <v>A</v>
      </c>
      <c r="AD144" s="176" t="str">
        <f>IF(X144="PRESENT",IF(S144="PRESENT",SUMPRODUCT((Stabilo!$F149:$DA149=1)*(Stabilo!$F$5:$DA$5='Résultats élèves'!$I$2)),"A"),"A")</f>
        <v>A</v>
      </c>
      <c r="AE144" s="176" t="str">
        <f>IF(X144="PRESENT",IF(T144="PRESENT",SUMPRODUCT((Stabilo!$F149:$DA149=1)*(Stabilo!$F$5:$DA$5='Résultats élèves'!$J$2)),"A"),"A")</f>
        <v>A</v>
      </c>
      <c r="AF144" s="176" t="str">
        <f>IF(X144="PRESENT",IF(U144="PRESENT",SUMPRODUCT((Stabilo!$F149:$DA149=1)*(Stabilo!$F$5:$DA$5='Résultats élèves'!$K$2)),"A"),"A")</f>
        <v>A</v>
      </c>
      <c r="AG144" s="176" t="str">
        <f>IF(X144="PRESENT",IF(V144="PRESENT",SUMPRODUCT((Stabilo!$F149:$DA149=1)*(Stabilo!$F$5:$DA$5='Résultats élèves'!$L$2)),"A"),"A")</f>
        <v>A</v>
      </c>
      <c r="AH144" s="176" t="str">
        <f>IF(X144="PRESENT",IF(W144="PRESENT",SUMPRODUCT((Stabilo!$F149:$DA149=1)*(Stabilo!$F$5:$DA$5='Résultats élèves'!$M$2)),"A"),"A")</f>
        <v>A</v>
      </c>
      <c r="AI144" s="175">
        <f>SUMPRODUCT((Stabilo!$F$5:$DA$5=1)*(Stabilo!F149:DA149&lt;&gt;""))</f>
        <v>0</v>
      </c>
      <c r="AJ144" s="175">
        <f>SUMPRODUCT((Stabilo!$F$5:$DA$5=2)*(Stabilo!F149:DA149&lt;&gt;""))</f>
        <v>0</v>
      </c>
      <c r="AK144" s="175">
        <f>SUMPRODUCT((Stabilo!$F$5:$DA$5=3)*(Stabilo!F149:DA149&lt;&gt;""))</f>
        <v>0</v>
      </c>
      <c r="AL144" s="175">
        <f>SUMPRODUCT((Stabilo!$F$5:$DA$5=4)*(Stabilo!F149:DA149&lt;&gt;""))</f>
        <v>0</v>
      </c>
      <c r="AM144" s="175">
        <f>SUMPRODUCT((Stabilo!$F$5:$DA$5=5)*(Stabilo!F149:DA149&lt;&gt;""))</f>
        <v>0</v>
      </c>
      <c r="AN144" s="175">
        <f>SUMPRODUCT((Stabilo!$F$5:$DA$5=6)*(Stabilo!F149:DA149&lt;&gt;""))</f>
        <v>0</v>
      </c>
      <c r="AO144" s="175">
        <f>SUMPRODUCT((Stabilo!$F$5:$DA$5=7)*(Stabilo!F149:DA149&lt;&gt;""))</f>
        <v>0</v>
      </c>
      <c r="AP144" s="175">
        <f>SUMPRODUCT((Stabilo!$F$5:$DA$5=8)*(Stabilo!F149:DA149&lt;&gt;""))</f>
        <v>0</v>
      </c>
      <c r="AQ144" s="175">
        <f>SUMPRODUCT((Stabilo!$F$5:$DA$5=9)*(Stabilo!F149:DA149&lt;&gt;""))</f>
        <v>0</v>
      </c>
      <c r="AR144" s="175">
        <f>SUMPRODUCT((Stabilo!$F$5:$DA$5=10)*(Stabilo!F149:DA149&lt;&gt;""))</f>
        <v>0</v>
      </c>
    </row>
    <row r="145" spans="2:44" ht="15" customHeight="1">
      <c r="B145" s="76">
        <v>142</v>
      </c>
      <c r="C145" s="77" t="str">
        <f>IF(Accueil!F154="","",Accueil!F154)</f>
        <v/>
      </c>
      <c r="D145" s="167" t="str">
        <f t="shared" si="23"/>
        <v/>
      </c>
      <c r="E145" s="167" t="str">
        <f t="shared" si="24"/>
        <v/>
      </c>
      <c r="F145" s="167" t="str">
        <f t="shared" si="25"/>
        <v/>
      </c>
      <c r="G145" s="167" t="str">
        <f t="shared" si="26"/>
        <v/>
      </c>
      <c r="H145" s="167" t="str">
        <f t="shared" si="27"/>
        <v/>
      </c>
      <c r="I145" s="167" t="str">
        <f t="shared" si="28"/>
        <v/>
      </c>
      <c r="J145" s="167" t="str">
        <f t="shared" si="29"/>
        <v/>
      </c>
      <c r="K145" s="167" t="str">
        <f t="shared" si="30"/>
        <v/>
      </c>
      <c r="L145" s="167" t="str">
        <f t="shared" si="31"/>
        <v/>
      </c>
      <c r="M145" s="167" t="str">
        <f t="shared" si="32"/>
        <v/>
      </c>
      <c r="N145" s="103" t="str">
        <f>IF(N144="","",IF(SUMPRODUCT((Stabilo!$F150:$DA150="A")*(Stabilo!$F$5:$DA$5='Résultats élèves'!$D$2))&gt;0,"ABSENT","PRESENT"))</f>
        <v>PRESENT</v>
      </c>
      <c r="O145" s="103" t="str">
        <f>IF(O144="","",IF(SUMPRODUCT((Stabilo!$F150:$DA150="A")*(Stabilo!$F$5:$DA$5='Résultats élèves'!$E$2))&gt;0,"ABSENT","PRESENT"))</f>
        <v>PRESENT</v>
      </c>
      <c r="P145" s="103" t="str">
        <f>IF(P144="","",IF(SUMPRODUCT((Stabilo!$F150:$DA150="A")*(Stabilo!$F$5:$DA$5='Résultats élèves'!$F$2))&gt;0,"ABSENT","PRESENT"))</f>
        <v>PRESENT</v>
      </c>
      <c r="Q145" s="103" t="str">
        <f>IF(Q144="","",IF(SUMPRODUCT((Stabilo!$F150:$DA150="A")*(Stabilo!$F$5:$DA$5='Résultats élèves'!$G$2))&gt;0,"ABSENT","PRESENT"))</f>
        <v>PRESENT</v>
      </c>
      <c r="R145" s="103" t="str">
        <f>IF(R144="","",IF(SUMPRODUCT((Stabilo!$F150:$DA150="A")*(Stabilo!$F$5:$DA$5='Résultats élèves'!$H$2))&gt;0,"ABSENT","PRESENT"))</f>
        <v>PRESENT</v>
      </c>
      <c r="S145" s="103" t="str">
        <f>IF(S144="","",IF(SUMPRODUCT((Stabilo!$F150:$DA150="A")*(Stabilo!$F$5:$DA$5='Résultats élèves'!$I$2))&gt;0,"ABSENT","PRESENT"))</f>
        <v/>
      </c>
      <c r="T145" s="103" t="str">
        <f>IF(T144="","",IF(SUMPRODUCT((Stabilo!$F150:$DA150="A")*(Stabilo!$F$5:$DA$5='Résultats élèves'!$J$2))&gt;0,"ABSENT","PRESENT"))</f>
        <v/>
      </c>
      <c r="U145" s="103" t="str">
        <f>IF(U144="","",IF(SUMPRODUCT((Stabilo!$F150:$DA150="A")*(Stabilo!$F$5:$DA$5='Résultats élèves'!$K$2))&gt;0,"ABSENT","PRESENT"))</f>
        <v/>
      </c>
      <c r="V145" s="103" t="str">
        <f>IF(V144="","",IF(SUMPRODUCT((Stabilo!$F150:$DA150="A")*(Stabilo!$F$5:$DA$5='Résultats élèves'!$L$2))&gt;0,"ABSENT","PRESENT"))</f>
        <v/>
      </c>
      <c r="W145" s="103" t="str">
        <f>IF(W144="","",IF(SUMPRODUCT((Stabilo!$F150:$DA150="A")*(Stabilo!$F$5:$DA$5='Résultats élèves'!$M$2))&gt;0,"ABSENT","PRESENT"))</f>
        <v/>
      </c>
      <c r="X145" s="99" t="str">
        <f t="shared" si="22"/>
        <v/>
      </c>
      <c r="Y145" s="176" t="str">
        <f>IF(X145="PRESENT",IF(N145="PRESENT",SUMPRODUCT((Stabilo!$F150:$DA150=1)*(Stabilo!$F$5:$DA$5='Résultats élèves'!$D$2)),"A"),"A")</f>
        <v>A</v>
      </c>
      <c r="Z145" s="176" t="str">
        <f>IF(X145="PRESENT",IF(O145="PRESENT",SUMPRODUCT((Stabilo!$F150:$DA150=1)*(Stabilo!$F$5:$DA$5='Résultats élèves'!$E$2)),"A"),"A")</f>
        <v>A</v>
      </c>
      <c r="AA145" s="176" t="str">
        <f>IF(X145="PRESENT",IF(P145="PRESENT",SUMPRODUCT((Stabilo!$F150:$DA150=1)*(Stabilo!$F$5:$DA$5='Résultats élèves'!$F$2)),"A"),"A")</f>
        <v>A</v>
      </c>
      <c r="AB145" s="176" t="str">
        <f>IF(X145="PRESENT",IF(Q145="PRESENT",SUMPRODUCT((Stabilo!$F150:$DA150=1)*(Stabilo!$F$5:$DA$5='Résultats élèves'!$G$2)),"A"),"A")</f>
        <v>A</v>
      </c>
      <c r="AC145" s="176" t="str">
        <f>IF(X145="PRESENT",IF(R145="PRESENT",SUMPRODUCT((Stabilo!$F150:$DA150=1)*(Stabilo!$F$5:$DA$5='Résultats élèves'!$H$2)),"A"),"A")</f>
        <v>A</v>
      </c>
      <c r="AD145" s="176" t="str">
        <f>IF(X145="PRESENT",IF(S145="PRESENT",SUMPRODUCT((Stabilo!$F150:$DA150=1)*(Stabilo!$F$5:$DA$5='Résultats élèves'!$I$2)),"A"),"A")</f>
        <v>A</v>
      </c>
      <c r="AE145" s="176" t="str">
        <f>IF(X145="PRESENT",IF(T145="PRESENT",SUMPRODUCT((Stabilo!$F150:$DA150=1)*(Stabilo!$F$5:$DA$5='Résultats élèves'!$J$2)),"A"),"A")</f>
        <v>A</v>
      </c>
      <c r="AF145" s="176" t="str">
        <f>IF(X145="PRESENT",IF(U145="PRESENT",SUMPRODUCT((Stabilo!$F150:$DA150=1)*(Stabilo!$F$5:$DA$5='Résultats élèves'!$K$2)),"A"),"A")</f>
        <v>A</v>
      </c>
      <c r="AG145" s="176" t="str">
        <f>IF(X145="PRESENT",IF(V145="PRESENT",SUMPRODUCT((Stabilo!$F150:$DA150=1)*(Stabilo!$F$5:$DA$5='Résultats élèves'!$L$2)),"A"),"A")</f>
        <v>A</v>
      </c>
      <c r="AH145" s="176" t="str">
        <f>IF(X145="PRESENT",IF(W145="PRESENT",SUMPRODUCT((Stabilo!$F150:$DA150=1)*(Stabilo!$F$5:$DA$5='Résultats élèves'!$M$2)),"A"),"A")</f>
        <v>A</v>
      </c>
      <c r="AI145" s="175">
        <f>SUMPRODUCT((Stabilo!$F$5:$DA$5=1)*(Stabilo!F150:DA150&lt;&gt;""))</f>
        <v>0</v>
      </c>
      <c r="AJ145" s="175">
        <f>SUMPRODUCT((Stabilo!$F$5:$DA$5=2)*(Stabilo!F150:DA150&lt;&gt;""))</f>
        <v>0</v>
      </c>
      <c r="AK145" s="175">
        <f>SUMPRODUCT((Stabilo!$F$5:$DA$5=3)*(Stabilo!F150:DA150&lt;&gt;""))</f>
        <v>0</v>
      </c>
      <c r="AL145" s="175">
        <f>SUMPRODUCT((Stabilo!$F$5:$DA$5=4)*(Stabilo!F150:DA150&lt;&gt;""))</f>
        <v>0</v>
      </c>
      <c r="AM145" s="175">
        <f>SUMPRODUCT((Stabilo!$F$5:$DA$5=5)*(Stabilo!F150:DA150&lt;&gt;""))</f>
        <v>0</v>
      </c>
      <c r="AN145" s="175">
        <f>SUMPRODUCT((Stabilo!$F$5:$DA$5=6)*(Stabilo!F150:DA150&lt;&gt;""))</f>
        <v>0</v>
      </c>
      <c r="AO145" s="175">
        <f>SUMPRODUCT((Stabilo!$F$5:$DA$5=7)*(Stabilo!F150:DA150&lt;&gt;""))</f>
        <v>0</v>
      </c>
      <c r="AP145" s="175">
        <f>SUMPRODUCT((Stabilo!$F$5:$DA$5=8)*(Stabilo!F150:DA150&lt;&gt;""))</f>
        <v>0</v>
      </c>
      <c r="AQ145" s="175">
        <f>SUMPRODUCT((Stabilo!$F$5:$DA$5=9)*(Stabilo!F150:DA150&lt;&gt;""))</f>
        <v>0</v>
      </c>
      <c r="AR145" s="175">
        <f>SUMPRODUCT((Stabilo!$F$5:$DA$5=10)*(Stabilo!F150:DA150&lt;&gt;""))</f>
        <v>0</v>
      </c>
    </row>
    <row r="146" spans="2:44" ht="15" customHeight="1">
      <c r="B146" s="76">
        <v>143</v>
      </c>
      <c r="C146" s="77" t="str">
        <f>IF(Accueil!F155="","",Accueil!F155)</f>
        <v/>
      </c>
      <c r="D146" s="167" t="str">
        <f t="shared" si="23"/>
        <v/>
      </c>
      <c r="E146" s="167" t="str">
        <f t="shared" si="24"/>
        <v/>
      </c>
      <c r="F146" s="167" t="str">
        <f t="shared" si="25"/>
        <v/>
      </c>
      <c r="G146" s="167" t="str">
        <f t="shared" si="26"/>
        <v/>
      </c>
      <c r="H146" s="167" t="str">
        <f t="shared" si="27"/>
        <v/>
      </c>
      <c r="I146" s="167" t="str">
        <f t="shared" si="28"/>
        <v/>
      </c>
      <c r="J146" s="167" t="str">
        <f t="shared" si="29"/>
        <v/>
      </c>
      <c r="K146" s="167" t="str">
        <f t="shared" si="30"/>
        <v/>
      </c>
      <c r="L146" s="167" t="str">
        <f t="shared" si="31"/>
        <v/>
      </c>
      <c r="M146" s="167" t="str">
        <f t="shared" si="32"/>
        <v/>
      </c>
      <c r="N146" s="103" t="str">
        <f>IF(N145="","",IF(SUMPRODUCT((Stabilo!$F151:$DA151="A")*(Stabilo!$F$5:$DA$5='Résultats élèves'!$D$2))&gt;0,"ABSENT","PRESENT"))</f>
        <v>PRESENT</v>
      </c>
      <c r="O146" s="103" t="str">
        <f>IF(O145="","",IF(SUMPRODUCT((Stabilo!$F151:$DA151="A")*(Stabilo!$F$5:$DA$5='Résultats élèves'!$E$2))&gt;0,"ABSENT","PRESENT"))</f>
        <v>PRESENT</v>
      </c>
      <c r="P146" s="103" t="str">
        <f>IF(P145="","",IF(SUMPRODUCT((Stabilo!$F151:$DA151="A")*(Stabilo!$F$5:$DA$5='Résultats élèves'!$F$2))&gt;0,"ABSENT","PRESENT"))</f>
        <v>PRESENT</v>
      </c>
      <c r="Q146" s="103" t="str">
        <f>IF(Q145="","",IF(SUMPRODUCT((Stabilo!$F151:$DA151="A")*(Stabilo!$F$5:$DA$5='Résultats élèves'!$G$2))&gt;0,"ABSENT","PRESENT"))</f>
        <v>PRESENT</v>
      </c>
      <c r="R146" s="103" t="str">
        <f>IF(R145="","",IF(SUMPRODUCT((Stabilo!$F151:$DA151="A")*(Stabilo!$F$5:$DA$5='Résultats élèves'!$H$2))&gt;0,"ABSENT","PRESENT"))</f>
        <v>PRESENT</v>
      </c>
      <c r="S146" s="103" t="str">
        <f>IF(S145="","",IF(SUMPRODUCT((Stabilo!$F151:$DA151="A")*(Stabilo!$F$5:$DA$5='Résultats élèves'!$I$2))&gt;0,"ABSENT","PRESENT"))</f>
        <v/>
      </c>
      <c r="T146" s="103" t="str">
        <f>IF(T145="","",IF(SUMPRODUCT((Stabilo!$F151:$DA151="A")*(Stabilo!$F$5:$DA$5='Résultats élèves'!$J$2))&gt;0,"ABSENT","PRESENT"))</f>
        <v/>
      </c>
      <c r="U146" s="103" t="str">
        <f>IF(U145="","",IF(SUMPRODUCT((Stabilo!$F151:$DA151="A")*(Stabilo!$F$5:$DA$5='Résultats élèves'!$K$2))&gt;0,"ABSENT","PRESENT"))</f>
        <v/>
      </c>
      <c r="V146" s="103" t="str">
        <f>IF(V145="","",IF(SUMPRODUCT((Stabilo!$F151:$DA151="A")*(Stabilo!$F$5:$DA$5='Résultats élèves'!$L$2))&gt;0,"ABSENT","PRESENT"))</f>
        <v/>
      </c>
      <c r="W146" s="103" t="str">
        <f>IF(W145="","",IF(SUMPRODUCT((Stabilo!$F151:$DA151="A")*(Stabilo!$F$5:$DA$5='Résultats élèves'!$M$2))&gt;0,"ABSENT","PRESENT"))</f>
        <v/>
      </c>
      <c r="X146" s="99" t="str">
        <f t="shared" si="22"/>
        <v/>
      </c>
      <c r="Y146" s="176" t="str">
        <f>IF(X146="PRESENT",IF(N146="PRESENT",SUMPRODUCT((Stabilo!$F151:$DA151=1)*(Stabilo!$F$5:$DA$5='Résultats élèves'!$D$2)),"A"),"A")</f>
        <v>A</v>
      </c>
      <c r="Z146" s="176" t="str">
        <f>IF(X146="PRESENT",IF(O146="PRESENT",SUMPRODUCT((Stabilo!$F151:$DA151=1)*(Stabilo!$F$5:$DA$5='Résultats élèves'!$E$2)),"A"),"A")</f>
        <v>A</v>
      </c>
      <c r="AA146" s="176" t="str">
        <f>IF(X146="PRESENT",IF(P146="PRESENT",SUMPRODUCT((Stabilo!$F151:$DA151=1)*(Stabilo!$F$5:$DA$5='Résultats élèves'!$F$2)),"A"),"A")</f>
        <v>A</v>
      </c>
      <c r="AB146" s="176" t="str">
        <f>IF(X146="PRESENT",IF(Q146="PRESENT",SUMPRODUCT((Stabilo!$F151:$DA151=1)*(Stabilo!$F$5:$DA$5='Résultats élèves'!$G$2)),"A"),"A")</f>
        <v>A</v>
      </c>
      <c r="AC146" s="176" t="str">
        <f>IF(X146="PRESENT",IF(R146="PRESENT",SUMPRODUCT((Stabilo!$F151:$DA151=1)*(Stabilo!$F$5:$DA$5='Résultats élèves'!$H$2)),"A"),"A")</f>
        <v>A</v>
      </c>
      <c r="AD146" s="176" t="str">
        <f>IF(X146="PRESENT",IF(S146="PRESENT",SUMPRODUCT((Stabilo!$F151:$DA151=1)*(Stabilo!$F$5:$DA$5='Résultats élèves'!$I$2)),"A"),"A")</f>
        <v>A</v>
      </c>
      <c r="AE146" s="176" t="str">
        <f>IF(X146="PRESENT",IF(T146="PRESENT",SUMPRODUCT((Stabilo!$F151:$DA151=1)*(Stabilo!$F$5:$DA$5='Résultats élèves'!$J$2)),"A"),"A")</f>
        <v>A</v>
      </c>
      <c r="AF146" s="176" t="str">
        <f>IF(X146="PRESENT",IF(U146="PRESENT",SUMPRODUCT((Stabilo!$F151:$DA151=1)*(Stabilo!$F$5:$DA$5='Résultats élèves'!$K$2)),"A"),"A")</f>
        <v>A</v>
      </c>
      <c r="AG146" s="176" t="str">
        <f>IF(X146="PRESENT",IF(V146="PRESENT",SUMPRODUCT((Stabilo!$F151:$DA151=1)*(Stabilo!$F$5:$DA$5='Résultats élèves'!$L$2)),"A"),"A")</f>
        <v>A</v>
      </c>
      <c r="AH146" s="176" t="str">
        <f>IF(X146="PRESENT",IF(W146="PRESENT",SUMPRODUCT((Stabilo!$F151:$DA151=1)*(Stabilo!$F$5:$DA$5='Résultats élèves'!$M$2)),"A"),"A")</f>
        <v>A</v>
      </c>
      <c r="AI146" s="175">
        <f>SUMPRODUCT((Stabilo!$F$5:$DA$5=1)*(Stabilo!F151:DA151&lt;&gt;""))</f>
        <v>0</v>
      </c>
      <c r="AJ146" s="175">
        <f>SUMPRODUCT((Stabilo!$F$5:$DA$5=2)*(Stabilo!F151:DA151&lt;&gt;""))</f>
        <v>0</v>
      </c>
      <c r="AK146" s="175">
        <f>SUMPRODUCT((Stabilo!$F$5:$DA$5=3)*(Stabilo!F151:DA151&lt;&gt;""))</f>
        <v>0</v>
      </c>
      <c r="AL146" s="175">
        <f>SUMPRODUCT((Stabilo!$F$5:$DA$5=4)*(Stabilo!F151:DA151&lt;&gt;""))</f>
        <v>0</v>
      </c>
      <c r="AM146" s="175">
        <f>SUMPRODUCT((Stabilo!$F$5:$DA$5=5)*(Stabilo!F151:DA151&lt;&gt;""))</f>
        <v>0</v>
      </c>
      <c r="AN146" s="175">
        <f>SUMPRODUCT((Stabilo!$F$5:$DA$5=6)*(Stabilo!F151:DA151&lt;&gt;""))</f>
        <v>0</v>
      </c>
      <c r="AO146" s="175">
        <f>SUMPRODUCT((Stabilo!$F$5:$DA$5=7)*(Stabilo!F151:DA151&lt;&gt;""))</f>
        <v>0</v>
      </c>
      <c r="AP146" s="175">
        <f>SUMPRODUCT((Stabilo!$F$5:$DA$5=8)*(Stabilo!F151:DA151&lt;&gt;""))</f>
        <v>0</v>
      </c>
      <c r="AQ146" s="175">
        <f>SUMPRODUCT((Stabilo!$F$5:$DA$5=9)*(Stabilo!F151:DA151&lt;&gt;""))</f>
        <v>0</v>
      </c>
      <c r="AR146" s="175">
        <f>SUMPRODUCT((Stabilo!$F$5:$DA$5=10)*(Stabilo!F151:DA151&lt;&gt;""))</f>
        <v>0</v>
      </c>
    </row>
    <row r="147" spans="2:44" ht="15" customHeight="1">
      <c r="B147" s="76">
        <v>144</v>
      </c>
      <c r="C147" s="77" t="str">
        <f>IF(Accueil!F156="","",Accueil!F156)</f>
        <v/>
      </c>
      <c r="D147" s="167" t="str">
        <f t="shared" si="23"/>
        <v/>
      </c>
      <c r="E147" s="167" t="str">
        <f t="shared" si="24"/>
        <v/>
      </c>
      <c r="F147" s="167" t="str">
        <f t="shared" si="25"/>
        <v/>
      </c>
      <c r="G147" s="167" t="str">
        <f t="shared" si="26"/>
        <v/>
      </c>
      <c r="H147" s="167" t="str">
        <f t="shared" si="27"/>
        <v/>
      </c>
      <c r="I147" s="167" t="str">
        <f t="shared" si="28"/>
        <v/>
      </c>
      <c r="J147" s="167" t="str">
        <f t="shared" si="29"/>
        <v/>
      </c>
      <c r="K147" s="167" t="str">
        <f t="shared" si="30"/>
        <v/>
      </c>
      <c r="L147" s="167" t="str">
        <f t="shared" si="31"/>
        <v/>
      </c>
      <c r="M147" s="167" t="str">
        <f t="shared" si="32"/>
        <v/>
      </c>
      <c r="N147" s="103" t="str">
        <f>IF(N146="","",IF(SUMPRODUCT((Stabilo!$F152:$DA152="A")*(Stabilo!$F$5:$DA$5='Résultats élèves'!$D$2))&gt;0,"ABSENT","PRESENT"))</f>
        <v>PRESENT</v>
      </c>
      <c r="O147" s="103" t="str">
        <f>IF(O146="","",IF(SUMPRODUCT((Stabilo!$F152:$DA152="A")*(Stabilo!$F$5:$DA$5='Résultats élèves'!$E$2))&gt;0,"ABSENT","PRESENT"))</f>
        <v>PRESENT</v>
      </c>
      <c r="P147" s="103" t="str">
        <f>IF(P146="","",IF(SUMPRODUCT((Stabilo!$F152:$DA152="A")*(Stabilo!$F$5:$DA$5='Résultats élèves'!$F$2))&gt;0,"ABSENT","PRESENT"))</f>
        <v>PRESENT</v>
      </c>
      <c r="Q147" s="103" t="str">
        <f>IF(Q146="","",IF(SUMPRODUCT((Stabilo!$F152:$DA152="A")*(Stabilo!$F$5:$DA$5='Résultats élèves'!$G$2))&gt;0,"ABSENT","PRESENT"))</f>
        <v>PRESENT</v>
      </c>
      <c r="R147" s="103" t="str">
        <f>IF(R146="","",IF(SUMPRODUCT((Stabilo!$F152:$DA152="A")*(Stabilo!$F$5:$DA$5='Résultats élèves'!$H$2))&gt;0,"ABSENT","PRESENT"))</f>
        <v>PRESENT</v>
      </c>
      <c r="S147" s="103" t="str">
        <f>IF(S146="","",IF(SUMPRODUCT((Stabilo!$F152:$DA152="A")*(Stabilo!$F$5:$DA$5='Résultats élèves'!$I$2))&gt;0,"ABSENT","PRESENT"))</f>
        <v/>
      </c>
      <c r="T147" s="103" t="str">
        <f>IF(T146="","",IF(SUMPRODUCT((Stabilo!$F152:$DA152="A")*(Stabilo!$F$5:$DA$5='Résultats élèves'!$J$2))&gt;0,"ABSENT","PRESENT"))</f>
        <v/>
      </c>
      <c r="U147" s="103" t="str">
        <f>IF(U146="","",IF(SUMPRODUCT((Stabilo!$F152:$DA152="A")*(Stabilo!$F$5:$DA$5='Résultats élèves'!$K$2))&gt;0,"ABSENT","PRESENT"))</f>
        <v/>
      </c>
      <c r="V147" s="103" t="str">
        <f>IF(V146="","",IF(SUMPRODUCT((Stabilo!$F152:$DA152="A")*(Stabilo!$F$5:$DA$5='Résultats élèves'!$L$2))&gt;0,"ABSENT","PRESENT"))</f>
        <v/>
      </c>
      <c r="W147" s="103" t="str">
        <f>IF(W146="","",IF(SUMPRODUCT((Stabilo!$F152:$DA152="A")*(Stabilo!$F$5:$DA$5='Résultats élèves'!$M$2))&gt;0,"ABSENT","PRESENT"))</f>
        <v/>
      </c>
      <c r="X147" s="99" t="str">
        <f t="shared" si="22"/>
        <v/>
      </c>
      <c r="Y147" s="176" t="str">
        <f>IF(X147="PRESENT",IF(N147="PRESENT",SUMPRODUCT((Stabilo!$F152:$DA152=1)*(Stabilo!$F$5:$DA$5='Résultats élèves'!$D$2)),"A"),"A")</f>
        <v>A</v>
      </c>
      <c r="Z147" s="176" t="str">
        <f>IF(X147="PRESENT",IF(O147="PRESENT",SUMPRODUCT((Stabilo!$F152:$DA152=1)*(Stabilo!$F$5:$DA$5='Résultats élèves'!$E$2)),"A"),"A")</f>
        <v>A</v>
      </c>
      <c r="AA147" s="176" t="str">
        <f>IF(X147="PRESENT",IF(P147="PRESENT",SUMPRODUCT((Stabilo!$F152:$DA152=1)*(Stabilo!$F$5:$DA$5='Résultats élèves'!$F$2)),"A"),"A")</f>
        <v>A</v>
      </c>
      <c r="AB147" s="176" t="str">
        <f>IF(X147="PRESENT",IF(Q147="PRESENT",SUMPRODUCT((Stabilo!$F152:$DA152=1)*(Stabilo!$F$5:$DA$5='Résultats élèves'!$G$2)),"A"),"A")</f>
        <v>A</v>
      </c>
      <c r="AC147" s="176" t="str">
        <f>IF(X147="PRESENT",IF(R147="PRESENT",SUMPRODUCT((Stabilo!$F152:$DA152=1)*(Stabilo!$F$5:$DA$5='Résultats élèves'!$H$2)),"A"),"A")</f>
        <v>A</v>
      </c>
      <c r="AD147" s="176" t="str">
        <f>IF(X147="PRESENT",IF(S147="PRESENT",SUMPRODUCT((Stabilo!$F152:$DA152=1)*(Stabilo!$F$5:$DA$5='Résultats élèves'!$I$2)),"A"),"A")</f>
        <v>A</v>
      </c>
      <c r="AE147" s="176" t="str">
        <f>IF(X147="PRESENT",IF(T147="PRESENT",SUMPRODUCT((Stabilo!$F152:$DA152=1)*(Stabilo!$F$5:$DA$5='Résultats élèves'!$J$2)),"A"),"A")</f>
        <v>A</v>
      </c>
      <c r="AF147" s="176" t="str">
        <f>IF(X147="PRESENT",IF(U147="PRESENT",SUMPRODUCT((Stabilo!$F152:$DA152=1)*(Stabilo!$F$5:$DA$5='Résultats élèves'!$K$2)),"A"),"A")</f>
        <v>A</v>
      </c>
      <c r="AG147" s="176" t="str">
        <f>IF(X147="PRESENT",IF(V147="PRESENT",SUMPRODUCT((Stabilo!$F152:$DA152=1)*(Stabilo!$F$5:$DA$5='Résultats élèves'!$L$2)),"A"),"A")</f>
        <v>A</v>
      </c>
      <c r="AH147" s="176" t="str">
        <f>IF(X147="PRESENT",IF(W147="PRESENT",SUMPRODUCT((Stabilo!$F152:$DA152=1)*(Stabilo!$F$5:$DA$5='Résultats élèves'!$M$2)),"A"),"A")</f>
        <v>A</v>
      </c>
      <c r="AI147" s="175">
        <f>SUMPRODUCT((Stabilo!$F$5:$DA$5=1)*(Stabilo!F152:DA152&lt;&gt;""))</f>
        <v>0</v>
      </c>
      <c r="AJ147" s="175">
        <f>SUMPRODUCT((Stabilo!$F$5:$DA$5=2)*(Stabilo!F152:DA152&lt;&gt;""))</f>
        <v>0</v>
      </c>
      <c r="AK147" s="175">
        <f>SUMPRODUCT((Stabilo!$F$5:$DA$5=3)*(Stabilo!F152:DA152&lt;&gt;""))</f>
        <v>0</v>
      </c>
      <c r="AL147" s="175">
        <f>SUMPRODUCT((Stabilo!$F$5:$DA$5=4)*(Stabilo!F152:DA152&lt;&gt;""))</f>
        <v>0</v>
      </c>
      <c r="AM147" s="175">
        <f>SUMPRODUCT((Stabilo!$F$5:$DA$5=5)*(Stabilo!F152:DA152&lt;&gt;""))</f>
        <v>0</v>
      </c>
      <c r="AN147" s="175">
        <f>SUMPRODUCT((Stabilo!$F$5:$DA$5=6)*(Stabilo!F152:DA152&lt;&gt;""))</f>
        <v>0</v>
      </c>
      <c r="AO147" s="175">
        <f>SUMPRODUCT((Stabilo!$F$5:$DA$5=7)*(Stabilo!F152:DA152&lt;&gt;""))</f>
        <v>0</v>
      </c>
      <c r="AP147" s="175">
        <f>SUMPRODUCT((Stabilo!$F$5:$DA$5=8)*(Stabilo!F152:DA152&lt;&gt;""))</f>
        <v>0</v>
      </c>
      <c r="AQ147" s="175">
        <f>SUMPRODUCT((Stabilo!$F$5:$DA$5=9)*(Stabilo!F152:DA152&lt;&gt;""))</f>
        <v>0</v>
      </c>
      <c r="AR147" s="175">
        <f>SUMPRODUCT((Stabilo!$F$5:$DA$5=10)*(Stabilo!F152:DA152&lt;&gt;""))</f>
        <v>0</v>
      </c>
    </row>
    <row r="148" spans="2:44" ht="15" customHeight="1">
      <c r="B148" s="76">
        <v>145</v>
      </c>
      <c r="C148" s="77" t="str">
        <f>IF(Accueil!F157="","",Accueil!F157)</f>
        <v/>
      </c>
      <c r="D148" s="167" t="str">
        <f t="shared" si="23"/>
        <v/>
      </c>
      <c r="E148" s="167" t="str">
        <f t="shared" si="24"/>
        <v/>
      </c>
      <c r="F148" s="167" t="str">
        <f t="shared" si="25"/>
        <v/>
      </c>
      <c r="G148" s="167" t="str">
        <f t="shared" si="26"/>
        <v/>
      </c>
      <c r="H148" s="167" t="str">
        <f t="shared" si="27"/>
        <v/>
      </c>
      <c r="I148" s="167" t="str">
        <f t="shared" si="28"/>
        <v/>
      </c>
      <c r="J148" s="167" t="str">
        <f t="shared" si="29"/>
        <v/>
      </c>
      <c r="K148" s="167" t="str">
        <f t="shared" si="30"/>
        <v/>
      </c>
      <c r="L148" s="167" t="str">
        <f t="shared" si="31"/>
        <v/>
      </c>
      <c r="M148" s="167" t="str">
        <f t="shared" si="32"/>
        <v/>
      </c>
      <c r="N148" s="103" t="str">
        <f>IF(N147="","",IF(SUMPRODUCT((Stabilo!$F153:$DA153="A")*(Stabilo!$F$5:$DA$5='Résultats élèves'!$D$2))&gt;0,"ABSENT","PRESENT"))</f>
        <v>PRESENT</v>
      </c>
      <c r="O148" s="103" t="str">
        <f>IF(O147="","",IF(SUMPRODUCT((Stabilo!$F153:$DA153="A")*(Stabilo!$F$5:$DA$5='Résultats élèves'!$E$2))&gt;0,"ABSENT","PRESENT"))</f>
        <v>PRESENT</v>
      </c>
      <c r="P148" s="103" t="str">
        <f>IF(P147="","",IF(SUMPRODUCT((Stabilo!$F153:$DA153="A")*(Stabilo!$F$5:$DA$5='Résultats élèves'!$F$2))&gt;0,"ABSENT","PRESENT"))</f>
        <v>PRESENT</v>
      </c>
      <c r="Q148" s="103" t="str">
        <f>IF(Q147="","",IF(SUMPRODUCT((Stabilo!$F153:$DA153="A")*(Stabilo!$F$5:$DA$5='Résultats élèves'!$G$2))&gt;0,"ABSENT","PRESENT"))</f>
        <v>PRESENT</v>
      </c>
      <c r="R148" s="103" t="str">
        <f>IF(R147="","",IF(SUMPRODUCT((Stabilo!$F153:$DA153="A")*(Stabilo!$F$5:$DA$5='Résultats élèves'!$H$2))&gt;0,"ABSENT","PRESENT"))</f>
        <v>PRESENT</v>
      </c>
      <c r="S148" s="103" t="str">
        <f>IF(S147="","",IF(SUMPRODUCT((Stabilo!$F153:$DA153="A")*(Stabilo!$F$5:$DA$5='Résultats élèves'!$I$2))&gt;0,"ABSENT","PRESENT"))</f>
        <v/>
      </c>
      <c r="T148" s="103" t="str">
        <f>IF(T147="","",IF(SUMPRODUCT((Stabilo!$F153:$DA153="A")*(Stabilo!$F$5:$DA$5='Résultats élèves'!$J$2))&gt;0,"ABSENT","PRESENT"))</f>
        <v/>
      </c>
      <c r="U148" s="103" t="str">
        <f>IF(U147="","",IF(SUMPRODUCT((Stabilo!$F153:$DA153="A")*(Stabilo!$F$5:$DA$5='Résultats élèves'!$K$2))&gt;0,"ABSENT","PRESENT"))</f>
        <v/>
      </c>
      <c r="V148" s="103" t="str">
        <f>IF(V147="","",IF(SUMPRODUCT((Stabilo!$F153:$DA153="A")*(Stabilo!$F$5:$DA$5='Résultats élèves'!$L$2))&gt;0,"ABSENT","PRESENT"))</f>
        <v/>
      </c>
      <c r="W148" s="103" t="str">
        <f>IF(W147="","",IF(SUMPRODUCT((Stabilo!$F153:$DA153="A")*(Stabilo!$F$5:$DA$5='Résultats élèves'!$M$2))&gt;0,"ABSENT","PRESENT"))</f>
        <v/>
      </c>
      <c r="X148" s="99" t="str">
        <f t="shared" si="22"/>
        <v/>
      </c>
      <c r="Y148" s="176" t="str">
        <f>IF(X148="PRESENT",IF(N148="PRESENT",SUMPRODUCT((Stabilo!$F153:$DA153=1)*(Stabilo!$F$5:$DA$5='Résultats élèves'!$D$2)),"A"),"A")</f>
        <v>A</v>
      </c>
      <c r="Z148" s="176" t="str">
        <f>IF(X148="PRESENT",IF(O148="PRESENT",SUMPRODUCT((Stabilo!$F153:$DA153=1)*(Stabilo!$F$5:$DA$5='Résultats élèves'!$E$2)),"A"),"A")</f>
        <v>A</v>
      </c>
      <c r="AA148" s="176" t="str">
        <f>IF(X148="PRESENT",IF(P148="PRESENT",SUMPRODUCT((Stabilo!$F153:$DA153=1)*(Stabilo!$F$5:$DA$5='Résultats élèves'!$F$2)),"A"),"A")</f>
        <v>A</v>
      </c>
      <c r="AB148" s="176" t="str">
        <f>IF(X148="PRESENT",IF(Q148="PRESENT",SUMPRODUCT((Stabilo!$F153:$DA153=1)*(Stabilo!$F$5:$DA$5='Résultats élèves'!$G$2)),"A"),"A")</f>
        <v>A</v>
      </c>
      <c r="AC148" s="176" t="str">
        <f>IF(X148="PRESENT",IF(R148="PRESENT",SUMPRODUCT((Stabilo!$F153:$DA153=1)*(Stabilo!$F$5:$DA$5='Résultats élèves'!$H$2)),"A"),"A")</f>
        <v>A</v>
      </c>
      <c r="AD148" s="176" t="str">
        <f>IF(X148="PRESENT",IF(S148="PRESENT",SUMPRODUCT((Stabilo!$F153:$DA153=1)*(Stabilo!$F$5:$DA$5='Résultats élèves'!$I$2)),"A"),"A")</f>
        <v>A</v>
      </c>
      <c r="AE148" s="176" t="str">
        <f>IF(X148="PRESENT",IF(T148="PRESENT",SUMPRODUCT((Stabilo!$F153:$DA153=1)*(Stabilo!$F$5:$DA$5='Résultats élèves'!$J$2)),"A"),"A")</f>
        <v>A</v>
      </c>
      <c r="AF148" s="176" t="str">
        <f>IF(X148="PRESENT",IF(U148="PRESENT",SUMPRODUCT((Stabilo!$F153:$DA153=1)*(Stabilo!$F$5:$DA$5='Résultats élèves'!$K$2)),"A"),"A")</f>
        <v>A</v>
      </c>
      <c r="AG148" s="176" t="str">
        <f>IF(X148="PRESENT",IF(V148="PRESENT",SUMPRODUCT((Stabilo!$F153:$DA153=1)*(Stabilo!$F$5:$DA$5='Résultats élèves'!$L$2)),"A"),"A")</f>
        <v>A</v>
      </c>
      <c r="AH148" s="176" t="str">
        <f>IF(X148="PRESENT",IF(W148="PRESENT",SUMPRODUCT((Stabilo!$F153:$DA153=1)*(Stabilo!$F$5:$DA$5='Résultats élèves'!$M$2)),"A"),"A")</f>
        <v>A</v>
      </c>
      <c r="AI148" s="175">
        <f>SUMPRODUCT((Stabilo!$F$5:$DA$5=1)*(Stabilo!F153:DA153&lt;&gt;""))</f>
        <v>0</v>
      </c>
      <c r="AJ148" s="175">
        <f>SUMPRODUCT((Stabilo!$F$5:$DA$5=2)*(Stabilo!F153:DA153&lt;&gt;""))</f>
        <v>0</v>
      </c>
      <c r="AK148" s="175">
        <f>SUMPRODUCT((Stabilo!$F$5:$DA$5=3)*(Stabilo!F153:DA153&lt;&gt;""))</f>
        <v>0</v>
      </c>
      <c r="AL148" s="175">
        <f>SUMPRODUCT((Stabilo!$F$5:$DA$5=4)*(Stabilo!F153:DA153&lt;&gt;""))</f>
        <v>0</v>
      </c>
      <c r="AM148" s="175">
        <f>SUMPRODUCT((Stabilo!$F$5:$DA$5=5)*(Stabilo!F153:DA153&lt;&gt;""))</f>
        <v>0</v>
      </c>
      <c r="AN148" s="175">
        <f>SUMPRODUCT((Stabilo!$F$5:$DA$5=6)*(Stabilo!F153:DA153&lt;&gt;""))</f>
        <v>0</v>
      </c>
      <c r="AO148" s="175">
        <f>SUMPRODUCT((Stabilo!$F$5:$DA$5=7)*(Stabilo!F153:DA153&lt;&gt;""))</f>
        <v>0</v>
      </c>
      <c r="AP148" s="175">
        <f>SUMPRODUCT((Stabilo!$F$5:$DA$5=8)*(Stabilo!F153:DA153&lt;&gt;""))</f>
        <v>0</v>
      </c>
      <c r="AQ148" s="175">
        <f>SUMPRODUCT((Stabilo!$F$5:$DA$5=9)*(Stabilo!F153:DA153&lt;&gt;""))</f>
        <v>0</v>
      </c>
      <c r="AR148" s="175">
        <f>SUMPRODUCT((Stabilo!$F$5:$DA$5=10)*(Stabilo!F153:DA153&lt;&gt;""))</f>
        <v>0</v>
      </c>
    </row>
    <row r="149" spans="2:44" ht="15" customHeight="1">
      <c r="B149" s="76">
        <v>146</v>
      </c>
      <c r="C149" s="77" t="str">
        <f>IF(Accueil!F158="","",Accueil!F158)</f>
        <v/>
      </c>
      <c r="D149" s="167" t="str">
        <f t="shared" si="23"/>
        <v/>
      </c>
      <c r="E149" s="167" t="str">
        <f t="shared" si="24"/>
        <v/>
      </c>
      <c r="F149" s="167" t="str">
        <f t="shared" si="25"/>
        <v/>
      </c>
      <c r="G149" s="167" t="str">
        <f t="shared" si="26"/>
        <v/>
      </c>
      <c r="H149" s="167" t="str">
        <f t="shared" si="27"/>
        <v/>
      </c>
      <c r="I149" s="167" t="str">
        <f t="shared" si="28"/>
        <v/>
      </c>
      <c r="J149" s="167" t="str">
        <f t="shared" si="29"/>
        <v/>
      </c>
      <c r="K149" s="167" t="str">
        <f t="shared" si="30"/>
        <v/>
      </c>
      <c r="L149" s="167" t="str">
        <f t="shared" si="31"/>
        <v/>
      </c>
      <c r="M149" s="167" t="str">
        <f t="shared" si="32"/>
        <v/>
      </c>
      <c r="N149" s="103" t="str">
        <f>IF(N148="","",IF(SUMPRODUCT((Stabilo!$F154:$DA154="A")*(Stabilo!$F$5:$DA$5='Résultats élèves'!$D$2))&gt;0,"ABSENT","PRESENT"))</f>
        <v>PRESENT</v>
      </c>
      <c r="O149" s="103" t="str">
        <f>IF(O148="","",IF(SUMPRODUCT((Stabilo!$F154:$DA154="A")*(Stabilo!$F$5:$DA$5='Résultats élèves'!$E$2))&gt;0,"ABSENT","PRESENT"))</f>
        <v>PRESENT</v>
      </c>
      <c r="P149" s="103" t="str">
        <f>IF(P148="","",IF(SUMPRODUCT((Stabilo!$F154:$DA154="A")*(Stabilo!$F$5:$DA$5='Résultats élèves'!$F$2))&gt;0,"ABSENT","PRESENT"))</f>
        <v>PRESENT</v>
      </c>
      <c r="Q149" s="103" t="str">
        <f>IF(Q148="","",IF(SUMPRODUCT((Stabilo!$F154:$DA154="A")*(Stabilo!$F$5:$DA$5='Résultats élèves'!$G$2))&gt;0,"ABSENT","PRESENT"))</f>
        <v>PRESENT</v>
      </c>
      <c r="R149" s="103" t="str">
        <f>IF(R148="","",IF(SUMPRODUCT((Stabilo!$F154:$DA154="A")*(Stabilo!$F$5:$DA$5='Résultats élèves'!$H$2))&gt;0,"ABSENT","PRESENT"))</f>
        <v>PRESENT</v>
      </c>
      <c r="S149" s="103" t="str">
        <f>IF(S148="","",IF(SUMPRODUCT((Stabilo!$F154:$DA154="A")*(Stabilo!$F$5:$DA$5='Résultats élèves'!$I$2))&gt;0,"ABSENT","PRESENT"))</f>
        <v/>
      </c>
      <c r="T149" s="103" t="str">
        <f>IF(T148="","",IF(SUMPRODUCT((Stabilo!$F154:$DA154="A")*(Stabilo!$F$5:$DA$5='Résultats élèves'!$J$2))&gt;0,"ABSENT","PRESENT"))</f>
        <v/>
      </c>
      <c r="U149" s="103" t="str">
        <f>IF(U148="","",IF(SUMPRODUCT((Stabilo!$F154:$DA154="A")*(Stabilo!$F$5:$DA$5='Résultats élèves'!$K$2))&gt;0,"ABSENT","PRESENT"))</f>
        <v/>
      </c>
      <c r="V149" s="103" t="str">
        <f>IF(V148="","",IF(SUMPRODUCT((Stabilo!$F154:$DA154="A")*(Stabilo!$F$5:$DA$5='Résultats élèves'!$L$2))&gt;0,"ABSENT","PRESENT"))</f>
        <v/>
      </c>
      <c r="W149" s="103" t="str">
        <f>IF(W148="","",IF(SUMPRODUCT((Stabilo!$F154:$DA154="A")*(Stabilo!$F$5:$DA$5='Résultats élèves'!$M$2))&gt;0,"ABSENT","PRESENT"))</f>
        <v/>
      </c>
      <c r="X149" s="99" t="str">
        <f t="shared" si="22"/>
        <v/>
      </c>
      <c r="Y149" s="176" t="str">
        <f>IF(X149="PRESENT",IF(N149="PRESENT",SUMPRODUCT((Stabilo!$F154:$DA154=1)*(Stabilo!$F$5:$DA$5='Résultats élèves'!$D$2)),"A"),"A")</f>
        <v>A</v>
      </c>
      <c r="Z149" s="176" t="str">
        <f>IF(X149="PRESENT",IF(O149="PRESENT",SUMPRODUCT((Stabilo!$F154:$DA154=1)*(Stabilo!$F$5:$DA$5='Résultats élèves'!$E$2)),"A"),"A")</f>
        <v>A</v>
      </c>
      <c r="AA149" s="176" t="str">
        <f>IF(X149="PRESENT",IF(P149="PRESENT",SUMPRODUCT((Stabilo!$F154:$DA154=1)*(Stabilo!$F$5:$DA$5='Résultats élèves'!$F$2)),"A"),"A")</f>
        <v>A</v>
      </c>
      <c r="AB149" s="176" t="str">
        <f>IF(X149="PRESENT",IF(Q149="PRESENT",SUMPRODUCT((Stabilo!$F154:$DA154=1)*(Stabilo!$F$5:$DA$5='Résultats élèves'!$G$2)),"A"),"A")</f>
        <v>A</v>
      </c>
      <c r="AC149" s="176" t="str">
        <f>IF(X149="PRESENT",IF(R149="PRESENT",SUMPRODUCT((Stabilo!$F154:$DA154=1)*(Stabilo!$F$5:$DA$5='Résultats élèves'!$H$2)),"A"),"A")</f>
        <v>A</v>
      </c>
      <c r="AD149" s="176" t="str">
        <f>IF(X149="PRESENT",IF(S149="PRESENT",SUMPRODUCT((Stabilo!$F154:$DA154=1)*(Stabilo!$F$5:$DA$5='Résultats élèves'!$I$2)),"A"),"A")</f>
        <v>A</v>
      </c>
      <c r="AE149" s="176" t="str">
        <f>IF(X149="PRESENT",IF(T149="PRESENT",SUMPRODUCT((Stabilo!$F154:$DA154=1)*(Stabilo!$F$5:$DA$5='Résultats élèves'!$J$2)),"A"),"A")</f>
        <v>A</v>
      </c>
      <c r="AF149" s="176" t="str">
        <f>IF(X149="PRESENT",IF(U149="PRESENT",SUMPRODUCT((Stabilo!$F154:$DA154=1)*(Stabilo!$F$5:$DA$5='Résultats élèves'!$K$2)),"A"),"A")</f>
        <v>A</v>
      </c>
      <c r="AG149" s="176" t="str">
        <f>IF(X149="PRESENT",IF(V149="PRESENT",SUMPRODUCT((Stabilo!$F154:$DA154=1)*(Stabilo!$F$5:$DA$5='Résultats élèves'!$L$2)),"A"),"A")</f>
        <v>A</v>
      </c>
      <c r="AH149" s="176" t="str">
        <f>IF(X149="PRESENT",IF(W149="PRESENT",SUMPRODUCT((Stabilo!$F154:$DA154=1)*(Stabilo!$F$5:$DA$5='Résultats élèves'!$M$2)),"A"),"A")</f>
        <v>A</v>
      </c>
      <c r="AI149" s="175">
        <f>SUMPRODUCT((Stabilo!$F$5:$DA$5=1)*(Stabilo!F154:DA154&lt;&gt;""))</f>
        <v>0</v>
      </c>
      <c r="AJ149" s="175">
        <f>SUMPRODUCT((Stabilo!$F$5:$DA$5=2)*(Stabilo!F154:DA154&lt;&gt;""))</f>
        <v>0</v>
      </c>
      <c r="AK149" s="175">
        <f>SUMPRODUCT((Stabilo!$F$5:$DA$5=3)*(Stabilo!F154:DA154&lt;&gt;""))</f>
        <v>0</v>
      </c>
      <c r="AL149" s="175">
        <f>SUMPRODUCT((Stabilo!$F$5:$DA$5=4)*(Stabilo!F154:DA154&lt;&gt;""))</f>
        <v>0</v>
      </c>
      <c r="AM149" s="175">
        <f>SUMPRODUCT((Stabilo!$F$5:$DA$5=5)*(Stabilo!F154:DA154&lt;&gt;""))</f>
        <v>0</v>
      </c>
      <c r="AN149" s="175">
        <f>SUMPRODUCT((Stabilo!$F$5:$DA$5=6)*(Stabilo!F154:DA154&lt;&gt;""))</f>
        <v>0</v>
      </c>
      <c r="AO149" s="175">
        <f>SUMPRODUCT((Stabilo!$F$5:$DA$5=7)*(Stabilo!F154:DA154&lt;&gt;""))</f>
        <v>0</v>
      </c>
      <c r="AP149" s="175">
        <f>SUMPRODUCT((Stabilo!$F$5:$DA$5=8)*(Stabilo!F154:DA154&lt;&gt;""))</f>
        <v>0</v>
      </c>
      <c r="AQ149" s="175">
        <f>SUMPRODUCT((Stabilo!$F$5:$DA$5=9)*(Stabilo!F154:DA154&lt;&gt;""))</f>
        <v>0</v>
      </c>
      <c r="AR149" s="175">
        <f>SUMPRODUCT((Stabilo!$F$5:$DA$5=10)*(Stabilo!F154:DA154&lt;&gt;""))</f>
        <v>0</v>
      </c>
    </row>
    <row r="150" spans="2:44" ht="15" customHeight="1">
      <c r="B150" s="76">
        <v>147</v>
      </c>
      <c r="C150" s="77" t="str">
        <f>IF(Accueil!F159="","",Accueil!F159)</f>
        <v/>
      </c>
      <c r="D150" s="167" t="str">
        <f t="shared" si="23"/>
        <v/>
      </c>
      <c r="E150" s="167" t="str">
        <f t="shared" si="24"/>
        <v/>
      </c>
      <c r="F150" s="167" t="str">
        <f t="shared" si="25"/>
        <v/>
      </c>
      <c r="G150" s="167" t="str">
        <f t="shared" si="26"/>
        <v/>
      </c>
      <c r="H150" s="167" t="str">
        <f t="shared" si="27"/>
        <v/>
      </c>
      <c r="I150" s="167" t="str">
        <f t="shared" si="28"/>
        <v/>
      </c>
      <c r="J150" s="167" t="str">
        <f t="shared" si="29"/>
        <v/>
      </c>
      <c r="K150" s="167" t="str">
        <f t="shared" si="30"/>
        <v/>
      </c>
      <c r="L150" s="167" t="str">
        <f t="shared" si="31"/>
        <v/>
      </c>
      <c r="M150" s="167" t="str">
        <f t="shared" si="32"/>
        <v/>
      </c>
      <c r="N150" s="103" t="str">
        <f>IF(N149="","",IF(SUMPRODUCT((Stabilo!$F155:$DA155="A")*(Stabilo!$F$5:$DA$5='Résultats élèves'!$D$2))&gt;0,"ABSENT","PRESENT"))</f>
        <v>PRESENT</v>
      </c>
      <c r="O150" s="103" t="str">
        <f>IF(O149="","",IF(SUMPRODUCT((Stabilo!$F155:$DA155="A")*(Stabilo!$F$5:$DA$5='Résultats élèves'!$E$2))&gt;0,"ABSENT","PRESENT"))</f>
        <v>PRESENT</v>
      </c>
      <c r="P150" s="103" t="str">
        <f>IF(P149="","",IF(SUMPRODUCT((Stabilo!$F155:$DA155="A")*(Stabilo!$F$5:$DA$5='Résultats élèves'!$F$2))&gt;0,"ABSENT","PRESENT"))</f>
        <v>PRESENT</v>
      </c>
      <c r="Q150" s="103" t="str">
        <f>IF(Q149="","",IF(SUMPRODUCT((Stabilo!$F155:$DA155="A")*(Stabilo!$F$5:$DA$5='Résultats élèves'!$G$2))&gt;0,"ABSENT","PRESENT"))</f>
        <v>PRESENT</v>
      </c>
      <c r="R150" s="103" t="str">
        <f>IF(R149="","",IF(SUMPRODUCT((Stabilo!$F155:$DA155="A")*(Stabilo!$F$5:$DA$5='Résultats élèves'!$H$2))&gt;0,"ABSENT","PRESENT"))</f>
        <v>PRESENT</v>
      </c>
      <c r="S150" s="103" t="str">
        <f>IF(S149="","",IF(SUMPRODUCT((Stabilo!$F155:$DA155="A")*(Stabilo!$F$5:$DA$5='Résultats élèves'!$I$2))&gt;0,"ABSENT","PRESENT"))</f>
        <v/>
      </c>
      <c r="T150" s="103" t="str">
        <f>IF(T149="","",IF(SUMPRODUCT((Stabilo!$F155:$DA155="A")*(Stabilo!$F$5:$DA$5='Résultats élèves'!$J$2))&gt;0,"ABSENT","PRESENT"))</f>
        <v/>
      </c>
      <c r="U150" s="103" t="str">
        <f>IF(U149="","",IF(SUMPRODUCT((Stabilo!$F155:$DA155="A")*(Stabilo!$F$5:$DA$5='Résultats élèves'!$K$2))&gt;0,"ABSENT","PRESENT"))</f>
        <v/>
      </c>
      <c r="V150" s="103" t="str">
        <f>IF(V149="","",IF(SUMPRODUCT((Stabilo!$F155:$DA155="A")*(Stabilo!$F$5:$DA$5='Résultats élèves'!$L$2))&gt;0,"ABSENT","PRESENT"))</f>
        <v/>
      </c>
      <c r="W150" s="103" t="str">
        <f>IF(W149="","",IF(SUMPRODUCT((Stabilo!$F155:$DA155="A")*(Stabilo!$F$5:$DA$5='Résultats élèves'!$M$2))&gt;0,"ABSENT","PRESENT"))</f>
        <v/>
      </c>
      <c r="X150" s="99" t="str">
        <f t="shared" si="22"/>
        <v/>
      </c>
      <c r="Y150" s="176" t="str">
        <f>IF(X150="PRESENT",IF(N150="PRESENT",SUMPRODUCT((Stabilo!$F155:$DA155=1)*(Stabilo!$F$5:$DA$5='Résultats élèves'!$D$2)),"A"),"A")</f>
        <v>A</v>
      </c>
      <c r="Z150" s="176" t="str">
        <f>IF(X150="PRESENT",IF(O150="PRESENT",SUMPRODUCT((Stabilo!$F155:$DA155=1)*(Stabilo!$F$5:$DA$5='Résultats élèves'!$E$2)),"A"),"A")</f>
        <v>A</v>
      </c>
      <c r="AA150" s="176" t="str">
        <f>IF(X150="PRESENT",IF(P150="PRESENT",SUMPRODUCT((Stabilo!$F155:$DA155=1)*(Stabilo!$F$5:$DA$5='Résultats élèves'!$F$2)),"A"),"A")</f>
        <v>A</v>
      </c>
      <c r="AB150" s="176" t="str">
        <f>IF(X150="PRESENT",IF(Q150="PRESENT",SUMPRODUCT((Stabilo!$F155:$DA155=1)*(Stabilo!$F$5:$DA$5='Résultats élèves'!$G$2)),"A"),"A")</f>
        <v>A</v>
      </c>
      <c r="AC150" s="176" t="str">
        <f>IF(X150="PRESENT",IF(R150="PRESENT",SUMPRODUCT((Stabilo!$F155:$DA155=1)*(Stabilo!$F$5:$DA$5='Résultats élèves'!$H$2)),"A"),"A")</f>
        <v>A</v>
      </c>
      <c r="AD150" s="176" t="str">
        <f>IF(X150="PRESENT",IF(S150="PRESENT",SUMPRODUCT((Stabilo!$F155:$DA155=1)*(Stabilo!$F$5:$DA$5='Résultats élèves'!$I$2)),"A"),"A")</f>
        <v>A</v>
      </c>
      <c r="AE150" s="176" t="str">
        <f>IF(X150="PRESENT",IF(T150="PRESENT",SUMPRODUCT((Stabilo!$F155:$DA155=1)*(Stabilo!$F$5:$DA$5='Résultats élèves'!$J$2)),"A"),"A")</f>
        <v>A</v>
      </c>
      <c r="AF150" s="176" t="str">
        <f>IF(X150="PRESENT",IF(U150="PRESENT",SUMPRODUCT((Stabilo!$F155:$DA155=1)*(Stabilo!$F$5:$DA$5='Résultats élèves'!$K$2)),"A"),"A")</f>
        <v>A</v>
      </c>
      <c r="AG150" s="176" t="str">
        <f>IF(X150="PRESENT",IF(V150="PRESENT",SUMPRODUCT((Stabilo!$F155:$DA155=1)*(Stabilo!$F$5:$DA$5='Résultats élèves'!$L$2)),"A"),"A")</f>
        <v>A</v>
      </c>
      <c r="AH150" s="176" t="str">
        <f>IF(X150="PRESENT",IF(W150="PRESENT",SUMPRODUCT((Stabilo!$F155:$DA155=1)*(Stabilo!$F$5:$DA$5='Résultats élèves'!$M$2)),"A"),"A")</f>
        <v>A</v>
      </c>
      <c r="AI150" s="175">
        <f>SUMPRODUCT((Stabilo!$F$5:$DA$5=1)*(Stabilo!F155:DA155&lt;&gt;""))</f>
        <v>0</v>
      </c>
      <c r="AJ150" s="175">
        <f>SUMPRODUCT((Stabilo!$F$5:$DA$5=2)*(Stabilo!F155:DA155&lt;&gt;""))</f>
        <v>0</v>
      </c>
      <c r="AK150" s="175">
        <f>SUMPRODUCT((Stabilo!$F$5:$DA$5=3)*(Stabilo!F155:DA155&lt;&gt;""))</f>
        <v>0</v>
      </c>
      <c r="AL150" s="175">
        <f>SUMPRODUCT((Stabilo!$F$5:$DA$5=4)*(Stabilo!F155:DA155&lt;&gt;""))</f>
        <v>0</v>
      </c>
      <c r="AM150" s="175">
        <f>SUMPRODUCT((Stabilo!$F$5:$DA$5=5)*(Stabilo!F155:DA155&lt;&gt;""))</f>
        <v>0</v>
      </c>
      <c r="AN150" s="175">
        <f>SUMPRODUCT((Stabilo!$F$5:$DA$5=6)*(Stabilo!F155:DA155&lt;&gt;""))</f>
        <v>0</v>
      </c>
      <c r="AO150" s="175">
        <f>SUMPRODUCT((Stabilo!$F$5:$DA$5=7)*(Stabilo!F155:DA155&lt;&gt;""))</f>
        <v>0</v>
      </c>
      <c r="AP150" s="175">
        <f>SUMPRODUCT((Stabilo!$F$5:$DA$5=8)*(Stabilo!F155:DA155&lt;&gt;""))</f>
        <v>0</v>
      </c>
      <c r="AQ150" s="175">
        <f>SUMPRODUCT((Stabilo!$F$5:$DA$5=9)*(Stabilo!F155:DA155&lt;&gt;""))</f>
        <v>0</v>
      </c>
      <c r="AR150" s="175">
        <f>SUMPRODUCT((Stabilo!$F$5:$DA$5=10)*(Stabilo!F155:DA155&lt;&gt;""))</f>
        <v>0</v>
      </c>
    </row>
    <row r="151" spans="2:44" ht="15" customHeight="1">
      <c r="B151" s="76">
        <v>148</v>
      </c>
      <c r="C151" s="77" t="str">
        <f>IF(Accueil!F160="","",Accueil!F160)</f>
        <v/>
      </c>
      <c r="D151" s="167" t="str">
        <f t="shared" si="23"/>
        <v/>
      </c>
      <c r="E151" s="167" t="str">
        <f t="shared" si="24"/>
        <v/>
      </c>
      <c r="F151" s="167" t="str">
        <f t="shared" si="25"/>
        <v/>
      </c>
      <c r="G151" s="167" t="str">
        <f t="shared" si="26"/>
        <v/>
      </c>
      <c r="H151" s="167" t="str">
        <f t="shared" si="27"/>
        <v/>
      </c>
      <c r="I151" s="167" t="str">
        <f t="shared" si="28"/>
        <v/>
      </c>
      <c r="J151" s="167" t="str">
        <f t="shared" si="29"/>
        <v/>
      </c>
      <c r="K151" s="167" t="str">
        <f t="shared" si="30"/>
        <v/>
      </c>
      <c r="L151" s="167" t="str">
        <f t="shared" si="31"/>
        <v/>
      </c>
      <c r="M151" s="167" t="str">
        <f t="shared" si="32"/>
        <v/>
      </c>
      <c r="N151" s="103" t="str">
        <f>IF(N150="","",IF(SUMPRODUCT((Stabilo!$F156:$DA156="A")*(Stabilo!$F$5:$DA$5='Résultats élèves'!$D$2))&gt;0,"ABSENT","PRESENT"))</f>
        <v>PRESENT</v>
      </c>
      <c r="O151" s="103" t="str">
        <f>IF(O150="","",IF(SUMPRODUCT((Stabilo!$F156:$DA156="A")*(Stabilo!$F$5:$DA$5='Résultats élèves'!$E$2))&gt;0,"ABSENT","PRESENT"))</f>
        <v>PRESENT</v>
      </c>
      <c r="P151" s="103" t="str">
        <f>IF(P150="","",IF(SUMPRODUCT((Stabilo!$F156:$DA156="A")*(Stabilo!$F$5:$DA$5='Résultats élèves'!$F$2))&gt;0,"ABSENT","PRESENT"))</f>
        <v>PRESENT</v>
      </c>
      <c r="Q151" s="103" t="str">
        <f>IF(Q150="","",IF(SUMPRODUCT((Stabilo!$F156:$DA156="A")*(Stabilo!$F$5:$DA$5='Résultats élèves'!$G$2))&gt;0,"ABSENT","PRESENT"))</f>
        <v>PRESENT</v>
      </c>
      <c r="R151" s="103" t="str">
        <f>IF(R150="","",IF(SUMPRODUCT((Stabilo!$F156:$DA156="A")*(Stabilo!$F$5:$DA$5='Résultats élèves'!$H$2))&gt;0,"ABSENT","PRESENT"))</f>
        <v>PRESENT</v>
      </c>
      <c r="S151" s="103" t="str">
        <f>IF(S150="","",IF(SUMPRODUCT((Stabilo!$F156:$DA156="A")*(Stabilo!$F$5:$DA$5='Résultats élèves'!$I$2))&gt;0,"ABSENT","PRESENT"))</f>
        <v/>
      </c>
      <c r="T151" s="103" t="str">
        <f>IF(T150="","",IF(SUMPRODUCT((Stabilo!$F156:$DA156="A")*(Stabilo!$F$5:$DA$5='Résultats élèves'!$J$2))&gt;0,"ABSENT","PRESENT"))</f>
        <v/>
      </c>
      <c r="U151" s="103" t="str">
        <f>IF(U150="","",IF(SUMPRODUCT((Stabilo!$F156:$DA156="A")*(Stabilo!$F$5:$DA$5='Résultats élèves'!$K$2))&gt;0,"ABSENT","PRESENT"))</f>
        <v/>
      </c>
      <c r="V151" s="103" t="str">
        <f>IF(V150="","",IF(SUMPRODUCT((Stabilo!$F156:$DA156="A")*(Stabilo!$F$5:$DA$5='Résultats élèves'!$L$2))&gt;0,"ABSENT","PRESENT"))</f>
        <v/>
      </c>
      <c r="W151" s="103" t="str">
        <f>IF(W150="","",IF(SUMPRODUCT((Stabilo!$F156:$DA156="A")*(Stabilo!$F$5:$DA$5='Résultats élèves'!$M$2))&gt;0,"ABSENT","PRESENT"))</f>
        <v/>
      </c>
      <c r="X151" s="99" t="str">
        <f t="shared" si="22"/>
        <v/>
      </c>
      <c r="Y151" s="176" t="str">
        <f>IF(X151="PRESENT",IF(N151="PRESENT",SUMPRODUCT((Stabilo!$F156:$DA156=1)*(Stabilo!$F$5:$DA$5='Résultats élèves'!$D$2)),"A"),"A")</f>
        <v>A</v>
      </c>
      <c r="Z151" s="176" t="str">
        <f>IF(X151="PRESENT",IF(O151="PRESENT",SUMPRODUCT((Stabilo!$F156:$DA156=1)*(Stabilo!$F$5:$DA$5='Résultats élèves'!$E$2)),"A"),"A")</f>
        <v>A</v>
      </c>
      <c r="AA151" s="176" t="str">
        <f>IF(X151="PRESENT",IF(P151="PRESENT",SUMPRODUCT((Stabilo!$F156:$DA156=1)*(Stabilo!$F$5:$DA$5='Résultats élèves'!$F$2)),"A"),"A")</f>
        <v>A</v>
      </c>
      <c r="AB151" s="176" t="str">
        <f>IF(X151="PRESENT",IF(Q151="PRESENT",SUMPRODUCT((Stabilo!$F156:$DA156=1)*(Stabilo!$F$5:$DA$5='Résultats élèves'!$G$2)),"A"),"A")</f>
        <v>A</v>
      </c>
      <c r="AC151" s="176" t="str">
        <f>IF(X151="PRESENT",IF(R151="PRESENT",SUMPRODUCT((Stabilo!$F156:$DA156=1)*(Stabilo!$F$5:$DA$5='Résultats élèves'!$H$2)),"A"),"A")</f>
        <v>A</v>
      </c>
      <c r="AD151" s="176" t="str">
        <f>IF(X151="PRESENT",IF(S151="PRESENT",SUMPRODUCT((Stabilo!$F156:$DA156=1)*(Stabilo!$F$5:$DA$5='Résultats élèves'!$I$2)),"A"),"A")</f>
        <v>A</v>
      </c>
      <c r="AE151" s="176" t="str">
        <f>IF(X151="PRESENT",IF(T151="PRESENT",SUMPRODUCT((Stabilo!$F156:$DA156=1)*(Stabilo!$F$5:$DA$5='Résultats élèves'!$J$2)),"A"),"A")</f>
        <v>A</v>
      </c>
      <c r="AF151" s="176" t="str">
        <f>IF(X151="PRESENT",IF(U151="PRESENT",SUMPRODUCT((Stabilo!$F156:$DA156=1)*(Stabilo!$F$5:$DA$5='Résultats élèves'!$K$2)),"A"),"A")</f>
        <v>A</v>
      </c>
      <c r="AG151" s="176" t="str">
        <f>IF(X151="PRESENT",IF(V151="PRESENT",SUMPRODUCT((Stabilo!$F156:$DA156=1)*(Stabilo!$F$5:$DA$5='Résultats élèves'!$L$2)),"A"),"A")</f>
        <v>A</v>
      </c>
      <c r="AH151" s="176" t="str">
        <f>IF(X151="PRESENT",IF(W151="PRESENT",SUMPRODUCT((Stabilo!$F156:$DA156=1)*(Stabilo!$F$5:$DA$5='Résultats élèves'!$M$2)),"A"),"A")</f>
        <v>A</v>
      </c>
      <c r="AI151" s="175">
        <f>SUMPRODUCT((Stabilo!$F$5:$DA$5=1)*(Stabilo!F156:DA156&lt;&gt;""))</f>
        <v>0</v>
      </c>
      <c r="AJ151" s="175">
        <f>SUMPRODUCT((Stabilo!$F$5:$DA$5=2)*(Stabilo!F156:DA156&lt;&gt;""))</f>
        <v>0</v>
      </c>
      <c r="AK151" s="175">
        <f>SUMPRODUCT((Stabilo!$F$5:$DA$5=3)*(Stabilo!F156:DA156&lt;&gt;""))</f>
        <v>0</v>
      </c>
      <c r="AL151" s="175">
        <f>SUMPRODUCT((Stabilo!$F$5:$DA$5=4)*(Stabilo!F156:DA156&lt;&gt;""))</f>
        <v>0</v>
      </c>
      <c r="AM151" s="175">
        <f>SUMPRODUCT((Stabilo!$F$5:$DA$5=5)*(Stabilo!F156:DA156&lt;&gt;""))</f>
        <v>0</v>
      </c>
      <c r="AN151" s="175">
        <f>SUMPRODUCT((Stabilo!$F$5:$DA$5=6)*(Stabilo!F156:DA156&lt;&gt;""))</f>
        <v>0</v>
      </c>
      <c r="AO151" s="175">
        <f>SUMPRODUCT((Stabilo!$F$5:$DA$5=7)*(Stabilo!F156:DA156&lt;&gt;""))</f>
        <v>0</v>
      </c>
      <c r="AP151" s="175">
        <f>SUMPRODUCT((Stabilo!$F$5:$DA$5=8)*(Stabilo!F156:DA156&lt;&gt;""))</f>
        <v>0</v>
      </c>
      <c r="AQ151" s="175">
        <f>SUMPRODUCT((Stabilo!$F$5:$DA$5=9)*(Stabilo!F156:DA156&lt;&gt;""))</f>
        <v>0</v>
      </c>
      <c r="AR151" s="175">
        <f>SUMPRODUCT((Stabilo!$F$5:$DA$5=10)*(Stabilo!F156:DA156&lt;&gt;""))</f>
        <v>0</v>
      </c>
    </row>
    <row r="152" spans="2:44" ht="15" customHeight="1">
      <c r="B152" s="76">
        <v>149</v>
      </c>
      <c r="C152" s="77" t="str">
        <f>IF(Accueil!F161="","",Accueil!F161)</f>
        <v/>
      </c>
      <c r="D152" s="167" t="str">
        <f t="shared" si="23"/>
        <v/>
      </c>
      <c r="E152" s="167" t="str">
        <f t="shared" si="24"/>
        <v/>
      </c>
      <c r="F152" s="167" t="str">
        <f t="shared" si="25"/>
        <v/>
      </c>
      <c r="G152" s="167" t="str">
        <f t="shared" si="26"/>
        <v/>
      </c>
      <c r="H152" s="167" t="str">
        <f t="shared" si="27"/>
        <v/>
      </c>
      <c r="I152" s="167" t="str">
        <f t="shared" si="28"/>
        <v/>
      </c>
      <c r="J152" s="167" t="str">
        <f t="shared" si="29"/>
        <v/>
      </c>
      <c r="K152" s="167" t="str">
        <f t="shared" si="30"/>
        <v/>
      </c>
      <c r="L152" s="167" t="str">
        <f t="shared" si="31"/>
        <v/>
      </c>
      <c r="M152" s="167" t="str">
        <f t="shared" si="32"/>
        <v/>
      </c>
      <c r="N152" s="103" t="str">
        <f>IF(N151="","",IF(SUMPRODUCT((Stabilo!$F157:$DA157="A")*(Stabilo!$F$5:$DA$5='Résultats élèves'!$D$2))&gt;0,"ABSENT","PRESENT"))</f>
        <v>PRESENT</v>
      </c>
      <c r="O152" s="103" t="str">
        <f>IF(O151="","",IF(SUMPRODUCT((Stabilo!$F157:$DA157="A")*(Stabilo!$F$5:$DA$5='Résultats élèves'!$E$2))&gt;0,"ABSENT","PRESENT"))</f>
        <v>PRESENT</v>
      </c>
      <c r="P152" s="103" t="str">
        <f>IF(P151="","",IF(SUMPRODUCT((Stabilo!$F157:$DA157="A")*(Stabilo!$F$5:$DA$5='Résultats élèves'!$F$2))&gt;0,"ABSENT","PRESENT"))</f>
        <v>PRESENT</v>
      </c>
      <c r="Q152" s="103" t="str">
        <f>IF(Q151="","",IF(SUMPRODUCT((Stabilo!$F157:$DA157="A")*(Stabilo!$F$5:$DA$5='Résultats élèves'!$G$2))&gt;0,"ABSENT","PRESENT"))</f>
        <v>PRESENT</v>
      </c>
      <c r="R152" s="103" t="str">
        <f>IF(R151="","",IF(SUMPRODUCT((Stabilo!$F157:$DA157="A")*(Stabilo!$F$5:$DA$5='Résultats élèves'!$H$2))&gt;0,"ABSENT","PRESENT"))</f>
        <v>PRESENT</v>
      </c>
      <c r="S152" s="103" t="str">
        <f>IF(S151="","",IF(SUMPRODUCT((Stabilo!$F157:$DA157="A")*(Stabilo!$F$5:$DA$5='Résultats élèves'!$I$2))&gt;0,"ABSENT","PRESENT"))</f>
        <v/>
      </c>
      <c r="T152" s="103" t="str">
        <f>IF(T151="","",IF(SUMPRODUCT((Stabilo!$F157:$DA157="A")*(Stabilo!$F$5:$DA$5='Résultats élèves'!$J$2))&gt;0,"ABSENT","PRESENT"))</f>
        <v/>
      </c>
      <c r="U152" s="103" t="str">
        <f>IF(U151="","",IF(SUMPRODUCT((Stabilo!$F157:$DA157="A")*(Stabilo!$F$5:$DA$5='Résultats élèves'!$K$2))&gt;0,"ABSENT","PRESENT"))</f>
        <v/>
      </c>
      <c r="V152" s="103" t="str">
        <f>IF(V151="","",IF(SUMPRODUCT((Stabilo!$F157:$DA157="A")*(Stabilo!$F$5:$DA$5='Résultats élèves'!$L$2))&gt;0,"ABSENT","PRESENT"))</f>
        <v/>
      </c>
      <c r="W152" s="103" t="str">
        <f>IF(W151="","",IF(SUMPRODUCT((Stabilo!$F157:$DA157="A")*(Stabilo!$F$5:$DA$5='Résultats élèves'!$M$2))&gt;0,"ABSENT","PRESENT"))</f>
        <v/>
      </c>
      <c r="X152" s="99" t="str">
        <f t="shared" si="22"/>
        <v/>
      </c>
      <c r="Y152" s="176" t="str">
        <f>IF(X152="PRESENT",IF(N152="PRESENT",SUMPRODUCT((Stabilo!$F157:$DA157=1)*(Stabilo!$F$5:$DA$5='Résultats élèves'!$D$2)),"A"),"A")</f>
        <v>A</v>
      </c>
      <c r="Z152" s="176" t="str">
        <f>IF(X152="PRESENT",IF(O152="PRESENT",SUMPRODUCT((Stabilo!$F157:$DA157=1)*(Stabilo!$F$5:$DA$5='Résultats élèves'!$E$2)),"A"),"A")</f>
        <v>A</v>
      </c>
      <c r="AA152" s="176" t="str">
        <f>IF(X152="PRESENT",IF(P152="PRESENT",SUMPRODUCT((Stabilo!$F157:$DA157=1)*(Stabilo!$F$5:$DA$5='Résultats élèves'!$F$2)),"A"),"A")</f>
        <v>A</v>
      </c>
      <c r="AB152" s="176" t="str">
        <f>IF(X152="PRESENT",IF(Q152="PRESENT",SUMPRODUCT((Stabilo!$F157:$DA157=1)*(Stabilo!$F$5:$DA$5='Résultats élèves'!$G$2)),"A"),"A")</f>
        <v>A</v>
      </c>
      <c r="AC152" s="176" t="str">
        <f>IF(X152="PRESENT",IF(R152="PRESENT",SUMPRODUCT((Stabilo!$F157:$DA157=1)*(Stabilo!$F$5:$DA$5='Résultats élèves'!$H$2)),"A"),"A")</f>
        <v>A</v>
      </c>
      <c r="AD152" s="176" t="str">
        <f>IF(X152="PRESENT",IF(S152="PRESENT",SUMPRODUCT((Stabilo!$F157:$DA157=1)*(Stabilo!$F$5:$DA$5='Résultats élèves'!$I$2)),"A"),"A")</f>
        <v>A</v>
      </c>
      <c r="AE152" s="176" t="str">
        <f>IF(X152="PRESENT",IF(T152="PRESENT",SUMPRODUCT((Stabilo!$F157:$DA157=1)*(Stabilo!$F$5:$DA$5='Résultats élèves'!$J$2)),"A"),"A")</f>
        <v>A</v>
      </c>
      <c r="AF152" s="176" t="str">
        <f>IF(X152="PRESENT",IF(U152="PRESENT",SUMPRODUCT((Stabilo!$F157:$DA157=1)*(Stabilo!$F$5:$DA$5='Résultats élèves'!$K$2)),"A"),"A")</f>
        <v>A</v>
      </c>
      <c r="AG152" s="176" t="str">
        <f>IF(X152="PRESENT",IF(V152="PRESENT",SUMPRODUCT((Stabilo!$F157:$DA157=1)*(Stabilo!$F$5:$DA$5='Résultats élèves'!$L$2)),"A"),"A")</f>
        <v>A</v>
      </c>
      <c r="AH152" s="176" t="str">
        <f>IF(X152="PRESENT",IF(W152="PRESENT",SUMPRODUCT((Stabilo!$F157:$DA157=1)*(Stabilo!$F$5:$DA$5='Résultats élèves'!$M$2)),"A"),"A")</f>
        <v>A</v>
      </c>
      <c r="AI152" s="175">
        <f>SUMPRODUCT((Stabilo!$F$5:$DA$5=1)*(Stabilo!F157:DA157&lt;&gt;""))</f>
        <v>0</v>
      </c>
      <c r="AJ152" s="175">
        <f>SUMPRODUCT((Stabilo!$F$5:$DA$5=2)*(Stabilo!F157:DA157&lt;&gt;""))</f>
        <v>0</v>
      </c>
      <c r="AK152" s="175">
        <f>SUMPRODUCT((Stabilo!$F$5:$DA$5=3)*(Stabilo!F157:DA157&lt;&gt;""))</f>
        <v>0</v>
      </c>
      <c r="AL152" s="175">
        <f>SUMPRODUCT((Stabilo!$F$5:$DA$5=4)*(Stabilo!F157:DA157&lt;&gt;""))</f>
        <v>0</v>
      </c>
      <c r="AM152" s="175">
        <f>SUMPRODUCT((Stabilo!$F$5:$DA$5=5)*(Stabilo!F157:DA157&lt;&gt;""))</f>
        <v>0</v>
      </c>
      <c r="AN152" s="175">
        <f>SUMPRODUCT((Stabilo!$F$5:$DA$5=6)*(Stabilo!F157:DA157&lt;&gt;""))</f>
        <v>0</v>
      </c>
      <c r="AO152" s="175">
        <f>SUMPRODUCT((Stabilo!$F$5:$DA$5=7)*(Stabilo!F157:DA157&lt;&gt;""))</f>
        <v>0</v>
      </c>
      <c r="AP152" s="175">
        <f>SUMPRODUCT((Stabilo!$F$5:$DA$5=8)*(Stabilo!F157:DA157&lt;&gt;""))</f>
        <v>0</v>
      </c>
      <c r="AQ152" s="175">
        <f>SUMPRODUCT((Stabilo!$F$5:$DA$5=9)*(Stabilo!F157:DA157&lt;&gt;""))</f>
        <v>0</v>
      </c>
      <c r="AR152" s="175">
        <f>SUMPRODUCT((Stabilo!$F$5:$DA$5=10)*(Stabilo!F157:DA157&lt;&gt;""))</f>
        <v>0</v>
      </c>
    </row>
    <row r="153" spans="2:44" ht="15" customHeight="1">
      <c r="B153" s="76">
        <v>150</v>
      </c>
      <c r="C153" s="77" t="str">
        <f>IF(Accueil!F162="","",Accueil!F162)</f>
        <v/>
      </c>
      <c r="D153" s="167" t="str">
        <f t="shared" si="23"/>
        <v/>
      </c>
      <c r="E153" s="167" t="str">
        <f t="shared" si="24"/>
        <v/>
      </c>
      <c r="F153" s="167" t="str">
        <f t="shared" si="25"/>
        <v/>
      </c>
      <c r="G153" s="167" t="str">
        <f t="shared" si="26"/>
        <v/>
      </c>
      <c r="H153" s="167" t="str">
        <f t="shared" si="27"/>
        <v/>
      </c>
      <c r="I153" s="167" t="str">
        <f t="shared" si="28"/>
        <v/>
      </c>
      <c r="J153" s="167" t="str">
        <f t="shared" si="29"/>
        <v/>
      </c>
      <c r="K153" s="167" t="str">
        <f t="shared" si="30"/>
        <v/>
      </c>
      <c r="L153" s="167" t="str">
        <f t="shared" si="31"/>
        <v/>
      </c>
      <c r="M153" s="167" t="str">
        <f t="shared" si="32"/>
        <v/>
      </c>
      <c r="N153" s="103" t="str">
        <f>IF(N152="","",IF(SUMPRODUCT((Stabilo!$F158:$DA158="A")*(Stabilo!$F$5:$DA$5='Résultats élèves'!$D$2))&gt;0,"ABSENT","PRESENT"))</f>
        <v>PRESENT</v>
      </c>
      <c r="O153" s="103" t="str">
        <f>IF(O152="","",IF(SUMPRODUCT((Stabilo!$F158:$DA158="A")*(Stabilo!$F$5:$DA$5='Résultats élèves'!$E$2))&gt;0,"ABSENT","PRESENT"))</f>
        <v>PRESENT</v>
      </c>
      <c r="P153" s="103" t="str">
        <f>IF(P152="","",IF(SUMPRODUCT((Stabilo!$F158:$DA158="A")*(Stabilo!$F$5:$DA$5='Résultats élèves'!$F$2))&gt;0,"ABSENT","PRESENT"))</f>
        <v>PRESENT</v>
      </c>
      <c r="Q153" s="103" t="str">
        <f>IF(Q152="","",IF(SUMPRODUCT((Stabilo!$F158:$DA158="A")*(Stabilo!$F$5:$DA$5='Résultats élèves'!$G$2))&gt;0,"ABSENT","PRESENT"))</f>
        <v>PRESENT</v>
      </c>
      <c r="R153" s="103" t="str">
        <f>IF(R152="","",IF(SUMPRODUCT((Stabilo!$F158:$DA158="A")*(Stabilo!$F$5:$DA$5='Résultats élèves'!$H$2))&gt;0,"ABSENT","PRESENT"))</f>
        <v>PRESENT</v>
      </c>
      <c r="S153" s="103" t="str">
        <f>IF(S152="","",IF(SUMPRODUCT((Stabilo!$F158:$DA158="A")*(Stabilo!$F$5:$DA$5='Résultats élèves'!$I$2))&gt;0,"ABSENT","PRESENT"))</f>
        <v/>
      </c>
      <c r="T153" s="103" t="str">
        <f>IF(T152="","",IF(SUMPRODUCT((Stabilo!$F158:$DA158="A")*(Stabilo!$F$5:$DA$5='Résultats élèves'!$J$2))&gt;0,"ABSENT","PRESENT"))</f>
        <v/>
      </c>
      <c r="U153" s="103" t="str">
        <f>IF(U152="","",IF(SUMPRODUCT((Stabilo!$F158:$DA158="A")*(Stabilo!$F$5:$DA$5='Résultats élèves'!$K$2))&gt;0,"ABSENT","PRESENT"))</f>
        <v/>
      </c>
      <c r="V153" s="103" t="str">
        <f>IF(V152="","",IF(SUMPRODUCT((Stabilo!$F158:$DA158="A")*(Stabilo!$F$5:$DA$5='Résultats élèves'!$L$2))&gt;0,"ABSENT","PRESENT"))</f>
        <v/>
      </c>
      <c r="W153" s="103" t="str">
        <f>IF(W152="","",IF(SUMPRODUCT((Stabilo!$F158:$DA158="A")*(Stabilo!$F$5:$DA$5='Résultats élèves'!$M$2))&gt;0,"ABSENT","PRESENT"))</f>
        <v/>
      </c>
      <c r="X153" s="99" t="str">
        <f t="shared" si="22"/>
        <v/>
      </c>
      <c r="Y153" s="176" t="str">
        <f>IF(X153="PRESENT",IF(N153="PRESENT",SUMPRODUCT((Stabilo!$F158:$DA158=1)*(Stabilo!$F$5:$DA$5='Résultats élèves'!$D$2)),"A"),"A")</f>
        <v>A</v>
      </c>
      <c r="Z153" s="176" t="str">
        <f>IF(X153="PRESENT",IF(O153="PRESENT",SUMPRODUCT((Stabilo!$F158:$DA158=1)*(Stabilo!$F$5:$DA$5='Résultats élèves'!$E$2)),"A"),"A")</f>
        <v>A</v>
      </c>
      <c r="AA153" s="176" t="str">
        <f>IF(X153="PRESENT",IF(P153="PRESENT",SUMPRODUCT((Stabilo!$F158:$DA158=1)*(Stabilo!$F$5:$DA$5='Résultats élèves'!$F$2)),"A"),"A")</f>
        <v>A</v>
      </c>
      <c r="AB153" s="176" t="str">
        <f>IF(X153="PRESENT",IF(Q153="PRESENT",SUMPRODUCT((Stabilo!$F158:$DA158=1)*(Stabilo!$F$5:$DA$5='Résultats élèves'!$G$2)),"A"),"A")</f>
        <v>A</v>
      </c>
      <c r="AC153" s="176" t="str">
        <f>IF(X153="PRESENT",IF(R153="PRESENT",SUMPRODUCT((Stabilo!$F158:$DA158=1)*(Stabilo!$F$5:$DA$5='Résultats élèves'!$H$2)),"A"),"A")</f>
        <v>A</v>
      </c>
      <c r="AD153" s="176" t="str">
        <f>IF(X153="PRESENT",IF(S153="PRESENT",SUMPRODUCT((Stabilo!$F158:$DA158=1)*(Stabilo!$F$5:$DA$5='Résultats élèves'!$I$2)),"A"),"A")</f>
        <v>A</v>
      </c>
      <c r="AE153" s="176" t="str">
        <f>IF(X153="PRESENT",IF(T153="PRESENT",SUMPRODUCT((Stabilo!$F158:$DA158=1)*(Stabilo!$F$5:$DA$5='Résultats élèves'!$J$2)),"A"),"A")</f>
        <v>A</v>
      </c>
      <c r="AF153" s="176" t="str">
        <f>IF(X153="PRESENT",IF(U153="PRESENT",SUMPRODUCT((Stabilo!$F158:$DA158=1)*(Stabilo!$F$5:$DA$5='Résultats élèves'!$K$2)),"A"),"A")</f>
        <v>A</v>
      </c>
      <c r="AG153" s="176" t="str">
        <f>IF(X153="PRESENT",IF(V153="PRESENT",SUMPRODUCT((Stabilo!$F158:$DA158=1)*(Stabilo!$F$5:$DA$5='Résultats élèves'!$L$2)),"A"),"A")</f>
        <v>A</v>
      </c>
      <c r="AH153" s="176" t="str">
        <f>IF(X153="PRESENT",IF(W153="PRESENT",SUMPRODUCT((Stabilo!$F158:$DA158=1)*(Stabilo!$F$5:$DA$5='Résultats élèves'!$M$2)),"A"),"A")</f>
        <v>A</v>
      </c>
      <c r="AI153" s="175">
        <f>SUMPRODUCT((Stabilo!$F$5:$DA$5=1)*(Stabilo!F158:DA158&lt;&gt;""))</f>
        <v>0</v>
      </c>
      <c r="AJ153" s="175">
        <f>SUMPRODUCT((Stabilo!$F$5:$DA$5=2)*(Stabilo!F158:DA158&lt;&gt;""))</f>
        <v>0</v>
      </c>
      <c r="AK153" s="175">
        <f>SUMPRODUCT((Stabilo!$F$5:$DA$5=3)*(Stabilo!F158:DA158&lt;&gt;""))</f>
        <v>0</v>
      </c>
      <c r="AL153" s="175">
        <f>SUMPRODUCT((Stabilo!$F$5:$DA$5=4)*(Stabilo!F158:DA158&lt;&gt;""))</f>
        <v>0</v>
      </c>
      <c r="AM153" s="175">
        <f>SUMPRODUCT((Stabilo!$F$5:$DA$5=5)*(Stabilo!F158:DA158&lt;&gt;""))</f>
        <v>0</v>
      </c>
      <c r="AN153" s="175">
        <f>SUMPRODUCT((Stabilo!$F$5:$DA$5=6)*(Stabilo!F158:DA158&lt;&gt;""))</f>
        <v>0</v>
      </c>
      <c r="AO153" s="175">
        <f>SUMPRODUCT((Stabilo!$F$5:$DA$5=7)*(Stabilo!F158:DA158&lt;&gt;""))</f>
        <v>0</v>
      </c>
      <c r="AP153" s="175">
        <f>SUMPRODUCT((Stabilo!$F$5:$DA$5=8)*(Stabilo!F158:DA158&lt;&gt;""))</f>
        <v>0</v>
      </c>
      <c r="AQ153" s="175">
        <f>SUMPRODUCT((Stabilo!$F$5:$DA$5=9)*(Stabilo!F158:DA158&lt;&gt;""))</f>
        <v>0</v>
      </c>
      <c r="AR153" s="175">
        <f>SUMPRODUCT((Stabilo!$F$5:$DA$5=10)*(Stabilo!F158:DA158&lt;&gt;""))</f>
        <v>0</v>
      </c>
    </row>
    <row r="154" spans="2:44" ht="15" customHeight="1">
      <c r="B154" s="76">
        <v>151</v>
      </c>
      <c r="C154" s="77" t="str">
        <f>IF(Accueil!F163="","",Accueil!F163)</f>
        <v/>
      </c>
      <c r="D154" s="167" t="str">
        <f t="shared" si="23"/>
        <v/>
      </c>
      <c r="E154" s="167" t="str">
        <f t="shared" si="24"/>
        <v/>
      </c>
      <c r="F154" s="167" t="str">
        <f t="shared" si="25"/>
        <v/>
      </c>
      <c r="G154" s="167" t="str">
        <f t="shared" si="26"/>
        <v/>
      </c>
      <c r="H154" s="167" t="str">
        <f t="shared" si="27"/>
        <v/>
      </c>
      <c r="I154" s="167" t="str">
        <f t="shared" si="28"/>
        <v/>
      </c>
      <c r="J154" s="167" t="str">
        <f t="shared" si="29"/>
        <v/>
      </c>
      <c r="K154" s="167" t="str">
        <f t="shared" si="30"/>
        <v/>
      </c>
      <c r="L154" s="167" t="str">
        <f t="shared" si="31"/>
        <v/>
      </c>
      <c r="M154" s="167" t="str">
        <f t="shared" si="32"/>
        <v/>
      </c>
      <c r="N154" s="103" t="str">
        <f>IF(N153="","",IF(SUMPRODUCT((Stabilo!$F159:$DA159="A")*(Stabilo!$F$5:$DA$5='Résultats élèves'!$D$2))&gt;0,"ABSENT","PRESENT"))</f>
        <v>PRESENT</v>
      </c>
      <c r="O154" s="103" t="str">
        <f>IF(O153="","",IF(SUMPRODUCT((Stabilo!$F159:$DA159="A")*(Stabilo!$F$5:$DA$5='Résultats élèves'!$E$2))&gt;0,"ABSENT","PRESENT"))</f>
        <v>PRESENT</v>
      </c>
      <c r="P154" s="103" t="str">
        <f>IF(P153="","",IF(SUMPRODUCT((Stabilo!$F159:$DA159="A")*(Stabilo!$F$5:$DA$5='Résultats élèves'!$F$2))&gt;0,"ABSENT","PRESENT"))</f>
        <v>PRESENT</v>
      </c>
      <c r="Q154" s="103" t="str">
        <f>IF(Q153="","",IF(SUMPRODUCT((Stabilo!$F159:$DA159="A")*(Stabilo!$F$5:$DA$5='Résultats élèves'!$G$2))&gt;0,"ABSENT","PRESENT"))</f>
        <v>PRESENT</v>
      </c>
      <c r="R154" s="103" t="str">
        <f>IF(R153="","",IF(SUMPRODUCT((Stabilo!$F159:$DA159="A")*(Stabilo!$F$5:$DA$5='Résultats élèves'!$H$2))&gt;0,"ABSENT","PRESENT"))</f>
        <v>PRESENT</v>
      </c>
      <c r="S154" s="103" t="str">
        <f>IF(S153="","",IF(SUMPRODUCT((Stabilo!$F159:$DA159="A")*(Stabilo!$F$5:$DA$5='Résultats élèves'!$I$2))&gt;0,"ABSENT","PRESENT"))</f>
        <v/>
      </c>
      <c r="T154" s="103" t="str">
        <f>IF(T153="","",IF(SUMPRODUCT((Stabilo!$F159:$DA159="A")*(Stabilo!$F$5:$DA$5='Résultats élèves'!$J$2))&gt;0,"ABSENT","PRESENT"))</f>
        <v/>
      </c>
      <c r="U154" s="103" t="str">
        <f>IF(U153="","",IF(SUMPRODUCT((Stabilo!$F159:$DA159="A")*(Stabilo!$F$5:$DA$5='Résultats élèves'!$K$2))&gt;0,"ABSENT","PRESENT"))</f>
        <v/>
      </c>
      <c r="V154" s="103" t="str">
        <f>IF(V153="","",IF(SUMPRODUCT((Stabilo!$F159:$DA159="A")*(Stabilo!$F$5:$DA$5='Résultats élèves'!$L$2))&gt;0,"ABSENT","PRESENT"))</f>
        <v/>
      </c>
      <c r="W154" s="103" t="str">
        <f>IF(W153="","",IF(SUMPRODUCT((Stabilo!$F159:$DA159="A")*(Stabilo!$F$5:$DA$5='Résultats élèves'!$M$2))&gt;0,"ABSENT","PRESENT"))</f>
        <v/>
      </c>
      <c r="X154" s="99" t="str">
        <f t="shared" si="22"/>
        <v/>
      </c>
      <c r="Y154" s="176" t="str">
        <f>IF(X154="PRESENT",IF(N154="PRESENT",SUMPRODUCT((Stabilo!$F159:$DA159=1)*(Stabilo!$F$5:$DA$5='Résultats élèves'!$D$2)),"A"),"A")</f>
        <v>A</v>
      </c>
      <c r="Z154" s="176" t="str">
        <f>IF(X154="PRESENT",IF(O154="PRESENT",SUMPRODUCT((Stabilo!$F159:$DA159=1)*(Stabilo!$F$5:$DA$5='Résultats élèves'!$E$2)),"A"),"A")</f>
        <v>A</v>
      </c>
      <c r="AA154" s="176" t="str">
        <f>IF(X154="PRESENT",IF(P154="PRESENT",SUMPRODUCT((Stabilo!$F159:$DA159=1)*(Stabilo!$F$5:$DA$5='Résultats élèves'!$F$2)),"A"),"A")</f>
        <v>A</v>
      </c>
      <c r="AB154" s="176" t="str">
        <f>IF(X154="PRESENT",IF(Q154="PRESENT",SUMPRODUCT((Stabilo!$F159:$DA159=1)*(Stabilo!$F$5:$DA$5='Résultats élèves'!$G$2)),"A"),"A")</f>
        <v>A</v>
      </c>
      <c r="AC154" s="176" t="str">
        <f>IF(X154="PRESENT",IF(R154="PRESENT",SUMPRODUCT((Stabilo!$F159:$DA159=1)*(Stabilo!$F$5:$DA$5='Résultats élèves'!$H$2)),"A"),"A")</f>
        <v>A</v>
      </c>
      <c r="AD154" s="176" t="str">
        <f>IF(X154="PRESENT",IF(S154="PRESENT",SUMPRODUCT((Stabilo!$F159:$DA159=1)*(Stabilo!$F$5:$DA$5='Résultats élèves'!$I$2)),"A"),"A")</f>
        <v>A</v>
      </c>
      <c r="AE154" s="176" t="str">
        <f>IF(X154="PRESENT",IF(T154="PRESENT",SUMPRODUCT((Stabilo!$F159:$DA159=1)*(Stabilo!$F$5:$DA$5='Résultats élèves'!$J$2)),"A"),"A")</f>
        <v>A</v>
      </c>
      <c r="AF154" s="176" t="str">
        <f>IF(X154="PRESENT",IF(U154="PRESENT",SUMPRODUCT((Stabilo!$F159:$DA159=1)*(Stabilo!$F$5:$DA$5='Résultats élèves'!$K$2)),"A"),"A")</f>
        <v>A</v>
      </c>
      <c r="AG154" s="176" t="str">
        <f>IF(X154="PRESENT",IF(V154="PRESENT",SUMPRODUCT((Stabilo!$F159:$DA159=1)*(Stabilo!$F$5:$DA$5='Résultats élèves'!$L$2)),"A"),"A")</f>
        <v>A</v>
      </c>
      <c r="AH154" s="176" t="str">
        <f>IF(X154="PRESENT",IF(W154="PRESENT",SUMPRODUCT((Stabilo!$F159:$DA159=1)*(Stabilo!$F$5:$DA$5='Résultats élèves'!$M$2)),"A"),"A")</f>
        <v>A</v>
      </c>
      <c r="AI154" s="175">
        <f>SUMPRODUCT((Stabilo!$F$5:$DA$5=1)*(Stabilo!F159:DA159&lt;&gt;""))</f>
        <v>0</v>
      </c>
      <c r="AJ154" s="175">
        <f>SUMPRODUCT((Stabilo!$F$5:$DA$5=2)*(Stabilo!F159:DA159&lt;&gt;""))</f>
        <v>0</v>
      </c>
      <c r="AK154" s="175">
        <f>SUMPRODUCT((Stabilo!$F$5:$DA$5=3)*(Stabilo!F159:DA159&lt;&gt;""))</f>
        <v>0</v>
      </c>
      <c r="AL154" s="175">
        <f>SUMPRODUCT((Stabilo!$F$5:$DA$5=4)*(Stabilo!F159:DA159&lt;&gt;""))</f>
        <v>0</v>
      </c>
      <c r="AM154" s="175">
        <f>SUMPRODUCT((Stabilo!$F$5:$DA$5=5)*(Stabilo!F159:DA159&lt;&gt;""))</f>
        <v>0</v>
      </c>
      <c r="AN154" s="175">
        <f>SUMPRODUCT((Stabilo!$F$5:$DA$5=6)*(Stabilo!F159:DA159&lt;&gt;""))</f>
        <v>0</v>
      </c>
      <c r="AO154" s="175">
        <f>SUMPRODUCT((Stabilo!$F$5:$DA$5=7)*(Stabilo!F159:DA159&lt;&gt;""))</f>
        <v>0</v>
      </c>
      <c r="AP154" s="175">
        <f>SUMPRODUCT((Stabilo!$F$5:$DA$5=8)*(Stabilo!F159:DA159&lt;&gt;""))</f>
        <v>0</v>
      </c>
      <c r="AQ154" s="175">
        <f>SUMPRODUCT((Stabilo!$F$5:$DA$5=9)*(Stabilo!F159:DA159&lt;&gt;""))</f>
        <v>0</v>
      </c>
      <c r="AR154" s="175">
        <f>SUMPRODUCT((Stabilo!$F$5:$DA$5=10)*(Stabilo!F159:DA159&lt;&gt;""))</f>
        <v>0</v>
      </c>
    </row>
    <row r="155" spans="2:44" ht="15" customHeight="1">
      <c r="B155" s="76">
        <v>152</v>
      </c>
      <c r="C155" s="77" t="str">
        <f>IF(Accueil!F164="","",Accueil!F164)</f>
        <v/>
      </c>
      <c r="D155" s="167" t="str">
        <f t="shared" si="23"/>
        <v/>
      </c>
      <c r="E155" s="167" t="str">
        <f t="shared" si="24"/>
        <v/>
      </c>
      <c r="F155" s="167" t="str">
        <f t="shared" si="25"/>
        <v/>
      </c>
      <c r="G155" s="167" t="str">
        <f t="shared" si="26"/>
        <v/>
      </c>
      <c r="H155" s="167" t="str">
        <f t="shared" si="27"/>
        <v/>
      </c>
      <c r="I155" s="167" t="str">
        <f t="shared" si="28"/>
        <v/>
      </c>
      <c r="J155" s="167" t="str">
        <f t="shared" si="29"/>
        <v/>
      </c>
      <c r="K155" s="167" t="str">
        <f t="shared" si="30"/>
        <v/>
      </c>
      <c r="L155" s="167" t="str">
        <f t="shared" si="31"/>
        <v/>
      </c>
      <c r="M155" s="167" t="str">
        <f t="shared" si="32"/>
        <v/>
      </c>
      <c r="N155" s="103" t="str">
        <f>IF(N154="","",IF(SUMPRODUCT((Stabilo!$F160:$DA160="A")*(Stabilo!$F$5:$DA$5='Résultats élèves'!$D$2))&gt;0,"ABSENT","PRESENT"))</f>
        <v>PRESENT</v>
      </c>
      <c r="O155" s="103" t="str">
        <f>IF(O154="","",IF(SUMPRODUCT((Stabilo!$F160:$DA160="A")*(Stabilo!$F$5:$DA$5='Résultats élèves'!$E$2))&gt;0,"ABSENT","PRESENT"))</f>
        <v>PRESENT</v>
      </c>
      <c r="P155" s="103" t="str">
        <f>IF(P154="","",IF(SUMPRODUCT((Stabilo!$F160:$DA160="A")*(Stabilo!$F$5:$DA$5='Résultats élèves'!$F$2))&gt;0,"ABSENT","PRESENT"))</f>
        <v>PRESENT</v>
      </c>
      <c r="Q155" s="103" t="str">
        <f>IF(Q154="","",IF(SUMPRODUCT((Stabilo!$F160:$DA160="A")*(Stabilo!$F$5:$DA$5='Résultats élèves'!$G$2))&gt;0,"ABSENT","PRESENT"))</f>
        <v>PRESENT</v>
      </c>
      <c r="R155" s="103" t="str">
        <f>IF(R154="","",IF(SUMPRODUCT((Stabilo!$F160:$DA160="A")*(Stabilo!$F$5:$DA$5='Résultats élèves'!$H$2))&gt;0,"ABSENT","PRESENT"))</f>
        <v>PRESENT</v>
      </c>
      <c r="S155" s="103" t="str">
        <f>IF(S154="","",IF(SUMPRODUCT((Stabilo!$F160:$DA160="A")*(Stabilo!$F$5:$DA$5='Résultats élèves'!$I$2))&gt;0,"ABSENT","PRESENT"))</f>
        <v/>
      </c>
      <c r="T155" s="103" t="str">
        <f>IF(T154="","",IF(SUMPRODUCT((Stabilo!$F160:$DA160="A")*(Stabilo!$F$5:$DA$5='Résultats élèves'!$J$2))&gt;0,"ABSENT","PRESENT"))</f>
        <v/>
      </c>
      <c r="U155" s="103" t="str">
        <f>IF(U154="","",IF(SUMPRODUCT((Stabilo!$F160:$DA160="A")*(Stabilo!$F$5:$DA$5='Résultats élèves'!$K$2))&gt;0,"ABSENT","PRESENT"))</f>
        <v/>
      </c>
      <c r="V155" s="103" t="str">
        <f>IF(V154="","",IF(SUMPRODUCT((Stabilo!$F160:$DA160="A")*(Stabilo!$F$5:$DA$5='Résultats élèves'!$L$2))&gt;0,"ABSENT","PRESENT"))</f>
        <v/>
      </c>
      <c r="W155" s="103" t="str">
        <f>IF(W154="","",IF(SUMPRODUCT((Stabilo!$F160:$DA160="A")*(Stabilo!$F$5:$DA$5='Résultats élèves'!$M$2))&gt;0,"ABSENT","PRESENT"))</f>
        <v/>
      </c>
      <c r="X155" s="99" t="str">
        <f t="shared" si="22"/>
        <v/>
      </c>
      <c r="Y155" s="176" t="str">
        <f>IF(X155="PRESENT",IF(N155="PRESENT",SUMPRODUCT((Stabilo!$F160:$DA160=1)*(Stabilo!$F$5:$DA$5='Résultats élèves'!$D$2)),"A"),"A")</f>
        <v>A</v>
      </c>
      <c r="Z155" s="176" t="str">
        <f>IF(X155="PRESENT",IF(O155="PRESENT",SUMPRODUCT((Stabilo!$F160:$DA160=1)*(Stabilo!$F$5:$DA$5='Résultats élèves'!$E$2)),"A"),"A")</f>
        <v>A</v>
      </c>
      <c r="AA155" s="176" t="str">
        <f>IF(X155="PRESENT",IF(P155="PRESENT",SUMPRODUCT((Stabilo!$F160:$DA160=1)*(Stabilo!$F$5:$DA$5='Résultats élèves'!$F$2)),"A"),"A")</f>
        <v>A</v>
      </c>
      <c r="AB155" s="176" t="str">
        <f>IF(X155="PRESENT",IF(Q155="PRESENT",SUMPRODUCT((Stabilo!$F160:$DA160=1)*(Stabilo!$F$5:$DA$5='Résultats élèves'!$G$2)),"A"),"A")</f>
        <v>A</v>
      </c>
      <c r="AC155" s="176" t="str">
        <f>IF(X155="PRESENT",IF(R155="PRESENT",SUMPRODUCT((Stabilo!$F160:$DA160=1)*(Stabilo!$F$5:$DA$5='Résultats élèves'!$H$2)),"A"),"A")</f>
        <v>A</v>
      </c>
      <c r="AD155" s="176" t="str">
        <f>IF(X155="PRESENT",IF(S155="PRESENT",SUMPRODUCT((Stabilo!$F160:$DA160=1)*(Stabilo!$F$5:$DA$5='Résultats élèves'!$I$2)),"A"),"A")</f>
        <v>A</v>
      </c>
      <c r="AE155" s="176" t="str">
        <f>IF(X155="PRESENT",IF(T155="PRESENT",SUMPRODUCT((Stabilo!$F160:$DA160=1)*(Stabilo!$F$5:$DA$5='Résultats élèves'!$J$2)),"A"),"A")</f>
        <v>A</v>
      </c>
      <c r="AF155" s="176" t="str">
        <f>IF(X155="PRESENT",IF(U155="PRESENT",SUMPRODUCT((Stabilo!$F160:$DA160=1)*(Stabilo!$F$5:$DA$5='Résultats élèves'!$K$2)),"A"),"A")</f>
        <v>A</v>
      </c>
      <c r="AG155" s="176" t="str">
        <f>IF(X155="PRESENT",IF(V155="PRESENT",SUMPRODUCT((Stabilo!$F160:$DA160=1)*(Stabilo!$F$5:$DA$5='Résultats élèves'!$L$2)),"A"),"A")</f>
        <v>A</v>
      </c>
      <c r="AH155" s="176" t="str">
        <f>IF(X155="PRESENT",IF(W155="PRESENT",SUMPRODUCT((Stabilo!$F160:$DA160=1)*(Stabilo!$F$5:$DA$5='Résultats élèves'!$M$2)),"A"),"A")</f>
        <v>A</v>
      </c>
      <c r="AI155" s="175">
        <f>SUMPRODUCT((Stabilo!$F$5:$DA$5=1)*(Stabilo!F160:DA160&lt;&gt;""))</f>
        <v>0</v>
      </c>
      <c r="AJ155" s="175">
        <f>SUMPRODUCT((Stabilo!$F$5:$DA$5=2)*(Stabilo!F160:DA160&lt;&gt;""))</f>
        <v>0</v>
      </c>
      <c r="AK155" s="175">
        <f>SUMPRODUCT((Stabilo!$F$5:$DA$5=3)*(Stabilo!F160:DA160&lt;&gt;""))</f>
        <v>0</v>
      </c>
      <c r="AL155" s="175">
        <f>SUMPRODUCT((Stabilo!$F$5:$DA$5=4)*(Stabilo!F160:DA160&lt;&gt;""))</f>
        <v>0</v>
      </c>
      <c r="AM155" s="175">
        <f>SUMPRODUCT((Stabilo!$F$5:$DA$5=5)*(Stabilo!F160:DA160&lt;&gt;""))</f>
        <v>0</v>
      </c>
      <c r="AN155" s="175">
        <f>SUMPRODUCT((Stabilo!$F$5:$DA$5=6)*(Stabilo!F160:DA160&lt;&gt;""))</f>
        <v>0</v>
      </c>
      <c r="AO155" s="175">
        <f>SUMPRODUCT((Stabilo!$F$5:$DA$5=7)*(Stabilo!F160:DA160&lt;&gt;""))</f>
        <v>0</v>
      </c>
      <c r="AP155" s="175">
        <f>SUMPRODUCT((Stabilo!$F$5:$DA$5=8)*(Stabilo!F160:DA160&lt;&gt;""))</f>
        <v>0</v>
      </c>
      <c r="AQ155" s="175">
        <f>SUMPRODUCT((Stabilo!$F$5:$DA$5=9)*(Stabilo!F160:DA160&lt;&gt;""))</f>
        <v>0</v>
      </c>
      <c r="AR155" s="175">
        <f>SUMPRODUCT((Stabilo!$F$5:$DA$5=10)*(Stabilo!F160:DA160&lt;&gt;""))</f>
        <v>0</v>
      </c>
    </row>
    <row r="156" spans="2:44" ht="15" customHeight="1">
      <c r="B156" s="76">
        <v>153</v>
      </c>
      <c r="C156" s="77" t="str">
        <f>IF(Accueil!F165="","",Accueil!F165)</f>
        <v/>
      </c>
      <c r="D156" s="167" t="str">
        <f t="shared" si="23"/>
        <v/>
      </c>
      <c r="E156" s="167" t="str">
        <f t="shared" si="24"/>
        <v/>
      </c>
      <c r="F156" s="167" t="str">
        <f t="shared" si="25"/>
        <v/>
      </c>
      <c r="G156" s="167" t="str">
        <f t="shared" si="26"/>
        <v/>
      </c>
      <c r="H156" s="167" t="str">
        <f t="shared" si="27"/>
        <v/>
      </c>
      <c r="I156" s="167" t="str">
        <f t="shared" si="28"/>
        <v/>
      </c>
      <c r="J156" s="167" t="str">
        <f t="shared" si="29"/>
        <v/>
      </c>
      <c r="K156" s="167" t="str">
        <f t="shared" si="30"/>
        <v/>
      </c>
      <c r="L156" s="167" t="str">
        <f t="shared" si="31"/>
        <v/>
      </c>
      <c r="M156" s="167" t="str">
        <f t="shared" si="32"/>
        <v/>
      </c>
      <c r="N156" s="103" t="str">
        <f>IF(N155="","",IF(SUMPRODUCT((Stabilo!$F161:$DA161="A")*(Stabilo!$F$5:$DA$5='Résultats élèves'!$D$2))&gt;0,"ABSENT","PRESENT"))</f>
        <v>PRESENT</v>
      </c>
      <c r="O156" s="103" t="str">
        <f>IF(O155="","",IF(SUMPRODUCT((Stabilo!$F161:$DA161="A")*(Stabilo!$F$5:$DA$5='Résultats élèves'!$E$2))&gt;0,"ABSENT","PRESENT"))</f>
        <v>PRESENT</v>
      </c>
      <c r="P156" s="103" t="str">
        <f>IF(P155="","",IF(SUMPRODUCT((Stabilo!$F161:$DA161="A")*(Stabilo!$F$5:$DA$5='Résultats élèves'!$F$2))&gt;0,"ABSENT","PRESENT"))</f>
        <v>PRESENT</v>
      </c>
      <c r="Q156" s="103" t="str">
        <f>IF(Q155="","",IF(SUMPRODUCT((Stabilo!$F161:$DA161="A")*(Stabilo!$F$5:$DA$5='Résultats élèves'!$G$2))&gt;0,"ABSENT","PRESENT"))</f>
        <v>PRESENT</v>
      </c>
      <c r="R156" s="103" t="str">
        <f>IF(R155="","",IF(SUMPRODUCT((Stabilo!$F161:$DA161="A")*(Stabilo!$F$5:$DA$5='Résultats élèves'!$H$2))&gt;0,"ABSENT","PRESENT"))</f>
        <v>PRESENT</v>
      </c>
      <c r="S156" s="103" t="str">
        <f>IF(S155="","",IF(SUMPRODUCT((Stabilo!$F161:$DA161="A")*(Stabilo!$F$5:$DA$5='Résultats élèves'!$I$2))&gt;0,"ABSENT","PRESENT"))</f>
        <v/>
      </c>
      <c r="T156" s="103" t="str">
        <f>IF(T155="","",IF(SUMPRODUCT((Stabilo!$F161:$DA161="A")*(Stabilo!$F$5:$DA$5='Résultats élèves'!$J$2))&gt;0,"ABSENT","PRESENT"))</f>
        <v/>
      </c>
      <c r="U156" s="103" t="str">
        <f>IF(U155="","",IF(SUMPRODUCT((Stabilo!$F161:$DA161="A")*(Stabilo!$F$5:$DA$5='Résultats élèves'!$K$2))&gt;0,"ABSENT","PRESENT"))</f>
        <v/>
      </c>
      <c r="V156" s="103" t="str">
        <f>IF(V155="","",IF(SUMPRODUCT((Stabilo!$F161:$DA161="A")*(Stabilo!$F$5:$DA$5='Résultats élèves'!$L$2))&gt;0,"ABSENT","PRESENT"))</f>
        <v/>
      </c>
      <c r="W156" s="103" t="str">
        <f>IF(W155="","",IF(SUMPRODUCT((Stabilo!$F161:$DA161="A")*(Stabilo!$F$5:$DA$5='Résultats élèves'!$M$2))&gt;0,"ABSENT","PRESENT"))</f>
        <v/>
      </c>
      <c r="X156" s="99" t="str">
        <f t="shared" si="22"/>
        <v/>
      </c>
      <c r="Y156" s="176" t="str">
        <f>IF(X156="PRESENT",IF(N156="PRESENT",SUMPRODUCT((Stabilo!$F161:$DA161=1)*(Stabilo!$F$5:$DA$5='Résultats élèves'!$D$2)),"A"),"A")</f>
        <v>A</v>
      </c>
      <c r="Z156" s="176" t="str">
        <f>IF(X156="PRESENT",IF(O156="PRESENT",SUMPRODUCT((Stabilo!$F161:$DA161=1)*(Stabilo!$F$5:$DA$5='Résultats élèves'!$E$2)),"A"),"A")</f>
        <v>A</v>
      </c>
      <c r="AA156" s="176" t="str">
        <f>IF(X156="PRESENT",IF(P156="PRESENT",SUMPRODUCT((Stabilo!$F161:$DA161=1)*(Stabilo!$F$5:$DA$5='Résultats élèves'!$F$2)),"A"),"A")</f>
        <v>A</v>
      </c>
      <c r="AB156" s="176" t="str">
        <f>IF(X156="PRESENT",IF(Q156="PRESENT",SUMPRODUCT((Stabilo!$F161:$DA161=1)*(Stabilo!$F$5:$DA$5='Résultats élèves'!$G$2)),"A"),"A")</f>
        <v>A</v>
      </c>
      <c r="AC156" s="176" t="str">
        <f>IF(X156="PRESENT",IF(R156="PRESENT",SUMPRODUCT((Stabilo!$F161:$DA161=1)*(Stabilo!$F$5:$DA$5='Résultats élèves'!$H$2)),"A"),"A")</f>
        <v>A</v>
      </c>
      <c r="AD156" s="176" t="str">
        <f>IF(X156="PRESENT",IF(S156="PRESENT",SUMPRODUCT((Stabilo!$F161:$DA161=1)*(Stabilo!$F$5:$DA$5='Résultats élèves'!$I$2)),"A"),"A")</f>
        <v>A</v>
      </c>
      <c r="AE156" s="176" t="str">
        <f>IF(X156="PRESENT",IF(T156="PRESENT",SUMPRODUCT((Stabilo!$F161:$DA161=1)*(Stabilo!$F$5:$DA$5='Résultats élèves'!$J$2)),"A"),"A")</f>
        <v>A</v>
      </c>
      <c r="AF156" s="176" t="str">
        <f>IF(X156="PRESENT",IF(U156="PRESENT",SUMPRODUCT((Stabilo!$F161:$DA161=1)*(Stabilo!$F$5:$DA$5='Résultats élèves'!$K$2)),"A"),"A")</f>
        <v>A</v>
      </c>
      <c r="AG156" s="176" t="str">
        <f>IF(X156="PRESENT",IF(V156="PRESENT",SUMPRODUCT((Stabilo!$F161:$DA161=1)*(Stabilo!$F$5:$DA$5='Résultats élèves'!$L$2)),"A"),"A")</f>
        <v>A</v>
      </c>
      <c r="AH156" s="176" t="str">
        <f>IF(X156="PRESENT",IF(W156="PRESENT",SUMPRODUCT((Stabilo!$F161:$DA161=1)*(Stabilo!$F$5:$DA$5='Résultats élèves'!$M$2)),"A"),"A")</f>
        <v>A</v>
      </c>
      <c r="AI156" s="175">
        <f>SUMPRODUCT((Stabilo!$F$5:$DA$5=1)*(Stabilo!F161:DA161&lt;&gt;""))</f>
        <v>0</v>
      </c>
      <c r="AJ156" s="175">
        <f>SUMPRODUCT((Stabilo!$F$5:$DA$5=2)*(Stabilo!F161:DA161&lt;&gt;""))</f>
        <v>0</v>
      </c>
      <c r="AK156" s="175">
        <f>SUMPRODUCT((Stabilo!$F$5:$DA$5=3)*(Stabilo!F161:DA161&lt;&gt;""))</f>
        <v>0</v>
      </c>
      <c r="AL156" s="175">
        <f>SUMPRODUCT((Stabilo!$F$5:$DA$5=4)*(Stabilo!F161:DA161&lt;&gt;""))</f>
        <v>0</v>
      </c>
      <c r="AM156" s="175">
        <f>SUMPRODUCT((Stabilo!$F$5:$DA$5=5)*(Stabilo!F161:DA161&lt;&gt;""))</f>
        <v>0</v>
      </c>
      <c r="AN156" s="175">
        <f>SUMPRODUCT((Stabilo!$F$5:$DA$5=6)*(Stabilo!F161:DA161&lt;&gt;""))</f>
        <v>0</v>
      </c>
      <c r="AO156" s="175">
        <f>SUMPRODUCT((Stabilo!$F$5:$DA$5=7)*(Stabilo!F161:DA161&lt;&gt;""))</f>
        <v>0</v>
      </c>
      <c r="AP156" s="175">
        <f>SUMPRODUCT((Stabilo!$F$5:$DA$5=8)*(Stabilo!F161:DA161&lt;&gt;""))</f>
        <v>0</v>
      </c>
      <c r="AQ156" s="175">
        <f>SUMPRODUCT((Stabilo!$F$5:$DA$5=9)*(Stabilo!F161:DA161&lt;&gt;""))</f>
        <v>0</v>
      </c>
      <c r="AR156" s="175">
        <f>SUMPRODUCT((Stabilo!$F$5:$DA$5=10)*(Stabilo!F161:DA161&lt;&gt;""))</f>
        <v>0</v>
      </c>
    </row>
    <row r="157" spans="2:44" ht="15" customHeight="1">
      <c r="B157" s="76">
        <v>154</v>
      </c>
      <c r="C157" s="77" t="str">
        <f>IF(Accueil!F166="","",Accueil!F166)</f>
        <v/>
      </c>
      <c r="D157" s="167" t="str">
        <f t="shared" si="23"/>
        <v/>
      </c>
      <c r="E157" s="167" t="str">
        <f t="shared" si="24"/>
        <v/>
      </c>
      <c r="F157" s="167" t="str">
        <f t="shared" si="25"/>
        <v/>
      </c>
      <c r="G157" s="167" t="str">
        <f t="shared" si="26"/>
        <v/>
      </c>
      <c r="H157" s="167" t="str">
        <f t="shared" si="27"/>
        <v/>
      </c>
      <c r="I157" s="167" t="str">
        <f t="shared" si="28"/>
        <v/>
      </c>
      <c r="J157" s="167" t="str">
        <f t="shared" si="29"/>
        <v/>
      </c>
      <c r="K157" s="167" t="str">
        <f t="shared" si="30"/>
        <v/>
      </c>
      <c r="L157" s="167" t="str">
        <f t="shared" si="31"/>
        <v/>
      </c>
      <c r="M157" s="167" t="str">
        <f t="shared" si="32"/>
        <v/>
      </c>
      <c r="N157" s="103" t="str">
        <f>IF(N156="","",IF(SUMPRODUCT((Stabilo!$F162:$DA162="A")*(Stabilo!$F$5:$DA$5='Résultats élèves'!$D$2))&gt;0,"ABSENT","PRESENT"))</f>
        <v>PRESENT</v>
      </c>
      <c r="O157" s="103" t="str">
        <f>IF(O156="","",IF(SUMPRODUCT((Stabilo!$F162:$DA162="A")*(Stabilo!$F$5:$DA$5='Résultats élèves'!$E$2))&gt;0,"ABSENT","PRESENT"))</f>
        <v>PRESENT</v>
      </c>
      <c r="P157" s="103" t="str">
        <f>IF(P156="","",IF(SUMPRODUCT((Stabilo!$F162:$DA162="A")*(Stabilo!$F$5:$DA$5='Résultats élèves'!$F$2))&gt;0,"ABSENT","PRESENT"))</f>
        <v>PRESENT</v>
      </c>
      <c r="Q157" s="103" t="str">
        <f>IF(Q156="","",IF(SUMPRODUCT((Stabilo!$F162:$DA162="A")*(Stabilo!$F$5:$DA$5='Résultats élèves'!$G$2))&gt;0,"ABSENT","PRESENT"))</f>
        <v>PRESENT</v>
      </c>
      <c r="R157" s="103" t="str">
        <f>IF(R156="","",IF(SUMPRODUCT((Stabilo!$F162:$DA162="A")*(Stabilo!$F$5:$DA$5='Résultats élèves'!$H$2))&gt;0,"ABSENT","PRESENT"))</f>
        <v>PRESENT</v>
      </c>
      <c r="S157" s="103" t="str">
        <f>IF(S156="","",IF(SUMPRODUCT((Stabilo!$F162:$DA162="A")*(Stabilo!$F$5:$DA$5='Résultats élèves'!$I$2))&gt;0,"ABSENT","PRESENT"))</f>
        <v/>
      </c>
      <c r="T157" s="103" t="str">
        <f>IF(T156="","",IF(SUMPRODUCT((Stabilo!$F162:$DA162="A")*(Stabilo!$F$5:$DA$5='Résultats élèves'!$J$2))&gt;0,"ABSENT","PRESENT"))</f>
        <v/>
      </c>
      <c r="U157" s="103" t="str">
        <f>IF(U156="","",IF(SUMPRODUCT((Stabilo!$F162:$DA162="A")*(Stabilo!$F$5:$DA$5='Résultats élèves'!$K$2))&gt;0,"ABSENT","PRESENT"))</f>
        <v/>
      </c>
      <c r="V157" s="103" t="str">
        <f>IF(V156="","",IF(SUMPRODUCT((Stabilo!$F162:$DA162="A")*(Stabilo!$F$5:$DA$5='Résultats élèves'!$L$2))&gt;0,"ABSENT","PRESENT"))</f>
        <v/>
      </c>
      <c r="W157" s="103" t="str">
        <f>IF(W156="","",IF(SUMPRODUCT((Stabilo!$F162:$DA162="A")*(Stabilo!$F$5:$DA$5='Résultats élèves'!$M$2))&gt;0,"ABSENT","PRESENT"))</f>
        <v/>
      </c>
      <c r="X157" s="99" t="str">
        <f t="shared" si="22"/>
        <v/>
      </c>
      <c r="Y157" s="176" t="str">
        <f>IF(X157="PRESENT",IF(N157="PRESENT",SUMPRODUCT((Stabilo!$F162:$DA162=1)*(Stabilo!$F$5:$DA$5='Résultats élèves'!$D$2)),"A"),"A")</f>
        <v>A</v>
      </c>
      <c r="Z157" s="176" t="str">
        <f>IF(X157="PRESENT",IF(O157="PRESENT",SUMPRODUCT((Stabilo!$F162:$DA162=1)*(Stabilo!$F$5:$DA$5='Résultats élèves'!$E$2)),"A"),"A")</f>
        <v>A</v>
      </c>
      <c r="AA157" s="176" t="str">
        <f>IF(X157="PRESENT",IF(P157="PRESENT",SUMPRODUCT((Stabilo!$F162:$DA162=1)*(Stabilo!$F$5:$DA$5='Résultats élèves'!$F$2)),"A"),"A")</f>
        <v>A</v>
      </c>
      <c r="AB157" s="176" t="str">
        <f>IF(X157="PRESENT",IF(Q157="PRESENT",SUMPRODUCT((Stabilo!$F162:$DA162=1)*(Stabilo!$F$5:$DA$5='Résultats élèves'!$G$2)),"A"),"A")</f>
        <v>A</v>
      </c>
      <c r="AC157" s="176" t="str">
        <f>IF(X157="PRESENT",IF(R157="PRESENT",SUMPRODUCT((Stabilo!$F162:$DA162=1)*(Stabilo!$F$5:$DA$5='Résultats élèves'!$H$2)),"A"),"A")</f>
        <v>A</v>
      </c>
      <c r="AD157" s="176" t="str">
        <f>IF(X157="PRESENT",IF(S157="PRESENT",SUMPRODUCT((Stabilo!$F162:$DA162=1)*(Stabilo!$F$5:$DA$5='Résultats élèves'!$I$2)),"A"),"A")</f>
        <v>A</v>
      </c>
      <c r="AE157" s="176" t="str">
        <f>IF(X157="PRESENT",IF(T157="PRESENT",SUMPRODUCT((Stabilo!$F162:$DA162=1)*(Stabilo!$F$5:$DA$5='Résultats élèves'!$J$2)),"A"),"A")</f>
        <v>A</v>
      </c>
      <c r="AF157" s="176" t="str">
        <f>IF(X157="PRESENT",IF(U157="PRESENT",SUMPRODUCT((Stabilo!$F162:$DA162=1)*(Stabilo!$F$5:$DA$5='Résultats élèves'!$K$2)),"A"),"A")</f>
        <v>A</v>
      </c>
      <c r="AG157" s="176" t="str">
        <f>IF(X157="PRESENT",IF(V157="PRESENT",SUMPRODUCT((Stabilo!$F162:$DA162=1)*(Stabilo!$F$5:$DA$5='Résultats élèves'!$L$2)),"A"),"A")</f>
        <v>A</v>
      </c>
      <c r="AH157" s="176" t="str">
        <f>IF(X157="PRESENT",IF(W157="PRESENT",SUMPRODUCT((Stabilo!$F162:$DA162=1)*(Stabilo!$F$5:$DA$5='Résultats élèves'!$M$2)),"A"),"A")</f>
        <v>A</v>
      </c>
      <c r="AI157" s="175">
        <f>SUMPRODUCT((Stabilo!$F$5:$DA$5=1)*(Stabilo!F162:DA162&lt;&gt;""))</f>
        <v>0</v>
      </c>
      <c r="AJ157" s="175">
        <f>SUMPRODUCT((Stabilo!$F$5:$DA$5=2)*(Stabilo!F162:DA162&lt;&gt;""))</f>
        <v>0</v>
      </c>
      <c r="AK157" s="175">
        <f>SUMPRODUCT((Stabilo!$F$5:$DA$5=3)*(Stabilo!F162:DA162&lt;&gt;""))</f>
        <v>0</v>
      </c>
      <c r="AL157" s="175">
        <f>SUMPRODUCT((Stabilo!$F$5:$DA$5=4)*(Stabilo!F162:DA162&lt;&gt;""))</f>
        <v>0</v>
      </c>
      <c r="AM157" s="175">
        <f>SUMPRODUCT((Stabilo!$F$5:$DA$5=5)*(Stabilo!F162:DA162&lt;&gt;""))</f>
        <v>0</v>
      </c>
      <c r="AN157" s="175">
        <f>SUMPRODUCT((Stabilo!$F$5:$DA$5=6)*(Stabilo!F162:DA162&lt;&gt;""))</f>
        <v>0</v>
      </c>
      <c r="AO157" s="175">
        <f>SUMPRODUCT((Stabilo!$F$5:$DA$5=7)*(Stabilo!F162:DA162&lt;&gt;""))</f>
        <v>0</v>
      </c>
      <c r="AP157" s="175">
        <f>SUMPRODUCT((Stabilo!$F$5:$DA$5=8)*(Stabilo!F162:DA162&lt;&gt;""))</f>
        <v>0</v>
      </c>
      <c r="AQ157" s="175">
        <f>SUMPRODUCT((Stabilo!$F$5:$DA$5=9)*(Stabilo!F162:DA162&lt;&gt;""))</f>
        <v>0</v>
      </c>
      <c r="AR157" s="175">
        <f>SUMPRODUCT((Stabilo!$F$5:$DA$5=10)*(Stabilo!F162:DA162&lt;&gt;""))</f>
        <v>0</v>
      </c>
    </row>
    <row r="158" spans="2:44" ht="15" customHeight="1">
      <c r="B158" s="76">
        <v>155</v>
      </c>
      <c r="C158" s="77" t="str">
        <f>IF(Accueil!F167="","",Accueil!F167)</f>
        <v/>
      </c>
      <c r="D158" s="167" t="str">
        <f t="shared" si="23"/>
        <v/>
      </c>
      <c r="E158" s="167" t="str">
        <f t="shared" si="24"/>
        <v/>
      </c>
      <c r="F158" s="167" t="str">
        <f t="shared" si="25"/>
        <v/>
      </c>
      <c r="G158" s="167" t="str">
        <f t="shared" si="26"/>
        <v/>
      </c>
      <c r="H158" s="167" t="str">
        <f t="shared" si="27"/>
        <v/>
      </c>
      <c r="I158" s="167" t="str">
        <f t="shared" si="28"/>
        <v/>
      </c>
      <c r="J158" s="167" t="str">
        <f t="shared" si="29"/>
        <v/>
      </c>
      <c r="K158" s="167" t="str">
        <f t="shared" si="30"/>
        <v/>
      </c>
      <c r="L158" s="167" t="str">
        <f t="shared" si="31"/>
        <v/>
      </c>
      <c r="M158" s="167" t="str">
        <f t="shared" si="32"/>
        <v/>
      </c>
      <c r="N158" s="103" t="str">
        <f>IF(N157="","",IF(SUMPRODUCT((Stabilo!$F163:$DA163="A")*(Stabilo!$F$5:$DA$5='Résultats élèves'!$D$2))&gt;0,"ABSENT","PRESENT"))</f>
        <v>PRESENT</v>
      </c>
      <c r="O158" s="103" t="str">
        <f>IF(O157="","",IF(SUMPRODUCT((Stabilo!$F163:$DA163="A")*(Stabilo!$F$5:$DA$5='Résultats élèves'!$E$2))&gt;0,"ABSENT","PRESENT"))</f>
        <v>PRESENT</v>
      </c>
      <c r="P158" s="103" t="str">
        <f>IF(P157="","",IF(SUMPRODUCT((Stabilo!$F163:$DA163="A")*(Stabilo!$F$5:$DA$5='Résultats élèves'!$F$2))&gt;0,"ABSENT","PRESENT"))</f>
        <v>PRESENT</v>
      </c>
      <c r="Q158" s="103" t="str">
        <f>IF(Q157="","",IF(SUMPRODUCT((Stabilo!$F163:$DA163="A")*(Stabilo!$F$5:$DA$5='Résultats élèves'!$G$2))&gt;0,"ABSENT","PRESENT"))</f>
        <v>PRESENT</v>
      </c>
      <c r="R158" s="103" t="str">
        <f>IF(R157="","",IF(SUMPRODUCT((Stabilo!$F163:$DA163="A")*(Stabilo!$F$5:$DA$5='Résultats élèves'!$H$2))&gt;0,"ABSENT","PRESENT"))</f>
        <v>PRESENT</v>
      </c>
      <c r="S158" s="103" t="str">
        <f>IF(S157="","",IF(SUMPRODUCT((Stabilo!$F163:$DA163="A")*(Stabilo!$F$5:$DA$5='Résultats élèves'!$I$2))&gt;0,"ABSENT","PRESENT"))</f>
        <v/>
      </c>
      <c r="T158" s="103" t="str">
        <f>IF(T157="","",IF(SUMPRODUCT((Stabilo!$F163:$DA163="A")*(Stabilo!$F$5:$DA$5='Résultats élèves'!$J$2))&gt;0,"ABSENT","PRESENT"))</f>
        <v/>
      </c>
      <c r="U158" s="103" t="str">
        <f>IF(U157="","",IF(SUMPRODUCT((Stabilo!$F163:$DA163="A")*(Stabilo!$F$5:$DA$5='Résultats élèves'!$K$2))&gt;0,"ABSENT","PRESENT"))</f>
        <v/>
      </c>
      <c r="V158" s="103" t="str">
        <f>IF(V157="","",IF(SUMPRODUCT((Stabilo!$F163:$DA163="A")*(Stabilo!$F$5:$DA$5='Résultats élèves'!$L$2))&gt;0,"ABSENT","PRESENT"))</f>
        <v/>
      </c>
      <c r="W158" s="103" t="str">
        <f>IF(W157="","",IF(SUMPRODUCT((Stabilo!$F163:$DA163="A")*(Stabilo!$F$5:$DA$5='Résultats élèves'!$M$2))&gt;0,"ABSENT","PRESENT"))</f>
        <v/>
      </c>
      <c r="X158" s="99" t="str">
        <f t="shared" si="22"/>
        <v/>
      </c>
      <c r="Y158" s="176" t="str">
        <f>IF(X158="PRESENT",IF(N158="PRESENT",SUMPRODUCT((Stabilo!$F163:$DA163=1)*(Stabilo!$F$5:$DA$5='Résultats élèves'!$D$2)),"A"),"A")</f>
        <v>A</v>
      </c>
      <c r="Z158" s="176" t="str">
        <f>IF(X158="PRESENT",IF(O158="PRESENT",SUMPRODUCT((Stabilo!$F163:$DA163=1)*(Stabilo!$F$5:$DA$5='Résultats élèves'!$E$2)),"A"),"A")</f>
        <v>A</v>
      </c>
      <c r="AA158" s="176" t="str">
        <f>IF(X158="PRESENT",IF(P158="PRESENT",SUMPRODUCT((Stabilo!$F163:$DA163=1)*(Stabilo!$F$5:$DA$5='Résultats élèves'!$F$2)),"A"),"A")</f>
        <v>A</v>
      </c>
      <c r="AB158" s="176" t="str">
        <f>IF(X158="PRESENT",IF(Q158="PRESENT",SUMPRODUCT((Stabilo!$F163:$DA163=1)*(Stabilo!$F$5:$DA$5='Résultats élèves'!$G$2)),"A"),"A")</f>
        <v>A</v>
      </c>
      <c r="AC158" s="176" t="str">
        <f>IF(X158="PRESENT",IF(R158="PRESENT",SUMPRODUCT((Stabilo!$F163:$DA163=1)*(Stabilo!$F$5:$DA$5='Résultats élèves'!$H$2)),"A"),"A")</f>
        <v>A</v>
      </c>
      <c r="AD158" s="176" t="str">
        <f>IF(X158="PRESENT",IF(S158="PRESENT",SUMPRODUCT((Stabilo!$F163:$DA163=1)*(Stabilo!$F$5:$DA$5='Résultats élèves'!$I$2)),"A"),"A")</f>
        <v>A</v>
      </c>
      <c r="AE158" s="176" t="str">
        <f>IF(X158="PRESENT",IF(T158="PRESENT",SUMPRODUCT((Stabilo!$F163:$DA163=1)*(Stabilo!$F$5:$DA$5='Résultats élèves'!$J$2)),"A"),"A")</f>
        <v>A</v>
      </c>
      <c r="AF158" s="176" t="str">
        <f>IF(X158="PRESENT",IF(U158="PRESENT",SUMPRODUCT((Stabilo!$F163:$DA163=1)*(Stabilo!$F$5:$DA$5='Résultats élèves'!$K$2)),"A"),"A")</f>
        <v>A</v>
      </c>
      <c r="AG158" s="176" t="str">
        <f>IF(X158="PRESENT",IF(V158="PRESENT",SUMPRODUCT((Stabilo!$F163:$DA163=1)*(Stabilo!$F$5:$DA$5='Résultats élèves'!$L$2)),"A"),"A")</f>
        <v>A</v>
      </c>
      <c r="AH158" s="176" t="str">
        <f>IF(X158="PRESENT",IF(W158="PRESENT",SUMPRODUCT((Stabilo!$F163:$DA163=1)*(Stabilo!$F$5:$DA$5='Résultats élèves'!$M$2)),"A"),"A")</f>
        <v>A</v>
      </c>
      <c r="AI158" s="175">
        <f>SUMPRODUCT((Stabilo!$F$5:$DA$5=1)*(Stabilo!F163:DA163&lt;&gt;""))</f>
        <v>0</v>
      </c>
      <c r="AJ158" s="175">
        <f>SUMPRODUCT((Stabilo!$F$5:$DA$5=2)*(Stabilo!F163:DA163&lt;&gt;""))</f>
        <v>0</v>
      </c>
      <c r="AK158" s="175">
        <f>SUMPRODUCT((Stabilo!$F$5:$DA$5=3)*(Stabilo!F163:DA163&lt;&gt;""))</f>
        <v>0</v>
      </c>
      <c r="AL158" s="175">
        <f>SUMPRODUCT((Stabilo!$F$5:$DA$5=4)*(Stabilo!F163:DA163&lt;&gt;""))</f>
        <v>0</v>
      </c>
      <c r="AM158" s="175">
        <f>SUMPRODUCT((Stabilo!$F$5:$DA$5=5)*(Stabilo!F163:DA163&lt;&gt;""))</f>
        <v>0</v>
      </c>
      <c r="AN158" s="175">
        <f>SUMPRODUCT((Stabilo!$F$5:$DA$5=6)*(Stabilo!F163:DA163&lt;&gt;""))</f>
        <v>0</v>
      </c>
      <c r="AO158" s="175">
        <f>SUMPRODUCT((Stabilo!$F$5:$DA$5=7)*(Stabilo!F163:DA163&lt;&gt;""))</f>
        <v>0</v>
      </c>
      <c r="AP158" s="175">
        <f>SUMPRODUCT((Stabilo!$F$5:$DA$5=8)*(Stabilo!F163:DA163&lt;&gt;""))</f>
        <v>0</v>
      </c>
      <c r="AQ158" s="175">
        <f>SUMPRODUCT((Stabilo!$F$5:$DA$5=9)*(Stabilo!F163:DA163&lt;&gt;""))</f>
        <v>0</v>
      </c>
      <c r="AR158" s="175">
        <f>SUMPRODUCT((Stabilo!$F$5:$DA$5=10)*(Stabilo!F163:DA163&lt;&gt;""))</f>
        <v>0</v>
      </c>
    </row>
    <row r="159" spans="2:44" ht="15" customHeight="1">
      <c r="B159" s="76">
        <v>156</v>
      </c>
      <c r="C159" s="77" t="str">
        <f>IF(Accueil!F168="","",Accueil!F168)</f>
        <v/>
      </c>
      <c r="D159" s="167" t="str">
        <f t="shared" si="23"/>
        <v/>
      </c>
      <c r="E159" s="167" t="str">
        <f t="shared" si="24"/>
        <v/>
      </c>
      <c r="F159" s="167" t="str">
        <f t="shared" si="25"/>
        <v/>
      </c>
      <c r="G159" s="167" t="str">
        <f t="shared" si="26"/>
        <v/>
      </c>
      <c r="H159" s="167" t="str">
        <f t="shared" si="27"/>
        <v/>
      </c>
      <c r="I159" s="167" t="str">
        <f t="shared" si="28"/>
        <v/>
      </c>
      <c r="J159" s="167" t="str">
        <f t="shared" si="29"/>
        <v/>
      </c>
      <c r="K159" s="167" t="str">
        <f t="shared" si="30"/>
        <v/>
      </c>
      <c r="L159" s="167" t="str">
        <f t="shared" si="31"/>
        <v/>
      </c>
      <c r="M159" s="167" t="str">
        <f t="shared" si="32"/>
        <v/>
      </c>
      <c r="N159" s="103" t="str">
        <f>IF(N158="","",IF(SUMPRODUCT((Stabilo!$F164:$DA164="A")*(Stabilo!$F$5:$DA$5='Résultats élèves'!$D$2))&gt;0,"ABSENT","PRESENT"))</f>
        <v>PRESENT</v>
      </c>
      <c r="O159" s="103" t="str">
        <f>IF(O158="","",IF(SUMPRODUCT((Stabilo!$F164:$DA164="A")*(Stabilo!$F$5:$DA$5='Résultats élèves'!$E$2))&gt;0,"ABSENT","PRESENT"))</f>
        <v>PRESENT</v>
      </c>
      <c r="P159" s="103" t="str">
        <f>IF(P158="","",IF(SUMPRODUCT((Stabilo!$F164:$DA164="A")*(Stabilo!$F$5:$DA$5='Résultats élèves'!$F$2))&gt;0,"ABSENT","PRESENT"))</f>
        <v>PRESENT</v>
      </c>
      <c r="Q159" s="103" t="str">
        <f>IF(Q158="","",IF(SUMPRODUCT((Stabilo!$F164:$DA164="A")*(Stabilo!$F$5:$DA$5='Résultats élèves'!$G$2))&gt;0,"ABSENT","PRESENT"))</f>
        <v>PRESENT</v>
      </c>
      <c r="R159" s="103" t="str">
        <f>IF(R158="","",IF(SUMPRODUCT((Stabilo!$F164:$DA164="A")*(Stabilo!$F$5:$DA$5='Résultats élèves'!$H$2))&gt;0,"ABSENT","PRESENT"))</f>
        <v>PRESENT</v>
      </c>
      <c r="S159" s="103" t="str">
        <f>IF(S158="","",IF(SUMPRODUCT((Stabilo!$F164:$DA164="A")*(Stabilo!$F$5:$DA$5='Résultats élèves'!$I$2))&gt;0,"ABSENT","PRESENT"))</f>
        <v/>
      </c>
      <c r="T159" s="103" t="str">
        <f>IF(T158="","",IF(SUMPRODUCT((Stabilo!$F164:$DA164="A")*(Stabilo!$F$5:$DA$5='Résultats élèves'!$J$2))&gt;0,"ABSENT","PRESENT"))</f>
        <v/>
      </c>
      <c r="U159" s="103" t="str">
        <f>IF(U158="","",IF(SUMPRODUCT((Stabilo!$F164:$DA164="A")*(Stabilo!$F$5:$DA$5='Résultats élèves'!$K$2))&gt;0,"ABSENT","PRESENT"))</f>
        <v/>
      </c>
      <c r="V159" s="103" t="str">
        <f>IF(V158="","",IF(SUMPRODUCT((Stabilo!$F164:$DA164="A")*(Stabilo!$F$5:$DA$5='Résultats élèves'!$L$2))&gt;0,"ABSENT","PRESENT"))</f>
        <v/>
      </c>
      <c r="W159" s="103" t="str">
        <f>IF(W158="","",IF(SUMPRODUCT((Stabilo!$F164:$DA164="A")*(Stabilo!$F$5:$DA$5='Résultats élèves'!$M$2))&gt;0,"ABSENT","PRESENT"))</f>
        <v/>
      </c>
      <c r="X159" s="99" t="str">
        <f t="shared" si="22"/>
        <v/>
      </c>
      <c r="Y159" s="176" t="str">
        <f>IF(X159="PRESENT",IF(N159="PRESENT",SUMPRODUCT((Stabilo!$F164:$DA164=1)*(Stabilo!$F$5:$DA$5='Résultats élèves'!$D$2)),"A"),"A")</f>
        <v>A</v>
      </c>
      <c r="Z159" s="176" t="str">
        <f>IF(X159="PRESENT",IF(O159="PRESENT",SUMPRODUCT((Stabilo!$F164:$DA164=1)*(Stabilo!$F$5:$DA$5='Résultats élèves'!$E$2)),"A"),"A")</f>
        <v>A</v>
      </c>
      <c r="AA159" s="176" t="str">
        <f>IF(X159="PRESENT",IF(P159="PRESENT",SUMPRODUCT((Stabilo!$F164:$DA164=1)*(Stabilo!$F$5:$DA$5='Résultats élèves'!$F$2)),"A"),"A")</f>
        <v>A</v>
      </c>
      <c r="AB159" s="176" t="str">
        <f>IF(X159="PRESENT",IF(Q159="PRESENT",SUMPRODUCT((Stabilo!$F164:$DA164=1)*(Stabilo!$F$5:$DA$5='Résultats élèves'!$G$2)),"A"),"A")</f>
        <v>A</v>
      </c>
      <c r="AC159" s="176" t="str">
        <f>IF(X159="PRESENT",IF(R159="PRESENT",SUMPRODUCT((Stabilo!$F164:$DA164=1)*(Stabilo!$F$5:$DA$5='Résultats élèves'!$H$2)),"A"),"A")</f>
        <v>A</v>
      </c>
      <c r="AD159" s="176" t="str">
        <f>IF(X159="PRESENT",IF(S159="PRESENT",SUMPRODUCT((Stabilo!$F164:$DA164=1)*(Stabilo!$F$5:$DA$5='Résultats élèves'!$I$2)),"A"),"A")</f>
        <v>A</v>
      </c>
      <c r="AE159" s="176" t="str">
        <f>IF(X159="PRESENT",IF(T159="PRESENT",SUMPRODUCT((Stabilo!$F164:$DA164=1)*(Stabilo!$F$5:$DA$5='Résultats élèves'!$J$2)),"A"),"A")</f>
        <v>A</v>
      </c>
      <c r="AF159" s="176" t="str">
        <f>IF(X159="PRESENT",IF(U159="PRESENT",SUMPRODUCT((Stabilo!$F164:$DA164=1)*(Stabilo!$F$5:$DA$5='Résultats élèves'!$K$2)),"A"),"A")</f>
        <v>A</v>
      </c>
      <c r="AG159" s="176" t="str">
        <f>IF(X159="PRESENT",IF(V159="PRESENT",SUMPRODUCT((Stabilo!$F164:$DA164=1)*(Stabilo!$F$5:$DA$5='Résultats élèves'!$L$2)),"A"),"A")</f>
        <v>A</v>
      </c>
      <c r="AH159" s="176" t="str">
        <f>IF(X159="PRESENT",IF(W159="PRESENT",SUMPRODUCT((Stabilo!$F164:$DA164=1)*(Stabilo!$F$5:$DA$5='Résultats élèves'!$M$2)),"A"),"A")</f>
        <v>A</v>
      </c>
      <c r="AI159" s="175">
        <f>SUMPRODUCT((Stabilo!$F$5:$DA$5=1)*(Stabilo!F164:DA164&lt;&gt;""))</f>
        <v>0</v>
      </c>
      <c r="AJ159" s="175">
        <f>SUMPRODUCT((Stabilo!$F$5:$DA$5=2)*(Stabilo!F164:DA164&lt;&gt;""))</f>
        <v>0</v>
      </c>
      <c r="AK159" s="175">
        <f>SUMPRODUCT((Stabilo!$F$5:$DA$5=3)*(Stabilo!F164:DA164&lt;&gt;""))</f>
        <v>0</v>
      </c>
      <c r="AL159" s="175">
        <f>SUMPRODUCT((Stabilo!$F$5:$DA$5=4)*(Stabilo!F164:DA164&lt;&gt;""))</f>
        <v>0</v>
      </c>
      <c r="AM159" s="175">
        <f>SUMPRODUCT((Stabilo!$F$5:$DA$5=5)*(Stabilo!F164:DA164&lt;&gt;""))</f>
        <v>0</v>
      </c>
      <c r="AN159" s="175">
        <f>SUMPRODUCT((Stabilo!$F$5:$DA$5=6)*(Stabilo!F164:DA164&lt;&gt;""))</f>
        <v>0</v>
      </c>
      <c r="AO159" s="175">
        <f>SUMPRODUCT((Stabilo!$F$5:$DA$5=7)*(Stabilo!F164:DA164&lt;&gt;""))</f>
        <v>0</v>
      </c>
      <c r="AP159" s="175">
        <f>SUMPRODUCT((Stabilo!$F$5:$DA$5=8)*(Stabilo!F164:DA164&lt;&gt;""))</f>
        <v>0</v>
      </c>
      <c r="AQ159" s="175">
        <f>SUMPRODUCT((Stabilo!$F$5:$DA$5=9)*(Stabilo!F164:DA164&lt;&gt;""))</f>
        <v>0</v>
      </c>
      <c r="AR159" s="175">
        <f>SUMPRODUCT((Stabilo!$F$5:$DA$5=10)*(Stabilo!F164:DA164&lt;&gt;""))</f>
        <v>0</v>
      </c>
    </row>
    <row r="160" spans="2:44" ht="15" customHeight="1">
      <c r="B160" s="76">
        <v>157</v>
      </c>
      <c r="C160" s="77" t="str">
        <f>IF(Accueil!F169="","",Accueil!F169)</f>
        <v/>
      </c>
      <c r="D160" s="167" t="str">
        <f t="shared" si="23"/>
        <v/>
      </c>
      <c r="E160" s="167" t="str">
        <f t="shared" si="24"/>
        <v/>
      </c>
      <c r="F160" s="167" t="str">
        <f t="shared" si="25"/>
        <v/>
      </c>
      <c r="G160" s="167" t="str">
        <f t="shared" si="26"/>
        <v/>
      </c>
      <c r="H160" s="167" t="str">
        <f t="shared" si="27"/>
        <v/>
      </c>
      <c r="I160" s="167" t="str">
        <f t="shared" si="28"/>
        <v/>
      </c>
      <c r="J160" s="167" t="str">
        <f t="shared" si="29"/>
        <v/>
      </c>
      <c r="K160" s="167" t="str">
        <f t="shared" si="30"/>
        <v/>
      </c>
      <c r="L160" s="167" t="str">
        <f t="shared" si="31"/>
        <v/>
      </c>
      <c r="M160" s="167" t="str">
        <f t="shared" si="32"/>
        <v/>
      </c>
      <c r="N160" s="103" t="str">
        <f>IF(N159="","",IF(SUMPRODUCT((Stabilo!$F165:$DA165="A")*(Stabilo!$F$5:$DA$5='Résultats élèves'!$D$2))&gt;0,"ABSENT","PRESENT"))</f>
        <v>PRESENT</v>
      </c>
      <c r="O160" s="103" t="str">
        <f>IF(O159="","",IF(SUMPRODUCT((Stabilo!$F165:$DA165="A")*(Stabilo!$F$5:$DA$5='Résultats élèves'!$E$2))&gt;0,"ABSENT","PRESENT"))</f>
        <v>PRESENT</v>
      </c>
      <c r="P160" s="103" t="str">
        <f>IF(P159="","",IF(SUMPRODUCT((Stabilo!$F165:$DA165="A")*(Stabilo!$F$5:$DA$5='Résultats élèves'!$F$2))&gt;0,"ABSENT","PRESENT"))</f>
        <v>PRESENT</v>
      </c>
      <c r="Q160" s="103" t="str">
        <f>IF(Q159="","",IF(SUMPRODUCT((Stabilo!$F165:$DA165="A")*(Stabilo!$F$5:$DA$5='Résultats élèves'!$G$2))&gt;0,"ABSENT","PRESENT"))</f>
        <v>PRESENT</v>
      </c>
      <c r="R160" s="103" t="str">
        <f>IF(R159="","",IF(SUMPRODUCT((Stabilo!$F165:$DA165="A")*(Stabilo!$F$5:$DA$5='Résultats élèves'!$H$2))&gt;0,"ABSENT","PRESENT"))</f>
        <v>PRESENT</v>
      </c>
      <c r="S160" s="103" t="str">
        <f>IF(S159="","",IF(SUMPRODUCT((Stabilo!$F165:$DA165="A")*(Stabilo!$F$5:$DA$5='Résultats élèves'!$I$2))&gt;0,"ABSENT","PRESENT"))</f>
        <v/>
      </c>
      <c r="T160" s="103" t="str">
        <f>IF(T159="","",IF(SUMPRODUCT((Stabilo!$F165:$DA165="A")*(Stabilo!$F$5:$DA$5='Résultats élèves'!$J$2))&gt;0,"ABSENT","PRESENT"))</f>
        <v/>
      </c>
      <c r="U160" s="103" t="str">
        <f>IF(U159="","",IF(SUMPRODUCT((Stabilo!$F165:$DA165="A")*(Stabilo!$F$5:$DA$5='Résultats élèves'!$K$2))&gt;0,"ABSENT","PRESENT"))</f>
        <v/>
      </c>
      <c r="V160" s="103" t="str">
        <f>IF(V159="","",IF(SUMPRODUCT((Stabilo!$F165:$DA165="A")*(Stabilo!$F$5:$DA$5='Résultats élèves'!$L$2))&gt;0,"ABSENT","PRESENT"))</f>
        <v/>
      </c>
      <c r="W160" s="103" t="str">
        <f>IF(W159="","",IF(SUMPRODUCT((Stabilo!$F165:$DA165="A")*(Stabilo!$F$5:$DA$5='Résultats élèves'!$M$2))&gt;0,"ABSENT","PRESENT"))</f>
        <v/>
      </c>
      <c r="X160" s="99" t="str">
        <f t="shared" si="22"/>
        <v/>
      </c>
      <c r="Y160" s="176" t="str">
        <f>IF(X160="PRESENT",IF(N160="PRESENT",SUMPRODUCT((Stabilo!$F165:$DA165=1)*(Stabilo!$F$5:$DA$5='Résultats élèves'!$D$2)),"A"),"A")</f>
        <v>A</v>
      </c>
      <c r="Z160" s="176" t="str">
        <f>IF(X160="PRESENT",IF(O160="PRESENT",SUMPRODUCT((Stabilo!$F165:$DA165=1)*(Stabilo!$F$5:$DA$5='Résultats élèves'!$E$2)),"A"),"A")</f>
        <v>A</v>
      </c>
      <c r="AA160" s="176" t="str">
        <f>IF(X160="PRESENT",IF(P160="PRESENT",SUMPRODUCT((Stabilo!$F165:$DA165=1)*(Stabilo!$F$5:$DA$5='Résultats élèves'!$F$2)),"A"),"A")</f>
        <v>A</v>
      </c>
      <c r="AB160" s="176" t="str">
        <f>IF(X160="PRESENT",IF(Q160="PRESENT",SUMPRODUCT((Stabilo!$F165:$DA165=1)*(Stabilo!$F$5:$DA$5='Résultats élèves'!$G$2)),"A"),"A")</f>
        <v>A</v>
      </c>
      <c r="AC160" s="176" t="str">
        <f>IF(X160="PRESENT",IF(R160="PRESENT",SUMPRODUCT((Stabilo!$F165:$DA165=1)*(Stabilo!$F$5:$DA$5='Résultats élèves'!$H$2)),"A"),"A")</f>
        <v>A</v>
      </c>
      <c r="AD160" s="176" t="str">
        <f>IF(X160="PRESENT",IF(S160="PRESENT",SUMPRODUCT((Stabilo!$F165:$DA165=1)*(Stabilo!$F$5:$DA$5='Résultats élèves'!$I$2)),"A"),"A")</f>
        <v>A</v>
      </c>
      <c r="AE160" s="176" t="str">
        <f>IF(X160="PRESENT",IF(T160="PRESENT",SUMPRODUCT((Stabilo!$F165:$DA165=1)*(Stabilo!$F$5:$DA$5='Résultats élèves'!$J$2)),"A"),"A")</f>
        <v>A</v>
      </c>
      <c r="AF160" s="176" t="str">
        <f>IF(X160="PRESENT",IF(U160="PRESENT",SUMPRODUCT((Stabilo!$F165:$DA165=1)*(Stabilo!$F$5:$DA$5='Résultats élèves'!$K$2)),"A"),"A")</f>
        <v>A</v>
      </c>
      <c r="AG160" s="176" t="str">
        <f>IF(X160="PRESENT",IF(V160="PRESENT",SUMPRODUCT((Stabilo!$F165:$DA165=1)*(Stabilo!$F$5:$DA$5='Résultats élèves'!$L$2)),"A"),"A")</f>
        <v>A</v>
      </c>
      <c r="AH160" s="176" t="str">
        <f>IF(X160="PRESENT",IF(W160="PRESENT",SUMPRODUCT((Stabilo!$F165:$DA165=1)*(Stabilo!$F$5:$DA$5='Résultats élèves'!$M$2)),"A"),"A")</f>
        <v>A</v>
      </c>
      <c r="AI160" s="175">
        <f>SUMPRODUCT((Stabilo!$F$5:$DA$5=1)*(Stabilo!F165:DA165&lt;&gt;""))</f>
        <v>0</v>
      </c>
      <c r="AJ160" s="175">
        <f>SUMPRODUCT((Stabilo!$F$5:$DA$5=2)*(Stabilo!F165:DA165&lt;&gt;""))</f>
        <v>0</v>
      </c>
      <c r="AK160" s="175">
        <f>SUMPRODUCT((Stabilo!$F$5:$DA$5=3)*(Stabilo!F165:DA165&lt;&gt;""))</f>
        <v>0</v>
      </c>
      <c r="AL160" s="175">
        <f>SUMPRODUCT((Stabilo!$F$5:$DA$5=4)*(Stabilo!F165:DA165&lt;&gt;""))</f>
        <v>0</v>
      </c>
      <c r="AM160" s="175">
        <f>SUMPRODUCT((Stabilo!$F$5:$DA$5=5)*(Stabilo!F165:DA165&lt;&gt;""))</f>
        <v>0</v>
      </c>
      <c r="AN160" s="175">
        <f>SUMPRODUCT((Stabilo!$F$5:$DA$5=6)*(Stabilo!F165:DA165&lt;&gt;""))</f>
        <v>0</v>
      </c>
      <c r="AO160" s="175">
        <f>SUMPRODUCT((Stabilo!$F$5:$DA$5=7)*(Stabilo!F165:DA165&lt;&gt;""))</f>
        <v>0</v>
      </c>
      <c r="AP160" s="175">
        <f>SUMPRODUCT((Stabilo!$F$5:$DA$5=8)*(Stabilo!F165:DA165&lt;&gt;""))</f>
        <v>0</v>
      </c>
      <c r="AQ160" s="175">
        <f>SUMPRODUCT((Stabilo!$F$5:$DA$5=9)*(Stabilo!F165:DA165&lt;&gt;""))</f>
        <v>0</v>
      </c>
      <c r="AR160" s="175">
        <f>SUMPRODUCT((Stabilo!$F$5:$DA$5=10)*(Stabilo!F165:DA165&lt;&gt;""))</f>
        <v>0</v>
      </c>
    </row>
    <row r="161" spans="2:44" ht="15" customHeight="1">
      <c r="B161" s="76">
        <v>158</v>
      </c>
      <c r="C161" s="77" t="str">
        <f>IF(Accueil!F170="","",Accueil!F170)</f>
        <v/>
      </c>
      <c r="D161" s="167" t="str">
        <f t="shared" si="23"/>
        <v/>
      </c>
      <c r="E161" s="167" t="str">
        <f t="shared" si="24"/>
        <v/>
      </c>
      <c r="F161" s="167" t="str">
        <f t="shared" si="25"/>
        <v/>
      </c>
      <c r="G161" s="167" t="str">
        <f t="shared" si="26"/>
        <v/>
      </c>
      <c r="H161" s="167" t="str">
        <f t="shared" si="27"/>
        <v/>
      </c>
      <c r="I161" s="167" t="str">
        <f t="shared" si="28"/>
        <v/>
      </c>
      <c r="J161" s="167" t="str">
        <f t="shared" si="29"/>
        <v/>
      </c>
      <c r="K161" s="167" t="str">
        <f t="shared" si="30"/>
        <v/>
      </c>
      <c r="L161" s="167" t="str">
        <f t="shared" si="31"/>
        <v/>
      </c>
      <c r="M161" s="167" t="str">
        <f t="shared" si="32"/>
        <v/>
      </c>
      <c r="N161" s="103" t="str">
        <f>IF(N160="","",IF(SUMPRODUCT((Stabilo!$F166:$DA166="A")*(Stabilo!$F$5:$DA$5='Résultats élèves'!$D$2))&gt;0,"ABSENT","PRESENT"))</f>
        <v>PRESENT</v>
      </c>
      <c r="O161" s="103" t="str">
        <f>IF(O160="","",IF(SUMPRODUCT((Stabilo!$F166:$DA166="A")*(Stabilo!$F$5:$DA$5='Résultats élèves'!$E$2))&gt;0,"ABSENT","PRESENT"))</f>
        <v>PRESENT</v>
      </c>
      <c r="P161" s="103" t="str">
        <f>IF(P160="","",IF(SUMPRODUCT((Stabilo!$F166:$DA166="A")*(Stabilo!$F$5:$DA$5='Résultats élèves'!$F$2))&gt;0,"ABSENT","PRESENT"))</f>
        <v>PRESENT</v>
      </c>
      <c r="Q161" s="103" t="str">
        <f>IF(Q160="","",IF(SUMPRODUCT((Stabilo!$F166:$DA166="A")*(Stabilo!$F$5:$DA$5='Résultats élèves'!$G$2))&gt;0,"ABSENT","PRESENT"))</f>
        <v>PRESENT</v>
      </c>
      <c r="R161" s="103" t="str">
        <f>IF(R160="","",IF(SUMPRODUCT((Stabilo!$F166:$DA166="A")*(Stabilo!$F$5:$DA$5='Résultats élèves'!$H$2))&gt;0,"ABSENT","PRESENT"))</f>
        <v>PRESENT</v>
      </c>
      <c r="S161" s="103" t="str">
        <f>IF(S160="","",IF(SUMPRODUCT((Stabilo!$F166:$DA166="A")*(Stabilo!$F$5:$DA$5='Résultats élèves'!$I$2))&gt;0,"ABSENT","PRESENT"))</f>
        <v/>
      </c>
      <c r="T161" s="103" t="str">
        <f>IF(T160="","",IF(SUMPRODUCT((Stabilo!$F166:$DA166="A")*(Stabilo!$F$5:$DA$5='Résultats élèves'!$J$2))&gt;0,"ABSENT","PRESENT"))</f>
        <v/>
      </c>
      <c r="U161" s="103" t="str">
        <f>IF(U160="","",IF(SUMPRODUCT((Stabilo!$F166:$DA166="A")*(Stabilo!$F$5:$DA$5='Résultats élèves'!$K$2))&gt;0,"ABSENT","PRESENT"))</f>
        <v/>
      </c>
      <c r="V161" s="103" t="str">
        <f>IF(V160="","",IF(SUMPRODUCT((Stabilo!$F166:$DA166="A")*(Stabilo!$F$5:$DA$5='Résultats élèves'!$L$2))&gt;0,"ABSENT","PRESENT"))</f>
        <v/>
      </c>
      <c r="W161" s="103" t="str">
        <f>IF(W160="","",IF(SUMPRODUCT((Stabilo!$F166:$DA166="A")*(Stabilo!$F$5:$DA$5='Résultats élèves'!$M$2))&gt;0,"ABSENT","PRESENT"))</f>
        <v/>
      </c>
      <c r="X161" s="99" t="str">
        <f t="shared" si="22"/>
        <v/>
      </c>
      <c r="Y161" s="176" t="str">
        <f>IF(X161="PRESENT",IF(N161="PRESENT",SUMPRODUCT((Stabilo!$F166:$DA166=1)*(Stabilo!$F$5:$DA$5='Résultats élèves'!$D$2)),"A"),"A")</f>
        <v>A</v>
      </c>
      <c r="Z161" s="176" t="str">
        <f>IF(X161="PRESENT",IF(O161="PRESENT",SUMPRODUCT((Stabilo!$F166:$DA166=1)*(Stabilo!$F$5:$DA$5='Résultats élèves'!$E$2)),"A"),"A")</f>
        <v>A</v>
      </c>
      <c r="AA161" s="176" t="str">
        <f>IF(X161="PRESENT",IF(P161="PRESENT",SUMPRODUCT((Stabilo!$F166:$DA166=1)*(Stabilo!$F$5:$DA$5='Résultats élèves'!$F$2)),"A"),"A")</f>
        <v>A</v>
      </c>
      <c r="AB161" s="176" t="str">
        <f>IF(X161="PRESENT",IF(Q161="PRESENT",SUMPRODUCT((Stabilo!$F166:$DA166=1)*(Stabilo!$F$5:$DA$5='Résultats élèves'!$G$2)),"A"),"A")</f>
        <v>A</v>
      </c>
      <c r="AC161" s="176" t="str">
        <f>IF(X161="PRESENT",IF(R161="PRESENT",SUMPRODUCT((Stabilo!$F166:$DA166=1)*(Stabilo!$F$5:$DA$5='Résultats élèves'!$H$2)),"A"),"A")</f>
        <v>A</v>
      </c>
      <c r="AD161" s="176" t="str">
        <f>IF(X161="PRESENT",IF(S161="PRESENT",SUMPRODUCT((Stabilo!$F166:$DA166=1)*(Stabilo!$F$5:$DA$5='Résultats élèves'!$I$2)),"A"),"A")</f>
        <v>A</v>
      </c>
      <c r="AE161" s="176" t="str">
        <f>IF(X161="PRESENT",IF(T161="PRESENT",SUMPRODUCT((Stabilo!$F166:$DA166=1)*(Stabilo!$F$5:$DA$5='Résultats élèves'!$J$2)),"A"),"A")</f>
        <v>A</v>
      </c>
      <c r="AF161" s="176" t="str">
        <f>IF(X161="PRESENT",IF(U161="PRESENT",SUMPRODUCT((Stabilo!$F166:$DA166=1)*(Stabilo!$F$5:$DA$5='Résultats élèves'!$K$2)),"A"),"A")</f>
        <v>A</v>
      </c>
      <c r="AG161" s="176" t="str">
        <f>IF(X161="PRESENT",IF(V161="PRESENT",SUMPRODUCT((Stabilo!$F166:$DA166=1)*(Stabilo!$F$5:$DA$5='Résultats élèves'!$L$2)),"A"),"A")</f>
        <v>A</v>
      </c>
      <c r="AH161" s="176" t="str">
        <f>IF(X161="PRESENT",IF(W161="PRESENT",SUMPRODUCT((Stabilo!$F166:$DA166=1)*(Stabilo!$F$5:$DA$5='Résultats élèves'!$M$2)),"A"),"A")</f>
        <v>A</v>
      </c>
      <c r="AI161" s="175">
        <f>SUMPRODUCT((Stabilo!$F$5:$DA$5=1)*(Stabilo!F166:DA166&lt;&gt;""))</f>
        <v>0</v>
      </c>
      <c r="AJ161" s="175">
        <f>SUMPRODUCT((Stabilo!$F$5:$DA$5=2)*(Stabilo!F166:DA166&lt;&gt;""))</f>
        <v>0</v>
      </c>
      <c r="AK161" s="175">
        <f>SUMPRODUCT((Stabilo!$F$5:$DA$5=3)*(Stabilo!F166:DA166&lt;&gt;""))</f>
        <v>0</v>
      </c>
      <c r="AL161" s="175">
        <f>SUMPRODUCT((Stabilo!$F$5:$DA$5=4)*(Stabilo!F166:DA166&lt;&gt;""))</f>
        <v>0</v>
      </c>
      <c r="AM161" s="175">
        <f>SUMPRODUCT((Stabilo!$F$5:$DA$5=5)*(Stabilo!F166:DA166&lt;&gt;""))</f>
        <v>0</v>
      </c>
      <c r="AN161" s="175">
        <f>SUMPRODUCT((Stabilo!$F$5:$DA$5=6)*(Stabilo!F166:DA166&lt;&gt;""))</f>
        <v>0</v>
      </c>
      <c r="AO161" s="175">
        <f>SUMPRODUCT((Stabilo!$F$5:$DA$5=7)*(Stabilo!F166:DA166&lt;&gt;""))</f>
        <v>0</v>
      </c>
      <c r="AP161" s="175">
        <f>SUMPRODUCT((Stabilo!$F$5:$DA$5=8)*(Stabilo!F166:DA166&lt;&gt;""))</f>
        <v>0</v>
      </c>
      <c r="AQ161" s="175">
        <f>SUMPRODUCT((Stabilo!$F$5:$DA$5=9)*(Stabilo!F166:DA166&lt;&gt;""))</f>
        <v>0</v>
      </c>
      <c r="AR161" s="175">
        <f>SUMPRODUCT((Stabilo!$F$5:$DA$5=10)*(Stabilo!F166:DA166&lt;&gt;""))</f>
        <v>0</v>
      </c>
    </row>
    <row r="162" spans="2:44" ht="15" customHeight="1">
      <c r="B162" s="76">
        <v>159</v>
      </c>
      <c r="C162" s="77" t="str">
        <f>IF(Accueil!F171="","",Accueil!F171)</f>
        <v/>
      </c>
      <c r="D162" s="167" t="str">
        <f t="shared" si="23"/>
        <v/>
      </c>
      <c r="E162" s="167" t="str">
        <f t="shared" si="24"/>
        <v/>
      </c>
      <c r="F162" s="167" t="str">
        <f t="shared" si="25"/>
        <v/>
      </c>
      <c r="G162" s="167" t="str">
        <f t="shared" si="26"/>
        <v/>
      </c>
      <c r="H162" s="167" t="str">
        <f t="shared" si="27"/>
        <v/>
      </c>
      <c r="I162" s="167" t="str">
        <f t="shared" si="28"/>
        <v/>
      </c>
      <c r="J162" s="167" t="str">
        <f t="shared" si="29"/>
        <v/>
      </c>
      <c r="K162" s="167" t="str">
        <f t="shared" si="30"/>
        <v/>
      </c>
      <c r="L162" s="167" t="str">
        <f t="shared" si="31"/>
        <v/>
      </c>
      <c r="M162" s="167" t="str">
        <f t="shared" si="32"/>
        <v/>
      </c>
      <c r="N162" s="103" t="str">
        <f>IF(N161="","",IF(SUMPRODUCT((Stabilo!$F167:$DA167="A")*(Stabilo!$F$5:$DA$5='Résultats élèves'!$D$2))&gt;0,"ABSENT","PRESENT"))</f>
        <v>PRESENT</v>
      </c>
      <c r="O162" s="103" t="str">
        <f>IF(O161="","",IF(SUMPRODUCT((Stabilo!$F167:$DA167="A")*(Stabilo!$F$5:$DA$5='Résultats élèves'!$E$2))&gt;0,"ABSENT","PRESENT"))</f>
        <v>PRESENT</v>
      </c>
      <c r="P162" s="103" t="str">
        <f>IF(P161="","",IF(SUMPRODUCT((Stabilo!$F167:$DA167="A")*(Stabilo!$F$5:$DA$5='Résultats élèves'!$F$2))&gt;0,"ABSENT","PRESENT"))</f>
        <v>PRESENT</v>
      </c>
      <c r="Q162" s="103" t="str">
        <f>IF(Q161="","",IF(SUMPRODUCT((Stabilo!$F167:$DA167="A")*(Stabilo!$F$5:$DA$5='Résultats élèves'!$G$2))&gt;0,"ABSENT","PRESENT"))</f>
        <v>PRESENT</v>
      </c>
      <c r="R162" s="103" t="str">
        <f>IF(R161="","",IF(SUMPRODUCT((Stabilo!$F167:$DA167="A")*(Stabilo!$F$5:$DA$5='Résultats élèves'!$H$2))&gt;0,"ABSENT","PRESENT"))</f>
        <v>PRESENT</v>
      </c>
      <c r="S162" s="103" t="str">
        <f>IF(S161="","",IF(SUMPRODUCT((Stabilo!$F167:$DA167="A")*(Stabilo!$F$5:$DA$5='Résultats élèves'!$I$2))&gt;0,"ABSENT","PRESENT"))</f>
        <v/>
      </c>
      <c r="T162" s="103" t="str">
        <f>IF(T161="","",IF(SUMPRODUCT((Stabilo!$F167:$DA167="A")*(Stabilo!$F$5:$DA$5='Résultats élèves'!$J$2))&gt;0,"ABSENT","PRESENT"))</f>
        <v/>
      </c>
      <c r="U162" s="103" t="str">
        <f>IF(U161="","",IF(SUMPRODUCT((Stabilo!$F167:$DA167="A")*(Stabilo!$F$5:$DA$5='Résultats élèves'!$K$2))&gt;0,"ABSENT","PRESENT"))</f>
        <v/>
      </c>
      <c r="V162" s="103" t="str">
        <f>IF(V161="","",IF(SUMPRODUCT((Stabilo!$F167:$DA167="A")*(Stabilo!$F$5:$DA$5='Résultats élèves'!$L$2))&gt;0,"ABSENT","PRESENT"))</f>
        <v/>
      </c>
      <c r="W162" s="103" t="str">
        <f>IF(W161="","",IF(SUMPRODUCT((Stabilo!$F167:$DA167="A")*(Stabilo!$F$5:$DA$5='Résultats élèves'!$M$2))&gt;0,"ABSENT","PRESENT"))</f>
        <v/>
      </c>
      <c r="X162" s="99" t="str">
        <f t="shared" si="22"/>
        <v/>
      </c>
      <c r="Y162" s="176" t="str">
        <f>IF(X162="PRESENT",IF(N162="PRESENT",SUMPRODUCT((Stabilo!$F167:$DA167=1)*(Stabilo!$F$5:$DA$5='Résultats élèves'!$D$2)),"A"),"A")</f>
        <v>A</v>
      </c>
      <c r="Z162" s="176" t="str">
        <f>IF(X162="PRESENT",IF(O162="PRESENT",SUMPRODUCT((Stabilo!$F167:$DA167=1)*(Stabilo!$F$5:$DA$5='Résultats élèves'!$E$2)),"A"),"A")</f>
        <v>A</v>
      </c>
      <c r="AA162" s="176" t="str">
        <f>IF(X162="PRESENT",IF(P162="PRESENT",SUMPRODUCT((Stabilo!$F167:$DA167=1)*(Stabilo!$F$5:$DA$5='Résultats élèves'!$F$2)),"A"),"A")</f>
        <v>A</v>
      </c>
      <c r="AB162" s="176" t="str">
        <f>IF(X162="PRESENT",IF(Q162="PRESENT",SUMPRODUCT((Stabilo!$F167:$DA167=1)*(Stabilo!$F$5:$DA$5='Résultats élèves'!$G$2)),"A"),"A")</f>
        <v>A</v>
      </c>
      <c r="AC162" s="176" t="str">
        <f>IF(X162="PRESENT",IF(R162="PRESENT",SUMPRODUCT((Stabilo!$F167:$DA167=1)*(Stabilo!$F$5:$DA$5='Résultats élèves'!$H$2)),"A"),"A")</f>
        <v>A</v>
      </c>
      <c r="AD162" s="176" t="str">
        <f>IF(X162="PRESENT",IF(S162="PRESENT",SUMPRODUCT((Stabilo!$F167:$DA167=1)*(Stabilo!$F$5:$DA$5='Résultats élèves'!$I$2)),"A"),"A")</f>
        <v>A</v>
      </c>
      <c r="AE162" s="176" t="str">
        <f>IF(X162="PRESENT",IF(T162="PRESENT",SUMPRODUCT((Stabilo!$F167:$DA167=1)*(Stabilo!$F$5:$DA$5='Résultats élèves'!$J$2)),"A"),"A")</f>
        <v>A</v>
      </c>
      <c r="AF162" s="176" t="str">
        <f>IF(X162="PRESENT",IF(U162="PRESENT",SUMPRODUCT((Stabilo!$F167:$DA167=1)*(Stabilo!$F$5:$DA$5='Résultats élèves'!$K$2)),"A"),"A")</f>
        <v>A</v>
      </c>
      <c r="AG162" s="176" t="str">
        <f>IF(X162="PRESENT",IF(V162="PRESENT",SUMPRODUCT((Stabilo!$F167:$DA167=1)*(Stabilo!$F$5:$DA$5='Résultats élèves'!$L$2)),"A"),"A")</f>
        <v>A</v>
      </c>
      <c r="AH162" s="176" t="str">
        <f>IF(X162="PRESENT",IF(W162="PRESENT",SUMPRODUCT((Stabilo!$F167:$DA167=1)*(Stabilo!$F$5:$DA$5='Résultats élèves'!$M$2)),"A"),"A")</f>
        <v>A</v>
      </c>
      <c r="AI162" s="175">
        <f>SUMPRODUCT((Stabilo!$F$5:$DA$5=1)*(Stabilo!F167:DA167&lt;&gt;""))</f>
        <v>0</v>
      </c>
      <c r="AJ162" s="175">
        <f>SUMPRODUCT((Stabilo!$F$5:$DA$5=2)*(Stabilo!F167:DA167&lt;&gt;""))</f>
        <v>0</v>
      </c>
      <c r="AK162" s="175">
        <f>SUMPRODUCT((Stabilo!$F$5:$DA$5=3)*(Stabilo!F167:DA167&lt;&gt;""))</f>
        <v>0</v>
      </c>
      <c r="AL162" s="175">
        <f>SUMPRODUCT((Stabilo!$F$5:$DA$5=4)*(Stabilo!F167:DA167&lt;&gt;""))</f>
        <v>0</v>
      </c>
      <c r="AM162" s="175">
        <f>SUMPRODUCT((Stabilo!$F$5:$DA$5=5)*(Stabilo!F167:DA167&lt;&gt;""))</f>
        <v>0</v>
      </c>
      <c r="AN162" s="175">
        <f>SUMPRODUCT((Stabilo!$F$5:$DA$5=6)*(Stabilo!F167:DA167&lt;&gt;""))</f>
        <v>0</v>
      </c>
      <c r="AO162" s="175">
        <f>SUMPRODUCT((Stabilo!$F$5:$DA$5=7)*(Stabilo!F167:DA167&lt;&gt;""))</f>
        <v>0</v>
      </c>
      <c r="AP162" s="175">
        <f>SUMPRODUCT((Stabilo!$F$5:$DA$5=8)*(Stabilo!F167:DA167&lt;&gt;""))</f>
        <v>0</v>
      </c>
      <c r="AQ162" s="175">
        <f>SUMPRODUCT((Stabilo!$F$5:$DA$5=9)*(Stabilo!F167:DA167&lt;&gt;""))</f>
        <v>0</v>
      </c>
      <c r="AR162" s="175">
        <f>SUMPRODUCT((Stabilo!$F$5:$DA$5=10)*(Stabilo!F167:DA167&lt;&gt;""))</f>
        <v>0</v>
      </c>
    </row>
    <row r="163" spans="2:44" ht="15" customHeight="1">
      <c r="B163" s="76">
        <v>160</v>
      </c>
      <c r="C163" s="77" t="str">
        <f>IF(Accueil!F172="","",Accueil!F172)</f>
        <v/>
      </c>
      <c r="D163" s="167" t="str">
        <f t="shared" si="23"/>
        <v/>
      </c>
      <c r="E163" s="167" t="str">
        <f t="shared" si="24"/>
        <v/>
      </c>
      <c r="F163" s="167" t="str">
        <f t="shared" si="25"/>
        <v/>
      </c>
      <c r="G163" s="167" t="str">
        <f t="shared" si="26"/>
        <v/>
      </c>
      <c r="H163" s="167" t="str">
        <f t="shared" si="27"/>
        <v/>
      </c>
      <c r="I163" s="167" t="str">
        <f t="shared" si="28"/>
        <v/>
      </c>
      <c r="J163" s="167" t="str">
        <f t="shared" si="29"/>
        <v/>
      </c>
      <c r="K163" s="167" t="str">
        <f t="shared" si="30"/>
        <v/>
      </c>
      <c r="L163" s="167" t="str">
        <f t="shared" si="31"/>
        <v/>
      </c>
      <c r="M163" s="167" t="str">
        <f t="shared" si="32"/>
        <v/>
      </c>
      <c r="N163" s="103" t="str">
        <f>IF(N162="","",IF(SUMPRODUCT((Stabilo!$F168:$DA168="A")*(Stabilo!$F$5:$DA$5='Résultats élèves'!$D$2))&gt;0,"ABSENT","PRESENT"))</f>
        <v>PRESENT</v>
      </c>
      <c r="O163" s="103" t="str">
        <f>IF(O162="","",IF(SUMPRODUCT((Stabilo!$F168:$DA168="A")*(Stabilo!$F$5:$DA$5='Résultats élèves'!$E$2))&gt;0,"ABSENT","PRESENT"))</f>
        <v>PRESENT</v>
      </c>
      <c r="P163" s="103" t="str">
        <f>IF(P162="","",IF(SUMPRODUCT((Stabilo!$F168:$DA168="A")*(Stabilo!$F$5:$DA$5='Résultats élèves'!$F$2))&gt;0,"ABSENT","PRESENT"))</f>
        <v>PRESENT</v>
      </c>
      <c r="Q163" s="103" t="str">
        <f>IF(Q162="","",IF(SUMPRODUCT((Stabilo!$F168:$DA168="A")*(Stabilo!$F$5:$DA$5='Résultats élèves'!$G$2))&gt;0,"ABSENT","PRESENT"))</f>
        <v>PRESENT</v>
      </c>
      <c r="R163" s="103" t="str">
        <f>IF(R162="","",IF(SUMPRODUCT((Stabilo!$F168:$DA168="A")*(Stabilo!$F$5:$DA$5='Résultats élèves'!$H$2))&gt;0,"ABSENT","PRESENT"))</f>
        <v>PRESENT</v>
      </c>
      <c r="S163" s="103" t="str">
        <f>IF(S162="","",IF(SUMPRODUCT((Stabilo!$F168:$DA168="A")*(Stabilo!$F$5:$DA$5='Résultats élèves'!$I$2))&gt;0,"ABSENT","PRESENT"))</f>
        <v/>
      </c>
      <c r="T163" s="103" t="str">
        <f>IF(T162="","",IF(SUMPRODUCT((Stabilo!$F168:$DA168="A")*(Stabilo!$F$5:$DA$5='Résultats élèves'!$J$2))&gt;0,"ABSENT","PRESENT"))</f>
        <v/>
      </c>
      <c r="U163" s="103" t="str">
        <f>IF(U162="","",IF(SUMPRODUCT((Stabilo!$F168:$DA168="A")*(Stabilo!$F$5:$DA$5='Résultats élèves'!$K$2))&gt;0,"ABSENT","PRESENT"))</f>
        <v/>
      </c>
      <c r="V163" s="103" t="str">
        <f>IF(V162="","",IF(SUMPRODUCT((Stabilo!$F168:$DA168="A")*(Stabilo!$F$5:$DA$5='Résultats élèves'!$L$2))&gt;0,"ABSENT","PRESENT"))</f>
        <v/>
      </c>
      <c r="W163" s="103" t="str">
        <f>IF(W162="","",IF(SUMPRODUCT((Stabilo!$F168:$DA168="A")*(Stabilo!$F$5:$DA$5='Résultats élèves'!$M$2))&gt;0,"ABSENT","PRESENT"))</f>
        <v/>
      </c>
      <c r="X163" s="99" t="str">
        <f t="shared" si="22"/>
        <v/>
      </c>
      <c r="Y163" s="176" t="str">
        <f>IF(X163="PRESENT",IF(N163="PRESENT",SUMPRODUCT((Stabilo!$F168:$DA168=1)*(Stabilo!$F$5:$DA$5='Résultats élèves'!$D$2)),"A"),"A")</f>
        <v>A</v>
      </c>
      <c r="Z163" s="176" t="str">
        <f>IF(X163="PRESENT",IF(O163="PRESENT",SUMPRODUCT((Stabilo!$F168:$DA168=1)*(Stabilo!$F$5:$DA$5='Résultats élèves'!$E$2)),"A"),"A")</f>
        <v>A</v>
      </c>
      <c r="AA163" s="176" t="str">
        <f>IF(X163="PRESENT",IF(P163="PRESENT",SUMPRODUCT((Stabilo!$F168:$DA168=1)*(Stabilo!$F$5:$DA$5='Résultats élèves'!$F$2)),"A"),"A")</f>
        <v>A</v>
      </c>
      <c r="AB163" s="176" t="str">
        <f>IF(X163="PRESENT",IF(Q163="PRESENT",SUMPRODUCT((Stabilo!$F168:$DA168=1)*(Stabilo!$F$5:$DA$5='Résultats élèves'!$G$2)),"A"),"A")</f>
        <v>A</v>
      </c>
      <c r="AC163" s="176" t="str">
        <f>IF(X163="PRESENT",IF(R163="PRESENT",SUMPRODUCT((Stabilo!$F168:$DA168=1)*(Stabilo!$F$5:$DA$5='Résultats élèves'!$H$2)),"A"),"A")</f>
        <v>A</v>
      </c>
      <c r="AD163" s="176" t="str">
        <f>IF(X163="PRESENT",IF(S163="PRESENT",SUMPRODUCT((Stabilo!$F168:$DA168=1)*(Stabilo!$F$5:$DA$5='Résultats élèves'!$I$2)),"A"),"A")</f>
        <v>A</v>
      </c>
      <c r="AE163" s="176" t="str">
        <f>IF(X163="PRESENT",IF(T163="PRESENT",SUMPRODUCT((Stabilo!$F168:$DA168=1)*(Stabilo!$F$5:$DA$5='Résultats élèves'!$J$2)),"A"),"A")</f>
        <v>A</v>
      </c>
      <c r="AF163" s="176" t="str">
        <f>IF(X163="PRESENT",IF(U163="PRESENT",SUMPRODUCT((Stabilo!$F168:$DA168=1)*(Stabilo!$F$5:$DA$5='Résultats élèves'!$K$2)),"A"),"A")</f>
        <v>A</v>
      </c>
      <c r="AG163" s="176" t="str">
        <f>IF(X163="PRESENT",IF(V163="PRESENT",SUMPRODUCT((Stabilo!$F168:$DA168=1)*(Stabilo!$F$5:$DA$5='Résultats élèves'!$L$2)),"A"),"A")</f>
        <v>A</v>
      </c>
      <c r="AH163" s="176" t="str">
        <f>IF(X163="PRESENT",IF(W163="PRESENT",SUMPRODUCT((Stabilo!$F168:$DA168=1)*(Stabilo!$F$5:$DA$5='Résultats élèves'!$M$2)),"A"),"A")</f>
        <v>A</v>
      </c>
      <c r="AI163" s="175">
        <f>SUMPRODUCT((Stabilo!$F$5:$DA$5=1)*(Stabilo!F168:DA168&lt;&gt;""))</f>
        <v>0</v>
      </c>
      <c r="AJ163" s="175">
        <f>SUMPRODUCT((Stabilo!$F$5:$DA$5=2)*(Stabilo!F168:DA168&lt;&gt;""))</f>
        <v>0</v>
      </c>
      <c r="AK163" s="175">
        <f>SUMPRODUCT((Stabilo!$F$5:$DA$5=3)*(Stabilo!F168:DA168&lt;&gt;""))</f>
        <v>0</v>
      </c>
      <c r="AL163" s="175">
        <f>SUMPRODUCT((Stabilo!$F$5:$DA$5=4)*(Stabilo!F168:DA168&lt;&gt;""))</f>
        <v>0</v>
      </c>
      <c r="AM163" s="175">
        <f>SUMPRODUCT((Stabilo!$F$5:$DA$5=5)*(Stabilo!F168:DA168&lt;&gt;""))</f>
        <v>0</v>
      </c>
      <c r="AN163" s="175">
        <f>SUMPRODUCT((Stabilo!$F$5:$DA$5=6)*(Stabilo!F168:DA168&lt;&gt;""))</f>
        <v>0</v>
      </c>
      <c r="AO163" s="175">
        <f>SUMPRODUCT((Stabilo!$F$5:$DA$5=7)*(Stabilo!F168:DA168&lt;&gt;""))</f>
        <v>0</v>
      </c>
      <c r="AP163" s="175">
        <f>SUMPRODUCT((Stabilo!$F$5:$DA$5=8)*(Stabilo!F168:DA168&lt;&gt;""))</f>
        <v>0</v>
      </c>
      <c r="AQ163" s="175">
        <f>SUMPRODUCT((Stabilo!$F$5:$DA$5=9)*(Stabilo!F168:DA168&lt;&gt;""))</f>
        <v>0</v>
      </c>
      <c r="AR163" s="175">
        <f>SUMPRODUCT((Stabilo!$F$5:$DA$5=10)*(Stabilo!F168:DA168&lt;&gt;""))</f>
        <v>0</v>
      </c>
    </row>
    <row r="164" spans="2:44" ht="15" customHeight="1">
      <c r="B164" s="76">
        <v>161</v>
      </c>
      <c r="C164" s="77" t="str">
        <f>IF(Accueil!F173="","",Accueil!F173)</f>
        <v/>
      </c>
      <c r="D164" s="167" t="str">
        <f t="shared" si="23"/>
        <v/>
      </c>
      <c r="E164" s="167" t="str">
        <f t="shared" si="24"/>
        <v/>
      </c>
      <c r="F164" s="167" t="str">
        <f t="shared" si="25"/>
        <v/>
      </c>
      <c r="G164" s="167" t="str">
        <f t="shared" si="26"/>
        <v/>
      </c>
      <c r="H164" s="167" t="str">
        <f t="shared" si="27"/>
        <v/>
      </c>
      <c r="I164" s="167" t="str">
        <f t="shared" si="28"/>
        <v/>
      </c>
      <c r="J164" s="167" t="str">
        <f t="shared" si="29"/>
        <v/>
      </c>
      <c r="K164" s="167" t="str">
        <f t="shared" si="30"/>
        <v/>
      </c>
      <c r="L164" s="167" t="str">
        <f t="shared" si="31"/>
        <v/>
      </c>
      <c r="M164" s="167" t="str">
        <f t="shared" si="32"/>
        <v/>
      </c>
      <c r="N164" s="103" t="str">
        <f>IF(N163="","",IF(SUMPRODUCT((Stabilo!$F169:$DA169="A")*(Stabilo!$F$5:$DA$5='Résultats élèves'!$D$2))&gt;0,"ABSENT","PRESENT"))</f>
        <v>PRESENT</v>
      </c>
      <c r="O164" s="103" t="str">
        <f>IF(O163="","",IF(SUMPRODUCT((Stabilo!$F169:$DA169="A")*(Stabilo!$F$5:$DA$5='Résultats élèves'!$E$2))&gt;0,"ABSENT","PRESENT"))</f>
        <v>PRESENT</v>
      </c>
      <c r="P164" s="103" t="str">
        <f>IF(P163="","",IF(SUMPRODUCT((Stabilo!$F169:$DA169="A")*(Stabilo!$F$5:$DA$5='Résultats élèves'!$F$2))&gt;0,"ABSENT","PRESENT"))</f>
        <v>PRESENT</v>
      </c>
      <c r="Q164" s="103" t="str">
        <f>IF(Q163="","",IF(SUMPRODUCT((Stabilo!$F169:$DA169="A")*(Stabilo!$F$5:$DA$5='Résultats élèves'!$G$2))&gt;0,"ABSENT","PRESENT"))</f>
        <v>PRESENT</v>
      </c>
      <c r="R164" s="103" t="str">
        <f>IF(R163="","",IF(SUMPRODUCT((Stabilo!$F169:$DA169="A")*(Stabilo!$F$5:$DA$5='Résultats élèves'!$H$2))&gt;0,"ABSENT","PRESENT"))</f>
        <v>PRESENT</v>
      </c>
      <c r="S164" s="103" t="str">
        <f>IF(S163="","",IF(SUMPRODUCT((Stabilo!$F169:$DA169="A")*(Stabilo!$F$5:$DA$5='Résultats élèves'!$I$2))&gt;0,"ABSENT","PRESENT"))</f>
        <v/>
      </c>
      <c r="T164" s="103" t="str">
        <f>IF(T163="","",IF(SUMPRODUCT((Stabilo!$F169:$DA169="A")*(Stabilo!$F$5:$DA$5='Résultats élèves'!$J$2))&gt;0,"ABSENT","PRESENT"))</f>
        <v/>
      </c>
      <c r="U164" s="103" t="str">
        <f>IF(U163="","",IF(SUMPRODUCT((Stabilo!$F169:$DA169="A")*(Stabilo!$F$5:$DA$5='Résultats élèves'!$K$2))&gt;0,"ABSENT","PRESENT"))</f>
        <v/>
      </c>
      <c r="V164" s="103" t="str">
        <f>IF(V163="","",IF(SUMPRODUCT((Stabilo!$F169:$DA169="A")*(Stabilo!$F$5:$DA$5='Résultats élèves'!$L$2))&gt;0,"ABSENT","PRESENT"))</f>
        <v/>
      </c>
      <c r="W164" s="103" t="str">
        <f>IF(W163="","",IF(SUMPRODUCT((Stabilo!$F169:$DA169="A")*(Stabilo!$F$5:$DA$5='Résultats élèves'!$M$2))&gt;0,"ABSENT","PRESENT"))</f>
        <v/>
      </c>
      <c r="X164" s="99" t="str">
        <f t="shared" si="22"/>
        <v/>
      </c>
      <c r="Y164" s="176" t="str">
        <f>IF(X164="PRESENT",IF(N164="PRESENT",SUMPRODUCT((Stabilo!$F169:$DA169=1)*(Stabilo!$F$5:$DA$5='Résultats élèves'!$D$2)),"A"),"A")</f>
        <v>A</v>
      </c>
      <c r="Z164" s="176" t="str">
        <f>IF(X164="PRESENT",IF(O164="PRESENT",SUMPRODUCT((Stabilo!$F169:$DA169=1)*(Stabilo!$F$5:$DA$5='Résultats élèves'!$E$2)),"A"),"A")</f>
        <v>A</v>
      </c>
      <c r="AA164" s="176" t="str">
        <f>IF(X164="PRESENT",IF(P164="PRESENT",SUMPRODUCT((Stabilo!$F169:$DA169=1)*(Stabilo!$F$5:$DA$5='Résultats élèves'!$F$2)),"A"),"A")</f>
        <v>A</v>
      </c>
      <c r="AB164" s="176" t="str">
        <f>IF(X164="PRESENT",IF(Q164="PRESENT",SUMPRODUCT((Stabilo!$F169:$DA169=1)*(Stabilo!$F$5:$DA$5='Résultats élèves'!$G$2)),"A"),"A")</f>
        <v>A</v>
      </c>
      <c r="AC164" s="176" t="str">
        <f>IF(X164="PRESENT",IF(R164="PRESENT",SUMPRODUCT((Stabilo!$F169:$DA169=1)*(Stabilo!$F$5:$DA$5='Résultats élèves'!$H$2)),"A"),"A")</f>
        <v>A</v>
      </c>
      <c r="AD164" s="176" t="str">
        <f>IF(X164="PRESENT",IF(S164="PRESENT",SUMPRODUCT((Stabilo!$F169:$DA169=1)*(Stabilo!$F$5:$DA$5='Résultats élèves'!$I$2)),"A"),"A")</f>
        <v>A</v>
      </c>
      <c r="AE164" s="176" t="str">
        <f>IF(X164="PRESENT",IF(T164="PRESENT",SUMPRODUCT((Stabilo!$F169:$DA169=1)*(Stabilo!$F$5:$DA$5='Résultats élèves'!$J$2)),"A"),"A")</f>
        <v>A</v>
      </c>
      <c r="AF164" s="176" t="str">
        <f>IF(X164="PRESENT",IF(U164="PRESENT",SUMPRODUCT((Stabilo!$F169:$DA169=1)*(Stabilo!$F$5:$DA$5='Résultats élèves'!$K$2)),"A"),"A")</f>
        <v>A</v>
      </c>
      <c r="AG164" s="176" t="str">
        <f>IF(X164="PRESENT",IF(V164="PRESENT",SUMPRODUCT((Stabilo!$F169:$DA169=1)*(Stabilo!$F$5:$DA$5='Résultats élèves'!$L$2)),"A"),"A")</f>
        <v>A</v>
      </c>
      <c r="AH164" s="176" t="str">
        <f>IF(X164="PRESENT",IF(W164="PRESENT",SUMPRODUCT((Stabilo!$F169:$DA169=1)*(Stabilo!$F$5:$DA$5='Résultats élèves'!$M$2)),"A"),"A")</f>
        <v>A</v>
      </c>
      <c r="AI164" s="175">
        <f>SUMPRODUCT((Stabilo!$F$5:$DA$5=1)*(Stabilo!F169:DA169&lt;&gt;""))</f>
        <v>0</v>
      </c>
      <c r="AJ164" s="175">
        <f>SUMPRODUCT((Stabilo!$F$5:$DA$5=2)*(Stabilo!F169:DA169&lt;&gt;""))</f>
        <v>0</v>
      </c>
      <c r="AK164" s="175">
        <f>SUMPRODUCT((Stabilo!$F$5:$DA$5=3)*(Stabilo!F169:DA169&lt;&gt;""))</f>
        <v>0</v>
      </c>
      <c r="AL164" s="175">
        <f>SUMPRODUCT((Stabilo!$F$5:$DA$5=4)*(Stabilo!F169:DA169&lt;&gt;""))</f>
        <v>0</v>
      </c>
      <c r="AM164" s="175">
        <f>SUMPRODUCT((Stabilo!$F$5:$DA$5=5)*(Stabilo!F169:DA169&lt;&gt;""))</f>
        <v>0</v>
      </c>
      <c r="AN164" s="175">
        <f>SUMPRODUCT((Stabilo!$F$5:$DA$5=6)*(Stabilo!F169:DA169&lt;&gt;""))</f>
        <v>0</v>
      </c>
      <c r="AO164" s="175">
        <f>SUMPRODUCT((Stabilo!$F$5:$DA$5=7)*(Stabilo!F169:DA169&lt;&gt;""))</f>
        <v>0</v>
      </c>
      <c r="AP164" s="175">
        <f>SUMPRODUCT((Stabilo!$F$5:$DA$5=8)*(Stabilo!F169:DA169&lt;&gt;""))</f>
        <v>0</v>
      </c>
      <c r="AQ164" s="175">
        <f>SUMPRODUCT((Stabilo!$F$5:$DA$5=9)*(Stabilo!F169:DA169&lt;&gt;""))</f>
        <v>0</v>
      </c>
      <c r="AR164" s="175">
        <f>SUMPRODUCT((Stabilo!$F$5:$DA$5=10)*(Stabilo!F169:DA169&lt;&gt;""))</f>
        <v>0</v>
      </c>
    </row>
    <row r="165" spans="2:44" ht="15" customHeight="1">
      <c r="B165" s="76">
        <v>162</v>
      </c>
      <c r="C165" s="77" t="str">
        <f>IF(Accueil!F174="","",Accueil!F174)</f>
        <v/>
      </c>
      <c r="D165" s="167" t="str">
        <f t="shared" si="23"/>
        <v/>
      </c>
      <c r="E165" s="167" t="str">
        <f t="shared" si="24"/>
        <v/>
      </c>
      <c r="F165" s="167" t="str">
        <f t="shared" si="25"/>
        <v/>
      </c>
      <c r="G165" s="167" t="str">
        <f t="shared" si="26"/>
        <v/>
      </c>
      <c r="H165" s="167" t="str">
        <f t="shared" si="27"/>
        <v/>
      </c>
      <c r="I165" s="167" t="str">
        <f t="shared" si="28"/>
        <v/>
      </c>
      <c r="J165" s="167" t="str">
        <f t="shared" si="29"/>
        <v/>
      </c>
      <c r="K165" s="167" t="str">
        <f t="shared" si="30"/>
        <v/>
      </c>
      <c r="L165" s="167" t="str">
        <f t="shared" si="31"/>
        <v/>
      </c>
      <c r="M165" s="167" t="str">
        <f t="shared" si="32"/>
        <v/>
      </c>
      <c r="N165" s="103" t="str">
        <f>IF(N164="","",IF(SUMPRODUCT((Stabilo!$F170:$DA170="A")*(Stabilo!$F$5:$DA$5='Résultats élèves'!$D$2))&gt;0,"ABSENT","PRESENT"))</f>
        <v>PRESENT</v>
      </c>
      <c r="O165" s="103" t="str">
        <f>IF(O164="","",IF(SUMPRODUCT((Stabilo!$F170:$DA170="A")*(Stabilo!$F$5:$DA$5='Résultats élèves'!$E$2))&gt;0,"ABSENT","PRESENT"))</f>
        <v>PRESENT</v>
      </c>
      <c r="P165" s="103" t="str">
        <f>IF(P164="","",IF(SUMPRODUCT((Stabilo!$F170:$DA170="A")*(Stabilo!$F$5:$DA$5='Résultats élèves'!$F$2))&gt;0,"ABSENT","PRESENT"))</f>
        <v>PRESENT</v>
      </c>
      <c r="Q165" s="103" t="str">
        <f>IF(Q164="","",IF(SUMPRODUCT((Stabilo!$F170:$DA170="A")*(Stabilo!$F$5:$DA$5='Résultats élèves'!$G$2))&gt;0,"ABSENT","PRESENT"))</f>
        <v>PRESENT</v>
      </c>
      <c r="R165" s="103" t="str">
        <f>IF(R164="","",IF(SUMPRODUCT((Stabilo!$F170:$DA170="A")*(Stabilo!$F$5:$DA$5='Résultats élèves'!$H$2))&gt;0,"ABSENT","PRESENT"))</f>
        <v>PRESENT</v>
      </c>
      <c r="S165" s="103" t="str">
        <f>IF(S164="","",IF(SUMPRODUCT((Stabilo!$F170:$DA170="A")*(Stabilo!$F$5:$DA$5='Résultats élèves'!$I$2))&gt;0,"ABSENT","PRESENT"))</f>
        <v/>
      </c>
      <c r="T165" s="103" t="str">
        <f>IF(T164="","",IF(SUMPRODUCT((Stabilo!$F170:$DA170="A")*(Stabilo!$F$5:$DA$5='Résultats élèves'!$J$2))&gt;0,"ABSENT","PRESENT"))</f>
        <v/>
      </c>
      <c r="U165" s="103" t="str">
        <f>IF(U164="","",IF(SUMPRODUCT((Stabilo!$F170:$DA170="A")*(Stabilo!$F$5:$DA$5='Résultats élèves'!$K$2))&gt;0,"ABSENT","PRESENT"))</f>
        <v/>
      </c>
      <c r="V165" s="103" t="str">
        <f>IF(V164="","",IF(SUMPRODUCT((Stabilo!$F170:$DA170="A")*(Stabilo!$F$5:$DA$5='Résultats élèves'!$L$2))&gt;0,"ABSENT","PRESENT"))</f>
        <v/>
      </c>
      <c r="W165" s="103" t="str">
        <f>IF(W164="","",IF(SUMPRODUCT((Stabilo!$F170:$DA170="A")*(Stabilo!$F$5:$DA$5='Résultats élèves'!$M$2))&gt;0,"ABSENT","PRESENT"))</f>
        <v/>
      </c>
      <c r="X165" s="99" t="str">
        <f t="shared" si="22"/>
        <v/>
      </c>
      <c r="Y165" s="176" t="str">
        <f>IF(X165="PRESENT",IF(N165="PRESENT",SUMPRODUCT((Stabilo!$F170:$DA170=1)*(Stabilo!$F$5:$DA$5='Résultats élèves'!$D$2)),"A"),"A")</f>
        <v>A</v>
      </c>
      <c r="Z165" s="176" t="str">
        <f>IF(X165="PRESENT",IF(O165="PRESENT",SUMPRODUCT((Stabilo!$F170:$DA170=1)*(Stabilo!$F$5:$DA$5='Résultats élèves'!$E$2)),"A"),"A")</f>
        <v>A</v>
      </c>
      <c r="AA165" s="176" t="str">
        <f>IF(X165="PRESENT",IF(P165="PRESENT",SUMPRODUCT((Stabilo!$F170:$DA170=1)*(Stabilo!$F$5:$DA$5='Résultats élèves'!$F$2)),"A"),"A")</f>
        <v>A</v>
      </c>
      <c r="AB165" s="176" t="str">
        <f>IF(X165="PRESENT",IF(Q165="PRESENT",SUMPRODUCT((Stabilo!$F170:$DA170=1)*(Stabilo!$F$5:$DA$5='Résultats élèves'!$G$2)),"A"),"A")</f>
        <v>A</v>
      </c>
      <c r="AC165" s="176" t="str">
        <f>IF(X165="PRESENT",IF(R165="PRESENT",SUMPRODUCT((Stabilo!$F170:$DA170=1)*(Stabilo!$F$5:$DA$5='Résultats élèves'!$H$2)),"A"),"A")</f>
        <v>A</v>
      </c>
      <c r="AD165" s="176" t="str">
        <f>IF(X165="PRESENT",IF(S165="PRESENT",SUMPRODUCT((Stabilo!$F170:$DA170=1)*(Stabilo!$F$5:$DA$5='Résultats élèves'!$I$2)),"A"),"A")</f>
        <v>A</v>
      </c>
      <c r="AE165" s="176" t="str">
        <f>IF(X165="PRESENT",IF(T165="PRESENT",SUMPRODUCT((Stabilo!$F170:$DA170=1)*(Stabilo!$F$5:$DA$5='Résultats élèves'!$J$2)),"A"),"A")</f>
        <v>A</v>
      </c>
      <c r="AF165" s="176" t="str">
        <f>IF(X165="PRESENT",IF(U165="PRESENT",SUMPRODUCT((Stabilo!$F170:$DA170=1)*(Stabilo!$F$5:$DA$5='Résultats élèves'!$K$2)),"A"),"A")</f>
        <v>A</v>
      </c>
      <c r="AG165" s="176" t="str">
        <f>IF(X165="PRESENT",IF(V165="PRESENT",SUMPRODUCT((Stabilo!$F170:$DA170=1)*(Stabilo!$F$5:$DA$5='Résultats élèves'!$L$2)),"A"),"A")</f>
        <v>A</v>
      </c>
      <c r="AH165" s="176" t="str">
        <f>IF(X165="PRESENT",IF(W165="PRESENT",SUMPRODUCT((Stabilo!$F170:$DA170=1)*(Stabilo!$F$5:$DA$5='Résultats élèves'!$M$2)),"A"),"A")</f>
        <v>A</v>
      </c>
      <c r="AI165" s="175">
        <f>SUMPRODUCT((Stabilo!$F$5:$DA$5=1)*(Stabilo!F170:DA170&lt;&gt;""))</f>
        <v>0</v>
      </c>
      <c r="AJ165" s="175">
        <f>SUMPRODUCT((Stabilo!$F$5:$DA$5=2)*(Stabilo!F170:DA170&lt;&gt;""))</f>
        <v>0</v>
      </c>
      <c r="AK165" s="175">
        <f>SUMPRODUCT((Stabilo!$F$5:$DA$5=3)*(Stabilo!F170:DA170&lt;&gt;""))</f>
        <v>0</v>
      </c>
      <c r="AL165" s="175">
        <f>SUMPRODUCT((Stabilo!$F$5:$DA$5=4)*(Stabilo!F170:DA170&lt;&gt;""))</f>
        <v>0</v>
      </c>
      <c r="AM165" s="175">
        <f>SUMPRODUCT((Stabilo!$F$5:$DA$5=5)*(Stabilo!F170:DA170&lt;&gt;""))</f>
        <v>0</v>
      </c>
      <c r="AN165" s="175">
        <f>SUMPRODUCT((Stabilo!$F$5:$DA$5=6)*(Stabilo!F170:DA170&lt;&gt;""))</f>
        <v>0</v>
      </c>
      <c r="AO165" s="175">
        <f>SUMPRODUCT((Stabilo!$F$5:$DA$5=7)*(Stabilo!F170:DA170&lt;&gt;""))</f>
        <v>0</v>
      </c>
      <c r="AP165" s="175">
        <f>SUMPRODUCT((Stabilo!$F$5:$DA$5=8)*(Stabilo!F170:DA170&lt;&gt;""))</f>
        <v>0</v>
      </c>
      <c r="AQ165" s="175">
        <f>SUMPRODUCT((Stabilo!$F$5:$DA$5=9)*(Stabilo!F170:DA170&lt;&gt;""))</f>
        <v>0</v>
      </c>
      <c r="AR165" s="175">
        <f>SUMPRODUCT((Stabilo!$F$5:$DA$5=10)*(Stabilo!F170:DA170&lt;&gt;""))</f>
        <v>0</v>
      </c>
    </row>
    <row r="166" spans="2:44" ht="15" customHeight="1">
      <c r="B166" s="76">
        <v>163</v>
      </c>
      <c r="C166" s="77" t="str">
        <f>IF(Accueil!F175="","",Accueil!F175)</f>
        <v/>
      </c>
      <c r="D166" s="167" t="str">
        <f t="shared" si="23"/>
        <v/>
      </c>
      <c r="E166" s="167" t="str">
        <f t="shared" si="24"/>
        <v/>
      </c>
      <c r="F166" s="167" t="str">
        <f t="shared" si="25"/>
        <v/>
      </c>
      <c r="G166" s="167" t="str">
        <f t="shared" si="26"/>
        <v/>
      </c>
      <c r="H166" s="167" t="str">
        <f t="shared" si="27"/>
        <v/>
      </c>
      <c r="I166" s="167" t="str">
        <f t="shared" si="28"/>
        <v/>
      </c>
      <c r="J166" s="167" t="str">
        <f t="shared" si="29"/>
        <v/>
      </c>
      <c r="K166" s="167" t="str">
        <f t="shared" si="30"/>
        <v/>
      </c>
      <c r="L166" s="167" t="str">
        <f t="shared" si="31"/>
        <v/>
      </c>
      <c r="M166" s="167" t="str">
        <f t="shared" si="32"/>
        <v/>
      </c>
      <c r="N166" s="103" t="str">
        <f>IF(N165="","",IF(SUMPRODUCT((Stabilo!$F171:$DA171="A")*(Stabilo!$F$5:$DA$5='Résultats élèves'!$D$2))&gt;0,"ABSENT","PRESENT"))</f>
        <v>PRESENT</v>
      </c>
      <c r="O166" s="103" t="str">
        <f>IF(O165="","",IF(SUMPRODUCT((Stabilo!$F171:$DA171="A")*(Stabilo!$F$5:$DA$5='Résultats élèves'!$E$2))&gt;0,"ABSENT","PRESENT"))</f>
        <v>PRESENT</v>
      </c>
      <c r="P166" s="103" t="str">
        <f>IF(P165="","",IF(SUMPRODUCT((Stabilo!$F171:$DA171="A")*(Stabilo!$F$5:$DA$5='Résultats élèves'!$F$2))&gt;0,"ABSENT","PRESENT"))</f>
        <v>PRESENT</v>
      </c>
      <c r="Q166" s="103" t="str">
        <f>IF(Q165="","",IF(SUMPRODUCT((Stabilo!$F171:$DA171="A")*(Stabilo!$F$5:$DA$5='Résultats élèves'!$G$2))&gt;0,"ABSENT","PRESENT"))</f>
        <v>PRESENT</v>
      </c>
      <c r="R166" s="103" t="str">
        <f>IF(R165="","",IF(SUMPRODUCT((Stabilo!$F171:$DA171="A")*(Stabilo!$F$5:$DA$5='Résultats élèves'!$H$2))&gt;0,"ABSENT","PRESENT"))</f>
        <v>PRESENT</v>
      </c>
      <c r="S166" s="103" t="str">
        <f>IF(S165="","",IF(SUMPRODUCT((Stabilo!$F171:$DA171="A")*(Stabilo!$F$5:$DA$5='Résultats élèves'!$I$2))&gt;0,"ABSENT","PRESENT"))</f>
        <v/>
      </c>
      <c r="T166" s="103" t="str">
        <f>IF(T165="","",IF(SUMPRODUCT((Stabilo!$F171:$DA171="A")*(Stabilo!$F$5:$DA$5='Résultats élèves'!$J$2))&gt;0,"ABSENT","PRESENT"))</f>
        <v/>
      </c>
      <c r="U166" s="103" t="str">
        <f>IF(U165="","",IF(SUMPRODUCT((Stabilo!$F171:$DA171="A")*(Stabilo!$F$5:$DA$5='Résultats élèves'!$K$2))&gt;0,"ABSENT","PRESENT"))</f>
        <v/>
      </c>
      <c r="V166" s="103" t="str">
        <f>IF(V165="","",IF(SUMPRODUCT((Stabilo!$F171:$DA171="A")*(Stabilo!$F$5:$DA$5='Résultats élèves'!$L$2))&gt;0,"ABSENT","PRESENT"))</f>
        <v/>
      </c>
      <c r="W166" s="103" t="str">
        <f>IF(W165="","",IF(SUMPRODUCT((Stabilo!$F171:$DA171="A")*(Stabilo!$F$5:$DA$5='Résultats élèves'!$M$2))&gt;0,"ABSENT","PRESENT"))</f>
        <v/>
      </c>
      <c r="X166" s="99" t="str">
        <f t="shared" si="22"/>
        <v/>
      </c>
      <c r="Y166" s="176" t="str">
        <f>IF(X166="PRESENT",IF(N166="PRESENT",SUMPRODUCT((Stabilo!$F171:$DA171=1)*(Stabilo!$F$5:$DA$5='Résultats élèves'!$D$2)),"A"),"A")</f>
        <v>A</v>
      </c>
      <c r="Z166" s="176" t="str">
        <f>IF(X166="PRESENT",IF(O166="PRESENT",SUMPRODUCT((Stabilo!$F171:$DA171=1)*(Stabilo!$F$5:$DA$5='Résultats élèves'!$E$2)),"A"),"A")</f>
        <v>A</v>
      </c>
      <c r="AA166" s="176" t="str">
        <f>IF(X166="PRESENT",IF(P166="PRESENT",SUMPRODUCT((Stabilo!$F171:$DA171=1)*(Stabilo!$F$5:$DA$5='Résultats élèves'!$F$2)),"A"),"A")</f>
        <v>A</v>
      </c>
      <c r="AB166" s="176" t="str">
        <f>IF(X166="PRESENT",IF(Q166="PRESENT",SUMPRODUCT((Stabilo!$F171:$DA171=1)*(Stabilo!$F$5:$DA$5='Résultats élèves'!$G$2)),"A"),"A")</f>
        <v>A</v>
      </c>
      <c r="AC166" s="176" t="str">
        <f>IF(X166="PRESENT",IF(R166="PRESENT",SUMPRODUCT((Stabilo!$F171:$DA171=1)*(Stabilo!$F$5:$DA$5='Résultats élèves'!$H$2)),"A"),"A")</f>
        <v>A</v>
      </c>
      <c r="AD166" s="176" t="str">
        <f>IF(X166="PRESENT",IF(S166="PRESENT",SUMPRODUCT((Stabilo!$F171:$DA171=1)*(Stabilo!$F$5:$DA$5='Résultats élèves'!$I$2)),"A"),"A")</f>
        <v>A</v>
      </c>
      <c r="AE166" s="176" t="str">
        <f>IF(X166="PRESENT",IF(T166="PRESENT",SUMPRODUCT((Stabilo!$F171:$DA171=1)*(Stabilo!$F$5:$DA$5='Résultats élèves'!$J$2)),"A"),"A")</f>
        <v>A</v>
      </c>
      <c r="AF166" s="176" t="str">
        <f>IF(X166="PRESENT",IF(U166="PRESENT",SUMPRODUCT((Stabilo!$F171:$DA171=1)*(Stabilo!$F$5:$DA$5='Résultats élèves'!$K$2)),"A"),"A")</f>
        <v>A</v>
      </c>
      <c r="AG166" s="176" t="str">
        <f>IF(X166="PRESENT",IF(V166="PRESENT",SUMPRODUCT((Stabilo!$F171:$DA171=1)*(Stabilo!$F$5:$DA$5='Résultats élèves'!$L$2)),"A"),"A")</f>
        <v>A</v>
      </c>
      <c r="AH166" s="176" t="str">
        <f>IF(X166="PRESENT",IF(W166="PRESENT",SUMPRODUCT((Stabilo!$F171:$DA171=1)*(Stabilo!$F$5:$DA$5='Résultats élèves'!$M$2)),"A"),"A")</f>
        <v>A</v>
      </c>
      <c r="AI166" s="175">
        <f>SUMPRODUCT((Stabilo!$F$5:$DA$5=1)*(Stabilo!F171:DA171&lt;&gt;""))</f>
        <v>0</v>
      </c>
      <c r="AJ166" s="175">
        <f>SUMPRODUCT((Stabilo!$F$5:$DA$5=2)*(Stabilo!F171:DA171&lt;&gt;""))</f>
        <v>0</v>
      </c>
      <c r="AK166" s="175">
        <f>SUMPRODUCT((Stabilo!$F$5:$DA$5=3)*(Stabilo!F171:DA171&lt;&gt;""))</f>
        <v>0</v>
      </c>
      <c r="AL166" s="175">
        <f>SUMPRODUCT((Stabilo!$F$5:$DA$5=4)*(Stabilo!F171:DA171&lt;&gt;""))</f>
        <v>0</v>
      </c>
      <c r="AM166" s="175">
        <f>SUMPRODUCT((Stabilo!$F$5:$DA$5=5)*(Stabilo!F171:DA171&lt;&gt;""))</f>
        <v>0</v>
      </c>
      <c r="AN166" s="175">
        <f>SUMPRODUCT((Stabilo!$F$5:$DA$5=6)*(Stabilo!F171:DA171&lt;&gt;""))</f>
        <v>0</v>
      </c>
      <c r="AO166" s="175">
        <f>SUMPRODUCT((Stabilo!$F$5:$DA$5=7)*(Stabilo!F171:DA171&lt;&gt;""))</f>
        <v>0</v>
      </c>
      <c r="AP166" s="175">
        <f>SUMPRODUCT((Stabilo!$F$5:$DA$5=8)*(Stabilo!F171:DA171&lt;&gt;""))</f>
        <v>0</v>
      </c>
      <c r="AQ166" s="175">
        <f>SUMPRODUCT((Stabilo!$F$5:$DA$5=9)*(Stabilo!F171:DA171&lt;&gt;""))</f>
        <v>0</v>
      </c>
      <c r="AR166" s="175">
        <f>SUMPRODUCT((Stabilo!$F$5:$DA$5=10)*(Stabilo!F171:DA171&lt;&gt;""))</f>
        <v>0</v>
      </c>
    </row>
    <row r="167" spans="2:44" ht="15" customHeight="1">
      <c r="B167" s="76">
        <v>164</v>
      </c>
      <c r="C167" s="77" t="str">
        <f>IF(Accueil!F176="","",Accueil!F176)</f>
        <v/>
      </c>
      <c r="D167" s="167" t="str">
        <f t="shared" si="23"/>
        <v/>
      </c>
      <c r="E167" s="167" t="str">
        <f t="shared" si="24"/>
        <v/>
      </c>
      <c r="F167" s="167" t="str">
        <f t="shared" si="25"/>
        <v/>
      </c>
      <c r="G167" s="167" t="str">
        <f t="shared" si="26"/>
        <v/>
      </c>
      <c r="H167" s="167" t="str">
        <f t="shared" si="27"/>
        <v/>
      </c>
      <c r="I167" s="167" t="str">
        <f t="shared" si="28"/>
        <v/>
      </c>
      <c r="J167" s="167" t="str">
        <f t="shared" si="29"/>
        <v/>
      </c>
      <c r="K167" s="167" t="str">
        <f t="shared" si="30"/>
        <v/>
      </c>
      <c r="L167" s="167" t="str">
        <f t="shared" si="31"/>
        <v/>
      </c>
      <c r="M167" s="167" t="str">
        <f t="shared" si="32"/>
        <v/>
      </c>
      <c r="N167" s="103" t="str">
        <f>IF(N166="","",IF(SUMPRODUCT((Stabilo!$F172:$DA172="A")*(Stabilo!$F$5:$DA$5='Résultats élèves'!$D$2))&gt;0,"ABSENT","PRESENT"))</f>
        <v>PRESENT</v>
      </c>
      <c r="O167" s="103" t="str">
        <f>IF(O166="","",IF(SUMPRODUCT((Stabilo!$F172:$DA172="A")*(Stabilo!$F$5:$DA$5='Résultats élèves'!$E$2))&gt;0,"ABSENT","PRESENT"))</f>
        <v>PRESENT</v>
      </c>
      <c r="P167" s="103" t="str">
        <f>IF(P166="","",IF(SUMPRODUCT((Stabilo!$F172:$DA172="A")*(Stabilo!$F$5:$DA$5='Résultats élèves'!$F$2))&gt;0,"ABSENT","PRESENT"))</f>
        <v>PRESENT</v>
      </c>
      <c r="Q167" s="103" t="str">
        <f>IF(Q166="","",IF(SUMPRODUCT((Stabilo!$F172:$DA172="A")*(Stabilo!$F$5:$DA$5='Résultats élèves'!$G$2))&gt;0,"ABSENT","PRESENT"))</f>
        <v>PRESENT</v>
      </c>
      <c r="R167" s="103" t="str">
        <f>IF(R166="","",IF(SUMPRODUCT((Stabilo!$F172:$DA172="A")*(Stabilo!$F$5:$DA$5='Résultats élèves'!$H$2))&gt;0,"ABSENT","PRESENT"))</f>
        <v>PRESENT</v>
      </c>
      <c r="S167" s="103" t="str">
        <f>IF(S166="","",IF(SUMPRODUCT((Stabilo!$F172:$DA172="A")*(Stabilo!$F$5:$DA$5='Résultats élèves'!$I$2))&gt;0,"ABSENT","PRESENT"))</f>
        <v/>
      </c>
      <c r="T167" s="103" t="str">
        <f>IF(T166="","",IF(SUMPRODUCT((Stabilo!$F172:$DA172="A")*(Stabilo!$F$5:$DA$5='Résultats élèves'!$J$2))&gt;0,"ABSENT","PRESENT"))</f>
        <v/>
      </c>
      <c r="U167" s="103" t="str">
        <f>IF(U166="","",IF(SUMPRODUCT((Stabilo!$F172:$DA172="A")*(Stabilo!$F$5:$DA$5='Résultats élèves'!$K$2))&gt;0,"ABSENT","PRESENT"))</f>
        <v/>
      </c>
      <c r="V167" s="103" t="str">
        <f>IF(V166="","",IF(SUMPRODUCT((Stabilo!$F172:$DA172="A")*(Stabilo!$F$5:$DA$5='Résultats élèves'!$L$2))&gt;0,"ABSENT","PRESENT"))</f>
        <v/>
      </c>
      <c r="W167" s="103" t="str">
        <f>IF(W166="","",IF(SUMPRODUCT((Stabilo!$F172:$DA172="A")*(Stabilo!$F$5:$DA$5='Résultats élèves'!$M$2))&gt;0,"ABSENT","PRESENT"))</f>
        <v/>
      </c>
      <c r="X167" s="99" t="str">
        <f t="shared" si="22"/>
        <v/>
      </c>
      <c r="Y167" s="176" t="str">
        <f>IF(X167="PRESENT",IF(N167="PRESENT",SUMPRODUCT((Stabilo!$F172:$DA172=1)*(Stabilo!$F$5:$DA$5='Résultats élèves'!$D$2)),"A"),"A")</f>
        <v>A</v>
      </c>
      <c r="Z167" s="176" t="str">
        <f>IF(X167="PRESENT",IF(O167="PRESENT",SUMPRODUCT((Stabilo!$F172:$DA172=1)*(Stabilo!$F$5:$DA$5='Résultats élèves'!$E$2)),"A"),"A")</f>
        <v>A</v>
      </c>
      <c r="AA167" s="176" t="str">
        <f>IF(X167="PRESENT",IF(P167="PRESENT",SUMPRODUCT((Stabilo!$F172:$DA172=1)*(Stabilo!$F$5:$DA$5='Résultats élèves'!$F$2)),"A"),"A")</f>
        <v>A</v>
      </c>
      <c r="AB167" s="176" t="str">
        <f>IF(X167="PRESENT",IF(Q167="PRESENT",SUMPRODUCT((Stabilo!$F172:$DA172=1)*(Stabilo!$F$5:$DA$5='Résultats élèves'!$G$2)),"A"),"A")</f>
        <v>A</v>
      </c>
      <c r="AC167" s="176" t="str">
        <f>IF(X167="PRESENT",IF(R167="PRESENT",SUMPRODUCT((Stabilo!$F172:$DA172=1)*(Stabilo!$F$5:$DA$5='Résultats élèves'!$H$2)),"A"),"A")</f>
        <v>A</v>
      </c>
      <c r="AD167" s="176" t="str">
        <f>IF(X167="PRESENT",IF(S167="PRESENT",SUMPRODUCT((Stabilo!$F172:$DA172=1)*(Stabilo!$F$5:$DA$5='Résultats élèves'!$I$2)),"A"),"A")</f>
        <v>A</v>
      </c>
      <c r="AE167" s="176" t="str">
        <f>IF(X167="PRESENT",IF(T167="PRESENT",SUMPRODUCT((Stabilo!$F172:$DA172=1)*(Stabilo!$F$5:$DA$5='Résultats élèves'!$J$2)),"A"),"A")</f>
        <v>A</v>
      </c>
      <c r="AF167" s="176" t="str">
        <f>IF(X167="PRESENT",IF(U167="PRESENT",SUMPRODUCT((Stabilo!$F172:$DA172=1)*(Stabilo!$F$5:$DA$5='Résultats élèves'!$K$2)),"A"),"A")</f>
        <v>A</v>
      </c>
      <c r="AG167" s="176" t="str">
        <f>IF(X167="PRESENT",IF(V167="PRESENT",SUMPRODUCT((Stabilo!$F172:$DA172=1)*(Stabilo!$F$5:$DA$5='Résultats élèves'!$L$2)),"A"),"A")</f>
        <v>A</v>
      </c>
      <c r="AH167" s="176" t="str">
        <f>IF(X167="PRESENT",IF(W167="PRESENT",SUMPRODUCT((Stabilo!$F172:$DA172=1)*(Stabilo!$F$5:$DA$5='Résultats élèves'!$M$2)),"A"),"A")</f>
        <v>A</v>
      </c>
      <c r="AI167" s="175">
        <f>SUMPRODUCT((Stabilo!$F$5:$DA$5=1)*(Stabilo!F172:DA172&lt;&gt;""))</f>
        <v>0</v>
      </c>
      <c r="AJ167" s="175">
        <f>SUMPRODUCT((Stabilo!$F$5:$DA$5=2)*(Stabilo!F172:DA172&lt;&gt;""))</f>
        <v>0</v>
      </c>
      <c r="AK167" s="175">
        <f>SUMPRODUCT((Stabilo!$F$5:$DA$5=3)*(Stabilo!F172:DA172&lt;&gt;""))</f>
        <v>0</v>
      </c>
      <c r="AL167" s="175">
        <f>SUMPRODUCT((Stabilo!$F$5:$DA$5=4)*(Stabilo!F172:DA172&lt;&gt;""))</f>
        <v>0</v>
      </c>
      <c r="AM167" s="175">
        <f>SUMPRODUCT((Stabilo!$F$5:$DA$5=5)*(Stabilo!F172:DA172&lt;&gt;""))</f>
        <v>0</v>
      </c>
      <c r="AN167" s="175">
        <f>SUMPRODUCT((Stabilo!$F$5:$DA$5=6)*(Stabilo!F172:DA172&lt;&gt;""))</f>
        <v>0</v>
      </c>
      <c r="AO167" s="175">
        <f>SUMPRODUCT((Stabilo!$F$5:$DA$5=7)*(Stabilo!F172:DA172&lt;&gt;""))</f>
        <v>0</v>
      </c>
      <c r="AP167" s="175">
        <f>SUMPRODUCT((Stabilo!$F$5:$DA$5=8)*(Stabilo!F172:DA172&lt;&gt;""))</f>
        <v>0</v>
      </c>
      <c r="AQ167" s="175">
        <f>SUMPRODUCT((Stabilo!$F$5:$DA$5=9)*(Stabilo!F172:DA172&lt;&gt;""))</f>
        <v>0</v>
      </c>
      <c r="AR167" s="175">
        <f>SUMPRODUCT((Stabilo!$F$5:$DA$5=10)*(Stabilo!F172:DA172&lt;&gt;""))</f>
        <v>0</v>
      </c>
    </row>
    <row r="168" spans="2:44" ht="15" customHeight="1">
      <c r="B168" s="76">
        <v>165</v>
      </c>
      <c r="C168" s="77" t="str">
        <f>IF(Accueil!F177="","",Accueil!F177)</f>
        <v/>
      </c>
      <c r="D168" s="167" t="str">
        <f t="shared" si="23"/>
        <v/>
      </c>
      <c r="E168" s="167" t="str">
        <f t="shared" si="24"/>
        <v/>
      </c>
      <c r="F168" s="167" t="str">
        <f t="shared" si="25"/>
        <v/>
      </c>
      <c r="G168" s="167" t="str">
        <f t="shared" si="26"/>
        <v/>
      </c>
      <c r="H168" s="167" t="str">
        <f t="shared" si="27"/>
        <v/>
      </c>
      <c r="I168" s="167" t="str">
        <f t="shared" si="28"/>
        <v/>
      </c>
      <c r="J168" s="167" t="str">
        <f t="shared" si="29"/>
        <v/>
      </c>
      <c r="K168" s="167" t="str">
        <f t="shared" si="30"/>
        <v/>
      </c>
      <c r="L168" s="167" t="str">
        <f t="shared" si="31"/>
        <v/>
      </c>
      <c r="M168" s="167" t="str">
        <f t="shared" si="32"/>
        <v/>
      </c>
      <c r="N168" s="103" t="str">
        <f>IF(N167="","",IF(SUMPRODUCT((Stabilo!$F173:$DA173="A")*(Stabilo!$F$5:$DA$5='Résultats élèves'!$D$2))&gt;0,"ABSENT","PRESENT"))</f>
        <v>PRESENT</v>
      </c>
      <c r="O168" s="103" t="str">
        <f>IF(O167="","",IF(SUMPRODUCT((Stabilo!$F173:$DA173="A")*(Stabilo!$F$5:$DA$5='Résultats élèves'!$E$2))&gt;0,"ABSENT","PRESENT"))</f>
        <v>PRESENT</v>
      </c>
      <c r="P168" s="103" t="str">
        <f>IF(P167="","",IF(SUMPRODUCT((Stabilo!$F173:$DA173="A")*(Stabilo!$F$5:$DA$5='Résultats élèves'!$F$2))&gt;0,"ABSENT","PRESENT"))</f>
        <v>PRESENT</v>
      </c>
      <c r="Q168" s="103" t="str">
        <f>IF(Q167="","",IF(SUMPRODUCT((Stabilo!$F173:$DA173="A")*(Stabilo!$F$5:$DA$5='Résultats élèves'!$G$2))&gt;0,"ABSENT","PRESENT"))</f>
        <v>PRESENT</v>
      </c>
      <c r="R168" s="103" t="str">
        <f>IF(R167="","",IF(SUMPRODUCT((Stabilo!$F173:$DA173="A")*(Stabilo!$F$5:$DA$5='Résultats élèves'!$H$2))&gt;0,"ABSENT","PRESENT"))</f>
        <v>PRESENT</v>
      </c>
      <c r="S168" s="103" t="str">
        <f>IF(S167="","",IF(SUMPRODUCT((Stabilo!$F173:$DA173="A")*(Stabilo!$F$5:$DA$5='Résultats élèves'!$I$2))&gt;0,"ABSENT","PRESENT"))</f>
        <v/>
      </c>
      <c r="T168" s="103" t="str">
        <f>IF(T167="","",IF(SUMPRODUCT((Stabilo!$F173:$DA173="A")*(Stabilo!$F$5:$DA$5='Résultats élèves'!$J$2))&gt;0,"ABSENT","PRESENT"))</f>
        <v/>
      </c>
      <c r="U168" s="103" t="str">
        <f>IF(U167="","",IF(SUMPRODUCT((Stabilo!$F173:$DA173="A")*(Stabilo!$F$5:$DA$5='Résultats élèves'!$K$2))&gt;0,"ABSENT","PRESENT"))</f>
        <v/>
      </c>
      <c r="V168" s="103" t="str">
        <f>IF(V167="","",IF(SUMPRODUCT((Stabilo!$F173:$DA173="A")*(Stabilo!$F$5:$DA$5='Résultats élèves'!$L$2))&gt;0,"ABSENT","PRESENT"))</f>
        <v/>
      </c>
      <c r="W168" s="103" t="str">
        <f>IF(W167="","",IF(SUMPRODUCT((Stabilo!$F173:$DA173="A")*(Stabilo!$F$5:$DA$5='Résultats élèves'!$M$2))&gt;0,"ABSENT","PRESENT"))</f>
        <v/>
      </c>
      <c r="X168" s="99" t="str">
        <f t="shared" si="22"/>
        <v/>
      </c>
      <c r="Y168" s="176" t="str">
        <f>IF(X168="PRESENT",IF(N168="PRESENT",SUMPRODUCT((Stabilo!$F173:$DA173=1)*(Stabilo!$F$5:$DA$5='Résultats élèves'!$D$2)),"A"),"A")</f>
        <v>A</v>
      </c>
      <c r="Z168" s="176" t="str">
        <f>IF(X168="PRESENT",IF(O168="PRESENT",SUMPRODUCT((Stabilo!$F173:$DA173=1)*(Stabilo!$F$5:$DA$5='Résultats élèves'!$E$2)),"A"),"A")</f>
        <v>A</v>
      </c>
      <c r="AA168" s="176" t="str">
        <f>IF(X168="PRESENT",IF(P168="PRESENT",SUMPRODUCT((Stabilo!$F173:$DA173=1)*(Stabilo!$F$5:$DA$5='Résultats élèves'!$F$2)),"A"),"A")</f>
        <v>A</v>
      </c>
      <c r="AB168" s="176" t="str">
        <f>IF(X168="PRESENT",IF(Q168="PRESENT",SUMPRODUCT((Stabilo!$F173:$DA173=1)*(Stabilo!$F$5:$DA$5='Résultats élèves'!$G$2)),"A"),"A")</f>
        <v>A</v>
      </c>
      <c r="AC168" s="176" t="str">
        <f>IF(X168="PRESENT",IF(R168="PRESENT",SUMPRODUCT((Stabilo!$F173:$DA173=1)*(Stabilo!$F$5:$DA$5='Résultats élèves'!$H$2)),"A"),"A")</f>
        <v>A</v>
      </c>
      <c r="AD168" s="176" t="str">
        <f>IF(X168="PRESENT",IF(S168="PRESENT",SUMPRODUCT((Stabilo!$F173:$DA173=1)*(Stabilo!$F$5:$DA$5='Résultats élèves'!$I$2)),"A"),"A")</f>
        <v>A</v>
      </c>
      <c r="AE168" s="176" t="str">
        <f>IF(X168="PRESENT",IF(T168="PRESENT",SUMPRODUCT((Stabilo!$F173:$DA173=1)*(Stabilo!$F$5:$DA$5='Résultats élèves'!$J$2)),"A"),"A")</f>
        <v>A</v>
      </c>
      <c r="AF168" s="176" t="str">
        <f>IF(X168="PRESENT",IF(U168="PRESENT",SUMPRODUCT((Stabilo!$F173:$DA173=1)*(Stabilo!$F$5:$DA$5='Résultats élèves'!$K$2)),"A"),"A")</f>
        <v>A</v>
      </c>
      <c r="AG168" s="176" t="str">
        <f>IF(X168="PRESENT",IF(V168="PRESENT",SUMPRODUCT((Stabilo!$F173:$DA173=1)*(Stabilo!$F$5:$DA$5='Résultats élèves'!$L$2)),"A"),"A")</f>
        <v>A</v>
      </c>
      <c r="AH168" s="176" t="str">
        <f>IF(X168="PRESENT",IF(W168="PRESENT",SUMPRODUCT((Stabilo!$F173:$DA173=1)*(Stabilo!$F$5:$DA$5='Résultats élèves'!$M$2)),"A"),"A")</f>
        <v>A</v>
      </c>
      <c r="AI168" s="175">
        <f>SUMPRODUCT((Stabilo!$F$5:$DA$5=1)*(Stabilo!F173:DA173&lt;&gt;""))</f>
        <v>0</v>
      </c>
      <c r="AJ168" s="175">
        <f>SUMPRODUCT((Stabilo!$F$5:$DA$5=2)*(Stabilo!F173:DA173&lt;&gt;""))</f>
        <v>0</v>
      </c>
      <c r="AK168" s="175">
        <f>SUMPRODUCT((Stabilo!$F$5:$DA$5=3)*(Stabilo!F173:DA173&lt;&gt;""))</f>
        <v>0</v>
      </c>
      <c r="AL168" s="175">
        <f>SUMPRODUCT((Stabilo!$F$5:$DA$5=4)*(Stabilo!F173:DA173&lt;&gt;""))</f>
        <v>0</v>
      </c>
      <c r="AM168" s="175">
        <f>SUMPRODUCT((Stabilo!$F$5:$DA$5=5)*(Stabilo!F173:DA173&lt;&gt;""))</f>
        <v>0</v>
      </c>
      <c r="AN168" s="175">
        <f>SUMPRODUCT((Stabilo!$F$5:$DA$5=6)*(Stabilo!F173:DA173&lt;&gt;""))</f>
        <v>0</v>
      </c>
      <c r="AO168" s="175">
        <f>SUMPRODUCT((Stabilo!$F$5:$DA$5=7)*(Stabilo!F173:DA173&lt;&gt;""))</f>
        <v>0</v>
      </c>
      <c r="AP168" s="175">
        <f>SUMPRODUCT((Stabilo!$F$5:$DA$5=8)*(Stabilo!F173:DA173&lt;&gt;""))</f>
        <v>0</v>
      </c>
      <c r="AQ168" s="175">
        <f>SUMPRODUCT((Stabilo!$F$5:$DA$5=9)*(Stabilo!F173:DA173&lt;&gt;""))</f>
        <v>0</v>
      </c>
      <c r="AR168" s="175">
        <f>SUMPRODUCT((Stabilo!$F$5:$DA$5=10)*(Stabilo!F173:DA173&lt;&gt;""))</f>
        <v>0</v>
      </c>
    </row>
    <row r="169" spans="2:44" ht="15" customHeight="1">
      <c r="B169" s="76">
        <v>166</v>
      </c>
      <c r="C169" s="77" t="str">
        <f>IF(Accueil!F178="","",Accueil!F178)</f>
        <v/>
      </c>
      <c r="D169" s="167" t="str">
        <f t="shared" si="23"/>
        <v/>
      </c>
      <c r="E169" s="167" t="str">
        <f t="shared" si="24"/>
        <v/>
      </c>
      <c r="F169" s="167" t="str">
        <f t="shared" si="25"/>
        <v/>
      </c>
      <c r="G169" s="167" t="str">
        <f t="shared" si="26"/>
        <v/>
      </c>
      <c r="H169" s="167" t="str">
        <f t="shared" si="27"/>
        <v/>
      </c>
      <c r="I169" s="167" t="str">
        <f t="shared" si="28"/>
        <v/>
      </c>
      <c r="J169" s="167" t="str">
        <f t="shared" si="29"/>
        <v/>
      </c>
      <c r="K169" s="167" t="str">
        <f t="shared" si="30"/>
        <v/>
      </c>
      <c r="L169" s="167" t="str">
        <f t="shared" si="31"/>
        <v/>
      </c>
      <c r="M169" s="167" t="str">
        <f t="shared" si="32"/>
        <v/>
      </c>
      <c r="N169" s="103" t="str">
        <f>IF(N168="","",IF(SUMPRODUCT((Stabilo!$F174:$DA174="A")*(Stabilo!$F$5:$DA$5='Résultats élèves'!$D$2))&gt;0,"ABSENT","PRESENT"))</f>
        <v>PRESENT</v>
      </c>
      <c r="O169" s="103" t="str">
        <f>IF(O168="","",IF(SUMPRODUCT((Stabilo!$F174:$DA174="A")*(Stabilo!$F$5:$DA$5='Résultats élèves'!$E$2))&gt;0,"ABSENT","PRESENT"))</f>
        <v>PRESENT</v>
      </c>
      <c r="P169" s="103" t="str">
        <f>IF(P168="","",IF(SUMPRODUCT((Stabilo!$F174:$DA174="A")*(Stabilo!$F$5:$DA$5='Résultats élèves'!$F$2))&gt;0,"ABSENT","PRESENT"))</f>
        <v>PRESENT</v>
      </c>
      <c r="Q169" s="103" t="str">
        <f>IF(Q168="","",IF(SUMPRODUCT((Stabilo!$F174:$DA174="A")*(Stabilo!$F$5:$DA$5='Résultats élèves'!$G$2))&gt;0,"ABSENT","PRESENT"))</f>
        <v>PRESENT</v>
      </c>
      <c r="R169" s="103" t="str">
        <f>IF(R168="","",IF(SUMPRODUCT((Stabilo!$F174:$DA174="A")*(Stabilo!$F$5:$DA$5='Résultats élèves'!$H$2))&gt;0,"ABSENT","PRESENT"))</f>
        <v>PRESENT</v>
      </c>
      <c r="S169" s="103" t="str">
        <f>IF(S168="","",IF(SUMPRODUCT((Stabilo!$F174:$DA174="A")*(Stabilo!$F$5:$DA$5='Résultats élèves'!$I$2))&gt;0,"ABSENT","PRESENT"))</f>
        <v/>
      </c>
      <c r="T169" s="103" t="str">
        <f>IF(T168="","",IF(SUMPRODUCT((Stabilo!$F174:$DA174="A")*(Stabilo!$F$5:$DA$5='Résultats élèves'!$J$2))&gt;0,"ABSENT","PRESENT"))</f>
        <v/>
      </c>
      <c r="U169" s="103" t="str">
        <f>IF(U168="","",IF(SUMPRODUCT((Stabilo!$F174:$DA174="A")*(Stabilo!$F$5:$DA$5='Résultats élèves'!$K$2))&gt;0,"ABSENT","PRESENT"))</f>
        <v/>
      </c>
      <c r="V169" s="103" t="str">
        <f>IF(V168="","",IF(SUMPRODUCT((Stabilo!$F174:$DA174="A")*(Stabilo!$F$5:$DA$5='Résultats élèves'!$L$2))&gt;0,"ABSENT","PRESENT"))</f>
        <v/>
      </c>
      <c r="W169" s="103" t="str">
        <f>IF(W168="","",IF(SUMPRODUCT((Stabilo!$F174:$DA174="A")*(Stabilo!$F$5:$DA$5='Résultats élèves'!$M$2))&gt;0,"ABSENT","PRESENT"))</f>
        <v/>
      </c>
      <c r="X169" s="99" t="str">
        <f t="shared" si="22"/>
        <v/>
      </c>
      <c r="Y169" s="176" t="str">
        <f>IF(X169="PRESENT",IF(N169="PRESENT",SUMPRODUCT((Stabilo!$F174:$DA174=1)*(Stabilo!$F$5:$DA$5='Résultats élèves'!$D$2)),"A"),"A")</f>
        <v>A</v>
      </c>
      <c r="Z169" s="176" t="str">
        <f>IF(X169="PRESENT",IF(O169="PRESENT",SUMPRODUCT((Stabilo!$F174:$DA174=1)*(Stabilo!$F$5:$DA$5='Résultats élèves'!$E$2)),"A"),"A")</f>
        <v>A</v>
      </c>
      <c r="AA169" s="176" t="str">
        <f>IF(X169="PRESENT",IF(P169="PRESENT",SUMPRODUCT((Stabilo!$F174:$DA174=1)*(Stabilo!$F$5:$DA$5='Résultats élèves'!$F$2)),"A"),"A")</f>
        <v>A</v>
      </c>
      <c r="AB169" s="176" t="str">
        <f>IF(X169="PRESENT",IF(Q169="PRESENT",SUMPRODUCT((Stabilo!$F174:$DA174=1)*(Stabilo!$F$5:$DA$5='Résultats élèves'!$G$2)),"A"),"A")</f>
        <v>A</v>
      </c>
      <c r="AC169" s="176" t="str">
        <f>IF(X169="PRESENT",IF(R169="PRESENT",SUMPRODUCT((Stabilo!$F174:$DA174=1)*(Stabilo!$F$5:$DA$5='Résultats élèves'!$H$2)),"A"),"A")</f>
        <v>A</v>
      </c>
      <c r="AD169" s="176" t="str">
        <f>IF(X169="PRESENT",IF(S169="PRESENT",SUMPRODUCT((Stabilo!$F174:$DA174=1)*(Stabilo!$F$5:$DA$5='Résultats élèves'!$I$2)),"A"),"A")</f>
        <v>A</v>
      </c>
      <c r="AE169" s="176" t="str">
        <f>IF(X169="PRESENT",IF(T169="PRESENT",SUMPRODUCT((Stabilo!$F174:$DA174=1)*(Stabilo!$F$5:$DA$5='Résultats élèves'!$J$2)),"A"),"A")</f>
        <v>A</v>
      </c>
      <c r="AF169" s="176" t="str">
        <f>IF(X169="PRESENT",IF(U169="PRESENT",SUMPRODUCT((Stabilo!$F174:$DA174=1)*(Stabilo!$F$5:$DA$5='Résultats élèves'!$K$2)),"A"),"A")</f>
        <v>A</v>
      </c>
      <c r="AG169" s="176" t="str">
        <f>IF(X169="PRESENT",IF(V169="PRESENT",SUMPRODUCT((Stabilo!$F174:$DA174=1)*(Stabilo!$F$5:$DA$5='Résultats élèves'!$L$2)),"A"),"A")</f>
        <v>A</v>
      </c>
      <c r="AH169" s="176" t="str">
        <f>IF(X169="PRESENT",IF(W169="PRESENT",SUMPRODUCT((Stabilo!$F174:$DA174=1)*(Stabilo!$F$5:$DA$5='Résultats élèves'!$M$2)),"A"),"A")</f>
        <v>A</v>
      </c>
      <c r="AI169" s="175">
        <f>SUMPRODUCT((Stabilo!$F$5:$DA$5=1)*(Stabilo!F174:DA174&lt;&gt;""))</f>
        <v>0</v>
      </c>
      <c r="AJ169" s="175">
        <f>SUMPRODUCT((Stabilo!$F$5:$DA$5=2)*(Stabilo!F174:DA174&lt;&gt;""))</f>
        <v>0</v>
      </c>
      <c r="AK169" s="175">
        <f>SUMPRODUCT((Stabilo!$F$5:$DA$5=3)*(Stabilo!F174:DA174&lt;&gt;""))</f>
        <v>0</v>
      </c>
      <c r="AL169" s="175">
        <f>SUMPRODUCT((Stabilo!$F$5:$DA$5=4)*(Stabilo!F174:DA174&lt;&gt;""))</f>
        <v>0</v>
      </c>
      <c r="AM169" s="175">
        <f>SUMPRODUCT((Stabilo!$F$5:$DA$5=5)*(Stabilo!F174:DA174&lt;&gt;""))</f>
        <v>0</v>
      </c>
      <c r="AN169" s="175">
        <f>SUMPRODUCT((Stabilo!$F$5:$DA$5=6)*(Stabilo!F174:DA174&lt;&gt;""))</f>
        <v>0</v>
      </c>
      <c r="AO169" s="175">
        <f>SUMPRODUCT((Stabilo!$F$5:$DA$5=7)*(Stabilo!F174:DA174&lt;&gt;""))</f>
        <v>0</v>
      </c>
      <c r="AP169" s="175">
        <f>SUMPRODUCT((Stabilo!$F$5:$DA$5=8)*(Stabilo!F174:DA174&lt;&gt;""))</f>
        <v>0</v>
      </c>
      <c r="AQ169" s="175">
        <f>SUMPRODUCT((Stabilo!$F$5:$DA$5=9)*(Stabilo!F174:DA174&lt;&gt;""))</f>
        <v>0</v>
      </c>
      <c r="AR169" s="175">
        <f>SUMPRODUCT((Stabilo!$F$5:$DA$5=10)*(Stabilo!F174:DA174&lt;&gt;""))</f>
        <v>0</v>
      </c>
    </row>
    <row r="170" spans="2:44" ht="15" customHeight="1">
      <c r="B170" s="76">
        <v>167</v>
      </c>
      <c r="C170" s="77" t="str">
        <f>IF(Accueil!F179="","",Accueil!F179)</f>
        <v/>
      </c>
      <c r="D170" s="167" t="str">
        <f t="shared" si="23"/>
        <v/>
      </c>
      <c r="E170" s="167" t="str">
        <f t="shared" si="24"/>
        <v/>
      </c>
      <c r="F170" s="167" t="str">
        <f t="shared" si="25"/>
        <v/>
      </c>
      <c r="G170" s="167" t="str">
        <f t="shared" si="26"/>
        <v/>
      </c>
      <c r="H170" s="167" t="str">
        <f t="shared" si="27"/>
        <v/>
      </c>
      <c r="I170" s="167" t="str">
        <f t="shared" si="28"/>
        <v/>
      </c>
      <c r="J170" s="167" t="str">
        <f t="shared" si="29"/>
        <v/>
      </c>
      <c r="K170" s="167" t="str">
        <f t="shared" si="30"/>
        <v/>
      </c>
      <c r="L170" s="167" t="str">
        <f t="shared" si="31"/>
        <v/>
      </c>
      <c r="M170" s="167" t="str">
        <f t="shared" si="32"/>
        <v/>
      </c>
      <c r="N170" s="103" t="str">
        <f>IF(N169="","",IF(SUMPRODUCT((Stabilo!$F175:$DA175="A")*(Stabilo!$F$5:$DA$5='Résultats élèves'!$D$2))&gt;0,"ABSENT","PRESENT"))</f>
        <v>PRESENT</v>
      </c>
      <c r="O170" s="103" t="str">
        <f>IF(O169="","",IF(SUMPRODUCT((Stabilo!$F175:$DA175="A")*(Stabilo!$F$5:$DA$5='Résultats élèves'!$E$2))&gt;0,"ABSENT","PRESENT"))</f>
        <v>PRESENT</v>
      </c>
      <c r="P170" s="103" t="str">
        <f>IF(P169="","",IF(SUMPRODUCT((Stabilo!$F175:$DA175="A")*(Stabilo!$F$5:$DA$5='Résultats élèves'!$F$2))&gt;0,"ABSENT","PRESENT"))</f>
        <v>PRESENT</v>
      </c>
      <c r="Q170" s="103" t="str">
        <f>IF(Q169="","",IF(SUMPRODUCT((Stabilo!$F175:$DA175="A")*(Stabilo!$F$5:$DA$5='Résultats élèves'!$G$2))&gt;0,"ABSENT","PRESENT"))</f>
        <v>PRESENT</v>
      </c>
      <c r="R170" s="103" t="str">
        <f>IF(R169="","",IF(SUMPRODUCT((Stabilo!$F175:$DA175="A")*(Stabilo!$F$5:$DA$5='Résultats élèves'!$H$2))&gt;0,"ABSENT","PRESENT"))</f>
        <v>PRESENT</v>
      </c>
      <c r="S170" s="103" t="str">
        <f>IF(S169="","",IF(SUMPRODUCT((Stabilo!$F175:$DA175="A")*(Stabilo!$F$5:$DA$5='Résultats élèves'!$I$2))&gt;0,"ABSENT","PRESENT"))</f>
        <v/>
      </c>
      <c r="T170" s="103" t="str">
        <f>IF(T169="","",IF(SUMPRODUCT((Stabilo!$F175:$DA175="A")*(Stabilo!$F$5:$DA$5='Résultats élèves'!$J$2))&gt;0,"ABSENT","PRESENT"))</f>
        <v/>
      </c>
      <c r="U170" s="103" t="str">
        <f>IF(U169="","",IF(SUMPRODUCT((Stabilo!$F175:$DA175="A")*(Stabilo!$F$5:$DA$5='Résultats élèves'!$K$2))&gt;0,"ABSENT","PRESENT"))</f>
        <v/>
      </c>
      <c r="V170" s="103" t="str">
        <f>IF(V169="","",IF(SUMPRODUCT((Stabilo!$F175:$DA175="A")*(Stabilo!$F$5:$DA$5='Résultats élèves'!$L$2))&gt;0,"ABSENT","PRESENT"))</f>
        <v/>
      </c>
      <c r="W170" s="103" t="str">
        <f>IF(W169="","",IF(SUMPRODUCT((Stabilo!$F175:$DA175="A")*(Stabilo!$F$5:$DA$5='Résultats élèves'!$M$2))&gt;0,"ABSENT","PRESENT"))</f>
        <v/>
      </c>
      <c r="X170" s="99" t="str">
        <f t="shared" ref="X170:X233" si="33">IF(C170="","",IF(COUNTIF(N170:W170,"ABSENT")=COUNT($D$2:$M$2),"ABSENT","PRESENT"))</f>
        <v/>
      </c>
      <c r="Y170" s="176" t="str">
        <f>IF(X170="PRESENT",IF(N170="PRESENT",SUMPRODUCT((Stabilo!$F175:$DA175=1)*(Stabilo!$F$5:$DA$5='Résultats élèves'!$D$2)),"A"),"A")</f>
        <v>A</v>
      </c>
      <c r="Z170" s="176" t="str">
        <f>IF(X170="PRESENT",IF(O170="PRESENT",SUMPRODUCT((Stabilo!$F175:$DA175=1)*(Stabilo!$F$5:$DA$5='Résultats élèves'!$E$2)),"A"),"A")</f>
        <v>A</v>
      </c>
      <c r="AA170" s="176" t="str">
        <f>IF(X170="PRESENT",IF(P170="PRESENT",SUMPRODUCT((Stabilo!$F175:$DA175=1)*(Stabilo!$F$5:$DA$5='Résultats élèves'!$F$2)),"A"),"A")</f>
        <v>A</v>
      </c>
      <c r="AB170" s="176" t="str">
        <f>IF(X170="PRESENT",IF(Q170="PRESENT",SUMPRODUCT((Stabilo!$F175:$DA175=1)*(Stabilo!$F$5:$DA$5='Résultats élèves'!$G$2)),"A"),"A")</f>
        <v>A</v>
      </c>
      <c r="AC170" s="176" t="str">
        <f>IF(X170="PRESENT",IF(R170="PRESENT",SUMPRODUCT((Stabilo!$F175:$DA175=1)*(Stabilo!$F$5:$DA$5='Résultats élèves'!$H$2)),"A"),"A")</f>
        <v>A</v>
      </c>
      <c r="AD170" s="176" t="str">
        <f>IF(X170="PRESENT",IF(S170="PRESENT",SUMPRODUCT((Stabilo!$F175:$DA175=1)*(Stabilo!$F$5:$DA$5='Résultats élèves'!$I$2)),"A"),"A")</f>
        <v>A</v>
      </c>
      <c r="AE170" s="176" t="str">
        <f>IF(X170="PRESENT",IF(T170="PRESENT",SUMPRODUCT((Stabilo!$F175:$DA175=1)*(Stabilo!$F$5:$DA$5='Résultats élèves'!$J$2)),"A"),"A")</f>
        <v>A</v>
      </c>
      <c r="AF170" s="176" t="str">
        <f>IF(X170="PRESENT",IF(U170="PRESENT",SUMPRODUCT((Stabilo!$F175:$DA175=1)*(Stabilo!$F$5:$DA$5='Résultats élèves'!$K$2)),"A"),"A")</f>
        <v>A</v>
      </c>
      <c r="AG170" s="176" t="str">
        <f>IF(X170="PRESENT",IF(V170="PRESENT",SUMPRODUCT((Stabilo!$F175:$DA175=1)*(Stabilo!$F$5:$DA$5='Résultats élèves'!$L$2)),"A"),"A")</f>
        <v>A</v>
      </c>
      <c r="AH170" s="176" t="str">
        <f>IF(X170="PRESENT",IF(W170="PRESENT",SUMPRODUCT((Stabilo!$F175:$DA175=1)*(Stabilo!$F$5:$DA$5='Résultats élèves'!$M$2)),"A"),"A")</f>
        <v>A</v>
      </c>
      <c r="AI170" s="175">
        <f>SUMPRODUCT((Stabilo!$F$5:$DA$5=1)*(Stabilo!F175:DA175&lt;&gt;""))</f>
        <v>0</v>
      </c>
      <c r="AJ170" s="175">
        <f>SUMPRODUCT((Stabilo!$F$5:$DA$5=2)*(Stabilo!F175:DA175&lt;&gt;""))</f>
        <v>0</v>
      </c>
      <c r="AK170" s="175">
        <f>SUMPRODUCT((Stabilo!$F$5:$DA$5=3)*(Stabilo!F175:DA175&lt;&gt;""))</f>
        <v>0</v>
      </c>
      <c r="AL170" s="175">
        <f>SUMPRODUCT((Stabilo!$F$5:$DA$5=4)*(Stabilo!F175:DA175&lt;&gt;""))</f>
        <v>0</v>
      </c>
      <c r="AM170" s="175">
        <f>SUMPRODUCT((Stabilo!$F$5:$DA$5=5)*(Stabilo!F175:DA175&lt;&gt;""))</f>
        <v>0</v>
      </c>
      <c r="AN170" s="175">
        <f>SUMPRODUCT((Stabilo!$F$5:$DA$5=6)*(Stabilo!F175:DA175&lt;&gt;""))</f>
        <v>0</v>
      </c>
      <c r="AO170" s="175">
        <f>SUMPRODUCT((Stabilo!$F$5:$DA$5=7)*(Stabilo!F175:DA175&lt;&gt;""))</f>
        <v>0</v>
      </c>
      <c r="AP170" s="175">
        <f>SUMPRODUCT((Stabilo!$F$5:$DA$5=8)*(Stabilo!F175:DA175&lt;&gt;""))</f>
        <v>0</v>
      </c>
      <c r="AQ170" s="175">
        <f>SUMPRODUCT((Stabilo!$F$5:$DA$5=9)*(Stabilo!F175:DA175&lt;&gt;""))</f>
        <v>0</v>
      </c>
      <c r="AR170" s="175">
        <f>SUMPRODUCT((Stabilo!$F$5:$DA$5=10)*(Stabilo!F175:DA175&lt;&gt;""))</f>
        <v>0</v>
      </c>
    </row>
    <row r="171" spans="2:44" ht="15" customHeight="1">
      <c r="B171" s="76">
        <v>168</v>
      </c>
      <c r="C171" s="77" t="str">
        <f>IF(Accueil!F180="","",Accueil!F180)</f>
        <v/>
      </c>
      <c r="D171" s="167" t="str">
        <f t="shared" si="23"/>
        <v/>
      </c>
      <c r="E171" s="167" t="str">
        <f t="shared" si="24"/>
        <v/>
      </c>
      <c r="F171" s="167" t="str">
        <f t="shared" si="25"/>
        <v/>
      </c>
      <c r="G171" s="167" t="str">
        <f t="shared" si="26"/>
        <v/>
      </c>
      <c r="H171" s="167" t="str">
        <f t="shared" si="27"/>
        <v/>
      </c>
      <c r="I171" s="167" t="str">
        <f t="shared" si="28"/>
        <v/>
      </c>
      <c r="J171" s="167" t="str">
        <f t="shared" si="29"/>
        <v/>
      </c>
      <c r="K171" s="167" t="str">
        <f t="shared" si="30"/>
        <v/>
      </c>
      <c r="L171" s="167" t="str">
        <f t="shared" si="31"/>
        <v/>
      </c>
      <c r="M171" s="167" t="str">
        <f t="shared" si="32"/>
        <v/>
      </c>
      <c r="N171" s="103" t="str">
        <f>IF(N170="","",IF(SUMPRODUCT((Stabilo!$F176:$DA176="A")*(Stabilo!$F$5:$DA$5='Résultats élèves'!$D$2))&gt;0,"ABSENT","PRESENT"))</f>
        <v>PRESENT</v>
      </c>
      <c r="O171" s="103" t="str">
        <f>IF(O170="","",IF(SUMPRODUCT((Stabilo!$F176:$DA176="A")*(Stabilo!$F$5:$DA$5='Résultats élèves'!$E$2))&gt;0,"ABSENT","PRESENT"))</f>
        <v>PRESENT</v>
      </c>
      <c r="P171" s="103" t="str">
        <f>IF(P170="","",IF(SUMPRODUCT((Stabilo!$F176:$DA176="A")*(Stabilo!$F$5:$DA$5='Résultats élèves'!$F$2))&gt;0,"ABSENT","PRESENT"))</f>
        <v>PRESENT</v>
      </c>
      <c r="Q171" s="103" t="str">
        <f>IF(Q170="","",IF(SUMPRODUCT((Stabilo!$F176:$DA176="A")*(Stabilo!$F$5:$DA$5='Résultats élèves'!$G$2))&gt;0,"ABSENT","PRESENT"))</f>
        <v>PRESENT</v>
      </c>
      <c r="R171" s="103" t="str">
        <f>IF(R170="","",IF(SUMPRODUCT((Stabilo!$F176:$DA176="A")*(Stabilo!$F$5:$DA$5='Résultats élèves'!$H$2))&gt;0,"ABSENT","PRESENT"))</f>
        <v>PRESENT</v>
      </c>
      <c r="S171" s="103" t="str">
        <f>IF(S170="","",IF(SUMPRODUCT((Stabilo!$F176:$DA176="A")*(Stabilo!$F$5:$DA$5='Résultats élèves'!$I$2))&gt;0,"ABSENT","PRESENT"))</f>
        <v/>
      </c>
      <c r="T171" s="103" t="str">
        <f>IF(T170="","",IF(SUMPRODUCT((Stabilo!$F176:$DA176="A")*(Stabilo!$F$5:$DA$5='Résultats élèves'!$J$2))&gt;0,"ABSENT","PRESENT"))</f>
        <v/>
      </c>
      <c r="U171" s="103" t="str">
        <f>IF(U170="","",IF(SUMPRODUCT((Stabilo!$F176:$DA176="A")*(Stabilo!$F$5:$DA$5='Résultats élèves'!$K$2))&gt;0,"ABSENT","PRESENT"))</f>
        <v/>
      </c>
      <c r="V171" s="103" t="str">
        <f>IF(V170="","",IF(SUMPRODUCT((Stabilo!$F176:$DA176="A")*(Stabilo!$F$5:$DA$5='Résultats élèves'!$L$2))&gt;0,"ABSENT","PRESENT"))</f>
        <v/>
      </c>
      <c r="W171" s="103" t="str">
        <f>IF(W170="","",IF(SUMPRODUCT((Stabilo!$F176:$DA176="A")*(Stabilo!$F$5:$DA$5='Résultats élèves'!$M$2))&gt;0,"ABSENT","PRESENT"))</f>
        <v/>
      </c>
      <c r="X171" s="99" t="str">
        <f t="shared" si="33"/>
        <v/>
      </c>
      <c r="Y171" s="176" t="str">
        <f>IF(X171="PRESENT",IF(N171="PRESENT",SUMPRODUCT((Stabilo!$F176:$DA176=1)*(Stabilo!$F$5:$DA$5='Résultats élèves'!$D$2)),"A"),"A")</f>
        <v>A</v>
      </c>
      <c r="Z171" s="176" t="str">
        <f>IF(X171="PRESENT",IF(O171="PRESENT",SUMPRODUCT((Stabilo!$F176:$DA176=1)*(Stabilo!$F$5:$DA$5='Résultats élèves'!$E$2)),"A"),"A")</f>
        <v>A</v>
      </c>
      <c r="AA171" s="176" t="str">
        <f>IF(X171="PRESENT",IF(P171="PRESENT",SUMPRODUCT((Stabilo!$F176:$DA176=1)*(Stabilo!$F$5:$DA$5='Résultats élèves'!$F$2)),"A"),"A")</f>
        <v>A</v>
      </c>
      <c r="AB171" s="176" t="str">
        <f>IF(X171="PRESENT",IF(Q171="PRESENT",SUMPRODUCT((Stabilo!$F176:$DA176=1)*(Stabilo!$F$5:$DA$5='Résultats élèves'!$G$2)),"A"),"A")</f>
        <v>A</v>
      </c>
      <c r="AC171" s="176" t="str">
        <f>IF(X171="PRESENT",IF(R171="PRESENT",SUMPRODUCT((Stabilo!$F176:$DA176=1)*(Stabilo!$F$5:$DA$5='Résultats élèves'!$H$2)),"A"),"A")</f>
        <v>A</v>
      </c>
      <c r="AD171" s="176" t="str">
        <f>IF(X171="PRESENT",IF(S171="PRESENT",SUMPRODUCT((Stabilo!$F176:$DA176=1)*(Stabilo!$F$5:$DA$5='Résultats élèves'!$I$2)),"A"),"A")</f>
        <v>A</v>
      </c>
      <c r="AE171" s="176" t="str">
        <f>IF(X171="PRESENT",IF(T171="PRESENT",SUMPRODUCT((Stabilo!$F176:$DA176=1)*(Stabilo!$F$5:$DA$5='Résultats élèves'!$J$2)),"A"),"A")</f>
        <v>A</v>
      </c>
      <c r="AF171" s="176" t="str">
        <f>IF(X171="PRESENT",IF(U171="PRESENT",SUMPRODUCT((Stabilo!$F176:$DA176=1)*(Stabilo!$F$5:$DA$5='Résultats élèves'!$K$2)),"A"),"A")</f>
        <v>A</v>
      </c>
      <c r="AG171" s="176" t="str">
        <f>IF(X171="PRESENT",IF(V171="PRESENT",SUMPRODUCT((Stabilo!$F176:$DA176=1)*(Stabilo!$F$5:$DA$5='Résultats élèves'!$L$2)),"A"),"A")</f>
        <v>A</v>
      </c>
      <c r="AH171" s="176" t="str">
        <f>IF(X171="PRESENT",IF(W171="PRESENT",SUMPRODUCT((Stabilo!$F176:$DA176=1)*(Stabilo!$F$5:$DA$5='Résultats élèves'!$M$2)),"A"),"A")</f>
        <v>A</v>
      </c>
      <c r="AI171" s="175">
        <f>SUMPRODUCT((Stabilo!$F$5:$DA$5=1)*(Stabilo!F176:DA176&lt;&gt;""))</f>
        <v>0</v>
      </c>
      <c r="AJ171" s="175">
        <f>SUMPRODUCT((Stabilo!$F$5:$DA$5=2)*(Stabilo!F176:DA176&lt;&gt;""))</f>
        <v>0</v>
      </c>
      <c r="AK171" s="175">
        <f>SUMPRODUCT((Stabilo!$F$5:$DA$5=3)*(Stabilo!F176:DA176&lt;&gt;""))</f>
        <v>0</v>
      </c>
      <c r="AL171" s="175">
        <f>SUMPRODUCT((Stabilo!$F$5:$DA$5=4)*(Stabilo!F176:DA176&lt;&gt;""))</f>
        <v>0</v>
      </c>
      <c r="AM171" s="175">
        <f>SUMPRODUCT((Stabilo!$F$5:$DA$5=5)*(Stabilo!F176:DA176&lt;&gt;""))</f>
        <v>0</v>
      </c>
      <c r="AN171" s="175">
        <f>SUMPRODUCT((Stabilo!$F$5:$DA$5=6)*(Stabilo!F176:DA176&lt;&gt;""))</f>
        <v>0</v>
      </c>
      <c r="AO171" s="175">
        <f>SUMPRODUCT((Stabilo!$F$5:$DA$5=7)*(Stabilo!F176:DA176&lt;&gt;""))</f>
        <v>0</v>
      </c>
      <c r="AP171" s="175">
        <f>SUMPRODUCT((Stabilo!$F$5:$DA$5=8)*(Stabilo!F176:DA176&lt;&gt;""))</f>
        <v>0</v>
      </c>
      <c r="AQ171" s="175">
        <f>SUMPRODUCT((Stabilo!$F$5:$DA$5=9)*(Stabilo!F176:DA176&lt;&gt;""))</f>
        <v>0</v>
      </c>
      <c r="AR171" s="175">
        <f>SUMPRODUCT((Stabilo!$F$5:$DA$5=10)*(Stabilo!F176:DA176&lt;&gt;""))</f>
        <v>0</v>
      </c>
    </row>
    <row r="172" spans="2:44" ht="15" customHeight="1">
      <c r="B172" s="76">
        <v>169</v>
      </c>
      <c r="C172" s="77" t="str">
        <f>IF(Accueil!F181="","",Accueil!F181)</f>
        <v/>
      </c>
      <c r="D172" s="167" t="str">
        <f t="shared" si="23"/>
        <v/>
      </c>
      <c r="E172" s="167" t="str">
        <f t="shared" si="24"/>
        <v/>
      </c>
      <c r="F172" s="167" t="str">
        <f t="shared" si="25"/>
        <v/>
      </c>
      <c r="G172" s="167" t="str">
        <f t="shared" si="26"/>
        <v/>
      </c>
      <c r="H172" s="167" t="str">
        <f t="shared" si="27"/>
        <v/>
      </c>
      <c r="I172" s="167" t="str">
        <f t="shared" si="28"/>
        <v/>
      </c>
      <c r="J172" s="167" t="str">
        <f t="shared" si="29"/>
        <v/>
      </c>
      <c r="K172" s="167" t="str">
        <f t="shared" si="30"/>
        <v/>
      </c>
      <c r="L172" s="167" t="str">
        <f t="shared" si="31"/>
        <v/>
      </c>
      <c r="M172" s="167" t="str">
        <f t="shared" si="32"/>
        <v/>
      </c>
      <c r="N172" s="103" t="str">
        <f>IF(N171="","",IF(SUMPRODUCT((Stabilo!$F177:$DA177="A")*(Stabilo!$F$5:$DA$5='Résultats élèves'!$D$2))&gt;0,"ABSENT","PRESENT"))</f>
        <v>PRESENT</v>
      </c>
      <c r="O172" s="103" t="str">
        <f>IF(O171="","",IF(SUMPRODUCT((Stabilo!$F177:$DA177="A")*(Stabilo!$F$5:$DA$5='Résultats élèves'!$E$2))&gt;0,"ABSENT","PRESENT"))</f>
        <v>PRESENT</v>
      </c>
      <c r="P172" s="103" t="str">
        <f>IF(P171="","",IF(SUMPRODUCT((Stabilo!$F177:$DA177="A")*(Stabilo!$F$5:$DA$5='Résultats élèves'!$F$2))&gt;0,"ABSENT","PRESENT"))</f>
        <v>PRESENT</v>
      </c>
      <c r="Q172" s="103" t="str">
        <f>IF(Q171="","",IF(SUMPRODUCT((Stabilo!$F177:$DA177="A")*(Stabilo!$F$5:$DA$5='Résultats élèves'!$G$2))&gt;0,"ABSENT","PRESENT"))</f>
        <v>PRESENT</v>
      </c>
      <c r="R172" s="103" t="str">
        <f>IF(R171="","",IF(SUMPRODUCT((Stabilo!$F177:$DA177="A")*(Stabilo!$F$5:$DA$5='Résultats élèves'!$H$2))&gt;0,"ABSENT","PRESENT"))</f>
        <v>PRESENT</v>
      </c>
      <c r="S172" s="103" t="str">
        <f>IF(S171="","",IF(SUMPRODUCT((Stabilo!$F177:$DA177="A")*(Stabilo!$F$5:$DA$5='Résultats élèves'!$I$2))&gt;0,"ABSENT","PRESENT"))</f>
        <v/>
      </c>
      <c r="T172" s="103" t="str">
        <f>IF(T171="","",IF(SUMPRODUCT((Stabilo!$F177:$DA177="A")*(Stabilo!$F$5:$DA$5='Résultats élèves'!$J$2))&gt;0,"ABSENT","PRESENT"))</f>
        <v/>
      </c>
      <c r="U172" s="103" t="str">
        <f>IF(U171="","",IF(SUMPRODUCT((Stabilo!$F177:$DA177="A")*(Stabilo!$F$5:$DA$5='Résultats élèves'!$K$2))&gt;0,"ABSENT","PRESENT"))</f>
        <v/>
      </c>
      <c r="V172" s="103" t="str">
        <f>IF(V171="","",IF(SUMPRODUCT((Stabilo!$F177:$DA177="A")*(Stabilo!$F$5:$DA$5='Résultats élèves'!$L$2))&gt;0,"ABSENT","PRESENT"))</f>
        <v/>
      </c>
      <c r="W172" s="103" t="str">
        <f>IF(W171="","",IF(SUMPRODUCT((Stabilo!$F177:$DA177="A")*(Stabilo!$F$5:$DA$5='Résultats élèves'!$M$2))&gt;0,"ABSENT","PRESENT"))</f>
        <v/>
      </c>
      <c r="X172" s="99" t="str">
        <f t="shared" si="33"/>
        <v/>
      </c>
      <c r="Y172" s="176" t="str">
        <f>IF(X172="PRESENT",IF(N172="PRESENT",SUMPRODUCT((Stabilo!$F177:$DA177=1)*(Stabilo!$F$5:$DA$5='Résultats élèves'!$D$2)),"A"),"A")</f>
        <v>A</v>
      </c>
      <c r="Z172" s="176" t="str">
        <f>IF(X172="PRESENT",IF(O172="PRESENT",SUMPRODUCT((Stabilo!$F177:$DA177=1)*(Stabilo!$F$5:$DA$5='Résultats élèves'!$E$2)),"A"),"A")</f>
        <v>A</v>
      </c>
      <c r="AA172" s="176" t="str">
        <f>IF(X172="PRESENT",IF(P172="PRESENT",SUMPRODUCT((Stabilo!$F177:$DA177=1)*(Stabilo!$F$5:$DA$5='Résultats élèves'!$F$2)),"A"),"A")</f>
        <v>A</v>
      </c>
      <c r="AB172" s="176" t="str">
        <f>IF(X172="PRESENT",IF(Q172="PRESENT",SUMPRODUCT((Stabilo!$F177:$DA177=1)*(Stabilo!$F$5:$DA$5='Résultats élèves'!$G$2)),"A"),"A")</f>
        <v>A</v>
      </c>
      <c r="AC172" s="176" t="str">
        <f>IF(X172="PRESENT",IF(R172="PRESENT",SUMPRODUCT((Stabilo!$F177:$DA177=1)*(Stabilo!$F$5:$DA$5='Résultats élèves'!$H$2)),"A"),"A")</f>
        <v>A</v>
      </c>
      <c r="AD172" s="176" t="str">
        <f>IF(X172="PRESENT",IF(S172="PRESENT",SUMPRODUCT((Stabilo!$F177:$DA177=1)*(Stabilo!$F$5:$DA$5='Résultats élèves'!$I$2)),"A"),"A")</f>
        <v>A</v>
      </c>
      <c r="AE172" s="176" t="str">
        <f>IF(X172="PRESENT",IF(T172="PRESENT",SUMPRODUCT((Stabilo!$F177:$DA177=1)*(Stabilo!$F$5:$DA$5='Résultats élèves'!$J$2)),"A"),"A")</f>
        <v>A</v>
      </c>
      <c r="AF172" s="176" t="str">
        <f>IF(X172="PRESENT",IF(U172="PRESENT",SUMPRODUCT((Stabilo!$F177:$DA177=1)*(Stabilo!$F$5:$DA$5='Résultats élèves'!$K$2)),"A"),"A")</f>
        <v>A</v>
      </c>
      <c r="AG172" s="176" t="str">
        <f>IF(X172="PRESENT",IF(V172="PRESENT",SUMPRODUCT((Stabilo!$F177:$DA177=1)*(Stabilo!$F$5:$DA$5='Résultats élèves'!$L$2)),"A"),"A")</f>
        <v>A</v>
      </c>
      <c r="AH172" s="176" t="str">
        <f>IF(X172="PRESENT",IF(W172="PRESENT",SUMPRODUCT((Stabilo!$F177:$DA177=1)*(Stabilo!$F$5:$DA$5='Résultats élèves'!$M$2)),"A"),"A")</f>
        <v>A</v>
      </c>
      <c r="AI172" s="175">
        <f>SUMPRODUCT((Stabilo!$F$5:$DA$5=1)*(Stabilo!F177:DA177&lt;&gt;""))</f>
        <v>0</v>
      </c>
      <c r="AJ172" s="175">
        <f>SUMPRODUCT((Stabilo!$F$5:$DA$5=2)*(Stabilo!F177:DA177&lt;&gt;""))</f>
        <v>0</v>
      </c>
      <c r="AK172" s="175">
        <f>SUMPRODUCT((Stabilo!$F$5:$DA$5=3)*(Stabilo!F177:DA177&lt;&gt;""))</f>
        <v>0</v>
      </c>
      <c r="AL172" s="175">
        <f>SUMPRODUCT((Stabilo!$F$5:$DA$5=4)*(Stabilo!F177:DA177&lt;&gt;""))</f>
        <v>0</v>
      </c>
      <c r="AM172" s="175">
        <f>SUMPRODUCT((Stabilo!$F$5:$DA$5=5)*(Stabilo!F177:DA177&lt;&gt;""))</f>
        <v>0</v>
      </c>
      <c r="AN172" s="175">
        <f>SUMPRODUCT((Stabilo!$F$5:$DA$5=6)*(Stabilo!F177:DA177&lt;&gt;""))</f>
        <v>0</v>
      </c>
      <c r="AO172" s="175">
        <f>SUMPRODUCT((Stabilo!$F$5:$DA$5=7)*(Stabilo!F177:DA177&lt;&gt;""))</f>
        <v>0</v>
      </c>
      <c r="AP172" s="175">
        <f>SUMPRODUCT((Stabilo!$F$5:$DA$5=8)*(Stabilo!F177:DA177&lt;&gt;""))</f>
        <v>0</v>
      </c>
      <c r="AQ172" s="175">
        <f>SUMPRODUCT((Stabilo!$F$5:$DA$5=9)*(Stabilo!F177:DA177&lt;&gt;""))</f>
        <v>0</v>
      </c>
      <c r="AR172" s="175">
        <f>SUMPRODUCT((Stabilo!$F$5:$DA$5=10)*(Stabilo!F177:DA177&lt;&gt;""))</f>
        <v>0</v>
      </c>
    </row>
    <row r="173" spans="2:44" ht="15" customHeight="1">
      <c r="B173" s="76">
        <v>170</v>
      </c>
      <c r="C173" s="77" t="str">
        <f>IF(Accueil!F182="","",Accueil!F182)</f>
        <v/>
      </c>
      <c r="D173" s="167" t="str">
        <f t="shared" si="23"/>
        <v/>
      </c>
      <c r="E173" s="167" t="str">
        <f t="shared" si="24"/>
        <v/>
      </c>
      <c r="F173" s="167" t="str">
        <f t="shared" si="25"/>
        <v/>
      </c>
      <c r="G173" s="167" t="str">
        <f t="shared" si="26"/>
        <v/>
      </c>
      <c r="H173" s="167" t="str">
        <f t="shared" si="27"/>
        <v/>
      </c>
      <c r="I173" s="167" t="str">
        <f t="shared" si="28"/>
        <v/>
      </c>
      <c r="J173" s="167" t="str">
        <f t="shared" si="29"/>
        <v/>
      </c>
      <c r="K173" s="167" t="str">
        <f t="shared" si="30"/>
        <v/>
      </c>
      <c r="L173" s="167" t="str">
        <f t="shared" si="31"/>
        <v/>
      </c>
      <c r="M173" s="167" t="str">
        <f t="shared" si="32"/>
        <v/>
      </c>
      <c r="N173" s="103" t="str">
        <f>IF(N172="","",IF(SUMPRODUCT((Stabilo!$F178:$DA178="A")*(Stabilo!$F$5:$DA$5='Résultats élèves'!$D$2))&gt;0,"ABSENT","PRESENT"))</f>
        <v>PRESENT</v>
      </c>
      <c r="O173" s="103" t="str">
        <f>IF(O172="","",IF(SUMPRODUCT((Stabilo!$F178:$DA178="A")*(Stabilo!$F$5:$DA$5='Résultats élèves'!$E$2))&gt;0,"ABSENT","PRESENT"))</f>
        <v>PRESENT</v>
      </c>
      <c r="P173" s="103" t="str">
        <f>IF(P172="","",IF(SUMPRODUCT((Stabilo!$F178:$DA178="A")*(Stabilo!$F$5:$DA$5='Résultats élèves'!$F$2))&gt;0,"ABSENT","PRESENT"))</f>
        <v>PRESENT</v>
      </c>
      <c r="Q173" s="103" t="str">
        <f>IF(Q172="","",IF(SUMPRODUCT((Stabilo!$F178:$DA178="A")*(Stabilo!$F$5:$DA$5='Résultats élèves'!$G$2))&gt;0,"ABSENT","PRESENT"))</f>
        <v>PRESENT</v>
      </c>
      <c r="R173" s="103" t="str">
        <f>IF(R172="","",IF(SUMPRODUCT((Stabilo!$F178:$DA178="A")*(Stabilo!$F$5:$DA$5='Résultats élèves'!$H$2))&gt;0,"ABSENT","PRESENT"))</f>
        <v>PRESENT</v>
      </c>
      <c r="S173" s="103" t="str">
        <f>IF(S172="","",IF(SUMPRODUCT((Stabilo!$F178:$DA178="A")*(Stabilo!$F$5:$DA$5='Résultats élèves'!$I$2))&gt;0,"ABSENT","PRESENT"))</f>
        <v/>
      </c>
      <c r="T173" s="103" t="str">
        <f>IF(T172="","",IF(SUMPRODUCT((Stabilo!$F178:$DA178="A")*(Stabilo!$F$5:$DA$5='Résultats élèves'!$J$2))&gt;0,"ABSENT","PRESENT"))</f>
        <v/>
      </c>
      <c r="U173" s="103" t="str">
        <f>IF(U172="","",IF(SUMPRODUCT((Stabilo!$F178:$DA178="A")*(Stabilo!$F$5:$DA$5='Résultats élèves'!$K$2))&gt;0,"ABSENT","PRESENT"))</f>
        <v/>
      </c>
      <c r="V173" s="103" t="str">
        <f>IF(V172="","",IF(SUMPRODUCT((Stabilo!$F178:$DA178="A")*(Stabilo!$F$5:$DA$5='Résultats élèves'!$L$2))&gt;0,"ABSENT","PRESENT"))</f>
        <v/>
      </c>
      <c r="W173" s="103" t="str">
        <f>IF(W172="","",IF(SUMPRODUCT((Stabilo!$F178:$DA178="A")*(Stabilo!$F$5:$DA$5='Résultats élèves'!$M$2))&gt;0,"ABSENT","PRESENT"))</f>
        <v/>
      </c>
      <c r="X173" s="99" t="str">
        <f t="shared" si="33"/>
        <v/>
      </c>
      <c r="Y173" s="176" t="str">
        <f>IF(X173="PRESENT",IF(N173="PRESENT",SUMPRODUCT((Stabilo!$F178:$DA178=1)*(Stabilo!$F$5:$DA$5='Résultats élèves'!$D$2)),"A"),"A")</f>
        <v>A</v>
      </c>
      <c r="Z173" s="176" t="str">
        <f>IF(X173="PRESENT",IF(O173="PRESENT",SUMPRODUCT((Stabilo!$F178:$DA178=1)*(Stabilo!$F$5:$DA$5='Résultats élèves'!$E$2)),"A"),"A")</f>
        <v>A</v>
      </c>
      <c r="AA173" s="176" t="str">
        <f>IF(X173="PRESENT",IF(P173="PRESENT",SUMPRODUCT((Stabilo!$F178:$DA178=1)*(Stabilo!$F$5:$DA$5='Résultats élèves'!$F$2)),"A"),"A")</f>
        <v>A</v>
      </c>
      <c r="AB173" s="176" t="str">
        <f>IF(X173="PRESENT",IF(Q173="PRESENT",SUMPRODUCT((Stabilo!$F178:$DA178=1)*(Stabilo!$F$5:$DA$5='Résultats élèves'!$G$2)),"A"),"A")</f>
        <v>A</v>
      </c>
      <c r="AC173" s="176" t="str">
        <f>IF(X173="PRESENT",IF(R173="PRESENT",SUMPRODUCT((Stabilo!$F178:$DA178=1)*(Stabilo!$F$5:$DA$5='Résultats élèves'!$H$2)),"A"),"A")</f>
        <v>A</v>
      </c>
      <c r="AD173" s="176" t="str">
        <f>IF(X173="PRESENT",IF(S173="PRESENT",SUMPRODUCT((Stabilo!$F178:$DA178=1)*(Stabilo!$F$5:$DA$5='Résultats élèves'!$I$2)),"A"),"A")</f>
        <v>A</v>
      </c>
      <c r="AE173" s="176" t="str">
        <f>IF(X173="PRESENT",IF(T173="PRESENT",SUMPRODUCT((Stabilo!$F178:$DA178=1)*(Stabilo!$F$5:$DA$5='Résultats élèves'!$J$2)),"A"),"A")</f>
        <v>A</v>
      </c>
      <c r="AF173" s="176" t="str">
        <f>IF(X173="PRESENT",IF(U173="PRESENT",SUMPRODUCT((Stabilo!$F178:$DA178=1)*(Stabilo!$F$5:$DA$5='Résultats élèves'!$K$2)),"A"),"A")</f>
        <v>A</v>
      </c>
      <c r="AG173" s="176" t="str">
        <f>IF(X173="PRESENT",IF(V173="PRESENT",SUMPRODUCT((Stabilo!$F178:$DA178=1)*(Stabilo!$F$5:$DA$5='Résultats élèves'!$L$2)),"A"),"A")</f>
        <v>A</v>
      </c>
      <c r="AH173" s="176" t="str">
        <f>IF(X173="PRESENT",IF(W173="PRESENT",SUMPRODUCT((Stabilo!$F178:$DA178=1)*(Stabilo!$F$5:$DA$5='Résultats élèves'!$M$2)),"A"),"A")</f>
        <v>A</v>
      </c>
      <c r="AI173" s="175">
        <f>SUMPRODUCT((Stabilo!$F$5:$DA$5=1)*(Stabilo!F178:DA178&lt;&gt;""))</f>
        <v>0</v>
      </c>
      <c r="AJ173" s="175">
        <f>SUMPRODUCT((Stabilo!$F$5:$DA$5=2)*(Stabilo!F178:DA178&lt;&gt;""))</f>
        <v>0</v>
      </c>
      <c r="AK173" s="175">
        <f>SUMPRODUCT((Stabilo!$F$5:$DA$5=3)*(Stabilo!F178:DA178&lt;&gt;""))</f>
        <v>0</v>
      </c>
      <c r="AL173" s="175">
        <f>SUMPRODUCT((Stabilo!$F$5:$DA$5=4)*(Stabilo!F178:DA178&lt;&gt;""))</f>
        <v>0</v>
      </c>
      <c r="AM173" s="175">
        <f>SUMPRODUCT((Stabilo!$F$5:$DA$5=5)*(Stabilo!F178:DA178&lt;&gt;""))</f>
        <v>0</v>
      </c>
      <c r="AN173" s="175">
        <f>SUMPRODUCT((Stabilo!$F$5:$DA$5=6)*(Stabilo!F178:DA178&lt;&gt;""))</f>
        <v>0</v>
      </c>
      <c r="AO173" s="175">
        <f>SUMPRODUCT((Stabilo!$F$5:$DA$5=7)*(Stabilo!F178:DA178&lt;&gt;""))</f>
        <v>0</v>
      </c>
      <c r="AP173" s="175">
        <f>SUMPRODUCT((Stabilo!$F$5:$DA$5=8)*(Stabilo!F178:DA178&lt;&gt;""))</f>
        <v>0</v>
      </c>
      <c r="AQ173" s="175">
        <f>SUMPRODUCT((Stabilo!$F$5:$DA$5=9)*(Stabilo!F178:DA178&lt;&gt;""))</f>
        <v>0</v>
      </c>
      <c r="AR173" s="175">
        <f>SUMPRODUCT((Stabilo!$F$5:$DA$5=10)*(Stabilo!F178:DA178&lt;&gt;""))</f>
        <v>0</v>
      </c>
    </row>
    <row r="174" spans="2:44" ht="15" customHeight="1">
      <c r="B174" s="76">
        <v>171</v>
      </c>
      <c r="C174" s="77" t="str">
        <f>IF(Accueil!F183="","",Accueil!F183)</f>
        <v/>
      </c>
      <c r="D174" s="167" t="str">
        <f t="shared" si="23"/>
        <v/>
      </c>
      <c r="E174" s="167" t="str">
        <f t="shared" si="24"/>
        <v/>
      </c>
      <c r="F174" s="167" t="str">
        <f t="shared" si="25"/>
        <v/>
      </c>
      <c r="G174" s="167" t="str">
        <f t="shared" si="26"/>
        <v/>
      </c>
      <c r="H174" s="167" t="str">
        <f t="shared" si="27"/>
        <v/>
      </c>
      <c r="I174" s="167" t="str">
        <f t="shared" si="28"/>
        <v/>
      </c>
      <c r="J174" s="167" t="str">
        <f t="shared" si="29"/>
        <v/>
      </c>
      <c r="K174" s="167" t="str">
        <f t="shared" si="30"/>
        <v/>
      </c>
      <c r="L174" s="167" t="str">
        <f t="shared" si="31"/>
        <v/>
      </c>
      <c r="M174" s="167" t="str">
        <f t="shared" si="32"/>
        <v/>
      </c>
      <c r="N174" s="103" t="str">
        <f>IF(N173="","",IF(SUMPRODUCT((Stabilo!$F179:$DA179="A")*(Stabilo!$F$5:$DA$5='Résultats élèves'!$D$2))&gt;0,"ABSENT","PRESENT"))</f>
        <v>PRESENT</v>
      </c>
      <c r="O174" s="103" t="str">
        <f>IF(O173="","",IF(SUMPRODUCT((Stabilo!$F179:$DA179="A")*(Stabilo!$F$5:$DA$5='Résultats élèves'!$E$2))&gt;0,"ABSENT","PRESENT"))</f>
        <v>PRESENT</v>
      </c>
      <c r="P174" s="103" t="str">
        <f>IF(P173="","",IF(SUMPRODUCT((Stabilo!$F179:$DA179="A")*(Stabilo!$F$5:$DA$5='Résultats élèves'!$F$2))&gt;0,"ABSENT","PRESENT"))</f>
        <v>PRESENT</v>
      </c>
      <c r="Q174" s="103" t="str">
        <f>IF(Q173="","",IF(SUMPRODUCT((Stabilo!$F179:$DA179="A")*(Stabilo!$F$5:$DA$5='Résultats élèves'!$G$2))&gt;0,"ABSENT","PRESENT"))</f>
        <v>PRESENT</v>
      </c>
      <c r="R174" s="103" t="str">
        <f>IF(R173="","",IF(SUMPRODUCT((Stabilo!$F179:$DA179="A")*(Stabilo!$F$5:$DA$5='Résultats élèves'!$H$2))&gt;0,"ABSENT","PRESENT"))</f>
        <v>PRESENT</v>
      </c>
      <c r="S174" s="103" t="str">
        <f>IF(S173="","",IF(SUMPRODUCT((Stabilo!$F179:$DA179="A")*(Stabilo!$F$5:$DA$5='Résultats élèves'!$I$2))&gt;0,"ABSENT","PRESENT"))</f>
        <v/>
      </c>
      <c r="T174" s="103" t="str">
        <f>IF(T173="","",IF(SUMPRODUCT((Stabilo!$F179:$DA179="A")*(Stabilo!$F$5:$DA$5='Résultats élèves'!$J$2))&gt;0,"ABSENT","PRESENT"))</f>
        <v/>
      </c>
      <c r="U174" s="103" t="str">
        <f>IF(U173="","",IF(SUMPRODUCT((Stabilo!$F179:$DA179="A")*(Stabilo!$F$5:$DA$5='Résultats élèves'!$K$2))&gt;0,"ABSENT","PRESENT"))</f>
        <v/>
      </c>
      <c r="V174" s="103" t="str">
        <f>IF(V173="","",IF(SUMPRODUCT((Stabilo!$F179:$DA179="A")*(Stabilo!$F$5:$DA$5='Résultats élèves'!$L$2))&gt;0,"ABSENT","PRESENT"))</f>
        <v/>
      </c>
      <c r="W174" s="103" t="str">
        <f>IF(W173="","",IF(SUMPRODUCT((Stabilo!$F179:$DA179="A")*(Stabilo!$F$5:$DA$5='Résultats élèves'!$M$2))&gt;0,"ABSENT","PRESENT"))</f>
        <v/>
      </c>
      <c r="X174" s="99" t="str">
        <f t="shared" si="33"/>
        <v/>
      </c>
      <c r="Y174" s="176" t="str">
        <f>IF(X174="PRESENT",IF(N174="PRESENT",SUMPRODUCT((Stabilo!$F179:$DA179=1)*(Stabilo!$F$5:$DA$5='Résultats élèves'!$D$2)),"A"),"A")</f>
        <v>A</v>
      </c>
      <c r="Z174" s="176" t="str">
        <f>IF(X174="PRESENT",IF(O174="PRESENT",SUMPRODUCT((Stabilo!$F179:$DA179=1)*(Stabilo!$F$5:$DA$5='Résultats élèves'!$E$2)),"A"),"A")</f>
        <v>A</v>
      </c>
      <c r="AA174" s="176" t="str">
        <f>IF(X174="PRESENT",IF(P174="PRESENT",SUMPRODUCT((Stabilo!$F179:$DA179=1)*(Stabilo!$F$5:$DA$5='Résultats élèves'!$F$2)),"A"),"A")</f>
        <v>A</v>
      </c>
      <c r="AB174" s="176" t="str">
        <f>IF(X174="PRESENT",IF(Q174="PRESENT",SUMPRODUCT((Stabilo!$F179:$DA179=1)*(Stabilo!$F$5:$DA$5='Résultats élèves'!$G$2)),"A"),"A")</f>
        <v>A</v>
      </c>
      <c r="AC174" s="176" t="str">
        <f>IF(X174="PRESENT",IF(R174="PRESENT",SUMPRODUCT((Stabilo!$F179:$DA179=1)*(Stabilo!$F$5:$DA$5='Résultats élèves'!$H$2)),"A"),"A")</f>
        <v>A</v>
      </c>
      <c r="AD174" s="176" t="str">
        <f>IF(X174="PRESENT",IF(S174="PRESENT",SUMPRODUCT((Stabilo!$F179:$DA179=1)*(Stabilo!$F$5:$DA$5='Résultats élèves'!$I$2)),"A"),"A")</f>
        <v>A</v>
      </c>
      <c r="AE174" s="176" t="str">
        <f>IF(X174="PRESENT",IF(T174="PRESENT",SUMPRODUCT((Stabilo!$F179:$DA179=1)*(Stabilo!$F$5:$DA$5='Résultats élèves'!$J$2)),"A"),"A")</f>
        <v>A</v>
      </c>
      <c r="AF174" s="176" t="str">
        <f>IF(X174="PRESENT",IF(U174="PRESENT",SUMPRODUCT((Stabilo!$F179:$DA179=1)*(Stabilo!$F$5:$DA$5='Résultats élèves'!$K$2)),"A"),"A")</f>
        <v>A</v>
      </c>
      <c r="AG174" s="176" t="str">
        <f>IF(X174="PRESENT",IF(V174="PRESENT",SUMPRODUCT((Stabilo!$F179:$DA179=1)*(Stabilo!$F$5:$DA$5='Résultats élèves'!$L$2)),"A"),"A")</f>
        <v>A</v>
      </c>
      <c r="AH174" s="176" t="str">
        <f>IF(X174="PRESENT",IF(W174="PRESENT",SUMPRODUCT((Stabilo!$F179:$DA179=1)*(Stabilo!$F$5:$DA$5='Résultats élèves'!$M$2)),"A"),"A")</f>
        <v>A</v>
      </c>
      <c r="AI174" s="175">
        <f>SUMPRODUCT((Stabilo!$F$5:$DA$5=1)*(Stabilo!F179:DA179&lt;&gt;""))</f>
        <v>0</v>
      </c>
      <c r="AJ174" s="175">
        <f>SUMPRODUCT((Stabilo!$F$5:$DA$5=2)*(Stabilo!F179:DA179&lt;&gt;""))</f>
        <v>0</v>
      </c>
      <c r="AK174" s="175">
        <f>SUMPRODUCT((Stabilo!$F$5:$DA$5=3)*(Stabilo!F179:DA179&lt;&gt;""))</f>
        <v>0</v>
      </c>
      <c r="AL174" s="175">
        <f>SUMPRODUCT((Stabilo!$F$5:$DA$5=4)*(Stabilo!F179:DA179&lt;&gt;""))</f>
        <v>0</v>
      </c>
      <c r="AM174" s="175">
        <f>SUMPRODUCT((Stabilo!$F$5:$DA$5=5)*(Stabilo!F179:DA179&lt;&gt;""))</f>
        <v>0</v>
      </c>
      <c r="AN174" s="175">
        <f>SUMPRODUCT((Stabilo!$F$5:$DA$5=6)*(Stabilo!F179:DA179&lt;&gt;""))</f>
        <v>0</v>
      </c>
      <c r="AO174" s="175">
        <f>SUMPRODUCT((Stabilo!$F$5:$DA$5=7)*(Stabilo!F179:DA179&lt;&gt;""))</f>
        <v>0</v>
      </c>
      <c r="AP174" s="175">
        <f>SUMPRODUCT((Stabilo!$F$5:$DA$5=8)*(Stabilo!F179:DA179&lt;&gt;""))</f>
        <v>0</v>
      </c>
      <c r="AQ174" s="175">
        <f>SUMPRODUCT((Stabilo!$F$5:$DA$5=9)*(Stabilo!F179:DA179&lt;&gt;""))</f>
        <v>0</v>
      </c>
      <c r="AR174" s="175">
        <f>SUMPRODUCT((Stabilo!$F$5:$DA$5=10)*(Stabilo!F179:DA179&lt;&gt;""))</f>
        <v>0</v>
      </c>
    </row>
    <row r="175" spans="2:44" ht="15" customHeight="1">
      <c r="B175" s="76">
        <v>172</v>
      </c>
      <c r="C175" s="77" t="str">
        <f>IF(Accueil!F184="","",Accueil!F184)</f>
        <v/>
      </c>
      <c r="D175" s="167" t="str">
        <f t="shared" si="23"/>
        <v/>
      </c>
      <c r="E175" s="167" t="str">
        <f t="shared" si="24"/>
        <v/>
      </c>
      <c r="F175" s="167" t="str">
        <f t="shared" si="25"/>
        <v/>
      </c>
      <c r="G175" s="167" t="str">
        <f t="shared" si="26"/>
        <v/>
      </c>
      <c r="H175" s="167" t="str">
        <f t="shared" si="27"/>
        <v/>
      </c>
      <c r="I175" s="167" t="str">
        <f t="shared" si="28"/>
        <v/>
      </c>
      <c r="J175" s="167" t="str">
        <f t="shared" si="29"/>
        <v/>
      </c>
      <c r="K175" s="167" t="str">
        <f t="shared" si="30"/>
        <v/>
      </c>
      <c r="L175" s="167" t="str">
        <f t="shared" si="31"/>
        <v/>
      </c>
      <c r="M175" s="167" t="str">
        <f t="shared" si="32"/>
        <v/>
      </c>
      <c r="N175" s="103" t="str">
        <f>IF(N174="","",IF(SUMPRODUCT((Stabilo!$F180:$DA180="A")*(Stabilo!$F$5:$DA$5='Résultats élèves'!$D$2))&gt;0,"ABSENT","PRESENT"))</f>
        <v>PRESENT</v>
      </c>
      <c r="O175" s="103" t="str">
        <f>IF(O174="","",IF(SUMPRODUCT((Stabilo!$F180:$DA180="A")*(Stabilo!$F$5:$DA$5='Résultats élèves'!$E$2))&gt;0,"ABSENT","PRESENT"))</f>
        <v>PRESENT</v>
      </c>
      <c r="P175" s="103" t="str">
        <f>IF(P174="","",IF(SUMPRODUCT((Stabilo!$F180:$DA180="A")*(Stabilo!$F$5:$DA$5='Résultats élèves'!$F$2))&gt;0,"ABSENT","PRESENT"))</f>
        <v>PRESENT</v>
      </c>
      <c r="Q175" s="103" t="str">
        <f>IF(Q174="","",IF(SUMPRODUCT((Stabilo!$F180:$DA180="A")*(Stabilo!$F$5:$DA$5='Résultats élèves'!$G$2))&gt;0,"ABSENT","PRESENT"))</f>
        <v>PRESENT</v>
      </c>
      <c r="R175" s="103" t="str">
        <f>IF(R174="","",IF(SUMPRODUCT((Stabilo!$F180:$DA180="A")*(Stabilo!$F$5:$DA$5='Résultats élèves'!$H$2))&gt;0,"ABSENT","PRESENT"))</f>
        <v>PRESENT</v>
      </c>
      <c r="S175" s="103" t="str">
        <f>IF(S174="","",IF(SUMPRODUCT((Stabilo!$F180:$DA180="A")*(Stabilo!$F$5:$DA$5='Résultats élèves'!$I$2))&gt;0,"ABSENT","PRESENT"))</f>
        <v/>
      </c>
      <c r="T175" s="103" t="str">
        <f>IF(T174="","",IF(SUMPRODUCT((Stabilo!$F180:$DA180="A")*(Stabilo!$F$5:$DA$5='Résultats élèves'!$J$2))&gt;0,"ABSENT","PRESENT"))</f>
        <v/>
      </c>
      <c r="U175" s="103" t="str">
        <f>IF(U174="","",IF(SUMPRODUCT((Stabilo!$F180:$DA180="A")*(Stabilo!$F$5:$DA$5='Résultats élèves'!$K$2))&gt;0,"ABSENT","PRESENT"))</f>
        <v/>
      </c>
      <c r="V175" s="103" t="str">
        <f>IF(V174="","",IF(SUMPRODUCT((Stabilo!$F180:$DA180="A")*(Stabilo!$F$5:$DA$5='Résultats élèves'!$L$2))&gt;0,"ABSENT","PRESENT"))</f>
        <v/>
      </c>
      <c r="W175" s="103" t="str">
        <f>IF(W174="","",IF(SUMPRODUCT((Stabilo!$F180:$DA180="A")*(Stabilo!$F$5:$DA$5='Résultats élèves'!$M$2))&gt;0,"ABSENT","PRESENT"))</f>
        <v/>
      </c>
      <c r="X175" s="99" t="str">
        <f t="shared" si="33"/>
        <v/>
      </c>
      <c r="Y175" s="176" t="str">
        <f>IF(X175="PRESENT",IF(N175="PRESENT",SUMPRODUCT((Stabilo!$F180:$DA180=1)*(Stabilo!$F$5:$DA$5='Résultats élèves'!$D$2)),"A"),"A")</f>
        <v>A</v>
      </c>
      <c r="Z175" s="176" t="str">
        <f>IF(X175="PRESENT",IF(O175="PRESENT",SUMPRODUCT((Stabilo!$F180:$DA180=1)*(Stabilo!$F$5:$DA$5='Résultats élèves'!$E$2)),"A"),"A")</f>
        <v>A</v>
      </c>
      <c r="AA175" s="176" t="str">
        <f>IF(X175="PRESENT",IF(P175="PRESENT",SUMPRODUCT((Stabilo!$F180:$DA180=1)*(Stabilo!$F$5:$DA$5='Résultats élèves'!$F$2)),"A"),"A")</f>
        <v>A</v>
      </c>
      <c r="AB175" s="176" t="str">
        <f>IF(X175="PRESENT",IF(Q175="PRESENT",SUMPRODUCT((Stabilo!$F180:$DA180=1)*(Stabilo!$F$5:$DA$5='Résultats élèves'!$G$2)),"A"),"A")</f>
        <v>A</v>
      </c>
      <c r="AC175" s="176" t="str">
        <f>IF(X175="PRESENT",IF(R175="PRESENT",SUMPRODUCT((Stabilo!$F180:$DA180=1)*(Stabilo!$F$5:$DA$5='Résultats élèves'!$H$2)),"A"),"A")</f>
        <v>A</v>
      </c>
      <c r="AD175" s="176" t="str">
        <f>IF(X175="PRESENT",IF(S175="PRESENT",SUMPRODUCT((Stabilo!$F180:$DA180=1)*(Stabilo!$F$5:$DA$5='Résultats élèves'!$I$2)),"A"),"A")</f>
        <v>A</v>
      </c>
      <c r="AE175" s="176" t="str">
        <f>IF(X175="PRESENT",IF(T175="PRESENT",SUMPRODUCT((Stabilo!$F180:$DA180=1)*(Stabilo!$F$5:$DA$5='Résultats élèves'!$J$2)),"A"),"A")</f>
        <v>A</v>
      </c>
      <c r="AF175" s="176" t="str">
        <f>IF(X175="PRESENT",IF(U175="PRESENT",SUMPRODUCT((Stabilo!$F180:$DA180=1)*(Stabilo!$F$5:$DA$5='Résultats élèves'!$K$2)),"A"),"A")</f>
        <v>A</v>
      </c>
      <c r="AG175" s="176" t="str">
        <f>IF(X175="PRESENT",IF(V175="PRESENT",SUMPRODUCT((Stabilo!$F180:$DA180=1)*(Stabilo!$F$5:$DA$5='Résultats élèves'!$L$2)),"A"),"A")</f>
        <v>A</v>
      </c>
      <c r="AH175" s="176" t="str">
        <f>IF(X175="PRESENT",IF(W175="PRESENT",SUMPRODUCT((Stabilo!$F180:$DA180=1)*(Stabilo!$F$5:$DA$5='Résultats élèves'!$M$2)),"A"),"A")</f>
        <v>A</v>
      </c>
      <c r="AI175" s="175">
        <f>SUMPRODUCT((Stabilo!$F$5:$DA$5=1)*(Stabilo!F180:DA180&lt;&gt;""))</f>
        <v>0</v>
      </c>
      <c r="AJ175" s="175">
        <f>SUMPRODUCT((Stabilo!$F$5:$DA$5=2)*(Stabilo!F180:DA180&lt;&gt;""))</f>
        <v>0</v>
      </c>
      <c r="AK175" s="175">
        <f>SUMPRODUCT((Stabilo!$F$5:$DA$5=3)*(Stabilo!F180:DA180&lt;&gt;""))</f>
        <v>0</v>
      </c>
      <c r="AL175" s="175">
        <f>SUMPRODUCT((Stabilo!$F$5:$DA$5=4)*(Stabilo!F180:DA180&lt;&gt;""))</f>
        <v>0</v>
      </c>
      <c r="AM175" s="175">
        <f>SUMPRODUCT((Stabilo!$F$5:$DA$5=5)*(Stabilo!F180:DA180&lt;&gt;""))</f>
        <v>0</v>
      </c>
      <c r="AN175" s="175">
        <f>SUMPRODUCT((Stabilo!$F$5:$DA$5=6)*(Stabilo!F180:DA180&lt;&gt;""))</f>
        <v>0</v>
      </c>
      <c r="AO175" s="175">
        <f>SUMPRODUCT((Stabilo!$F$5:$DA$5=7)*(Stabilo!F180:DA180&lt;&gt;""))</f>
        <v>0</v>
      </c>
      <c r="AP175" s="175">
        <f>SUMPRODUCT((Stabilo!$F$5:$DA$5=8)*(Stabilo!F180:DA180&lt;&gt;""))</f>
        <v>0</v>
      </c>
      <c r="AQ175" s="175">
        <f>SUMPRODUCT((Stabilo!$F$5:$DA$5=9)*(Stabilo!F180:DA180&lt;&gt;""))</f>
        <v>0</v>
      </c>
      <c r="AR175" s="175">
        <f>SUMPRODUCT((Stabilo!$F$5:$DA$5=10)*(Stabilo!F180:DA180&lt;&gt;""))</f>
        <v>0</v>
      </c>
    </row>
    <row r="176" spans="2:44" ht="15" customHeight="1">
      <c r="B176" s="76">
        <v>173</v>
      </c>
      <c r="C176" s="77" t="str">
        <f>IF(Accueil!F185="","",Accueil!F185)</f>
        <v/>
      </c>
      <c r="D176" s="167" t="str">
        <f t="shared" si="23"/>
        <v/>
      </c>
      <c r="E176" s="167" t="str">
        <f t="shared" si="24"/>
        <v/>
      </c>
      <c r="F176" s="167" t="str">
        <f t="shared" si="25"/>
        <v/>
      </c>
      <c r="G176" s="167" t="str">
        <f t="shared" si="26"/>
        <v/>
      </c>
      <c r="H176" s="167" t="str">
        <f t="shared" si="27"/>
        <v/>
      </c>
      <c r="I176" s="167" t="str">
        <f t="shared" si="28"/>
        <v/>
      </c>
      <c r="J176" s="167" t="str">
        <f t="shared" si="29"/>
        <v/>
      </c>
      <c r="K176" s="167" t="str">
        <f t="shared" si="30"/>
        <v/>
      </c>
      <c r="L176" s="167" t="str">
        <f t="shared" si="31"/>
        <v/>
      </c>
      <c r="M176" s="167" t="str">
        <f t="shared" si="32"/>
        <v/>
      </c>
      <c r="N176" s="103" t="str">
        <f>IF(N175="","",IF(SUMPRODUCT((Stabilo!$F181:$DA181="A")*(Stabilo!$F$5:$DA$5='Résultats élèves'!$D$2))&gt;0,"ABSENT","PRESENT"))</f>
        <v>PRESENT</v>
      </c>
      <c r="O176" s="103" t="str">
        <f>IF(O175="","",IF(SUMPRODUCT((Stabilo!$F181:$DA181="A")*(Stabilo!$F$5:$DA$5='Résultats élèves'!$E$2))&gt;0,"ABSENT","PRESENT"))</f>
        <v>PRESENT</v>
      </c>
      <c r="P176" s="103" t="str">
        <f>IF(P175="","",IF(SUMPRODUCT((Stabilo!$F181:$DA181="A")*(Stabilo!$F$5:$DA$5='Résultats élèves'!$F$2))&gt;0,"ABSENT","PRESENT"))</f>
        <v>PRESENT</v>
      </c>
      <c r="Q176" s="103" t="str">
        <f>IF(Q175="","",IF(SUMPRODUCT((Stabilo!$F181:$DA181="A")*(Stabilo!$F$5:$DA$5='Résultats élèves'!$G$2))&gt;0,"ABSENT","PRESENT"))</f>
        <v>PRESENT</v>
      </c>
      <c r="R176" s="103" t="str">
        <f>IF(R175="","",IF(SUMPRODUCT((Stabilo!$F181:$DA181="A")*(Stabilo!$F$5:$DA$5='Résultats élèves'!$H$2))&gt;0,"ABSENT","PRESENT"))</f>
        <v>PRESENT</v>
      </c>
      <c r="S176" s="103" t="str">
        <f>IF(S175="","",IF(SUMPRODUCT((Stabilo!$F181:$DA181="A")*(Stabilo!$F$5:$DA$5='Résultats élèves'!$I$2))&gt;0,"ABSENT","PRESENT"))</f>
        <v/>
      </c>
      <c r="T176" s="103" t="str">
        <f>IF(T175="","",IF(SUMPRODUCT((Stabilo!$F181:$DA181="A")*(Stabilo!$F$5:$DA$5='Résultats élèves'!$J$2))&gt;0,"ABSENT","PRESENT"))</f>
        <v/>
      </c>
      <c r="U176" s="103" t="str">
        <f>IF(U175="","",IF(SUMPRODUCT((Stabilo!$F181:$DA181="A")*(Stabilo!$F$5:$DA$5='Résultats élèves'!$K$2))&gt;0,"ABSENT","PRESENT"))</f>
        <v/>
      </c>
      <c r="V176" s="103" t="str">
        <f>IF(V175="","",IF(SUMPRODUCT((Stabilo!$F181:$DA181="A")*(Stabilo!$F$5:$DA$5='Résultats élèves'!$L$2))&gt;0,"ABSENT","PRESENT"))</f>
        <v/>
      </c>
      <c r="W176" s="103" t="str">
        <f>IF(W175="","",IF(SUMPRODUCT((Stabilo!$F181:$DA181="A")*(Stabilo!$F$5:$DA$5='Résultats élèves'!$M$2))&gt;0,"ABSENT","PRESENT"))</f>
        <v/>
      </c>
      <c r="X176" s="99" t="str">
        <f t="shared" si="33"/>
        <v/>
      </c>
      <c r="Y176" s="176" t="str">
        <f>IF(X176="PRESENT",IF(N176="PRESENT",SUMPRODUCT((Stabilo!$F181:$DA181=1)*(Stabilo!$F$5:$DA$5='Résultats élèves'!$D$2)),"A"),"A")</f>
        <v>A</v>
      </c>
      <c r="Z176" s="176" t="str">
        <f>IF(X176="PRESENT",IF(O176="PRESENT",SUMPRODUCT((Stabilo!$F181:$DA181=1)*(Stabilo!$F$5:$DA$5='Résultats élèves'!$E$2)),"A"),"A")</f>
        <v>A</v>
      </c>
      <c r="AA176" s="176" t="str">
        <f>IF(X176="PRESENT",IF(P176="PRESENT",SUMPRODUCT((Stabilo!$F181:$DA181=1)*(Stabilo!$F$5:$DA$5='Résultats élèves'!$F$2)),"A"),"A")</f>
        <v>A</v>
      </c>
      <c r="AB176" s="176" t="str">
        <f>IF(X176="PRESENT",IF(Q176="PRESENT",SUMPRODUCT((Stabilo!$F181:$DA181=1)*(Stabilo!$F$5:$DA$5='Résultats élèves'!$G$2)),"A"),"A")</f>
        <v>A</v>
      </c>
      <c r="AC176" s="176" t="str">
        <f>IF(X176="PRESENT",IF(R176="PRESENT",SUMPRODUCT((Stabilo!$F181:$DA181=1)*(Stabilo!$F$5:$DA$5='Résultats élèves'!$H$2)),"A"),"A")</f>
        <v>A</v>
      </c>
      <c r="AD176" s="176" t="str">
        <f>IF(X176="PRESENT",IF(S176="PRESENT",SUMPRODUCT((Stabilo!$F181:$DA181=1)*(Stabilo!$F$5:$DA$5='Résultats élèves'!$I$2)),"A"),"A")</f>
        <v>A</v>
      </c>
      <c r="AE176" s="176" t="str">
        <f>IF(X176="PRESENT",IF(T176="PRESENT",SUMPRODUCT((Stabilo!$F181:$DA181=1)*(Stabilo!$F$5:$DA$5='Résultats élèves'!$J$2)),"A"),"A")</f>
        <v>A</v>
      </c>
      <c r="AF176" s="176" t="str">
        <f>IF(X176="PRESENT",IF(U176="PRESENT",SUMPRODUCT((Stabilo!$F181:$DA181=1)*(Stabilo!$F$5:$DA$5='Résultats élèves'!$K$2)),"A"),"A")</f>
        <v>A</v>
      </c>
      <c r="AG176" s="176" t="str">
        <f>IF(X176="PRESENT",IF(V176="PRESENT",SUMPRODUCT((Stabilo!$F181:$DA181=1)*(Stabilo!$F$5:$DA$5='Résultats élèves'!$L$2)),"A"),"A")</f>
        <v>A</v>
      </c>
      <c r="AH176" s="176" t="str">
        <f>IF(X176="PRESENT",IF(W176="PRESENT",SUMPRODUCT((Stabilo!$F181:$DA181=1)*(Stabilo!$F$5:$DA$5='Résultats élèves'!$M$2)),"A"),"A")</f>
        <v>A</v>
      </c>
      <c r="AI176" s="175">
        <f>SUMPRODUCT((Stabilo!$F$5:$DA$5=1)*(Stabilo!F181:DA181&lt;&gt;""))</f>
        <v>0</v>
      </c>
      <c r="AJ176" s="175">
        <f>SUMPRODUCT((Stabilo!$F$5:$DA$5=2)*(Stabilo!F181:DA181&lt;&gt;""))</f>
        <v>0</v>
      </c>
      <c r="AK176" s="175">
        <f>SUMPRODUCT((Stabilo!$F$5:$DA$5=3)*(Stabilo!F181:DA181&lt;&gt;""))</f>
        <v>0</v>
      </c>
      <c r="AL176" s="175">
        <f>SUMPRODUCT((Stabilo!$F$5:$DA$5=4)*(Stabilo!F181:DA181&lt;&gt;""))</f>
        <v>0</v>
      </c>
      <c r="AM176" s="175">
        <f>SUMPRODUCT((Stabilo!$F$5:$DA$5=5)*(Stabilo!F181:DA181&lt;&gt;""))</f>
        <v>0</v>
      </c>
      <c r="AN176" s="175">
        <f>SUMPRODUCT((Stabilo!$F$5:$DA$5=6)*(Stabilo!F181:DA181&lt;&gt;""))</f>
        <v>0</v>
      </c>
      <c r="AO176" s="175">
        <f>SUMPRODUCT((Stabilo!$F$5:$DA$5=7)*(Stabilo!F181:DA181&lt;&gt;""))</f>
        <v>0</v>
      </c>
      <c r="AP176" s="175">
        <f>SUMPRODUCT((Stabilo!$F$5:$DA$5=8)*(Stabilo!F181:DA181&lt;&gt;""))</f>
        <v>0</v>
      </c>
      <c r="AQ176" s="175">
        <f>SUMPRODUCT((Stabilo!$F$5:$DA$5=9)*(Stabilo!F181:DA181&lt;&gt;""))</f>
        <v>0</v>
      </c>
      <c r="AR176" s="175">
        <f>SUMPRODUCT((Stabilo!$F$5:$DA$5=10)*(Stabilo!F181:DA181&lt;&gt;""))</f>
        <v>0</v>
      </c>
    </row>
    <row r="177" spans="2:44" ht="15" customHeight="1">
      <c r="B177" s="76">
        <v>174</v>
      </c>
      <c r="C177" s="77" t="str">
        <f>IF(Accueil!F186="","",Accueil!F186)</f>
        <v/>
      </c>
      <c r="D177" s="167" t="str">
        <f t="shared" si="23"/>
        <v/>
      </c>
      <c r="E177" s="167" t="str">
        <f t="shared" si="24"/>
        <v/>
      </c>
      <c r="F177" s="167" t="str">
        <f t="shared" si="25"/>
        <v/>
      </c>
      <c r="G177" s="167" t="str">
        <f t="shared" si="26"/>
        <v/>
      </c>
      <c r="H177" s="167" t="str">
        <f t="shared" si="27"/>
        <v/>
      </c>
      <c r="I177" s="167" t="str">
        <f t="shared" si="28"/>
        <v/>
      </c>
      <c r="J177" s="167" t="str">
        <f t="shared" si="29"/>
        <v/>
      </c>
      <c r="K177" s="167" t="str">
        <f t="shared" si="30"/>
        <v/>
      </c>
      <c r="L177" s="167" t="str">
        <f t="shared" si="31"/>
        <v/>
      </c>
      <c r="M177" s="167" t="str">
        <f t="shared" si="32"/>
        <v/>
      </c>
      <c r="N177" s="103" t="str">
        <f>IF(N176="","",IF(SUMPRODUCT((Stabilo!$F182:$DA182="A")*(Stabilo!$F$5:$DA$5='Résultats élèves'!$D$2))&gt;0,"ABSENT","PRESENT"))</f>
        <v>PRESENT</v>
      </c>
      <c r="O177" s="103" t="str">
        <f>IF(O176="","",IF(SUMPRODUCT((Stabilo!$F182:$DA182="A")*(Stabilo!$F$5:$DA$5='Résultats élèves'!$E$2))&gt;0,"ABSENT","PRESENT"))</f>
        <v>PRESENT</v>
      </c>
      <c r="P177" s="103" t="str">
        <f>IF(P176="","",IF(SUMPRODUCT((Stabilo!$F182:$DA182="A")*(Stabilo!$F$5:$DA$5='Résultats élèves'!$F$2))&gt;0,"ABSENT","PRESENT"))</f>
        <v>PRESENT</v>
      </c>
      <c r="Q177" s="103" t="str">
        <f>IF(Q176="","",IF(SUMPRODUCT((Stabilo!$F182:$DA182="A")*(Stabilo!$F$5:$DA$5='Résultats élèves'!$G$2))&gt;0,"ABSENT","PRESENT"))</f>
        <v>PRESENT</v>
      </c>
      <c r="R177" s="103" t="str">
        <f>IF(R176="","",IF(SUMPRODUCT((Stabilo!$F182:$DA182="A")*(Stabilo!$F$5:$DA$5='Résultats élèves'!$H$2))&gt;0,"ABSENT","PRESENT"))</f>
        <v>PRESENT</v>
      </c>
      <c r="S177" s="103" t="str">
        <f>IF(S176="","",IF(SUMPRODUCT((Stabilo!$F182:$DA182="A")*(Stabilo!$F$5:$DA$5='Résultats élèves'!$I$2))&gt;0,"ABSENT","PRESENT"))</f>
        <v/>
      </c>
      <c r="T177" s="103" t="str">
        <f>IF(T176="","",IF(SUMPRODUCT((Stabilo!$F182:$DA182="A")*(Stabilo!$F$5:$DA$5='Résultats élèves'!$J$2))&gt;0,"ABSENT","PRESENT"))</f>
        <v/>
      </c>
      <c r="U177" s="103" t="str">
        <f>IF(U176="","",IF(SUMPRODUCT((Stabilo!$F182:$DA182="A")*(Stabilo!$F$5:$DA$5='Résultats élèves'!$K$2))&gt;0,"ABSENT","PRESENT"))</f>
        <v/>
      </c>
      <c r="V177" s="103" t="str">
        <f>IF(V176="","",IF(SUMPRODUCT((Stabilo!$F182:$DA182="A")*(Stabilo!$F$5:$DA$5='Résultats élèves'!$L$2))&gt;0,"ABSENT","PRESENT"))</f>
        <v/>
      </c>
      <c r="W177" s="103" t="str">
        <f>IF(W176="","",IF(SUMPRODUCT((Stabilo!$F182:$DA182="A")*(Stabilo!$F$5:$DA$5='Résultats élèves'!$M$2))&gt;0,"ABSENT","PRESENT"))</f>
        <v/>
      </c>
      <c r="X177" s="99" t="str">
        <f t="shared" si="33"/>
        <v/>
      </c>
      <c r="Y177" s="176" t="str">
        <f>IF(X177="PRESENT",IF(N177="PRESENT",SUMPRODUCT((Stabilo!$F182:$DA182=1)*(Stabilo!$F$5:$DA$5='Résultats élèves'!$D$2)),"A"),"A")</f>
        <v>A</v>
      </c>
      <c r="Z177" s="176" t="str">
        <f>IF(X177="PRESENT",IF(O177="PRESENT",SUMPRODUCT((Stabilo!$F182:$DA182=1)*(Stabilo!$F$5:$DA$5='Résultats élèves'!$E$2)),"A"),"A")</f>
        <v>A</v>
      </c>
      <c r="AA177" s="176" t="str">
        <f>IF(X177="PRESENT",IF(P177="PRESENT",SUMPRODUCT((Stabilo!$F182:$DA182=1)*(Stabilo!$F$5:$DA$5='Résultats élèves'!$F$2)),"A"),"A")</f>
        <v>A</v>
      </c>
      <c r="AB177" s="176" t="str">
        <f>IF(X177="PRESENT",IF(Q177="PRESENT",SUMPRODUCT((Stabilo!$F182:$DA182=1)*(Stabilo!$F$5:$DA$5='Résultats élèves'!$G$2)),"A"),"A")</f>
        <v>A</v>
      </c>
      <c r="AC177" s="176" t="str">
        <f>IF(X177="PRESENT",IF(R177="PRESENT",SUMPRODUCT((Stabilo!$F182:$DA182=1)*(Stabilo!$F$5:$DA$5='Résultats élèves'!$H$2)),"A"),"A")</f>
        <v>A</v>
      </c>
      <c r="AD177" s="176" t="str">
        <f>IF(X177="PRESENT",IF(S177="PRESENT",SUMPRODUCT((Stabilo!$F182:$DA182=1)*(Stabilo!$F$5:$DA$5='Résultats élèves'!$I$2)),"A"),"A")</f>
        <v>A</v>
      </c>
      <c r="AE177" s="176" t="str">
        <f>IF(X177="PRESENT",IF(T177="PRESENT",SUMPRODUCT((Stabilo!$F182:$DA182=1)*(Stabilo!$F$5:$DA$5='Résultats élèves'!$J$2)),"A"),"A")</f>
        <v>A</v>
      </c>
      <c r="AF177" s="176" t="str">
        <f>IF(X177="PRESENT",IF(U177="PRESENT",SUMPRODUCT((Stabilo!$F182:$DA182=1)*(Stabilo!$F$5:$DA$5='Résultats élèves'!$K$2)),"A"),"A")</f>
        <v>A</v>
      </c>
      <c r="AG177" s="176" t="str">
        <f>IF(X177="PRESENT",IF(V177="PRESENT",SUMPRODUCT((Stabilo!$F182:$DA182=1)*(Stabilo!$F$5:$DA$5='Résultats élèves'!$L$2)),"A"),"A")</f>
        <v>A</v>
      </c>
      <c r="AH177" s="176" t="str">
        <f>IF(X177="PRESENT",IF(W177="PRESENT",SUMPRODUCT((Stabilo!$F182:$DA182=1)*(Stabilo!$F$5:$DA$5='Résultats élèves'!$M$2)),"A"),"A")</f>
        <v>A</v>
      </c>
      <c r="AI177" s="175">
        <f>SUMPRODUCT((Stabilo!$F$5:$DA$5=1)*(Stabilo!F182:DA182&lt;&gt;""))</f>
        <v>0</v>
      </c>
      <c r="AJ177" s="175">
        <f>SUMPRODUCT((Stabilo!$F$5:$DA$5=2)*(Stabilo!F182:DA182&lt;&gt;""))</f>
        <v>0</v>
      </c>
      <c r="AK177" s="175">
        <f>SUMPRODUCT((Stabilo!$F$5:$DA$5=3)*(Stabilo!F182:DA182&lt;&gt;""))</f>
        <v>0</v>
      </c>
      <c r="AL177" s="175">
        <f>SUMPRODUCT((Stabilo!$F$5:$DA$5=4)*(Stabilo!F182:DA182&lt;&gt;""))</f>
        <v>0</v>
      </c>
      <c r="AM177" s="175">
        <f>SUMPRODUCT((Stabilo!$F$5:$DA$5=5)*(Stabilo!F182:DA182&lt;&gt;""))</f>
        <v>0</v>
      </c>
      <c r="AN177" s="175">
        <f>SUMPRODUCT((Stabilo!$F$5:$DA$5=6)*(Stabilo!F182:DA182&lt;&gt;""))</f>
        <v>0</v>
      </c>
      <c r="AO177" s="175">
        <f>SUMPRODUCT((Stabilo!$F$5:$DA$5=7)*(Stabilo!F182:DA182&lt;&gt;""))</f>
        <v>0</v>
      </c>
      <c r="AP177" s="175">
        <f>SUMPRODUCT((Stabilo!$F$5:$DA$5=8)*(Stabilo!F182:DA182&lt;&gt;""))</f>
        <v>0</v>
      </c>
      <c r="AQ177" s="175">
        <f>SUMPRODUCT((Stabilo!$F$5:$DA$5=9)*(Stabilo!F182:DA182&lt;&gt;""))</f>
        <v>0</v>
      </c>
      <c r="AR177" s="175">
        <f>SUMPRODUCT((Stabilo!$F$5:$DA$5=10)*(Stabilo!F182:DA182&lt;&gt;""))</f>
        <v>0</v>
      </c>
    </row>
    <row r="178" spans="2:44" ht="15" customHeight="1">
      <c r="B178" s="76">
        <v>175</v>
      </c>
      <c r="C178" s="77" t="str">
        <f>IF(Accueil!F187="","",Accueil!F187)</f>
        <v/>
      </c>
      <c r="D178" s="167" t="str">
        <f t="shared" si="23"/>
        <v/>
      </c>
      <c r="E178" s="167" t="str">
        <f t="shared" si="24"/>
        <v/>
      </c>
      <c r="F178" s="167" t="str">
        <f t="shared" si="25"/>
        <v/>
      </c>
      <c r="G178" s="167" t="str">
        <f t="shared" si="26"/>
        <v/>
      </c>
      <c r="H178" s="167" t="str">
        <f t="shared" si="27"/>
        <v/>
      </c>
      <c r="I178" s="167" t="str">
        <f t="shared" si="28"/>
        <v/>
      </c>
      <c r="J178" s="167" t="str">
        <f t="shared" si="29"/>
        <v/>
      </c>
      <c r="K178" s="167" t="str">
        <f t="shared" si="30"/>
        <v/>
      </c>
      <c r="L178" s="167" t="str">
        <f t="shared" si="31"/>
        <v/>
      </c>
      <c r="M178" s="167" t="str">
        <f t="shared" si="32"/>
        <v/>
      </c>
      <c r="N178" s="103" t="str">
        <f>IF(N177="","",IF(SUMPRODUCT((Stabilo!$F183:$DA183="A")*(Stabilo!$F$5:$DA$5='Résultats élèves'!$D$2))&gt;0,"ABSENT","PRESENT"))</f>
        <v>PRESENT</v>
      </c>
      <c r="O178" s="103" t="str">
        <f>IF(O177="","",IF(SUMPRODUCT((Stabilo!$F183:$DA183="A")*(Stabilo!$F$5:$DA$5='Résultats élèves'!$E$2))&gt;0,"ABSENT","PRESENT"))</f>
        <v>PRESENT</v>
      </c>
      <c r="P178" s="103" t="str">
        <f>IF(P177="","",IF(SUMPRODUCT((Stabilo!$F183:$DA183="A")*(Stabilo!$F$5:$DA$5='Résultats élèves'!$F$2))&gt;0,"ABSENT","PRESENT"))</f>
        <v>PRESENT</v>
      </c>
      <c r="Q178" s="103" t="str">
        <f>IF(Q177="","",IF(SUMPRODUCT((Stabilo!$F183:$DA183="A")*(Stabilo!$F$5:$DA$5='Résultats élèves'!$G$2))&gt;0,"ABSENT","PRESENT"))</f>
        <v>PRESENT</v>
      </c>
      <c r="R178" s="103" t="str">
        <f>IF(R177="","",IF(SUMPRODUCT((Stabilo!$F183:$DA183="A")*(Stabilo!$F$5:$DA$5='Résultats élèves'!$H$2))&gt;0,"ABSENT","PRESENT"))</f>
        <v>PRESENT</v>
      </c>
      <c r="S178" s="103" t="str">
        <f>IF(S177="","",IF(SUMPRODUCT((Stabilo!$F183:$DA183="A")*(Stabilo!$F$5:$DA$5='Résultats élèves'!$I$2))&gt;0,"ABSENT","PRESENT"))</f>
        <v/>
      </c>
      <c r="T178" s="103" t="str">
        <f>IF(T177="","",IF(SUMPRODUCT((Stabilo!$F183:$DA183="A")*(Stabilo!$F$5:$DA$5='Résultats élèves'!$J$2))&gt;0,"ABSENT","PRESENT"))</f>
        <v/>
      </c>
      <c r="U178" s="103" t="str">
        <f>IF(U177="","",IF(SUMPRODUCT((Stabilo!$F183:$DA183="A")*(Stabilo!$F$5:$DA$5='Résultats élèves'!$K$2))&gt;0,"ABSENT","PRESENT"))</f>
        <v/>
      </c>
      <c r="V178" s="103" t="str">
        <f>IF(V177="","",IF(SUMPRODUCT((Stabilo!$F183:$DA183="A")*(Stabilo!$F$5:$DA$5='Résultats élèves'!$L$2))&gt;0,"ABSENT","PRESENT"))</f>
        <v/>
      </c>
      <c r="W178" s="103" t="str">
        <f>IF(W177="","",IF(SUMPRODUCT((Stabilo!$F183:$DA183="A")*(Stabilo!$F$5:$DA$5='Résultats élèves'!$M$2))&gt;0,"ABSENT","PRESENT"))</f>
        <v/>
      </c>
      <c r="X178" s="99" t="str">
        <f t="shared" si="33"/>
        <v/>
      </c>
      <c r="Y178" s="176" t="str">
        <f>IF(X178="PRESENT",IF(N178="PRESENT",SUMPRODUCT((Stabilo!$F183:$DA183=1)*(Stabilo!$F$5:$DA$5='Résultats élèves'!$D$2)),"A"),"A")</f>
        <v>A</v>
      </c>
      <c r="Z178" s="176" t="str">
        <f>IF(X178="PRESENT",IF(O178="PRESENT",SUMPRODUCT((Stabilo!$F183:$DA183=1)*(Stabilo!$F$5:$DA$5='Résultats élèves'!$E$2)),"A"),"A")</f>
        <v>A</v>
      </c>
      <c r="AA178" s="176" t="str">
        <f>IF(X178="PRESENT",IF(P178="PRESENT",SUMPRODUCT((Stabilo!$F183:$DA183=1)*(Stabilo!$F$5:$DA$5='Résultats élèves'!$F$2)),"A"),"A")</f>
        <v>A</v>
      </c>
      <c r="AB178" s="176" t="str">
        <f>IF(X178="PRESENT",IF(Q178="PRESENT",SUMPRODUCT((Stabilo!$F183:$DA183=1)*(Stabilo!$F$5:$DA$5='Résultats élèves'!$G$2)),"A"),"A")</f>
        <v>A</v>
      </c>
      <c r="AC178" s="176" t="str">
        <f>IF(X178="PRESENT",IF(R178="PRESENT",SUMPRODUCT((Stabilo!$F183:$DA183=1)*(Stabilo!$F$5:$DA$5='Résultats élèves'!$H$2)),"A"),"A")</f>
        <v>A</v>
      </c>
      <c r="AD178" s="176" t="str">
        <f>IF(X178="PRESENT",IF(S178="PRESENT",SUMPRODUCT((Stabilo!$F183:$DA183=1)*(Stabilo!$F$5:$DA$5='Résultats élèves'!$I$2)),"A"),"A")</f>
        <v>A</v>
      </c>
      <c r="AE178" s="176" t="str">
        <f>IF(X178="PRESENT",IF(T178="PRESENT",SUMPRODUCT((Stabilo!$F183:$DA183=1)*(Stabilo!$F$5:$DA$5='Résultats élèves'!$J$2)),"A"),"A")</f>
        <v>A</v>
      </c>
      <c r="AF178" s="176" t="str">
        <f>IF(X178="PRESENT",IF(U178="PRESENT",SUMPRODUCT((Stabilo!$F183:$DA183=1)*(Stabilo!$F$5:$DA$5='Résultats élèves'!$K$2)),"A"),"A")</f>
        <v>A</v>
      </c>
      <c r="AG178" s="176" t="str">
        <f>IF(X178="PRESENT",IF(V178="PRESENT",SUMPRODUCT((Stabilo!$F183:$DA183=1)*(Stabilo!$F$5:$DA$5='Résultats élèves'!$L$2)),"A"),"A")</f>
        <v>A</v>
      </c>
      <c r="AH178" s="176" t="str">
        <f>IF(X178="PRESENT",IF(W178="PRESENT",SUMPRODUCT((Stabilo!$F183:$DA183=1)*(Stabilo!$F$5:$DA$5='Résultats élèves'!$M$2)),"A"),"A")</f>
        <v>A</v>
      </c>
      <c r="AI178" s="175">
        <f>SUMPRODUCT((Stabilo!$F$5:$DA$5=1)*(Stabilo!F183:DA183&lt;&gt;""))</f>
        <v>0</v>
      </c>
      <c r="AJ178" s="175">
        <f>SUMPRODUCT((Stabilo!$F$5:$DA$5=2)*(Stabilo!F183:DA183&lt;&gt;""))</f>
        <v>0</v>
      </c>
      <c r="AK178" s="175">
        <f>SUMPRODUCT((Stabilo!$F$5:$DA$5=3)*(Stabilo!F183:DA183&lt;&gt;""))</f>
        <v>0</v>
      </c>
      <c r="AL178" s="175">
        <f>SUMPRODUCT((Stabilo!$F$5:$DA$5=4)*(Stabilo!F183:DA183&lt;&gt;""))</f>
        <v>0</v>
      </c>
      <c r="AM178" s="175">
        <f>SUMPRODUCT((Stabilo!$F$5:$DA$5=5)*(Stabilo!F183:DA183&lt;&gt;""))</f>
        <v>0</v>
      </c>
      <c r="AN178" s="175">
        <f>SUMPRODUCT((Stabilo!$F$5:$DA$5=6)*(Stabilo!F183:DA183&lt;&gt;""))</f>
        <v>0</v>
      </c>
      <c r="AO178" s="175">
        <f>SUMPRODUCT((Stabilo!$F$5:$DA$5=7)*(Stabilo!F183:DA183&lt;&gt;""))</f>
        <v>0</v>
      </c>
      <c r="AP178" s="175">
        <f>SUMPRODUCT((Stabilo!$F$5:$DA$5=8)*(Stabilo!F183:DA183&lt;&gt;""))</f>
        <v>0</v>
      </c>
      <c r="AQ178" s="175">
        <f>SUMPRODUCT((Stabilo!$F$5:$DA$5=9)*(Stabilo!F183:DA183&lt;&gt;""))</f>
        <v>0</v>
      </c>
      <c r="AR178" s="175">
        <f>SUMPRODUCT((Stabilo!$F$5:$DA$5=10)*(Stabilo!F183:DA183&lt;&gt;""))</f>
        <v>0</v>
      </c>
    </row>
    <row r="179" spans="2:44" ht="15" customHeight="1">
      <c r="B179" s="76">
        <v>176</v>
      </c>
      <c r="C179" s="77" t="str">
        <f>IF(Accueil!F188="","",Accueil!F188)</f>
        <v/>
      </c>
      <c r="D179" s="167" t="str">
        <f t="shared" si="23"/>
        <v/>
      </c>
      <c r="E179" s="167" t="str">
        <f t="shared" si="24"/>
        <v/>
      </c>
      <c r="F179" s="167" t="str">
        <f t="shared" si="25"/>
        <v/>
      </c>
      <c r="G179" s="167" t="str">
        <f t="shared" si="26"/>
        <v/>
      </c>
      <c r="H179" s="167" t="str">
        <f t="shared" si="27"/>
        <v/>
      </c>
      <c r="I179" s="167" t="str">
        <f t="shared" si="28"/>
        <v/>
      </c>
      <c r="J179" s="167" t="str">
        <f t="shared" si="29"/>
        <v/>
      </c>
      <c r="K179" s="167" t="str">
        <f t="shared" si="30"/>
        <v/>
      </c>
      <c r="L179" s="167" t="str">
        <f t="shared" si="31"/>
        <v/>
      </c>
      <c r="M179" s="167" t="str">
        <f t="shared" si="32"/>
        <v/>
      </c>
      <c r="N179" s="103" t="str">
        <f>IF(N178="","",IF(SUMPRODUCT((Stabilo!$F184:$DA184="A")*(Stabilo!$F$5:$DA$5='Résultats élèves'!$D$2))&gt;0,"ABSENT","PRESENT"))</f>
        <v>PRESENT</v>
      </c>
      <c r="O179" s="103" t="str">
        <f>IF(O178="","",IF(SUMPRODUCT((Stabilo!$F184:$DA184="A")*(Stabilo!$F$5:$DA$5='Résultats élèves'!$E$2))&gt;0,"ABSENT","PRESENT"))</f>
        <v>PRESENT</v>
      </c>
      <c r="P179" s="103" t="str">
        <f>IF(P178="","",IF(SUMPRODUCT((Stabilo!$F184:$DA184="A")*(Stabilo!$F$5:$DA$5='Résultats élèves'!$F$2))&gt;0,"ABSENT","PRESENT"))</f>
        <v>PRESENT</v>
      </c>
      <c r="Q179" s="103" t="str">
        <f>IF(Q178="","",IF(SUMPRODUCT((Stabilo!$F184:$DA184="A")*(Stabilo!$F$5:$DA$5='Résultats élèves'!$G$2))&gt;0,"ABSENT","PRESENT"))</f>
        <v>PRESENT</v>
      </c>
      <c r="R179" s="103" t="str">
        <f>IF(R178="","",IF(SUMPRODUCT((Stabilo!$F184:$DA184="A")*(Stabilo!$F$5:$DA$5='Résultats élèves'!$H$2))&gt;0,"ABSENT","PRESENT"))</f>
        <v>PRESENT</v>
      </c>
      <c r="S179" s="103" t="str">
        <f>IF(S178="","",IF(SUMPRODUCT((Stabilo!$F184:$DA184="A")*(Stabilo!$F$5:$DA$5='Résultats élèves'!$I$2))&gt;0,"ABSENT","PRESENT"))</f>
        <v/>
      </c>
      <c r="T179" s="103" t="str">
        <f>IF(T178="","",IF(SUMPRODUCT((Stabilo!$F184:$DA184="A")*(Stabilo!$F$5:$DA$5='Résultats élèves'!$J$2))&gt;0,"ABSENT","PRESENT"))</f>
        <v/>
      </c>
      <c r="U179" s="103" t="str">
        <f>IF(U178="","",IF(SUMPRODUCT((Stabilo!$F184:$DA184="A")*(Stabilo!$F$5:$DA$5='Résultats élèves'!$K$2))&gt;0,"ABSENT","PRESENT"))</f>
        <v/>
      </c>
      <c r="V179" s="103" t="str">
        <f>IF(V178="","",IF(SUMPRODUCT((Stabilo!$F184:$DA184="A")*(Stabilo!$F$5:$DA$5='Résultats élèves'!$L$2))&gt;0,"ABSENT","PRESENT"))</f>
        <v/>
      </c>
      <c r="W179" s="103" t="str">
        <f>IF(W178="","",IF(SUMPRODUCT((Stabilo!$F184:$DA184="A")*(Stabilo!$F$5:$DA$5='Résultats élèves'!$M$2))&gt;0,"ABSENT","PRESENT"))</f>
        <v/>
      </c>
      <c r="X179" s="99" t="str">
        <f t="shared" si="33"/>
        <v/>
      </c>
      <c r="Y179" s="176" t="str">
        <f>IF(X179="PRESENT",IF(N179="PRESENT",SUMPRODUCT((Stabilo!$F184:$DA184=1)*(Stabilo!$F$5:$DA$5='Résultats élèves'!$D$2)),"A"),"A")</f>
        <v>A</v>
      </c>
      <c r="Z179" s="176" t="str">
        <f>IF(X179="PRESENT",IF(O179="PRESENT",SUMPRODUCT((Stabilo!$F184:$DA184=1)*(Stabilo!$F$5:$DA$5='Résultats élèves'!$E$2)),"A"),"A")</f>
        <v>A</v>
      </c>
      <c r="AA179" s="176" t="str">
        <f>IF(X179="PRESENT",IF(P179="PRESENT",SUMPRODUCT((Stabilo!$F184:$DA184=1)*(Stabilo!$F$5:$DA$5='Résultats élèves'!$F$2)),"A"),"A")</f>
        <v>A</v>
      </c>
      <c r="AB179" s="176" t="str">
        <f>IF(X179="PRESENT",IF(Q179="PRESENT",SUMPRODUCT((Stabilo!$F184:$DA184=1)*(Stabilo!$F$5:$DA$5='Résultats élèves'!$G$2)),"A"),"A")</f>
        <v>A</v>
      </c>
      <c r="AC179" s="176" t="str">
        <f>IF(X179="PRESENT",IF(R179="PRESENT",SUMPRODUCT((Stabilo!$F184:$DA184=1)*(Stabilo!$F$5:$DA$5='Résultats élèves'!$H$2)),"A"),"A")</f>
        <v>A</v>
      </c>
      <c r="AD179" s="176" t="str">
        <f>IF(X179="PRESENT",IF(S179="PRESENT",SUMPRODUCT((Stabilo!$F184:$DA184=1)*(Stabilo!$F$5:$DA$5='Résultats élèves'!$I$2)),"A"),"A")</f>
        <v>A</v>
      </c>
      <c r="AE179" s="176" t="str">
        <f>IF(X179="PRESENT",IF(T179="PRESENT",SUMPRODUCT((Stabilo!$F184:$DA184=1)*(Stabilo!$F$5:$DA$5='Résultats élèves'!$J$2)),"A"),"A")</f>
        <v>A</v>
      </c>
      <c r="AF179" s="176" t="str">
        <f>IF(X179="PRESENT",IF(U179="PRESENT",SUMPRODUCT((Stabilo!$F184:$DA184=1)*(Stabilo!$F$5:$DA$5='Résultats élèves'!$K$2)),"A"),"A")</f>
        <v>A</v>
      </c>
      <c r="AG179" s="176" t="str">
        <f>IF(X179="PRESENT",IF(V179="PRESENT",SUMPRODUCT((Stabilo!$F184:$DA184=1)*(Stabilo!$F$5:$DA$5='Résultats élèves'!$L$2)),"A"),"A")</f>
        <v>A</v>
      </c>
      <c r="AH179" s="176" t="str">
        <f>IF(X179="PRESENT",IF(W179="PRESENT",SUMPRODUCT((Stabilo!$F184:$DA184=1)*(Stabilo!$F$5:$DA$5='Résultats élèves'!$M$2)),"A"),"A")</f>
        <v>A</v>
      </c>
      <c r="AI179" s="175">
        <f>SUMPRODUCT((Stabilo!$F$5:$DA$5=1)*(Stabilo!F184:DA184&lt;&gt;""))</f>
        <v>0</v>
      </c>
      <c r="AJ179" s="175">
        <f>SUMPRODUCT((Stabilo!$F$5:$DA$5=2)*(Stabilo!F184:DA184&lt;&gt;""))</f>
        <v>0</v>
      </c>
      <c r="AK179" s="175">
        <f>SUMPRODUCT((Stabilo!$F$5:$DA$5=3)*(Stabilo!F184:DA184&lt;&gt;""))</f>
        <v>0</v>
      </c>
      <c r="AL179" s="175">
        <f>SUMPRODUCT((Stabilo!$F$5:$DA$5=4)*(Stabilo!F184:DA184&lt;&gt;""))</f>
        <v>0</v>
      </c>
      <c r="AM179" s="175">
        <f>SUMPRODUCT((Stabilo!$F$5:$DA$5=5)*(Stabilo!F184:DA184&lt;&gt;""))</f>
        <v>0</v>
      </c>
      <c r="AN179" s="175">
        <f>SUMPRODUCT((Stabilo!$F$5:$DA$5=6)*(Stabilo!F184:DA184&lt;&gt;""))</f>
        <v>0</v>
      </c>
      <c r="AO179" s="175">
        <f>SUMPRODUCT((Stabilo!$F$5:$DA$5=7)*(Stabilo!F184:DA184&lt;&gt;""))</f>
        <v>0</v>
      </c>
      <c r="AP179" s="175">
        <f>SUMPRODUCT((Stabilo!$F$5:$DA$5=8)*(Stabilo!F184:DA184&lt;&gt;""))</f>
        <v>0</v>
      </c>
      <c r="AQ179" s="175">
        <f>SUMPRODUCT((Stabilo!$F$5:$DA$5=9)*(Stabilo!F184:DA184&lt;&gt;""))</f>
        <v>0</v>
      </c>
      <c r="AR179" s="175">
        <f>SUMPRODUCT((Stabilo!$F$5:$DA$5=10)*(Stabilo!F184:DA184&lt;&gt;""))</f>
        <v>0</v>
      </c>
    </row>
    <row r="180" spans="2:44" ht="15" customHeight="1">
      <c r="B180" s="76">
        <v>177</v>
      </c>
      <c r="C180" s="77" t="str">
        <f>IF(Accueil!F189="","",Accueil!F189)</f>
        <v/>
      </c>
      <c r="D180" s="167" t="str">
        <f t="shared" si="23"/>
        <v/>
      </c>
      <c r="E180" s="167" t="str">
        <f t="shared" si="24"/>
        <v/>
      </c>
      <c r="F180" s="167" t="str">
        <f t="shared" si="25"/>
        <v/>
      </c>
      <c r="G180" s="167" t="str">
        <f t="shared" si="26"/>
        <v/>
      </c>
      <c r="H180" s="167" t="str">
        <f t="shared" si="27"/>
        <v/>
      </c>
      <c r="I180" s="167" t="str">
        <f t="shared" si="28"/>
        <v/>
      </c>
      <c r="J180" s="167" t="str">
        <f t="shared" si="29"/>
        <v/>
      </c>
      <c r="K180" s="167" t="str">
        <f t="shared" si="30"/>
        <v/>
      </c>
      <c r="L180" s="167" t="str">
        <f t="shared" si="31"/>
        <v/>
      </c>
      <c r="M180" s="167" t="str">
        <f t="shared" si="32"/>
        <v/>
      </c>
      <c r="N180" s="103" t="str">
        <f>IF(N179="","",IF(SUMPRODUCT((Stabilo!$F185:$DA185="A")*(Stabilo!$F$5:$DA$5='Résultats élèves'!$D$2))&gt;0,"ABSENT","PRESENT"))</f>
        <v>PRESENT</v>
      </c>
      <c r="O180" s="103" t="str">
        <f>IF(O179="","",IF(SUMPRODUCT((Stabilo!$F185:$DA185="A")*(Stabilo!$F$5:$DA$5='Résultats élèves'!$E$2))&gt;0,"ABSENT","PRESENT"))</f>
        <v>PRESENT</v>
      </c>
      <c r="P180" s="103" t="str">
        <f>IF(P179="","",IF(SUMPRODUCT((Stabilo!$F185:$DA185="A")*(Stabilo!$F$5:$DA$5='Résultats élèves'!$F$2))&gt;0,"ABSENT","PRESENT"))</f>
        <v>PRESENT</v>
      </c>
      <c r="Q180" s="103" t="str">
        <f>IF(Q179="","",IF(SUMPRODUCT((Stabilo!$F185:$DA185="A")*(Stabilo!$F$5:$DA$5='Résultats élèves'!$G$2))&gt;0,"ABSENT","PRESENT"))</f>
        <v>PRESENT</v>
      </c>
      <c r="R180" s="103" t="str">
        <f>IF(R179="","",IF(SUMPRODUCT((Stabilo!$F185:$DA185="A")*(Stabilo!$F$5:$DA$5='Résultats élèves'!$H$2))&gt;0,"ABSENT","PRESENT"))</f>
        <v>PRESENT</v>
      </c>
      <c r="S180" s="103" t="str">
        <f>IF(S179="","",IF(SUMPRODUCT((Stabilo!$F185:$DA185="A")*(Stabilo!$F$5:$DA$5='Résultats élèves'!$I$2))&gt;0,"ABSENT","PRESENT"))</f>
        <v/>
      </c>
      <c r="T180" s="103" t="str">
        <f>IF(T179="","",IF(SUMPRODUCT((Stabilo!$F185:$DA185="A")*(Stabilo!$F$5:$DA$5='Résultats élèves'!$J$2))&gt;0,"ABSENT","PRESENT"))</f>
        <v/>
      </c>
      <c r="U180" s="103" t="str">
        <f>IF(U179="","",IF(SUMPRODUCT((Stabilo!$F185:$DA185="A")*(Stabilo!$F$5:$DA$5='Résultats élèves'!$K$2))&gt;0,"ABSENT","PRESENT"))</f>
        <v/>
      </c>
      <c r="V180" s="103" t="str">
        <f>IF(V179="","",IF(SUMPRODUCT((Stabilo!$F185:$DA185="A")*(Stabilo!$F$5:$DA$5='Résultats élèves'!$L$2))&gt;0,"ABSENT","PRESENT"))</f>
        <v/>
      </c>
      <c r="W180" s="103" t="str">
        <f>IF(W179="","",IF(SUMPRODUCT((Stabilo!$F185:$DA185="A")*(Stabilo!$F$5:$DA$5='Résultats élèves'!$M$2))&gt;0,"ABSENT","PRESENT"))</f>
        <v/>
      </c>
      <c r="X180" s="99" t="str">
        <f t="shared" si="33"/>
        <v/>
      </c>
      <c r="Y180" s="176" t="str">
        <f>IF(X180="PRESENT",IF(N180="PRESENT",SUMPRODUCT((Stabilo!$F185:$DA185=1)*(Stabilo!$F$5:$DA$5='Résultats élèves'!$D$2)),"A"),"A")</f>
        <v>A</v>
      </c>
      <c r="Z180" s="176" t="str">
        <f>IF(X180="PRESENT",IF(O180="PRESENT",SUMPRODUCT((Stabilo!$F185:$DA185=1)*(Stabilo!$F$5:$DA$5='Résultats élèves'!$E$2)),"A"),"A")</f>
        <v>A</v>
      </c>
      <c r="AA180" s="176" t="str">
        <f>IF(X180="PRESENT",IF(P180="PRESENT",SUMPRODUCT((Stabilo!$F185:$DA185=1)*(Stabilo!$F$5:$DA$5='Résultats élèves'!$F$2)),"A"),"A")</f>
        <v>A</v>
      </c>
      <c r="AB180" s="176" t="str">
        <f>IF(X180="PRESENT",IF(Q180="PRESENT",SUMPRODUCT((Stabilo!$F185:$DA185=1)*(Stabilo!$F$5:$DA$5='Résultats élèves'!$G$2)),"A"),"A")</f>
        <v>A</v>
      </c>
      <c r="AC180" s="176" t="str">
        <f>IF(X180="PRESENT",IF(R180="PRESENT",SUMPRODUCT((Stabilo!$F185:$DA185=1)*(Stabilo!$F$5:$DA$5='Résultats élèves'!$H$2)),"A"),"A")</f>
        <v>A</v>
      </c>
      <c r="AD180" s="176" t="str">
        <f>IF(X180="PRESENT",IF(S180="PRESENT",SUMPRODUCT((Stabilo!$F185:$DA185=1)*(Stabilo!$F$5:$DA$5='Résultats élèves'!$I$2)),"A"),"A")</f>
        <v>A</v>
      </c>
      <c r="AE180" s="176" t="str">
        <f>IF(X180="PRESENT",IF(T180="PRESENT",SUMPRODUCT((Stabilo!$F185:$DA185=1)*(Stabilo!$F$5:$DA$5='Résultats élèves'!$J$2)),"A"),"A")</f>
        <v>A</v>
      </c>
      <c r="AF180" s="176" t="str">
        <f>IF(X180="PRESENT",IF(U180="PRESENT",SUMPRODUCT((Stabilo!$F185:$DA185=1)*(Stabilo!$F$5:$DA$5='Résultats élèves'!$K$2)),"A"),"A")</f>
        <v>A</v>
      </c>
      <c r="AG180" s="176" t="str">
        <f>IF(X180="PRESENT",IF(V180="PRESENT",SUMPRODUCT((Stabilo!$F185:$DA185=1)*(Stabilo!$F$5:$DA$5='Résultats élèves'!$L$2)),"A"),"A")</f>
        <v>A</v>
      </c>
      <c r="AH180" s="176" t="str">
        <f>IF(X180="PRESENT",IF(W180="PRESENT",SUMPRODUCT((Stabilo!$F185:$DA185=1)*(Stabilo!$F$5:$DA$5='Résultats élèves'!$M$2)),"A"),"A")</f>
        <v>A</v>
      </c>
      <c r="AI180" s="175">
        <f>SUMPRODUCT((Stabilo!$F$5:$DA$5=1)*(Stabilo!F185:DA185&lt;&gt;""))</f>
        <v>0</v>
      </c>
      <c r="AJ180" s="175">
        <f>SUMPRODUCT((Stabilo!$F$5:$DA$5=2)*(Stabilo!F185:DA185&lt;&gt;""))</f>
        <v>0</v>
      </c>
      <c r="AK180" s="175">
        <f>SUMPRODUCT((Stabilo!$F$5:$DA$5=3)*(Stabilo!F185:DA185&lt;&gt;""))</f>
        <v>0</v>
      </c>
      <c r="AL180" s="175">
        <f>SUMPRODUCT((Stabilo!$F$5:$DA$5=4)*(Stabilo!F185:DA185&lt;&gt;""))</f>
        <v>0</v>
      </c>
      <c r="AM180" s="175">
        <f>SUMPRODUCT((Stabilo!$F$5:$DA$5=5)*(Stabilo!F185:DA185&lt;&gt;""))</f>
        <v>0</v>
      </c>
      <c r="AN180" s="175">
        <f>SUMPRODUCT((Stabilo!$F$5:$DA$5=6)*(Stabilo!F185:DA185&lt;&gt;""))</f>
        <v>0</v>
      </c>
      <c r="AO180" s="175">
        <f>SUMPRODUCT((Stabilo!$F$5:$DA$5=7)*(Stabilo!F185:DA185&lt;&gt;""))</f>
        <v>0</v>
      </c>
      <c r="AP180" s="175">
        <f>SUMPRODUCT((Stabilo!$F$5:$DA$5=8)*(Stabilo!F185:DA185&lt;&gt;""))</f>
        <v>0</v>
      </c>
      <c r="AQ180" s="175">
        <f>SUMPRODUCT((Stabilo!$F$5:$DA$5=9)*(Stabilo!F185:DA185&lt;&gt;""))</f>
        <v>0</v>
      </c>
      <c r="AR180" s="175">
        <f>SUMPRODUCT((Stabilo!$F$5:$DA$5=10)*(Stabilo!F185:DA185&lt;&gt;""))</f>
        <v>0</v>
      </c>
    </row>
    <row r="181" spans="2:44" ht="15" customHeight="1">
      <c r="B181" s="76">
        <v>178</v>
      </c>
      <c r="C181" s="77" t="str">
        <f>IF(Accueil!F190="","",Accueil!F190)</f>
        <v/>
      </c>
      <c r="D181" s="167" t="str">
        <f t="shared" si="23"/>
        <v/>
      </c>
      <c r="E181" s="167" t="str">
        <f t="shared" si="24"/>
        <v/>
      </c>
      <c r="F181" s="167" t="str">
        <f t="shared" si="25"/>
        <v/>
      </c>
      <c r="G181" s="167" t="str">
        <f t="shared" si="26"/>
        <v/>
      </c>
      <c r="H181" s="167" t="str">
        <f t="shared" si="27"/>
        <v/>
      </c>
      <c r="I181" s="167" t="str">
        <f t="shared" si="28"/>
        <v/>
      </c>
      <c r="J181" s="167" t="str">
        <f t="shared" si="29"/>
        <v/>
      </c>
      <c r="K181" s="167" t="str">
        <f t="shared" si="30"/>
        <v/>
      </c>
      <c r="L181" s="167" t="str">
        <f t="shared" si="31"/>
        <v/>
      </c>
      <c r="M181" s="167" t="str">
        <f t="shared" si="32"/>
        <v/>
      </c>
      <c r="N181" s="103" t="str">
        <f>IF(N180="","",IF(SUMPRODUCT((Stabilo!$F186:$DA186="A")*(Stabilo!$F$5:$DA$5='Résultats élèves'!$D$2))&gt;0,"ABSENT","PRESENT"))</f>
        <v>PRESENT</v>
      </c>
      <c r="O181" s="103" t="str">
        <f>IF(O180="","",IF(SUMPRODUCT((Stabilo!$F186:$DA186="A")*(Stabilo!$F$5:$DA$5='Résultats élèves'!$E$2))&gt;0,"ABSENT","PRESENT"))</f>
        <v>PRESENT</v>
      </c>
      <c r="P181" s="103" t="str">
        <f>IF(P180="","",IF(SUMPRODUCT((Stabilo!$F186:$DA186="A")*(Stabilo!$F$5:$DA$5='Résultats élèves'!$F$2))&gt;0,"ABSENT","PRESENT"))</f>
        <v>PRESENT</v>
      </c>
      <c r="Q181" s="103" t="str">
        <f>IF(Q180="","",IF(SUMPRODUCT((Stabilo!$F186:$DA186="A")*(Stabilo!$F$5:$DA$5='Résultats élèves'!$G$2))&gt;0,"ABSENT","PRESENT"))</f>
        <v>PRESENT</v>
      </c>
      <c r="R181" s="103" t="str">
        <f>IF(R180="","",IF(SUMPRODUCT((Stabilo!$F186:$DA186="A")*(Stabilo!$F$5:$DA$5='Résultats élèves'!$H$2))&gt;0,"ABSENT","PRESENT"))</f>
        <v>PRESENT</v>
      </c>
      <c r="S181" s="103" t="str">
        <f>IF(S180="","",IF(SUMPRODUCT((Stabilo!$F186:$DA186="A")*(Stabilo!$F$5:$DA$5='Résultats élèves'!$I$2))&gt;0,"ABSENT","PRESENT"))</f>
        <v/>
      </c>
      <c r="T181" s="103" t="str">
        <f>IF(T180="","",IF(SUMPRODUCT((Stabilo!$F186:$DA186="A")*(Stabilo!$F$5:$DA$5='Résultats élèves'!$J$2))&gt;0,"ABSENT","PRESENT"))</f>
        <v/>
      </c>
      <c r="U181" s="103" t="str">
        <f>IF(U180="","",IF(SUMPRODUCT((Stabilo!$F186:$DA186="A")*(Stabilo!$F$5:$DA$5='Résultats élèves'!$K$2))&gt;0,"ABSENT","PRESENT"))</f>
        <v/>
      </c>
      <c r="V181" s="103" t="str">
        <f>IF(V180="","",IF(SUMPRODUCT((Stabilo!$F186:$DA186="A")*(Stabilo!$F$5:$DA$5='Résultats élèves'!$L$2))&gt;0,"ABSENT","PRESENT"))</f>
        <v/>
      </c>
      <c r="W181" s="103" t="str">
        <f>IF(W180="","",IF(SUMPRODUCT((Stabilo!$F186:$DA186="A")*(Stabilo!$F$5:$DA$5='Résultats élèves'!$M$2))&gt;0,"ABSENT","PRESENT"))</f>
        <v/>
      </c>
      <c r="X181" s="99" t="str">
        <f t="shared" si="33"/>
        <v/>
      </c>
      <c r="Y181" s="176" t="str">
        <f>IF(X181="PRESENT",IF(N181="PRESENT",SUMPRODUCT((Stabilo!$F186:$DA186=1)*(Stabilo!$F$5:$DA$5='Résultats élèves'!$D$2)),"A"),"A")</f>
        <v>A</v>
      </c>
      <c r="Z181" s="176" t="str">
        <f>IF(X181="PRESENT",IF(O181="PRESENT",SUMPRODUCT((Stabilo!$F186:$DA186=1)*(Stabilo!$F$5:$DA$5='Résultats élèves'!$E$2)),"A"),"A")</f>
        <v>A</v>
      </c>
      <c r="AA181" s="176" t="str">
        <f>IF(X181="PRESENT",IF(P181="PRESENT",SUMPRODUCT((Stabilo!$F186:$DA186=1)*(Stabilo!$F$5:$DA$5='Résultats élèves'!$F$2)),"A"),"A")</f>
        <v>A</v>
      </c>
      <c r="AB181" s="176" t="str">
        <f>IF(X181="PRESENT",IF(Q181="PRESENT",SUMPRODUCT((Stabilo!$F186:$DA186=1)*(Stabilo!$F$5:$DA$5='Résultats élèves'!$G$2)),"A"),"A")</f>
        <v>A</v>
      </c>
      <c r="AC181" s="176" t="str">
        <f>IF(X181="PRESENT",IF(R181="PRESENT",SUMPRODUCT((Stabilo!$F186:$DA186=1)*(Stabilo!$F$5:$DA$5='Résultats élèves'!$H$2)),"A"),"A")</f>
        <v>A</v>
      </c>
      <c r="AD181" s="176" t="str">
        <f>IF(X181="PRESENT",IF(S181="PRESENT",SUMPRODUCT((Stabilo!$F186:$DA186=1)*(Stabilo!$F$5:$DA$5='Résultats élèves'!$I$2)),"A"),"A")</f>
        <v>A</v>
      </c>
      <c r="AE181" s="176" t="str">
        <f>IF(X181="PRESENT",IF(T181="PRESENT",SUMPRODUCT((Stabilo!$F186:$DA186=1)*(Stabilo!$F$5:$DA$5='Résultats élèves'!$J$2)),"A"),"A")</f>
        <v>A</v>
      </c>
      <c r="AF181" s="176" t="str">
        <f>IF(X181="PRESENT",IF(U181="PRESENT",SUMPRODUCT((Stabilo!$F186:$DA186=1)*(Stabilo!$F$5:$DA$5='Résultats élèves'!$K$2)),"A"),"A")</f>
        <v>A</v>
      </c>
      <c r="AG181" s="176" t="str">
        <f>IF(X181="PRESENT",IF(V181="PRESENT",SUMPRODUCT((Stabilo!$F186:$DA186=1)*(Stabilo!$F$5:$DA$5='Résultats élèves'!$L$2)),"A"),"A")</f>
        <v>A</v>
      </c>
      <c r="AH181" s="176" t="str">
        <f>IF(X181="PRESENT",IF(W181="PRESENT",SUMPRODUCT((Stabilo!$F186:$DA186=1)*(Stabilo!$F$5:$DA$5='Résultats élèves'!$M$2)),"A"),"A")</f>
        <v>A</v>
      </c>
      <c r="AI181" s="175">
        <f>SUMPRODUCT((Stabilo!$F$5:$DA$5=1)*(Stabilo!F186:DA186&lt;&gt;""))</f>
        <v>0</v>
      </c>
      <c r="AJ181" s="175">
        <f>SUMPRODUCT((Stabilo!$F$5:$DA$5=2)*(Stabilo!F186:DA186&lt;&gt;""))</f>
        <v>0</v>
      </c>
      <c r="AK181" s="175">
        <f>SUMPRODUCT((Stabilo!$F$5:$DA$5=3)*(Stabilo!F186:DA186&lt;&gt;""))</f>
        <v>0</v>
      </c>
      <c r="AL181" s="175">
        <f>SUMPRODUCT((Stabilo!$F$5:$DA$5=4)*(Stabilo!F186:DA186&lt;&gt;""))</f>
        <v>0</v>
      </c>
      <c r="AM181" s="175">
        <f>SUMPRODUCT((Stabilo!$F$5:$DA$5=5)*(Stabilo!F186:DA186&lt;&gt;""))</f>
        <v>0</v>
      </c>
      <c r="AN181" s="175">
        <f>SUMPRODUCT((Stabilo!$F$5:$DA$5=6)*(Stabilo!F186:DA186&lt;&gt;""))</f>
        <v>0</v>
      </c>
      <c r="AO181" s="175">
        <f>SUMPRODUCT((Stabilo!$F$5:$DA$5=7)*(Stabilo!F186:DA186&lt;&gt;""))</f>
        <v>0</v>
      </c>
      <c r="AP181" s="175">
        <f>SUMPRODUCT((Stabilo!$F$5:$DA$5=8)*(Stabilo!F186:DA186&lt;&gt;""))</f>
        <v>0</v>
      </c>
      <c r="AQ181" s="175">
        <f>SUMPRODUCT((Stabilo!$F$5:$DA$5=9)*(Stabilo!F186:DA186&lt;&gt;""))</f>
        <v>0</v>
      </c>
      <c r="AR181" s="175">
        <f>SUMPRODUCT((Stabilo!$F$5:$DA$5=10)*(Stabilo!F186:DA186&lt;&gt;""))</f>
        <v>0</v>
      </c>
    </row>
    <row r="182" spans="2:44" ht="15" customHeight="1">
      <c r="B182" s="76">
        <v>179</v>
      </c>
      <c r="C182" s="77" t="str">
        <f>IF(Accueil!F191="","",Accueil!F191)</f>
        <v/>
      </c>
      <c r="D182" s="167" t="str">
        <f t="shared" si="23"/>
        <v/>
      </c>
      <c r="E182" s="167" t="str">
        <f t="shared" si="24"/>
        <v/>
      </c>
      <c r="F182" s="167" t="str">
        <f t="shared" si="25"/>
        <v/>
      </c>
      <c r="G182" s="167" t="str">
        <f t="shared" si="26"/>
        <v/>
      </c>
      <c r="H182" s="167" t="str">
        <f t="shared" si="27"/>
        <v/>
      </c>
      <c r="I182" s="167" t="str">
        <f t="shared" si="28"/>
        <v/>
      </c>
      <c r="J182" s="167" t="str">
        <f t="shared" si="29"/>
        <v/>
      </c>
      <c r="K182" s="167" t="str">
        <f t="shared" si="30"/>
        <v/>
      </c>
      <c r="L182" s="167" t="str">
        <f t="shared" si="31"/>
        <v/>
      </c>
      <c r="M182" s="167" t="str">
        <f t="shared" si="32"/>
        <v/>
      </c>
      <c r="N182" s="103" t="str">
        <f>IF(N181="","",IF(SUMPRODUCT((Stabilo!$F187:$DA187="A")*(Stabilo!$F$5:$DA$5='Résultats élèves'!$D$2))&gt;0,"ABSENT","PRESENT"))</f>
        <v>PRESENT</v>
      </c>
      <c r="O182" s="103" t="str">
        <f>IF(O181="","",IF(SUMPRODUCT((Stabilo!$F187:$DA187="A")*(Stabilo!$F$5:$DA$5='Résultats élèves'!$E$2))&gt;0,"ABSENT","PRESENT"))</f>
        <v>PRESENT</v>
      </c>
      <c r="P182" s="103" t="str">
        <f>IF(P181="","",IF(SUMPRODUCT((Stabilo!$F187:$DA187="A")*(Stabilo!$F$5:$DA$5='Résultats élèves'!$F$2))&gt;0,"ABSENT","PRESENT"))</f>
        <v>PRESENT</v>
      </c>
      <c r="Q182" s="103" t="str">
        <f>IF(Q181="","",IF(SUMPRODUCT((Stabilo!$F187:$DA187="A")*(Stabilo!$F$5:$DA$5='Résultats élèves'!$G$2))&gt;0,"ABSENT","PRESENT"))</f>
        <v>PRESENT</v>
      </c>
      <c r="R182" s="103" t="str">
        <f>IF(R181="","",IF(SUMPRODUCT((Stabilo!$F187:$DA187="A")*(Stabilo!$F$5:$DA$5='Résultats élèves'!$H$2))&gt;0,"ABSENT","PRESENT"))</f>
        <v>PRESENT</v>
      </c>
      <c r="S182" s="103" t="str">
        <f>IF(S181="","",IF(SUMPRODUCT((Stabilo!$F187:$DA187="A")*(Stabilo!$F$5:$DA$5='Résultats élèves'!$I$2))&gt;0,"ABSENT","PRESENT"))</f>
        <v/>
      </c>
      <c r="T182" s="103" t="str">
        <f>IF(T181="","",IF(SUMPRODUCT((Stabilo!$F187:$DA187="A")*(Stabilo!$F$5:$DA$5='Résultats élèves'!$J$2))&gt;0,"ABSENT","PRESENT"))</f>
        <v/>
      </c>
      <c r="U182" s="103" t="str">
        <f>IF(U181="","",IF(SUMPRODUCT((Stabilo!$F187:$DA187="A")*(Stabilo!$F$5:$DA$5='Résultats élèves'!$K$2))&gt;0,"ABSENT","PRESENT"))</f>
        <v/>
      </c>
      <c r="V182" s="103" t="str">
        <f>IF(V181="","",IF(SUMPRODUCT((Stabilo!$F187:$DA187="A")*(Stabilo!$F$5:$DA$5='Résultats élèves'!$L$2))&gt;0,"ABSENT","PRESENT"))</f>
        <v/>
      </c>
      <c r="W182" s="103" t="str">
        <f>IF(W181="","",IF(SUMPRODUCT((Stabilo!$F187:$DA187="A")*(Stabilo!$F$5:$DA$5='Résultats élèves'!$M$2))&gt;0,"ABSENT","PRESENT"))</f>
        <v/>
      </c>
      <c r="X182" s="99" t="str">
        <f t="shared" si="33"/>
        <v/>
      </c>
      <c r="Y182" s="176" t="str">
        <f>IF(X182="PRESENT",IF(N182="PRESENT",SUMPRODUCT((Stabilo!$F187:$DA187=1)*(Stabilo!$F$5:$DA$5='Résultats élèves'!$D$2)),"A"),"A")</f>
        <v>A</v>
      </c>
      <c r="Z182" s="176" t="str">
        <f>IF(X182="PRESENT",IF(O182="PRESENT",SUMPRODUCT((Stabilo!$F187:$DA187=1)*(Stabilo!$F$5:$DA$5='Résultats élèves'!$E$2)),"A"),"A")</f>
        <v>A</v>
      </c>
      <c r="AA182" s="176" t="str">
        <f>IF(X182="PRESENT",IF(P182="PRESENT",SUMPRODUCT((Stabilo!$F187:$DA187=1)*(Stabilo!$F$5:$DA$5='Résultats élèves'!$F$2)),"A"),"A")</f>
        <v>A</v>
      </c>
      <c r="AB182" s="176" t="str">
        <f>IF(X182="PRESENT",IF(Q182="PRESENT",SUMPRODUCT((Stabilo!$F187:$DA187=1)*(Stabilo!$F$5:$DA$5='Résultats élèves'!$G$2)),"A"),"A")</f>
        <v>A</v>
      </c>
      <c r="AC182" s="176" t="str">
        <f>IF(X182="PRESENT",IF(R182="PRESENT",SUMPRODUCT((Stabilo!$F187:$DA187=1)*(Stabilo!$F$5:$DA$5='Résultats élèves'!$H$2)),"A"),"A")</f>
        <v>A</v>
      </c>
      <c r="AD182" s="176" t="str">
        <f>IF(X182="PRESENT",IF(S182="PRESENT",SUMPRODUCT((Stabilo!$F187:$DA187=1)*(Stabilo!$F$5:$DA$5='Résultats élèves'!$I$2)),"A"),"A")</f>
        <v>A</v>
      </c>
      <c r="AE182" s="176" t="str">
        <f>IF(X182="PRESENT",IF(T182="PRESENT",SUMPRODUCT((Stabilo!$F187:$DA187=1)*(Stabilo!$F$5:$DA$5='Résultats élèves'!$J$2)),"A"),"A")</f>
        <v>A</v>
      </c>
      <c r="AF182" s="176" t="str">
        <f>IF(X182="PRESENT",IF(U182="PRESENT",SUMPRODUCT((Stabilo!$F187:$DA187=1)*(Stabilo!$F$5:$DA$5='Résultats élèves'!$K$2)),"A"),"A")</f>
        <v>A</v>
      </c>
      <c r="AG182" s="176" t="str">
        <f>IF(X182="PRESENT",IF(V182="PRESENT",SUMPRODUCT((Stabilo!$F187:$DA187=1)*(Stabilo!$F$5:$DA$5='Résultats élèves'!$L$2)),"A"),"A")</f>
        <v>A</v>
      </c>
      <c r="AH182" s="176" t="str">
        <f>IF(X182="PRESENT",IF(W182="PRESENT",SUMPRODUCT((Stabilo!$F187:$DA187=1)*(Stabilo!$F$5:$DA$5='Résultats élèves'!$M$2)),"A"),"A")</f>
        <v>A</v>
      </c>
      <c r="AI182" s="175">
        <f>SUMPRODUCT((Stabilo!$F$5:$DA$5=1)*(Stabilo!F187:DA187&lt;&gt;""))</f>
        <v>0</v>
      </c>
      <c r="AJ182" s="175">
        <f>SUMPRODUCT((Stabilo!$F$5:$DA$5=2)*(Stabilo!F187:DA187&lt;&gt;""))</f>
        <v>0</v>
      </c>
      <c r="AK182" s="175">
        <f>SUMPRODUCT((Stabilo!$F$5:$DA$5=3)*(Stabilo!F187:DA187&lt;&gt;""))</f>
        <v>0</v>
      </c>
      <c r="AL182" s="175">
        <f>SUMPRODUCT((Stabilo!$F$5:$DA$5=4)*(Stabilo!F187:DA187&lt;&gt;""))</f>
        <v>0</v>
      </c>
      <c r="AM182" s="175">
        <f>SUMPRODUCT((Stabilo!$F$5:$DA$5=5)*(Stabilo!F187:DA187&lt;&gt;""))</f>
        <v>0</v>
      </c>
      <c r="AN182" s="175">
        <f>SUMPRODUCT((Stabilo!$F$5:$DA$5=6)*(Stabilo!F187:DA187&lt;&gt;""))</f>
        <v>0</v>
      </c>
      <c r="AO182" s="175">
        <f>SUMPRODUCT((Stabilo!$F$5:$DA$5=7)*(Stabilo!F187:DA187&lt;&gt;""))</f>
        <v>0</v>
      </c>
      <c r="AP182" s="175">
        <f>SUMPRODUCT((Stabilo!$F$5:$DA$5=8)*(Stabilo!F187:DA187&lt;&gt;""))</f>
        <v>0</v>
      </c>
      <c r="AQ182" s="175">
        <f>SUMPRODUCT((Stabilo!$F$5:$DA$5=9)*(Stabilo!F187:DA187&lt;&gt;""))</f>
        <v>0</v>
      </c>
      <c r="AR182" s="175">
        <f>SUMPRODUCT((Stabilo!$F$5:$DA$5=10)*(Stabilo!F187:DA187&lt;&gt;""))</f>
        <v>0</v>
      </c>
    </row>
    <row r="183" spans="2:44" ht="15" customHeight="1">
      <c r="B183" s="76">
        <v>180</v>
      </c>
      <c r="C183" s="77" t="str">
        <f>IF(Accueil!F192="","",Accueil!F192)</f>
        <v/>
      </c>
      <c r="D183" s="167" t="str">
        <f t="shared" si="23"/>
        <v/>
      </c>
      <c r="E183" s="167" t="str">
        <f t="shared" si="24"/>
        <v/>
      </c>
      <c r="F183" s="167" t="str">
        <f t="shared" si="25"/>
        <v/>
      </c>
      <c r="G183" s="167" t="str">
        <f t="shared" si="26"/>
        <v/>
      </c>
      <c r="H183" s="167" t="str">
        <f t="shared" si="27"/>
        <v/>
      </c>
      <c r="I183" s="167" t="str">
        <f t="shared" si="28"/>
        <v/>
      </c>
      <c r="J183" s="167" t="str">
        <f t="shared" si="29"/>
        <v/>
      </c>
      <c r="K183" s="167" t="str">
        <f t="shared" si="30"/>
        <v/>
      </c>
      <c r="L183" s="167" t="str">
        <f t="shared" si="31"/>
        <v/>
      </c>
      <c r="M183" s="167" t="str">
        <f t="shared" si="32"/>
        <v/>
      </c>
      <c r="N183" s="103" t="str">
        <f>IF(N182="","",IF(SUMPRODUCT((Stabilo!$F188:$DA188="A")*(Stabilo!$F$5:$DA$5='Résultats élèves'!$D$2))&gt;0,"ABSENT","PRESENT"))</f>
        <v>PRESENT</v>
      </c>
      <c r="O183" s="103" t="str">
        <f>IF(O182="","",IF(SUMPRODUCT((Stabilo!$F188:$DA188="A")*(Stabilo!$F$5:$DA$5='Résultats élèves'!$E$2))&gt;0,"ABSENT","PRESENT"))</f>
        <v>PRESENT</v>
      </c>
      <c r="P183" s="103" t="str">
        <f>IF(P182="","",IF(SUMPRODUCT((Stabilo!$F188:$DA188="A")*(Stabilo!$F$5:$DA$5='Résultats élèves'!$F$2))&gt;0,"ABSENT","PRESENT"))</f>
        <v>PRESENT</v>
      </c>
      <c r="Q183" s="103" t="str">
        <f>IF(Q182="","",IF(SUMPRODUCT((Stabilo!$F188:$DA188="A")*(Stabilo!$F$5:$DA$5='Résultats élèves'!$G$2))&gt;0,"ABSENT","PRESENT"))</f>
        <v>PRESENT</v>
      </c>
      <c r="R183" s="103" t="str">
        <f>IF(R182="","",IF(SUMPRODUCT((Stabilo!$F188:$DA188="A")*(Stabilo!$F$5:$DA$5='Résultats élèves'!$H$2))&gt;0,"ABSENT","PRESENT"))</f>
        <v>PRESENT</v>
      </c>
      <c r="S183" s="103" t="str">
        <f>IF(S182="","",IF(SUMPRODUCT((Stabilo!$F188:$DA188="A")*(Stabilo!$F$5:$DA$5='Résultats élèves'!$I$2))&gt;0,"ABSENT","PRESENT"))</f>
        <v/>
      </c>
      <c r="T183" s="103" t="str">
        <f>IF(T182="","",IF(SUMPRODUCT((Stabilo!$F188:$DA188="A")*(Stabilo!$F$5:$DA$5='Résultats élèves'!$J$2))&gt;0,"ABSENT","PRESENT"))</f>
        <v/>
      </c>
      <c r="U183" s="103" t="str">
        <f>IF(U182="","",IF(SUMPRODUCT((Stabilo!$F188:$DA188="A")*(Stabilo!$F$5:$DA$5='Résultats élèves'!$K$2))&gt;0,"ABSENT","PRESENT"))</f>
        <v/>
      </c>
      <c r="V183" s="103" t="str">
        <f>IF(V182="","",IF(SUMPRODUCT((Stabilo!$F188:$DA188="A")*(Stabilo!$F$5:$DA$5='Résultats élèves'!$L$2))&gt;0,"ABSENT","PRESENT"))</f>
        <v/>
      </c>
      <c r="W183" s="103" t="str">
        <f>IF(W182="","",IF(SUMPRODUCT((Stabilo!$F188:$DA188="A")*(Stabilo!$F$5:$DA$5='Résultats élèves'!$M$2))&gt;0,"ABSENT","PRESENT"))</f>
        <v/>
      </c>
      <c r="X183" s="99" t="str">
        <f t="shared" si="33"/>
        <v/>
      </c>
      <c r="Y183" s="176" t="str">
        <f>IF(X183="PRESENT",IF(N183="PRESENT",SUMPRODUCT((Stabilo!$F188:$DA188=1)*(Stabilo!$F$5:$DA$5='Résultats élèves'!$D$2)),"A"),"A")</f>
        <v>A</v>
      </c>
      <c r="Z183" s="176" t="str">
        <f>IF(X183="PRESENT",IF(O183="PRESENT",SUMPRODUCT((Stabilo!$F188:$DA188=1)*(Stabilo!$F$5:$DA$5='Résultats élèves'!$E$2)),"A"),"A")</f>
        <v>A</v>
      </c>
      <c r="AA183" s="176" t="str">
        <f>IF(X183="PRESENT",IF(P183="PRESENT",SUMPRODUCT((Stabilo!$F188:$DA188=1)*(Stabilo!$F$5:$DA$5='Résultats élèves'!$F$2)),"A"),"A")</f>
        <v>A</v>
      </c>
      <c r="AB183" s="176" t="str">
        <f>IF(X183="PRESENT",IF(Q183="PRESENT",SUMPRODUCT((Stabilo!$F188:$DA188=1)*(Stabilo!$F$5:$DA$5='Résultats élèves'!$G$2)),"A"),"A")</f>
        <v>A</v>
      </c>
      <c r="AC183" s="176" t="str">
        <f>IF(X183="PRESENT",IF(R183="PRESENT",SUMPRODUCT((Stabilo!$F188:$DA188=1)*(Stabilo!$F$5:$DA$5='Résultats élèves'!$H$2)),"A"),"A")</f>
        <v>A</v>
      </c>
      <c r="AD183" s="176" t="str">
        <f>IF(X183="PRESENT",IF(S183="PRESENT",SUMPRODUCT((Stabilo!$F188:$DA188=1)*(Stabilo!$F$5:$DA$5='Résultats élèves'!$I$2)),"A"),"A")</f>
        <v>A</v>
      </c>
      <c r="AE183" s="176" t="str">
        <f>IF(X183="PRESENT",IF(T183="PRESENT",SUMPRODUCT((Stabilo!$F188:$DA188=1)*(Stabilo!$F$5:$DA$5='Résultats élèves'!$J$2)),"A"),"A")</f>
        <v>A</v>
      </c>
      <c r="AF183" s="176" t="str">
        <f>IF(X183="PRESENT",IF(U183="PRESENT",SUMPRODUCT((Stabilo!$F188:$DA188=1)*(Stabilo!$F$5:$DA$5='Résultats élèves'!$K$2)),"A"),"A")</f>
        <v>A</v>
      </c>
      <c r="AG183" s="176" t="str">
        <f>IF(X183="PRESENT",IF(V183="PRESENT",SUMPRODUCT((Stabilo!$F188:$DA188=1)*(Stabilo!$F$5:$DA$5='Résultats élèves'!$L$2)),"A"),"A")</f>
        <v>A</v>
      </c>
      <c r="AH183" s="176" t="str">
        <f>IF(X183="PRESENT",IF(W183="PRESENT",SUMPRODUCT((Stabilo!$F188:$DA188=1)*(Stabilo!$F$5:$DA$5='Résultats élèves'!$M$2)),"A"),"A")</f>
        <v>A</v>
      </c>
      <c r="AI183" s="175">
        <f>SUMPRODUCT((Stabilo!$F$5:$DA$5=1)*(Stabilo!F188:DA188&lt;&gt;""))</f>
        <v>0</v>
      </c>
      <c r="AJ183" s="175">
        <f>SUMPRODUCT((Stabilo!$F$5:$DA$5=2)*(Stabilo!F188:DA188&lt;&gt;""))</f>
        <v>0</v>
      </c>
      <c r="AK183" s="175">
        <f>SUMPRODUCT((Stabilo!$F$5:$DA$5=3)*(Stabilo!F188:DA188&lt;&gt;""))</f>
        <v>0</v>
      </c>
      <c r="AL183" s="175">
        <f>SUMPRODUCT((Stabilo!$F$5:$DA$5=4)*(Stabilo!F188:DA188&lt;&gt;""))</f>
        <v>0</v>
      </c>
      <c r="AM183" s="175">
        <f>SUMPRODUCT((Stabilo!$F$5:$DA$5=5)*(Stabilo!F188:DA188&lt;&gt;""))</f>
        <v>0</v>
      </c>
      <c r="AN183" s="175">
        <f>SUMPRODUCT((Stabilo!$F$5:$DA$5=6)*(Stabilo!F188:DA188&lt;&gt;""))</f>
        <v>0</v>
      </c>
      <c r="AO183" s="175">
        <f>SUMPRODUCT((Stabilo!$F$5:$DA$5=7)*(Stabilo!F188:DA188&lt;&gt;""))</f>
        <v>0</v>
      </c>
      <c r="AP183" s="175">
        <f>SUMPRODUCT((Stabilo!$F$5:$DA$5=8)*(Stabilo!F188:DA188&lt;&gt;""))</f>
        <v>0</v>
      </c>
      <c r="AQ183" s="175">
        <f>SUMPRODUCT((Stabilo!$F$5:$DA$5=9)*(Stabilo!F188:DA188&lt;&gt;""))</f>
        <v>0</v>
      </c>
      <c r="AR183" s="175">
        <f>SUMPRODUCT((Stabilo!$F$5:$DA$5=10)*(Stabilo!F188:DA188&lt;&gt;""))</f>
        <v>0</v>
      </c>
    </row>
    <row r="184" spans="2:44" ht="15" customHeight="1">
      <c r="B184" s="76">
        <v>181</v>
      </c>
      <c r="C184" s="77" t="str">
        <f>IF(Accueil!F193="","",Accueil!F193)</f>
        <v/>
      </c>
      <c r="D184" s="167" t="str">
        <f t="shared" si="23"/>
        <v/>
      </c>
      <c r="E184" s="167" t="str">
        <f t="shared" si="24"/>
        <v/>
      </c>
      <c r="F184" s="167" t="str">
        <f t="shared" si="25"/>
        <v/>
      </c>
      <c r="G184" s="167" t="str">
        <f t="shared" si="26"/>
        <v/>
      </c>
      <c r="H184" s="167" t="str">
        <f t="shared" si="27"/>
        <v/>
      </c>
      <c r="I184" s="167" t="str">
        <f t="shared" si="28"/>
        <v/>
      </c>
      <c r="J184" s="167" t="str">
        <f t="shared" si="29"/>
        <v/>
      </c>
      <c r="K184" s="167" t="str">
        <f t="shared" si="30"/>
        <v/>
      </c>
      <c r="L184" s="167" t="str">
        <f t="shared" si="31"/>
        <v/>
      </c>
      <c r="M184" s="167" t="str">
        <f t="shared" si="32"/>
        <v/>
      </c>
      <c r="N184" s="103" t="str">
        <f>IF(N183="","",IF(SUMPRODUCT((Stabilo!$F189:$DA189="A")*(Stabilo!$F$5:$DA$5='Résultats élèves'!$D$2))&gt;0,"ABSENT","PRESENT"))</f>
        <v>PRESENT</v>
      </c>
      <c r="O184" s="103" t="str">
        <f>IF(O183="","",IF(SUMPRODUCT((Stabilo!$F189:$DA189="A")*(Stabilo!$F$5:$DA$5='Résultats élèves'!$E$2))&gt;0,"ABSENT","PRESENT"))</f>
        <v>PRESENT</v>
      </c>
      <c r="P184" s="103" t="str">
        <f>IF(P183="","",IF(SUMPRODUCT((Stabilo!$F189:$DA189="A")*(Stabilo!$F$5:$DA$5='Résultats élèves'!$F$2))&gt;0,"ABSENT","PRESENT"))</f>
        <v>PRESENT</v>
      </c>
      <c r="Q184" s="103" t="str">
        <f>IF(Q183="","",IF(SUMPRODUCT((Stabilo!$F189:$DA189="A")*(Stabilo!$F$5:$DA$5='Résultats élèves'!$G$2))&gt;0,"ABSENT","PRESENT"))</f>
        <v>PRESENT</v>
      </c>
      <c r="R184" s="103" t="str">
        <f>IF(R183="","",IF(SUMPRODUCT((Stabilo!$F189:$DA189="A")*(Stabilo!$F$5:$DA$5='Résultats élèves'!$H$2))&gt;0,"ABSENT","PRESENT"))</f>
        <v>PRESENT</v>
      </c>
      <c r="S184" s="103" t="str">
        <f>IF(S183="","",IF(SUMPRODUCT((Stabilo!$F189:$DA189="A")*(Stabilo!$F$5:$DA$5='Résultats élèves'!$I$2))&gt;0,"ABSENT","PRESENT"))</f>
        <v/>
      </c>
      <c r="T184" s="103" t="str">
        <f>IF(T183="","",IF(SUMPRODUCT((Stabilo!$F189:$DA189="A")*(Stabilo!$F$5:$DA$5='Résultats élèves'!$J$2))&gt;0,"ABSENT","PRESENT"))</f>
        <v/>
      </c>
      <c r="U184" s="103" t="str">
        <f>IF(U183="","",IF(SUMPRODUCT((Stabilo!$F189:$DA189="A")*(Stabilo!$F$5:$DA$5='Résultats élèves'!$K$2))&gt;0,"ABSENT","PRESENT"))</f>
        <v/>
      </c>
      <c r="V184" s="103" t="str">
        <f>IF(V183="","",IF(SUMPRODUCT((Stabilo!$F189:$DA189="A")*(Stabilo!$F$5:$DA$5='Résultats élèves'!$L$2))&gt;0,"ABSENT","PRESENT"))</f>
        <v/>
      </c>
      <c r="W184" s="103" t="str">
        <f>IF(W183="","",IF(SUMPRODUCT((Stabilo!$F189:$DA189="A")*(Stabilo!$F$5:$DA$5='Résultats élèves'!$M$2))&gt;0,"ABSENT","PRESENT"))</f>
        <v/>
      </c>
      <c r="X184" s="99" t="str">
        <f t="shared" si="33"/>
        <v/>
      </c>
      <c r="Y184" s="176" t="str">
        <f>IF(X184="PRESENT",IF(N184="PRESENT",SUMPRODUCT((Stabilo!$F189:$DA189=1)*(Stabilo!$F$5:$DA$5='Résultats élèves'!$D$2)),"A"),"A")</f>
        <v>A</v>
      </c>
      <c r="Z184" s="176" t="str">
        <f>IF(X184="PRESENT",IF(O184="PRESENT",SUMPRODUCT((Stabilo!$F189:$DA189=1)*(Stabilo!$F$5:$DA$5='Résultats élèves'!$E$2)),"A"),"A")</f>
        <v>A</v>
      </c>
      <c r="AA184" s="176" t="str">
        <f>IF(X184="PRESENT",IF(P184="PRESENT",SUMPRODUCT((Stabilo!$F189:$DA189=1)*(Stabilo!$F$5:$DA$5='Résultats élèves'!$F$2)),"A"),"A")</f>
        <v>A</v>
      </c>
      <c r="AB184" s="176" t="str">
        <f>IF(X184="PRESENT",IF(Q184="PRESENT",SUMPRODUCT((Stabilo!$F189:$DA189=1)*(Stabilo!$F$5:$DA$5='Résultats élèves'!$G$2)),"A"),"A")</f>
        <v>A</v>
      </c>
      <c r="AC184" s="176" t="str">
        <f>IF(X184="PRESENT",IF(R184="PRESENT",SUMPRODUCT((Stabilo!$F189:$DA189=1)*(Stabilo!$F$5:$DA$5='Résultats élèves'!$H$2)),"A"),"A")</f>
        <v>A</v>
      </c>
      <c r="AD184" s="176" t="str">
        <f>IF(X184="PRESENT",IF(S184="PRESENT",SUMPRODUCT((Stabilo!$F189:$DA189=1)*(Stabilo!$F$5:$DA$5='Résultats élèves'!$I$2)),"A"),"A")</f>
        <v>A</v>
      </c>
      <c r="AE184" s="176" t="str">
        <f>IF(X184="PRESENT",IF(T184="PRESENT",SUMPRODUCT((Stabilo!$F189:$DA189=1)*(Stabilo!$F$5:$DA$5='Résultats élèves'!$J$2)),"A"),"A")</f>
        <v>A</v>
      </c>
      <c r="AF184" s="176" t="str">
        <f>IF(X184="PRESENT",IF(U184="PRESENT",SUMPRODUCT((Stabilo!$F189:$DA189=1)*(Stabilo!$F$5:$DA$5='Résultats élèves'!$K$2)),"A"),"A")</f>
        <v>A</v>
      </c>
      <c r="AG184" s="176" t="str">
        <f>IF(X184="PRESENT",IF(V184="PRESENT",SUMPRODUCT((Stabilo!$F189:$DA189=1)*(Stabilo!$F$5:$DA$5='Résultats élèves'!$L$2)),"A"),"A")</f>
        <v>A</v>
      </c>
      <c r="AH184" s="176" t="str">
        <f>IF(X184="PRESENT",IF(W184="PRESENT",SUMPRODUCT((Stabilo!$F189:$DA189=1)*(Stabilo!$F$5:$DA$5='Résultats élèves'!$M$2)),"A"),"A")</f>
        <v>A</v>
      </c>
      <c r="AI184" s="175">
        <f>SUMPRODUCT((Stabilo!$F$5:$DA$5=1)*(Stabilo!F189:DA189&lt;&gt;""))</f>
        <v>0</v>
      </c>
      <c r="AJ184" s="175">
        <f>SUMPRODUCT((Stabilo!$F$5:$DA$5=2)*(Stabilo!F189:DA189&lt;&gt;""))</f>
        <v>0</v>
      </c>
      <c r="AK184" s="175">
        <f>SUMPRODUCT((Stabilo!$F$5:$DA$5=3)*(Stabilo!F189:DA189&lt;&gt;""))</f>
        <v>0</v>
      </c>
      <c r="AL184" s="175">
        <f>SUMPRODUCT((Stabilo!$F$5:$DA$5=4)*(Stabilo!F189:DA189&lt;&gt;""))</f>
        <v>0</v>
      </c>
      <c r="AM184" s="175">
        <f>SUMPRODUCT((Stabilo!$F$5:$DA$5=5)*(Stabilo!F189:DA189&lt;&gt;""))</f>
        <v>0</v>
      </c>
      <c r="AN184" s="175">
        <f>SUMPRODUCT((Stabilo!$F$5:$DA$5=6)*(Stabilo!F189:DA189&lt;&gt;""))</f>
        <v>0</v>
      </c>
      <c r="AO184" s="175">
        <f>SUMPRODUCT((Stabilo!$F$5:$DA$5=7)*(Stabilo!F189:DA189&lt;&gt;""))</f>
        <v>0</v>
      </c>
      <c r="AP184" s="175">
        <f>SUMPRODUCT((Stabilo!$F$5:$DA$5=8)*(Stabilo!F189:DA189&lt;&gt;""))</f>
        <v>0</v>
      </c>
      <c r="AQ184" s="175">
        <f>SUMPRODUCT((Stabilo!$F$5:$DA$5=9)*(Stabilo!F189:DA189&lt;&gt;""))</f>
        <v>0</v>
      </c>
      <c r="AR184" s="175">
        <f>SUMPRODUCT((Stabilo!$F$5:$DA$5=10)*(Stabilo!F189:DA189&lt;&gt;""))</f>
        <v>0</v>
      </c>
    </row>
    <row r="185" spans="2:44" ht="15" customHeight="1">
      <c r="B185" s="76">
        <v>182</v>
      </c>
      <c r="C185" s="77" t="str">
        <f>IF(Accueil!F194="","",Accueil!F194)</f>
        <v/>
      </c>
      <c r="D185" s="167" t="str">
        <f t="shared" si="23"/>
        <v/>
      </c>
      <c r="E185" s="167" t="str">
        <f t="shared" si="24"/>
        <v/>
      </c>
      <c r="F185" s="167" t="str">
        <f t="shared" si="25"/>
        <v/>
      </c>
      <c r="G185" s="167" t="str">
        <f t="shared" si="26"/>
        <v/>
      </c>
      <c r="H185" s="167" t="str">
        <f t="shared" si="27"/>
        <v/>
      </c>
      <c r="I185" s="167" t="str">
        <f t="shared" si="28"/>
        <v/>
      </c>
      <c r="J185" s="167" t="str">
        <f t="shared" si="29"/>
        <v/>
      </c>
      <c r="K185" s="167" t="str">
        <f t="shared" si="30"/>
        <v/>
      </c>
      <c r="L185" s="167" t="str">
        <f t="shared" si="31"/>
        <v/>
      </c>
      <c r="M185" s="167" t="str">
        <f t="shared" si="32"/>
        <v/>
      </c>
      <c r="N185" s="103" t="str">
        <f>IF(N184="","",IF(SUMPRODUCT((Stabilo!$F190:$DA190="A")*(Stabilo!$F$5:$DA$5='Résultats élèves'!$D$2))&gt;0,"ABSENT","PRESENT"))</f>
        <v>PRESENT</v>
      </c>
      <c r="O185" s="103" t="str">
        <f>IF(O184="","",IF(SUMPRODUCT((Stabilo!$F190:$DA190="A")*(Stabilo!$F$5:$DA$5='Résultats élèves'!$E$2))&gt;0,"ABSENT","PRESENT"))</f>
        <v>PRESENT</v>
      </c>
      <c r="P185" s="103" t="str">
        <f>IF(P184="","",IF(SUMPRODUCT((Stabilo!$F190:$DA190="A")*(Stabilo!$F$5:$DA$5='Résultats élèves'!$F$2))&gt;0,"ABSENT","PRESENT"))</f>
        <v>PRESENT</v>
      </c>
      <c r="Q185" s="103" t="str">
        <f>IF(Q184="","",IF(SUMPRODUCT((Stabilo!$F190:$DA190="A")*(Stabilo!$F$5:$DA$5='Résultats élèves'!$G$2))&gt;0,"ABSENT","PRESENT"))</f>
        <v>PRESENT</v>
      </c>
      <c r="R185" s="103" t="str">
        <f>IF(R184="","",IF(SUMPRODUCT((Stabilo!$F190:$DA190="A")*(Stabilo!$F$5:$DA$5='Résultats élèves'!$H$2))&gt;0,"ABSENT","PRESENT"))</f>
        <v>PRESENT</v>
      </c>
      <c r="S185" s="103" t="str">
        <f>IF(S184="","",IF(SUMPRODUCT((Stabilo!$F190:$DA190="A")*(Stabilo!$F$5:$DA$5='Résultats élèves'!$I$2))&gt;0,"ABSENT","PRESENT"))</f>
        <v/>
      </c>
      <c r="T185" s="103" t="str">
        <f>IF(T184="","",IF(SUMPRODUCT((Stabilo!$F190:$DA190="A")*(Stabilo!$F$5:$DA$5='Résultats élèves'!$J$2))&gt;0,"ABSENT","PRESENT"))</f>
        <v/>
      </c>
      <c r="U185" s="103" t="str">
        <f>IF(U184="","",IF(SUMPRODUCT((Stabilo!$F190:$DA190="A")*(Stabilo!$F$5:$DA$5='Résultats élèves'!$K$2))&gt;0,"ABSENT","PRESENT"))</f>
        <v/>
      </c>
      <c r="V185" s="103" t="str">
        <f>IF(V184="","",IF(SUMPRODUCT((Stabilo!$F190:$DA190="A")*(Stabilo!$F$5:$DA$5='Résultats élèves'!$L$2))&gt;0,"ABSENT","PRESENT"))</f>
        <v/>
      </c>
      <c r="W185" s="103" t="str">
        <f>IF(W184="","",IF(SUMPRODUCT((Stabilo!$F190:$DA190="A")*(Stabilo!$F$5:$DA$5='Résultats élèves'!$M$2))&gt;0,"ABSENT","PRESENT"))</f>
        <v/>
      </c>
      <c r="X185" s="99" t="str">
        <f t="shared" si="33"/>
        <v/>
      </c>
      <c r="Y185" s="176" t="str">
        <f>IF(X185="PRESENT",IF(N185="PRESENT",SUMPRODUCT((Stabilo!$F190:$DA190=1)*(Stabilo!$F$5:$DA$5='Résultats élèves'!$D$2)),"A"),"A")</f>
        <v>A</v>
      </c>
      <c r="Z185" s="176" t="str">
        <f>IF(X185="PRESENT",IF(O185="PRESENT",SUMPRODUCT((Stabilo!$F190:$DA190=1)*(Stabilo!$F$5:$DA$5='Résultats élèves'!$E$2)),"A"),"A")</f>
        <v>A</v>
      </c>
      <c r="AA185" s="176" t="str">
        <f>IF(X185="PRESENT",IF(P185="PRESENT",SUMPRODUCT((Stabilo!$F190:$DA190=1)*(Stabilo!$F$5:$DA$5='Résultats élèves'!$F$2)),"A"),"A")</f>
        <v>A</v>
      </c>
      <c r="AB185" s="176" t="str">
        <f>IF(X185="PRESENT",IF(Q185="PRESENT",SUMPRODUCT((Stabilo!$F190:$DA190=1)*(Stabilo!$F$5:$DA$5='Résultats élèves'!$G$2)),"A"),"A")</f>
        <v>A</v>
      </c>
      <c r="AC185" s="176" t="str">
        <f>IF(X185="PRESENT",IF(R185="PRESENT",SUMPRODUCT((Stabilo!$F190:$DA190=1)*(Stabilo!$F$5:$DA$5='Résultats élèves'!$H$2)),"A"),"A")</f>
        <v>A</v>
      </c>
      <c r="AD185" s="176" t="str">
        <f>IF(X185="PRESENT",IF(S185="PRESENT",SUMPRODUCT((Stabilo!$F190:$DA190=1)*(Stabilo!$F$5:$DA$5='Résultats élèves'!$I$2)),"A"),"A")</f>
        <v>A</v>
      </c>
      <c r="AE185" s="176" t="str">
        <f>IF(X185="PRESENT",IF(T185="PRESENT",SUMPRODUCT((Stabilo!$F190:$DA190=1)*(Stabilo!$F$5:$DA$5='Résultats élèves'!$J$2)),"A"),"A")</f>
        <v>A</v>
      </c>
      <c r="AF185" s="176" t="str">
        <f>IF(X185="PRESENT",IF(U185="PRESENT",SUMPRODUCT((Stabilo!$F190:$DA190=1)*(Stabilo!$F$5:$DA$5='Résultats élèves'!$K$2)),"A"),"A")</f>
        <v>A</v>
      </c>
      <c r="AG185" s="176" t="str">
        <f>IF(X185="PRESENT",IF(V185="PRESENT",SUMPRODUCT((Stabilo!$F190:$DA190=1)*(Stabilo!$F$5:$DA$5='Résultats élèves'!$L$2)),"A"),"A")</f>
        <v>A</v>
      </c>
      <c r="AH185" s="176" t="str">
        <f>IF(X185="PRESENT",IF(W185="PRESENT",SUMPRODUCT((Stabilo!$F190:$DA190=1)*(Stabilo!$F$5:$DA$5='Résultats élèves'!$M$2)),"A"),"A")</f>
        <v>A</v>
      </c>
      <c r="AI185" s="175">
        <f>SUMPRODUCT((Stabilo!$F$5:$DA$5=1)*(Stabilo!F190:DA190&lt;&gt;""))</f>
        <v>0</v>
      </c>
      <c r="AJ185" s="175">
        <f>SUMPRODUCT((Stabilo!$F$5:$DA$5=2)*(Stabilo!F190:DA190&lt;&gt;""))</f>
        <v>0</v>
      </c>
      <c r="AK185" s="175">
        <f>SUMPRODUCT((Stabilo!$F$5:$DA$5=3)*(Stabilo!F190:DA190&lt;&gt;""))</f>
        <v>0</v>
      </c>
      <c r="AL185" s="175">
        <f>SUMPRODUCT((Stabilo!$F$5:$DA$5=4)*(Stabilo!F190:DA190&lt;&gt;""))</f>
        <v>0</v>
      </c>
      <c r="AM185" s="175">
        <f>SUMPRODUCT((Stabilo!$F$5:$DA$5=5)*(Stabilo!F190:DA190&lt;&gt;""))</f>
        <v>0</v>
      </c>
      <c r="AN185" s="175">
        <f>SUMPRODUCT((Stabilo!$F$5:$DA$5=6)*(Stabilo!F190:DA190&lt;&gt;""))</f>
        <v>0</v>
      </c>
      <c r="AO185" s="175">
        <f>SUMPRODUCT((Stabilo!$F$5:$DA$5=7)*(Stabilo!F190:DA190&lt;&gt;""))</f>
        <v>0</v>
      </c>
      <c r="AP185" s="175">
        <f>SUMPRODUCT((Stabilo!$F$5:$DA$5=8)*(Stabilo!F190:DA190&lt;&gt;""))</f>
        <v>0</v>
      </c>
      <c r="AQ185" s="175">
        <f>SUMPRODUCT((Stabilo!$F$5:$DA$5=9)*(Stabilo!F190:DA190&lt;&gt;""))</f>
        <v>0</v>
      </c>
      <c r="AR185" s="175">
        <f>SUMPRODUCT((Stabilo!$F$5:$DA$5=10)*(Stabilo!F190:DA190&lt;&gt;""))</f>
        <v>0</v>
      </c>
    </row>
    <row r="186" spans="2:44" ht="15" customHeight="1">
      <c r="B186" s="76">
        <v>183</v>
      </c>
      <c r="C186" s="77" t="str">
        <f>IF(Accueil!F195="","",Accueil!F195)</f>
        <v/>
      </c>
      <c r="D186" s="167" t="str">
        <f t="shared" si="23"/>
        <v/>
      </c>
      <c r="E186" s="167" t="str">
        <f t="shared" si="24"/>
        <v/>
      </c>
      <c r="F186" s="167" t="str">
        <f t="shared" si="25"/>
        <v/>
      </c>
      <c r="G186" s="167" t="str">
        <f t="shared" si="26"/>
        <v/>
      </c>
      <c r="H186" s="167" t="str">
        <f t="shared" si="27"/>
        <v/>
      </c>
      <c r="I186" s="167" t="str">
        <f t="shared" si="28"/>
        <v/>
      </c>
      <c r="J186" s="167" t="str">
        <f t="shared" si="29"/>
        <v/>
      </c>
      <c r="K186" s="167" t="str">
        <f t="shared" si="30"/>
        <v/>
      </c>
      <c r="L186" s="167" t="str">
        <f t="shared" si="31"/>
        <v/>
      </c>
      <c r="M186" s="167" t="str">
        <f t="shared" si="32"/>
        <v/>
      </c>
      <c r="N186" s="103" t="str">
        <f>IF(N185="","",IF(SUMPRODUCT((Stabilo!$F191:$DA191="A")*(Stabilo!$F$5:$DA$5='Résultats élèves'!$D$2))&gt;0,"ABSENT","PRESENT"))</f>
        <v>PRESENT</v>
      </c>
      <c r="O186" s="103" t="str">
        <f>IF(O185="","",IF(SUMPRODUCT((Stabilo!$F191:$DA191="A")*(Stabilo!$F$5:$DA$5='Résultats élèves'!$E$2))&gt;0,"ABSENT","PRESENT"))</f>
        <v>PRESENT</v>
      </c>
      <c r="P186" s="103" t="str">
        <f>IF(P185="","",IF(SUMPRODUCT((Stabilo!$F191:$DA191="A")*(Stabilo!$F$5:$DA$5='Résultats élèves'!$F$2))&gt;0,"ABSENT","PRESENT"))</f>
        <v>PRESENT</v>
      </c>
      <c r="Q186" s="103" t="str">
        <f>IF(Q185="","",IF(SUMPRODUCT((Stabilo!$F191:$DA191="A")*(Stabilo!$F$5:$DA$5='Résultats élèves'!$G$2))&gt;0,"ABSENT","PRESENT"))</f>
        <v>PRESENT</v>
      </c>
      <c r="R186" s="103" t="str">
        <f>IF(R185="","",IF(SUMPRODUCT((Stabilo!$F191:$DA191="A")*(Stabilo!$F$5:$DA$5='Résultats élèves'!$H$2))&gt;0,"ABSENT","PRESENT"))</f>
        <v>PRESENT</v>
      </c>
      <c r="S186" s="103" t="str">
        <f>IF(S185="","",IF(SUMPRODUCT((Stabilo!$F191:$DA191="A")*(Stabilo!$F$5:$DA$5='Résultats élèves'!$I$2))&gt;0,"ABSENT","PRESENT"))</f>
        <v/>
      </c>
      <c r="T186" s="103" t="str">
        <f>IF(T185="","",IF(SUMPRODUCT((Stabilo!$F191:$DA191="A")*(Stabilo!$F$5:$DA$5='Résultats élèves'!$J$2))&gt;0,"ABSENT","PRESENT"))</f>
        <v/>
      </c>
      <c r="U186" s="103" t="str">
        <f>IF(U185="","",IF(SUMPRODUCT((Stabilo!$F191:$DA191="A")*(Stabilo!$F$5:$DA$5='Résultats élèves'!$K$2))&gt;0,"ABSENT","PRESENT"))</f>
        <v/>
      </c>
      <c r="V186" s="103" t="str">
        <f>IF(V185="","",IF(SUMPRODUCT((Stabilo!$F191:$DA191="A")*(Stabilo!$F$5:$DA$5='Résultats élèves'!$L$2))&gt;0,"ABSENT","PRESENT"))</f>
        <v/>
      </c>
      <c r="W186" s="103" t="str">
        <f>IF(W185="","",IF(SUMPRODUCT((Stabilo!$F191:$DA191="A")*(Stabilo!$F$5:$DA$5='Résultats élèves'!$M$2))&gt;0,"ABSENT","PRESENT"))</f>
        <v/>
      </c>
      <c r="X186" s="99" t="str">
        <f t="shared" si="33"/>
        <v/>
      </c>
      <c r="Y186" s="176" t="str">
        <f>IF(X186="PRESENT",IF(N186="PRESENT",SUMPRODUCT((Stabilo!$F191:$DA191=1)*(Stabilo!$F$5:$DA$5='Résultats élèves'!$D$2)),"A"),"A")</f>
        <v>A</v>
      </c>
      <c r="Z186" s="176" t="str">
        <f>IF(X186="PRESENT",IF(O186="PRESENT",SUMPRODUCT((Stabilo!$F191:$DA191=1)*(Stabilo!$F$5:$DA$5='Résultats élèves'!$E$2)),"A"),"A")</f>
        <v>A</v>
      </c>
      <c r="AA186" s="176" t="str">
        <f>IF(X186="PRESENT",IF(P186="PRESENT",SUMPRODUCT((Stabilo!$F191:$DA191=1)*(Stabilo!$F$5:$DA$5='Résultats élèves'!$F$2)),"A"),"A")</f>
        <v>A</v>
      </c>
      <c r="AB186" s="176" t="str">
        <f>IF(X186="PRESENT",IF(Q186="PRESENT",SUMPRODUCT((Stabilo!$F191:$DA191=1)*(Stabilo!$F$5:$DA$5='Résultats élèves'!$G$2)),"A"),"A")</f>
        <v>A</v>
      </c>
      <c r="AC186" s="176" t="str">
        <f>IF(X186="PRESENT",IF(R186="PRESENT",SUMPRODUCT((Stabilo!$F191:$DA191=1)*(Stabilo!$F$5:$DA$5='Résultats élèves'!$H$2)),"A"),"A")</f>
        <v>A</v>
      </c>
      <c r="AD186" s="176" t="str">
        <f>IF(X186="PRESENT",IF(S186="PRESENT",SUMPRODUCT((Stabilo!$F191:$DA191=1)*(Stabilo!$F$5:$DA$5='Résultats élèves'!$I$2)),"A"),"A")</f>
        <v>A</v>
      </c>
      <c r="AE186" s="176" t="str">
        <f>IF(X186="PRESENT",IF(T186="PRESENT",SUMPRODUCT((Stabilo!$F191:$DA191=1)*(Stabilo!$F$5:$DA$5='Résultats élèves'!$J$2)),"A"),"A")</f>
        <v>A</v>
      </c>
      <c r="AF186" s="176" t="str">
        <f>IF(X186="PRESENT",IF(U186="PRESENT",SUMPRODUCT((Stabilo!$F191:$DA191=1)*(Stabilo!$F$5:$DA$5='Résultats élèves'!$K$2)),"A"),"A")</f>
        <v>A</v>
      </c>
      <c r="AG186" s="176" t="str">
        <f>IF(X186="PRESENT",IF(V186="PRESENT",SUMPRODUCT((Stabilo!$F191:$DA191=1)*(Stabilo!$F$5:$DA$5='Résultats élèves'!$L$2)),"A"),"A")</f>
        <v>A</v>
      </c>
      <c r="AH186" s="176" t="str">
        <f>IF(X186="PRESENT",IF(W186="PRESENT",SUMPRODUCT((Stabilo!$F191:$DA191=1)*(Stabilo!$F$5:$DA$5='Résultats élèves'!$M$2)),"A"),"A")</f>
        <v>A</v>
      </c>
      <c r="AI186" s="175">
        <f>SUMPRODUCT((Stabilo!$F$5:$DA$5=1)*(Stabilo!F191:DA191&lt;&gt;""))</f>
        <v>0</v>
      </c>
      <c r="AJ186" s="175">
        <f>SUMPRODUCT((Stabilo!$F$5:$DA$5=2)*(Stabilo!F191:DA191&lt;&gt;""))</f>
        <v>0</v>
      </c>
      <c r="AK186" s="175">
        <f>SUMPRODUCT((Stabilo!$F$5:$DA$5=3)*(Stabilo!F191:DA191&lt;&gt;""))</f>
        <v>0</v>
      </c>
      <c r="AL186" s="175">
        <f>SUMPRODUCT((Stabilo!$F$5:$DA$5=4)*(Stabilo!F191:DA191&lt;&gt;""))</f>
        <v>0</v>
      </c>
      <c r="AM186" s="175">
        <f>SUMPRODUCT((Stabilo!$F$5:$DA$5=5)*(Stabilo!F191:DA191&lt;&gt;""))</f>
        <v>0</v>
      </c>
      <c r="AN186" s="175">
        <f>SUMPRODUCT((Stabilo!$F$5:$DA$5=6)*(Stabilo!F191:DA191&lt;&gt;""))</f>
        <v>0</v>
      </c>
      <c r="AO186" s="175">
        <f>SUMPRODUCT((Stabilo!$F$5:$DA$5=7)*(Stabilo!F191:DA191&lt;&gt;""))</f>
        <v>0</v>
      </c>
      <c r="AP186" s="175">
        <f>SUMPRODUCT((Stabilo!$F$5:$DA$5=8)*(Stabilo!F191:DA191&lt;&gt;""))</f>
        <v>0</v>
      </c>
      <c r="AQ186" s="175">
        <f>SUMPRODUCT((Stabilo!$F$5:$DA$5=9)*(Stabilo!F191:DA191&lt;&gt;""))</f>
        <v>0</v>
      </c>
      <c r="AR186" s="175">
        <f>SUMPRODUCT((Stabilo!$F$5:$DA$5=10)*(Stabilo!F191:DA191&lt;&gt;""))</f>
        <v>0</v>
      </c>
    </row>
    <row r="187" spans="2:44" ht="15" customHeight="1">
      <c r="B187" s="76">
        <v>184</v>
      </c>
      <c r="C187" s="77" t="str">
        <f>IF(Accueil!F196="","",Accueil!F196)</f>
        <v/>
      </c>
      <c r="D187" s="167" t="str">
        <f t="shared" si="23"/>
        <v/>
      </c>
      <c r="E187" s="167" t="str">
        <f t="shared" si="24"/>
        <v/>
      </c>
      <c r="F187" s="167" t="str">
        <f t="shared" si="25"/>
        <v/>
      </c>
      <c r="G187" s="167" t="str">
        <f t="shared" si="26"/>
        <v/>
      </c>
      <c r="H187" s="167" t="str">
        <f t="shared" si="27"/>
        <v/>
      </c>
      <c r="I187" s="167" t="str">
        <f t="shared" si="28"/>
        <v/>
      </c>
      <c r="J187" s="167" t="str">
        <f t="shared" si="29"/>
        <v/>
      </c>
      <c r="K187" s="167" t="str">
        <f t="shared" si="30"/>
        <v/>
      </c>
      <c r="L187" s="167" t="str">
        <f t="shared" si="31"/>
        <v/>
      </c>
      <c r="M187" s="167" t="str">
        <f t="shared" si="32"/>
        <v/>
      </c>
      <c r="N187" s="103" t="str">
        <f>IF(N186="","",IF(SUMPRODUCT((Stabilo!$F192:$DA192="A")*(Stabilo!$F$5:$DA$5='Résultats élèves'!$D$2))&gt;0,"ABSENT","PRESENT"))</f>
        <v>PRESENT</v>
      </c>
      <c r="O187" s="103" t="str">
        <f>IF(O186="","",IF(SUMPRODUCT((Stabilo!$F192:$DA192="A")*(Stabilo!$F$5:$DA$5='Résultats élèves'!$E$2))&gt;0,"ABSENT","PRESENT"))</f>
        <v>PRESENT</v>
      </c>
      <c r="P187" s="103" t="str">
        <f>IF(P186="","",IF(SUMPRODUCT((Stabilo!$F192:$DA192="A")*(Stabilo!$F$5:$DA$5='Résultats élèves'!$F$2))&gt;0,"ABSENT","PRESENT"))</f>
        <v>PRESENT</v>
      </c>
      <c r="Q187" s="103" t="str">
        <f>IF(Q186="","",IF(SUMPRODUCT((Stabilo!$F192:$DA192="A")*(Stabilo!$F$5:$DA$5='Résultats élèves'!$G$2))&gt;0,"ABSENT","PRESENT"))</f>
        <v>PRESENT</v>
      </c>
      <c r="R187" s="103" t="str">
        <f>IF(R186="","",IF(SUMPRODUCT((Stabilo!$F192:$DA192="A")*(Stabilo!$F$5:$DA$5='Résultats élèves'!$H$2))&gt;0,"ABSENT","PRESENT"))</f>
        <v>PRESENT</v>
      </c>
      <c r="S187" s="103" t="str">
        <f>IF(S186="","",IF(SUMPRODUCT((Stabilo!$F192:$DA192="A")*(Stabilo!$F$5:$DA$5='Résultats élèves'!$I$2))&gt;0,"ABSENT","PRESENT"))</f>
        <v/>
      </c>
      <c r="T187" s="103" t="str">
        <f>IF(T186="","",IF(SUMPRODUCT((Stabilo!$F192:$DA192="A")*(Stabilo!$F$5:$DA$5='Résultats élèves'!$J$2))&gt;0,"ABSENT","PRESENT"))</f>
        <v/>
      </c>
      <c r="U187" s="103" t="str">
        <f>IF(U186="","",IF(SUMPRODUCT((Stabilo!$F192:$DA192="A")*(Stabilo!$F$5:$DA$5='Résultats élèves'!$K$2))&gt;0,"ABSENT","PRESENT"))</f>
        <v/>
      </c>
      <c r="V187" s="103" t="str">
        <f>IF(V186="","",IF(SUMPRODUCT((Stabilo!$F192:$DA192="A")*(Stabilo!$F$5:$DA$5='Résultats élèves'!$L$2))&gt;0,"ABSENT","PRESENT"))</f>
        <v/>
      </c>
      <c r="W187" s="103" t="str">
        <f>IF(W186="","",IF(SUMPRODUCT((Stabilo!$F192:$DA192="A")*(Stabilo!$F$5:$DA$5='Résultats élèves'!$M$2))&gt;0,"ABSENT","PRESENT"))</f>
        <v/>
      </c>
      <c r="X187" s="99" t="str">
        <f t="shared" si="33"/>
        <v/>
      </c>
      <c r="Y187" s="176" t="str">
        <f>IF(X187="PRESENT",IF(N187="PRESENT",SUMPRODUCT((Stabilo!$F192:$DA192=1)*(Stabilo!$F$5:$DA$5='Résultats élèves'!$D$2)),"A"),"A")</f>
        <v>A</v>
      </c>
      <c r="Z187" s="176" t="str">
        <f>IF(X187="PRESENT",IF(O187="PRESENT",SUMPRODUCT((Stabilo!$F192:$DA192=1)*(Stabilo!$F$5:$DA$5='Résultats élèves'!$E$2)),"A"),"A")</f>
        <v>A</v>
      </c>
      <c r="AA187" s="176" t="str">
        <f>IF(X187="PRESENT",IF(P187="PRESENT",SUMPRODUCT((Stabilo!$F192:$DA192=1)*(Stabilo!$F$5:$DA$5='Résultats élèves'!$F$2)),"A"),"A")</f>
        <v>A</v>
      </c>
      <c r="AB187" s="176" t="str">
        <f>IF(X187="PRESENT",IF(Q187="PRESENT",SUMPRODUCT((Stabilo!$F192:$DA192=1)*(Stabilo!$F$5:$DA$5='Résultats élèves'!$G$2)),"A"),"A")</f>
        <v>A</v>
      </c>
      <c r="AC187" s="176" t="str">
        <f>IF(X187="PRESENT",IF(R187="PRESENT",SUMPRODUCT((Stabilo!$F192:$DA192=1)*(Stabilo!$F$5:$DA$5='Résultats élèves'!$H$2)),"A"),"A")</f>
        <v>A</v>
      </c>
      <c r="AD187" s="176" t="str">
        <f>IF(X187="PRESENT",IF(S187="PRESENT",SUMPRODUCT((Stabilo!$F192:$DA192=1)*(Stabilo!$F$5:$DA$5='Résultats élèves'!$I$2)),"A"),"A")</f>
        <v>A</v>
      </c>
      <c r="AE187" s="176" t="str">
        <f>IF(X187="PRESENT",IF(T187="PRESENT",SUMPRODUCT((Stabilo!$F192:$DA192=1)*(Stabilo!$F$5:$DA$5='Résultats élèves'!$J$2)),"A"),"A")</f>
        <v>A</v>
      </c>
      <c r="AF187" s="176" t="str">
        <f>IF(X187="PRESENT",IF(U187="PRESENT",SUMPRODUCT((Stabilo!$F192:$DA192=1)*(Stabilo!$F$5:$DA$5='Résultats élèves'!$K$2)),"A"),"A")</f>
        <v>A</v>
      </c>
      <c r="AG187" s="176" t="str">
        <f>IF(X187="PRESENT",IF(V187="PRESENT",SUMPRODUCT((Stabilo!$F192:$DA192=1)*(Stabilo!$F$5:$DA$5='Résultats élèves'!$L$2)),"A"),"A")</f>
        <v>A</v>
      </c>
      <c r="AH187" s="176" t="str">
        <f>IF(X187="PRESENT",IF(W187="PRESENT",SUMPRODUCT((Stabilo!$F192:$DA192=1)*(Stabilo!$F$5:$DA$5='Résultats élèves'!$M$2)),"A"),"A")</f>
        <v>A</v>
      </c>
      <c r="AI187" s="175">
        <f>SUMPRODUCT((Stabilo!$F$5:$DA$5=1)*(Stabilo!F192:DA192&lt;&gt;""))</f>
        <v>0</v>
      </c>
      <c r="AJ187" s="175">
        <f>SUMPRODUCT((Stabilo!$F$5:$DA$5=2)*(Stabilo!F192:DA192&lt;&gt;""))</f>
        <v>0</v>
      </c>
      <c r="AK187" s="175">
        <f>SUMPRODUCT((Stabilo!$F$5:$DA$5=3)*(Stabilo!F192:DA192&lt;&gt;""))</f>
        <v>0</v>
      </c>
      <c r="AL187" s="175">
        <f>SUMPRODUCT((Stabilo!$F$5:$DA$5=4)*(Stabilo!F192:DA192&lt;&gt;""))</f>
        <v>0</v>
      </c>
      <c r="AM187" s="175">
        <f>SUMPRODUCT((Stabilo!$F$5:$DA$5=5)*(Stabilo!F192:DA192&lt;&gt;""))</f>
        <v>0</v>
      </c>
      <c r="AN187" s="175">
        <f>SUMPRODUCT((Stabilo!$F$5:$DA$5=6)*(Stabilo!F192:DA192&lt;&gt;""))</f>
        <v>0</v>
      </c>
      <c r="AO187" s="175">
        <f>SUMPRODUCT((Stabilo!$F$5:$DA$5=7)*(Stabilo!F192:DA192&lt;&gt;""))</f>
        <v>0</v>
      </c>
      <c r="AP187" s="175">
        <f>SUMPRODUCT((Stabilo!$F$5:$DA$5=8)*(Stabilo!F192:DA192&lt;&gt;""))</f>
        <v>0</v>
      </c>
      <c r="AQ187" s="175">
        <f>SUMPRODUCT((Stabilo!$F$5:$DA$5=9)*(Stabilo!F192:DA192&lt;&gt;""))</f>
        <v>0</v>
      </c>
      <c r="AR187" s="175">
        <f>SUMPRODUCT((Stabilo!$F$5:$DA$5=10)*(Stabilo!F192:DA192&lt;&gt;""))</f>
        <v>0</v>
      </c>
    </row>
    <row r="188" spans="2:44" ht="15" customHeight="1">
      <c r="B188" s="76">
        <v>185</v>
      </c>
      <c r="C188" s="77" t="str">
        <f>IF(Accueil!F197="","",Accueil!F197)</f>
        <v/>
      </c>
      <c r="D188" s="167" t="str">
        <f t="shared" si="23"/>
        <v/>
      </c>
      <c r="E188" s="167" t="str">
        <f t="shared" si="24"/>
        <v/>
      </c>
      <c r="F188" s="167" t="str">
        <f t="shared" si="25"/>
        <v/>
      </c>
      <c r="G188" s="167" t="str">
        <f t="shared" si="26"/>
        <v/>
      </c>
      <c r="H188" s="167" t="str">
        <f t="shared" si="27"/>
        <v/>
      </c>
      <c r="I188" s="167" t="str">
        <f t="shared" si="28"/>
        <v/>
      </c>
      <c r="J188" s="167" t="str">
        <f t="shared" si="29"/>
        <v/>
      </c>
      <c r="K188" s="167" t="str">
        <f t="shared" si="30"/>
        <v/>
      </c>
      <c r="L188" s="167" t="str">
        <f t="shared" si="31"/>
        <v/>
      </c>
      <c r="M188" s="167" t="str">
        <f t="shared" si="32"/>
        <v/>
      </c>
      <c r="N188" s="103" t="str">
        <f>IF(N187="","",IF(SUMPRODUCT((Stabilo!$F193:$DA193="A")*(Stabilo!$F$5:$DA$5='Résultats élèves'!$D$2))&gt;0,"ABSENT","PRESENT"))</f>
        <v>PRESENT</v>
      </c>
      <c r="O188" s="103" t="str">
        <f>IF(O187="","",IF(SUMPRODUCT((Stabilo!$F193:$DA193="A")*(Stabilo!$F$5:$DA$5='Résultats élèves'!$E$2))&gt;0,"ABSENT","PRESENT"))</f>
        <v>PRESENT</v>
      </c>
      <c r="P188" s="103" t="str">
        <f>IF(P187="","",IF(SUMPRODUCT((Stabilo!$F193:$DA193="A")*(Stabilo!$F$5:$DA$5='Résultats élèves'!$F$2))&gt;0,"ABSENT","PRESENT"))</f>
        <v>PRESENT</v>
      </c>
      <c r="Q188" s="103" t="str">
        <f>IF(Q187="","",IF(SUMPRODUCT((Stabilo!$F193:$DA193="A")*(Stabilo!$F$5:$DA$5='Résultats élèves'!$G$2))&gt;0,"ABSENT","PRESENT"))</f>
        <v>PRESENT</v>
      </c>
      <c r="R188" s="103" t="str">
        <f>IF(R187="","",IF(SUMPRODUCT((Stabilo!$F193:$DA193="A")*(Stabilo!$F$5:$DA$5='Résultats élèves'!$H$2))&gt;0,"ABSENT","PRESENT"))</f>
        <v>PRESENT</v>
      </c>
      <c r="S188" s="103" t="str">
        <f>IF(S187="","",IF(SUMPRODUCT((Stabilo!$F193:$DA193="A")*(Stabilo!$F$5:$DA$5='Résultats élèves'!$I$2))&gt;0,"ABSENT","PRESENT"))</f>
        <v/>
      </c>
      <c r="T188" s="103" t="str">
        <f>IF(T187="","",IF(SUMPRODUCT((Stabilo!$F193:$DA193="A")*(Stabilo!$F$5:$DA$5='Résultats élèves'!$J$2))&gt;0,"ABSENT","PRESENT"))</f>
        <v/>
      </c>
      <c r="U188" s="103" t="str">
        <f>IF(U187="","",IF(SUMPRODUCT((Stabilo!$F193:$DA193="A")*(Stabilo!$F$5:$DA$5='Résultats élèves'!$K$2))&gt;0,"ABSENT","PRESENT"))</f>
        <v/>
      </c>
      <c r="V188" s="103" t="str">
        <f>IF(V187="","",IF(SUMPRODUCT((Stabilo!$F193:$DA193="A")*(Stabilo!$F$5:$DA$5='Résultats élèves'!$L$2))&gt;0,"ABSENT","PRESENT"))</f>
        <v/>
      </c>
      <c r="W188" s="103" t="str">
        <f>IF(W187="","",IF(SUMPRODUCT((Stabilo!$F193:$DA193="A")*(Stabilo!$F$5:$DA$5='Résultats élèves'!$M$2))&gt;0,"ABSENT","PRESENT"))</f>
        <v/>
      </c>
      <c r="X188" s="99" t="str">
        <f t="shared" si="33"/>
        <v/>
      </c>
      <c r="Y188" s="176" t="str">
        <f>IF(X188="PRESENT",IF(N188="PRESENT",SUMPRODUCT((Stabilo!$F193:$DA193=1)*(Stabilo!$F$5:$DA$5='Résultats élèves'!$D$2)),"A"),"A")</f>
        <v>A</v>
      </c>
      <c r="Z188" s="176" t="str">
        <f>IF(X188="PRESENT",IF(O188="PRESENT",SUMPRODUCT((Stabilo!$F193:$DA193=1)*(Stabilo!$F$5:$DA$5='Résultats élèves'!$E$2)),"A"),"A")</f>
        <v>A</v>
      </c>
      <c r="AA188" s="176" t="str">
        <f>IF(X188="PRESENT",IF(P188="PRESENT",SUMPRODUCT((Stabilo!$F193:$DA193=1)*(Stabilo!$F$5:$DA$5='Résultats élèves'!$F$2)),"A"),"A")</f>
        <v>A</v>
      </c>
      <c r="AB188" s="176" t="str">
        <f>IF(X188="PRESENT",IF(Q188="PRESENT",SUMPRODUCT((Stabilo!$F193:$DA193=1)*(Stabilo!$F$5:$DA$5='Résultats élèves'!$G$2)),"A"),"A")</f>
        <v>A</v>
      </c>
      <c r="AC188" s="176" t="str">
        <f>IF(X188="PRESENT",IF(R188="PRESENT",SUMPRODUCT((Stabilo!$F193:$DA193=1)*(Stabilo!$F$5:$DA$5='Résultats élèves'!$H$2)),"A"),"A")</f>
        <v>A</v>
      </c>
      <c r="AD188" s="176" t="str">
        <f>IF(X188="PRESENT",IF(S188="PRESENT",SUMPRODUCT((Stabilo!$F193:$DA193=1)*(Stabilo!$F$5:$DA$5='Résultats élèves'!$I$2)),"A"),"A")</f>
        <v>A</v>
      </c>
      <c r="AE188" s="176" t="str">
        <f>IF(X188="PRESENT",IF(T188="PRESENT",SUMPRODUCT((Stabilo!$F193:$DA193=1)*(Stabilo!$F$5:$DA$5='Résultats élèves'!$J$2)),"A"),"A")</f>
        <v>A</v>
      </c>
      <c r="AF188" s="176" t="str">
        <f>IF(X188="PRESENT",IF(U188="PRESENT",SUMPRODUCT((Stabilo!$F193:$DA193=1)*(Stabilo!$F$5:$DA$5='Résultats élèves'!$K$2)),"A"),"A")</f>
        <v>A</v>
      </c>
      <c r="AG188" s="176" t="str">
        <f>IF(X188="PRESENT",IF(V188="PRESENT",SUMPRODUCT((Stabilo!$F193:$DA193=1)*(Stabilo!$F$5:$DA$5='Résultats élèves'!$L$2)),"A"),"A")</f>
        <v>A</v>
      </c>
      <c r="AH188" s="176" t="str">
        <f>IF(X188="PRESENT",IF(W188="PRESENT",SUMPRODUCT((Stabilo!$F193:$DA193=1)*(Stabilo!$F$5:$DA$5='Résultats élèves'!$M$2)),"A"),"A")</f>
        <v>A</v>
      </c>
      <c r="AI188" s="175">
        <f>SUMPRODUCT((Stabilo!$F$5:$DA$5=1)*(Stabilo!F193:DA193&lt;&gt;""))</f>
        <v>0</v>
      </c>
      <c r="AJ188" s="175">
        <f>SUMPRODUCT((Stabilo!$F$5:$DA$5=2)*(Stabilo!F193:DA193&lt;&gt;""))</f>
        <v>0</v>
      </c>
      <c r="AK188" s="175">
        <f>SUMPRODUCT((Stabilo!$F$5:$DA$5=3)*(Stabilo!F193:DA193&lt;&gt;""))</f>
        <v>0</v>
      </c>
      <c r="AL188" s="175">
        <f>SUMPRODUCT((Stabilo!$F$5:$DA$5=4)*(Stabilo!F193:DA193&lt;&gt;""))</f>
        <v>0</v>
      </c>
      <c r="AM188" s="175">
        <f>SUMPRODUCT((Stabilo!$F$5:$DA$5=5)*(Stabilo!F193:DA193&lt;&gt;""))</f>
        <v>0</v>
      </c>
      <c r="AN188" s="175">
        <f>SUMPRODUCT((Stabilo!$F$5:$DA$5=6)*(Stabilo!F193:DA193&lt;&gt;""))</f>
        <v>0</v>
      </c>
      <c r="AO188" s="175">
        <f>SUMPRODUCT((Stabilo!$F$5:$DA$5=7)*(Stabilo!F193:DA193&lt;&gt;""))</f>
        <v>0</v>
      </c>
      <c r="AP188" s="175">
        <f>SUMPRODUCT((Stabilo!$F$5:$DA$5=8)*(Stabilo!F193:DA193&lt;&gt;""))</f>
        <v>0</v>
      </c>
      <c r="AQ188" s="175">
        <f>SUMPRODUCT((Stabilo!$F$5:$DA$5=9)*(Stabilo!F193:DA193&lt;&gt;""))</f>
        <v>0</v>
      </c>
      <c r="AR188" s="175">
        <f>SUMPRODUCT((Stabilo!$F$5:$DA$5=10)*(Stabilo!F193:DA193&lt;&gt;""))</f>
        <v>0</v>
      </c>
    </row>
    <row r="189" spans="2:44" ht="15" customHeight="1">
      <c r="B189" s="76">
        <v>186</v>
      </c>
      <c r="C189" s="77" t="str">
        <f>IF(Accueil!F198="","",Accueil!F198)</f>
        <v/>
      </c>
      <c r="D189" s="167" t="str">
        <f t="shared" si="23"/>
        <v/>
      </c>
      <c r="E189" s="167" t="str">
        <f t="shared" si="24"/>
        <v/>
      </c>
      <c r="F189" s="167" t="str">
        <f t="shared" si="25"/>
        <v/>
      </c>
      <c r="G189" s="167" t="str">
        <f t="shared" si="26"/>
        <v/>
      </c>
      <c r="H189" s="167" t="str">
        <f t="shared" si="27"/>
        <v/>
      </c>
      <c r="I189" s="167" t="str">
        <f t="shared" si="28"/>
        <v/>
      </c>
      <c r="J189" s="167" t="str">
        <f t="shared" si="29"/>
        <v/>
      </c>
      <c r="K189" s="167" t="str">
        <f t="shared" si="30"/>
        <v/>
      </c>
      <c r="L189" s="167" t="str">
        <f t="shared" si="31"/>
        <v/>
      </c>
      <c r="M189" s="167" t="str">
        <f t="shared" si="32"/>
        <v/>
      </c>
      <c r="N189" s="103" t="str">
        <f>IF(N188="","",IF(SUMPRODUCT((Stabilo!$F194:$DA194="A")*(Stabilo!$F$5:$DA$5='Résultats élèves'!$D$2))&gt;0,"ABSENT","PRESENT"))</f>
        <v>PRESENT</v>
      </c>
      <c r="O189" s="103" t="str">
        <f>IF(O188="","",IF(SUMPRODUCT((Stabilo!$F194:$DA194="A")*(Stabilo!$F$5:$DA$5='Résultats élèves'!$E$2))&gt;0,"ABSENT","PRESENT"))</f>
        <v>PRESENT</v>
      </c>
      <c r="P189" s="103" t="str">
        <f>IF(P188="","",IF(SUMPRODUCT((Stabilo!$F194:$DA194="A")*(Stabilo!$F$5:$DA$5='Résultats élèves'!$F$2))&gt;0,"ABSENT","PRESENT"))</f>
        <v>PRESENT</v>
      </c>
      <c r="Q189" s="103" t="str">
        <f>IF(Q188="","",IF(SUMPRODUCT((Stabilo!$F194:$DA194="A")*(Stabilo!$F$5:$DA$5='Résultats élèves'!$G$2))&gt;0,"ABSENT","PRESENT"))</f>
        <v>PRESENT</v>
      </c>
      <c r="R189" s="103" t="str">
        <f>IF(R188="","",IF(SUMPRODUCT((Stabilo!$F194:$DA194="A")*(Stabilo!$F$5:$DA$5='Résultats élèves'!$H$2))&gt;0,"ABSENT","PRESENT"))</f>
        <v>PRESENT</v>
      </c>
      <c r="S189" s="103" t="str">
        <f>IF(S188="","",IF(SUMPRODUCT((Stabilo!$F194:$DA194="A")*(Stabilo!$F$5:$DA$5='Résultats élèves'!$I$2))&gt;0,"ABSENT","PRESENT"))</f>
        <v/>
      </c>
      <c r="T189" s="103" t="str">
        <f>IF(T188="","",IF(SUMPRODUCT((Stabilo!$F194:$DA194="A")*(Stabilo!$F$5:$DA$5='Résultats élèves'!$J$2))&gt;0,"ABSENT","PRESENT"))</f>
        <v/>
      </c>
      <c r="U189" s="103" t="str">
        <f>IF(U188="","",IF(SUMPRODUCT((Stabilo!$F194:$DA194="A")*(Stabilo!$F$5:$DA$5='Résultats élèves'!$K$2))&gt;0,"ABSENT","PRESENT"))</f>
        <v/>
      </c>
      <c r="V189" s="103" t="str">
        <f>IF(V188="","",IF(SUMPRODUCT((Stabilo!$F194:$DA194="A")*(Stabilo!$F$5:$DA$5='Résultats élèves'!$L$2))&gt;0,"ABSENT","PRESENT"))</f>
        <v/>
      </c>
      <c r="W189" s="103" t="str">
        <f>IF(W188="","",IF(SUMPRODUCT((Stabilo!$F194:$DA194="A")*(Stabilo!$F$5:$DA$5='Résultats élèves'!$M$2))&gt;0,"ABSENT","PRESENT"))</f>
        <v/>
      </c>
      <c r="X189" s="99" t="str">
        <f t="shared" si="33"/>
        <v/>
      </c>
      <c r="Y189" s="176" t="str">
        <f>IF(X189="PRESENT",IF(N189="PRESENT",SUMPRODUCT((Stabilo!$F194:$DA194=1)*(Stabilo!$F$5:$DA$5='Résultats élèves'!$D$2)),"A"),"A")</f>
        <v>A</v>
      </c>
      <c r="Z189" s="176" t="str">
        <f>IF(X189="PRESENT",IF(O189="PRESENT",SUMPRODUCT((Stabilo!$F194:$DA194=1)*(Stabilo!$F$5:$DA$5='Résultats élèves'!$E$2)),"A"),"A")</f>
        <v>A</v>
      </c>
      <c r="AA189" s="176" t="str">
        <f>IF(X189="PRESENT",IF(P189="PRESENT",SUMPRODUCT((Stabilo!$F194:$DA194=1)*(Stabilo!$F$5:$DA$5='Résultats élèves'!$F$2)),"A"),"A")</f>
        <v>A</v>
      </c>
      <c r="AB189" s="176" t="str">
        <f>IF(X189="PRESENT",IF(Q189="PRESENT",SUMPRODUCT((Stabilo!$F194:$DA194=1)*(Stabilo!$F$5:$DA$5='Résultats élèves'!$G$2)),"A"),"A")</f>
        <v>A</v>
      </c>
      <c r="AC189" s="176" t="str">
        <f>IF(X189="PRESENT",IF(R189="PRESENT",SUMPRODUCT((Stabilo!$F194:$DA194=1)*(Stabilo!$F$5:$DA$5='Résultats élèves'!$H$2)),"A"),"A")</f>
        <v>A</v>
      </c>
      <c r="AD189" s="176" t="str">
        <f>IF(X189="PRESENT",IF(S189="PRESENT",SUMPRODUCT((Stabilo!$F194:$DA194=1)*(Stabilo!$F$5:$DA$5='Résultats élèves'!$I$2)),"A"),"A")</f>
        <v>A</v>
      </c>
      <c r="AE189" s="176" t="str">
        <f>IF(X189="PRESENT",IF(T189="PRESENT",SUMPRODUCT((Stabilo!$F194:$DA194=1)*(Stabilo!$F$5:$DA$5='Résultats élèves'!$J$2)),"A"),"A")</f>
        <v>A</v>
      </c>
      <c r="AF189" s="176" t="str">
        <f>IF(X189="PRESENT",IF(U189="PRESENT",SUMPRODUCT((Stabilo!$F194:$DA194=1)*(Stabilo!$F$5:$DA$5='Résultats élèves'!$K$2)),"A"),"A")</f>
        <v>A</v>
      </c>
      <c r="AG189" s="176" t="str">
        <f>IF(X189="PRESENT",IF(V189="PRESENT",SUMPRODUCT((Stabilo!$F194:$DA194=1)*(Stabilo!$F$5:$DA$5='Résultats élèves'!$L$2)),"A"),"A")</f>
        <v>A</v>
      </c>
      <c r="AH189" s="176" t="str">
        <f>IF(X189="PRESENT",IF(W189="PRESENT",SUMPRODUCT((Stabilo!$F194:$DA194=1)*(Stabilo!$F$5:$DA$5='Résultats élèves'!$M$2)),"A"),"A")</f>
        <v>A</v>
      </c>
      <c r="AI189" s="175">
        <f>SUMPRODUCT((Stabilo!$F$5:$DA$5=1)*(Stabilo!F194:DA194&lt;&gt;""))</f>
        <v>0</v>
      </c>
      <c r="AJ189" s="175">
        <f>SUMPRODUCT((Stabilo!$F$5:$DA$5=2)*(Stabilo!F194:DA194&lt;&gt;""))</f>
        <v>0</v>
      </c>
      <c r="AK189" s="175">
        <f>SUMPRODUCT((Stabilo!$F$5:$DA$5=3)*(Stabilo!F194:DA194&lt;&gt;""))</f>
        <v>0</v>
      </c>
      <c r="AL189" s="175">
        <f>SUMPRODUCT((Stabilo!$F$5:$DA$5=4)*(Stabilo!F194:DA194&lt;&gt;""))</f>
        <v>0</v>
      </c>
      <c r="AM189" s="175">
        <f>SUMPRODUCT((Stabilo!$F$5:$DA$5=5)*(Stabilo!F194:DA194&lt;&gt;""))</f>
        <v>0</v>
      </c>
      <c r="AN189" s="175">
        <f>SUMPRODUCT((Stabilo!$F$5:$DA$5=6)*(Stabilo!F194:DA194&lt;&gt;""))</f>
        <v>0</v>
      </c>
      <c r="AO189" s="175">
        <f>SUMPRODUCT((Stabilo!$F$5:$DA$5=7)*(Stabilo!F194:DA194&lt;&gt;""))</f>
        <v>0</v>
      </c>
      <c r="AP189" s="175">
        <f>SUMPRODUCT((Stabilo!$F$5:$DA$5=8)*(Stabilo!F194:DA194&lt;&gt;""))</f>
        <v>0</v>
      </c>
      <c r="AQ189" s="175">
        <f>SUMPRODUCT((Stabilo!$F$5:$DA$5=9)*(Stabilo!F194:DA194&lt;&gt;""))</f>
        <v>0</v>
      </c>
      <c r="AR189" s="175">
        <f>SUMPRODUCT((Stabilo!$F$5:$DA$5=10)*(Stabilo!F194:DA194&lt;&gt;""))</f>
        <v>0</v>
      </c>
    </row>
    <row r="190" spans="2:44" ht="15" customHeight="1">
      <c r="B190" s="76">
        <v>187</v>
      </c>
      <c r="C190" s="77" t="str">
        <f>IF(Accueil!F199="","",Accueil!F199)</f>
        <v/>
      </c>
      <c r="D190" s="167" t="str">
        <f t="shared" si="23"/>
        <v/>
      </c>
      <c r="E190" s="167" t="str">
        <f t="shared" si="24"/>
        <v/>
      </c>
      <c r="F190" s="167" t="str">
        <f t="shared" si="25"/>
        <v/>
      </c>
      <c r="G190" s="167" t="str">
        <f t="shared" si="26"/>
        <v/>
      </c>
      <c r="H190" s="167" t="str">
        <f t="shared" si="27"/>
        <v/>
      </c>
      <c r="I190" s="167" t="str">
        <f t="shared" si="28"/>
        <v/>
      </c>
      <c r="J190" s="167" t="str">
        <f t="shared" si="29"/>
        <v/>
      </c>
      <c r="K190" s="167" t="str">
        <f t="shared" si="30"/>
        <v/>
      </c>
      <c r="L190" s="167" t="str">
        <f t="shared" si="31"/>
        <v/>
      </c>
      <c r="M190" s="167" t="str">
        <f t="shared" si="32"/>
        <v/>
      </c>
      <c r="N190" s="103" t="str">
        <f>IF(N189="","",IF(SUMPRODUCT((Stabilo!$F195:$DA195="A")*(Stabilo!$F$5:$DA$5='Résultats élèves'!$D$2))&gt;0,"ABSENT","PRESENT"))</f>
        <v>PRESENT</v>
      </c>
      <c r="O190" s="103" t="str">
        <f>IF(O189="","",IF(SUMPRODUCT((Stabilo!$F195:$DA195="A")*(Stabilo!$F$5:$DA$5='Résultats élèves'!$E$2))&gt;0,"ABSENT","PRESENT"))</f>
        <v>PRESENT</v>
      </c>
      <c r="P190" s="103" t="str">
        <f>IF(P189="","",IF(SUMPRODUCT((Stabilo!$F195:$DA195="A")*(Stabilo!$F$5:$DA$5='Résultats élèves'!$F$2))&gt;0,"ABSENT","PRESENT"))</f>
        <v>PRESENT</v>
      </c>
      <c r="Q190" s="103" t="str">
        <f>IF(Q189="","",IF(SUMPRODUCT((Stabilo!$F195:$DA195="A")*(Stabilo!$F$5:$DA$5='Résultats élèves'!$G$2))&gt;0,"ABSENT","PRESENT"))</f>
        <v>PRESENT</v>
      </c>
      <c r="R190" s="103" t="str">
        <f>IF(R189="","",IF(SUMPRODUCT((Stabilo!$F195:$DA195="A")*(Stabilo!$F$5:$DA$5='Résultats élèves'!$H$2))&gt;0,"ABSENT","PRESENT"))</f>
        <v>PRESENT</v>
      </c>
      <c r="S190" s="103" t="str">
        <f>IF(S189="","",IF(SUMPRODUCT((Stabilo!$F195:$DA195="A")*(Stabilo!$F$5:$DA$5='Résultats élèves'!$I$2))&gt;0,"ABSENT","PRESENT"))</f>
        <v/>
      </c>
      <c r="T190" s="103" t="str">
        <f>IF(T189="","",IF(SUMPRODUCT((Stabilo!$F195:$DA195="A")*(Stabilo!$F$5:$DA$5='Résultats élèves'!$J$2))&gt;0,"ABSENT","PRESENT"))</f>
        <v/>
      </c>
      <c r="U190" s="103" t="str">
        <f>IF(U189="","",IF(SUMPRODUCT((Stabilo!$F195:$DA195="A")*(Stabilo!$F$5:$DA$5='Résultats élèves'!$K$2))&gt;0,"ABSENT","PRESENT"))</f>
        <v/>
      </c>
      <c r="V190" s="103" t="str">
        <f>IF(V189="","",IF(SUMPRODUCT((Stabilo!$F195:$DA195="A")*(Stabilo!$F$5:$DA$5='Résultats élèves'!$L$2))&gt;0,"ABSENT","PRESENT"))</f>
        <v/>
      </c>
      <c r="W190" s="103" t="str">
        <f>IF(W189="","",IF(SUMPRODUCT((Stabilo!$F195:$DA195="A")*(Stabilo!$F$5:$DA$5='Résultats élèves'!$M$2))&gt;0,"ABSENT","PRESENT"))</f>
        <v/>
      </c>
      <c r="X190" s="99" t="str">
        <f t="shared" si="33"/>
        <v/>
      </c>
      <c r="Y190" s="176" t="str">
        <f>IF(X190="PRESENT",IF(N190="PRESENT",SUMPRODUCT((Stabilo!$F195:$DA195=1)*(Stabilo!$F$5:$DA$5='Résultats élèves'!$D$2)),"A"),"A")</f>
        <v>A</v>
      </c>
      <c r="Z190" s="176" t="str">
        <f>IF(X190="PRESENT",IF(O190="PRESENT",SUMPRODUCT((Stabilo!$F195:$DA195=1)*(Stabilo!$F$5:$DA$5='Résultats élèves'!$E$2)),"A"),"A")</f>
        <v>A</v>
      </c>
      <c r="AA190" s="176" t="str">
        <f>IF(X190="PRESENT",IF(P190="PRESENT",SUMPRODUCT((Stabilo!$F195:$DA195=1)*(Stabilo!$F$5:$DA$5='Résultats élèves'!$F$2)),"A"),"A")</f>
        <v>A</v>
      </c>
      <c r="AB190" s="176" t="str">
        <f>IF(X190="PRESENT",IF(Q190="PRESENT",SUMPRODUCT((Stabilo!$F195:$DA195=1)*(Stabilo!$F$5:$DA$5='Résultats élèves'!$G$2)),"A"),"A")</f>
        <v>A</v>
      </c>
      <c r="AC190" s="176" t="str">
        <f>IF(X190="PRESENT",IF(R190="PRESENT",SUMPRODUCT((Stabilo!$F195:$DA195=1)*(Stabilo!$F$5:$DA$5='Résultats élèves'!$H$2)),"A"),"A")</f>
        <v>A</v>
      </c>
      <c r="AD190" s="176" t="str">
        <f>IF(X190="PRESENT",IF(S190="PRESENT",SUMPRODUCT((Stabilo!$F195:$DA195=1)*(Stabilo!$F$5:$DA$5='Résultats élèves'!$I$2)),"A"),"A")</f>
        <v>A</v>
      </c>
      <c r="AE190" s="176" t="str">
        <f>IF(X190="PRESENT",IF(T190="PRESENT",SUMPRODUCT((Stabilo!$F195:$DA195=1)*(Stabilo!$F$5:$DA$5='Résultats élèves'!$J$2)),"A"),"A")</f>
        <v>A</v>
      </c>
      <c r="AF190" s="176" t="str">
        <f>IF(X190="PRESENT",IF(U190="PRESENT",SUMPRODUCT((Stabilo!$F195:$DA195=1)*(Stabilo!$F$5:$DA$5='Résultats élèves'!$K$2)),"A"),"A")</f>
        <v>A</v>
      </c>
      <c r="AG190" s="176" t="str">
        <f>IF(X190="PRESENT",IF(V190="PRESENT",SUMPRODUCT((Stabilo!$F195:$DA195=1)*(Stabilo!$F$5:$DA$5='Résultats élèves'!$L$2)),"A"),"A")</f>
        <v>A</v>
      </c>
      <c r="AH190" s="176" t="str">
        <f>IF(X190="PRESENT",IF(W190="PRESENT",SUMPRODUCT((Stabilo!$F195:$DA195=1)*(Stabilo!$F$5:$DA$5='Résultats élèves'!$M$2)),"A"),"A")</f>
        <v>A</v>
      </c>
      <c r="AI190" s="175">
        <f>SUMPRODUCT((Stabilo!$F$5:$DA$5=1)*(Stabilo!F195:DA195&lt;&gt;""))</f>
        <v>0</v>
      </c>
      <c r="AJ190" s="175">
        <f>SUMPRODUCT((Stabilo!$F$5:$DA$5=2)*(Stabilo!F195:DA195&lt;&gt;""))</f>
        <v>0</v>
      </c>
      <c r="AK190" s="175">
        <f>SUMPRODUCT((Stabilo!$F$5:$DA$5=3)*(Stabilo!F195:DA195&lt;&gt;""))</f>
        <v>0</v>
      </c>
      <c r="AL190" s="175">
        <f>SUMPRODUCT((Stabilo!$F$5:$DA$5=4)*(Stabilo!F195:DA195&lt;&gt;""))</f>
        <v>0</v>
      </c>
      <c r="AM190" s="175">
        <f>SUMPRODUCT((Stabilo!$F$5:$DA$5=5)*(Stabilo!F195:DA195&lt;&gt;""))</f>
        <v>0</v>
      </c>
      <c r="AN190" s="175">
        <f>SUMPRODUCT((Stabilo!$F$5:$DA$5=6)*(Stabilo!F195:DA195&lt;&gt;""))</f>
        <v>0</v>
      </c>
      <c r="AO190" s="175">
        <f>SUMPRODUCT((Stabilo!$F$5:$DA$5=7)*(Stabilo!F195:DA195&lt;&gt;""))</f>
        <v>0</v>
      </c>
      <c r="AP190" s="175">
        <f>SUMPRODUCT((Stabilo!$F$5:$DA$5=8)*(Stabilo!F195:DA195&lt;&gt;""))</f>
        <v>0</v>
      </c>
      <c r="AQ190" s="175">
        <f>SUMPRODUCT((Stabilo!$F$5:$DA$5=9)*(Stabilo!F195:DA195&lt;&gt;""))</f>
        <v>0</v>
      </c>
      <c r="AR190" s="175">
        <f>SUMPRODUCT((Stabilo!$F$5:$DA$5=10)*(Stabilo!F195:DA195&lt;&gt;""))</f>
        <v>0</v>
      </c>
    </row>
    <row r="191" spans="2:44" ht="15" customHeight="1">
      <c r="B191" s="76">
        <v>188</v>
      </c>
      <c r="C191" s="77" t="str">
        <f>IF(Accueil!F200="","",Accueil!F200)</f>
        <v/>
      </c>
      <c r="D191" s="167" t="str">
        <f t="shared" si="23"/>
        <v/>
      </c>
      <c r="E191" s="167" t="str">
        <f t="shared" si="24"/>
        <v/>
      </c>
      <c r="F191" s="167" t="str">
        <f t="shared" si="25"/>
        <v/>
      </c>
      <c r="G191" s="167" t="str">
        <f t="shared" si="26"/>
        <v/>
      </c>
      <c r="H191" s="167" t="str">
        <f t="shared" si="27"/>
        <v/>
      </c>
      <c r="I191" s="167" t="str">
        <f t="shared" si="28"/>
        <v/>
      </c>
      <c r="J191" s="167" t="str">
        <f t="shared" si="29"/>
        <v/>
      </c>
      <c r="K191" s="167" t="str">
        <f t="shared" si="30"/>
        <v/>
      </c>
      <c r="L191" s="167" t="str">
        <f t="shared" si="31"/>
        <v/>
      </c>
      <c r="M191" s="167" t="str">
        <f t="shared" si="32"/>
        <v/>
      </c>
      <c r="N191" s="103" t="str">
        <f>IF(N190="","",IF(SUMPRODUCT((Stabilo!$F196:$DA196="A")*(Stabilo!$F$5:$DA$5='Résultats élèves'!$D$2))&gt;0,"ABSENT","PRESENT"))</f>
        <v>PRESENT</v>
      </c>
      <c r="O191" s="103" t="str">
        <f>IF(O190="","",IF(SUMPRODUCT((Stabilo!$F196:$DA196="A")*(Stabilo!$F$5:$DA$5='Résultats élèves'!$E$2))&gt;0,"ABSENT","PRESENT"))</f>
        <v>PRESENT</v>
      </c>
      <c r="P191" s="103" t="str">
        <f>IF(P190="","",IF(SUMPRODUCT((Stabilo!$F196:$DA196="A")*(Stabilo!$F$5:$DA$5='Résultats élèves'!$F$2))&gt;0,"ABSENT","PRESENT"))</f>
        <v>PRESENT</v>
      </c>
      <c r="Q191" s="103" t="str">
        <f>IF(Q190="","",IF(SUMPRODUCT((Stabilo!$F196:$DA196="A")*(Stabilo!$F$5:$DA$5='Résultats élèves'!$G$2))&gt;0,"ABSENT","PRESENT"))</f>
        <v>PRESENT</v>
      </c>
      <c r="R191" s="103" t="str">
        <f>IF(R190="","",IF(SUMPRODUCT((Stabilo!$F196:$DA196="A")*(Stabilo!$F$5:$DA$5='Résultats élèves'!$H$2))&gt;0,"ABSENT","PRESENT"))</f>
        <v>PRESENT</v>
      </c>
      <c r="S191" s="103" t="str">
        <f>IF(S190="","",IF(SUMPRODUCT((Stabilo!$F196:$DA196="A")*(Stabilo!$F$5:$DA$5='Résultats élèves'!$I$2))&gt;0,"ABSENT","PRESENT"))</f>
        <v/>
      </c>
      <c r="T191" s="103" t="str">
        <f>IF(T190="","",IF(SUMPRODUCT((Stabilo!$F196:$DA196="A")*(Stabilo!$F$5:$DA$5='Résultats élèves'!$J$2))&gt;0,"ABSENT","PRESENT"))</f>
        <v/>
      </c>
      <c r="U191" s="103" t="str">
        <f>IF(U190="","",IF(SUMPRODUCT((Stabilo!$F196:$DA196="A")*(Stabilo!$F$5:$DA$5='Résultats élèves'!$K$2))&gt;0,"ABSENT","PRESENT"))</f>
        <v/>
      </c>
      <c r="V191" s="103" t="str">
        <f>IF(V190="","",IF(SUMPRODUCT((Stabilo!$F196:$DA196="A")*(Stabilo!$F$5:$DA$5='Résultats élèves'!$L$2))&gt;0,"ABSENT","PRESENT"))</f>
        <v/>
      </c>
      <c r="W191" s="103" t="str">
        <f>IF(W190="","",IF(SUMPRODUCT((Stabilo!$F196:$DA196="A")*(Stabilo!$F$5:$DA$5='Résultats élèves'!$M$2))&gt;0,"ABSENT","PRESENT"))</f>
        <v/>
      </c>
      <c r="X191" s="99" t="str">
        <f t="shared" si="33"/>
        <v/>
      </c>
      <c r="Y191" s="176" t="str">
        <f>IF(X191="PRESENT",IF(N191="PRESENT",SUMPRODUCT((Stabilo!$F196:$DA196=1)*(Stabilo!$F$5:$DA$5='Résultats élèves'!$D$2)),"A"),"A")</f>
        <v>A</v>
      </c>
      <c r="Z191" s="176" t="str">
        <f>IF(X191="PRESENT",IF(O191="PRESENT",SUMPRODUCT((Stabilo!$F196:$DA196=1)*(Stabilo!$F$5:$DA$5='Résultats élèves'!$E$2)),"A"),"A")</f>
        <v>A</v>
      </c>
      <c r="AA191" s="176" t="str">
        <f>IF(X191="PRESENT",IF(P191="PRESENT",SUMPRODUCT((Stabilo!$F196:$DA196=1)*(Stabilo!$F$5:$DA$5='Résultats élèves'!$F$2)),"A"),"A")</f>
        <v>A</v>
      </c>
      <c r="AB191" s="176" t="str">
        <f>IF(X191="PRESENT",IF(Q191="PRESENT",SUMPRODUCT((Stabilo!$F196:$DA196=1)*(Stabilo!$F$5:$DA$5='Résultats élèves'!$G$2)),"A"),"A")</f>
        <v>A</v>
      </c>
      <c r="AC191" s="176" t="str">
        <f>IF(X191="PRESENT",IF(R191="PRESENT",SUMPRODUCT((Stabilo!$F196:$DA196=1)*(Stabilo!$F$5:$DA$5='Résultats élèves'!$H$2)),"A"),"A")</f>
        <v>A</v>
      </c>
      <c r="AD191" s="176" t="str">
        <f>IF(X191="PRESENT",IF(S191="PRESENT",SUMPRODUCT((Stabilo!$F196:$DA196=1)*(Stabilo!$F$5:$DA$5='Résultats élèves'!$I$2)),"A"),"A")</f>
        <v>A</v>
      </c>
      <c r="AE191" s="176" t="str">
        <f>IF(X191="PRESENT",IF(T191="PRESENT",SUMPRODUCT((Stabilo!$F196:$DA196=1)*(Stabilo!$F$5:$DA$5='Résultats élèves'!$J$2)),"A"),"A")</f>
        <v>A</v>
      </c>
      <c r="AF191" s="176" t="str">
        <f>IF(X191="PRESENT",IF(U191="PRESENT",SUMPRODUCT((Stabilo!$F196:$DA196=1)*(Stabilo!$F$5:$DA$5='Résultats élèves'!$K$2)),"A"),"A")</f>
        <v>A</v>
      </c>
      <c r="AG191" s="176" t="str">
        <f>IF(X191="PRESENT",IF(V191="PRESENT",SUMPRODUCT((Stabilo!$F196:$DA196=1)*(Stabilo!$F$5:$DA$5='Résultats élèves'!$L$2)),"A"),"A")</f>
        <v>A</v>
      </c>
      <c r="AH191" s="176" t="str">
        <f>IF(X191="PRESENT",IF(W191="PRESENT",SUMPRODUCT((Stabilo!$F196:$DA196=1)*(Stabilo!$F$5:$DA$5='Résultats élèves'!$M$2)),"A"),"A")</f>
        <v>A</v>
      </c>
      <c r="AI191" s="175">
        <f>SUMPRODUCT((Stabilo!$F$5:$DA$5=1)*(Stabilo!F196:DA196&lt;&gt;""))</f>
        <v>0</v>
      </c>
      <c r="AJ191" s="175">
        <f>SUMPRODUCT((Stabilo!$F$5:$DA$5=2)*(Stabilo!F196:DA196&lt;&gt;""))</f>
        <v>0</v>
      </c>
      <c r="AK191" s="175">
        <f>SUMPRODUCT((Stabilo!$F$5:$DA$5=3)*(Stabilo!F196:DA196&lt;&gt;""))</f>
        <v>0</v>
      </c>
      <c r="AL191" s="175">
        <f>SUMPRODUCT((Stabilo!$F$5:$DA$5=4)*(Stabilo!F196:DA196&lt;&gt;""))</f>
        <v>0</v>
      </c>
      <c r="AM191" s="175">
        <f>SUMPRODUCT((Stabilo!$F$5:$DA$5=5)*(Stabilo!F196:DA196&lt;&gt;""))</f>
        <v>0</v>
      </c>
      <c r="AN191" s="175">
        <f>SUMPRODUCT((Stabilo!$F$5:$DA$5=6)*(Stabilo!F196:DA196&lt;&gt;""))</f>
        <v>0</v>
      </c>
      <c r="AO191" s="175">
        <f>SUMPRODUCT((Stabilo!$F$5:$DA$5=7)*(Stabilo!F196:DA196&lt;&gt;""))</f>
        <v>0</v>
      </c>
      <c r="AP191" s="175">
        <f>SUMPRODUCT((Stabilo!$F$5:$DA$5=8)*(Stabilo!F196:DA196&lt;&gt;""))</f>
        <v>0</v>
      </c>
      <c r="AQ191" s="175">
        <f>SUMPRODUCT((Stabilo!$F$5:$DA$5=9)*(Stabilo!F196:DA196&lt;&gt;""))</f>
        <v>0</v>
      </c>
      <c r="AR191" s="175">
        <f>SUMPRODUCT((Stabilo!$F$5:$DA$5=10)*(Stabilo!F196:DA196&lt;&gt;""))</f>
        <v>0</v>
      </c>
    </row>
    <row r="192" spans="2:44" ht="15" customHeight="1">
      <c r="B192" s="76">
        <v>189</v>
      </c>
      <c r="C192" s="77" t="str">
        <f>IF(Accueil!F201="","",Accueil!F201)</f>
        <v/>
      </c>
      <c r="D192" s="167" t="str">
        <f t="shared" si="23"/>
        <v/>
      </c>
      <c r="E192" s="167" t="str">
        <f t="shared" si="24"/>
        <v/>
      </c>
      <c r="F192" s="167" t="str">
        <f t="shared" si="25"/>
        <v/>
      </c>
      <c r="G192" s="167" t="str">
        <f t="shared" si="26"/>
        <v/>
      </c>
      <c r="H192" s="167" t="str">
        <f t="shared" si="27"/>
        <v/>
      </c>
      <c r="I192" s="167" t="str">
        <f t="shared" si="28"/>
        <v/>
      </c>
      <c r="J192" s="167" t="str">
        <f t="shared" si="29"/>
        <v/>
      </c>
      <c r="K192" s="167" t="str">
        <f t="shared" si="30"/>
        <v/>
      </c>
      <c r="L192" s="167" t="str">
        <f t="shared" si="31"/>
        <v/>
      </c>
      <c r="M192" s="167" t="str">
        <f t="shared" si="32"/>
        <v/>
      </c>
      <c r="N192" s="103" t="str">
        <f>IF(N191="","",IF(SUMPRODUCT((Stabilo!$F197:$DA197="A")*(Stabilo!$F$5:$DA$5='Résultats élèves'!$D$2))&gt;0,"ABSENT","PRESENT"))</f>
        <v>PRESENT</v>
      </c>
      <c r="O192" s="103" t="str">
        <f>IF(O191="","",IF(SUMPRODUCT((Stabilo!$F197:$DA197="A")*(Stabilo!$F$5:$DA$5='Résultats élèves'!$E$2))&gt;0,"ABSENT","PRESENT"))</f>
        <v>PRESENT</v>
      </c>
      <c r="P192" s="103" t="str">
        <f>IF(P191="","",IF(SUMPRODUCT((Stabilo!$F197:$DA197="A")*(Stabilo!$F$5:$DA$5='Résultats élèves'!$F$2))&gt;0,"ABSENT","PRESENT"))</f>
        <v>PRESENT</v>
      </c>
      <c r="Q192" s="103" t="str">
        <f>IF(Q191="","",IF(SUMPRODUCT((Stabilo!$F197:$DA197="A")*(Stabilo!$F$5:$DA$5='Résultats élèves'!$G$2))&gt;0,"ABSENT","PRESENT"))</f>
        <v>PRESENT</v>
      </c>
      <c r="R192" s="103" t="str">
        <f>IF(R191="","",IF(SUMPRODUCT((Stabilo!$F197:$DA197="A")*(Stabilo!$F$5:$DA$5='Résultats élèves'!$H$2))&gt;0,"ABSENT","PRESENT"))</f>
        <v>PRESENT</v>
      </c>
      <c r="S192" s="103" t="str">
        <f>IF(S191="","",IF(SUMPRODUCT((Stabilo!$F197:$DA197="A")*(Stabilo!$F$5:$DA$5='Résultats élèves'!$I$2))&gt;0,"ABSENT","PRESENT"))</f>
        <v/>
      </c>
      <c r="T192" s="103" t="str">
        <f>IF(T191="","",IF(SUMPRODUCT((Stabilo!$F197:$DA197="A")*(Stabilo!$F$5:$DA$5='Résultats élèves'!$J$2))&gt;0,"ABSENT","PRESENT"))</f>
        <v/>
      </c>
      <c r="U192" s="103" t="str">
        <f>IF(U191="","",IF(SUMPRODUCT((Stabilo!$F197:$DA197="A")*(Stabilo!$F$5:$DA$5='Résultats élèves'!$K$2))&gt;0,"ABSENT","PRESENT"))</f>
        <v/>
      </c>
      <c r="V192" s="103" t="str">
        <f>IF(V191="","",IF(SUMPRODUCT((Stabilo!$F197:$DA197="A")*(Stabilo!$F$5:$DA$5='Résultats élèves'!$L$2))&gt;0,"ABSENT","PRESENT"))</f>
        <v/>
      </c>
      <c r="W192" s="103" t="str">
        <f>IF(W191="","",IF(SUMPRODUCT((Stabilo!$F197:$DA197="A")*(Stabilo!$F$5:$DA$5='Résultats élèves'!$M$2))&gt;0,"ABSENT","PRESENT"))</f>
        <v/>
      </c>
      <c r="X192" s="99" t="str">
        <f t="shared" si="33"/>
        <v/>
      </c>
      <c r="Y192" s="176" t="str">
        <f>IF(X192="PRESENT",IF(N192="PRESENT",SUMPRODUCT((Stabilo!$F197:$DA197=1)*(Stabilo!$F$5:$DA$5='Résultats élèves'!$D$2)),"A"),"A")</f>
        <v>A</v>
      </c>
      <c r="Z192" s="176" t="str">
        <f>IF(X192="PRESENT",IF(O192="PRESENT",SUMPRODUCT((Stabilo!$F197:$DA197=1)*(Stabilo!$F$5:$DA$5='Résultats élèves'!$E$2)),"A"),"A")</f>
        <v>A</v>
      </c>
      <c r="AA192" s="176" t="str">
        <f>IF(X192="PRESENT",IF(P192="PRESENT",SUMPRODUCT((Stabilo!$F197:$DA197=1)*(Stabilo!$F$5:$DA$5='Résultats élèves'!$F$2)),"A"),"A")</f>
        <v>A</v>
      </c>
      <c r="AB192" s="176" t="str">
        <f>IF(X192="PRESENT",IF(Q192="PRESENT",SUMPRODUCT((Stabilo!$F197:$DA197=1)*(Stabilo!$F$5:$DA$5='Résultats élèves'!$G$2)),"A"),"A")</f>
        <v>A</v>
      </c>
      <c r="AC192" s="176" t="str">
        <f>IF(X192="PRESENT",IF(R192="PRESENT",SUMPRODUCT((Stabilo!$F197:$DA197=1)*(Stabilo!$F$5:$DA$5='Résultats élèves'!$H$2)),"A"),"A")</f>
        <v>A</v>
      </c>
      <c r="AD192" s="176" t="str">
        <f>IF(X192="PRESENT",IF(S192="PRESENT",SUMPRODUCT((Stabilo!$F197:$DA197=1)*(Stabilo!$F$5:$DA$5='Résultats élèves'!$I$2)),"A"),"A")</f>
        <v>A</v>
      </c>
      <c r="AE192" s="176" t="str">
        <f>IF(X192="PRESENT",IF(T192="PRESENT",SUMPRODUCT((Stabilo!$F197:$DA197=1)*(Stabilo!$F$5:$DA$5='Résultats élèves'!$J$2)),"A"),"A")</f>
        <v>A</v>
      </c>
      <c r="AF192" s="176" t="str">
        <f>IF(X192="PRESENT",IF(U192="PRESENT",SUMPRODUCT((Stabilo!$F197:$DA197=1)*(Stabilo!$F$5:$DA$5='Résultats élèves'!$K$2)),"A"),"A")</f>
        <v>A</v>
      </c>
      <c r="AG192" s="176" t="str">
        <f>IF(X192="PRESENT",IF(V192="PRESENT",SUMPRODUCT((Stabilo!$F197:$DA197=1)*(Stabilo!$F$5:$DA$5='Résultats élèves'!$L$2)),"A"),"A")</f>
        <v>A</v>
      </c>
      <c r="AH192" s="176" t="str">
        <f>IF(X192="PRESENT",IF(W192="PRESENT",SUMPRODUCT((Stabilo!$F197:$DA197=1)*(Stabilo!$F$5:$DA$5='Résultats élèves'!$M$2)),"A"),"A")</f>
        <v>A</v>
      </c>
      <c r="AI192" s="175">
        <f>SUMPRODUCT((Stabilo!$F$5:$DA$5=1)*(Stabilo!F197:DA197&lt;&gt;""))</f>
        <v>0</v>
      </c>
      <c r="AJ192" s="175">
        <f>SUMPRODUCT((Stabilo!$F$5:$DA$5=2)*(Stabilo!F197:DA197&lt;&gt;""))</f>
        <v>0</v>
      </c>
      <c r="AK192" s="175">
        <f>SUMPRODUCT((Stabilo!$F$5:$DA$5=3)*(Stabilo!F197:DA197&lt;&gt;""))</f>
        <v>0</v>
      </c>
      <c r="AL192" s="175">
        <f>SUMPRODUCT((Stabilo!$F$5:$DA$5=4)*(Stabilo!F197:DA197&lt;&gt;""))</f>
        <v>0</v>
      </c>
      <c r="AM192" s="175">
        <f>SUMPRODUCT((Stabilo!$F$5:$DA$5=5)*(Stabilo!F197:DA197&lt;&gt;""))</f>
        <v>0</v>
      </c>
      <c r="AN192" s="175">
        <f>SUMPRODUCT((Stabilo!$F$5:$DA$5=6)*(Stabilo!F197:DA197&lt;&gt;""))</f>
        <v>0</v>
      </c>
      <c r="AO192" s="175">
        <f>SUMPRODUCT((Stabilo!$F$5:$DA$5=7)*(Stabilo!F197:DA197&lt;&gt;""))</f>
        <v>0</v>
      </c>
      <c r="AP192" s="175">
        <f>SUMPRODUCT((Stabilo!$F$5:$DA$5=8)*(Stabilo!F197:DA197&lt;&gt;""))</f>
        <v>0</v>
      </c>
      <c r="AQ192" s="175">
        <f>SUMPRODUCT((Stabilo!$F$5:$DA$5=9)*(Stabilo!F197:DA197&lt;&gt;""))</f>
        <v>0</v>
      </c>
      <c r="AR192" s="175">
        <f>SUMPRODUCT((Stabilo!$F$5:$DA$5=10)*(Stabilo!F197:DA197&lt;&gt;""))</f>
        <v>0</v>
      </c>
    </row>
    <row r="193" spans="2:44" ht="15" customHeight="1">
      <c r="B193" s="76">
        <v>190</v>
      </c>
      <c r="C193" s="77" t="str">
        <f>IF(Accueil!F202="","",Accueil!F202)</f>
        <v/>
      </c>
      <c r="D193" s="167" t="str">
        <f t="shared" si="23"/>
        <v/>
      </c>
      <c r="E193" s="167" t="str">
        <f t="shared" si="24"/>
        <v/>
      </c>
      <c r="F193" s="167" t="str">
        <f t="shared" si="25"/>
        <v/>
      </c>
      <c r="G193" s="167" t="str">
        <f t="shared" si="26"/>
        <v/>
      </c>
      <c r="H193" s="167" t="str">
        <f t="shared" si="27"/>
        <v/>
      </c>
      <c r="I193" s="167" t="str">
        <f t="shared" si="28"/>
        <v/>
      </c>
      <c r="J193" s="167" t="str">
        <f t="shared" si="29"/>
        <v/>
      </c>
      <c r="K193" s="167" t="str">
        <f t="shared" si="30"/>
        <v/>
      </c>
      <c r="L193" s="167" t="str">
        <f t="shared" si="31"/>
        <v/>
      </c>
      <c r="M193" s="167" t="str">
        <f t="shared" si="32"/>
        <v/>
      </c>
      <c r="N193" s="103" t="str">
        <f>IF(N192="","",IF(SUMPRODUCT((Stabilo!$F198:$DA198="A")*(Stabilo!$F$5:$DA$5='Résultats élèves'!$D$2))&gt;0,"ABSENT","PRESENT"))</f>
        <v>PRESENT</v>
      </c>
      <c r="O193" s="103" t="str">
        <f>IF(O192="","",IF(SUMPRODUCT((Stabilo!$F198:$DA198="A")*(Stabilo!$F$5:$DA$5='Résultats élèves'!$E$2))&gt;0,"ABSENT","PRESENT"))</f>
        <v>PRESENT</v>
      </c>
      <c r="P193" s="103" t="str">
        <f>IF(P192="","",IF(SUMPRODUCT((Stabilo!$F198:$DA198="A")*(Stabilo!$F$5:$DA$5='Résultats élèves'!$F$2))&gt;0,"ABSENT","PRESENT"))</f>
        <v>PRESENT</v>
      </c>
      <c r="Q193" s="103" t="str">
        <f>IF(Q192="","",IF(SUMPRODUCT((Stabilo!$F198:$DA198="A")*(Stabilo!$F$5:$DA$5='Résultats élèves'!$G$2))&gt;0,"ABSENT","PRESENT"))</f>
        <v>PRESENT</v>
      </c>
      <c r="R193" s="103" t="str">
        <f>IF(R192="","",IF(SUMPRODUCT((Stabilo!$F198:$DA198="A")*(Stabilo!$F$5:$DA$5='Résultats élèves'!$H$2))&gt;0,"ABSENT","PRESENT"))</f>
        <v>PRESENT</v>
      </c>
      <c r="S193" s="103" t="str">
        <f>IF(S192="","",IF(SUMPRODUCT((Stabilo!$F198:$DA198="A")*(Stabilo!$F$5:$DA$5='Résultats élèves'!$I$2))&gt;0,"ABSENT","PRESENT"))</f>
        <v/>
      </c>
      <c r="T193" s="103" t="str">
        <f>IF(T192="","",IF(SUMPRODUCT((Stabilo!$F198:$DA198="A")*(Stabilo!$F$5:$DA$5='Résultats élèves'!$J$2))&gt;0,"ABSENT","PRESENT"))</f>
        <v/>
      </c>
      <c r="U193" s="103" t="str">
        <f>IF(U192="","",IF(SUMPRODUCT((Stabilo!$F198:$DA198="A")*(Stabilo!$F$5:$DA$5='Résultats élèves'!$K$2))&gt;0,"ABSENT","PRESENT"))</f>
        <v/>
      </c>
      <c r="V193" s="103" t="str">
        <f>IF(V192="","",IF(SUMPRODUCT((Stabilo!$F198:$DA198="A")*(Stabilo!$F$5:$DA$5='Résultats élèves'!$L$2))&gt;0,"ABSENT","PRESENT"))</f>
        <v/>
      </c>
      <c r="W193" s="103" t="str">
        <f>IF(W192="","",IF(SUMPRODUCT((Stabilo!$F198:$DA198="A")*(Stabilo!$F$5:$DA$5='Résultats élèves'!$M$2))&gt;0,"ABSENT","PRESENT"))</f>
        <v/>
      </c>
      <c r="X193" s="99" t="str">
        <f t="shared" si="33"/>
        <v/>
      </c>
      <c r="Y193" s="176" t="str">
        <f>IF(X193="PRESENT",IF(N193="PRESENT",SUMPRODUCT((Stabilo!$F198:$DA198=1)*(Stabilo!$F$5:$DA$5='Résultats élèves'!$D$2)),"A"),"A")</f>
        <v>A</v>
      </c>
      <c r="Z193" s="176" t="str">
        <f>IF(X193="PRESENT",IF(O193="PRESENT",SUMPRODUCT((Stabilo!$F198:$DA198=1)*(Stabilo!$F$5:$DA$5='Résultats élèves'!$E$2)),"A"),"A")</f>
        <v>A</v>
      </c>
      <c r="AA193" s="176" t="str">
        <f>IF(X193="PRESENT",IF(P193="PRESENT",SUMPRODUCT((Stabilo!$F198:$DA198=1)*(Stabilo!$F$5:$DA$5='Résultats élèves'!$F$2)),"A"),"A")</f>
        <v>A</v>
      </c>
      <c r="AB193" s="176" t="str">
        <f>IF(X193="PRESENT",IF(Q193="PRESENT",SUMPRODUCT((Stabilo!$F198:$DA198=1)*(Stabilo!$F$5:$DA$5='Résultats élèves'!$G$2)),"A"),"A")</f>
        <v>A</v>
      </c>
      <c r="AC193" s="176" t="str">
        <f>IF(X193="PRESENT",IF(R193="PRESENT",SUMPRODUCT((Stabilo!$F198:$DA198=1)*(Stabilo!$F$5:$DA$5='Résultats élèves'!$H$2)),"A"),"A")</f>
        <v>A</v>
      </c>
      <c r="AD193" s="176" t="str">
        <f>IF(X193="PRESENT",IF(S193="PRESENT",SUMPRODUCT((Stabilo!$F198:$DA198=1)*(Stabilo!$F$5:$DA$5='Résultats élèves'!$I$2)),"A"),"A")</f>
        <v>A</v>
      </c>
      <c r="AE193" s="176" t="str">
        <f>IF(X193="PRESENT",IF(T193="PRESENT",SUMPRODUCT((Stabilo!$F198:$DA198=1)*(Stabilo!$F$5:$DA$5='Résultats élèves'!$J$2)),"A"),"A")</f>
        <v>A</v>
      </c>
      <c r="AF193" s="176" t="str">
        <f>IF(X193="PRESENT",IF(U193="PRESENT",SUMPRODUCT((Stabilo!$F198:$DA198=1)*(Stabilo!$F$5:$DA$5='Résultats élèves'!$K$2)),"A"),"A")</f>
        <v>A</v>
      </c>
      <c r="AG193" s="176" t="str">
        <f>IF(X193="PRESENT",IF(V193="PRESENT",SUMPRODUCT((Stabilo!$F198:$DA198=1)*(Stabilo!$F$5:$DA$5='Résultats élèves'!$L$2)),"A"),"A")</f>
        <v>A</v>
      </c>
      <c r="AH193" s="176" t="str">
        <f>IF(X193="PRESENT",IF(W193="PRESENT",SUMPRODUCT((Stabilo!$F198:$DA198=1)*(Stabilo!$F$5:$DA$5='Résultats élèves'!$M$2)),"A"),"A")</f>
        <v>A</v>
      </c>
      <c r="AI193" s="175">
        <f>SUMPRODUCT((Stabilo!$F$5:$DA$5=1)*(Stabilo!F198:DA198&lt;&gt;""))</f>
        <v>0</v>
      </c>
      <c r="AJ193" s="175">
        <f>SUMPRODUCT((Stabilo!$F$5:$DA$5=2)*(Stabilo!F198:DA198&lt;&gt;""))</f>
        <v>0</v>
      </c>
      <c r="AK193" s="175">
        <f>SUMPRODUCT((Stabilo!$F$5:$DA$5=3)*(Stabilo!F198:DA198&lt;&gt;""))</f>
        <v>0</v>
      </c>
      <c r="AL193" s="175">
        <f>SUMPRODUCT((Stabilo!$F$5:$DA$5=4)*(Stabilo!F198:DA198&lt;&gt;""))</f>
        <v>0</v>
      </c>
      <c r="AM193" s="175">
        <f>SUMPRODUCT((Stabilo!$F$5:$DA$5=5)*(Stabilo!F198:DA198&lt;&gt;""))</f>
        <v>0</v>
      </c>
      <c r="AN193" s="175">
        <f>SUMPRODUCT((Stabilo!$F$5:$DA$5=6)*(Stabilo!F198:DA198&lt;&gt;""))</f>
        <v>0</v>
      </c>
      <c r="AO193" s="175">
        <f>SUMPRODUCT((Stabilo!$F$5:$DA$5=7)*(Stabilo!F198:DA198&lt;&gt;""))</f>
        <v>0</v>
      </c>
      <c r="AP193" s="175">
        <f>SUMPRODUCT((Stabilo!$F$5:$DA$5=8)*(Stabilo!F198:DA198&lt;&gt;""))</f>
        <v>0</v>
      </c>
      <c r="AQ193" s="175">
        <f>SUMPRODUCT((Stabilo!$F$5:$DA$5=9)*(Stabilo!F198:DA198&lt;&gt;""))</f>
        <v>0</v>
      </c>
      <c r="AR193" s="175">
        <f>SUMPRODUCT((Stabilo!$F$5:$DA$5=10)*(Stabilo!F198:DA198&lt;&gt;""))</f>
        <v>0</v>
      </c>
    </row>
    <row r="194" spans="2:44" ht="15" customHeight="1">
      <c r="B194" s="76">
        <v>191</v>
      </c>
      <c r="C194" s="77" t="str">
        <f>IF(Accueil!F203="","",Accueil!F203)</f>
        <v/>
      </c>
      <c r="D194" s="167" t="str">
        <f t="shared" si="23"/>
        <v/>
      </c>
      <c r="E194" s="167" t="str">
        <f t="shared" si="24"/>
        <v/>
      </c>
      <c r="F194" s="167" t="str">
        <f t="shared" si="25"/>
        <v/>
      </c>
      <c r="G194" s="167" t="str">
        <f t="shared" si="26"/>
        <v/>
      </c>
      <c r="H194" s="167" t="str">
        <f t="shared" si="27"/>
        <v/>
      </c>
      <c r="I194" s="167" t="str">
        <f t="shared" si="28"/>
        <v/>
      </c>
      <c r="J194" s="167" t="str">
        <f t="shared" si="29"/>
        <v/>
      </c>
      <c r="K194" s="167" t="str">
        <f t="shared" si="30"/>
        <v/>
      </c>
      <c r="L194" s="167" t="str">
        <f t="shared" si="31"/>
        <v/>
      </c>
      <c r="M194" s="167" t="str">
        <f t="shared" si="32"/>
        <v/>
      </c>
      <c r="N194" s="103" t="str">
        <f>IF(N193="","",IF(SUMPRODUCT((Stabilo!$F199:$DA199="A")*(Stabilo!$F$5:$DA$5='Résultats élèves'!$D$2))&gt;0,"ABSENT","PRESENT"))</f>
        <v>PRESENT</v>
      </c>
      <c r="O194" s="103" t="str">
        <f>IF(O193="","",IF(SUMPRODUCT((Stabilo!$F199:$DA199="A")*(Stabilo!$F$5:$DA$5='Résultats élèves'!$E$2))&gt;0,"ABSENT","PRESENT"))</f>
        <v>PRESENT</v>
      </c>
      <c r="P194" s="103" t="str">
        <f>IF(P193="","",IF(SUMPRODUCT((Stabilo!$F199:$DA199="A")*(Stabilo!$F$5:$DA$5='Résultats élèves'!$F$2))&gt;0,"ABSENT","PRESENT"))</f>
        <v>PRESENT</v>
      </c>
      <c r="Q194" s="103" t="str">
        <f>IF(Q193="","",IF(SUMPRODUCT((Stabilo!$F199:$DA199="A")*(Stabilo!$F$5:$DA$5='Résultats élèves'!$G$2))&gt;0,"ABSENT","PRESENT"))</f>
        <v>PRESENT</v>
      </c>
      <c r="R194" s="103" t="str">
        <f>IF(R193="","",IF(SUMPRODUCT((Stabilo!$F199:$DA199="A")*(Stabilo!$F$5:$DA$5='Résultats élèves'!$H$2))&gt;0,"ABSENT","PRESENT"))</f>
        <v>PRESENT</v>
      </c>
      <c r="S194" s="103" t="str">
        <f>IF(S193="","",IF(SUMPRODUCT((Stabilo!$F199:$DA199="A")*(Stabilo!$F$5:$DA$5='Résultats élèves'!$I$2))&gt;0,"ABSENT","PRESENT"))</f>
        <v/>
      </c>
      <c r="T194" s="103" t="str">
        <f>IF(T193="","",IF(SUMPRODUCT((Stabilo!$F199:$DA199="A")*(Stabilo!$F$5:$DA$5='Résultats élèves'!$J$2))&gt;0,"ABSENT","PRESENT"))</f>
        <v/>
      </c>
      <c r="U194" s="103" t="str">
        <f>IF(U193="","",IF(SUMPRODUCT((Stabilo!$F199:$DA199="A")*(Stabilo!$F$5:$DA$5='Résultats élèves'!$K$2))&gt;0,"ABSENT","PRESENT"))</f>
        <v/>
      </c>
      <c r="V194" s="103" t="str">
        <f>IF(V193="","",IF(SUMPRODUCT((Stabilo!$F199:$DA199="A")*(Stabilo!$F$5:$DA$5='Résultats élèves'!$L$2))&gt;0,"ABSENT","PRESENT"))</f>
        <v/>
      </c>
      <c r="W194" s="103" t="str">
        <f>IF(W193="","",IF(SUMPRODUCT((Stabilo!$F199:$DA199="A")*(Stabilo!$F$5:$DA$5='Résultats élèves'!$M$2))&gt;0,"ABSENT","PRESENT"))</f>
        <v/>
      </c>
      <c r="X194" s="99" t="str">
        <f t="shared" si="33"/>
        <v/>
      </c>
      <c r="Y194" s="176" t="str">
        <f>IF(X194="PRESENT",IF(N194="PRESENT",SUMPRODUCT((Stabilo!$F199:$DA199=1)*(Stabilo!$F$5:$DA$5='Résultats élèves'!$D$2)),"A"),"A")</f>
        <v>A</v>
      </c>
      <c r="Z194" s="176" t="str">
        <f>IF(X194="PRESENT",IF(O194="PRESENT",SUMPRODUCT((Stabilo!$F199:$DA199=1)*(Stabilo!$F$5:$DA$5='Résultats élèves'!$E$2)),"A"),"A")</f>
        <v>A</v>
      </c>
      <c r="AA194" s="176" t="str">
        <f>IF(X194="PRESENT",IF(P194="PRESENT",SUMPRODUCT((Stabilo!$F199:$DA199=1)*(Stabilo!$F$5:$DA$5='Résultats élèves'!$F$2)),"A"),"A")</f>
        <v>A</v>
      </c>
      <c r="AB194" s="176" t="str">
        <f>IF(X194="PRESENT",IF(Q194="PRESENT",SUMPRODUCT((Stabilo!$F199:$DA199=1)*(Stabilo!$F$5:$DA$5='Résultats élèves'!$G$2)),"A"),"A")</f>
        <v>A</v>
      </c>
      <c r="AC194" s="176" t="str">
        <f>IF(X194="PRESENT",IF(R194="PRESENT",SUMPRODUCT((Stabilo!$F199:$DA199=1)*(Stabilo!$F$5:$DA$5='Résultats élèves'!$H$2)),"A"),"A")</f>
        <v>A</v>
      </c>
      <c r="AD194" s="176" t="str">
        <f>IF(X194="PRESENT",IF(S194="PRESENT",SUMPRODUCT((Stabilo!$F199:$DA199=1)*(Stabilo!$F$5:$DA$5='Résultats élèves'!$I$2)),"A"),"A")</f>
        <v>A</v>
      </c>
      <c r="AE194" s="176" t="str">
        <f>IF(X194="PRESENT",IF(T194="PRESENT",SUMPRODUCT((Stabilo!$F199:$DA199=1)*(Stabilo!$F$5:$DA$5='Résultats élèves'!$J$2)),"A"),"A")</f>
        <v>A</v>
      </c>
      <c r="AF194" s="176" t="str">
        <f>IF(X194="PRESENT",IF(U194="PRESENT",SUMPRODUCT((Stabilo!$F199:$DA199=1)*(Stabilo!$F$5:$DA$5='Résultats élèves'!$K$2)),"A"),"A")</f>
        <v>A</v>
      </c>
      <c r="AG194" s="176" t="str">
        <f>IF(X194="PRESENT",IF(V194="PRESENT",SUMPRODUCT((Stabilo!$F199:$DA199=1)*(Stabilo!$F$5:$DA$5='Résultats élèves'!$L$2)),"A"),"A")</f>
        <v>A</v>
      </c>
      <c r="AH194" s="176" t="str">
        <f>IF(X194="PRESENT",IF(W194="PRESENT",SUMPRODUCT((Stabilo!$F199:$DA199=1)*(Stabilo!$F$5:$DA$5='Résultats élèves'!$M$2)),"A"),"A")</f>
        <v>A</v>
      </c>
      <c r="AI194" s="175">
        <f>SUMPRODUCT((Stabilo!$F$5:$DA$5=1)*(Stabilo!F199:DA199&lt;&gt;""))</f>
        <v>0</v>
      </c>
      <c r="AJ194" s="175">
        <f>SUMPRODUCT((Stabilo!$F$5:$DA$5=2)*(Stabilo!F199:DA199&lt;&gt;""))</f>
        <v>0</v>
      </c>
      <c r="AK194" s="175">
        <f>SUMPRODUCT((Stabilo!$F$5:$DA$5=3)*(Stabilo!F199:DA199&lt;&gt;""))</f>
        <v>0</v>
      </c>
      <c r="AL194" s="175">
        <f>SUMPRODUCT((Stabilo!$F$5:$DA$5=4)*(Stabilo!F199:DA199&lt;&gt;""))</f>
        <v>0</v>
      </c>
      <c r="AM194" s="175">
        <f>SUMPRODUCT((Stabilo!$F$5:$DA$5=5)*(Stabilo!F199:DA199&lt;&gt;""))</f>
        <v>0</v>
      </c>
      <c r="AN194" s="175">
        <f>SUMPRODUCT((Stabilo!$F$5:$DA$5=6)*(Stabilo!F199:DA199&lt;&gt;""))</f>
        <v>0</v>
      </c>
      <c r="AO194" s="175">
        <f>SUMPRODUCT((Stabilo!$F$5:$DA$5=7)*(Stabilo!F199:DA199&lt;&gt;""))</f>
        <v>0</v>
      </c>
      <c r="AP194" s="175">
        <f>SUMPRODUCT((Stabilo!$F$5:$DA$5=8)*(Stabilo!F199:DA199&lt;&gt;""))</f>
        <v>0</v>
      </c>
      <c r="AQ194" s="175">
        <f>SUMPRODUCT((Stabilo!$F$5:$DA$5=9)*(Stabilo!F199:DA199&lt;&gt;""))</f>
        <v>0</v>
      </c>
      <c r="AR194" s="175">
        <f>SUMPRODUCT((Stabilo!$F$5:$DA$5=10)*(Stabilo!F199:DA199&lt;&gt;""))</f>
        <v>0</v>
      </c>
    </row>
    <row r="195" spans="2:44" ht="15" customHeight="1">
      <c r="B195" s="76">
        <v>192</v>
      </c>
      <c r="C195" s="77" t="str">
        <f>IF(Accueil!F204="","",Accueil!F204)</f>
        <v/>
      </c>
      <c r="D195" s="167" t="str">
        <f t="shared" si="23"/>
        <v/>
      </c>
      <c r="E195" s="167" t="str">
        <f t="shared" si="24"/>
        <v/>
      </c>
      <c r="F195" s="167" t="str">
        <f t="shared" si="25"/>
        <v/>
      </c>
      <c r="G195" s="167" t="str">
        <f t="shared" si="26"/>
        <v/>
      </c>
      <c r="H195" s="167" t="str">
        <f t="shared" si="27"/>
        <v/>
      </c>
      <c r="I195" s="167" t="str">
        <f t="shared" si="28"/>
        <v/>
      </c>
      <c r="J195" s="167" t="str">
        <f t="shared" si="29"/>
        <v/>
      </c>
      <c r="K195" s="167" t="str">
        <f t="shared" si="30"/>
        <v/>
      </c>
      <c r="L195" s="167" t="str">
        <f t="shared" si="31"/>
        <v/>
      </c>
      <c r="M195" s="167" t="str">
        <f t="shared" si="32"/>
        <v/>
      </c>
      <c r="N195" s="103" t="str">
        <f>IF(N194="","",IF(SUMPRODUCT((Stabilo!$F200:$DA200="A")*(Stabilo!$F$5:$DA$5='Résultats élèves'!$D$2))&gt;0,"ABSENT","PRESENT"))</f>
        <v>PRESENT</v>
      </c>
      <c r="O195" s="103" t="str">
        <f>IF(O194="","",IF(SUMPRODUCT((Stabilo!$F200:$DA200="A")*(Stabilo!$F$5:$DA$5='Résultats élèves'!$E$2))&gt;0,"ABSENT","PRESENT"))</f>
        <v>PRESENT</v>
      </c>
      <c r="P195" s="103" t="str">
        <f>IF(P194="","",IF(SUMPRODUCT((Stabilo!$F200:$DA200="A")*(Stabilo!$F$5:$DA$5='Résultats élèves'!$F$2))&gt;0,"ABSENT","PRESENT"))</f>
        <v>PRESENT</v>
      </c>
      <c r="Q195" s="103" t="str">
        <f>IF(Q194="","",IF(SUMPRODUCT((Stabilo!$F200:$DA200="A")*(Stabilo!$F$5:$DA$5='Résultats élèves'!$G$2))&gt;0,"ABSENT","PRESENT"))</f>
        <v>PRESENT</v>
      </c>
      <c r="R195" s="103" t="str">
        <f>IF(R194="","",IF(SUMPRODUCT((Stabilo!$F200:$DA200="A")*(Stabilo!$F$5:$DA$5='Résultats élèves'!$H$2))&gt;0,"ABSENT","PRESENT"))</f>
        <v>PRESENT</v>
      </c>
      <c r="S195" s="103" t="str">
        <f>IF(S194="","",IF(SUMPRODUCT((Stabilo!$F200:$DA200="A")*(Stabilo!$F$5:$DA$5='Résultats élèves'!$I$2))&gt;0,"ABSENT","PRESENT"))</f>
        <v/>
      </c>
      <c r="T195" s="103" t="str">
        <f>IF(T194="","",IF(SUMPRODUCT((Stabilo!$F200:$DA200="A")*(Stabilo!$F$5:$DA$5='Résultats élèves'!$J$2))&gt;0,"ABSENT","PRESENT"))</f>
        <v/>
      </c>
      <c r="U195" s="103" t="str">
        <f>IF(U194="","",IF(SUMPRODUCT((Stabilo!$F200:$DA200="A")*(Stabilo!$F$5:$DA$5='Résultats élèves'!$K$2))&gt;0,"ABSENT","PRESENT"))</f>
        <v/>
      </c>
      <c r="V195" s="103" t="str">
        <f>IF(V194="","",IF(SUMPRODUCT((Stabilo!$F200:$DA200="A")*(Stabilo!$F$5:$DA$5='Résultats élèves'!$L$2))&gt;0,"ABSENT","PRESENT"))</f>
        <v/>
      </c>
      <c r="W195" s="103" t="str">
        <f>IF(W194="","",IF(SUMPRODUCT((Stabilo!$F200:$DA200="A")*(Stabilo!$F$5:$DA$5='Résultats élèves'!$M$2))&gt;0,"ABSENT","PRESENT"))</f>
        <v/>
      </c>
      <c r="X195" s="99" t="str">
        <f t="shared" si="33"/>
        <v/>
      </c>
      <c r="Y195" s="176" t="str">
        <f>IF(X195="PRESENT",IF(N195="PRESENT",SUMPRODUCT((Stabilo!$F200:$DA200=1)*(Stabilo!$F$5:$DA$5='Résultats élèves'!$D$2)),"A"),"A")</f>
        <v>A</v>
      </c>
      <c r="Z195" s="176" t="str">
        <f>IF(X195="PRESENT",IF(O195="PRESENT",SUMPRODUCT((Stabilo!$F200:$DA200=1)*(Stabilo!$F$5:$DA$5='Résultats élèves'!$E$2)),"A"),"A")</f>
        <v>A</v>
      </c>
      <c r="AA195" s="176" t="str">
        <f>IF(X195="PRESENT",IF(P195="PRESENT",SUMPRODUCT((Stabilo!$F200:$DA200=1)*(Stabilo!$F$5:$DA$5='Résultats élèves'!$F$2)),"A"),"A")</f>
        <v>A</v>
      </c>
      <c r="AB195" s="176" t="str">
        <f>IF(X195="PRESENT",IF(Q195="PRESENT",SUMPRODUCT((Stabilo!$F200:$DA200=1)*(Stabilo!$F$5:$DA$5='Résultats élèves'!$G$2)),"A"),"A")</f>
        <v>A</v>
      </c>
      <c r="AC195" s="176" t="str">
        <f>IF(X195="PRESENT",IF(R195="PRESENT",SUMPRODUCT((Stabilo!$F200:$DA200=1)*(Stabilo!$F$5:$DA$5='Résultats élèves'!$H$2)),"A"),"A")</f>
        <v>A</v>
      </c>
      <c r="AD195" s="176" t="str">
        <f>IF(X195="PRESENT",IF(S195="PRESENT",SUMPRODUCT((Stabilo!$F200:$DA200=1)*(Stabilo!$F$5:$DA$5='Résultats élèves'!$I$2)),"A"),"A")</f>
        <v>A</v>
      </c>
      <c r="AE195" s="176" t="str">
        <f>IF(X195="PRESENT",IF(T195="PRESENT",SUMPRODUCT((Stabilo!$F200:$DA200=1)*(Stabilo!$F$5:$DA$5='Résultats élèves'!$J$2)),"A"),"A")</f>
        <v>A</v>
      </c>
      <c r="AF195" s="176" t="str">
        <f>IF(X195="PRESENT",IF(U195="PRESENT",SUMPRODUCT((Stabilo!$F200:$DA200=1)*(Stabilo!$F$5:$DA$5='Résultats élèves'!$K$2)),"A"),"A")</f>
        <v>A</v>
      </c>
      <c r="AG195" s="176" t="str">
        <f>IF(X195="PRESENT",IF(V195="PRESENT",SUMPRODUCT((Stabilo!$F200:$DA200=1)*(Stabilo!$F$5:$DA$5='Résultats élèves'!$L$2)),"A"),"A")</f>
        <v>A</v>
      </c>
      <c r="AH195" s="176" t="str">
        <f>IF(X195="PRESENT",IF(W195="PRESENT",SUMPRODUCT((Stabilo!$F200:$DA200=1)*(Stabilo!$F$5:$DA$5='Résultats élèves'!$M$2)),"A"),"A")</f>
        <v>A</v>
      </c>
      <c r="AI195" s="175">
        <f>SUMPRODUCT((Stabilo!$F$5:$DA$5=1)*(Stabilo!F200:DA200&lt;&gt;""))</f>
        <v>0</v>
      </c>
      <c r="AJ195" s="175">
        <f>SUMPRODUCT((Stabilo!$F$5:$DA$5=2)*(Stabilo!F200:DA200&lt;&gt;""))</f>
        <v>0</v>
      </c>
      <c r="AK195" s="175">
        <f>SUMPRODUCT((Stabilo!$F$5:$DA$5=3)*(Stabilo!F200:DA200&lt;&gt;""))</f>
        <v>0</v>
      </c>
      <c r="AL195" s="175">
        <f>SUMPRODUCT((Stabilo!$F$5:$DA$5=4)*(Stabilo!F200:DA200&lt;&gt;""))</f>
        <v>0</v>
      </c>
      <c r="AM195" s="175">
        <f>SUMPRODUCT((Stabilo!$F$5:$DA$5=5)*(Stabilo!F200:DA200&lt;&gt;""))</f>
        <v>0</v>
      </c>
      <c r="AN195" s="175">
        <f>SUMPRODUCT((Stabilo!$F$5:$DA$5=6)*(Stabilo!F200:DA200&lt;&gt;""))</f>
        <v>0</v>
      </c>
      <c r="AO195" s="175">
        <f>SUMPRODUCT((Stabilo!$F$5:$DA$5=7)*(Stabilo!F200:DA200&lt;&gt;""))</f>
        <v>0</v>
      </c>
      <c r="AP195" s="175">
        <f>SUMPRODUCT((Stabilo!$F$5:$DA$5=8)*(Stabilo!F200:DA200&lt;&gt;""))</f>
        <v>0</v>
      </c>
      <c r="AQ195" s="175">
        <f>SUMPRODUCT((Stabilo!$F$5:$DA$5=9)*(Stabilo!F200:DA200&lt;&gt;""))</f>
        <v>0</v>
      </c>
      <c r="AR195" s="175">
        <f>SUMPRODUCT((Stabilo!$F$5:$DA$5=10)*(Stabilo!F200:DA200&lt;&gt;""))</f>
        <v>0</v>
      </c>
    </row>
    <row r="196" spans="2:44" ht="15" customHeight="1">
      <c r="B196" s="76">
        <v>193</v>
      </c>
      <c r="C196" s="77" t="str">
        <f>IF(Accueil!F205="","",Accueil!F205)</f>
        <v/>
      </c>
      <c r="D196" s="167" t="str">
        <f t="shared" si="23"/>
        <v/>
      </c>
      <c r="E196" s="167" t="str">
        <f t="shared" si="24"/>
        <v/>
      </c>
      <c r="F196" s="167" t="str">
        <f t="shared" si="25"/>
        <v/>
      </c>
      <c r="G196" s="167" t="str">
        <f t="shared" si="26"/>
        <v/>
      </c>
      <c r="H196" s="167" t="str">
        <f t="shared" si="27"/>
        <v/>
      </c>
      <c r="I196" s="167" t="str">
        <f t="shared" si="28"/>
        <v/>
      </c>
      <c r="J196" s="167" t="str">
        <f t="shared" si="29"/>
        <v/>
      </c>
      <c r="K196" s="167" t="str">
        <f t="shared" si="30"/>
        <v/>
      </c>
      <c r="L196" s="167" t="str">
        <f t="shared" si="31"/>
        <v/>
      </c>
      <c r="M196" s="167" t="str">
        <f t="shared" si="32"/>
        <v/>
      </c>
      <c r="N196" s="103" t="str">
        <f>IF(N195="","",IF(SUMPRODUCT((Stabilo!$F201:$DA201="A")*(Stabilo!$F$5:$DA$5='Résultats élèves'!$D$2))&gt;0,"ABSENT","PRESENT"))</f>
        <v>PRESENT</v>
      </c>
      <c r="O196" s="103" t="str">
        <f>IF(O195="","",IF(SUMPRODUCT((Stabilo!$F201:$DA201="A")*(Stabilo!$F$5:$DA$5='Résultats élèves'!$E$2))&gt;0,"ABSENT","PRESENT"))</f>
        <v>PRESENT</v>
      </c>
      <c r="P196" s="103" t="str">
        <f>IF(P195="","",IF(SUMPRODUCT((Stabilo!$F201:$DA201="A")*(Stabilo!$F$5:$DA$5='Résultats élèves'!$F$2))&gt;0,"ABSENT","PRESENT"))</f>
        <v>PRESENT</v>
      </c>
      <c r="Q196" s="103" t="str">
        <f>IF(Q195="","",IF(SUMPRODUCT((Stabilo!$F201:$DA201="A")*(Stabilo!$F$5:$DA$5='Résultats élèves'!$G$2))&gt;0,"ABSENT","PRESENT"))</f>
        <v>PRESENT</v>
      </c>
      <c r="R196" s="103" t="str">
        <f>IF(R195="","",IF(SUMPRODUCT((Stabilo!$F201:$DA201="A")*(Stabilo!$F$5:$DA$5='Résultats élèves'!$H$2))&gt;0,"ABSENT","PRESENT"))</f>
        <v>PRESENT</v>
      </c>
      <c r="S196" s="103" t="str">
        <f>IF(S195="","",IF(SUMPRODUCT((Stabilo!$F201:$DA201="A")*(Stabilo!$F$5:$DA$5='Résultats élèves'!$I$2))&gt;0,"ABSENT","PRESENT"))</f>
        <v/>
      </c>
      <c r="T196" s="103" t="str">
        <f>IF(T195="","",IF(SUMPRODUCT((Stabilo!$F201:$DA201="A")*(Stabilo!$F$5:$DA$5='Résultats élèves'!$J$2))&gt;0,"ABSENT","PRESENT"))</f>
        <v/>
      </c>
      <c r="U196" s="103" t="str">
        <f>IF(U195="","",IF(SUMPRODUCT((Stabilo!$F201:$DA201="A")*(Stabilo!$F$5:$DA$5='Résultats élèves'!$K$2))&gt;0,"ABSENT","PRESENT"))</f>
        <v/>
      </c>
      <c r="V196" s="103" t="str">
        <f>IF(V195="","",IF(SUMPRODUCT((Stabilo!$F201:$DA201="A")*(Stabilo!$F$5:$DA$5='Résultats élèves'!$L$2))&gt;0,"ABSENT","PRESENT"))</f>
        <v/>
      </c>
      <c r="W196" s="103" t="str">
        <f>IF(W195="","",IF(SUMPRODUCT((Stabilo!$F201:$DA201="A")*(Stabilo!$F$5:$DA$5='Résultats élèves'!$M$2))&gt;0,"ABSENT","PRESENT"))</f>
        <v/>
      </c>
      <c r="X196" s="99" t="str">
        <f t="shared" si="33"/>
        <v/>
      </c>
      <c r="Y196" s="176" t="str">
        <f>IF(X196="PRESENT",IF(N196="PRESENT",SUMPRODUCT((Stabilo!$F201:$DA201=1)*(Stabilo!$F$5:$DA$5='Résultats élèves'!$D$2)),"A"),"A")</f>
        <v>A</v>
      </c>
      <c r="Z196" s="176" t="str">
        <f>IF(X196="PRESENT",IF(O196="PRESENT",SUMPRODUCT((Stabilo!$F201:$DA201=1)*(Stabilo!$F$5:$DA$5='Résultats élèves'!$E$2)),"A"),"A")</f>
        <v>A</v>
      </c>
      <c r="AA196" s="176" t="str">
        <f>IF(X196="PRESENT",IF(P196="PRESENT",SUMPRODUCT((Stabilo!$F201:$DA201=1)*(Stabilo!$F$5:$DA$5='Résultats élèves'!$F$2)),"A"),"A")</f>
        <v>A</v>
      </c>
      <c r="AB196" s="176" t="str">
        <f>IF(X196="PRESENT",IF(Q196="PRESENT",SUMPRODUCT((Stabilo!$F201:$DA201=1)*(Stabilo!$F$5:$DA$5='Résultats élèves'!$G$2)),"A"),"A")</f>
        <v>A</v>
      </c>
      <c r="AC196" s="176" t="str">
        <f>IF(X196="PRESENT",IF(R196="PRESENT",SUMPRODUCT((Stabilo!$F201:$DA201=1)*(Stabilo!$F$5:$DA$5='Résultats élèves'!$H$2)),"A"),"A")</f>
        <v>A</v>
      </c>
      <c r="AD196" s="176" t="str">
        <f>IF(X196="PRESENT",IF(S196="PRESENT",SUMPRODUCT((Stabilo!$F201:$DA201=1)*(Stabilo!$F$5:$DA$5='Résultats élèves'!$I$2)),"A"),"A")</f>
        <v>A</v>
      </c>
      <c r="AE196" s="176" t="str">
        <f>IF(X196="PRESENT",IF(T196="PRESENT",SUMPRODUCT((Stabilo!$F201:$DA201=1)*(Stabilo!$F$5:$DA$5='Résultats élèves'!$J$2)),"A"),"A")</f>
        <v>A</v>
      </c>
      <c r="AF196" s="176" t="str">
        <f>IF(X196="PRESENT",IF(U196="PRESENT",SUMPRODUCT((Stabilo!$F201:$DA201=1)*(Stabilo!$F$5:$DA$5='Résultats élèves'!$K$2)),"A"),"A")</f>
        <v>A</v>
      </c>
      <c r="AG196" s="176" t="str">
        <f>IF(X196="PRESENT",IF(V196="PRESENT",SUMPRODUCT((Stabilo!$F201:$DA201=1)*(Stabilo!$F$5:$DA$5='Résultats élèves'!$L$2)),"A"),"A")</f>
        <v>A</v>
      </c>
      <c r="AH196" s="176" t="str">
        <f>IF(X196="PRESENT",IF(W196="PRESENT",SUMPRODUCT((Stabilo!$F201:$DA201=1)*(Stabilo!$F$5:$DA$5='Résultats élèves'!$M$2)),"A"),"A")</f>
        <v>A</v>
      </c>
      <c r="AI196" s="175">
        <f>SUMPRODUCT((Stabilo!$F$5:$DA$5=1)*(Stabilo!F201:DA201&lt;&gt;""))</f>
        <v>0</v>
      </c>
      <c r="AJ196" s="175">
        <f>SUMPRODUCT((Stabilo!$F$5:$DA$5=2)*(Stabilo!F201:DA201&lt;&gt;""))</f>
        <v>0</v>
      </c>
      <c r="AK196" s="175">
        <f>SUMPRODUCT((Stabilo!$F$5:$DA$5=3)*(Stabilo!F201:DA201&lt;&gt;""))</f>
        <v>0</v>
      </c>
      <c r="AL196" s="175">
        <f>SUMPRODUCT((Stabilo!$F$5:$DA$5=4)*(Stabilo!F201:DA201&lt;&gt;""))</f>
        <v>0</v>
      </c>
      <c r="AM196" s="175">
        <f>SUMPRODUCT((Stabilo!$F$5:$DA$5=5)*(Stabilo!F201:DA201&lt;&gt;""))</f>
        <v>0</v>
      </c>
      <c r="AN196" s="175">
        <f>SUMPRODUCT((Stabilo!$F$5:$DA$5=6)*(Stabilo!F201:DA201&lt;&gt;""))</f>
        <v>0</v>
      </c>
      <c r="AO196" s="175">
        <f>SUMPRODUCT((Stabilo!$F$5:$DA$5=7)*(Stabilo!F201:DA201&lt;&gt;""))</f>
        <v>0</v>
      </c>
      <c r="AP196" s="175">
        <f>SUMPRODUCT((Stabilo!$F$5:$DA$5=8)*(Stabilo!F201:DA201&lt;&gt;""))</f>
        <v>0</v>
      </c>
      <c r="AQ196" s="175">
        <f>SUMPRODUCT((Stabilo!$F$5:$DA$5=9)*(Stabilo!F201:DA201&lt;&gt;""))</f>
        <v>0</v>
      </c>
      <c r="AR196" s="175">
        <f>SUMPRODUCT((Stabilo!$F$5:$DA$5=10)*(Stabilo!F201:DA201&lt;&gt;""))</f>
        <v>0</v>
      </c>
    </row>
    <row r="197" spans="2:44" ht="15" customHeight="1">
      <c r="B197" s="76">
        <v>194</v>
      </c>
      <c r="C197" s="77" t="str">
        <f>IF(Accueil!F206="","",Accueil!F206)</f>
        <v/>
      </c>
      <c r="D197" s="167" t="str">
        <f t="shared" ref="D197:D260" si="34">IF(C197="","",IF($D$3="","",IF(Y197="A","A",IF(ISERROR(Y197/AI197),"",ROUND(Y197/AI197,2)))))</f>
        <v/>
      </c>
      <c r="E197" s="167" t="str">
        <f t="shared" ref="E197:E260" si="35">IF(C197="","",IF($E$3="","",IF(Z197="A","A",IF(ISERROR(Z197/AJ197),"",ROUND(Z197/AJ197,2)))))</f>
        <v/>
      </c>
      <c r="F197" s="167" t="str">
        <f t="shared" ref="F197:F260" si="36">IF(C197="","",IF($F$3="","",IF(AA197="A","A",IF(ISERROR(AA197/AK197),"",ROUND(AA197/AK197,2)))))</f>
        <v/>
      </c>
      <c r="G197" s="167" t="str">
        <f t="shared" ref="G197:G260" si="37">IF(C197="","",IF($G$3="","",IF(AB197="A","A",IF(ISERROR(AB197/AL197),"",ROUND(AB197/AL197,2)))))</f>
        <v/>
      </c>
      <c r="H197" s="167" t="str">
        <f t="shared" ref="H197:H260" si="38">IF(C197="","",IF($H$3="","",IF(AC197="A","A",IF(ISERROR(AC197/AM197),"",ROUND(AC197/AM197,2)))))</f>
        <v/>
      </c>
      <c r="I197" s="167" t="str">
        <f t="shared" ref="I197:I260" si="39">IF(C197="","",IF($I$3="","",IF(AD197="A","A",IF(ISERROR(AD197/AN197),"",ROUND(AD197/AN197,2)))))</f>
        <v/>
      </c>
      <c r="J197" s="167" t="str">
        <f t="shared" ref="J197:J260" si="40">IF(C197="","",IF($J$3="","",IF(AE197="A","A",IF(ISERROR(AE197/AO197),"",ROUND(AE197/AO197,2)))))</f>
        <v/>
      </c>
      <c r="K197" s="167" t="str">
        <f t="shared" ref="K197:K260" si="41">IF(C197="","",IF($K$3="","",IF(AF197="A","A",IF(ISERROR(AF197/AP197),"",ROUND(AF197/AP197,2)))))</f>
        <v/>
      </c>
      <c r="L197" s="167" t="str">
        <f t="shared" ref="L197:L260" si="42">IF(C197="","",IF($L$3="","",IF(AG197="A","A",IF(ISERROR(AG197/AQ197),"",ROUND(AG197/AQ197,2)))))</f>
        <v/>
      </c>
      <c r="M197" s="167" t="str">
        <f t="shared" ref="M197:M260" si="43">IF(C197="","",IF($M$3="","",IF(AH197="A","A",IF(ISERROR(AH197/AR197),"",ROUND(AH197/AR197,2)))))</f>
        <v/>
      </c>
      <c r="N197" s="103" t="str">
        <f>IF(N196="","",IF(SUMPRODUCT((Stabilo!$F202:$DA202="A")*(Stabilo!$F$5:$DA$5='Résultats élèves'!$D$2))&gt;0,"ABSENT","PRESENT"))</f>
        <v>PRESENT</v>
      </c>
      <c r="O197" s="103" t="str">
        <f>IF(O196="","",IF(SUMPRODUCT((Stabilo!$F202:$DA202="A")*(Stabilo!$F$5:$DA$5='Résultats élèves'!$E$2))&gt;0,"ABSENT","PRESENT"))</f>
        <v>PRESENT</v>
      </c>
      <c r="P197" s="103" t="str">
        <f>IF(P196="","",IF(SUMPRODUCT((Stabilo!$F202:$DA202="A")*(Stabilo!$F$5:$DA$5='Résultats élèves'!$F$2))&gt;0,"ABSENT","PRESENT"))</f>
        <v>PRESENT</v>
      </c>
      <c r="Q197" s="103" t="str">
        <f>IF(Q196="","",IF(SUMPRODUCT((Stabilo!$F202:$DA202="A")*(Stabilo!$F$5:$DA$5='Résultats élèves'!$G$2))&gt;0,"ABSENT","PRESENT"))</f>
        <v>PRESENT</v>
      </c>
      <c r="R197" s="103" t="str">
        <f>IF(R196="","",IF(SUMPRODUCT((Stabilo!$F202:$DA202="A")*(Stabilo!$F$5:$DA$5='Résultats élèves'!$H$2))&gt;0,"ABSENT","PRESENT"))</f>
        <v>PRESENT</v>
      </c>
      <c r="S197" s="103" t="str">
        <f>IF(S196="","",IF(SUMPRODUCT((Stabilo!$F202:$DA202="A")*(Stabilo!$F$5:$DA$5='Résultats élèves'!$I$2))&gt;0,"ABSENT","PRESENT"))</f>
        <v/>
      </c>
      <c r="T197" s="103" t="str">
        <f>IF(T196="","",IF(SUMPRODUCT((Stabilo!$F202:$DA202="A")*(Stabilo!$F$5:$DA$5='Résultats élèves'!$J$2))&gt;0,"ABSENT","PRESENT"))</f>
        <v/>
      </c>
      <c r="U197" s="103" t="str">
        <f>IF(U196="","",IF(SUMPRODUCT((Stabilo!$F202:$DA202="A")*(Stabilo!$F$5:$DA$5='Résultats élèves'!$K$2))&gt;0,"ABSENT","PRESENT"))</f>
        <v/>
      </c>
      <c r="V197" s="103" t="str">
        <f>IF(V196="","",IF(SUMPRODUCT((Stabilo!$F202:$DA202="A")*(Stabilo!$F$5:$DA$5='Résultats élèves'!$L$2))&gt;0,"ABSENT","PRESENT"))</f>
        <v/>
      </c>
      <c r="W197" s="103" t="str">
        <f>IF(W196="","",IF(SUMPRODUCT((Stabilo!$F202:$DA202="A")*(Stabilo!$F$5:$DA$5='Résultats élèves'!$M$2))&gt;0,"ABSENT","PRESENT"))</f>
        <v/>
      </c>
      <c r="X197" s="99" t="str">
        <f t="shared" si="33"/>
        <v/>
      </c>
      <c r="Y197" s="176" t="str">
        <f>IF(X197="PRESENT",IF(N197="PRESENT",SUMPRODUCT((Stabilo!$F202:$DA202=1)*(Stabilo!$F$5:$DA$5='Résultats élèves'!$D$2)),"A"),"A")</f>
        <v>A</v>
      </c>
      <c r="Z197" s="176" t="str">
        <f>IF(X197="PRESENT",IF(O197="PRESENT",SUMPRODUCT((Stabilo!$F202:$DA202=1)*(Stabilo!$F$5:$DA$5='Résultats élèves'!$E$2)),"A"),"A")</f>
        <v>A</v>
      </c>
      <c r="AA197" s="176" t="str">
        <f>IF(X197="PRESENT",IF(P197="PRESENT",SUMPRODUCT((Stabilo!$F202:$DA202=1)*(Stabilo!$F$5:$DA$5='Résultats élèves'!$F$2)),"A"),"A")</f>
        <v>A</v>
      </c>
      <c r="AB197" s="176" t="str">
        <f>IF(X197="PRESENT",IF(Q197="PRESENT",SUMPRODUCT((Stabilo!$F202:$DA202=1)*(Stabilo!$F$5:$DA$5='Résultats élèves'!$G$2)),"A"),"A")</f>
        <v>A</v>
      </c>
      <c r="AC197" s="176" t="str">
        <f>IF(X197="PRESENT",IF(R197="PRESENT",SUMPRODUCT((Stabilo!$F202:$DA202=1)*(Stabilo!$F$5:$DA$5='Résultats élèves'!$H$2)),"A"),"A")</f>
        <v>A</v>
      </c>
      <c r="AD197" s="176" t="str">
        <f>IF(X197="PRESENT",IF(S197="PRESENT",SUMPRODUCT((Stabilo!$F202:$DA202=1)*(Stabilo!$F$5:$DA$5='Résultats élèves'!$I$2)),"A"),"A")</f>
        <v>A</v>
      </c>
      <c r="AE197" s="176" t="str">
        <f>IF(X197="PRESENT",IF(T197="PRESENT",SUMPRODUCT((Stabilo!$F202:$DA202=1)*(Stabilo!$F$5:$DA$5='Résultats élèves'!$J$2)),"A"),"A")</f>
        <v>A</v>
      </c>
      <c r="AF197" s="176" t="str">
        <f>IF(X197="PRESENT",IF(U197="PRESENT",SUMPRODUCT((Stabilo!$F202:$DA202=1)*(Stabilo!$F$5:$DA$5='Résultats élèves'!$K$2)),"A"),"A")</f>
        <v>A</v>
      </c>
      <c r="AG197" s="176" t="str">
        <f>IF(X197="PRESENT",IF(V197="PRESENT",SUMPRODUCT((Stabilo!$F202:$DA202=1)*(Stabilo!$F$5:$DA$5='Résultats élèves'!$L$2)),"A"),"A")</f>
        <v>A</v>
      </c>
      <c r="AH197" s="176" t="str">
        <f>IF(X197="PRESENT",IF(W197="PRESENT",SUMPRODUCT((Stabilo!$F202:$DA202=1)*(Stabilo!$F$5:$DA$5='Résultats élèves'!$M$2)),"A"),"A")</f>
        <v>A</v>
      </c>
      <c r="AI197" s="175">
        <f>SUMPRODUCT((Stabilo!$F$5:$DA$5=1)*(Stabilo!F202:DA202&lt;&gt;""))</f>
        <v>0</v>
      </c>
      <c r="AJ197" s="175">
        <f>SUMPRODUCT((Stabilo!$F$5:$DA$5=2)*(Stabilo!F202:DA202&lt;&gt;""))</f>
        <v>0</v>
      </c>
      <c r="AK197" s="175">
        <f>SUMPRODUCT((Stabilo!$F$5:$DA$5=3)*(Stabilo!F202:DA202&lt;&gt;""))</f>
        <v>0</v>
      </c>
      <c r="AL197" s="175">
        <f>SUMPRODUCT((Stabilo!$F$5:$DA$5=4)*(Stabilo!F202:DA202&lt;&gt;""))</f>
        <v>0</v>
      </c>
      <c r="AM197" s="175">
        <f>SUMPRODUCT((Stabilo!$F$5:$DA$5=5)*(Stabilo!F202:DA202&lt;&gt;""))</f>
        <v>0</v>
      </c>
      <c r="AN197" s="175">
        <f>SUMPRODUCT((Stabilo!$F$5:$DA$5=6)*(Stabilo!F202:DA202&lt;&gt;""))</f>
        <v>0</v>
      </c>
      <c r="AO197" s="175">
        <f>SUMPRODUCT((Stabilo!$F$5:$DA$5=7)*(Stabilo!F202:DA202&lt;&gt;""))</f>
        <v>0</v>
      </c>
      <c r="AP197" s="175">
        <f>SUMPRODUCT((Stabilo!$F$5:$DA$5=8)*(Stabilo!F202:DA202&lt;&gt;""))</f>
        <v>0</v>
      </c>
      <c r="AQ197" s="175">
        <f>SUMPRODUCT((Stabilo!$F$5:$DA$5=9)*(Stabilo!F202:DA202&lt;&gt;""))</f>
        <v>0</v>
      </c>
      <c r="AR197" s="175">
        <f>SUMPRODUCT((Stabilo!$F$5:$DA$5=10)*(Stabilo!F202:DA202&lt;&gt;""))</f>
        <v>0</v>
      </c>
    </row>
    <row r="198" spans="2:44" ht="15" customHeight="1">
      <c r="B198" s="76">
        <v>195</v>
      </c>
      <c r="C198" s="77" t="str">
        <f>IF(Accueil!F207="","",Accueil!F207)</f>
        <v/>
      </c>
      <c r="D198" s="167" t="str">
        <f t="shared" si="34"/>
        <v/>
      </c>
      <c r="E198" s="167" t="str">
        <f t="shared" si="35"/>
        <v/>
      </c>
      <c r="F198" s="167" t="str">
        <f t="shared" si="36"/>
        <v/>
      </c>
      <c r="G198" s="167" t="str">
        <f t="shared" si="37"/>
        <v/>
      </c>
      <c r="H198" s="167" t="str">
        <f t="shared" si="38"/>
        <v/>
      </c>
      <c r="I198" s="167" t="str">
        <f t="shared" si="39"/>
        <v/>
      </c>
      <c r="J198" s="167" t="str">
        <f t="shared" si="40"/>
        <v/>
      </c>
      <c r="K198" s="167" t="str">
        <f t="shared" si="41"/>
        <v/>
      </c>
      <c r="L198" s="167" t="str">
        <f t="shared" si="42"/>
        <v/>
      </c>
      <c r="M198" s="167" t="str">
        <f t="shared" si="43"/>
        <v/>
      </c>
      <c r="N198" s="103" t="str">
        <f>IF(N197="","",IF(SUMPRODUCT((Stabilo!$F203:$DA203="A")*(Stabilo!$F$5:$DA$5='Résultats élèves'!$D$2))&gt;0,"ABSENT","PRESENT"))</f>
        <v>PRESENT</v>
      </c>
      <c r="O198" s="103" t="str">
        <f>IF(O197="","",IF(SUMPRODUCT((Stabilo!$F203:$DA203="A")*(Stabilo!$F$5:$DA$5='Résultats élèves'!$E$2))&gt;0,"ABSENT","PRESENT"))</f>
        <v>PRESENT</v>
      </c>
      <c r="P198" s="103" t="str">
        <f>IF(P197="","",IF(SUMPRODUCT((Stabilo!$F203:$DA203="A")*(Stabilo!$F$5:$DA$5='Résultats élèves'!$F$2))&gt;0,"ABSENT","PRESENT"))</f>
        <v>PRESENT</v>
      </c>
      <c r="Q198" s="103" t="str">
        <f>IF(Q197="","",IF(SUMPRODUCT((Stabilo!$F203:$DA203="A")*(Stabilo!$F$5:$DA$5='Résultats élèves'!$G$2))&gt;0,"ABSENT","PRESENT"))</f>
        <v>PRESENT</v>
      </c>
      <c r="R198" s="103" t="str">
        <f>IF(R197="","",IF(SUMPRODUCT((Stabilo!$F203:$DA203="A")*(Stabilo!$F$5:$DA$5='Résultats élèves'!$H$2))&gt;0,"ABSENT","PRESENT"))</f>
        <v>PRESENT</v>
      </c>
      <c r="S198" s="103" t="str">
        <f>IF(S197="","",IF(SUMPRODUCT((Stabilo!$F203:$DA203="A")*(Stabilo!$F$5:$DA$5='Résultats élèves'!$I$2))&gt;0,"ABSENT","PRESENT"))</f>
        <v/>
      </c>
      <c r="T198" s="103" t="str">
        <f>IF(T197="","",IF(SUMPRODUCT((Stabilo!$F203:$DA203="A")*(Stabilo!$F$5:$DA$5='Résultats élèves'!$J$2))&gt;0,"ABSENT","PRESENT"))</f>
        <v/>
      </c>
      <c r="U198" s="103" t="str">
        <f>IF(U197="","",IF(SUMPRODUCT((Stabilo!$F203:$DA203="A")*(Stabilo!$F$5:$DA$5='Résultats élèves'!$K$2))&gt;0,"ABSENT","PRESENT"))</f>
        <v/>
      </c>
      <c r="V198" s="103" t="str">
        <f>IF(V197="","",IF(SUMPRODUCT((Stabilo!$F203:$DA203="A")*(Stabilo!$F$5:$DA$5='Résultats élèves'!$L$2))&gt;0,"ABSENT","PRESENT"))</f>
        <v/>
      </c>
      <c r="W198" s="103" t="str">
        <f>IF(W197="","",IF(SUMPRODUCT((Stabilo!$F203:$DA203="A")*(Stabilo!$F$5:$DA$5='Résultats élèves'!$M$2))&gt;0,"ABSENT","PRESENT"))</f>
        <v/>
      </c>
      <c r="X198" s="99" t="str">
        <f t="shared" si="33"/>
        <v/>
      </c>
      <c r="Y198" s="176" t="str">
        <f>IF(X198="PRESENT",IF(N198="PRESENT",SUMPRODUCT((Stabilo!$F203:$DA203=1)*(Stabilo!$F$5:$DA$5='Résultats élèves'!$D$2)),"A"),"A")</f>
        <v>A</v>
      </c>
      <c r="Z198" s="176" t="str">
        <f>IF(X198="PRESENT",IF(O198="PRESENT",SUMPRODUCT((Stabilo!$F203:$DA203=1)*(Stabilo!$F$5:$DA$5='Résultats élèves'!$E$2)),"A"),"A")</f>
        <v>A</v>
      </c>
      <c r="AA198" s="176" t="str">
        <f>IF(X198="PRESENT",IF(P198="PRESENT",SUMPRODUCT((Stabilo!$F203:$DA203=1)*(Stabilo!$F$5:$DA$5='Résultats élèves'!$F$2)),"A"),"A")</f>
        <v>A</v>
      </c>
      <c r="AB198" s="176" t="str">
        <f>IF(X198="PRESENT",IF(Q198="PRESENT",SUMPRODUCT((Stabilo!$F203:$DA203=1)*(Stabilo!$F$5:$DA$5='Résultats élèves'!$G$2)),"A"),"A")</f>
        <v>A</v>
      </c>
      <c r="AC198" s="176" t="str">
        <f>IF(X198="PRESENT",IF(R198="PRESENT",SUMPRODUCT((Stabilo!$F203:$DA203=1)*(Stabilo!$F$5:$DA$5='Résultats élèves'!$H$2)),"A"),"A")</f>
        <v>A</v>
      </c>
      <c r="AD198" s="176" t="str">
        <f>IF(X198="PRESENT",IF(S198="PRESENT",SUMPRODUCT((Stabilo!$F203:$DA203=1)*(Stabilo!$F$5:$DA$5='Résultats élèves'!$I$2)),"A"),"A")</f>
        <v>A</v>
      </c>
      <c r="AE198" s="176" t="str">
        <f>IF(X198="PRESENT",IF(T198="PRESENT",SUMPRODUCT((Stabilo!$F203:$DA203=1)*(Stabilo!$F$5:$DA$5='Résultats élèves'!$J$2)),"A"),"A")</f>
        <v>A</v>
      </c>
      <c r="AF198" s="176" t="str">
        <f>IF(X198="PRESENT",IF(U198="PRESENT",SUMPRODUCT((Stabilo!$F203:$DA203=1)*(Stabilo!$F$5:$DA$5='Résultats élèves'!$K$2)),"A"),"A")</f>
        <v>A</v>
      </c>
      <c r="AG198" s="176" t="str">
        <f>IF(X198="PRESENT",IF(V198="PRESENT",SUMPRODUCT((Stabilo!$F203:$DA203=1)*(Stabilo!$F$5:$DA$5='Résultats élèves'!$L$2)),"A"),"A")</f>
        <v>A</v>
      </c>
      <c r="AH198" s="176" t="str">
        <f>IF(X198="PRESENT",IF(W198="PRESENT",SUMPRODUCT((Stabilo!$F203:$DA203=1)*(Stabilo!$F$5:$DA$5='Résultats élèves'!$M$2)),"A"),"A")</f>
        <v>A</v>
      </c>
      <c r="AI198" s="175">
        <f>SUMPRODUCT((Stabilo!$F$5:$DA$5=1)*(Stabilo!F203:DA203&lt;&gt;""))</f>
        <v>0</v>
      </c>
      <c r="AJ198" s="175">
        <f>SUMPRODUCT((Stabilo!$F$5:$DA$5=2)*(Stabilo!F203:DA203&lt;&gt;""))</f>
        <v>0</v>
      </c>
      <c r="AK198" s="175">
        <f>SUMPRODUCT((Stabilo!$F$5:$DA$5=3)*(Stabilo!F203:DA203&lt;&gt;""))</f>
        <v>0</v>
      </c>
      <c r="AL198" s="175">
        <f>SUMPRODUCT((Stabilo!$F$5:$DA$5=4)*(Stabilo!F203:DA203&lt;&gt;""))</f>
        <v>0</v>
      </c>
      <c r="AM198" s="175">
        <f>SUMPRODUCT((Stabilo!$F$5:$DA$5=5)*(Stabilo!F203:DA203&lt;&gt;""))</f>
        <v>0</v>
      </c>
      <c r="AN198" s="175">
        <f>SUMPRODUCT((Stabilo!$F$5:$DA$5=6)*(Stabilo!F203:DA203&lt;&gt;""))</f>
        <v>0</v>
      </c>
      <c r="AO198" s="175">
        <f>SUMPRODUCT((Stabilo!$F$5:$DA$5=7)*(Stabilo!F203:DA203&lt;&gt;""))</f>
        <v>0</v>
      </c>
      <c r="AP198" s="175">
        <f>SUMPRODUCT((Stabilo!$F$5:$DA$5=8)*(Stabilo!F203:DA203&lt;&gt;""))</f>
        <v>0</v>
      </c>
      <c r="AQ198" s="175">
        <f>SUMPRODUCT((Stabilo!$F$5:$DA$5=9)*(Stabilo!F203:DA203&lt;&gt;""))</f>
        <v>0</v>
      </c>
      <c r="AR198" s="175">
        <f>SUMPRODUCT((Stabilo!$F$5:$DA$5=10)*(Stabilo!F203:DA203&lt;&gt;""))</f>
        <v>0</v>
      </c>
    </row>
    <row r="199" spans="2:44" ht="15" customHeight="1">
      <c r="B199" s="76">
        <v>196</v>
      </c>
      <c r="C199" s="77" t="str">
        <f>IF(Accueil!F208="","",Accueil!F208)</f>
        <v/>
      </c>
      <c r="D199" s="167" t="str">
        <f t="shared" si="34"/>
        <v/>
      </c>
      <c r="E199" s="167" t="str">
        <f t="shared" si="35"/>
        <v/>
      </c>
      <c r="F199" s="167" t="str">
        <f t="shared" si="36"/>
        <v/>
      </c>
      <c r="G199" s="167" t="str">
        <f t="shared" si="37"/>
        <v/>
      </c>
      <c r="H199" s="167" t="str">
        <f t="shared" si="38"/>
        <v/>
      </c>
      <c r="I199" s="167" t="str">
        <f t="shared" si="39"/>
        <v/>
      </c>
      <c r="J199" s="167" t="str">
        <f t="shared" si="40"/>
        <v/>
      </c>
      <c r="K199" s="167" t="str">
        <f t="shared" si="41"/>
        <v/>
      </c>
      <c r="L199" s="167" t="str">
        <f t="shared" si="42"/>
        <v/>
      </c>
      <c r="M199" s="167" t="str">
        <f t="shared" si="43"/>
        <v/>
      </c>
      <c r="N199" s="103" t="str">
        <f>IF(N198="","",IF(SUMPRODUCT((Stabilo!$F204:$DA204="A")*(Stabilo!$F$5:$DA$5='Résultats élèves'!$D$2))&gt;0,"ABSENT","PRESENT"))</f>
        <v>PRESENT</v>
      </c>
      <c r="O199" s="103" t="str">
        <f>IF(O198="","",IF(SUMPRODUCT((Stabilo!$F204:$DA204="A")*(Stabilo!$F$5:$DA$5='Résultats élèves'!$E$2))&gt;0,"ABSENT","PRESENT"))</f>
        <v>PRESENT</v>
      </c>
      <c r="P199" s="103" t="str">
        <f>IF(P198="","",IF(SUMPRODUCT((Stabilo!$F204:$DA204="A")*(Stabilo!$F$5:$DA$5='Résultats élèves'!$F$2))&gt;0,"ABSENT","PRESENT"))</f>
        <v>PRESENT</v>
      </c>
      <c r="Q199" s="103" t="str">
        <f>IF(Q198="","",IF(SUMPRODUCT((Stabilo!$F204:$DA204="A")*(Stabilo!$F$5:$DA$5='Résultats élèves'!$G$2))&gt;0,"ABSENT","PRESENT"))</f>
        <v>PRESENT</v>
      </c>
      <c r="R199" s="103" t="str">
        <f>IF(R198="","",IF(SUMPRODUCT((Stabilo!$F204:$DA204="A")*(Stabilo!$F$5:$DA$5='Résultats élèves'!$H$2))&gt;0,"ABSENT","PRESENT"))</f>
        <v>PRESENT</v>
      </c>
      <c r="S199" s="103" t="str">
        <f>IF(S198="","",IF(SUMPRODUCT((Stabilo!$F204:$DA204="A")*(Stabilo!$F$5:$DA$5='Résultats élèves'!$I$2))&gt;0,"ABSENT","PRESENT"))</f>
        <v/>
      </c>
      <c r="T199" s="103" t="str">
        <f>IF(T198="","",IF(SUMPRODUCT((Stabilo!$F204:$DA204="A")*(Stabilo!$F$5:$DA$5='Résultats élèves'!$J$2))&gt;0,"ABSENT","PRESENT"))</f>
        <v/>
      </c>
      <c r="U199" s="103" t="str">
        <f>IF(U198="","",IF(SUMPRODUCT((Stabilo!$F204:$DA204="A")*(Stabilo!$F$5:$DA$5='Résultats élèves'!$K$2))&gt;0,"ABSENT","PRESENT"))</f>
        <v/>
      </c>
      <c r="V199" s="103" t="str">
        <f>IF(V198="","",IF(SUMPRODUCT((Stabilo!$F204:$DA204="A")*(Stabilo!$F$5:$DA$5='Résultats élèves'!$L$2))&gt;0,"ABSENT","PRESENT"))</f>
        <v/>
      </c>
      <c r="W199" s="103" t="str">
        <f>IF(W198="","",IF(SUMPRODUCT((Stabilo!$F204:$DA204="A")*(Stabilo!$F$5:$DA$5='Résultats élèves'!$M$2))&gt;0,"ABSENT","PRESENT"))</f>
        <v/>
      </c>
      <c r="X199" s="99" t="str">
        <f t="shared" si="33"/>
        <v/>
      </c>
      <c r="Y199" s="176" t="str">
        <f>IF(X199="PRESENT",IF(N199="PRESENT",SUMPRODUCT((Stabilo!$F204:$DA204=1)*(Stabilo!$F$5:$DA$5='Résultats élèves'!$D$2)),"A"),"A")</f>
        <v>A</v>
      </c>
      <c r="Z199" s="176" t="str">
        <f>IF(X199="PRESENT",IF(O199="PRESENT",SUMPRODUCT((Stabilo!$F204:$DA204=1)*(Stabilo!$F$5:$DA$5='Résultats élèves'!$E$2)),"A"),"A")</f>
        <v>A</v>
      </c>
      <c r="AA199" s="176" t="str">
        <f>IF(X199="PRESENT",IF(P199="PRESENT",SUMPRODUCT((Stabilo!$F204:$DA204=1)*(Stabilo!$F$5:$DA$5='Résultats élèves'!$F$2)),"A"),"A")</f>
        <v>A</v>
      </c>
      <c r="AB199" s="176" t="str">
        <f>IF(X199="PRESENT",IF(Q199="PRESENT",SUMPRODUCT((Stabilo!$F204:$DA204=1)*(Stabilo!$F$5:$DA$5='Résultats élèves'!$G$2)),"A"),"A")</f>
        <v>A</v>
      </c>
      <c r="AC199" s="176" t="str">
        <f>IF(X199="PRESENT",IF(R199="PRESENT",SUMPRODUCT((Stabilo!$F204:$DA204=1)*(Stabilo!$F$5:$DA$5='Résultats élèves'!$H$2)),"A"),"A")</f>
        <v>A</v>
      </c>
      <c r="AD199" s="176" t="str">
        <f>IF(X199="PRESENT",IF(S199="PRESENT",SUMPRODUCT((Stabilo!$F204:$DA204=1)*(Stabilo!$F$5:$DA$5='Résultats élèves'!$I$2)),"A"),"A")</f>
        <v>A</v>
      </c>
      <c r="AE199" s="176" t="str">
        <f>IF(X199="PRESENT",IF(T199="PRESENT",SUMPRODUCT((Stabilo!$F204:$DA204=1)*(Stabilo!$F$5:$DA$5='Résultats élèves'!$J$2)),"A"),"A")</f>
        <v>A</v>
      </c>
      <c r="AF199" s="176" t="str">
        <f>IF(X199="PRESENT",IF(U199="PRESENT",SUMPRODUCT((Stabilo!$F204:$DA204=1)*(Stabilo!$F$5:$DA$5='Résultats élèves'!$K$2)),"A"),"A")</f>
        <v>A</v>
      </c>
      <c r="AG199" s="176" t="str">
        <f>IF(X199="PRESENT",IF(V199="PRESENT",SUMPRODUCT((Stabilo!$F204:$DA204=1)*(Stabilo!$F$5:$DA$5='Résultats élèves'!$L$2)),"A"),"A")</f>
        <v>A</v>
      </c>
      <c r="AH199" s="176" t="str">
        <f>IF(X199="PRESENT",IF(W199="PRESENT",SUMPRODUCT((Stabilo!$F204:$DA204=1)*(Stabilo!$F$5:$DA$5='Résultats élèves'!$M$2)),"A"),"A")</f>
        <v>A</v>
      </c>
      <c r="AI199" s="175">
        <f>SUMPRODUCT((Stabilo!$F$5:$DA$5=1)*(Stabilo!F204:DA204&lt;&gt;""))</f>
        <v>0</v>
      </c>
      <c r="AJ199" s="175">
        <f>SUMPRODUCT((Stabilo!$F$5:$DA$5=2)*(Stabilo!F204:DA204&lt;&gt;""))</f>
        <v>0</v>
      </c>
      <c r="AK199" s="175">
        <f>SUMPRODUCT((Stabilo!$F$5:$DA$5=3)*(Stabilo!F204:DA204&lt;&gt;""))</f>
        <v>0</v>
      </c>
      <c r="AL199" s="175">
        <f>SUMPRODUCT((Stabilo!$F$5:$DA$5=4)*(Stabilo!F204:DA204&lt;&gt;""))</f>
        <v>0</v>
      </c>
      <c r="AM199" s="175">
        <f>SUMPRODUCT((Stabilo!$F$5:$DA$5=5)*(Stabilo!F204:DA204&lt;&gt;""))</f>
        <v>0</v>
      </c>
      <c r="AN199" s="175">
        <f>SUMPRODUCT((Stabilo!$F$5:$DA$5=6)*(Stabilo!F204:DA204&lt;&gt;""))</f>
        <v>0</v>
      </c>
      <c r="AO199" s="175">
        <f>SUMPRODUCT((Stabilo!$F$5:$DA$5=7)*(Stabilo!F204:DA204&lt;&gt;""))</f>
        <v>0</v>
      </c>
      <c r="AP199" s="175">
        <f>SUMPRODUCT((Stabilo!$F$5:$DA$5=8)*(Stabilo!F204:DA204&lt;&gt;""))</f>
        <v>0</v>
      </c>
      <c r="AQ199" s="175">
        <f>SUMPRODUCT((Stabilo!$F$5:$DA$5=9)*(Stabilo!F204:DA204&lt;&gt;""))</f>
        <v>0</v>
      </c>
      <c r="AR199" s="175">
        <f>SUMPRODUCT((Stabilo!$F$5:$DA$5=10)*(Stabilo!F204:DA204&lt;&gt;""))</f>
        <v>0</v>
      </c>
    </row>
    <row r="200" spans="2:44" ht="15" customHeight="1">
      <c r="B200" s="76">
        <v>197</v>
      </c>
      <c r="C200" s="77" t="str">
        <f>IF(Accueil!F209="","",Accueil!F209)</f>
        <v/>
      </c>
      <c r="D200" s="167" t="str">
        <f t="shared" si="34"/>
        <v/>
      </c>
      <c r="E200" s="167" t="str">
        <f t="shared" si="35"/>
        <v/>
      </c>
      <c r="F200" s="167" t="str">
        <f t="shared" si="36"/>
        <v/>
      </c>
      <c r="G200" s="167" t="str">
        <f t="shared" si="37"/>
        <v/>
      </c>
      <c r="H200" s="167" t="str">
        <f t="shared" si="38"/>
        <v/>
      </c>
      <c r="I200" s="167" t="str">
        <f t="shared" si="39"/>
        <v/>
      </c>
      <c r="J200" s="167" t="str">
        <f t="shared" si="40"/>
        <v/>
      </c>
      <c r="K200" s="167" t="str">
        <f t="shared" si="41"/>
        <v/>
      </c>
      <c r="L200" s="167" t="str">
        <f t="shared" si="42"/>
        <v/>
      </c>
      <c r="M200" s="167" t="str">
        <f t="shared" si="43"/>
        <v/>
      </c>
      <c r="N200" s="103" t="str">
        <f>IF(N199="","",IF(SUMPRODUCT((Stabilo!$F205:$DA205="A")*(Stabilo!$F$5:$DA$5='Résultats élèves'!$D$2))&gt;0,"ABSENT","PRESENT"))</f>
        <v>PRESENT</v>
      </c>
      <c r="O200" s="103" t="str">
        <f>IF(O199="","",IF(SUMPRODUCT((Stabilo!$F205:$DA205="A")*(Stabilo!$F$5:$DA$5='Résultats élèves'!$E$2))&gt;0,"ABSENT","PRESENT"))</f>
        <v>PRESENT</v>
      </c>
      <c r="P200" s="103" t="str">
        <f>IF(P199="","",IF(SUMPRODUCT((Stabilo!$F205:$DA205="A")*(Stabilo!$F$5:$DA$5='Résultats élèves'!$F$2))&gt;0,"ABSENT","PRESENT"))</f>
        <v>PRESENT</v>
      </c>
      <c r="Q200" s="103" t="str">
        <f>IF(Q199="","",IF(SUMPRODUCT((Stabilo!$F205:$DA205="A")*(Stabilo!$F$5:$DA$5='Résultats élèves'!$G$2))&gt;0,"ABSENT","PRESENT"))</f>
        <v>PRESENT</v>
      </c>
      <c r="R200" s="103" t="str">
        <f>IF(R199="","",IF(SUMPRODUCT((Stabilo!$F205:$DA205="A")*(Stabilo!$F$5:$DA$5='Résultats élèves'!$H$2))&gt;0,"ABSENT","PRESENT"))</f>
        <v>PRESENT</v>
      </c>
      <c r="S200" s="103" t="str">
        <f>IF(S199="","",IF(SUMPRODUCT((Stabilo!$F205:$DA205="A")*(Stabilo!$F$5:$DA$5='Résultats élèves'!$I$2))&gt;0,"ABSENT","PRESENT"))</f>
        <v/>
      </c>
      <c r="T200" s="103" t="str">
        <f>IF(T199="","",IF(SUMPRODUCT((Stabilo!$F205:$DA205="A")*(Stabilo!$F$5:$DA$5='Résultats élèves'!$J$2))&gt;0,"ABSENT","PRESENT"))</f>
        <v/>
      </c>
      <c r="U200" s="103" t="str">
        <f>IF(U199="","",IF(SUMPRODUCT((Stabilo!$F205:$DA205="A")*(Stabilo!$F$5:$DA$5='Résultats élèves'!$K$2))&gt;0,"ABSENT","PRESENT"))</f>
        <v/>
      </c>
      <c r="V200" s="103" t="str">
        <f>IF(V199="","",IF(SUMPRODUCT((Stabilo!$F205:$DA205="A")*(Stabilo!$F$5:$DA$5='Résultats élèves'!$L$2))&gt;0,"ABSENT","PRESENT"))</f>
        <v/>
      </c>
      <c r="W200" s="103" t="str">
        <f>IF(W199="","",IF(SUMPRODUCT((Stabilo!$F205:$DA205="A")*(Stabilo!$F$5:$DA$5='Résultats élèves'!$M$2))&gt;0,"ABSENT","PRESENT"))</f>
        <v/>
      </c>
      <c r="X200" s="99" t="str">
        <f t="shared" si="33"/>
        <v/>
      </c>
      <c r="Y200" s="176" t="str">
        <f>IF(X200="PRESENT",IF(N200="PRESENT",SUMPRODUCT((Stabilo!$F205:$DA205=1)*(Stabilo!$F$5:$DA$5='Résultats élèves'!$D$2)),"A"),"A")</f>
        <v>A</v>
      </c>
      <c r="Z200" s="176" t="str">
        <f>IF(X200="PRESENT",IF(O200="PRESENT",SUMPRODUCT((Stabilo!$F205:$DA205=1)*(Stabilo!$F$5:$DA$5='Résultats élèves'!$E$2)),"A"),"A")</f>
        <v>A</v>
      </c>
      <c r="AA200" s="176" t="str">
        <f>IF(X200="PRESENT",IF(P200="PRESENT",SUMPRODUCT((Stabilo!$F205:$DA205=1)*(Stabilo!$F$5:$DA$5='Résultats élèves'!$F$2)),"A"),"A")</f>
        <v>A</v>
      </c>
      <c r="AB200" s="176" t="str">
        <f>IF(X200="PRESENT",IF(Q200="PRESENT",SUMPRODUCT((Stabilo!$F205:$DA205=1)*(Stabilo!$F$5:$DA$5='Résultats élèves'!$G$2)),"A"),"A")</f>
        <v>A</v>
      </c>
      <c r="AC200" s="176" t="str">
        <f>IF(X200="PRESENT",IF(R200="PRESENT",SUMPRODUCT((Stabilo!$F205:$DA205=1)*(Stabilo!$F$5:$DA$5='Résultats élèves'!$H$2)),"A"),"A")</f>
        <v>A</v>
      </c>
      <c r="AD200" s="176" t="str">
        <f>IF(X200="PRESENT",IF(S200="PRESENT",SUMPRODUCT((Stabilo!$F205:$DA205=1)*(Stabilo!$F$5:$DA$5='Résultats élèves'!$I$2)),"A"),"A")</f>
        <v>A</v>
      </c>
      <c r="AE200" s="176" t="str">
        <f>IF(X200="PRESENT",IF(T200="PRESENT",SUMPRODUCT((Stabilo!$F205:$DA205=1)*(Stabilo!$F$5:$DA$5='Résultats élèves'!$J$2)),"A"),"A")</f>
        <v>A</v>
      </c>
      <c r="AF200" s="176" t="str">
        <f>IF(X200="PRESENT",IF(U200="PRESENT",SUMPRODUCT((Stabilo!$F205:$DA205=1)*(Stabilo!$F$5:$DA$5='Résultats élèves'!$K$2)),"A"),"A")</f>
        <v>A</v>
      </c>
      <c r="AG200" s="176" t="str">
        <f>IF(X200="PRESENT",IF(V200="PRESENT",SUMPRODUCT((Stabilo!$F205:$DA205=1)*(Stabilo!$F$5:$DA$5='Résultats élèves'!$L$2)),"A"),"A")</f>
        <v>A</v>
      </c>
      <c r="AH200" s="176" t="str">
        <f>IF(X200="PRESENT",IF(W200="PRESENT",SUMPRODUCT((Stabilo!$F205:$DA205=1)*(Stabilo!$F$5:$DA$5='Résultats élèves'!$M$2)),"A"),"A")</f>
        <v>A</v>
      </c>
      <c r="AI200" s="175">
        <f>SUMPRODUCT((Stabilo!$F$5:$DA$5=1)*(Stabilo!F205:DA205&lt;&gt;""))</f>
        <v>0</v>
      </c>
      <c r="AJ200" s="175">
        <f>SUMPRODUCT((Stabilo!$F$5:$DA$5=2)*(Stabilo!F205:DA205&lt;&gt;""))</f>
        <v>0</v>
      </c>
      <c r="AK200" s="175">
        <f>SUMPRODUCT((Stabilo!$F$5:$DA$5=3)*(Stabilo!F205:DA205&lt;&gt;""))</f>
        <v>0</v>
      </c>
      <c r="AL200" s="175">
        <f>SUMPRODUCT((Stabilo!$F$5:$DA$5=4)*(Stabilo!F205:DA205&lt;&gt;""))</f>
        <v>0</v>
      </c>
      <c r="AM200" s="175">
        <f>SUMPRODUCT((Stabilo!$F$5:$DA$5=5)*(Stabilo!F205:DA205&lt;&gt;""))</f>
        <v>0</v>
      </c>
      <c r="AN200" s="175">
        <f>SUMPRODUCT((Stabilo!$F$5:$DA$5=6)*(Stabilo!F205:DA205&lt;&gt;""))</f>
        <v>0</v>
      </c>
      <c r="AO200" s="175">
        <f>SUMPRODUCT((Stabilo!$F$5:$DA$5=7)*(Stabilo!F205:DA205&lt;&gt;""))</f>
        <v>0</v>
      </c>
      <c r="AP200" s="175">
        <f>SUMPRODUCT((Stabilo!$F$5:$DA$5=8)*(Stabilo!F205:DA205&lt;&gt;""))</f>
        <v>0</v>
      </c>
      <c r="AQ200" s="175">
        <f>SUMPRODUCT((Stabilo!$F$5:$DA$5=9)*(Stabilo!F205:DA205&lt;&gt;""))</f>
        <v>0</v>
      </c>
      <c r="AR200" s="175">
        <f>SUMPRODUCT((Stabilo!$F$5:$DA$5=10)*(Stabilo!F205:DA205&lt;&gt;""))</f>
        <v>0</v>
      </c>
    </row>
    <row r="201" spans="2:44" ht="15" customHeight="1">
      <c r="B201" s="76">
        <v>198</v>
      </c>
      <c r="C201" s="77" t="str">
        <f>IF(Accueil!F210="","",Accueil!F210)</f>
        <v/>
      </c>
      <c r="D201" s="167" t="str">
        <f t="shared" si="34"/>
        <v/>
      </c>
      <c r="E201" s="167" t="str">
        <f t="shared" si="35"/>
        <v/>
      </c>
      <c r="F201" s="167" t="str">
        <f t="shared" si="36"/>
        <v/>
      </c>
      <c r="G201" s="167" t="str">
        <f t="shared" si="37"/>
        <v/>
      </c>
      <c r="H201" s="167" t="str">
        <f t="shared" si="38"/>
        <v/>
      </c>
      <c r="I201" s="167" t="str">
        <f t="shared" si="39"/>
        <v/>
      </c>
      <c r="J201" s="167" t="str">
        <f t="shared" si="40"/>
        <v/>
      </c>
      <c r="K201" s="167" t="str">
        <f t="shared" si="41"/>
        <v/>
      </c>
      <c r="L201" s="167" t="str">
        <f t="shared" si="42"/>
        <v/>
      </c>
      <c r="M201" s="167" t="str">
        <f t="shared" si="43"/>
        <v/>
      </c>
      <c r="N201" s="103" t="str">
        <f>IF(N200="","",IF(SUMPRODUCT((Stabilo!$F206:$DA206="A")*(Stabilo!$F$5:$DA$5='Résultats élèves'!$D$2))&gt;0,"ABSENT","PRESENT"))</f>
        <v>PRESENT</v>
      </c>
      <c r="O201" s="103" t="str">
        <f>IF(O200="","",IF(SUMPRODUCT((Stabilo!$F206:$DA206="A")*(Stabilo!$F$5:$DA$5='Résultats élèves'!$E$2))&gt;0,"ABSENT","PRESENT"))</f>
        <v>PRESENT</v>
      </c>
      <c r="P201" s="103" t="str">
        <f>IF(P200="","",IF(SUMPRODUCT((Stabilo!$F206:$DA206="A")*(Stabilo!$F$5:$DA$5='Résultats élèves'!$F$2))&gt;0,"ABSENT","PRESENT"))</f>
        <v>PRESENT</v>
      </c>
      <c r="Q201" s="103" t="str">
        <f>IF(Q200="","",IF(SUMPRODUCT((Stabilo!$F206:$DA206="A")*(Stabilo!$F$5:$DA$5='Résultats élèves'!$G$2))&gt;0,"ABSENT","PRESENT"))</f>
        <v>PRESENT</v>
      </c>
      <c r="R201" s="103" t="str">
        <f>IF(R200="","",IF(SUMPRODUCT((Stabilo!$F206:$DA206="A")*(Stabilo!$F$5:$DA$5='Résultats élèves'!$H$2))&gt;0,"ABSENT","PRESENT"))</f>
        <v>PRESENT</v>
      </c>
      <c r="S201" s="103" t="str">
        <f>IF(S200="","",IF(SUMPRODUCT((Stabilo!$F206:$DA206="A")*(Stabilo!$F$5:$DA$5='Résultats élèves'!$I$2))&gt;0,"ABSENT","PRESENT"))</f>
        <v/>
      </c>
      <c r="T201" s="103" t="str">
        <f>IF(T200="","",IF(SUMPRODUCT((Stabilo!$F206:$DA206="A")*(Stabilo!$F$5:$DA$5='Résultats élèves'!$J$2))&gt;0,"ABSENT","PRESENT"))</f>
        <v/>
      </c>
      <c r="U201" s="103" t="str">
        <f>IF(U200="","",IF(SUMPRODUCT((Stabilo!$F206:$DA206="A")*(Stabilo!$F$5:$DA$5='Résultats élèves'!$K$2))&gt;0,"ABSENT","PRESENT"))</f>
        <v/>
      </c>
      <c r="V201" s="103" t="str">
        <f>IF(V200="","",IF(SUMPRODUCT((Stabilo!$F206:$DA206="A")*(Stabilo!$F$5:$DA$5='Résultats élèves'!$L$2))&gt;0,"ABSENT","PRESENT"))</f>
        <v/>
      </c>
      <c r="W201" s="103" t="str">
        <f>IF(W200="","",IF(SUMPRODUCT((Stabilo!$F206:$DA206="A")*(Stabilo!$F$5:$DA$5='Résultats élèves'!$M$2))&gt;0,"ABSENT","PRESENT"))</f>
        <v/>
      </c>
      <c r="X201" s="99" t="str">
        <f t="shared" si="33"/>
        <v/>
      </c>
      <c r="Y201" s="176" t="str">
        <f>IF(X201="PRESENT",IF(N201="PRESENT",SUMPRODUCT((Stabilo!$F206:$DA206=1)*(Stabilo!$F$5:$DA$5='Résultats élèves'!$D$2)),"A"),"A")</f>
        <v>A</v>
      </c>
      <c r="Z201" s="176" t="str">
        <f>IF(X201="PRESENT",IF(O201="PRESENT",SUMPRODUCT((Stabilo!$F206:$DA206=1)*(Stabilo!$F$5:$DA$5='Résultats élèves'!$E$2)),"A"),"A")</f>
        <v>A</v>
      </c>
      <c r="AA201" s="176" t="str">
        <f>IF(X201="PRESENT",IF(P201="PRESENT",SUMPRODUCT((Stabilo!$F206:$DA206=1)*(Stabilo!$F$5:$DA$5='Résultats élèves'!$F$2)),"A"),"A")</f>
        <v>A</v>
      </c>
      <c r="AB201" s="176" t="str">
        <f>IF(X201="PRESENT",IF(Q201="PRESENT",SUMPRODUCT((Stabilo!$F206:$DA206=1)*(Stabilo!$F$5:$DA$5='Résultats élèves'!$G$2)),"A"),"A")</f>
        <v>A</v>
      </c>
      <c r="AC201" s="176" t="str">
        <f>IF(X201="PRESENT",IF(R201="PRESENT",SUMPRODUCT((Stabilo!$F206:$DA206=1)*(Stabilo!$F$5:$DA$5='Résultats élèves'!$H$2)),"A"),"A")</f>
        <v>A</v>
      </c>
      <c r="AD201" s="176" t="str">
        <f>IF(X201="PRESENT",IF(S201="PRESENT",SUMPRODUCT((Stabilo!$F206:$DA206=1)*(Stabilo!$F$5:$DA$5='Résultats élèves'!$I$2)),"A"),"A")</f>
        <v>A</v>
      </c>
      <c r="AE201" s="176" t="str">
        <f>IF(X201="PRESENT",IF(T201="PRESENT",SUMPRODUCT((Stabilo!$F206:$DA206=1)*(Stabilo!$F$5:$DA$5='Résultats élèves'!$J$2)),"A"),"A")</f>
        <v>A</v>
      </c>
      <c r="AF201" s="176" t="str">
        <f>IF(X201="PRESENT",IF(U201="PRESENT",SUMPRODUCT((Stabilo!$F206:$DA206=1)*(Stabilo!$F$5:$DA$5='Résultats élèves'!$K$2)),"A"),"A")</f>
        <v>A</v>
      </c>
      <c r="AG201" s="176" t="str">
        <f>IF(X201="PRESENT",IF(V201="PRESENT",SUMPRODUCT((Stabilo!$F206:$DA206=1)*(Stabilo!$F$5:$DA$5='Résultats élèves'!$L$2)),"A"),"A")</f>
        <v>A</v>
      </c>
      <c r="AH201" s="176" t="str">
        <f>IF(X201="PRESENT",IF(W201="PRESENT",SUMPRODUCT((Stabilo!$F206:$DA206=1)*(Stabilo!$F$5:$DA$5='Résultats élèves'!$M$2)),"A"),"A")</f>
        <v>A</v>
      </c>
      <c r="AI201" s="175">
        <f>SUMPRODUCT((Stabilo!$F$5:$DA$5=1)*(Stabilo!F206:DA206&lt;&gt;""))</f>
        <v>0</v>
      </c>
      <c r="AJ201" s="175">
        <f>SUMPRODUCT((Stabilo!$F$5:$DA$5=2)*(Stabilo!F206:DA206&lt;&gt;""))</f>
        <v>0</v>
      </c>
      <c r="AK201" s="175">
        <f>SUMPRODUCT((Stabilo!$F$5:$DA$5=3)*(Stabilo!F206:DA206&lt;&gt;""))</f>
        <v>0</v>
      </c>
      <c r="AL201" s="175">
        <f>SUMPRODUCT((Stabilo!$F$5:$DA$5=4)*(Stabilo!F206:DA206&lt;&gt;""))</f>
        <v>0</v>
      </c>
      <c r="AM201" s="175">
        <f>SUMPRODUCT((Stabilo!$F$5:$DA$5=5)*(Stabilo!F206:DA206&lt;&gt;""))</f>
        <v>0</v>
      </c>
      <c r="AN201" s="175">
        <f>SUMPRODUCT((Stabilo!$F$5:$DA$5=6)*(Stabilo!F206:DA206&lt;&gt;""))</f>
        <v>0</v>
      </c>
      <c r="AO201" s="175">
        <f>SUMPRODUCT((Stabilo!$F$5:$DA$5=7)*(Stabilo!F206:DA206&lt;&gt;""))</f>
        <v>0</v>
      </c>
      <c r="AP201" s="175">
        <f>SUMPRODUCT((Stabilo!$F$5:$DA$5=8)*(Stabilo!F206:DA206&lt;&gt;""))</f>
        <v>0</v>
      </c>
      <c r="AQ201" s="175">
        <f>SUMPRODUCT((Stabilo!$F$5:$DA$5=9)*(Stabilo!F206:DA206&lt;&gt;""))</f>
        <v>0</v>
      </c>
      <c r="AR201" s="175">
        <f>SUMPRODUCT((Stabilo!$F$5:$DA$5=10)*(Stabilo!F206:DA206&lt;&gt;""))</f>
        <v>0</v>
      </c>
    </row>
    <row r="202" spans="2:44" ht="15" customHeight="1">
      <c r="B202" s="76">
        <v>199</v>
      </c>
      <c r="C202" s="77" t="str">
        <f>IF(Accueil!F211="","",Accueil!F211)</f>
        <v/>
      </c>
      <c r="D202" s="167" t="str">
        <f t="shared" si="34"/>
        <v/>
      </c>
      <c r="E202" s="167" t="str">
        <f t="shared" si="35"/>
        <v/>
      </c>
      <c r="F202" s="167" t="str">
        <f t="shared" si="36"/>
        <v/>
      </c>
      <c r="G202" s="167" t="str">
        <f t="shared" si="37"/>
        <v/>
      </c>
      <c r="H202" s="167" t="str">
        <f t="shared" si="38"/>
        <v/>
      </c>
      <c r="I202" s="167" t="str">
        <f t="shared" si="39"/>
        <v/>
      </c>
      <c r="J202" s="167" t="str">
        <f t="shared" si="40"/>
        <v/>
      </c>
      <c r="K202" s="167" t="str">
        <f t="shared" si="41"/>
        <v/>
      </c>
      <c r="L202" s="167" t="str">
        <f t="shared" si="42"/>
        <v/>
      </c>
      <c r="M202" s="167" t="str">
        <f t="shared" si="43"/>
        <v/>
      </c>
      <c r="N202" s="103" t="str">
        <f>IF(N201="","",IF(SUMPRODUCT((Stabilo!$F207:$DA207="A")*(Stabilo!$F$5:$DA$5='Résultats élèves'!$D$2))&gt;0,"ABSENT","PRESENT"))</f>
        <v>PRESENT</v>
      </c>
      <c r="O202" s="103" t="str">
        <f>IF(O201="","",IF(SUMPRODUCT((Stabilo!$F207:$DA207="A")*(Stabilo!$F$5:$DA$5='Résultats élèves'!$E$2))&gt;0,"ABSENT","PRESENT"))</f>
        <v>PRESENT</v>
      </c>
      <c r="P202" s="103" t="str">
        <f>IF(P201="","",IF(SUMPRODUCT((Stabilo!$F207:$DA207="A")*(Stabilo!$F$5:$DA$5='Résultats élèves'!$F$2))&gt;0,"ABSENT","PRESENT"))</f>
        <v>PRESENT</v>
      </c>
      <c r="Q202" s="103" t="str">
        <f>IF(Q201="","",IF(SUMPRODUCT((Stabilo!$F207:$DA207="A")*(Stabilo!$F$5:$DA$5='Résultats élèves'!$G$2))&gt;0,"ABSENT","PRESENT"))</f>
        <v>PRESENT</v>
      </c>
      <c r="R202" s="103" t="str">
        <f>IF(R201="","",IF(SUMPRODUCT((Stabilo!$F207:$DA207="A")*(Stabilo!$F$5:$DA$5='Résultats élèves'!$H$2))&gt;0,"ABSENT","PRESENT"))</f>
        <v>PRESENT</v>
      </c>
      <c r="S202" s="103" t="str">
        <f>IF(S201="","",IF(SUMPRODUCT((Stabilo!$F207:$DA207="A")*(Stabilo!$F$5:$DA$5='Résultats élèves'!$I$2))&gt;0,"ABSENT","PRESENT"))</f>
        <v/>
      </c>
      <c r="T202" s="103" t="str">
        <f>IF(T201="","",IF(SUMPRODUCT((Stabilo!$F207:$DA207="A")*(Stabilo!$F$5:$DA$5='Résultats élèves'!$J$2))&gt;0,"ABSENT","PRESENT"))</f>
        <v/>
      </c>
      <c r="U202" s="103" t="str">
        <f>IF(U201="","",IF(SUMPRODUCT((Stabilo!$F207:$DA207="A")*(Stabilo!$F$5:$DA$5='Résultats élèves'!$K$2))&gt;0,"ABSENT","PRESENT"))</f>
        <v/>
      </c>
      <c r="V202" s="103" t="str">
        <f>IF(V201="","",IF(SUMPRODUCT((Stabilo!$F207:$DA207="A")*(Stabilo!$F$5:$DA$5='Résultats élèves'!$L$2))&gt;0,"ABSENT","PRESENT"))</f>
        <v/>
      </c>
      <c r="W202" s="103" t="str">
        <f>IF(W201="","",IF(SUMPRODUCT((Stabilo!$F207:$DA207="A")*(Stabilo!$F$5:$DA$5='Résultats élèves'!$M$2))&gt;0,"ABSENT","PRESENT"))</f>
        <v/>
      </c>
      <c r="X202" s="99" t="str">
        <f t="shared" si="33"/>
        <v/>
      </c>
      <c r="Y202" s="176" t="str">
        <f>IF(X202="PRESENT",IF(N202="PRESENT",SUMPRODUCT((Stabilo!$F207:$DA207=1)*(Stabilo!$F$5:$DA$5='Résultats élèves'!$D$2)),"A"),"A")</f>
        <v>A</v>
      </c>
      <c r="Z202" s="176" t="str">
        <f>IF(X202="PRESENT",IF(O202="PRESENT",SUMPRODUCT((Stabilo!$F207:$DA207=1)*(Stabilo!$F$5:$DA$5='Résultats élèves'!$E$2)),"A"),"A")</f>
        <v>A</v>
      </c>
      <c r="AA202" s="176" t="str">
        <f>IF(X202="PRESENT",IF(P202="PRESENT",SUMPRODUCT((Stabilo!$F207:$DA207=1)*(Stabilo!$F$5:$DA$5='Résultats élèves'!$F$2)),"A"),"A")</f>
        <v>A</v>
      </c>
      <c r="AB202" s="176" t="str">
        <f>IF(X202="PRESENT",IF(Q202="PRESENT",SUMPRODUCT((Stabilo!$F207:$DA207=1)*(Stabilo!$F$5:$DA$5='Résultats élèves'!$G$2)),"A"),"A")</f>
        <v>A</v>
      </c>
      <c r="AC202" s="176" t="str">
        <f>IF(X202="PRESENT",IF(R202="PRESENT",SUMPRODUCT((Stabilo!$F207:$DA207=1)*(Stabilo!$F$5:$DA$5='Résultats élèves'!$H$2)),"A"),"A")</f>
        <v>A</v>
      </c>
      <c r="AD202" s="176" t="str">
        <f>IF(X202="PRESENT",IF(S202="PRESENT",SUMPRODUCT((Stabilo!$F207:$DA207=1)*(Stabilo!$F$5:$DA$5='Résultats élèves'!$I$2)),"A"),"A")</f>
        <v>A</v>
      </c>
      <c r="AE202" s="176" t="str">
        <f>IF(X202="PRESENT",IF(T202="PRESENT",SUMPRODUCT((Stabilo!$F207:$DA207=1)*(Stabilo!$F$5:$DA$5='Résultats élèves'!$J$2)),"A"),"A")</f>
        <v>A</v>
      </c>
      <c r="AF202" s="176" t="str">
        <f>IF(X202="PRESENT",IF(U202="PRESENT",SUMPRODUCT((Stabilo!$F207:$DA207=1)*(Stabilo!$F$5:$DA$5='Résultats élèves'!$K$2)),"A"),"A")</f>
        <v>A</v>
      </c>
      <c r="AG202" s="176" t="str">
        <f>IF(X202="PRESENT",IF(V202="PRESENT",SUMPRODUCT((Stabilo!$F207:$DA207=1)*(Stabilo!$F$5:$DA$5='Résultats élèves'!$L$2)),"A"),"A")</f>
        <v>A</v>
      </c>
      <c r="AH202" s="176" t="str">
        <f>IF(X202="PRESENT",IF(W202="PRESENT",SUMPRODUCT((Stabilo!$F207:$DA207=1)*(Stabilo!$F$5:$DA$5='Résultats élèves'!$M$2)),"A"),"A")</f>
        <v>A</v>
      </c>
      <c r="AI202" s="175">
        <f>SUMPRODUCT((Stabilo!$F$5:$DA$5=1)*(Stabilo!F207:DA207&lt;&gt;""))</f>
        <v>0</v>
      </c>
      <c r="AJ202" s="175">
        <f>SUMPRODUCT((Stabilo!$F$5:$DA$5=2)*(Stabilo!F207:DA207&lt;&gt;""))</f>
        <v>0</v>
      </c>
      <c r="AK202" s="175">
        <f>SUMPRODUCT((Stabilo!$F$5:$DA$5=3)*(Stabilo!F207:DA207&lt;&gt;""))</f>
        <v>0</v>
      </c>
      <c r="AL202" s="175">
        <f>SUMPRODUCT((Stabilo!$F$5:$DA$5=4)*(Stabilo!F207:DA207&lt;&gt;""))</f>
        <v>0</v>
      </c>
      <c r="AM202" s="175">
        <f>SUMPRODUCT((Stabilo!$F$5:$DA$5=5)*(Stabilo!F207:DA207&lt;&gt;""))</f>
        <v>0</v>
      </c>
      <c r="AN202" s="175">
        <f>SUMPRODUCT((Stabilo!$F$5:$DA$5=6)*(Stabilo!F207:DA207&lt;&gt;""))</f>
        <v>0</v>
      </c>
      <c r="AO202" s="175">
        <f>SUMPRODUCT((Stabilo!$F$5:$DA$5=7)*(Stabilo!F207:DA207&lt;&gt;""))</f>
        <v>0</v>
      </c>
      <c r="AP202" s="175">
        <f>SUMPRODUCT((Stabilo!$F$5:$DA$5=8)*(Stabilo!F207:DA207&lt;&gt;""))</f>
        <v>0</v>
      </c>
      <c r="AQ202" s="175">
        <f>SUMPRODUCT((Stabilo!$F$5:$DA$5=9)*(Stabilo!F207:DA207&lt;&gt;""))</f>
        <v>0</v>
      </c>
      <c r="AR202" s="175">
        <f>SUMPRODUCT((Stabilo!$F$5:$DA$5=10)*(Stabilo!F207:DA207&lt;&gt;""))</f>
        <v>0</v>
      </c>
    </row>
    <row r="203" spans="2:44" ht="15" customHeight="1">
      <c r="B203" s="76">
        <v>200</v>
      </c>
      <c r="C203" s="77" t="str">
        <f>IF(Accueil!F212="","",Accueil!F212)</f>
        <v/>
      </c>
      <c r="D203" s="167" t="str">
        <f t="shared" si="34"/>
        <v/>
      </c>
      <c r="E203" s="167" t="str">
        <f t="shared" si="35"/>
        <v/>
      </c>
      <c r="F203" s="167" t="str">
        <f t="shared" si="36"/>
        <v/>
      </c>
      <c r="G203" s="167" t="str">
        <f t="shared" si="37"/>
        <v/>
      </c>
      <c r="H203" s="167" t="str">
        <f t="shared" si="38"/>
        <v/>
      </c>
      <c r="I203" s="167" t="str">
        <f t="shared" si="39"/>
        <v/>
      </c>
      <c r="J203" s="167" t="str">
        <f t="shared" si="40"/>
        <v/>
      </c>
      <c r="K203" s="167" t="str">
        <f t="shared" si="41"/>
        <v/>
      </c>
      <c r="L203" s="167" t="str">
        <f t="shared" si="42"/>
        <v/>
      </c>
      <c r="M203" s="167" t="str">
        <f t="shared" si="43"/>
        <v/>
      </c>
      <c r="N203" s="103" t="str">
        <f>IF(N202="","",IF(SUMPRODUCT((Stabilo!$F208:$DA208="A")*(Stabilo!$F$5:$DA$5='Résultats élèves'!$D$2))&gt;0,"ABSENT","PRESENT"))</f>
        <v>PRESENT</v>
      </c>
      <c r="O203" s="103" t="str">
        <f>IF(O202="","",IF(SUMPRODUCT((Stabilo!$F208:$DA208="A")*(Stabilo!$F$5:$DA$5='Résultats élèves'!$E$2))&gt;0,"ABSENT","PRESENT"))</f>
        <v>PRESENT</v>
      </c>
      <c r="P203" s="103" t="str">
        <f>IF(P202="","",IF(SUMPRODUCT((Stabilo!$F208:$DA208="A")*(Stabilo!$F$5:$DA$5='Résultats élèves'!$F$2))&gt;0,"ABSENT","PRESENT"))</f>
        <v>PRESENT</v>
      </c>
      <c r="Q203" s="103" t="str">
        <f>IF(Q202="","",IF(SUMPRODUCT((Stabilo!$F208:$DA208="A")*(Stabilo!$F$5:$DA$5='Résultats élèves'!$G$2))&gt;0,"ABSENT","PRESENT"))</f>
        <v>PRESENT</v>
      </c>
      <c r="R203" s="103" t="str">
        <f>IF(R202="","",IF(SUMPRODUCT((Stabilo!$F208:$DA208="A")*(Stabilo!$F$5:$DA$5='Résultats élèves'!$H$2))&gt;0,"ABSENT","PRESENT"))</f>
        <v>PRESENT</v>
      </c>
      <c r="S203" s="103" t="str">
        <f>IF(S202="","",IF(SUMPRODUCT((Stabilo!$F208:$DA208="A")*(Stabilo!$F$5:$DA$5='Résultats élèves'!$I$2))&gt;0,"ABSENT","PRESENT"))</f>
        <v/>
      </c>
      <c r="T203" s="103" t="str">
        <f>IF(T202="","",IF(SUMPRODUCT((Stabilo!$F208:$DA208="A")*(Stabilo!$F$5:$DA$5='Résultats élèves'!$J$2))&gt;0,"ABSENT","PRESENT"))</f>
        <v/>
      </c>
      <c r="U203" s="103" t="str">
        <f>IF(U202="","",IF(SUMPRODUCT((Stabilo!$F208:$DA208="A")*(Stabilo!$F$5:$DA$5='Résultats élèves'!$K$2))&gt;0,"ABSENT","PRESENT"))</f>
        <v/>
      </c>
      <c r="V203" s="103" t="str">
        <f>IF(V202="","",IF(SUMPRODUCT((Stabilo!$F208:$DA208="A")*(Stabilo!$F$5:$DA$5='Résultats élèves'!$L$2))&gt;0,"ABSENT","PRESENT"))</f>
        <v/>
      </c>
      <c r="W203" s="103" t="str">
        <f>IF(W202="","",IF(SUMPRODUCT((Stabilo!$F208:$DA208="A")*(Stabilo!$F$5:$DA$5='Résultats élèves'!$M$2))&gt;0,"ABSENT","PRESENT"))</f>
        <v/>
      </c>
      <c r="X203" s="99" t="str">
        <f t="shared" si="33"/>
        <v/>
      </c>
      <c r="Y203" s="176" t="str">
        <f>IF(X203="PRESENT",IF(N203="PRESENT",SUMPRODUCT((Stabilo!$F208:$DA208=1)*(Stabilo!$F$5:$DA$5='Résultats élèves'!$D$2)),"A"),"A")</f>
        <v>A</v>
      </c>
      <c r="Z203" s="176" t="str">
        <f>IF(X203="PRESENT",IF(O203="PRESENT",SUMPRODUCT((Stabilo!$F208:$DA208=1)*(Stabilo!$F$5:$DA$5='Résultats élèves'!$E$2)),"A"),"A")</f>
        <v>A</v>
      </c>
      <c r="AA203" s="176" t="str">
        <f>IF(X203="PRESENT",IF(P203="PRESENT",SUMPRODUCT((Stabilo!$F208:$DA208=1)*(Stabilo!$F$5:$DA$5='Résultats élèves'!$F$2)),"A"),"A")</f>
        <v>A</v>
      </c>
      <c r="AB203" s="176" t="str">
        <f>IF(X203="PRESENT",IF(Q203="PRESENT",SUMPRODUCT((Stabilo!$F208:$DA208=1)*(Stabilo!$F$5:$DA$5='Résultats élèves'!$G$2)),"A"),"A")</f>
        <v>A</v>
      </c>
      <c r="AC203" s="176" t="str">
        <f>IF(X203="PRESENT",IF(R203="PRESENT",SUMPRODUCT((Stabilo!$F208:$DA208=1)*(Stabilo!$F$5:$DA$5='Résultats élèves'!$H$2)),"A"),"A")</f>
        <v>A</v>
      </c>
      <c r="AD203" s="176" t="str">
        <f>IF(X203="PRESENT",IF(S203="PRESENT",SUMPRODUCT((Stabilo!$F208:$DA208=1)*(Stabilo!$F$5:$DA$5='Résultats élèves'!$I$2)),"A"),"A")</f>
        <v>A</v>
      </c>
      <c r="AE203" s="176" t="str">
        <f>IF(X203="PRESENT",IF(T203="PRESENT",SUMPRODUCT((Stabilo!$F208:$DA208=1)*(Stabilo!$F$5:$DA$5='Résultats élèves'!$J$2)),"A"),"A")</f>
        <v>A</v>
      </c>
      <c r="AF203" s="176" t="str">
        <f>IF(X203="PRESENT",IF(U203="PRESENT",SUMPRODUCT((Stabilo!$F208:$DA208=1)*(Stabilo!$F$5:$DA$5='Résultats élèves'!$K$2)),"A"),"A")</f>
        <v>A</v>
      </c>
      <c r="AG203" s="176" t="str">
        <f>IF(X203="PRESENT",IF(V203="PRESENT",SUMPRODUCT((Stabilo!$F208:$DA208=1)*(Stabilo!$F$5:$DA$5='Résultats élèves'!$L$2)),"A"),"A")</f>
        <v>A</v>
      </c>
      <c r="AH203" s="176" t="str">
        <f>IF(X203="PRESENT",IF(W203="PRESENT",SUMPRODUCT((Stabilo!$F208:$DA208=1)*(Stabilo!$F$5:$DA$5='Résultats élèves'!$M$2)),"A"),"A")</f>
        <v>A</v>
      </c>
      <c r="AI203" s="175">
        <f>SUMPRODUCT((Stabilo!$F$5:$DA$5=1)*(Stabilo!F208:DA208&lt;&gt;""))</f>
        <v>0</v>
      </c>
      <c r="AJ203" s="175">
        <f>SUMPRODUCT((Stabilo!$F$5:$DA$5=2)*(Stabilo!F208:DA208&lt;&gt;""))</f>
        <v>0</v>
      </c>
      <c r="AK203" s="175">
        <f>SUMPRODUCT((Stabilo!$F$5:$DA$5=3)*(Stabilo!F208:DA208&lt;&gt;""))</f>
        <v>0</v>
      </c>
      <c r="AL203" s="175">
        <f>SUMPRODUCT((Stabilo!$F$5:$DA$5=4)*(Stabilo!F208:DA208&lt;&gt;""))</f>
        <v>0</v>
      </c>
      <c r="AM203" s="175">
        <f>SUMPRODUCT((Stabilo!$F$5:$DA$5=5)*(Stabilo!F208:DA208&lt;&gt;""))</f>
        <v>0</v>
      </c>
      <c r="AN203" s="175">
        <f>SUMPRODUCT((Stabilo!$F$5:$DA$5=6)*(Stabilo!F208:DA208&lt;&gt;""))</f>
        <v>0</v>
      </c>
      <c r="AO203" s="175">
        <f>SUMPRODUCT((Stabilo!$F$5:$DA$5=7)*(Stabilo!F208:DA208&lt;&gt;""))</f>
        <v>0</v>
      </c>
      <c r="AP203" s="175">
        <f>SUMPRODUCT((Stabilo!$F$5:$DA$5=8)*(Stabilo!F208:DA208&lt;&gt;""))</f>
        <v>0</v>
      </c>
      <c r="AQ203" s="175">
        <f>SUMPRODUCT((Stabilo!$F$5:$DA$5=9)*(Stabilo!F208:DA208&lt;&gt;""))</f>
        <v>0</v>
      </c>
      <c r="AR203" s="175">
        <f>SUMPRODUCT((Stabilo!$F$5:$DA$5=10)*(Stabilo!F208:DA208&lt;&gt;""))</f>
        <v>0</v>
      </c>
    </row>
    <row r="204" spans="2:44" ht="15" customHeight="1">
      <c r="B204" s="76">
        <v>201</v>
      </c>
      <c r="C204" s="77" t="str">
        <f>IF(Accueil!F213="","",Accueil!F213)</f>
        <v/>
      </c>
      <c r="D204" s="167" t="str">
        <f t="shared" si="34"/>
        <v/>
      </c>
      <c r="E204" s="167" t="str">
        <f t="shared" si="35"/>
        <v/>
      </c>
      <c r="F204" s="167" t="str">
        <f t="shared" si="36"/>
        <v/>
      </c>
      <c r="G204" s="167" t="str">
        <f t="shared" si="37"/>
        <v/>
      </c>
      <c r="H204" s="167" t="str">
        <f t="shared" si="38"/>
        <v/>
      </c>
      <c r="I204" s="167" t="str">
        <f t="shared" si="39"/>
        <v/>
      </c>
      <c r="J204" s="167" t="str">
        <f t="shared" si="40"/>
        <v/>
      </c>
      <c r="K204" s="167" t="str">
        <f t="shared" si="41"/>
        <v/>
      </c>
      <c r="L204" s="167" t="str">
        <f t="shared" si="42"/>
        <v/>
      </c>
      <c r="M204" s="167" t="str">
        <f t="shared" si="43"/>
        <v/>
      </c>
      <c r="N204" s="103" t="str">
        <f>IF(N203="","",IF(SUMPRODUCT((Stabilo!$F209:$DA209="A")*(Stabilo!$F$5:$DA$5='Résultats élèves'!$D$2))&gt;0,"ABSENT","PRESENT"))</f>
        <v>PRESENT</v>
      </c>
      <c r="O204" s="103" t="str">
        <f>IF(O203="","",IF(SUMPRODUCT((Stabilo!$F209:$DA209="A")*(Stabilo!$F$5:$DA$5='Résultats élèves'!$E$2))&gt;0,"ABSENT","PRESENT"))</f>
        <v>PRESENT</v>
      </c>
      <c r="P204" s="103" t="str">
        <f>IF(P203="","",IF(SUMPRODUCT((Stabilo!$F209:$DA209="A")*(Stabilo!$F$5:$DA$5='Résultats élèves'!$F$2))&gt;0,"ABSENT","PRESENT"))</f>
        <v>PRESENT</v>
      </c>
      <c r="Q204" s="103" t="str">
        <f>IF(Q203="","",IF(SUMPRODUCT((Stabilo!$F209:$DA209="A")*(Stabilo!$F$5:$DA$5='Résultats élèves'!$G$2))&gt;0,"ABSENT","PRESENT"))</f>
        <v>PRESENT</v>
      </c>
      <c r="R204" s="103" t="str">
        <f>IF(R203="","",IF(SUMPRODUCT((Stabilo!$F209:$DA209="A")*(Stabilo!$F$5:$DA$5='Résultats élèves'!$H$2))&gt;0,"ABSENT","PRESENT"))</f>
        <v>PRESENT</v>
      </c>
      <c r="S204" s="103" t="str">
        <f>IF(S203="","",IF(SUMPRODUCT((Stabilo!$F209:$DA209="A")*(Stabilo!$F$5:$DA$5='Résultats élèves'!$I$2))&gt;0,"ABSENT","PRESENT"))</f>
        <v/>
      </c>
      <c r="T204" s="103" t="str">
        <f>IF(T203="","",IF(SUMPRODUCT((Stabilo!$F209:$DA209="A")*(Stabilo!$F$5:$DA$5='Résultats élèves'!$J$2))&gt;0,"ABSENT","PRESENT"))</f>
        <v/>
      </c>
      <c r="U204" s="103" t="str">
        <f>IF(U203="","",IF(SUMPRODUCT((Stabilo!$F209:$DA209="A")*(Stabilo!$F$5:$DA$5='Résultats élèves'!$K$2))&gt;0,"ABSENT","PRESENT"))</f>
        <v/>
      </c>
      <c r="V204" s="103" t="str">
        <f>IF(V203="","",IF(SUMPRODUCT((Stabilo!$F209:$DA209="A")*(Stabilo!$F$5:$DA$5='Résultats élèves'!$L$2))&gt;0,"ABSENT","PRESENT"))</f>
        <v/>
      </c>
      <c r="W204" s="103" t="str">
        <f>IF(W203="","",IF(SUMPRODUCT((Stabilo!$F209:$DA209="A")*(Stabilo!$F$5:$DA$5='Résultats élèves'!$M$2))&gt;0,"ABSENT","PRESENT"))</f>
        <v/>
      </c>
      <c r="X204" s="99" t="str">
        <f t="shared" si="33"/>
        <v/>
      </c>
      <c r="Y204" s="176" t="str">
        <f>IF(X204="PRESENT",IF(N204="PRESENT",SUMPRODUCT((Stabilo!$F209:$DA209=1)*(Stabilo!$F$5:$DA$5='Résultats élèves'!$D$2)),"A"),"A")</f>
        <v>A</v>
      </c>
      <c r="Z204" s="176" t="str">
        <f>IF(X204="PRESENT",IF(O204="PRESENT",SUMPRODUCT((Stabilo!$F209:$DA209=1)*(Stabilo!$F$5:$DA$5='Résultats élèves'!$E$2)),"A"),"A")</f>
        <v>A</v>
      </c>
      <c r="AA204" s="176" t="str">
        <f>IF(X204="PRESENT",IF(P204="PRESENT",SUMPRODUCT((Stabilo!$F209:$DA209=1)*(Stabilo!$F$5:$DA$5='Résultats élèves'!$F$2)),"A"),"A")</f>
        <v>A</v>
      </c>
      <c r="AB204" s="176" t="str">
        <f>IF(X204="PRESENT",IF(Q204="PRESENT",SUMPRODUCT((Stabilo!$F209:$DA209=1)*(Stabilo!$F$5:$DA$5='Résultats élèves'!$G$2)),"A"),"A")</f>
        <v>A</v>
      </c>
      <c r="AC204" s="176" t="str">
        <f>IF(X204="PRESENT",IF(R204="PRESENT",SUMPRODUCT((Stabilo!$F209:$DA209=1)*(Stabilo!$F$5:$DA$5='Résultats élèves'!$H$2)),"A"),"A")</f>
        <v>A</v>
      </c>
      <c r="AD204" s="176" t="str">
        <f>IF(X204="PRESENT",IF(S204="PRESENT",SUMPRODUCT((Stabilo!$F209:$DA209=1)*(Stabilo!$F$5:$DA$5='Résultats élèves'!$I$2)),"A"),"A")</f>
        <v>A</v>
      </c>
      <c r="AE204" s="176" t="str">
        <f>IF(X204="PRESENT",IF(T204="PRESENT",SUMPRODUCT((Stabilo!$F209:$DA209=1)*(Stabilo!$F$5:$DA$5='Résultats élèves'!$J$2)),"A"),"A")</f>
        <v>A</v>
      </c>
      <c r="AF204" s="176" t="str">
        <f>IF(X204="PRESENT",IF(U204="PRESENT",SUMPRODUCT((Stabilo!$F209:$DA209=1)*(Stabilo!$F$5:$DA$5='Résultats élèves'!$K$2)),"A"),"A")</f>
        <v>A</v>
      </c>
      <c r="AG204" s="176" t="str">
        <f>IF(X204="PRESENT",IF(V204="PRESENT",SUMPRODUCT((Stabilo!$F209:$DA209=1)*(Stabilo!$F$5:$DA$5='Résultats élèves'!$L$2)),"A"),"A")</f>
        <v>A</v>
      </c>
      <c r="AH204" s="176" t="str">
        <f>IF(X204="PRESENT",IF(W204="PRESENT",SUMPRODUCT((Stabilo!$F209:$DA209=1)*(Stabilo!$F$5:$DA$5='Résultats élèves'!$M$2)),"A"),"A")</f>
        <v>A</v>
      </c>
      <c r="AI204" s="175">
        <f>SUMPRODUCT((Stabilo!$F$5:$DA$5=1)*(Stabilo!F209:DA209&lt;&gt;""))</f>
        <v>0</v>
      </c>
      <c r="AJ204" s="175">
        <f>SUMPRODUCT((Stabilo!$F$5:$DA$5=2)*(Stabilo!F209:DA209&lt;&gt;""))</f>
        <v>0</v>
      </c>
      <c r="AK204" s="175">
        <f>SUMPRODUCT((Stabilo!$F$5:$DA$5=3)*(Stabilo!F209:DA209&lt;&gt;""))</f>
        <v>0</v>
      </c>
      <c r="AL204" s="175">
        <f>SUMPRODUCT((Stabilo!$F$5:$DA$5=4)*(Stabilo!F209:DA209&lt;&gt;""))</f>
        <v>0</v>
      </c>
      <c r="AM204" s="175">
        <f>SUMPRODUCT((Stabilo!$F$5:$DA$5=5)*(Stabilo!F209:DA209&lt;&gt;""))</f>
        <v>0</v>
      </c>
      <c r="AN204" s="175">
        <f>SUMPRODUCT((Stabilo!$F$5:$DA$5=6)*(Stabilo!F209:DA209&lt;&gt;""))</f>
        <v>0</v>
      </c>
      <c r="AO204" s="175">
        <f>SUMPRODUCT((Stabilo!$F$5:$DA$5=7)*(Stabilo!F209:DA209&lt;&gt;""))</f>
        <v>0</v>
      </c>
      <c r="AP204" s="175">
        <f>SUMPRODUCT((Stabilo!$F$5:$DA$5=8)*(Stabilo!F209:DA209&lt;&gt;""))</f>
        <v>0</v>
      </c>
      <c r="AQ204" s="175">
        <f>SUMPRODUCT((Stabilo!$F$5:$DA$5=9)*(Stabilo!F209:DA209&lt;&gt;""))</f>
        <v>0</v>
      </c>
      <c r="AR204" s="175">
        <f>SUMPRODUCT((Stabilo!$F$5:$DA$5=10)*(Stabilo!F209:DA209&lt;&gt;""))</f>
        <v>0</v>
      </c>
    </row>
    <row r="205" spans="2:44" ht="15" customHeight="1">
      <c r="B205" s="76">
        <v>202</v>
      </c>
      <c r="C205" s="77" t="str">
        <f>IF(Accueil!F214="","",Accueil!F214)</f>
        <v/>
      </c>
      <c r="D205" s="167" t="str">
        <f t="shared" si="34"/>
        <v/>
      </c>
      <c r="E205" s="167" t="str">
        <f t="shared" si="35"/>
        <v/>
      </c>
      <c r="F205" s="167" t="str">
        <f t="shared" si="36"/>
        <v/>
      </c>
      <c r="G205" s="167" t="str">
        <f t="shared" si="37"/>
        <v/>
      </c>
      <c r="H205" s="167" t="str">
        <f t="shared" si="38"/>
        <v/>
      </c>
      <c r="I205" s="167" t="str">
        <f t="shared" si="39"/>
        <v/>
      </c>
      <c r="J205" s="167" t="str">
        <f t="shared" si="40"/>
        <v/>
      </c>
      <c r="K205" s="167" t="str">
        <f t="shared" si="41"/>
        <v/>
      </c>
      <c r="L205" s="167" t="str">
        <f t="shared" si="42"/>
        <v/>
      </c>
      <c r="M205" s="167" t="str">
        <f t="shared" si="43"/>
        <v/>
      </c>
      <c r="N205" s="103" t="str">
        <f>IF(N204="","",IF(SUMPRODUCT((Stabilo!$F210:$DA210="A")*(Stabilo!$F$5:$DA$5='Résultats élèves'!$D$2))&gt;0,"ABSENT","PRESENT"))</f>
        <v>PRESENT</v>
      </c>
      <c r="O205" s="103" t="str">
        <f>IF(O204="","",IF(SUMPRODUCT((Stabilo!$F210:$DA210="A")*(Stabilo!$F$5:$DA$5='Résultats élèves'!$E$2))&gt;0,"ABSENT","PRESENT"))</f>
        <v>PRESENT</v>
      </c>
      <c r="P205" s="103" t="str">
        <f>IF(P204="","",IF(SUMPRODUCT((Stabilo!$F210:$DA210="A")*(Stabilo!$F$5:$DA$5='Résultats élèves'!$F$2))&gt;0,"ABSENT","PRESENT"))</f>
        <v>PRESENT</v>
      </c>
      <c r="Q205" s="103" t="str">
        <f>IF(Q204="","",IF(SUMPRODUCT((Stabilo!$F210:$DA210="A")*(Stabilo!$F$5:$DA$5='Résultats élèves'!$G$2))&gt;0,"ABSENT","PRESENT"))</f>
        <v>PRESENT</v>
      </c>
      <c r="R205" s="103" t="str">
        <f>IF(R204="","",IF(SUMPRODUCT((Stabilo!$F210:$DA210="A")*(Stabilo!$F$5:$DA$5='Résultats élèves'!$H$2))&gt;0,"ABSENT","PRESENT"))</f>
        <v>PRESENT</v>
      </c>
      <c r="S205" s="103" t="str">
        <f>IF(S204="","",IF(SUMPRODUCT((Stabilo!$F210:$DA210="A")*(Stabilo!$F$5:$DA$5='Résultats élèves'!$I$2))&gt;0,"ABSENT","PRESENT"))</f>
        <v/>
      </c>
      <c r="T205" s="103" t="str">
        <f>IF(T204="","",IF(SUMPRODUCT((Stabilo!$F210:$DA210="A")*(Stabilo!$F$5:$DA$5='Résultats élèves'!$J$2))&gt;0,"ABSENT","PRESENT"))</f>
        <v/>
      </c>
      <c r="U205" s="103" t="str">
        <f>IF(U204="","",IF(SUMPRODUCT((Stabilo!$F210:$DA210="A")*(Stabilo!$F$5:$DA$5='Résultats élèves'!$K$2))&gt;0,"ABSENT","PRESENT"))</f>
        <v/>
      </c>
      <c r="V205" s="103" t="str">
        <f>IF(V204="","",IF(SUMPRODUCT((Stabilo!$F210:$DA210="A")*(Stabilo!$F$5:$DA$5='Résultats élèves'!$L$2))&gt;0,"ABSENT","PRESENT"))</f>
        <v/>
      </c>
      <c r="W205" s="103" t="str">
        <f>IF(W204="","",IF(SUMPRODUCT((Stabilo!$F210:$DA210="A")*(Stabilo!$F$5:$DA$5='Résultats élèves'!$M$2))&gt;0,"ABSENT","PRESENT"))</f>
        <v/>
      </c>
      <c r="X205" s="99" t="str">
        <f t="shared" si="33"/>
        <v/>
      </c>
      <c r="Y205" s="176" t="str">
        <f>IF(X205="PRESENT",IF(N205="PRESENT",SUMPRODUCT((Stabilo!$F210:$DA210=1)*(Stabilo!$F$5:$DA$5='Résultats élèves'!$D$2)),"A"),"A")</f>
        <v>A</v>
      </c>
      <c r="Z205" s="176" t="str">
        <f>IF(X205="PRESENT",IF(O205="PRESENT",SUMPRODUCT((Stabilo!$F210:$DA210=1)*(Stabilo!$F$5:$DA$5='Résultats élèves'!$E$2)),"A"),"A")</f>
        <v>A</v>
      </c>
      <c r="AA205" s="176" t="str">
        <f>IF(X205="PRESENT",IF(P205="PRESENT",SUMPRODUCT((Stabilo!$F210:$DA210=1)*(Stabilo!$F$5:$DA$5='Résultats élèves'!$F$2)),"A"),"A")</f>
        <v>A</v>
      </c>
      <c r="AB205" s="176" t="str">
        <f>IF(X205="PRESENT",IF(Q205="PRESENT",SUMPRODUCT((Stabilo!$F210:$DA210=1)*(Stabilo!$F$5:$DA$5='Résultats élèves'!$G$2)),"A"),"A")</f>
        <v>A</v>
      </c>
      <c r="AC205" s="176" t="str">
        <f>IF(X205="PRESENT",IF(R205="PRESENT",SUMPRODUCT((Stabilo!$F210:$DA210=1)*(Stabilo!$F$5:$DA$5='Résultats élèves'!$H$2)),"A"),"A")</f>
        <v>A</v>
      </c>
      <c r="AD205" s="176" t="str">
        <f>IF(X205="PRESENT",IF(S205="PRESENT",SUMPRODUCT((Stabilo!$F210:$DA210=1)*(Stabilo!$F$5:$DA$5='Résultats élèves'!$I$2)),"A"),"A")</f>
        <v>A</v>
      </c>
      <c r="AE205" s="176" t="str">
        <f>IF(X205="PRESENT",IF(T205="PRESENT",SUMPRODUCT((Stabilo!$F210:$DA210=1)*(Stabilo!$F$5:$DA$5='Résultats élèves'!$J$2)),"A"),"A")</f>
        <v>A</v>
      </c>
      <c r="AF205" s="176" t="str">
        <f>IF(X205="PRESENT",IF(U205="PRESENT",SUMPRODUCT((Stabilo!$F210:$DA210=1)*(Stabilo!$F$5:$DA$5='Résultats élèves'!$K$2)),"A"),"A")</f>
        <v>A</v>
      </c>
      <c r="AG205" s="176" t="str">
        <f>IF(X205="PRESENT",IF(V205="PRESENT",SUMPRODUCT((Stabilo!$F210:$DA210=1)*(Stabilo!$F$5:$DA$5='Résultats élèves'!$L$2)),"A"),"A")</f>
        <v>A</v>
      </c>
      <c r="AH205" s="176" t="str">
        <f>IF(X205="PRESENT",IF(W205="PRESENT",SUMPRODUCT((Stabilo!$F210:$DA210=1)*(Stabilo!$F$5:$DA$5='Résultats élèves'!$M$2)),"A"),"A")</f>
        <v>A</v>
      </c>
      <c r="AI205" s="175">
        <f>SUMPRODUCT((Stabilo!$F$5:$DA$5=1)*(Stabilo!F210:DA210&lt;&gt;""))</f>
        <v>0</v>
      </c>
      <c r="AJ205" s="175">
        <f>SUMPRODUCT((Stabilo!$F$5:$DA$5=2)*(Stabilo!F210:DA210&lt;&gt;""))</f>
        <v>0</v>
      </c>
      <c r="AK205" s="175">
        <f>SUMPRODUCT((Stabilo!$F$5:$DA$5=3)*(Stabilo!F210:DA210&lt;&gt;""))</f>
        <v>0</v>
      </c>
      <c r="AL205" s="175">
        <f>SUMPRODUCT((Stabilo!$F$5:$DA$5=4)*(Stabilo!F210:DA210&lt;&gt;""))</f>
        <v>0</v>
      </c>
      <c r="AM205" s="175">
        <f>SUMPRODUCT((Stabilo!$F$5:$DA$5=5)*(Stabilo!F210:DA210&lt;&gt;""))</f>
        <v>0</v>
      </c>
      <c r="AN205" s="175">
        <f>SUMPRODUCT((Stabilo!$F$5:$DA$5=6)*(Stabilo!F210:DA210&lt;&gt;""))</f>
        <v>0</v>
      </c>
      <c r="AO205" s="175">
        <f>SUMPRODUCT((Stabilo!$F$5:$DA$5=7)*(Stabilo!F210:DA210&lt;&gt;""))</f>
        <v>0</v>
      </c>
      <c r="AP205" s="175">
        <f>SUMPRODUCT((Stabilo!$F$5:$DA$5=8)*(Stabilo!F210:DA210&lt;&gt;""))</f>
        <v>0</v>
      </c>
      <c r="AQ205" s="175">
        <f>SUMPRODUCT((Stabilo!$F$5:$DA$5=9)*(Stabilo!F210:DA210&lt;&gt;""))</f>
        <v>0</v>
      </c>
      <c r="AR205" s="175">
        <f>SUMPRODUCT((Stabilo!$F$5:$DA$5=10)*(Stabilo!F210:DA210&lt;&gt;""))</f>
        <v>0</v>
      </c>
    </row>
    <row r="206" spans="2:44" ht="15" customHeight="1">
      <c r="B206" s="76">
        <v>203</v>
      </c>
      <c r="C206" s="77" t="str">
        <f>IF(Accueil!F215="","",Accueil!F215)</f>
        <v/>
      </c>
      <c r="D206" s="167" t="str">
        <f t="shared" si="34"/>
        <v/>
      </c>
      <c r="E206" s="167" t="str">
        <f t="shared" si="35"/>
        <v/>
      </c>
      <c r="F206" s="167" t="str">
        <f t="shared" si="36"/>
        <v/>
      </c>
      <c r="G206" s="167" t="str">
        <f t="shared" si="37"/>
        <v/>
      </c>
      <c r="H206" s="167" t="str">
        <f t="shared" si="38"/>
        <v/>
      </c>
      <c r="I206" s="167" t="str">
        <f t="shared" si="39"/>
        <v/>
      </c>
      <c r="J206" s="167" t="str">
        <f t="shared" si="40"/>
        <v/>
      </c>
      <c r="K206" s="167" t="str">
        <f t="shared" si="41"/>
        <v/>
      </c>
      <c r="L206" s="167" t="str">
        <f t="shared" si="42"/>
        <v/>
      </c>
      <c r="M206" s="167" t="str">
        <f t="shared" si="43"/>
        <v/>
      </c>
      <c r="N206" s="103" t="str">
        <f>IF(N205="","",IF(SUMPRODUCT((Stabilo!$F211:$DA211="A")*(Stabilo!$F$5:$DA$5='Résultats élèves'!$D$2))&gt;0,"ABSENT","PRESENT"))</f>
        <v>PRESENT</v>
      </c>
      <c r="O206" s="103" t="str">
        <f>IF(O205="","",IF(SUMPRODUCT((Stabilo!$F211:$DA211="A")*(Stabilo!$F$5:$DA$5='Résultats élèves'!$E$2))&gt;0,"ABSENT","PRESENT"))</f>
        <v>PRESENT</v>
      </c>
      <c r="P206" s="103" t="str">
        <f>IF(P205="","",IF(SUMPRODUCT((Stabilo!$F211:$DA211="A")*(Stabilo!$F$5:$DA$5='Résultats élèves'!$F$2))&gt;0,"ABSENT","PRESENT"))</f>
        <v>PRESENT</v>
      </c>
      <c r="Q206" s="103" t="str">
        <f>IF(Q205="","",IF(SUMPRODUCT((Stabilo!$F211:$DA211="A")*(Stabilo!$F$5:$DA$5='Résultats élèves'!$G$2))&gt;0,"ABSENT","PRESENT"))</f>
        <v>PRESENT</v>
      </c>
      <c r="R206" s="103" t="str">
        <f>IF(R205="","",IF(SUMPRODUCT((Stabilo!$F211:$DA211="A")*(Stabilo!$F$5:$DA$5='Résultats élèves'!$H$2))&gt;0,"ABSENT","PRESENT"))</f>
        <v>PRESENT</v>
      </c>
      <c r="S206" s="103" t="str">
        <f>IF(S205="","",IF(SUMPRODUCT((Stabilo!$F211:$DA211="A")*(Stabilo!$F$5:$DA$5='Résultats élèves'!$I$2))&gt;0,"ABSENT","PRESENT"))</f>
        <v/>
      </c>
      <c r="T206" s="103" t="str">
        <f>IF(T205="","",IF(SUMPRODUCT((Stabilo!$F211:$DA211="A")*(Stabilo!$F$5:$DA$5='Résultats élèves'!$J$2))&gt;0,"ABSENT","PRESENT"))</f>
        <v/>
      </c>
      <c r="U206" s="103" t="str">
        <f>IF(U205="","",IF(SUMPRODUCT((Stabilo!$F211:$DA211="A")*(Stabilo!$F$5:$DA$5='Résultats élèves'!$K$2))&gt;0,"ABSENT","PRESENT"))</f>
        <v/>
      </c>
      <c r="V206" s="103" t="str">
        <f>IF(V205="","",IF(SUMPRODUCT((Stabilo!$F211:$DA211="A")*(Stabilo!$F$5:$DA$5='Résultats élèves'!$L$2))&gt;0,"ABSENT","PRESENT"))</f>
        <v/>
      </c>
      <c r="W206" s="103" t="str">
        <f>IF(W205="","",IF(SUMPRODUCT((Stabilo!$F211:$DA211="A")*(Stabilo!$F$5:$DA$5='Résultats élèves'!$M$2))&gt;0,"ABSENT","PRESENT"))</f>
        <v/>
      </c>
      <c r="X206" s="99" t="str">
        <f t="shared" si="33"/>
        <v/>
      </c>
      <c r="Y206" s="176" t="str">
        <f>IF(X206="PRESENT",IF(N206="PRESENT",SUMPRODUCT((Stabilo!$F211:$DA211=1)*(Stabilo!$F$5:$DA$5='Résultats élèves'!$D$2)),"A"),"A")</f>
        <v>A</v>
      </c>
      <c r="Z206" s="176" t="str">
        <f>IF(X206="PRESENT",IF(O206="PRESENT",SUMPRODUCT((Stabilo!$F211:$DA211=1)*(Stabilo!$F$5:$DA$5='Résultats élèves'!$E$2)),"A"),"A")</f>
        <v>A</v>
      </c>
      <c r="AA206" s="176" t="str">
        <f>IF(X206="PRESENT",IF(P206="PRESENT",SUMPRODUCT((Stabilo!$F211:$DA211=1)*(Stabilo!$F$5:$DA$5='Résultats élèves'!$F$2)),"A"),"A")</f>
        <v>A</v>
      </c>
      <c r="AB206" s="176" t="str">
        <f>IF(X206="PRESENT",IF(Q206="PRESENT",SUMPRODUCT((Stabilo!$F211:$DA211=1)*(Stabilo!$F$5:$DA$5='Résultats élèves'!$G$2)),"A"),"A")</f>
        <v>A</v>
      </c>
      <c r="AC206" s="176" t="str">
        <f>IF(X206="PRESENT",IF(R206="PRESENT",SUMPRODUCT((Stabilo!$F211:$DA211=1)*(Stabilo!$F$5:$DA$5='Résultats élèves'!$H$2)),"A"),"A")</f>
        <v>A</v>
      </c>
      <c r="AD206" s="176" t="str">
        <f>IF(X206="PRESENT",IF(S206="PRESENT",SUMPRODUCT((Stabilo!$F211:$DA211=1)*(Stabilo!$F$5:$DA$5='Résultats élèves'!$I$2)),"A"),"A")</f>
        <v>A</v>
      </c>
      <c r="AE206" s="176" t="str">
        <f>IF(X206="PRESENT",IF(T206="PRESENT",SUMPRODUCT((Stabilo!$F211:$DA211=1)*(Stabilo!$F$5:$DA$5='Résultats élèves'!$J$2)),"A"),"A")</f>
        <v>A</v>
      </c>
      <c r="AF206" s="176" t="str">
        <f>IF(X206="PRESENT",IF(U206="PRESENT",SUMPRODUCT((Stabilo!$F211:$DA211=1)*(Stabilo!$F$5:$DA$5='Résultats élèves'!$K$2)),"A"),"A")</f>
        <v>A</v>
      </c>
      <c r="AG206" s="176" t="str">
        <f>IF(X206="PRESENT",IF(V206="PRESENT",SUMPRODUCT((Stabilo!$F211:$DA211=1)*(Stabilo!$F$5:$DA$5='Résultats élèves'!$L$2)),"A"),"A")</f>
        <v>A</v>
      </c>
      <c r="AH206" s="176" t="str">
        <f>IF(X206="PRESENT",IF(W206="PRESENT",SUMPRODUCT((Stabilo!$F211:$DA211=1)*(Stabilo!$F$5:$DA$5='Résultats élèves'!$M$2)),"A"),"A")</f>
        <v>A</v>
      </c>
      <c r="AI206" s="175">
        <f>SUMPRODUCT((Stabilo!$F$5:$DA$5=1)*(Stabilo!F211:DA211&lt;&gt;""))</f>
        <v>0</v>
      </c>
      <c r="AJ206" s="175">
        <f>SUMPRODUCT((Stabilo!$F$5:$DA$5=2)*(Stabilo!F211:DA211&lt;&gt;""))</f>
        <v>0</v>
      </c>
      <c r="AK206" s="175">
        <f>SUMPRODUCT((Stabilo!$F$5:$DA$5=3)*(Stabilo!F211:DA211&lt;&gt;""))</f>
        <v>0</v>
      </c>
      <c r="AL206" s="175">
        <f>SUMPRODUCT((Stabilo!$F$5:$DA$5=4)*(Stabilo!F211:DA211&lt;&gt;""))</f>
        <v>0</v>
      </c>
      <c r="AM206" s="175">
        <f>SUMPRODUCT((Stabilo!$F$5:$DA$5=5)*(Stabilo!F211:DA211&lt;&gt;""))</f>
        <v>0</v>
      </c>
      <c r="AN206" s="175">
        <f>SUMPRODUCT((Stabilo!$F$5:$DA$5=6)*(Stabilo!F211:DA211&lt;&gt;""))</f>
        <v>0</v>
      </c>
      <c r="AO206" s="175">
        <f>SUMPRODUCT((Stabilo!$F$5:$DA$5=7)*(Stabilo!F211:DA211&lt;&gt;""))</f>
        <v>0</v>
      </c>
      <c r="AP206" s="175">
        <f>SUMPRODUCT((Stabilo!$F$5:$DA$5=8)*(Stabilo!F211:DA211&lt;&gt;""))</f>
        <v>0</v>
      </c>
      <c r="AQ206" s="175">
        <f>SUMPRODUCT((Stabilo!$F$5:$DA$5=9)*(Stabilo!F211:DA211&lt;&gt;""))</f>
        <v>0</v>
      </c>
      <c r="AR206" s="175">
        <f>SUMPRODUCT((Stabilo!$F$5:$DA$5=10)*(Stabilo!F211:DA211&lt;&gt;""))</f>
        <v>0</v>
      </c>
    </row>
    <row r="207" spans="2:44" ht="15" customHeight="1">
      <c r="B207" s="76">
        <v>204</v>
      </c>
      <c r="C207" s="77" t="str">
        <f>IF(Accueil!F216="","",Accueil!F216)</f>
        <v/>
      </c>
      <c r="D207" s="167" t="str">
        <f t="shared" si="34"/>
        <v/>
      </c>
      <c r="E207" s="167" t="str">
        <f t="shared" si="35"/>
        <v/>
      </c>
      <c r="F207" s="167" t="str">
        <f t="shared" si="36"/>
        <v/>
      </c>
      <c r="G207" s="167" t="str">
        <f t="shared" si="37"/>
        <v/>
      </c>
      <c r="H207" s="167" t="str">
        <f t="shared" si="38"/>
        <v/>
      </c>
      <c r="I207" s="167" t="str">
        <f t="shared" si="39"/>
        <v/>
      </c>
      <c r="J207" s="167" t="str">
        <f t="shared" si="40"/>
        <v/>
      </c>
      <c r="K207" s="167" t="str">
        <f t="shared" si="41"/>
        <v/>
      </c>
      <c r="L207" s="167" t="str">
        <f t="shared" si="42"/>
        <v/>
      </c>
      <c r="M207" s="167" t="str">
        <f t="shared" si="43"/>
        <v/>
      </c>
      <c r="N207" s="103" t="str">
        <f>IF(N206="","",IF(SUMPRODUCT((Stabilo!$F212:$DA212="A")*(Stabilo!$F$5:$DA$5='Résultats élèves'!$D$2))&gt;0,"ABSENT","PRESENT"))</f>
        <v>PRESENT</v>
      </c>
      <c r="O207" s="103" t="str">
        <f>IF(O206="","",IF(SUMPRODUCT((Stabilo!$F212:$DA212="A")*(Stabilo!$F$5:$DA$5='Résultats élèves'!$E$2))&gt;0,"ABSENT","PRESENT"))</f>
        <v>PRESENT</v>
      </c>
      <c r="P207" s="103" t="str">
        <f>IF(P206="","",IF(SUMPRODUCT((Stabilo!$F212:$DA212="A")*(Stabilo!$F$5:$DA$5='Résultats élèves'!$F$2))&gt;0,"ABSENT","PRESENT"))</f>
        <v>PRESENT</v>
      </c>
      <c r="Q207" s="103" t="str">
        <f>IF(Q206="","",IF(SUMPRODUCT((Stabilo!$F212:$DA212="A")*(Stabilo!$F$5:$DA$5='Résultats élèves'!$G$2))&gt;0,"ABSENT","PRESENT"))</f>
        <v>PRESENT</v>
      </c>
      <c r="R207" s="103" t="str">
        <f>IF(R206="","",IF(SUMPRODUCT((Stabilo!$F212:$DA212="A")*(Stabilo!$F$5:$DA$5='Résultats élèves'!$H$2))&gt;0,"ABSENT","PRESENT"))</f>
        <v>PRESENT</v>
      </c>
      <c r="S207" s="103" t="str">
        <f>IF(S206="","",IF(SUMPRODUCT((Stabilo!$F212:$DA212="A")*(Stabilo!$F$5:$DA$5='Résultats élèves'!$I$2))&gt;0,"ABSENT","PRESENT"))</f>
        <v/>
      </c>
      <c r="T207" s="103" t="str">
        <f>IF(T206="","",IF(SUMPRODUCT((Stabilo!$F212:$DA212="A")*(Stabilo!$F$5:$DA$5='Résultats élèves'!$J$2))&gt;0,"ABSENT","PRESENT"))</f>
        <v/>
      </c>
      <c r="U207" s="103" t="str">
        <f>IF(U206="","",IF(SUMPRODUCT((Stabilo!$F212:$DA212="A")*(Stabilo!$F$5:$DA$5='Résultats élèves'!$K$2))&gt;0,"ABSENT","PRESENT"))</f>
        <v/>
      </c>
      <c r="V207" s="103" t="str">
        <f>IF(V206="","",IF(SUMPRODUCT((Stabilo!$F212:$DA212="A")*(Stabilo!$F$5:$DA$5='Résultats élèves'!$L$2))&gt;0,"ABSENT","PRESENT"))</f>
        <v/>
      </c>
      <c r="W207" s="103" t="str">
        <f>IF(W206="","",IF(SUMPRODUCT((Stabilo!$F212:$DA212="A")*(Stabilo!$F$5:$DA$5='Résultats élèves'!$M$2))&gt;0,"ABSENT","PRESENT"))</f>
        <v/>
      </c>
      <c r="X207" s="99" t="str">
        <f t="shared" si="33"/>
        <v/>
      </c>
      <c r="Y207" s="176" t="str">
        <f>IF(X207="PRESENT",IF(N207="PRESENT",SUMPRODUCT((Stabilo!$F212:$DA212=1)*(Stabilo!$F$5:$DA$5='Résultats élèves'!$D$2)),"A"),"A")</f>
        <v>A</v>
      </c>
      <c r="Z207" s="176" t="str">
        <f>IF(X207="PRESENT",IF(O207="PRESENT",SUMPRODUCT((Stabilo!$F212:$DA212=1)*(Stabilo!$F$5:$DA$5='Résultats élèves'!$E$2)),"A"),"A")</f>
        <v>A</v>
      </c>
      <c r="AA207" s="176" t="str">
        <f>IF(X207="PRESENT",IF(P207="PRESENT",SUMPRODUCT((Stabilo!$F212:$DA212=1)*(Stabilo!$F$5:$DA$5='Résultats élèves'!$F$2)),"A"),"A")</f>
        <v>A</v>
      </c>
      <c r="AB207" s="176" t="str">
        <f>IF(X207="PRESENT",IF(Q207="PRESENT",SUMPRODUCT((Stabilo!$F212:$DA212=1)*(Stabilo!$F$5:$DA$5='Résultats élèves'!$G$2)),"A"),"A")</f>
        <v>A</v>
      </c>
      <c r="AC207" s="176" t="str">
        <f>IF(X207="PRESENT",IF(R207="PRESENT",SUMPRODUCT((Stabilo!$F212:$DA212=1)*(Stabilo!$F$5:$DA$5='Résultats élèves'!$H$2)),"A"),"A")</f>
        <v>A</v>
      </c>
      <c r="AD207" s="176" t="str">
        <f>IF(X207="PRESENT",IF(S207="PRESENT",SUMPRODUCT((Stabilo!$F212:$DA212=1)*(Stabilo!$F$5:$DA$5='Résultats élèves'!$I$2)),"A"),"A")</f>
        <v>A</v>
      </c>
      <c r="AE207" s="176" t="str">
        <f>IF(X207="PRESENT",IF(T207="PRESENT",SUMPRODUCT((Stabilo!$F212:$DA212=1)*(Stabilo!$F$5:$DA$5='Résultats élèves'!$J$2)),"A"),"A")</f>
        <v>A</v>
      </c>
      <c r="AF207" s="176" t="str">
        <f>IF(X207="PRESENT",IF(U207="PRESENT",SUMPRODUCT((Stabilo!$F212:$DA212=1)*(Stabilo!$F$5:$DA$5='Résultats élèves'!$K$2)),"A"),"A")</f>
        <v>A</v>
      </c>
      <c r="AG207" s="176" t="str">
        <f>IF(X207="PRESENT",IF(V207="PRESENT",SUMPRODUCT((Stabilo!$F212:$DA212=1)*(Stabilo!$F$5:$DA$5='Résultats élèves'!$L$2)),"A"),"A")</f>
        <v>A</v>
      </c>
      <c r="AH207" s="176" t="str">
        <f>IF(X207="PRESENT",IF(W207="PRESENT",SUMPRODUCT((Stabilo!$F212:$DA212=1)*(Stabilo!$F$5:$DA$5='Résultats élèves'!$M$2)),"A"),"A")</f>
        <v>A</v>
      </c>
      <c r="AI207" s="175">
        <f>SUMPRODUCT((Stabilo!$F$5:$DA$5=1)*(Stabilo!F212:DA212&lt;&gt;""))</f>
        <v>0</v>
      </c>
      <c r="AJ207" s="175">
        <f>SUMPRODUCT((Stabilo!$F$5:$DA$5=2)*(Stabilo!F212:DA212&lt;&gt;""))</f>
        <v>0</v>
      </c>
      <c r="AK207" s="175">
        <f>SUMPRODUCT((Stabilo!$F$5:$DA$5=3)*(Stabilo!F212:DA212&lt;&gt;""))</f>
        <v>0</v>
      </c>
      <c r="AL207" s="175">
        <f>SUMPRODUCT((Stabilo!$F$5:$DA$5=4)*(Stabilo!F212:DA212&lt;&gt;""))</f>
        <v>0</v>
      </c>
      <c r="AM207" s="175">
        <f>SUMPRODUCT((Stabilo!$F$5:$DA$5=5)*(Stabilo!F212:DA212&lt;&gt;""))</f>
        <v>0</v>
      </c>
      <c r="AN207" s="175">
        <f>SUMPRODUCT((Stabilo!$F$5:$DA$5=6)*(Stabilo!F212:DA212&lt;&gt;""))</f>
        <v>0</v>
      </c>
      <c r="AO207" s="175">
        <f>SUMPRODUCT((Stabilo!$F$5:$DA$5=7)*(Stabilo!F212:DA212&lt;&gt;""))</f>
        <v>0</v>
      </c>
      <c r="AP207" s="175">
        <f>SUMPRODUCT((Stabilo!$F$5:$DA$5=8)*(Stabilo!F212:DA212&lt;&gt;""))</f>
        <v>0</v>
      </c>
      <c r="AQ207" s="175">
        <f>SUMPRODUCT((Stabilo!$F$5:$DA$5=9)*(Stabilo!F212:DA212&lt;&gt;""))</f>
        <v>0</v>
      </c>
      <c r="AR207" s="175">
        <f>SUMPRODUCT((Stabilo!$F$5:$DA$5=10)*(Stabilo!F212:DA212&lt;&gt;""))</f>
        <v>0</v>
      </c>
    </row>
    <row r="208" spans="2:44" ht="15" customHeight="1">
      <c r="B208" s="76">
        <v>205</v>
      </c>
      <c r="C208" s="77" t="str">
        <f>IF(Accueil!F217="","",Accueil!F217)</f>
        <v/>
      </c>
      <c r="D208" s="167" t="str">
        <f t="shared" si="34"/>
        <v/>
      </c>
      <c r="E208" s="167" t="str">
        <f t="shared" si="35"/>
        <v/>
      </c>
      <c r="F208" s="167" t="str">
        <f t="shared" si="36"/>
        <v/>
      </c>
      <c r="G208" s="167" t="str">
        <f t="shared" si="37"/>
        <v/>
      </c>
      <c r="H208" s="167" t="str">
        <f t="shared" si="38"/>
        <v/>
      </c>
      <c r="I208" s="167" t="str">
        <f t="shared" si="39"/>
        <v/>
      </c>
      <c r="J208" s="167" t="str">
        <f t="shared" si="40"/>
        <v/>
      </c>
      <c r="K208" s="167" t="str">
        <f t="shared" si="41"/>
        <v/>
      </c>
      <c r="L208" s="167" t="str">
        <f t="shared" si="42"/>
        <v/>
      </c>
      <c r="M208" s="167" t="str">
        <f t="shared" si="43"/>
        <v/>
      </c>
      <c r="N208" s="103" t="str">
        <f>IF(N207="","",IF(SUMPRODUCT((Stabilo!$F213:$DA213="A")*(Stabilo!$F$5:$DA$5='Résultats élèves'!$D$2))&gt;0,"ABSENT","PRESENT"))</f>
        <v>PRESENT</v>
      </c>
      <c r="O208" s="103" t="str">
        <f>IF(O207="","",IF(SUMPRODUCT((Stabilo!$F213:$DA213="A")*(Stabilo!$F$5:$DA$5='Résultats élèves'!$E$2))&gt;0,"ABSENT","PRESENT"))</f>
        <v>PRESENT</v>
      </c>
      <c r="P208" s="103" t="str">
        <f>IF(P207="","",IF(SUMPRODUCT((Stabilo!$F213:$DA213="A")*(Stabilo!$F$5:$DA$5='Résultats élèves'!$F$2))&gt;0,"ABSENT","PRESENT"))</f>
        <v>PRESENT</v>
      </c>
      <c r="Q208" s="103" t="str">
        <f>IF(Q207="","",IF(SUMPRODUCT((Stabilo!$F213:$DA213="A")*(Stabilo!$F$5:$DA$5='Résultats élèves'!$G$2))&gt;0,"ABSENT","PRESENT"))</f>
        <v>PRESENT</v>
      </c>
      <c r="R208" s="103" t="str">
        <f>IF(R207="","",IF(SUMPRODUCT((Stabilo!$F213:$DA213="A")*(Stabilo!$F$5:$DA$5='Résultats élèves'!$H$2))&gt;0,"ABSENT","PRESENT"))</f>
        <v>PRESENT</v>
      </c>
      <c r="S208" s="103" t="str">
        <f>IF(S207="","",IF(SUMPRODUCT((Stabilo!$F213:$DA213="A")*(Stabilo!$F$5:$DA$5='Résultats élèves'!$I$2))&gt;0,"ABSENT","PRESENT"))</f>
        <v/>
      </c>
      <c r="T208" s="103" t="str">
        <f>IF(T207="","",IF(SUMPRODUCT((Stabilo!$F213:$DA213="A")*(Stabilo!$F$5:$DA$5='Résultats élèves'!$J$2))&gt;0,"ABSENT","PRESENT"))</f>
        <v/>
      </c>
      <c r="U208" s="103" t="str">
        <f>IF(U207="","",IF(SUMPRODUCT((Stabilo!$F213:$DA213="A")*(Stabilo!$F$5:$DA$5='Résultats élèves'!$K$2))&gt;0,"ABSENT","PRESENT"))</f>
        <v/>
      </c>
      <c r="V208" s="103" t="str">
        <f>IF(V207="","",IF(SUMPRODUCT((Stabilo!$F213:$DA213="A")*(Stabilo!$F$5:$DA$5='Résultats élèves'!$L$2))&gt;0,"ABSENT","PRESENT"))</f>
        <v/>
      </c>
      <c r="W208" s="103" t="str">
        <f>IF(W207="","",IF(SUMPRODUCT((Stabilo!$F213:$DA213="A")*(Stabilo!$F$5:$DA$5='Résultats élèves'!$M$2))&gt;0,"ABSENT","PRESENT"))</f>
        <v/>
      </c>
      <c r="X208" s="99" t="str">
        <f t="shared" si="33"/>
        <v/>
      </c>
      <c r="Y208" s="176" t="str">
        <f>IF(X208="PRESENT",IF(N208="PRESENT",SUMPRODUCT((Stabilo!$F213:$DA213=1)*(Stabilo!$F$5:$DA$5='Résultats élèves'!$D$2)),"A"),"A")</f>
        <v>A</v>
      </c>
      <c r="Z208" s="176" t="str">
        <f>IF(X208="PRESENT",IF(O208="PRESENT",SUMPRODUCT((Stabilo!$F213:$DA213=1)*(Stabilo!$F$5:$DA$5='Résultats élèves'!$E$2)),"A"),"A")</f>
        <v>A</v>
      </c>
      <c r="AA208" s="176" t="str">
        <f>IF(X208="PRESENT",IF(P208="PRESENT",SUMPRODUCT((Stabilo!$F213:$DA213=1)*(Stabilo!$F$5:$DA$5='Résultats élèves'!$F$2)),"A"),"A")</f>
        <v>A</v>
      </c>
      <c r="AB208" s="176" t="str">
        <f>IF(X208="PRESENT",IF(Q208="PRESENT",SUMPRODUCT((Stabilo!$F213:$DA213=1)*(Stabilo!$F$5:$DA$5='Résultats élèves'!$G$2)),"A"),"A")</f>
        <v>A</v>
      </c>
      <c r="AC208" s="176" t="str">
        <f>IF(X208="PRESENT",IF(R208="PRESENT",SUMPRODUCT((Stabilo!$F213:$DA213=1)*(Stabilo!$F$5:$DA$5='Résultats élèves'!$H$2)),"A"),"A")</f>
        <v>A</v>
      </c>
      <c r="AD208" s="176" t="str">
        <f>IF(X208="PRESENT",IF(S208="PRESENT",SUMPRODUCT((Stabilo!$F213:$DA213=1)*(Stabilo!$F$5:$DA$5='Résultats élèves'!$I$2)),"A"),"A")</f>
        <v>A</v>
      </c>
      <c r="AE208" s="176" t="str">
        <f>IF(X208="PRESENT",IF(T208="PRESENT",SUMPRODUCT((Stabilo!$F213:$DA213=1)*(Stabilo!$F$5:$DA$5='Résultats élèves'!$J$2)),"A"),"A")</f>
        <v>A</v>
      </c>
      <c r="AF208" s="176" t="str">
        <f>IF(X208="PRESENT",IF(U208="PRESENT",SUMPRODUCT((Stabilo!$F213:$DA213=1)*(Stabilo!$F$5:$DA$5='Résultats élèves'!$K$2)),"A"),"A")</f>
        <v>A</v>
      </c>
      <c r="AG208" s="176" t="str">
        <f>IF(X208="PRESENT",IF(V208="PRESENT",SUMPRODUCT((Stabilo!$F213:$DA213=1)*(Stabilo!$F$5:$DA$5='Résultats élèves'!$L$2)),"A"),"A")</f>
        <v>A</v>
      </c>
      <c r="AH208" s="176" t="str">
        <f>IF(X208="PRESENT",IF(W208="PRESENT",SUMPRODUCT((Stabilo!$F213:$DA213=1)*(Stabilo!$F$5:$DA$5='Résultats élèves'!$M$2)),"A"),"A")</f>
        <v>A</v>
      </c>
      <c r="AI208" s="175">
        <f>SUMPRODUCT((Stabilo!$F$5:$DA$5=1)*(Stabilo!F213:DA213&lt;&gt;""))</f>
        <v>0</v>
      </c>
      <c r="AJ208" s="175">
        <f>SUMPRODUCT((Stabilo!$F$5:$DA$5=2)*(Stabilo!F213:DA213&lt;&gt;""))</f>
        <v>0</v>
      </c>
      <c r="AK208" s="175">
        <f>SUMPRODUCT((Stabilo!$F$5:$DA$5=3)*(Stabilo!F213:DA213&lt;&gt;""))</f>
        <v>0</v>
      </c>
      <c r="AL208" s="175">
        <f>SUMPRODUCT((Stabilo!$F$5:$DA$5=4)*(Stabilo!F213:DA213&lt;&gt;""))</f>
        <v>0</v>
      </c>
      <c r="AM208" s="175">
        <f>SUMPRODUCT((Stabilo!$F$5:$DA$5=5)*(Stabilo!F213:DA213&lt;&gt;""))</f>
        <v>0</v>
      </c>
      <c r="AN208" s="175">
        <f>SUMPRODUCT((Stabilo!$F$5:$DA$5=6)*(Stabilo!F213:DA213&lt;&gt;""))</f>
        <v>0</v>
      </c>
      <c r="AO208" s="175">
        <f>SUMPRODUCT((Stabilo!$F$5:$DA$5=7)*(Stabilo!F213:DA213&lt;&gt;""))</f>
        <v>0</v>
      </c>
      <c r="AP208" s="175">
        <f>SUMPRODUCT((Stabilo!$F$5:$DA$5=8)*(Stabilo!F213:DA213&lt;&gt;""))</f>
        <v>0</v>
      </c>
      <c r="AQ208" s="175">
        <f>SUMPRODUCT((Stabilo!$F$5:$DA$5=9)*(Stabilo!F213:DA213&lt;&gt;""))</f>
        <v>0</v>
      </c>
      <c r="AR208" s="175">
        <f>SUMPRODUCT((Stabilo!$F$5:$DA$5=10)*(Stabilo!F213:DA213&lt;&gt;""))</f>
        <v>0</v>
      </c>
    </row>
    <row r="209" spans="2:44" ht="15" customHeight="1">
      <c r="B209" s="76">
        <v>206</v>
      </c>
      <c r="C209" s="77" t="str">
        <f>IF(Accueil!F218="","",Accueil!F218)</f>
        <v/>
      </c>
      <c r="D209" s="167" t="str">
        <f t="shared" si="34"/>
        <v/>
      </c>
      <c r="E209" s="167" t="str">
        <f t="shared" si="35"/>
        <v/>
      </c>
      <c r="F209" s="167" t="str">
        <f t="shared" si="36"/>
        <v/>
      </c>
      <c r="G209" s="167" t="str">
        <f t="shared" si="37"/>
        <v/>
      </c>
      <c r="H209" s="167" t="str">
        <f t="shared" si="38"/>
        <v/>
      </c>
      <c r="I209" s="167" t="str">
        <f t="shared" si="39"/>
        <v/>
      </c>
      <c r="J209" s="167" t="str">
        <f t="shared" si="40"/>
        <v/>
      </c>
      <c r="K209" s="167" t="str">
        <f t="shared" si="41"/>
        <v/>
      </c>
      <c r="L209" s="167" t="str">
        <f t="shared" si="42"/>
        <v/>
      </c>
      <c r="M209" s="167" t="str">
        <f t="shared" si="43"/>
        <v/>
      </c>
      <c r="N209" s="103" t="str">
        <f>IF(N208="","",IF(SUMPRODUCT((Stabilo!$F214:$DA214="A")*(Stabilo!$F$5:$DA$5='Résultats élèves'!$D$2))&gt;0,"ABSENT","PRESENT"))</f>
        <v>PRESENT</v>
      </c>
      <c r="O209" s="103" t="str">
        <f>IF(O208="","",IF(SUMPRODUCT((Stabilo!$F214:$DA214="A")*(Stabilo!$F$5:$DA$5='Résultats élèves'!$E$2))&gt;0,"ABSENT","PRESENT"))</f>
        <v>PRESENT</v>
      </c>
      <c r="P209" s="103" t="str">
        <f>IF(P208="","",IF(SUMPRODUCT((Stabilo!$F214:$DA214="A")*(Stabilo!$F$5:$DA$5='Résultats élèves'!$F$2))&gt;0,"ABSENT","PRESENT"))</f>
        <v>PRESENT</v>
      </c>
      <c r="Q209" s="103" t="str">
        <f>IF(Q208="","",IF(SUMPRODUCT((Stabilo!$F214:$DA214="A")*(Stabilo!$F$5:$DA$5='Résultats élèves'!$G$2))&gt;0,"ABSENT","PRESENT"))</f>
        <v>PRESENT</v>
      </c>
      <c r="R209" s="103" t="str">
        <f>IF(R208="","",IF(SUMPRODUCT((Stabilo!$F214:$DA214="A")*(Stabilo!$F$5:$DA$5='Résultats élèves'!$H$2))&gt;0,"ABSENT","PRESENT"))</f>
        <v>PRESENT</v>
      </c>
      <c r="S209" s="103" t="str">
        <f>IF(S208="","",IF(SUMPRODUCT((Stabilo!$F214:$DA214="A")*(Stabilo!$F$5:$DA$5='Résultats élèves'!$I$2))&gt;0,"ABSENT","PRESENT"))</f>
        <v/>
      </c>
      <c r="T209" s="103" t="str">
        <f>IF(T208="","",IF(SUMPRODUCT((Stabilo!$F214:$DA214="A")*(Stabilo!$F$5:$DA$5='Résultats élèves'!$J$2))&gt;0,"ABSENT","PRESENT"))</f>
        <v/>
      </c>
      <c r="U209" s="103" t="str">
        <f>IF(U208="","",IF(SUMPRODUCT((Stabilo!$F214:$DA214="A")*(Stabilo!$F$5:$DA$5='Résultats élèves'!$K$2))&gt;0,"ABSENT","PRESENT"))</f>
        <v/>
      </c>
      <c r="V209" s="103" t="str">
        <f>IF(V208="","",IF(SUMPRODUCT((Stabilo!$F214:$DA214="A")*(Stabilo!$F$5:$DA$5='Résultats élèves'!$L$2))&gt;0,"ABSENT","PRESENT"))</f>
        <v/>
      </c>
      <c r="W209" s="103" t="str">
        <f>IF(W208="","",IF(SUMPRODUCT((Stabilo!$F214:$DA214="A")*(Stabilo!$F$5:$DA$5='Résultats élèves'!$M$2))&gt;0,"ABSENT","PRESENT"))</f>
        <v/>
      </c>
      <c r="X209" s="99" t="str">
        <f t="shared" si="33"/>
        <v/>
      </c>
      <c r="Y209" s="176" t="str">
        <f>IF(X209="PRESENT",IF(N209="PRESENT",SUMPRODUCT((Stabilo!$F214:$DA214=1)*(Stabilo!$F$5:$DA$5='Résultats élèves'!$D$2)),"A"),"A")</f>
        <v>A</v>
      </c>
      <c r="Z209" s="176" t="str">
        <f>IF(X209="PRESENT",IF(O209="PRESENT",SUMPRODUCT((Stabilo!$F214:$DA214=1)*(Stabilo!$F$5:$DA$5='Résultats élèves'!$E$2)),"A"),"A")</f>
        <v>A</v>
      </c>
      <c r="AA209" s="176" t="str">
        <f>IF(X209="PRESENT",IF(P209="PRESENT",SUMPRODUCT((Stabilo!$F214:$DA214=1)*(Stabilo!$F$5:$DA$5='Résultats élèves'!$F$2)),"A"),"A")</f>
        <v>A</v>
      </c>
      <c r="AB209" s="176" t="str">
        <f>IF(X209="PRESENT",IF(Q209="PRESENT",SUMPRODUCT((Stabilo!$F214:$DA214=1)*(Stabilo!$F$5:$DA$5='Résultats élèves'!$G$2)),"A"),"A")</f>
        <v>A</v>
      </c>
      <c r="AC209" s="176" t="str">
        <f>IF(X209="PRESENT",IF(R209="PRESENT",SUMPRODUCT((Stabilo!$F214:$DA214=1)*(Stabilo!$F$5:$DA$5='Résultats élèves'!$H$2)),"A"),"A")</f>
        <v>A</v>
      </c>
      <c r="AD209" s="176" t="str">
        <f>IF(X209="PRESENT",IF(S209="PRESENT",SUMPRODUCT((Stabilo!$F214:$DA214=1)*(Stabilo!$F$5:$DA$5='Résultats élèves'!$I$2)),"A"),"A")</f>
        <v>A</v>
      </c>
      <c r="AE209" s="176" t="str">
        <f>IF(X209="PRESENT",IF(T209="PRESENT",SUMPRODUCT((Stabilo!$F214:$DA214=1)*(Stabilo!$F$5:$DA$5='Résultats élèves'!$J$2)),"A"),"A")</f>
        <v>A</v>
      </c>
      <c r="AF209" s="176" t="str">
        <f>IF(X209="PRESENT",IF(U209="PRESENT",SUMPRODUCT((Stabilo!$F214:$DA214=1)*(Stabilo!$F$5:$DA$5='Résultats élèves'!$K$2)),"A"),"A")</f>
        <v>A</v>
      </c>
      <c r="AG209" s="176" t="str">
        <f>IF(X209="PRESENT",IF(V209="PRESENT",SUMPRODUCT((Stabilo!$F214:$DA214=1)*(Stabilo!$F$5:$DA$5='Résultats élèves'!$L$2)),"A"),"A")</f>
        <v>A</v>
      </c>
      <c r="AH209" s="176" t="str">
        <f>IF(X209="PRESENT",IF(W209="PRESENT",SUMPRODUCT((Stabilo!$F214:$DA214=1)*(Stabilo!$F$5:$DA$5='Résultats élèves'!$M$2)),"A"),"A")</f>
        <v>A</v>
      </c>
      <c r="AI209" s="175">
        <f>SUMPRODUCT((Stabilo!$F$5:$DA$5=1)*(Stabilo!F214:DA214&lt;&gt;""))</f>
        <v>0</v>
      </c>
      <c r="AJ209" s="175">
        <f>SUMPRODUCT((Stabilo!$F$5:$DA$5=2)*(Stabilo!F214:DA214&lt;&gt;""))</f>
        <v>0</v>
      </c>
      <c r="AK209" s="175">
        <f>SUMPRODUCT((Stabilo!$F$5:$DA$5=3)*(Stabilo!F214:DA214&lt;&gt;""))</f>
        <v>0</v>
      </c>
      <c r="AL209" s="175">
        <f>SUMPRODUCT((Stabilo!$F$5:$DA$5=4)*(Stabilo!F214:DA214&lt;&gt;""))</f>
        <v>0</v>
      </c>
      <c r="AM209" s="175">
        <f>SUMPRODUCT((Stabilo!$F$5:$DA$5=5)*(Stabilo!F214:DA214&lt;&gt;""))</f>
        <v>0</v>
      </c>
      <c r="AN209" s="175">
        <f>SUMPRODUCT((Stabilo!$F$5:$DA$5=6)*(Stabilo!F214:DA214&lt;&gt;""))</f>
        <v>0</v>
      </c>
      <c r="AO209" s="175">
        <f>SUMPRODUCT((Stabilo!$F$5:$DA$5=7)*(Stabilo!F214:DA214&lt;&gt;""))</f>
        <v>0</v>
      </c>
      <c r="AP209" s="175">
        <f>SUMPRODUCT((Stabilo!$F$5:$DA$5=8)*(Stabilo!F214:DA214&lt;&gt;""))</f>
        <v>0</v>
      </c>
      <c r="AQ209" s="175">
        <f>SUMPRODUCT((Stabilo!$F$5:$DA$5=9)*(Stabilo!F214:DA214&lt;&gt;""))</f>
        <v>0</v>
      </c>
      <c r="AR209" s="175">
        <f>SUMPRODUCT((Stabilo!$F$5:$DA$5=10)*(Stabilo!F214:DA214&lt;&gt;""))</f>
        <v>0</v>
      </c>
    </row>
    <row r="210" spans="2:44" ht="15" customHeight="1">
      <c r="B210" s="76">
        <v>207</v>
      </c>
      <c r="C210" s="77" t="str">
        <f>IF(Accueil!F219="","",Accueil!F219)</f>
        <v/>
      </c>
      <c r="D210" s="167" t="str">
        <f t="shared" si="34"/>
        <v/>
      </c>
      <c r="E210" s="167" t="str">
        <f t="shared" si="35"/>
        <v/>
      </c>
      <c r="F210" s="167" t="str">
        <f t="shared" si="36"/>
        <v/>
      </c>
      <c r="G210" s="167" t="str">
        <f t="shared" si="37"/>
        <v/>
      </c>
      <c r="H210" s="167" t="str">
        <f t="shared" si="38"/>
        <v/>
      </c>
      <c r="I210" s="167" t="str">
        <f t="shared" si="39"/>
        <v/>
      </c>
      <c r="J210" s="167" t="str">
        <f t="shared" si="40"/>
        <v/>
      </c>
      <c r="K210" s="167" t="str">
        <f t="shared" si="41"/>
        <v/>
      </c>
      <c r="L210" s="167" t="str">
        <f t="shared" si="42"/>
        <v/>
      </c>
      <c r="M210" s="167" t="str">
        <f t="shared" si="43"/>
        <v/>
      </c>
      <c r="N210" s="103" t="str">
        <f>IF(N209="","",IF(SUMPRODUCT((Stabilo!$F215:$DA215="A")*(Stabilo!$F$5:$DA$5='Résultats élèves'!$D$2))&gt;0,"ABSENT","PRESENT"))</f>
        <v>PRESENT</v>
      </c>
      <c r="O210" s="103" t="str">
        <f>IF(O209="","",IF(SUMPRODUCT((Stabilo!$F215:$DA215="A")*(Stabilo!$F$5:$DA$5='Résultats élèves'!$E$2))&gt;0,"ABSENT","PRESENT"))</f>
        <v>PRESENT</v>
      </c>
      <c r="P210" s="103" t="str">
        <f>IF(P209="","",IF(SUMPRODUCT((Stabilo!$F215:$DA215="A")*(Stabilo!$F$5:$DA$5='Résultats élèves'!$F$2))&gt;0,"ABSENT","PRESENT"))</f>
        <v>PRESENT</v>
      </c>
      <c r="Q210" s="103" t="str">
        <f>IF(Q209="","",IF(SUMPRODUCT((Stabilo!$F215:$DA215="A")*(Stabilo!$F$5:$DA$5='Résultats élèves'!$G$2))&gt;0,"ABSENT","PRESENT"))</f>
        <v>PRESENT</v>
      </c>
      <c r="R210" s="103" t="str">
        <f>IF(R209="","",IF(SUMPRODUCT((Stabilo!$F215:$DA215="A")*(Stabilo!$F$5:$DA$5='Résultats élèves'!$H$2))&gt;0,"ABSENT","PRESENT"))</f>
        <v>PRESENT</v>
      </c>
      <c r="S210" s="103" t="str">
        <f>IF(S209="","",IF(SUMPRODUCT((Stabilo!$F215:$DA215="A")*(Stabilo!$F$5:$DA$5='Résultats élèves'!$I$2))&gt;0,"ABSENT","PRESENT"))</f>
        <v/>
      </c>
      <c r="T210" s="103" t="str">
        <f>IF(T209="","",IF(SUMPRODUCT((Stabilo!$F215:$DA215="A")*(Stabilo!$F$5:$DA$5='Résultats élèves'!$J$2))&gt;0,"ABSENT","PRESENT"))</f>
        <v/>
      </c>
      <c r="U210" s="103" t="str">
        <f>IF(U209="","",IF(SUMPRODUCT((Stabilo!$F215:$DA215="A")*(Stabilo!$F$5:$DA$5='Résultats élèves'!$K$2))&gt;0,"ABSENT","PRESENT"))</f>
        <v/>
      </c>
      <c r="V210" s="103" t="str">
        <f>IF(V209="","",IF(SUMPRODUCT((Stabilo!$F215:$DA215="A")*(Stabilo!$F$5:$DA$5='Résultats élèves'!$L$2))&gt;0,"ABSENT","PRESENT"))</f>
        <v/>
      </c>
      <c r="W210" s="103" t="str">
        <f>IF(W209="","",IF(SUMPRODUCT((Stabilo!$F215:$DA215="A")*(Stabilo!$F$5:$DA$5='Résultats élèves'!$M$2))&gt;0,"ABSENT","PRESENT"))</f>
        <v/>
      </c>
      <c r="X210" s="99" t="str">
        <f t="shared" si="33"/>
        <v/>
      </c>
      <c r="Y210" s="176" t="str">
        <f>IF(X210="PRESENT",IF(N210="PRESENT",SUMPRODUCT((Stabilo!$F215:$DA215=1)*(Stabilo!$F$5:$DA$5='Résultats élèves'!$D$2)),"A"),"A")</f>
        <v>A</v>
      </c>
      <c r="Z210" s="176" t="str">
        <f>IF(X210="PRESENT",IF(O210="PRESENT",SUMPRODUCT((Stabilo!$F215:$DA215=1)*(Stabilo!$F$5:$DA$5='Résultats élèves'!$E$2)),"A"),"A")</f>
        <v>A</v>
      </c>
      <c r="AA210" s="176" t="str">
        <f>IF(X210="PRESENT",IF(P210="PRESENT",SUMPRODUCT((Stabilo!$F215:$DA215=1)*(Stabilo!$F$5:$DA$5='Résultats élèves'!$F$2)),"A"),"A")</f>
        <v>A</v>
      </c>
      <c r="AB210" s="176" t="str">
        <f>IF(X210="PRESENT",IF(Q210="PRESENT",SUMPRODUCT((Stabilo!$F215:$DA215=1)*(Stabilo!$F$5:$DA$5='Résultats élèves'!$G$2)),"A"),"A")</f>
        <v>A</v>
      </c>
      <c r="AC210" s="176" t="str">
        <f>IF(X210="PRESENT",IF(R210="PRESENT",SUMPRODUCT((Stabilo!$F215:$DA215=1)*(Stabilo!$F$5:$DA$5='Résultats élèves'!$H$2)),"A"),"A")</f>
        <v>A</v>
      </c>
      <c r="AD210" s="176" t="str">
        <f>IF(X210="PRESENT",IF(S210="PRESENT",SUMPRODUCT((Stabilo!$F215:$DA215=1)*(Stabilo!$F$5:$DA$5='Résultats élèves'!$I$2)),"A"),"A")</f>
        <v>A</v>
      </c>
      <c r="AE210" s="176" t="str">
        <f>IF(X210="PRESENT",IF(T210="PRESENT",SUMPRODUCT((Stabilo!$F215:$DA215=1)*(Stabilo!$F$5:$DA$5='Résultats élèves'!$J$2)),"A"),"A")</f>
        <v>A</v>
      </c>
      <c r="AF210" s="176" t="str">
        <f>IF(X210="PRESENT",IF(U210="PRESENT",SUMPRODUCT((Stabilo!$F215:$DA215=1)*(Stabilo!$F$5:$DA$5='Résultats élèves'!$K$2)),"A"),"A")</f>
        <v>A</v>
      </c>
      <c r="AG210" s="176" t="str">
        <f>IF(X210="PRESENT",IF(V210="PRESENT",SUMPRODUCT((Stabilo!$F215:$DA215=1)*(Stabilo!$F$5:$DA$5='Résultats élèves'!$L$2)),"A"),"A")</f>
        <v>A</v>
      </c>
      <c r="AH210" s="176" t="str">
        <f>IF(X210="PRESENT",IF(W210="PRESENT",SUMPRODUCT((Stabilo!$F215:$DA215=1)*(Stabilo!$F$5:$DA$5='Résultats élèves'!$M$2)),"A"),"A")</f>
        <v>A</v>
      </c>
      <c r="AI210" s="175">
        <f>SUMPRODUCT((Stabilo!$F$5:$DA$5=1)*(Stabilo!F215:DA215&lt;&gt;""))</f>
        <v>0</v>
      </c>
      <c r="AJ210" s="175">
        <f>SUMPRODUCT((Stabilo!$F$5:$DA$5=2)*(Stabilo!F215:DA215&lt;&gt;""))</f>
        <v>0</v>
      </c>
      <c r="AK210" s="175">
        <f>SUMPRODUCT((Stabilo!$F$5:$DA$5=3)*(Stabilo!F215:DA215&lt;&gt;""))</f>
        <v>0</v>
      </c>
      <c r="AL210" s="175">
        <f>SUMPRODUCT((Stabilo!$F$5:$DA$5=4)*(Stabilo!F215:DA215&lt;&gt;""))</f>
        <v>0</v>
      </c>
      <c r="AM210" s="175">
        <f>SUMPRODUCT((Stabilo!$F$5:$DA$5=5)*(Stabilo!F215:DA215&lt;&gt;""))</f>
        <v>0</v>
      </c>
      <c r="AN210" s="175">
        <f>SUMPRODUCT((Stabilo!$F$5:$DA$5=6)*(Stabilo!F215:DA215&lt;&gt;""))</f>
        <v>0</v>
      </c>
      <c r="AO210" s="175">
        <f>SUMPRODUCT((Stabilo!$F$5:$DA$5=7)*(Stabilo!F215:DA215&lt;&gt;""))</f>
        <v>0</v>
      </c>
      <c r="AP210" s="175">
        <f>SUMPRODUCT((Stabilo!$F$5:$DA$5=8)*(Stabilo!F215:DA215&lt;&gt;""))</f>
        <v>0</v>
      </c>
      <c r="AQ210" s="175">
        <f>SUMPRODUCT((Stabilo!$F$5:$DA$5=9)*(Stabilo!F215:DA215&lt;&gt;""))</f>
        <v>0</v>
      </c>
      <c r="AR210" s="175">
        <f>SUMPRODUCT((Stabilo!$F$5:$DA$5=10)*(Stabilo!F215:DA215&lt;&gt;""))</f>
        <v>0</v>
      </c>
    </row>
    <row r="211" spans="2:44" ht="15" customHeight="1">
      <c r="B211" s="76">
        <v>208</v>
      </c>
      <c r="C211" s="77" t="str">
        <f>IF(Accueil!F220="","",Accueil!F220)</f>
        <v/>
      </c>
      <c r="D211" s="167" t="str">
        <f t="shared" si="34"/>
        <v/>
      </c>
      <c r="E211" s="167" t="str">
        <f t="shared" si="35"/>
        <v/>
      </c>
      <c r="F211" s="167" t="str">
        <f t="shared" si="36"/>
        <v/>
      </c>
      <c r="G211" s="167" t="str">
        <f t="shared" si="37"/>
        <v/>
      </c>
      <c r="H211" s="167" t="str">
        <f t="shared" si="38"/>
        <v/>
      </c>
      <c r="I211" s="167" t="str">
        <f t="shared" si="39"/>
        <v/>
      </c>
      <c r="J211" s="167" t="str">
        <f t="shared" si="40"/>
        <v/>
      </c>
      <c r="K211" s="167" t="str">
        <f t="shared" si="41"/>
        <v/>
      </c>
      <c r="L211" s="167" t="str">
        <f t="shared" si="42"/>
        <v/>
      </c>
      <c r="M211" s="167" t="str">
        <f t="shared" si="43"/>
        <v/>
      </c>
      <c r="N211" s="103" t="str">
        <f>IF(N210="","",IF(SUMPRODUCT((Stabilo!$F216:$DA216="A")*(Stabilo!$F$5:$DA$5='Résultats élèves'!$D$2))&gt;0,"ABSENT","PRESENT"))</f>
        <v>PRESENT</v>
      </c>
      <c r="O211" s="103" t="str">
        <f>IF(O210="","",IF(SUMPRODUCT((Stabilo!$F216:$DA216="A")*(Stabilo!$F$5:$DA$5='Résultats élèves'!$E$2))&gt;0,"ABSENT","PRESENT"))</f>
        <v>PRESENT</v>
      </c>
      <c r="P211" s="103" t="str">
        <f>IF(P210="","",IF(SUMPRODUCT((Stabilo!$F216:$DA216="A")*(Stabilo!$F$5:$DA$5='Résultats élèves'!$F$2))&gt;0,"ABSENT","PRESENT"))</f>
        <v>PRESENT</v>
      </c>
      <c r="Q211" s="103" t="str">
        <f>IF(Q210="","",IF(SUMPRODUCT((Stabilo!$F216:$DA216="A")*(Stabilo!$F$5:$DA$5='Résultats élèves'!$G$2))&gt;0,"ABSENT","PRESENT"))</f>
        <v>PRESENT</v>
      </c>
      <c r="R211" s="103" t="str">
        <f>IF(R210="","",IF(SUMPRODUCT((Stabilo!$F216:$DA216="A")*(Stabilo!$F$5:$DA$5='Résultats élèves'!$H$2))&gt;0,"ABSENT","PRESENT"))</f>
        <v>PRESENT</v>
      </c>
      <c r="S211" s="103" t="str">
        <f>IF(S210="","",IF(SUMPRODUCT((Stabilo!$F216:$DA216="A")*(Stabilo!$F$5:$DA$5='Résultats élèves'!$I$2))&gt;0,"ABSENT","PRESENT"))</f>
        <v/>
      </c>
      <c r="T211" s="103" t="str">
        <f>IF(T210="","",IF(SUMPRODUCT((Stabilo!$F216:$DA216="A")*(Stabilo!$F$5:$DA$5='Résultats élèves'!$J$2))&gt;0,"ABSENT","PRESENT"))</f>
        <v/>
      </c>
      <c r="U211" s="103" t="str">
        <f>IF(U210="","",IF(SUMPRODUCT((Stabilo!$F216:$DA216="A")*(Stabilo!$F$5:$DA$5='Résultats élèves'!$K$2))&gt;0,"ABSENT","PRESENT"))</f>
        <v/>
      </c>
      <c r="V211" s="103" t="str">
        <f>IF(V210="","",IF(SUMPRODUCT((Stabilo!$F216:$DA216="A")*(Stabilo!$F$5:$DA$5='Résultats élèves'!$L$2))&gt;0,"ABSENT","PRESENT"))</f>
        <v/>
      </c>
      <c r="W211" s="103" t="str">
        <f>IF(W210="","",IF(SUMPRODUCT((Stabilo!$F216:$DA216="A")*(Stabilo!$F$5:$DA$5='Résultats élèves'!$M$2))&gt;0,"ABSENT","PRESENT"))</f>
        <v/>
      </c>
      <c r="X211" s="99" t="str">
        <f t="shared" si="33"/>
        <v/>
      </c>
      <c r="Y211" s="176" t="str">
        <f>IF(X211="PRESENT",IF(N211="PRESENT",SUMPRODUCT((Stabilo!$F216:$DA216=1)*(Stabilo!$F$5:$DA$5='Résultats élèves'!$D$2)),"A"),"A")</f>
        <v>A</v>
      </c>
      <c r="Z211" s="176" t="str">
        <f>IF(X211="PRESENT",IF(O211="PRESENT",SUMPRODUCT((Stabilo!$F216:$DA216=1)*(Stabilo!$F$5:$DA$5='Résultats élèves'!$E$2)),"A"),"A")</f>
        <v>A</v>
      </c>
      <c r="AA211" s="176" t="str">
        <f>IF(X211="PRESENT",IF(P211="PRESENT",SUMPRODUCT((Stabilo!$F216:$DA216=1)*(Stabilo!$F$5:$DA$5='Résultats élèves'!$F$2)),"A"),"A")</f>
        <v>A</v>
      </c>
      <c r="AB211" s="176" t="str">
        <f>IF(X211="PRESENT",IF(Q211="PRESENT",SUMPRODUCT((Stabilo!$F216:$DA216=1)*(Stabilo!$F$5:$DA$5='Résultats élèves'!$G$2)),"A"),"A")</f>
        <v>A</v>
      </c>
      <c r="AC211" s="176" t="str">
        <f>IF(X211="PRESENT",IF(R211="PRESENT",SUMPRODUCT((Stabilo!$F216:$DA216=1)*(Stabilo!$F$5:$DA$5='Résultats élèves'!$H$2)),"A"),"A")</f>
        <v>A</v>
      </c>
      <c r="AD211" s="176" t="str">
        <f>IF(X211="PRESENT",IF(S211="PRESENT",SUMPRODUCT((Stabilo!$F216:$DA216=1)*(Stabilo!$F$5:$DA$5='Résultats élèves'!$I$2)),"A"),"A")</f>
        <v>A</v>
      </c>
      <c r="AE211" s="176" t="str">
        <f>IF(X211="PRESENT",IF(T211="PRESENT",SUMPRODUCT((Stabilo!$F216:$DA216=1)*(Stabilo!$F$5:$DA$5='Résultats élèves'!$J$2)),"A"),"A")</f>
        <v>A</v>
      </c>
      <c r="AF211" s="176" t="str">
        <f>IF(X211="PRESENT",IF(U211="PRESENT",SUMPRODUCT((Stabilo!$F216:$DA216=1)*(Stabilo!$F$5:$DA$5='Résultats élèves'!$K$2)),"A"),"A")</f>
        <v>A</v>
      </c>
      <c r="AG211" s="176" t="str">
        <f>IF(X211="PRESENT",IF(V211="PRESENT",SUMPRODUCT((Stabilo!$F216:$DA216=1)*(Stabilo!$F$5:$DA$5='Résultats élèves'!$L$2)),"A"),"A")</f>
        <v>A</v>
      </c>
      <c r="AH211" s="176" t="str">
        <f>IF(X211="PRESENT",IF(W211="PRESENT",SUMPRODUCT((Stabilo!$F216:$DA216=1)*(Stabilo!$F$5:$DA$5='Résultats élèves'!$M$2)),"A"),"A")</f>
        <v>A</v>
      </c>
      <c r="AI211" s="175">
        <f>SUMPRODUCT((Stabilo!$F$5:$DA$5=1)*(Stabilo!F216:DA216&lt;&gt;""))</f>
        <v>0</v>
      </c>
      <c r="AJ211" s="175">
        <f>SUMPRODUCT((Stabilo!$F$5:$DA$5=2)*(Stabilo!F216:DA216&lt;&gt;""))</f>
        <v>0</v>
      </c>
      <c r="AK211" s="175">
        <f>SUMPRODUCT((Stabilo!$F$5:$DA$5=3)*(Stabilo!F216:DA216&lt;&gt;""))</f>
        <v>0</v>
      </c>
      <c r="AL211" s="175">
        <f>SUMPRODUCT((Stabilo!$F$5:$DA$5=4)*(Stabilo!F216:DA216&lt;&gt;""))</f>
        <v>0</v>
      </c>
      <c r="AM211" s="175">
        <f>SUMPRODUCT((Stabilo!$F$5:$DA$5=5)*(Stabilo!F216:DA216&lt;&gt;""))</f>
        <v>0</v>
      </c>
      <c r="AN211" s="175">
        <f>SUMPRODUCT((Stabilo!$F$5:$DA$5=6)*(Stabilo!F216:DA216&lt;&gt;""))</f>
        <v>0</v>
      </c>
      <c r="AO211" s="175">
        <f>SUMPRODUCT((Stabilo!$F$5:$DA$5=7)*(Stabilo!F216:DA216&lt;&gt;""))</f>
        <v>0</v>
      </c>
      <c r="AP211" s="175">
        <f>SUMPRODUCT((Stabilo!$F$5:$DA$5=8)*(Stabilo!F216:DA216&lt;&gt;""))</f>
        <v>0</v>
      </c>
      <c r="AQ211" s="175">
        <f>SUMPRODUCT((Stabilo!$F$5:$DA$5=9)*(Stabilo!F216:DA216&lt;&gt;""))</f>
        <v>0</v>
      </c>
      <c r="AR211" s="175">
        <f>SUMPRODUCT((Stabilo!$F$5:$DA$5=10)*(Stabilo!F216:DA216&lt;&gt;""))</f>
        <v>0</v>
      </c>
    </row>
    <row r="212" spans="2:44" ht="15" customHeight="1">
      <c r="B212" s="76">
        <v>209</v>
      </c>
      <c r="C212" s="77" t="str">
        <f>IF(Accueil!F221="","",Accueil!F221)</f>
        <v/>
      </c>
      <c r="D212" s="167" t="str">
        <f t="shared" si="34"/>
        <v/>
      </c>
      <c r="E212" s="167" t="str">
        <f t="shared" si="35"/>
        <v/>
      </c>
      <c r="F212" s="167" t="str">
        <f t="shared" si="36"/>
        <v/>
      </c>
      <c r="G212" s="167" t="str">
        <f t="shared" si="37"/>
        <v/>
      </c>
      <c r="H212" s="167" t="str">
        <f t="shared" si="38"/>
        <v/>
      </c>
      <c r="I212" s="167" t="str">
        <f t="shared" si="39"/>
        <v/>
      </c>
      <c r="J212" s="167" t="str">
        <f t="shared" si="40"/>
        <v/>
      </c>
      <c r="K212" s="167" t="str">
        <f t="shared" si="41"/>
        <v/>
      </c>
      <c r="L212" s="167" t="str">
        <f t="shared" si="42"/>
        <v/>
      </c>
      <c r="M212" s="167" t="str">
        <f t="shared" si="43"/>
        <v/>
      </c>
      <c r="N212" s="103" t="str">
        <f>IF(N211="","",IF(SUMPRODUCT((Stabilo!$F217:$DA217="A")*(Stabilo!$F$5:$DA$5='Résultats élèves'!$D$2))&gt;0,"ABSENT","PRESENT"))</f>
        <v>PRESENT</v>
      </c>
      <c r="O212" s="103" t="str">
        <f>IF(O211="","",IF(SUMPRODUCT((Stabilo!$F217:$DA217="A")*(Stabilo!$F$5:$DA$5='Résultats élèves'!$E$2))&gt;0,"ABSENT","PRESENT"))</f>
        <v>PRESENT</v>
      </c>
      <c r="P212" s="103" t="str">
        <f>IF(P211="","",IF(SUMPRODUCT((Stabilo!$F217:$DA217="A")*(Stabilo!$F$5:$DA$5='Résultats élèves'!$F$2))&gt;0,"ABSENT","PRESENT"))</f>
        <v>PRESENT</v>
      </c>
      <c r="Q212" s="103" t="str">
        <f>IF(Q211="","",IF(SUMPRODUCT((Stabilo!$F217:$DA217="A")*(Stabilo!$F$5:$DA$5='Résultats élèves'!$G$2))&gt;0,"ABSENT","PRESENT"))</f>
        <v>PRESENT</v>
      </c>
      <c r="R212" s="103" t="str">
        <f>IF(R211="","",IF(SUMPRODUCT((Stabilo!$F217:$DA217="A")*(Stabilo!$F$5:$DA$5='Résultats élèves'!$H$2))&gt;0,"ABSENT","PRESENT"))</f>
        <v>PRESENT</v>
      </c>
      <c r="S212" s="103" t="str">
        <f>IF(S211="","",IF(SUMPRODUCT((Stabilo!$F217:$DA217="A")*(Stabilo!$F$5:$DA$5='Résultats élèves'!$I$2))&gt;0,"ABSENT","PRESENT"))</f>
        <v/>
      </c>
      <c r="T212" s="103" t="str">
        <f>IF(T211="","",IF(SUMPRODUCT((Stabilo!$F217:$DA217="A")*(Stabilo!$F$5:$DA$5='Résultats élèves'!$J$2))&gt;0,"ABSENT","PRESENT"))</f>
        <v/>
      </c>
      <c r="U212" s="103" t="str">
        <f>IF(U211="","",IF(SUMPRODUCT((Stabilo!$F217:$DA217="A")*(Stabilo!$F$5:$DA$5='Résultats élèves'!$K$2))&gt;0,"ABSENT","PRESENT"))</f>
        <v/>
      </c>
      <c r="V212" s="103" t="str">
        <f>IF(V211="","",IF(SUMPRODUCT((Stabilo!$F217:$DA217="A")*(Stabilo!$F$5:$DA$5='Résultats élèves'!$L$2))&gt;0,"ABSENT","PRESENT"))</f>
        <v/>
      </c>
      <c r="W212" s="103" t="str">
        <f>IF(W211="","",IF(SUMPRODUCT((Stabilo!$F217:$DA217="A")*(Stabilo!$F$5:$DA$5='Résultats élèves'!$M$2))&gt;0,"ABSENT","PRESENT"))</f>
        <v/>
      </c>
      <c r="X212" s="99" t="str">
        <f t="shared" si="33"/>
        <v/>
      </c>
      <c r="Y212" s="176" t="str">
        <f>IF(X212="PRESENT",IF(N212="PRESENT",SUMPRODUCT((Stabilo!$F217:$DA217=1)*(Stabilo!$F$5:$DA$5='Résultats élèves'!$D$2)),"A"),"A")</f>
        <v>A</v>
      </c>
      <c r="Z212" s="176" t="str">
        <f>IF(X212="PRESENT",IF(O212="PRESENT",SUMPRODUCT((Stabilo!$F217:$DA217=1)*(Stabilo!$F$5:$DA$5='Résultats élèves'!$E$2)),"A"),"A")</f>
        <v>A</v>
      </c>
      <c r="AA212" s="176" t="str">
        <f>IF(X212="PRESENT",IF(P212="PRESENT",SUMPRODUCT((Stabilo!$F217:$DA217=1)*(Stabilo!$F$5:$DA$5='Résultats élèves'!$F$2)),"A"),"A")</f>
        <v>A</v>
      </c>
      <c r="AB212" s="176" t="str">
        <f>IF(X212="PRESENT",IF(Q212="PRESENT",SUMPRODUCT((Stabilo!$F217:$DA217=1)*(Stabilo!$F$5:$DA$5='Résultats élèves'!$G$2)),"A"),"A")</f>
        <v>A</v>
      </c>
      <c r="AC212" s="176" t="str">
        <f>IF(X212="PRESENT",IF(R212="PRESENT",SUMPRODUCT((Stabilo!$F217:$DA217=1)*(Stabilo!$F$5:$DA$5='Résultats élèves'!$H$2)),"A"),"A")</f>
        <v>A</v>
      </c>
      <c r="AD212" s="176" t="str">
        <f>IF(X212="PRESENT",IF(S212="PRESENT",SUMPRODUCT((Stabilo!$F217:$DA217=1)*(Stabilo!$F$5:$DA$5='Résultats élèves'!$I$2)),"A"),"A")</f>
        <v>A</v>
      </c>
      <c r="AE212" s="176" t="str">
        <f>IF(X212="PRESENT",IF(T212="PRESENT",SUMPRODUCT((Stabilo!$F217:$DA217=1)*(Stabilo!$F$5:$DA$5='Résultats élèves'!$J$2)),"A"),"A")</f>
        <v>A</v>
      </c>
      <c r="AF212" s="176" t="str">
        <f>IF(X212="PRESENT",IF(U212="PRESENT",SUMPRODUCT((Stabilo!$F217:$DA217=1)*(Stabilo!$F$5:$DA$5='Résultats élèves'!$K$2)),"A"),"A")</f>
        <v>A</v>
      </c>
      <c r="AG212" s="176" t="str">
        <f>IF(X212="PRESENT",IF(V212="PRESENT",SUMPRODUCT((Stabilo!$F217:$DA217=1)*(Stabilo!$F$5:$DA$5='Résultats élèves'!$L$2)),"A"),"A")</f>
        <v>A</v>
      </c>
      <c r="AH212" s="176" t="str">
        <f>IF(X212="PRESENT",IF(W212="PRESENT",SUMPRODUCT((Stabilo!$F217:$DA217=1)*(Stabilo!$F$5:$DA$5='Résultats élèves'!$M$2)),"A"),"A")</f>
        <v>A</v>
      </c>
      <c r="AI212" s="175">
        <f>SUMPRODUCT((Stabilo!$F$5:$DA$5=1)*(Stabilo!F217:DA217&lt;&gt;""))</f>
        <v>0</v>
      </c>
      <c r="AJ212" s="175">
        <f>SUMPRODUCT((Stabilo!$F$5:$DA$5=2)*(Stabilo!F217:DA217&lt;&gt;""))</f>
        <v>0</v>
      </c>
      <c r="AK212" s="175">
        <f>SUMPRODUCT((Stabilo!$F$5:$DA$5=3)*(Stabilo!F217:DA217&lt;&gt;""))</f>
        <v>0</v>
      </c>
      <c r="AL212" s="175">
        <f>SUMPRODUCT((Stabilo!$F$5:$DA$5=4)*(Stabilo!F217:DA217&lt;&gt;""))</f>
        <v>0</v>
      </c>
      <c r="AM212" s="175">
        <f>SUMPRODUCT((Stabilo!$F$5:$DA$5=5)*(Stabilo!F217:DA217&lt;&gt;""))</f>
        <v>0</v>
      </c>
      <c r="AN212" s="175">
        <f>SUMPRODUCT((Stabilo!$F$5:$DA$5=6)*(Stabilo!F217:DA217&lt;&gt;""))</f>
        <v>0</v>
      </c>
      <c r="AO212" s="175">
        <f>SUMPRODUCT((Stabilo!$F$5:$DA$5=7)*(Stabilo!F217:DA217&lt;&gt;""))</f>
        <v>0</v>
      </c>
      <c r="AP212" s="175">
        <f>SUMPRODUCT((Stabilo!$F$5:$DA$5=8)*(Stabilo!F217:DA217&lt;&gt;""))</f>
        <v>0</v>
      </c>
      <c r="AQ212" s="175">
        <f>SUMPRODUCT((Stabilo!$F$5:$DA$5=9)*(Stabilo!F217:DA217&lt;&gt;""))</f>
        <v>0</v>
      </c>
      <c r="AR212" s="175">
        <f>SUMPRODUCT((Stabilo!$F$5:$DA$5=10)*(Stabilo!F217:DA217&lt;&gt;""))</f>
        <v>0</v>
      </c>
    </row>
    <row r="213" spans="2:44" ht="15" customHeight="1">
      <c r="B213" s="76">
        <v>210</v>
      </c>
      <c r="C213" s="77" t="str">
        <f>IF(Accueil!F222="","",Accueil!F222)</f>
        <v/>
      </c>
      <c r="D213" s="167" t="str">
        <f t="shared" si="34"/>
        <v/>
      </c>
      <c r="E213" s="167" t="str">
        <f t="shared" si="35"/>
        <v/>
      </c>
      <c r="F213" s="167" t="str">
        <f t="shared" si="36"/>
        <v/>
      </c>
      <c r="G213" s="167" t="str">
        <f t="shared" si="37"/>
        <v/>
      </c>
      <c r="H213" s="167" t="str">
        <f t="shared" si="38"/>
        <v/>
      </c>
      <c r="I213" s="167" t="str">
        <f t="shared" si="39"/>
        <v/>
      </c>
      <c r="J213" s="167" t="str">
        <f t="shared" si="40"/>
        <v/>
      </c>
      <c r="K213" s="167" t="str">
        <f t="shared" si="41"/>
        <v/>
      </c>
      <c r="L213" s="167" t="str">
        <f t="shared" si="42"/>
        <v/>
      </c>
      <c r="M213" s="167" t="str">
        <f t="shared" si="43"/>
        <v/>
      </c>
      <c r="N213" s="103" t="str">
        <f>IF(N212="","",IF(SUMPRODUCT((Stabilo!$F218:$DA218="A")*(Stabilo!$F$5:$DA$5='Résultats élèves'!$D$2))&gt;0,"ABSENT","PRESENT"))</f>
        <v>PRESENT</v>
      </c>
      <c r="O213" s="103" t="str">
        <f>IF(O212="","",IF(SUMPRODUCT((Stabilo!$F218:$DA218="A")*(Stabilo!$F$5:$DA$5='Résultats élèves'!$E$2))&gt;0,"ABSENT","PRESENT"))</f>
        <v>PRESENT</v>
      </c>
      <c r="P213" s="103" t="str">
        <f>IF(P212="","",IF(SUMPRODUCT((Stabilo!$F218:$DA218="A")*(Stabilo!$F$5:$DA$5='Résultats élèves'!$F$2))&gt;0,"ABSENT","PRESENT"))</f>
        <v>PRESENT</v>
      </c>
      <c r="Q213" s="103" t="str">
        <f>IF(Q212="","",IF(SUMPRODUCT((Stabilo!$F218:$DA218="A")*(Stabilo!$F$5:$DA$5='Résultats élèves'!$G$2))&gt;0,"ABSENT","PRESENT"))</f>
        <v>PRESENT</v>
      </c>
      <c r="R213" s="103" t="str">
        <f>IF(R212="","",IF(SUMPRODUCT((Stabilo!$F218:$DA218="A")*(Stabilo!$F$5:$DA$5='Résultats élèves'!$H$2))&gt;0,"ABSENT","PRESENT"))</f>
        <v>PRESENT</v>
      </c>
      <c r="S213" s="103" t="str">
        <f>IF(S212="","",IF(SUMPRODUCT((Stabilo!$F218:$DA218="A")*(Stabilo!$F$5:$DA$5='Résultats élèves'!$I$2))&gt;0,"ABSENT","PRESENT"))</f>
        <v/>
      </c>
      <c r="T213" s="103" t="str">
        <f>IF(T212="","",IF(SUMPRODUCT((Stabilo!$F218:$DA218="A")*(Stabilo!$F$5:$DA$5='Résultats élèves'!$J$2))&gt;0,"ABSENT","PRESENT"))</f>
        <v/>
      </c>
      <c r="U213" s="103" t="str">
        <f>IF(U212="","",IF(SUMPRODUCT((Stabilo!$F218:$DA218="A")*(Stabilo!$F$5:$DA$5='Résultats élèves'!$K$2))&gt;0,"ABSENT","PRESENT"))</f>
        <v/>
      </c>
      <c r="V213" s="103" t="str">
        <f>IF(V212="","",IF(SUMPRODUCT((Stabilo!$F218:$DA218="A")*(Stabilo!$F$5:$DA$5='Résultats élèves'!$L$2))&gt;0,"ABSENT","PRESENT"))</f>
        <v/>
      </c>
      <c r="W213" s="103" t="str">
        <f>IF(W212="","",IF(SUMPRODUCT((Stabilo!$F218:$DA218="A")*(Stabilo!$F$5:$DA$5='Résultats élèves'!$M$2))&gt;0,"ABSENT","PRESENT"))</f>
        <v/>
      </c>
      <c r="X213" s="99" t="str">
        <f t="shared" si="33"/>
        <v/>
      </c>
      <c r="Y213" s="176" t="str">
        <f>IF(X213="PRESENT",IF(N213="PRESENT",SUMPRODUCT((Stabilo!$F218:$DA218=1)*(Stabilo!$F$5:$DA$5='Résultats élèves'!$D$2)),"A"),"A")</f>
        <v>A</v>
      </c>
      <c r="Z213" s="176" t="str">
        <f>IF(X213="PRESENT",IF(O213="PRESENT",SUMPRODUCT((Stabilo!$F218:$DA218=1)*(Stabilo!$F$5:$DA$5='Résultats élèves'!$E$2)),"A"),"A")</f>
        <v>A</v>
      </c>
      <c r="AA213" s="176" t="str">
        <f>IF(X213="PRESENT",IF(P213="PRESENT",SUMPRODUCT((Stabilo!$F218:$DA218=1)*(Stabilo!$F$5:$DA$5='Résultats élèves'!$F$2)),"A"),"A")</f>
        <v>A</v>
      </c>
      <c r="AB213" s="176" t="str">
        <f>IF(X213="PRESENT",IF(Q213="PRESENT",SUMPRODUCT((Stabilo!$F218:$DA218=1)*(Stabilo!$F$5:$DA$5='Résultats élèves'!$G$2)),"A"),"A")</f>
        <v>A</v>
      </c>
      <c r="AC213" s="176" t="str">
        <f>IF(X213="PRESENT",IF(R213="PRESENT",SUMPRODUCT((Stabilo!$F218:$DA218=1)*(Stabilo!$F$5:$DA$5='Résultats élèves'!$H$2)),"A"),"A")</f>
        <v>A</v>
      </c>
      <c r="AD213" s="176" t="str">
        <f>IF(X213="PRESENT",IF(S213="PRESENT",SUMPRODUCT((Stabilo!$F218:$DA218=1)*(Stabilo!$F$5:$DA$5='Résultats élèves'!$I$2)),"A"),"A")</f>
        <v>A</v>
      </c>
      <c r="AE213" s="176" t="str">
        <f>IF(X213="PRESENT",IF(T213="PRESENT",SUMPRODUCT((Stabilo!$F218:$DA218=1)*(Stabilo!$F$5:$DA$5='Résultats élèves'!$J$2)),"A"),"A")</f>
        <v>A</v>
      </c>
      <c r="AF213" s="176" t="str">
        <f>IF(X213="PRESENT",IF(U213="PRESENT",SUMPRODUCT((Stabilo!$F218:$DA218=1)*(Stabilo!$F$5:$DA$5='Résultats élèves'!$K$2)),"A"),"A")</f>
        <v>A</v>
      </c>
      <c r="AG213" s="176" t="str">
        <f>IF(X213="PRESENT",IF(V213="PRESENT",SUMPRODUCT((Stabilo!$F218:$DA218=1)*(Stabilo!$F$5:$DA$5='Résultats élèves'!$L$2)),"A"),"A")</f>
        <v>A</v>
      </c>
      <c r="AH213" s="176" t="str">
        <f>IF(X213="PRESENT",IF(W213="PRESENT",SUMPRODUCT((Stabilo!$F218:$DA218=1)*(Stabilo!$F$5:$DA$5='Résultats élèves'!$M$2)),"A"),"A")</f>
        <v>A</v>
      </c>
      <c r="AI213" s="175">
        <f>SUMPRODUCT((Stabilo!$F$5:$DA$5=1)*(Stabilo!F218:DA218&lt;&gt;""))</f>
        <v>0</v>
      </c>
      <c r="AJ213" s="175">
        <f>SUMPRODUCT((Stabilo!$F$5:$DA$5=2)*(Stabilo!F218:DA218&lt;&gt;""))</f>
        <v>0</v>
      </c>
      <c r="AK213" s="175">
        <f>SUMPRODUCT((Stabilo!$F$5:$DA$5=3)*(Stabilo!F218:DA218&lt;&gt;""))</f>
        <v>0</v>
      </c>
      <c r="AL213" s="175">
        <f>SUMPRODUCT((Stabilo!$F$5:$DA$5=4)*(Stabilo!F218:DA218&lt;&gt;""))</f>
        <v>0</v>
      </c>
      <c r="AM213" s="175">
        <f>SUMPRODUCT((Stabilo!$F$5:$DA$5=5)*(Stabilo!F218:DA218&lt;&gt;""))</f>
        <v>0</v>
      </c>
      <c r="AN213" s="175">
        <f>SUMPRODUCT((Stabilo!$F$5:$DA$5=6)*(Stabilo!F218:DA218&lt;&gt;""))</f>
        <v>0</v>
      </c>
      <c r="AO213" s="175">
        <f>SUMPRODUCT((Stabilo!$F$5:$DA$5=7)*(Stabilo!F218:DA218&lt;&gt;""))</f>
        <v>0</v>
      </c>
      <c r="AP213" s="175">
        <f>SUMPRODUCT((Stabilo!$F$5:$DA$5=8)*(Stabilo!F218:DA218&lt;&gt;""))</f>
        <v>0</v>
      </c>
      <c r="AQ213" s="175">
        <f>SUMPRODUCT((Stabilo!$F$5:$DA$5=9)*(Stabilo!F218:DA218&lt;&gt;""))</f>
        <v>0</v>
      </c>
      <c r="AR213" s="175">
        <f>SUMPRODUCT((Stabilo!$F$5:$DA$5=10)*(Stabilo!F218:DA218&lt;&gt;""))</f>
        <v>0</v>
      </c>
    </row>
    <row r="214" spans="2:44" ht="15" customHeight="1">
      <c r="B214" s="76">
        <v>211</v>
      </c>
      <c r="C214" s="77" t="str">
        <f>IF(Accueil!F223="","",Accueil!F223)</f>
        <v/>
      </c>
      <c r="D214" s="167" t="str">
        <f t="shared" si="34"/>
        <v/>
      </c>
      <c r="E214" s="167" t="str">
        <f t="shared" si="35"/>
        <v/>
      </c>
      <c r="F214" s="167" t="str">
        <f t="shared" si="36"/>
        <v/>
      </c>
      <c r="G214" s="167" t="str">
        <f t="shared" si="37"/>
        <v/>
      </c>
      <c r="H214" s="167" t="str">
        <f t="shared" si="38"/>
        <v/>
      </c>
      <c r="I214" s="167" t="str">
        <f t="shared" si="39"/>
        <v/>
      </c>
      <c r="J214" s="167" t="str">
        <f t="shared" si="40"/>
        <v/>
      </c>
      <c r="K214" s="167" t="str">
        <f t="shared" si="41"/>
        <v/>
      </c>
      <c r="L214" s="167" t="str">
        <f t="shared" si="42"/>
        <v/>
      </c>
      <c r="M214" s="167" t="str">
        <f t="shared" si="43"/>
        <v/>
      </c>
      <c r="N214" s="103" t="str">
        <f>IF(N213="","",IF(SUMPRODUCT((Stabilo!$F219:$DA219="A")*(Stabilo!$F$5:$DA$5='Résultats élèves'!$D$2))&gt;0,"ABSENT","PRESENT"))</f>
        <v>PRESENT</v>
      </c>
      <c r="O214" s="103" t="str">
        <f>IF(O213="","",IF(SUMPRODUCT((Stabilo!$F219:$DA219="A")*(Stabilo!$F$5:$DA$5='Résultats élèves'!$E$2))&gt;0,"ABSENT","PRESENT"))</f>
        <v>PRESENT</v>
      </c>
      <c r="P214" s="103" t="str">
        <f>IF(P213="","",IF(SUMPRODUCT((Stabilo!$F219:$DA219="A")*(Stabilo!$F$5:$DA$5='Résultats élèves'!$F$2))&gt;0,"ABSENT","PRESENT"))</f>
        <v>PRESENT</v>
      </c>
      <c r="Q214" s="103" t="str">
        <f>IF(Q213="","",IF(SUMPRODUCT((Stabilo!$F219:$DA219="A")*(Stabilo!$F$5:$DA$5='Résultats élèves'!$G$2))&gt;0,"ABSENT","PRESENT"))</f>
        <v>PRESENT</v>
      </c>
      <c r="R214" s="103" t="str">
        <f>IF(R213="","",IF(SUMPRODUCT((Stabilo!$F219:$DA219="A")*(Stabilo!$F$5:$DA$5='Résultats élèves'!$H$2))&gt;0,"ABSENT","PRESENT"))</f>
        <v>PRESENT</v>
      </c>
      <c r="S214" s="103" t="str">
        <f>IF(S213="","",IF(SUMPRODUCT((Stabilo!$F219:$DA219="A")*(Stabilo!$F$5:$DA$5='Résultats élèves'!$I$2))&gt;0,"ABSENT","PRESENT"))</f>
        <v/>
      </c>
      <c r="T214" s="103" t="str">
        <f>IF(T213="","",IF(SUMPRODUCT((Stabilo!$F219:$DA219="A")*(Stabilo!$F$5:$DA$5='Résultats élèves'!$J$2))&gt;0,"ABSENT","PRESENT"))</f>
        <v/>
      </c>
      <c r="U214" s="103" t="str">
        <f>IF(U213="","",IF(SUMPRODUCT((Stabilo!$F219:$DA219="A")*(Stabilo!$F$5:$DA$5='Résultats élèves'!$K$2))&gt;0,"ABSENT","PRESENT"))</f>
        <v/>
      </c>
      <c r="V214" s="103" t="str">
        <f>IF(V213="","",IF(SUMPRODUCT((Stabilo!$F219:$DA219="A")*(Stabilo!$F$5:$DA$5='Résultats élèves'!$L$2))&gt;0,"ABSENT","PRESENT"))</f>
        <v/>
      </c>
      <c r="W214" s="103" t="str">
        <f>IF(W213="","",IF(SUMPRODUCT((Stabilo!$F219:$DA219="A")*(Stabilo!$F$5:$DA$5='Résultats élèves'!$M$2))&gt;0,"ABSENT","PRESENT"))</f>
        <v/>
      </c>
      <c r="X214" s="99" t="str">
        <f t="shared" si="33"/>
        <v/>
      </c>
      <c r="Y214" s="176" t="str">
        <f>IF(X214="PRESENT",IF(N214="PRESENT",SUMPRODUCT((Stabilo!$F219:$DA219=1)*(Stabilo!$F$5:$DA$5='Résultats élèves'!$D$2)),"A"),"A")</f>
        <v>A</v>
      </c>
      <c r="Z214" s="176" t="str">
        <f>IF(X214="PRESENT",IF(O214="PRESENT",SUMPRODUCT((Stabilo!$F219:$DA219=1)*(Stabilo!$F$5:$DA$5='Résultats élèves'!$E$2)),"A"),"A")</f>
        <v>A</v>
      </c>
      <c r="AA214" s="176" t="str">
        <f>IF(X214="PRESENT",IF(P214="PRESENT",SUMPRODUCT((Stabilo!$F219:$DA219=1)*(Stabilo!$F$5:$DA$5='Résultats élèves'!$F$2)),"A"),"A")</f>
        <v>A</v>
      </c>
      <c r="AB214" s="176" t="str">
        <f>IF(X214="PRESENT",IF(Q214="PRESENT",SUMPRODUCT((Stabilo!$F219:$DA219=1)*(Stabilo!$F$5:$DA$5='Résultats élèves'!$G$2)),"A"),"A")</f>
        <v>A</v>
      </c>
      <c r="AC214" s="176" t="str">
        <f>IF(X214="PRESENT",IF(R214="PRESENT",SUMPRODUCT((Stabilo!$F219:$DA219=1)*(Stabilo!$F$5:$DA$5='Résultats élèves'!$H$2)),"A"),"A")</f>
        <v>A</v>
      </c>
      <c r="AD214" s="176" t="str">
        <f>IF(X214="PRESENT",IF(S214="PRESENT",SUMPRODUCT((Stabilo!$F219:$DA219=1)*(Stabilo!$F$5:$DA$5='Résultats élèves'!$I$2)),"A"),"A")</f>
        <v>A</v>
      </c>
      <c r="AE214" s="176" t="str">
        <f>IF(X214="PRESENT",IF(T214="PRESENT",SUMPRODUCT((Stabilo!$F219:$DA219=1)*(Stabilo!$F$5:$DA$5='Résultats élèves'!$J$2)),"A"),"A")</f>
        <v>A</v>
      </c>
      <c r="AF214" s="176" t="str">
        <f>IF(X214="PRESENT",IF(U214="PRESENT",SUMPRODUCT((Stabilo!$F219:$DA219=1)*(Stabilo!$F$5:$DA$5='Résultats élèves'!$K$2)),"A"),"A")</f>
        <v>A</v>
      </c>
      <c r="AG214" s="176" t="str">
        <f>IF(X214="PRESENT",IF(V214="PRESENT",SUMPRODUCT((Stabilo!$F219:$DA219=1)*(Stabilo!$F$5:$DA$5='Résultats élèves'!$L$2)),"A"),"A")</f>
        <v>A</v>
      </c>
      <c r="AH214" s="176" t="str">
        <f>IF(X214="PRESENT",IF(W214="PRESENT",SUMPRODUCT((Stabilo!$F219:$DA219=1)*(Stabilo!$F$5:$DA$5='Résultats élèves'!$M$2)),"A"),"A")</f>
        <v>A</v>
      </c>
      <c r="AI214" s="175">
        <f>SUMPRODUCT((Stabilo!$F$5:$DA$5=1)*(Stabilo!F219:DA219&lt;&gt;""))</f>
        <v>0</v>
      </c>
      <c r="AJ214" s="175">
        <f>SUMPRODUCT((Stabilo!$F$5:$DA$5=2)*(Stabilo!F219:DA219&lt;&gt;""))</f>
        <v>0</v>
      </c>
      <c r="AK214" s="175">
        <f>SUMPRODUCT((Stabilo!$F$5:$DA$5=3)*(Stabilo!F219:DA219&lt;&gt;""))</f>
        <v>0</v>
      </c>
      <c r="AL214" s="175">
        <f>SUMPRODUCT((Stabilo!$F$5:$DA$5=4)*(Stabilo!F219:DA219&lt;&gt;""))</f>
        <v>0</v>
      </c>
      <c r="AM214" s="175">
        <f>SUMPRODUCT((Stabilo!$F$5:$DA$5=5)*(Stabilo!F219:DA219&lt;&gt;""))</f>
        <v>0</v>
      </c>
      <c r="AN214" s="175">
        <f>SUMPRODUCT((Stabilo!$F$5:$DA$5=6)*(Stabilo!F219:DA219&lt;&gt;""))</f>
        <v>0</v>
      </c>
      <c r="AO214" s="175">
        <f>SUMPRODUCT((Stabilo!$F$5:$DA$5=7)*(Stabilo!F219:DA219&lt;&gt;""))</f>
        <v>0</v>
      </c>
      <c r="AP214" s="175">
        <f>SUMPRODUCT((Stabilo!$F$5:$DA$5=8)*(Stabilo!F219:DA219&lt;&gt;""))</f>
        <v>0</v>
      </c>
      <c r="AQ214" s="175">
        <f>SUMPRODUCT((Stabilo!$F$5:$DA$5=9)*(Stabilo!F219:DA219&lt;&gt;""))</f>
        <v>0</v>
      </c>
      <c r="AR214" s="175">
        <f>SUMPRODUCT((Stabilo!$F$5:$DA$5=10)*(Stabilo!F219:DA219&lt;&gt;""))</f>
        <v>0</v>
      </c>
    </row>
    <row r="215" spans="2:44" ht="15" customHeight="1">
      <c r="B215" s="76">
        <v>212</v>
      </c>
      <c r="C215" s="77" t="str">
        <f>IF(Accueil!F224="","",Accueil!F224)</f>
        <v/>
      </c>
      <c r="D215" s="167" t="str">
        <f t="shared" si="34"/>
        <v/>
      </c>
      <c r="E215" s="167" t="str">
        <f t="shared" si="35"/>
        <v/>
      </c>
      <c r="F215" s="167" t="str">
        <f t="shared" si="36"/>
        <v/>
      </c>
      <c r="G215" s="167" t="str">
        <f t="shared" si="37"/>
        <v/>
      </c>
      <c r="H215" s="167" t="str">
        <f t="shared" si="38"/>
        <v/>
      </c>
      <c r="I215" s="167" t="str">
        <f t="shared" si="39"/>
        <v/>
      </c>
      <c r="J215" s="167" t="str">
        <f t="shared" si="40"/>
        <v/>
      </c>
      <c r="K215" s="167" t="str">
        <f t="shared" si="41"/>
        <v/>
      </c>
      <c r="L215" s="167" t="str">
        <f t="shared" si="42"/>
        <v/>
      </c>
      <c r="M215" s="167" t="str">
        <f t="shared" si="43"/>
        <v/>
      </c>
      <c r="N215" s="103" t="str">
        <f>IF(N214="","",IF(SUMPRODUCT((Stabilo!$F220:$DA220="A")*(Stabilo!$F$5:$DA$5='Résultats élèves'!$D$2))&gt;0,"ABSENT","PRESENT"))</f>
        <v>PRESENT</v>
      </c>
      <c r="O215" s="103" t="str">
        <f>IF(O214="","",IF(SUMPRODUCT((Stabilo!$F220:$DA220="A")*(Stabilo!$F$5:$DA$5='Résultats élèves'!$E$2))&gt;0,"ABSENT","PRESENT"))</f>
        <v>PRESENT</v>
      </c>
      <c r="P215" s="103" t="str">
        <f>IF(P214="","",IF(SUMPRODUCT((Stabilo!$F220:$DA220="A")*(Stabilo!$F$5:$DA$5='Résultats élèves'!$F$2))&gt;0,"ABSENT","PRESENT"))</f>
        <v>PRESENT</v>
      </c>
      <c r="Q215" s="103" t="str">
        <f>IF(Q214="","",IF(SUMPRODUCT((Stabilo!$F220:$DA220="A")*(Stabilo!$F$5:$DA$5='Résultats élèves'!$G$2))&gt;0,"ABSENT","PRESENT"))</f>
        <v>PRESENT</v>
      </c>
      <c r="R215" s="103" t="str">
        <f>IF(R214="","",IF(SUMPRODUCT((Stabilo!$F220:$DA220="A")*(Stabilo!$F$5:$DA$5='Résultats élèves'!$H$2))&gt;0,"ABSENT","PRESENT"))</f>
        <v>PRESENT</v>
      </c>
      <c r="S215" s="103" t="str">
        <f>IF(S214="","",IF(SUMPRODUCT((Stabilo!$F220:$DA220="A")*(Stabilo!$F$5:$DA$5='Résultats élèves'!$I$2))&gt;0,"ABSENT","PRESENT"))</f>
        <v/>
      </c>
      <c r="T215" s="103" t="str">
        <f>IF(T214="","",IF(SUMPRODUCT((Stabilo!$F220:$DA220="A")*(Stabilo!$F$5:$DA$5='Résultats élèves'!$J$2))&gt;0,"ABSENT","PRESENT"))</f>
        <v/>
      </c>
      <c r="U215" s="103" t="str">
        <f>IF(U214="","",IF(SUMPRODUCT((Stabilo!$F220:$DA220="A")*(Stabilo!$F$5:$DA$5='Résultats élèves'!$K$2))&gt;0,"ABSENT","PRESENT"))</f>
        <v/>
      </c>
      <c r="V215" s="103" t="str">
        <f>IF(V214="","",IF(SUMPRODUCT((Stabilo!$F220:$DA220="A")*(Stabilo!$F$5:$DA$5='Résultats élèves'!$L$2))&gt;0,"ABSENT","PRESENT"))</f>
        <v/>
      </c>
      <c r="W215" s="103" t="str">
        <f>IF(W214="","",IF(SUMPRODUCT((Stabilo!$F220:$DA220="A")*(Stabilo!$F$5:$DA$5='Résultats élèves'!$M$2))&gt;0,"ABSENT","PRESENT"))</f>
        <v/>
      </c>
      <c r="X215" s="99" t="str">
        <f t="shared" si="33"/>
        <v/>
      </c>
      <c r="Y215" s="176" t="str">
        <f>IF(X215="PRESENT",IF(N215="PRESENT",SUMPRODUCT((Stabilo!$F220:$DA220=1)*(Stabilo!$F$5:$DA$5='Résultats élèves'!$D$2)),"A"),"A")</f>
        <v>A</v>
      </c>
      <c r="Z215" s="176" t="str">
        <f>IF(X215="PRESENT",IF(O215="PRESENT",SUMPRODUCT((Stabilo!$F220:$DA220=1)*(Stabilo!$F$5:$DA$5='Résultats élèves'!$E$2)),"A"),"A")</f>
        <v>A</v>
      </c>
      <c r="AA215" s="176" t="str">
        <f>IF(X215="PRESENT",IF(P215="PRESENT",SUMPRODUCT((Stabilo!$F220:$DA220=1)*(Stabilo!$F$5:$DA$5='Résultats élèves'!$F$2)),"A"),"A")</f>
        <v>A</v>
      </c>
      <c r="AB215" s="176" t="str">
        <f>IF(X215="PRESENT",IF(Q215="PRESENT",SUMPRODUCT((Stabilo!$F220:$DA220=1)*(Stabilo!$F$5:$DA$5='Résultats élèves'!$G$2)),"A"),"A")</f>
        <v>A</v>
      </c>
      <c r="AC215" s="176" t="str">
        <f>IF(X215="PRESENT",IF(R215="PRESENT",SUMPRODUCT((Stabilo!$F220:$DA220=1)*(Stabilo!$F$5:$DA$5='Résultats élèves'!$H$2)),"A"),"A")</f>
        <v>A</v>
      </c>
      <c r="AD215" s="176" t="str">
        <f>IF(X215="PRESENT",IF(S215="PRESENT",SUMPRODUCT((Stabilo!$F220:$DA220=1)*(Stabilo!$F$5:$DA$5='Résultats élèves'!$I$2)),"A"),"A")</f>
        <v>A</v>
      </c>
      <c r="AE215" s="176" t="str">
        <f>IF(X215="PRESENT",IF(T215="PRESENT",SUMPRODUCT((Stabilo!$F220:$DA220=1)*(Stabilo!$F$5:$DA$5='Résultats élèves'!$J$2)),"A"),"A")</f>
        <v>A</v>
      </c>
      <c r="AF215" s="176" t="str">
        <f>IF(X215="PRESENT",IF(U215="PRESENT",SUMPRODUCT((Stabilo!$F220:$DA220=1)*(Stabilo!$F$5:$DA$5='Résultats élèves'!$K$2)),"A"),"A")</f>
        <v>A</v>
      </c>
      <c r="AG215" s="176" t="str">
        <f>IF(X215="PRESENT",IF(V215="PRESENT",SUMPRODUCT((Stabilo!$F220:$DA220=1)*(Stabilo!$F$5:$DA$5='Résultats élèves'!$L$2)),"A"),"A")</f>
        <v>A</v>
      </c>
      <c r="AH215" s="176" t="str">
        <f>IF(X215="PRESENT",IF(W215="PRESENT",SUMPRODUCT((Stabilo!$F220:$DA220=1)*(Stabilo!$F$5:$DA$5='Résultats élèves'!$M$2)),"A"),"A")</f>
        <v>A</v>
      </c>
      <c r="AI215" s="175">
        <f>SUMPRODUCT((Stabilo!$F$5:$DA$5=1)*(Stabilo!F220:DA220&lt;&gt;""))</f>
        <v>0</v>
      </c>
      <c r="AJ215" s="175">
        <f>SUMPRODUCT((Stabilo!$F$5:$DA$5=2)*(Stabilo!F220:DA220&lt;&gt;""))</f>
        <v>0</v>
      </c>
      <c r="AK215" s="175">
        <f>SUMPRODUCT((Stabilo!$F$5:$DA$5=3)*(Stabilo!F220:DA220&lt;&gt;""))</f>
        <v>0</v>
      </c>
      <c r="AL215" s="175">
        <f>SUMPRODUCT((Stabilo!$F$5:$DA$5=4)*(Stabilo!F220:DA220&lt;&gt;""))</f>
        <v>0</v>
      </c>
      <c r="AM215" s="175">
        <f>SUMPRODUCT((Stabilo!$F$5:$DA$5=5)*(Stabilo!F220:DA220&lt;&gt;""))</f>
        <v>0</v>
      </c>
      <c r="AN215" s="175">
        <f>SUMPRODUCT((Stabilo!$F$5:$DA$5=6)*(Stabilo!F220:DA220&lt;&gt;""))</f>
        <v>0</v>
      </c>
      <c r="AO215" s="175">
        <f>SUMPRODUCT((Stabilo!$F$5:$DA$5=7)*(Stabilo!F220:DA220&lt;&gt;""))</f>
        <v>0</v>
      </c>
      <c r="AP215" s="175">
        <f>SUMPRODUCT((Stabilo!$F$5:$DA$5=8)*(Stabilo!F220:DA220&lt;&gt;""))</f>
        <v>0</v>
      </c>
      <c r="AQ215" s="175">
        <f>SUMPRODUCT((Stabilo!$F$5:$DA$5=9)*(Stabilo!F220:DA220&lt;&gt;""))</f>
        <v>0</v>
      </c>
      <c r="AR215" s="175">
        <f>SUMPRODUCT((Stabilo!$F$5:$DA$5=10)*(Stabilo!F220:DA220&lt;&gt;""))</f>
        <v>0</v>
      </c>
    </row>
    <row r="216" spans="2:44" ht="15" customHeight="1">
      <c r="B216" s="76">
        <v>213</v>
      </c>
      <c r="C216" s="77" t="str">
        <f>IF(Accueil!F225="","",Accueil!F225)</f>
        <v/>
      </c>
      <c r="D216" s="167" t="str">
        <f t="shared" si="34"/>
        <v/>
      </c>
      <c r="E216" s="167" t="str">
        <f t="shared" si="35"/>
        <v/>
      </c>
      <c r="F216" s="167" t="str">
        <f t="shared" si="36"/>
        <v/>
      </c>
      <c r="G216" s="167" t="str">
        <f t="shared" si="37"/>
        <v/>
      </c>
      <c r="H216" s="167" t="str">
        <f t="shared" si="38"/>
        <v/>
      </c>
      <c r="I216" s="167" t="str">
        <f t="shared" si="39"/>
        <v/>
      </c>
      <c r="J216" s="167" t="str">
        <f t="shared" si="40"/>
        <v/>
      </c>
      <c r="K216" s="167" t="str">
        <f t="shared" si="41"/>
        <v/>
      </c>
      <c r="L216" s="167" t="str">
        <f t="shared" si="42"/>
        <v/>
      </c>
      <c r="M216" s="167" t="str">
        <f t="shared" si="43"/>
        <v/>
      </c>
      <c r="N216" s="103" t="str">
        <f>IF(N215="","",IF(SUMPRODUCT((Stabilo!$F221:$DA221="A")*(Stabilo!$F$5:$DA$5='Résultats élèves'!$D$2))&gt;0,"ABSENT","PRESENT"))</f>
        <v>PRESENT</v>
      </c>
      <c r="O216" s="103" t="str">
        <f>IF(O215="","",IF(SUMPRODUCT((Stabilo!$F221:$DA221="A")*(Stabilo!$F$5:$DA$5='Résultats élèves'!$E$2))&gt;0,"ABSENT","PRESENT"))</f>
        <v>PRESENT</v>
      </c>
      <c r="P216" s="103" t="str">
        <f>IF(P215="","",IF(SUMPRODUCT((Stabilo!$F221:$DA221="A")*(Stabilo!$F$5:$DA$5='Résultats élèves'!$F$2))&gt;0,"ABSENT","PRESENT"))</f>
        <v>PRESENT</v>
      </c>
      <c r="Q216" s="103" t="str">
        <f>IF(Q215="","",IF(SUMPRODUCT((Stabilo!$F221:$DA221="A")*(Stabilo!$F$5:$DA$5='Résultats élèves'!$G$2))&gt;0,"ABSENT","PRESENT"))</f>
        <v>PRESENT</v>
      </c>
      <c r="R216" s="103" t="str">
        <f>IF(R215="","",IF(SUMPRODUCT((Stabilo!$F221:$DA221="A")*(Stabilo!$F$5:$DA$5='Résultats élèves'!$H$2))&gt;0,"ABSENT","PRESENT"))</f>
        <v>PRESENT</v>
      </c>
      <c r="S216" s="103" t="str">
        <f>IF(S215="","",IF(SUMPRODUCT((Stabilo!$F221:$DA221="A")*(Stabilo!$F$5:$DA$5='Résultats élèves'!$I$2))&gt;0,"ABSENT","PRESENT"))</f>
        <v/>
      </c>
      <c r="T216" s="103" t="str">
        <f>IF(T215="","",IF(SUMPRODUCT((Stabilo!$F221:$DA221="A")*(Stabilo!$F$5:$DA$5='Résultats élèves'!$J$2))&gt;0,"ABSENT","PRESENT"))</f>
        <v/>
      </c>
      <c r="U216" s="103" t="str">
        <f>IF(U215="","",IF(SUMPRODUCT((Stabilo!$F221:$DA221="A")*(Stabilo!$F$5:$DA$5='Résultats élèves'!$K$2))&gt;0,"ABSENT","PRESENT"))</f>
        <v/>
      </c>
      <c r="V216" s="103" t="str">
        <f>IF(V215="","",IF(SUMPRODUCT((Stabilo!$F221:$DA221="A")*(Stabilo!$F$5:$DA$5='Résultats élèves'!$L$2))&gt;0,"ABSENT","PRESENT"))</f>
        <v/>
      </c>
      <c r="W216" s="103" t="str">
        <f>IF(W215="","",IF(SUMPRODUCT((Stabilo!$F221:$DA221="A")*(Stabilo!$F$5:$DA$5='Résultats élèves'!$M$2))&gt;0,"ABSENT","PRESENT"))</f>
        <v/>
      </c>
      <c r="X216" s="99" t="str">
        <f t="shared" si="33"/>
        <v/>
      </c>
      <c r="Y216" s="176" t="str">
        <f>IF(X216="PRESENT",IF(N216="PRESENT",SUMPRODUCT((Stabilo!$F221:$DA221=1)*(Stabilo!$F$5:$DA$5='Résultats élèves'!$D$2)),"A"),"A")</f>
        <v>A</v>
      </c>
      <c r="Z216" s="176" t="str">
        <f>IF(X216="PRESENT",IF(O216="PRESENT",SUMPRODUCT((Stabilo!$F221:$DA221=1)*(Stabilo!$F$5:$DA$5='Résultats élèves'!$E$2)),"A"),"A")</f>
        <v>A</v>
      </c>
      <c r="AA216" s="176" t="str">
        <f>IF(X216="PRESENT",IF(P216="PRESENT",SUMPRODUCT((Stabilo!$F221:$DA221=1)*(Stabilo!$F$5:$DA$5='Résultats élèves'!$F$2)),"A"),"A")</f>
        <v>A</v>
      </c>
      <c r="AB216" s="176" t="str">
        <f>IF(X216="PRESENT",IF(Q216="PRESENT",SUMPRODUCT((Stabilo!$F221:$DA221=1)*(Stabilo!$F$5:$DA$5='Résultats élèves'!$G$2)),"A"),"A")</f>
        <v>A</v>
      </c>
      <c r="AC216" s="176" t="str">
        <f>IF(X216="PRESENT",IF(R216="PRESENT",SUMPRODUCT((Stabilo!$F221:$DA221=1)*(Stabilo!$F$5:$DA$5='Résultats élèves'!$H$2)),"A"),"A")</f>
        <v>A</v>
      </c>
      <c r="AD216" s="176" t="str">
        <f>IF(X216="PRESENT",IF(S216="PRESENT",SUMPRODUCT((Stabilo!$F221:$DA221=1)*(Stabilo!$F$5:$DA$5='Résultats élèves'!$I$2)),"A"),"A")</f>
        <v>A</v>
      </c>
      <c r="AE216" s="176" t="str">
        <f>IF(X216="PRESENT",IF(T216="PRESENT",SUMPRODUCT((Stabilo!$F221:$DA221=1)*(Stabilo!$F$5:$DA$5='Résultats élèves'!$J$2)),"A"),"A")</f>
        <v>A</v>
      </c>
      <c r="AF216" s="176" t="str">
        <f>IF(X216="PRESENT",IF(U216="PRESENT",SUMPRODUCT((Stabilo!$F221:$DA221=1)*(Stabilo!$F$5:$DA$5='Résultats élèves'!$K$2)),"A"),"A")</f>
        <v>A</v>
      </c>
      <c r="AG216" s="176" t="str">
        <f>IF(X216="PRESENT",IF(V216="PRESENT",SUMPRODUCT((Stabilo!$F221:$DA221=1)*(Stabilo!$F$5:$DA$5='Résultats élèves'!$L$2)),"A"),"A")</f>
        <v>A</v>
      </c>
      <c r="AH216" s="176" t="str">
        <f>IF(X216="PRESENT",IF(W216="PRESENT",SUMPRODUCT((Stabilo!$F221:$DA221=1)*(Stabilo!$F$5:$DA$5='Résultats élèves'!$M$2)),"A"),"A")</f>
        <v>A</v>
      </c>
      <c r="AI216" s="175">
        <f>SUMPRODUCT((Stabilo!$F$5:$DA$5=1)*(Stabilo!F221:DA221&lt;&gt;""))</f>
        <v>0</v>
      </c>
      <c r="AJ216" s="175">
        <f>SUMPRODUCT((Stabilo!$F$5:$DA$5=2)*(Stabilo!F221:DA221&lt;&gt;""))</f>
        <v>0</v>
      </c>
      <c r="AK216" s="175">
        <f>SUMPRODUCT((Stabilo!$F$5:$DA$5=3)*(Stabilo!F221:DA221&lt;&gt;""))</f>
        <v>0</v>
      </c>
      <c r="AL216" s="175">
        <f>SUMPRODUCT((Stabilo!$F$5:$DA$5=4)*(Stabilo!F221:DA221&lt;&gt;""))</f>
        <v>0</v>
      </c>
      <c r="AM216" s="175">
        <f>SUMPRODUCT((Stabilo!$F$5:$DA$5=5)*(Stabilo!F221:DA221&lt;&gt;""))</f>
        <v>0</v>
      </c>
      <c r="AN216" s="175">
        <f>SUMPRODUCT((Stabilo!$F$5:$DA$5=6)*(Stabilo!F221:DA221&lt;&gt;""))</f>
        <v>0</v>
      </c>
      <c r="AO216" s="175">
        <f>SUMPRODUCT((Stabilo!$F$5:$DA$5=7)*(Stabilo!F221:DA221&lt;&gt;""))</f>
        <v>0</v>
      </c>
      <c r="AP216" s="175">
        <f>SUMPRODUCT((Stabilo!$F$5:$DA$5=8)*(Stabilo!F221:DA221&lt;&gt;""))</f>
        <v>0</v>
      </c>
      <c r="AQ216" s="175">
        <f>SUMPRODUCT((Stabilo!$F$5:$DA$5=9)*(Stabilo!F221:DA221&lt;&gt;""))</f>
        <v>0</v>
      </c>
      <c r="AR216" s="175">
        <f>SUMPRODUCT((Stabilo!$F$5:$DA$5=10)*(Stabilo!F221:DA221&lt;&gt;""))</f>
        <v>0</v>
      </c>
    </row>
    <row r="217" spans="2:44" ht="15" customHeight="1">
      <c r="B217" s="76">
        <v>214</v>
      </c>
      <c r="C217" s="77" t="str">
        <f>IF(Accueil!F226="","",Accueil!F226)</f>
        <v/>
      </c>
      <c r="D217" s="167" t="str">
        <f t="shared" si="34"/>
        <v/>
      </c>
      <c r="E217" s="167" t="str">
        <f t="shared" si="35"/>
        <v/>
      </c>
      <c r="F217" s="167" t="str">
        <f t="shared" si="36"/>
        <v/>
      </c>
      <c r="G217" s="167" t="str">
        <f t="shared" si="37"/>
        <v/>
      </c>
      <c r="H217" s="167" t="str">
        <f t="shared" si="38"/>
        <v/>
      </c>
      <c r="I217" s="167" t="str">
        <f t="shared" si="39"/>
        <v/>
      </c>
      <c r="J217" s="167" t="str">
        <f t="shared" si="40"/>
        <v/>
      </c>
      <c r="K217" s="167" t="str">
        <f t="shared" si="41"/>
        <v/>
      </c>
      <c r="L217" s="167" t="str">
        <f t="shared" si="42"/>
        <v/>
      </c>
      <c r="M217" s="167" t="str">
        <f t="shared" si="43"/>
        <v/>
      </c>
      <c r="N217" s="103" t="str">
        <f>IF(N216="","",IF(SUMPRODUCT((Stabilo!$F222:$DA222="A")*(Stabilo!$F$5:$DA$5='Résultats élèves'!$D$2))&gt;0,"ABSENT","PRESENT"))</f>
        <v>PRESENT</v>
      </c>
      <c r="O217" s="103" t="str">
        <f>IF(O216="","",IF(SUMPRODUCT((Stabilo!$F222:$DA222="A")*(Stabilo!$F$5:$DA$5='Résultats élèves'!$E$2))&gt;0,"ABSENT","PRESENT"))</f>
        <v>PRESENT</v>
      </c>
      <c r="P217" s="103" t="str">
        <f>IF(P216="","",IF(SUMPRODUCT((Stabilo!$F222:$DA222="A")*(Stabilo!$F$5:$DA$5='Résultats élèves'!$F$2))&gt;0,"ABSENT","PRESENT"))</f>
        <v>PRESENT</v>
      </c>
      <c r="Q217" s="103" t="str">
        <f>IF(Q216="","",IF(SUMPRODUCT((Stabilo!$F222:$DA222="A")*(Stabilo!$F$5:$DA$5='Résultats élèves'!$G$2))&gt;0,"ABSENT","PRESENT"))</f>
        <v>PRESENT</v>
      </c>
      <c r="R217" s="103" t="str">
        <f>IF(R216="","",IF(SUMPRODUCT((Stabilo!$F222:$DA222="A")*(Stabilo!$F$5:$DA$5='Résultats élèves'!$H$2))&gt;0,"ABSENT","PRESENT"))</f>
        <v>PRESENT</v>
      </c>
      <c r="S217" s="103" t="str">
        <f>IF(S216="","",IF(SUMPRODUCT((Stabilo!$F222:$DA222="A")*(Stabilo!$F$5:$DA$5='Résultats élèves'!$I$2))&gt;0,"ABSENT","PRESENT"))</f>
        <v/>
      </c>
      <c r="T217" s="103" t="str">
        <f>IF(T216="","",IF(SUMPRODUCT((Stabilo!$F222:$DA222="A")*(Stabilo!$F$5:$DA$5='Résultats élèves'!$J$2))&gt;0,"ABSENT","PRESENT"))</f>
        <v/>
      </c>
      <c r="U217" s="103" t="str">
        <f>IF(U216="","",IF(SUMPRODUCT((Stabilo!$F222:$DA222="A")*(Stabilo!$F$5:$DA$5='Résultats élèves'!$K$2))&gt;0,"ABSENT","PRESENT"))</f>
        <v/>
      </c>
      <c r="V217" s="103" t="str">
        <f>IF(V216="","",IF(SUMPRODUCT((Stabilo!$F222:$DA222="A")*(Stabilo!$F$5:$DA$5='Résultats élèves'!$L$2))&gt;0,"ABSENT","PRESENT"))</f>
        <v/>
      </c>
      <c r="W217" s="103" t="str">
        <f>IF(W216="","",IF(SUMPRODUCT((Stabilo!$F222:$DA222="A")*(Stabilo!$F$5:$DA$5='Résultats élèves'!$M$2))&gt;0,"ABSENT","PRESENT"))</f>
        <v/>
      </c>
      <c r="X217" s="99" t="str">
        <f t="shared" si="33"/>
        <v/>
      </c>
      <c r="Y217" s="176" t="str">
        <f>IF(X217="PRESENT",IF(N217="PRESENT",SUMPRODUCT((Stabilo!$F222:$DA222=1)*(Stabilo!$F$5:$DA$5='Résultats élèves'!$D$2)),"A"),"A")</f>
        <v>A</v>
      </c>
      <c r="Z217" s="176" t="str">
        <f>IF(X217="PRESENT",IF(O217="PRESENT",SUMPRODUCT((Stabilo!$F222:$DA222=1)*(Stabilo!$F$5:$DA$5='Résultats élèves'!$E$2)),"A"),"A")</f>
        <v>A</v>
      </c>
      <c r="AA217" s="176" t="str">
        <f>IF(X217="PRESENT",IF(P217="PRESENT",SUMPRODUCT((Stabilo!$F222:$DA222=1)*(Stabilo!$F$5:$DA$5='Résultats élèves'!$F$2)),"A"),"A")</f>
        <v>A</v>
      </c>
      <c r="AB217" s="176" t="str">
        <f>IF(X217="PRESENT",IF(Q217="PRESENT",SUMPRODUCT((Stabilo!$F222:$DA222=1)*(Stabilo!$F$5:$DA$5='Résultats élèves'!$G$2)),"A"),"A")</f>
        <v>A</v>
      </c>
      <c r="AC217" s="176" t="str">
        <f>IF(X217="PRESENT",IF(R217="PRESENT",SUMPRODUCT((Stabilo!$F222:$DA222=1)*(Stabilo!$F$5:$DA$5='Résultats élèves'!$H$2)),"A"),"A")</f>
        <v>A</v>
      </c>
      <c r="AD217" s="176" t="str">
        <f>IF(X217="PRESENT",IF(S217="PRESENT",SUMPRODUCT((Stabilo!$F222:$DA222=1)*(Stabilo!$F$5:$DA$5='Résultats élèves'!$I$2)),"A"),"A")</f>
        <v>A</v>
      </c>
      <c r="AE217" s="176" t="str">
        <f>IF(X217="PRESENT",IF(T217="PRESENT",SUMPRODUCT((Stabilo!$F222:$DA222=1)*(Stabilo!$F$5:$DA$5='Résultats élèves'!$J$2)),"A"),"A")</f>
        <v>A</v>
      </c>
      <c r="AF217" s="176" t="str">
        <f>IF(X217="PRESENT",IF(U217="PRESENT",SUMPRODUCT((Stabilo!$F222:$DA222=1)*(Stabilo!$F$5:$DA$5='Résultats élèves'!$K$2)),"A"),"A")</f>
        <v>A</v>
      </c>
      <c r="AG217" s="176" t="str">
        <f>IF(X217="PRESENT",IF(V217="PRESENT",SUMPRODUCT((Stabilo!$F222:$DA222=1)*(Stabilo!$F$5:$DA$5='Résultats élèves'!$L$2)),"A"),"A")</f>
        <v>A</v>
      </c>
      <c r="AH217" s="176" t="str">
        <f>IF(X217="PRESENT",IF(W217="PRESENT",SUMPRODUCT((Stabilo!$F222:$DA222=1)*(Stabilo!$F$5:$DA$5='Résultats élèves'!$M$2)),"A"),"A")</f>
        <v>A</v>
      </c>
      <c r="AI217" s="175">
        <f>SUMPRODUCT((Stabilo!$F$5:$DA$5=1)*(Stabilo!F222:DA222&lt;&gt;""))</f>
        <v>0</v>
      </c>
      <c r="AJ217" s="175">
        <f>SUMPRODUCT((Stabilo!$F$5:$DA$5=2)*(Stabilo!F222:DA222&lt;&gt;""))</f>
        <v>0</v>
      </c>
      <c r="AK217" s="175">
        <f>SUMPRODUCT((Stabilo!$F$5:$DA$5=3)*(Stabilo!F222:DA222&lt;&gt;""))</f>
        <v>0</v>
      </c>
      <c r="AL217" s="175">
        <f>SUMPRODUCT((Stabilo!$F$5:$DA$5=4)*(Stabilo!F222:DA222&lt;&gt;""))</f>
        <v>0</v>
      </c>
      <c r="AM217" s="175">
        <f>SUMPRODUCT((Stabilo!$F$5:$DA$5=5)*(Stabilo!F222:DA222&lt;&gt;""))</f>
        <v>0</v>
      </c>
      <c r="AN217" s="175">
        <f>SUMPRODUCT((Stabilo!$F$5:$DA$5=6)*(Stabilo!F222:DA222&lt;&gt;""))</f>
        <v>0</v>
      </c>
      <c r="AO217" s="175">
        <f>SUMPRODUCT((Stabilo!$F$5:$DA$5=7)*(Stabilo!F222:DA222&lt;&gt;""))</f>
        <v>0</v>
      </c>
      <c r="AP217" s="175">
        <f>SUMPRODUCT((Stabilo!$F$5:$DA$5=8)*(Stabilo!F222:DA222&lt;&gt;""))</f>
        <v>0</v>
      </c>
      <c r="AQ217" s="175">
        <f>SUMPRODUCT((Stabilo!$F$5:$DA$5=9)*(Stabilo!F222:DA222&lt;&gt;""))</f>
        <v>0</v>
      </c>
      <c r="AR217" s="175">
        <f>SUMPRODUCT((Stabilo!$F$5:$DA$5=10)*(Stabilo!F222:DA222&lt;&gt;""))</f>
        <v>0</v>
      </c>
    </row>
    <row r="218" spans="2:44" ht="15" customHeight="1">
      <c r="B218" s="76">
        <v>215</v>
      </c>
      <c r="C218" s="77" t="str">
        <f>IF(Accueil!F227="","",Accueil!F227)</f>
        <v/>
      </c>
      <c r="D218" s="167" t="str">
        <f t="shared" si="34"/>
        <v/>
      </c>
      <c r="E218" s="167" t="str">
        <f t="shared" si="35"/>
        <v/>
      </c>
      <c r="F218" s="167" t="str">
        <f t="shared" si="36"/>
        <v/>
      </c>
      <c r="G218" s="167" t="str">
        <f t="shared" si="37"/>
        <v/>
      </c>
      <c r="H218" s="167" t="str">
        <f t="shared" si="38"/>
        <v/>
      </c>
      <c r="I218" s="167" t="str">
        <f t="shared" si="39"/>
        <v/>
      </c>
      <c r="J218" s="167" t="str">
        <f t="shared" si="40"/>
        <v/>
      </c>
      <c r="K218" s="167" t="str">
        <f t="shared" si="41"/>
        <v/>
      </c>
      <c r="L218" s="167" t="str">
        <f t="shared" si="42"/>
        <v/>
      </c>
      <c r="M218" s="167" t="str">
        <f t="shared" si="43"/>
        <v/>
      </c>
      <c r="N218" s="103" t="str">
        <f>IF(N217="","",IF(SUMPRODUCT((Stabilo!$F223:$DA223="A")*(Stabilo!$F$5:$DA$5='Résultats élèves'!$D$2))&gt;0,"ABSENT","PRESENT"))</f>
        <v>PRESENT</v>
      </c>
      <c r="O218" s="103" t="str">
        <f>IF(O217="","",IF(SUMPRODUCT((Stabilo!$F223:$DA223="A")*(Stabilo!$F$5:$DA$5='Résultats élèves'!$E$2))&gt;0,"ABSENT","PRESENT"))</f>
        <v>PRESENT</v>
      </c>
      <c r="P218" s="103" t="str">
        <f>IF(P217="","",IF(SUMPRODUCT((Stabilo!$F223:$DA223="A")*(Stabilo!$F$5:$DA$5='Résultats élèves'!$F$2))&gt;0,"ABSENT","PRESENT"))</f>
        <v>PRESENT</v>
      </c>
      <c r="Q218" s="103" t="str">
        <f>IF(Q217="","",IF(SUMPRODUCT((Stabilo!$F223:$DA223="A")*(Stabilo!$F$5:$DA$5='Résultats élèves'!$G$2))&gt;0,"ABSENT","PRESENT"))</f>
        <v>PRESENT</v>
      </c>
      <c r="R218" s="103" t="str">
        <f>IF(R217="","",IF(SUMPRODUCT((Stabilo!$F223:$DA223="A")*(Stabilo!$F$5:$DA$5='Résultats élèves'!$H$2))&gt;0,"ABSENT","PRESENT"))</f>
        <v>PRESENT</v>
      </c>
      <c r="S218" s="103" t="str">
        <f>IF(S217="","",IF(SUMPRODUCT((Stabilo!$F223:$DA223="A")*(Stabilo!$F$5:$DA$5='Résultats élèves'!$I$2))&gt;0,"ABSENT","PRESENT"))</f>
        <v/>
      </c>
      <c r="T218" s="103" t="str">
        <f>IF(T217="","",IF(SUMPRODUCT((Stabilo!$F223:$DA223="A")*(Stabilo!$F$5:$DA$5='Résultats élèves'!$J$2))&gt;0,"ABSENT","PRESENT"))</f>
        <v/>
      </c>
      <c r="U218" s="103" t="str">
        <f>IF(U217="","",IF(SUMPRODUCT((Stabilo!$F223:$DA223="A")*(Stabilo!$F$5:$DA$5='Résultats élèves'!$K$2))&gt;0,"ABSENT","PRESENT"))</f>
        <v/>
      </c>
      <c r="V218" s="103" t="str">
        <f>IF(V217="","",IF(SUMPRODUCT((Stabilo!$F223:$DA223="A")*(Stabilo!$F$5:$DA$5='Résultats élèves'!$L$2))&gt;0,"ABSENT","PRESENT"))</f>
        <v/>
      </c>
      <c r="W218" s="103" t="str">
        <f>IF(W217="","",IF(SUMPRODUCT((Stabilo!$F223:$DA223="A")*(Stabilo!$F$5:$DA$5='Résultats élèves'!$M$2))&gt;0,"ABSENT","PRESENT"))</f>
        <v/>
      </c>
      <c r="X218" s="99" t="str">
        <f t="shared" si="33"/>
        <v/>
      </c>
      <c r="Y218" s="176" t="str">
        <f>IF(X218="PRESENT",IF(N218="PRESENT",SUMPRODUCT((Stabilo!$F223:$DA223=1)*(Stabilo!$F$5:$DA$5='Résultats élèves'!$D$2)),"A"),"A")</f>
        <v>A</v>
      </c>
      <c r="Z218" s="176" t="str">
        <f>IF(X218="PRESENT",IF(O218="PRESENT",SUMPRODUCT((Stabilo!$F223:$DA223=1)*(Stabilo!$F$5:$DA$5='Résultats élèves'!$E$2)),"A"),"A")</f>
        <v>A</v>
      </c>
      <c r="AA218" s="176" t="str">
        <f>IF(X218="PRESENT",IF(P218="PRESENT",SUMPRODUCT((Stabilo!$F223:$DA223=1)*(Stabilo!$F$5:$DA$5='Résultats élèves'!$F$2)),"A"),"A")</f>
        <v>A</v>
      </c>
      <c r="AB218" s="176" t="str">
        <f>IF(X218="PRESENT",IF(Q218="PRESENT",SUMPRODUCT((Stabilo!$F223:$DA223=1)*(Stabilo!$F$5:$DA$5='Résultats élèves'!$G$2)),"A"),"A")</f>
        <v>A</v>
      </c>
      <c r="AC218" s="176" t="str">
        <f>IF(X218="PRESENT",IF(R218="PRESENT",SUMPRODUCT((Stabilo!$F223:$DA223=1)*(Stabilo!$F$5:$DA$5='Résultats élèves'!$H$2)),"A"),"A")</f>
        <v>A</v>
      </c>
      <c r="AD218" s="176" t="str">
        <f>IF(X218="PRESENT",IF(S218="PRESENT",SUMPRODUCT((Stabilo!$F223:$DA223=1)*(Stabilo!$F$5:$DA$5='Résultats élèves'!$I$2)),"A"),"A")</f>
        <v>A</v>
      </c>
      <c r="AE218" s="176" t="str">
        <f>IF(X218="PRESENT",IF(T218="PRESENT",SUMPRODUCT((Stabilo!$F223:$DA223=1)*(Stabilo!$F$5:$DA$5='Résultats élèves'!$J$2)),"A"),"A")</f>
        <v>A</v>
      </c>
      <c r="AF218" s="176" t="str">
        <f>IF(X218="PRESENT",IF(U218="PRESENT",SUMPRODUCT((Stabilo!$F223:$DA223=1)*(Stabilo!$F$5:$DA$5='Résultats élèves'!$K$2)),"A"),"A")</f>
        <v>A</v>
      </c>
      <c r="AG218" s="176" t="str">
        <f>IF(X218="PRESENT",IF(V218="PRESENT",SUMPRODUCT((Stabilo!$F223:$DA223=1)*(Stabilo!$F$5:$DA$5='Résultats élèves'!$L$2)),"A"),"A")</f>
        <v>A</v>
      </c>
      <c r="AH218" s="176" t="str">
        <f>IF(X218="PRESENT",IF(W218="PRESENT",SUMPRODUCT((Stabilo!$F223:$DA223=1)*(Stabilo!$F$5:$DA$5='Résultats élèves'!$M$2)),"A"),"A")</f>
        <v>A</v>
      </c>
      <c r="AI218" s="175">
        <f>SUMPRODUCT((Stabilo!$F$5:$DA$5=1)*(Stabilo!F223:DA223&lt;&gt;""))</f>
        <v>0</v>
      </c>
      <c r="AJ218" s="175">
        <f>SUMPRODUCT((Stabilo!$F$5:$DA$5=2)*(Stabilo!F223:DA223&lt;&gt;""))</f>
        <v>0</v>
      </c>
      <c r="AK218" s="175">
        <f>SUMPRODUCT((Stabilo!$F$5:$DA$5=3)*(Stabilo!F223:DA223&lt;&gt;""))</f>
        <v>0</v>
      </c>
      <c r="AL218" s="175">
        <f>SUMPRODUCT((Stabilo!$F$5:$DA$5=4)*(Stabilo!F223:DA223&lt;&gt;""))</f>
        <v>0</v>
      </c>
      <c r="AM218" s="175">
        <f>SUMPRODUCT((Stabilo!$F$5:$DA$5=5)*(Stabilo!F223:DA223&lt;&gt;""))</f>
        <v>0</v>
      </c>
      <c r="AN218" s="175">
        <f>SUMPRODUCT((Stabilo!$F$5:$DA$5=6)*(Stabilo!F223:DA223&lt;&gt;""))</f>
        <v>0</v>
      </c>
      <c r="AO218" s="175">
        <f>SUMPRODUCT((Stabilo!$F$5:$DA$5=7)*(Stabilo!F223:DA223&lt;&gt;""))</f>
        <v>0</v>
      </c>
      <c r="AP218" s="175">
        <f>SUMPRODUCT((Stabilo!$F$5:$DA$5=8)*(Stabilo!F223:DA223&lt;&gt;""))</f>
        <v>0</v>
      </c>
      <c r="AQ218" s="175">
        <f>SUMPRODUCT((Stabilo!$F$5:$DA$5=9)*(Stabilo!F223:DA223&lt;&gt;""))</f>
        <v>0</v>
      </c>
      <c r="AR218" s="175">
        <f>SUMPRODUCT((Stabilo!$F$5:$DA$5=10)*(Stabilo!F223:DA223&lt;&gt;""))</f>
        <v>0</v>
      </c>
    </row>
    <row r="219" spans="2:44" ht="15" customHeight="1">
      <c r="B219" s="76">
        <v>216</v>
      </c>
      <c r="C219" s="77" t="str">
        <f>IF(Accueil!F228="","",Accueil!F228)</f>
        <v/>
      </c>
      <c r="D219" s="167" t="str">
        <f t="shared" si="34"/>
        <v/>
      </c>
      <c r="E219" s="167" t="str">
        <f t="shared" si="35"/>
        <v/>
      </c>
      <c r="F219" s="167" t="str">
        <f t="shared" si="36"/>
        <v/>
      </c>
      <c r="G219" s="167" t="str">
        <f t="shared" si="37"/>
        <v/>
      </c>
      <c r="H219" s="167" t="str">
        <f t="shared" si="38"/>
        <v/>
      </c>
      <c r="I219" s="167" t="str">
        <f t="shared" si="39"/>
        <v/>
      </c>
      <c r="J219" s="167" t="str">
        <f t="shared" si="40"/>
        <v/>
      </c>
      <c r="K219" s="167" t="str">
        <f t="shared" si="41"/>
        <v/>
      </c>
      <c r="L219" s="167" t="str">
        <f t="shared" si="42"/>
        <v/>
      </c>
      <c r="M219" s="167" t="str">
        <f t="shared" si="43"/>
        <v/>
      </c>
      <c r="N219" s="103" t="str">
        <f>IF(N218="","",IF(SUMPRODUCT((Stabilo!$F224:$DA224="A")*(Stabilo!$F$5:$DA$5='Résultats élèves'!$D$2))&gt;0,"ABSENT","PRESENT"))</f>
        <v>PRESENT</v>
      </c>
      <c r="O219" s="103" t="str">
        <f>IF(O218="","",IF(SUMPRODUCT((Stabilo!$F224:$DA224="A")*(Stabilo!$F$5:$DA$5='Résultats élèves'!$E$2))&gt;0,"ABSENT","PRESENT"))</f>
        <v>PRESENT</v>
      </c>
      <c r="P219" s="103" t="str">
        <f>IF(P218="","",IF(SUMPRODUCT((Stabilo!$F224:$DA224="A")*(Stabilo!$F$5:$DA$5='Résultats élèves'!$F$2))&gt;0,"ABSENT","PRESENT"))</f>
        <v>PRESENT</v>
      </c>
      <c r="Q219" s="103" t="str">
        <f>IF(Q218="","",IF(SUMPRODUCT((Stabilo!$F224:$DA224="A")*(Stabilo!$F$5:$DA$5='Résultats élèves'!$G$2))&gt;0,"ABSENT","PRESENT"))</f>
        <v>PRESENT</v>
      </c>
      <c r="R219" s="103" t="str">
        <f>IF(R218="","",IF(SUMPRODUCT((Stabilo!$F224:$DA224="A")*(Stabilo!$F$5:$DA$5='Résultats élèves'!$H$2))&gt;0,"ABSENT","PRESENT"))</f>
        <v>PRESENT</v>
      </c>
      <c r="S219" s="103" t="str">
        <f>IF(S218="","",IF(SUMPRODUCT((Stabilo!$F224:$DA224="A")*(Stabilo!$F$5:$DA$5='Résultats élèves'!$I$2))&gt;0,"ABSENT","PRESENT"))</f>
        <v/>
      </c>
      <c r="T219" s="103" t="str">
        <f>IF(T218="","",IF(SUMPRODUCT((Stabilo!$F224:$DA224="A")*(Stabilo!$F$5:$DA$5='Résultats élèves'!$J$2))&gt;0,"ABSENT","PRESENT"))</f>
        <v/>
      </c>
      <c r="U219" s="103" t="str">
        <f>IF(U218="","",IF(SUMPRODUCT((Stabilo!$F224:$DA224="A")*(Stabilo!$F$5:$DA$5='Résultats élèves'!$K$2))&gt;0,"ABSENT","PRESENT"))</f>
        <v/>
      </c>
      <c r="V219" s="103" t="str">
        <f>IF(V218="","",IF(SUMPRODUCT((Stabilo!$F224:$DA224="A")*(Stabilo!$F$5:$DA$5='Résultats élèves'!$L$2))&gt;0,"ABSENT","PRESENT"))</f>
        <v/>
      </c>
      <c r="W219" s="103" t="str">
        <f>IF(W218="","",IF(SUMPRODUCT((Stabilo!$F224:$DA224="A")*(Stabilo!$F$5:$DA$5='Résultats élèves'!$M$2))&gt;0,"ABSENT","PRESENT"))</f>
        <v/>
      </c>
      <c r="X219" s="99" t="str">
        <f t="shared" si="33"/>
        <v/>
      </c>
      <c r="Y219" s="176" t="str">
        <f>IF(X219="PRESENT",IF(N219="PRESENT",SUMPRODUCT((Stabilo!$F224:$DA224=1)*(Stabilo!$F$5:$DA$5='Résultats élèves'!$D$2)),"A"),"A")</f>
        <v>A</v>
      </c>
      <c r="Z219" s="176" t="str">
        <f>IF(X219="PRESENT",IF(O219="PRESENT",SUMPRODUCT((Stabilo!$F224:$DA224=1)*(Stabilo!$F$5:$DA$5='Résultats élèves'!$E$2)),"A"),"A")</f>
        <v>A</v>
      </c>
      <c r="AA219" s="176" t="str">
        <f>IF(X219="PRESENT",IF(P219="PRESENT",SUMPRODUCT((Stabilo!$F224:$DA224=1)*(Stabilo!$F$5:$DA$5='Résultats élèves'!$F$2)),"A"),"A")</f>
        <v>A</v>
      </c>
      <c r="AB219" s="176" t="str">
        <f>IF(X219="PRESENT",IF(Q219="PRESENT",SUMPRODUCT((Stabilo!$F224:$DA224=1)*(Stabilo!$F$5:$DA$5='Résultats élèves'!$G$2)),"A"),"A")</f>
        <v>A</v>
      </c>
      <c r="AC219" s="176" t="str">
        <f>IF(X219="PRESENT",IF(R219="PRESENT",SUMPRODUCT((Stabilo!$F224:$DA224=1)*(Stabilo!$F$5:$DA$5='Résultats élèves'!$H$2)),"A"),"A")</f>
        <v>A</v>
      </c>
      <c r="AD219" s="176" t="str">
        <f>IF(X219="PRESENT",IF(S219="PRESENT",SUMPRODUCT((Stabilo!$F224:$DA224=1)*(Stabilo!$F$5:$DA$5='Résultats élèves'!$I$2)),"A"),"A")</f>
        <v>A</v>
      </c>
      <c r="AE219" s="176" t="str">
        <f>IF(X219="PRESENT",IF(T219="PRESENT",SUMPRODUCT((Stabilo!$F224:$DA224=1)*(Stabilo!$F$5:$DA$5='Résultats élèves'!$J$2)),"A"),"A")</f>
        <v>A</v>
      </c>
      <c r="AF219" s="176" t="str">
        <f>IF(X219="PRESENT",IF(U219="PRESENT",SUMPRODUCT((Stabilo!$F224:$DA224=1)*(Stabilo!$F$5:$DA$5='Résultats élèves'!$K$2)),"A"),"A")</f>
        <v>A</v>
      </c>
      <c r="AG219" s="176" t="str">
        <f>IF(X219="PRESENT",IF(V219="PRESENT",SUMPRODUCT((Stabilo!$F224:$DA224=1)*(Stabilo!$F$5:$DA$5='Résultats élèves'!$L$2)),"A"),"A")</f>
        <v>A</v>
      </c>
      <c r="AH219" s="176" t="str">
        <f>IF(X219="PRESENT",IF(W219="PRESENT",SUMPRODUCT((Stabilo!$F224:$DA224=1)*(Stabilo!$F$5:$DA$5='Résultats élèves'!$M$2)),"A"),"A")</f>
        <v>A</v>
      </c>
      <c r="AI219" s="175">
        <f>SUMPRODUCT((Stabilo!$F$5:$DA$5=1)*(Stabilo!F224:DA224&lt;&gt;""))</f>
        <v>0</v>
      </c>
      <c r="AJ219" s="175">
        <f>SUMPRODUCT((Stabilo!$F$5:$DA$5=2)*(Stabilo!F224:DA224&lt;&gt;""))</f>
        <v>0</v>
      </c>
      <c r="AK219" s="175">
        <f>SUMPRODUCT((Stabilo!$F$5:$DA$5=3)*(Stabilo!F224:DA224&lt;&gt;""))</f>
        <v>0</v>
      </c>
      <c r="AL219" s="175">
        <f>SUMPRODUCT((Stabilo!$F$5:$DA$5=4)*(Stabilo!F224:DA224&lt;&gt;""))</f>
        <v>0</v>
      </c>
      <c r="AM219" s="175">
        <f>SUMPRODUCT((Stabilo!$F$5:$DA$5=5)*(Stabilo!F224:DA224&lt;&gt;""))</f>
        <v>0</v>
      </c>
      <c r="AN219" s="175">
        <f>SUMPRODUCT((Stabilo!$F$5:$DA$5=6)*(Stabilo!F224:DA224&lt;&gt;""))</f>
        <v>0</v>
      </c>
      <c r="AO219" s="175">
        <f>SUMPRODUCT((Stabilo!$F$5:$DA$5=7)*(Stabilo!F224:DA224&lt;&gt;""))</f>
        <v>0</v>
      </c>
      <c r="AP219" s="175">
        <f>SUMPRODUCT((Stabilo!$F$5:$DA$5=8)*(Stabilo!F224:DA224&lt;&gt;""))</f>
        <v>0</v>
      </c>
      <c r="AQ219" s="175">
        <f>SUMPRODUCT((Stabilo!$F$5:$DA$5=9)*(Stabilo!F224:DA224&lt;&gt;""))</f>
        <v>0</v>
      </c>
      <c r="AR219" s="175">
        <f>SUMPRODUCT((Stabilo!$F$5:$DA$5=10)*(Stabilo!F224:DA224&lt;&gt;""))</f>
        <v>0</v>
      </c>
    </row>
    <row r="220" spans="2:44" ht="15" customHeight="1">
      <c r="B220" s="76">
        <v>217</v>
      </c>
      <c r="C220" s="77" t="str">
        <f>IF(Accueil!F229="","",Accueil!F229)</f>
        <v/>
      </c>
      <c r="D220" s="167" t="str">
        <f t="shared" si="34"/>
        <v/>
      </c>
      <c r="E220" s="167" t="str">
        <f t="shared" si="35"/>
        <v/>
      </c>
      <c r="F220" s="167" t="str">
        <f t="shared" si="36"/>
        <v/>
      </c>
      <c r="G220" s="167" t="str">
        <f t="shared" si="37"/>
        <v/>
      </c>
      <c r="H220" s="167" t="str">
        <f t="shared" si="38"/>
        <v/>
      </c>
      <c r="I220" s="167" t="str">
        <f t="shared" si="39"/>
        <v/>
      </c>
      <c r="J220" s="167" t="str">
        <f t="shared" si="40"/>
        <v/>
      </c>
      <c r="K220" s="167" t="str">
        <f t="shared" si="41"/>
        <v/>
      </c>
      <c r="L220" s="167" t="str">
        <f t="shared" si="42"/>
        <v/>
      </c>
      <c r="M220" s="167" t="str">
        <f t="shared" si="43"/>
        <v/>
      </c>
      <c r="N220" s="103" t="str">
        <f>IF(N219="","",IF(SUMPRODUCT((Stabilo!$F225:$DA225="A")*(Stabilo!$F$5:$DA$5='Résultats élèves'!$D$2))&gt;0,"ABSENT","PRESENT"))</f>
        <v>PRESENT</v>
      </c>
      <c r="O220" s="103" t="str">
        <f>IF(O219="","",IF(SUMPRODUCT((Stabilo!$F225:$DA225="A")*(Stabilo!$F$5:$DA$5='Résultats élèves'!$E$2))&gt;0,"ABSENT","PRESENT"))</f>
        <v>PRESENT</v>
      </c>
      <c r="P220" s="103" t="str">
        <f>IF(P219="","",IF(SUMPRODUCT((Stabilo!$F225:$DA225="A")*(Stabilo!$F$5:$DA$5='Résultats élèves'!$F$2))&gt;0,"ABSENT","PRESENT"))</f>
        <v>PRESENT</v>
      </c>
      <c r="Q220" s="103" t="str">
        <f>IF(Q219="","",IF(SUMPRODUCT((Stabilo!$F225:$DA225="A")*(Stabilo!$F$5:$DA$5='Résultats élèves'!$G$2))&gt;0,"ABSENT","PRESENT"))</f>
        <v>PRESENT</v>
      </c>
      <c r="R220" s="103" t="str">
        <f>IF(R219="","",IF(SUMPRODUCT((Stabilo!$F225:$DA225="A")*(Stabilo!$F$5:$DA$5='Résultats élèves'!$H$2))&gt;0,"ABSENT","PRESENT"))</f>
        <v>PRESENT</v>
      </c>
      <c r="S220" s="103" t="str">
        <f>IF(S219="","",IF(SUMPRODUCT((Stabilo!$F225:$DA225="A")*(Stabilo!$F$5:$DA$5='Résultats élèves'!$I$2))&gt;0,"ABSENT","PRESENT"))</f>
        <v/>
      </c>
      <c r="T220" s="103" t="str">
        <f>IF(T219="","",IF(SUMPRODUCT((Stabilo!$F225:$DA225="A")*(Stabilo!$F$5:$DA$5='Résultats élèves'!$J$2))&gt;0,"ABSENT","PRESENT"))</f>
        <v/>
      </c>
      <c r="U220" s="103" t="str">
        <f>IF(U219="","",IF(SUMPRODUCT((Stabilo!$F225:$DA225="A")*(Stabilo!$F$5:$DA$5='Résultats élèves'!$K$2))&gt;0,"ABSENT","PRESENT"))</f>
        <v/>
      </c>
      <c r="V220" s="103" t="str">
        <f>IF(V219="","",IF(SUMPRODUCT((Stabilo!$F225:$DA225="A")*(Stabilo!$F$5:$DA$5='Résultats élèves'!$L$2))&gt;0,"ABSENT","PRESENT"))</f>
        <v/>
      </c>
      <c r="W220" s="103" t="str">
        <f>IF(W219="","",IF(SUMPRODUCT((Stabilo!$F225:$DA225="A")*(Stabilo!$F$5:$DA$5='Résultats élèves'!$M$2))&gt;0,"ABSENT","PRESENT"))</f>
        <v/>
      </c>
      <c r="X220" s="99" t="str">
        <f t="shared" si="33"/>
        <v/>
      </c>
      <c r="Y220" s="176" t="str">
        <f>IF(X220="PRESENT",IF(N220="PRESENT",SUMPRODUCT((Stabilo!$F225:$DA225=1)*(Stabilo!$F$5:$DA$5='Résultats élèves'!$D$2)),"A"),"A")</f>
        <v>A</v>
      </c>
      <c r="Z220" s="176" t="str">
        <f>IF(X220="PRESENT",IF(O220="PRESENT",SUMPRODUCT((Stabilo!$F225:$DA225=1)*(Stabilo!$F$5:$DA$5='Résultats élèves'!$E$2)),"A"),"A")</f>
        <v>A</v>
      </c>
      <c r="AA220" s="176" t="str">
        <f>IF(X220="PRESENT",IF(P220="PRESENT",SUMPRODUCT((Stabilo!$F225:$DA225=1)*(Stabilo!$F$5:$DA$5='Résultats élèves'!$F$2)),"A"),"A")</f>
        <v>A</v>
      </c>
      <c r="AB220" s="176" t="str">
        <f>IF(X220="PRESENT",IF(Q220="PRESENT",SUMPRODUCT((Stabilo!$F225:$DA225=1)*(Stabilo!$F$5:$DA$5='Résultats élèves'!$G$2)),"A"),"A")</f>
        <v>A</v>
      </c>
      <c r="AC220" s="176" t="str">
        <f>IF(X220="PRESENT",IF(R220="PRESENT",SUMPRODUCT((Stabilo!$F225:$DA225=1)*(Stabilo!$F$5:$DA$5='Résultats élèves'!$H$2)),"A"),"A")</f>
        <v>A</v>
      </c>
      <c r="AD220" s="176" t="str">
        <f>IF(X220="PRESENT",IF(S220="PRESENT",SUMPRODUCT((Stabilo!$F225:$DA225=1)*(Stabilo!$F$5:$DA$5='Résultats élèves'!$I$2)),"A"),"A")</f>
        <v>A</v>
      </c>
      <c r="AE220" s="176" t="str">
        <f>IF(X220="PRESENT",IF(T220="PRESENT",SUMPRODUCT((Stabilo!$F225:$DA225=1)*(Stabilo!$F$5:$DA$5='Résultats élèves'!$J$2)),"A"),"A")</f>
        <v>A</v>
      </c>
      <c r="AF220" s="176" t="str">
        <f>IF(X220="PRESENT",IF(U220="PRESENT",SUMPRODUCT((Stabilo!$F225:$DA225=1)*(Stabilo!$F$5:$DA$5='Résultats élèves'!$K$2)),"A"),"A")</f>
        <v>A</v>
      </c>
      <c r="AG220" s="176" t="str">
        <f>IF(X220="PRESENT",IF(V220="PRESENT",SUMPRODUCT((Stabilo!$F225:$DA225=1)*(Stabilo!$F$5:$DA$5='Résultats élèves'!$L$2)),"A"),"A")</f>
        <v>A</v>
      </c>
      <c r="AH220" s="176" t="str">
        <f>IF(X220="PRESENT",IF(W220="PRESENT",SUMPRODUCT((Stabilo!$F225:$DA225=1)*(Stabilo!$F$5:$DA$5='Résultats élèves'!$M$2)),"A"),"A")</f>
        <v>A</v>
      </c>
      <c r="AI220" s="175">
        <f>SUMPRODUCT((Stabilo!$F$5:$DA$5=1)*(Stabilo!F225:DA225&lt;&gt;""))</f>
        <v>0</v>
      </c>
      <c r="AJ220" s="175">
        <f>SUMPRODUCT((Stabilo!$F$5:$DA$5=2)*(Stabilo!F225:DA225&lt;&gt;""))</f>
        <v>0</v>
      </c>
      <c r="AK220" s="175">
        <f>SUMPRODUCT((Stabilo!$F$5:$DA$5=3)*(Stabilo!F225:DA225&lt;&gt;""))</f>
        <v>0</v>
      </c>
      <c r="AL220" s="175">
        <f>SUMPRODUCT((Stabilo!$F$5:$DA$5=4)*(Stabilo!F225:DA225&lt;&gt;""))</f>
        <v>0</v>
      </c>
      <c r="AM220" s="175">
        <f>SUMPRODUCT((Stabilo!$F$5:$DA$5=5)*(Stabilo!F225:DA225&lt;&gt;""))</f>
        <v>0</v>
      </c>
      <c r="AN220" s="175">
        <f>SUMPRODUCT((Stabilo!$F$5:$DA$5=6)*(Stabilo!F225:DA225&lt;&gt;""))</f>
        <v>0</v>
      </c>
      <c r="AO220" s="175">
        <f>SUMPRODUCT((Stabilo!$F$5:$DA$5=7)*(Stabilo!F225:DA225&lt;&gt;""))</f>
        <v>0</v>
      </c>
      <c r="AP220" s="175">
        <f>SUMPRODUCT((Stabilo!$F$5:$DA$5=8)*(Stabilo!F225:DA225&lt;&gt;""))</f>
        <v>0</v>
      </c>
      <c r="AQ220" s="175">
        <f>SUMPRODUCT((Stabilo!$F$5:$DA$5=9)*(Stabilo!F225:DA225&lt;&gt;""))</f>
        <v>0</v>
      </c>
      <c r="AR220" s="175">
        <f>SUMPRODUCT((Stabilo!$F$5:$DA$5=10)*(Stabilo!F225:DA225&lt;&gt;""))</f>
        <v>0</v>
      </c>
    </row>
    <row r="221" spans="2:44" ht="15" customHeight="1">
      <c r="B221" s="76">
        <v>218</v>
      </c>
      <c r="C221" s="77" t="str">
        <f>IF(Accueil!F230="","",Accueil!F230)</f>
        <v/>
      </c>
      <c r="D221" s="167" t="str">
        <f t="shared" si="34"/>
        <v/>
      </c>
      <c r="E221" s="167" t="str">
        <f t="shared" si="35"/>
        <v/>
      </c>
      <c r="F221" s="167" t="str">
        <f t="shared" si="36"/>
        <v/>
      </c>
      <c r="G221" s="167" t="str">
        <f t="shared" si="37"/>
        <v/>
      </c>
      <c r="H221" s="167" t="str">
        <f t="shared" si="38"/>
        <v/>
      </c>
      <c r="I221" s="167" t="str">
        <f t="shared" si="39"/>
        <v/>
      </c>
      <c r="J221" s="167" t="str">
        <f t="shared" si="40"/>
        <v/>
      </c>
      <c r="K221" s="167" t="str">
        <f t="shared" si="41"/>
        <v/>
      </c>
      <c r="L221" s="167" t="str">
        <f t="shared" si="42"/>
        <v/>
      </c>
      <c r="M221" s="167" t="str">
        <f t="shared" si="43"/>
        <v/>
      </c>
      <c r="N221" s="103" t="str">
        <f>IF(N220="","",IF(SUMPRODUCT((Stabilo!$F226:$DA226="A")*(Stabilo!$F$5:$DA$5='Résultats élèves'!$D$2))&gt;0,"ABSENT","PRESENT"))</f>
        <v>PRESENT</v>
      </c>
      <c r="O221" s="103" t="str">
        <f>IF(O220="","",IF(SUMPRODUCT((Stabilo!$F226:$DA226="A")*(Stabilo!$F$5:$DA$5='Résultats élèves'!$E$2))&gt;0,"ABSENT","PRESENT"))</f>
        <v>PRESENT</v>
      </c>
      <c r="P221" s="103" t="str">
        <f>IF(P220="","",IF(SUMPRODUCT((Stabilo!$F226:$DA226="A")*(Stabilo!$F$5:$DA$5='Résultats élèves'!$F$2))&gt;0,"ABSENT","PRESENT"))</f>
        <v>PRESENT</v>
      </c>
      <c r="Q221" s="103" t="str">
        <f>IF(Q220="","",IF(SUMPRODUCT((Stabilo!$F226:$DA226="A")*(Stabilo!$F$5:$DA$5='Résultats élèves'!$G$2))&gt;0,"ABSENT","PRESENT"))</f>
        <v>PRESENT</v>
      </c>
      <c r="R221" s="103" t="str">
        <f>IF(R220="","",IF(SUMPRODUCT((Stabilo!$F226:$DA226="A")*(Stabilo!$F$5:$DA$5='Résultats élèves'!$H$2))&gt;0,"ABSENT","PRESENT"))</f>
        <v>PRESENT</v>
      </c>
      <c r="S221" s="103" t="str">
        <f>IF(S220="","",IF(SUMPRODUCT((Stabilo!$F226:$DA226="A")*(Stabilo!$F$5:$DA$5='Résultats élèves'!$I$2))&gt;0,"ABSENT","PRESENT"))</f>
        <v/>
      </c>
      <c r="T221" s="103" t="str">
        <f>IF(T220="","",IF(SUMPRODUCT((Stabilo!$F226:$DA226="A")*(Stabilo!$F$5:$DA$5='Résultats élèves'!$J$2))&gt;0,"ABSENT","PRESENT"))</f>
        <v/>
      </c>
      <c r="U221" s="103" t="str">
        <f>IF(U220="","",IF(SUMPRODUCT((Stabilo!$F226:$DA226="A")*(Stabilo!$F$5:$DA$5='Résultats élèves'!$K$2))&gt;0,"ABSENT","PRESENT"))</f>
        <v/>
      </c>
      <c r="V221" s="103" t="str">
        <f>IF(V220="","",IF(SUMPRODUCT((Stabilo!$F226:$DA226="A")*(Stabilo!$F$5:$DA$5='Résultats élèves'!$L$2))&gt;0,"ABSENT","PRESENT"))</f>
        <v/>
      </c>
      <c r="W221" s="103" t="str">
        <f>IF(W220="","",IF(SUMPRODUCT((Stabilo!$F226:$DA226="A")*(Stabilo!$F$5:$DA$5='Résultats élèves'!$M$2))&gt;0,"ABSENT","PRESENT"))</f>
        <v/>
      </c>
      <c r="X221" s="99" t="str">
        <f t="shared" si="33"/>
        <v/>
      </c>
      <c r="Y221" s="176" t="str">
        <f>IF(X221="PRESENT",IF(N221="PRESENT",SUMPRODUCT((Stabilo!$F226:$DA226=1)*(Stabilo!$F$5:$DA$5='Résultats élèves'!$D$2)),"A"),"A")</f>
        <v>A</v>
      </c>
      <c r="Z221" s="176" t="str">
        <f>IF(X221="PRESENT",IF(O221="PRESENT",SUMPRODUCT((Stabilo!$F226:$DA226=1)*(Stabilo!$F$5:$DA$5='Résultats élèves'!$E$2)),"A"),"A")</f>
        <v>A</v>
      </c>
      <c r="AA221" s="176" t="str">
        <f>IF(X221="PRESENT",IF(P221="PRESENT",SUMPRODUCT((Stabilo!$F226:$DA226=1)*(Stabilo!$F$5:$DA$5='Résultats élèves'!$F$2)),"A"),"A")</f>
        <v>A</v>
      </c>
      <c r="AB221" s="176" t="str">
        <f>IF(X221="PRESENT",IF(Q221="PRESENT",SUMPRODUCT((Stabilo!$F226:$DA226=1)*(Stabilo!$F$5:$DA$5='Résultats élèves'!$G$2)),"A"),"A")</f>
        <v>A</v>
      </c>
      <c r="AC221" s="176" t="str">
        <f>IF(X221="PRESENT",IF(R221="PRESENT",SUMPRODUCT((Stabilo!$F226:$DA226=1)*(Stabilo!$F$5:$DA$5='Résultats élèves'!$H$2)),"A"),"A")</f>
        <v>A</v>
      </c>
      <c r="AD221" s="176" t="str">
        <f>IF(X221="PRESENT",IF(S221="PRESENT",SUMPRODUCT((Stabilo!$F226:$DA226=1)*(Stabilo!$F$5:$DA$5='Résultats élèves'!$I$2)),"A"),"A")</f>
        <v>A</v>
      </c>
      <c r="AE221" s="176" t="str">
        <f>IF(X221="PRESENT",IF(T221="PRESENT",SUMPRODUCT((Stabilo!$F226:$DA226=1)*(Stabilo!$F$5:$DA$5='Résultats élèves'!$J$2)),"A"),"A")</f>
        <v>A</v>
      </c>
      <c r="AF221" s="176" t="str">
        <f>IF(X221="PRESENT",IF(U221="PRESENT",SUMPRODUCT((Stabilo!$F226:$DA226=1)*(Stabilo!$F$5:$DA$5='Résultats élèves'!$K$2)),"A"),"A")</f>
        <v>A</v>
      </c>
      <c r="AG221" s="176" t="str">
        <f>IF(X221="PRESENT",IF(V221="PRESENT",SUMPRODUCT((Stabilo!$F226:$DA226=1)*(Stabilo!$F$5:$DA$5='Résultats élèves'!$L$2)),"A"),"A")</f>
        <v>A</v>
      </c>
      <c r="AH221" s="176" t="str">
        <f>IF(X221="PRESENT",IF(W221="PRESENT",SUMPRODUCT((Stabilo!$F226:$DA226=1)*(Stabilo!$F$5:$DA$5='Résultats élèves'!$M$2)),"A"),"A")</f>
        <v>A</v>
      </c>
      <c r="AI221" s="175">
        <f>SUMPRODUCT((Stabilo!$F$5:$DA$5=1)*(Stabilo!F226:DA226&lt;&gt;""))</f>
        <v>0</v>
      </c>
      <c r="AJ221" s="175">
        <f>SUMPRODUCT((Stabilo!$F$5:$DA$5=2)*(Stabilo!F226:DA226&lt;&gt;""))</f>
        <v>0</v>
      </c>
      <c r="AK221" s="175">
        <f>SUMPRODUCT((Stabilo!$F$5:$DA$5=3)*(Stabilo!F226:DA226&lt;&gt;""))</f>
        <v>0</v>
      </c>
      <c r="AL221" s="175">
        <f>SUMPRODUCT((Stabilo!$F$5:$DA$5=4)*(Stabilo!F226:DA226&lt;&gt;""))</f>
        <v>0</v>
      </c>
      <c r="AM221" s="175">
        <f>SUMPRODUCT((Stabilo!$F$5:$DA$5=5)*(Stabilo!F226:DA226&lt;&gt;""))</f>
        <v>0</v>
      </c>
      <c r="AN221" s="175">
        <f>SUMPRODUCT((Stabilo!$F$5:$DA$5=6)*(Stabilo!F226:DA226&lt;&gt;""))</f>
        <v>0</v>
      </c>
      <c r="AO221" s="175">
        <f>SUMPRODUCT((Stabilo!$F$5:$DA$5=7)*(Stabilo!F226:DA226&lt;&gt;""))</f>
        <v>0</v>
      </c>
      <c r="AP221" s="175">
        <f>SUMPRODUCT((Stabilo!$F$5:$DA$5=8)*(Stabilo!F226:DA226&lt;&gt;""))</f>
        <v>0</v>
      </c>
      <c r="AQ221" s="175">
        <f>SUMPRODUCT((Stabilo!$F$5:$DA$5=9)*(Stabilo!F226:DA226&lt;&gt;""))</f>
        <v>0</v>
      </c>
      <c r="AR221" s="175">
        <f>SUMPRODUCT((Stabilo!$F$5:$DA$5=10)*(Stabilo!F226:DA226&lt;&gt;""))</f>
        <v>0</v>
      </c>
    </row>
    <row r="222" spans="2:44" ht="15" customHeight="1">
      <c r="B222" s="76">
        <v>219</v>
      </c>
      <c r="C222" s="77" t="str">
        <f>IF(Accueil!F231="","",Accueil!F231)</f>
        <v/>
      </c>
      <c r="D222" s="167" t="str">
        <f t="shared" si="34"/>
        <v/>
      </c>
      <c r="E222" s="167" t="str">
        <f t="shared" si="35"/>
        <v/>
      </c>
      <c r="F222" s="167" t="str">
        <f t="shared" si="36"/>
        <v/>
      </c>
      <c r="G222" s="167" t="str">
        <f t="shared" si="37"/>
        <v/>
      </c>
      <c r="H222" s="167" t="str">
        <f t="shared" si="38"/>
        <v/>
      </c>
      <c r="I222" s="167" t="str">
        <f t="shared" si="39"/>
        <v/>
      </c>
      <c r="J222" s="167" t="str">
        <f t="shared" si="40"/>
        <v/>
      </c>
      <c r="K222" s="167" t="str">
        <f t="shared" si="41"/>
        <v/>
      </c>
      <c r="L222" s="167" t="str">
        <f t="shared" si="42"/>
        <v/>
      </c>
      <c r="M222" s="167" t="str">
        <f t="shared" si="43"/>
        <v/>
      </c>
      <c r="N222" s="103" t="str">
        <f>IF(N221="","",IF(SUMPRODUCT((Stabilo!$F227:$DA227="A")*(Stabilo!$F$5:$DA$5='Résultats élèves'!$D$2))&gt;0,"ABSENT","PRESENT"))</f>
        <v>PRESENT</v>
      </c>
      <c r="O222" s="103" t="str">
        <f>IF(O221="","",IF(SUMPRODUCT((Stabilo!$F227:$DA227="A")*(Stabilo!$F$5:$DA$5='Résultats élèves'!$E$2))&gt;0,"ABSENT","PRESENT"))</f>
        <v>PRESENT</v>
      </c>
      <c r="P222" s="103" t="str">
        <f>IF(P221="","",IF(SUMPRODUCT((Stabilo!$F227:$DA227="A")*(Stabilo!$F$5:$DA$5='Résultats élèves'!$F$2))&gt;0,"ABSENT","PRESENT"))</f>
        <v>PRESENT</v>
      </c>
      <c r="Q222" s="103" t="str">
        <f>IF(Q221="","",IF(SUMPRODUCT((Stabilo!$F227:$DA227="A")*(Stabilo!$F$5:$DA$5='Résultats élèves'!$G$2))&gt;0,"ABSENT","PRESENT"))</f>
        <v>PRESENT</v>
      </c>
      <c r="R222" s="103" t="str">
        <f>IF(R221="","",IF(SUMPRODUCT((Stabilo!$F227:$DA227="A")*(Stabilo!$F$5:$DA$5='Résultats élèves'!$H$2))&gt;0,"ABSENT","PRESENT"))</f>
        <v>PRESENT</v>
      </c>
      <c r="S222" s="103" t="str">
        <f>IF(S221="","",IF(SUMPRODUCT((Stabilo!$F227:$DA227="A")*(Stabilo!$F$5:$DA$5='Résultats élèves'!$I$2))&gt;0,"ABSENT","PRESENT"))</f>
        <v/>
      </c>
      <c r="T222" s="103" t="str">
        <f>IF(T221="","",IF(SUMPRODUCT((Stabilo!$F227:$DA227="A")*(Stabilo!$F$5:$DA$5='Résultats élèves'!$J$2))&gt;0,"ABSENT","PRESENT"))</f>
        <v/>
      </c>
      <c r="U222" s="103" t="str">
        <f>IF(U221="","",IF(SUMPRODUCT((Stabilo!$F227:$DA227="A")*(Stabilo!$F$5:$DA$5='Résultats élèves'!$K$2))&gt;0,"ABSENT","PRESENT"))</f>
        <v/>
      </c>
      <c r="V222" s="103" t="str">
        <f>IF(V221="","",IF(SUMPRODUCT((Stabilo!$F227:$DA227="A")*(Stabilo!$F$5:$DA$5='Résultats élèves'!$L$2))&gt;0,"ABSENT","PRESENT"))</f>
        <v/>
      </c>
      <c r="W222" s="103" t="str">
        <f>IF(W221="","",IF(SUMPRODUCT((Stabilo!$F227:$DA227="A")*(Stabilo!$F$5:$DA$5='Résultats élèves'!$M$2))&gt;0,"ABSENT","PRESENT"))</f>
        <v/>
      </c>
      <c r="X222" s="99" t="str">
        <f t="shared" si="33"/>
        <v/>
      </c>
      <c r="Y222" s="176" t="str">
        <f>IF(X222="PRESENT",IF(N222="PRESENT",SUMPRODUCT((Stabilo!$F227:$DA227=1)*(Stabilo!$F$5:$DA$5='Résultats élèves'!$D$2)),"A"),"A")</f>
        <v>A</v>
      </c>
      <c r="Z222" s="176" t="str">
        <f>IF(X222="PRESENT",IF(O222="PRESENT",SUMPRODUCT((Stabilo!$F227:$DA227=1)*(Stabilo!$F$5:$DA$5='Résultats élèves'!$E$2)),"A"),"A")</f>
        <v>A</v>
      </c>
      <c r="AA222" s="176" t="str">
        <f>IF(X222="PRESENT",IF(P222="PRESENT",SUMPRODUCT((Stabilo!$F227:$DA227=1)*(Stabilo!$F$5:$DA$5='Résultats élèves'!$F$2)),"A"),"A")</f>
        <v>A</v>
      </c>
      <c r="AB222" s="176" t="str">
        <f>IF(X222="PRESENT",IF(Q222="PRESENT",SUMPRODUCT((Stabilo!$F227:$DA227=1)*(Stabilo!$F$5:$DA$5='Résultats élèves'!$G$2)),"A"),"A")</f>
        <v>A</v>
      </c>
      <c r="AC222" s="176" t="str">
        <f>IF(X222="PRESENT",IF(R222="PRESENT",SUMPRODUCT((Stabilo!$F227:$DA227=1)*(Stabilo!$F$5:$DA$5='Résultats élèves'!$H$2)),"A"),"A")</f>
        <v>A</v>
      </c>
      <c r="AD222" s="176" t="str">
        <f>IF(X222="PRESENT",IF(S222="PRESENT",SUMPRODUCT((Stabilo!$F227:$DA227=1)*(Stabilo!$F$5:$DA$5='Résultats élèves'!$I$2)),"A"),"A")</f>
        <v>A</v>
      </c>
      <c r="AE222" s="176" t="str">
        <f>IF(X222="PRESENT",IF(T222="PRESENT",SUMPRODUCT((Stabilo!$F227:$DA227=1)*(Stabilo!$F$5:$DA$5='Résultats élèves'!$J$2)),"A"),"A")</f>
        <v>A</v>
      </c>
      <c r="AF222" s="176" t="str">
        <f>IF(X222="PRESENT",IF(U222="PRESENT",SUMPRODUCT((Stabilo!$F227:$DA227=1)*(Stabilo!$F$5:$DA$5='Résultats élèves'!$K$2)),"A"),"A")</f>
        <v>A</v>
      </c>
      <c r="AG222" s="176" t="str">
        <f>IF(X222="PRESENT",IF(V222="PRESENT",SUMPRODUCT((Stabilo!$F227:$DA227=1)*(Stabilo!$F$5:$DA$5='Résultats élèves'!$L$2)),"A"),"A")</f>
        <v>A</v>
      </c>
      <c r="AH222" s="176" t="str">
        <f>IF(X222="PRESENT",IF(W222="PRESENT",SUMPRODUCT((Stabilo!$F227:$DA227=1)*(Stabilo!$F$5:$DA$5='Résultats élèves'!$M$2)),"A"),"A")</f>
        <v>A</v>
      </c>
      <c r="AI222" s="175">
        <f>SUMPRODUCT((Stabilo!$F$5:$DA$5=1)*(Stabilo!F227:DA227&lt;&gt;""))</f>
        <v>0</v>
      </c>
      <c r="AJ222" s="175">
        <f>SUMPRODUCT((Stabilo!$F$5:$DA$5=2)*(Stabilo!F227:DA227&lt;&gt;""))</f>
        <v>0</v>
      </c>
      <c r="AK222" s="175">
        <f>SUMPRODUCT((Stabilo!$F$5:$DA$5=3)*(Stabilo!F227:DA227&lt;&gt;""))</f>
        <v>0</v>
      </c>
      <c r="AL222" s="175">
        <f>SUMPRODUCT((Stabilo!$F$5:$DA$5=4)*(Stabilo!F227:DA227&lt;&gt;""))</f>
        <v>0</v>
      </c>
      <c r="AM222" s="175">
        <f>SUMPRODUCT((Stabilo!$F$5:$DA$5=5)*(Stabilo!F227:DA227&lt;&gt;""))</f>
        <v>0</v>
      </c>
      <c r="AN222" s="175">
        <f>SUMPRODUCT((Stabilo!$F$5:$DA$5=6)*(Stabilo!F227:DA227&lt;&gt;""))</f>
        <v>0</v>
      </c>
      <c r="AO222" s="175">
        <f>SUMPRODUCT((Stabilo!$F$5:$DA$5=7)*(Stabilo!F227:DA227&lt;&gt;""))</f>
        <v>0</v>
      </c>
      <c r="AP222" s="175">
        <f>SUMPRODUCT((Stabilo!$F$5:$DA$5=8)*(Stabilo!F227:DA227&lt;&gt;""))</f>
        <v>0</v>
      </c>
      <c r="AQ222" s="175">
        <f>SUMPRODUCT((Stabilo!$F$5:$DA$5=9)*(Stabilo!F227:DA227&lt;&gt;""))</f>
        <v>0</v>
      </c>
      <c r="AR222" s="175">
        <f>SUMPRODUCT((Stabilo!$F$5:$DA$5=10)*(Stabilo!F227:DA227&lt;&gt;""))</f>
        <v>0</v>
      </c>
    </row>
    <row r="223" spans="2:44" ht="15" customHeight="1">
      <c r="B223" s="76">
        <v>220</v>
      </c>
      <c r="C223" s="77" t="str">
        <f>IF(Accueil!F232="","",Accueil!F232)</f>
        <v/>
      </c>
      <c r="D223" s="167" t="str">
        <f t="shared" si="34"/>
        <v/>
      </c>
      <c r="E223" s="167" t="str">
        <f t="shared" si="35"/>
        <v/>
      </c>
      <c r="F223" s="167" t="str">
        <f t="shared" si="36"/>
        <v/>
      </c>
      <c r="G223" s="167" t="str">
        <f t="shared" si="37"/>
        <v/>
      </c>
      <c r="H223" s="167" t="str">
        <f t="shared" si="38"/>
        <v/>
      </c>
      <c r="I223" s="167" t="str">
        <f t="shared" si="39"/>
        <v/>
      </c>
      <c r="J223" s="167" t="str">
        <f t="shared" si="40"/>
        <v/>
      </c>
      <c r="K223" s="167" t="str">
        <f t="shared" si="41"/>
        <v/>
      </c>
      <c r="L223" s="167" t="str">
        <f t="shared" si="42"/>
        <v/>
      </c>
      <c r="M223" s="167" t="str">
        <f t="shared" si="43"/>
        <v/>
      </c>
      <c r="N223" s="103" t="str">
        <f>IF(N222="","",IF(SUMPRODUCT((Stabilo!$F228:$DA228="A")*(Stabilo!$F$5:$DA$5='Résultats élèves'!$D$2))&gt;0,"ABSENT","PRESENT"))</f>
        <v>PRESENT</v>
      </c>
      <c r="O223" s="103" t="str">
        <f>IF(O222="","",IF(SUMPRODUCT((Stabilo!$F228:$DA228="A")*(Stabilo!$F$5:$DA$5='Résultats élèves'!$E$2))&gt;0,"ABSENT","PRESENT"))</f>
        <v>PRESENT</v>
      </c>
      <c r="P223" s="103" t="str">
        <f>IF(P222="","",IF(SUMPRODUCT((Stabilo!$F228:$DA228="A")*(Stabilo!$F$5:$DA$5='Résultats élèves'!$F$2))&gt;0,"ABSENT","PRESENT"))</f>
        <v>PRESENT</v>
      </c>
      <c r="Q223" s="103" t="str">
        <f>IF(Q222="","",IF(SUMPRODUCT((Stabilo!$F228:$DA228="A")*(Stabilo!$F$5:$DA$5='Résultats élèves'!$G$2))&gt;0,"ABSENT","PRESENT"))</f>
        <v>PRESENT</v>
      </c>
      <c r="R223" s="103" t="str">
        <f>IF(R222="","",IF(SUMPRODUCT((Stabilo!$F228:$DA228="A")*(Stabilo!$F$5:$DA$5='Résultats élèves'!$H$2))&gt;0,"ABSENT","PRESENT"))</f>
        <v>PRESENT</v>
      </c>
      <c r="S223" s="103" t="str">
        <f>IF(S222="","",IF(SUMPRODUCT((Stabilo!$F228:$DA228="A")*(Stabilo!$F$5:$DA$5='Résultats élèves'!$I$2))&gt;0,"ABSENT","PRESENT"))</f>
        <v/>
      </c>
      <c r="T223" s="103" t="str">
        <f>IF(T222="","",IF(SUMPRODUCT((Stabilo!$F228:$DA228="A")*(Stabilo!$F$5:$DA$5='Résultats élèves'!$J$2))&gt;0,"ABSENT","PRESENT"))</f>
        <v/>
      </c>
      <c r="U223" s="103" t="str">
        <f>IF(U222="","",IF(SUMPRODUCT((Stabilo!$F228:$DA228="A")*(Stabilo!$F$5:$DA$5='Résultats élèves'!$K$2))&gt;0,"ABSENT","PRESENT"))</f>
        <v/>
      </c>
      <c r="V223" s="103" t="str">
        <f>IF(V222="","",IF(SUMPRODUCT((Stabilo!$F228:$DA228="A")*(Stabilo!$F$5:$DA$5='Résultats élèves'!$L$2))&gt;0,"ABSENT","PRESENT"))</f>
        <v/>
      </c>
      <c r="W223" s="103" t="str">
        <f>IF(W222="","",IF(SUMPRODUCT((Stabilo!$F228:$DA228="A")*(Stabilo!$F$5:$DA$5='Résultats élèves'!$M$2))&gt;0,"ABSENT","PRESENT"))</f>
        <v/>
      </c>
      <c r="X223" s="99" t="str">
        <f t="shared" si="33"/>
        <v/>
      </c>
      <c r="Y223" s="176" t="str">
        <f>IF(X223="PRESENT",IF(N223="PRESENT",SUMPRODUCT((Stabilo!$F228:$DA228=1)*(Stabilo!$F$5:$DA$5='Résultats élèves'!$D$2)),"A"),"A")</f>
        <v>A</v>
      </c>
      <c r="Z223" s="176" t="str">
        <f>IF(X223="PRESENT",IF(O223="PRESENT",SUMPRODUCT((Stabilo!$F228:$DA228=1)*(Stabilo!$F$5:$DA$5='Résultats élèves'!$E$2)),"A"),"A")</f>
        <v>A</v>
      </c>
      <c r="AA223" s="176" t="str">
        <f>IF(X223="PRESENT",IF(P223="PRESENT",SUMPRODUCT((Stabilo!$F228:$DA228=1)*(Stabilo!$F$5:$DA$5='Résultats élèves'!$F$2)),"A"),"A")</f>
        <v>A</v>
      </c>
      <c r="AB223" s="176" t="str">
        <f>IF(X223="PRESENT",IF(Q223="PRESENT",SUMPRODUCT((Stabilo!$F228:$DA228=1)*(Stabilo!$F$5:$DA$5='Résultats élèves'!$G$2)),"A"),"A")</f>
        <v>A</v>
      </c>
      <c r="AC223" s="176" t="str">
        <f>IF(X223="PRESENT",IF(R223="PRESENT",SUMPRODUCT((Stabilo!$F228:$DA228=1)*(Stabilo!$F$5:$DA$5='Résultats élèves'!$H$2)),"A"),"A")</f>
        <v>A</v>
      </c>
      <c r="AD223" s="176" t="str">
        <f>IF(X223="PRESENT",IF(S223="PRESENT",SUMPRODUCT((Stabilo!$F228:$DA228=1)*(Stabilo!$F$5:$DA$5='Résultats élèves'!$I$2)),"A"),"A")</f>
        <v>A</v>
      </c>
      <c r="AE223" s="176" t="str">
        <f>IF(X223="PRESENT",IF(T223="PRESENT",SUMPRODUCT((Stabilo!$F228:$DA228=1)*(Stabilo!$F$5:$DA$5='Résultats élèves'!$J$2)),"A"),"A")</f>
        <v>A</v>
      </c>
      <c r="AF223" s="176" t="str">
        <f>IF(X223="PRESENT",IF(U223="PRESENT",SUMPRODUCT((Stabilo!$F228:$DA228=1)*(Stabilo!$F$5:$DA$5='Résultats élèves'!$K$2)),"A"),"A")</f>
        <v>A</v>
      </c>
      <c r="AG223" s="176" t="str">
        <f>IF(X223="PRESENT",IF(V223="PRESENT",SUMPRODUCT((Stabilo!$F228:$DA228=1)*(Stabilo!$F$5:$DA$5='Résultats élèves'!$L$2)),"A"),"A")</f>
        <v>A</v>
      </c>
      <c r="AH223" s="176" t="str">
        <f>IF(X223="PRESENT",IF(W223="PRESENT",SUMPRODUCT((Stabilo!$F228:$DA228=1)*(Stabilo!$F$5:$DA$5='Résultats élèves'!$M$2)),"A"),"A")</f>
        <v>A</v>
      </c>
      <c r="AI223" s="175">
        <f>SUMPRODUCT((Stabilo!$F$5:$DA$5=1)*(Stabilo!F228:DA228&lt;&gt;""))</f>
        <v>0</v>
      </c>
      <c r="AJ223" s="175">
        <f>SUMPRODUCT((Stabilo!$F$5:$DA$5=2)*(Stabilo!F228:DA228&lt;&gt;""))</f>
        <v>0</v>
      </c>
      <c r="AK223" s="175">
        <f>SUMPRODUCT((Stabilo!$F$5:$DA$5=3)*(Stabilo!F228:DA228&lt;&gt;""))</f>
        <v>0</v>
      </c>
      <c r="AL223" s="175">
        <f>SUMPRODUCT((Stabilo!$F$5:$DA$5=4)*(Stabilo!F228:DA228&lt;&gt;""))</f>
        <v>0</v>
      </c>
      <c r="AM223" s="175">
        <f>SUMPRODUCT((Stabilo!$F$5:$DA$5=5)*(Stabilo!F228:DA228&lt;&gt;""))</f>
        <v>0</v>
      </c>
      <c r="AN223" s="175">
        <f>SUMPRODUCT((Stabilo!$F$5:$DA$5=6)*(Stabilo!F228:DA228&lt;&gt;""))</f>
        <v>0</v>
      </c>
      <c r="AO223" s="175">
        <f>SUMPRODUCT((Stabilo!$F$5:$DA$5=7)*(Stabilo!F228:DA228&lt;&gt;""))</f>
        <v>0</v>
      </c>
      <c r="AP223" s="175">
        <f>SUMPRODUCT((Stabilo!$F$5:$DA$5=8)*(Stabilo!F228:DA228&lt;&gt;""))</f>
        <v>0</v>
      </c>
      <c r="AQ223" s="175">
        <f>SUMPRODUCT((Stabilo!$F$5:$DA$5=9)*(Stabilo!F228:DA228&lt;&gt;""))</f>
        <v>0</v>
      </c>
      <c r="AR223" s="175">
        <f>SUMPRODUCT((Stabilo!$F$5:$DA$5=10)*(Stabilo!F228:DA228&lt;&gt;""))</f>
        <v>0</v>
      </c>
    </row>
    <row r="224" spans="2:44" ht="15" customHeight="1">
      <c r="B224" s="76">
        <v>221</v>
      </c>
      <c r="C224" s="77" t="str">
        <f>IF(Accueil!F233="","",Accueil!F233)</f>
        <v/>
      </c>
      <c r="D224" s="167" t="str">
        <f t="shared" si="34"/>
        <v/>
      </c>
      <c r="E224" s="167" t="str">
        <f t="shared" si="35"/>
        <v/>
      </c>
      <c r="F224" s="167" t="str">
        <f t="shared" si="36"/>
        <v/>
      </c>
      <c r="G224" s="167" t="str">
        <f t="shared" si="37"/>
        <v/>
      </c>
      <c r="H224" s="167" t="str">
        <f t="shared" si="38"/>
        <v/>
      </c>
      <c r="I224" s="167" t="str">
        <f t="shared" si="39"/>
        <v/>
      </c>
      <c r="J224" s="167" t="str">
        <f t="shared" si="40"/>
        <v/>
      </c>
      <c r="K224" s="167" t="str">
        <f t="shared" si="41"/>
        <v/>
      </c>
      <c r="L224" s="167" t="str">
        <f t="shared" si="42"/>
        <v/>
      </c>
      <c r="M224" s="167" t="str">
        <f t="shared" si="43"/>
        <v/>
      </c>
      <c r="N224" s="103" t="str">
        <f>IF(N223="","",IF(SUMPRODUCT((Stabilo!$F229:$DA229="A")*(Stabilo!$F$5:$DA$5='Résultats élèves'!$D$2))&gt;0,"ABSENT","PRESENT"))</f>
        <v>PRESENT</v>
      </c>
      <c r="O224" s="103" t="str">
        <f>IF(O223="","",IF(SUMPRODUCT((Stabilo!$F229:$DA229="A")*(Stabilo!$F$5:$DA$5='Résultats élèves'!$E$2))&gt;0,"ABSENT","PRESENT"))</f>
        <v>PRESENT</v>
      </c>
      <c r="P224" s="103" t="str">
        <f>IF(P223="","",IF(SUMPRODUCT((Stabilo!$F229:$DA229="A")*(Stabilo!$F$5:$DA$5='Résultats élèves'!$F$2))&gt;0,"ABSENT","PRESENT"))</f>
        <v>PRESENT</v>
      </c>
      <c r="Q224" s="103" t="str">
        <f>IF(Q223="","",IF(SUMPRODUCT((Stabilo!$F229:$DA229="A")*(Stabilo!$F$5:$DA$5='Résultats élèves'!$G$2))&gt;0,"ABSENT","PRESENT"))</f>
        <v>PRESENT</v>
      </c>
      <c r="R224" s="103" t="str">
        <f>IF(R223="","",IF(SUMPRODUCT((Stabilo!$F229:$DA229="A")*(Stabilo!$F$5:$DA$5='Résultats élèves'!$H$2))&gt;0,"ABSENT","PRESENT"))</f>
        <v>PRESENT</v>
      </c>
      <c r="S224" s="103" t="str">
        <f>IF(S223="","",IF(SUMPRODUCT((Stabilo!$F229:$DA229="A")*(Stabilo!$F$5:$DA$5='Résultats élèves'!$I$2))&gt;0,"ABSENT","PRESENT"))</f>
        <v/>
      </c>
      <c r="T224" s="103" t="str">
        <f>IF(T223="","",IF(SUMPRODUCT((Stabilo!$F229:$DA229="A")*(Stabilo!$F$5:$DA$5='Résultats élèves'!$J$2))&gt;0,"ABSENT","PRESENT"))</f>
        <v/>
      </c>
      <c r="U224" s="103" t="str">
        <f>IF(U223="","",IF(SUMPRODUCT((Stabilo!$F229:$DA229="A")*(Stabilo!$F$5:$DA$5='Résultats élèves'!$K$2))&gt;0,"ABSENT","PRESENT"))</f>
        <v/>
      </c>
      <c r="V224" s="103" t="str">
        <f>IF(V223="","",IF(SUMPRODUCT((Stabilo!$F229:$DA229="A")*(Stabilo!$F$5:$DA$5='Résultats élèves'!$L$2))&gt;0,"ABSENT","PRESENT"))</f>
        <v/>
      </c>
      <c r="W224" s="103" t="str">
        <f>IF(W223="","",IF(SUMPRODUCT((Stabilo!$F229:$DA229="A")*(Stabilo!$F$5:$DA$5='Résultats élèves'!$M$2))&gt;0,"ABSENT","PRESENT"))</f>
        <v/>
      </c>
      <c r="X224" s="99" t="str">
        <f t="shared" si="33"/>
        <v/>
      </c>
      <c r="Y224" s="176" t="str">
        <f>IF(X224="PRESENT",IF(N224="PRESENT",SUMPRODUCT((Stabilo!$F229:$DA229=1)*(Stabilo!$F$5:$DA$5='Résultats élèves'!$D$2)),"A"),"A")</f>
        <v>A</v>
      </c>
      <c r="Z224" s="176" t="str">
        <f>IF(X224="PRESENT",IF(O224="PRESENT",SUMPRODUCT((Stabilo!$F229:$DA229=1)*(Stabilo!$F$5:$DA$5='Résultats élèves'!$E$2)),"A"),"A")</f>
        <v>A</v>
      </c>
      <c r="AA224" s="176" t="str">
        <f>IF(X224="PRESENT",IF(P224="PRESENT",SUMPRODUCT((Stabilo!$F229:$DA229=1)*(Stabilo!$F$5:$DA$5='Résultats élèves'!$F$2)),"A"),"A")</f>
        <v>A</v>
      </c>
      <c r="AB224" s="176" t="str">
        <f>IF(X224="PRESENT",IF(Q224="PRESENT",SUMPRODUCT((Stabilo!$F229:$DA229=1)*(Stabilo!$F$5:$DA$5='Résultats élèves'!$G$2)),"A"),"A")</f>
        <v>A</v>
      </c>
      <c r="AC224" s="176" t="str">
        <f>IF(X224="PRESENT",IF(R224="PRESENT",SUMPRODUCT((Stabilo!$F229:$DA229=1)*(Stabilo!$F$5:$DA$5='Résultats élèves'!$H$2)),"A"),"A")</f>
        <v>A</v>
      </c>
      <c r="AD224" s="176" t="str">
        <f>IF(X224="PRESENT",IF(S224="PRESENT",SUMPRODUCT((Stabilo!$F229:$DA229=1)*(Stabilo!$F$5:$DA$5='Résultats élèves'!$I$2)),"A"),"A")</f>
        <v>A</v>
      </c>
      <c r="AE224" s="176" t="str">
        <f>IF(X224="PRESENT",IF(T224="PRESENT",SUMPRODUCT((Stabilo!$F229:$DA229=1)*(Stabilo!$F$5:$DA$5='Résultats élèves'!$J$2)),"A"),"A")</f>
        <v>A</v>
      </c>
      <c r="AF224" s="176" t="str">
        <f>IF(X224="PRESENT",IF(U224="PRESENT",SUMPRODUCT((Stabilo!$F229:$DA229=1)*(Stabilo!$F$5:$DA$5='Résultats élèves'!$K$2)),"A"),"A")</f>
        <v>A</v>
      </c>
      <c r="AG224" s="176" t="str">
        <f>IF(X224="PRESENT",IF(V224="PRESENT",SUMPRODUCT((Stabilo!$F229:$DA229=1)*(Stabilo!$F$5:$DA$5='Résultats élèves'!$L$2)),"A"),"A")</f>
        <v>A</v>
      </c>
      <c r="AH224" s="176" t="str">
        <f>IF(X224="PRESENT",IF(W224="PRESENT",SUMPRODUCT((Stabilo!$F229:$DA229=1)*(Stabilo!$F$5:$DA$5='Résultats élèves'!$M$2)),"A"),"A")</f>
        <v>A</v>
      </c>
      <c r="AI224" s="175">
        <f>SUMPRODUCT((Stabilo!$F$5:$DA$5=1)*(Stabilo!F229:DA229&lt;&gt;""))</f>
        <v>0</v>
      </c>
      <c r="AJ224" s="175">
        <f>SUMPRODUCT((Stabilo!$F$5:$DA$5=2)*(Stabilo!F229:DA229&lt;&gt;""))</f>
        <v>0</v>
      </c>
      <c r="AK224" s="175">
        <f>SUMPRODUCT((Stabilo!$F$5:$DA$5=3)*(Stabilo!F229:DA229&lt;&gt;""))</f>
        <v>0</v>
      </c>
      <c r="AL224" s="175">
        <f>SUMPRODUCT((Stabilo!$F$5:$DA$5=4)*(Stabilo!F229:DA229&lt;&gt;""))</f>
        <v>0</v>
      </c>
      <c r="AM224" s="175">
        <f>SUMPRODUCT((Stabilo!$F$5:$DA$5=5)*(Stabilo!F229:DA229&lt;&gt;""))</f>
        <v>0</v>
      </c>
      <c r="AN224" s="175">
        <f>SUMPRODUCT((Stabilo!$F$5:$DA$5=6)*(Stabilo!F229:DA229&lt;&gt;""))</f>
        <v>0</v>
      </c>
      <c r="AO224" s="175">
        <f>SUMPRODUCT((Stabilo!$F$5:$DA$5=7)*(Stabilo!F229:DA229&lt;&gt;""))</f>
        <v>0</v>
      </c>
      <c r="AP224" s="175">
        <f>SUMPRODUCT((Stabilo!$F$5:$DA$5=8)*(Stabilo!F229:DA229&lt;&gt;""))</f>
        <v>0</v>
      </c>
      <c r="AQ224" s="175">
        <f>SUMPRODUCT((Stabilo!$F$5:$DA$5=9)*(Stabilo!F229:DA229&lt;&gt;""))</f>
        <v>0</v>
      </c>
      <c r="AR224" s="175">
        <f>SUMPRODUCT((Stabilo!$F$5:$DA$5=10)*(Stabilo!F229:DA229&lt;&gt;""))</f>
        <v>0</v>
      </c>
    </row>
    <row r="225" spans="2:44" ht="15" customHeight="1">
      <c r="B225" s="76">
        <v>222</v>
      </c>
      <c r="C225" s="77" t="str">
        <f>IF(Accueil!F234="","",Accueil!F234)</f>
        <v/>
      </c>
      <c r="D225" s="167" t="str">
        <f t="shared" si="34"/>
        <v/>
      </c>
      <c r="E225" s="167" t="str">
        <f t="shared" si="35"/>
        <v/>
      </c>
      <c r="F225" s="167" t="str">
        <f t="shared" si="36"/>
        <v/>
      </c>
      <c r="G225" s="167" t="str">
        <f t="shared" si="37"/>
        <v/>
      </c>
      <c r="H225" s="167" t="str">
        <f t="shared" si="38"/>
        <v/>
      </c>
      <c r="I225" s="167" t="str">
        <f t="shared" si="39"/>
        <v/>
      </c>
      <c r="J225" s="167" t="str">
        <f t="shared" si="40"/>
        <v/>
      </c>
      <c r="K225" s="167" t="str">
        <f t="shared" si="41"/>
        <v/>
      </c>
      <c r="L225" s="167" t="str">
        <f t="shared" si="42"/>
        <v/>
      </c>
      <c r="M225" s="167" t="str">
        <f t="shared" si="43"/>
        <v/>
      </c>
      <c r="N225" s="103" t="str">
        <f>IF(N224="","",IF(SUMPRODUCT((Stabilo!$F230:$DA230="A")*(Stabilo!$F$5:$DA$5='Résultats élèves'!$D$2))&gt;0,"ABSENT","PRESENT"))</f>
        <v>PRESENT</v>
      </c>
      <c r="O225" s="103" t="str">
        <f>IF(O224="","",IF(SUMPRODUCT((Stabilo!$F230:$DA230="A")*(Stabilo!$F$5:$DA$5='Résultats élèves'!$E$2))&gt;0,"ABSENT","PRESENT"))</f>
        <v>PRESENT</v>
      </c>
      <c r="P225" s="103" t="str">
        <f>IF(P224="","",IF(SUMPRODUCT((Stabilo!$F230:$DA230="A")*(Stabilo!$F$5:$DA$5='Résultats élèves'!$F$2))&gt;0,"ABSENT","PRESENT"))</f>
        <v>PRESENT</v>
      </c>
      <c r="Q225" s="103" t="str">
        <f>IF(Q224="","",IF(SUMPRODUCT((Stabilo!$F230:$DA230="A")*(Stabilo!$F$5:$DA$5='Résultats élèves'!$G$2))&gt;0,"ABSENT","PRESENT"))</f>
        <v>PRESENT</v>
      </c>
      <c r="R225" s="103" t="str">
        <f>IF(R224="","",IF(SUMPRODUCT((Stabilo!$F230:$DA230="A")*(Stabilo!$F$5:$DA$5='Résultats élèves'!$H$2))&gt;0,"ABSENT","PRESENT"))</f>
        <v>PRESENT</v>
      </c>
      <c r="S225" s="103" t="str">
        <f>IF(S224="","",IF(SUMPRODUCT((Stabilo!$F230:$DA230="A")*(Stabilo!$F$5:$DA$5='Résultats élèves'!$I$2))&gt;0,"ABSENT","PRESENT"))</f>
        <v/>
      </c>
      <c r="T225" s="103" t="str">
        <f>IF(T224="","",IF(SUMPRODUCT((Stabilo!$F230:$DA230="A")*(Stabilo!$F$5:$DA$5='Résultats élèves'!$J$2))&gt;0,"ABSENT","PRESENT"))</f>
        <v/>
      </c>
      <c r="U225" s="103" t="str">
        <f>IF(U224="","",IF(SUMPRODUCT((Stabilo!$F230:$DA230="A")*(Stabilo!$F$5:$DA$5='Résultats élèves'!$K$2))&gt;0,"ABSENT","PRESENT"))</f>
        <v/>
      </c>
      <c r="V225" s="103" t="str">
        <f>IF(V224="","",IF(SUMPRODUCT((Stabilo!$F230:$DA230="A")*(Stabilo!$F$5:$DA$5='Résultats élèves'!$L$2))&gt;0,"ABSENT","PRESENT"))</f>
        <v/>
      </c>
      <c r="W225" s="103" t="str">
        <f>IF(W224="","",IF(SUMPRODUCT((Stabilo!$F230:$DA230="A")*(Stabilo!$F$5:$DA$5='Résultats élèves'!$M$2))&gt;0,"ABSENT","PRESENT"))</f>
        <v/>
      </c>
      <c r="X225" s="99" t="str">
        <f t="shared" si="33"/>
        <v/>
      </c>
      <c r="Y225" s="176" t="str">
        <f>IF(X225="PRESENT",IF(N225="PRESENT",SUMPRODUCT((Stabilo!$F230:$DA230=1)*(Stabilo!$F$5:$DA$5='Résultats élèves'!$D$2)),"A"),"A")</f>
        <v>A</v>
      </c>
      <c r="Z225" s="176" t="str">
        <f>IF(X225="PRESENT",IF(O225="PRESENT",SUMPRODUCT((Stabilo!$F230:$DA230=1)*(Stabilo!$F$5:$DA$5='Résultats élèves'!$E$2)),"A"),"A")</f>
        <v>A</v>
      </c>
      <c r="AA225" s="176" t="str">
        <f>IF(X225="PRESENT",IF(P225="PRESENT",SUMPRODUCT((Stabilo!$F230:$DA230=1)*(Stabilo!$F$5:$DA$5='Résultats élèves'!$F$2)),"A"),"A")</f>
        <v>A</v>
      </c>
      <c r="AB225" s="176" t="str">
        <f>IF(X225="PRESENT",IF(Q225="PRESENT",SUMPRODUCT((Stabilo!$F230:$DA230=1)*(Stabilo!$F$5:$DA$5='Résultats élèves'!$G$2)),"A"),"A")</f>
        <v>A</v>
      </c>
      <c r="AC225" s="176" t="str">
        <f>IF(X225="PRESENT",IF(R225="PRESENT",SUMPRODUCT((Stabilo!$F230:$DA230=1)*(Stabilo!$F$5:$DA$5='Résultats élèves'!$H$2)),"A"),"A")</f>
        <v>A</v>
      </c>
      <c r="AD225" s="176" t="str">
        <f>IF(X225="PRESENT",IF(S225="PRESENT",SUMPRODUCT((Stabilo!$F230:$DA230=1)*(Stabilo!$F$5:$DA$5='Résultats élèves'!$I$2)),"A"),"A")</f>
        <v>A</v>
      </c>
      <c r="AE225" s="176" t="str">
        <f>IF(X225="PRESENT",IF(T225="PRESENT",SUMPRODUCT((Stabilo!$F230:$DA230=1)*(Stabilo!$F$5:$DA$5='Résultats élèves'!$J$2)),"A"),"A")</f>
        <v>A</v>
      </c>
      <c r="AF225" s="176" t="str">
        <f>IF(X225="PRESENT",IF(U225="PRESENT",SUMPRODUCT((Stabilo!$F230:$DA230=1)*(Stabilo!$F$5:$DA$5='Résultats élèves'!$K$2)),"A"),"A")</f>
        <v>A</v>
      </c>
      <c r="AG225" s="176" t="str">
        <f>IF(X225="PRESENT",IF(V225="PRESENT",SUMPRODUCT((Stabilo!$F230:$DA230=1)*(Stabilo!$F$5:$DA$5='Résultats élèves'!$L$2)),"A"),"A")</f>
        <v>A</v>
      </c>
      <c r="AH225" s="176" t="str">
        <f>IF(X225="PRESENT",IF(W225="PRESENT",SUMPRODUCT((Stabilo!$F230:$DA230=1)*(Stabilo!$F$5:$DA$5='Résultats élèves'!$M$2)),"A"),"A")</f>
        <v>A</v>
      </c>
      <c r="AI225" s="175">
        <f>SUMPRODUCT((Stabilo!$F$5:$DA$5=1)*(Stabilo!F230:DA230&lt;&gt;""))</f>
        <v>0</v>
      </c>
      <c r="AJ225" s="175">
        <f>SUMPRODUCT((Stabilo!$F$5:$DA$5=2)*(Stabilo!F230:DA230&lt;&gt;""))</f>
        <v>0</v>
      </c>
      <c r="AK225" s="175">
        <f>SUMPRODUCT((Stabilo!$F$5:$DA$5=3)*(Stabilo!F230:DA230&lt;&gt;""))</f>
        <v>0</v>
      </c>
      <c r="AL225" s="175">
        <f>SUMPRODUCT((Stabilo!$F$5:$DA$5=4)*(Stabilo!F230:DA230&lt;&gt;""))</f>
        <v>0</v>
      </c>
      <c r="AM225" s="175">
        <f>SUMPRODUCT((Stabilo!$F$5:$DA$5=5)*(Stabilo!F230:DA230&lt;&gt;""))</f>
        <v>0</v>
      </c>
      <c r="AN225" s="175">
        <f>SUMPRODUCT((Stabilo!$F$5:$DA$5=6)*(Stabilo!F230:DA230&lt;&gt;""))</f>
        <v>0</v>
      </c>
      <c r="AO225" s="175">
        <f>SUMPRODUCT((Stabilo!$F$5:$DA$5=7)*(Stabilo!F230:DA230&lt;&gt;""))</f>
        <v>0</v>
      </c>
      <c r="AP225" s="175">
        <f>SUMPRODUCT((Stabilo!$F$5:$DA$5=8)*(Stabilo!F230:DA230&lt;&gt;""))</f>
        <v>0</v>
      </c>
      <c r="AQ225" s="175">
        <f>SUMPRODUCT((Stabilo!$F$5:$DA$5=9)*(Stabilo!F230:DA230&lt;&gt;""))</f>
        <v>0</v>
      </c>
      <c r="AR225" s="175">
        <f>SUMPRODUCT((Stabilo!$F$5:$DA$5=10)*(Stabilo!F230:DA230&lt;&gt;""))</f>
        <v>0</v>
      </c>
    </row>
    <row r="226" spans="2:44" ht="15" customHeight="1">
      <c r="B226" s="76">
        <v>223</v>
      </c>
      <c r="C226" s="77" t="str">
        <f>IF(Accueil!F235="","",Accueil!F235)</f>
        <v/>
      </c>
      <c r="D226" s="167" t="str">
        <f t="shared" si="34"/>
        <v/>
      </c>
      <c r="E226" s="167" t="str">
        <f t="shared" si="35"/>
        <v/>
      </c>
      <c r="F226" s="167" t="str">
        <f t="shared" si="36"/>
        <v/>
      </c>
      <c r="G226" s="167" t="str">
        <f t="shared" si="37"/>
        <v/>
      </c>
      <c r="H226" s="167" t="str">
        <f t="shared" si="38"/>
        <v/>
      </c>
      <c r="I226" s="167" t="str">
        <f t="shared" si="39"/>
        <v/>
      </c>
      <c r="J226" s="167" t="str">
        <f t="shared" si="40"/>
        <v/>
      </c>
      <c r="K226" s="167" t="str">
        <f t="shared" si="41"/>
        <v/>
      </c>
      <c r="L226" s="167" t="str">
        <f t="shared" si="42"/>
        <v/>
      </c>
      <c r="M226" s="167" t="str">
        <f t="shared" si="43"/>
        <v/>
      </c>
      <c r="N226" s="103" t="str">
        <f>IF(N225="","",IF(SUMPRODUCT((Stabilo!$F231:$DA231="A")*(Stabilo!$F$5:$DA$5='Résultats élèves'!$D$2))&gt;0,"ABSENT","PRESENT"))</f>
        <v>PRESENT</v>
      </c>
      <c r="O226" s="103" t="str">
        <f>IF(O225="","",IF(SUMPRODUCT((Stabilo!$F231:$DA231="A")*(Stabilo!$F$5:$DA$5='Résultats élèves'!$E$2))&gt;0,"ABSENT","PRESENT"))</f>
        <v>PRESENT</v>
      </c>
      <c r="P226" s="103" t="str">
        <f>IF(P225="","",IF(SUMPRODUCT((Stabilo!$F231:$DA231="A")*(Stabilo!$F$5:$DA$5='Résultats élèves'!$F$2))&gt;0,"ABSENT","PRESENT"))</f>
        <v>PRESENT</v>
      </c>
      <c r="Q226" s="103" t="str">
        <f>IF(Q225="","",IF(SUMPRODUCT((Stabilo!$F231:$DA231="A")*(Stabilo!$F$5:$DA$5='Résultats élèves'!$G$2))&gt;0,"ABSENT","PRESENT"))</f>
        <v>PRESENT</v>
      </c>
      <c r="R226" s="103" t="str">
        <f>IF(R225="","",IF(SUMPRODUCT((Stabilo!$F231:$DA231="A")*(Stabilo!$F$5:$DA$5='Résultats élèves'!$H$2))&gt;0,"ABSENT","PRESENT"))</f>
        <v>PRESENT</v>
      </c>
      <c r="S226" s="103" t="str">
        <f>IF(S225="","",IF(SUMPRODUCT((Stabilo!$F231:$DA231="A")*(Stabilo!$F$5:$DA$5='Résultats élèves'!$I$2))&gt;0,"ABSENT","PRESENT"))</f>
        <v/>
      </c>
      <c r="T226" s="103" t="str">
        <f>IF(T225="","",IF(SUMPRODUCT((Stabilo!$F231:$DA231="A")*(Stabilo!$F$5:$DA$5='Résultats élèves'!$J$2))&gt;0,"ABSENT","PRESENT"))</f>
        <v/>
      </c>
      <c r="U226" s="103" t="str">
        <f>IF(U225="","",IF(SUMPRODUCT((Stabilo!$F231:$DA231="A")*(Stabilo!$F$5:$DA$5='Résultats élèves'!$K$2))&gt;0,"ABSENT","PRESENT"))</f>
        <v/>
      </c>
      <c r="V226" s="103" t="str">
        <f>IF(V225="","",IF(SUMPRODUCT((Stabilo!$F231:$DA231="A")*(Stabilo!$F$5:$DA$5='Résultats élèves'!$L$2))&gt;0,"ABSENT","PRESENT"))</f>
        <v/>
      </c>
      <c r="W226" s="103" t="str">
        <f>IF(W225="","",IF(SUMPRODUCT((Stabilo!$F231:$DA231="A")*(Stabilo!$F$5:$DA$5='Résultats élèves'!$M$2))&gt;0,"ABSENT","PRESENT"))</f>
        <v/>
      </c>
      <c r="X226" s="99" t="str">
        <f t="shared" si="33"/>
        <v/>
      </c>
      <c r="Y226" s="176" t="str">
        <f>IF(X226="PRESENT",IF(N226="PRESENT",SUMPRODUCT((Stabilo!$F231:$DA231=1)*(Stabilo!$F$5:$DA$5='Résultats élèves'!$D$2)),"A"),"A")</f>
        <v>A</v>
      </c>
      <c r="Z226" s="176" t="str">
        <f>IF(X226="PRESENT",IF(O226="PRESENT",SUMPRODUCT((Stabilo!$F231:$DA231=1)*(Stabilo!$F$5:$DA$5='Résultats élèves'!$E$2)),"A"),"A")</f>
        <v>A</v>
      </c>
      <c r="AA226" s="176" t="str">
        <f>IF(X226="PRESENT",IF(P226="PRESENT",SUMPRODUCT((Stabilo!$F231:$DA231=1)*(Stabilo!$F$5:$DA$5='Résultats élèves'!$F$2)),"A"),"A")</f>
        <v>A</v>
      </c>
      <c r="AB226" s="176" t="str">
        <f>IF(X226="PRESENT",IF(Q226="PRESENT",SUMPRODUCT((Stabilo!$F231:$DA231=1)*(Stabilo!$F$5:$DA$5='Résultats élèves'!$G$2)),"A"),"A")</f>
        <v>A</v>
      </c>
      <c r="AC226" s="176" t="str">
        <f>IF(X226="PRESENT",IF(R226="PRESENT",SUMPRODUCT((Stabilo!$F231:$DA231=1)*(Stabilo!$F$5:$DA$5='Résultats élèves'!$H$2)),"A"),"A")</f>
        <v>A</v>
      </c>
      <c r="AD226" s="176" t="str">
        <f>IF(X226="PRESENT",IF(S226="PRESENT",SUMPRODUCT((Stabilo!$F231:$DA231=1)*(Stabilo!$F$5:$DA$5='Résultats élèves'!$I$2)),"A"),"A")</f>
        <v>A</v>
      </c>
      <c r="AE226" s="176" t="str">
        <f>IF(X226="PRESENT",IF(T226="PRESENT",SUMPRODUCT((Stabilo!$F231:$DA231=1)*(Stabilo!$F$5:$DA$5='Résultats élèves'!$J$2)),"A"),"A")</f>
        <v>A</v>
      </c>
      <c r="AF226" s="176" t="str">
        <f>IF(X226="PRESENT",IF(U226="PRESENT",SUMPRODUCT((Stabilo!$F231:$DA231=1)*(Stabilo!$F$5:$DA$5='Résultats élèves'!$K$2)),"A"),"A")</f>
        <v>A</v>
      </c>
      <c r="AG226" s="176" t="str">
        <f>IF(X226="PRESENT",IF(V226="PRESENT",SUMPRODUCT((Stabilo!$F231:$DA231=1)*(Stabilo!$F$5:$DA$5='Résultats élèves'!$L$2)),"A"),"A")</f>
        <v>A</v>
      </c>
      <c r="AH226" s="176" t="str">
        <f>IF(X226="PRESENT",IF(W226="PRESENT",SUMPRODUCT((Stabilo!$F231:$DA231=1)*(Stabilo!$F$5:$DA$5='Résultats élèves'!$M$2)),"A"),"A")</f>
        <v>A</v>
      </c>
      <c r="AI226" s="175">
        <f>SUMPRODUCT((Stabilo!$F$5:$DA$5=1)*(Stabilo!F231:DA231&lt;&gt;""))</f>
        <v>0</v>
      </c>
      <c r="AJ226" s="175">
        <f>SUMPRODUCT((Stabilo!$F$5:$DA$5=2)*(Stabilo!F231:DA231&lt;&gt;""))</f>
        <v>0</v>
      </c>
      <c r="AK226" s="175">
        <f>SUMPRODUCT((Stabilo!$F$5:$DA$5=3)*(Stabilo!F231:DA231&lt;&gt;""))</f>
        <v>0</v>
      </c>
      <c r="AL226" s="175">
        <f>SUMPRODUCT((Stabilo!$F$5:$DA$5=4)*(Stabilo!F231:DA231&lt;&gt;""))</f>
        <v>0</v>
      </c>
      <c r="AM226" s="175">
        <f>SUMPRODUCT((Stabilo!$F$5:$DA$5=5)*(Stabilo!F231:DA231&lt;&gt;""))</f>
        <v>0</v>
      </c>
      <c r="AN226" s="175">
        <f>SUMPRODUCT((Stabilo!$F$5:$DA$5=6)*(Stabilo!F231:DA231&lt;&gt;""))</f>
        <v>0</v>
      </c>
      <c r="AO226" s="175">
        <f>SUMPRODUCT((Stabilo!$F$5:$DA$5=7)*(Stabilo!F231:DA231&lt;&gt;""))</f>
        <v>0</v>
      </c>
      <c r="AP226" s="175">
        <f>SUMPRODUCT((Stabilo!$F$5:$DA$5=8)*(Stabilo!F231:DA231&lt;&gt;""))</f>
        <v>0</v>
      </c>
      <c r="AQ226" s="175">
        <f>SUMPRODUCT((Stabilo!$F$5:$DA$5=9)*(Stabilo!F231:DA231&lt;&gt;""))</f>
        <v>0</v>
      </c>
      <c r="AR226" s="175">
        <f>SUMPRODUCT((Stabilo!$F$5:$DA$5=10)*(Stabilo!F231:DA231&lt;&gt;""))</f>
        <v>0</v>
      </c>
    </row>
    <row r="227" spans="2:44" ht="15" customHeight="1">
      <c r="B227" s="76">
        <v>224</v>
      </c>
      <c r="C227" s="77" t="str">
        <f>IF(Accueil!F236="","",Accueil!F236)</f>
        <v/>
      </c>
      <c r="D227" s="167" t="str">
        <f t="shared" si="34"/>
        <v/>
      </c>
      <c r="E227" s="167" t="str">
        <f t="shared" si="35"/>
        <v/>
      </c>
      <c r="F227" s="167" t="str">
        <f t="shared" si="36"/>
        <v/>
      </c>
      <c r="G227" s="167" t="str">
        <f t="shared" si="37"/>
        <v/>
      </c>
      <c r="H227" s="167" t="str">
        <f t="shared" si="38"/>
        <v/>
      </c>
      <c r="I227" s="167" t="str">
        <f t="shared" si="39"/>
        <v/>
      </c>
      <c r="J227" s="167" t="str">
        <f t="shared" si="40"/>
        <v/>
      </c>
      <c r="K227" s="167" t="str">
        <f t="shared" si="41"/>
        <v/>
      </c>
      <c r="L227" s="167" t="str">
        <f t="shared" si="42"/>
        <v/>
      </c>
      <c r="M227" s="167" t="str">
        <f t="shared" si="43"/>
        <v/>
      </c>
      <c r="N227" s="103" t="str">
        <f>IF(N226="","",IF(SUMPRODUCT((Stabilo!$F232:$DA232="A")*(Stabilo!$F$5:$DA$5='Résultats élèves'!$D$2))&gt;0,"ABSENT","PRESENT"))</f>
        <v>PRESENT</v>
      </c>
      <c r="O227" s="103" t="str">
        <f>IF(O226="","",IF(SUMPRODUCT((Stabilo!$F232:$DA232="A")*(Stabilo!$F$5:$DA$5='Résultats élèves'!$E$2))&gt;0,"ABSENT","PRESENT"))</f>
        <v>PRESENT</v>
      </c>
      <c r="P227" s="103" t="str">
        <f>IF(P226="","",IF(SUMPRODUCT((Stabilo!$F232:$DA232="A")*(Stabilo!$F$5:$DA$5='Résultats élèves'!$F$2))&gt;0,"ABSENT","PRESENT"))</f>
        <v>PRESENT</v>
      </c>
      <c r="Q227" s="103" t="str">
        <f>IF(Q226="","",IF(SUMPRODUCT((Stabilo!$F232:$DA232="A")*(Stabilo!$F$5:$DA$5='Résultats élèves'!$G$2))&gt;0,"ABSENT","PRESENT"))</f>
        <v>PRESENT</v>
      </c>
      <c r="R227" s="103" t="str">
        <f>IF(R226="","",IF(SUMPRODUCT((Stabilo!$F232:$DA232="A")*(Stabilo!$F$5:$DA$5='Résultats élèves'!$H$2))&gt;0,"ABSENT","PRESENT"))</f>
        <v>PRESENT</v>
      </c>
      <c r="S227" s="103" t="str">
        <f>IF(S226="","",IF(SUMPRODUCT((Stabilo!$F232:$DA232="A")*(Stabilo!$F$5:$DA$5='Résultats élèves'!$I$2))&gt;0,"ABSENT","PRESENT"))</f>
        <v/>
      </c>
      <c r="T227" s="103" t="str">
        <f>IF(T226="","",IF(SUMPRODUCT((Stabilo!$F232:$DA232="A")*(Stabilo!$F$5:$DA$5='Résultats élèves'!$J$2))&gt;0,"ABSENT","PRESENT"))</f>
        <v/>
      </c>
      <c r="U227" s="103" t="str">
        <f>IF(U226="","",IF(SUMPRODUCT((Stabilo!$F232:$DA232="A")*(Stabilo!$F$5:$DA$5='Résultats élèves'!$K$2))&gt;0,"ABSENT","PRESENT"))</f>
        <v/>
      </c>
      <c r="V227" s="103" t="str">
        <f>IF(V226="","",IF(SUMPRODUCT((Stabilo!$F232:$DA232="A")*(Stabilo!$F$5:$DA$5='Résultats élèves'!$L$2))&gt;0,"ABSENT","PRESENT"))</f>
        <v/>
      </c>
      <c r="W227" s="103" t="str">
        <f>IF(W226="","",IF(SUMPRODUCT((Stabilo!$F232:$DA232="A")*(Stabilo!$F$5:$DA$5='Résultats élèves'!$M$2))&gt;0,"ABSENT","PRESENT"))</f>
        <v/>
      </c>
      <c r="X227" s="99" t="str">
        <f t="shared" si="33"/>
        <v/>
      </c>
      <c r="Y227" s="176" t="str">
        <f>IF(X227="PRESENT",IF(N227="PRESENT",SUMPRODUCT((Stabilo!$F232:$DA232=1)*(Stabilo!$F$5:$DA$5='Résultats élèves'!$D$2)),"A"),"A")</f>
        <v>A</v>
      </c>
      <c r="Z227" s="176" t="str">
        <f>IF(X227="PRESENT",IF(O227="PRESENT",SUMPRODUCT((Stabilo!$F232:$DA232=1)*(Stabilo!$F$5:$DA$5='Résultats élèves'!$E$2)),"A"),"A")</f>
        <v>A</v>
      </c>
      <c r="AA227" s="176" t="str">
        <f>IF(X227="PRESENT",IF(P227="PRESENT",SUMPRODUCT((Stabilo!$F232:$DA232=1)*(Stabilo!$F$5:$DA$5='Résultats élèves'!$F$2)),"A"),"A")</f>
        <v>A</v>
      </c>
      <c r="AB227" s="176" t="str">
        <f>IF(X227="PRESENT",IF(Q227="PRESENT",SUMPRODUCT((Stabilo!$F232:$DA232=1)*(Stabilo!$F$5:$DA$5='Résultats élèves'!$G$2)),"A"),"A")</f>
        <v>A</v>
      </c>
      <c r="AC227" s="176" t="str">
        <f>IF(X227="PRESENT",IF(R227="PRESENT",SUMPRODUCT((Stabilo!$F232:$DA232=1)*(Stabilo!$F$5:$DA$5='Résultats élèves'!$H$2)),"A"),"A")</f>
        <v>A</v>
      </c>
      <c r="AD227" s="176" t="str">
        <f>IF(X227="PRESENT",IF(S227="PRESENT",SUMPRODUCT((Stabilo!$F232:$DA232=1)*(Stabilo!$F$5:$DA$5='Résultats élèves'!$I$2)),"A"),"A")</f>
        <v>A</v>
      </c>
      <c r="AE227" s="176" t="str">
        <f>IF(X227="PRESENT",IF(T227="PRESENT",SUMPRODUCT((Stabilo!$F232:$DA232=1)*(Stabilo!$F$5:$DA$5='Résultats élèves'!$J$2)),"A"),"A")</f>
        <v>A</v>
      </c>
      <c r="AF227" s="176" t="str">
        <f>IF(X227="PRESENT",IF(U227="PRESENT",SUMPRODUCT((Stabilo!$F232:$DA232=1)*(Stabilo!$F$5:$DA$5='Résultats élèves'!$K$2)),"A"),"A")</f>
        <v>A</v>
      </c>
      <c r="AG227" s="176" t="str">
        <f>IF(X227="PRESENT",IF(V227="PRESENT",SUMPRODUCT((Stabilo!$F232:$DA232=1)*(Stabilo!$F$5:$DA$5='Résultats élèves'!$L$2)),"A"),"A")</f>
        <v>A</v>
      </c>
      <c r="AH227" s="176" t="str">
        <f>IF(X227="PRESENT",IF(W227="PRESENT",SUMPRODUCT((Stabilo!$F232:$DA232=1)*(Stabilo!$F$5:$DA$5='Résultats élèves'!$M$2)),"A"),"A")</f>
        <v>A</v>
      </c>
      <c r="AI227" s="175">
        <f>SUMPRODUCT((Stabilo!$F$5:$DA$5=1)*(Stabilo!F232:DA232&lt;&gt;""))</f>
        <v>0</v>
      </c>
      <c r="AJ227" s="175">
        <f>SUMPRODUCT((Stabilo!$F$5:$DA$5=2)*(Stabilo!F232:DA232&lt;&gt;""))</f>
        <v>0</v>
      </c>
      <c r="AK227" s="175">
        <f>SUMPRODUCT((Stabilo!$F$5:$DA$5=3)*(Stabilo!F232:DA232&lt;&gt;""))</f>
        <v>0</v>
      </c>
      <c r="AL227" s="175">
        <f>SUMPRODUCT((Stabilo!$F$5:$DA$5=4)*(Stabilo!F232:DA232&lt;&gt;""))</f>
        <v>0</v>
      </c>
      <c r="AM227" s="175">
        <f>SUMPRODUCT((Stabilo!$F$5:$DA$5=5)*(Stabilo!F232:DA232&lt;&gt;""))</f>
        <v>0</v>
      </c>
      <c r="AN227" s="175">
        <f>SUMPRODUCT((Stabilo!$F$5:$DA$5=6)*(Stabilo!F232:DA232&lt;&gt;""))</f>
        <v>0</v>
      </c>
      <c r="AO227" s="175">
        <f>SUMPRODUCT((Stabilo!$F$5:$DA$5=7)*(Stabilo!F232:DA232&lt;&gt;""))</f>
        <v>0</v>
      </c>
      <c r="AP227" s="175">
        <f>SUMPRODUCT((Stabilo!$F$5:$DA$5=8)*(Stabilo!F232:DA232&lt;&gt;""))</f>
        <v>0</v>
      </c>
      <c r="AQ227" s="175">
        <f>SUMPRODUCT((Stabilo!$F$5:$DA$5=9)*(Stabilo!F232:DA232&lt;&gt;""))</f>
        <v>0</v>
      </c>
      <c r="AR227" s="175">
        <f>SUMPRODUCT((Stabilo!$F$5:$DA$5=10)*(Stabilo!F232:DA232&lt;&gt;""))</f>
        <v>0</v>
      </c>
    </row>
    <row r="228" spans="2:44" ht="15" customHeight="1">
      <c r="B228" s="76">
        <v>225</v>
      </c>
      <c r="C228" s="77" t="str">
        <f>IF(Accueil!F237="","",Accueil!F237)</f>
        <v/>
      </c>
      <c r="D228" s="167" t="str">
        <f t="shared" si="34"/>
        <v/>
      </c>
      <c r="E228" s="167" t="str">
        <f t="shared" si="35"/>
        <v/>
      </c>
      <c r="F228" s="167" t="str">
        <f t="shared" si="36"/>
        <v/>
      </c>
      <c r="G228" s="167" t="str">
        <f t="shared" si="37"/>
        <v/>
      </c>
      <c r="H228" s="167" t="str">
        <f t="shared" si="38"/>
        <v/>
      </c>
      <c r="I228" s="167" t="str">
        <f t="shared" si="39"/>
        <v/>
      </c>
      <c r="J228" s="167" t="str">
        <f t="shared" si="40"/>
        <v/>
      </c>
      <c r="K228" s="167" t="str">
        <f t="shared" si="41"/>
        <v/>
      </c>
      <c r="L228" s="167" t="str">
        <f t="shared" si="42"/>
        <v/>
      </c>
      <c r="M228" s="167" t="str">
        <f t="shared" si="43"/>
        <v/>
      </c>
      <c r="N228" s="103" t="str">
        <f>IF(N227="","",IF(SUMPRODUCT((Stabilo!$F233:$DA233="A")*(Stabilo!$F$5:$DA$5='Résultats élèves'!$D$2))&gt;0,"ABSENT","PRESENT"))</f>
        <v>PRESENT</v>
      </c>
      <c r="O228" s="103" t="str">
        <f>IF(O227="","",IF(SUMPRODUCT((Stabilo!$F233:$DA233="A")*(Stabilo!$F$5:$DA$5='Résultats élèves'!$E$2))&gt;0,"ABSENT","PRESENT"))</f>
        <v>PRESENT</v>
      </c>
      <c r="P228" s="103" t="str">
        <f>IF(P227="","",IF(SUMPRODUCT((Stabilo!$F233:$DA233="A")*(Stabilo!$F$5:$DA$5='Résultats élèves'!$F$2))&gt;0,"ABSENT","PRESENT"))</f>
        <v>PRESENT</v>
      </c>
      <c r="Q228" s="103" t="str">
        <f>IF(Q227="","",IF(SUMPRODUCT((Stabilo!$F233:$DA233="A")*(Stabilo!$F$5:$DA$5='Résultats élèves'!$G$2))&gt;0,"ABSENT","PRESENT"))</f>
        <v>PRESENT</v>
      </c>
      <c r="R228" s="103" t="str">
        <f>IF(R227="","",IF(SUMPRODUCT((Stabilo!$F233:$DA233="A")*(Stabilo!$F$5:$DA$5='Résultats élèves'!$H$2))&gt;0,"ABSENT","PRESENT"))</f>
        <v>PRESENT</v>
      </c>
      <c r="S228" s="103" t="str">
        <f>IF(S227="","",IF(SUMPRODUCT((Stabilo!$F233:$DA233="A")*(Stabilo!$F$5:$DA$5='Résultats élèves'!$I$2))&gt;0,"ABSENT","PRESENT"))</f>
        <v/>
      </c>
      <c r="T228" s="103" t="str">
        <f>IF(T227="","",IF(SUMPRODUCT((Stabilo!$F233:$DA233="A")*(Stabilo!$F$5:$DA$5='Résultats élèves'!$J$2))&gt;0,"ABSENT","PRESENT"))</f>
        <v/>
      </c>
      <c r="U228" s="103" t="str">
        <f>IF(U227="","",IF(SUMPRODUCT((Stabilo!$F233:$DA233="A")*(Stabilo!$F$5:$DA$5='Résultats élèves'!$K$2))&gt;0,"ABSENT","PRESENT"))</f>
        <v/>
      </c>
      <c r="V228" s="103" t="str">
        <f>IF(V227="","",IF(SUMPRODUCT((Stabilo!$F233:$DA233="A")*(Stabilo!$F$5:$DA$5='Résultats élèves'!$L$2))&gt;0,"ABSENT","PRESENT"))</f>
        <v/>
      </c>
      <c r="W228" s="103" t="str">
        <f>IF(W227="","",IF(SUMPRODUCT((Stabilo!$F233:$DA233="A")*(Stabilo!$F$5:$DA$5='Résultats élèves'!$M$2))&gt;0,"ABSENT","PRESENT"))</f>
        <v/>
      </c>
      <c r="X228" s="99" t="str">
        <f t="shared" si="33"/>
        <v/>
      </c>
      <c r="Y228" s="176" t="str">
        <f>IF(X228="PRESENT",IF(N228="PRESENT",SUMPRODUCT((Stabilo!$F233:$DA233=1)*(Stabilo!$F$5:$DA$5='Résultats élèves'!$D$2)),"A"),"A")</f>
        <v>A</v>
      </c>
      <c r="Z228" s="176" t="str">
        <f>IF(X228="PRESENT",IF(O228="PRESENT",SUMPRODUCT((Stabilo!$F233:$DA233=1)*(Stabilo!$F$5:$DA$5='Résultats élèves'!$E$2)),"A"),"A")</f>
        <v>A</v>
      </c>
      <c r="AA228" s="176" t="str">
        <f>IF(X228="PRESENT",IF(P228="PRESENT",SUMPRODUCT((Stabilo!$F233:$DA233=1)*(Stabilo!$F$5:$DA$5='Résultats élèves'!$F$2)),"A"),"A")</f>
        <v>A</v>
      </c>
      <c r="AB228" s="176" t="str">
        <f>IF(X228="PRESENT",IF(Q228="PRESENT",SUMPRODUCT((Stabilo!$F233:$DA233=1)*(Stabilo!$F$5:$DA$5='Résultats élèves'!$G$2)),"A"),"A")</f>
        <v>A</v>
      </c>
      <c r="AC228" s="176" t="str">
        <f>IF(X228="PRESENT",IF(R228="PRESENT",SUMPRODUCT((Stabilo!$F233:$DA233=1)*(Stabilo!$F$5:$DA$5='Résultats élèves'!$H$2)),"A"),"A")</f>
        <v>A</v>
      </c>
      <c r="AD228" s="176" t="str">
        <f>IF(X228="PRESENT",IF(S228="PRESENT",SUMPRODUCT((Stabilo!$F233:$DA233=1)*(Stabilo!$F$5:$DA$5='Résultats élèves'!$I$2)),"A"),"A")</f>
        <v>A</v>
      </c>
      <c r="AE228" s="176" t="str">
        <f>IF(X228="PRESENT",IF(T228="PRESENT",SUMPRODUCT((Stabilo!$F233:$DA233=1)*(Stabilo!$F$5:$DA$5='Résultats élèves'!$J$2)),"A"),"A")</f>
        <v>A</v>
      </c>
      <c r="AF228" s="176" t="str">
        <f>IF(X228="PRESENT",IF(U228="PRESENT",SUMPRODUCT((Stabilo!$F233:$DA233=1)*(Stabilo!$F$5:$DA$5='Résultats élèves'!$K$2)),"A"),"A")</f>
        <v>A</v>
      </c>
      <c r="AG228" s="176" t="str">
        <f>IF(X228="PRESENT",IF(V228="PRESENT",SUMPRODUCT((Stabilo!$F233:$DA233=1)*(Stabilo!$F$5:$DA$5='Résultats élèves'!$L$2)),"A"),"A")</f>
        <v>A</v>
      </c>
      <c r="AH228" s="176" t="str">
        <f>IF(X228="PRESENT",IF(W228="PRESENT",SUMPRODUCT((Stabilo!$F233:$DA233=1)*(Stabilo!$F$5:$DA$5='Résultats élèves'!$M$2)),"A"),"A")</f>
        <v>A</v>
      </c>
      <c r="AI228" s="175">
        <f>SUMPRODUCT((Stabilo!$F$5:$DA$5=1)*(Stabilo!F233:DA233&lt;&gt;""))</f>
        <v>0</v>
      </c>
      <c r="AJ228" s="175">
        <f>SUMPRODUCT((Stabilo!$F$5:$DA$5=2)*(Stabilo!F233:DA233&lt;&gt;""))</f>
        <v>0</v>
      </c>
      <c r="AK228" s="175">
        <f>SUMPRODUCT((Stabilo!$F$5:$DA$5=3)*(Stabilo!F233:DA233&lt;&gt;""))</f>
        <v>0</v>
      </c>
      <c r="AL228" s="175">
        <f>SUMPRODUCT((Stabilo!$F$5:$DA$5=4)*(Stabilo!F233:DA233&lt;&gt;""))</f>
        <v>0</v>
      </c>
      <c r="AM228" s="175">
        <f>SUMPRODUCT((Stabilo!$F$5:$DA$5=5)*(Stabilo!F233:DA233&lt;&gt;""))</f>
        <v>0</v>
      </c>
      <c r="AN228" s="175">
        <f>SUMPRODUCT((Stabilo!$F$5:$DA$5=6)*(Stabilo!F233:DA233&lt;&gt;""))</f>
        <v>0</v>
      </c>
      <c r="AO228" s="175">
        <f>SUMPRODUCT((Stabilo!$F$5:$DA$5=7)*(Stabilo!F233:DA233&lt;&gt;""))</f>
        <v>0</v>
      </c>
      <c r="AP228" s="175">
        <f>SUMPRODUCT((Stabilo!$F$5:$DA$5=8)*(Stabilo!F233:DA233&lt;&gt;""))</f>
        <v>0</v>
      </c>
      <c r="AQ228" s="175">
        <f>SUMPRODUCT((Stabilo!$F$5:$DA$5=9)*(Stabilo!F233:DA233&lt;&gt;""))</f>
        <v>0</v>
      </c>
      <c r="AR228" s="175">
        <f>SUMPRODUCT((Stabilo!$F$5:$DA$5=10)*(Stabilo!F233:DA233&lt;&gt;""))</f>
        <v>0</v>
      </c>
    </row>
    <row r="229" spans="2:44" ht="15" customHeight="1">
      <c r="B229" s="76">
        <v>226</v>
      </c>
      <c r="C229" s="77" t="str">
        <f>IF(Accueil!F238="","",Accueil!F238)</f>
        <v/>
      </c>
      <c r="D229" s="167" t="str">
        <f t="shared" si="34"/>
        <v/>
      </c>
      <c r="E229" s="167" t="str">
        <f t="shared" si="35"/>
        <v/>
      </c>
      <c r="F229" s="167" t="str">
        <f t="shared" si="36"/>
        <v/>
      </c>
      <c r="G229" s="167" t="str">
        <f t="shared" si="37"/>
        <v/>
      </c>
      <c r="H229" s="167" t="str">
        <f t="shared" si="38"/>
        <v/>
      </c>
      <c r="I229" s="167" t="str">
        <f t="shared" si="39"/>
        <v/>
      </c>
      <c r="J229" s="167" t="str">
        <f t="shared" si="40"/>
        <v/>
      </c>
      <c r="K229" s="167" t="str">
        <f t="shared" si="41"/>
        <v/>
      </c>
      <c r="L229" s="167" t="str">
        <f t="shared" si="42"/>
        <v/>
      </c>
      <c r="M229" s="167" t="str">
        <f t="shared" si="43"/>
        <v/>
      </c>
      <c r="N229" s="103" t="str">
        <f>IF(N228="","",IF(SUMPRODUCT((Stabilo!$F234:$DA234="A")*(Stabilo!$F$5:$DA$5='Résultats élèves'!$D$2))&gt;0,"ABSENT","PRESENT"))</f>
        <v>PRESENT</v>
      </c>
      <c r="O229" s="103" t="str">
        <f>IF(O228="","",IF(SUMPRODUCT((Stabilo!$F234:$DA234="A")*(Stabilo!$F$5:$DA$5='Résultats élèves'!$E$2))&gt;0,"ABSENT","PRESENT"))</f>
        <v>PRESENT</v>
      </c>
      <c r="P229" s="103" t="str">
        <f>IF(P228="","",IF(SUMPRODUCT((Stabilo!$F234:$DA234="A")*(Stabilo!$F$5:$DA$5='Résultats élèves'!$F$2))&gt;0,"ABSENT","PRESENT"))</f>
        <v>PRESENT</v>
      </c>
      <c r="Q229" s="103" t="str">
        <f>IF(Q228="","",IF(SUMPRODUCT((Stabilo!$F234:$DA234="A")*(Stabilo!$F$5:$DA$5='Résultats élèves'!$G$2))&gt;0,"ABSENT","PRESENT"))</f>
        <v>PRESENT</v>
      </c>
      <c r="R229" s="103" t="str">
        <f>IF(R228="","",IF(SUMPRODUCT((Stabilo!$F234:$DA234="A")*(Stabilo!$F$5:$DA$5='Résultats élèves'!$H$2))&gt;0,"ABSENT","PRESENT"))</f>
        <v>PRESENT</v>
      </c>
      <c r="S229" s="103" t="str">
        <f>IF(S228="","",IF(SUMPRODUCT((Stabilo!$F234:$DA234="A")*(Stabilo!$F$5:$DA$5='Résultats élèves'!$I$2))&gt;0,"ABSENT","PRESENT"))</f>
        <v/>
      </c>
      <c r="T229" s="103" t="str">
        <f>IF(T228="","",IF(SUMPRODUCT((Stabilo!$F234:$DA234="A")*(Stabilo!$F$5:$DA$5='Résultats élèves'!$J$2))&gt;0,"ABSENT","PRESENT"))</f>
        <v/>
      </c>
      <c r="U229" s="103" t="str">
        <f>IF(U228="","",IF(SUMPRODUCT((Stabilo!$F234:$DA234="A")*(Stabilo!$F$5:$DA$5='Résultats élèves'!$K$2))&gt;0,"ABSENT","PRESENT"))</f>
        <v/>
      </c>
      <c r="V229" s="103" t="str">
        <f>IF(V228="","",IF(SUMPRODUCT((Stabilo!$F234:$DA234="A")*(Stabilo!$F$5:$DA$5='Résultats élèves'!$L$2))&gt;0,"ABSENT","PRESENT"))</f>
        <v/>
      </c>
      <c r="W229" s="103" t="str">
        <f>IF(W228="","",IF(SUMPRODUCT((Stabilo!$F234:$DA234="A")*(Stabilo!$F$5:$DA$5='Résultats élèves'!$M$2))&gt;0,"ABSENT","PRESENT"))</f>
        <v/>
      </c>
      <c r="X229" s="99" t="str">
        <f t="shared" si="33"/>
        <v/>
      </c>
      <c r="Y229" s="176" t="str">
        <f>IF(X229="PRESENT",IF(N229="PRESENT",SUMPRODUCT((Stabilo!$F234:$DA234=1)*(Stabilo!$F$5:$DA$5='Résultats élèves'!$D$2)),"A"),"A")</f>
        <v>A</v>
      </c>
      <c r="Z229" s="176" t="str">
        <f>IF(X229="PRESENT",IF(O229="PRESENT",SUMPRODUCT((Stabilo!$F234:$DA234=1)*(Stabilo!$F$5:$DA$5='Résultats élèves'!$E$2)),"A"),"A")</f>
        <v>A</v>
      </c>
      <c r="AA229" s="176" t="str">
        <f>IF(X229="PRESENT",IF(P229="PRESENT",SUMPRODUCT((Stabilo!$F234:$DA234=1)*(Stabilo!$F$5:$DA$5='Résultats élèves'!$F$2)),"A"),"A")</f>
        <v>A</v>
      </c>
      <c r="AB229" s="176" t="str">
        <f>IF(X229="PRESENT",IF(Q229="PRESENT",SUMPRODUCT((Stabilo!$F234:$DA234=1)*(Stabilo!$F$5:$DA$5='Résultats élèves'!$G$2)),"A"),"A")</f>
        <v>A</v>
      </c>
      <c r="AC229" s="176" t="str">
        <f>IF(X229="PRESENT",IF(R229="PRESENT",SUMPRODUCT((Stabilo!$F234:$DA234=1)*(Stabilo!$F$5:$DA$5='Résultats élèves'!$H$2)),"A"),"A")</f>
        <v>A</v>
      </c>
      <c r="AD229" s="176" t="str">
        <f>IF(X229="PRESENT",IF(S229="PRESENT",SUMPRODUCT((Stabilo!$F234:$DA234=1)*(Stabilo!$F$5:$DA$5='Résultats élèves'!$I$2)),"A"),"A")</f>
        <v>A</v>
      </c>
      <c r="AE229" s="176" t="str">
        <f>IF(X229="PRESENT",IF(T229="PRESENT",SUMPRODUCT((Stabilo!$F234:$DA234=1)*(Stabilo!$F$5:$DA$5='Résultats élèves'!$J$2)),"A"),"A")</f>
        <v>A</v>
      </c>
      <c r="AF229" s="176" t="str">
        <f>IF(X229="PRESENT",IF(U229="PRESENT",SUMPRODUCT((Stabilo!$F234:$DA234=1)*(Stabilo!$F$5:$DA$5='Résultats élèves'!$K$2)),"A"),"A")</f>
        <v>A</v>
      </c>
      <c r="AG229" s="176" t="str">
        <f>IF(X229="PRESENT",IF(V229="PRESENT",SUMPRODUCT((Stabilo!$F234:$DA234=1)*(Stabilo!$F$5:$DA$5='Résultats élèves'!$L$2)),"A"),"A")</f>
        <v>A</v>
      </c>
      <c r="AH229" s="176" t="str">
        <f>IF(X229="PRESENT",IF(W229="PRESENT",SUMPRODUCT((Stabilo!$F234:$DA234=1)*(Stabilo!$F$5:$DA$5='Résultats élèves'!$M$2)),"A"),"A")</f>
        <v>A</v>
      </c>
      <c r="AI229" s="175">
        <f>SUMPRODUCT((Stabilo!$F$5:$DA$5=1)*(Stabilo!F234:DA234&lt;&gt;""))</f>
        <v>0</v>
      </c>
      <c r="AJ229" s="175">
        <f>SUMPRODUCT((Stabilo!$F$5:$DA$5=2)*(Stabilo!F234:DA234&lt;&gt;""))</f>
        <v>0</v>
      </c>
      <c r="AK229" s="175">
        <f>SUMPRODUCT((Stabilo!$F$5:$DA$5=3)*(Stabilo!F234:DA234&lt;&gt;""))</f>
        <v>0</v>
      </c>
      <c r="AL229" s="175">
        <f>SUMPRODUCT((Stabilo!$F$5:$DA$5=4)*(Stabilo!F234:DA234&lt;&gt;""))</f>
        <v>0</v>
      </c>
      <c r="AM229" s="175">
        <f>SUMPRODUCT((Stabilo!$F$5:$DA$5=5)*(Stabilo!F234:DA234&lt;&gt;""))</f>
        <v>0</v>
      </c>
      <c r="AN229" s="175">
        <f>SUMPRODUCT((Stabilo!$F$5:$DA$5=6)*(Stabilo!F234:DA234&lt;&gt;""))</f>
        <v>0</v>
      </c>
      <c r="AO229" s="175">
        <f>SUMPRODUCT((Stabilo!$F$5:$DA$5=7)*(Stabilo!F234:DA234&lt;&gt;""))</f>
        <v>0</v>
      </c>
      <c r="AP229" s="175">
        <f>SUMPRODUCT((Stabilo!$F$5:$DA$5=8)*(Stabilo!F234:DA234&lt;&gt;""))</f>
        <v>0</v>
      </c>
      <c r="AQ229" s="175">
        <f>SUMPRODUCT((Stabilo!$F$5:$DA$5=9)*(Stabilo!F234:DA234&lt;&gt;""))</f>
        <v>0</v>
      </c>
      <c r="AR229" s="175">
        <f>SUMPRODUCT((Stabilo!$F$5:$DA$5=10)*(Stabilo!F234:DA234&lt;&gt;""))</f>
        <v>0</v>
      </c>
    </row>
    <row r="230" spans="2:44" ht="15" customHeight="1">
      <c r="B230" s="76">
        <v>227</v>
      </c>
      <c r="C230" s="77" t="str">
        <f>IF(Accueil!F239="","",Accueil!F239)</f>
        <v/>
      </c>
      <c r="D230" s="167" t="str">
        <f t="shared" si="34"/>
        <v/>
      </c>
      <c r="E230" s="167" t="str">
        <f t="shared" si="35"/>
        <v/>
      </c>
      <c r="F230" s="167" t="str">
        <f t="shared" si="36"/>
        <v/>
      </c>
      <c r="G230" s="167" t="str">
        <f t="shared" si="37"/>
        <v/>
      </c>
      <c r="H230" s="167" t="str">
        <f t="shared" si="38"/>
        <v/>
      </c>
      <c r="I230" s="167" t="str">
        <f t="shared" si="39"/>
        <v/>
      </c>
      <c r="J230" s="167" t="str">
        <f t="shared" si="40"/>
        <v/>
      </c>
      <c r="K230" s="167" t="str">
        <f t="shared" si="41"/>
        <v/>
      </c>
      <c r="L230" s="167" t="str">
        <f t="shared" si="42"/>
        <v/>
      </c>
      <c r="M230" s="167" t="str">
        <f t="shared" si="43"/>
        <v/>
      </c>
      <c r="N230" s="103" t="str">
        <f>IF(N229="","",IF(SUMPRODUCT((Stabilo!$F235:$DA235="A")*(Stabilo!$F$5:$DA$5='Résultats élèves'!$D$2))&gt;0,"ABSENT","PRESENT"))</f>
        <v>PRESENT</v>
      </c>
      <c r="O230" s="103" t="str">
        <f>IF(O229="","",IF(SUMPRODUCT((Stabilo!$F235:$DA235="A")*(Stabilo!$F$5:$DA$5='Résultats élèves'!$E$2))&gt;0,"ABSENT","PRESENT"))</f>
        <v>PRESENT</v>
      </c>
      <c r="P230" s="103" t="str">
        <f>IF(P229="","",IF(SUMPRODUCT((Stabilo!$F235:$DA235="A")*(Stabilo!$F$5:$DA$5='Résultats élèves'!$F$2))&gt;0,"ABSENT","PRESENT"))</f>
        <v>PRESENT</v>
      </c>
      <c r="Q230" s="103" t="str">
        <f>IF(Q229="","",IF(SUMPRODUCT((Stabilo!$F235:$DA235="A")*(Stabilo!$F$5:$DA$5='Résultats élèves'!$G$2))&gt;0,"ABSENT","PRESENT"))</f>
        <v>PRESENT</v>
      </c>
      <c r="R230" s="103" t="str">
        <f>IF(R229="","",IF(SUMPRODUCT((Stabilo!$F235:$DA235="A")*(Stabilo!$F$5:$DA$5='Résultats élèves'!$H$2))&gt;0,"ABSENT","PRESENT"))</f>
        <v>PRESENT</v>
      </c>
      <c r="S230" s="103" t="str">
        <f>IF(S229="","",IF(SUMPRODUCT((Stabilo!$F235:$DA235="A")*(Stabilo!$F$5:$DA$5='Résultats élèves'!$I$2))&gt;0,"ABSENT","PRESENT"))</f>
        <v/>
      </c>
      <c r="T230" s="103" t="str">
        <f>IF(T229="","",IF(SUMPRODUCT((Stabilo!$F235:$DA235="A")*(Stabilo!$F$5:$DA$5='Résultats élèves'!$J$2))&gt;0,"ABSENT","PRESENT"))</f>
        <v/>
      </c>
      <c r="U230" s="103" t="str">
        <f>IF(U229="","",IF(SUMPRODUCT((Stabilo!$F235:$DA235="A")*(Stabilo!$F$5:$DA$5='Résultats élèves'!$K$2))&gt;0,"ABSENT","PRESENT"))</f>
        <v/>
      </c>
      <c r="V230" s="103" t="str">
        <f>IF(V229="","",IF(SUMPRODUCT((Stabilo!$F235:$DA235="A")*(Stabilo!$F$5:$DA$5='Résultats élèves'!$L$2))&gt;0,"ABSENT","PRESENT"))</f>
        <v/>
      </c>
      <c r="W230" s="103" t="str">
        <f>IF(W229="","",IF(SUMPRODUCT((Stabilo!$F235:$DA235="A")*(Stabilo!$F$5:$DA$5='Résultats élèves'!$M$2))&gt;0,"ABSENT","PRESENT"))</f>
        <v/>
      </c>
      <c r="X230" s="99" t="str">
        <f t="shared" si="33"/>
        <v/>
      </c>
      <c r="Y230" s="176" t="str">
        <f>IF(X230="PRESENT",IF(N230="PRESENT",SUMPRODUCT((Stabilo!$F235:$DA235=1)*(Stabilo!$F$5:$DA$5='Résultats élèves'!$D$2)),"A"),"A")</f>
        <v>A</v>
      </c>
      <c r="Z230" s="176" t="str">
        <f>IF(X230="PRESENT",IF(O230="PRESENT",SUMPRODUCT((Stabilo!$F235:$DA235=1)*(Stabilo!$F$5:$DA$5='Résultats élèves'!$E$2)),"A"),"A")</f>
        <v>A</v>
      </c>
      <c r="AA230" s="176" t="str">
        <f>IF(X230="PRESENT",IF(P230="PRESENT",SUMPRODUCT((Stabilo!$F235:$DA235=1)*(Stabilo!$F$5:$DA$5='Résultats élèves'!$F$2)),"A"),"A")</f>
        <v>A</v>
      </c>
      <c r="AB230" s="176" t="str">
        <f>IF(X230="PRESENT",IF(Q230="PRESENT",SUMPRODUCT((Stabilo!$F235:$DA235=1)*(Stabilo!$F$5:$DA$5='Résultats élèves'!$G$2)),"A"),"A")</f>
        <v>A</v>
      </c>
      <c r="AC230" s="176" t="str">
        <f>IF(X230="PRESENT",IF(R230="PRESENT",SUMPRODUCT((Stabilo!$F235:$DA235=1)*(Stabilo!$F$5:$DA$5='Résultats élèves'!$H$2)),"A"),"A")</f>
        <v>A</v>
      </c>
      <c r="AD230" s="176" t="str">
        <f>IF(X230="PRESENT",IF(S230="PRESENT",SUMPRODUCT((Stabilo!$F235:$DA235=1)*(Stabilo!$F$5:$DA$5='Résultats élèves'!$I$2)),"A"),"A")</f>
        <v>A</v>
      </c>
      <c r="AE230" s="176" t="str">
        <f>IF(X230="PRESENT",IF(T230="PRESENT",SUMPRODUCT((Stabilo!$F235:$DA235=1)*(Stabilo!$F$5:$DA$5='Résultats élèves'!$J$2)),"A"),"A")</f>
        <v>A</v>
      </c>
      <c r="AF230" s="176" t="str">
        <f>IF(X230="PRESENT",IF(U230="PRESENT",SUMPRODUCT((Stabilo!$F235:$DA235=1)*(Stabilo!$F$5:$DA$5='Résultats élèves'!$K$2)),"A"),"A")</f>
        <v>A</v>
      </c>
      <c r="AG230" s="176" t="str">
        <f>IF(X230="PRESENT",IF(V230="PRESENT",SUMPRODUCT((Stabilo!$F235:$DA235=1)*(Stabilo!$F$5:$DA$5='Résultats élèves'!$L$2)),"A"),"A")</f>
        <v>A</v>
      </c>
      <c r="AH230" s="176" t="str">
        <f>IF(X230="PRESENT",IF(W230="PRESENT",SUMPRODUCT((Stabilo!$F235:$DA235=1)*(Stabilo!$F$5:$DA$5='Résultats élèves'!$M$2)),"A"),"A")</f>
        <v>A</v>
      </c>
      <c r="AI230" s="175">
        <f>SUMPRODUCT((Stabilo!$F$5:$DA$5=1)*(Stabilo!F235:DA235&lt;&gt;""))</f>
        <v>0</v>
      </c>
      <c r="AJ230" s="175">
        <f>SUMPRODUCT((Stabilo!$F$5:$DA$5=2)*(Stabilo!F235:DA235&lt;&gt;""))</f>
        <v>0</v>
      </c>
      <c r="AK230" s="175">
        <f>SUMPRODUCT((Stabilo!$F$5:$DA$5=3)*(Stabilo!F235:DA235&lt;&gt;""))</f>
        <v>0</v>
      </c>
      <c r="AL230" s="175">
        <f>SUMPRODUCT((Stabilo!$F$5:$DA$5=4)*(Stabilo!F235:DA235&lt;&gt;""))</f>
        <v>0</v>
      </c>
      <c r="AM230" s="175">
        <f>SUMPRODUCT((Stabilo!$F$5:$DA$5=5)*(Stabilo!F235:DA235&lt;&gt;""))</f>
        <v>0</v>
      </c>
      <c r="AN230" s="175">
        <f>SUMPRODUCT((Stabilo!$F$5:$DA$5=6)*(Stabilo!F235:DA235&lt;&gt;""))</f>
        <v>0</v>
      </c>
      <c r="AO230" s="175">
        <f>SUMPRODUCT((Stabilo!$F$5:$DA$5=7)*(Stabilo!F235:DA235&lt;&gt;""))</f>
        <v>0</v>
      </c>
      <c r="AP230" s="175">
        <f>SUMPRODUCT((Stabilo!$F$5:$DA$5=8)*(Stabilo!F235:DA235&lt;&gt;""))</f>
        <v>0</v>
      </c>
      <c r="AQ230" s="175">
        <f>SUMPRODUCT((Stabilo!$F$5:$DA$5=9)*(Stabilo!F235:DA235&lt;&gt;""))</f>
        <v>0</v>
      </c>
      <c r="AR230" s="175">
        <f>SUMPRODUCT((Stabilo!$F$5:$DA$5=10)*(Stabilo!F235:DA235&lt;&gt;""))</f>
        <v>0</v>
      </c>
    </row>
    <row r="231" spans="2:44" ht="15" customHeight="1">
      <c r="B231" s="76">
        <v>228</v>
      </c>
      <c r="C231" s="77" t="str">
        <f>IF(Accueil!F240="","",Accueil!F240)</f>
        <v/>
      </c>
      <c r="D231" s="167" t="str">
        <f t="shared" si="34"/>
        <v/>
      </c>
      <c r="E231" s="167" t="str">
        <f t="shared" si="35"/>
        <v/>
      </c>
      <c r="F231" s="167" t="str">
        <f t="shared" si="36"/>
        <v/>
      </c>
      <c r="G231" s="167" t="str">
        <f t="shared" si="37"/>
        <v/>
      </c>
      <c r="H231" s="167" t="str">
        <f t="shared" si="38"/>
        <v/>
      </c>
      <c r="I231" s="167" t="str">
        <f t="shared" si="39"/>
        <v/>
      </c>
      <c r="J231" s="167" t="str">
        <f t="shared" si="40"/>
        <v/>
      </c>
      <c r="K231" s="167" t="str">
        <f t="shared" si="41"/>
        <v/>
      </c>
      <c r="L231" s="167" t="str">
        <f t="shared" si="42"/>
        <v/>
      </c>
      <c r="M231" s="167" t="str">
        <f t="shared" si="43"/>
        <v/>
      </c>
      <c r="N231" s="103" t="str">
        <f>IF(N230="","",IF(SUMPRODUCT((Stabilo!$F236:$DA236="A")*(Stabilo!$F$5:$DA$5='Résultats élèves'!$D$2))&gt;0,"ABSENT","PRESENT"))</f>
        <v>PRESENT</v>
      </c>
      <c r="O231" s="103" t="str">
        <f>IF(O230="","",IF(SUMPRODUCT((Stabilo!$F236:$DA236="A")*(Stabilo!$F$5:$DA$5='Résultats élèves'!$E$2))&gt;0,"ABSENT","PRESENT"))</f>
        <v>PRESENT</v>
      </c>
      <c r="P231" s="103" t="str">
        <f>IF(P230="","",IF(SUMPRODUCT((Stabilo!$F236:$DA236="A")*(Stabilo!$F$5:$DA$5='Résultats élèves'!$F$2))&gt;0,"ABSENT","PRESENT"))</f>
        <v>PRESENT</v>
      </c>
      <c r="Q231" s="103" t="str">
        <f>IF(Q230="","",IF(SUMPRODUCT((Stabilo!$F236:$DA236="A")*(Stabilo!$F$5:$DA$5='Résultats élèves'!$G$2))&gt;0,"ABSENT","PRESENT"))</f>
        <v>PRESENT</v>
      </c>
      <c r="R231" s="103" t="str">
        <f>IF(R230="","",IF(SUMPRODUCT((Stabilo!$F236:$DA236="A")*(Stabilo!$F$5:$DA$5='Résultats élèves'!$H$2))&gt;0,"ABSENT","PRESENT"))</f>
        <v>PRESENT</v>
      </c>
      <c r="S231" s="103" t="str">
        <f>IF(S230="","",IF(SUMPRODUCT((Stabilo!$F236:$DA236="A")*(Stabilo!$F$5:$DA$5='Résultats élèves'!$I$2))&gt;0,"ABSENT","PRESENT"))</f>
        <v/>
      </c>
      <c r="T231" s="103" t="str">
        <f>IF(T230="","",IF(SUMPRODUCT((Stabilo!$F236:$DA236="A")*(Stabilo!$F$5:$DA$5='Résultats élèves'!$J$2))&gt;0,"ABSENT","PRESENT"))</f>
        <v/>
      </c>
      <c r="U231" s="103" t="str">
        <f>IF(U230="","",IF(SUMPRODUCT((Stabilo!$F236:$DA236="A")*(Stabilo!$F$5:$DA$5='Résultats élèves'!$K$2))&gt;0,"ABSENT","PRESENT"))</f>
        <v/>
      </c>
      <c r="V231" s="103" t="str">
        <f>IF(V230="","",IF(SUMPRODUCT((Stabilo!$F236:$DA236="A")*(Stabilo!$F$5:$DA$5='Résultats élèves'!$L$2))&gt;0,"ABSENT","PRESENT"))</f>
        <v/>
      </c>
      <c r="W231" s="103" t="str">
        <f>IF(W230="","",IF(SUMPRODUCT((Stabilo!$F236:$DA236="A")*(Stabilo!$F$5:$DA$5='Résultats élèves'!$M$2))&gt;0,"ABSENT","PRESENT"))</f>
        <v/>
      </c>
      <c r="X231" s="99" t="str">
        <f t="shared" si="33"/>
        <v/>
      </c>
      <c r="Y231" s="176" t="str">
        <f>IF(X231="PRESENT",IF(N231="PRESENT",SUMPRODUCT((Stabilo!$F236:$DA236=1)*(Stabilo!$F$5:$DA$5='Résultats élèves'!$D$2)),"A"),"A")</f>
        <v>A</v>
      </c>
      <c r="Z231" s="176" t="str">
        <f>IF(X231="PRESENT",IF(O231="PRESENT",SUMPRODUCT((Stabilo!$F236:$DA236=1)*(Stabilo!$F$5:$DA$5='Résultats élèves'!$E$2)),"A"),"A")</f>
        <v>A</v>
      </c>
      <c r="AA231" s="176" t="str">
        <f>IF(X231="PRESENT",IF(P231="PRESENT",SUMPRODUCT((Stabilo!$F236:$DA236=1)*(Stabilo!$F$5:$DA$5='Résultats élèves'!$F$2)),"A"),"A")</f>
        <v>A</v>
      </c>
      <c r="AB231" s="176" t="str">
        <f>IF(X231="PRESENT",IF(Q231="PRESENT",SUMPRODUCT((Stabilo!$F236:$DA236=1)*(Stabilo!$F$5:$DA$5='Résultats élèves'!$G$2)),"A"),"A")</f>
        <v>A</v>
      </c>
      <c r="AC231" s="176" t="str">
        <f>IF(X231="PRESENT",IF(R231="PRESENT",SUMPRODUCT((Stabilo!$F236:$DA236=1)*(Stabilo!$F$5:$DA$5='Résultats élèves'!$H$2)),"A"),"A")</f>
        <v>A</v>
      </c>
      <c r="AD231" s="176" t="str">
        <f>IF(X231="PRESENT",IF(S231="PRESENT",SUMPRODUCT((Stabilo!$F236:$DA236=1)*(Stabilo!$F$5:$DA$5='Résultats élèves'!$I$2)),"A"),"A")</f>
        <v>A</v>
      </c>
      <c r="AE231" s="176" t="str">
        <f>IF(X231="PRESENT",IF(T231="PRESENT",SUMPRODUCT((Stabilo!$F236:$DA236=1)*(Stabilo!$F$5:$DA$5='Résultats élèves'!$J$2)),"A"),"A")</f>
        <v>A</v>
      </c>
      <c r="AF231" s="176" t="str">
        <f>IF(X231="PRESENT",IF(U231="PRESENT",SUMPRODUCT((Stabilo!$F236:$DA236=1)*(Stabilo!$F$5:$DA$5='Résultats élèves'!$K$2)),"A"),"A")</f>
        <v>A</v>
      </c>
      <c r="AG231" s="176" t="str">
        <f>IF(X231="PRESENT",IF(V231="PRESENT",SUMPRODUCT((Stabilo!$F236:$DA236=1)*(Stabilo!$F$5:$DA$5='Résultats élèves'!$L$2)),"A"),"A")</f>
        <v>A</v>
      </c>
      <c r="AH231" s="176" t="str">
        <f>IF(X231="PRESENT",IF(W231="PRESENT",SUMPRODUCT((Stabilo!$F236:$DA236=1)*(Stabilo!$F$5:$DA$5='Résultats élèves'!$M$2)),"A"),"A")</f>
        <v>A</v>
      </c>
      <c r="AI231" s="175">
        <f>SUMPRODUCT((Stabilo!$F$5:$DA$5=1)*(Stabilo!F236:DA236&lt;&gt;""))</f>
        <v>0</v>
      </c>
      <c r="AJ231" s="175">
        <f>SUMPRODUCT((Stabilo!$F$5:$DA$5=2)*(Stabilo!F236:DA236&lt;&gt;""))</f>
        <v>0</v>
      </c>
      <c r="AK231" s="175">
        <f>SUMPRODUCT((Stabilo!$F$5:$DA$5=3)*(Stabilo!F236:DA236&lt;&gt;""))</f>
        <v>0</v>
      </c>
      <c r="AL231" s="175">
        <f>SUMPRODUCT((Stabilo!$F$5:$DA$5=4)*(Stabilo!F236:DA236&lt;&gt;""))</f>
        <v>0</v>
      </c>
      <c r="AM231" s="175">
        <f>SUMPRODUCT((Stabilo!$F$5:$DA$5=5)*(Stabilo!F236:DA236&lt;&gt;""))</f>
        <v>0</v>
      </c>
      <c r="AN231" s="175">
        <f>SUMPRODUCT((Stabilo!$F$5:$DA$5=6)*(Stabilo!F236:DA236&lt;&gt;""))</f>
        <v>0</v>
      </c>
      <c r="AO231" s="175">
        <f>SUMPRODUCT((Stabilo!$F$5:$DA$5=7)*(Stabilo!F236:DA236&lt;&gt;""))</f>
        <v>0</v>
      </c>
      <c r="AP231" s="175">
        <f>SUMPRODUCT((Stabilo!$F$5:$DA$5=8)*(Stabilo!F236:DA236&lt;&gt;""))</f>
        <v>0</v>
      </c>
      <c r="AQ231" s="175">
        <f>SUMPRODUCT((Stabilo!$F$5:$DA$5=9)*(Stabilo!F236:DA236&lt;&gt;""))</f>
        <v>0</v>
      </c>
      <c r="AR231" s="175">
        <f>SUMPRODUCT((Stabilo!$F$5:$DA$5=10)*(Stabilo!F236:DA236&lt;&gt;""))</f>
        <v>0</v>
      </c>
    </row>
    <row r="232" spans="2:44" ht="15" customHeight="1">
      <c r="B232" s="76">
        <v>229</v>
      </c>
      <c r="C232" s="77" t="str">
        <f>IF(Accueil!F241="","",Accueil!F241)</f>
        <v/>
      </c>
      <c r="D232" s="167" t="str">
        <f t="shared" si="34"/>
        <v/>
      </c>
      <c r="E232" s="167" t="str">
        <f t="shared" si="35"/>
        <v/>
      </c>
      <c r="F232" s="167" t="str">
        <f t="shared" si="36"/>
        <v/>
      </c>
      <c r="G232" s="167" t="str">
        <f t="shared" si="37"/>
        <v/>
      </c>
      <c r="H232" s="167" t="str">
        <f t="shared" si="38"/>
        <v/>
      </c>
      <c r="I232" s="167" t="str">
        <f t="shared" si="39"/>
        <v/>
      </c>
      <c r="J232" s="167" t="str">
        <f t="shared" si="40"/>
        <v/>
      </c>
      <c r="K232" s="167" t="str">
        <f t="shared" si="41"/>
        <v/>
      </c>
      <c r="L232" s="167" t="str">
        <f t="shared" si="42"/>
        <v/>
      </c>
      <c r="M232" s="167" t="str">
        <f t="shared" si="43"/>
        <v/>
      </c>
      <c r="N232" s="103" t="str">
        <f>IF(N231="","",IF(SUMPRODUCT((Stabilo!$F237:$DA237="A")*(Stabilo!$F$5:$DA$5='Résultats élèves'!$D$2))&gt;0,"ABSENT","PRESENT"))</f>
        <v>PRESENT</v>
      </c>
      <c r="O232" s="103" t="str">
        <f>IF(O231="","",IF(SUMPRODUCT((Stabilo!$F237:$DA237="A")*(Stabilo!$F$5:$DA$5='Résultats élèves'!$E$2))&gt;0,"ABSENT","PRESENT"))</f>
        <v>PRESENT</v>
      </c>
      <c r="P232" s="103" t="str">
        <f>IF(P231="","",IF(SUMPRODUCT((Stabilo!$F237:$DA237="A")*(Stabilo!$F$5:$DA$5='Résultats élèves'!$F$2))&gt;0,"ABSENT","PRESENT"))</f>
        <v>PRESENT</v>
      </c>
      <c r="Q232" s="103" t="str">
        <f>IF(Q231="","",IF(SUMPRODUCT((Stabilo!$F237:$DA237="A")*(Stabilo!$F$5:$DA$5='Résultats élèves'!$G$2))&gt;0,"ABSENT","PRESENT"))</f>
        <v>PRESENT</v>
      </c>
      <c r="R232" s="103" t="str">
        <f>IF(R231="","",IF(SUMPRODUCT((Stabilo!$F237:$DA237="A")*(Stabilo!$F$5:$DA$5='Résultats élèves'!$H$2))&gt;0,"ABSENT","PRESENT"))</f>
        <v>PRESENT</v>
      </c>
      <c r="S232" s="103" t="str">
        <f>IF(S231="","",IF(SUMPRODUCT((Stabilo!$F237:$DA237="A")*(Stabilo!$F$5:$DA$5='Résultats élèves'!$I$2))&gt;0,"ABSENT","PRESENT"))</f>
        <v/>
      </c>
      <c r="T232" s="103" t="str">
        <f>IF(T231="","",IF(SUMPRODUCT((Stabilo!$F237:$DA237="A")*(Stabilo!$F$5:$DA$5='Résultats élèves'!$J$2))&gt;0,"ABSENT","PRESENT"))</f>
        <v/>
      </c>
      <c r="U232" s="103" t="str">
        <f>IF(U231="","",IF(SUMPRODUCT((Stabilo!$F237:$DA237="A")*(Stabilo!$F$5:$DA$5='Résultats élèves'!$K$2))&gt;0,"ABSENT","PRESENT"))</f>
        <v/>
      </c>
      <c r="V232" s="103" t="str">
        <f>IF(V231="","",IF(SUMPRODUCT((Stabilo!$F237:$DA237="A")*(Stabilo!$F$5:$DA$5='Résultats élèves'!$L$2))&gt;0,"ABSENT","PRESENT"))</f>
        <v/>
      </c>
      <c r="W232" s="103" t="str">
        <f>IF(W231="","",IF(SUMPRODUCT((Stabilo!$F237:$DA237="A")*(Stabilo!$F$5:$DA$5='Résultats élèves'!$M$2))&gt;0,"ABSENT","PRESENT"))</f>
        <v/>
      </c>
      <c r="X232" s="99" t="str">
        <f t="shared" si="33"/>
        <v/>
      </c>
      <c r="Y232" s="176" t="str">
        <f>IF(X232="PRESENT",IF(N232="PRESENT",SUMPRODUCT((Stabilo!$F237:$DA237=1)*(Stabilo!$F$5:$DA$5='Résultats élèves'!$D$2)),"A"),"A")</f>
        <v>A</v>
      </c>
      <c r="Z232" s="176" t="str">
        <f>IF(X232="PRESENT",IF(O232="PRESENT",SUMPRODUCT((Stabilo!$F237:$DA237=1)*(Stabilo!$F$5:$DA$5='Résultats élèves'!$E$2)),"A"),"A")</f>
        <v>A</v>
      </c>
      <c r="AA232" s="176" t="str">
        <f>IF(X232="PRESENT",IF(P232="PRESENT",SUMPRODUCT((Stabilo!$F237:$DA237=1)*(Stabilo!$F$5:$DA$5='Résultats élèves'!$F$2)),"A"),"A")</f>
        <v>A</v>
      </c>
      <c r="AB232" s="176" t="str">
        <f>IF(X232="PRESENT",IF(Q232="PRESENT",SUMPRODUCT((Stabilo!$F237:$DA237=1)*(Stabilo!$F$5:$DA$5='Résultats élèves'!$G$2)),"A"),"A")</f>
        <v>A</v>
      </c>
      <c r="AC232" s="176" t="str">
        <f>IF(X232="PRESENT",IF(R232="PRESENT",SUMPRODUCT((Stabilo!$F237:$DA237=1)*(Stabilo!$F$5:$DA$5='Résultats élèves'!$H$2)),"A"),"A")</f>
        <v>A</v>
      </c>
      <c r="AD232" s="176" t="str">
        <f>IF(X232="PRESENT",IF(S232="PRESENT",SUMPRODUCT((Stabilo!$F237:$DA237=1)*(Stabilo!$F$5:$DA$5='Résultats élèves'!$I$2)),"A"),"A")</f>
        <v>A</v>
      </c>
      <c r="AE232" s="176" t="str">
        <f>IF(X232="PRESENT",IF(T232="PRESENT",SUMPRODUCT((Stabilo!$F237:$DA237=1)*(Stabilo!$F$5:$DA$5='Résultats élèves'!$J$2)),"A"),"A")</f>
        <v>A</v>
      </c>
      <c r="AF232" s="176" t="str">
        <f>IF(X232="PRESENT",IF(U232="PRESENT",SUMPRODUCT((Stabilo!$F237:$DA237=1)*(Stabilo!$F$5:$DA$5='Résultats élèves'!$K$2)),"A"),"A")</f>
        <v>A</v>
      </c>
      <c r="AG232" s="176" t="str">
        <f>IF(X232="PRESENT",IF(V232="PRESENT",SUMPRODUCT((Stabilo!$F237:$DA237=1)*(Stabilo!$F$5:$DA$5='Résultats élèves'!$L$2)),"A"),"A")</f>
        <v>A</v>
      </c>
      <c r="AH232" s="176" t="str">
        <f>IF(X232="PRESENT",IF(W232="PRESENT",SUMPRODUCT((Stabilo!$F237:$DA237=1)*(Stabilo!$F$5:$DA$5='Résultats élèves'!$M$2)),"A"),"A")</f>
        <v>A</v>
      </c>
      <c r="AI232" s="175">
        <f>SUMPRODUCT((Stabilo!$F$5:$DA$5=1)*(Stabilo!F237:DA237&lt;&gt;""))</f>
        <v>0</v>
      </c>
      <c r="AJ232" s="175">
        <f>SUMPRODUCT((Stabilo!$F$5:$DA$5=2)*(Stabilo!F237:DA237&lt;&gt;""))</f>
        <v>0</v>
      </c>
      <c r="AK232" s="175">
        <f>SUMPRODUCT((Stabilo!$F$5:$DA$5=3)*(Stabilo!F237:DA237&lt;&gt;""))</f>
        <v>0</v>
      </c>
      <c r="AL232" s="175">
        <f>SUMPRODUCT((Stabilo!$F$5:$DA$5=4)*(Stabilo!F237:DA237&lt;&gt;""))</f>
        <v>0</v>
      </c>
      <c r="AM232" s="175">
        <f>SUMPRODUCT((Stabilo!$F$5:$DA$5=5)*(Stabilo!F237:DA237&lt;&gt;""))</f>
        <v>0</v>
      </c>
      <c r="AN232" s="175">
        <f>SUMPRODUCT((Stabilo!$F$5:$DA$5=6)*(Stabilo!F237:DA237&lt;&gt;""))</f>
        <v>0</v>
      </c>
      <c r="AO232" s="175">
        <f>SUMPRODUCT((Stabilo!$F$5:$DA$5=7)*(Stabilo!F237:DA237&lt;&gt;""))</f>
        <v>0</v>
      </c>
      <c r="AP232" s="175">
        <f>SUMPRODUCT((Stabilo!$F$5:$DA$5=8)*(Stabilo!F237:DA237&lt;&gt;""))</f>
        <v>0</v>
      </c>
      <c r="AQ232" s="175">
        <f>SUMPRODUCT((Stabilo!$F$5:$DA$5=9)*(Stabilo!F237:DA237&lt;&gt;""))</f>
        <v>0</v>
      </c>
      <c r="AR232" s="175">
        <f>SUMPRODUCT((Stabilo!$F$5:$DA$5=10)*(Stabilo!F237:DA237&lt;&gt;""))</f>
        <v>0</v>
      </c>
    </row>
    <row r="233" spans="2:44" ht="15" customHeight="1">
      <c r="B233" s="76">
        <v>230</v>
      </c>
      <c r="C233" s="77" t="str">
        <f>IF(Accueil!F242="","",Accueil!F242)</f>
        <v/>
      </c>
      <c r="D233" s="167" t="str">
        <f t="shared" si="34"/>
        <v/>
      </c>
      <c r="E233" s="167" t="str">
        <f t="shared" si="35"/>
        <v/>
      </c>
      <c r="F233" s="167" t="str">
        <f t="shared" si="36"/>
        <v/>
      </c>
      <c r="G233" s="167" t="str">
        <f t="shared" si="37"/>
        <v/>
      </c>
      <c r="H233" s="167" t="str">
        <f t="shared" si="38"/>
        <v/>
      </c>
      <c r="I233" s="167" t="str">
        <f t="shared" si="39"/>
        <v/>
      </c>
      <c r="J233" s="167" t="str">
        <f t="shared" si="40"/>
        <v/>
      </c>
      <c r="K233" s="167" t="str">
        <f t="shared" si="41"/>
        <v/>
      </c>
      <c r="L233" s="167" t="str">
        <f t="shared" si="42"/>
        <v/>
      </c>
      <c r="M233" s="167" t="str">
        <f t="shared" si="43"/>
        <v/>
      </c>
      <c r="N233" s="103" t="str">
        <f>IF(N232="","",IF(SUMPRODUCT((Stabilo!$F238:$DA238="A")*(Stabilo!$F$5:$DA$5='Résultats élèves'!$D$2))&gt;0,"ABSENT","PRESENT"))</f>
        <v>PRESENT</v>
      </c>
      <c r="O233" s="103" t="str">
        <f>IF(O232="","",IF(SUMPRODUCT((Stabilo!$F238:$DA238="A")*(Stabilo!$F$5:$DA$5='Résultats élèves'!$E$2))&gt;0,"ABSENT","PRESENT"))</f>
        <v>PRESENT</v>
      </c>
      <c r="P233" s="103" t="str">
        <f>IF(P232="","",IF(SUMPRODUCT((Stabilo!$F238:$DA238="A")*(Stabilo!$F$5:$DA$5='Résultats élèves'!$F$2))&gt;0,"ABSENT","PRESENT"))</f>
        <v>PRESENT</v>
      </c>
      <c r="Q233" s="103" t="str">
        <f>IF(Q232="","",IF(SUMPRODUCT((Stabilo!$F238:$DA238="A")*(Stabilo!$F$5:$DA$5='Résultats élèves'!$G$2))&gt;0,"ABSENT","PRESENT"))</f>
        <v>PRESENT</v>
      </c>
      <c r="R233" s="103" t="str">
        <f>IF(R232="","",IF(SUMPRODUCT((Stabilo!$F238:$DA238="A")*(Stabilo!$F$5:$DA$5='Résultats élèves'!$H$2))&gt;0,"ABSENT","PRESENT"))</f>
        <v>PRESENT</v>
      </c>
      <c r="S233" s="103" t="str">
        <f>IF(S232="","",IF(SUMPRODUCT((Stabilo!$F238:$DA238="A")*(Stabilo!$F$5:$DA$5='Résultats élèves'!$I$2))&gt;0,"ABSENT","PRESENT"))</f>
        <v/>
      </c>
      <c r="T233" s="103" t="str">
        <f>IF(T232="","",IF(SUMPRODUCT((Stabilo!$F238:$DA238="A")*(Stabilo!$F$5:$DA$5='Résultats élèves'!$J$2))&gt;0,"ABSENT","PRESENT"))</f>
        <v/>
      </c>
      <c r="U233" s="103" t="str">
        <f>IF(U232="","",IF(SUMPRODUCT((Stabilo!$F238:$DA238="A")*(Stabilo!$F$5:$DA$5='Résultats élèves'!$K$2))&gt;0,"ABSENT","PRESENT"))</f>
        <v/>
      </c>
      <c r="V233" s="103" t="str">
        <f>IF(V232="","",IF(SUMPRODUCT((Stabilo!$F238:$DA238="A")*(Stabilo!$F$5:$DA$5='Résultats élèves'!$L$2))&gt;0,"ABSENT","PRESENT"))</f>
        <v/>
      </c>
      <c r="W233" s="103" t="str">
        <f>IF(W232="","",IF(SUMPRODUCT((Stabilo!$F238:$DA238="A")*(Stabilo!$F$5:$DA$5='Résultats élèves'!$M$2))&gt;0,"ABSENT","PRESENT"))</f>
        <v/>
      </c>
      <c r="X233" s="99" t="str">
        <f t="shared" si="33"/>
        <v/>
      </c>
      <c r="Y233" s="176" t="str">
        <f>IF(X233="PRESENT",IF(N233="PRESENT",SUMPRODUCT((Stabilo!$F238:$DA238=1)*(Stabilo!$F$5:$DA$5='Résultats élèves'!$D$2)),"A"),"A")</f>
        <v>A</v>
      </c>
      <c r="Z233" s="176" t="str">
        <f>IF(X233="PRESENT",IF(O233="PRESENT",SUMPRODUCT((Stabilo!$F238:$DA238=1)*(Stabilo!$F$5:$DA$5='Résultats élèves'!$E$2)),"A"),"A")</f>
        <v>A</v>
      </c>
      <c r="AA233" s="176" t="str">
        <f>IF(X233="PRESENT",IF(P233="PRESENT",SUMPRODUCT((Stabilo!$F238:$DA238=1)*(Stabilo!$F$5:$DA$5='Résultats élèves'!$F$2)),"A"),"A")</f>
        <v>A</v>
      </c>
      <c r="AB233" s="176" t="str">
        <f>IF(X233="PRESENT",IF(Q233="PRESENT",SUMPRODUCT((Stabilo!$F238:$DA238=1)*(Stabilo!$F$5:$DA$5='Résultats élèves'!$G$2)),"A"),"A")</f>
        <v>A</v>
      </c>
      <c r="AC233" s="176" t="str">
        <f>IF(X233="PRESENT",IF(R233="PRESENT",SUMPRODUCT((Stabilo!$F238:$DA238=1)*(Stabilo!$F$5:$DA$5='Résultats élèves'!$H$2)),"A"),"A")</f>
        <v>A</v>
      </c>
      <c r="AD233" s="176" t="str">
        <f>IF(X233="PRESENT",IF(S233="PRESENT",SUMPRODUCT((Stabilo!$F238:$DA238=1)*(Stabilo!$F$5:$DA$5='Résultats élèves'!$I$2)),"A"),"A")</f>
        <v>A</v>
      </c>
      <c r="AE233" s="176" t="str">
        <f>IF(X233="PRESENT",IF(T233="PRESENT",SUMPRODUCT((Stabilo!$F238:$DA238=1)*(Stabilo!$F$5:$DA$5='Résultats élèves'!$J$2)),"A"),"A")</f>
        <v>A</v>
      </c>
      <c r="AF233" s="176" t="str">
        <f>IF(X233="PRESENT",IF(U233="PRESENT",SUMPRODUCT((Stabilo!$F238:$DA238=1)*(Stabilo!$F$5:$DA$5='Résultats élèves'!$K$2)),"A"),"A")</f>
        <v>A</v>
      </c>
      <c r="AG233" s="176" t="str">
        <f>IF(X233="PRESENT",IF(V233="PRESENT",SUMPRODUCT((Stabilo!$F238:$DA238=1)*(Stabilo!$F$5:$DA$5='Résultats élèves'!$L$2)),"A"),"A")</f>
        <v>A</v>
      </c>
      <c r="AH233" s="176" t="str">
        <f>IF(X233="PRESENT",IF(W233="PRESENT",SUMPRODUCT((Stabilo!$F238:$DA238=1)*(Stabilo!$F$5:$DA$5='Résultats élèves'!$M$2)),"A"),"A")</f>
        <v>A</v>
      </c>
      <c r="AI233" s="175">
        <f>SUMPRODUCT((Stabilo!$F$5:$DA$5=1)*(Stabilo!F238:DA238&lt;&gt;""))</f>
        <v>0</v>
      </c>
      <c r="AJ233" s="175">
        <f>SUMPRODUCT((Stabilo!$F$5:$DA$5=2)*(Stabilo!F238:DA238&lt;&gt;""))</f>
        <v>0</v>
      </c>
      <c r="AK233" s="175">
        <f>SUMPRODUCT((Stabilo!$F$5:$DA$5=3)*(Stabilo!F238:DA238&lt;&gt;""))</f>
        <v>0</v>
      </c>
      <c r="AL233" s="175">
        <f>SUMPRODUCT((Stabilo!$F$5:$DA$5=4)*(Stabilo!F238:DA238&lt;&gt;""))</f>
        <v>0</v>
      </c>
      <c r="AM233" s="175">
        <f>SUMPRODUCT((Stabilo!$F$5:$DA$5=5)*(Stabilo!F238:DA238&lt;&gt;""))</f>
        <v>0</v>
      </c>
      <c r="AN233" s="175">
        <f>SUMPRODUCT((Stabilo!$F$5:$DA$5=6)*(Stabilo!F238:DA238&lt;&gt;""))</f>
        <v>0</v>
      </c>
      <c r="AO233" s="175">
        <f>SUMPRODUCT((Stabilo!$F$5:$DA$5=7)*(Stabilo!F238:DA238&lt;&gt;""))</f>
        <v>0</v>
      </c>
      <c r="AP233" s="175">
        <f>SUMPRODUCT((Stabilo!$F$5:$DA$5=8)*(Stabilo!F238:DA238&lt;&gt;""))</f>
        <v>0</v>
      </c>
      <c r="AQ233" s="175">
        <f>SUMPRODUCT((Stabilo!$F$5:$DA$5=9)*(Stabilo!F238:DA238&lt;&gt;""))</f>
        <v>0</v>
      </c>
      <c r="AR233" s="175">
        <f>SUMPRODUCT((Stabilo!$F$5:$DA$5=10)*(Stabilo!F238:DA238&lt;&gt;""))</f>
        <v>0</v>
      </c>
    </row>
    <row r="234" spans="2:44" ht="15" customHeight="1">
      <c r="B234" s="76">
        <v>231</v>
      </c>
      <c r="C234" s="77" t="str">
        <f>IF(Accueil!F243="","",Accueil!F243)</f>
        <v/>
      </c>
      <c r="D234" s="167" t="str">
        <f t="shared" si="34"/>
        <v/>
      </c>
      <c r="E234" s="167" t="str">
        <f t="shared" si="35"/>
        <v/>
      </c>
      <c r="F234" s="167" t="str">
        <f t="shared" si="36"/>
        <v/>
      </c>
      <c r="G234" s="167" t="str">
        <f t="shared" si="37"/>
        <v/>
      </c>
      <c r="H234" s="167" t="str">
        <f t="shared" si="38"/>
        <v/>
      </c>
      <c r="I234" s="167" t="str">
        <f t="shared" si="39"/>
        <v/>
      </c>
      <c r="J234" s="167" t="str">
        <f t="shared" si="40"/>
        <v/>
      </c>
      <c r="K234" s="167" t="str">
        <f t="shared" si="41"/>
        <v/>
      </c>
      <c r="L234" s="167" t="str">
        <f t="shared" si="42"/>
        <v/>
      </c>
      <c r="M234" s="167" t="str">
        <f t="shared" si="43"/>
        <v/>
      </c>
      <c r="N234" s="103" t="str">
        <f>IF(N233="","",IF(SUMPRODUCT((Stabilo!$F239:$DA239="A")*(Stabilo!$F$5:$DA$5='Résultats élèves'!$D$2))&gt;0,"ABSENT","PRESENT"))</f>
        <v>PRESENT</v>
      </c>
      <c r="O234" s="103" t="str">
        <f>IF(O233="","",IF(SUMPRODUCT((Stabilo!$F239:$DA239="A")*(Stabilo!$F$5:$DA$5='Résultats élèves'!$E$2))&gt;0,"ABSENT","PRESENT"))</f>
        <v>PRESENT</v>
      </c>
      <c r="P234" s="103" t="str">
        <f>IF(P233="","",IF(SUMPRODUCT((Stabilo!$F239:$DA239="A")*(Stabilo!$F$5:$DA$5='Résultats élèves'!$F$2))&gt;0,"ABSENT","PRESENT"))</f>
        <v>PRESENT</v>
      </c>
      <c r="Q234" s="103" t="str">
        <f>IF(Q233="","",IF(SUMPRODUCT((Stabilo!$F239:$DA239="A")*(Stabilo!$F$5:$DA$5='Résultats élèves'!$G$2))&gt;0,"ABSENT","PRESENT"))</f>
        <v>PRESENT</v>
      </c>
      <c r="R234" s="103" t="str">
        <f>IF(R233="","",IF(SUMPRODUCT((Stabilo!$F239:$DA239="A")*(Stabilo!$F$5:$DA$5='Résultats élèves'!$H$2))&gt;0,"ABSENT","PRESENT"))</f>
        <v>PRESENT</v>
      </c>
      <c r="S234" s="103" t="str">
        <f>IF(S233="","",IF(SUMPRODUCT((Stabilo!$F239:$DA239="A")*(Stabilo!$F$5:$DA$5='Résultats élèves'!$I$2))&gt;0,"ABSENT","PRESENT"))</f>
        <v/>
      </c>
      <c r="T234" s="103" t="str">
        <f>IF(T233="","",IF(SUMPRODUCT((Stabilo!$F239:$DA239="A")*(Stabilo!$F$5:$DA$5='Résultats élèves'!$J$2))&gt;0,"ABSENT","PRESENT"))</f>
        <v/>
      </c>
      <c r="U234" s="103" t="str">
        <f>IF(U233="","",IF(SUMPRODUCT((Stabilo!$F239:$DA239="A")*(Stabilo!$F$5:$DA$5='Résultats élèves'!$K$2))&gt;0,"ABSENT","PRESENT"))</f>
        <v/>
      </c>
      <c r="V234" s="103" t="str">
        <f>IF(V233="","",IF(SUMPRODUCT((Stabilo!$F239:$DA239="A")*(Stabilo!$F$5:$DA$5='Résultats élèves'!$L$2))&gt;0,"ABSENT","PRESENT"))</f>
        <v/>
      </c>
      <c r="W234" s="103" t="str">
        <f>IF(W233="","",IF(SUMPRODUCT((Stabilo!$F239:$DA239="A")*(Stabilo!$F$5:$DA$5='Résultats élèves'!$M$2))&gt;0,"ABSENT","PRESENT"))</f>
        <v/>
      </c>
      <c r="X234" s="99" t="str">
        <f t="shared" ref="X234:X297" si="44">IF(C234="","",IF(COUNTIF(N234:W234,"ABSENT")=COUNT($D$2:$M$2),"ABSENT","PRESENT"))</f>
        <v/>
      </c>
      <c r="Y234" s="176" t="str">
        <f>IF(X234="PRESENT",IF(N234="PRESENT",SUMPRODUCT((Stabilo!$F239:$DA239=1)*(Stabilo!$F$5:$DA$5='Résultats élèves'!$D$2)),"A"),"A")</f>
        <v>A</v>
      </c>
      <c r="Z234" s="176" t="str">
        <f>IF(X234="PRESENT",IF(O234="PRESENT",SUMPRODUCT((Stabilo!$F239:$DA239=1)*(Stabilo!$F$5:$DA$5='Résultats élèves'!$E$2)),"A"),"A")</f>
        <v>A</v>
      </c>
      <c r="AA234" s="176" t="str">
        <f>IF(X234="PRESENT",IF(P234="PRESENT",SUMPRODUCT((Stabilo!$F239:$DA239=1)*(Stabilo!$F$5:$DA$5='Résultats élèves'!$F$2)),"A"),"A")</f>
        <v>A</v>
      </c>
      <c r="AB234" s="176" t="str">
        <f>IF(X234="PRESENT",IF(Q234="PRESENT",SUMPRODUCT((Stabilo!$F239:$DA239=1)*(Stabilo!$F$5:$DA$5='Résultats élèves'!$G$2)),"A"),"A")</f>
        <v>A</v>
      </c>
      <c r="AC234" s="176" t="str">
        <f>IF(X234="PRESENT",IF(R234="PRESENT",SUMPRODUCT((Stabilo!$F239:$DA239=1)*(Stabilo!$F$5:$DA$5='Résultats élèves'!$H$2)),"A"),"A")</f>
        <v>A</v>
      </c>
      <c r="AD234" s="176" t="str">
        <f>IF(X234="PRESENT",IF(S234="PRESENT",SUMPRODUCT((Stabilo!$F239:$DA239=1)*(Stabilo!$F$5:$DA$5='Résultats élèves'!$I$2)),"A"),"A")</f>
        <v>A</v>
      </c>
      <c r="AE234" s="176" t="str">
        <f>IF(X234="PRESENT",IF(T234="PRESENT",SUMPRODUCT((Stabilo!$F239:$DA239=1)*(Stabilo!$F$5:$DA$5='Résultats élèves'!$J$2)),"A"),"A")</f>
        <v>A</v>
      </c>
      <c r="AF234" s="176" t="str">
        <f>IF(X234="PRESENT",IF(U234="PRESENT",SUMPRODUCT((Stabilo!$F239:$DA239=1)*(Stabilo!$F$5:$DA$5='Résultats élèves'!$K$2)),"A"),"A")</f>
        <v>A</v>
      </c>
      <c r="AG234" s="176" t="str">
        <f>IF(X234="PRESENT",IF(V234="PRESENT",SUMPRODUCT((Stabilo!$F239:$DA239=1)*(Stabilo!$F$5:$DA$5='Résultats élèves'!$L$2)),"A"),"A")</f>
        <v>A</v>
      </c>
      <c r="AH234" s="176" t="str">
        <f>IF(X234="PRESENT",IF(W234="PRESENT",SUMPRODUCT((Stabilo!$F239:$DA239=1)*(Stabilo!$F$5:$DA$5='Résultats élèves'!$M$2)),"A"),"A")</f>
        <v>A</v>
      </c>
      <c r="AI234" s="175">
        <f>SUMPRODUCT((Stabilo!$F$5:$DA$5=1)*(Stabilo!F239:DA239&lt;&gt;""))</f>
        <v>0</v>
      </c>
      <c r="AJ234" s="175">
        <f>SUMPRODUCT((Stabilo!$F$5:$DA$5=2)*(Stabilo!F239:DA239&lt;&gt;""))</f>
        <v>0</v>
      </c>
      <c r="AK234" s="175">
        <f>SUMPRODUCT((Stabilo!$F$5:$DA$5=3)*(Stabilo!F239:DA239&lt;&gt;""))</f>
        <v>0</v>
      </c>
      <c r="AL234" s="175">
        <f>SUMPRODUCT((Stabilo!$F$5:$DA$5=4)*(Stabilo!F239:DA239&lt;&gt;""))</f>
        <v>0</v>
      </c>
      <c r="AM234" s="175">
        <f>SUMPRODUCT((Stabilo!$F$5:$DA$5=5)*(Stabilo!F239:DA239&lt;&gt;""))</f>
        <v>0</v>
      </c>
      <c r="AN234" s="175">
        <f>SUMPRODUCT((Stabilo!$F$5:$DA$5=6)*(Stabilo!F239:DA239&lt;&gt;""))</f>
        <v>0</v>
      </c>
      <c r="AO234" s="175">
        <f>SUMPRODUCT((Stabilo!$F$5:$DA$5=7)*(Stabilo!F239:DA239&lt;&gt;""))</f>
        <v>0</v>
      </c>
      <c r="AP234" s="175">
        <f>SUMPRODUCT((Stabilo!$F$5:$DA$5=8)*(Stabilo!F239:DA239&lt;&gt;""))</f>
        <v>0</v>
      </c>
      <c r="AQ234" s="175">
        <f>SUMPRODUCT((Stabilo!$F$5:$DA$5=9)*(Stabilo!F239:DA239&lt;&gt;""))</f>
        <v>0</v>
      </c>
      <c r="AR234" s="175">
        <f>SUMPRODUCT((Stabilo!$F$5:$DA$5=10)*(Stabilo!F239:DA239&lt;&gt;""))</f>
        <v>0</v>
      </c>
    </row>
    <row r="235" spans="2:44" ht="15" customHeight="1">
      <c r="B235" s="76">
        <v>232</v>
      </c>
      <c r="C235" s="77" t="str">
        <f>IF(Accueil!F244="","",Accueil!F244)</f>
        <v/>
      </c>
      <c r="D235" s="167" t="str">
        <f t="shared" si="34"/>
        <v/>
      </c>
      <c r="E235" s="167" t="str">
        <f t="shared" si="35"/>
        <v/>
      </c>
      <c r="F235" s="167" t="str">
        <f t="shared" si="36"/>
        <v/>
      </c>
      <c r="G235" s="167" t="str">
        <f t="shared" si="37"/>
        <v/>
      </c>
      <c r="H235" s="167" t="str">
        <f t="shared" si="38"/>
        <v/>
      </c>
      <c r="I235" s="167" t="str">
        <f t="shared" si="39"/>
        <v/>
      </c>
      <c r="J235" s="167" t="str">
        <f t="shared" si="40"/>
        <v/>
      </c>
      <c r="K235" s="167" t="str">
        <f t="shared" si="41"/>
        <v/>
      </c>
      <c r="L235" s="167" t="str">
        <f t="shared" si="42"/>
        <v/>
      </c>
      <c r="M235" s="167" t="str">
        <f t="shared" si="43"/>
        <v/>
      </c>
      <c r="N235" s="103" t="str">
        <f>IF(N234="","",IF(SUMPRODUCT((Stabilo!$F240:$DA240="A")*(Stabilo!$F$5:$DA$5='Résultats élèves'!$D$2))&gt;0,"ABSENT","PRESENT"))</f>
        <v>PRESENT</v>
      </c>
      <c r="O235" s="103" t="str">
        <f>IF(O234="","",IF(SUMPRODUCT((Stabilo!$F240:$DA240="A")*(Stabilo!$F$5:$DA$5='Résultats élèves'!$E$2))&gt;0,"ABSENT","PRESENT"))</f>
        <v>PRESENT</v>
      </c>
      <c r="P235" s="103" t="str">
        <f>IF(P234="","",IF(SUMPRODUCT((Stabilo!$F240:$DA240="A")*(Stabilo!$F$5:$DA$5='Résultats élèves'!$F$2))&gt;0,"ABSENT","PRESENT"))</f>
        <v>PRESENT</v>
      </c>
      <c r="Q235" s="103" t="str">
        <f>IF(Q234="","",IF(SUMPRODUCT((Stabilo!$F240:$DA240="A")*(Stabilo!$F$5:$DA$5='Résultats élèves'!$G$2))&gt;0,"ABSENT","PRESENT"))</f>
        <v>PRESENT</v>
      </c>
      <c r="R235" s="103" t="str">
        <f>IF(R234="","",IF(SUMPRODUCT((Stabilo!$F240:$DA240="A")*(Stabilo!$F$5:$DA$5='Résultats élèves'!$H$2))&gt;0,"ABSENT","PRESENT"))</f>
        <v>PRESENT</v>
      </c>
      <c r="S235" s="103" t="str">
        <f>IF(S234="","",IF(SUMPRODUCT((Stabilo!$F240:$DA240="A")*(Stabilo!$F$5:$DA$5='Résultats élèves'!$I$2))&gt;0,"ABSENT","PRESENT"))</f>
        <v/>
      </c>
      <c r="T235" s="103" t="str">
        <f>IF(T234="","",IF(SUMPRODUCT((Stabilo!$F240:$DA240="A")*(Stabilo!$F$5:$DA$5='Résultats élèves'!$J$2))&gt;0,"ABSENT","PRESENT"))</f>
        <v/>
      </c>
      <c r="U235" s="103" t="str">
        <f>IF(U234="","",IF(SUMPRODUCT((Stabilo!$F240:$DA240="A")*(Stabilo!$F$5:$DA$5='Résultats élèves'!$K$2))&gt;0,"ABSENT","PRESENT"))</f>
        <v/>
      </c>
      <c r="V235" s="103" t="str">
        <f>IF(V234="","",IF(SUMPRODUCT((Stabilo!$F240:$DA240="A")*(Stabilo!$F$5:$DA$5='Résultats élèves'!$L$2))&gt;0,"ABSENT","PRESENT"))</f>
        <v/>
      </c>
      <c r="W235" s="103" t="str">
        <f>IF(W234="","",IF(SUMPRODUCT((Stabilo!$F240:$DA240="A")*(Stabilo!$F$5:$DA$5='Résultats élèves'!$M$2))&gt;0,"ABSENT","PRESENT"))</f>
        <v/>
      </c>
      <c r="X235" s="99" t="str">
        <f t="shared" si="44"/>
        <v/>
      </c>
      <c r="Y235" s="176" t="str">
        <f>IF(X235="PRESENT",IF(N235="PRESENT",SUMPRODUCT((Stabilo!$F240:$DA240=1)*(Stabilo!$F$5:$DA$5='Résultats élèves'!$D$2)),"A"),"A")</f>
        <v>A</v>
      </c>
      <c r="Z235" s="176" t="str">
        <f>IF(X235="PRESENT",IF(O235="PRESENT",SUMPRODUCT((Stabilo!$F240:$DA240=1)*(Stabilo!$F$5:$DA$5='Résultats élèves'!$E$2)),"A"),"A")</f>
        <v>A</v>
      </c>
      <c r="AA235" s="176" t="str">
        <f>IF(X235="PRESENT",IF(P235="PRESENT",SUMPRODUCT((Stabilo!$F240:$DA240=1)*(Stabilo!$F$5:$DA$5='Résultats élèves'!$F$2)),"A"),"A")</f>
        <v>A</v>
      </c>
      <c r="AB235" s="176" t="str">
        <f>IF(X235="PRESENT",IF(Q235="PRESENT",SUMPRODUCT((Stabilo!$F240:$DA240=1)*(Stabilo!$F$5:$DA$5='Résultats élèves'!$G$2)),"A"),"A")</f>
        <v>A</v>
      </c>
      <c r="AC235" s="176" t="str">
        <f>IF(X235="PRESENT",IF(R235="PRESENT",SUMPRODUCT((Stabilo!$F240:$DA240=1)*(Stabilo!$F$5:$DA$5='Résultats élèves'!$H$2)),"A"),"A")</f>
        <v>A</v>
      </c>
      <c r="AD235" s="176" t="str">
        <f>IF(X235="PRESENT",IF(S235="PRESENT",SUMPRODUCT((Stabilo!$F240:$DA240=1)*(Stabilo!$F$5:$DA$5='Résultats élèves'!$I$2)),"A"),"A")</f>
        <v>A</v>
      </c>
      <c r="AE235" s="176" t="str">
        <f>IF(X235="PRESENT",IF(T235="PRESENT",SUMPRODUCT((Stabilo!$F240:$DA240=1)*(Stabilo!$F$5:$DA$5='Résultats élèves'!$J$2)),"A"),"A")</f>
        <v>A</v>
      </c>
      <c r="AF235" s="176" t="str">
        <f>IF(X235="PRESENT",IF(U235="PRESENT",SUMPRODUCT((Stabilo!$F240:$DA240=1)*(Stabilo!$F$5:$DA$5='Résultats élèves'!$K$2)),"A"),"A")</f>
        <v>A</v>
      </c>
      <c r="AG235" s="176" t="str">
        <f>IF(X235="PRESENT",IF(V235="PRESENT",SUMPRODUCT((Stabilo!$F240:$DA240=1)*(Stabilo!$F$5:$DA$5='Résultats élèves'!$L$2)),"A"),"A")</f>
        <v>A</v>
      </c>
      <c r="AH235" s="176" t="str">
        <f>IF(X235="PRESENT",IF(W235="PRESENT",SUMPRODUCT((Stabilo!$F240:$DA240=1)*(Stabilo!$F$5:$DA$5='Résultats élèves'!$M$2)),"A"),"A")</f>
        <v>A</v>
      </c>
      <c r="AI235" s="175">
        <f>SUMPRODUCT((Stabilo!$F$5:$DA$5=1)*(Stabilo!F240:DA240&lt;&gt;""))</f>
        <v>0</v>
      </c>
      <c r="AJ235" s="175">
        <f>SUMPRODUCT((Stabilo!$F$5:$DA$5=2)*(Stabilo!F240:DA240&lt;&gt;""))</f>
        <v>0</v>
      </c>
      <c r="AK235" s="175">
        <f>SUMPRODUCT((Stabilo!$F$5:$DA$5=3)*(Stabilo!F240:DA240&lt;&gt;""))</f>
        <v>0</v>
      </c>
      <c r="AL235" s="175">
        <f>SUMPRODUCT((Stabilo!$F$5:$DA$5=4)*(Stabilo!F240:DA240&lt;&gt;""))</f>
        <v>0</v>
      </c>
      <c r="AM235" s="175">
        <f>SUMPRODUCT((Stabilo!$F$5:$DA$5=5)*(Stabilo!F240:DA240&lt;&gt;""))</f>
        <v>0</v>
      </c>
      <c r="AN235" s="175">
        <f>SUMPRODUCT((Stabilo!$F$5:$DA$5=6)*(Stabilo!F240:DA240&lt;&gt;""))</f>
        <v>0</v>
      </c>
      <c r="AO235" s="175">
        <f>SUMPRODUCT((Stabilo!$F$5:$DA$5=7)*(Stabilo!F240:DA240&lt;&gt;""))</f>
        <v>0</v>
      </c>
      <c r="AP235" s="175">
        <f>SUMPRODUCT((Stabilo!$F$5:$DA$5=8)*(Stabilo!F240:DA240&lt;&gt;""))</f>
        <v>0</v>
      </c>
      <c r="AQ235" s="175">
        <f>SUMPRODUCT((Stabilo!$F$5:$DA$5=9)*(Stabilo!F240:DA240&lt;&gt;""))</f>
        <v>0</v>
      </c>
      <c r="AR235" s="175">
        <f>SUMPRODUCT((Stabilo!$F$5:$DA$5=10)*(Stabilo!F240:DA240&lt;&gt;""))</f>
        <v>0</v>
      </c>
    </row>
    <row r="236" spans="2:44" ht="15" customHeight="1">
      <c r="B236" s="76">
        <v>233</v>
      </c>
      <c r="C236" s="77" t="str">
        <f>IF(Accueil!F245="","",Accueil!F245)</f>
        <v/>
      </c>
      <c r="D236" s="167" t="str">
        <f t="shared" si="34"/>
        <v/>
      </c>
      <c r="E236" s="167" t="str">
        <f t="shared" si="35"/>
        <v/>
      </c>
      <c r="F236" s="167" t="str">
        <f t="shared" si="36"/>
        <v/>
      </c>
      <c r="G236" s="167" t="str">
        <f t="shared" si="37"/>
        <v/>
      </c>
      <c r="H236" s="167" t="str">
        <f t="shared" si="38"/>
        <v/>
      </c>
      <c r="I236" s="167" t="str">
        <f t="shared" si="39"/>
        <v/>
      </c>
      <c r="J236" s="167" t="str">
        <f t="shared" si="40"/>
        <v/>
      </c>
      <c r="K236" s="167" t="str">
        <f t="shared" si="41"/>
        <v/>
      </c>
      <c r="L236" s="167" t="str">
        <f t="shared" si="42"/>
        <v/>
      </c>
      <c r="M236" s="167" t="str">
        <f t="shared" si="43"/>
        <v/>
      </c>
      <c r="N236" s="103" t="str">
        <f>IF(N235="","",IF(SUMPRODUCT((Stabilo!$F241:$DA241="A")*(Stabilo!$F$5:$DA$5='Résultats élèves'!$D$2))&gt;0,"ABSENT","PRESENT"))</f>
        <v>PRESENT</v>
      </c>
      <c r="O236" s="103" t="str">
        <f>IF(O235="","",IF(SUMPRODUCT((Stabilo!$F241:$DA241="A")*(Stabilo!$F$5:$DA$5='Résultats élèves'!$E$2))&gt;0,"ABSENT","PRESENT"))</f>
        <v>PRESENT</v>
      </c>
      <c r="P236" s="103" t="str">
        <f>IF(P235="","",IF(SUMPRODUCT((Stabilo!$F241:$DA241="A")*(Stabilo!$F$5:$DA$5='Résultats élèves'!$F$2))&gt;0,"ABSENT","PRESENT"))</f>
        <v>PRESENT</v>
      </c>
      <c r="Q236" s="103" t="str">
        <f>IF(Q235="","",IF(SUMPRODUCT((Stabilo!$F241:$DA241="A")*(Stabilo!$F$5:$DA$5='Résultats élèves'!$G$2))&gt;0,"ABSENT","PRESENT"))</f>
        <v>PRESENT</v>
      </c>
      <c r="R236" s="103" t="str">
        <f>IF(R235="","",IF(SUMPRODUCT((Stabilo!$F241:$DA241="A")*(Stabilo!$F$5:$DA$5='Résultats élèves'!$H$2))&gt;0,"ABSENT","PRESENT"))</f>
        <v>PRESENT</v>
      </c>
      <c r="S236" s="103" t="str">
        <f>IF(S235="","",IF(SUMPRODUCT((Stabilo!$F241:$DA241="A")*(Stabilo!$F$5:$DA$5='Résultats élèves'!$I$2))&gt;0,"ABSENT","PRESENT"))</f>
        <v/>
      </c>
      <c r="T236" s="103" t="str">
        <f>IF(T235="","",IF(SUMPRODUCT((Stabilo!$F241:$DA241="A")*(Stabilo!$F$5:$DA$5='Résultats élèves'!$J$2))&gt;0,"ABSENT","PRESENT"))</f>
        <v/>
      </c>
      <c r="U236" s="103" t="str">
        <f>IF(U235="","",IF(SUMPRODUCT((Stabilo!$F241:$DA241="A")*(Stabilo!$F$5:$DA$5='Résultats élèves'!$K$2))&gt;0,"ABSENT","PRESENT"))</f>
        <v/>
      </c>
      <c r="V236" s="103" t="str">
        <f>IF(V235="","",IF(SUMPRODUCT((Stabilo!$F241:$DA241="A")*(Stabilo!$F$5:$DA$5='Résultats élèves'!$L$2))&gt;0,"ABSENT","PRESENT"))</f>
        <v/>
      </c>
      <c r="W236" s="103" t="str">
        <f>IF(W235="","",IF(SUMPRODUCT((Stabilo!$F241:$DA241="A")*(Stabilo!$F$5:$DA$5='Résultats élèves'!$M$2))&gt;0,"ABSENT","PRESENT"))</f>
        <v/>
      </c>
      <c r="X236" s="99" t="str">
        <f t="shared" si="44"/>
        <v/>
      </c>
      <c r="Y236" s="176" t="str">
        <f>IF(X236="PRESENT",IF(N236="PRESENT",SUMPRODUCT((Stabilo!$F241:$DA241=1)*(Stabilo!$F$5:$DA$5='Résultats élèves'!$D$2)),"A"),"A")</f>
        <v>A</v>
      </c>
      <c r="Z236" s="176" t="str">
        <f>IF(X236="PRESENT",IF(O236="PRESENT",SUMPRODUCT((Stabilo!$F241:$DA241=1)*(Stabilo!$F$5:$DA$5='Résultats élèves'!$E$2)),"A"),"A")</f>
        <v>A</v>
      </c>
      <c r="AA236" s="176" t="str">
        <f>IF(X236="PRESENT",IF(P236="PRESENT",SUMPRODUCT((Stabilo!$F241:$DA241=1)*(Stabilo!$F$5:$DA$5='Résultats élèves'!$F$2)),"A"),"A")</f>
        <v>A</v>
      </c>
      <c r="AB236" s="176" t="str">
        <f>IF(X236="PRESENT",IF(Q236="PRESENT",SUMPRODUCT((Stabilo!$F241:$DA241=1)*(Stabilo!$F$5:$DA$5='Résultats élèves'!$G$2)),"A"),"A")</f>
        <v>A</v>
      </c>
      <c r="AC236" s="176" t="str">
        <f>IF(X236="PRESENT",IF(R236="PRESENT",SUMPRODUCT((Stabilo!$F241:$DA241=1)*(Stabilo!$F$5:$DA$5='Résultats élèves'!$H$2)),"A"),"A")</f>
        <v>A</v>
      </c>
      <c r="AD236" s="176" t="str">
        <f>IF(X236="PRESENT",IF(S236="PRESENT",SUMPRODUCT((Stabilo!$F241:$DA241=1)*(Stabilo!$F$5:$DA$5='Résultats élèves'!$I$2)),"A"),"A")</f>
        <v>A</v>
      </c>
      <c r="AE236" s="176" t="str">
        <f>IF(X236="PRESENT",IF(T236="PRESENT",SUMPRODUCT((Stabilo!$F241:$DA241=1)*(Stabilo!$F$5:$DA$5='Résultats élèves'!$J$2)),"A"),"A")</f>
        <v>A</v>
      </c>
      <c r="AF236" s="176" t="str">
        <f>IF(X236="PRESENT",IF(U236="PRESENT",SUMPRODUCT((Stabilo!$F241:$DA241=1)*(Stabilo!$F$5:$DA$5='Résultats élèves'!$K$2)),"A"),"A")</f>
        <v>A</v>
      </c>
      <c r="AG236" s="176" t="str">
        <f>IF(X236="PRESENT",IF(V236="PRESENT",SUMPRODUCT((Stabilo!$F241:$DA241=1)*(Stabilo!$F$5:$DA$5='Résultats élèves'!$L$2)),"A"),"A")</f>
        <v>A</v>
      </c>
      <c r="AH236" s="176" t="str">
        <f>IF(X236="PRESENT",IF(W236="PRESENT",SUMPRODUCT((Stabilo!$F241:$DA241=1)*(Stabilo!$F$5:$DA$5='Résultats élèves'!$M$2)),"A"),"A")</f>
        <v>A</v>
      </c>
      <c r="AI236" s="175">
        <f>SUMPRODUCT((Stabilo!$F$5:$DA$5=1)*(Stabilo!F241:DA241&lt;&gt;""))</f>
        <v>0</v>
      </c>
      <c r="AJ236" s="175">
        <f>SUMPRODUCT((Stabilo!$F$5:$DA$5=2)*(Stabilo!F241:DA241&lt;&gt;""))</f>
        <v>0</v>
      </c>
      <c r="AK236" s="175">
        <f>SUMPRODUCT((Stabilo!$F$5:$DA$5=3)*(Stabilo!F241:DA241&lt;&gt;""))</f>
        <v>0</v>
      </c>
      <c r="AL236" s="175">
        <f>SUMPRODUCT((Stabilo!$F$5:$DA$5=4)*(Stabilo!F241:DA241&lt;&gt;""))</f>
        <v>0</v>
      </c>
      <c r="AM236" s="175">
        <f>SUMPRODUCT((Stabilo!$F$5:$DA$5=5)*(Stabilo!F241:DA241&lt;&gt;""))</f>
        <v>0</v>
      </c>
      <c r="AN236" s="175">
        <f>SUMPRODUCT((Stabilo!$F$5:$DA$5=6)*(Stabilo!F241:DA241&lt;&gt;""))</f>
        <v>0</v>
      </c>
      <c r="AO236" s="175">
        <f>SUMPRODUCT((Stabilo!$F$5:$DA$5=7)*(Stabilo!F241:DA241&lt;&gt;""))</f>
        <v>0</v>
      </c>
      <c r="AP236" s="175">
        <f>SUMPRODUCT((Stabilo!$F$5:$DA$5=8)*(Stabilo!F241:DA241&lt;&gt;""))</f>
        <v>0</v>
      </c>
      <c r="AQ236" s="175">
        <f>SUMPRODUCT((Stabilo!$F$5:$DA$5=9)*(Stabilo!F241:DA241&lt;&gt;""))</f>
        <v>0</v>
      </c>
      <c r="AR236" s="175">
        <f>SUMPRODUCT((Stabilo!$F$5:$DA$5=10)*(Stabilo!F241:DA241&lt;&gt;""))</f>
        <v>0</v>
      </c>
    </row>
    <row r="237" spans="2:44" ht="15" customHeight="1">
      <c r="B237" s="76">
        <v>234</v>
      </c>
      <c r="C237" s="77" t="str">
        <f>IF(Accueil!F246="","",Accueil!F246)</f>
        <v/>
      </c>
      <c r="D237" s="167" t="str">
        <f t="shared" si="34"/>
        <v/>
      </c>
      <c r="E237" s="167" t="str">
        <f t="shared" si="35"/>
        <v/>
      </c>
      <c r="F237" s="167" t="str">
        <f t="shared" si="36"/>
        <v/>
      </c>
      <c r="G237" s="167" t="str">
        <f t="shared" si="37"/>
        <v/>
      </c>
      <c r="H237" s="167" t="str">
        <f t="shared" si="38"/>
        <v/>
      </c>
      <c r="I237" s="167" t="str">
        <f t="shared" si="39"/>
        <v/>
      </c>
      <c r="J237" s="167" t="str">
        <f t="shared" si="40"/>
        <v/>
      </c>
      <c r="K237" s="167" t="str">
        <f t="shared" si="41"/>
        <v/>
      </c>
      <c r="L237" s="167" t="str">
        <f t="shared" si="42"/>
        <v/>
      </c>
      <c r="M237" s="167" t="str">
        <f t="shared" si="43"/>
        <v/>
      </c>
      <c r="N237" s="103" t="str">
        <f>IF(N236="","",IF(SUMPRODUCT((Stabilo!$F242:$DA242="A")*(Stabilo!$F$5:$DA$5='Résultats élèves'!$D$2))&gt;0,"ABSENT","PRESENT"))</f>
        <v>PRESENT</v>
      </c>
      <c r="O237" s="103" t="str">
        <f>IF(O236="","",IF(SUMPRODUCT((Stabilo!$F242:$DA242="A")*(Stabilo!$F$5:$DA$5='Résultats élèves'!$E$2))&gt;0,"ABSENT","PRESENT"))</f>
        <v>PRESENT</v>
      </c>
      <c r="P237" s="103" t="str">
        <f>IF(P236="","",IF(SUMPRODUCT((Stabilo!$F242:$DA242="A")*(Stabilo!$F$5:$DA$5='Résultats élèves'!$F$2))&gt;0,"ABSENT","PRESENT"))</f>
        <v>PRESENT</v>
      </c>
      <c r="Q237" s="103" t="str">
        <f>IF(Q236="","",IF(SUMPRODUCT((Stabilo!$F242:$DA242="A")*(Stabilo!$F$5:$DA$5='Résultats élèves'!$G$2))&gt;0,"ABSENT","PRESENT"))</f>
        <v>PRESENT</v>
      </c>
      <c r="R237" s="103" t="str">
        <f>IF(R236="","",IF(SUMPRODUCT((Stabilo!$F242:$DA242="A")*(Stabilo!$F$5:$DA$5='Résultats élèves'!$H$2))&gt;0,"ABSENT","PRESENT"))</f>
        <v>PRESENT</v>
      </c>
      <c r="S237" s="103" t="str">
        <f>IF(S236="","",IF(SUMPRODUCT((Stabilo!$F242:$DA242="A")*(Stabilo!$F$5:$DA$5='Résultats élèves'!$I$2))&gt;0,"ABSENT","PRESENT"))</f>
        <v/>
      </c>
      <c r="T237" s="103" t="str">
        <f>IF(T236="","",IF(SUMPRODUCT((Stabilo!$F242:$DA242="A")*(Stabilo!$F$5:$DA$5='Résultats élèves'!$J$2))&gt;0,"ABSENT","PRESENT"))</f>
        <v/>
      </c>
      <c r="U237" s="103" t="str">
        <f>IF(U236="","",IF(SUMPRODUCT((Stabilo!$F242:$DA242="A")*(Stabilo!$F$5:$DA$5='Résultats élèves'!$K$2))&gt;0,"ABSENT","PRESENT"))</f>
        <v/>
      </c>
      <c r="V237" s="103" t="str">
        <f>IF(V236="","",IF(SUMPRODUCT((Stabilo!$F242:$DA242="A")*(Stabilo!$F$5:$DA$5='Résultats élèves'!$L$2))&gt;0,"ABSENT","PRESENT"))</f>
        <v/>
      </c>
      <c r="W237" s="103" t="str">
        <f>IF(W236="","",IF(SUMPRODUCT((Stabilo!$F242:$DA242="A")*(Stabilo!$F$5:$DA$5='Résultats élèves'!$M$2))&gt;0,"ABSENT","PRESENT"))</f>
        <v/>
      </c>
      <c r="X237" s="99" t="str">
        <f t="shared" si="44"/>
        <v/>
      </c>
      <c r="Y237" s="176" t="str">
        <f>IF(X237="PRESENT",IF(N237="PRESENT",SUMPRODUCT((Stabilo!$F242:$DA242=1)*(Stabilo!$F$5:$DA$5='Résultats élèves'!$D$2)),"A"),"A")</f>
        <v>A</v>
      </c>
      <c r="Z237" s="176" t="str">
        <f>IF(X237="PRESENT",IF(O237="PRESENT",SUMPRODUCT((Stabilo!$F242:$DA242=1)*(Stabilo!$F$5:$DA$5='Résultats élèves'!$E$2)),"A"),"A")</f>
        <v>A</v>
      </c>
      <c r="AA237" s="176" t="str">
        <f>IF(X237="PRESENT",IF(P237="PRESENT",SUMPRODUCT((Stabilo!$F242:$DA242=1)*(Stabilo!$F$5:$DA$5='Résultats élèves'!$F$2)),"A"),"A")</f>
        <v>A</v>
      </c>
      <c r="AB237" s="176" t="str">
        <f>IF(X237="PRESENT",IF(Q237="PRESENT",SUMPRODUCT((Stabilo!$F242:$DA242=1)*(Stabilo!$F$5:$DA$5='Résultats élèves'!$G$2)),"A"),"A")</f>
        <v>A</v>
      </c>
      <c r="AC237" s="176" t="str">
        <f>IF(X237="PRESENT",IF(R237="PRESENT",SUMPRODUCT((Stabilo!$F242:$DA242=1)*(Stabilo!$F$5:$DA$5='Résultats élèves'!$H$2)),"A"),"A")</f>
        <v>A</v>
      </c>
      <c r="AD237" s="176" t="str">
        <f>IF(X237="PRESENT",IF(S237="PRESENT",SUMPRODUCT((Stabilo!$F242:$DA242=1)*(Stabilo!$F$5:$DA$5='Résultats élèves'!$I$2)),"A"),"A")</f>
        <v>A</v>
      </c>
      <c r="AE237" s="176" t="str">
        <f>IF(X237="PRESENT",IF(T237="PRESENT",SUMPRODUCT((Stabilo!$F242:$DA242=1)*(Stabilo!$F$5:$DA$5='Résultats élèves'!$J$2)),"A"),"A")</f>
        <v>A</v>
      </c>
      <c r="AF237" s="176" t="str">
        <f>IF(X237="PRESENT",IF(U237="PRESENT",SUMPRODUCT((Stabilo!$F242:$DA242=1)*(Stabilo!$F$5:$DA$5='Résultats élèves'!$K$2)),"A"),"A")</f>
        <v>A</v>
      </c>
      <c r="AG237" s="176" t="str">
        <f>IF(X237="PRESENT",IF(V237="PRESENT",SUMPRODUCT((Stabilo!$F242:$DA242=1)*(Stabilo!$F$5:$DA$5='Résultats élèves'!$L$2)),"A"),"A")</f>
        <v>A</v>
      </c>
      <c r="AH237" s="176" t="str">
        <f>IF(X237="PRESENT",IF(W237="PRESENT",SUMPRODUCT((Stabilo!$F242:$DA242=1)*(Stabilo!$F$5:$DA$5='Résultats élèves'!$M$2)),"A"),"A")</f>
        <v>A</v>
      </c>
      <c r="AI237" s="175">
        <f>SUMPRODUCT((Stabilo!$F$5:$DA$5=1)*(Stabilo!F242:DA242&lt;&gt;""))</f>
        <v>0</v>
      </c>
      <c r="AJ237" s="175">
        <f>SUMPRODUCT((Stabilo!$F$5:$DA$5=2)*(Stabilo!F242:DA242&lt;&gt;""))</f>
        <v>0</v>
      </c>
      <c r="AK237" s="175">
        <f>SUMPRODUCT((Stabilo!$F$5:$DA$5=3)*(Stabilo!F242:DA242&lt;&gt;""))</f>
        <v>0</v>
      </c>
      <c r="AL237" s="175">
        <f>SUMPRODUCT((Stabilo!$F$5:$DA$5=4)*(Stabilo!F242:DA242&lt;&gt;""))</f>
        <v>0</v>
      </c>
      <c r="AM237" s="175">
        <f>SUMPRODUCT((Stabilo!$F$5:$DA$5=5)*(Stabilo!F242:DA242&lt;&gt;""))</f>
        <v>0</v>
      </c>
      <c r="AN237" s="175">
        <f>SUMPRODUCT((Stabilo!$F$5:$DA$5=6)*(Stabilo!F242:DA242&lt;&gt;""))</f>
        <v>0</v>
      </c>
      <c r="AO237" s="175">
        <f>SUMPRODUCT((Stabilo!$F$5:$DA$5=7)*(Stabilo!F242:DA242&lt;&gt;""))</f>
        <v>0</v>
      </c>
      <c r="AP237" s="175">
        <f>SUMPRODUCT((Stabilo!$F$5:$DA$5=8)*(Stabilo!F242:DA242&lt;&gt;""))</f>
        <v>0</v>
      </c>
      <c r="AQ237" s="175">
        <f>SUMPRODUCT((Stabilo!$F$5:$DA$5=9)*(Stabilo!F242:DA242&lt;&gt;""))</f>
        <v>0</v>
      </c>
      <c r="AR237" s="175">
        <f>SUMPRODUCT((Stabilo!$F$5:$DA$5=10)*(Stabilo!F242:DA242&lt;&gt;""))</f>
        <v>0</v>
      </c>
    </row>
    <row r="238" spans="2:44" ht="15" customHeight="1">
      <c r="B238" s="76">
        <v>235</v>
      </c>
      <c r="C238" s="77" t="str">
        <f>IF(Accueil!F247="","",Accueil!F247)</f>
        <v/>
      </c>
      <c r="D238" s="167" t="str">
        <f t="shared" si="34"/>
        <v/>
      </c>
      <c r="E238" s="167" t="str">
        <f t="shared" si="35"/>
        <v/>
      </c>
      <c r="F238" s="167" t="str">
        <f t="shared" si="36"/>
        <v/>
      </c>
      <c r="G238" s="167" t="str">
        <f t="shared" si="37"/>
        <v/>
      </c>
      <c r="H238" s="167" t="str">
        <f t="shared" si="38"/>
        <v/>
      </c>
      <c r="I238" s="167" t="str">
        <f t="shared" si="39"/>
        <v/>
      </c>
      <c r="J238" s="167" t="str">
        <f t="shared" si="40"/>
        <v/>
      </c>
      <c r="K238" s="167" t="str">
        <f t="shared" si="41"/>
        <v/>
      </c>
      <c r="L238" s="167" t="str">
        <f t="shared" si="42"/>
        <v/>
      </c>
      <c r="M238" s="167" t="str">
        <f t="shared" si="43"/>
        <v/>
      </c>
      <c r="N238" s="103" t="str">
        <f>IF(N237="","",IF(SUMPRODUCT((Stabilo!$F243:$DA243="A")*(Stabilo!$F$5:$DA$5='Résultats élèves'!$D$2))&gt;0,"ABSENT","PRESENT"))</f>
        <v>PRESENT</v>
      </c>
      <c r="O238" s="103" t="str">
        <f>IF(O237="","",IF(SUMPRODUCT((Stabilo!$F243:$DA243="A")*(Stabilo!$F$5:$DA$5='Résultats élèves'!$E$2))&gt;0,"ABSENT","PRESENT"))</f>
        <v>PRESENT</v>
      </c>
      <c r="P238" s="103" t="str">
        <f>IF(P237="","",IF(SUMPRODUCT((Stabilo!$F243:$DA243="A")*(Stabilo!$F$5:$DA$5='Résultats élèves'!$F$2))&gt;0,"ABSENT","PRESENT"))</f>
        <v>PRESENT</v>
      </c>
      <c r="Q238" s="103" t="str">
        <f>IF(Q237="","",IF(SUMPRODUCT((Stabilo!$F243:$DA243="A")*(Stabilo!$F$5:$DA$5='Résultats élèves'!$G$2))&gt;0,"ABSENT","PRESENT"))</f>
        <v>PRESENT</v>
      </c>
      <c r="R238" s="103" t="str">
        <f>IF(R237="","",IF(SUMPRODUCT((Stabilo!$F243:$DA243="A")*(Stabilo!$F$5:$DA$5='Résultats élèves'!$H$2))&gt;0,"ABSENT","PRESENT"))</f>
        <v>PRESENT</v>
      </c>
      <c r="S238" s="103" t="str">
        <f>IF(S237="","",IF(SUMPRODUCT((Stabilo!$F243:$DA243="A")*(Stabilo!$F$5:$DA$5='Résultats élèves'!$I$2))&gt;0,"ABSENT","PRESENT"))</f>
        <v/>
      </c>
      <c r="T238" s="103" t="str">
        <f>IF(T237="","",IF(SUMPRODUCT((Stabilo!$F243:$DA243="A")*(Stabilo!$F$5:$DA$5='Résultats élèves'!$J$2))&gt;0,"ABSENT","PRESENT"))</f>
        <v/>
      </c>
      <c r="U238" s="103" t="str">
        <f>IF(U237="","",IF(SUMPRODUCT((Stabilo!$F243:$DA243="A")*(Stabilo!$F$5:$DA$5='Résultats élèves'!$K$2))&gt;0,"ABSENT","PRESENT"))</f>
        <v/>
      </c>
      <c r="V238" s="103" t="str">
        <f>IF(V237="","",IF(SUMPRODUCT((Stabilo!$F243:$DA243="A")*(Stabilo!$F$5:$DA$5='Résultats élèves'!$L$2))&gt;0,"ABSENT","PRESENT"))</f>
        <v/>
      </c>
      <c r="W238" s="103" t="str">
        <f>IF(W237="","",IF(SUMPRODUCT((Stabilo!$F243:$DA243="A")*(Stabilo!$F$5:$DA$5='Résultats élèves'!$M$2))&gt;0,"ABSENT","PRESENT"))</f>
        <v/>
      </c>
      <c r="X238" s="99" t="str">
        <f t="shared" si="44"/>
        <v/>
      </c>
      <c r="Y238" s="176" t="str">
        <f>IF(X238="PRESENT",IF(N238="PRESENT",SUMPRODUCT((Stabilo!$F243:$DA243=1)*(Stabilo!$F$5:$DA$5='Résultats élèves'!$D$2)),"A"),"A")</f>
        <v>A</v>
      </c>
      <c r="Z238" s="176" t="str">
        <f>IF(X238="PRESENT",IF(O238="PRESENT",SUMPRODUCT((Stabilo!$F243:$DA243=1)*(Stabilo!$F$5:$DA$5='Résultats élèves'!$E$2)),"A"),"A")</f>
        <v>A</v>
      </c>
      <c r="AA238" s="176" t="str">
        <f>IF(X238="PRESENT",IF(P238="PRESENT",SUMPRODUCT((Stabilo!$F243:$DA243=1)*(Stabilo!$F$5:$DA$5='Résultats élèves'!$F$2)),"A"),"A")</f>
        <v>A</v>
      </c>
      <c r="AB238" s="176" t="str">
        <f>IF(X238="PRESENT",IF(Q238="PRESENT",SUMPRODUCT((Stabilo!$F243:$DA243=1)*(Stabilo!$F$5:$DA$5='Résultats élèves'!$G$2)),"A"),"A")</f>
        <v>A</v>
      </c>
      <c r="AC238" s="176" t="str">
        <f>IF(X238="PRESENT",IF(R238="PRESENT",SUMPRODUCT((Stabilo!$F243:$DA243=1)*(Stabilo!$F$5:$DA$5='Résultats élèves'!$H$2)),"A"),"A")</f>
        <v>A</v>
      </c>
      <c r="AD238" s="176" t="str">
        <f>IF(X238="PRESENT",IF(S238="PRESENT",SUMPRODUCT((Stabilo!$F243:$DA243=1)*(Stabilo!$F$5:$DA$5='Résultats élèves'!$I$2)),"A"),"A")</f>
        <v>A</v>
      </c>
      <c r="AE238" s="176" t="str">
        <f>IF(X238="PRESENT",IF(T238="PRESENT",SUMPRODUCT((Stabilo!$F243:$DA243=1)*(Stabilo!$F$5:$DA$5='Résultats élèves'!$J$2)),"A"),"A")</f>
        <v>A</v>
      </c>
      <c r="AF238" s="176" t="str">
        <f>IF(X238="PRESENT",IF(U238="PRESENT",SUMPRODUCT((Stabilo!$F243:$DA243=1)*(Stabilo!$F$5:$DA$5='Résultats élèves'!$K$2)),"A"),"A")</f>
        <v>A</v>
      </c>
      <c r="AG238" s="176" t="str">
        <f>IF(X238="PRESENT",IF(V238="PRESENT",SUMPRODUCT((Stabilo!$F243:$DA243=1)*(Stabilo!$F$5:$DA$5='Résultats élèves'!$L$2)),"A"),"A")</f>
        <v>A</v>
      </c>
      <c r="AH238" s="176" t="str">
        <f>IF(X238="PRESENT",IF(W238="PRESENT",SUMPRODUCT((Stabilo!$F243:$DA243=1)*(Stabilo!$F$5:$DA$5='Résultats élèves'!$M$2)),"A"),"A")</f>
        <v>A</v>
      </c>
      <c r="AI238" s="175">
        <f>SUMPRODUCT((Stabilo!$F$5:$DA$5=1)*(Stabilo!F243:DA243&lt;&gt;""))</f>
        <v>0</v>
      </c>
      <c r="AJ238" s="175">
        <f>SUMPRODUCT((Stabilo!$F$5:$DA$5=2)*(Stabilo!F243:DA243&lt;&gt;""))</f>
        <v>0</v>
      </c>
      <c r="AK238" s="175">
        <f>SUMPRODUCT((Stabilo!$F$5:$DA$5=3)*(Stabilo!F243:DA243&lt;&gt;""))</f>
        <v>0</v>
      </c>
      <c r="AL238" s="175">
        <f>SUMPRODUCT((Stabilo!$F$5:$DA$5=4)*(Stabilo!F243:DA243&lt;&gt;""))</f>
        <v>0</v>
      </c>
      <c r="AM238" s="175">
        <f>SUMPRODUCT((Stabilo!$F$5:$DA$5=5)*(Stabilo!F243:DA243&lt;&gt;""))</f>
        <v>0</v>
      </c>
      <c r="AN238" s="175">
        <f>SUMPRODUCT((Stabilo!$F$5:$DA$5=6)*(Stabilo!F243:DA243&lt;&gt;""))</f>
        <v>0</v>
      </c>
      <c r="AO238" s="175">
        <f>SUMPRODUCT((Stabilo!$F$5:$DA$5=7)*(Stabilo!F243:DA243&lt;&gt;""))</f>
        <v>0</v>
      </c>
      <c r="AP238" s="175">
        <f>SUMPRODUCT((Stabilo!$F$5:$DA$5=8)*(Stabilo!F243:DA243&lt;&gt;""))</f>
        <v>0</v>
      </c>
      <c r="AQ238" s="175">
        <f>SUMPRODUCT((Stabilo!$F$5:$DA$5=9)*(Stabilo!F243:DA243&lt;&gt;""))</f>
        <v>0</v>
      </c>
      <c r="AR238" s="175">
        <f>SUMPRODUCT((Stabilo!$F$5:$DA$5=10)*(Stabilo!F243:DA243&lt;&gt;""))</f>
        <v>0</v>
      </c>
    </row>
    <row r="239" spans="2:44" ht="15" customHeight="1">
      <c r="B239" s="76">
        <v>236</v>
      </c>
      <c r="C239" s="77" t="str">
        <f>IF(Accueil!F248="","",Accueil!F248)</f>
        <v/>
      </c>
      <c r="D239" s="167" t="str">
        <f t="shared" si="34"/>
        <v/>
      </c>
      <c r="E239" s="167" t="str">
        <f t="shared" si="35"/>
        <v/>
      </c>
      <c r="F239" s="167" t="str">
        <f t="shared" si="36"/>
        <v/>
      </c>
      <c r="G239" s="167" t="str">
        <f t="shared" si="37"/>
        <v/>
      </c>
      <c r="H239" s="167" t="str">
        <f t="shared" si="38"/>
        <v/>
      </c>
      <c r="I239" s="167" t="str">
        <f t="shared" si="39"/>
        <v/>
      </c>
      <c r="J239" s="167" t="str">
        <f t="shared" si="40"/>
        <v/>
      </c>
      <c r="K239" s="167" t="str">
        <f t="shared" si="41"/>
        <v/>
      </c>
      <c r="L239" s="167" t="str">
        <f t="shared" si="42"/>
        <v/>
      </c>
      <c r="M239" s="167" t="str">
        <f t="shared" si="43"/>
        <v/>
      </c>
      <c r="N239" s="103" t="str">
        <f>IF(N238="","",IF(SUMPRODUCT((Stabilo!$F244:$DA244="A")*(Stabilo!$F$5:$DA$5='Résultats élèves'!$D$2))&gt;0,"ABSENT","PRESENT"))</f>
        <v>PRESENT</v>
      </c>
      <c r="O239" s="103" t="str">
        <f>IF(O238="","",IF(SUMPRODUCT((Stabilo!$F244:$DA244="A")*(Stabilo!$F$5:$DA$5='Résultats élèves'!$E$2))&gt;0,"ABSENT","PRESENT"))</f>
        <v>PRESENT</v>
      </c>
      <c r="P239" s="103" t="str">
        <f>IF(P238="","",IF(SUMPRODUCT((Stabilo!$F244:$DA244="A")*(Stabilo!$F$5:$DA$5='Résultats élèves'!$F$2))&gt;0,"ABSENT","PRESENT"))</f>
        <v>PRESENT</v>
      </c>
      <c r="Q239" s="103" t="str">
        <f>IF(Q238="","",IF(SUMPRODUCT((Stabilo!$F244:$DA244="A")*(Stabilo!$F$5:$DA$5='Résultats élèves'!$G$2))&gt;0,"ABSENT","PRESENT"))</f>
        <v>PRESENT</v>
      </c>
      <c r="R239" s="103" t="str">
        <f>IF(R238="","",IF(SUMPRODUCT((Stabilo!$F244:$DA244="A")*(Stabilo!$F$5:$DA$5='Résultats élèves'!$H$2))&gt;0,"ABSENT","PRESENT"))</f>
        <v>PRESENT</v>
      </c>
      <c r="S239" s="103" t="str">
        <f>IF(S238="","",IF(SUMPRODUCT((Stabilo!$F244:$DA244="A")*(Stabilo!$F$5:$DA$5='Résultats élèves'!$I$2))&gt;0,"ABSENT","PRESENT"))</f>
        <v/>
      </c>
      <c r="T239" s="103" t="str">
        <f>IF(T238="","",IF(SUMPRODUCT((Stabilo!$F244:$DA244="A")*(Stabilo!$F$5:$DA$5='Résultats élèves'!$J$2))&gt;0,"ABSENT","PRESENT"))</f>
        <v/>
      </c>
      <c r="U239" s="103" t="str">
        <f>IF(U238="","",IF(SUMPRODUCT((Stabilo!$F244:$DA244="A")*(Stabilo!$F$5:$DA$5='Résultats élèves'!$K$2))&gt;0,"ABSENT","PRESENT"))</f>
        <v/>
      </c>
      <c r="V239" s="103" t="str">
        <f>IF(V238="","",IF(SUMPRODUCT((Stabilo!$F244:$DA244="A")*(Stabilo!$F$5:$DA$5='Résultats élèves'!$L$2))&gt;0,"ABSENT","PRESENT"))</f>
        <v/>
      </c>
      <c r="W239" s="103" t="str">
        <f>IF(W238="","",IF(SUMPRODUCT((Stabilo!$F244:$DA244="A")*(Stabilo!$F$5:$DA$5='Résultats élèves'!$M$2))&gt;0,"ABSENT","PRESENT"))</f>
        <v/>
      </c>
      <c r="X239" s="99" t="str">
        <f t="shared" si="44"/>
        <v/>
      </c>
      <c r="Y239" s="176" t="str">
        <f>IF(X239="PRESENT",IF(N239="PRESENT",SUMPRODUCT((Stabilo!$F244:$DA244=1)*(Stabilo!$F$5:$DA$5='Résultats élèves'!$D$2)),"A"),"A")</f>
        <v>A</v>
      </c>
      <c r="Z239" s="176" t="str">
        <f>IF(X239="PRESENT",IF(O239="PRESENT",SUMPRODUCT((Stabilo!$F244:$DA244=1)*(Stabilo!$F$5:$DA$5='Résultats élèves'!$E$2)),"A"),"A")</f>
        <v>A</v>
      </c>
      <c r="AA239" s="176" t="str">
        <f>IF(X239="PRESENT",IF(P239="PRESENT",SUMPRODUCT((Stabilo!$F244:$DA244=1)*(Stabilo!$F$5:$DA$5='Résultats élèves'!$F$2)),"A"),"A")</f>
        <v>A</v>
      </c>
      <c r="AB239" s="176" t="str">
        <f>IF(X239="PRESENT",IF(Q239="PRESENT",SUMPRODUCT((Stabilo!$F244:$DA244=1)*(Stabilo!$F$5:$DA$5='Résultats élèves'!$G$2)),"A"),"A")</f>
        <v>A</v>
      </c>
      <c r="AC239" s="176" t="str">
        <f>IF(X239="PRESENT",IF(R239="PRESENT",SUMPRODUCT((Stabilo!$F244:$DA244=1)*(Stabilo!$F$5:$DA$5='Résultats élèves'!$H$2)),"A"),"A")</f>
        <v>A</v>
      </c>
      <c r="AD239" s="176" t="str">
        <f>IF(X239="PRESENT",IF(S239="PRESENT",SUMPRODUCT((Stabilo!$F244:$DA244=1)*(Stabilo!$F$5:$DA$5='Résultats élèves'!$I$2)),"A"),"A")</f>
        <v>A</v>
      </c>
      <c r="AE239" s="176" t="str">
        <f>IF(X239="PRESENT",IF(T239="PRESENT",SUMPRODUCT((Stabilo!$F244:$DA244=1)*(Stabilo!$F$5:$DA$5='Résultats élèves'!$J$2)),"A"),"A")</f>
        <v>A</v>
      </c>
      <c r="AF239" s="176" t="str">
        <f>IF(X239="PRESENT",IF(U239="PRESENT",SUMPRODUCT((Stabilo!$F244:$DA244=1)*(Stabilo!$F$5:$DA$5='Résultats élèves'!$K$2)),"A"),"A")</f>
        <v>A</v>
      </c>
      <c r="AG239" s="176" t="str">
        <f>IF(X239="PRESENT",IF(V239="PRESENT",SUMPRODUCT((Stabilo!$F244:$DA244=1)*(Stabilo!$F$5:$DA$5='Résultats élèves'!$L$2)),"A"),"A")</f>
        <v>A</v>
      </c>
      <c r="AH239" s="176" t="str">
        <f>IF(X239="PRESENT",IF(W239="PRESENT",SUMPRODUCT((Stabilo!$F244:$DA244=1)*(Stabilo!$F$5:$DA$5='Résultats élèves'!$M$2)),"A"),"A")</f>
        <v>A</v>
      </c>
      <c r="AI239" s="175">
        <f>SUMPRODUCT((Stabilo!$F$5:$DA$5=1)*(Stabilo!F244:DA244&lt;&gt;""))</f>
        <v>0</v>
      </c>
      <c r="AJ239" s="175">
        <f>SUMPRODUCT((Stabilo!$F$5:$DA$5=2)*(Stabilo!F244:DA244&lt;&gt;""))</f>
        <v>0</v>
      </c>
      <c r="AK239" s="175">
        <f>SUMPRODUCT((Stabilo!$F$5:$DA$5=3)*(Stabilo!F244:DA244&lt;&gt;""))</f>
        <v>0</v>
      </c>
      <c r="AL239" s="175">
        <f>SUMPRODUCT((Stabilo!$F$5:$DA$5=4)*(Stabilo!F244:DA244&lt;&gt;""))</f>
        <v>0</v>
      </c>
      <c r="AM239" s="175">
        <f>SUMPRODUCT((Stabilo!$F$5:$DA$5=5)*(Stabilo!F244:DA244&lt;&gt;""))</f>
        <v>0</v>
      </c>
      <c r="AN239" s="175">
        <f>SUMPRODUCT((Stabilo!$F$5:$DA$5=6)*(Stabilo!F244:DA244&lt;&gt;""))</f>
        <v>0</v>
      </c>
      <c r="AO239" s="175">
        <f>SUMPRODUCT((Stabilo!$F$5:$DA$5=7)*(Stabilo!F244:DA244&lt;&gt;""))</f>
        <v>0</v>
      </c>
      <c r="AP239" s="175">
        <f>SUMPRODUCT((Stabilo!$F$5:$DA$5=8)*(Stabilo!F244:DA244&lt;&gt;""))</f>
        <v>0</v>
      </c>
      <c r="AQ239" s="175">
        <f>SUMPRODUCT((Stabilo!$F$5:$DA$5=9)*(Stabilo!F244:DA244&lt;&gt;""))</f>
        <v>0</v>
      </c>
      <c r="AR239" s="175">
        <f>SUMPRODUCT((Stabilo!$F$5:$DA$5=10)*(Stabilo!F244:DA244&lt;&gt;""))</f>
        <v>0</v>
      </c>
    </row>
    <row r="240" spans="2:44" ht="15" customHeight="1">
      <c r="B240" s="76">
        <v>237</v>
      </c>
      <c r="C240" s="77" t="str">
        <f>IF(Accueil!F249="","",Accueil!F249)</f>
        <v/>
      </c>
      <c r="D240" s="167" t="str">
        <f t="shared" si="34"/>
        <v/>
      </c>
      <c r="E240" s="167" t="str">
        <f t="shared" si="35"/>
        <v/>
      </c>
      <c r="F240" s="167" t="str">
        <f t="shared" si="36"/>
        <v/>
      </c>
      <c r="G240" s="167" t="str">
        <f t="shared" si="37"/>
        <v/>
      </c>
      <c r="H240" s="167" t="str">
        <f t="shared" si="38"/>
        <v/>
      </c>
      <c r="I240" s="167" t="str">
        <f t="shared" si="39"/>
        <v/>
      </c>
      <c r="J240" s="167" t="str">
        <f t="shared" si="40"/>
        <v/>
      </c>
      <c r="K240" s="167" t="str">
        <f t="shared" si="41"/>
        <v/>
      </c>
      <c r="L240" s="167" t="str">
        <f t="shared" si="42"/>
        <v/>
      </c>
      <c r="M240" s="167" t="str">
        <f t="shared" si="43"/>
        <v/>
      </c>
      <c r="N240" s="103" t="str">
        <f>IF(N239="","",IF(SUMPRODUCT((Stabilo!$F245:$DA245="A")*(Stabilo!$F$5:$DA$5='Résultats élèves'!$D$2))&gt;0,"ABSENT","PRESENT"))</f>
        <v>PRESENT</v>
      </c>
      <c r="O240" s="103" t="str">
        <f>IF(O239="","",IF(SUMPRODUCT((Stabilo!$F245:$DA245="A")*(Stabilo!$F$5:$DA$5='Résultats élèves'!$E$2))&gt;0,"ABSENT","PRESENT"))</f>
        <v>PRESENT</v>
      </c>
      <c r="P240" s="103" t="str">
        <f>IF(P239="","",IF(SUMPRODUCT((Stabilo!$F245:$DA245="A")*(Stabilo!$F$5:$DA$5='Résultats élèves'!$F$2))&gt;0,"ABSENT","PRESENT"))</f>
        <v>PRESENT</v>
      </c>
      <c r="Q240" s="103" t="str">
        <f>IF(Q239="","",IF(SUMPRODUCT((Stabilo!$F245:$DA245="A")*(Stabilo!$F$5:$DA$5='Résultats élèves'!$G$2))&gt;0,"ABSENT","PRESENT"))</f>
        <v>PRESENT</v>
      </c>
      <c r="R240" s="103" t="str">
        <f>IF(R239="","",IF(SUMPRODUCT((Stabilo!$F245:$DA245="A")*(Stabilo!$F$5:$DA$5='Résultats élèves'!$H$2))&gt;0,"ABSENT","PRESENT"))</f>
        <v>PRESENT</v>
      </c>
      <c r="S240" s="103" t="str">
        <f>IF(S239="","",IF(SUMPRODUCT((Stabilo!$F245:$DA245="A")*(Stabilo!$F$5:$DA$5='Résultats élèves'!$I$2))&gt;0,"ABSENT","PRESENT"))</f>
        <v/>
      </c>
      <c r="T240" s="103" t="str">
        <f>IF(T239="","",IF(SUMPRODUCT((Stabilo!$F245:$DA245="A")*(Stabilo!$F$5:$DA$5='Résultats élèves'!$J$2))&gt;0,"ABSENT","PRESENT"))</f>
        <v/>
      </c>
      <c r="U240" s="103" t="str">
        <f>IF(U239="","",IF(SUMPRODUCT((Stabilo!$F245:$DA245="A")*(Stabilo!$F$5:$DA$5='Résultats élèves'!$K$2))&gt;0,"ABSENT","PRESENT"))</f>
        <v/>
      </c>
      <c r="V240" s="103" t="str">
        <f>IF(V239="","",IF(SUMPRODUCT((Stabilo!$F245:$DA245="A")*(Stabilo!$F$5:$DA$5='Résultats élèves'!$L$2))&gt;0,"ABSENT","PRESENT"))</f>
        <v/>
      </c>
      <c r="W240" s="103" t="str">
        <f>IF(W239="","",IF(SUMPRODUCT((Stabilo!$F245:$DA245="A")*(Stabilo!$F$5:$DA$5='Résultats élèves'!$M$2))&gt;0,"ABSENT","PRESENT"))</f>
        <v/>
      </c>
      <c r="X240" s="99" t="str">
        <f t="shared" si="44"/>
        <v/>
      </c>
      <c r="Y240" s="176" t="str">
        <f>IF(X240="PRESENT",IF(N240="PRESENT",SUMPRODUCT((Stabilo!$F245:$DA245=1)*(Stabilo!$F$5:$DA$5='Résultats élèves'!$D$2)),"A"),"A")</f>
        <v>A</v>
      </c>
      <c r="Z240" s="176" t="str">
        <f>IF(X240="PRESENT",IF(O240="PRESENT",SUMPRODUCT((Stabilo!$F245:$DA245=1)*(Stabilo!$F$5:$DA$5='Résultats élèves'!$E$2)),"A"),"A")</f>
        <v>A</v>
      </c>
      <c r="AA240" s="176" t="str">
        <f>IF(X240="PRESENT",IF(P240="PRESENT",SUMPRODUCT((Stabilo!$F245:$DA245=1)*(Stabilo!$F$5:$DA$5='Résultats élèves'!$F$2)),"A"),"A")</f>
        <v>A</v>
      </c>
      <c r="AB240" s="176" t="str">
        <f>IF(X240="PRESENT",IF(Q240="PRESENT",SUMPRODUCT((Stabilo!$F245:$DA245=1)*(Stabilo!$F$5:$DA$5='Résultats élèves'!$G$2)),"A"),"A")</f>
        <v>A</v>
      </c>
      <c r="AC240" s="176" t="str">
        <f>IF(X240="PRESENT",IF(R240="PRESENT",SUMPRODUCT((Stabilo!$F245:$DA245=1)*(Stabilo!$F$5:$DA$5='Résultats élèves'!$H$2)),"A"),"A")</f>
        <v>A</v>
      </c>
      <c r="AD240" s="176" t="str">
        <f>IF(X240="PRESENT",IF(S240="PRESENT",SUMPRODUCT((Stabilo!$F245:$DA245=1)*(Stabilo!$F$5:$DA$5='Résultats élèves'!$I$2)),"A"),"A")</f>
        <v>A</v>
      </c>
      <c r="AE240" s="176" t="str">
        <f>IF(X240="PRESENT",IF(T240="PRESENT",SUMPRODUCT((Stabilo!$F245:$DA245=1)*(Stabilo!$F$5:$DA$5='Résultats élèves'!$J$2)),"A"),"A")</f>
        <v>A</v>
      </c>
      <c r="AF240" s="176" t="str">
        <f>IF(X240="PRESENT",IF(U240="PRESENT",SUMPRODUCT((Stabilo!$F245:$DA245=1)*(Stabilo!$F$5:$DA$5='Résultats élèves'!$K$2)),"A"),"A")</f>
        <v>A</v>
      </c>
      <c r="AG240" s="176" t="str">
        <f>IF(X240="PRESENT",IF(V240="PRESENT",SUMPRODUCT((Stabilo!$F245:$DA245=1)*(Stabilo!$F$5:$DA$5='Résultats élèves'!$L$2)),"A"),"A")</f>
        <v>A</v>
      </c>
      <c r="AH240" s="176" t="str">
        <f>IF(X240="PRESENT",IF(W240="PRESENT",SUMPRODUCT((Stabilo!$F245:$DA245=1)*(Stabilo!$F$5:$DA$5='Résultats élèves'!$M$2)),"A"),"A")</f>
        <v>A</v>
      </c>
      <c r="AI240" s="175">
        <f>SUMPRODUCT((Stabilo!$F$5:$DA$5=1)*(Stabilo!F245:DA245&lt;&gt;""))</f>
        <v>0</v>
      </c>
      <c r="AJ240" s="175">
        <f>SUMPRODUCT((Stabilo!$F$5:$DA$5=2)*(Stabilo!F245:DA245&lt;&gt;""))</f>
        <v>0</v>
      </c>
      <c r="AK240" s="175">
        <f>SUMPRODUCT((Stabilo!$F$5:$DA$5=3)*(Stabilo!F245:DA245&lt;&gt;""))</f>
        <v>0</v>
      </c>
      <c r="AL240" s="175">
        <f>SUMPRODUCT((Stabilo!$F$5:$DA$5=4)*(Stabilo!F245:DA245&lt;&gt;""))</f>
        <v>0</v>
      </c>
      <c r="AM240" s="175">
        <f>SUMPRODUCT((Stabilo!$F$5:$DA$5=5)*(Stabilo!F245:DA245&lt;&gt;""))</f>
        <v>0</v>
      </c>
      <c r="AN240" s="175">
        <f>SUMPRODUCT((Stabilo!$F$5:$DA$5=6)*(Stabilo!F245:DA245&lt;&gt;""))</f>
        <v>0</v>
      </c>
      <c r="AO240" s="175">
        <f>SUMPRODUCT((Stabilo!$F$5:$DA$5=7)*(Stabilo!F245:DA245&lt;&gt;""))</f>
        <v>0</v>
      </c>
      <c r="AP240" s="175">
        <f>SUMPRODUCT((Stabilo!$F$5:$DA$5=8)*(Stabilo!F245:DA245&lt;&gt;""))</f>
        <v>0</v>
      </c>
      <c r="AQ240" s="175">
        <f>SUMPRODUCT((Stabilo!$F$5:$DA$5=9)*(Stabilo!F245:DA245&lt;&gt;""))</f>
        <v>0</v>
      </c>
      <c r="AR240" s="175">
        <f>SUMPRODUCT((Stabilo!$F$5:$DA$5=10)*(Stabilo!F245:DA245&lt;&gt;""))</f>
        <v>0</v>
      </c>
    </row>
    <row r="241" spans="2:44" ht="15" customHeight="1">
      <c r="B241" s="76">
        <v>238</v>
      </c>
      <c r="C241" s="77" t="str">
        <f>IF(Accueil!F250="","",Accueil!F250)</f>
        <v/>
      </c>
      <c r="D241" s="167" t="str">
        <f t="shared" si="34"/>
        <v/>
      </c>
      <c r="E241" s="167" t="str">
        <f t="shared" si="35"/>
        <v/>
      </c>
      <c r="F241" s="167" t="str">
        <f t="shared" si="36"/>
        <v/>
      </c>
      <c r="G241" s="167" t="str">
        <f t="shared" si="37"/>
        <v/>
      </c>
      <c r="H241" s="167" t="str">
        <f t="shared" si="38"/>
        <v/>
      </c>
      <c r="I241" s="167" t="str">
        <f t="shared" si="39"/>
        <v/>
      </c>
      <c r="J241" s="167" t="str">
        <f t="shared" si="40"/>
        <v/>
      </c>
      <c r="K241" s="167" t="str">
        <f t="shared" si="41"/>
        <v/>
      </c>
      <c r="L241" s="167" t="str">
        <f t="shared" si="42"/>
        <v/>
      </c>
      <c r="M241" s="167" t="str">
        <f t="shared" si="43"/>
        <v/>
      </c>
      <c r="N241" s="103" t="str">
        <f>IF(N240="","",IF(SUMPRODUCT((Stabilo!$F246:$DA246="A")*(Stabilo!$F$5:$DA$5='Résultats élèves'!$D$2))&gt;0,"ABSENT","PRESENT"))</f>
        <v>PRESENT</v>
      </c>
      <c r="O241" s="103" t="str">
        <f>IF(O240="","",IF(SUMPRODUCT((Stabilo!$F246:$DA246="A")*(Stabilo!$F$5:$DA$5='Résultats élèves'!$E$2))&gt;0,"ABSENT","PRESENT"))</f>
        <v>PRESENT</v>
      </c>
      <c r="P241" s="103" t="str">
        <f>IF(P240="","",IF(SUMPRODUCT((Stabilo!$F246:$DA246="A")*(Stabilo!$F$5:$DA$5='Résultats élèves'!$F$2))&gt;0,"ABSENT","PRESENT"))</f>
        <v>PRESENT</v>
      </c>
      <c r="Q241" s="103" t="str">
        <f>IF(Q240="","",IF(SUMPRODUCT((Stabilo!$F246:$DA246="A")*(Stabilo!$F$5:$DA$5='Résultats élèves'!$G$2))&gt;0,"ABSENT","PRESENT"))</f>
        <v>PRESENT</v>
      </c>
      <c r="R241" s="103" t="str">
        <f>IF(R240="","",IF(SUMPRODUCT((Stabilo!$F246:$DA246="A")*(Stabilo!$F$5:$DA$5='Résultats élèves'!$H$2))&gt;0,"ABSENT","PRESENT"))</f>
        <v>PRESENT</v>
      </c>
      <c r="S241" s="103" t="str">
        <f>IF(S240="","",IF(SUMPRODUCT((Stabilo!$F246:$DA246="A")*(Stabilo!$F$5:$DA$5='Résultats élèves'!$I$2))&gt;0,"ABSENT","PRESENT"))</f>
        <v/>
      </c>
      <c r="T241" s="103" t="str">
        <f>IF(T240="","",IF(SUMPRODUCT((Stabilo!$F246:$DA246="A")*(Stabilo!$F$5:$DA$5='Résultats élèves'!$J$2))&gt;0,"ABSENT","PRESENT"))</f>
        <v/>
      </c>
      <c r="U241" s="103" t="str">
        <f>IF(U240="","",IF(SUMPRODUCT((Stabilo!$F246:$DA246="A")*(Stabilo!$F$5:$DA$5='Résultats élèves'!$K$2))&gt;0,"ABSENT","PRESENT"))</f>
        <v/>
      </c>
      <c r="V241" s="103" t="str">
        <f>IF(V240="","",IF(SUMPRODUCT((Stabilo!$F246:$DA246="A")*(Stabilo!$F$5:$DA$5='Résultats élèves'!$L$2))&gt;0,"ABSENT","PRESENT"))</f>
        <v/>
      </c>
      <c r="W241" s="103" t="str">
        <f>IF(W240="","",IF(SUMPRODUCT((Stabilo!$F246:$DA246="A")*(Stabilo!$F$5:$DA$5='Résultats élèves'!$M$2))&gt;0,"ABSENT","PRESENT"))</f>
        <v/>
      </c>
      <c r="X241" s="99" t="str">
        <f t="shared" si="44"/>
        <v/>
      </c>
      <c r="Y241" s="176" t="str">
        <f>IF(X241="PRESENT",IF(N241="PRESENT",SUMPRODUCT((Stabilo!$F246:$DA246=1)*(Stabilo!$F$5:$DA$5='Résultats élèves'!$D$2)),"A"),"A")</f>
        <v>A</v>
      </c>
      <c r="Z241" s="176" t="str">
        <f>IF(X241="PRESENT",IF(O241="PRESENT",SUMPRODUCT((Stabilo!$F246:$DA246=1)*(Stabilo!$F$5:$DA$5='Résultats élèves'!$E$2)),"A"),"A")</f>
        <v>A</v>
      </c>
      <c r="AA241" s="176" t="str">
        <f>IF(X241="PRESENT",IF(P241="PRESENT",SUMPRODUCT((Stabilo!$F246:$DA246=1)*(Stabilo!$F$5:$DA$5='Résultats élèves'!$F$2)),"A"),"A")</f>
        <v>A</v>
      </c>
      <c r="AB241" s="176" t="str">
        <f>IF(X241="PRESENT",IF(Q241="PRESENT",SUMPRODUCT((Stabilo!$F246:$DA246=1)*(Stabilo!$F$5:$DA$5='Résultats élèves'!$G$2)),"A"),"A")</f>
        <v>A</v>
      </c>
      <c r="AC241" s="176" t="str">
        <f>IF(X241="PRESENT",IF(R241="PRESENT",SUMPRODUCT((Stabilo!$F246:$DA246=1)*(Stabilo!$F$5:$DA$5='Résultats élèves'!$H$2)),"A"),"A")</f>
        <v>A</v>
      </c>
      <c r="AD241" s="176" t="str">
        <f>IF(X241="PRESENT",IF(S241="PRESENT",SUMPRODUCT((Stabilo!$F246:$DA246=1)*(Stabilo!$F$5:$DA$5='Résultats élèves'!$I$2)),"A"),"A")</f>
        <v>A</v>
      </c>
      <c r="AE241" s="176" t="str">
        <f>IF(X241="PRESENT",IF(T241="PRESENT",SUMPRODUCT((Stabilo!$F246:$DA246=1)*(Stabilo!$F$5:$DA$5='Résultats élèves'!$J$2)),"A"),"A")</f>
        <v>A</v>
      </c>
      <c r="AF241" s="176" t="str">
        <f>IF(X241="PRESENT",IF(U241="PRESENT",SUMPRODUCT((Stabilo!$F246:$DA246=1)*(Stabilo!$F$5:$DA$5='Résultats élèves'!$K$2)),"A"),"A")</f>
        <v>A</v>
      </c>
      <c r="AG241" s="176" t="str">
        <f>IF(X241="PRESENT",IF(V241="PRESENT",SUMPRODUCT((Stabilo!$F246:$DA246=1)*(Stabilo!$F$5:$DA$5='Résultats élèves'!$L$2)),"A"),"A")</f>
        <v>A</v>
      </c>
      <c r="AH241" s="176" t="str">
        <f>IF(X241="PRESENT",IF(W241="PRESENT",SUMPRODUCT((Stabilo!$F246:$DA246=1)*(Stabilo!$F$5:$DA$5='Résultats élèves'!$M$2)),"A"),"A")</f>
        <v>A</v>
      </c>
      <c r="AI241" s="175">
        <f>SUMPRODUCT((Stabilo!$F$5:$DA$5=1)*(Stabilo!F246:DA246&lt;&gt;""))</f>
        <v>0</v>
      </c>
      <c r="AJ241" s="175">
        <f>SUMPRODUCT((Stabilo!$F$5:$DA$5=2)*(Stabilo!F246:DA246&lt;&gt;""))</f>
        <v>0</v>
      </c>
      <c r="AK241" s="175">
        <f>SUMPRODUCT((Stabilo!$F$5:$DA$5=3)*(Stabilo!F246:DA246&lt;&gt;""))</f>
        <v>0</v>
      </c>
      <c r="AL241" s="175">
        <f>SUMPRODUCT((Stabilo!$F$5:$DA$5=4)*(Stabilo!F246:DA246&lt;&gt;""))</f>
        <v>0</v>
      </c>
      <c r="AM241" s="175">
        <f>SUMPRODUCT((Stabilo!$F$5:$DA$5=5)*(Stabilo!F246:DA246&lt;&gt;""))</f>
        <v>0</v>
      </c>
      <c r="AN241" s="175">
        <f>SUMPRODUCT((Stabilo!$F$5:$DA$5=6)*(Stabilo!F246:DA246&lt;&gt;""))</f>
        <v>0</v>
      </c>
      <c r="AO241" s="175">
        <f>SUMPRODUCT((Stabilo!$F$5:$DA$5=7)*(Stabilo!F246:DA246&lt;&gt;""))</f>
        <v>0</v>
      </c>
      <c r="AP241" s="175">
        <f>SUMPRODUCT((Stabilo!$F$5:$DA$5=8)*(Stabilo!F246:DA246&lt;&gt;""))</f>
        <v>0</v>
      </c>
      <c r="AQ241" s="175">
        <f>SUMPRODUCT((Stabilo!$F$5:$DA$5=9)*(Stabilo!F246:DA246&lt;&gt;""))</f>
        <v>0</v>
      </c>
      <c r="AR241" s="175">
        <f>SUMPRODUCT((Stabilo!$F$5:$DA$5=10)*(Stabilo!F246:DA246&lt;&gt;""))</f>
        <v>0</v>
      </c>
    </row>
    <row r="242" spans="2:44" ht="15" customHeight="1">
      <c r="B242" s="76">
        <v>239</v>
      </c>
      <c r="C242" s="77" t="str">
        <f>IF(Accueil!F251="","",Accueil!F251)</f>
        <v/>
      </c>
      <c r="D242" s="167" t="str">
        <f t="shared" si="34"/>
        <v/>
      </c>
      <c r="E242" s="167" t="str">
        <f t="shared" si="35"/>
        <v/>
      </c>
      <c r="F242" s="167" t="str">
        <f t="shared" si="36"/>
        <v/>
      </c>
      <c r="G242" s="167" t="str">
        <f t="shared" si="37"/>
        <v/>
      </c>
      <c r="H242" s="167" t="str">
        <f t="shared" si="38"/>
        <v/>
      </c>
      <c r="I242" s="167" t="str">
        <f t="shared" si="39"/>
        <v/>
      </c>
      <c r="J242" s="167" t="str">
        <f t="shared" si="40"/>
        <v/>
      </c>
      <c r="K242" s="167" t="str">
        <f t="shared" si="41"/>
        <v/>
      </c>
      <c r="L242" s="167" t="str">
        <f t="shared" si="42"/>
        <v/>
      </c>
      <c r="M242" s="167" t="str">
        <f t="shared" si="43"/>
        <v/>
      </c>
      <c r="N242" s="103" t="str">
        <f>IF(N241="","",IF(SUMPRODUCT((Stabilo!$F247:$DA247="A")*(Stabilo!$F$5:$DA$5='Résultats élèves'!$D$2))&gt;0,"ABSENT","PRESENT"))</f>
        <v>PRESENT</v>
      </c>
      <c r="O242" s="103" t="str">
        <f>IF(O241="","",IF(SUMPRODUCT((Stabilo!$F247:$DA247="A")*(Stabilo!$F$5:$DA$5='Résultats élèves'!$E$2))&gt;0,"ABSENT","PRESENT"))</f>
        <v>PRESENT</v>
      </c>
      <c r="P242" s="103" t="str">
        <f>IF(P241="","",IF(SUMPRODUCT((Stabilo!$F247:$DA247="A")*(Stabilo!$F$5:$DA$5='Résultats élèves'!$F$2))&gt;0,"ABSENT","PRESENT"))</f>
        <v>PRESENT</v>
      </c>
      <c r="Q242" s="103" t="str">
        <f>IF(Q241="","",IF(SUMPRODUCT((Stabilo!$F247:$DA247="A")*(Stabilo!$F$5:$DA$5='Résultats élèves'!$G$2))&gt;0,"ABSENT","PRESENT"))</f>
        <v>PRESENT</v>
      </c>
      <c r="R242" s="103" t="str">
        <f>IF(R241="","",IF(SUMPRODUCT((Stabilo!$F247:$DA247="A")*(Stabilo!$F$5:$DA$5='Résultats élèves'!$H$2))&gt;0,"ABSENT","PRESENT"))</f>
        <v>PRESENT</v>
      </c>
      <c r="S242" s="103" t="str">
        <f>IF(S241="","",IF(SUMPRODUCT((Stabilo!$F247:$DA247="A")*(Stabilo!$F$5:$DA$5='Résultats élèves'!$I$2))&gt;0,"ABSENT","PRESENT"))</f>
        <v/>
      </c>
      <c r="T242" s="103" t="str">
        <f>IF(T241="","",IF(SUMPRODUCT((Stabilo!$F247:$DA247="A")*(Stabilo!$F$5:$DA$5='Résultats élèves'!$J$2))&gt;0,"ABSENT","PRESENT"))</f>
        <v/>
      </c>
      <c r="U242" s="103" t="str">
        <f>IF(U241="","",IF(SUMPRODUCT((Stabilo!$F247:$DA247="A")*(Stabilo!$F$5:$DA$5='Résultats élèves'!$K$2))&gt;0,"ABSENT","PRESENT"))</f>
        <v/>
      </c>
      <c r="V242" s="103" t="str">
        <f>IF(V241="","",IF(SUMPRODUCT((Stabilo!$F247:$DA247="A")*(Stabilo!$F$5:$DA$5='Résultats élèves'!$L$2))&gt;0,"ABSENT","PRESENT"))</f>
        <v/>
      </c>
      <c r="W242" s="103" t="str">
        <f>IF(W241="","",IF(SUMPRODUCT((Stabilo!$F247:$DA247="A")*(Stabilo!$F$5:$DA$5='Résultats élèves'!$M$2))&gt;0,"ABSENT","PRESENT"))</f>
        <v/>
      </c>
      <c r="X242" s="99" t="str">
        <f t="shared" si="44"/>
        <v/>
      </c>
      <c r="Y242" s="176" t="str">
        <f>IF(X242="PRESENT",IF(N242="PRESENT",SUMPRODUCT((Stabilo!$F247:$DA247=1)*(Stabilo!$F$5:$DA$5='Résultats élèves'!$D$2)),"A"),"A")</f>
        <v>A</v>
      </c>
      <c r="Z242" s="176" t="str">
        <f>IF(X242="PRESENT",IF(O242="PRESENT",SUMPRODUCT((Stabilo!$F247:$DA247=1)*(Stabilo!$F$5:$DA$5='Résultats élèves'!$E$2)),"A"),"A")</f>
        <v>A</v>
      </c>
      <c r="AA242" s="176" t="str">
        <f>IF(X242="PRESENT",IF(P242="PRESENT",SUMPRODUCT((Stabilo!$F247:$DA247=1)*(Stabilo!$F$5:$DA$5='Résultats élèves'!$F$2)),"A"),"A")</f>
        <v>A</v>
      </c>
      <c r="AB242" s="176" t="str">
        <f>IF(X242="PRESENT",IF(Q242="PRESENT",SUMPRODUCT((Stabilo!$F247:$DA247=1)*(Stabilo!$F$5:$DA$5='Résultats élèves'!$G$2)),"A"),"A")</f>
        <v>A</v>
      </c>
      <c r="AC242" s="176" t="str">
        <f>IF(X242="PRESENT",IF(R242="PRESENT",SUMPRODUCT((Stabilo!$F247:$DA247=1)*(Stabilo!$F$5:$DA$5='Résultats élèves'!$H$2)),"A"),"A")</f>
        <v>A</v>
      </c>
      <c r="AD242" s="176" t="str">
        <f>IF(X242="PRESENT",IF(S242="PRESENT",SUMPRODUCT((Stabilo!$F247:$DA247=1)*(Stabilo!$F$5:$DA$5='Résultats élèves'!$I$2)),"A"),"A")</f>
        <v>A</v>
      </c>
      <c r="AE242" s="176" t="str">
        <f>IF(X242="PRESENT",IF(T242="PRESENT",SUMPRODUCT((Stabilo!$F247:$DA247=1)*(Stabilo!$F$5:$DA$5='Résultats élèves'!$J$2)),"A"),"A")</f>
        <v>A</v>
      </c>
      <c r="AF242" s="176" t="str">
        <f>IF(X242="PRESENT",IF(U242="PRESENT",SUMPRODUCT((Stabilo!$F247:$DA247=1)*(Stabilo!$F$5:$DA$5='Résultats élèves'!$K$2)),"A"),"A")</f>
        <v>A</v>
      </c>
      <c r="AG242" s="176" t="str">
        <f>IF(X242="PRESENT",IF(V242="PRESENT",SUMPRODUCT((Stabilo!$F247:$DA247=1)*(Stabilo!$F$5:$DA$5='Résultats élèves'!$L$2)),"A"),"A")</f>
        <v>A</v>
      </c>
      <c r="AH242" s="176" t="str">
        <f>IF(X242="PRESENT",IF(W242="PRESENT",SUMPRODUCT((Stabilo!$F247:$DA247=1)*(Stabilo!$F$5:$DA$5='Résultats élèves'!$M$2)),"A"),"A")</f>
        <v>A</v>
      </c>
      <c r="AI242" s="175">
        <f>SUMPRODUCT((Stabilo!$F$5:$DA$5=1)*(Stabilo!F247:DA247&lt;&gt;""))</f>
        <v>0</v>
      </c>
      <c r="AJ242" s="175">
        <f>SUMPRODUCT((Stabilo!$F$5:$DA$5=2)*(Stabilo!F247:DA247&lt;&gt;""))</f>
        <v>0</v>
      </c>
      <c r="AK242" s="175">
        <f>SUMPRODUCT((Stabilo!$F$5:$DA$5=3)*(Stabilo!F247:DA247&lt;&gt;""))</f>
        <v>0</v>
      </c>
      <c r="AL242" s="175">
        <f>SUMPRODUCT((Stabilo!$F$5:$DA$5=4)*(Stabilo!F247:DA247&lt;&gt;""))</f>
        <v>0</v>
      </c>
      <c r="AM242" s="175">
        <f>SUMPRODUCT((Stabilo!$F$5:$DA$5=5)*(Stabilo!F247:DA247&lt;&gt;""))</f>
        <v>0</v>
      </c>
      <c r="AN242" s="175">
        <f>SUMPRODUCT((Stabilo!$F$5:$DA$5=6)*(Stabilo!F247:DA247&lt;&gt;""))</f>
        <v>0</v>
      </c>
      <c r="AO242" s="175">
        <f>SUMPRODUCT((Stabilo!$F$5:$DA$5=7)*(Stabilo!F247:DA247&lt;&gt;""))</f>
        <v>0</v>
      </c>
      <c r="AP242" s="175">
        <f>SUMPRODUCT((Stabilo!$F$5:$DA$5=8)*(Stabilo!F247:DA247&lt;&gt;""))</f>
        <v>0</v>
      </c>
      <c r="AQ242" s="175">
        <f>SUMPRODUCT((Stabilo!$F$5:$DA$5=9)*(Stabilo!F247:DA247&lt;&gt;""))</f>
        <v>0</v>
      </c>
      <c r="AR242" s="175">
        <f>SUMPRODUCT((Stabilo!$F$5:$DA$5=10)*(Stabilo!F247:DA247&lt;&gt;""))</f>
        <v>0</v>
      </c>
    </row>
    <row r="243" spans="2:44" ht="15" customHeight="1">
      <c r="B243" s="76">
        <v>240</v>
      </c>
      <c r="C243" s="77" t="str">
        <f>IF(Accueil!F252="","",Accueil!F252)</f>
        <v/>
      </c>
      <c r="D243" s="167" t="str">
        <f t="shared" si="34"/>
        <v/>
      </c>
      <c r="E243" s="167" t="str">
        <f t="shared" si="35"/>
        <v/>
      </c>
      <c r="F243" s="167" t="str">
        <f t="shared" si="36"/>
        <v/>
      </c>
      <c r="G243" s="167" t="str">
        <f t="shared" si="37"/>
        <v/>
      </c>
      <c r="H243" s="167" t="str">
        <f t="shared" si="38"/>
        <v/>
      </c>
      <c r="I243" s="167" t="str">
        <f t="shared" si="39"/>
        <v/>
      </c>
      <c r="J243" s="167" t="str">
        <f t="shared" si="40"/>
        <v/>
      </c>
      <c r="K243" s="167" t="str">
        <f t="shared" si="41"/>
        <v/>
      </c>
      <c r="L243" s="167" t="str">
        <f t="shared" si="42"/>
        <v/>
      </c>
      <c r="M243" s="167" t="str">
        <f t="shared" si="43"/>
        <v/>
      </c>
      <c r="N243" s="103" t="str">
        <f>IF(N242="","",IF(SUMPRODUCT((Stabilo!$F248:$DA248="A")*(Stabilo!$F$5:$DA$5='Résultats élèves'!$D$2))&gt;0,"ABSENT","PRESENT"))</f>
        <v>PRESENT</v>
      </c>
      <c r="O243" s="103" t="str">
        <f>IF(O242="","",IF(SUMPRODUCT((Stabilo!$F248:$DA248="A")*(Stabilo!$F$5:$DA$5='Résultats élèves'!$E$2))&gt;0,"ABSENT","PRESENT"))</f>
        <v>PRESENT</v>
      </c>
      <c r="P243" s="103" t="str">
        <f>IF(P242="","",IF(SUMPRODUCT((Stabilo!$F248:$DA248="A")*(Stabilo!$F$5:$DA$5='Résultats élèves'!$F$2))&gt;0,"ABSENT","PRESENT"))</f>
        <v>PRESENT</v>
      </c>
      <c r="Q243" s="103" t="str">
        <f>IF(Q242="","",IF(SUMPRODUCT((Stabilo!$F248:$DA248="A")*(Stabilo!$F$5:$DA$5='Résultats élèves'!$G$2))&gt;0,"ABSENT","PRESENT"))</f>
        <v>PRESENT</v>
      </c>
      <c r="R243" s="103" t="str">
        <f>IF(R242="","",IF(SUMPRODUCT((Stabilo!$F248:$DA248="A")*(Stabilo!$F$5:$DA$5='Résultats élèves'!$H$2))&gt;0,"ABSENT","PRESENT"))</f>
        <v>PRESENT</v>
      </c>
      <c r="S243" s="103" t="str">
        <f>IF(S242="","",IF(SUMPRODUCT((Stabilo!$F248:$DA248="A")*(Stabilo!$F$5:$DA$5='Résultats élèves'!$I$2))&gt;0,"ABSENT","PRESENT"))</f>
        <v/>
      </c>
      <c r="T243" s="103" t="str">
        <f>IF(T242="","",IF(SUMPRODUCT((Stabilo!$F248:$DA248="A")*(Stabilo!$F$5:$DA$5='Résultats élèves'!$J$2))&gt;0,"ABSENT","PRESENT"))</f>
        <v/>
      </c>
      <c r="U243" s="103" t="str">
        <f>IF(U242="","",IF(SUMPRODUCT((Stabilo!$F248:$DA248="A")*(Stabilo!$F$5:$DA$5='Résultats élèves'!$K$2))&gt;0,"ABSENT","PRESENT"))</f>
        <v/>
      </c>
      <c r="V243" s="103" t="str">
        <f>IF(V242="","",IF(SUMPRODUCT((Stabilo!$F248:$DA248="A")*(Stabilo!$F$5:$DA$5='Résultats élèves'!$L$2))&gt;0,"ABSENT","PRESENT"))</f>
        <v/>
      </c>
      <c r="W243" s="103" t="str">
        <f>IF(W242="","",IF(SUMPRODUCT((Stabilo!$F248:$DA248="A")*(Stabilo!$F$5:$DA$5='Résultats élèves'!$M$2))&gt;0,"ABSENT","PRESENT"))</f>
        <v/>
      </c>
      <c r="X243" s="99" t="str">
        <f t="shared" si="44"/>
        <v/>
      </c>
      <c r="Y243" s="176" t="str">
        <f>IF(X243="PRESENT",IF(N243="PRESENT",SUMPRODUCT((Stabilo!$F248:$DA248=1)*(Stabilo!$F$5:$DA$5='Résultats élèves'!$D$2)),"A"),"A")</f>
        <v>A</v>
      </c>
      <c r="Z243" s="176" t="str">
        <f>IF(X243="PRESENT",IF(O243="PRESENT",SUMPRODUCT((Stabilo!$F248:$DA248=1)*(Stabilo!$F$5:$DA$5='Résultats élèves'!$E$2)),"A"),"A")</f>
        <v>A</v>
      </c>
      <c r="AA243" s="176" t="str">
        <f>IF(X243="PRESENT",IF(P243="PRESENT",SUMPRODUCT((Stabilo!$F248:$DA248=1)*(Stabilo!$F$5:$DA$5='Résultats élèves'!$F$2)),"A"),"A")</f>
        <v>A</v>
      </c>
      <c r="AB243" s="176" t="str">
        <f>IF(X243="PRESENT",IF(Q243="PRESENT",SUMPRODUCT((Stabilo!$F248:$DA248=1)*(Stabilo!$F$5:$DA$5='Résultats élèves'!$G$2)),"A"),"A")</f>
        <v>A</v>
      </c>
      <c r="AC243" s="176" t="str">
        <f>IF(X243="PRESENT",IF(R243="PRESENT",SUMPRODUCT((Stabilo!$F248:$DA248=1)*(Stabilo!$F$5:$DA$5='Résultats élèves'!$H$2)),"A"),"A")</f>
        <v>A</v>
      </c>
      <c r="AD243" s="176" t="str">
        <f>IF(X243="PRESENT",IF(S243="PRESENT",SUMPRODUCT((Stabilo!$F248:$DA248=1)*(Stabilo!$F$5:$DA$5='Résultats élèves'!$I$2)),"A"),"A")</f>
        <v>A</v>
      </c>
      <c r="AE243" s="176" t="str">
        <f>IF(X243="PRESENT",IF(T243="PRESENT",SUMPRODUCT((Stabilo!$F248:$DA248=1)*(Stabilo!$F$5:$DA$5='Résultats élèves'!$J$2)),"A"),"A")</f>
        <v>A</v>
      </c>
      <c r="AF243" s="176" t="str">
        <f>IF(X243="PRESENT",IF(U243="PRESENT",SUMPRODUCT((Stabilo!$F248:$DA248=1)*(Stabilo!$F$5:$DA$5='Résultats élèves'!$K$2)),"A"),"A")</f>
        <v>A</v>
      </c>
      <c r="AG243" s="176" t="str">
        <f>IF(X243="PRESENT",IF(V243="PRESENT",SUMPRODUCT((Stabilo!$F248:$DA248=1)*(Stabilo!$F$5:$DA$5='Résultats élèves'!$L$2)),"A"),"A")</f>
        <v>A</v>
      </c>
      <c r="AH243" s="176" t="str">
        <f>IF(X243="PRESENT",IF(W243="PRESENT",SUMPRODUCT((Stabilo!$F248:$DA248=1)*(Stabilo!$F$5:$DA$5='Résultats élèves'!$M$2)),"A"),"A")</f>
        <v>A</v>
      </c>
      <c r="AI243" s="175">
        <f>SUMPRODUCT((Stabilo!$F$5:$DA$5=1)*(Stabilo!F248:DA248&lt;&gt;""))</f>
        <v>0</v>
      </c>
      <c r="AJ243" s="175">
        <f>SUMPRODUCT((Stabilo!$F$5:$DA$5=2)*(Stabilo!F248:DA248&lt;&gt;""))</f>
        <v>0</v>
      </c>
      <c r="AK243" s="175">
        <f>SUMPRODUCT((Stabilo!$F$5:$DA$5=3)*(Stabilo!F248:DA248&lt;&gt;""))</f>
        <v>0</v>
      </c>
      <c r="AL243" s="175">
        <f>SUMPRODUCT((Stabilo!$F$5:$DA$5=4)*(Stabilo!F248:DA248&lt;&gt;""))</f>
        <v>0</v>
      </c>
      <c r="AM243" s="175">
        <f>SUMPRODUCT((Stabilo!$F$5:$DA$5=5)*(Stabilo!F248:DA248&lt;&gt;""))</f>
        <v>0</v>
      </c>
      <c r="AN243" s="175">
        <f>SUMPRODUCT((Stabilo!$F$5:$DA$5=6)*(Stabilo!F248:DA248&lt;&gt;""))</f>
        <v>0</v>
      </c>
      <c r="AO243" s="175">
        <f>SUMPRODUCT((Stabilo!$F$5:$DA$5=7)*(Stabilo!F248:DA248&lt;&gt;""))</f>
        <v>0</v>
      </c>
      <c r="AP243" s="175">
        <f>SUMPRODUCT((Stabilo!$F$5:$DA$5=8)*(Stabilo!F248:DA248&lt;&gt;""))</f>
        <v>0</v>
      </c>
      <c r="AQ243" s="175">
        <f>SUMPRODUCT((Stabilo!$F$5:$DA$5=9)*(Stabilo!F248:DA248&lt;&gt;""))</f>
        <v>0</v>
      </c>
      <c r="AR243" s="175">
        <f>SUMPRODUCT((Stabilo!$F$5:$DA$5=10)*(Stabilo!F248:DA248&lt;&gt;""))</f>
        <v>0</v>
      </c>
    </row>
    <row r="244" spans="2:44" ht="15" customHeight="1">
      <c r="B244" s="76">
        <v>241</v>
      </c>
      <c r="C244" s="77" t="str">
        <f>IF(Accueil!F253="","",Accueil!F253)</f>
        <v/>
      </c>
      <c r="D244" s="167" t="str">
        <f t="shared" si="34"/>
        <v/>
      </c>
      <c r="E244" s="167" t="str">
        <f t="shared" si="35"/>
        <v/>
      </c>
      <c r="F244" s="167" t="str">
        <f t="shared" si="36"/>
        <v/>
      </c>
      <c r="G244" s="167" t="str">
        <f t="shared" si="37"/>
        <v/>
      </c>
      <c r="H244" s="167" t="str">
        <f t="shared" si="38"/>
        <v/>
      </c>
      <c r="I244" s="167" t="str">
        <f t="shared" si="39"/>
        <v/>
      </c>
      <c r="J244" s="167" t="str">
        <f t="shared" si="40"/>
        <v/>
      </c>
      <c r="K244" s="167" t="str">
        <f t="shared" si="41"/>
        <v/>
      </c>
      <c r="L244" s="167" t="str">
        <f t="shared" si="42"/>
        <v/>
      </c>
      <c r="M244" s="167" t="str">
        <f t="shared" si="43"/>
        <v/>
      </c>
      <c r="N244" s="103" t="str">
        <f>IF(N243="","",IF(SUMPRODUCT((Stabilo!$F249:$DA249="A")*(Stabilo!$F$5:$DA$5='Résultats élèves'!$D$2))&gt;0,"ABSENT","PRESENT"))</f>
        <v>PRESENT</v>
      </c>
      <c r="O244" s="103" t="str">
        <f>IF(O243="","",IF(SUMPRODUCT((Stabilo!$F249:$DA249="A")*(Stabilo!$F$5:$DA$5='Résultats élèves'!$E$2))&gt;0,"ABSENT","PRESENT"))</f>
        <v>PRESENT</v>
      </c>
      <c r="P244" s="103" t="str">
        <f>IF(P243="","",IF(SUMPRODUCT((Stabilo!$F249:$DA249="A")*(Stabilo!$F$5:$DA$5='Résultats élèves'!$F$2))&gt;0,"ABSENT","PRESENT"))</f>
        <v>PRESENT</v>
      </c>
      <c r="Q244" s="103" t="str">
        <f>IF(Q243="","",IF(SUMPRODUCT((Stabilo!$F249:$DA249="A")*(Stabilo!$F$5:$DA$5='Résultats élèves'!$G$2))&gt;0,"ABSENT","PRESENT"))</f>
        <v>PRESENT</v>
      </c>
      <c r="R244" s="103" t="str">
        <f>IF(R243="","",IF(SUMPRODUCT((Stabilo!$F249:$DA249="A")*(Stabilo!$F$5:$DA$5='Résultats élèves'!$H$2))&gt;0,"ABSENT","PRESENT"))</f>
        <v>PRESENT</v>
      </c>
      <c r="S244" s="103" t="str">
        <f>IF(S243="","",IF(SUMPRODUCT((Stabilo!$F249:$DA249="A")*(Stabilo!$F$5:$DA$5='Résultats élèves'!$I$2))&gt;0,"ABSENT","PRESENT"))</f>
        <v/>
      </c>
      <c r="T244" s="103" t="str">
        <f>IF(T243="","",IF(SUMPRODUCT((Stabilo!$F249:$DA249="A")*(Stabilo!$F$5:$DA$5='Résultats élèves'!$J$2))&gt;0,"ABSENT","PRESENT"))</f>
        <v/>
      </c>
      <c r="U244" s="103" t="str">
        <f>IF(U243="","",IF(SUMPRODUCT((Stabilo!$F249:$DA249="A")*(Stabilo!$F$5:$DA$5='Résultats élèves'!$K$2))&gt;0,"ABSENT","PRESENT"))</f>
        <v/>
      </c>
      <c r="V244" s="103" t="str">
        <f>IF(V243="","",IF(SUMPRODUCT((Stabilo!$F249:$DA249="A")*(Stabilo!$F$5:$DA$5='Résultats élèves'!$L$2))&gt;0,"ABSENT","PRESENT"))</f>
        <v/>
      </c>
      <c r="W244" s="103" t="str">
        <f>IF(W243="","",IF(SUMPRODUCT((Stabilo!$F249:$DA249="A")*(Stabilo!$F$5:$DA$5='Résultats élèves'!$M$2))&gt;0,"ABSENT","PRESENT"))</f>
        <v/>
      </c>
      <c r="X244" s="99" t="str">
        <f t="shared" si="44"/>
        <v/>
      </c>
      <c r="Y244" s="176" t="str">
        <f>IF(X244="PRESENT",IF(N244="PRESENT",SUMPRODUCT((Stabilo!$F249:$DA249=1)*(Stabilo!$F$5:$DA$5='Résultats élèves'!$D$2)),"A"),"A")</f>
        <v>A</v>
      </c>
      <c r="Z244" s="176" t="str">
        <f>IF(X244="PRESENT",IF(O244="PRESENT",SUMPRODUCT((Stabilo!$F249:$DA249=1)*(Stabilo!$F$5:$DA$5='Résultats élèves'!$E$2)),"A"),"A")</f>
        <v>A</v>
      </c>
      <c r="AA244" s="176" t="str">
        <f>IF(X244="PRESENT",IF(P244="PRESENT",SUMPRODUCT((Stabilo!$F249:$DA249=1)*(Stabilo!$F$5:$DA$5='Résultats élèves'!$F$2)),"A"),"A")</f>
        <v>A</v>
      </c>
      <c r="AB244" s="176" t="str">
        <f>IF(X244="PRESENT",IF(Q244="PRESENT",SUMPRODUCT((Stabilo!$F249:$DA249=1)*(Stabilo!$F$5:$DA$5='Résultats élèves'!$G$2)),"A"),"A")</f>
        <v>A</v>
      </c>
      <c r="AC244" s="176" t="str">
        <f>IF(X244="PRESENT",IF(R244="PRESENT",SUMPRODUCT((Stabilo!$F249:$DA249=1)*(Stabilo!$F$5:$DA$5='Résultats élèves'!$H$2)),"A"),"A")</f>
        <v>A</v>
      </c>
      <c r="AD244" s="176" t="str">
        <f>IF(X244="PRESENT",IF(S244="PRESENT",SUMPRODUCT((Stabilo!$F249:$DA249=1)*(Stabilo!$F$5:$DA$5='Résultats élèves'!$I$2)),"A"),"A")</f>
        <v>A</v>
      </c>
      <c r="AE244" s="176" t="str">
        <f>IF(X244="PRESENT",IF(T244="PRESENT",SUMPRODUCT((Stabilo!$F249:$DA249=1)*(Stabilo!$F$5:$DA$5='Résultats élèves'!$J$2)),"A"),"A")</f>
        <v>A</v>
      </c>
      <c r="AF244" s="176" t="str">
        <f>IF(X244="PRESENT",IF(U244="PRESENT",SUMPRODUCT((Stabilo!$F249:$DA249=1)*(Stabilo!$F$5:$DA$5='Résultats élèves'!$K$2)),"A"),"A")</f>
        <v>A</v>
      </c>
      <c r="AG244" s="176" t="str">
        <f>IF(X244="PRESENT",IF(V244="PRESENT",SUMPRODUCT((Stabilo!$F249:$DA249=1)*(Stabilo!$F$5:$DA$5='Résultats élèves'!$L$2)),"A"),"A")</f>
        <v>A</v>
      </c>
      <c r="AH244" s="176" t="str">
        <f>IF(X244="PRESENT",IF(W244="PRESENT",SUMPRODUCT((Stabilo!$F249:$DA249=1)*(Stabilo!$F$5:$DA$5='Résultats élèves'!$M$2)),"A"),"A")</f>
        <v>A</v>
      </c>
      <c r="AI244" s="175">
        <f>SUMPRODUCT((Stabilo!$F$5:$DA$5=1)*(Stabilo!F249:DA249&lt;&gt;""))</f>
        <v>0</v>
      </c>
      <c r="AJ244" s="175">
        <f>SUMPRODUCT((Stabilo!$F$5:$DA$5=2)*(Stabilo!F249:DA249&lt;&gt;""))</f>
        <v>0</v>
      </c>
      <c r="AK244" s="175">
        <f>SUMPRODUCT((Stabilo!$F$5:$DA$5=3)*(Stabilo!F249:DA249&lt;&gt;""))</f>
        <v>0</v>
      </c>
      <c r="AL244" s="175">
        <f>SUMPRODUCT((Stabilo!$F$5:$DA$5=4)*(Stabilo!F249:DA249&lt;&gt;""))</f>
        <v>0</v>
      </c>
      <c r="AM244" s="175">
        <f>SUMPRODUCT((Stabilo!$F$5:$DA$5=5)*(Stabilo!F249:DA249&lt;&gt;""))</f>
        <v>0</v>
      </c>
      <c r="AN244" s="175">
        <f>SUMPRODUCT((Stabilo!$F$5:$DA$5=6)*(Stabilo!F249:DA249&lt;&gt;""))</f>
        <v>0</v>
      </c>
      <c r="AO244" s="175">
        <f>SUMPRODUCT((Stabilo!$F$5:$DA$5=7)*(Stabilo!F249:DA249&lt;&gt;""))</f>
        <v>0</v>
      </c>
      <c r="AP244" s="175">
        <f>SUMPRODUCT((Stabilo!$F$5:$DA$5=8)*(Stabilo!F249:DA249&lt;&gt;""))</f>
        <v>0</v>
      </c>
      <c r="AQ244" s="175">
        <f>SUMPRODUCT((Stabilo!$F$5:$DA$5=9)*(Stabilo!F249:DA249&lt;&gt;""))</f>
        <v>0</v>
      </c>
      <c r="AR244" s="175">
        <f>SUMPRODUCT((Stabilo!$F$5:$DA$5=10)*(Stabilo!F249:DA249&lt;&gt;""))</f>
        <v>0</v>
      </c>
    </row>
    <row r="245" spans="2:44" ht="15" customHeight="1">
      <c r="B245" s="76">
        <v>242</v>
      </c>
      <c r="C245" s="77" t="str">
        <f>IF(Accueil!F254="","",Accueil!F254)</f>
        <v/>
      </c>
      <c r="D245" s="167" t="str">
        <f t="shared" si="34"/>
        <v/>
      </c>
      <c r="E245" s="167" t="str">
        <f t="shared" si="35"/>
        <v/>
      </c>
      <c r="F245" s="167" t="str">
        <f t="shared" si="36"/>
        <v/>
      </c>
      <c r="G245" s="167" t="str">
        <f t="shared" si="37"/>
        <v/>
      </c>
      <c r="H245" s="167" t="str">
        <f t="shared" si="38"/>
        <v/>
      </c>
      <c r="I245" s="167" t="str">
        <f t="shared" si="39"/>
        <v/>
      </c>
      <c r="J245" s="167" t="str">
        <f t="shared" si="40"/>
        <v/>
      </c>
      <c r="K245" s="167" t="str">
        <f t="shared" si="41"/>
        <v/>
      </c>
      <c r="L245" s="167" t="str">
        <f t="shared" si="42"/>
        <v/>
      </c>
      <c r="M245" s="167" t="str">
        <f t="shared" si="43"/>
        <v/>
      </c>
      <c r="N245" s="103" t="str">
        <f>IF(N244="","",IF(SUMPRODUCT((Stabilo!$F250:$DA250="A")*(Stabilo!$F$5:$DA$5='Résultats élèves'!$D$2))&gt;0,"ABSENT","PRESENT"))</f>
        <v>PRESENT</v>
      </c>
      <c r="O245" s="103" t="str">
        <f>IF(O244="","",IF(SUMPRODUCT((Stabilo!$F250:$DA250="A")*(Stabilo!$F$5:$DA$5='Résultats élèves'!$E$2))&gt;0,"ABSENT","PRESENT"))</f>
        <v>PRESENT</v>
      </c>
      <c r="P245" s="103" t="str">
        <f>IF(P244="","",IF(SUMPRODUCT((Stabilo!$F250:$DA250="A")*(Stabilo!$F$5:$DA$5='Résultats élèves'!$F$2))&gt;0,"ABSENT","PRESENT"))</f>
        <v>PRESENT</v>
      </c>
      <c r="Q245" s="103" t="str">
        <f>IF(Q244="","",IF(SUMPRODUCT((Stabilo!$F250:$DA250="A")*(Stabilo!$F$5:$DA$5='Résultats élèves'!$G$2))&gt;0,"ABSENT","PRESENT"))</f>
        <v>PRESENT</v>
      </c>
      <c r="R245" s="103" t="str">
        <f>IF(R244="","",IF(SUMPRODUCT((Stabilo!$F250:$DA250="A")*(Stabilo!$F$5:$DA$5='Résultats élèves'!$H$2))&gt;0,"ABSENT","PRESENT"))</f>
        <v>PRESENT</v>
      </c>
      <c r="S245" s="103" t="str">
        <f>IF(S244="","",IF(SUMPRODUCT((Stabilo!$F250:$DA250="A")*(Stabilo!$F$5:$DA$5='Résultats élèves'!$I$2))&gt;0,"ABSENT","PRESENT"))</f>
        <v/>
      </c>
      <c r="T245" s="103" t="str">
        <f>IF(T244="","",IF(SUMPRODUCT((Stabilo!$F250:$DA250="A")*(Stabilo!$F$5:$DA$5='Résultats élèves'!$J$2))&gt;0,"ABSENT","PRESENT"))</f>
        <v/>
      </c>
      <c r="U245" s="103" t="str">
        <f>IF(U244="","",IF(SUMPRODUCT((Stabilo!$F250:$DA250="A")*(Stabilo!$F$5:$DA$5='Résultats élèves'!$K$2))&gt;0,"ABSENT","PRESENT"))</f>
        <v/>
      </c>
      <c r="V245" s="103" t="str">
        <f>IF(V244="","",IF(SUMPRODUCT((Stabilo!$F250:$DA250="A")*(Stabilo!$F$5:$DA$5='Résultats élèves'!$L$2))&gt;0,"ABSENT","PRESENT"))</f>
        <v/>
      </c>
      <c r="W245" s="103" t="str">
        <f>IF(W244="","",IF(SUMPRODUCT((Stabilo!$F250:$DA250="A")*(Stabilo!$F$5:$DA$5='Résultats élèves'!$M$2))&gt;0,"ABSENT","PRESENT"))</f>
        <v/>
      </c>
      <c r="X245" s="99" t="str">
        <f t="shared" si="44"/>
        <v/>
      </c>
      <c r="Y245" s="176" t="str">
        <f>IF(X245="PRESENT",IF(N245="PRESENT",SUMPRODUCT((Stabilo!$F250:$DA250=1)*(Stabilo!$F$5:$DA$5='Résultats élèves'!$D$2)),"A"),"A")</f>
        <v>A</v>
      </c>
      <c r="Z245" s="176" t="str">
        <f>IF(X245="PRESENT",IF(O245="PRESENT",SUMPRODUCT((Stabilo!$F250:$DA250=1)*(Stabilo!$F$5:$DA$5='Résultats élèves'!$E$2)),"A"),"A")</f>
        <v>A</v>
      </c>
      <c r="AA245" s="176" t="str">
        <f>IF(X245="PRESENT",IF(P245="PRESENT",SUMPRODUCT((Stabilo!$F250:$DA250=1)*(Stabilo!$F$5:$DA$5='Résultats élèves'!$F$2)),"A"),"A")</f>
        <v>A</v>
      </c>
      <c r="AB245" s="176" t="str">
        <f>IF(X245="PRESENT",IF(Q245="PRESENT",SUMPRODUCT((Stabilo!$F250:$DA250=1)*(Stabilo!$F$5:$DA$5='Résultats élèves'!$G$2)),"A"),"A")</f>
        <v>A</v>
      </c>
      <c r="AC245" s="176" t="str">
        <f>IF(X245="PRESENT",IF(R245="PRESENT",SUMPRODUCT((Stabilo!$F250:$DA250=1)*(Stabilo!$F$5:$DA$5='Résultats élèves'!$H$2)),"A"),"A")</f>
        <v>A</v>
      </c>
      <c r="AD245" s="176" t="str">
        <f>IF(X245="PRESENT",IF(S245="PRESENT",SUMPRODUCT((Stabilo!$F250:$DA250=1)*(Stabilo!$F$5:$DA$5='Résultats élèves'!$I$2)),"A"),"A")</f>
        <v>A</v>
      </c>
      <c r="AE245" s="176" t="str">
        <f>IF(X245="PRESENT",IF(T245="PRESENT",SUMPRODUCT((Stabilo!$F250:$DA250=1)*(Stabilo!$F$5:$DA$5='Résultats élèves'!$J$2)),"A"),"A")</f>
        <v>A</v>
      </c>
      <c r="AF245" s="176" t="str">
        <f>IF(X245="PRESENT",IF(U245="PRESENT",SUMPRODUCT((Stabilo!$F250:$DA250=1)*(Stabilo!$F$5:$DA$5='Résultats élèves'!$K$2)),"A"),"A")</f>
        <v>A</v>
      </c>
      <c r="AG245" s="176" t="str">
        <f>IF(X245="PRESENT",IF(V245="PRESENT",SUMPRODUCT((Stabilo!$F250:$DA250=1)*(Stabilo!$F$5:$DA$5='Résultats élèves'!$L$2)),"A"),"A")</f>
        <v>A</v>
      </c>
      <c r="AH245" s="176" t="str">
        <f>IF(X245="PRESENT",IF(W245="PRESENT",SUMPRODUCT((Stabilo!$F250:$DA250=1)*(Stabilo!$F$5:$DA$5='Résultats élèves'!$M$2)),"A"),"A")</f>
        <v>A</v>
      </c>
      <c r="AI245" s="175">
        <f>SUMPRODUCT((Stabilo!$F$5:$DA$5=1)*(Stabilo!F250:DA250&lt;&gt;""))</f>
        <v>0</v>
      </c>
      <c r="AJ245" s="175">
        <f>SUMPRODUCT((Stabilo!$F$5:$DA$5=2)*(Stabilo!F250:DA250&lt;&gt;""))</f>
        <v>0</v>
      </c>
      <c r="AK245" s="175">
        <f>SUMPRODUCT((Stabilo!$F$5:$DA$5=3)*(Stabilo!F250:DA250&lt;&gt;""))</f>
        <v>0</v>
      </c>
      <c r="AL245" s="175">
        <f>SUMPRODUCT((Stabilo!$F$5:$DA$5=4)*(Stabilo!F250:DA250&lt;&gt;""))</f>
        <v>0</v>
      </c>
      <c r="AM245" s="175">
        <f>SUMPRODUCT((Stabilo!$F$5:$DA$5=5)*(Stabilo!F250:DA250&lt;&gt;""))</f>
        <v>0</v>
      </c>
      <c r="AN245" s="175">
        <f>SUMPRODUCT((Stabilo!$F$5:$DA$5=6)*(Stabilo!F250:DA250&lt;&gt;""))</f>
        <v>0</v>
      </c>
      <c r="AO245" s="175">
        <f>SUMPRODUCT((Stabilo!$F$5:$DA$5=7)*(Stabilo!F250:DA250&lt;&gt;""))</f>
        <v>0</v>
      </c>
      <c r="AP245" s="175">
        <f>SUMPRODUCT((Stabilo!$F$5:$DA$5=8)*(Stabilo!F250:DA250&lt;&gt;""))</f>
        <v>0</v>
      </c>
      <c r="AQ245" s="175">
        <f>SUMPRODUCT((Stabilo!$F$5:$DA$5=9)*(Stabilo!F250:DA250&lt;&gt;""))</f>
        <v>0</v>
      </c>
      <c r="AR245" s="175">
        <f>SUMPRODUCT((Stabilo!$F$5:$DA$5=10)*(Stabilo!F250:DA250&lt;&gt;""))</f>
        <v>0</v>
      </c>
    </row>
    <row r="246" spans="2:44" ht="15" customHeight="1">
      <c r="B246" s="76">
        <v>243</v>
      </c>
      <c r="C246" s="77" t="str">
        <f>IF(Accueil!F255="","",Accueil!F255)</f>
        <v/>
      </c>
      <c r="D246" s="167" t="str">
        <f t="shared" si="34"/>
        <v/>
      </c>
      <c r="E246" s="167" t="str">
        <f t="shared" si="35"/>
        <v/>
      </c>
      <c r="F246" s="167" t="str">
        <f t="shared" si="36"/>
        <v/>
      </c>
      <c r="G246" s="167" t="str">
        <f t="shared" si="37"/>
        <v/>
      </c>
      <c r="H246" s="167" t="str">
        <f t="shared" si="38"/>
        <v/>
      </c>
      <c r="I246" s="167" t="str">
        <f t="shared" si="39"/>
        <v/>
      </c>
      <c r="J246" s="167" t="str">
        <f t="shared" si="40"/>
        <v/>
      </c>
      <c r="K246" s="167" t="str">
        <f t="shared" si="41"/>
        <v/>
      </c>
      <c r="L246" s="167" t="str">
        <f t="shared" si="42"/>
        <v/>
      </c>
      <c r="M246" s="167" t="str">
        <f t="shared" si="43"/>
        <v/>
      </c>
      <c r="N246" s="103" t="str">
        <f>IF(N245="","",IF(SUMPRODUCT((Stabilo!$F251:$DA251="A")*(Stabilo!$F$5:$DA$5='Résultats élèves'!$D$2))&gt;0,"ABSENT","PRESENT"))</f>
        <v>PRESENT</v>
      </c>
      <c r="O246" s="103" t="str">
        <f>IF(O245="","",IF(SUMPRODUCT((Stabilo!$F251:$DA251="A")*(Stabilo!$F$5:$DA$5='Résultats élèves'!$E$2))&gt;0,"ABSENT","PRESENT"))</f>
        <v>PRESENT</v>
      </c>
      <c r="P246" s="103" t="str">
        <f>IF(P245="","",IF(SUMPRODUCT((Stabilo!$F251:$DA251="A")*(Stabilo!$F$5:$DA$5='Résultats élèves'!$F$2))&gt;0,"ABSENT","PRESENT"))</f>
        <v>PRESENT</v>
      </c>
      <c r="Q246" s="103" t="str">
        <f>IF(Q245="","",IF(SUMPRODUCT((Stabilo!$F251:$DA251="A")*(Stabilo!$F$5:$DA$5='Résultats élèves'!$G$2))&gt;0,"ABSENT","PRESENT"))</f>
        <v>PRESENT</v>
      </c>
      <c r="R246" s="103" t="str">
        <f>IF(R245="","",IF(SUMPRODUCT((Stabilo!$F251:$DA251="A")*(Stabilo!$F$5:$DA$5='Résultats élèves'!$H$2))&gt;0,"ABSENT","PRESENT"))</f>
        <v>PRESENT</v>
      </c>
      <c r="S246" s="103" t="str">
        <f>IF(S245="","",IF(SUMPRODUCT((Stabilo!$F251:$DA251="A")*(Stabilo!$F$5:$DA$5='Résultats élèves'!$I$2))&gt;0,"ABSENT","PRESENT"))</f>
        <v/>
      </c>
      <c r="T246" s="103" t="str">
        <f>IF(T245="","",IF(SUMPRODUCT((Stabilo!$F251:$DA251="A")*(Stabilo!$F$5:$DA$5='Résultats élèves'!$J$2))&gt;0,"ABSENT","PRESENT"))</f>
        <v/>
      </c>
      <c r="U246" s="103" t="str">
        <f>IF(U245="","",IF(SUMPRODUCT((Stabilo!$F251:$DA251="A")*(Stabilo!$F$5:$DA$5='Résultats élèves'!$K$2))&gt;0,"ABSENT","PRESENT"))</f>
        <v/>
      </c>
      <c r="V246" s="103" t="str">
        <f>IF(V245="","",IF(SUMPRODUCT((Stabilo!$F251:$DA251="A")*(Stabilo!$F$5:$DA$5='Résultats élèves'!$L$2))&gt;0,"ABSENT","PRESENT"))</f>
        <v/>
      </c>
      <c r="W246" s="103" t="str">
        <f>IF(W245="","",IF(SUMPRODUCT((Stabilo!$F251:$DA251="A")*(Stabilo!$F$5:$DA$5='Résultats élèves'!$M$2))&gt;0,"ABSENT","PRESENT"))</f>
        <v/>
      </c>
      <c r="X246" s="99" t="str">
        <f t="shared" si="44"/>
        <v/>
      </c>
      <c r="Y246" s="176" t="str">
        <f>IF(X246="PRESENT",IF(N246="PRESENT",SUMPRODUCT((Stabilo!$F251:$DA251=1)*(Stabilo!$F$5:$DA$5='Résultats élèves'!$D$2)),"A"),"A")</f>
        <v>A</v>
      </c>
      <c r="Z246" s="176" t="str">
        <f>IF(X246="PRESENT",IF(O246="PRESENT",SUMPRODUCT((Stabilo!$F251:$DA251=1)*(Stabilo!$F$5:$DA$5='Résultats élèves'!$E$2)),"A"),"A")</f>
        <v>A</v>
      </c>
      <c r="AA246" s="176" t="str">
        <f>IF(X246="PRESENT",IF(P246="PRESENT",SUMPRODUCT((Stabilo!$F251:$DA251=1)*(Stabilo!$F$5:$DA$5='Résultats élèves'!$F$2)),"A"),"A")</f>
        <v>A</v>
      </c>
      <c r="AB246" s="176" t="str">
        <f>IF(X246="PRESENT",IF(Q246="PRESENT",SUMPRODUCT((Stabilo!$F251:$DA251=1)*(Stabilo!$F$5:$DA$5='Résultats élèves'!$G$2)),"A"),"A")</f>
        <v>A</v>
      </c>
      <c r="AC246" s="176" t="str">
        <f>IF(X246="PRESENT",IF(R246="PRESENT",SUMPRODUCT((Stabilo!$F251:$DA251=1)*(Stabilo!$F$5:$DA$5='Résultats élèves'!$H$2)),"A"),"A")</f>
        <v>A</v>
      </c>
      <c r="AD246" s="176" t="str">
        <f>IF(X246="PRESENT",IF(S246="PRESENT",SUMPRODUCT((Stabilo!$F251:$DA251=1)*(Stabilo!$F$5:$DA$5='Résultats élèves'!$I$2)),"A"),"A")</f>
        <v>A</v>
      </c>
      <c r="AE246" s="176" t="str">
        <f>IF(X246="PRESENT",IF(T246="PRESENT",SUMPRODUCT((Stabilo!$F251:$DA251=1)*(Stabilo!$F$5:$DA$5='Résultats élèves'!$J$2)),"A"),"A")</f>
        <v>A</v>
      </c>
      <c r="AF246" s="176" t="str">
        <f>IF(X246="PRESENT",IF(U246="PRESENT",SUMPRODUCT((Stabilo!$F251:$DA251=1)*(Stabilo!$F$5:$DA$5='Résultats élèves'!$K$2)),"A"),"A")</f>
        <v>A</v>
      </c>
      <c r="AG246" s="176" t="str">
        <f>IF(X246="PRESENT",IF(V246="PRESENT",SUMPRODUCT((Stabilo!$F251:$DA251=1)*(Stabilo!$F$5:$DA$5='Résultats élèves'!$L$2)),"A"),"A")</f>
        <v>A</v>
      </c>
      <c r="AH246" s="176" t="str">
        <f>IF(X246="PRESENT",IF(W246="PRESENT",SUMPRODUCT((Stabilo!$F251:$DA251=1)*(Stabilo!$F$5:$DA$5='Résultats élèves'!$M$2)),"A"),"A")</f>
        <v>A</v>
      </c>
      <c r="AI246" s="175">
        <f>SUMPRODUCT((Stabilo!$F$5:$DA$5=1)*(Stabilo!F251:DA251&lt;&gt;""))</f>
        <v>0</v>
      </c>
      <c r="AJ246" s="175">
        <f>SUMPRODUCT((Stabilo!$F$5:$DA$5=2)*(Stabilo!F251:DA251&lt;&gt;""))</f>
        <v>0</v>
      </c>
      <c r="AK246" s="175">
        <f>SUMPRODUCT((Stabilo!$F$5:$DA$5=3)*(Stabilo!F251:DA251&lt;&gt;""))</f>
        <v>0</v>
      </c>
      <c r="AL246" s="175">
        <f>SUMPRODUCT((Stabilo!$F$5:$DA$5=4)*(Stabilo!F251:DA251&lt;&gt;""))</f>
        <v>0</v>
      </c>
      <c r="AM246" s="175">
        <f>SUMPRODUCT((Stabilo!$F$5:$DA$5=5)*(Stabilo!F251:DA251&lt;&gt;""))</f>
        <v>0</v>
      </c>
      <c r="AN246" s="175">
        <f>SUMPRODUCT((Stabilo!$F$5:$DA$5=6)*(Stabilo!F251:DA251&lt;&gt;""))</f>
        <v>0</v>
      </c>
      <c r="AO246" s="175">
        <f>SUMPRODUCT((Stabilo!$F$5:$DA$5=7)*(Stabilo!F251:DA251&lt;&gt;""))</f>
        <v>0</v>
      </c>
      <c r="AP246" s="175">
        <f>SUMPRODUCT((Stabilo!$F$5:$DA$5=8)*(Stabilo!F251:DA251&lt;&gt;""))</f>
        <v>0</v>
      </c>
      <c r="AQ246" s="175">
        <f>SUMPRODUCT((Stabilo!$F$5:$DA$5=9)*(Stabilo!F251:DA251&lt;&gt;""))</f>
        <v>0</v>
      </c>
      <c r="AR246" s="175">
        <f>SUMPRODUCT((Stabilo!$F$5:$DA$5=10)*(Stabilo!F251:DA251&lt;&gt;""))</f>
        <v>0</v>
      </c>
    </row>
    <row r="247" spans="2:44" ht="15" customHeight="1">
      <c r="B247" s="76">
        <v>244</v>
      </c>
      <c r="C247" s="77" t="str">
        <f>IF(Accueil!F256="","",Accueil!F256)</f>
        <v/>
      </c>
      <c r="D247" s="167" t="str">
        <f t="shared" si="34"/>
        <v/>
      </c>
      <c r="E247" s="167" t="str">
        <f t="shared" si="35"/>
        <v/>
      </c>
      <c r="F247" s="167" t="str">
        <f t="shared" si="36"/>
        <v/>
      </c>
      <c r="G247" s="167" t="str">
        <f t="shared" si="37"/>
        <v/>
      </c>
      <c r="H247" s="167" t="str">
        <f t="shared" si="38"/>
        <v/>
      </c>
      <c r="I247" s="167" t="str">
        <f t="shared" si="39"/>
        <v/>
      </c>
      <c r="J247" s="167" t="str">
        <f t="shared" si="40"/>
        <v/>
      </c>
      <c r="K247" s="167" t="str">
        <f t="shared" si="41"/>
        <v/>
      </c>
      <c r="L247" s="167" t="str">
        <f t="shared" si="42"/>
        <v/>
      </c>
      <c r="M247" s="167" t="str">
        <f t="shared" si="43"/>
        <v/>
      </c>
      <c r="N247" s="103" t="str">
        <f>IF(N246="","",IF(SUMPRODUCT((Stabilo!$F252:$DA252="A")*(Stabilo!$F$5:$DA$5='Résultats élèves'!$D$2))&gt;0,"ABSENT","PRESENT"))</f>
        <v>PRESENT</v>
      </c>
      <c r="O247" s="103" t="str">
        <f>IF(O246="","",IF(SUMPRODUCT((Stabilo!$F252:$DA252="A")*(Stabilo!$F$5:$DA$5='Résultats élèves'!$E$2))&gt;0,"ABSENT","PRESENT"))</f>
        <v>PRESENT</v>
      </c>
      <c r="P247" s="103" t="str">
        <f>IF(P246="","",IF(SUMPRODUCT((Stabilo!$F252:$DA252="A")*(Stabilo!$F$5:$DA$5='Résultats élèves'!$F$2))&gt;0,"ABSENT","PRESENT"))</f>
        <v>PRESENT</v>
      </c>
      <c r="Q247" s="103" t="str">
        <f>IF(Q246="","",IF(SUMPRODUCT((Stabilo!$F252:$DA252="A")*(Stabilo!$F$5:$DA$5='Résultats élèves'!$G$2))&gt;0,"ABSENT","PRESENT"))</f>
        <v>PRESENT</v>
      </c>
      <c r="R247" s="103" t="str">
        <f>IF(R246="","",IF(SUMPRODUCT((Stabilo!$F252:$DA252="A")*(Stabilo!$F$5:$DA$5='Résultats élèves'!$H$2))&gt;0,"ABSENT","PRESENT"))</f>
        <v>PRESENT</v>
      </c>
      <c r="S247" s="103" t="str">
        <f>IF(S246="","",IF(SUMPRODUCT((Stabilo!$F252:$DA252="A")*(Stabilo!$F$5:$DA$5='Résultats élèves'!$I$2))&gt;0,"ABSENT","PRESENT"))</f>
        <v/>
      </c>
      <c r="T247" s="103" t="str">
        <f>IF(T246="","",IF(SUMPRODUCT((Stabilo!$F252:$DA252="A")*(Stabilo!$F$5:$DA$5='Résultats élèves'!$J$2))&gt;0,"ABSENT","PRESENT"))</f>
        <v/>
      </c>
      <c r="U247" s="103" t="str">
        <f>IF(U246="","",IF(SUMPRODUCT((Stabilo!$F252:$DA252="A")*(Stabilo!$F$5:$DA$5='Résultats élèves'!$K$2))&gt;0,"ABSENT","PRESENT"))</f>
        <v/>
      </c>
      <c r="V247" s="103" t="str">
        <f>IF(V246="","",IF(SUMPRODUCT((Stabilo!$F252:$DA252="A")*(Stabilo!$F$5:$DA$5='Résultats élèves'!$L$2))&gt;0,"ABSENT","PRESENT"))</f>
        <v/>
      </c>
      <c r="W247" s="103" t="str">
        <f>IF(W246="","",IF(SUMPRODUCT((Stabilo!$F252:$DA252="A")*(Stabilo!$F$5:$DA$5='Résultats élèves'!$M$2))&gt;0,"ABSENT","PRESENT"))</f>
        <v/>
      </c>
      <c r="X247" s="99" t="str">
        <f t="shared" si="44"/>
        <v/>
      </c>
      <c r="Y247" s="176" t="str">
        <f>IF(X247="PRESENT",IF(N247="PRESENT",SUMPRODUCT((Stabilo!$F252:$DA252=1)*(Stabilo!$F$5:$DA$5='Résultats élèves'!$D$2)),"A"),"A")</f>
        <v>A</v>
      </c>
      <c r="Z247" s="176" t="str">
        <f>IF(X247="PRESENT",IF(O247="PRESENT",SUMPRODUCT((Stabilo!$F252:$DA252=1)*(Stabilo!$F$5:$DA$5='Résultats élèves'!$E$2)),"A"),"A")</f>
        <v>A</v>
      </c>
      <c r="AA247" s="176" t="str">
        <f>IF(X247="PRESENT",IF(P247="PRESENT",SUMPRODUCT((Stabilo!$F252:$DA252=1)*(Stabilo!$F$5:$DA$5='Résultats élèves'!$F$2)),"A"),"A")</f>
        <v>A</v>
      </c>
      <c r="AB247" s="176" t="str">
        <f>IF(X247="PRESENT",IF(Q247="PRESENT",SUMPRODUCT((Stabilo!$F252:$DA252=1)*(Stabilo!$F$5:$DA$5='Résultats élèves'!$G$2)),"A"),"A")</f>
        <v>A</v>
      </c>
      <c r="AC247" s="176" t="str">
        <f>IF(X247="PRESENT",IF(R247="PRESENT",SUMPRODUCT((Stabilo!$F252:$DA252=1)*(Stabilo!$F$5:$DA$5='Résultats élèves'!$H$2)),"A"),"A")</f>
        <v>A</v>
      </c>
      <c r="AD247" s="176" t="str">
        <f>IF(X247="PRESENT",IF(S247="PRESENT",SUMPRODUCT((Stabilo!$F252:$DA252=1)*(Stabilo!$F$5:$DA$5='Résultats élèves'!$I$2)),"A"),"A")</f>
        <v>A</v>
      </c>
      <c r="AE247" s="176" t="str">
        <f>IF(X247="PRESENT",IF(T247="PRESENT",SUMPRODUCT((Stabilo!$F252:$DA252=1)*(Stabilo!$F$5:$DA$5='Résultats élèves'!$J$2)),"A"),"A")</f>
        <v>A</v>
      </c>
      <c r="AF247" s="176" t="str">
        <f>IF(X247="PRESENT",IF(U247="PRESENT",SUMPRODUCT((Stabilo!$F252:$DA252=1)*(Stabilo!$F$5:$DA$5='Résultats élèves'!$K$2)),"A"),"A")</f>
        <v>A</v>
      </c>
      <c r="AG247" s="176" t="str">
        <f>IF(X247="PRESENT",IF(V247="PRESENT",SUMPRODUCT((Stabilo!$F252:$DA252=1)*(Stabilo!$F$5:$DA$5='Résultats élèves'!$L$2)),"A"),"A")</f>
        <v>A</v>
      </c>
      <c r="AH247" s="176" t="str">
        <f>IF(X247="PRESENT",IF(W247="PRESENT",SUMPRODUCT((Stabilo!$F252:$DA252=1)*(Stabilo!$F$5:$DA$5='Résultats élèves'!$M$2)),"A"),"A")</f>
        <v>A</v>
      </c>
      <c r="AI247" s="175">
        <f>SUMPRODUCT((Stabilo!$F$5:$DA$5=1)*(Stabilo!F252:DA252&lt;&gt;""))</f>
        <v>0</v>
      </c>
      <c r="AJ247" s="175">
        <f>SUMPRODUCT((Stabilo!$F$5:$DA$5=2)*(Stabilo!F252:DA252&lt;&gt;""))</f>
        <v>0</v>
      </c>
      <c r="AK247" s="175">
        <f>SUMPRODUCT((Stabilo!$F$5:$DA$5=3)*(Stabilo!F252:DA252&lt;&gt;""))</f>
        <v>0</v>
      </c>
      <c r="AL247" s="175">
        <f>SUMPRODUCT((Stabilo!$F$5:$DA$5=4)*(Stabilo!F252:DA252&lt;&gt;""))</f>
        <v>0</v>
      </c>
      <c r="AM247" s="175">
        <f>SUMPRODUCT((Stabilo!$F$5:$DA$5=5)*(Stabilo!F252:DA252&lt;&gt;""))</f>
        <v>0</v>
      </c>
      <c r="AN247" s="175">
        <f>SUMPRODUCT((Stabilo!$F$5:$DA$5=6)*(Stabilo!F252:DA252&lt;&gt;""))</f>
        <v>0</v>
      </c>
      <c r="AO247" s="175">
        <f>SUMPRODUCT((Stabilo!$F$5:$DA$5=7)*(Stabilo!F252:DA252&lt;&gt;""))</f>
        <v>0</v>
      </c>
      <c r="AP247" s="175">
        <f>SUMPRODUCT((Stabilo!$F$5:$DA$5=8)*(Stabilo!F252:DA252&lt;&gt;""))</f>
        <v>0</v>
      </c>
      <c r="AQ247" s="175">
        <f>SUMPRODUCT((Stabilo!$F$5:$DA$5=9)*(Stabilo!F252:DA252&lt;&gt;""))</f>
        <v>0</v>
      </c>
      <c r="AR247" s="175">
        <f>SUMPRODUCT((Stabilo!$F$5:$DA$5=10)*(Stabilo!F252:DA252&lt;&gt;""))</f>
        <v>0</v>
      </c>
    </row>
    <row r="248" spans="2:44" ht="15" customHeight="1">
      <c r="B248" s="76">
        <v>245</v>
      </c>
      <c r="C248" s="77" t="str">
        <f>IF(Accueil!F257="","",Accueil!F257)</f>
        <v/>
      </c>
      <c r="D248" s="167" t="str">
        <f t="shared" si="34"/>
        <v/>
      </c>
      <c r="E248" s="167" t="str">
        <f t="shared" si="35"/>
        <v/>
      </c>
      <c r="F248" s="167" t="str">
        <f t="shared" si="36"/>
        <v/>
      </c>
      <c r="G248" s="167" t="str">
        <f t="shared" si="37"/>
        <v/>
      </c>
      <c r="H248" s="167" t="str">
        <f t="shared" si="38"/>
        <v/>
      </c>
      <c r="I248" s="167" t="str">
        <f t="shared" si="39"/>
        <v/>
      </c>
      <c r="J248" s="167" t="str">
        <f t="shared" si="40"/>
        <v/>
      </c>
      <c r="K248" s="167" t="str">
        <f t="shared" si="41"/>
        <v/>
      </c>
      <c r="L248" s="167" t="str">
        <f t="shared" si="42"/>
        <v/>
      </c>
      <c r="M248" s="167" t="str">
        <f t="shared" si="43"/>
        <v/>
      </c>
      <c r="N248" s="103" t="str">
        <f>IF(N247="","",IF(SUMPRODUCT((Stabilo!$F253:$DA253="A")*(Stabilo!$F$5:$DA$5='Résultats élèves'!$D$2))&gt;0,"ABSENT","PRESENT"))</f>
        <v>PRESENT</v>
      </c>
      <c r="O248" s="103" t="str">
        <f>IF(O247="","",IF(SUMPRODUCT((Stabilo!$F253:$DA253="A")*(Stabilo!$F$5:$DA$5='Résultats élèves'!$E$2))&gt;0,"ABSENT","PRESENT"))</f>
        <v>PRESENT</v>
      </c>
      <c r="P248" s="103" t="str">
        <f>IF(P247="","",IF(SUMPRODUCT((Stabilo!$F253:$DA253="A")*(Stabilo!$F$5:$DA$5='Résultats élèves'!$F$2))&gt;0,"ABSENT","PRESENT"))</f>
        <v>PRESENT</v>
      </c>
      <c r="Q248" s="103" t="str">
        <f>IF(Q247="","",IF(SUMPRODUCT((Stabilo!$F253:$DA253="A")*(Stabilo!$F$5:$DA$5='Résultats élèves'!$G$2))&gt;0,"ABSENT","PRESENT"))</f>
        <v>PRESENT</v>
      </c>
      <c r="R248" s="103" t="str">
        <f>IF(R247="","",IF(SUMPRODUCT((Stabilo!$F253:$DA253="A")*(Stabilo!$F$5:$DA$5='Résultats élèves'!$H$2))&gt;0,"ABSENT","PRESENT"))</f>
        <v>PRESENT</v>
      </c>
      <c r="S248" s="103" t="str">
        <f>IF(S247="","",IF(SUMPRODUCT((Stabilo!$F253:$DA253="A")*(Stabilo!$F$5:$DA$5='Résultats élèves'!$I$2))&gt;0,"ABSENT","PRESENT"))</f>
        <v/>
      </c>
      <c r="T248" s="103" t="str">
        <f>IF(T247="","",IF(SUMPRODUCT((Stabilo!$F253:$DA253="A")*(Stabilo!$F$5:$DA$5='Résultats élèves'!$J$2))&gt;0,"ABSENT","PRESENT"))</f>
        <v/>
      </c>
      <c r="U248" s="103" t="str">
        <f>IF(U247="","",IF(SUMPRODUCT((Stabilo!$F253:$DA253="A")*(Stabilo!$F$5:$DA$5='Résultats élèves'!$K$2))&gt;0,"ABSENT","PRESENT"))</f>
        <v/>
      </c>
      <c r="V248" s="103" t="str">
        <f>IF(V247="","",IF(SUMPRODUCT((Stabilo!$F253:$DA253="A")*(Stabilo!$F$5:$DA$5='Résultats élèves'!$L$2))&gt;0,"ABSENT","PRESENT"))</f>
        <v/>
      </c>
      <c r="W248" s="103" t="str">
        <f>IF(W247="","",IF(SUMPRODUCT((Stabilo!$F253:$DA253="A")*(Stabilo!$F$5:$DA$5='Résultats élèves'!$M$2))&gt;0,"ABSENT","PRESENT"))</f>
        <v/>
      </c>
      <c r="X248" s="99" t="str">
        <f t="shared" si="44"/>
        <v/>
      </c>
      <c r="Y248" s="176" t="str">
        <f>IF(X248="PRESENT",IF(N248="PRESENT",SUMPRODUCT((Stabilo!$F253:$DA253=1)*(Stabilo!$F$5:$DA$5='Résultats élèves'!$D$2)),"A"),"A")</f>
        <v>A</v>
      </c>
      <c r="Z248" s="176" t="str">
        <f>IF(X248="PRESENT",IF(O248="PRESENT",SUMPRODUCT((Stabilo!$F253:$DA253=1)*(Stabilo!$F$5:$DA$5='Résultats élèves'!$E$2)),"A"),"A")</f>
        <v>A</v>
      </c>
      <c r="AA248" s="176" t="str">
        <f>IF(X248="PRESENT",IF(P248="PRESENT",SUMPRODUCT((Stabilo!$F253:$DA253=1)*(Stabilo!$F$5:$DA$5='Résultats élèves'!$F$2)),"A"),"A")</f>
        <v>A</v>
      </c>
      <c r="AB248" s="176" t="str">
        <f>IF(X248="PRESENT",IF(Q248="PRESENT",SUMPRODUCT((Stabilo!$F253:$DA253=1)*(Stabilo!$F$5:$DA$5='Résultats élèves'!$G$2)),"A"),"A")</f>
        <v>A</v>
      </c>
      <c r="AC248" s="176" t="str">
        <f>IF(X248="PRESENT",IF(R248="PRESENT",SUMPRODUCT((Stabilo!$F253:$DA253=1)*(Stabilo!$F$5:$DA$5='Résultats élèves'!$H$2)),"A"),"A")</f>
        <v>A</v>
      </c>
      <c r="AD248" s="176" t="str">
        <f>IF(X248="PRESENT",IF(S248="PRESENT",SUMPRODUCT((Stabilo!$F253:$DA253=1)*(Stabilo!$F$5:$DA$5='Résultats élèves'!$I$2)),"A"),"A")</f>
        <v>A</v>
      </c>
      <c r="AE248" s="176" t="str">
        <f>IF(X248="PRESENT",IF(T248="PRESENT",SUMPRODUCT((Stabilo!$F253:$DA253=1)*(Stabilo!$F$5:$DA$5='Résultats élèves'!$J$2)),"A"),"A")</f>
        <v>A</v>
      </c>
      <c r="AF248" s="176" t="str">
        <f>IF(X248="PRESENT",IF(U248="PRESENT",SUMPRODUCT((Stabilo!$F253:$DA253=1)*(Stabilo!$F$5:$DA$5='Résultats élèves'!$K$2)),"A"),"A")</f>
        <v>A</v>
      </c>
      <c r="AG248" s="176" t="str">
        <f>IF(X248="PRESENT",IF(V248="PRESENT",SUMPRODUCT((Stabilo!$F253:$DA253=1)*(Stabilo!$F$5:$DA$5='Résultats élèves'!$L$2)),"A"),"A")</f>
        <v>A</v>
      </c>
      <c r="AH248" s="176" t="str">
        <f>IF(X248="PRESENT",IF(W248="PRESENT",SUMPRODUCT((Stabilo!$F253:$DA253=1)*(Stabilo!$F$5:$DA$5='Résultats élèves'!$M$2)),"A"),"A")</f>
        <v>A</v>
      </c>
      <c r="AI248" s="175">
        <f>SUMPRODUCT((Stabilo!$F$5:$DA$5=1)*(Stabilo!F253:DA253&lt;&gt;""))</f>
        <v>0</v>
      </c>
      <c r="AJ248" s="175">
        <f>SUMPRODUCT((Stabilo!$F$5:$DA$5=2)*(Stabilo!F253:DA253&lt;&gt;""))</f>
        <v>0</v>
      </c>
      <c r="AK248" s="175">
        <f>SUMPRODUCT((Stabilo!$F$5:$DA$5=3)*(Stabilo!F253:DA253&lt;&gt;""))</f>
        <v>0</v>
      </c>
      <c r="AL248" s="175">
        <f>SUMPRODUCT((Stabilo!$F$5:$DA$5=4)*(Stabilo!F253:DA253&lt;&gt;""))</f>
        <v>0</v>
      </c>
      <c r="AM248" s="175">
        <f>SUMPRODUCT((Stabilo!$F$5:$DA$5=5)*(Stabilo!F253:DA253&lt;&gt;""))</f>
        <v>0</v>
      </c>
      <c r="AN248" s="175">
        <f>SUMPRODUCT((Stabilo!$F$5:$DA$5=6)*(Stabilo!F253:DA253&lt;&gt;""))</f>
        <v>0</v>
      </c>
      <c r="AO248" s="175">
        <f>SUMPRODUCT((Stabilo!$F$5:$DA$5=7)*(Stabilo!F253:DA253&lt;&gt;""))</f>
        <v>0</v>
      </c>
      <c r="AP248" s="175">
        <f>SUMPRODUCT((Stabilo!$F$5:$DA$5=8)*(Stabilo!F253:DA253&lt;&gt;""))</f>
        <v>0</v>
      </c>
      <c r="AQ248" s="175">
        <f>SUMPRODUCT((Stabilo!$F$5:$DA$5=9)*(Stabilo!F253:DA253&lt;&gt;""))</f>
        <v>0</v>
      </c>
      <c r="AR248" s="175">
        <f>SUMPRODUCT((Stabilo!$F$5:$DA$5=10)*(Stabilo!F253:DA253&lt;&gt;""))</f>
        <v>0</v>
      </c>
    </row>
    <row r="249" spans="2:44" ht="15" customHeight="1">
      <c r="B249" s="76">
        <v>246</v>
      </c>
      <c r="C249" s="77" t="str">
        <f>IF(Accueil!F258="","",Accueil!F258)</f>
        <v/>
      </c>
      <c r="D249" s="167" t="str">
        <f t="shared" si="34"/>
        <v/>
      </c>
      <c r="E249" s="167" t="str">
        <f t="shared" si="35"/>
        <v/>
      </c>
      <c r="F249" s="167" t="str">
        <f t="shared" si="36"/>
        <v/>
      </c>
      <c r="G249" s="167" t="str">
        <f t="shared" si="37"/>
        <v/>
      </c>
      <c r="H249" s="167" t="str">
        <f t="shared" si="38"/>
        <v/>
      </c>
      <c r="I249" s="167" t="str">
        <f t="shared" si="39"/>
        <v/>
      </c>
      <c r="J249" s="167" t="str">
        <f t="shared" si="40"/>
        <v/>
      </c>
      <c r="K249" s="167" t="str">
        <f t="shared" si="41"/>
        <v/>
      </c>
      <c r="L249" s="167" t="str">
        <f t="shared" si="42"/>
        <v/>
      </c>
      <c r="M249" s="167" t="str">
        <f t="shared" si="43"/>
        <v/>
      </c>
      <c r="N249" s="103" t="str">
        <f>IF(N248="","",IF(SUMPRODUCT((Stabilo!$F254:$DA254="A")*(Stabilo!$F$5:$DA$5='Résultats élèves'!$D$2))&gt;0,"ABSENT","PRESENT"))</f>
        <v>PRESENT</v>
      </c>
      <c r="O249" s="103" t="str">
        <f>IF(O248="","",IF(SUMPRODUCT((Stabilo!$F254:$DA254="A")*(Stabilo!$F$5:$DA$5='Résultats élèves'!$E$2))&gt;0,"ABSENT","PRESENT"))</f>
        <v>PRESENT</v>
      </c>
      <c r="P249" s="103" t="str">
        <f>IF(P248="","",IF(SUMPRODUCT((Stabilo!$F254:$DA254="A")*(Stabilo!$F$5:$DA$5='Résultats élèves'!$F$2))&gt;0,"ABSENT","PRESENT"))</f>
        <v>PRESENT</v>
      </c>
      <c r="Q249" s="103" t="str">
        <f>IF(Q248="","",IF(SUMPRODUCT((Stabilo!$F254:$DA254="A")*(Stabilo!$F$5:$DA$5='Résultats élèves'!$G$2))&gt;0,"ABSENT","PRESENT"))</f>
        <v>PRESENT</v>
      </c>
      <c r="R249" s="103" t="str">
        <f>IF(R248="","",IF(SUMPRODUCT((Stabilo!$F254:$DA254="A")*(Stabilo!$F$5:$DA$5='Résultats élèves'!$H$2))&gt;0,"ABSENT","PRESENT"))</f>
        <v>PRESENT</v>
      </c>
      <c r="S249" s="103" t="str">
        <f>IF(S248="","",IF(SUMPRODUCT((Stabilo!$F254:$DA254="A")*(Stabilo!$F$5:$DA$5='Résultats élèves'!$I$2))&gt;0,"ABSENT","PRESENT"))</f>
        <v/>
      </c>
      <c r="T249" s="103" t="str">
        <f>IF(T248="","",IF(SUMPRODUCT((Stabilo!$F254:$DA254="A")*(Stabilo!$F$5:$DA$5='Résultats élèves'!$J$2))&gt;0,"ABSENT","PRESENT"))</f>
        <v/>
      </c>
      <c r="U249" s="103" t="str">
        <f>IF(U248="","",IF(SUMPRODUCT((Stabilo!$F254:$DA254="A")*(Stabilo!$F$5:$DA$5='Résultats élèves'!$K$2))&gt;0,"ABSENT","PRESENT"))</f>
        <v/>
      </c>
      <c r="V249" s="103" t="str">
        <f>IF(V248="","",IF(SUMPRODUCT((Stabilo!$F254:$DA254="A")*(Stabilo!$F$5:$DA$5='Résultats élèves'!$L$2))&gt;0,"ABSENT","PRESENT"))</f>
        <v/>
      </c>
      <c r="W249" s="103" t="str">
        <f>IF(W248="","",IF(SUMPRODUCT((Stabilo!$F254:$DA254="A")*(Stabilo!$F$5:$DA$5='Résultats élèves'!$M$2))&gt;0,"ABSENT","PRESENT"))</f>
        <v/>
      </c>
      <c r="X249" s="99" t="str">
        <f t="shared" si="44"/>
        <v/>
      </c>
      <c r="Y249" s="176" t="str">
        <f>IF(X249="PRESENT",IF(N249="PRESENT",SUMPRODUCT((Stabilo!$F254:$DA254=1)*(Stabilo!$F$5:$DA$5='Résultats élèves'!$D$2)),"A"),"A")</f>
        <v>A</v>
      </c>
      <c r="Z249" s="176" t="str">
        <f>IF(X249="PRESENT",IF(O249="PRESENT",SUMPRODUCT((Stabilo!$F254:$DA254=1)*(Stabilo!$F$5:$DA$5='Résultats élèves'!$E$2)),"A"),"A")</f>
        <v>A</v>
      </c>
      <c r="AA249" s="176" t="str">
        <f>IF(X249="PRESENT",IF(P249="PRESENT",SUMPRODUCT((Stabilo!$F254:$DA254=1)*(Stabilo!$F$5:$DA$5='Résultats élèves'!$F$2)),"A"),"A")</f>
        <v>A</v>
      </c>
      <c r="AB249" s="176" t="str">
        <f>IF(X249="PRESENT",IF(Q249="PRESENT",SUMPRODUCT((Stabilo!$F254:$DA254=1)*(Stabilo!$F$5:$DA$5='Résultats élèves'!$G$2)),"A"),"A")</f>
        <v>A</v>
      </c>
      <c r="AC249" s="176" t="str">
        <f>IF(X249="PRESENT",IF(R249="PRESENT",SUMPRODUCT((Stabilo!$F254:$DA254=1)*(Stabilo!$F$5:$DA$5='Résultats élèves'!$H$2)),"A"),"A")</f>
        <v>A</v>
      </c>
      <c r="AD249" s="176" t="str">
        <f>IF(X249="PRESENT",IF(S249="PRESENT",SUMPRODUCT((Stabilo!$F254:$DA254=1)*(Stabilo!$F$5:$DA$5='Résultats élèves'!$I$2)),"A"),"A")</f>
        <v>A</v>
      </c>
      <c r="AE249" s="176" t="str">
        <f>IF(X249="PRESENT",IF(T249="PRESENT",SUMPRODUCT((Stabilo!$F254:$DA254=1)*(Stabilo!$F$5:$DA$5='Résultats élèves'!$J$2)),"A"),"A")</f>
        <v>A</v>
      </c>
      <c r="AF249" s="176" t="str">
        <f>IF(X249="PRESENT",IF(U249="PRESENT",SUMPRODUCT((Stabilo!$F254:$DA254=1)*(Stabilo!$F$5:$DA$5='Résultats élèves'!$K$2)),"A"),"A")</f>
        <v>A</v>
      </c>
      <c r="AG249" s="176" t="str">
        <f>IF(X249="PRESENT",IF(V249="PRESENT",SUMPRODUCT((Stabilo!$F254:$DA254=1)*(Stabilo!$F$5:$DA$5='Résultats élèves'!$L$2)),"A"),"A")</f>
        <v>A</v>
      </c>
      <c r="AH249" s="176" t="str">
        <f>IF(X249="PRESENT",IF(W249="PRESENT",SUMPRODUCT((Stabilo!$F254:$DA254=1)*(Stabilo!$F$5:$DA$5='Résultats élèves'!$M$2)),"A"),"A")</f>
        <v>A</v>
      </c>
      <c r="AI249" s="175">
        <f>SUMPRODUCT((Stabilo!$F$5:$DA$5=1)*(Stabilo!F254:DA254&lt;&gt;""))</f>
        <v>0</v>
      </c>
      <c r="AJ249" s="175">
        <f>SUMPRODUCT((Stabilo!$F$5:$DA$5=2)*(Stabilo!F254:DA254&lt;&gt;""))</f>
        <v>0</v>
      </c>
      <c r="AK249" s="175">
        <f>SUMPRODUCT((Stabilo!$F$5:$DA$5=3)*(Stabilo!F254:DA254&lt;&gt;""))</f>
        <v>0</v>
      </c>
      <c r="AL249" s="175">
        <f>SUMPRODUCT((Stabilo!$F$5:$DA$5=4)*(Stabilo!F254:DA254&lt;&gt;""))</f>
        <v>0</v>
      </c>
      <c r="AM249" s="175">
        <f>SUMPRODUCT((Stabilo!$F$5:$DA$5=5)*(Stabilo!F254:DA254&lt;&gt;""))</f>
        <v>0</v>
      </c>
      <c r="AN249" s="175">
        <f>SUMPRODUCT((Stabilo!$F$5:$DA$5=6)*(Stabilo!F254:DA254&lt;&gt;""))</f>
        <v>0</v>
      </c>
      <c r="AO249" s="175">
        <f>SUMPRODUCT((Stabilo!$F$5:$DA$5=7)*(Stabilo!F254:DA254&lt;&gt;""))</f>
        <v>0</v>
      </c>
      <c r="AP249" s="175">
        <f>SUMPRODUCT((Stabilo!$F$5:$DA$5=8)*(Stabilo!F254:DA254&lt;&gt;""))</f>
        <v>0</v>
      </c>
      <c r="AQ249" s="175">
        <f>SUMPRODUCT((Stabilo!$F$5:$DA$5=9)*(Stabilo!F254:DA254&lt;&gt;""))</f>
        <v>0</v>
      </c>
      <c r="AR249" s="175">
        <f>SUMPRODUCT((Stabilo!$F$5:$DA$5=10)*(Stabilo!F254:DA254&lt;&gt;""))</f>
        <v>0</v>
      </c>
    </row>
    <row r="250" spans="2:44" ht="15" customHeight="1">
      <c r="B250" s="76">
        <v>247</v>
      </c>
      <c r="C250" s="77" t="str">
        <f>IF(Accueil!F259="","",Accueil!F259)</f>
        <v/>
      </c>
      <c r="D250" s="167" t="str">
        <f t="shared" si="34"/>
        <v/>
      </c>
      <c r="E250" s="167" t="str">
        <f t="shared" si="35"/>
        <v/>
      </c>
      <c r="F250" s="167" t="str">
        <f t="shared" si="36"/>
        <v/>
      </c>
      <c r="G250" s="167" t="str">
        <f t="shared" si="37"/>
        <v/>
      </c>
      <c r="H250" s="167" t="str">
        <f t="shared" si="38"/>
        <v/>
      </c>
      <c r="I250" s="167" t="str">
        <f t="shared" si="39"/>
        <v/>
      </c>
      <c r="J250" s="167" t="str">
        <f t="shared" si="40"/>
        <v/>
      </c>
      <c r="K250" s="167" t="str">
        <f t="shared" si="41"/>
        <v/>
      </c>
      <c r="L250" s="167" t="str">
        <f t="shared" si="42"/>
        <v/>
      </c>
      <c r="M250" s="167" t="str">
        <f t="shared" si="43"/>
        <v/>
      </c>
      <c r="N250" s="103" t="str">
        <f>IF(N249="","",IF(SUMPRODUCT((Stabilo!$F255:$DA255="A")*(Stabilo!$F$5:$DA$5='Résultats élèves'!$D$2))&gt;0,"ABSENT","PRESENT"))</f>
        <v>PRESENT</v>
      </c>
      <c r="O250" s="103" t="str">
        <f>IF(O249="","",IF(SUMPRODUCT((Stabilo!$F255:$DA255="A")*(Stabilo!$F$5:$DA$5='Résultats élèves'!$E$2))&gt;0,"ABSENT","PRESENT"))</f>
        <v>PRESENT</v>
      </c>
      <c r="P250" s="103" t="str">
        <f>IF(P249="","",IF(SUMPRODUCT((Stabilo!$F255:$DA255="A")*(Stabilo!$F$5:$DA$5='Résultats élèves'!$F$2))&gt;0,"ABSENT","PRESENT"))</f>
        <v>PRESENT</v>
      </c>
      <c r="Q250" s="103" t="str">
        <f>IF(Q249="","",IF(SUMPRODUCT((Stabilo!$F255:$DA255="A")*(Stabilo!$F$5:$DA$5='Résultats élèves'!$G$2))&gt;0,"ABSENT","PRESENT"))</f>
        <v>PRESENT</v>
      </c>
      <c r="R250" s="103" t="str">
        <f>IF(R249="","",IF(SUMPRODUCT((Stabilo!$F255:$DA255="A")*(Stabilo!$F$5:$DA$5='Résultats élèves'!$H$2))&gt;0,"ABSENT","PRESENT"))</f>
        <v>PRESENT</v>
      </c>
      <c r="S250" s="103" t="str">
        <f>IF(S249="","",IF(SUMPRODUCT((Stabilo!$F255:$DA255="A")*(Stabilo!$F$5:$DA$5='Résultats élèves'!$I$2))&gt;0,"ABSENT","PRESENT"))</f>
        <v/>
      </c>
      <c r="T250" s="103" t="str">
        <f>IF(T249="","",IF(SUMPRODUCT((Stabilo!$F255:$DA255="A")*(Stabilo!$F$5:$DA$5='Résultats élèves'!$J$2))&gt;0,"ABSENT","PRESENT"))</f>
        <v/>
      </c>
      <c r="U250" s="103" t="str">
        <f>IF(U249="","",IF(SUMPRODUCT((Stabilo!$F255:$DA255="A")*(Stabilo!$F$5:$DA$5='Résultats élèves'!$K$2))&gt;0,"ABSENT","PRESENT"))</f>
        <v/>
      </c>
      <c r="V250" s="103" t="str">
        <f>IF(V249="","",IF(SUMPRODUCT((Stabilo!$F255:$DA255="A")*(Stabilo!$F$5:$DA$5='Résultats élèves'!$L$2))&gt;0,"ABSENT","PRESENT"))</f>
        <v/>
      </c>
      <c r="W250" s="103" t="str">
        <f>IF(W249="","",IF(SUMPRODUCT((Stabilo!$F255:$DA255="A")*(Stabilo!$F$5:$DA$5='Résultats élèves'!$M$2))&gt;0,"ABSENT","PRESENT"))</f>
        <v/>
      </c>
      <c r="X250" s="99" t="str">
        <f t="shared" si="44"/>
        <v/>
      </c>
      <c r="Y250" s="176" t="str">
        <f>IF(X250="PRESENT",IF(N250="PRESENT",SUMPRODUCT((Stabilo!$F255:$DA255=1)*(Stabilo!$F$5:$DA$5='Résultats élèves'!$D$2)),"A"),"A")</f>
        <v>A</v>
      </c>
      <c r="Z250" s="176" t="str">
        <f>IF(X250="PRESENT",IF(O250="PRESENT",SUMPRODUCT((Stabilo!$F255:$DA255=1)*(Stabilo!$F$5:$DA$5='Résultats élèves'!$E$2)),"A"),"A")</f>
        <v>A</v>
      </c>
      <c r="AA250" s="176" t="str">
        <f>IF(X250="PRESENT",IF(P250="PRESENT",SUMPRODUCT((Stabilo!$F255:$DA255=1)*(Stabilo!$F$5:$DA$5='Résultats élèves'!$F$2)),"A"),"A")</f>
        <v>A</v>
      </c>
      <c r="AB250" s="176" t="str">
        <f>IF(X250="PRESENT",IF(Q250="PRESENT",SUMPRODUCT((Stabilo!$F255:$DA255=1)*(Stabilo!$F$5:$DA$5='Résultats élèves'!$G$2)),"A"),"A")</f>
        <v>A</v>
      </c>
      <c r="AC250" s="176" t="str">
        <f>IF(X250="PRESENT",IF(R250="PRESENT",SUMPRODUCT((Stabilo!$F255:$DA255=1)*(Stabilo!$F$5:$DA$5='Résultats élèves'!$H$2)),"A"),"A")</f>
        <v>A</v>
      </c>
      <c r="AD250" s="176" t="str">
        <f>IF(X250="PRESENT",IF(S250="PRESENT",SUMPRODUCT((Stabilo!$F255:$DA255=1)*(Stabilo!$F$5:$DA$5='Résultats élèves'!$I$2)),"A"),"A")</f>
        <v>A</v>
      </c>
      <c r="AE250" s="176" t="str">
        <f>IF(X250="PRESENT",IF(T250="PRESENT",SUMPRODUCT((Stabilo!$F255:$DA255=1)*(Stabilo!$F$5:$DA$5='Résultats élèves'!$J$2)),"A"),"A")</f>
        <v>A</v>
      </c>
      <c r="AF250" s="176" t="str">
        <f>IF(X250="PRESENT",IF(U250="PRESENT",SUMPRODUCT((Stabilo!$F255:$DA255=1)*(Stabilo!$F$5:$DA$5='Résultats élèves'!$K$2)),"A"),"A")</f>
        <v>A</v>
      </c>
      <c r="AG250" s="176" t="str">
        <f>IF(X250="PRESENT",IF(V250="PRESENT",SUMPRODUCT((Stabilo!$F255:$DA255=1)*(Stabilo!$F$5:$DA$5='Résultats élèves'!$L$2)),"A"),"A")</f>
        <v>A</v>
      </c>
      <c r="AH250" s="176" t="str">
        <f>IF(X250="PRESENT",IF(W250="PRESENT",SUMPRODUCT((Stabilo!$F255:$DA255=1)*(Stabilo!$F$5:$DA$5='Résultats élèves'!$M$2)),"A"),"A")</f>
        <v>A</v>
      </c>
      <c r="AI250" s="175">
        <f>SUMPRODUCT((Stabilo!$F$5:$DA$5=1)*(Stabilo!F255:DA255&lt;&gt;""))</f>
        <v>0</v>
      </c>
      <c r="AJ250" s="175">
        <f>SUMPRODUCT((Stabilo!$F$5:$DA$5=2)*(Stabilo!F255:DA255&lt;&gt;""))</f>
        <v>0</v>
      </c>
      <c r="AK250" s="175">
        <f>SUMPRODUCT((Stabilo!$F$5:$DA$5=3)*(Stabilo!F255:DA255&lt;&gt;""))</f>
        <v>0</v>
      </c>
      <c r="AL250" s="175">
        <f>SUMPRODUCT((Stabilo!$F$5:$DA$5=4)*(Stabilo!F255:DA255&lt;&gt;""))</f>
        <v>0</v>
      </c>
      <c r="AM250" s="175">
        <f>SUMPRODUCT((Stabilo!$F$5:$DA$5=5)*(Stabilo!F255:DA255&lt;&gt;""))</f>
        <v>0</v>
      </c>
      <c r="AN250" s="175">
        <f>SUMPRODUCT((Stabilo!$F$5:$DA$5=6)*(Stabilo!F255:DA255&lt;&gt;""))</f>
        <v>0</v>
      </c>
      <c r="AO250" s="175">
        <f>SUMPRODUCT((Stabilo!$F$5:$DA$5=7)*(Stabilo!F255:DA255&lt;&gt;""))</f>
        <v>0</v>
      </c>
      <c r="AP250" s="175">
        <f>SUMPRODUCT((Stabilo!$F$5:$DA$5=8)*(Stabilo!F255:DA255&lt;&gt;""))</f>
        <v>0</v>
      </c>
      <c r="AQ250" s="175">
        <f>SUMPRODUCT((Stabilo!$F$5:$DA$5=9)*(Stabilo!F255:DA255&lt;&gt;""))</f>
        <v>0</v>
      </c>
      <c r="AR250" s="175">
        <f>SUMPRODUCT((Stabilo!$F$5:$DA$5=10)*(Stabilo!F255:DA255&lt;&gt;""))</f>
        <v>0</v>
      </c>
    </row>
    <row r="251" spans="2:44" ht="15" customHeight="1">
      <c r="B251" s="76">
        <v>248</v>
      </c>
      <c r="C251" s="77" t="str">
        <f>IF(Accueil!F260="","",Accueil!F260)</f>
        <v/>
      </c>
      <c r="D251" s="167" t="str">
        <f t="shared" si="34"/>
        <v/>
      </c>
      <c r="E251" s="167" t="str">
        <f t="shared" si="35"/>
        <v/>
      </c>
      <c r="F251" s="167" t="str">
        <f t="shared" si="36"/>
        <v/>
      </c>
      <c r="G251" s="167" t="str">
        <f t="shared" si="37"/>
        <v/>
      </c>
      <c r="H251" s="167" t="str">
        <f t="shared" si="38"/>
        <v/>
      </c>
      <c r="I251" s="167" t="str">
        <f t="shared" si="39"/>
        <v/>
      </c>
      <c r="J251" s="167" t="str">
        <f t="shared" si="40"/>
        <v/>
      </c>
      <c r="K251" s="167" t="str">
        <f t="shared" si="41"/>
        <v/>
      </c>
      <c r="L251" s="167" t="str">
        <f t="shared" si="42"/>
        <v/>
      </c>
      <c r="M251" s="167" t="str">
        <f t="shared" si="43"/>
        <v/>
      </c>
      <c r="N251" s="103" t="str">
        <f>IF(N250="","",IF(SUMPRODUCT((Stabilo!$F256:$DA256="A")*(Stabilo!$F$5:$DA$5='Résultats élèves'!$D$2))&gt;0,"ABSENT","PRESENT"))</f>
        <v>PRESENT</v>
      </c>
      <c r="O251" s="103" t="str">
        <f>IF(O250="","",IF(SUMPRODUCT((Stabilo!$F256:$DA256="A")*(Stabilo!$F$5:$DA$5='Résultats élèves'!$E$2))&gt;0,"ABSENT","PRESENT"))</f>
        <v>PRESENT</v>
      </c>
      <c r="P251" s="103" t="str">
        <f>IF(P250="","",IF(SUMPRODUCT((Stabilo!$F256:$DA256="A")*(Stabilo!$F$5:$DA$5='Résultats élèves'!$F$2))&gt;0,"ABSENT","PRESENT"))</f>
        <v>PRESENT</v>
      </c>
      <c r="Q251" s="103" t="str">
        <f>IF(Q250="","",IF(SUMPRODUCT((Stabilo!$F256:$DA256="A")*(Stabilo!$F$5:$DA$5='Résultats élèves'!$G$2))&gt;0,"ABSENT","PRESENT"))</f>
        <v>PRESENT</v>
      </c>
      <c r="R251" s="103" t="str">
        <f>IF(R250="","",IF(SUMPRODUCT((Stabilo!$F256:$DA256="A")*(Stabilo!$F$5:$DA$5='Résultats élèves'!$H$2))&gt;0,"ABSENT","PRESENT"))</f>
        <v>PRESENT</v>
      </c>
      <c r="S251" s="103" t="str">
        <f>IF(S250="","",IF(SUMPRODUCT((Stabilo!$F256:$DA256="A")*(Stabilo!$F$5:$DA$5='Résultats élèves'!$I$2))&gt;0,"ABSENT","PRESENT"))</f>
        <v/>
      </c>
      <c r="T251" s="103" t="str">
        <f>IF(T250="","",IF(SUMPRODUCT((Stabilo!$F256:$DA256="A")*(Stabilo!$F$5:$DA$5='Résultats élèves'!$J$2))&gt;0,"ABSENT","PRESENT"))</f>
        <v/>
      </c>
      <c r="U251" s="103" t="str">
        <f>IF(U250="","",IF(SUMPRODUCT((Stabilo!$F256:$DA256="A")*(Stabilo!$F$5:$DA$5='Résultats élèves'!$K$2))&gt;0,"ABSENT","PRESENT"))</f>
        <v/>
      </c>
      <c r="V251" s="103" t="str">
        <f>IF(V250="","",IF(SUMPRODUCT((Stabilo!$F256:$DA256="A")*(Stabilo!$F$5:$DA$5='Résultats élèves'!$L$2))&gt;0,"ABSENT","PRESENT"))</f>
        <v/>
      </c>
      <c r="W251" s="103" t="str">
        <f>IF(W250="","",IF(SUMPRODUCT((Stabilo!$F256:$DA256="A")*(Stabilo!$F$5:$DA$5='Résultats élèves'!$M$2))&gt;0,"ABSENT","PRESENT"))</f>
        <v/>
      </c>
      <c r="X251" s="99" t="str">
        <f t="shared" si="44"/>
        <v/>
      </c>
      <c r="Y251" s="176" t="str">
        <f>IF(X251="PRESENT",IF(N251="PRESENT",SUMPRODUCT((Stabilo!$F256:$DA256=1)*(Stabilo!$F$5:$DA$5='Résultats élèves'!$D$2)),"A"),"A")</f>
        <v>A</v>
      </c>
      <c r="Z251" s="176" t="str">
        <f>IF(X251="PRESENT",IF(O251="PRESENT",SUMPRODUCT((Stabilo!$F256:$DA256=1)*(Stabilo!$F$5:$DA$5='Résultats élèves'!$E$2)),"A"),"A")</f>
        <v>A</v>
      </c>
      <c r="AA251" s="176" t="str">
        <f>IF(X251="PRESENT",IF(P251="PRESENT",SUMPRODUCT((Stabilo!$F256:$DA256=1)*(Stabilo!$F$5:$DA$5='Résultats élèves'!$F$2)),"A"),"A")</f>
        <v>A</v>
      </c>
      <c r="AB251" s="176" t="str">
        <f>IF(X251="PRESENT",IF(Q251="PRESENT",SUMPRODUCT((Stabilo!$F256:$DA256=1)*(Stabilo!$F$5:$DA$5='Résultats élèves'!$G$2)),"A"),"A")</f>
        <v>A</v>
      </c>
      <c r="AC251" s="176" t="str">
        <f>IF(X251="PRESENT",IF(R251="PRESENT",SUMPRODUCT((Stabilo!$F256:$DA256=1)*(Stabilo!$F$5:$DA$5='Résultats élèves'!$H$2)),"A"),"A")</f>
        <v>A</v>
      </c>
      <c r="AD251" s="176" t="str">
        <f>IF(X251="PRESENT",IF(S251="PRESENT",SUMPRODUCT((Stabilo!$F256:$DA256=1)*(Stabilo!$F$5:$DA$5='Résultats élèves'!$I$2)),"A"),"A")</f>
        <v>A</v>
      </c>
      <c r="AE251" s="176" t="str">
        <f>IF(X251="PRESENT",IF(T251="PRESENT",SUMPRODUCT((Stabilo!$F256:$DA256=1)*(Stabilo!$F$5:$DA$5='Résultats élèves'!$J$2)),"A"),"A")</f>
        <v>A</v>
      </c>
      <c r="AF251" s="176" t="str">
        <f>IF(X251="PRESENT",IF(U251="PRESENT",SUMPRODUCT((Stabilo!$F256:$DA256=1)*(Stabilo!$F$5:$DA$5='Résultats élèves'!$K$2)),"A"),"A")</f>
        <v>A</v>
      </c>
      <c r="AG251" s="176" t="str">
        <f>IF(X251="PRESENT",IF(V251="PRESENT",SUMPRODUCT((Stabilo!$F256:$DA256=1)*(Stabilo!$F$5:$DA$5='Résultats élèves'!$L$2)),"A"),"A")</f>
        <v>A</v>
      </c>
      <c r="AH251" s="176" t="str">
        <f>IF(X251="PRESENT",IF(W251="PRESENT",SUMPRODUCT((Stabilo!$F256:$DA256=1)*(Stabilo!$F$5:$DA$5='Résultats élèves'!$M$2)),"A"),"A")</f>
        <v>A</v>
      </c>
      <c r="AI251" s="175">
        <f>SUMPRODUCT((Stabilo!$F$5:$DA$5=1)*(Stabilo!F256:DA256&lt;&gt;""))</f>
        <v>0</v>
      </c>
      <c r="AJ251" s="175">
        <f>SUMPRODUCT((Stabilo!$F$5:$DA$5=2)*(Stabilo!F256:DA256&lt;&gt;""))</f>
        <v>0</v>
      </c>
      <c r="AK251" s="175">
        <f>SUMPRODUCT((Stabilo!$F$5:$DA$5=3)*(Stabilo!F256:DA256&lt;&gt;""))</f>
        <v>0</v>
      </c>
      <c r="AL251" s="175">
        <f>SUMPRODUCT((Stabilo!$F$5:$DA$5=4)*(Stabilo!F256:DA256&lt;&gt;""))</f>
        <v>0</v>
      </c>
      <c r="AM251" s="175">
        <f>SUMPRODUCT((Stabilo!$F$5:$DA$5=5)*(Stabilo!F256:DA256&lt;&gt;""))</f>
        <v>0</v>
      </c>
      <c r="AN251" s="175">
        <f>SUMPRODUCT((Stabilo!$F$5:$DA$5=6)*(Stabilo!F256:DA256&lt;&gt;""))</f>
        <v>0</v>
      </c>
      <c r="AO251" s="175">
        <f>SUMPRODUCT((Stabilo!$F$5:$DA$5=7)*(Stabilo!F256:DA256&lt;&gt;""))</f>
        <v>0</v>
      </c>
      <c r="AP251" s="175">
        <f>SUMPRODUCT((Stabilo!$F$5:$DA$5=8)*(Stabilo!F256:DA256&lt;&gt;""))</f>
        <v>0</v>
      </c>
      <c r="AQ251" s="175">
        <f>SUMPRODUCT((Stabilo!$F$5:$DA$5=9)*(Stabilo!F256:DA256&lt;&gt;""))</f>
        <v>0</v>
      </c>
      <c r="AR251" s="175">
        <f>SUMPRODUCT((Stabilo!$F$5:$DA$5=10)*(Stabilo!F256:DA256&lt;&gt;""))</f>
        <v>0</v>
      </c>
    </row>
    <row r="252" spans="2:44" ht="15" customHeight="1">
      <c r="B252" s="76">
        <v>249</v>
      </c>
      <c r="C252" s="77" t="str">
        <f>IF(Accueil!F261="","",Accueil!F261)</f>
        <v/>
      </c>
      <c r="D252" s="167" t="str">
        <f t="shared" si="34"/>
        <v/>
      </c>
      <c r="E252" s="167" t="str">
        <f t="shared" si="35"/>
        <v/>
      </c>
      <c r="F252" s="167" t="str">
        <f t="shared" si="36"/>
        <v/>
      </c>
      <c r="G252" s="167" t="str">
        <f t="shared" si="37"/>
        <v/>
      </c>
      <c r="H252" s="167" t="str">
        <f t="shared" si="38"/>
        <v/>
      </c>
      <c r="I252" s="167" t="str">
        <f t="shared" si="39"/>
        <v/>
      </c>
      <c r="J252" s="167" t="str">
        <f t="shared" si="40"/>
        <v/>
      </c>
      <c r="K252" s="167" t="str">
        <f t="shared" si="41"/>
        <v/>
      </c>
      <c r="L252" s="167" t="str">
        <f t="shared" si="42"/>
        <v/>
      </c>
      <c r="M252" s="167" t="str">
        <f t="shared" si="43"/>
        <v/>
      </c>
      <c r="N252" s="103" t="str">
        <f>IF(N251="","",IF(SUMPRODUCT((Stabilo!$F257:$DA257="A")*(Stabilo!$F$5:$DA$5='Résultats élèves'!$D$2))&gt;0,"ABSENT","PRESENT"))</f>
        <v>PRESENT</v>
      </c>
      <c r="O252" s="103" t="str">
        <f>IF(O251="","",IF(SUMPRODUCT((Stabilo!$F257:$DA257="A")*(Stabilo!$F$5:$DA$5='Résultats élèves'!$E$2))&gt;0,"ABSENT","PRESENT"))</f>
        <v>PRESENT</v>
      </c>
      <c r="P252" s="103" t="str">
        <f>IF(P251="","",IF(SUMPRODUCT((Stabilo!$F257:$DA257="A")*(Stabilo!$F$5:$DA$5='Résultats élèves'!$F$2))&gt;0,"ABSENT","PRESENT"))</f>
        <v>PRESENT</v>
      </c>
      <c r="Q252" s="103" t="str">
        <f>IF(Q251="","",IF(SUMPRODUCT((Stabilo!$F257:$DA257="A")*(Stabilo!$F$5:$DA$5='Résultats élèves'!$G$2))&gt;0,"ABSENT","PRESENT"))</f>
        <v>PRESENT</v>
      </c>
      <c r="R252" s="103" t="str">
        <f>IF(R251="","",IF(SUMPRODUCT((Stabilo!$F257:$DA257="A")*(Stabilo!$F$5:$DA$5='Résultats élèves'!$H$2))&gt;0,"ABSENT","PRESENT"))</f>
        <v>PRESENT</v>
      </c>
      <c r="S252" s="103" t="str">
        <f>IF(S251="","",IF(SUMPRODUCT((Stabilo!$F257:$DA257="A")*(Stabilo!$F$5:$DA$5='Résultats élèves'!$I$2))&gt;0,"ABSENT","PRESENT"))</f>
        <v/>
      </c>
      <c r="T252" s="103" t="str">
        <f>IF(T251="","",IF(SUMPRODUCT((Stabilo!$F257:$DA257="A")*(Stabilo!$F$5:$DA$5='Résultats élèves'!$J$2))&gt;0,"ABSENT","PRESENT"))</f>
        <v/>
      </c>
      <c r="U252" s="103" t="str">
        <f>IF(U251="","",IF(SUMPRODUCT((Stabilo!$F257:$DA257="A")*(Stabilo!$F$5:$DA$5='Résultats élèves'!$K$2))&gt;0,"ABSENT","PRESENT"))</f>
        <v/>
      </c>
      <c r="V252" s="103" t="str">
        <f>IF(V251="","",IF(SUMPRODUCT((Stabilo!$F257:$DA257="A")*(Stabilo!$F$5:$DA$5='Résultats élèves'!$L$2))&gt;0,"ABSENT","PRESENT"))</f>
        <v/>
      </c>
      <c r="W252" s="103" t="str">
        <f>IF(W251="","",IF(SUMPRODUCT((Stabilo!$F257:$DA257="A")*(Stabilo!$F$5:$DA$5='Résultats élèves'!$M$2))&gt;0,"ABSENT","PRESENT"))</f>
        <v/>
      </c>
      <c r="X252" s="99" t="str">
        <f t="shared" si="44"/>
        <v/>
      </c>
      <c r="Y252" s="176" t="str">
        <f>IF(X252="PRESENT",IF(N252="PRESENT",SUMPRODUCT((Stabilo!$F257:$DA257=1)*(Stabilo!$F$5:$DA$5='Résultats élèves'!$D$2)),"A"),"A")</f>
        <v>A</v>
      </c>
      <c r="Z252" s="176" t="str">
        <f>IF(X252="PRESENT",IF(O252="PRESENT",SUMPRODUCT((Stabilo!$F257:$DA257=1)*(Stabilo!$F$5:$DA$5='Résultats élèves'!$E$2)),"A"),"A")</f>
        <v>A</v>
      </c>
      <c r="AA252" s="176" t="str">
        <f>IF(X252="PRESENT",IF(P252="PRESENT",SUMPRODUCT((Stabilo!$F257:$DA257=1)*(Stabilo!$F$5:$DA$5='Résultats élèves'!$F$2)),"A"),"A")</f>
        <v>A</v>
      </c>
      <c r="AB252" s="176" t="str">
        <f>IF(X252="PRESENT",IF(Q252="PRESENT",SUMPRODUCT((Stabilo!$F257:$DA257=1)*(Stabilo!$F$5:$DA$5='Résultats élèves'!$G$2)),"A"),"A")</f>
        <v>A</v>
      </c>
      <c r="AC252" s="176" t="str">
        <f>IF(X252="PRESENT",IF(R252="PRESENT",SUMPRODUCT((Stabilo!$F257:$DA257=1)*(Stabilo!$F$5:$DA$5='Résultats élèves'!$H$2)),"A"),"A")</f>
        <v>A</v>
      </c>
      <c r="AD252" s="176" t="str">
        <f>IF(X252="PRESENT",IF(S252="PRESENT",SUMPRODUCT((Stabilo!$F257:$DA257=1)*(Stabilo!$F$5:$DA$5='Résultats élèves'!$I$2)),"A"),"A")</f>
        <v>A</v>
      </c>
      <c r="AE252" s="176" t="str">
        <f>IF(X252="PRESENT",IF(T252="PRESENT",SUMPRODUCT((Stabilo!$F257:$DA257=1)*(Stabilo!$F$5:$DA$5='Résultats élèves'!$J$2)),"A"),"A")</f>
        <v>A</v>
      </c>
      <c r="AF252" s="176" t="str">
        <f>IF(X252="PRESENT",IF(U252="PRESENT",SUMPRODUCT((Stabilo!$F257:$DA257=1)*(Stabilo!$F$5:$DA$5='Résultats élèves'!$K$2)),"A"),"A")</f>
        <v>A</v>
      </c>
      <c r="AG252" s="176" t="str">
        <f>IF(X252="PRESENT",IF(V252="PRESENT",SUMPRODUCT((Stabilo!$F257:$DA257=1)*(Stabilo!$F$5:$DA$5='Résultats élèves'!$L$2)),"A"),"A")</f>
        <v>A</v>
      </c>
      <c r="AH252" s="176" t="str">
        <f>IF(X252="PRESENT",IF(W252="PRESENT",SUMPRODUCT((Stabilo!$F257:$DA257=1)*(Stabilo!$F$5:$DA$5='Résultats élèves'!$M$2)),"A"),"A")</f>
        <v>A</v>
      </c>
      <c r="AI252" s="175">
        <f>SUMPRODUCT((Stabilo!$F$5:$DA$5=1)*(Stabilo!F257:DA257&lt;&gt;""))</f>
        <v>0</v>
      </c>
      <c r="AJ252" s="175">
        <f>SUMPRODUCT((Stabilo!$F$5:$DA$5=2)*(Stabilo!F257:DA257&lt;&gt;""))</f>
        <v>0</v>
      </c>
      <c r="AK252" s="175">
        <f>SUMPRODUCT((Stabilo!$F$5:$DA$5=3)*(Stabilo!F257:DA257&lt;&gt;""))</f>
        <v>0</v>
      </c>
      <c r="AL252" s="175">
        <f>SUMPRODUCT((Stabilo!$F$5:$DA$5=4)*(Stabilo!F257:DA257&lt;&gt;""))</f>
        <v>0</v>
      </c>
      <c r="AM252" s="175">
        <f>SUMPRODUCT((Stabilo!$F$5:$DA$5=5)*(Stabilo!F257:DA257&lt;&gt;""))</f>
        <v>0</v>
      </c>
      <c r="AN252" s="175">
        <f>SUMPRODUCT((Stabilo!$F$5:$DA$5=6)*(Stabilo!F257:DA257&lt;&gt;""))</f>
        <v>0</v>
      </c>
      <c r="AO252" s="175">
        <f>SUMPRODUCT((Stabilo!$F$5:$DA$5=7)*(Stabilo!F257:DA257&lt;&gt;""))</f>
        <v>0</v>
      </c>
      <c r="AP252" s="175">
        <f>SUMPRODUCT((Stabilo!$F$5:$DA$5=8)*(Stabilo!F257:DA257&lt;&gt;""))</f>
        <v>0</v>
      </c>
      <c r="AQ252" s="175">
        <f>SUMPRODUCT((Stabilo!$F$5:$DA$5=9)*(Stabilo!F257:DA257&lt;&gt;""))</f>
        <v>0</v>
      </c>
      <c r="AR252" s="175">
        <f>SUMPRODUCT((Stabilo!$F$5:$DA$5=10)*(Stabilo!F257:DA257&lt;&gt;""))</f>
        <v>0</v>
      </c>
    </row>
    <row r="253" spans="2:44" ht="15" customHeight="1">
      <c r="B253" s="76">
        <v>250</v>
      </c>
      <c r="C253" s="77" t="str">
        <f>IF(Accueil!F262="","",Accueil!F262)</f>
        <v/>
      </c>
      <c r="D253" s="167" t="str">
        <f t="shared" si="34"/>
        <v/>
      </c>
      <c r="E253" s="167" t="str">
        <f t="shared" si="35"/>
        <v/>
      </c>
      <c r="F253" s="167" t="str">
        <f t="shared" si="36"/>
        <v/>
      </c>
      <c r="G253" s="167" t="str">
        <f t="shared" si="37"/>
        <v/>
      </c>
      <c r="H253" s="167" t="str">
        <f t="shared" si="38"/>
        <v/>
      </c>
      <c r="I253" s="167" t="str">
        <f t="shared" si="39"/>
        <v/>
      </c>
      <c r="J253" s="167" t="str">
        <f t="shared" si="40"/>
        <v/>
      </c>
      <c r="K253" s="167" t="str">
        <f t="shared" si="41"/>
        <v/>
      </c>
      <c r="L253" s="167" t="str">
        <f t="shared" si="42"/>
        <v/>
      </c>
      <c r="M253" s="167" t="str">
        <f t="shared" si="43"/>
        <v/>
      </c>
      <c r="N253" s="103" t="str">
        <f>IF(N252="","",IF(SUMPRODUCT((Stabilo!$F258:$DA258="A")*(Stabilo!$F$5:$DA$5='Résultats élèves'!$D$2))&gt;0,"ABSENT","PRESENT"))</f>
        <v>PRESENT</v>
      </c>
      <c r="O253" s="103" t="str">
        <f>IF(O252="","",IF(SUMPRODUCT((Stabilo!$F258:$DA258="A")*(Stabilo!$F$5:$DA$5='Résultats élèves'!$E$2))&gt;0,"ABSENT","PRESENT"))</f>
        <v>PRESENT</v>
      </c>
      <c r="P253" s="103" t="str">
        <f>IF(P252="","",IF(SUMPRODUCT((Stabilo!$F258:$DA258="A")*(Stabilo!$F$5:$DA$5='Résultats élèves'!$F$2))&gt;0,"ABSENT","PRESENT"))</f>
        <v>PRESENT</v>
      </c>
      <c r="Q253" s="103" t="str">
        <f>IF(Q252="","",IF(SUMPRODUCT((Stabilo!$F258:$DA258="A")*(Stabilo!$F$5:$DA$5='Résultats élèves'!$G$2))&gt;0,"ABSENT","PRESENT"))</f>
        <v>PRESENT</v>
      </c>
      <c r="R253" s="103" t="str">
        <f>IF(R252="","",IF(SUMPRODUCT((Stabilo!$F258:$DA258="A")*(Stabilo!$F$5:$DA$5='Résultats élèves'!$H$2))&gt;0,"ABSENT","PRESENT"))</f>
        <v>PRESENT</v>
      </c>
      <c r="S253" s="103" t="str">
        <f>IF(S252="","",IF(SUMPRODUCT((Stabilo!$F258:$DA258="A")*(Stabilo!$F$5:$DA$5='Résultats élèves'!$I$2))&gt;0,"ABSENT","PRESENT"))</f>
        <v/>
      </c>
      <c r="T253" s="103" t="str">
        <f>IF(T252="","",IF(SUMPRODUCT((Stabilo!$F258:$DA258="A")*(Stabilo!$F$5:$DA$5='Résultats élèves'!$J$2))&gt;0,"ABSENT","PRESENT"))</f>
        <v/>
      </c>
      <c r="U253" s="103" t="str">
        <f>IF(U252="","",IF(SUMPRODUCT((Stabilo!$F258:$DA258="A")*(Stabilo!$F$5:$DA$5='Résultats élèves'!$K$2))&gt;0,"ABSENT","PRESENT"))</f>
        <v/>
      </c>
      <c r="V253" s="103" t="str">
        <f>IF(V252="","",IF(SUMPRODUCT((Stabilo!$F258:$DA258="A")*(Stabilo!$F$5:$DA$5='Résultats élèves'!$L$2))&gt;0,"ABSENT","PRESENT"))</f>
        <v/>
      </c>
      <c r="W253" s="103" t="str">
        <f>IF(W252="","",IF(SUMPRODUCT((Stabilo!$F258:$DA258="A")*(Stabilo!$F$5:$DA$5='Résultats élèves'!$M$2))&gt;0,"ABSENT","PRESENT"))</f>
        <v/>
      </c>
      <c r="X253" s="99" t="str">
        <f t="shared" si="44"/>
        <v/>
      </c>
      <c r="Y253" s="176" t="str">
        <f>IF(X253="PRESENT",IF(N253="PRESENT",SUMPRODUCT((Stabilo!$F258:$DA258=1)*(Stabilo!$F$5:$DA$5='Résultats élèves'!$D$2)),"A"),"A")</f>
        <v>A</v>
      </c>
      <c r="Z253" s="176" t="str">
        <f>IF(X253="PRESENT",IF(O253="PRESENT",SUMPRODUCT((Stabilo!$F258:$DA258=1)*(Stabilo!$F$5:$DA$5='Résultats élèves'!$E$2)),"A"),"A")</f>
        <v>A</v>
      </c>
      <c r="AA253" s="176" t="str">
        <f>IF(X253="PRESENT",IF(P253="PRESENT",SUMPRODUCT((Stabilo!$F258:$DA258=1)*(Stabilo!$F$5:$DA$5='Résultats élèves'!$F$2)),"A"),"A")</f>
        <v>A</v>
      </c>
      <c r="AB253" s="176" t="str">
        <f>IF(X253="PRESENT",IF(Q253="PRESENT",SUMPRODUCT((Stabilo!$F258:$DA258=1)*(Stabilo!$F$5:$DA$5='Résultats élèves'!$G$2)),"A"),"A")</f>
        <v>A</v>
      </c>
      <c r="AC253" s="176" t="str">
        <f>IF(X253="PRESENT",IF(R253="PRESENT",SUMPRODUCT((Stabilo!$F258:$DA258=1)*(Stabilo!$F$5:$DA$5='Résultats élèves'!$H$2)),"A"),"A")</f>
        <v>A</v>
      </c>
      <c r="AD253" s="176" t="str">
        <f>IF(X253="PRESENT",IF(S253="PRESENT",SUMPRODUCT((Stabilo!$F258:$DA258=1)*(Stabilo!$F$5:$DA$5='Résultats élèves'!$I$2)),"A"),"A")</f>
        <v>A</v>
      </c>
      <c r="AE253" s="176" t="str">
        <f>IF(X253="PRESENT",IF(T253="PRESENT",SUMPRODUCT((Stabilo!$F258:$DA258=1)*(Stabilo!$F$5:$DA$5='Résultats élèves'!$J$2)),"A"),"A")</f>
        <v>A</v>
      </c>
      <c r="AF253" s="176" t="str">
        <f>IF(X253="PRESENT",IF(U253="PRESENT",SUMPRODUCT((Stabilo!$F258:$DA258=1)*(Stabilo!$F$5:$DA$5='Résultats élèves'!$K$2)),"A"),"A")</f>
        <v>A</v>
      </c>
      <c r="AG253" s="176" t="str">
        <f>IF(X253="PRESENT",IF(V253="PRESENT",SUMPRODUCT((Stabilo!$F258:$DA258=1)*(Stabilo!$F$5:$DA$5='Résultats élèves'!$L$2)),"A"),"A")</f>
        <v>A</v>
      </c>
      <c r="AH253" s="176" t="str">
        <f>IF(X253="PRESENT",IF(W253="PRESENT",SUMPRODUCT((Stabilo!$F258:$DA258=1)*(Stabilo!$F$5:$DA$5='Résultats élèves'!$M$2)),"A"),"A")</f>
        <v>A</v>
      </c>
      <c r="AI253" s="175">
        <f>SUMPRODUCT((Stabilo!$F$5:$DA$5=1)*(Stabilo!F258:DA258&lt;&gt;""))</f>
        <v>0</v>
      </c>
      <c r="AJ253" s="175">
        <f>SUMPRODUCT((Stabilo!$F$5:$DA$5=2)*(Stabilo!F258:DA258&lt;&gt;""))</f>
        <v>0</v>
      </c>
      <c r="AK253" s="175">
        <f>SUMPRODUCT((Stabilo!$F$5:$DA$5=3)*(Stabilo!F258:DA258&lt;&gt;""))</f>
        <v>0</v>
      </c>
      <c r="AL253" s="175">
        <f>SUMPRODUCT((Stabilo!$F$5:$DA$5=4)*(Stabilo!F258:DA258&lt;&gt;""))</f>
        <v>0</v>
      </c>
      <c r="AM253" s="175">
        <f>SUMPRODUCT((Stabilo!$F$5:$DA$5=5)*(Stabilo!F258:DA258&lt;&gt;""))</f>
        <v>0</v>
      </c>
      <c r="AN253" s="175">
        <f>SUMPRODUCT((Stabilo!$F$5:$DA$5=6)*(Stabilo!F258:DA258&lt;&gt;""))</f>
        <v>0</v>
      </c>
      <c r="AO253" s="175">
        <f>SUMPRODUCT((Stabilo!$F$5:$DA$5=7)*(Stabilo!F258:DA258&lt;&gt;""))</f>
        <v>0</v>
      </c>
      <c r="AP253" s="175">
        <f>SUMPRODUCT((Stabilo!$F$5:$DA$5=8)*(Stabilo!F258:DA258&lt;&gt;""))</f>
        <v>0</v>
      </c>
      <c r="AQ253" s="175">
        <f>SUMPRODUCT((Stabilo!$F$5:$DA$5=9)*(Stabilo!F258:DA258&lt;&gt;""))</f>
        <v>0</v>
      </c>
      <c r="AR253" s="175">
        <f>SUMPRODUCT((Stabilo!$F$5:$DA$5=10)*(Stabilo!F258:DA258&lt;&gt;""))</f>
        <v>0</v>
      </c>
    </row>
    <row r="254" spans="2:44" ht="15" customHeight="1">
      <c r="B254" s="76">
        <v>251</v>
      </c>
      <c r="C254" s="77" t="str">
        <f>IF(Accueil!F263="","",Accueil!F263)</f>
        <v/>
      </c>
      <c r="D254" s="167" t="str">
        <f t="shared" si="34"/>
        <v/>
      </c>
      <c r="E254" s="167" t="str">
        <f t="shared" si="35"/>
        <v/>
      </c>
      <c r="F254" s="167" t="str">
        <f t="shared" si="36"/>
        <v/>
      </c>
      <c r="G254" s="167" t="str">
        <f t="shared" si="37"/>
        <v/>
      </c>
      <c r="H254" s="167" t="str">
        <f t="shared" si="38"/>
        <v/>
      </c>
      <c r="I254" s="167" t="str">
        <f t="shared" si="39"/>
        <v/>
      </c>
      <c r="J254" s="167" t="str">
        <f t="shared" si="40"/>
        <v/>
      </c>
      <c r="K254" s="167" t="str">
        <f t="shared" si="41"/>
        <v/>
      </c>
      <c r="L254" s="167" t="str">
        <f t="shared" si="42"/>
        <v/>
      </c>
      <c r="M254" s="167" t="str">
        <f t="shared" si="43"/>
        <v/>
      </c>
      <c r="N254" s="103" t="str">
        <f>IF(N253="","",IF(SUMPRODUCT((Stabilo!$F259:$DA259="A")*(Stabilo!$F$5:$DA$5='Résultats élèves'!$D$2))&gt;0,"ABSENT","PRESENT"))</f>
        <v>PRESENT</v>
      </c>
      <c r="O254" s="103" t="str">
        <f>IF(O253="","",IF(SUMPRODUCT((Stabilo!$F259:$DA259="A")*(Stabilo!$F$5:$DA$5='Résultats élèves'!$E$2))&gt;0,"ABSENT","PRESENT"))</f>
        <v>PRESENT</v>
      </c>
      <c r="P254" s="103" t="str">
        <f>IF(P253="","",IF(SUMPRODUCT((Stabilo!$F259:$DA259="A")*(Stabilo!$F$5:$DA$5='Résultats élèves'!$F$2))&gt;0,"ABSENT","PRESENT"))</f>
        <v>PRESENT</v>
      </c>
      <c r="Q254" s="103" t="str">
        <f>IF(Q253="","",IF(SUMPRODUCT((Stabilo!$F259:$DA259="A")*(Stabilo!$F$5:$DA$5='Résultats élèves'!$G$2))&gt;0,"ABSENT","PRESENT"))</f>
        <v>PRESENT</v>
      </c>
      <c r="R254" s="103" t="str">
        <f>IF(R253="","",IF(SUMPRODUCT((Stabilo!$F259:$DA259="A")*(Stabilo!$F$5:$DA$5='Résultats élèves'!$H$2))&gt;0,"ABSENT","PRESENT"))</f>
        <v>PRESENT</v>
      </c>
      <c r="S254" s="103" t="str">
        <f>IF(S253="","",IF(SUMPRODUCT((Stabilo!$F259:$DA259="A")*(Stabilo!$F$5:$DA$5='Résultats élèves'!$I$2))&gt;0,"ABSENT","PRESENT"))</f>
        <v/>
      </c>
      <c r="T254" s="103" t="str">
        <f>IF(T253="","",IF(SUMPRODUCT((Stabilo!$F259:$DA259="A")*(Stabilo!$F$5:$DA$5='Résultats élèves'!$J$2))&gt;0,"ABSENT","PRESENT"))</f>
        <v/>
      </c>
      <c r="U254" s="103" t="str">
        <f>IF(U253="","",IF(SUMPRODUCT((Stabilo!$F259:$DA259="A")*(Stabilo!$F$5:$DA$5='Résultats élèves'!$K$2))&gt;0,"ABSENT","PRESENT"))</f>
        <v/>
      </c>
      <c r="V254" s="103" t="str">
        <f>IF(V253="","",IF(SUMPRODUCT((Stabilo!$F259:$DA259="A")*(Stabilo!$F$5:$DA$5='Résultats élèves'!$L$2))&gt;0,"ABSENT","PRESENT"))</f>
        <v/>
      </c>
      <c r="W254" s="103" t="str">
        <f>IF(W253="","",IF(SUMPRODUCT((Stabilo!$F259:$DA259="A")*(Stabilo!$F$5:$DA$5='Résultats élèves'!$M$2))&gt;0,"ABSENT","PRESENT"))</f>
        <v/>
      </c>
      <c r="X254" s="99" t="str">
        <f t="shared" si="44"/>
        <v/>
      </c>
      <c r="Y254" s="176" t="str">
        <f>IF(X254="PRESENT",IF(N254="PRESENT",SUMPRODUCT((Stabilo!$F259:$DA259=1)*(Stabilo!$F$5:$DA$5='Résultats élèves'!$D$2)),"A"),"A")</f>
        <v>A</v>
      </c>
      <c r="Z254" s="176" t="str">
        <f>IF(X254="PRESENT",IF(O254="PRESENT",SUMPRODUCT((Stabilo!$F259:$DA259=1)*(Stabilo!$F$5:$DA$5='Résultats élèves'!$E$2)),"A"),"A")</f>
        <v>A</v>
      </c>
      <c r="AA254" s="176" t="str">
        <f>IF(X254="PRESENT",IF(P254="PRESENT",SUMPRODUCT((Stabilo!$F259:$DA259=1)*(Stabilo!$F$5:$DA$5='Résultats élèves'!$F$2)),"A"),"A")</f>
        <v>A</v>
      </c>
      <c r="AB254" s="176" t="str">
        <f>IF(X254="PRESENT",IF(Q254="PRESENT",SUMPRODUCT((Stabilo!$F259:$DA259=1)*(Stabilo!$F$5:$DA$5='Résultats élèves'!$G$2)),"A"),"A")</f>
        <v>A</v>
      </c>
      <c r="AC254" s="176" t="str">
        <f>IF(X254="PRESENT",IF(R254="PRESENT",SUMPRODUCT((Stabilo!$F259:$DA259=1)*(Stabilo!$F$5:$DA$5='Résultats élèves'!$H$2)),"A"),"A")</f>
        <v>A</v>
      </c>
      <c r="AD254" s="176" t="str">
        <f>IF(X254="PRESENT",IF(S254="PRESENT",SUMPRODUCT((Stabilo!$F259:$DA259=1)*(Stabilo!$F$5:$DA$5='Résultats élèves'!$I$2)),"A"),"A")</f>
        <v>A</v>
      </c>
      <c r="AE254" s="176" t="str">
        <f>IF(X254="PRESENT",IF(T254="PRESENT",SUMPRODUCT((Stabilo!$F259:$DA259=1)*(Stabilo!$F$5:$DA$5='Résultats élèves'!$J$2)),"A"),"A")</f>
        <v>A</v>
      </c>
      <c r="AF254" s="176" t="str">
        <f>IF(X254="PRESENT",IF(U254="PRESENT",SUMPRODUCT((Stabilo!$F259:$DA259=1)*(Stabilo!$F$5:$DA$5='Résultats élèves'!$K$2)),"A"),"A")</f>
        <v>A</v>
      </c>
      <c r="AG254" s="176" t="str">
        <f>IF(X254="PRESENT",IF(V254="PRESENT",SUMPRODUCT((Stabilo!$F259:$DA259=1)*(Stabilo!$F$5:$DA$5='Résultats élèves'!$L$2)),"A"),"A")</f>
        <v>A</v>
      </c>
      <c r="AH254" s="176" t="str">
        <f>IF(X254="PRESENT",IF(W254="PRESENT",SUMPRODUCT((Stabilo!$F259:$DA259=1)*(Stabilo!$F$5:$DA$5='Résultats élèves'!$M$2)),"A"),"A")</f>
        <v>A</v>
      </c>
      <c r="AI254" s="175">
        <f>SUMPRODUCT((Stabilo!$F$5:$DA$5=1)*(Stabilo!F259:DA259&lt;&gt;""))</f>
        <v>0</v>
      </c>
      <c r="AJ254" s="175">
        <f>SUMPRODUCT((Stabilo!$F$5:$DA$5=2)*(Stabilo!F259:DA259&lt;&gt;""))</f>
        <v>0</v>
      </c>
      <c r="AK254" s="175">
        <f>SUMPRODUCT((Stabilo!$F$5:$DA$5=3)*(Stabilo!F259:DA259&lt;&gt;""))</f>
        <v>0</v>
      </c>
      <c r="AL254" s="175">
        <f>SUMPRODUCT((Stabilo!$F$5:$DA$5=4)*(Stabilo!F259:DA259&lt;&gt;""))</f>
        <v>0</v>
      </c>
      <c r="AM254" s="175">
        <f>SUMPRODUCT((Stabilo!$F$5:$DA$5=5)*(Stabilo!F259:DA259&lt;&gt;""))</f>
        <v>0</v>
      </c>
      <c r="AN254" s="175">
        <f>SUMPRODUCT((Stabilo!$F$5:$DA$5=6)*(Stabilo!F259:DA259&lt;&gt;""))</f>
        <v>0</v>
      </c>
      <c r="AO254" s="175">
        <f>SUMPRODUCT((Stabilo!$F$5:$DA$5=7)*(Stabilo!F259:DA259&lt;&gt;""))</f>
        <v>0</v>
      </c>
      <c r="AP254" s="175">
        <f>SUMPRODUCT((Stabilo!$F$5:$DA$5=8)*(Stabilo!F259:DA259&lt;&gt;""))</f>
        <v>0</v>
      </c>
      <c r="AQ254" s="175">
        <f>SUMPRODUCT((Stabilo!$F$5:$DA$5=9)*(Stabilo!F259:DA259&lt;&gt;""))</f>
        <v>0</v>
      </c>
      <c r="AR254" s="175">
        <f>SUMPRODUCT((Stabilo!$F$5:$DA$5=10)*(Stabilo!F259:DA259&lt;&gt;""))</f>
        <v>0</v>
      </c>
    </row>
    <row r="255" spans="2:44" ht="15" customHeight="1">
      <c r="B255" s="76">
        <v>252</v>
      </c>
      <c r="C255" s="77" t="str">
        <f>IF(Accueil!F264="","",Accueil!F264)</f>
        <v/>
      </c>
      <c r="D255" s="167" t="str">
        <f t="shared" si="34"/>
        <v/>
      </c>
      <c r="E255" s="167" t="str">
        <f t="shared" si="35"/>
        <v/>
      </c>
      <c r="F255" s="167" t="str">
        <f t="shared" si="36"/>
        <v/>
      </c>
      <c r="G255" s="167" t="str">
        <f t="shared" si="37"/>
        <v/>
      </c>
      <c r="H255" s="167" t="str">
        <f t="shared" si="38"/>
        <v/>
      </c>
      <c r="I255" s="167" t="str">
        <f t="shared" si="39"/>
        <v/>
      </c>
      <c r="J255" s="167" t="str">
        <f t="shared" si="40"/>
        <v/>
      </c>
      <c r="K255" s="167" t="str">
        <f t="shared" si="41"/>
        <v/>
      </c>
      <c r="L255" s="167" t="str">
        <f t="shared" si="42"/>
        <v/>
      </c>
      <c r="M255" s="167" t="str">
        <f t="shared" si="43"/>
        <v/>
      </c>
      <c r="N255" s="103" t="str">
        <f>IF(N254="","",IF(SUMPRODUCT((Stabilo!$F260:$DA260="A")*(Stabilo!$F$5:$DA$5='Résultats élèves'!$D$2))&gt;0,"ABSENT","PRESENT"))</f>
        <v>PRESENT</v>
      </c>
      <c r="O255" s="103" t="str">
        <f>IF(O254="","",IF(SUMPRODUCT((Stabilo!$F260:$DA260="A")*(Stabilo!$F$5:$DA$5='Résultats élèves'!$E$2))&gt;0,"ABSENT","PRESENT"))</f>
        <v>PRESENT</v>
      </c>
      <c r="P255" s="103" t="str">
        <f>IF(P254="","",IF(SUMPRODUCT((Stabilo!$F260:$DA260="A")*(Stabilo!$F$5:$DA$5='Résultats élèves'!$F$2))&gt;0,"ABSENT","PRESENT"))</f>
        <v>PRESENT</v>
      </c>
      <c r="Q255" s="103" t="str">
        <f>IF(Q254="","",IF(SUMPRODUCT((Stabilo!$F260:$DA260="A")*(Stabilo!$F$5:$DA$5='Résultats élèves'!$G$2))&gt;0,"ABSENT","PRESENT"))</f>
        <v>PRESENT</v>
      </c>
      <c r="R255" s="103" t="str">
        <f>IF(R254="","",IF(SUMPRODUCT((Stabilo!$F260:$DA260="A")*(Stabilo!$F$5:$DA$5='Résultats élèves'!$H$2))&gt;0,"ABSENT","PRESENT"))</f>
        <v>PRESENT</v>
      </c>
      <c r="S255" s="103" t="str">
        <f>IF(S254="","",IF(SUMPRODUCT((Stabilo!$F260:$DA260="A")*(Stabilo!$F$5:$DA$5='Résultats élèves'!$I$2))&gt;0,"ABSENT","PRESENT"))</f>
        <v/>
      </c>
      <c r="T255" s="103" t="str">
        <f>IF(T254="","",IF(SUMPRODUCT((Stabilo!$F260:$DA260="A")*(Stabilo!$F$5:$DA$5='Résultats élèves'!$J$2))&gt;0,"ABSENT","PRESENT"))</f>
        <v/>
      </c>
      <c r="U255" s="103" t="str">
        <f>IF(U254="","",IF(SUMPRODUCT((Stabilo!$F260:$DA260="A")*(Stabilo!$F$5:$DA$5='Résultats élèves'!$K$2))&gt;0,"ABSENT","PRESENT"))</f>
        <v/>
      </c>
      <c r="V255" s="103" t="str">
        <f>IF(V254="","",IF(SUMPRODUCT((Stabilo!$F260:$DA260="A")*(Stabilo!$F$5:$DA$5='Résultats élèves'!$L$2))&gt;0,"ABSENT","PRESENT"))</f>
        <v/>
      </c>
      <c r="W255" s="103" t="str">
        <f>IF(W254="","",IF(SUMPRODUCT((Stabilo!$F260:$DA260="A")*(Stabilo!$F$5:$DA$5='Résultats élèves'!$M$2))&gt;0,"ABSENT","PRESENT"))</f>
        <v/>
      </c>
      <c r="X255" s="99" t="str">
        <f t="shared" si="44"/>
        <v/>
      </c>
      <c r="Y255" s="176" t="str">
        <f>IF(X255="PRESENT",IF(N255="PRESENT",SUMPRODUCT((Stabilo!$F260:$DA260=1)*(Stabilo!$F$5:$DA$5='Résultats élèves'!$D$2)),"A"),"A")</f>
        <v>A</v>
      </c>
      <c r="Z255" s="176" t="str">
        <f>IF(X255="PRESENT",IF(O255="PRESENT",SUMPRODUCT((Stabilo!$F260:$DA260=1)*(Stabilo!$F$5:$DA$5='Résultats élèves'!$E$2)),"A"),"A")</f>
        <v>A</v>
      </c>
      <c r="AA255" s="176" t="str">
        <f>IF(X255="PRESENT",IF(P255="PRESENT",SUMPRODUCT((Stabilo!$F260:$DA260=1)*(Stabilo!$F$5:$DA$5='Résultats élèves'!$F$2)),"A"),"A")</f>
        <v>A</v>
      </c>
      <c r="AB255" s="176" t="str">
        <f>IF(X255="PRESENT",IF(Q255="PRESENT",SUMPRODUCT((Stabilo!$F260:$DA260=1)*(Stabilo!$F$5:$DA$5='Résultats élèves'!$G$2)),"A"),"A")</f>
        <v>A</v>
      </c>
      <c r="AC255" s="176" t="str">
        <f>IF(X255="PRESENT",IF(R255="PRESENT",SUMPRODUCT((Stabilo!$F260:$DA260=1)*(Stabilo!$F$5:$DA$5='Résultats élèves'!$H$2)),"A"),"A")</f>
        <v>A</v>
      </c>
      <c r="AD255" s="176" t="str">
        <f>IF(X255="PRESENT",IF(S255="PRESENT",SUMPRODUCT((Stabilo!$F260:$DA260=1)*(Stabilo!$F$5:$DA$5='Résultats élèves'!$I$2)),"A"),"A")</f>
        <v>A</v>
      </c>
      <c r="AE255" s="176" t="str">
        <f>IF(X255="PRESENT",IF(T255="PRESENT",SUMPRODUCT((Stabilo!$F260:$DA260=1)*(Stabilo!$F$5:$DA$5='Résultats élèves'!$J$2)),"A"),"A")</f>
        <v>A</v>
      </c>
      <c r="AF255" s="176" t="str">
        <f>IF(X255="PRESENT",IF(U255="PRESENT",SUMPRODUCT((Stabilo!$F260:$DA260=1)*(Stabilo!$F$5:$DA$5='Résultats élèves'!$K$2)),"A"),"A")</f>
        <v>A</v>
      </c>
      <c r="AG255" s="176" t="str">
        <f>IF(X255="PRESENT",IF(V255="PRESENT",SUMPRODUCT((Stabilo!$F260:$DA260=1)*(Stabilo!$F$5:$DA$5='Résultats élèves'!$L$2)),"A"),"A")</f>
        <v>A</v>
      </c>
      <c r="AH255" s="176" t="str">
        <f>IF(X255="PRESENT",IF(W255="PRESENT",SUMPRODUCT((Stabilo!$F260:$DA260=1)*(Stabilo!$F$5:$DA$5='Résultats élèves'!$M$2)),"A"),"A")</f>
        <v>A</v>
      </c>
      <c r="AI255" s="175">
        <f>SUMPRODUCT((Stabilo!$F$5:$DA$5=1)*(Stabilo!F260:DA260&lt;&gt;""))</f>
        <v>0</v>
      </c>
      <c r="AJ255" s="175">
        <f>SUMPRODUCT((Stabilo!$F$5:$DA$5=2)*(Stabilo!F260:DA260&lt;&gt;""))</f>
        <v>0</v>
      </c>
      <c r="AK255" s="175">
        <f>SUMPRODUCT((Stabilo!$F$5:$DA$5=3)*(Stabilo!F260:DA260&lt;&gt;""))</f>
        <v>0</v>
      </c>
      <c r="AL255" s="175">
        <f>SUMPRODUCT((Stabilo!$F$5:$DA$5=4)*(Stabilo!F260:DA260&lt;&gt;""))</f>
        <v>0</v>
      </c>
      <c r="AM255" s="175">
        <f>SUMPRODUCT((Stabilo!$F$5:$DA$5=5)*(Stabilo!F260:DA260&lt;&gt;""))</f>
        <v>0</v>
      </c>
      <c r="AN255" s="175">
        <f>SUMPRODUCT((Stabilo!$F$5:$DA$5=6)*(Stabilo!F260:DA260&lt;&gt;""))</f>
        <v>0</v>
      </c>
      <c r="AO255" s="175">
        <f>SUMPRODUCT((Stabilo!$F$5:$DA$5=7)*(Stabilo!F260:DA260&lt;&gt;""))</f>
        <v>0</v>
      </c>
      <c r="AP255" s="175">
        <f>SUMPRODUCT((Stabilo!$F$5:$DA$5=8)*(Stabilo!F260:DA260&lt;&gt;""))</f>
        <v>0</v>
      </c>
      <c r="AQ255" s="175">
        <f>SUMPRODUCT((Stabilo!$F$5:$DA$5=9)*(Stabilo!F260:DA260&lt;&gt;""))</f>
        <v>0</v>
      </c>
      <c r="AR255" s="175">
        <f>SUMPRODUCT((Stabilo!$F$5:$DA$5=10)*(Stabilo!F260:DA260&lt;&gt;""))</f>
        <v>0</v>
      </c>
    </row>
    <row r="256" spans="2:44" ht="15" customHeight="1">
      <c r="B256" s="76">
        <v>253</v>
      </c>
      <c r="C256" s="77" t="str">
        <f>IF(Accueil!F265="","",Accueil!F265)</f>
        <v/>
      </c>
      <c r="D256" s="167" t="str">
        <f t="shared" si="34"/>
        <v/>
      </c>
      <c r="E256" s="167" t="str">
        <f t="shared" si="35"/>
        <v/>
      </c>
      <c r="F256" s="167" t="str">
        <f t="shared" si="36"/>
        <v/>
      </c>
      <c r="G256" s="167" t="str">
        <f t="shared" si="37"/>
        <v/>
      </c>
      <c r="H256" s="167" t="str">
        <f t="shared" si="38"/>
        <v/>
      </c>
      <c r="I256" s="167" t="str">
        <f t="shared" si="39"/>
        <v/>
      </c>
      <c r="J256" s="167" t="str">
        <f t="shared" si="40"/>
        <v/>
      </c>
      <c r="K256" s="167" t="str">
        <f t="shared" si="41"/>
        <v/>
      </c>
      <c r="L256" s="167" t="str">
        <f t="shared" si="42"/>
        <v/>
      </c>
      <c r="M256" s="167" t="str">
        <f t="shared" si="43"/>
        <v/>
      </c>
      <c r="N256" s="103" t="str">
        <f>IF(N255="","",IF(SUMPRODUCT((Stabilo!$F261:$DA261="A")*(Stabilo!$F$5:$DA$5='Résultats élèves'!$D$2))&gt;0,"ABSENT","PRESENT"))</f>
        <v>PRESENT</v>
      </c>
      <c r="O256" s="103" t="str">
        <f>IF(O255="","",IF(SUMPRODUCT((Stabilo!$F261:$DA261="A")*(Stabilo!$F$5:$DA$5='Résultats élèves'!$E$2))&gt;0,"ABSENT","PRESENT"))</f>
        <v>PRESENT</v>
      </c>
      <c r="P256" s="103" t="str">
        <f>IF(P255="","",IF(SUMPRODUCT((Stabilo!$F261:$DA261="A")*(Stabilo!$F$5:$DA$5='Résultats élèves'!$F$2))&gt;0,"ABSENT","PRESENT"))</f>
        <v>PRESENT</v>
      </c>
      <c r="Q256" s="103" t="str">
        <f>IF(Q255="","",IF(SUMPRODUCT((Stabilo!$F261:$DA261="A")*(Stabilo!$F$5:$DA$5='Résultats élèves'!$G$2))&gt;0,"ABSENT","PRESENT"))</f>
        <v>PRESENT</v>
      </c>
      <c r="R256" s="103" t="str">
        <f>IF(R255="","",IF(SUMPRODUCT((Stabilo!$F261:$DA261="A")*(Stabilo!$F$5:$DA$5='Résultats élèves'!$H$2))&gt;0,"ABSENT","PRESENT"))</f>
        <v>PRESENT</v>
      </c>
      <c r="S256" s="103" t="str">
        <f>IF(S255="","",IF(SUMPRODUCT((Stabilo!$F261:$DA261="A")*(Stabilo!$F$5:$DA$5='Résultats élèves'!$I$2))&gt;0,"ABSENT","PRESENT"))</f>
        <v/>
      </c>
      <c r="T256" s="103" t="str">
        <f>IF(T255="","",IF(SUMPRODUCT((Stabilo!$F261:$DA261="A")*(Stabilo!$F$5:$DA$5='Résultats élèves'!$J$2))&gt;0,"ABSENT","PRESENT"))</f>
        <v/>
      </c>
      <c r="U256" s="103" t="str">
        <f>IF(U255="","",IF(SUMPRODUCT((Stabilo!$F261:$DA261="A")*(Stabilo!$F$5:$DA$5='Résultats élèves'!$K$2))&gt;0,"ABSENT","PRESENT"))</f>
        <v/>
      </c>
      <c r="V256" s="103" t="str">
        <f>IF(V255="","",IF(SUMPRODUCT((Stabilo!$F261:$DA261="A")*(Stabilo!$F$5:$DA$5='Résultats élèves'!$L$2))&gt;0,"ABSENT","PRESENT"))</f>
        <v/>
      </c>
      <c r="W256" s="103" t="str">
        <f>IF(W255="","",IF(SUMPRODUCT((Stabilo!$F261:$DA261="A")*(Stabilo!$F$5:$DA$5='Résultats élèves'!$M$2))&gt;0,"ABSENT","PRESENT"))</f>
        <v/>
      </c>
      <c r="X256" s="99" t="str">
        <f t="shared" si="44"/>
        <v/>
      </c>
      <c r="Y256" s="176" t="str">
        <f>IF(X256="PRESENT",IF(N256="PRESENT",SUMPRODUCT((Stabilo!$F261:$DA261=1)*(Stabilo!$F$5:$DA$5='Résultats élèves'!$D$2)),"A"),"A")</f>
        <v>A</v>
      </c>
      <c r="Z256" s="176" t="str">
        <f>IF(X256="PRESENT",IF(O256="PRESENT",SUMPRODUCT((Stabilo!$F261:$DA261=1)*(Stabilo!$F$5:$DA$5='Résultats élèves'!$E$2)),"A"),"A")</f>
        <v>A</v>
      </c>
      <c r="AA256" s="176" t="str">
        <f>IF(X256="PRESENT",IF(P256="PRESENT",SUMPRODUCT((Stabilo!$F261:$DA261=1)*(Stabilo!$F$5:$DA$5='Résultats élèves'!$F$2)),"A"),"A")</f>
        <v>A</v>
      </c>
      <c r="AB256" s="176" t="str">
        <f>IF(X256="PRESENT",IF(Q256="PRESENT",SUMPRODUCT((Stabilo!$F261:$DA261=1)*(Stabilo!$F$5:$DA$5='Résultats élèves'!$G$2)),"A"),"A")</f>
        <v>A</v>
      </c>
      <c r="AC256" s="176" t="str">
        <f>IF(X256="PRESENT",IF(R256="PRESENT",SUMPRODUCT((Stabilo!$F261:$DA261=1)*(Stabilo!$F$5:$DA$5='Résultats élèves'!$H$2)),"A"),"A")</f>
        <v>A</v>
      </c>
      <c r="AD256" s="176" t="str">
        <f>IF(X256="PRESENT",IF(S256="PRESENT",SUMPRODUCT((Stabilo!$F261:$DA261=1)*(Stabilo!$F$5:$DA$5='Résultats élèves'!$I$2)),"A"),"A")</f>
        <v>A</v>
      </c>
      <c r="AE256" s="176" t="str">
        <f>IF(X256="PRESENT",IF(T256="PRESENT",SUMPRODUCT((Stabilo!$F261:$DA261=1)*(Stabilo!$F$5:$DA$5='Résultats élèves'!$J$2)),"A"),"A")</f>
        <v>A</v>
      </c>
      <c r="AF256" s="176" t="str">
        <f>IF(X256="PRESENT",IF(U256="PRESENT",SUMPRODUCT((Stabilo!$F261:$DA261=1)*(Stabilo!$F$5:$DA$5='Résultats élèves'!$K$2)),"A"),"A")</f>
        <v>A</v>
      </c>
      <c r="AG256" s="176" t="str">
        <f>IF(X256="PRESENT",IF(V256="PRESENT",SUMPRODUCT((Stabilo!$F261:$DA261=1)*(Stabilo!$F$5:$DA$5='Résultats élèves'!$L$2)),"A"),"A")</f>
        <v>A</v>
      </c>
      <c r="AH256" s="176" t="str">
        <f>IF(X256="PRESENT",IF(W256="PRESENT",SUMPRODUCT((Stabilo!$F261:$DA261=1)*(Stabilo!$F$5:$DA$5='Résultats élèves'!$M$2)),"A"),"A")</f>
        <v>A</v>
      </c>
      <c r="AI256" s="175">
        <f>SUMPRODUCT((Stabilo!$F$5:$DA$5=1)*(Stabilo!F261:DA261&lt;&gt;""))</f>
        <v>0</v>
      </c>
      <c r="AJ256" s="175">
        <f>SUMPRODUCT((Stabilo!$F$5:$DA$5=2)*(Stabilo!F261:DA261&lt;&gt;""))</f>
        <v>0</v>
      </c>
      <c r="AK256" s="175">
        <f>SUMPRODUCT((Stabilo!$F$5:$DA$5=3)*(Stabilo!F261:DA261&lt;&gt;""))</f>
        <v>0</v>
      </c>
      <c r="AL256" s="175">
        <f>SUMPRODUCT((Stabilo!$F$5:$DA$5=4)*(Stabilo!F261:DA261&lt;&gt;""))</f>
        <v>0</v>
      </c>
      <c r="AM256" s="175">
        <f>SUMPRODUCT((Stabilo!$F$5:$DA$5=5)*(Stabilo!F261:DA261&lt;&gt;""))</f>
        <v>0</v>
      </c>
      <c r="AN256" s="175">
        <f>SUMPRODUCT((Stabilo!$F$5:$DA$5=6)*(Stabilo!F261:DA261&lt;&gt;""))</f>
        <v>0</v>
      </c>
      <c r="AO256" s="175">
        <f>SUMPRODUCT((Stabilo!$F$5:$DA$5=7)*(Stabilo!F261:DA261&lt;&gt;""))</f>
        <v>0</v>
      </c>
      <c r="AP256" s="175">
        <f>SUMPRODUCT((Stabilo!$F$5:$DA$5=8)*(Stabilo!F261:DA261&lt;&gt;""))</f>
        <v>0</v>
      </c>
      <c r="AQ256" s="175">
        <f>SUMPRODUCT((Stabilo!$F$5:$DA$5=9)*(Stabilo!F261:DA261&lt;&gt;""))</f>
        <v>0</v>
      </c>
      <c r="AR256" s="175">
        <f>SUMPRODUCT((Stabilo!$F$5:$DA$5=10)*(Stabilo!F261:DA261&lt;&gt;""))</f>
        <v>0</v>
      </c>
    </row>
    <row r="257" spans="2:44" ht="15" customHeight="1">
      <c r="B257" s="76">
        <v>254</v>
      </c>
      <c r="C257" s="77" t="str">
        <f>IF(Accueil!F266="","",Accueil!F266)</f>
        <v/>
      </c>
      <c r="D257" s="167" t="str">
        <f t="shared" si="34"/>
        <v/>
      </c>
      <c r="E257" s="167" t="str">
        <f t="shared" si="35"/>
        <v/>
      </c>
      <c r="F257" s="167" t="str">
        <f t="shared" si="36"/>
        <v/>
      </c>
      <c r="G257" s="167" t="str">
        <f t="shared" si="37"/>
        <v/>
      </c>
      <c r="H257" s="167" t="str">
        <f t="shared" si="38"/>
        <v/>
      </c>
      <c r="I257" s="167" t="str">
        <f t="shared" si="39"/>
        <v/>
      </c>
      <c r="J257" s="167" t="str">
        <f t="shared" si="40"/>
        <v/>
      </c>
      <c r="K257" s="167" t="str">
        <f t="shared" si="41"/>
        <v/>
      </c>
      <c r="L257" s="167" t="str">
        <f t="shared" si="42"/>
        <v/>
      </c>
      <c r="M257" s="167" t="str">
        <f t="shared" si="43"/>
        <v/>
      </c>
      <c r="N257" s="103" t="str">
        <f>IF(N256="","",IF(SUMPRODUCT((Stabilo!$F262:$DA262="A")*(Stabilo!$F$5:$DA$5='Résultats élèves'!$D$2))&gt;0,"ABSENT","PRESENT"))</f>
        <v>PRESENT</v>
      </c>
      <c r="O257" s="103" t="str">
        <f>IF(O256="","",IF(SUMPRODUCT((Stabilo!$F262:$DA262="A")*(Stabilo!$F$5:$DA$5='Résultats élèves'!$E$2))&gt;0,"ABSENT","PRESENT"))</f>
        <v>PRESENT</v>
      </c>
      <c r="P257" s="103" t="str">
        <f>IF(P256="","",IF(SUMPRODUCT((Stabilo!$F262:$DA262="A")*(Stabilo!$F$5:$DA$5='Résultats élèves'!$F$2))&gt;0,"ABSENT","PRESENT"))</f>
        <v>PRESENT</v>
      </c>
      <c r="Q257" s="103" t="str">
        <f>IF(Q256="","",IF(SUMPRODUCT((Stabilo!$F262:$DA262="A")*(Stabilo!$F$5:$DA$5='Résultats élèves'!$G$2))&gt;0,"ABSENT","PRESENT"))</f>
        <v>PRESENT</v>
      </c>
      <c r="R257" s="103" t="str">
        <f>IF(R256="","",IF(SUMPRODUCT((Stabilo!$F262:$DA262="A")*(Stabilo!$F$5:$DA$5='Résultats élèves'!$H$2))&gt;0,"ABSENT","PRESENT"))</f>
        <v>PRESENT</v>
      </c>
      <c r="S257" s="103" t="str">
        <f>IF(S256="","",IF(SUMPRODUCT((Stabilo!$F262:$DA262="A")*(Stabilo!$F$5:$DA$5='Résultats élèves'!$I$2))&gt;0,"ABSENT","PRESENT"))</f>
        <v/>
      </c>
      <c r="T257" s="103" t="str">
        <f>IF(T256="","",IF(SUMPRODUCT((Stabilo!$F262:$DA262="A")*(Stabilo!$F$5:$DA$5='Résultats élèves'!$J$2))&gt;0,"ABSENT","PRESENT"))</f>
        <v/>
      </c>
      <c r="U257" s="103" t="str">
        <f>IF(U256="","",IF(SUMPRODUCT((Stabilo!$F262:$DA262="A")*(Stabilo!$F$5:$DA$5='Résultats élèves'!$K$2))&gt;0,"ABSENT","PRESENT"))</f>
        <v/>
      </c>
      <c r="V257" s="103" t="str">
        <f>IF(V256="","",IF(SUMPRODUCT((Stabilo!$F262:$DA262="A")*(Stabilo!$F$5:$DA$5='Résultats élèves'!$L$2))&gt;0,"ABSENT","PRESENT"))</f>
        <v/>
      </c>
      <c r="W257" s="103" t="str">
        <f>IF(W256="","",IF(SUMPRODUCT((Stabilo!$F262:$DA262="A")*(Stabilo!$F$5:$DA$5='Résultats élèves'!$M$2))&gt;0,"ABSENT","PRESENT"))</f>
        <v/>
      </c>
      <c r="X257" s="99" t="str">
        <f t="shared" si="44"/>
        <v/>
      </c>
      <c r="Y257" s="176" t="str">
        <f>IF(X257="PRESENT",IF(N257="PRESENT",SUMPRODUCT((Stabilo!$F262:$DA262=1)*(Stabilo!$F$5:$DA$5='Résultats élèves'!$D$2)),"A"),"A")</f>
        <v>A</v>
      </c>
      <c r="Z257" s="176" t="str">
        <f>IF(X257="PRESENT",IF(O257="PRESENT",SUMPRODUCT((Stabilo!$F262:$DA262=1)*(Stabilo!$F$5:$DA$5='Résultats élèves'!$E$2)),"A"),"A")</f>
        <v>A</v>
      </c>
      <c r="AA257" s="176" t="str">
        <f>IF(X257="PRESENT",IF(P257="PRESENT",SUMPRODUCT((Stabilo!$F262:$DA262=1)*(Stabilo!$F$5:$DA$5='Résultats élèves'!$F$2)),"A"),"A")</f>
        <v>A</v>
      </c>
      <c r="AB257" s="176" t="str">
        <f>IF(X257="PRESENT",IF(Q257="PRESENT",SUMPRODUCT((Stabilo!$F262:$DA262=1)*(Stabilo!$F$5:$DA$5='Résultats élèves'!$G$2)),"A"),"A")</f>
        <v>A</v>
      </c>
      <c r="AC257" s="176" t="str">
        <f>IF(X257="PRESENT",IF(R257="PRESENT",SUMPRODUCT((Stabilo!$F262:$DA262=1)*(Stabilo!$F$5:$DA$5='Résultats élèves'!$H$2)),"A"),"A")</f>
        <v>A</v>
      </c>
      <c r="AD257" s="176" t="str">
        <f>IF(X257="PRESENT",IF(S257="PRESENT",SUMPRODUCT((Stabilo!$F262:$DA262=1)*(Stabilo!$F$5:$DA$5='Résultats élèves'!$I$2)),"A"),"A")</f>
        <v>A</v>
      </c>
      <c r="AE257" s="176" t="str">
        <f>IF(X257="PRESENT",IF(T257="PRESENT",SUMPRODUCT((Stabilo!$F262:$DA262=1)*(Stabilo!$F$5:$DA$5='Résultats élèves'!$J$2)),"A"),"A")</f>
        <v>A</v>
      </c>
      <c r="AF257" s="176" t="str">
        <f>IF(X257="PRESENT",IF(U257="PRESENT",SUMPRODUCT((Stabilo!$F262:$DA262=1)*(Stabilo!$F$5:$DA$5='Résultats élèves'!$K$2)),"A"),"A")</f>
        <v>A</v>
      </c>
      <c r="AG257" s="176" t="str">
        <f>IF(X257="PRESENT",IF(V257="PRESENT",SUMPRODUCT((Stabilo!$F262:$DA262=1)*(Stabilo!$F$5:$DA$5='Résultats élèves'!$L$2)),"A"),"A")</f>
        <v>A</v>
      </c>
      <c r="AH257" s="176" t="str">
        <f>IF(X257="PRESENT",IF(W257="PRESENT",SUMPRODUCT((Stabilo!$F262:$DA262=1)*(Stabilo!$F$5:$DA$5='Résultats élèves'!$M$2)),"A"),"A")</f>
        <v>A</v>
      </c>
      <c r="AI257" s="175">
        <f>SUMPRODUCT((Stabilo!$F$5:$DA$5=1)*(Stabilo!F262:DA262&lt;&gt;""))</f>
        <v>0</v>
      </c>
      <c r="AJ257" s="175">
        <f>SUMPRODUCT((Stabilo!$F$5:$DA$5=2)*(Stabilo!F262:DA262&lt;&gt;""))</f>
        <v>0</v>
      </c>
      <c r="AK257" s="175">
        <f>SUMPRODUCT((Stabilo!$F$5:$DA$5=3)*(Stabilo!F262:DA262&lt;&gt;""))</f>
        <v>0</v>
      </c>
      <c r="AL257" s="175">
        <f>SUMPRODUCT((Stabilo!$F$5:$DA$5=4)*(Stabilo!F262:DA262&lt;&gt;""))</f>
        <v>0</v>
      </c>
      <c r="AM257" s="175">
        <f>SUMPRODUCT((Stabilo!$F$5:$DA$5=5)*(Stabilo!F262:DA262&lt;&gt;""))</f>
        <v>0</v>
      </c>
      <c r="AN257" s="175">
        <f>SUMPRODUCT((Stabilo!$F$5:$DA$5=6)*(Stabilo!F262:DA262&lt;&gt;""))</f>
        <v>0</v>
      </c>
      <c r="AO257" s="175">
        <f>SUMPRODUCT((Stabilo!$F$5:$DA$5=7)*(Stabilo!F262:DA262&lt;&gt;""))</f>
        <v>0</v>
      </c>
      <c r="AP257" s="175">
        <f>SUMPRODUCT((Stabilo!$F$5:$DA$5=8)*(Stabilo!F262:DA262&lt;&gt;""))</f>
        <v>0</v>
      </c>
      <c r="AQ257" s="175">
        <f>SUMPRODUCT((Stabilo!$F$5:$DA$5=9)*(Stabilo!F262:DA262&lt;&gt;""))</f>
        <v>0</v>
      </c>
      <c r="AR257" s="175">
        <f>SUMPRODUCT((Stabilo!$F$5:$DA$5=10)*(Stabilo!F262:DA262&lt;&gt;""))</f>
        <v>0</v>
      </c>
    </row>
    <row r="258" spans="2:44" ht="15" customHeight="1">
      <c r="B258" s="76">
        <v>255</v>
      </c>
      <c r="C258" s="77" t="str">
        <f>IF(Accueil!F267="","",Accueil!F267)</f>
        <v/>
      </c>
      <c r="D258" s="167" t="str">
        <f t="shared" si="34"/>
        <v/>
      </c>
      <c r="E258" s="167" t="str">
        <f t="shared" si="35"/>
        <v/>
      </c>
      <c r="F258" s="167" t="str">
        <f t="shared" si="36"/>
        <v/>
      </c>
      <c r="G258" s="167" t="str">
        <f t="shared" si="37"/>
        <v/>
      </c>
      <c r="H258" s="167" t="str">
        <f t="shared" si="38"/>
        <v/>
      </c>
      <c r="I258" s="167" t="str">
        <f t="shared" si="39"/>
        <v/>
      </c>
      <c r="J258" s="167" t="str">
        <f t="shared" si="40"/>
        <v/>
      </c>
      <c r="K258" s="167" t="str">
        <f t="shared" si="41"/>
        <v/>
      </c>
      <c r="L258" s="167" t="str">
        <f t="shared" si="42"/>
        <v/>
      </c>
      <c r="M258" s="167" t="str">
        <f t="shared" si="43"/>
        <v/>
      </c>
      <c r="N258" s="103" t="str">
        <f>IF(N257="","",IF(SUMPRODUCT((Stabilo!$F263:$DA263="A")*(Stabilo!$F$5:$DA$5='Résultats élèves'!$D$2))&gt;0,"ABSENT","PRESENT"))</f>
        <v>PRESENT</v>
      </c>
      <c r="O258" s="103" t="str">
        <f>IF(O257="","",IF(SUMPRODUCT((Stabilo!$F263:$DA263="A")*(Stabilo!$F$5:$DA$5='Résultats élèves'!$E$2))&gt;0,"ABSENT","PRESENT"))</f>
        <v>PRESENT</v>
      </c>
      <c r="P258" s="103" t="str">
        <f>IF(P257="","",IF(SUMPRODUCT((Stabilo!$F263:$DA263="A")*(Stabilo!$F$5:$DA$5='Résultats élèves'!$F$2))&gt;0,"ABSENT","PRESENT"))</f>
        <v>PRESENT</v>
      </c>
      <c r="Q258" s="103" t="str">
        <f>IF(Q257="","",IF(SUMPRODUCT((Stabilo!$F263:$DA263="A")*(Stabilo!$F$5:$DA$5='Résultats élèves'!$G$2))&gt;0,"ABSENT","PRESENT"))</f>
        <v>PRESENT</v>
      </c>
      <c r="R258" s="103" t="str">
        <f>IF(R257="","",IF(SUMPRODUCT((Stabilo!$F263:$DA263="A")*(Stabilo!$F$5:$DA$5='Résultats élèves'!$H$2))&gt;0,"ABSENT","PRESENT"))</f>
        <v>PRESENT</v>
      </c>
      <c r="S258" s="103" t="str">
        <f>IF(S257="","",IF(SUMPRODUCT((Stabilo!$F263:$DA263="A")*(Stabilo!$F$5:$DA$5='Résultats élèves'!$I$2))&gt;0,"ABSENT","PRESENT"))</f>
        <v/>
      </c>
      <c r="T258" s="103" t="str">
        <f>IF(T257="","",IF(SUMPRODUCT((Stabilo!$F263:$DA263="A")*(Stabilo!$F$5:$DA$5='Résultats élèves'!$J$2))&gt;0,"ABSENT","PRESENT"))</f>
        <v/>
      </c>
      <c r="U258" s="103" t="str">
        <f>IF(U257="","",IF(SUMPRODUCT((Stabilo!$F263:$DA263="A")*(Stabilo!$F$5:$DA$5='Résultats élèves'!$K$2))&gt;0,"ABSENT","PRESENT"))</f>
        <v/>
      </c>
      <c r="V258" s="103" t="str">
        <f>IF(V257="","",IF(SUMPRODUCT((Stabilo!$F263:$DA263="A")*(Stabilo!$F$5:$DA$5='Résultats élèves'!$L$2))&gt;0,"ABSENT","PRESENT"))</f>
        <v/>
      </c>
      <c r="W258" s="103" t="str">
        <f>IF(W257="","",IF(SUMPRODUCT((Stabilo!$F263:$DA263="A")*(Stabilo!$F$5:$DA$5='Résultats élèves'!$M$2))&gt;0,"ABSENT","PRESENT"))</f>
        <v/>
      </c>
      <c r="X258" s="99" t="str">
        <f t="shared" si="44"/>
        <v/>
      </c>
      <c r="Y258" s="176" t="str">
        <f>IF(X258="PRESENT",IF(N258="PRESENT",SUMPRODUCT((Stabilo!$F263:$DA263=1)*(Stabilo!$F$5:$DA$5='Résultats élèves'!$D$2)),"A"),"A")</f>
        <v>A</v>
      </c>
      <c r="Z258" s="176" t="str">
        <f>IF(X258="PRESENT",IF(O258="PRESENT",SUMPRODUCT((Stabilo!$F263:$DA263=1)*(Stabilo!$F$5:$DA$5='Résultats élèves'!$E$2)),"A"),"A")</f>
        <v>A</v>
      </c>
      <c r="AA258" s="176" t="str">
        <f>IF(X258="PRESENT",IF(P258="PRESENT",SUMPRODUCT((Stabilo!$F263:$DA263=1)*(Stabilo!$F$5:$DA$5='Résultats élèves'!$F$2)),"A"),"A")</f>
        <v>A</v>
      </c>
      <c r="AB258" s="176" t="str">
        <f>IF(X258="PRESENT",IF(Q258="PRESENT",SUMPRODUCT((Stabilo!$F263:$DA263=1)*(Stabilo!$F$5:$DA$5='Résultats élèves'!$G$2)),"A"),"A")</f>
        <v>A</v>
      </c>
      <c r="AC258" s="176" t="str">
        <f>IF(X258="PRESENT",IF(R258="PRESENT",SUMPRODUCT((Stabilo!$F263:$DA263=1)*(Stabilo!$F$5:$DA$5='Résultats élèves'!$H$2)),"A"),"A")</f>
        <v>A</v>
      </c>
      <c r="AD258" s="176" t="str">
        <f>IF(X258="PRESENT",IF(S258="PRESENT",SUMPRODUCT((Stabilo!$F263:$DA263=1)*(Stabilo!$F$5:$DA$5='Résultats élèves'!$I$2)),"A"),"A")</f>
        <v>A</v>
      </c>
      <c r="AE258" s="176" t="str">
        <f>IF(X258="PRESENT",IF(T258="PRESENT",SUMPRODUCT((Stabilo!$F263:$DA263=1)*(Stabilo!$F$5:$DA$5='Résultats élèves'!$J$2)),"A"),"A")</f>
        <v>A</v>
      </c>
      <c r="AF258" s="176" t="str">
        <f>IF(X258="PRESENT",IF(U258="PRESENT",SUMPRODUCT((Stabilo!$F263:$DA263=1)*(Stabilo!$F$5:$DA$5='Résultats élèves'!$K$2)),"A"),"A")</f>
        <v>A</v>
      </c>
      <c r="AG258" s="176" t="str">
        <f>IF(X258="PRESENT",IF(V258="PRESENT",SUMPRODUCT((Stabilo!$F263:$DA263=1)*(Stabilo!$F$5:$DA$5='Résultats élèves'!$L$2)),"A"),"A")</f>
        <v>A</v>
      </c>
      <c r="AH258" s="176" t="str">
        <f>IF(X258="PRESENT",IF(W258="PRESENT",SUMPRODUCT((Stabilo!$F263:$DA263=1)*(Stabilo!$F$5:$DA$5='Résultats élèves'!$M$2)),"A"),"A")</f>
        <v>A</v>
      </c>
      <c r="AI258" s="175">
        <f>SUMPRODUCT((Stabilo!$F$5:$DA$5=1)*(Stabilo!F263:DA263&lt;&gt;""))</f>
        <v>0</v>
      </c>
      <c r="AJ258" s="175">
        <f>SUMPRODUCT((Stabilo!$F$5:$DA$5=2)*(Stabilo!F263:DA263&lt;&gt;""))</f>
        <v>0</v>
      </c>
      <c r="AK258" s="175">
        <f>SUMPRODUCT((Stabilo!$F$5:$DA$5=3)*(Stabilo!F263:DA263&lt;&gt;""))</f>
        <v>0</v>
      </c>
      <c r="AL258" s="175">
        <f>SUMPRODUCT((Stabilo!$F$5:$DA$5=4)*(Stabilo!F263:DA263&lt;&gt;""))</f>
        <v>0</v>
      </c>
      <c r="AM258" s="175">
        <f>SUMPRODUCT((Stabilo!$F$5:$DA$5=5)*(Stabilo!F263:DA263&lt;&gt;""))</f>
        <v>0</v>
      </c>
      <c r="AN258" s="175">
        <f>SUMPRODUCT((Stabilo!$F$5:$DA$5=6)*(Stabilo!F263:DA263&lt;&gt;""))</f>
        <v>0</v>
      </c>
      <c r="AO258" s="175">
        <f>SUMPRODUCT((Stabilo!$F$5:$DA$5=7)*(Stabilo!F263:DA263&lt;&gt;""))</f>
        <v>0</v>
      </c>
      <c r="AP258" s="175">
        <f>SUMPRODUCT((Stabilo!$F$5:$DA$5=8)*(Stabilo!F263:DA263&lt;&gt;""))</f>
        <v>0</v>
      </c>
      <c r="AQ258" s="175">
        <f>SUMPRODUCT((Stabilo!$F$5:$DA$5=9)*(Stabilo!F263:DA263&lt;&gt;""))</f>
        <v>0</v>
      </c>
      <c r="AR258" s="175">
        <f>SUMPRODUCT((Stabilo!$F$5:$DA$5=10)*(Stabilo!F263:DA263&lt;&gt;""))</f>
        <v>0</v>
      </c>
    </row>
    <row r="259" spans="2:44" ht="15" customHeight="1">
      <c r="B259" s="76">
        <v>256</v>
      </c>
      <c r="C259" s="77" t="str">
        <f>IF(Accueil!F268="","",Accueil!F268)</f>
        <v/>
      </c>
      <c r="D259" s="167" t="str">
        <f t="shared" si="34"/>
        <v/>
      </c>
      <c r="E259" s="167" t="str">
        <f t="shared" si="35"/>
        <v/>
      </c>
      <c r="F259" s="167" t="str">
        <f t="shared" si="36"/>
        <v/>
      </c>
      <c r="G259" s="167" t="str">
        <f t="shared" si="37"/>
        <v/>
      </c>
      <c r="H259" s="167" t="str">
        <f t="shared" si="38"/>
        <v/>
      </c>
      <c r="I259" s="167" t="str">
        <f t="shared" si="39"/>
        <v/>
      </c>
      <c r="J259" s="167" t="str">
        <f t="shared" si="40"/>
        <v/>
      </c>
      <c r="K259" s="167" t="str">
        <f t="shared" si="41"/>
        <v/>
      </c>
      <c r="L259" s="167" t="str">
        <f t="shared" si="42"/>
        <v/>
      </c>
      <c r="M259" s="167" t="str">
        <f t="shared" si="43"/>
        <v/>
      </c>
      <c r="N259" s="103" t="str">
        <f>IF(N258="","",IF(SUMPRODUCT((Stabilo!$F264:$DA264="A")*(Stabilo!$F$5:$DA$5='Résultats élèves'!$D$2))&gt;0,"ABSENT","PRESENT"))</f>
        <v>PRESENT</v>
      </c>
      <c r="O259" s="103" t="str">
        <f>IF(O258="","",IF(SUMPRODUCT((Stabilo!$F264:$DA264="A")*(Stabilo!$F$5:$DA$5='Résultats élèves'!$E$2))&gt;0,"ABSENT","PRESENT"))</f>
        <v>PRESENT</v>
      </c>
      <c r="P259" s="103" t="str">
        <f>IF(P258="","",IF(SUMPRODUCT((Stabilo!$F264:$DA264="A")*(Stabilo!$F$5:$DA$5='Résultats élèves'!$F$2))&gt;0,"ABSENT","PRESENT"))</f>
        <v>PRESENT</v>
      </c>
      <c r="Q259" s="103" t="str">
        <f>IF(Q258="","",IF(SUMPRODUCT((Stabilo!$F264:$DA264="A")*(Stabilo!$F$5:$DA$5='Résultats élèves'!$G$2))&gt;0,"ABSENT","PRESENT"))</f>
        <v>PRESENT</v>
      </c>
      <c r="R259" s="103" t="str">
        <f>IF(R258="","",IF(SUMPRODUCT((Stabilo!$F264:$DA264="A")*(Stabilo!$F$5:$DA$5='Résultats élèves'!$H$2))&gt;0,"ABSENT","PRESENT"))</f>
        <v>PRESENT</v>
      </c>
      <c r="S259" s="103" t="str">
        <f>IF(S258="","",IF(SUMPRODUCT((Stabilo!$F264:$DA264="A")*(Stabilo!$F$5:$DA$5='Résultats élèves'!$I$2))&gt;0,"ABSENT","PRESENT"))</f>
        <v/>
      </c>
      <c r="T259" s="103" t="str">
        <f>IF(T258="","",IF(SUMPRODUCT((Stabilo!$F264:$DA264="A")*(Stabilo!$F$5:$DA$5='Résultats élèves'!$J$2))&gt;0,"ABSENT","PRESENT"))</f>
        <v/>
      </c>
      <c r="U259" s="103" t="str">
        <f>IF(U258="","",IF(SUMPRODUCT((Stabilo!$F264:$DA264="A")*(Stabilo!$F$5:$DA$5='Résultats élèves'!$K$2))&gt;0,"ABSENT","PRESENT"))</f>
        <v/>
      </c>
      <c r="V259" s="103" t="str">
        <f>IF(V258="","",IF(SUMPRODUCT((Stabilo!$F264:$DA264="A")*(Stabilo!$F$5:$DA$5='Résultats élèves'!$L$2))&gt;0,"ABSENT","PRESENT"))</f>
        <v/>
      </c>
      <c r="W259" s="103" t="str">
        <f>IF(W258="","",IF(SUMPRODUCT((Stabilo!$F264:$DA264="A")*(Stabilo!$F$5:$DA$5='Résultats élèves'!$M$2))&gt;0,"ABSENT","PRESENT"))</f>
        <v/>
      </c>
      <c r="X259" s="99" t="str">
        <f t="shared" si="44"/>
        <v/>
      </c>
      <c r="Y259" s="176" t="str">
        <f>IF(X259="PRESENT",IF(N259="PRESENT",SUMPRODUCT((Stabilo!$F264:$DA264=1)*(Stabilo!$F$5:$DA$5='Résultats élèves'!$D$2)),"A"),"A")</f>
        <v>A</v>
      </c>
      <c r="Z259" s="176" t="str">
        <f>IF(X259="PRESENT",IF(O259="PRESENT",SUMPRODUCT((Stabilo!$F264:$DA264=1)*(Stabilo!$F$5:$DA$5='Résultats élèves'!$E$2)),"A"),"A")</f>
        <v>A</v>
      </c>
      <c r="AA259" s="176" t="str">
        <f>IF(X259="PRESENT",IF(P259="PRESENT",SUMPRODUCT((Stabilo!$F264:$DA264=1)*(Stabilo!$F$5:$DA$5='Résultats élèves'!$F$2)),"A"),"A")</f>
        <v>A</v>
      </c>
      <c r="AB259" s="176" t="str">
        <f>IF(X259="PRESENT",IF(Q259="PRESENT",SUMPRODUCT((Stabilo!$F264:$DA264=1)*(Stabilo!$F$5:$DA$5='Résultats élèves'!$G$2)),"A"),"A")</f>
        <v>A</v>
      </c>
      <c r="AC259" s="176" t="str">
        <f>IF(X259="PRESENT",IF(R259="PRESENT",SUMPRODUCT((Stabilo!$F264:$DA264=1)*(Stabilo!$F$5:$DA$5='Résultats élèves'!$H$2)),"A"),"A")</f>
        <v>A</v>
      </c>
      <c r="AD259" s="176" t="str">
        <f>IF(X259="PRESENT",IF(S259="PRESENT",SUMPRODUCT((Stabilo!$F264:$DA264=1)*(Stabilo!$F$5:$DA$5='Résultats élèves'!$I$2)),"A"),"A")</f>
        <v>A</v>
      </c>
      <c r="AE259" s="176" t="str">
        <f>IF(X259="PRESENT",IF(T259="PRESENT",SUMPRODUCT((Stabilo!$F264:$DA264=1)*(Stabilo!$F$5:$DA$5='Résultats élèves'!$J$2)),"A"),"A")</f>
        <v>A</v>
      </c>
      <c r="AF259" s="176" t="str">
        <f>IF(X259="PRESENT",IF(U259="PRESENT",SUMPRODUCT((Stabilo!$F264:$DA264=1)*(Stabilo!$F$5:$DA$5='Résultats élèves'!$K$2)),"A"),"A")</f>
        <v>A</v>
      </c>
      <c r="AG259" s="176" t="str">
        <f>IF(X259="PRESENT",IF(V259="PRESENT",SUMPRODUCT((Stabilo!$F264:$DA264=1)*(Stabilo!$F$5:$DA$5='Résultats élèves'!$L$2)),"A"),"A")</f>
        <v>A</v>
      </c>
      <c r="AH259" s="176" t="str">
        <f>IF(X259="PRESENT",IF(W259="PRESENT",SUMPRODUCT((Stabilo!$F264:$DA264=1)*(Stabilo!$F$5:$DA$5='Résultats élèves'!$M$2)),"A"),"A")</f>
        <v>A</v>
      </c>
      <c r="AI259" s="175">
        <f>SUMPRODUCT((Stabilo!$F$5:$DA$5=1)*(Stabilo!F264:DA264&lt;&gt;""))</f>
        <v>0</v>
      </c>
      <c r="AJ259" s="175">
        <f>SUMPRODUCT((Stabilo!$F$5:$DA$5=2)*(Stabilo!F264:DA264&lt;&gt;""))</f>
        <v>0</v>
      </c>
      <c r="AK259" s="175">
        <f>SUMPRODUCT((Stabilo!$F$5:$DA$5=3)*(Stabilo!F264:DA264&lt;&gt;""))</f>
        <v>0</v>
      </c>
      <c r="AL259" s="175">
        <f>SUMPRODUCT((Stabilo!$F$5:$DA$5=4)*(Stabilo!F264:DA264&lt;&gt;""))</f>
        <v>0</v>
      </c>
      <c r="AM259" s="175">
        <f>SUMPRODUCT((Stabilo!$F$5:$DA$5=5)*(Stabilo!F264:DA264&lt;&gt;""))</f>
        <v>0</v>
      </c>
      <c r="AN259" s="175">
        <f>SUMPRODUCT((Stabilo!$F$5:$DA$5=6)*(Stabilo!F264:DA264&lt;&gt;""))</f>
        <v>0</v>
      </c>
      <c r="AO259" s="175">
        <f>SUMPRODUCT((Stabilo!$F$5:$DA$5=7)*(Stabilo!F264:DA264&lt;&gt;""))</f>
        <v>0</v>
      </c>
      <c r="AP259" s="175">
        <f>SUMPRODUCT((Stabilo!$F$5:$DA$5=8)*(Stabilo!F264:DA264&lt;&gt;""))</f>
        <v>0</v>
      </c>
      <c r="AQ259" s="175">
        <f>SUMPRODUCT((Stabilo!$F$5:$DA$5=9)*(Stabilo!F264:DA264&lt;&gt;""))</f>
        <v>0</v>
      </c>
      <c r="AR259" s="175">
        <f>SUMPRODUCT((Stabilo!$F$5:$DA$5=10)*(Stabilo!F264:DA264&lt;&gt;""))</f>
        <v>0</v>
      </c>
    </row>
    <row r="260" spans="2:44" ht="15" customHeight="1">
      <c r="B260" s="76">
        <v>257</v>
      </c>
      <c r="C260" s="77" t="str">
        <f>IF(Accueil!F269="","",Accueil!F269)</f>
        <v/>
      </c>
      <c r="D260" s="167" t="str">
        <f t="shared" si="34"/>
        <v/>
      </c>
      <c r="E260" s="167" t="str">
        <f t="shared" si="35"/>
        <v/>
      </c>
      <c r="F260" s="167" t="str">
        <f t="shared" si="36"/>
        <v/>
      </c>
      <c r="G260" s="167" t="str">
        <f t="shared" si="37"/>
        <v/>
      </c>
      <c r="H260" s="167" t="str">
        <f t="shared" si="38"/>
        <v/>
      </c>
      <c r="I260" s="167" t="str">
        <f t="shared" si="39"/>
        <v/>
      </c>
      <c r="J260" s="167" t="str">
        <f t="shared" si="40"/>
        <v/>
      </c>
      <c r="K260" s="167" t="str">
        <f t="shared" si="41"/>
        <v/>
      </c>
      <c r="L260" s="167" t="str">
        <f t="shared" si="42"/>
        <v/>
      </c>
      <c r="M260" s="167" t="str">
        <f t="shared" si="43"/>
        <v/>
      </c>
      <c r="N260" s="103" t="str">
        <f>IF(N259="","",IF(SUMPRODUCT((Stabilo!$F265:$DA265="A")*(Stabilo!$F$5:$DA$5='Résultats élèves'!$D$2))&gt;0,"ABSENT","PRESENT"))</f>
        <v>PRESENT</v>
      </c>
      <c r="O260" s="103" t="str">
        <f>IF(O259="","",IF(SUMPRODUCT((Stabilo!$F265:$DA265="A")*(Stabilo!$F$5:$DA$5='Résultats élèves'!$E$2))&gt;0,"ABSENT","PRESENT"))</f>
        <v>PRESENT</v>
      </c>
      <c r="P260" s="103" t="str">
        <f>IF(P259="","",IF(SUMPRODUCT((Stabilo!$F265:$DA265="A")*(Stabilo!$F$5:$DA$5='Résultats élèves'!$F$2))&gt;0,"ABSENT","PRESENT"))</f>
        <v>PRESENT</v>
      </c>
      <c r="Q260" s="103" t="str">
        <f>IF(Q259="","",IF(SUMPRODUCT((Stabilo!$F265:$DA265="A")*(Stabilo!$F$5:$DA$5='Résultats élèves'!$G$2))&gt;0,"ABSENT","PRESENT"))</f>
        <v>PRESENT</v>
      </c>
      <c r="R260" s="103" t="str">
        <f>IF(R259="","",IF(SUMPRODUCT((Stabilo!$F265:$DA265="A")*(Stabilo!$F$5:$DA$5='Résultats élèves'!$H$2))&gt;0,"ABSENT","PRESENT"))</f>
        <v>PRESENT</v>
      </c>
      <c r="S260" s="103" t="str">
        <f>IF(S259="","",IF(SUMPRODUCT((Stabilo!$F265:$DA265="A")*(Stabilo!$F$5:$DA$5='Résultats élèves'!$I$2))&gt;0,"ABSENT","PRESENT"))</f>
        <v/>
      </c>
      <c r="T260" s="103" t="str">
        <f>IF(T259="","",IF(SUMPRODUCT((Stabilo!$F265:$DA265="A")*(Stabilo!$F$5:$DA$5='Résultats élèves'!$J$2))&gt;0,"ABSENT","PRESENT"))</f>
        <v/>
      </c>
      <c r="U260" s="103" t="str">
        <f>IF(U259="","",IF(SUMPRODUCT((Stabilo!$F265:$DA265="A")*(Stabilo!$F$5:$DA$5='Résultats élèves'!$K$2))&gt;0,"ABSENT","PRESENT"))</f>
        <v/>
      </c>
      <c r="V260" s="103" t="str">
        <f>IF(V259="","",IF(SUMPRODUCT((Stabilo!$F265:$DA265="A")*(Stabilo!$F$5:$DA$5='Résultats élèves'!$L$2))&gt;0,"ABSENT","PRESENT"))</f>
        <v/>
      </c>
      <c r="W260" s="103" t="str">
        <f>IF(W259="","",IF(SUMPRODUCT((Stabilo!$F265:$DA265="A")*(Stabilo!$F$5:$DA$5='Résultats élèves'!$M$2))&gt;0,"ABSENT","PRESENT"))</f>
        <v/>
      </c>
      <c r="X260" s="99" t="str">
        <f t="shared" si="44"/>
        <v/>
      </c>
      <c r="Y260" s="176" t="str">
        <f>IF(X260="PRESENT",IF(N260="PRESENT",SUMPRODUCT((Stabilo!$F265:$DA265=1)*(Stabilo!$F$5:$DA$5='Résultats élèves'!$D$2)),"A"),"A")</f>
        <v>A</v>
      </c>
      <c r="Z260" s="176" t="str">
        <f>IF(X260="PRESENT",IF(O260="PRESENT",SUMPRODUCT((Stabilo!$F265:$DA265=1)*(Stabilo!$F$5:$DA$5='Résultats élèves'!$E$2)),"A"),"A")</f>
        <v>A</v>
      </c>
      <c r="AA260" s="176" t="str">
        <f>IF(X260="PRESENT",IF(P260="PRESENT",SUMPRODUCT((Stabilo!$F265:$DA265=1)*(Stabilo!$F$5:$DA$5='Résultats élèves'!$F$2)),"A"),"A")</f>
        <v>A</v>
      </c>
      <c r="AB260" s="176" t="str">
        <f>IF(X260="PRESENT",IF(Q260="PRESENT",SUMPRODUCT((Stabilo!$F265:$DA265=1)*(Stabilo!$F$5:$DA$5='Résultats élèves'!$G$2)),"A"),"A")</f>
        <v>A</v>
      </c>
      <c r="AC260" s="176" t="str">
        <f>IF(X260="PRESENT",IF(R260="PRESENT",SUMPRODUCT((Stabilo!$F265:$DA265=1)*(Stabilo!$F$5:$DA$5='Résultats élèves'!$H$2)),"A"),"A")</f>
        <v>A</v>
      </c>
      <c r="AD260" s="176" t="str">
        <f>IF(X260="PRESENT",IF(S260="PRESENT",SUMPRODUCT((Stabilo!$F265:$DA265=1)*(Stabilo!$F$5:$DA$5='Résultats élèves'!$I$2)),"A"),"A")</f>
        <v>A</v>
      </c>
      <c r="AE260" s="176" t="str">
        <f>IF(X260="PRESENT",IF(T260="PRESENT",SUMPRODUCT((Stabilo!$F265:$DA265=1)*(Stabilo!$F$5:$DA$5='Résultats élèves'!$J$2)),"A"),"A")</f>
        <v>A</v>
      </c>
      <c r="AF260" s="176" t="str">
        <f>IF(X260="PRESENT",IF(U260="PRESENT",SUMPRODUCT((Stabilo!$F265:$DA265=1)*(Stabilo!$F$5:$DA$5='Résultats élèves'!$K$2)),"A"),"A")</f>
        <v>A</v>
      </c>
      <c r="AG260" s="176" t="str">
        <f>IF(X260="PRESENT",IF(V260="PRESENT",SUMPRODUCT((Stabilo!$F265:$DA265=1)*(Stabilo!$F$5:$DA$5='Résultats élèves'!$L$2)),"A"),"A")</f>
        <v>A</v>
      </c>
      <c r="AH260" s="176" t="str">
        <f>IF(X260="PRESENT",IF(W260="PRESENT",SUMPRODUCT((Stabilo!$F265:$DA265=1)*(Stabilo!$F$5:$DA$5='Résultats élèves'!$M$2)),"A"),"A")</f>
        <v>A</v>
      </c>
      <c r="AI260" s="175">
        <f>SUMPRODUCT((Stabilo!$F$5:$DA$5=1)*(Stabilo!F265:DA265&lt;&gt;""))</f>
        <v>0</v>
      </c>
      <c r="AJ260" s="175">
        <f>SUMPRODUCT((Stabilo!$F$5:$DA$5=2)*(Stabilo!F265:DA265&lt;&gt;""))</f>
        <v>0</v>
      </c>
      <c r="AK260" s="175">
        <f>SUMPRODUCT((Stabilo!$F$5:$DA$5=3)*(Stabilo!F265:DA265&lt;&gt;""))</f>
        <v>0</v>
      </c>
      <c r="AL260" s="175">
        <f>SUMPRODUCT((Stabilo!$F$5:$DA$5=4)*(Stabilo!F265:DA265&lt;&gt;""))</f>
        <v>0</v>
      </c>
      <c r="AM260" s="175">
        <f>SUMPRODUCT((Stabilo!$F$5:$DA$5=5)*(Stabilo!F265:DA265&lt;&gt;""))</f>
        <v>0</v>
      </c>
      <c r="AN260" s="175">
        <f>SUMPRODUCT((Stabilo!$F$5:$DA$5=6)*(Stabilo!F265:DA265&lt;&gt;""))</f>
        <v>0</v>
      </c>
      <c r="AO260" s="175">
        <f>SUMPRODUCT((Stabilo!$F$5:$DA$5=7)*(Stabilo!F265:DA265&lt;&gt;""))</f>
        <v>0</v>
      </c>
      <c r="AP260" s="175">
        <f>SUMPRODUCT((Stabilo!$F$5:$DA$5=8)*(Stabilo!F265:DA265&lt;&gt;""))</f>
        <v>0</v>
      </c>
      <c r="AQ260" s="175">
        <f>SUMPRODUCT((Stabilo!$F$5:$DA$5=9)*(Stabilo!F265:DA265&lt;&gt;""))</f>
        <v>0</v>
      </c>
      <c r="AR260" s="175">
        <f>SUMPRODUCT((Stabilo!$F$5:$DA$5=10)*(Stabilo!F265:DA265&lt;&gt;""))</f>
        <v>0</v>
      </c>
    </row>
    <row r="261" spans="2:44" ht="15" customHeight="1">
      <c r="B261" s="76">
        <v>258</v>
      </c>
      <c r="C261" s="77" t="str">
        <f>IF(Accueil!F270="","",Accueil!F270)</f>
        <v/>
      </c>
      <c r="D261" s="167" t="str">
        <f t="shared" ref="D261:D324" si="45">IF(C261="","",IF($D$3="","",IF(Y261="A","A",IF(ISERROR(Y261/AI261),"",ROUND(Y261/AI261,2)))))</f>
        <v/>
      </c>
      <c r="E261" s="167" t="str">
        <f t="shared" ref="E261:E324" si="46">IF(C261="","",IF($E$3="","",IF(Z261="A","A",IF(ISERROR(Z261/AJ261),"",ROUND(Z261/AJ261,2)))))</f>
        <v/>
      </c>
      <c r="F261" s="167" t="str">
        <f t="shared" ref="F261:F324" si="47">IF(C261="","",IF($F$3="","",IF(AA261="A","A",IF(ISERROR(AA261/AK261),"",ROUND(AA261/AK261,2)))))</f>
        <v/>
      </c>
      <c r="G261" s="167" t="str">
        <f t="shared" ref="G261:G324" si="48">IF(C261="","",IF($G$3="","",IF(AB261="A","A",IF(ISERROR(AB261/AL261),"",ROUND(AB261/AL261,2)))))</f>
        <v/>
      </c>
      <c r="H261" s="167" t="str">
        <f t="shared" ref="H261:H324" si="49">IF(C261="","",IF($H$3="","",IF(AC261="A","A",IF(ISERROR(AC261/AM261),"",ROUND(AC261/AM261,2)))))</f>
        <v/>
      </c>
      <c r="I261" s="167" t="str">
        <f t="shared" ref="I261:I324" si="50">IF(C261="","",IF($I$3="","",IF(AD261="A","A",IF(ISERROR(AD261/AN261),"",ROUND(AD261/AN261,2)))))</f>
        <v/>
      </c>
      <c r="J261" s="167" t="str">
        <f t="shared" ref="J261:J324" si="51">IF(C261="","",IF($J$3="","",IF(AE261="A","A",IF(ISERROR(AE261/AO261),"",ROUND(AE261/AO261,2)))))</f>
        <v/>
      </c>
      <c r="K261" s="167" t="str">
        <f t="shared" ref="K261:K324" si="52">IF(C261="","",IF($K$3="","",IF(AF261="A","A",IF(ISERROR(AF261/AP261),"",ROUND(AF261/AP261,2)))))</f>
        <v/>
      </c>
      <c r="L261" s="167" t="str">
        <f t="shared" ref="L261:L324" si="53">IF(C261="","",IF($L$3="","",IF(AG261="A","A",IF(ISERROR(AG261/AQ261),"",ROUND(AG261/AQ261,2)))))</f>
        <v/>
      </c>
      <c r="M261" s="167" t="str">
        <f t="shared" ref="M261:M324" si="54">IF(C261="","",IF($M$3="","",IF(AH261="A","A",IF(ISERROR(AH261/AR261),"",ROUND(AH261/AR261,2)))))</f>
        <v/>
      </c>
      <c r="N261" s="103" t="str">
        <f>IF(N260="","",IF(SUMPRODUCT((Stabilo!$F266:$DA266="A")*(Stabilo!$F$5:$DA$5='Résultats élèves'!$D$2))&gt;0,"ABSENT","PRESENT"))</f>
        <v>PRESENT</v>
      </c>
      <c r="O261" s="103" t="str">
        <f>IF(O260="","",IF(SUMPRODUCT((Stabilo!$F266:$DA266="A")*(Stabilo!$F$5:$DA$5='Résultats élèves'!$E$2))&gt;0,"ABSENT","PRESENT"))</f>
        <v>PRESENT</v>
      </c>
      <c r="P261" s="103" t="str">
        <f>IF(P260="","",IF(SUMPRODUCT((Stabilo!$F266:$DA266="A")*(Stabilo!$F$5:$DA$5='Résultats élèves'!$F$2))&gt;0,"ABSENT","PRESENT"))</f>
        <v>PRESENT</v>
      </c>
      <c r="Q261" s="103" t="str">
        <f>IF(Q260="","",IF(SUMPRODUCT((Stabilo!$F266:$DA266="A")*(Stabilo!$F$5:$DA$5='Résultats élèves'!$G$2))&gt;0,"ABSENT","PRESENT"))</f>
        <v>PRESENT</v>
      </c>
      <c r="R261" s="103" t="str">
        <f>IF(R260="","",IF(SUMPRODUCT((Stabilo!$F266:$DA266="A")*(Stabilo!$F$5:$DA$5='Résultats élèves'!$H$2))&gt;0,"ABSENT","PRESENT"))</f>
        <v>PRESENT</v>
      </c>
      <c r="S261" s="103" t="str">
        <f>IF(S260="","",IF(SUMPRODUCT((Stabilo!$F266:$DA266="A")*(Stabilo!$F$5:$DA$5='Résultats élèves'!$I$2))&gt;0,"ABSENT","PRESENT"))</f>
        <v/>
      </c>
      <c r="T261" s="103" t="str">
        <f>IF(T260="","",IF(SUMPRODUCT((Stabilo!$F266:$DA266="A")*(Stabilo!$F$5:$DA$5='Résultats élèves'!$J$2))&gt;0,"ABSENT","PRESENT"))</f>
        <v/>
      </c>
      <c r="U261" s="103" t="str">
        <f>IF(U260="","",IF(SUMPRODUCT((Stabilo!$F266:$DA266="A")*(Stabilo!$F$5:$DA$5='Résultats élèves'!$K$2))&gt;0,"ABSENT","PRESENT"))</f>
        <v/>
      </c>
      <c r="V261" s="103" t="str">
        <f>IF(V260="","",IF(SUMPRODUCT((Stabilo!$F266:$DA266="A")*(Stabilo!$F$5:$DA$5='Résultats élèves'!$L$2))&gt;0,"ABSENT","PRESENT"))</f>
        <v/>
      </c>
      <c r="W261" s="103" t="str">
        <f>IF(W260="","",IF(SUMPRODUCT((Stabilo!$F266:$DA266="A")*(Stabilo!$F$5:$DA$5='Résultats élèves'!$M$2))&gt;0,"ABSENT","PRESENT"))</f>
        <v/>
      </c>
      <c r="X261" s="99" t="str">
        <f t="shared" si="44"/>
        <v/>
      </c>
      <c r="Y261" s="176" t="str">
        <f>IF(X261="PRESENT",IF(N261="PRESENT",SUMPRODUCT((Stabilo!$F266:$DA266=1)*(Stabilo!$F$5:$DA$5='Résultats élèves'!$D$2)),"A"),"A")</f>
        <v>A</v>
      </c>
      <c r="Z261" s="176" t="str">
        <f>IF(X261="PRESENT",IF(O261="PRESENT",SUMPRODUCT((Stabilo!$F266:$DA266=1)*(Stabilo!$F$5:$DA$5='Résultats élèves'!$E$2)),"A"),"A")</f>
        <v>A</v>
      </c>
      <c r="AA261" s="176" t="str">
        <f>IF(X261="PRESENT",IF(P261="PRESENT",SUMPRODUCT((Stabilo!$F266:$DA266=1)*(Stabilo!$F$5:$DA$5='Résultats élèves'!$F$2)),"A"),"A")</f>
        <v>A</v>
      </c>
      <c r="AB261" s="176" t="str">
        <f>IF(X261="PRESENT",IF(Q261="PRESENT",SUMPRODUCT((Stabilo!$F266:$DA266=1)*(Stabilo!$F$5:$DA$5='Résultats élèves'!$G$2)),"A"),"A")</f>
        <v>A</v>
      </c>
      <c r="AC261" s="176" t="str">
        <f>IF(X261="PRESENT",IF(R261="PRESENT",SUMPRODUCT((Stabilo!$F266:$DA266=1)*(Stabilo!$F$5:$DA$5='Résultats élèves'!$H$2)),"A"),"A")</f>
        <v>A</v>
      </c>
      <c r="AD261" s="176" t="str">
        <f>IF(X261="PRESENT",IF(S261="PRESENT",SUMPRODUCT((Stabilo!$F266:$DA266=1)*(Stabilo!$F$5:$DA$5='Résultats élèves'!$I$2)),"A"),"A")</f>
        <v>A</v>
      </c>
      <c r="AE261" s="176" t="str">
        <f>IF(X261="PRESENT",IF(T261="PRESENT",SUMPRODUCT((Stabilo!$F266:$DA266=1)*(Stabilo!$F$5:$DA$5='Résultats élèves'!$J$2)),"A"),"A")</f>
        <v>A</v>
      </c>
      <c r="AF261" s="176" t="str">
        <f>IF(X261="PRESENT",IF(U261="PRESENT",SUMPRODUCT((Stabilo!$F266:$DA266=1)*(Stabilo!$F$5:$DA$5='Résultats élèves'!$K$2)),"A"),"A")</f>
        <v>A</v>
      </c>
      <c r="AG261" s="176" t="str">
        <f>IF(X261="PRESENT",IF(V261="PRESENT",SUMPRODUCT((Stabilo!$F266:$DA266=1)*(Stabilo!$F$5:$DA$5='Résultats élèves'!$L$2)),"A"),"A")</f>
        <v>A</v>
      </c>
      <c r="AH261" s="176" t="str">
        <f>IF(X261="PRESENT",IF(W261="PRESENT",SUMPRODUCT((Stabilo!$F266:$DA266=1)*(Stabilo!$F$5:$DA$5='Résultats élèves'!$M$2)),"A"),"A")</f>
        <v>A</v>
      </c>
      <c r="AI261" s="175">
        <f>SUMPRODUCT((Stabilo!$F$5:$DA$5=1)*(Stabilo!F266:DA266&lt;&gt;""))</f>
        <v>0</v>
      </c>
      <c r="AJ261" s="175">
        <f>SUMPRODUCT((Stabilo!$F$5:$DA$5=2)*(Stabilo!F266:DA266&lt;&gt;""))</f>
        <v>0</v>
      </c>
      <c r="AK261" s="175">
        <f>SUMPRODUCT((Stabilo!$F$5:$DA$5=3)*(Stabilo!F266:DA266&lt;&gt;""))</f>
        <v>0</v>
      </c>
      <c r="AL261" s="175">
        <f>SUMPRODUCT((Stabilo!$F$5:$DA$5=4)*(Stabilo!F266:DA266&lt;&gt;""))</f>
        <v>0</v>
      </c>
      <c r="AM261" s="175">
        <f>SUMPRODUCT((Stabilo!$F$5:$DA$5=5)*(Stabilo!F266:DA266&lt;&gt;""))</f>
        <v>0</v>
      </c>
      <c r="AN261" s="175">
        <f>SUMPRODUCT((Stabilo!$F$5:$DA$5=6)*(Stabilo!F266:DA266&lt;&gt;""))</f>
        <v>0</v>
      </c>
      <c r="AO261" s="175">
        <f>SUMPRODUCT((Stabilo!$F$5:$DA$5=7)*(Stabilo!F266:DA266&lt;&gt;""))</f>
        <v>0</v>
      </c>
      <c r="AP261" s="175">
        <f>SUMPRODUCT((Stabilo!$F$5:$DA$5=8)*(Stabilo!F266:DA266&lt;&gt;""))</f>
        <v>0</v>
      </c>
      <c r="AQ261" s="175">
        <f>SUMPRODUCT((Stabilo!$F$5:$DA$5=9)*(Stabilo!F266:DA266&lt;&gt;""))</f>
        <v>0</v>
      </c>
      <c r="AR261" s="175">
        <f>SUMPRODUCT((Stabilo!$F$5:$DA$5=10)*(Stabilo!F266:DA266&lt;&gt;""))</f>
        <v>0</v>
      </c>
    </row>
    <row r="262" spans="2:44" ht="15" customHeight="1">
      <c r="B262" s="76">
        <v>259</v>
      </c>
      <c r="C262" s="77" t="str">
        <f>IF(Accueil!F271="","",Accueil!F271)</f>
        <v/>
      </c>
      <c r="D262" s="167" t="str">
        <f t="shared" si="45"/>
        <v/>
      </c>
      <c r="E262" s="167" t="str">
        <f t="shared" si="46"/>
        <v/>
      </c>
      <c r="F262" s="167" t="str">
        <f t="shared" si="47"/>
        <v/>
      </c>
      <c r="G262" s="167" t="str">
        <f t="shared" si="48"/>
        <v/>
      </c>
      <c r="H262" s="167" t="str">
        <f t="shared" si="49"/>
        <v/>
      </c>
      <c r="I262" s="167" t="str">
        <f t="shared" si="50"/>
        <v/>
      </c>
      <c r="J262" s="167" t="str">
        <f t="shared" si="51"/>
        <v/>
      </c>
      <c r="K262" s="167" t="str">
        <f t="shared" si="52"/>
        <v/>
      </c>
      <c r="L262" s="167" t="str">
        <f t="shared" si="53"/>
        <v/>
      </c>
      <c r="M262" s="167" t="str">
        <f t="shared" si="54"/>
        <v/>
      </c>
      <c r="N262" s="103" t="str">
        <f>IF(N261="","",IF(SUMPRODUCT((Stabilo!$F267:$DA267="A")*(Stabilo!$F$5:$DA$5='Résultats élèves'!$D$2))&gt;0,"ABSENT","PRESENT"))</f>
        <v>PRESENT</v>
      </c>
      <c r="O262" s="103" t="str">
        <f>IF(O261="","",IF(SUMPRODUCT((Stabilo!$F267:$DA267="A")*(Stabilo!$F$5:$DA$5='Résultats élèves'!$E$2))&gt;0,"ABSENT","PRESENT"))</f>
        <v>PRESENT</v>
      </c>
      <c r="P262" s="103" t="str">
        <f>IF(P261="","",IF(SUMPRODUCT((Stabilo!$F267:$DA267="A")*(Stabilo!$F$5:$DA$5='Résultats élèves'!$F$2))&gt;0,"ABSENT","PRESENT"))</f>
        <v>PRESENT</v>
      </c>
      <c r="Q262" s="103" t="str">
        <f>IF(Q261="","",IF(SUMPRODUCT((Stabilo!$F267:$DA267="A")*(Stabilo!$F$5:$DA$5='Résultats élèves'!$G$2))&gt;0,"ABSENT","PRESENT"))</f>
        <v>PRESENT</v>
      </c>
      <c r="R262" s="103" t="str">
        <f>IF(R261="","",IF(SUMPRODUCT((Stabilo!$F267:$DA267="A")*(Stabilo!$F$5:$DA$5='Résultats élèves'!$H$2))&gt;0,"ABSENT","PRESENT"))</f>
        <v>PRESENT</v>
      </c>
      <c r="S262" s="103" t="str">
        <f>IF(S261="","",IF(SUMPRODUCT((Stabilo!$F267:$DA267="A")*(Stabilo!$F$5:$DA$5='Résultats élèves'!$I$2))&gt;0,"ABSENT","PRESENT"))</f>
        <v/>
      </c>
      <c r="T262" s="103" t="str">
        <f>IF(T261="","",IF(SUMPRODUCT((Stabilo!$F267:$DA267="A")*(Stabilo!$F$5:$DA$5='Résultats élèves'!$J$2))&gt;0,"ABSENT","PRESENT"))</f>
        <v/>
      </c>
      <c r="U262" s="103" t="str">
        <f>IF(U261="","",IF(SUMPRODUCT((Stabilo!$F267:$DA267="A")*(Stabilo!$F$5:$DA$5='Résultats élèves'!$K$2))&gt;0,"ABSENT","PRESENT"))</f>
        <v/>
      </c>
      <c r="V262" s="103" t="str">
        <f>IF(V261="","",IF(SUMPRODUCT((Stabilo!$F267:$DA267="A")*(Stabilo!$F$5:$DA$5='Résultats élèves'!$L$2))&gt;0,"ABSENT","PRESENT"))</f>
        <v/>
      </c>
      <c r="W262" s="103" t="str">
        <f>IF(W261="","",IF(SUMPRODUCT((Stabilo!$F267:$DA267="A")*(Stabilo!$F$5:$DA$5='Résultats élèves'!$M$2))&gt;0,"ABSENT","PRESENT"))</f>
        <v/>
      </c>
      <c r="X262" s="99" t="str">
        <f t="shared" si="44"/>
        <v/>
      </c>
      <c r="Y262" s="176" t="str">
        <f>IF(X262="PRESENT",IF(N262="PRESENT",SUMPRODUCT((Stabilo!$F267:$DA267=1)*(Stabilo!$F$5:$DA$5='Résultats élèves'!$D$2)),"A"),"A")</f>
        <v>A</v>
      </c>
      <c r="Z262" s="176" t="str">
        <f>IF(X262="PRESENT",IF(O262="PRESENT",SUMPRODUCT((Stabilo!$F267:$DA267=1)*(Stabilo!$F$5:$DA$5='Résultats élèves'!$E$2)),"A"),"A")</f>
        <v>A</v>
      </c>
      <c r="AA262" s="176" t="str">
        <f>IF(X262="PRESENT",IF(P262="PRESENT",SUMPRODUCT((Stabilo!$F267:$DA267=1)*(Stabilo!$F$5:$DA$5='Résultats élèves'!$F$2)),"A"),"A")</f>
        <v>A</v>
      </c>
      <c r="AB262" s="176" t="str">
        <f>IF(X262="PRESENT",IF(Q262="PRESENT",SUMPRODUCT((Stabilo!$F267:$DA267=1)*(Stabilo!$F$5:$DA$5='Résultats élèves'!$G$2)),"A"),"A")</f>
        <v>A</v>
      </c>
      <c r="AC262" s="176" t="str">
        <f>IF(X262="PRESENT",IF(R262="PRESENT",SUMPRODUCT((Stabilo!$F267:$DA267=1)*(Stabilo!$F$5:$DA$5='Résultats élèves'!$H$2)),"A"),"A")</f>
        <v>A</v>
      </c>
      <c r="AD262" s="176" t="str">
        <f>IF(X262="PRESENT",IF(S262="PRESENT",SUMPRODUCT((Stabilo!$F267:$DA267=1)*(Stabilo!$F$5:$DA$5='Résultats élèves'!$I$2)),"A"),"A")</f>
        <v>A</v>
      </c>
      <c r="AE262" s="176" t="str">
        <f>IF(X262="PRESENT",IF(T262="PRESENT",SUMPRODUCT((Stabilo!$F267:$DA267=1)*(Stabilo!$F$5:$DA$5='Résultats élèves'!$J$2)),"A"),"A")</f>
        <v>A</v>
      </c>
      <c r="AF262" s="176" t="str">
        <f>IF(X262="PRESENT",IF(U262="PRESENT",SUMPRODUCT((Stabilo!$F267:$DA267=1)*(Stabilo!$F$5:$DA$5='Résultats élèves'!$K$2)),"A"),"A")</f>
        <v>A</v>
      </c>
      <c r="AG262" s="176" t="str">
        <f>IF(X262="PRESENT",IF(V262="PRESENT",SUMPRODUCT((Stabilo!$F267:$DA267=1)*(Stabilo!$F$5:$DA$5='Résultats élèves'!$L$2)),"A"),"A")</f>
        <v>A</v>
      </c>
      <c r="AH262" s="176" t="str">
        <f>IF(X262="PRESENT",IF(W262="PRESENT",SUMPRODUCT((Stabilo!$F267:$DA267=1)*(Stabilo!$F$5:$DA$5='Résultats élèves'!$M$2)),"A"),"A")</f>
        <v>A</v>
      </c>
      <c r="AI262" s="175">
        <f>SUMPRODUCT((Stabilo!$F$5:$DA$5=1)*(Stabilo!F267:DA267&lt;&gt;""))</f>
        <v>0</v>
      </c>
      <c r="AJ262" s="175">
        <f>SUMPRODUCT((Stabilo!$F$5:$DA$5=2)*(Stabilo!F267:DA267&lt;&gt;""))</f>
        <v>0</v>
      </c>
      <c r="AK262" s="175">
        <f>SUMPRODUCT((Stabilo!$F$5:$DA$5=3)*(Stabilo!F267:DA267&lt;&gt;""))</f>
        <v>0</v>
      </c>
      <c r="AL262" s="175">
        <f>SUMPRODUCT((Stabilo!$F$5:$DA$5=4)*(Stabilo!F267:DA267&lt;&gt;""))</f>
        <v>0</v>
      </c>
      <c r="AM262" s="175">
        <f>SUMPRODUCT((Stabilo!$F$5:$DA$5=5)*(Stabilo!F267:DA267&lt;&gt;""))</f>
        <v>0</v>
      </c>
      <c r="AN262" s="175">
        <f>SUMPRODUCT((Stabilo!$F$5:$DA$5=6)*(Stabilo!F267:DA267&lt;&gt;""))</f>
        <v>0</v>
      </c>
      <c r="AO262" s="175">
        <f>SUMPRODUCT((Stabilo!$F$5:$DA$5=7)*(Stabilo!F267:DA267&lt;&gt;""))</f>
        <v>0</v>
      </c>
      <c r="AP262" s="175">
        <f>SUMPRODUCT((Stabilo!$F$5:$DA$5=8)*(Stabilo!F267:DA267&lt;&gt;""))</f>
        <v>0</v>
      </c>
      <c r="AQ262" s="175">
        <f>SUMPRODUCT((Stabilo!$F$5:$DA$5=9)*(Stabilo!F267:DA267&lt;&gt;""))</f>
        <v>0</v>
      </c>
      <c r="AR262" s="175">
        <f>SUMPRODUCT((Stabilo!$F$5:$DA$5=10)*(Stabilo!F267:DA267&lt;&gt;""))</f>
        <v>0</v>
      </c>
    </row>
    <row r="263" spans="2:44" ht="15" customHeight="1">
      <c r="B263" s="76">
        <v>260</v>
      </c>
      <c r="C263" s="77" t="str">
        <f>IF(Accueil!F272="","",Accueil!F272)</f>
        <v/>
      </c>
      <c r="D263" s="167" t="str">
        <f t="shared" si="45"/>
        <v/>
      </c>
      <c r="E263" s="167" t="str">
        <f t="shared" si="46"/>
        <v/>
      </c>
      <c r="F263" s="167" t="str">
        <f t="shared" si="47"/>
        <v/>
      </c>
      <c r="G263" s="167" t="str">
        <f t="shared" si="48"/>
        <v/>
      </c>
      <c r="H263" s="167" t="str">
        <f t="shared" si="49"/>
        <v/>
      </c>
      <c r="I263" s="167" t="str">
        <f t="shared" si="50"/>
        <v/>
      </c>
      <c r="J263" s="167" t="str">
        <f t="shared" si="51"/>
        <v/>
      </c>
      <c r="K263" s="167" t="str">
        <f t="shared" si="52"/>
        <v/>
      </c>
      <c r="L263" s="167" t="str">
        <f t="shared" si="53"/>
        <v/>
      </c>
      <c r="M263" s="167" t="str">
        <f t="shared" si="54"/>
        <v/>
      </c>
      <c r="N263" s="103" t="str">
        <f>IF(N262="","",IF(SUMPRODUCT((Stabilo!$F268:$DA268="A")*(Stabilo!$F$5:$DA$5='Résultats élèves'!$D$2))&gt;0,"ABSENT","PRESENT"))</f>
        <v>PRESENT</v>
      </c>
      <c r="O263" s="103" t="str">
        <f>IF(O262="","",IF(SUMPRODUCT((Stabilo!$F268:$DA268="A")*(Stabilo!$F$5:$DA$5='Résultats élèves'!$E$2))&gt;0,"ABSENT","PRESENT"))</f>
        <v>PRESENT</v>
      </c>
      <c r="P263" s="103" t="str">
        <f>IF(P262="","",IF(SUMPRODUCT((Stabilo!$F268:$DA268="A")*(Stabilo!$F$5:$DA$5='Résultats élèves'!$F$2))&gt;0,"ABSENT","PRESENT"))</f>
        <v>PRESENT</v>
      </c>
      <c r="Q263" s="103" t="str">
        <f>IF(Q262="","",IF(SUMPRODUCT((Stabilo!$F268:$DA268="A")*(Stabilo!$F$5:$DA$5='Résultats élèves'!$G$2))&gt;0,"ABSENT","PRESENT"))</f>
        <v>PRESENT</v>
      </c>
      <c r="R263" s="103" t="str">
        <f>IF(R262="","",IF(SUMPRODUCT((Stabilo!$F268:$DA268="A")*(Stabilo!$F$5:$DA$5='Résultats élèves'!$H$2))&gt;0,"ABSENT","PRESENT"))</f>
        <v>PRESENT</v>
      </c>
      <c r="S263" s="103" t="str">
        <f>IF(S262="","",IF(SUMPRODUCT((Stabilo!$F268:$DA268="A")*(Stabilo!$F$5:$DA$5='Résultats élèves'!$I$2))&gt;0,"ABSENT","PRESENT"))</f>
        <v/>
      </c>
      <c r="T263" s="103" t="str">
        <f>IF(T262="","",IF(SUMPRODUCT((Stabilo!$F268:$DA268="A")*(Stabilo!$F$5:$DA$5='Résultats élèves'!$J$2))&gt;0,"ABSENT","PRESENT"))</f>
        <v/>
      </c>
      <c r="U263" s="103" t="str">
        <f>IF(U262="","",IF(SUMPRODUCT((Stabilo!$F268:$DA268="A")*(Stabilo!$F$5:$DA$5='Résultats élèves'!$K$2))&gt;0,"ABSENT","PRESENT"))</f>
        <v/>
      </c>
      <c r="V263" s="103" t="str">
        <f>IF(V262="","",IF(SUMPRODUCT((Stabilo!$F268:$DA268="A")*(Stabilo!$F$5:$DA$5='Résultats élèves'!$L$2))&gt;0,"ABSENT","PRESENT"))</f>
        <v/>
      </c>
      <c r="W263" s="103" t="str">
        <f>IF(W262="","",IF(SUMPRODUCT((Stabilo!$F268:$DA268="A")*(Stabilo!$F$5:$DA$5='Résultats élèves'!$M$2))&gt;0,"ABSENT","PRESENT"))</f>
        <v/>
      </c>
      <c r="X263" s="99" t="str">
        <f t="shared" si="44"/>
        <v/>
      </c>
      <c r="Y263" s="176" t="str">
        <f>IF(X263="PRESENT",IF(N263="PRESENT",SUMPRODUCT((Stabilo!$F268:$DA268=1)*(Stabilo!$F$5:$DA$5='Résultats élèves'!$D$2)),"A"),"A")</f>
        <v>A</v>
      </c>
      <c r="Z263" s="176" t="str">
        <f>IF(X263="PRESENT",IF(O263="PRESENT",SUMPRODUCT((Stabilo!$F268:$DA268=1)*(Stabilo!$F$5:$DA$5='Résultats élèves'!$E$2)),"A"),"A")</f>
        <v>A</v>
      </c>
      <c r="AA263" s="176" t="str">
        <f>IF(X263="PRESENT",IF(P263="PRESENT",SUMPRODUCT((Stabilo!$F268:$DA268=1)*(Stabilo!$F$5:$DA$5='Résultats élèves'!$F$2)),"A"),"A")</f>
        <v>A</v>
      </c>
      <c r="AB263" s="176" t="str">
        <f>IF(X263="PRESENT",IF(Q263="PRESENT",SUMPRODUCT((Stabilo!$F268:$DA268=1)*(Stabilo!$F$5:$DA$5='Résultats élèves'!$G$2)),"A"),"A")</f>
        <v>A</v>
      </c>
      <c r="AC263" s="176" t="str">
        <f>IF(X263="PRESENT",IF(R263="PRESENT",SUMPRODUCT((Stabilo!$F268:$DA268=1)*(Stabilo!$F$5:$DA$5='Résultats élèves'!$H$2)),"A"),"A")</f>
        <v>A</v>
      </c>
      <c r="AD263" s="176" t="str">
        <f>IF(X263="PRESENT",IF(S263="PRESENT",SUMPRODUCT((Stabilo!$F268:$DA268=1)*(Stabilo!$F$5:$DA$5='Résultats élèves'!$I$2)),"A"),"A")</f>
        <v>A</v>
      </c>
      <c r="AE263" s="176" t="str">
        <f>IF(X263="PRESENT",IF(T263="PRESENT",SUMPRODUCT((Stabilo!$F268:$DA268=1)*(Stabilo!$F$5:$DA$5='Résultats élèves'!$J$2)),"A"),"A")</f>
        <v>A</v>
      </c>
      <c r="AF263" s="176" t="str">
        <f>IF(X263="PRESENT",IF(U263="PRESENT",SUMPRODUCT((Stabilo!$F268:$DA268=1)*(Stabilo!$F$5:$DA$5='Résultats élèves'!$K$2)),"A"),"A")</f>
        <v>A</v>
      </c>
      <c r="AG263" s="176" t="str">
        <f>IF(X263="PRESENT",IF(V263="PRESENT",SUMPRODUCT((Stabilo!$F268:$DA268=1)*(Stabilo!$F$5:$DA$5='Résultats élèves'!$L$2)),"A"),"A")</f>
        <v>A</v>
      </c>
      <c r="AH263" s="176" t="str">
        <f>IF(X263="PRESENT",IF(W263="PRESENT",SUMPRODUCT((Stabilo!$F268:$DA268=1)*(Stabilo!$F$5:$DA$5='Résultats élèves'!$M$2)),"A"),"A")</f>
        <v>A</v>
      </c>
      <c r="AI263" s="175">
        <f>SUMPRODUCT((Stabilo!$F$5:$DA$5=1)*(Stabilo!F268:DA268&lt;&gt;""))</f>
        <v>0</v>
      </c>
      <c r="AJ263" s="175">
        <f>SUMPRODUCT((Stabilo!$F$5:$DA$5=2)*(Stabilo!F268:DA268&lt;&gt;""))</f>
        <v>0</v>
      </c>
      <c r="AK263" s="175">
        <f>SUMPRODUCT((Stabilo!$F$5:$DA$5=3)*(Stabilo!F268:DA268&lt;&gt;""))</f>
        <v>0</v>
      </c>
      <c r="AL263" s="175">
        <f>SUMPRODUCT((Stabilo!$F$5:$DA$5=4)*(Stabilo!F268:DA268&lt;&gt;""))</f>
        <v>0</v>
      </c>
      <c r="AM263" s="175">
        <f>SUMPRODUCT((Stabilo!$F$5:$DA$5=5)*(Stabilo!F268:DA268&lt;&gt;""))</f>
        <v>0</v>
      </c>
      <c r="AN263" s="175">
        <f>SUMPRODUCT((Stabilo!$F$5:$DA$5=6)*(Stabilo!F268:DA268&lt;&gt;""))</f>
        <v>0</v>
      </c>
      <c r="AO263" s="175">
        <f>SUMPRODUCT((Stabilo!$F$5:$DA$5=7)*(Stabilo!F268:DA268&lt;&gt;""))</f>
        <v>0</v>
      </c>
      <c r="AP263" s="175">
        <f>SUMPRODUCT((Stabilo!$F$5:$DA$5=8)*(Stabilo!F268:DA268&lt;&gt;""))</f>
        <v>0</v>
      </c>
      <c r="AQ263" s="175">
        <f>SUMPRODUCT((Stabilo!$F$5:$DA$5=9)*(Stabilo!F268:DA268&lt;&gt;""))</f>
        <v>0</v>
      </c>
      <c r="AR263" s="175">
        <f>SUMPRODUCT((Stabilo!$F$5:$DA$5=10)*(Stabilo!F268:DA268&lt;&gt;""))</f>
        <v>0</v>
      </c>
    </row>
    <row r="264" spans="2:44" ht="15" customHeight="1">
      <c r="B264" s="76">
        <v>261</v>
      </c>
      <c r="C264" s="77" t="str">
        <f>IF(Accueil!F273="","",Accueil!F273)</f>
        <v/>
      </c>
      <c r="D264" s="167" t="str">
        <f t="shared" si="45"/>
        <v/>
      </c>
      <c r="E264" s="167" t="str">
        <f t="shared" si="46"/>
        <v/>
      </c>
      <c r="F264" s="167" t="str">
        <f t="shared" si="47"/>
        <v/>
      </c>
      <c r="G264" s="167" t="str">
        <f t="shared" si="48"/>
        <v/>
      </c>
      <c r="H264" s="167" t="str">
        <f t="shared" si="49"/>
        <v/>
      </c>
      <c r="I264" s="167" t="str">
        <f t="shared" si="50"/>
        <v/>
      </c>
      <c r="J264" s="167" t="str">
        <f t="shared" si="51"/>
        <v/>
      </c>
      <c r="K264" s="167" t="str">
        <f t="shared" si="52"/>
        <v/>
      </c>
      <c r="L264" s="167" t="str">
        <f t="shared" si="53"/>
        <v/>
      </c>
      <c r="M264" s="167" t="str">
        <f t="shared" si="54"/>
        <v/>
      </c>
      <c r="N264" s="103" t="str">
        <f>IF(N263="","",IF(SUMPRODUCT((Stabilo!$F269:$DA269="A")*(Stabilo!$F$5:$DA$5='Résultats élèves'!$D$2))&gt;0,"ABSENT","PRESENT"))</f>
        <v>PRESENT</v>
      </c>
      <c r="O264" s="103" t="str">
        <f>IF(O263="","",IF(SUMPRODUCT((Stabilo!$F269:$DA269="A")*(Stabilo!$F$5:$DA$5='Résultats élèves'!$E$2))&gt;0,"ABSENT","PRESENT"))</f>
        <v>PRESENT</v>
      </c>
      <c r="P264" s="103" t="str">
        <f>IF(P263="","",IF(SUMPRODUCT((Stabilo!$F269:$DA269="A")*(Stabilo!$F$5:$DA$5='Résultats élèves'!$F$2))&gt;0,"ABSENT","PRESENT"))</f>
        <v>PRESENT</v>
      </c>
      <c r="Q264" s="103" t="str">
        <f>IF(Q263="","",IF(SUMPRODUCT((Stabilo!$F269:$DA269="A")*(Stabilo!$F$5:$DA$5='Résultats élèves'!$G$2))&gt;0,"ABSENT","PRESENT"))</f>
        <v>PRESENT</v>
      </c>
      <c r="R264" s="103" t="str">
        <f>IF(R263="","",IF(SUMPRODUCT((Stabilo!$F269:$DA269="A")*(Stabilo!$F$5:$DA$5='Résultats élèves'!$H$2))&gt;0,"ABSENT","PRESENT"))</f>
        <v>PRESENT</v>
      </c>
      <c r="S264" s="103" t="str">
        <f>IF(S263="","",IF(SUMPRODUCT((Stabilo!$F269:$DA269="A")*(Stabilo!$F$5:$DA$5='Résultats élèves'!$I$2))&gt;0,"ABSENT","PRESENT"))</f>
        <v/>
      </c>
      <c r="T264" s="103" t="str">
        <f>IF(T263="","",IF(SUMPRODUCT((Stabilo!$F269:$DA269="A")*(Stabilo!$F$5:$DA$5='Résultats élèves'!$J$2))&gt;0,"ABSENT","PRESENT"))</f>
        <v/>
      </c>
      <c r="U264" s="103" t="str">
        <f>IF(U263="","",IF(SUMPRODUCT((Stabilo!$F269:$DA269="A")*(Stabilo!$F$5:$DA$5='Résultats élèves'!$K$2))&gt;0,"ABSENT","PRESENT"))</f>
        <v/>
      </c>
      <c r="V264" s="103" t="str">
        <f>IF(V263="","",IF(SUMPRODUCT((Stabilo!$F269:$DA269="A")*(Stabilo!$F$5:$DA$5='Résultats élèves'!$L$2))&gt;0,"ABSENT","PRESENT"))</f>
        <v/>
      </c>
      <c r="W264" s="103" t="str">
        <f>IF(W263="","",IF(SUMPRODUCT((Stabilo!$F269:$DA269="A")*(Stabilo!$F$5:$DA$5='Résultats élèves'!$M$2))&gt;0,"ABSENT","PRESENT"))</f>
        <v/>
      </c>
      <c r="X264" s="99" t="str">
        <f t="shared" si="44"/>
        <v/>
      </c>
      <c r="Y264" s="176" t="str">
        <f>IF(X264="PRESENT",IF(N264="PRESENT",SUMPRODUCT((Stabilo!$F269:$DA269=1)*(Stabilo!$F$5:$DA$5='Résultats élèves'!$D$2)),"A"),"A")</f>
        <v>A</v>
      </c>
      <c r="Z264" s="176" t="str">
        <f>IF(X264="PRESENT",IF(O264="PRESENT",SUMPRODUCT((Stabilo!$F269:$DA269=1)*(Stabilo!$F$5:$DA$5='Résultats élèves'!$E$2)),"A"),"A")</f>
        <v>A</v>
      </c>
      <c r="AA264" s="176" t="str">
        <f>IF(X264="PRESENT",IF(P264="PRESENT",SUMPRODUCT((Stabilo!$F269:$DA269=1)*(Stabilo!$F$5:$DA$5='Résultats élèves'!$F$2)),"A"),"A")</f>
        <v>A</v>
      </c>
      <c r="AB264" s="176" t="str">
        <f>IF(X264="PRESENT",IF(Q264="PRESENT",SUMPRODUCT((Stabilo!$F269:$DA269=1)*(Stabilo!$F$5:$DA$5='Résultats élèves'!$G$2)),"A"),"A")</f>
        <v>A</v>
      </c>
      <c r="AC264" s="176" t="str">
        <f>IF(X264="PRESENT",IF(R264="PRESENT",SUMPRODUCT((Stabilo!$F269:$DA269=1)*(Stabilo!$F$5:$DA$5='Résultats élèves'!$H$2)),"A"),"A")</f>
        <v>A</v>
      </c>
      <c r="AD264" s="176" t="str">
        <f>IF(X264="PRESENT",IF(S264="PRESENT",SUMPRODUCT((Stabilo!$F269:$DA269=1)*(Stabilo!$F$5:$DA$5='Résultats élèves'!$I$2)),"A"),"A")</f>
        <v>A</v>
      </c>
      <c r="AE264" s="176" t="str">
        <f>IF(X264="PRESENT",IF(T264="PRESENT",SUMPRODUCT((Stabilo!$F269:$DA269=1)*(Stabilo!$F$5:$DA$5='Résultats élèves'!$J$2)),"A"),"A")</f>
        <v>A</v>
      </c>
      <c r="AF264" s="176" t="str">
        <f>IF(X264="PRESENT",IF(U264="PRESENT",SUMPRODUCT((Stabilo!$F269:$DA269=1)*(Stabilo!$F$5:$DA$5='Résultats élèves'!$K$2)),"A"),"A")</f>
        <v>A</v>
      </c>
      <c r="AG264" s="176" t="str">
        <f>IF(X264="PRESENT",IF(V264="PRESENT",SUMPRODUCT((Stabilo!$F269:$DA269=1)*(Stabilo!$F$5:$DA$5='Résultats élèves'!$L$2)),"A"),"A")</f>
        <v>A</v>
      </c>
      <c r="AH264" s="176" t="str">
        <f>IF(X264="PRESENT",IF(W264="PRESENT",SUMPRODUCT((Stabilo!$F269:$DA269=1)*(Stabilo!$F$5:$DA$5='Résultats élèves'!$M$2)),"A"),"A")</f>
        <v>A</v>
      </c>
      <c r="AI264" s="175">
        <f>SUMPRODUCT((Stabilo!$F$5:$DA$5=1)*(Stabilo!F269:DA269&lt;&gt;""))</f>
        <v>0</v>
      </c>
      <c r="AJ264" s="175">
        <f>SUMPRODUCT((Stabilo!$F$5:$DA$5=2)*(Stabilo!F269:DA269&lt;&gt;""))</f>
        <v>0</v>
      </c>
      <c r="AK264" s="175">
        <f>SUMPRODUCT((Stabilo!$F$5:$DA$5=3)*(Stabilo!F269:DA269&lt;&gt;""))</f>
        <v>0</v>
      </c>
      <c r="AL264" s="175">
        <f>SUMPRODUCT((Stabilo!$F$5:$DA$5=4)*(Stabilo!F269:DA269&lt;&gt;""))</f>
        <v>0</v>
      </c>
      <c r="AM264" s="175">
        <f>SUMPRODUCT((Stabilo!$F$5:$DA$5=5)*(Stabilo!F269:DA269&lt;&gt;""))</f>
        <v>0</v>
      </c>
      <c r="AN264" s="175">
        <f>SUMPRODUCT((Stabilo!$F$5:$DA$5=6)*(Stabilo!F269:DA269&lt;&gt;""))</f>
        <v>0</v>
      </c>
      <c r="AO264" s="175">
        <f>SUMPRODUCT((Stabilo!$F$5:$DA$5=7)*(Stabilo!F269:DA269&lt;&gt;""))</f>
        <v>0</v>
      </c>
      <c r="AP264" s="175">
        <f>SUMPRODUCT((Stabilo!$F$5:$DA$5=8)*(Stabilo!F269:DA269&lt;&gt;""))</f>
        <v>0</v>
      </c>
      <c r="AQ264" s="175">
        <f>SUMPRODUCT((Stabilo!$F$5:$DA$5=9)*(Stabilo!F269:DA269&lt;&gt;""))</f>
        <v>0</v>
      </c>
      <c r="AR264" s="175">
        <f>SUMPRODUCT((Stabilo!$F$5:$DA$5=10)*(Stabilo!F269:DA269&lt;&gt;""))</f>
        <v>0</v>
      </c>
    </row>
    <row r="265" spans="2:44" ht="15" customHeight="1">
      <c r="B265" s="76">
        <v>262</v>
      </c>
      <c r="C265" s="77" t="str">
        <f>IF(Accueil!F274="","",Accueil!F274)</f>
        <v/>
      </c>
      <c r="D265" s="167" t="str">
        <f t="shared" si="45"/>
        <v/>
      </c>
      <c r="E265" s="167" t="str">
        <f t="shared" si="46"/>
        <v/>
      </c>
      <c r="F265" s="167" t="str">
        <f t="shared" si="47"/>
        <v/>
      </c>
      <c r="G265" s="167" t="str">
        <f t="shared" si="48"/>
        <v/>
      </c>
      <c r="H265" s="167" t="str">
        <f t="shared" si="49"/>
        <v/>
      </c>
      <c r="I265" s="167" t="str">
        <f t="shared" si="50"/>
        <v/>
      </c>
      <c r="J265" s="167" t="str">
        <f t="shared" si="51"/>
        <v/>
      </c>
      <c r="K265" s="167" t="str">
        <f t="shared" si="52"/>
        <v/>
      </c>
      <c r="L265" s="167" t="str">
        <f t="shared" si="53"/>
        <v/>
      </c>
      <c r="M265" s="167" t="str">
        <f t="shared" si="54"/>
        <v/>
      </c>
      <c r="N265" s="103" t="str">
        <f>IF(N264="","",IF(SUMPRODUCT((Stabilo!$F270:$DA270="A")*(Stabilo!$F$5:$DA$5='Résultats élèves'!$D$2))&gt;0,"ABSENT","PRESENT"))</f>
        <v>PRESENT</v>
      </c>
      <c r="O265" s="103" t="str">
        <f>IF(O264="","",IF(SUMPRODUCT((Stabilo!$F270:$DA270="A")*(Stabilo!$F$5:$DA$5='Résultats élèves'!$E$2))&gt;0,"ABSENT","PRESENT"))</f>
        <v>PRESENT</v>
      </c>
      <c r="P265" s="103" t="str">
        <f>IF(P264="","",IF(SUMPRODUCT((Stabilo!$F270:$DA270="A")*(Stabilo!$F$5:$DA$5='Résultats élèves'!$F$2))&gt;0,"ABSENT","PRESENT"))</f>
        <v>PRESENT</v>
      </c>
      <c r="Q265" s="103" t="str">
        <f>IF(Q264="","",IF(SUMPRODUCT((Stabilo!$F270:$DA270="A")*(Stabilo!$F$5:$DA$5='Résultats élèves'!$G$2))&gt;0,"ABSENT","PRESENT"))</f>
        <v>PRESENT</v>
      </c>
      <c r="R265" s="103" t="str">
        <f>IF(R264="","",IF(SUMPRODUCT((Stabilo!$F270:$DA270="A")*(Stabilo!$F$5:$DA$5='Résultats élèves'!$H$2))&gt;0,"ABSENT","PRESENT"))</f>
        <v>PRESENT</v>
      </c>
      <c r="S265" s="103" t="str">
        <f>IF(S264="","",IF(SUMPRODUCT((Stabilo!$F270:$DA270="A")*(Stabilo!$F$5:$DA$5='Résultats élèves'!$I$2))&gt;0,"ABSENT","PRESENT"))</f>
        <v/>
      </c>
      <c r="T265" s="103" t="str">
        <f>IF(T264="","",IF(SUMPRODUCT((Stabilo!$F270:$DA270="A")*(Stabilo!$F$5:$DA$5='Résultats élèves'!$J$2))&gt;0,"ABSENT","PRESENT"))</f>
        <v/>
      </c>
      <c r="U265" s="103" t="str">
        <f>IF(U264="","",IF(SUMPRODUCT((Stabilo!$F270:$DA270="A")*(Stabilo!$F$5:$DA$5='Résultats élèves'!$K$2))&gt;0,"ABSENT","PRESENT"))</f>
        <v/>
      </c>
      <c r="V265" s="103" t="str">
        <f>IF(V264="","",IF(SUMPRODUCT((Stabilo!$F270:$DA270="A")*(Stabilo!$F$5:$DA$5='Résultats élèves'!$L$2))&gt;0,"ABSENT","PRESENT"))</f>
        <v/>
      </c>
      <c r="W265" s="103" t="str">
        <f>IF(W264="","",IF(SUMPRODUCT((Stabilo!$F270:$DA270="A")*(Stabilo!$F$5:$DA$5='Résultats élèves'!$M$2))&gt;0,"ABSENT","PRESENT"))</f>
        <v/>
      </c>
      <c r="X265" s="99" t="str">
        <f t="shared" si="44"/>
        <v/>
      </c>
      <c r="Y265" s="176" t="str">
        <f>IF(X265="PRESENT",IF(N265="PRESENT",SUMPRODUCT((Stabilo!$F270:$DA270=1)*(Stabilo!$F$5:$DA$5='Résultats élèves'!$D$2)),"A"),"A")</f>
        <v>A</v>
      </c>
      <c r="Z265" s="176" t="str">
        <f>IF(X265="PRESENT",IF(O265="PRESENT",SUMPRODUCT((Stabilo!$F270:$DA270=1)*(Stabilo!$F$5:$DA$5='Résultats élèves'!$E$2)),"A"),"A")</f>
        <v>A</v>
      </c>
      <c r="AA265" s="176" t="str">
        <f>IF(X265="PRESENT",IF(P265="PRESENT",SUMPRODUCT((Stabilo!$F270:$DA270=1)*(Stabilo!$F$5:$DA$5='Résultats élèves'!$F$2)),"A"),"A")</f>
        <v>A</v>
      </c>
      <c r="AB265" s="176" t="str">
        <f>IF(X265="PRESENT",IF(Q265="PRESENT",SUMPRODUCT((Stabilo!$F270:$DA270=1)*(Stabilo!$F$5:$DA$5='Résultats élèves'!$G$2)),"A"),"A")</f>
        <v>A</v>
      </c>
      <c r="AC265" s="176" t="str">
        <f>IF(X265="PRESENT",IF(R265="PRESENT",SUMPRODUCT((Stabilo!$F270:$DA270=1)*(Stabilo!$F$5:$DA$5='Résultats élèves'!$H$2)),"A"),"A")</f>
        <v>A</v>
      </c>
      <c r="AD265" s="176" t="str">
        <f>IF(X265="PRESENT",IF(S265="PRESENT",SUMPRODUCT((Stabilo!$F270:$DA270=1)*(Stabilo!$F$5:$DA$5='Résultats élèves'!$I$2)),"A"),"A")</f>
        <v>A</v>
      </c>
      <c r="AE265" s="176" t="str">
        <f>IF(X265="PRESENT",IF(T265="PRESENT",SUMPRODUCT((Stabilo!$F270:$DA270=1)*(Stabilo!$F$5:$DA$5='Résultats élèves'!$J$2)),"A"),"A")</f>
        <v>A</v>
      </c>
      <c r="AF265" s="176" t="str">
        <f>IF(X265="PRESENT",IF(U265="PRESENT",SUMPRODUCT((Stabilo!$F270:$DA270=1)*(Stabilo!$F$5:$DA$5='Résultats élèves'!$K$2)),"A"),"A")</f>
        <v>A</v>
      </c>
      <c r="AG265" s="176" t="str">
        <f>IF(X265="PRESENT",IF(V265="PRESENT",SUMPRODUCT((Stabilo!$F270:$DA270=1)*(Stabilo!$F$5:$DA$5='Résultats élèves'!$L$2)),"A"),"A")</f>
        <v>A</v>
      </c>
      <c r="AH265" s="176" t="str">
        <f>IF(X265="PRESENT",IF(W265="PRESENT",SUMPRODUCT((Stabilo!$F270:$DA270=1)*(Stabilo!$F$5:$DA$5='Résultats élèves'!$M$2)),"A"),"A")</f>
        <v>A</v>
      </c>
      <c r="AI265" s="175">
        <f>SUMPRODUCT((Stabilo!$F$5:$DA$5=1)*(Stabilo!F270:DA270&lt;&gt;""))</f>
        <v>0</v>
      </c>
      <c r="AJ265" s="175">
        <f>SUMPRODUCT((Stabilo!$F$5:$DA$5=2)*(Stabilo!F270:DA270&lt;&gt;""))</f>
        <v>0</v>
      </c>
      <c r="AK265" s="175">
        <f>SUMPRODUCT((Stabilo!$F$5:$DA$5=3)*(Stabilo!F270:DA270&lt;&gt;""))</f>
        <v>0</v>
      </c>
      <c r="AL265" s="175">
        <f>SUMPRODUCT((Stabilo!$F$5:$DA$5=4)*(Stabilo!F270:DA270&lt;&gt;""))</f>
        <v>0</v>
      </c>
      <c r="AM265" s="175">
        <f>SUMPRODUCT((Stabilo!$F$5:$DA$5=5)*(Stabilo!F270:DA270&lt;&gt;""))</f>
        <v>0</v>
      </c>
      <c r="AN265" s="175">
        <f>SUMPRODUCT((Stabilo!$F$5:$DA$5=6)*(Stabilo!F270:DA270&lt;&gt;""))</f>
        <v>0</v>
      </c>
      <c r="AO265" s="175">
        <f>SUMPRODUCT((Stabilo!$F$5:$DA$5=7)*(Stabilo!F270:DA270&lt;&gt;""))</f>
        <v>0</v>
      </c>
      <c r="AP265" s="175">
        <f>SUMPRODUCT((Stabilo!$F$5:$DA$5=8)*(Stabilo!F270:DA270&lt;&gt;""))</f>
        <v>0</v>
      </c>
      <c r="AQ265" s="175">
        <f>SUMPRODUCT((Stabilo!$F$5:$DA$5=9)*(Stabilo!F270:DA270&lt;&gt;""))</f>
        <v>0</v>
      </c>
      <c r="AR265" s="175">
        <f>SUMPRODUCT((Stabilo!$F$5:$DA$5=10)*(Stabilo!F270:DA270&lt;&gt;""))</f>
        <v>0</v>
      </c>
    </row>
    <row r="266" spans="2:44" ht="15" customHeight="1">
      <c r="B266" s="76">
        <v>263</v>
      </c>
      <c r="C266" s="77" t="str">
        <f>IF(Accueil!F275="","",Accueil!F275)</f>
        <v/>
      </c>
      <c r="D266" s="167" t="str">
        <f t="shared" si="45"/>
        <v/>
      </c>
      <c r="E266" s="167" t="str">
        <f t="shared" si="46"/>
        <v/>
      </c>
      <c r="F266" s="167" t="str">
        <f t="shared" si="47"/>
        <v/>
      </c>
      <c r="G266" s="167" t="str">
        <f t="shared" si="48"/>
        <v/>
      </c>
      <c r="H266" s="167" t="str">
        <f t="shared" si="49"/>
        <v/>
      </c>
      <c r="I266" s="167" t="str">
        <f t="shared" si="50"/>
        <v/>
      </c>
      <c r="J266" s="167" t="str">
        <f t="shared" si="51"/>
        <v/>
      </c>
      <c r="K266" s="167" t="str">
        <f t="shared" si="52"/>
        <v/>
      </c>
      <c r="L266" s="167" t="str">
        <f t="shared" si="53"/>
        <v/>
      </c>
      <c r="M266" s="167" t="str">
        <f t="shared" si="54"/>
        <v/>
      </c>
      <c r="N266" s="103" t="str">
        <f>IF(N265="","",IF(SUMPRODUCT((Stabilo!$F271:$DA271="A")*(Stabilo!$F$5:$DA$5='Résultats élèves'!$D$2))&gt;0,"ABSENT","PRESENT"))</f>
        <v>PRESENT</v>
      </c>
      <c r="O266" s="103" t="str">
        <f>IF(O265="","",IF(SUMPRODUCT((Stabilo!$F271:$DA271="A")*(Stabilo!$F$5:$DA$5='Résultats élèves'!$E$2))&gt;0,"ABSENT","PRESENT"))</f>
        <v>PRESENT</v>
      </c>
      <c r="P266" s="103" t="str">
        <f>IF(P265="","",IF(SUMPRODUCT((Stabilo!$F271:$DA271="A")*(Stabilo!$F$5:$DA$5='Résultats élèves'!$F$2))&gt;0,"ABSENT","PRESENT"))</f>
        <v>PRESENT</v>
      </c>
      <c r="Q266" s="103" t="str">
        <f>IF(Q265="","",IF(SUMPRODUCT((Stabilo!$F271:$DA271="A")*(Stabilo!$F$5:$DA$5='Résultats élèves'!$G$2))&gt;0,"ABSENT","PRESENT"))</f>
        <v>PRESENT</v>
      </c>
      <c r="R266" s="103" t="str">
        <f>IF(R265="","",IF(SUMPRODUCT((Stabilo!$F271:$DA271="A")*(Stabilo!$F$5:$DA$5='Résultats élèves'!$H$2))&gt;0,"ABSENT","PRESENT"))</f>
        <v>PRESENT</v>
      </c>
      <c r="S266" s="103" t="str">
        <f>IF(S265="","",IF(SUMPRODUCT((Stabilo!$F271:$DA271="A")*(Stabilo!$F$5:$DA$5='Résultats élèves'!$I$2))&gt;0,"ABSENT","PRESENT"))</f>
        <v/>
      </c>
      <c r="T266" s="103" t="str">
        <f>IF(T265="","",IF(SUMPRODUCT((Stabilo!$F271:$DA271="A")*(Stabilo!$F$5:$DA$5='Résultats élèves'!$J$2))&gt;0,"ABSENT","PRESENT"))</f>
        <v/>
      </c>
      <c r="U266" s="103" t="str">
        <f>IF(U265="","",IF(SUMPRODUCT((Stabilo!$F271:$DA271="A")*(Stabilo!$F$5:$DA$5='Résultats élèves'!$K$2))&gt;0,"ABSENT","PRESENT"))</f>
        <v/>
      </c>
      <c r="V266" s="103" t="str">
        <f>IF(V265="","",IF(SUMPRODUCT((Stabilo!$F271:$DA271="A")*(Stabilo!$F$5:$DA$5='Résultats élèves'!$L$2))&gt;0,"ABSENT","PRESENT"))</f>
        <v/>
      </c>
      <c r="W266" s="103" t="str">
        <f>IF(W265="","",IF(SUMPRODUCT((Stabilo!$F271:$DA271="A")*(Stabilo!$F$5:$DA$5='Résultats élèves'!$M$2))&gt;0,"ABSENT","PRESENT"))</f>
        <v/>
      </c>
      <c r="X266" s="99" t="str">
        <f t="shared" si="44"/>
        <v/>
      </c>
      <c r="Y266" s="176" t="str">
        <f>IF(X266="PRESENT",IF(N266="PRESENT",SUMPRODUCT((Stabilo!$F271:$DA271=1)*(Stabilo!$F$5:$DA$5='Résultats élèves'!$D$2)),"A"),"A")</f>
        <v>A</v>
      </c>
      <c r="Z266" s="176" t="str">
        <f>IF(X266="PRESENT",IF(O266="PRESENT",SUMPRODUCT((Stabilo!$F271:$DA271=1)*(Stabilo!$F$5:$DA$5='Résultats élèves'!$E$2)),"A"),"A")</f>
        <v>A</v>
      </c>
      <c r="AA266" s="176" t="str">
        <f>IF(X266="PRESENT",IF(P266="PRESENT",SUMPRODUCT((Stabilo!$F271:$DA271=1)*(Stabilo!$F$5:$DA$5='Résultats élèves'!$F$2)),"A"),"A")</f>
        <v>A</v>
      </c>
      <c r="AB266" s="176" t="str">
        <f>IF(X266="PRESENT",IF(Q266="PRESENT",SUMPRODUCT((Stabilo!$F271:$DA271=1)*(Stabilo!$F$5:$DA$5='Résultats élèves'!$G$2)),"A"),"A")</f>
        <v>A</v>
      </c>
      <c r="AC266" s="176" t="str">
        <f>IF(X266="PRESENT",IF(R266="PRESENT",SUMPRODUCT((Stabilo!$F271:$DA271=1)*(Stabilo!$F$5:$DA$5='Résultats élèves'!$H$2)),"A"),"A")</f>
        <v>A</v>
      </c>
      <c r="AD266" s="176" t="str">
        <f>IF(X266="PRESENT",IF(S266="PRESENT",SUMPRODUCT((Stabilo!$F271:$DA271=1)*(Stabilo!$F$5:$DA$5='Résultats élèves'!$I$2)),"A"),"A")</f>
        <v>A</v>
      </c>
      <c r="AE266" s="176" t="str">
        <f>IF(X266="PRESENT",IF(T266="PRESENT",SUMPRODUCT((Stabilo!$F271:$DA271=1)*(Stabilo!$F$5:$DA$5='Résultats élèves'!$J$2)),"A"),"A")</f>
        <v>A</v>
      </c>
      <c r="AF266" s="176" t="str">
        <f>IF(X266="PRESENT",IF(U266="PRESENT",SUMPRODUCT((Stabilo!$F271:$DA271=1)*(Stabilo!$F$5:$DA$5='Résultats élèves'!$K$2)),"A"),"A")</f>
        <v>A</v>
      </c>
      <c r="AG266" s="176" t="str">
        <f>IF(X266="PRESENT",IF(V266="PRESENT",SUMPRODUCT((Stabilo!$F271:$DA271=1)*(Stabilo!$F$5:$DA$5='Résultats élèves'!$L$2)),"A"),"A")</f>
        <v>A</v>
      </c>
      <c r="AH266" s="176" t="str">
        <f>IF(X266="PRESENT",IF(W266="PRESENT",SUMPRODUCT((Stabilo!$F271:$DA271=1)*(Stabilo!$F$5:$DA$5='Résultats élèves'!$M$2)),"A"),"A")</f>
        <v>A</v>
      </c>
      <c r="AI266" s="175">
        <f>SUMPRODUCT((Stabilo!$F$5:$DA$5=1)*(Stabilo!F271:DA271&lt;&gt;""))</f>
        <v>0</v>
      </c>
      <c r="AJ266" s="175">
        <f>SUMPRODUCT((Stabilo!$F$5:$DA$5=2)*(Stabilo!F271:DA271&lt;&gt;""))</f>
        <v>0</v>
      </c>
      <c r="AK266" s="175">
        <f>SUMPRODUCT((Stabilo!$F$5:$DA$5=3)*(Stabilo!F271:DA271&lt;&gt;""))</f>
        <v>0</v>
      </c>
      <c r="AL266" s="175">
        <f>SUMPRODUCT((Stabilo!$F$5:$DA$5=4)*(Stabilo!F271:DA271&lt;&gt;""))</f>
        <v>0</v>
      </c>
      <c r="AM266" s="175">
        <f>SUMPRODUCT((Stabilo!$F$5:$DA$5=5)*(Stabilo!F271:DA271&lt;&gt;""))</f>
        <v>0</v>
      </c>
      <c r="AN266" s="175">
        <f>SUMPRODUCT((Stabilo!$F$5:$DA$5=6)*(Stabilo!F271:DA271&lt;&gt;""))</f>
        <v>0</v>
      </c>
      <c r="AO266" s="175">
        <f>SUMPRODUCT((Stabilo!$F$5:$DA$5=7)*(Stabilo!F271:DA271&lt;&gt;""))</f>
        <v>0</v>
      </c>
      <c r="AP266" s="175">
        <f>SUMPRODUCT((Stabilo!$F$5:$DA$5=8)*(Stabilo!F271:DA271&lt;&gt;""))</f>
        <v>0</v>
      </c>
      <c r="AQ266" s="175">
        <f>SUMPRODUCT((Stabilo!$F$5:$DA$5=9)*(Stabilo!F271:DA271&lt;&gt;""))</f>
        <v>0</v>
      </c>
      <c r="AR266" s="175">
        <f>SUMPRODUCT((Stabilo!$F$5:$DA$5=10)*(Stabilo!F271:DA271&lt;&gt;""))</f>
        <v>0</v>
      </c>
    </row>
    <row r="267" spans="2:44" ht="15" customHeight="1">
      <c r="B267" s="76">
        <v>264</v>
      </c>
      <c r="C267" s="77" t="str">
        <f>IF(Accueil!F276="","",Accueil!F276)</f>
        <v/>
      </c>
      <c r="D267" s="167" t="str">
        <f t="shared" si="45"/>
        <v/>
      </c>
      <c r="E267" s="167" t="str">
        <f t="shared" si="46"/>
        <v/>
      </c>
      <c r="F267" s="167" t="str">
        <f t="shared" si="47"/>
        <v/>
      </c>
      <c r="G267" s="167" t="str">
        <f t="shared" si="48"/>
        <v/>
      </c>
      <c r="H267" s="167" t="str">
        <f t="shared" si="49"/>
        <v/>
      </c>
      <c r="I267" s="167" t="str">
        <f t="shared" si="50"/>
        <v/>
      </c>
      <c r="J267" s="167" t="str">
        <f t="shared" si="51"/>
        <v/>
      </c>
      <c r="K267" s="167" t="str">
        <f t="shared" si="52"/>
        <v/>
      </c>
      <c r="L267" s="167" t="str">
        <f t="shared" si="53"/>
        <v/>
      </c>
      <c r="M267" s="167" t="str">
        <f t="shared" si="54"/>
        <v/>
      </c>
      <c r="N267" s="103" t="str">
        <f>IF(N266="","",IF(SUMPRODUCT((Stabilo!$F272:$DA272="A")*(Stabilo!$F$5:$DA$5='Résultats élèves'!$D$2))&gt;0,"ABSENT","PRESENT"))</f>
        <v>PRESENT</v>
      </c>
      <c r="O267" s="103" t="str">
        <f>IF(O266="","",IF(SUMPRODUCT((Stabilo!$F272:$DA272="A")*(Stabilo!$F$5:$DA$5='Résultats élèves'!$E$2))&gt;0,"ABSENT","PRESENT"))</f>
        <v>PRESENT</v>
      </c>
      <c r="P267" s="103" t="str">
        <f>IF(P266="","",IF(SUMPRODUCT((Stabilo!$F272:$DA272="A")*(Stabilo!$F$5:$DA$5='Résultats élèves'!$F$2))&gt;0,"ABSENT","PRESENT"))</f>
        <v>PRESENT</v>
      </c>
      <c r="Q267" s="103" t="str">
        <f>IF(Q266="","",IF(SUMPRODUCT((Stabilo!$F272:$DA272="A")*(Stabilo!$F$5:$DA$5='Résultats élèves'!$G$2))&gt;0,"ABSENT","PRESENT"))</f>
        <v>PRESENT</v>
      </c>
      <c r="R267" s="103" t="str">
        <f>IF(R266="","",IF(SUMPRODUCT((Stabilo!$F272:$DA272="A")*(Stabilo!$F$5:$DA$5='Résultats élèves'!$H$2))&gt;0,"ABSENT","PRESENT"))</f>
        <v>PRESENT</v>
      </c>
      <c r="S267" s="103" t="str">
        <f>IF(S266="","",IF(SUMPRODUCT((Stabilo!$F272:$DA272="A")*(Stabilo!$F$5:$DA$5='Résultats élèves'!$I$2))&gt;0,"ABSENT","PRESENT"))</f>
        <v/>
      </c>
      <c r="T267" s="103" t="str">
        <f>IF(T266="","",IF(SUMPRODUCT((Stabilo!$F272:$DA272="A")*(Stabilo!$F$5:$DA$5='Résultats élèves'!$J$2))&gt;0,"ABSENT","PRESENT"))</f>
        <v/>
      </c>
      <c r="U267" s="103" t="str">
        <f>IF(U266="","",IF(SUMPRODUCT((Stabilo!$F272:$DA272="A")*(Stabilo!$F$5:$DA$5='Résultats élèves'!$K$2))&gt;0,"ABSENT","PRESENT"))</f>
        <v/>
      </c>
      <c r="V267" s="103" t="str">
        <f>IF(V266="","",IF(SUMPRODUCT((Stabilo!$F272:$DA272="A")*(Stabilo!$F$5:$DA$5='Résultats élèves'!$L$2))&gt;0,"ABSENT","PRESENT"))</f>
        <v/>
      </c>
      <c r="W267" s="103" t="str">
        <f>IF(W266="","",IF(SUMPRODUCT((Stabilo!$F272:$DA272="A")*(Stabilo!$F$5:$DA$5='Résultats élèves'!$M$2))&gt;0,"ABSENT","PRESENT"))</f>
        <v/>
      </c>
      <c r="X267" s="99" t="str">
        <f t="shared" si="44"/>
        <v/>
      </c>
      <c r="Y267" s="176" t="str">
        <f>IF(X267="PRESENT",IF(N267="PRESENT",SUMPRODUCT((Stabilo!$F272:$DA272=1)*(Stabilo!$F$5:$DA$5='Résultats élèves'!$D$2)),"A"),"A")</f>
        <v>A</v>
      </c>
      <c r="Z267" s="176" t="str">
        <f>IF(X267="PRESENT",IF(O267="PRESENT",SUMPRODUCT((Stabilo!$F272:$DA272=1)*(Stabilo!$F$5:$DA$5='Résultats élèves'!$E$2)),"A"),"A")</f>
        <v>A</v>
      </c>
      <c r="AA267" s="176" t="str">
        <f>IF(X267="PRESENT",IF(P267="PRESENT",SUMPRODUCT((Stabilo!$F272:$DA272=1)*(Stabilo!$F$5:$DA$5='Résultats élèves'!$F$2)),"A"),"A")</f>
        <v>A</v>
      </c>
      <c r="AB267" s="176" t="str">
        <f>IF(X267="PRESENT",IF(Q267="PRESENT",SUMPRODUCT((Stabilo!$F272:$DA272=1)*(Stabilo!$F$5:$DA$5='Résultats élèves'!$G$2)),"A"),"A")</f>
        <v>A</v>
      </c>
      <c r="AC267" s="176" t="str">
        <f>IF(X267="PRESENT",IF(R267="PRESENT",SUMPRODUCT((Stabilo!$F272:$DA272=1)*(Stabilo!$F$5:$DA$5='Résultats élèves'!$H$2)),"A"),"A")</f>
        <v>A</v>
      </c>
      <c r="AD267" s="176" t="str">
        <f>IF(X267="PRESENT",IF(S267="PRESENT",SUMPRODUCT((Stabilo!$F272:$DA272=1)*(Stabilo!$F$5:$DA$5='Résultats élèves'!$I$2)),"A"),"A")</f>
        <v>A</v>
      </c>
      <c r="AE267" s="176" t="str">
        <f>IF(X267="PRESENT",IF(T267="PRESENT",SUMPRODUCT((Stabilo!$F272:$DA272=1)*(Stabilo!$F$5:$DA$5='Résultats élèves'!$J$2)),"A"),"A")</f>
        <v>A</v>
      </c>
      <c r="AF267" s="176" t="str">
        <f>IF(X267="PRESENT",IF(U267="PRESENT",SUMPRODUCT((Stabilo!$F272:$DA272=1)*(Stabilo!$F$5:$DA$5='Résultats élèves'!$K$2)),"A"),"A")</f>
        <v>A</v>
      </c>
      <c r="AG267" s="176" t="str">
        <f>IF(X267="PRESENT",IF(V267="PRESENT",SUMPRODUCT((Stabilo!$F272:$DA272=1)*(Stabilo!$F$5:$DA$5='Résultats élèves'!$L$2)),"A"),"A")</f>
        <v>A</v>
      </c>
      <c r="AH267" s="176" t="str">
        <f>IF(X267="PRESENT",IF(W267="PRESENT",SUMPRODUCT((Stabilo!$F272:$DA272=1)*(Stabilo!$F$5:$DA$5='Résultats élèves'!$M$2)),"A"),"A")</f>
        <v>A</v>
      </c>
      <c r="AI267" s="175">
        <f>SUMPRODUCT((Stabilo!$F$5:$DA$5=1)*(Stabilo!F272:DA272&lt;&gt;""))</f>
        <v>0</v>
      </c>
      <c r="AJ267" s="175">
        <f>SUMPRODUCT((Stabilo!$F$5:$DA$5=2)*(Stabilo!F272:DA272&lt;&gt;""))</f>
        <v>0</v>
      </c>
      <c r="AK267" s="175">
        <f>SUMPRODUCT((Stabilo!$F$5:$DA$5=3)*(Stabilo!F272:DA272&lt;&gt;""))</f>
        <v>0</v>
      </c>
      <c r="AL267" s="175">
        <f>SUMPRODUCT((Stabilo!$F$5:$DA$5=4)*(Stabilo!F272:DA272&lt;&gt;""))</f>
        <v>0</v>
      </c>
      <c r="AM267" s="175">
        <f>SUMPRODUCT((Stabilo!$F$5:$DA$5=5)*(Stabilo!F272:DA272&lt;&gt;""))</f>
        <v>0</v>
      </c>
      <c r="AN267" s="175">
        <f>SUMPRODUCT((Stabilo!$F$5:$DA$5=6)*(Stabilo!F272:DA272&lt;&gt;""))</f>
        <v>0</v>
      </c>
      <c r="AO267" s="175">
        <f>SUMPRODUCT((Stabilo!$F$5:$DA$5=7)*(Stabilo!F272:DA272&lt;&gt;""))</f>
        <v>0</v>
      </c>
      <c r="AP267" s="175">
        <f>SUMPRODUCT((Stabilo!$F$5:$DA$5=8)*(Stabilo!F272:DA272&lt;&gt;""))</f>
        <v>0</v>
      </c>
      <c r="AQ267" s="175">
        <f>SUMPRODUCT((Stabilo!$F$5:$DA$5=9)*(Stabilo!F272:DA272&lt;&gt;""))</f>
        <v>0</v>
      </c>
      <c r="AR267" s="175">
        <f>SUMPRODUCT((Stabilo!$F$5:$DA$5=10)*(Stabilo!F272:DA272&lt;&gt;""))</f>
        <v>0</v>
      </c>
    </row>
    <row r="268" spans="2:44" ht="15" customHeight="1">
      <c r="B268" s="76">
        <v>265</v>
      </c>
      <c r="C268" s="77" t="str">
        <f>IF(Accueil!F277="","",Accueil!F277)</f>
        <v/>
      </c>
      <c r="D268" s="167" t="str">
        <f t="shared" si="45"/>
        <v/>
      </c>
      <c r="E268" s="167" t="str">
        <f t="shared" si="46"/>
        <v/>
      </c>
      <c r="F268" s="167" t="str">
        <f t="shared" si="47"/>
        <v/>
      </c>
      <c r="G268" s="167" t="str">
        <f t="shared" si="48"/>
        <v/>
      </c>
      <c r="H268" s="167" t="str">
        <f t="shared" si="49"/>
        <v/>
      </c>
      <c r="I268" s="167" t="str">
        <f t="shared" si="50"/>
        <v/>
      </c>
      <c r="J268" s="167" t="str">
        <f t="shared" si="51"/>
        <v/>
      </c>
      <c r="K268" s="167" t="str">
        <f t="shared" si="52"/>
        <v/>
      </c>
      <c r="L268" s="167" t="str">
        <f t="shared" si="53"/>
        <v/>
      </c>
      <c r="M268" s="167" t="str">
        <f t="shared" si="54"/>
        <v/>
      </c>
      <c r="N268" s="103" t="str">
        <f>IF(N267="","",IF(SUMPRODUCT((Stabilo!$F273:$DA273="A")*(Stabilo!$F$5:$DA$5='Résultats élèves'!$D$2))&gt;0,"ABSENT","PRESENT"))</f>
        <v>PRESENT</v>
      </c>
      <c r="O268" s="103" t="str">
        <f>IF(O267="","",IF(SUMPRODUCT((Stabilo!$F273:$DA273="A")*(Stabilo!$F$5:$DA$5='Résultats élèves'!$E$2))&gt;0,"ABSENT","PRESENT"))</f>
        <v>PRESENT</v>
      </c>
      <c r="P268" s="103" t="str">
        <f>IF(P267="","",IF(SUMPRODUCT((Stabilo!$F273:$DA273="A")*(Stabilo!$F$5:$DA$5='Résultats élèves'!$F$2))&gt;0,"ABSENT","PRESENT"))</f>
        <v>PRESENT</v>
      </c>
      <c r="Q268" s="103" t="str">
        <f>IF(Q267="","",IF(SUMPRODUCT((Stabilo!$F273:$DA273="A")*(Stabilo!$F$5:$DA$5='Résultats élèves'!$G$2))&gt;0,"ABSENT","PRESENT"))</f>
        <v>PRESENT</v>
      </c>
      <c r="R268" s="103" t="str">
        <f>IF(R267="","",IF(SUMPRODUCT((Stabilo!$F273:$DA273="A")*(Stabilo!$F$5:$DA$5='Résultats élèves'!$H$2))&gt;0,"ABSENT","PRESENT"))</f>
        <v>PRESENT</v>
      </c>
      <c r="S268" s="103" t="str">
        <f>IF(S267="","",IF(SUMPRODUCT((Stabilo!$F273:$DA273="A")*(Stabilo!$F$5:$DA$5='Résultats élèves'!$I$2))&gt;0,"ABSENT","PRESENT"))</f>
        <v/>
      </c>
      <c r="T268" s="103" t="str">
        <f>IF(T267="","",IF(SUMPRODUCT((Stabilo!$F273:$DA273="A")*(Stabilo!$F$5:$DA$5='Résultats élèves'!$J$2))&gt;0,"ABSENT","PRESENT"))</f>
        <v/>
      </c>
      <c r="U268" s="103" t="str">
        <f>IF(U267="","",IF(SUMPRODUCT((Stabilo!$F273:$DA273="A")*(Stabilo!$F$5:$DA$5='Résultats élèves'!$K$2))&gt;0,"ABSENT","PRESENT"))</f>
        <v/>
      </c>
      <c r="V268" s="103" t="str">
        <f>IF(V267="","",IF(SUMPRODUCT((Stabilo!$F273:$DA273="A")*(Stabilo!$F$5:$DA$5='Résultats élèves'!$L$2))&gt;0,"ABSENT","PRESENT"))</f>
        <v/>
      </c>
      <c r="W268" s="103" t="str">
        <f>IF(W267="","",IF(SUMPRODUCT((Stabilo!$F273:$DA273="A")*(Stabilo!$F$5:$DA$5='Résultats élèves'!$M$2))&gt;0,"ABSENT","PRESENT"))</f>
        <v/>
      </c>
      <c r="X268" s="99" t="str">
        <f t="shared" si="44"/>
        <v/>
      </c>
      <c r="Y268" s="176" t="str">
        <f>IF(X268="PRESENT",IF(N268="PRESENT",SUMPRODUCT((Stabilo!$F273:$DA273=1)*(Stabilo!$F$5:$DA$5='Résultats élèves'!$D$2)),"A"),"A")</f>
        <v>A</v>
      </c>
      <c r="Z268" s="176" t="str">
        <f>IF(X268="PRESENT",IF(O268="PRESENT",SUMPRODUCT((Stabilo!$F273:$DA273=1)*(Stabilo!$F$5:$DA$5='Résultats élèves'!$E$2)),"A"),"A")</f>
        <v>A</v>
      </c>
      <c r="AA268" s="176" t="str">
        <f>IF(X268="PRESENT",IF(P268="PRESENT",SUMPRODUCT((Stabilo!$F273:$DA273=1)*(Stabilo!$F$5:$DA$5='Résultats élèves'!$F$2)),"A"),"A")</f>
        <v>A</v>
      </c>
      <c r="AB268" s="176" t="str">
        <f>IF(X268="PRESENT",IF(Q268="PRESENT",SUMPRODUCT((Stabilo!$F273:$DA273=1)*(Stabilo!$F$5:$DA$5='Résultats élèves'!$G$2)),"A"),"A")</f>
        <v>A</v>
      </c>
      <c r="AC268" s="176" t="str">
        <f>IF(X268="PRESENT",IF(R268="PRESENT",SUMPRODUCT((Stabilo!$F273:$DA273=1)*(Stabilo!$F$5:$DA$5='Résultats élèves'!$H$2)),"A"),"A")</f>
        <v>A</v>
      </c>
      <c r="AD268" s="176" t="str">
        <f>IF(X268="PRESENT",IF(S268="PRESENT",SUMPRODUCT((Stabilo!$F273:$DA273=1)*(Stabilo!$F$5:$DA$5='Résultats élèves'!$I$2)),"A"),"A")</f>
        <v>A</v>
      </c>
      <c r="AE268" s="176" t="str">
        <f>IF(X268="PRESENT",IF(T268="PRESENT",SUMPRODUCT((Stabilo!$F273:$DA273=1)*(Stabilo!$F$5:$DA$5='Résultats élèves'!$J$2)),"A"),"A")</f>
        <v>A</v>
      </c>
      <c r="AF268" s="176" t="str">
        <f>IF(X268="PRESENT",IF(U268="PRESENT",SUMPRODUCT((Stabilo!$F273:$DA273=1)*(Stabilo!$F$5:$DA$5='Résultats élèves'!$K$2)),"A"),"A")</f>
        <v>A</v>
      </c>
      <c r="AG268" s="176" t="str">
        <f>IF(X268="PRESENT",IF(V268="PRESENT",SUMPRODUCT((Stabilo!$F273:$DA273=1)*(Stabilo!$F$5:$DA$5='Résultats élèves'!$L$2)),"A"),"A")</f>
        <v>A</v>
      </c>
      <c r="AH268" s="176" t="str">
        <f>IF(X268="PRESENT",IF(W268="PRESENT",SUMPRODUCT((Stabilo!$F273:$DA273=1)*(Stabilo!$F$5:$DA$5='Résultats élèves'!$M$2)),"A"),"A")</f>
        <v>A</v>
      </c>
      <c r="AI268" s="175">
        <f>SUMPRODUCT((Stabilo!$F$5:$DA$5=1)*(Stabilo!F273:DA273&lt;&gt;""))</f>
        <v>0</v>
      </c>
      <c r="AJ268" s="175">
        <f>SUMPRODUCT((Stabilo!$F$5:$DA$5=2)*(Stabilo!F273:DA273&lt;&gt;""))</f>
        <v>0</v>
      </c>
      <c r="AK268" s="175">
        <f>SUMPRODUCT((Stabilo!$F$5:$DA$5=3)*(Stabilo!F273:DA273&lt;&gt;""))</f>
        <v>0</v>
      </c>
      <c r="AL268" s="175">
        <f>SUMPRODUCT((Stabilo!$F$5:$DA$5=4)*(Stabilo!F273:DA273&lt;&gt;""))</f>
        <v>0</v>
      </c>
      <c r="AM268" s="175">
        <f>SUMPRODUCT((Stabilo!$F$5:$DA$5=5)*(Stabilo!F273:DA273&lt;&gt;""))</f>
        <v>0</v>
      </c>
      <c r="AN268" s="175">
        <f>SUMPRODUCT((Stabilo!$F$5:$DA$5=6)*(Stabilo!F273:DA273&lt;&gt;""))</f>
        <v>0</v>
      </c>
      <c r="AO268" s="175">
        <f>SUMPRODUCT((Stabilo!$F$5:$DA$5=7)*(Stabilo!F273:DA273&lt;&gt;""))</f>
        <v>0</v>
      </c>
      <c r="AP268" s="175">
        <f>SUMPRODUCT((Stabilo!$F$5:$DA$5=8)*(Stabilo!F273:DA273&lt;&gt;""))</f>
        <v>0</v>
      </c>
      <c r="AQ268" s="175">
        <f>SUMPRODUCT((Stabilo!$F$5:$DA$5=9)*(Stabilo!F273:DA273&lt;&gt;""))</f>
        <v>0</v>
      </c>
      <c r="AR268" s="175">
        <f>SUMPRODUCT((Stabilo!$F$5:$DA$5=10)*(Stabilo!F273:DA273&lt;&gt;""))</f>
        <v>0</v>
      </c>
    </row>
    <row r="269" spans="2:44" ht="15" customHeight="1">
      <c r="B269" s="76">
        <v>266</v>
      </c>
      <c r="C269" s="77" t="str">
        <f>IF(Accueil!F278="","",Accueil!F278)</f>
        <v/>
      </c>
      <c r="D269" s="167" t="str">
        <f t="shared" si="45"/>
        <v/>
      </c>
      <c r="E269" s="167" t="str">
        <f t="shared" si="46"/>
        <v/>
      </c>
      <c r="F269" s="167" t="str">
        <f t="shared" si="47"/>
        <v/>
      </c>
      <c r="G269" s="167" t="str">
        <f t="shared" si="48"/>
        <v/>
      </c>
      <c r="H269" s="167" t="str">
        <f t="shared" si="49"/>
        <v/>
      </c>
      <c r="I269" s="167" t="str">
        <f t="shared" si="50"/>
        <v/>
      </c>
      <c r="J269" s="167" t="str">
        <f t="shared" si="51"/>
        <v/>
      </c>
      <c r="K269" s="167" t="str">
        <f t="shared" si="52"/>
        <v/>
      </c>
      <c r="L269" s="167" t="str">
        <f t="shared" si="53"/>
        <v/>
      </c>
      <c r="M269" s="167" t="str">
        <f t="shared" si="54"/>
        <v/>
      </c>
      <c r="N269" s="103" t="str">
        <f>IF(N268="","",IF(SUMPRODUCT((Stabilo!$F274:$DA274="A")*(Stabilo!$F$5:$DA$5='Résultats élèves'!$D$2))&gt;0,"ABSENT","PRESENT"))</f>
        <v>PRESENT</v>
      </c>
      <c r="O269" s="103" t="str">
        <f>IF(O268="","",IF(SUMPRODUCT((Stabilo!$F274:$DA274="A")*(Stabilo!$F$5:$DA$5='Résultats élèves'!$E$2))&gt;0,"ABSENT","PRESENT"))</f>
        <v>PRESENT</v>
      </c>
      <c r="P269" s="103" t="str">
        <f>IF(P268="","",IF(SUMPRODUCT((Stabilo!$F274:$DA274="A")*(Stabilo!$F$5:$DA$5='Résultats élèves'!$F$2))&gt;0,"ABSENT","PRESENT"))</f>
        <v>PRESENT</v>
      </c>
      <c r="Q269" s="103" t="str">
        <f>IF(Q268="","",IF(SUMPRODUCT((Stabilo!$F274:$DA274="A")*(Stabilo!$F$5:$DA$5='Résultats élèves'!$G$2))&gt;0,"ABSENT","PRESENT"))</f>
        <v>PRESENT</v>
      </c>
      <c r="R269" s="103" t="str">
        <f>IF(R268="","",IF(SUMPRODUCT((Stabilo!$F274:$DA274="A")*(Stabilo!$F$5:$DA$5='Résultats élèves'!$H$2))&gt;0,"ABSENT","PRESENT"))</f>
        <v>PRESENT</v>
      </c>
      <c r="S269" s="103" t="str">
        <f>IF(S268="","",IF(SUMPRODUCT((Stabilo!$F274:$DA274="A")*(Stabilo!$F$5:$DA$5='Résultats élèves'!$I$2))&gt;0,"ABSENT","PRESENT"))</f>
        <v/>
      </c>
      <c r="T269" s="103" t="str">
        <f>IF(T268="","",IF(SUMPRODUCT((Stabilo!$F274:$DA274="A")*(Stabilo!$F$5:$DA$5='Résultats élèves'!$J$2))&gt;0,"ABSENT","PRESENT"))</f>
        <v/>
      </c>
      <c r="U269" s="103" t="str">
        <f>IF(U268="","",IF(SUMPRODUCT((Stabilo!$F274:$DA274="A")*(Stabilo!$F$5:$DA$5='Résultats élèves'!$K$2))&gt;0,"ABSENT","PRESENT"))</f>
        <v/>
      </c>
      <c r="V269" s="103" t="str">
        <f>IF(V268="","",IF(SUMPRODUCT((Stabilo!$F274:$DA274="A")*(Stabilo!$F$5:$DA$5='Résultats élèves'!$L$2))&gt;0,"ABSENT","PRESENT"))</f>
        <v/>
      </c>
      <c r="W269" s="103" t="str">
        <f>IF(W268="","",IF(SUMPRODUCT((Stabilo!$F274:$DA274="A")*(Stabilo!$F$5:$DA$5='Résultats élèves'!$M$2))&gt;0,"ABSENT","PRESENT"))</f>
        <v/>
      </c>
      <c r="X269" s="99" t="str">
        <f t="shared" si="44"/>
        <v/>
      </c>
      <c r="Y269" s="176" t="str">
        <f>IF(X269="PRESENT",IF(N269="PRESENT",SUMPRODUCT((Stabilo!$F274:$DA274=1)*(Stabilo!$F$5:$DA$5='Résultats élèves'!$D$2)),"A"),"A")</f>
        <v>A</v>
      </c>
      <c r="Z269" s="176" t="str">
        <f>IF(X269="PRESENT",IF(O269="PRESENT",SUMPRODUCT((Stabilo!$F274:$DA274=1)*(Stabilo!$F$5:$DA$5='Résultats élèves'!$E$2)),"A"),"A")</f>
        <v>A</v>
      </c>
      <c r="AA269" s="176" t="str">
        <f>IF(X269="PRESENT",IF(P269="PRESENT",SUMPRODUCT((Stabilo!$F274:$DA274=1)*(Stabilo!$F$5:$DA$5='Résultats élèves'!$F$2)),"A"),"A")</f>
        <v>A</v>
      </c>
      <c r="AB269" s="176" t="str">
        <f>IF(X269="PRESENT",IF(Q269="PRESENT",SUMPRODUCT((Stabilo!$F274:$DA274=1)*(Stabilo!$F$5:$DA$5='Résultats élèves'!$G$2)),"A"),"A")</f>
        <v>A</v>
      </c>
      <c r="AC269" s="176" t="str">
        <f>IF(X269="PRESENT",IF(R269="PRESENT",SUMPRODUCT((Stabilo!$F274:$DA274=1)*(Stabilo!$F$5:$DA$5='Résultats élèves'!$H$2)),"A"),"A")</f>
        <v>A</v>
      </c>
      <c r="AD269" s="176" t="str">
        <f>IF(X269="PRESENT",IF(S269="PRESENT",SUMPRODUCT((Stabilo!$F274:$DA274=1)*(Stabilo!$F$5:$DA$5='Résultats élèves'!$I$2)),"A"),"A")</f>
        <v>A</v>
      </c>
      <c r="AE269" s="176" t="str">
        <f>IF(X269="PRESENT",IF(T269="PRESENT",SUMPRODUCT((Stabilo!$F274:$DA274=1)*(Stabilo!$F$5:$DA$5='Résultats élèves'!$J$2)),"A"),"A")</f>
        <v>A</v>
      </c>
      <c r="AF269" s="176" t="str">
        <f>IF(X269="PRESENT",IF(U269="PRESENT",SUMPRODUCT((Stabilo!$F274:$DA274=1)*(Stabilo!$F$5:$DA$5='Résultats élèves'!$K$2)),"A"),"A")</f>
        <v>A</v>
      </c>
      <c r="AG269" s="176" t="str">
        <f>IF(X269="PRESENT",IF(V269="PRESENT",SUMPRODUCT((Stabilo!$F274:$DA274=1)*(Stabilo!$F$5:$DA$5='Résultats élèves'!$L$2)),"A"),"A")</f>
        <v>A</v>
      </c>
      <c r="AH269" s="176" t="str">
        <f>IF(X269="PRESENT",IF(W269="PRESENT",SUMPRODUCT((Stabilo!$F274:$DA274=1)*(Stabilo!$F$5:$DA$5='Résultats élèves'!$M$2)),"A"),"A")</f>
        <v>A</v>
      </c>
      <c r="AI269" s="175">
        <f>SUMPRODUCT((Stabilo!$F$5:$DA$5=1)*(Stabilo!F274:DA274&lt;&gt;""))</f>
        <v>0</v>
      </c>
      <c r="AJ269" s="175">
        <f>SUMPRODUCT((Stabilo!$F$5:$DA$5=2)*(Stabilo!F274:DA274&lt;&gt;""))</f>
        <v>0</v>
      </c>
      <c r="AK269" s="175">
        <f>SUMPRODUCT((Stabilo!$F$5:$DA$5=3)*(Stabilo!F274:DA274&lt;&gt;""))</f>
        <v>0</v>
      </c>
      <c r="AL269" s="175">
        <f>SUMPRODUCT((Stabilo!$F$5:$DA$5=4)*(Stabilo!F274:DA274&lt;&gt;""))</f>
        <v>0</v>
      </c>
      <c r="AM269" s="175">
        <f>SUMPRODUCT((Stabilo!$F$5:$DA$5=5)*(Stabilo!F274:DA274&lt;&gt;""))</f>
        <v>0</v>
      </c>
      <c r="AN269" s="175">
        <f>SUMPRODUCT((Stabilo!$F$5:$DA$5=6)*(Stabilo!F274:DA274&lt;&gt;""))</f>
        <v>0</v>
      </c>
      <c r="AO269" s="175">
        <f>SUMPRODUCT((Stabilo!$F$5:$DA$5=7)*(Stabilo!F274:DA274&lt;&gt;""))</f>
        <v>0</v>
      </c>
      <c r="AP269" s="175">
        <f>SUMPRODUCT((Stabilo!$F$5:$DA$5=8)*(Stabilo!F274:DA274&lt;&gt;""))</f>
        <v>0</v>
      </c>
      <c r="AQ269" s="175">
        <f>SUMPRODUCT((Stabilo!$F$5:$DA$5=9)*(Stabilo!F274:DA274&lt;&gt;""))</f>
        <v>0</v>
      </c>
      <c r="AR269" s="175">
        <f>SUMPRODUCT((Stabilo!$F$5:$DA$5=10)*(Stabilo!F274:DA274&lt;&gt;""))</f>
        <v>0</v>
      </c>
    </row>
    <row r="270" spans="2:44" ht="15" customHeight="1">
      <c r="B270" s="76">
        <v>267</v>
      </c>
      <c r="C270" s="77" t="str">
        <f>IF(Accueil!F279="","",Accueil!F279)</f>
        <v/>
      </c>
      <c r="D270" s="167" t="str">
        <f t="shared" si="45"/>
        <v/>
      </c>
      <c r="E270" s="167" t="str">
        <f t="shared" si="46"/>
        <v/>
      </c>
      <c r="F270" s="167" t="str">
        <f t="shared" si="47"/>
        <v/>
      </c>
      <c r="G270" s="167" t="str">
        <f t="shared" si="48"/>
        <v/>
      </c>
      <c r="H270" s="167" t="str">
        <f t="shared" si="49"/>
        <v/>
      </c>
      <c r="I270" s="167" t="str">
        <f t="shared" si="50"/>
        <v/>
      </c>
      <c r="J270" s="167" t="str">
        <f t="shared" si="51"/>
        <v/>
      </c>
      <c r="K270" s="167" t="str">
        <f t="shared" si="52"/>
        <v/>
      </c>
      <c r="L270" s="167" t="str">
        <f t="shared" si="53"/>
        <v/>
      </c>
      <c r="M270" s="167" t="str">
        <f t="shared" si="54"/>
        <v/>
      </c>
      <c r="N270" s="103" t="str">
        <f>IF(N269="","",IF(SUMPRODUCT((Stabilo!$F275:$DA275="A")*(Stabilo!$F$5:$DA$5='Résultats élèves'!$D$2))&gt;0,"ABSENT","PRESENT"))</f>
        <v>PRESENT</v>
      </c>
      <c r="O270" s="103" t="str">
        <f>IF(O269="","",IF(SUMPRODUCT((Stabilo!$F275:$DA275="A")*(Stabilo!$F$5:$DA$5='Résultats élèves'!$E$2))&gt;0,"ABSENT","PRESENT"))</f>
        <v>PRESENT</v>
      </c>
      <c r="P270" s="103" t="str">
        <f>IF(P269="","",IF(SUMPRODUCT((Stabilo!$F275:$DA275="A")*(Stabilo!$F$5:$DA$5='Résultats élèves'!$F$2))&gt;0,"ABSENT","PRESENT"))</f>
        <v>PRESENT</v>
      </c>
      <c r="Q270" s="103" t="str">
        <f>IF(Q269="","",IF(SUMPRODUCT((Stabilo!$F275:$DA275="A")*(Stabilo!$F$5:$DA$5='Résultats élèves'!$G$2))&gt;0,"ABSENT","PRESENT"))</f>
        <v>PRESENT</v>
      </c>
      <c r="R270" s="103" t="str">
        <f>IF(R269="","",IF(SUMPRODUCT((Stabilo!$F275:$DA275="A")*(Stabilo!$F$5:$DA$5='Résultats élèves'!$H$2))&gt;0,"ABSENT","PRESENT"))</f>
        <v>PRESENT</v>
      </c>
      <c r="S270" s="103" t="str">
        <f>IF(S269="","",IF(SUMPRODUCT((Stabilo!$F275:$DA275="A")*(Stabilo!$F$5:$DA$5='Résultats élèves'!$I$2))&gt;0,"ABSENT","PRESENT"))</f>
        <v/>
      </c>
      <c r="T270" s="103" t="str">
        <f>IF(T269="","",IF(SUMPRODUCT((Stabilo!$F275:$DA275="A")*(Stabilo!$F$5:$DA$5='Résultats élèves'!$J$2))&gt;0,"ABSENT","PRESENT"))</f>
        <v/>
      </c>
      <c r="U270" s="103" t="str">
        <f>IF(U269="","",IF(SUMPRODUCT((Stabilo!$F275:$DA275="A")*(Stabilo!$F$5:$DA$5='Résultats élèves'!$K$2))&gt;0,"ABSENT","PRESENT"))</f>
        <v/>
      </c>
      <c r="V270" s="103" t="str">
        <f>IF(V269="","",IF(SUMPRODUCT((Stabilo!$F275:$DA275="A")*(Stabilo!$F$5:$DA$5='Résultats élèves'!$L$2))&gt;0,"ABSENT","PRESENT"))</f>
        <v/>
      </c>
      <c r="W270" s="103" t="str">
        <f>IF(W269="","",IF(SUMPRODUCT((Stabilo!$F275:$DA275="A")*(Stabilo!$F$5:$DA$5='Résultats élèves'!$M$2))&gt;0,"ABSENT","PRESENT"))</f>
        <v/>
      </c>
      <c r="X270" s="99" t="str">
        <f t="shared" si="44"/>
        <v/>
      </c>
      <c r="Y270" s="176" t="str">
        <f>IF(X270="PRESENT",IF(N270="PRESENT",SUMPRODUCT((Stabilo!$F275:$DA275=1)*(Stabilo!$F$5:$DA$5='Résultats élèves'!$D$2)),"A"),"A")</f>
        <v>A</v>
      </c>
      <c r="Z270" s="176" t="str">
        <f>IF(X270="PRESENT",IF(O270="PRESENT",SUMPRODUCT((Stabilo!$F275:$DA275=1)*(Stabilo!$F$5:$DA$5='Résultats élèves'!$E$2)),"A"),"A")</f>
        <v>A</v>
      </c>
      <c r="AA270" s="176" t="str">
        <f>IF(X270="PRESENT",IF(P270="PRESENT",SUMPRODUCT((Stabilo!$F275:$DA275=1)*(Stabilo!$F$5:$DA$5='Résultats élèves'!$F$2)),"A"),"A")</f>
        <v>A</v>
      </c>
      <c r="AB270" s="176" t="str">
        <f>IF(X270="PRESENT",IF(Q270="PRESENT",SUMPRODUCT((Stabilo!$F275:$DA275=1)*(Stabilo!$F$5:$DA$5='Résultats élèves'!$G$2)),"A"),"A")</f>
        <v>A</v>
      </c>
      <c r="AC270" s="176" t="str">
        <f>IF(X270="PRESENT",IF(R270="PRESENT",SUMPRODUCT((Stabilo!$F275:$DA275=1)*(Stabilo!$F$5:$DA$5='Résultats élèves'!$H$2)),"A"),"A")</f>
        <v>A</v>
      </c>
      <c r="AD270" s="176" t="str">
        <f>IF(X270="PRESENT",IF(S270="PRESENT",SUMPRODUCT((Stabilo!$F275:$DA275=1)*(Stabilo!$F$5:$DA$5='Résultats élèves'!$I$2)),"A"),"A")</f>
        <v>A</v>
      </c>
      <c r="AE270" s="176" t="str">
        <f>IF(X270="PRESENT",IF(T270="PRESENT",SUMPRODUCT((Stabilo!$F275:$DA275=1)*(Stabilo!$F$5:$DA$5='Résultats élèves'!$J$2)),"A"),"A")</f>
        <v>A</v>
      </c>
      <c r="AF270" s="176" t="str">
        <f>IF(X270="PRESENT",IF(U270="PRESENT",SUMPRODUCT((Stabilo!$F275:$DA275=1)*(Stabilo!$F$5:$DA$5='Résultats élèves'!$K$2)),"A"),"A")</f>
        <v>A</v>
      </c>
      <c r="AG270" s="176" t="str">
        <f>IF(X270="PRESENT",IF(V270="PRESENT",SUMPRODUCT((Stabilo!$F275:$DA275=1)*(Stabilo!$F$5:$DA$5='Résultats élèves'!$L$2)),"A"),"A")</f>
        <v>A</v>
      </c>
      <c r="AH270" s="176" t="str">
        <f>IF(X270="PRESENT",IF(W270="PRESENT",SUMPRODUCT((Stabilo!$F275:$DA275=1)*(Stabilo!$F$5:$DA$5='Résultats élèves'!$M$2)),"A"),"A")</f>
        <v>A</v>
      </c>
      <c r="AI270" s="175">
        <f>SUMPRODUCT((Stabilo!$F$5:$DA$5=1)*(Stabilo!F275:DA275&lt;&gt;""))</f>
        <v>0</v>
      </c>
      <c r="AJ270" s="175">
        <f>SUMPRODUCT((Stabilo!$F$5:$DA$5=2)*(Stabilo!F275:DA275&lt;&gt;""))</f>
        <v>0</v>
      </c>
      <c r="AK270" s="175">
        <f>SUMPRODUCT((Stabilo!$F$5:$DA$5=3)*(Stabilo!F275:DA275&lt;&gt;""))</f>
        <v>0</v>
      </c>
      <c r="AL270" s="175">
        <f>SUMPRODUCT((Stabilo!$F$5:$DA$5=4)*(Stabilo!F275:DA275&lt;&gt;""))</f>
        <v>0</v>
      </c>
      <c r="AM270" s="175">
        <f>SUMPRODUCT((Stabilo!$F$5:$DA$5=5)*(Stabilo!F275:DA275&lt;&gt;""))</f>
        <v>0</v>
      </c>
      <c r="AN270" s="175">
        <f>SUMPRODUCT((Stabilo!$F$5:$DA$5=6)*(Stabilo!F275:DA275&lt;&gt;""))</f>
        <v>0</v>
      </c>
      <c r="AO270" s="175">
        <f>SUMPRODUCT((Stabilo!$F$5:$DA$5=7)*(Stabilo!F275:DA275&lt;&gt;""))</f>
        <v>0</v>
      </c>
      <c r="AP270" s="175">
        <f>SUMPRODUCT((Stabilo!$F$5:$DA$5=8)*(Stabilo!F275:DA275&lt;&gt;""))</f>
        <v>0</v>
      </c>
      <c r="AQ270" s="175">
        <f>SUMPRODUCT((Stabilo!$F$5:$DA$5=9)*(Stabilo!F275:DA275&lt;&gt;""))</f>
        <v>0</v>
      </c>
      <c r="AR270" s="175">
        <f>SUMPRODUCT((Stabilo!$F$5:$DA$5=10)*(Stabilo!F275:DA275&lt;&gt;""))</f>
        <v>0</v>
      </c>
    </row>
    <row r="271" spans="2:44" ht="15" customHeight="1">
      <c r="B271" s="76">
        <v>268</v>
      </c>
      <c r="C271" s="77" t="str">
        <f>IF(Accueil!F280="","",Accueil!F280)</f>
        <v/>
      </c>
      <c r="D271" s="167" t="str">
        <f t="shared" si="45"/>
        <v/>
      </c>
      <c r="E271" s="167" t="str">
        <f t="shared" si="46"/>
        <v/>
      </c>
      <c r="F271" s="167" t="str">
        <f t="shared" si="47"/>
        <v/>
      </c>
      <c r="G271" s="167" t="str">
        <f t="shared" si="48"/>
        <v/>
      </c>
      <c r="H271" s="167" t="str">
        <f t="shared" si="49"/>
        <v/>
      </c>
      <c r="I271" s="167" t="str">
        <f t="shared" si="50"/>
        <v/>
      </c>
      <c r="J271" s="167" t="str">
        <f t="shared" si="51"/>
        <v/>
      </c>
      <c r="K271" s="167" t="str">
        <f t="shared" si="52"/>
        <v/>
      </c>
      <c r="L271" s="167" t="str">
        <f t="shared" si="53"/>
        <v/>
      </c>
      <c r="M271" s="167" t="str">
        <f t="shared" si="54"/>
        <v/>
      </c>
      <c r="N271" s="103" t="str">
        <f>IF(N270="","",IF(SUMPRODUCT((Stabilo!$F276:$DA276="A")*(Stabilo!$F$5:$DA$5='Résultats élèves'!$D$2))&gt;0,"ABSENT","PRESENT"))</f>
        <v>PRESENT</v>
      </c>
      <c r="O271" s="103" t="str">
        <f>IF(O270="","",IF(SUMPRODUCT((Stabilo!$F276:$DA276="A")*(Stabilo!$F$5:$DA$5='Résultats élèves'!$E$2))&gt;0,"ABSENT","PRESENT"))</f>
        <v>PRESENT</v>
      </c>
      <c r="P271" s="103" t="str">
        <f>IF(P270="","",IF(SUMPRODUCT((Stabilo!$F276:$DA276="A")*(Stabilo!$F$5:$DA$5='Résultats élèves'!$F$2))&gt;0,"ABSENT","PRESENT"))</f>
        <v>PRESENT</v>
      </c>
      <c r="Q271" s="103" t="str">
        <f>IF(Q270="","",IF(SUMPRODUCT((Stabilo!$F276:$DA276="A")*(Stabilo!$F$5:$DA$5='Résultats élèves'!$G$2))&gt;0,"ABSENT","PRESENT"))</f>
        <v>PRESENT</v>
      </c>
      <c r="R271" s="103" t="str">
        <f>IF(R270="","",IF(SUMPRODUCT((Stabilo!$F276:$DA276="A")*(Stabilo!$F$5:$DA$5='Résultats élèves'!$H$2))&gt;0,"ABSENT","PRESENT"))</f>
        <v>PRESENT</v>
      </c>
      <c r="S271" s="103" t="str">
        <f>IF(S270="","",IF(SUMPRODUCT((Stabilo!$F276:$DA276="A")*(Stabilo!$F$5:$DA$5='Résultats élèves'!$I$2))&gt;0,"ABSENT","PRESENT"))</f>
        <v/>
      </c>
      <c r="T271" s="103" t="str">
        <f>IF(T270="","",IF(SUMPRODUCT((Stabilo!$F276:$DA276="A")*(Stabilo!$F$5:$DA$5='Résultats élèves'!$J$2))&gt;0,"ABSENT","PRESENT"))</f>
        <v/>
      </c>
      <c r="U271" s="103" t="str">
        <f>IF(U270="","",IF(SUMPRODUCT((Stabilo!$F276:$DA276="A")*(Stabilo!$F$5:$DA$5='Résultats élèves'!$K$2))&gt;0,"ABSENT","PRESENT"))</f>
        <v/>
      </c>
      <c r="V271" s="103" t="str">
        <f>IF(V270="","",IF(SUMPRODUCT((Stabilo!$F276:$DA276="A")*(Stabilo!$F$5:$DA$5='Résultats élèves'!$L$2))&gt;0,"ABSENT","PRESENT"))</f>
        <v/>
      </c>
      <c r="W271" s="103" t="str">
        <f>IF(W270="","",IF(SUMPRODUCT((Stabilo!$F276:$DA276="A")*(Stabilo!$F$5:$DA$5='Résultats élèves'!$M$2))&gt;0,"ABSENT","PRESENT"))</f>
        <v/>
      </c>
      <c r="X271" s="99" t="str">
        <f t="shared" si="44"/>
        <v/>
      </c>
      <c r="Y271" s="176" t="str">
        <f>IF(X271="PRESENT",IF(N271="PRESENT",SUMPRODUCT((Stabilo!$F276:$DA276=1)*(Stabilo!$F$5:$DA$5='Résultats élèves'!$D$2)),"A"),"A")</f>
        <v>A</v>
      </c>
      <c r="Z271" s="176" t="str">
        <f>IF(X271="PRESENT",IF(O271="PRESENT",SUMPRODUCT((Stabilo!$F276:$DA276=1)*(Stabilo!$F$5:$DA$5='Résultats élèves'!$E$2)),"A"),"A")</f>
        <v>A</v>
      </c>
      <c r="AA271" s="176" t="str">
        <f>IF(X271="PRESENT",IF(P271="PRESENT",SUMPRODUCT((Stabilo!$F276:$DA276=1)*(Stabilo!$F$5:$DA$5='Résultats élèves'!$F$2)),"A"),"A")</f>
        <v>A</v>
      </c>
      <c r="AB271" s="176" t="str">
        <f>IF(X271="PRESENT",IF(Q271="PRESENT",SUMPRODUCT((Stabilo!$F276:$DA276=1)*(Stabilo!$F$5:$DA$5='Résultats élèves'!$G$2)),"A"),"A")</f>
        <v>A</v>
      </c>
      <c r="AC271" s="176" t="str">
        <f>IF(X271="PRESENT",IF(R271="PRESENT",SUMPRODUCT((Stabilo!$F276:$DA276=1)*(Stabilo!$F$5:$DA$5='Résultats élèves'!$H$2)),"A"),"A")</f>
        <v>A</v>
      </c>
      <c r="AD271" s="176" t="str">
        <f>IF(X271="PRESENT",IF(S271="PRESENT",SUMPRODUCT((Stabilo!$F276:$DA276=1)*(Stabilo!$F$5:$DA$5='Résultats élèves'!$I$2)),"A"),"A")</f>
        <v>A</v>
      </c>
      <c r="AE271" s="176" t="str">
        <f>IF(X271="PRESENT",IF(T271="PRESENT",SUMPRODUCT((Stabilo!$F276:$DA276=1)*(Stabilo!$F$5:$DA$5='Résultats élèves'!$J$2)),"A"),"A")</f>
        <v>A</v>
      </c>
      <c r="AF271" s="176" t="str">
        <f>IF(X271="PRESENT",IF(U271="PRESENT",SUMPRODUCT((Stabilo!$F276:$DA276=1)*(Stabilo!$F$5:$DA$5='Résultats élèves'!$K$2)),"A"),"A")</f>
        <v>A</v>
      </c>
      <c r="AG271" s="176" t="str">
        <f>IF(X271="PRESENT",IF(V271="PRESENT",SUMPRODUCT((Stabilo!$F276:$DA276=1)*(Stabilo!$F$5:$DA$5='Résultats élèves'!$L$2)),"A"),"A")</f>
        <v>A</v>
      </c>
      <c r="AH271" s="176" t="str">
        <f>IF(X271="PRESENT",IF(W271="PRESENT",SUMPRODUCT((Stabilo!$F276:$DA276=1)*(Stabilo!$F$5:$DA$5='Résultats élèves'!$M$2)),"A"),"A")</f>
        <v>A</v>
      </c>
      <c r="AI271" s="175">
        <f>SUMPRODUCT((Stabilo!$F$5:$DA$5=1)*(Stabilo!F276:DA276&lt;&gt;""))</f>
        <v>0</v>
      </c>
      <c r="AJ271" s="175">
        <f>SUMPRODUCT((Stabilo!$F$5:$DA$5=2)*(Stabilo!F276:DA276&lt;&gt;""))</f>
        <v>0</v>
      </c>
      <c r="AK271" s="175">
        <f>SUMPRODUCT((Stabilo!$F$5:$DA$5=3)*(Stabilo!F276:DA276&lt;&gt;""))</f>
        <v>0</v>
      </c>
      <c r="AL271" s="175">
        <f>SUMPRODUCT((Stabilo!$F$5:$DA$5=4)*(Stabilo!F276:DA276&lt;&gt;""))</f>
        <v>0</v>
      </c>
      <c r="AM271" s="175">
        <f>SUMPRODUCT((Stabilo!$F$5:$DA$5=5)*(Stabilo!F276:DA276&lt;&gt;""))</f>
        <v>0</v>
      </c>
      <c r="AN271" s="175">
        <f>SUMPRODUCT((Stabilo!$F$5:$DA$5=6)*(Stabilo!F276:DA276&lt;&gt;""))</f>
        <v>0</v>
      </c>
      <c r="AO271" s="175">
        <f>SUMPRODUCT((Stabilo!$F$5:$DA$5=7)*(Stabilo!F276:DA276&lt;&gt;""))</f>
        <v>0</v>
      </c>
      <c r="AP271" s="175">
        <f>SUMPRODUCT((Stabilo!$F$5:$DA$5=8)*(Stabilo!F276:DA276&lt;&gt;""))</f>
        <v>0</v>
      </c>
      <c r="AQ271" s="175">
        <f>SUMPRODUCT((Stabilo!$F$5:$DA$5=9)*(Stabilo!F276:DA276&lt;&gt;""))</f>
        <v>0</v>
      </c>
      <c r="AR271" s="175">
        <f>SUMPRODUCT((Stabilo!$F$5:$DA$5=10)*(Stabilo!F276:DA276&lt;&gt;""))</f>
        <v>0</v>
      </c>
    </row>
    <row r="272" spans="2:44" ht="15" customHeight="1">
      <c r="B272" s="76">
        <v>269</v>
      </c>
      <c r="C272" s="77" t="str">
        <f>IF(Accueil!F281="","",Accueil!F281)</f>
        <v/>
      </c>
      <c r="D272" s="167" t="str">
        <f t="shared" si="45"/>
        <v/>
      </c>
      <c r="E272" s="167" t="str">
        <f t="shared" si="46"/>
        <v/>
      </c>
      <c r="F272" s="167" t="str">
        <f t="shared" si="47"/>
        <v/>
      </c>
      <c r="G272" s="167" t="str">
        <f t="shared" si="48"/>
        <v/>
      </c>
      <c r="H272" s="167" t="str">
        <f t="shared" si="49"/>
        <v/>
      </c>
      <c r="I272" s="167" t="str">
        <f t="shared" si="50"/>
        <v/>
      </c>
      <c r="J272" s="167" t="str">
        <f t="shared" si="51"/>
        <v/>
      </c>
      <c r="K272" s="167" t="str">
        <f t="shared" si="52"/>
        <v/>
      </c>
      <c r="L272" s="167" t="str">
        <f t="shared" si="53"/>
        <v/>
      </c>
      <c r="M272" s="167" t="str">
        <f t="shared" si="54"/>
        <v/>
      </c>
      <c r="N272" s="103" t="str">
        <f>IF(N271="","",IF(SUMPRODUCT((Stabilo!$F277:$DA277="A")*(Stabilo!$F$5:$DA$5='Résultats élèves'!$D$2))&gt;0,"ABSENT","PRESENT"))</f>
        <v>PRESENT</v>
      </c>
      <c r="O272" s="103" t="str">
        <f>IF(O271="","",IF(SUMPRODUCT((Stabilo!$F277:$DA277="A")*(Stabilo!$F$5:$DA$5='Résultats élèves'!$E$2))&gt;0,"ABSENT","PRESENT"))</f>
        <v>PRESENT</v>
      </c>
      <c r="P272" s="103" t="str">
        <f>IF(P271="","",IF(SUMPRODUCT((Stabilo!$F277:$DA277="A")*(Stabilo!$F$5:$DA$5='Résultats élèves'!$F$2))&gt;0,"ABSENT","PRESENT"))</f>
        <v>PRESENT</v>
      </c>
      <c r="Q272" s="103" t="str">
        <f>IF(Q271="","",IF(SUMPRODUCT((Stabilo!$F277:$DA277="A")*(Stabilo!$F$5:$DA$5='Résultats élèves'!$G$2))&gt;0,"ABSENT","PRESENT"))</f>
        <v>PRESENT</v>
      </c>
      <c r="R272" s="103" t="str">
        <f>IF(R271="","",IF(SUMPRODUCT((Stabilo!$F277:$DA277="A")*(Stabilo!$F$5:$DA$5='Résultats élèves'!$H$2))&gt;0,"ABSENT","PRESENT"))</f>
        <v>PRESENT</v>
      </c>
      <c r="S272" s="103" t="str">
        <f>IF(S271="","",IF(SUMPRODUCT((Stabilo!$F277:$DA277="A")*(Stabilo!$F$5:$DA$5='Résultats élèves'!$I$2))&gt;0,"ABSENT","PRESENT"))</f>
        <v/>
      </c>
      <c r="T272" s="103" t="str">
        <f>IF(T271="","",IF(SUMPRODUCT((Stabilo!$F277:$DA277="A")*(Stabilo!$F$5:$DA$5='Résultats élèves'!$J$2))&gt;0,"ABSENT","PRESENT"))</f>
        <v/>
      </c>
      <c r="U272" s="103" t="str">
        <f>IF(U271="","",IF(SUMPRODUCT((Stabilo!$F277:$DA277="A")*(Stabilo!$F$5:$DA$5='Résultats élèves'!$K$2))&gt;0,"ABSENT","PRESENT"))</f>
        <v/>
      </c>
      <c r="V272" s="103" t="str">
        <f>IF(V271="","",IF(SUMPRODUCT((Stabilo!$F277:$DA277="A")*(Stabilo!$F$5:$DA$5='Résultats élèves'!$L$2))&gt;0,"ABSENT","PRESENT"))</f>
        <v/>
      </c>
      <c r="W272" s="103" t="str">
        <f>IF(W271="","",IF(SUMPRODUCT((Stabilo!$F277:$DA277="A")*(Stabilo!$F$5:$DA$5='Résultats élèves'!$M$2))&gt;0,"ABSENT","PRESENT"))</f>
        <v/>
      </c>
      <c r="X272" s="99" t="str">
        <f t="shared" si="44"/>
        <v/>
      </c>
      <c r="Y272" s="176" t="str">
        <f>IF(X272="PRESENT",IF(N272="PRESENT",SUMPRODUCT((Stabilo!$F277:$DA277=1)*(Stabilo!$F$5:$DA$5='Résultats élèves'!$D$2)),"A"),"A")</f>
        <v>A</v>
      </c>
      <c r="Z272" s="176" t="str">
        <f>IF(X272="PRESENT",IF(O272="PRESENT",SUMPRODUCT((Stabilo!$F277:$DA277=1)*(Stabilo!$F$5:$DA$5='Résultats élèves'!$E$2)),"A"),"A")</f>
        <v>A</v>
      </c>
      <c r="AA272" s="176" t="str">
        <f>IF(X272="PRESENT",IF(P272="PRESENT",SUMPRODUCT((Stabilo!$F277:$DA277=1)*(Stabilo!$F$5:$DA$5='Résultats élèves'!$F$2)),"A"),"A")</f>
        <v>A</v>
      </c>
      <c r="AB272" s="176" t="str">
        <f>IF(X272="PRESENT",IF(Q272="PRESENT",SUMPRODUCT((Stabilo!$F277:$DA277=1)*(Stabilo!$F$5:$DA$5='Résultats élèves'!$G$2)),"A"),"A")</f>
        <v>A</v>
      </c>
      <c r="AC272" s="176" t="str">
        <f>IF(X272="PRESENT",IF(R272="PRESENT",SUMPRODUCT((Stabilo!$F277:$DA277=1)*(Stabilo!$F$5:$DA$5='Résultats élèves'!$H$2)),"A"),"A")</f>
        <v>A</v>
      </c>
      <c r="AD272" s="176" t="str">
        <f>IF(X272="PRESENT",IF(S272="PRESENT",SUMPRODUCT((Stabilo!$F277:$DA277=1)*(Stabilo!$F$5:$DA$5='Résultats élèves'!$I$2)),"A"),"A")</f>
        <v>A</v>
      </c>
      <c r="AE272" s="176" t="str">
        <f>IF(X272="PRESENT",IF(T272="PRESENT",SUMPRODUCT((Stabilo!$F277:$DA277=1)*(Stabilo!$F$5:$DA$5='Résultats élèves'!$J$2)),"A"),"A")</f>
        <v>A</v>
      </c>
      <c r="AF272" s="176" t="str">
        <f>IF(X272="PRESENT",IF(U272="PRESENT",SUMPRODUCT((Stabilo!$F277:$DA277=1)*(Stabilo!$F$5:$DA$5='Résultats élèves'!$K$2)),"A"),"A")</f>
        <v>A</v>
      </c>
      <c r="AG272" s="176" t="str">
        <f>IF(X272="PRESENT",IF(V272="PRESENT",SUMPRODUCT((Stabilo!$F277:$DA277=1)*(Stabilo!$F$5:$DA$5='Résultats élèves'!$L$2)),"A"),"A")</f>
        <v>A</v>
      </c>
      <c r="AH272" s="176" t="str">
        <f>IF(X272="PRESENT",IF(W272="PRESENT",SUMPRODUCT((Stabilo!$F277:$DA277=1)*(Stabilo!$F$5:$DA$5='Résultats élèves'!$M$2)),"A"),"A")</f>
        <v>A</v>
      </c>
      <c r="AI272" s="175">
        <f>SUMPRODUCT((Stabilo!$F$5:$DA$5=1)*(Stabilo!F277:DA277&lt;&gt;""))</f>
        <v>0</v>
      </c>
      <c r="AJ272" s="175">
        <f>SUMPRODUCT((Stabilo!$F$5:$DA$5=2)*(Stabilo!F277:DA277&lt;&gt;""))</f>
        <v>0</v>
      </c>
      <c r="AK272" s="175">
        <f>SUMPRODUCT((Stabilo!$F$5:$DA$5=3)*(Stabilo!F277:DA277&lt;&gt;""))</f>
        <v>0</v>
      </c>
      <c r="AL272" s="175">
        <f>SUMPRODUCT((Stabilo!$F$5:$DA$5=4)*(Stabilo!F277:DA277&lt;&gt;""))</f>
        <v>0</v>
      </c>
      <c r="AM272" s="175">
        <f>SUMPRODUCT((Stabilo!$F$5:$DA$5=5)*(Stabilo!F277:DA277&lt;&gt;""))</f>
        <v>0</v>
      </c>
      <c r="AN272" s="175">
        <f>SUMPRODUCT((Stabilo!$F$5:$DA$5=6)*(Stabilo!F277:DA277&lt;&gt;""))</f>
        <v>0</v>
      </c>
      <c r="AO272" s="175">
        <f>SUMPRODUCT((Stabilo!$F$5:$DA$5=7)*(Stabilo!F277:DA277&lt;&gt;""))</f>
        <v>0</v>
      </c>
      <c r="AP272" s="175">
        <f>SUMPRODUCT((Stabilo!$F$5:$DA$5=8)*(Stabilo!F277:DA277&lt;&gt;""))</f>
        <v>0</v>
      </c>
      <c r="AQ272" s="175">
        <f>SUMPRODUCT((Stabilo!$F$5:$DA$5=9)*(Stabilo!F277:DA277&lt;&gt;""))</f>
        <v>0</v>
      </c>
      <c r="AR272" s="175">
        <f>SUMPRODUCT((Stabilo!$F$5:$DA$5=10)*(Stabilo!F277:DA277&lt;&gt;""))</f>
        <v>0</v>
      </c>
    </row>
    <row r="273" spans="2:44" ht="15" customHeight="1">
      <c r="B273" s="76">
        <v>270</v>
      </c>
      <c r="C273" s="77" t="str">
        <f>IF(Accueil!F282="","",Accueil!F282)</f>
        <v/>
      </c>
      <c r="D273" s="167" t="str">
        <f t="shared" si="45"/>
        <v/>
      </c>
      <c r="E273" s="167" t="str">
        <f t="shared" si="46"/>
        <v/>
      </c>
      <c r="F273" s="167" t="str">
        <f t="shared" si="47"/>
        <v/>
      </c>
      <c r="G273" s="167" t="str">
        <f t="shared" si="48"/>
        <v/>
      </c>
      <c r="H273" s="167" t="str">
        <f t="shared" si="49"/>
        <v/>
      </c>
      <c r="I273" s="167" t="str">
        <f t="shared" si="50"/>
        <v/>
      </c>
      <c r="J273" s="167" t="str">
        <f t="shared" si="51"/>
        <v/>
      </c>
      <c r="K273" s="167" t="str">
        <f t="shared" si="52"/>
        <v/>
      </c>
      <c r="L273" s="167" t="str">
        <f t="shared" si="53"/>
        <v/>
      </c>
      <c r="M273" s="167" t="str">
        <f t="shared" si="54"/>
        <v/>
      </c>
      <c r="N273" s="103" t="str">
        <f>IF(N272="","",IF(SUMPRODUCT((Stabilo!$F278:$DA278="A")*(Stabilo!$F$5:$DA$5='Résultats élèves'!$D$2))&gt;0,"ABSENT","PRESENT"))</f>
        <v>PRESENT</v>
      </c>
      <c r="O273" s="103" t="str">
        <f>IF(O272="","",IF(SUMPRODUCT((Stabilo!$F278:$DA278="A")*(Stabilo!$F$5:$DA$5='Résultats élèves'!$E$2))&gt;0,"ABSENT","PRESENT"))</f>
        <v>PRESENT</v>
      </c>
      <c r="P273" s="103" t="str">
        <f>IF(P272="","",IF(SUMPRODUCT((Stabilo!$F278:$DA278="A")*(Stabilo!$F$5:$DA$5='Résultats élèves'!$F$2))&gt;0,"ABSENT","PRESENT"))</f>
        <v>PRESENT</v>
      </c>
      <c r="Q273" s="103" t="str">
        <f>IF(Q272="","",IF(SUMPRODUCT((Stabilo!$F278:$DA278="A")*(Stabilo!$F$5:$DA$5='Résultats élèves'!$G$2))&gt;0,"ABSENT","PRESENT"))</f>
        <v>PRESENT</v>
      </c>
      <c r="R273" s="103" t="str">
        <f>IF(R272="","",IF(SUMPRODUCT((Stabilo!$F278:$DA278="A")*(Stabilo!$F$5:$DA$5='Résultats élèves'!$H$2))&gt;0,"ABSENT","PRESENT"))</f>
        <v>PRESENT</v>
      </c>
      <c r="S273" s="103" t="str">
        <f>IF(S272="","",IF(SUMPRODUCT((Stabilo!$F278:$DA278="A")*(Stabilo!$F$5:$DA$5='Résultats élèves'!$I$2))&gt;0,"ABSENT","PRESENT"))</f>
        <v/>
      </c>
      <c r="T273" s="103" t="str">
        <f>IF(T272="","",IF(SUMPRODUCT((Stabilo!$F278:$DA278="A")*(Stabilo!$F$5:$DA$5='Résultats élèves'!$J$2))&gt;0,"ABSENT","PRESENT"))</f>
        <v/>
      </c>
      <c r="U273" s="103" t="str">
        <f>IF(U272="","",IF(SUMPRODUCT((Stabilo!$F278:$DA278="A")*(Stabilo!$F$5:$DA$5='Résultats élèves'!$K$2))&gt;0,"ABSENT","PRESENT"))</f>
        <v/>
      </c>
      <c r="V273" s="103" t="str">
        <f>IF(V272="","",IF(SUMPRODUCT((Stabilo!$F278:$DA278="A")*(Stabilo!$F$5:$DA$5='Résultats élèves'!$L$2))&gt;0,"ABSENT","PRESENT"))</f>
        <v/>
      </c>
      <c r="W273" s="103" t="str">
        <f>IF(W272="","",IF(SUMPRODUCT((Stabilo!$F278:$DA278="A")*(Stabilo!$F$5:$DA$5='Résultats élèves'!$M$2))&gt;0,"ABSENT","PRESENT"))</f>
        <v/>
      </c>
      <c r="X273" s="99" t="str">
        <f t="shared" si="44"/>
        <v/>
      </c>
      <c r="Y273" s="176" t="str">
        <f>IF(X273="PRESENT",IF(N273="PRESENT",SUMPRODUCT((Stabilo!$F278:$DA278=1)*(Stabilo!$F$5:$DA$5='Résultats élèves'!$D$2)),"A"),"A")</f>
        <v>A</v>
      </c>
      <c r="Z273" s="176" t="str">
        <f>IF(X273="PRESENT",IF(O273="PRESENT",SUMPRODUCT((Stabilo!$F278:$DA278=1)*(Stabilo!$F$5:$DA$5='Résultats élèves'!$E$2)),"A"),"A")</f>
        <v>A</v>
      </c>
      <c r="AA273" s="176" t="str">
        <f>IF(X273="PRESENT",IF(P273="PRESENT",SUMPRODUCT((Stabilo!$F278:$DA278=1)*(Stabilo!$F$5:$DA$5='Résultats élèves'!$F$2)),"A"),"A")</f>
        <v>A</v>
      </c>
      <c r="AB273" s="176" t="str">
        <f>IF(X273="PRESENT",IF(Q273="PRESENT",SUMPRODUCT((Stabilo!$F278:$DA278=1)*(Stabilo!$F$5:$DA$5='Résultats élèves'!$G$2)),"A"),"A")</f>
        <v>A</v>
      </c>
      <c r="AC273" s="176" t="str">
        <f>IF(X273="PRESENT",IF(R273="PRESENT",SUMPRODUCT((Stabilo!$F278:$DA278=1)*(Stabilo!$F$5:$DA$5='Résultats élèves'!$H$2)),"A"),"A")</f>
        <v>A</v>
      </c>
      <c r="AD273" s="176" t="str">
        <f>IF(X273="PRESENT",IF(S273="PRESENT",SUMPRODUCT((Stabilo!$F278:$DA278=1)*(Stabilo!$F$5:$DA$5='Résultats élèves'!$I$2)),"A"),"A")</f>
        <v>A</v>
      </c>
      <c r="AE273" s="176" t="str">
        <f>IF(X273="PRESENT",IF(T273="PRESENT",SUMPRODUCT((Stabilo!$F278:$DA278=1)*(Stabilo!$F$5:$DA$5='Résultats élèves'!$J$2)),"A"),"A")</f>
        <v>A</v>
      </c>
      <c r="AF273" s="176" t="str">
        <f>IF(X273="PRESENT",IF(U273="PRESENT",SUMPRODUCT((Stabilo!$F278:$DA278=1)*(Stabilo!$F$5:$DA$5='Résultats élèves'!$K$2)),"A"),"A")</f>
        <v>A</v>
      </c>
      <c r="AG273" s="176" t="str">
        <f>IF(X273="PRESENT",IF(V273="PRESENT",SUMPRODUCT((Stabilo!$F278:$DA278=1)*(Stabilo!$F$5:$DA$5='Résultats élèves'!$L$2)),"A"),"A")</f>
        <v>A</v>
      </c>
      <c r="AH273" s="176" t="str">
        <f>IF(X273="PRESENT",IF(W273="PRESENT",SUMPRODUCT((Stabilo!$F278:$DA278=1)*(Stabilo!$F$5:$DA$5='Résultats élèves'!$M$2)),"A"),"A")</f>
        <v>A</v>
      </c>
      <c r="AI273" s="175">
        <f>SUMPRODUCT((Stabilo!$F$5:$DA$5=1)*(Stabilo!F278:DA278&lt;&gt;""))</f>
        <v>0</v>
      </c>
      <c r="AJ273" s="175">
        <f>SUMPRODUCT((Stabilo!$F$5:$DA$5=2)*(Stabilo!F278:DA278&lt;&gt;""))</f>
        <v>0</v>
      </c>
      <c r="AK273" s="175">
        <f>SUMPRODUCT((Stabilo!$F$5:$DA$5=3)*(Stabilo!F278:DA278&lt;&gt;""))</f>
        <v>0</v>
      </c>
      <c r="AL273" s="175">
        <f>SUMPRODUCT((Stabilo!$F$5:$DA$5=4)*(Stabilo!F278:DA278&lt;&gt;""))</f>
        <v>0</v>
      </c>
      <c r="AM273" s="175">
        <f>SUMPRODUCT((Stabilo!$F$5:$DA$5=5)*(Stabilo!F278:DA278&lt;&gt;""))</f>
        <v>0</v>
      </c>
      <c r="AN273" s="175">
        <f>SUMPRODUCT((Stabilo!$F$5:$DA$5=6)*(Stabilo!F278:DA278&lt;&gt;""))</f>
        <v>0</v>
      </c>
      <c r="AO273" s="175">
        <f>SUMPRODUCT((Stabilo!$F$5:$DA$5=7)*(Stabilo!F278:DA278&lt;&gt;""))</f>
        <v>0</v>
      </c>
      <c r="AP273" s="175">
        <f>SUMPRODUCT((Stabilo!$F$5:$DA$5=8)*(Stabilo!F278:DA278&lt;&gt;""))</f>
        <v>0</v>
      </c>
      <c r="AQ273" s="175">
        <f>SUMPRODUCT((Stabilo!$F$5:$DA$5=9)*(Stabilo!F278:DA278&lt;&gt;""))</f>
        <v>0</v>
      </c>
      <c r="AR273" s="175">
        <f>SUMPRODUCT((Stabilo!$F$5:$DA$5=10)*(Stabilo!F278:DA278&lt;&gt;""))</f>
        <v>0</v>
      </c>
    </row>
    <row r="274" spans="2:44" ht="15" customHeight="1">
      <c r="B274" s="76">
        <v>271</v>
      </c>
      <c r="C274" s="77" t="str">
        <f>IF(Accueil!F283="","",Accueil!F283)</f>
        <v/>
      </c>
      <c r="D274" s="167" t="str">
        <f t="shared" si="45"/>
        <v/>
      </c>
      <c r="E274" s="167" t="str">
        <f t="shared" si="46"/>
        <v/>
      </c>
      <c r="F274" s="167" t="str">
        <f t="shared" si="47"/>
        <v/>
      </c>
      <c r="G274" s="167" t="str">
        <f t="shared" si="48"/>
        <v/>
      </c>
      <c r="H274" s="167" t="str">
        <f t="shared" si="49"/>
        <v/>
      </c>
      <c r="I274" s="167" t="str">
        <f t="shared" si="50"/>
        <v/>
      </c>
      <c r="J274" s="167" t="str">
        <f t="shared" si="51"/>
        <v/>
      </c>
      <c r="K274" s="167" t="str">
        <f t="shared" si="52"/>
        <v/>
      </c>
      <c r="L274" s="167" t="str">
        <f t="shared" si="53"/>
        <v/>
      </c>
      <c r="M274" s="167" t="str">
        <f t="shared" si="54"/>
        <v/>
      </c>
      <c r="N274" s="103" t="str">
        <f>IF(N273="","",IF(SUMPRODUCT((Stabilo!$F279:$DA279="A")*(Stabilo!$F$5:$DA$5='Résultats élèves'!$D$2))&gt;0,"ABSENT","PRESENT"))</f>
        <v>PRESENT</v>
      </c>
      <c r="O274" s="103" t="str">
        <f>IF(O273="","",IF(SUMPRODUCT((Stabilo!$F279:$DA279="A")*(Stabilo!$F$5:$DA$5='Résultats élèves'!$E$2))&gt;0,"ABSENT","PRESENT"))</f>
        <v>PRESENT</v>
      </c>
      <c r="P274" s="103" t="str">
        <f>IF(P273="","",IF(SUMPRODUCT((Stabilo!$F279:$DA279="A")*(Stabilo!$F$5:$DA$5='Résultats élèves'!$F$2))&gt;0,"ABSENT","PRESENT"))</f>
        <v>PRESENT</v>
      </c>
      <c r="Q274" s="103" t="str">
        <f>IF(Q273="","",IF(SUMPRODUCT((Stabilo!$F279:$DA279="A")*(Stabilo!$F$5:$DA$5='Résultats élèves'!$G$2))&gt;0,"ABSENT","PRESENT"))</f>
        <v>PRESENT</v>
      </c>
      <c r="R274" s="103" t="str">
        <f>IF(R273="","",IF(SUMPRODUCT((Stabilo!$F279:$DA279="A")*(Stabilo!$F$5:$DA$5='Résultats élèves'!$H$2))&gt;0,"ABSENT","PRESENT"))</f>
        <v>PRESENT</v>
      </c>
      <c r="S274" s="103" t="str">
        <f>IF(S273="","",IF(SUMPRODUCT((Stabilo!$F279:$DA279="A")*(Stabilo!$F$5:$DA$5='Résultats élèves'!$I$2))&gt;0,"ABSENT","PRESENT"))</f>
        <v/>
      </c>
      <c r="T274" s="103" t="str">
        <f>IF(T273="","",IF(SUMPRODUCT((Stabilo!$F279:$DA279="A")*(Stabilo!$F$5:$DA$5='Résultats élèves'!$J$2))&gt;0,"ABSENT","PRESENT"))</f>
        <v/>
      </c>
      <c r="U274" s="103" t="str">
        <f>IF(U273="","",IF(SUMPRODUCT((Stabilo!$F279:$DA279="A")*(Stabilo!$F$5:$DA$5='Résultats élèves'!$K$2))&gt;0,"ABSENT","PRESENT"))</f>
        <v/>
      </c>
      <c r="V274" s="103" t="str">
        <f>IF(V273="","",IF(SUMPRODUCT((Stabilo!$F279:$DA279="A")*(Stabilo!$F$5:$DA$5='Résultats élèves'!$L$2))&gt;0,"ABSENT","PRESENT"))</f>
        <v/>
      </c>
      <c r="W274" s="103" t="str">
        <f>IF(W273="","",IF(SUMPRODUCT((Stabilo!$F279:$DA279="A")*(Stabilo!$F$5:$DA$5='Résultats élèves'!$M$2))&gt;0,"ABSENT","PRESENT"))</f>
        <v/>
      </c>
      <c r="X274" s="99" t="str">
        <f t="shared" si="44"/>
        <v/>
      </c>
      <c r="Y274" s="176" t="str">
        <f>IF(X274="PRESENT",IF(N274="PRESENT",SUMPRODUCT((Stabilo!$F279:$DA279=1)*(Stabilo!$F$5:$DA$5='Résultats élèves'!$D$2)),"A"),"A")</f>
        <v>A</v>
      </c>
      <c r="Z274" s="176" t="str">
        <f>IF(X274="PRESENT",IF(O274="PRESENT",SUMPRODUCT((Stabilo!$F279:$DA279=1)*(Stabilo!$F$5:$DA$5='Résultats élèves'!$E$2)),"A"),"A")</f>
        <v>A</v>
      </c>
      <c r="AA274" s="176" t="str">
        <f>IF(X274="PRESENT",IF(P274="PRESENT",SUMPRODUCT((Stabilo!$F279:$DA279=1)*(Stabilo!$F$5:$DA$5='Résultats élèves'!$F$2)),"A"),"A")</f>
        <v>A</v>
      </c>
      <c r="AB274" s="176" t="str">
        <f>IF(X274="PRESENT",IF(Q274="PRESENT",SUMPRODUCT((Stabilo!$F279:$DA279=1)*(Stabilo!$F$5:$DA$5='Résultats élèves'!$G$2)),"A"),"A")</f>
        <v>A</v>
      </c>
      <c r="AC274" s="176" t="str">
        <f>IF(X274="PRESENT",IF(R274="PRESENT",SUMPRODUCT((Stabilo!$F279:$DA279=1)*(Stabilo!$F$5:$DA$5='Résultats élèves'!$H$2)),"A"),"A")</f>
        <v>A</v>
      </c>
      <c r="AD274" s="176" t="str">
        <f>IF(X274="PRESENT",IF(S274="PRESENT",SUMPRODUCT((Stabilo!$F279:$DA279=1)*(Stabilo!$F$5:$DA$5='Résultats élèves'!$I$2)),"A"),"A")</f>
        <v>A</v>
      </c>
      <c r="AE274" s="176" t="str">
        <f>IF(X274="PRESENT",IF(T274="PRESENT",SUMPRODUCT((Stabilo!$F279:$DA279=1)*(Stabilo!$F$5:$DA$5='Résultats élèves'!$J$2)),"A"),"A")</f>
        <v>A</v>
      </c>
      <c r="AF274" s="176" t="str">
        <f>IF(X274="PRESENT",IF(U274="PRESENT",SUMPRODUCT((Stabilo!$F279:$DA279=1)*(Stabilo!$F$5:$DA$5='Résultats élèves'!$K$2)),"A"),"A")</f>
        <v>A</v>
      </c>
      <c r="AG274" s="176" t="str">
        <f>IF(X274="PRESENT",IF(V274="PRESENT",SUMPRODUCT((Stabilo!$F279:$DA279=1)*(Stabilo!$F$5:$DA$5='Résultats élèves'!$L$2)),"A"),"A")</f>
        <v>A</v>
      </c>
      <c r="AH274" s="176" t="str">
        <f>IF(X274="PRESENT",IF(W274="PRESENT",SUMPRODUCT((Stabilo!$F279:$DA279=1)*(Stabilo!$F$5:$DA$5='Résultats élèves'!$M$2)),"A"),"A")</f>
        <v>A</v>
      </c>
      <c r="AI274" s="175">
        <f>SUMPRODUCT((Stabilo!$F$5:$DA$5=1)*(Stabilo!F279:DA279&lt;&gt;""))</f>
        <v>0</v>
      </c>
      <c r="AJ274" s="175">
        <f>SUMPRODUCT((Stabilo!$F$5:$DA$5=2)*(Stabilo!F279:DA279&lt;&gt;""))</f>
        <v>0</v>
      </c>
      <c r="AK274" s="175">
        <f>SUMPRODUCT((Stabilo!$F$5:$DA$5=3)*(Stabilo!F279:DA279&lt;&gt;""))</f>
        <v>0</v>
      </c>
      <c r="AL274" s="175">
        <f>SUMPRODUCT((Stabilo!$F$5:$DA$5=4)*(Stabilo!F279:DA279&lt;&gt;""))</f>
        <v>0</v>
      </c>
      <c r="AM274" s="175">
        <f>SUMPRODUCT((Stabilo!$F$5:$DA$5=5)*(Stabilo!F279:DA279&lt;&gt;""))</f>
        <v>0</v>
      </c>
      <c r="AN274" s="175">
        <f>SUMPRODUCT((Stabilo!$F$5:$DA$5=6)*(Stabilo!F279:DA279&lt;&gt;""))</f>
        <v>0</v>
      </c>
      <c r="AO274" s="175">
        <f>SUMPRODUCT((Stabilo!$F$5:$DA$5=7)*(Stabilo!F279:DA279&lt;&gt;""))</f>
        <v>0</v>
      </c>
      <c r="AP274" s="175">
        <f>SUMPRODUCT((Stabilo!$F$5:$DA$5=8)*(Stabilo!F279:DA279&lt;&gt;""))</f>
        <v>0</v>
      </c>
      <c r="AQ274" s="175">
        <f>SUMPRODUCT((Stabilo!$F$5:$DA$5=9)*(Stabilo!F279:DA279&lt;&gt;""))</f>
        <v>0</v>
      </c>
      <c r="AR274" s="175">
        <f>SUMPRODUCT((Stabilo!$F$5:$DA$5=10)*(Stabilo!F279:DA279&lt;&gt;""))</f>
        <v>0</v>
      </c>
    </row>
    <row r="275" spans="2:44" ht="15" customHeight="1">
      <c r="B275" s="76">
        <v>272</v>
      </c>
      <c r="C275" s="77" t="str">
        <f>IF(Accueil!F284="","",Accueil!F284)</f>
        <v/>
      </c>
      <c r="D275" s="167" t="str">
        <f t="shared" si="45"/>
        <v/>
      </c>
      <c r="E275" s="167" t="str">
        <f t="shared" si="46"/>
        <v/>
      </c>
      <c r="F275" s="167" t="str">
        <f t="shared" si="47"/>
        <v/>
      </c>
      <c r="G275" s="167" t="str">
        <f t="shared" si="48"/>
        <v/>
      </c>
      <c r="H275" s="167" t="str">
        <f t="shared" si="49"/>
        <v/>
      </c>
      <c r="I275" s="167" t="str">
        <f t="shared" si="50"/>
        <v/>
      </c>
      <c r="J275" s="167" t="str">
        <f t="shared" si="51"/>
        <v/>
      </c>
      <c r="K275" s="167" t="str">
        <f t="shared" si="52"/>
        <v/>
      </c>
      <c r="L275" s="167" t="str">
        <f t="shared" si="53"/>
        <v/>
      </c>
      <c r="M275" s="167" t="str">
        <f t="shared" si="54"/>
        <v/>
      </c>
      <c r="N275" s="103" t="str">
        <f>IF(N274="","",IF(SUMPRODUCT((Stabilo!$F280:$DA280="A")*(Stabilo!$F$5:$DA$5='Résultats élèves'!$D$2))&gt;0,"ABSENT","PRESENT"))</f>
        <v>PRESENT</v>
      </c>
      <c r="O275" s="103" t="str">
        <f>IF(O274="","",IF(SUMPRODUCT((Stabilo!$F280:$DA280="A")*(Stabilo!$F$5:$DA$5='Résultats élèves'!$E$2))&gt;0,"ABSENT","PRESENT"))</f>
        <v>PRESENT</v>
      </c>
      <c r="P275" s="103" t="str">
        <f>IF(P274="","",IF(SUMPRODUCT((Stabilo!$F280:$DA280="A")*(Stabilo!$F$5:$DA$5='Résultats élèves'!$F$2))&gt;0,"ABSENT","PRESENT"))</f>
        <v>PRESENT</v>
      </c>
      <c r="Q275" s="103" t="str">
        <f>IF(Q274="","",IF(SUMPRODUCT((Stabilo!$F280:$DA280="A")*(Stabilo!$F$5:$DA$5='Résultats élèves'!$G$2))&gt;0,"ABSENT","PRESENT"))</f>
        <v>PRESENT</v>
      </c>
      <c r="R275" s="103" t="str">
        <f>IF(R274="","",IF(SUMPRODUCT((Stabilo!$F280:$DA280="A")*(Stabilo!$F$5:$DA$5='Résultats élèves'!$H$2))&gt;0,"ABSENT","PRESENT"))</f>
        <v>PRESENT</v>
      </c>
      <c r="S275" s="103" t="str">
        <f>IF(S274="","",IF(SUMPRODUCT((Stabilo!$F280:$DA280="A")*(Stabilo!$F$5:$DA$5='Résultats élèves'!$I$2))&gt;0,"ABSENT","PRESENT"))</f>
        <v/>
      </c>
      <c r="T275" s="103" t="str">
        <f>IF(T274="","",IF(SUMPRODUCT((Stabilo!$F280:$DA280="A")*(Stabilo!$F$5:$DA$5='Résultats élèves'!$J$2))&gt;0,"ABSENT","PRESENT"))</f>
        <v/>
      </c>
      <c r="U275" s="103" t="str">
        <f>IF(U274="","",IF(SUMPRODUCT((Stabilo!$F280:$DA280="A")*(Stabilo!$F$5:$DA$5='Résultats élèves'!$K$2))&gt;0,"ABSENT","PRESENT"))</f>
        <v/>
      </c>
      <c r="V275" s="103" t="str">
        <f>IF(V274="","",IF(SUMPRODUCT((Stabilo!$F280:$DA280="A")*(Stabilo!$F$5:$DA$5='Résultats élèves'!$L$2))&gt;0,"ABSENT","PRESENT"))</f>
        <v/>
      </c>
      <c r="W275" s="103" t="str">
        <f>IF(W274="","",IF(SUMPRODUCT((Stabilo!$F280:$DA280="A")*(Stabilo!$F$5:$DA$5='Résultats élèves'!$M$2))&gt;0,"ABSENT","PRESENT"))</f>
        <v/>
      </c>
      <c r="X275" s="99" t="str">
        <f t="shared" si="44"/>
        <v/>
      </c>
      <c r="Y275" s="176" t="str">
        <f>IF(X275="PRESENT",IF(N275="PRESENT",SUMPRODUCT((Stabilo!$F280:$DA280=1)*(Stabilo!$F$5:$DA$5='Résultats élèves'!$D$2)),"A"),"A")</f>
        <v>A</v>
      </c>
      <c r="Z275" s="176" t="str">
        <f>IF(X275="PRESENT",IF(O275="PRESENT",SUMPRODUCT((Stabilo!$F280:$DA280=1)*(Stabilo!$F$5:$DA$5='Résultats élèves'!$E$2)),"A"),"A")</f>
        <v>A</v>
      </c>
      <c r="AA275" s="176" t="str">
        <f>IF(X275="PRESENT",IF(P275="PRESENT",SUMPRODUCT((Stabilo!$F280:$DA280=1)*(Stabilo!$F$5:$DA$5='Résultats élèves'!$F$2)),"A"),"A")</f>
        <v>A</v>
      </c>
      <c r="AB275" s="176" t="str">
        <f>IF(X275="PRESENT",IF(Q275="PRESENT",SUMPRODUCT((Stabilo!$F280:$DA280=1)*(Stabilo!$F$5:$DA$5='Résultats élèves'!$G$2)),"A"),"A")</f>
        <v>A</v>
      </c>
      <c r="AC275" s="176" t="str">
        <f>IF(X275="PRESENT",IF(R275="PRESENT",SUMPRODUCT((Stabilo!$F280:$DA280=1)*(Stabilo!$F$5:$DA$5='Résultats élèves'!$H$2)),"A"),"A")</f>
        <v>A</v>
      </c>
      <c r="AD275" s="176" t="str">
        <f>IF(X275="PRESENT",IF(S275="PRESENT",SUMPRODUCT((Stabilo!$F280:$DA280=1)*(Stabilo!$F$5:$DA$5='Résultats élèves'!$I$2)),"A"),"A")</f>
        <v>A</v>
      </c>
      <c r="AE275" s="176" t="str">
        <f>IF(X275="PRESENT",IF(T275="PRESENT",SUMPRODUCT((Stabilo!$F280:$DA280=1)*(Stabilo!$F$5:$DA$5='Résultats élèves'!$J$2)),"A"),"A")</f>
        <v>A</v>
      </c>
      <c r="AF275" s="176" t="str">
        <f>IF(X275="PRESENT",IF(U275="PRESENT",SUMPRODUCT((Stabilo!$F280:$DA280=1)*(Stabilo!$F$5:$DA$5='Résultats élèves'!$K$2)),"A"),"A")</f>
        <v>A</v>
      </c>
      <c r="AG275" s="176" t="str">
        <f>IF(X275="PRESENT",IF(V275="PRESENT",SUMPRODUCT((Stabilo!$F280:$DA280=1)*(Stabilo!$F$5:$DA$5='Résultats élèves'!$L$2)),"A"),"A")</f>
        <v>A</v>
      </c>
      <c r="AH275" s="176" t="str">
        <f>IF(X275="PRESENT",IF(W275="PRESENT",SUMPRODUCT((Stabilo!$F280:$DA280=1)*(Stabilo!$F$5:$DA$5='Résultats élèves'!$M$2)),"A"),"A")</f>
        <v>A</v>
      </c>
      <c r="AI275" s="175">
        <f>SUMPRODUCT((Stabilo!$F$5:$DA$5=1)*(Stabilo!F280:DA280&lt;&gt;""))</f>
        <v>0</v>
      </c>
      <c r="AJ275" s="175">
        <f>SUMPRODUCT((Stabilo!$F$5:$DA$5=2)*(Stabilo!F280:DA280&lt;&gt;""))</f>
        <v>0</v>
      </c>
      <c r="AK275" s="175">
        <f>SUMPRODUCT((Stabilo!$F$5:$DA$5=3)*(Stabilo!F280:DA280&lt;&gt;""))</f>
        <v>0</v>
      </c>
      <c r="AL275" s="175">
        <f>SUMPRODUCT((Stabilo!$F$5:$DA$5=4)*(Stabilo!F280:DA280&lt;&gt;""))</f>
        <v>0</v>
      </c>
      <c r="AM275" s="175">
        <f>SUMPRODUCT((Stabilo!$F$5:$DA$5=5)*(Stabilo!F280:DA280&lt;&gt;""))</f>
        <v>0</v>
      </c>
      <c r="AN275" s="175">
        <f>SUMPRODUCT((Stabilo!$F$5:$DA$5=6)*(Stabilo!F280:DA280&lt;&gt;""))</f>
        <v>0</v>
      </c>
      <c r="AO275" s="175">
        <f>SUMPRODUCT((Stabilo!$F$5:$DA$5=7)*(Stabilo!F280:DA280&lt;&gt;""))</f>
        <v>0</v>
      </c>
      <c r="AP275" s="175">
        <f>SUMPRODUCT((Stabilo!$F$5:$DA$5=8)*(Stabilo!F280:DA280&lt;&gt;""))</f>
        <v>0</v>
      </c>
      <c r="AQ275" s="175">
        <f>SUMPRODUCT((Stabilo!$F$5:$DA$5=9)*(Stabilo!F280:DA280&lt;&gt;""))</f>
        <v>0</v>
      </c>
      <c r="AR275" s="175">
        <f>SUMPRODUCT((Stabilo!$F$5:$DA$5=10)*(Stabilo!F280:DA280&lt;&gt;""))</f>
        <v>0</v>
      </c>
    </row>
    <row r="276" spans="2:44" ht="15" customHeight="1">
      <c r="B276" s="76">
        <v>273</v>
      </c>
      <c r="C276" s="77" t="str">
        <f>IF(Accueil!F285="","",Accueil!F285)</f>
        <v/>
      </c>
      <c r="D276" s="167" t="str">
        <f t="shared" si="45"/>
        <v/>
      </c>
      <c r="E276" s="167" t="str">
        <f t="shared" si="46"/>
        <v/>
      </c>
      <c r="F276" s="167" t="str">
        <f t="shared" si="47"/>
        <v/>
      </c>
      <c r="G276" s="167" t="str">
        <f t="shared" si="48"/>
        <v/>
      </c>
      <c r="H276" s="167" t="str">
        <f t="shared" si="49"/>
        <v/>
      </c>
      <c r="I276" s="167" t="str">
        <f t="shared" si="50"/>
        <v/>
      </c>
      <c r="J276" s="167" t="str">
        <f t="shared" si="51"/>
        <v/>
      </c>
      <c r="K276" s="167" t="str">
        <f t="shared" si="52"/>
        <v/>
      </c>
      <c r="L276" s="167" t="str">
        <f t="shared" si="53"/>
        <v/>
      </c>
      <c r="M276" s="167" t="str">
        <f t="shared" si="54"/>
        <v/>
      </c>
      <c r="N276" s="103" t="str">
        <f>IF(N275="","",IF(SUMPRODUCT((Stabilo!$F281:$DA281="A")*(Stabilo!$F$5:$DA$5='Résultats élèves'!$D$2))&gt;0,"ABSENT","PRESENT"))</f>
        <v>PRESENT</v>
      </c>
      <c r="O276" s="103" t="str">
        <f>IF(O275="","",IF(SUMPRODUCT((Stabilo!$F281:$DA281="A")*(Stabilo!$F$5:$DA$5='Résultats élèves'!$E$2))&gt;0,"ABSENT","PRESENT"))</f>
        <v>PRESENT</v>
      </c>
      <c r="P276" s="103" t="str">
        <f>IF(P275="","",IF(SUMPRODUCT((Stabilo!$F281:$DA281="A")*(Stabilo!$F$5:$DA$5='Résultats élèves'!$F$2))&gt;0,"ABSENT","PRESENT"))</f>
        <v>PRESENT</v>
      </c>
      <c r="Q276" s="103" t="str">
        <f>IF(Q275="","",IF(SUMPRODUCT((Stabilo!$F281:$DA281="A")*(Stabilo!$F$5:$DA$5='Résultats élèves'!$G$2))&gt;0,"ABSENT","PRESENT"))</f>
        <v>PRESENT</v>
      </c>
      <c r="R276" s="103" t="str">
        <f>IF(R275="","",IF(SUMPRODUCT((Stabilo!$F281:$DA281="A")*(Stabilo!$F$5:$DA$5='Résultats élèves'!$H$2))&gt;0,"ABSENT","PRESENT"))</f>
        <v>PRESENT</v>
      </c>
      <c r="S276" s="103" t="str">
        <f>IF(S275="","",IF(SUMPRODUCT((Stabilo!$F281:$DA281="A")*(Stabilo!$F$5:$DA$5='Résultats élèves'!$I$2))&gt;0,"ABSENT","PRESENT"))</f>
        <v/>
      </c>
      <c r="T276" s="103" t="str">
        <f>IF(T275="","",IF(SUMPRODUCT((Stabilo!$F281:$DA281="A")*(Stabilo!$F$5:$DA$5='Résultats élèves'!$J$2))&gt;0,"ABSENT","PRESENT"))</f>
        <v/>
      </c>
      <c r="U276" s="103" t="str">
        <f>IF(U275="","",IF(SUMPRODUCT((Stabilo!$F281:$DA281="A")*(Stabilo!$F$5:$DA$5='Résultats élèves'!$K$2))&gt;0,"ABSENT","PRESENT"))</f>
        <v/>
      </c>
      <c r="V276" s="103" t="str">
        <f>IF(V275="","",IF(SUMPRODUCT((Stabilo!$F281:$DA281="A")*(Stabilo!$F$5:$DA$5='Résultats élèves'!$L$2))&gt;0,"ABSENT","PRESENT"))</f>
        <v/>
      </c>
      <c r="W276" s="103" t="str">
        <f>IF(W275="","",IF(SUMPRODUCT((Stabilo!$F281:$DA281="A")*(Stabilo!$F$5:$DA$5='Résultats élèves'!$M$2))&gt;0,"ABSENT","PRESENT"))</f>
        <v/>
      </c>
      <c r="X276" s="99" t="str">
        <f t="shared" si="44"/>
        <v/>
      </c>
      <c r="Y276" s="176" t="str">
        <f>IF(X276="PRESENT",IF(N276="PRESENT",SUMPRODUCT((Stabilo!$F281:$DA281=1)*(Stabilo!$F$5:$DA$5='Résultats élèves'!$D$2)),"A"),"A")</f>
        <v>A</v>
      </c>
      <c r="Z276" s="176" t="str">
        <f>IF(X276="PRESENT",IF(O276="PRESENT",SUMPRODUCT((Stabilo!$F281:$DA281=1)*(Stabilo!$F$5:$DA$5='Résultats élèves'!$E$2)),"A"),"A")</f>
        <v>A</v>
      </c>
      <c r="AA276" s="176" t="str">
        <f>IF(X276="PRESENT",IF(P276="PRESENT",SUMPRODUCT((Stabilo!$F281:$DA281=1)*(Stabilo!$F$5:$DA$5='Résultats élèves'!$F$2)),"A"),"A")</f>
        <v>A</v>
      </c>
      <c r="AB276" s="176" t="str">
        <f>IF(X276="PRESENT",IF(Q276="PRESENT",SUMPRODUCT((Stabilo!$F281:$DA281=1)*(Stabilo!$F$5:$DA$5='Résultats élèves'!$G$2)),"A"),"A")</f>
        <v>A</v>
      </c>
      <c r="AC276" s="176" t="str">
        <f>IF(X276="PRESENT",IF(R276="PRESENT",SUMPRODUCT((Stabilo!$F281:$DA281=1)*(Stabilo!$F$5:$DA$5='Résultats élèves'!$H$2)),"A"),"A")</f>
        <v>A</v>
      </c>
      <c r="AD276" s="176" t="str">
        <f>IF(X276="PRESENT",IF(S276="PRESENT",SUMPRODUCT((Stabilo!$F281:$DA281=1)*(Stabilo!$F$5:$DA$5='Résultats élèves'!$I$2)),"A"),"A")</f>
        <v>A</v>
      </c>
      <c r="AE276" s="176" t="str">
        <f>IF(X276="PRESENT",IF(T276="PRESENT",SUMPRODUCT((Stabilo!$F281:$DA281=1)*(Stabilo!$F$5:$DA$5='Résultats élèves'!$J$2)),"A"),"A")</f>
        <v>A</v>
      </c>
      <c r="AF276" s="176" t="str">
        <f>IF(X276="PRESENT",IF(U276="PRESENT",SUMPRODUCT((Stabilo!$F281:$DA281=1)*(Stabilo!$F$5:$DA$5='Résultats élèves'!$K$2)),"A"),"A")</f>
        <v>A</v>
      </c>
      <c r="AG276" s="176" t="str">
        <f>IF(X276="PRESENT",IF(V276="PRESENT",SUMPRODUCT((Stabilo!$F281:$DA281=1)*(Stabilo!$F$5:$DA$5='Résultats élèves'!$L$2)),"A"),"A")</f>
        <v>A</v>
      </c>
      <c r="AH276" s="176" t="str">
        <f>IF(X276="PRESENT",IF(W276="PRESENT",SUMPRODUCT((Stabilo!$F281:$DA281=1)*(Stabilo!$F$5:$DA$5='Résultats élèves'!$M$2)),"A"),"A")</f>
        <v>A</v>
      </c>
      <c r="AI276" s="175">
        <f>SUMPRODUCT((Stabilo!$F$5:$DA$5=1)*(Stabilo!F281:DA281&lt;&gt;""))</f>
        <v>0</v>
      </c>
      <c r="AJ276" s="175">
        <f>SUMPRODUCT((Stabilo!$F$5:$DA$5=2)*(Stabilo!F281:DA281&lt;&gt;""))</f>
        <v>0</v>
      </c>
      <c r="AK276" s="175">
        <f>SUMPRODUCT((Stabilo!$F$5:$DA$5=3)*(Stabilo!F281:DA281&lt;&gt;""))</f>
        <v>0</v>
      </c>
      <c r="AL276" s="175">
        <f>SUMPRODUCT((Stabilo!$F$5:$DA$5=4)*(Stabilo!F281:DA281&lt;&gt;""))</f>
        <v>0</v>
      </c>
      <c r="AM276" s="175">
        <f>SUMPRODUCT((Stabilo!$F$5:$DA$5=5)*(Stabilo!F281:DA281&lt;&gt;""))</f>
        <v>0</v>
      </c>
      <c r="AN276" s="175">
        <f>SUMPRODUCT((Stabilo!$F$5:$DA$5=6)*(Stabilo!F281:DA281&lt;&gt;""))</f>
        <v>0</v>
      </c>
      <c r="AO276" s="175">
        <f>SUMPRODUCT((Stabilo!$F$5:$DA$5=7)*(Stabilo!F281:DA281&lt;&gt;""))</f>
        <v>0</v>
      </c>
      <c r="AP276" s="175">
        <f>SUMPRODUCT((Stabilo!$F$5:$DA$5=8)*(Stabilo!F281:DA281&lt;&gt;""))</f>
        <v>0</v>
      </c>
      <c r="AQ276" s="175">
        <f>SUMPRODUCT((Stabilo!$F$5:$DA$5=9)*(Stabilo!F281:DA281&lt;&gt;""))</f>
        <v>0</v>
      </c>
      <c r="AR276" s="175">
        <f>SUMPRODUCT((Stabilo!$F$5:$DA$5=10)*(Stabilo!F281:DA281&lt;&gt;""))</f>
        <v>0</v>
      </c>
    </row>
    <row r="277" spans="2:44" ht="15" customHeight="1">
      <c r="B277" s="76">
        <v>274</v>
      </c>
      <c r="C277" s="77" t="str">
        <f>IF(Accueil!F286="","",Accueil!F286)</f>
        <v/>
      </c>
      <c r="D277" s="167" t="str">
        <f t="shared" si="45"/>
        <v/>
      </c>
      <c r="E277" s="167" t="str">
        <f t="shared" si="46"/>
        <v/>
      </c>
      <c r="F277" s="167" t="str">
        <f t="shared" si="47"/>
        <v/>
      </c>
      <c r="G277" s="167" t="str">
        <f t="shared" si="48"/>
        <v/>
      </c>
      <c r="H277" s="167" t="str">
        <f t="shared" si="49"/>
        <v/>
      </c>
      <c r="I277" s="167" t="str">
        <f t="shared" si="50"/>
        <v/>
      </c>
      <c r="J277" s="167" t="str">
        <f t="shared" si="51"/>
        <v/>
      </c>
      <c r="K277" s="167" t="str">
        <f t="shared" si="52"/>
        <v/>
      </c>
      <c r="L277" s="167" t="str">
        <f t="shared" si="53"/>
        <v/>
      </c>
      <c r="M277" s="167" t="str">
        <f t="shared" si="54"/>
        <v/>
      </c>
      <c r="N277" s="103" t="str">
        <f>IF(N276="","",IF(SUMPRODUCT((Stabilo!$F282:$DA282="A")*(Stabilo!$F$5:$DA$5='Résultats élèves'!$D$2))&gt;0,"ABSENT","PRESENT"))</f>
        <v>PRESENT</v>
      </c>
      <c r="O277" s="103" t="str">
        <f>IF(O276="","",IF(SUMPRODUCT((Stabilo!$F282:$DA282="A")*(Stabilo!$F$5:$DA$5='Résultats élèves'!$E$2))&gt;0,"ABSENT","PRESENT"))</f>
        <v>PRESENT</v>
      </c>
      <c r="P277" s="103" t="str">
        <f>IF(P276="","",IF(SUMPRODUCT((Stabilo!$F282:$DA282="A")*(Stabilo!$F$5:$DA$5='Résultats élèves'!$F$2))&gt;0,"ABSENT","PRESENT"))</f>
        <v>PRESENT</v>
      </c>
      <c r="Q277" s="103" t="str">
        <f>IF(Q276="","",IF(SUMPRODUCT((Stabilo!$F282:$DA282="A")*(Stabilo!$F$5:$DA$5='Résultats élèves'!$G$2))&gt;0,"ABSENT","PRESENT"))</f>
        <v>PRESENT</v>
      </c>
      <c r="R277" s="103" t="str">
        <f>IF(R276="","",IF(SUMPRODUCT((Stabilo!$F282:$DA282="A")*(Stabilo!$F$5:$DA$5='Résultats élèves'!$H$2))&gt;0,"ABSENT","PRESENT"))</f>
        <v>PRESENT</v>
      </c>
      <c r="S277" s="103" t="str">
        <f>IF(S276="","",IF(SUMPRODUCT((Stabilo!$F282:$DA282="A")*(Stabilo!$F$5:$DA$5='Résultats élèves'!$I$2))&gt;0,"ABSENT","PRESENT"))</f>
        <v/>
      </c>
      <c r="T277" s="103" t="str">
        <f>IF(T276="","",IF(SUMPRODUCT((Stabilo!$F282:$DA282="A")*(Stabilo!$F$5:$DA$5='Résultats élèves'!$J$2))&gt;0,"ABSENT","PRESENT"))</f>
        <v/>
      </c>
      <c r="U277" s="103" t="str">
        <f>IF(U276="","",IF(SUMPRODUCT((Stabilo!$F282:$DA282="A")*(Stabilo!$F$5:$DA$5='Résultats élèves'!$K$2))&gt;0,"ABSENT","PRESENT"))</f>
        <v/>
      </c>
      <c r="V277" s="103" t="str">
        <f>IF(V276="","",IF(SUMPRODUCT((Stabilo!$F282:$DA282="A")*(Stabilo!$F$5:$DA$5='Résultats élèves'!$L$2))&gt;0,"ABSENT","PRESENT"))</f>
        <v/>
      </c>
      <c r="W277" s="103" t="str">
        <f>IF(W276="","",IF(SUMPRODUCT((Stabilo!$F282:$DA282="A")*(Stabilo!$F$5:$DA$5='Résultats élèves'!$M$2))&gt;0,"ABSENT","PRESENT"))</f>
        <v/>
      </c>
      <c r="X277" s="99" t="str">
        <f t="shared" si="44"/>
        <v/>
      </c>
      <c r="Y277" s="176" t="str">
        <f>IF(X277="PRESENT",IF(N277="PRESENT",SUMPRODUCT((Stabilo!$F282:$DA282=1)*(Stabilo!$F$5:$DA$5='Résultats élèves'!$D$2)),"A"),"A")</f>
        <v>A</v>
      </c>
      <c r="Z277" s="176" t="str">
        <f>IF(X277="PRESENT",IF(O277="PRESENT",SUMPRODUCT((Stabilo!$F282:$DA282=1)*(Stabilo!$F$5:$DA$5='Résultats élèves'!$E$2)),"A"),"A")</f>
        <v>A</v>
      </c>
      <c r="AA277" s="176" t="str">
        <f>IF(X277="PRESENT",IF(P277="PRESENT",SUMPRODUCT((Stabilo!$F282:$DA282=1)*(Stabilo!$F$5:$DA$5='Résultats élèves'!$F$2)),"A"),"A")</f>
        <v>A</v>
      </c>
      <c r="AB277" s="176" t="str">
        <f>IF(X277="PRESENT",IF(Q277="PRESENT",SUMPRODUCT((Stabilo!$F282:$DA282=1)*(Stabilo!$F$5:$DA$5='Résultats élèves'!$G$2)),"A"),"A")</f>
        <v>A</v>
      </c>
      <c r="AC277" s="176" t="str">
        <f>IF(X277="PRESENT",IF(R277="PRESENT",SUMPRODUCT((Stabilo!$F282:$DA282=1)*(Stabilo!$F$5:$DA$5='Résultats élèves'!$H$2)),"A"),"A")</f>
        <v>A</v>
      </c>
      <c r="AD277" s="176" t="str">
        <f>IF(X277="PRESENT",IF(S277="PRESENT",SUMPRODUCT((Stabilo!$F282:$DA282=1)*(Stabilo!$F$5:$DA$5='Résultats élèves'!$I$2)),"A"),"A")</f>
        <v>A</v>
      </c>
      <c r="AE277" s="176" t="str">
        <f>IF(X277="PRESENT",IF(T277="PRESENT",SUMPRODUCT((Stabilo!$F282:$DA282=1)*(Stabilo!$F$5:$DA$5='Résultats élèves'!$J$2)),"A"),"A")</f>
        <v>A</v>
      </c>
      <c r="AF277" s="176" t="str">
        <f>IF(X277="PRESENT",IF(U277="PRESENT",SUMPRODUCT((Stabilo!$F282:$DA282=1)*(Stabilo!$F$5:$DA$5='Résultats élèves'!$K$2)),"A"),"A")</f>
        <v>A</v>
      </c>
      <c r="AG277" s="176" t="str">
        <f>IF(X277="PRESENT",IF(V277="PRESENT",SUMPRODUCT((Stabilo!$F282:$DA282=1)*(Stabilo!$F$5:$DA$5='Résultats élèves'!$L$2)),"A"),"A")</f>
        <v>A</v>
      </c>
      <c r="AH277" s="176" t="str">
        <f>IF(X277="PRESENT",IF(W277="PRESENT",SUMPRODUCT((Stabilo!$F282:$DA282=1)*(Stabilo!$F$5:$DA$5='Résultats élèves'!$M$2)),"A"),"A")</f>
        <v>A</v>
      </c>
      <c r="AI277" s="175">
        <f>SUMPRODUCT((Stabilo!$F$5:$DA$5=1)*(Stabilo!F282:DA282&lt;&gt;""))</f>
        <v>0</v>
      </c>
      <c r="AJ277" s="175">
        <f>SUMPRODUCT((Stabilo!$F$5:$DA$5=2)*(Stabilo!F282:DA282&lt;&gt;""))</f>
        <v>0</v>
      </c>
      <c r="AK277" s="175">
        <f>SUMPRODUCT((Stabilo!$F$5:$DA$5=3)*(Stabilo!F282:DA282&lt;&gt;""))</f>
        <v>0</v>
      </c>
      <c r="AL277" s="175">
        <f>SUMPRODUCT((Stabilo!$F$5:$DA$5=4)*(Stabilo!F282:DA282&lt;&gt;""))</f>
        <v>0</v>
      </c>
      <c r="AM277" s="175">
        <f>SUMPRODUCT((Stabilo!$F$5:$DA$5=5)*(Stabilo!F282:DA282&lt;&gt;""))</f>
        <v>0</v>
      </c>
      <c r="AN277" s="175">
        <f>SUMPRODUCT((Stabilo!$F$5:$DA$5=6)*(Stabilo!F282:DA282&lt;&gt;""))</f>
        <v>0</v>
      </c>
      <c r="AO277" s="175">
        <f>SUMPRODUCT((Stabilo!$F$5:$DA$5=7)*(Stabilo!F282:DA282&lt;&gt;""))</f>
        <v>0</v>
      </c>
      <c r="AP277" s="175">
        <f>SUMPRODUCT((Stabilo!$F$5:$DA$5=8)*(Stabilo!F282:DA282&lt;&gt;""))</f>
        <v>0</v>
      </c>
      <c r="AQ277" s="175">
        <f>SUMPRODUCT((Stabilo!$F$5:$DA$5=9)*(Stabilo!F282:DA282&lt;&gt;""))</f>
        <v>0</v>
      </c>
      <c r="AR277" s="175">
        <f>SUMPRODUCT((Stabilo!$F$5:$DA$5=10)*(Stabilo!F282:DA282&lt;&gt;""))</f>
        <v>0</v>
      </c>
    </row>
    <row r="278" spans="2:44" ht="15" customHeight="1">
      <c r="B278" s="76">
        <v>275</v>
      </c>
      <c r="C278" s="77" t="str">
        <f>IF(Accueil!F287="","",Accueil!F287)</f>
        <v/>
      </c>
      <c r="D278" s="167" t="str">
        <f t="shared" si="45"/>
        <v/>
      </c>
      <c r="E278" s="167" t="str">
        <f t="shared" si="46"/>
        <v/>
      </c>
      <c r="F278" s="167" t="str">
        <f t="shared" si="47"/>
        <v/>
      </c>
      <c r="G278" s="167" t="str">
        <f t="shared" si="48"/>
        <v/>
      </c>
      <c r="H278" s="167" t="str">
        <f t="shared" si="49"/>
        <v/>
      </c>
      <c r="I278" s="167" t="str">
        <f t="shared" si="50"/>
        <v/>
      </c>
      <c r="J278" s="167" t="str">
        <f t="shared" si="51"/>
        <v/>
      </c>
      <c r="K278" s="167" t="str">
        <f t="shared" si="52"/>
        <v/>
      </c>
      <c r="L278" s="167" t="str">
        <f t="shared" si="53"/>
        <v/>
      </c>
      <c r="M278" s="167" t="str">
        <f t="shared" si="54"/>
        <v/>
      </c>
      <c r="N278" s="103" t="str">
        <f>IF(N277="","",IF(SUMPRODUCT((Stabilo!$F283:$DA283="A")*(Stabilo!$F$5:$DA$5='Résultats élèves'!$D$2))&gt;0,"ABSENT","PRESENT"))</f>
        <v>PRESENT</v>
      </c>
      <c r="O278" s="103" t="str">
        <f>IF(O277="","",IF(SUMPRODUCT((Stabilo!$F283:$DA283="A")*(Stabilo!$F$5:$DA$5='Résultats élèves'!$E$2))&gt;0,"ABSENT","PRESENT"))</f>
        <v>PRESENT</v>
      </c>
      <c r="P278" s="103" t="str">
        <f>IF(P277="","",IF(SUMPRODUCT((Stabilo!$F283:$DA283="A")*(Stabilo!$F$5:$DA$5='Résultats élèves'!$F$2))&gt;0,"ABSENT","PRESENT"))</f>
        <v>PRESENT</v>
      </c>
      <c r="Q278" s="103" t="str">
        <f>IF(Q277="","",IF(SUMPRODUCT((Stabilo!$F283:$DA283="A")*(Stabilo!$F$5:$DA$5='Résultats élèves'!$G$2))&gt;0,"ABSENT","PRESENT"))</f>
        <v>PRESENT</v>
      </c>
      <c r="R278" s="103" t="str">
        <f>IF(R277="","",IF(SUMPRODUCT((Stabilo!$F283:$DA283="A")*(Stabilo!$F$5:$DA$5='Résultats élèves'!$H$2))&gt;0,"ABSENT","PRESENT"))</f>
        <v>PRESENT</v>
      </c>
      <c r="S278" s="103" t="str">
        <f>IF(S277="","",IF(SUMPRODUCT((Stabilo!$F283:$DA283="A")*(Stabilo!$F$5:$DA$5='Résultats élèves'!$I$2))&gt;0,"ABSENT","PRESENT"))</f>
        <v/>
      </c>
      <c r="T278" s="103" t="str">
        <f>IF(T277="","",IF(SUMPRODUCT((Stabilo!$F283:$DA283="A")*(Stabilo!$F$5:$DA$5='Résultats élèves'!$J$2))&gt;0,"ABSENT","PRESENT"))</f>
        <v/>
      </c>
      <c r="U278" s="103" t="str">
        <f>IF(U277="","",IF(SUMPRODUCT((Stabilo!$F283:$DA283="A")*(Stabilo!$F$5:$DA$5='Résultats élèves'!$K$2))&gt;0,"ABSENT","PRESENT"))</f>
        <v/>
      </c>
      <c r="V278" s="103" t="str">
        <f>IF(V277="","",IF(SUMPRODUCT((Stabilo!$F283:$DA283="A")*(Stabilo!$F$5:$DA$5='Résultats élèves'!$L$2))&gt;0,"ABSENT","PRESENT"))</f>
        <v/>
      </c>
      <c r="W278" s="103" t="str">
        <f>IF(W277="","",IF(SUMPRODUCT((Stabilo!$F283:$DA283="A")*(Stabilo!$F$5:$DA$5='Résultats élèves'!$M$2))&gt;0,"ABSENT","PRESENT"))</f>
        <v/>
      </c>
      <c r="X278" s="99" t="str">
        <f t="shared" si="44"/>
        <v/>
      </c>
      <c r="Y278" s="176" t="str">
        <f>IF(X278="PRESENT",IF(N278="PRESENT",SUMPRODUCT((Stabilo!$F283:$DA283=1)*(Stabilo!$F$5:$DA$5='Résultats élèves'!$D$2)),"A"),"A")</f>
        <v>A</v>
      </c>
      <c r="Z278" s="176" t="str">
        <f>IF(X278="PRESENT",IF(O278="PRESENT",SUMPRODUCT((Stabilo!$F283:$DA283=1)*(Stabilo!$F$5:$DA$5='Résultats élèves'!$E$2)),"A"),"A")</f>
        <v>A</v>
      </c>
      <c r="AA278" s="176" t="str">
        <f>IF(X278="PRESENT",IF(P278="PRESENT",SUMPRODUCT((Stabilo!$F283:$DA283=1)*(Stabilo!$F$5:$DA$5='Résultats élèves'!$F$2)),"A"),"A")</f>
        <v>A</v>
      </c>
      <c r="AB278" s="176" t="str">
        <f>IF(X278="PRESENT",IF(Q278="PRESENT",SUMPRODUCT((Stabilo!$F283:$DA283=1)*(Stabilo!$F$5:$DA$5='Résultats élèves'!$G$2)),"A"),"A")</f>
        <v>A</v>
      </c>
      <c r="AC278" s="176" t="str">
        <f>IF(X278="PRESENT",IF(R278="PRESENT",SUMPRODUCT((Stabilo!$F283:$DA283=1)*(Stabilo!$F$5:$DA$5='Résultats élèves'!$H$2)),"A"),"A")</f>
        <v>A</v>
      </c>
      <c r="AD278" s="176" t="str">
        <f>IF(X278="PRESENT",IF(S278="PRESENT",SUMPRODUCT((Stabilo!$F283:$DA283=1)*(Stabilo!$F$5:$DA$5='Résultats élèves'!$I$2)),"A"),"A")</f>
        <v>A</v>
      </c>
      <c r="AE278" s="176" t="str">
        <f>IF(X278="PRESENT",IF(T278="PRESENT",SUMPRODUCT((Stabilo!$F283:$DA283=1)*(Stabilo!$F$5:$DA$5='Résultats élèves'!$J$2)),"A"),"A")</f>
        <v>A</v>
      </c>
      <c r="AF278" s="176" t="str">
        <f>IF(X278="PRESENT",IF(U278="PRESENT",SUMPRODUCT((Stabilo!$F283:$DA283=1)*(Stabilo!$F$5:$DA$5='Résultats élèves'!$K$2)),"A"),"A")</f>
        <v>A</v>
      </c>
      <c r="AG278" s="176" t="str">
        <f>IF(X278="PRESENT",IF(V278="PRESENT",SUMPRODUCT((Stabilo!$F283:$DA283=1)*(Stabilo!$F$5:$DA$5='Résultats élèves'!$L$2)),"A"),"A")</f>
        <v>A</v>
      </c>
      <c r="AH278" s="176" t="str">
        <f>IF(X278="PRESENT",IF(W278="PRESENT",SUMPRODUCT((Stabilo!$F283:$DA283=1)*(Stabilo!$F$5:$DA$5='Résultats élèves'!$M$2)),"A"),"A")</f>
        <v>A</v>
      </c>
      <c r="AI278" s="175">
        <f>SUMPRODUCT((Stabilo!$F$5:$DA$5=1)*(Stabilo!F283:DA283&lt;&gt;""))</f>
        <v>0</v>
      </c>
      <c r="AJ278" s="175">
        <f>SUMPRODUCT((Stabilo!$F$5:$DA$5=2)*(Stabilo!F283:DA283&lt;&gt;""))</f>
        <v>0</v>
      </c>
      <c r="AK278" s="175">
        <f>SUMPRODUCT((Stabilo!$F$5:$DA$5=3)*(Stabilo!F283:DA283&lt;&gt;""))</f>
        <v>0</v>
      </c>
      <c r="AL278" s="175">
        <f>SUMPRODUCT((Stabilo!$F$5:$DA$5=4)*(Stabilo!F283:DA283&lt;&gt;""))</f>
        <v>0</v>
      </c>
      <c r="AM278" s="175">
        <f>SUMPRODUCT((Stabilo!$F$5:$DA$5=5)*(Stabilo!F283:DA283&lt;&gt;""))</f>
        <v>0</v>
      </c>
      <c r="AN278" s="175">
        <f>SUMPRODUCT((Stabilo!$F$5:$DA$5=6)*(Stabilo!F283:DA283&lt;&gt;""))</f>
        <v>0</v>
      </c>
      <c r="AO278" s="175">
        <f>SUMPRODUCT((Stabilo!$F$5:$DA$5=7)*(Stabilo!F283:DA283&lt;&gt;""))</f>
        <v>0</v>
      </c>
      <c r="AP278" s="175">
        <f>SUMPRODUCT((Stabilo!$F$5:$DA$5=8)*(Stabilo!F283:DA283&lt;&gt;""))</f>
        <v>0</v>
      </c>
      <c r="AQ278" s="175">
        <f>SUMPRODUCT((Stabilo!$F$5:$DA$5=9)*(Stabilo!F283:DA283&lt;&gt;""))</f>
        <v>0</v>
      </c>
      <c r="AR278" s="175">
        <f>SUMPRODUCT((Stabilo!$F$5:$DA$5=10)*(Stabilo!F283:DA283&lt;&gt;""))</f>
        <v>0</v>
      </c>
    </row>
    <row r="279" spans="2:44" ht="15" customHeight="1">
      <c r="B279" s="76">
        <v>276</v>
      </c>
      <c r="C279" s="77" t="str">
        <f>IF(Accueil!F288="","",Accueil!F288)</f>
        <v/>
      </c>
      <c r="D279" s="167" t="str">
        <f t="shared" si="45"/>
        <v/>
      </c>
      <c r="E279" s="167" t="str">
        <f t="shared" si="46"/>
        <v/>
      </c>
      <c r="F279" s="167" t="str">
        <f t="shared" si="47"/>
        <v/>
      </c>
      <c r="G279" s="167" t="str">
        <f t="shared" si="48"/>
        <v/>
      </c>
      <c r="H279" s="167" t="str">
        <f t="shared" si="49"/>
        <v/>
      </c>
      <c r="I279" s="167" t="str">
        <f t="shared" si="50"/>
        <v/>
      </c>
      <c r="J279" s="167" t="str">
        <f t="shared" si="51"/>
        <v/>
      </c>
      <c r="K279" s="167" t="str">
        <f t="shared" si="52"/>
        <v/>
      </c>
      <c r="L279" s="167" t="str">
        <f t="shared" si="53"/>
        <v/>
      </c>
      <c r="M279" s="167" t="str">
        <f t="shared" si="54"/>
        <v/>
      </c>
      <c r="N279" s="103" t="str">
        <f>IF(N278="","",IF(SUMPRODUCT((Stabilo!$F284:$DA284="A")*(Stabilo!$F$5:$DA$5='Résultats élèves'!$D$2))&gt;0,"ABSENT","PRESENT"))</f>
        <v>PRESENT</v>
      </c>
      <c r="O279" s="103" t="str">
        <f>IF(O278="","",IF(SUMPRODUCT((Stabilo!$F284:$DA284="A")*(Stabilo!$F$5:$DA$5='Résultats élèves'!$E$2))&gt;0,"ABSENT","PRESENT"))</f>
        <v>PRESENT</v>
      </c>
      <c r="P279" s="103" t="str">
        <f>IF(P278="","",IF(SUMPRODUCT((Stabilo!$F284:$DA284="A")*(Stabilo!$F$5:$DA$5='Résultats élèves'!$F$2))&gt;0,"ABSENT","PRESENT"))</f>
        <v>PRESENT</v>
      </c>
      <c r="Q279" s="103" t="str">
        <f>IF(Q278="","",IF(SUMPRODUCT((Stabilo!$F284:$DA284="A")*(Stabilo!$F$5:$DA$5='Résultats élèves'!$G$2))&gt;0,"ABSENT","PRESENT"))</f>
        <v>PRESENT</v>
      </c>
      <c r="R279" s="103" t="str">
        <f>IF(R278="","",IF(SUMPRODUCT((Stabilo!$F284:$DA284="A")*(Stabilo!$F$5:$DA$5='Résultats élèves'!$H$2))&gt;0,"ABSENT","PRESENT"))</f>
        <v>PRESENT</v>
      </c>
      <c r="S279" s="103" t="str">
        <f>IF(S278="","",IF(SUMPRODUCT((Stabilo!$F284:$DA284="A")*(Stabilo!$F$5:$DA$5='Résultats élèves'!$I$2))&gt;0,"ABSENT","PRESENT"))</f>
        <v/>
      </c>
      <c r="T279" s="103" t="str">
        <f>IF(T278="","",IF(SUMPRODUCT((Stabilo!$F284:$DA284="A")*(Stabilo!$F$5:$DA$5='Résultats élèves'!$J$2))&gt;0,"ABSENT","PRESENT"))</f>
        <v/>
      </c>
      <c r="U279" s="103" t="str">
        <f>IF(U278="","",IF(SUMPRODUCT((Stabilo!$F284:$DA284="A")*(Stabilo!$F$5:$DA$5='Résultats élèves'!$K$2))&gt;0,"ABSENT","PRESENT"))</f>
        <v/>
      </c>
      <c r="V279" s="103" t="str">
        <f>IF(V278="","",IF(SUMPRODUCT((Stabilo!$F284:$DA284="A")*(Stabilo!$F$5:$DA$5='Résultats élèves'!$L$2))&gt;0,"ABSENT","PRESENT"))</f>
        <v/>
      </c>
      <c r="W279" s="103" t="str">
        <f>IF(W278="","",IF(SUMPRODUCT((Stabilo!$F284:$DA284="A")*(Stabilo!$F$5:$DA$5='Résultats élèves'!$M$2))&gt;0,"ABSENT","PRESENT"))</f>
        <v/>
      </c>
      <c r="X279" s="99" t="str">
        <f t="shared" si="44"/>
        <v/>
      </c>
      <c r="Y279" s="176" t="str">
        <f>IF(X279="PRESENT",IF(N279="PRESENT",SUMPRODUCT((Stabilo!$F284:$DA284=1)*(Stabilo!$F$5:$DA$5='Résultats élèves'!$D$2)),"A"),"A")</f>
        <v>A</v>
      </c>
      <c r="Z279" s="176" t="str">
        <f>IF(X279="PRESENT",IF(O279="PRESENT",SUMPRODUCT((Stabilo!$F284:$DA284=1)*(Stabilo!$F$5:$DA$5='Résultats élèves'!$E$2)),"A"),"A")</f>
        <v>A</v>
      </c>
      <c r="AA279" s="176" t="str">
        <f>IF(X279="PRESENT",IF(P279="PRESENT",SUMPRODUCT((Stabilo!$F284:$DA284=1)*(Stabilo!$F$5:$DA$5='Résultats élèves'!$F$2)),"A"),"A")</f>
        <v>A</v>
      </c>
      <c r="AB279" s="176" t="str">
        <f>IF(X279="PRESENT",IF(Q279="PRESENT",SUMPRODUCT((Stabilo!$F284:$DA284=1)*(Stabilo!$F$5:$DA$5='Résultats élèves'!$G$2)),"A"),"A")</f>
        <v>A</v>
      </c>
      <c r="AC279" s="176" t="str">
        <f>IF(X279="PRESENT",IF(R279="PRESENT",SUMPRODUCT((Stabilo!$F284:$DA284=1)*(Stabilo!$F$5:$DA$5='Résultats élèves'!$H$2)),"A"),"A")</f>
        <v>A</v>
      </c>
      <c r="AD279" s="176" t="str">
        <f>IF(X279="PRESENT",IF(S279="PRESENT",SUMPRODUCT((Stabilo!$F284:$DA284=1)*(Stabilo!$F$5:$DA$5='Résultats élèves'!$I$2)),"A"),"A")</f>
        <v>A</v>
      </c>
      <c r="AE279" s="176" t="str">
        <f>IF(X279="PRESENT",IF(T279="PRESENT",SUMPRODUCT((Stabilo!$F284:$DA284=1)*(Stabilo!$F$5:$DA$5='Résultats élèves'!$J$2)),"A"),"A")</f>
        <v>A</v>
      </c>
      <c r="AF279" s="176" t="str">
        <f>IF(X279="PRESENT",IF(U279="PRESENT",SUMPRODUCT((Stabilo!$F284:$DA284=1)*(Stabilo!$F$5:$DA$5='Résultats élèves'!$K$2)),"A"),"A")</f>
        <v>A</v>
      </c>
      <c r="AG279" s="176" t="str">
        <f>IF(X279="PRESENT",IF(V279="PRESENT",SUMPRODUCT((Stabilo!$F284:$DA284=1)*(Stabilo!$F$5:$DA$5='Résultats élèves'!$L$2)),"A"),"A")</f>
        <v>A</v>
      </c>
      <c r="AH279" s="176" t="str">
        <f>IF(X279="PRESENT",IF(W279="PRESENT",SUMPRODUCT((Stabilo!$F284:$DA284=1)*(Stabilo!$F$5:$DA$5='Résultats élèves'!$M$2)),"A"),"A")</f>
        <v>A</v>
      </c>
      <c r="AI279" s="175">
        <f>SUMPRODUCT((Stabilo!$F$5:$DA$5=1)*(Stabilo!F284:DA284&lt;&gt;""))</f>
        <v>0</v>
      </c>
      <c r="AJ279" s="175">
        <f>SUMPRODUCT((Stabilo!$F$5:$DA$5=2)*(Stabilo!F284:DA284&lt;&gt;""))</f>
        <v>0</v>
      </c>
      <c r="AK279" s="175">
        <f>SUMPRODUCT((Stabilo!$F$5:$DA$5=3)*(Stabilo!F284:DA284&lt;&gt;""))</f>
        <v>0</v>
      </c>
      <c r="AL279" s="175">
        <f>SUMPRODUCT((Stabilo!$F$5:$DA$5=4)*(Stabilo!F284:DA284&lt;&gt;""))</f>
        <v>0</v>
      </c>
      <c r="AM279" s="175">
        <f>SUMPRODUCT((Stabilo!$F$5:$DA$5=5)*(Stabilo!F284:DA284&lt;&gt;""))</f>
        <v>0</v>
      </c>
      <c r="AN279" s="175">
        <f>SUMPRODUCT((Stabilo!$F$5:$DA$5=6)*(Stabilo!F284:DA284&lt;&gt;""))</f>
        <v>0</v>
      </c>
      <c r="AO279" s="175">
        <f>SUMPRODUCT((Stabilo!$F$5:$DA$5=7)*(Stabilo!F284:DA284&lt;&gt;""))</f>
        <v>0</v>
      </c>
      <c r="AP279" s="175">
        <f>SUMPRODUCT((Stabilo!$F$5:$DA$5=8)*(Stabilo!F284:DA284&lt;&gt;""))</f>
        <v>0</v>
      </c>
      <c r="AQ279" s="175">
        <f>SUMPRODUCT((Stabilo!$F$5:$DA$5=9)*(Stabilo!F284:DA284&lt;&gt;""))</f>
        <v>0</v>
      </c>
      <c r="AR279" s="175">
        <f>SUMPRODUCT((Stabilo!$F$5:$DA$5=10)*(Stabilo!F284:DA284&lt;&gt;""))</f>
        <v>0</v>
      </c>
    </row>
    <row r="280" spans="2:44" ht="15" customHeight="1">
      <c r="B280" s="76">
        <v>277</v>
      </c>
      <c r="C280" s="77" t="str">
        <f>IF(Accueil!F289="","",Accueil!F289)</f>
        <v/>
      </c>
      <c r="D280" s="167" t="str">
        <f t="shared" si="45"/>
        <v/>
      </c>
      <c r="E280" s="167" t="str">
        <f t="shared" si="46"/>
        <v/>
      </c>
      <c r="F280" s="167" t="str">
        <f t="shared" si="47"/>
        <v/>
      </c>
      <c r="G280" s="167" t="str">
        <f t="shared" si="48"/>
        <v/>
      </c>
      <c r="H280" s="167" t="str">
        <f t="shared" si="49"/>
        <v/>
      </c>
      <c r="I280" s="167" t="str">
        <f t="shared" si="50"/>
        <v/>
      </c>
      <c r="J280" s="167" t="str">
        <f t="shared" si="51"/>
        <v/>
      </c>
      <c r="K280" s="167" t="str">
        <f t="shared" si="52"/>
        <v/>
      </c>
      <c r="L280" s="167" t="str">
        <f t="shared" si="53"/>
        <v/>
      </c>
      <c r="M280" s="167" t="str">
        <f t="shared" si="54"/>
        <v/>
      </c>
      <c r="N280" s="103" t="str">
        <f>IF(N279="","",IF(SUMPRODUCT((Stabilo!$F285:$DA285="A")*(Stabilo!$F$5:$DA$5='Résultats élèves'!$D$2))&gt;0,"ABSENT","PRESENT"))</f>
        <v>PRESENT</v>
      </c>
      <c r="O280" s="103" t="str">
        <f>IF(O279="","",IF(SUMPRODUCT((Stabilo!$F285:$DA285="A")*(Stabilo!$F$5:$DA$5='Résultats élèves'!$E$2))&gt;0,"ABSENT","PRESENT"))</f>
        <v>PRESENT</v>
      </c>
      <c r="P280" s="103" t="str">
        <f>IF(P279="","",IF(SUMPRODUCT((Stabilo!$F285:$DA285="A")*(Stabilo!$F$5:$DA$5='Résultats élèves'!$F$2))&gt;0,"ABSENT","PRESENT"))</f>
        <v>PRESENT</v>
      </c>
      <c r="Q280" s="103" t="str">
        <f>IF(Q279="","",IF(SUMPRODUCT((Stabilo!$F285:$DA285="A")*(Stabilo!$F$5:$DA$5='Résultats élèves'!$G$2))&gt;0,"ABSENT","PRESENT"))</f>
        <v>PRESENT</v>
      </c>
      <c r="R280" s="103" t="str">
        <f>IF(R279="","",IF(SUMPRODUCT((Stabilo!$F285:$DA285="A")*(Stabilo!$F$5:$DA$5='Résultats élèves'!$H$2))&gt;0,"ABSENT","PRESENT"))</f>
        <v>PRESENT</v>
      </c>
      <c r="S280" s="103" t="str">
        <f>IF(S279="","",IF(SUMPRODUCT((Stabilo!$F285:$DA285="A")*(Stabilo!$F$5:$DA$5='Résultats élèves'!$I$2))&gt;0,"ABSENT","PRESENT"))</f>
        <v/>
      </c>
      <c r="T280" s="103" t="str">
        <f>IF(T279="","",IF(SUMPRODUCT((Stabilo!$F285:$DA285="A")*(Stabilo!$F$5:$DA$5='Résultats élèves'!$J$2))&gt;0,"ABSENT","PRESENT"))</f>
        <v/>
      </c>
      <c r="U280" s="103" t="str">
        <f>IF(U279="","",IF(SUMPRODUCT((Stabilo!$F285:$DA285="A")*(Stabilo!$F$5:$DA$5='Résultats élèves'!$K$2))&gt;0,"ABSENT","PRESENT"))</f>
        <v/>
      </c>
      <c r="V280" s="103" t="str">
        <f>IF(V279="","",IF(SUMPRODUCT((Stabilo!$F285:$DA285="A")*(Stabilo!$F$5:$DA$5='Résultats élèves'!$L$2))&gt;0,"ABSENT","PRESENT"))</f>
        <v/>
      </c>
      <c r="W280" s="103" t="str">
        <f>IF(W279="","",IF(SUMPRODUCT((Stabilo!$F285:$DA285="A")*(Stabilo!$F$5:$DA$5='Résultats élèves'!$M$2))&gt;0,"ABSENT","PRESENT"))</f>
        <v/>
      </c>
      <c r="X280" s="99" t="str">
        <f t="shared" si="44"/>
        <v/>
      </c>
      <c r="Y280" s="176" t="str">
        <f>IF(X280="PRESENT",IF(N280="PRESENT",SUMPRODUCT((Stabilo!$F285:$DA285=1)*(Stabilo!$F$5:$DA$5='Résultats élèves'!$D$2)),"A"),"A")</f>
        <v>A</v>
      </c>
      <c r="Z280" s="176" t="str">
        <f>IF(X280="PRESENT",IF(O280="PRESENT",SUMPRODUCT((Stabilo!$F285:$DA285=1)*(Stabilo!$F$5:$DA$5='Résultats élèves'!$E$2)),"A"),"A")</f>
        <v>A</v>
      </c>
      <c r="AA280" s="176" t="str">
        <f>IF(X280="PRESENT",IF(P280="PRESENT",SUMPRODUCT((Stabilo!$F285:$DA285=1)*(Stabilo!$F$5:$DA$5='Résultats élèves'!$F$2)),"A"),"A")</f>
        <v>A</v>
      </c>
      <c r="AB280" s="176" t="str">
        <f>IF(X280="PRESENT",IF(Q280="PRESENT",SUMPRODUCT((Stabilo!$F285:$DA285=1)*(Stabilo!$F$5:$DA$5='Résultats élèves'!$G$2)),"A"),"A")</f>
        <v>A</v>
      </c>
      <c r="AC280" s="176" t="str">
        <f>IF(X280="PRESENT",IF(R280="PRESENT",SUMPRODUCT((Stabilo!$F285:$DA285=1)*(Stabilo!$F$5:$DA$5='Résultats élèves'!$H$2)),"A"),"A")</f>
        <v>A</v>
      </c>
      <c r="AD280" s="176" t="str">
        <f>IF(X280="PRESENT",IF(S280="PRESENT",SUMPRODUCT((Stabilo!$F285:$DA285=1)*(Stabilo!$F$5:$DA$5='Résultats élèves'!$I$2)),"A"),"A")</f>
        <v>A</v>
      </c>
      <c r="AE280" s="176" t="str">
        <f>IF(X280="PRESENT",IF(T280="PRESENT",SUMPRODUCT((Stabilo!$F285:$DA285=1)*(Stabilo!$F$5:$DA$5='Résultats élèves'!$J$2)),"A"),"A")</f>
        <v>A</v>
      </c>
      <c r="AF280" s="176" t="str">
        <f>IF(X280="PRESENT",IF(U280="PRESENT",SUMPRODUCT((Stabilo!$F285:$DA285=1)*(Stabilo!$F$5:$DA$5='Résultats élèves'!$K$2)),"A"),"A")</f>
        <v>A</v>
      </c>
      <c r="AG280" s="176" t="str">
        <f>IF(X280="PRESENT",IF(V280="PRESENT",SUMPRODUCT((Stabilo!$F285:$DA285=1)*(Stabilo!$F$5:$DA$5='Résultats élèves'!$L$2)),"A"),"A")</f>
        <v>A</v>
      </c>
      <c r="AH280" s="176" t="str">
        <f>IF(X280="PRESENT",IF(W280="PRESENT",SUMPRODUCT((Stabilo!$F285:$DA285=1)*(Stabilo!$F$5:$DA$5='Résultats élèves'!$M$2)),"A"),"A")</f>
        <v>A</v>
      </c>
      <c r="AI280" s="175">
        <f>SUMPRODUCT((Stabilo!$F$5:$DA$5=1)*(Stabilo!F285:DA285&lt;&gt;""))</f>
        <v>0</v>
      </c>
      <c r="AJ280" s="175">
        <f>SUMPRODUCT((Stabilo!$F$5:$DA$5=2)*(Stabilo!F285:DA285&lt;&gt;""))</f>
        <v>0</v>
      </c>
      <c r="AK280" s="175">
        <f>SUMPRODUCT((Stabilo!$F$5:$DA$5=3)*(Stabilo!F285:DA285&lt;&gt;""))</f>
        <v>0</v>
      </c>
      <c r="AL280" s="175">
        <f>SUMPRODUCT((Stabilo!$F$5:$DA$5=4)*(Stabilo!F285:DA285&lt;&gt;""))</f>
        <v>0</v>
      </c>
      <c r="AM280" s="175">
        <f>SUMPRODUCT((Stabilo!$F$5:$DA$5=5)*(Stabilo!F285:DA285&lt;&gt;""))</f>
        <v>0</v>
      </c>
      <c r="AN280" s="175">
        <f>SUMPRODUCT((Stabilo!$F$5:$DA$5=6)*(Stabilo!F285:DA285&lt;&gt;""))</f>
        <v>0</v>
      </c>
      <c r="AO280" s="175">
        <f>SUMPRODUCT((Stabilo!$F$5:$DA$5=7)*(Stabilo!F285:DA285&lt;&gt;""))</f>
        <v>0</v>
      </c>
      <c r="AP280" s="175">
        <f>SUMPRODUCT((Stabilo!$F$5:$DA$5=8)*(Stabilo!F285:DA285&lt;&gt;""))</f>
        <v>0</v>
      </c>
      <c r="AQ280" s="175">
        <f>SUMPRODUCT((Stabilo!$F$5:$DA$5=9)*(Stabilo!F285:DA285&lt;&gt;""))</f>
        <v>0</v>
      </c>
      <c r="AR280" s="175">
        <f>SUMPRODUCT((Stabilo!$F$5:$DA$5=10)*(Stabilo!F285:DA285&lt;&gt;""))</f>
        <v>0</v>
      </c>
    </row>
    <row r="281" spans="2:44" ht="15" customHeight="1">
      <c r="B281" s="76">
        <v>278</v>
      </c>
      <c r="C281" s="77" t="str">
        <f>IF(Accueil!F290="","",Accueil!F290)</f>
        <v/>
      </c>
      <c r="D281" s="167" t="str">
        <f t="shared" si="45"/>
        <v/>
      </c>
      <c r="E281" s="167" t="str">
        <f t="shared" si="46"/>
        <v/>
      </c>
      <c r="F281" s="167" t="str">
        <f t="shared" si="47"/>
        <v/>
      </c>
      <c r="G281" s="167" t="str">
        <f t="shared" si="48"/>
        <v/>
      </c>
      <c r="H281" s="167" t="str">
        <f t="shared" si="49"/>
        <v/>
      </c>
      <c r="I281" s="167" t="str">
        <f t="shared" si="50"/>
        <v/>
      </c>
      <c r="J281" s="167" t="str">
        <f t="shared" si="51"/>
        <v/>
      </c>
      <c r="K281" s="167" t="str">
        <f t="shared" si="52"/>
        <v/>
      </c>
      <c r="L281" s="167" t="str">
        <f t="shared" si="53"/>
        <v/>
      </c>
      <c r="M281" s="167" t="str">
        <f t="shared" si="54"/>
        <v/>
      </c>
      <c r="N281" s="103" t="str">
        <f>IF(N280="","",IF(SUMPRODUCT((Stabilo!$F286:$DA286="A")*(Stabilo!$F$5:$DA$5='Résultats élèves'!$D$2))&gt;0,"ABSENT","PRESENT"))</f>
        <v>PRESENT</v>
      </c>
      <c r="O281" s="103" t="str">
        <f>IF(O280="","",IF(SUMPRODUCT((Stabilo!$F286:$DA286="A")*(Stabilo!$F$5:$DA$5='Résultats élèves'!$E$2))&gt;0,"ABSENT","PRESENT"))</f>
        <v>PRESENT</v>
      </c>
      <c r="P281" s="103" t="str">
        <f>IF(P280="","",IF(SUMPRODUCT((Stabilo!$F286:$DA286="A")*(Stabilo!$F$5:$DA$5='Résultats élèves'!$F$2))&gt;0,"ABSENT","PRESENT"))</f>
        <v>PRESENT</v>
      </c>
      <c r="Q281" s="103" t="str">
        <f>IF(Q280="","",IF(SUMPRODUCT((Stabilo!$F286:$DA286="A")*(Stabilo!$F$5:$DA$5='Résultats élèves'!$G$2))&gt;0,"ABSENT","PRESENT"))</f>
        <v>PRESENT</v>
      </c>
      <c r="R281" s="103" t="str">
        <f>IF(R280="","",IF(SUMPRODUCT((Stabilo!$F286:$DA286="A")*(Stabilo!$F$5:$DA$5='Résultats élèves'!$H$2))&gt;0,"ABSENT","PRESENT"))</f>
        <v>PRESENT</v>
      </c>
      <c r="S281" s="103" t="str">
        <f>IF(S280="","",IF(SUMPRODUCT((Stabilo!$F286:$DA286="A")*(Stabilo!$F$5:$DA$5='Résultats élèves'!$I$2))&gt;0,"ABSENT","PRESENT"))</f>
        <v/>
      </c>
      <c r="T281" s="103" t="str">
        <f>IF(T280="","",IF(SUMPRODUCT((Stabilo!$F286:$DA286="A")*(Stabilo!$F$5:$DA$5='Résultats élèves'!$J$2))&gt;0,"ABSENT","PRESENT"))</f>
        <v/>
      </c>
      <c r="U281" s="103" t="str">
        <f>IF(U280="","",IF(SUMPRODUCT((Stabilo!$F286:$DA286="A")*(Stabilo!$F$5:$DA$5='Résultats élèves'!$K$2))&gt;0,"ABSENT","PRESENT"))</f>
        <v/>
      </c>
      <c r="V281" s="103" t="str">
        <f>IF(V280="","",IF(SUMPRODUCT((Stabilo!$F286:$DA286="A")*(Stabilo!$F$5:$DA$5='Résultats élèves'!$L$2))&gt;0,"ABSENT","PRESENT"))</f>
        <v/>
      </c>
      <c r="W281" s="103" t="str">
        <f>IF(W280="","",IF(SUMPRODUCT((Stabilo!$F286:$DA286="A")*(Stabilo!$F$5:$DA$5='Résultats élèves'!$M$2))&gt;0,"ABSENT","PRESENT"))</f>
        <v/>
      </c>
      <c r="X281" s="99" t="str">
        <f t="shared" si="44"/>
        <v/>
      </c>
      <c r="Y281" s="176" t="str">
        <f>IF(X281="PRESENT",IF(N281="PRESENT",SUMPRODUCT((Stabilo!$F286:$DA286=1)*(Stabilo!$F$5:$DA$5='Résultats élèves'!$D$2)),"A"),"A")</f>
        <v>A</v>
      </c>
      <c r="Z281" s="176" t="str">
        <f>IF(X281="PRESENT",IF(O281="PRESENT",SUMPRODUCT((Stabilo!$F286:$DA286=1)*(Stabilo!$F$5:$DA$5='Résultats élèves'!$E$2)),"A"),"A")</f>
        <v>A</v>
      </c>
      <c r="AA281" s="176" t="str">
        <f>IF(X281="PRESENT",IF(P281="PRESENT",SUMPRODUCT((Stabilo!$F286:$DA286=1)*(Stabilo!$F$5:$DA$5='Résultats élèves'!$F$2)),"A"),"A")</f>
        <v>A</v>
      </c>
      <c r="AB281" s="176" t="str">
        <f>IF(X281="PRESENT",IF(Q281="PRESENT",SUMPRODUCT((Stabilo!$F286:$DA286=1)*(Stabilo!$F$5:$DA$5='Résultats élèves'!$G$2)),"A"),"A")</f>
        <v>A</v>
      </c>
      <c r="AC281" s="176" t="str">
        <f>IF(X281="PRESENT",IF(R281="PRESENT",SUMPRODUCT((Stabilo!$F286:$DA286=1)*(Stabilo!$F$5:$DA$5='Résultats élèves'!$H$2)),"A"),"A")</f>
        <v>A</v>
      </c>
      <c r="AD281" s="176" t="str">
        <f>IF(X281="PRESENT",IF(S281="PRESENT",SUMPRODUCT((Stabilo!$F286:$DA286=1)*(Stabilo!$F$5:$DA$5='Résultats élèves'!$I$2)),"A"),"A")</f>
        <v>A</v>
      </c>
      <c r="AE281" s="176" t="str">
        <f>IF(X281="PRESENT",IF(T281="PRESENT",SUMPRODUCT((Stabilo!$F286:$DA286=1)*(Stabilo!$F$5:$DA$5='Résultats élèves'!$J$2)),"A"),"A")</f>
        <v>A</v>
      </c>
      <c r="AF281" s="176" t="str">
        <f>IF(X281="PRESENT",IF(U281="PRESENT",SUMPRODUCT((Stabilo!$F286:$DA286=1)*(Stabilo!$F$5:$DA$5='Résultats élèves'!$K$2)),"A"),"A")</f>
        <v>A</v>
      </c>
      <c r="AG281" s="176" t="str">
        <f>IF(X281="PRESENT",IF(V281="PRESENT",SUMPRODUCT((Stabilo!$F286:$DA286=1)*(Stabilo!$F$5:$DA$5='Résultats élèves'!$L$2)),"A"),"A")</f>
        <v>A</v>
      </c>
      <c r="AH281" s="176" t="str">
        <f>IF(X281="PRESENT",IF(W281="PRESENT",SUMPRODUCT((Stabilo!$F286:$DA286=1)*(Stabilo!$F$5:$DA$5='Résultats élèves'!$M$2)),"A"),"A")</f>
        <v>A</v>
      </c>
      <c r="AI281" s="175">
        <f>SUMPRODUCT((Stabilo!$F$5:$DA$5=1)*(Stabilo!F286:DA286&lt;&gt;""))</f>
        <v>0</v>
      </c>
      <c r="AJ281" s="175">
        <f>SUMPRODUCT((Stabilo!$F$5:$DA$5=2)*(Stabilo!F286:DA286&lt;&gt;""))</f>
        <v>0</v>
      </c>
      <c r="AK281" s="175">
        <f>SUMPRODUCT((Stabilo!$F$5:$DA$5=3)*(Stabilo!F286:DA286&lt;&gt;""))</f>
        <v>0</v>
      </c>
      <c r="AL281" s="175">
        <f>SUMPRODUCT((Stabilo!$F$5:$DA$5=4)*(Stabilo!F286:DA286&lt;&gt;""))</f>
        <v>0</v>
      </c>
      <c r="AM281" s="175">
        <f>SUMPRODUCT((Stabilo!$F$5:$DA$5=5)*(Stabilo!F286:DA286&lt;&gt;""))</f>
        <v>0</v>
      </c>
      <c r="AN281" s="175">
        <f>SUMPRODUCT((Stabilo!$F$5:$DA$5=6)*(Stabilo!F286:DA286&lt;&gt;""))</f>
        <v>0</v>
      </c>
      <c r="AO281" s="175">
        <f>SUMPRODUCT((Stabilo!$F$5:$DA$5=7)*(Stabilo!F286:DA286&lt;&gt;""))</f>
        <v>0</v>
      </c>
      <c r="AP281" s="175">
        <f>SUMPRODUCT((Stabilo!$F$5:$DA$5=8)*(Stabilo!F286:DA286&lt;&gt;""))</f>
        <v>0</v>
      </c>
      <c r="AQ281" s="175">
        <f>SUMPRODUCT((Stabilo!$F$5:$DA$5=9)*(Stabilo!F286:DA286&lt;&gt;""))</f>
        <v>0</v>
      </c>
      <c r="AR281" s="175">
        <f>SUMPRODUCT((Stabilo!$F$5:$DA$5=10)*(Stabilo!F286:DA286&lt;&gt;""))</f>
        <v>0</v>
      </c>
    </row>
    <row r="282" spans="2:44" ht="15" customHeight="1">
      <c r="B282" s="76">
        <v>279</v>
      </c>
      <c r="C282" s="77" t="str">
        <f>IF(Accueil!F291="","",Accueil!F291)</f>
        <v/>
      </c>
      <c r="D282" s="167" t="str">
        <f t="shared" si="45"/>
        <v/>
      </c>
      <c r="E282" s="167" t="str">
        <f t="shared" si="46"/>
        <v/>
      </c>
      <c r="F282" s="167" t="str">
        <f t="shared" si="47"/>
        <v/>
      </c>
      <c r="G282" s="167" t="str">
        <f t="shared" si="48"/>
        <v/>
      </c>
      <c r="H282" s="167" t="str">
        <f t="shared" si="49"/>
        <v/>
      </c>
      <c r="I282" s="167" t="str">
        <f t="shared" si="50"/>
        <v/>
      </c>
      <c r="J282" s="167" t="str">
        <f t="shared" si="51"/>
        <v/>
      </c>
      <c r="K282" s="167" t="str">
        <f t="shared" si="52"/>
        <v/>
      </c>
      <c r="L282" s="167" t="str">
        <f t="shared" si="53"/>
        <v/>
      </c>
      <c r="M282" s="167" t="str">
        <f t="shared" si="54"/>
        <v/>
      </c>
      <c r="N282" s="103" t="str">
        <f>IF(N281="","",IF(SUMPRODUCT((Stabilo!$F287:$DA287="A")*(Stabilo!$F$5:$DA$5='Résultats élèves'!$D$2))&gt;0,"ABSENT","PRESENT"))</f>
        <v>PRESENT</v>
      </c>
      <c r="O282" s="103" t="str">
        <f>IF(O281="","",IF(SUMPRODUCT((Stabilo!$F287:$DA287="A")*(Stabilo!$F$5:$DA$5='Résultats élèves'!$E$2))&gt;0,"ABSENT","PRESENT"))</f>
        <v>PRESENT</v>
      </c>
      <c r="P282" s="103" t="str">
        <f>IF(P281="","",IF(SUMPRODUCT((Stabilo!$F287:$DA287="A")*(Stabilo!$F$5:$DA$5='Résultats élèves'!$F$2))&gt;0,"ABSENT","PRESENT"))</f>
        <v>PRESENT</v>
      </c>
      <c r="Q282" s="103" t="str">
        <f>IF(Q281="","",IF(SUMPRODUCT((Stabilo!$F287:$DA287="A")*(Stabilo!$F$5:$DA$5='Résultats élèves'!$G$2))&gt;0,"ABSENT","PRESENT"))</f>
        <v>PRESENT</v>
      </c>
      <c r="R282" s="103" t="str">
        <f>IF(R281="","",IF(SUMPRODUCT((Stabilo!$F287:$DA287="A")*(Stabilo!$F$5:$DA$5='Résultats élèves'!$H$2))&gt;0,"ABSENT","PRESENT"))</f>
        <v>PRESENT</v>
      </c>
      <c r="S282" s="103" t="str">
        <f>IF(S281="","",IF(SUMPRODUCT((Stabilo!$F287:$DA287="A")*(Stabilo!$F$5:$DA$5='Résultats élèves'!$I$2))&gt;0,"ABSENT","PRESENT"))</f>
        <v/>
      </c>
      <c r="T282" s="103" t="str">
        <f>IF(T281="","",IF(SUMPRODUCT((Stabilo!$F287:$DA287="A")*(Stabilo!$F$5:$DA$5='Résultats élèves'!$J$2))&gt;0,"ABSENT","PRESENT"))</f>
        <v/>
      </c>
      <c r="U282" s="103" t="str">
        <f>IF(U281="","",IF(SUMPRODUCT((Stabilo!$F287:$DA287="A")*(Stabilo!$F$5:$DA$5='Résultats élèves'!$K$2))&gt;0,"ABSENT","PRESENT"))</f>
        <v/>
      </c>
      <c r="V282" s="103" t="str">
        <f>IF(V281="","",IF(SUMPRODUCT((Stabilo!$F287:$DA287="A")*(Stabilo!$F$5:$DA$5='Résultats élèves'!$L$2))&gt;0,"ABSENT","PRESENT"))</f>
        <v/>
      </c>
      <c r="W282" s="103" t="str">
        <f>IF(W281="","",IF(SUMPRODUCT((Stabilo!$F287:$DA287="A")*(Stabilo!$F$5:$DA$5='Résultats élèves'!$M$2))&gt;0,"ABSENT","PRESENT"))</f>
        <v/>
      </c>
      <c r="X282" s="99" t="str">
        <f t="shared" si="44"/>
        <v/>
      </c>
      <c r="Y282" s="176" t="str">
        <f>IF(X282="PRESENT",IF(N282="PRESENT",SUMPRODUCT((Stabilo!$F287:$DA287=1)*(Stabilo!$F$5:$DA$5='Résultats élèves'!$D$2)),"A"),"A")</f>
        <v>A</v>
      </c>
      <c r="Z282" s="176" t="str">
        <f>IF(X282="PRESENT",IF(O282="PRESENT",SUMPRODUCT((Stabilo!$F287:$DA287=1)*(Stabilo!$F$5:$DA$5='Résultats élèves'!$E$2)),"A"),"A")</f>
        <v>A</v>
      </c>
      <c r="AA282" s="176" t="str">
        <f>IF(X282="PRESENT",IF(P282="PRESENT",SUMPRODUCT((Stabilo!$F287:$DA287=1)*(Stabilo!$F$5:$DA$5='Résultats élèves'!$F$2)),"A"),"A")</f>
        <v>A</v>
      </c>
      <c r="AB282" s="176" t="str">
        <f>IF(X282="PRESENT",IF(Q282="PRESENT",SUMPRODUCT((Stabilo!$F287:$DA287=1)*(Stabilo!$F$5:$DA$5='Résultats élèves'!$G$2)),"A"),"A")</f>
        <v>A</v>
      </c>
      <c r="AC282" s="176" t="str">
        <f>IF(X282="PRESENT",IF(R282="PRESENT",SUMPRODUCT((Stabilo!$F287:$DA287=1)*(Stabilo!$F$5:$DA$5='Résultats élèves'!$H$2)),"A"),"A")</f>
        <v>A</v>
      </c>
      <c r="AD282" s="176" t="str">
        <f>IF(X282="PRESENT",IF(S282="PRESENT",SUMPRODUCT((Stabilo!$F287:$DA287=1)*(Stabilo!$F$5:$DA$5='Résultats élèves'!$I$2)),"A"),"A")</f>
        <v>A</v>
      </c>
      <c r="AE282" s="176" t="str">
        <f>IF(X282="PRESENT",IF(T282="PRESENT",SUMPRODUCT((Stabilo!$F287:$DA287=1)*(Stabilo!$F$5:$DA$5='Résultats élèves'!$J$2)),"A"),"A")</f>
        <v>A</v>
      </c>
      <c r="AF282" s="176" t="str">
        <f>IF(X282="PRESENT",IF(U282="PRESENT",SUMPRODUCT((Stabilo!$F287:$DA287=1)*(Stabilo!$F$5:$DA$5='Résultats élèves'!$K$2)),"A"),"A")</f>
        <v>A</v>
      </c>
      <c r="AG282" s="176" t="str">
        <f>IF(X282="PRESENT",IF(V282="PRESENT",SUMPRODUCT((Stabilo!$F287:$DA287=1)*(Stabilo!$F$5:$DA$5='Résultats élèves'!$L$2)),"A"),"A")</f>
        <v>A</v>
      </c>
      <c r="AH282" s="176" t="str">
        <f>IF(X282="PRESENT",IF(W282="PRESENT",SUMPRODUCT((Stabilo!$F287:$DA287=1)*(Stabilo!$F$5:$DA$5='Résultats élèves'!$M$2)),"A"),"A")</f>
        <v>A</v>
      </c>
      <c r="AI282" s="175">
        <f>SUMPRODUCT((Stabilo!$F$5:$DA$5=1)*(Stabilo!F287:DA287&lt;&gt;""))</f>
        <v>0</v>
      </c>
      <c r="AJ282" s="175">
        <f>SUMPRODUCT((Stabilo!$F$5:$DA$5=2)*(Stabilo!F287:DA287&lt;&gt;""))</f>
        <v>0</v>
      </c>
      <c r="AK282" s="175">
        <f>SUMPRODUCT((Stabilo!$F$5:$DA$5=3)*(Stabilo!F287:DA287&lt;&gt;""))</f>
        <v>0</v>
      </c>
      <c r="AL282" s="175">
        <f>SUMPRODUCT((Stabilo!$F$5:$DA$5=4)*(Stabilo!F287:DA287&lt;&gt;""))</f>
        <v>0</v>
      </c>
      <c r="AM282" s="175">
        <f>SUMPRODUCT((Stabilo!$F$5:$DA$5=5)*(Stabilo!F287:DA287&lt;&gt;""))</f>
        <v>0</v>
      </c>
      <c r="AN282" s="175">
        <f>SUMPRODUCT((Stabilo!$F$5:$DA$5=6)*(Stabilo!F287:DA287&lt;&gt;""))</f>
        <v>0</v>
      </c>
      <c r="AO282" s="175">
        <f>SUMPRODUCT((Stabilo!$F$5:$DA$5=7)*(Stabilo!F287:DA287&lt;&gt;""))</f>
        <v>0</v>
      </c>
      <c r="AP282" s="175">
        <f>SUMPRODUCT((Stabilo!$F$5:$DA$5=8)*(Stabilo!F287:DA287&lt;&gt;""))</f>
        <v>0</v>
      </c>
      <c r="AQ282" s="175">
        <f>SUMPRODUCT((Stabilo!$F$5:$DA$5=9)*(Stabilo!F287:DA287&lt;&gt;""))</f>
        <v>0</v>
      </c>
      <c r="AR282" s="175">
        <f>SUMPRODUCT((Stabilo!$F$5:$DA$5=10)*(Stabilo!F287:DA287&lt;&gt;""))</f>
        <v>0</v>
      </c>
    </row>
    <row r="283" spans="2:44" ht="15" customHeight="1">
      <c r="B283" s="76">
        <v>280</v>
      </c>
      <c r="C283" s="77" t="str">
        <f>IF(Accueil!F292="","",Accueil!F292)</f>
        <v/>
      </c>
      <c r="D283" s="167" t="str">
        <f t="shared" si="45"/>
        <v/>
      </c>
      <c r="E283" s="167" t="str">
        <f t="shared" si="46"/>
        <v/>
      </c>
      <c r="F283" s="167" t="str">
        <f t="shared" si="47"/>
        <v/>
      </c>
      <c r="G283" s="167" t="str">
        <f t="shared" si="48"/>
        <v/>
      </c>
      <c r="H283" s="167" t="str">
        <f t="shared" si="49"/>
        <v/>
      </c>
      <c r="I283" s="167" t="str">
        <f t="shared" si="50"/>
        <v/>
      </c>
      <c r="J283" s="167" t="str">
        <f t="shared" si="51"/>
        <v/>
      </c>
      <c r="K283" s="167" t="str">
        <f t="shared" si="52"/>
        <v/>
      </c>
      <c r="L283" s="167" t="str">
        <f t="shared" si="53"/>
        <v/>
      </c>
      <c r="M283" s="167" t="str">
        <f t="shared" si="54"/>
        <v/>
      </c>
      <c r="N283" s="103" t="str">
        <f>IF(N282="","",IF(SUMPRODUCT((Stabilo!$F288:$DA288="A")*(Stabilo!$F$5:$DA$5='Résultats élèves'!$D$2))&gt;0,"ABSENT","PRESENT"))</f>
        <v>PRESENT</v>
      </c>
      <c r="O283" s="103" t="str">
        <f>IF(O282="","",IF(SUMPRODUCT((Stabilo!$F288:$DA288="A")*(Stabilo!$F$5:$DA$5='Résultats élèves'!$E$2))&gt;0,"ABSENT","PRESENT"))</f>
        <v>PRESENT</v>
      </c>
      <c r="P283" s="103" t="str">
        <f>IF(P282="","",IF(SUMPRODUCT((Stabilo!$F288:$DA288="A")*(Stabilo!$F$5:$DA$5='Résultats élèves'!$F$2))&gt;0,"ABSENT","PRESENT"))</f>
        <v>PRESENT</v>
      </c>
      <c r="Q283" s="103" t="str">
        <f>IF(Q282="","",IF(SUMPRODUCT((Stabilo!$F288:$DA288="A")*(Stabilo!$F$5:$DA$5='Résultats élèves'!$G$2))&gt;0,"ABSENT","PRESENT"))</f>
        <v>PRESENT</v>
      </c>
      <c r="R283" s="103" t="str">
        <f>IF(R282="","",IF(SUMPRODUCT((Stabilo!$F288:$DA288="A")*(Stabilo!$F$5:$DA$5='Résultats élèves'!$H$2))&gt;0,"ABSENT","PRESENT"))</f>
        <v>PRESENT</v>
      </c>
      <c r="S283" s="103" t="str">
        <f>IF(S282="","",IF(SUMPRODUCT((Stabilo!$F288:$DA288="A")*(Stabilo!$F$5:$DA$5='Résultats élèves'!$I$2))&gt;0,"ABSENT","PRESENT"))</f>
        <v/>
      </c>
      <c r="T283" s="103" t="str">
        <f>IF(T282="","",IF(SUMPRODUCT((Stabilo!$F288:$DA288="A")*(Stabilo!$F$5:$DA$5='Résultats élèves'!$J$2))&gt;0,"ABSENT","PRESENT"))</f>
        <v/>
      </c>
      <c r="U283" s="103" t="str">
        <f>IF(U282="","",IF(SUMPRODUCT((Stabilo!$F288:$DA288="A")*(Stabilo!$F$5:$DA$5='Résultats élèves'!$K$2))&gt;0,"ABSENT","PRESENT"))</f>
        <v/>
      </c>
      <c r="V283" s="103" t="str">
        <f>IF(V282="","",IF(SUMPRODUCT((Stabilo!$F288:$DA288="A")*(Stabilo!$F$5:$DA$5='Résultats élèves'!$L$2))&gt;0,"ABSENT","PRESENT"))</f>
        <v/>
      </c>
      <c r="W283" s="103" t="str">
        <f>IF(W282="","",IF(SUMPRODUCT((Stabilo!$F288:$DA288="A")*(Stabilo!$F$5:$DA$5='Résultats élèves'!$M$2))&gt;0,"ABSENT","PRESENT"))</f>
        <v/>
      </c>
      <c r="X283" s="99" t="str">
        <f t="shared" si="44"/>
        <v/>
      </c>
      <c r="Y283" s="176" t="str">
        <f>IF(X283="PRESENT",IF(N283="PRESENT",SUMPRODUCT((Stabilo!$F288:$DA288=1)*(Stabilo!$F$5:$DA$5='Résultats élèves'!$D$2)),"A"),"A")</f>
        <v>A</v>
      </c>
      <c r="Z283" s="176" t="str">
        <f>IF(X283="PRESENT",IF(O283="PRESENT",SUMPRODUCT((Stabilo!$F288:$DA288=1)*(Stabilo!$F$5:$DA$5='Résultats élèves'!$E$2)),"A"),"A")</f>
        <v>A</v>
      </c>
      <c r="AA283" s="176" t="str">
        <f>IF(X283="PRESENT",IF(P283="PRESENT",SUMPRODUCT((Stabilo!$F288:$DA288=1)*(Stabilo!$F$5:$DA$5='Résultats élèves'!$F$2)),"A"),"A")</f>
        <v>A</v>
      </c>
      <c r="AB283" s="176" t="str">
        <f>IF(X283="PRESENT",IF(Q283="PRESENT",SUMPRODUCT((Stabilo!$F288:$DA288=1)*(Stabilo!$F$5:$DA$5='Résultats élèves'!$G$2)),"A"),"A")</f>
        <v>A</v>
      </c>
      <c r="AC283" s="176" t="str">
        <f>IF(X283="PRESENT",IF(R283="PRESENT",SUMPRODUCT((Stabilo!$F288:$DA288=1)*(Stabilo!$F$5:$DA$5='Résultats élèves'!$H$2)),"A"),"A")</f>
        <v>A</v>
      </c>
      <c r="AD283" s="176" t="str">
        <f>IF(X283="PRESENT",IF(S283="PRESENT",SUMPRODUCT((Stabilo!$F288:$DA288=1)*(Stabilo!$F$5:$DA$5='Résultats élèves'!$I$2)),"A"),"A")</f>
        <v>A</v>
      </c>
      <c r="AE283" s="176" t="str">
        <f>IF(X283="PRESENT",IF(T283="PRESENT",SUMPRODUCT((Stabilo!$F288:$DA288=1)*(Stabilo!$F$5:$DA$5='Résultats élèves'!$J$2)),"A"),"A")</f>
        <v>A</v>
      </c>
      <c r="AF283" s="176" t="str">
        <f>IF(X283="PRESENT",IF(U283="PRESENT",SUMPRODUCT((Stabilo!$F288:$DA288=1)*(Stabilo!$F$5:$DA$5='Résultats élèves'!$K$2)),"A"),"A")</f>
        <v>A</v>
      </c>
      <c r="AG283" s="176" t="str">
        <f>IF(X283="PRESENT",IF(V283="PRESENT",SUMPRODUCT((Stabilo!$F288:$DA288=1)*(Stabilo!$F$5:$DA$5='Résultats élèves'!$L$2)),"A"),"A")</f>
        <v>A</v>
      </c>
      <c r="AH283" s="176" t="str">
        <f>IF(X283="PRESENT",IF(W283="PRESENT",SUMPRODUCT((Stabilo!$F288:$DA288=1)*(Stabilo!$F$5:$DA$5='Résultats élèves'!$M$2)),"A"),"A")</f>
        <v>A</v>
      </c>
      <c r="AI283" s="175">
        <f>SUMPRODUCT((Stabilo!$F$5:$DA$5=1)*(Stabilo!F288:DA288&lt;&gt;""))</f>
        <v>0</v>
      </c>
      <c r="AJ283" s="175">
        <f>SUMPRODUCT((Stabilo!$F$5:$DA$5=2)*(Stabilo!F288:DA288&lt;&gt;""))</f>
        <v>0</v>
      </c>
      <c r="AK283" s="175">
        <f>SUMPRODUCT((Stabilo!$F$5:$DA$5=3)*(Stabilo!F288:DA288&lt;&gt;""))</f>
        <v>0</v>
      </c>
      <c r="AL283" s="175">
        <f>SUMPRODUCT((Stabilo!$F$5:$DA$5=4)*(Stabilo!F288:DA288&lt;&gt;""))</f>
        <v>0</v>
      </c>
      <c r="AM283" s="175">
        <f>SUMPRODUCT((Stabilo!$F$5:$DA$5=5)*(Stabilo!F288:DA288&lt;&gt;""))</f>
        <v>0</v>
      </c>
      <c r="AN283" s="175">
        <f>SUMPRODUCT((Stabilo!$F$5:$DA$5=6)*(Stabilo!F288:DA288&lt;&gt;""))</f>
        <v>0</v>
      </c>
      <c r="AO283" s="175">
        <f>SUMPRODUCT((Stabilo!$F$5:$DA$5=7)*(Stabilo!F288:DA288&lt;&gt;""))</f>
        <v>0</v>
      </c>
      <c r="AP283" s="175">
        <f>SUMPRODUCT((Stabilo!$F$5:$DA$5=8)*(Stabilo!F288:DA288&lt;&gt;""))</f>
        <v>0</v>
      </c>
      <c r="AQ283" s="175">
        <f>SUMPRODUCT((Stabilo!$F$5:$DA$5=9)*(Stabilo!F288:DA288&lt;&gt;""))</f>
        <v>0</v>
      </c>
      <c r="AR283" s="175">
        <f>SUMPRODUCT((Stabilo!$F$5:$DA$5=10)*(Stabilo!F288:DA288&lt;&gt;""))</f>
        <v>0</v>
      </c>
    </row>
    <row r="284" spans="2:44" ht="15" customHeight="1">
      <c r="B284" s="76">
        <v>281</v>
      </c>
      <c r="C284" s="77" t="str">
        <f>IF(Accueil!F293="","",Accueil!F293)</f>
        <v/>
      </c>
      <c r="D284" s="167" t="str">
        <f t="shared" si="45"/>
        <v/>
      </c>
      <c r="E284" s="167" t="str">
        <f t="shared" si="46"/>
        <v/>
      </c>
      <c r="F284" s="167" t="str">
        <f t="shared" si="47"/>
        <v/>
      </c>
      <c r="G284" s="167" t="str">
        <f t="shared" si="48"/>
        <v/>
      </c>
      <c r="H284" s="167" t="str">
        <f t="shared" si="49"/>
        <v/>
      </c>
      <c r="I284" s="167" t="str">
        <f t="shared" si="50"/>
        <v/>
      </c>
      <c r="J284" s="167" t="str">
        <f t="shared" si="51"/>
        <v/>
      </c>
      <c r="K284" s="167" t="str">
        <f t="shared" si="52"/>
        <v/>
      </c>
      <c r="L284" s="167" t="str">
        <f t="shared" si="53"/>
        <v/>
      </c>
      <c r="M284" s="167" t="str">
        <f t="shared" si="54"/>
        <v/>
      </c>
      <c r="N284" s="103" t="str">
        <f>IF(N283="","",IF(SUMPRODUCT((Stabilo!$F289:$DA289="A")*(Stabilo!$F$5:$DA$5='Résultats élèves'!$D$2))&gt;0,"ABSENT","PRESENT"))</f>
        <v>PRESENT</v>
      </c>
      <c r="O284" s="103" t="str">
        <f>IF(O283="","",IF(SUMPRODUCT((Stabilo!$F289:$DA289="A")*(Stabilo!$F$5:$DA$5='Résultats élèves'!$E$2))&gt;0,"ABSENT","PRESENT"))</f>
        <v>PRESENT</v>
      </c>
      <c r="P284" s="103" t="str">
        <f>IF(P283="","",IF(SUMPRODUCT((Stabilo!$F289:$DA289="A")*(Stabilo!$F$5:$DA$5='Résultats élèves'!$F$2))&gt;0,"ABSENT","PRESENT"))</f>
        <v>PRESENT</v>
      </c>
      <c r="Q284" s="103" t="str">
        <f>IF(Q283="","",IF(SUMPRODUCT((Stabilo!$F289:$DA289="A")*(Stabilo!$F$5:$DA$5='Résultats élèves'!$G$2))&gt;0,"ABSENT","PRESENT"))</f>
        <v>PRESENT</v>
      </c>
      <c r="R284" s="103" t="str">
        <f>IF(R283="","",IF(SUMPRODUCT((Stabilo!$F289:$DA289="A")*(Stabilo!$F$5:$DA$5='Résultats élèves'!$H$2))&gt;0,"ABSENT","PRESENT"))</f>
        <v>PRESENT</v>
      </c>
      <c r="S284" s="103" t="str">
        <f>IF(S283="","",IF(SUMPRODUCT((Stabilo!$F289:$DA289="A")*(Stabilo!$F$5:$DA$5='Résultats élèves'!$I$2))&gt;0,"ABSENT","PRESENT"))</f>
        <v/>
      </c>
      <c r="T284" s="103" t="str">
        <f>IF(T283="","",IF(SUMPRODUCT((Stabilo!$F289:$DA289="A")*(Stabilo!$F$5:$DA$5='Résultats élèves'!$J$2))&gt;0,"ABSENT","PRESENT"))</f>
        <v/>
      </c>
      <c r="U284" s="103" t="str">
        <f>IF(U283="","",IF(SUMPRODUCT((Stabilo!$F289:$DA289="A")*(Stabilo!$F$5:$DA$5='Résultats élèves'!$K$2))&gt;0,"ABSENT","PRESENT"))</f>
        <v/>
      </c>
      <c r="V284" s="103" t="str">
        <f>IF(V283="","",IF(SUMPRODUCT((Stabilo!$F289:$DA289="A")*(Stabilo!$F$5:$DA$5='Résultats élèves'!$L$2))&gt;0,"ABSENT","PRESENT"))</f>
        <v/>
      </c>
      <c r="W284" s="103" t="str">
        <f>IF(W283="","",IF(SUMPRODUCT((Stabilo!$F289:$DA289="A")*(Stabilo!$F$5:$DA$5='Résultats élèves'!$M$2))&gt;0,"ABSENT","PRESENT"))</f>
        <v/>
      </c>
      <c r="X284" s="99" t="str">
        <f t="shared" si="44"/>
        <v/>
      </c>
      <c r="Y284" s="176" t="str">
        <f>IF(X284="PRESENT",IF(N284="PRESENT",SUMPRODUCT((Stabilo!$F289:$DA289=1)*(Stabilo!$F$5:$DA$5='Résultats élèves'!$D$2)),"A"),"A")</f>
        <v>A</v>
      </c>
      <c r="Z284" s="176" t="str">
        <f>IF(X284="PRESENT",IF(O284="PRESENT",SUMPRODUCT((Stabilo!$F289:$DA289=1)*(Stabilo!$F$5:$DA$5='Résultats élèves'!$E$2)),"A"),"A")</f>
        <v>A</v>
      </c>
      <c r="AA284" s="176" t="str">
        <f>IF(X284="PRESENT",IF(P284="PRESENT",SUMPRODUCT((Stabilo!$F289:$DA289=1)*(Stabilo!$F$5:$DA$5='Résultats élèves'!$F$2)),"A"),"A")</f>
        <v>A</v>
      </c>
      <c r="AB284" s="176" t="str">
        <f>IF(X284="PRESENT",IF(Q284="PRESENT",SUMPRODUCT((Stabilo!$F289:$DA289=1)*(Stabilo!$F$5:$DA$5='Résultats élèves'!$G$2)),"A"),"A")</f>
        <v>A</v>
      </c>
      <c r="AC284" s="176" t="str">
        <f>IF(X284="PRESENT",IF(R284="PRESENT",SUMPRODUCT((Stabilo!$F289:$DA289=1)*(Stabilo!$F$5:$DA$5='Résultats élèves'!$H$2)),"A"),"A")</f>
        <v>A</v>
      </c>
      <c r="AD284" s="176" t="str">
        <f>IF(X284="PRESENT",IF(S284="PRESENT",SUMPRODUCT((Stabilo!$F289:$DA289=1)*(Stabilo!$F$5:$DA$5='Résultats élèves'!$I$2)),"A"),"A")</f>
        <v>A</v>
      </c>
      <c r="AE284" s="176" t="str">
        <f>IF(X284="PRESENT",IF(T284="PRESENT",SUMPRODUCT((Stabilo!$F289:$DA289=1)*(Stabilo!$F$5:$DA$5='Résultats élèves'!$J$2)),"A"),"A")</f>
        <v>A</v>
      </c>
      <c r="AF284" s="176" t="str">
        <f>IF(X284="PRESENT",IF(U284="PRESENT",SUMPRODUCT((Stabilo!$F289:$DA289=1)*(Stabilo!$F$5:$DA$5='Résultats élèves'!$K$2)),"A"),"A")</f>
        <v>A</v>
      </c>
      <c r="AG284" s="176" t="str">
        <f>IF(X284="PRESENT",IF(V284="PRESENT",SUMPRODUCT((Stabilo!$F289:$DA289=1)*(Stabilo!$F$5:$DA$5='Résultats élèves'!$L$2)),"A"),"A")</f>
        <v>A</v>
      </c>
      <c r="AH284" s="176" t="str">
        <f>IF(X284="PRESENT",IF(W284="PRESENT",SUMPRODUCT((Stabilo!$F289:$DA289=1)*(Stabilo!$F$5:$DA$5='Résultats élèves'!$M$2)),"A"),"A")</f>
        <v>A</v>
      </c>
      <c r="AI284" s="175">
        <f>SUMPRODUCT((Stabilo!$F$5:$DA$5=1)*(Stabilo!F289:DA289&lt;&gt;""))</f>
        <v>0</v>
      </c>
      <c r="AJ284" s="175">
        <f>SUMPRODUCT((Stabilo!$F$5:$DA$5=2)*(Stabilo!F289:DA289&lt;&gt;""))</f>
        <v>0</v>
      </c>
      <c r="AK284" s="175">
        <f>SUMPRODUCT((Stabilo!$F$5:$DA$5=3)*(Stabilo!F289:DA289&lt;&gt;""))</f>
        <v>0</v>
      </c>
      <c r="AL284" s="175">
        <f>SUMPRODUCT((Stabilo!$F$5:$DA$5=4)*(Stabilo!F289:DA289&lt;&gt;""))</f>
        <v>0</v>
      </c>
      <c r="AM284" s="175">
        <f>SUMPRODUCT((Stabilo!$F$5:$DA$5=5)*(Stabilo!F289:DA289&lt;&gt;""))</f>
        <v>0</v>
      </c>
      <c r="AN284" s="175">
        <f>SUMPRODUCT((Stabilo!$F$5:$DA$5=6)*(Stabilo!F289:DA289&lt;&gt;""))</f>
        <v>0</v>
      </c>
      <c r="AO284" s="175">
        <f>SUMPRODUCT((Stabilo!$F$5:$DA$5=7)*(Stabilo!F289:DA289&lt;&gt;""))</f>
        <v>0</v>
      </c>
      <c r="AP284" s="175">
        <f>SUMPRODUCT((Stabilo!$F$5:$DA$5=8)*(Stabilo!F289:DA289&lt;&gt;""))</f>
        <v>0</v>
      </c>
      <c r="AQ284" s="175">
        <f>SUMPRODUCT((Stabilo!$F$5:$DA$5=9)*(Stabilo!F289:DA289&lt;&gt;""))</f>
        <v>0</v>
      </c>
      <c r="AR284" s="175">
        <f>SUMPRODUCT((Stabilo!$F$5:$DA$5=10)*(Stabilo!F289:DA289&lt;&gt;""))</f>
        <v>0</v>
      </c>
    </row>
    <row r="285" spans="2:44" ht="15" customHeight="1">
      <c r="B285" s="76">
        <v>282</v>
      </c>
      <c r="C285" s="77" t="str">
        <f>IF(Accueil!F294="","",Accueil!F294)</f>
        <v/>
      </c>
      <c r="D285" s="167" t="str">
        <f t="shared" si="45"/>
        <v/>
      </c>
      <c r="E285" s="167" t="str">
        <f t="shared" si="46"/>
        <v/>
      </c>
      <c r="F285" s="167" t="str">
        <f t="shared" si="47"/>
        <v/>
      </c>
      <c r="G285" s="167" t="str">
        <f t="shared" si="48"/>
        <v/>
      </c>
      <c r="H285" s="167" t="str">
        <f t="shared" si="49"/>
        <v/>
      </c>
      <c r="I285" s="167" t="str">
        <f t="shared" si="50"/>
        <v/>
      </c>
      <c r="J285" s="167" t="str">
        <f t="shared" si="51"/>
        <v/>
      </c>
      <c r="K285" s="167" t="str">
        <f t="shared" si="52"/>
        <v/>
      </c>
      <c r="L285" s="167" t="str">
        <f t="shared" si="53"/>
        <v/>
      </c>
      <c r="M285" s="167" t="str">
        <f t="shared" si="54"/>
        <v/>
      </c>
      <c r="N285" s="103" t="str">
        <f>IF(N284="","",IF(SUMPRODUCT((Stabilo!$F290:$DA290="A")*(Stabilo!$F$5:$DA$5='Résultats élèves'!$D$2))&gt;0,"ABSENT","PRESENT"))</f>
        <v>PRESENT</v>
      </c>
      <c r="O285" s="103" t="str">
        <f>IF(O284="","",IF(SUMPRODUCT((Stabilo!$F290:$DA290="A")*(Stabilo!$F$5:$DA$5='Résultats élèves'!$E$2))&gt;0,"ABSENT","PRESENT"))</f>
        <v>PRESENT</v>
      </c>
      <c r="P285" s="103" t="str">
        <f>IF(P284="","",IF(SUMPRODUCT((Stabilo!$F290:$DA290="A")*(Stabilo!$F$5:$DA$5='Résultats élèves'!$F$2))&gt;0,"ABSENT","PRESENT"))</f>
        <v>PRESENT</v>
      </c>
      <c r="Q285" s="103" t="str">
        <f>IF(Q284="","",IF(SUMPRODUCT((Stabilo!$F290:$DA290="A")*(Stabilo!$F$5:$DA$5='Résultats élèves'!$G$2))&gt;0,"ABSENT","PRESENT"))</f>
        <v>PRESENT</v>
      </c>
      <c r="R285" s="103" t="str">
        <f>IF(R284="","",IF(SUMPRODUCT((Stabilo!$F290:$DA290="A")*(Stabilo!$F$5:$DA$5='Résultats élèves'!$H$2))&gt;0,"ABSENT","PRESENT"))</f>
        <v>PRESENT</v>
      </c>
      <c r="S285" s="103" t="str">
        <f>IF(S284="","",IF(SUMPRODUCT((Stabilo!$F290:$DA290="A")*(Stabilo!$F$5:$DA$5='Résultats élèves'!$I$2))&gt;0,"ABSENT","PRESENT"))</f>
        <v/>
      </c>
      <c r="T285" s="103" t="str">
        <f>IF(T284="","",IF(SUMPRODUCT((Stabilo!$F290:$DA290="A")*(Stabilo!$F$5:$DA$5='Résultats élèves'!$J$2))&gt;0,"ABSENT","PRESENT"))</f>
        <v/>
      </c>
      <c r="U285" s="103" t="str">
        <f>IF(U284="","",IF(SUMPRODUCT((Stabilo!$F290:$DA290="A")*(Stabilo!$F$5:$DA$5='Résultats élèves'!$K$2))&gt;0,"ABSENT","PRESENT"))</f>
        <v/>
      </c>
      <c r="V285" s="103" t="str">
        <f>IF(V284="","",IF(SUMPRODUCT((Stabilo!$F290:$DA290="A")*(Stabilo!$F$5:$DA$5='Résultats élèves'!$L$2))&gt;0,"ABSENT","PRESENT"))</f>
        <v/>
      </c>
      <c r="W285" s="103" t="str">
        <f>IF(W284="","",IF(SUMPRODUCT((Stabilo!$F290:$DA290="A")*(Stabilo!$F$5:$DA$5='Résultats élèves'!$M$2))&gt;0,"ABSENT","PRESENT"))</f>
        <v/>
      </c>
      <c r="X285" s="99" t="str">
        <f t="shared" si="44"/>
        <v/>
      </c>
      <c r="Y285" s="176" t="str">
        <f>IF(X285="PRESENT",IF(N285="PRESENT",SUMPRODUCT((Stabilo!$F290:$DA290=1)*(Stabilo!$F$5:$DA$5='Résultats élèves'!$D$2)),"A"),"A")</f>
        <v>A</v>
      </c>
      <c r="Z285" s="176" t="str">
        <f>IF(X285="PRESENT",IF(O285="PRESENT",SUMPRODUCT((Stabilo!$F290:$DA290=1)*(Stabilo!$F$5:$DA$5='Résultats élèves'!$E$2)),"A"),"A")</f>
        <v>A</v>
      </c>
      <c r="AA285" s="176" t="str">
        <f>IF(X285="PRESENT",IF(P285="PRESENT",SUMPRODUCT((Stabilo!$F290:$DA290=1)*(Stabilo!$F$5:$DA$5='Résultats élèves'!$F$2)),"A"),"A")</f>
        <v>A</v>
      </c>
      <c r="AB285" s="176" t="str">
        <f>IF(X285="PRESENT",IF(Q285="PRESENT",SUMPRODUCT((Stabilo!$F290:$DA290=1)*(Stabilo!$F$5:$DA$5='Résultats élèves'!$G$2)),"A"),"A")</f>
        <v>A</v>
      </c>
      <c r="AC285" s="176" t="str">
        <f>IF(X285="PRESENT",IF(R285="PRESENT",SUMPRODUCT((Stabilo!$F290:$DA290=1)*(Stabilo!$F$5:$DA$5='Résultats élèves'!$H$2)),"A"),"A")</f>
        <v>A</v>
      </c>
      <c r="AD285" s="176" t="str">
        <f>IF(X285="PRESENT",IF(S285="PRESENT",SUMPRODUCT((Stabilo!$F290:$DA290=1)*(Stabilo!$F$5:$DA$5='Résultats élèves'!$I$2)),"A"),"A")</f>
        <v>A</v>
      </c>
      <c r="AE285" s="176" t="str">
        <f>IF(X285="PRESENT",IF(T285="PRESENT",SUMPRODUCT((Stabilo!$F290:$DA290=1)*(Stabilo!$F$5:$DA$5='Résultats élèves'!$J$2)),"A"),"A")</f>
        <v>A</v>
      </c>
      <c r="AF285" s="176" t="str">
        <f>IF(X285="PRESENT",IF(U285="PRESENT",SUMPRODUCT((Stabilo!$F290:$DA290=1)*(Stabilo!$F$5:$DA$5='Résultats élèves'!$K$2)),"A"),"A")</f>
        <v>A</v>
      </c>
      <c r="AG285" s="176" t="str">
        <f>IF(X285="PRESENT",IF(V285="PRESENT",SUMPRODUCT((Stabilo!$F290:$DA290=1)*(Stabilo!$F$5:$DA$5='Résultats élèves'!$L$2)),"A"),"A")</f>
        <v>A</v>
      </c>
      <c r="AH285" s="176" t="str">
        <f>IF(X285="PRESENT",IF(W285="PRESENT",SUMPRODUCT((Stabilo!$F290:$DA290=1)*(Stabilo!$F$5:$DA$5='Résultats élèves'!$M$2)),"A"),"A")</f>
        <v>A</v>
      </c>
      <c r="AI285" s="175">
        <f>SUMPRODUCT((Stabilo!$F$5:$DA$5=1)*(Stabilo!F290:DA290&lt;&gt;""))</f>
        <v>0</v>
      </c>
      <c r="AJ285" s="175">
        <f>SUMPRODUCT((Stabilo!$F$5:$DA$5=2)*(Stabilo!F290:DA290&lt;&gt;""))</f>
        <v>0</v>
      </c>
      <c r="AK285" s="175">
        <f>SUMPRODUCT((Stabilo!$F$5:$DA$5=3)*(Stabilo!F290:DA290&lt;&gt;""))</f>
        <v>0</v>
      </c>
      <c r="AL285" s="175">
        <f>SUMPRODUCT((Stabilo!$F$5:$DA$5=4)*(Stabilo!F290:DA290&lt;&gt;""))</f>
        <v>0</v>
      </c>
      <c r="AM285" s="175">
        <f>SUMPRODUCT((Stabilo!$F$5:$DA$5=5)*(Stabilo!F290:DA290&lt;&gt;""))</f>
        <v>0</v>
      </c>
      <c r="AN285" s="175">
        <f>SUMPRODUCT((Stabilo!$F$5:$DA$5=6)*(Stabilo!F290:DA290&lt;&gt;""))</f>
        <v>0</v>
      </c>
      <c r="AO285" s="175">
        <f>SUMPRODUCT((Stabilo!$F$5:$DA$5=7)*(Stabilo!F290:DA290&lt;&gt;""))</f>
        <v>0</v>
      </c>
      <c r="AP285" s="175">
        <f>SUMPRODUCT((Stabilo!$F$5:$DA$5=8)*(Stabilo!F290:DA290&lt;&gt;""))</f>
        <v>0</v>
      </c>
      <c r="AQ285" s="175">
        <f>SUMPRODUCT((Stabilo!$F$5:$DA$5=9)*(Stabilo!F290:DA290&lt;&gt;""))</f>
        <v>0</v>
      </c>
      <c r="AR285" s="175">
        <f>SUMPRODUCT((Stabilo!$F$5:$DA$5=10)*(Stabilo!F290:DA290&lt;&gt;""))</f>
        <v>0</v>
      </c>
    </row>
    <row r="286" spans="2:44" ht="15" customHeight="1">
      <c r="B286" s="76">
        <v>283</v>
      </c>
      <c r="C286" s="77" t="str">
        <f>IF(Accueil!F295="","",Accueil!F295)</f>
        <v/>
      </c>
      <c r="D286" s="167" t="str">
        <f t="shared" si="45"/>
        <v/>
      </c>
      <c r="E286" s="167" t="str">
        <f t="shared" si="46"/>
        <v/>
      </c>
      <c r="F286" s="167" t="str">
        <f t="shared" si="47"/>
        <v/>
      </c>
      <c r="G286" s="167" t="str">
        <f t="shared" si="48"/>
        <v/>
      </c>
      <c r="H286" s="167" t="str">
        <f t="shared" si="49"/>
        <v/>
      </c>
      <c r="I286" s="167" t="str">
        <f t="shared" si="50"/>
        <v/>
      </c>
      <c r="J286" s="167" t="str">
        <f t="shared" si="51"/>
        <v/>
      </c>
      <c r="K286" s="167" t="str">
        <f t="shared" si="52"/>
        <v/>
      </c>
      <c r="L286" s="167" t="str">
        <f t="shared" si="53"/>
        <v/>
      </c>
      <c r="M286" s="167" t="str">
        <f t="shared" si="54"/>
        <v/>
      </c>
      <c r="N286" s="103" t="str">
        <f>IF(N285="","",IF(SUMPRODUCT((Stabilo!$F291:$DA291="A")*(Stabilo!$F$5:$DA$5='Résultats élèves'!$D$2))&gt;0,"ABSENT","PRESENT"))</f>
        <v>PRESENT</v>
      </c>
      <c r="O286" s="103" t="str">
        <f>IF(O285="","",IF(SUMPRODUCT((Stabilo!$F291:$DA291="A")*(Stabilo!$F$5:$DA$5='Résultats élèves'!$E$2))&gt;0,"ABSENT","PRESENT"))</f>
        <v>PRESENT</v>
      </c>
      <c r="P286" s="103" t="str">
        <f>IF(P285="","",IF(SUMPRODUCT((Stabilo!$F291:$DA291="A")*(Stabilo!$F$5:$DA$5='Résultats élèves'!$F$2))&gt;0,"ABSENT","PRESENT"))</f>
        <v>PRESENT</v>
      </c>
      <c r="Q286" s="103" t="str">
        <f>IF(Q285="","",IF(SUMPRODUCT((Stabilo!$F291:$DA291="A")*(Stabilo!$F$5:$DA$5='Résultats élèves'!$G$2))&gt;0,"ABSENT","PRESENT"))</f>
        <v>PRESENT</v>
      </c>
      <c r="R286" s="103" t="str">
        <f>IF(R285="","",IF(SUMPRODUCT((Stabilo!$F291:$DA291="A")*(Stabilo!$F$5:$DA$5='Résultats élèves'!$H$2))&gt;0,"ABSENT","PRESENT"))</f>
        <v>PRESENT</v>
      </c>
      <c r="S286" s="103" t="str">
        <f>IF(S285="","",IF(SUMPRODUCT((Stabilo!$F291:$DA291="A")*(Stabilo!$F$5:$DA$5='Résultats élèves'!$I$2))&gt;0,"ABSENT","PRESENT"))</f>
        <v/>
      </c>
      <c r="T286" s="103" t="str">
        <f>IF(T285="","",IF(SUMPRODUCT((Stabilo!$F291:$DA291="A")*(Stabilo!$F$5:$DA$5='Résultats élèves'!$J$2))&gt;0,"ABSENT","PRESENT"))</f>
        <v/>
      </c>
      <c r="U286" s="103" t="str">
        <f>IF(U285="","",IF(SUMPRODUCT((Stabilo!$F291:$DA291="A")*(Stabilo!$F$5:$DA$5='Résultats élèves'!$K$2))&gt;0,"ABSENT","PRESENT"))</f>
        <v/>
      </c>
      <c r="V286" s="103" t="str">
        <f>IF(V285="","",IF(SUMPRODUCT((Stabilo!$F291:$DA291="A")*(Stabilo!$F$5:$DA$5='Résultats élèves'!$L$2))&gt;0,"ABSENT","PRESENT"))</f>
        <v/>
      </c>
      <c r="W286" s="103" t="str">
        <f>IF(W285="","",IF(SUMPRODUCT((Stabilo!$F291:$DA291="A")*(Stabilo!$F$5:$DA$5='Résultats élèves'!$M$2))&gt;0,"ABSENT","PRESENT"))</f>
        <v/>
      </c>
      <c r="X286" s="99" t="str">
        <f t="shared" si="44"/>
        <v/>
      </c>
      <c r="Y286" s="176" t="str">
        <f>IF(X286="PRESENT",IF(N286="PRESENT",SUMPRODUCT((Stabilo!$F291:$DA291=1)*(Stabilo!$F$5:$DA$5='Résultats élèves'!$D$2)),"A"),"A")</f>
        <v>A</v>
      </c>
      <c r="Z286" s="176" t="str">
        <f>IF(X286="PRESENT",IF(O286="PRESENT",SUMPRODUCT((Stabilo!$F291:$DA291=1)*(Stabilo!$F$5:$DA$5='Résultats élèves'!$E$2)),"A"),"A")</f>
        <v>A</v>
      </c>
      <c r="AA286" s="176" t="str">
        <f>IF(X286="PRESENT",IF(P286="PRESENT",SUMPRODUCT((Stabilo!$F291:$DA291=1)*(Stabilo!$F$5:$DA$5='Résultats élèves'!$F$2)),"A"),"A")</f>
        <v>A</v>
      </c>
      <c r="AB286" s="176" t="str">
        <f>IF(X286="PRESENT",IF(Q286="PRESENT",SUMPRODUCT((Stabilo!$F291:$DA291=1)*(Stabilo!$F$5:$DA$5='Résultats élèves'!$G$2)),"A"),"A")</f>
        <v>A</v>
      </c>
      <c r="AC286" s="176" t="str">
        <f>IF(X286="PRESENT",IF(R286="PRESENT",SUMPRODUCT((Stabilo!$F291:$DA291=1)*(Stabilo!$F$5:$DA$5='Résultats élèves'!$H$2)),"A"),"A")</f>
        <v>A</v>
      </c>
      <c r="AD286" s="176" t="str">
        <f>IF(X286="PRESENT",IF(S286="PRESENT",SUMPRODUCT((Stabilo!$F291:$DA291=1)*(Stabilo!$F$5:$DA$5='Résultats élèves'!$I$2)),"A"),"A")</f>
        <v>A</v>
      </c>
      <c r="AE286" s="176" t="str">
        <f>IF(X286="PRESENT",IF(T286="PRESENT",SUMPRODUCT((Stabilo!$F291:$DA291=1)*(Stabilo!$F$5:$DA$5='Résultats élèves'!$J$2)),"A"),"A")</f>
        <v>A</v>
      </c>
      <c r="AF286" s="176" t="str">
        <f>IF(X286="PRESENT",IF(U286="PRESENT",SUMPRODUCT((Stabilo!$F291:$DA291=1)*(Stabilo!$F$5:$DA$5='Résultats élèves'!$K$2)),"A"),"A")</f>
        <v>A</v>
      </c>
      <c r="AG286" s="176" t="str">
        <f>IF(X286="PRESENT",IF(V286="PRESENT",SUMPRODUCT((Stabilo!$F291:$DA291=1)*(Stabilo!$F$5:$DA$5='Résultats élèves'!$L$2)),"A"),"A")</f>
        <v>A</v>
      </c>
      <c r="AH286" s="176" t="str">
        <f>IF(X286="PRESENT",IF(W286="PRESENT",SUMPRODUCT((Stabilo!$F291:$DA291=1)*(Stabilo!$F$5:$DA$5='Résultats élèves'!$M$2)),"A"),"A")</f>
        <v>A</v>
      </c>
      <c r="AI286" s="175">
        <f>SUMPRODUCT((Stabilo!$F$5:$DA$5=1)*(Stabilo!F291:DA291&lt;&gt;""))</f>
        <v>0</v>
      </c>
      <c r="AJ286" s="175">
        <f>SUMPRODUCT((Stabilo!$F$5:$DA$5=2)*(Stabilo!F291:DA291&lt;&gt;""))</f>
        <v>0</v>
      </c>
      <c r="AK286" s="175">
        <f>SUMPRODUCT((Stabilo!$F$5:$DA$5=3)*(Stabilo!F291:DA291&lt;&gt;""))</f>
        <v>0</v>
      </c>
      <c r="AL286" s="175">
        <f>SUMPRODUCT((Stabilo!$F$5:$DA$5=4)*(Stabilo!F291:DA291&lt;&gt;""))</f>
        <v>0</v>
      </c>
      <c r="AM286" s="175">
        <f>SUMPRODUCT((Stabilo!$F$5:$DA$5=5)*(Stabilo!F291:DA291&lt;&gt;""))</f>
        <v>0</v>
      </c>
      <c r="AN286" s="175">
        <f>SUMPRODUCT((Stabilo!$F$5:$DA$5=6)*(Stabilo!F291:DA291&lt;&gt;""))</f>
        <v>0</v>
      </c>
      <c r="AO286" s="175">
        <f>SUMPRODUCT((Stabilo!$F$5:$DA$5=7)*(Stabilo!F291:DA291&lt;&gt;""))</f>
        <v>0</v>
      </c>
      <c r="AP286" s="175">
        <f>SUMPRODUCT((Stabilo!$F$5:$DA$5=8)*(Stabilo!F291:DA291&lt;&gt;""))</f>
        <v>0</v>
      </c>
      <c r="AQ286" s="175">
        <f>SUMPRODUCT((Stabilo!$F$5:$DA$5=9)*(Stabilo!F291:DA291&lt;&gt;""))</f>
        <v>0</v>
      </c>
      <c r="AR286" s="175">
        <f>SUMPRODUCT((Stabilo!$F$5:$DA$5=10)*(Stabilo!F291:DA291&lt;&gt;""))</f>
        <v>0</v>
      </c>
    </row>
    <row r="287" spans="2:44" ht="15" customHeight="1">
      <c r="B287" s="76">
        <v>284</v>
      </c>
      <c r="C287" s="77" t="str">
        <f>IF(Accueil!F296="","",Accueil!F296)</f>
        <v/>
      </c>
      <c r="D287" s="167" t="str">
        <f t="shared" si="45"/>
        <v/>
      </c>
      <c r="E287" s="167" t="str">
        <f t="shared" si="46"/>
        <v/>
      </c>
      <c r="F287" s="167" t="str">
        <f t="shared" si="47"/>
        <v/>
      </c>
      <c r="G287" s="167" t="str">
        <f t="shared" si="48"/>
        <v/>
      </c>
      <c r="H287" s="167" t="str">
        <f t="shared" si="49"/>
        <v/>
      </c>
      <c r="I287" s="167" t="str">
        <f t="shared" si="50"/>
        <v/>
      </c>
      <c r="J287" s="167" t="str">
        <f t="shared" si="51"/>
        <v/>
      </c>
      <c r="K287" s="167" t="str">
        <f t="shared" si="52"/>
        <v/>
      </c>
      <c r="L287" s="167" t="str">
        <f t="shared" si="53"/>
        <v/>
      </c>
      <c r="M287" s="167" t="str">
        <f t="shared" si="54"/>
        <v/>
      </c>
      <c r="N287" s="103" t="str">
        <f>IF(N286="","",IF(SUMPRODUCT((Stabilo!$F292:$DA292="A")*(Stabilo!$F$5:$DA$5='Résultats élèves'!$D$2))&gt;0,"ABSENT","PRESENT"))</f>
        <v>PRESENT</v>
      </c>
      <c r="O287" s="103" t="str">
        <f>IF(O286="","",IF(SUMPRODUCT((Stabilo!$F292:$DA292="A")*(Stabilo!$F$5:$DA$5='Résultats élèves'!$E$2))&gt;0,"ABSENT","PRESENT"))</f>
        <v>PRESENT</v>
      </c>
      <c r="P287" s="103" t="str">
        <f>IF(P286="","",IF(SUMPRODUCT((Stabilo!$F292:$DA292="A")*(Stabilo!$F$5:$DA$5='Résultats élèves'!$F$2))&gt;0,"ABSENT","PRESENT"))</f>
        <v>PRESENT</v>
      </c>
      <c r="Q287" s="103" t="str">
        <f>IF(Q286="","",IF(SUMPRODUCT((Stabilo!$F292:$DA292="A")*(Stabilo!$F$5:$DA$5='Résultats élèves'!$G$2))&gt;0,"ABSENT","PRESENT"))</f>
        <v>PRESENT</v>
      </c>
      <c r="R287" s="103" t="str">
        <f>IF(R286="","",IF(SUMPRODUCT((Stabilo!$F292:$DA292="A")*(Stabilo!$F$5:$DA$5='Résultats élèves'!$H$2))&gt;0,"ABSENT","PRESENT"))</f>
        <v>PRESENT</v>
      </c>
      <c r="S287" s="103" t="str">
        <f>IF(S286="","",IF(SUMPRODUCT((Stabilo!$F292:$DA292="A")*(Stabilo!$F$5:$DA$5='Résultats élèves'!$I$2))&gt;0,"ABSENT","PRESENT"))</f>
        <v/>
      </c>
      <c r="T287" s="103" t="str">
        <f>IF(T286="","",IF(SUMPRODUCT((Stabilo!$F292:$DA292="A")*(Stabilo!$F$5:$DA$5='Résultats élèves'!$J$2))&gt;0,"ABSENT","PRESENT"))</f>
        <v/>
      </c>
      <c r="U287" s="103" t="str">
        <f>IF(U286="","",IF(SUMPRODUCT((Stabilo!$F292:$DA292="A")*(Stabilo!$F$5:$DA$5='Résultats élèves'!$K$2))&gt;0,"ABSENT","PRESENT"))</f>
        <v/>
      </c>
      <c r="V287" s="103" t="str">
        <f>IF(V286="","",IF(SUMPRODUCT((Stabilo!$F292:$DA292="A")*(Stabilo!$F$5:$DA$5='Résultats élèves'!$L$2))&gt;0,"ABSENT","PRESENT"))</f>
        <v/>
      </c>
      <c r="W287" s="103" t="str">
        <f>IF(W286="","",IF(SUMPRODUCT((Stabilo!$F292:$DA292="A")*(Stabilo!$F$5:$DA$5='Résultats élèves'!$M$2))&gt;0,"ABSENT","PRESENT"))</f>
        <v/>
      </c>
      <c r="X287" s="99" t="str">
        <f t="shared" si="44"/>
        <v/>
      </c>
      <c r="Y287" s="176" t="str">
        <f>IF(X287="PRESENT",IF(N287="PRESENT",SUMPRODUCT((Stabilo!$F292:$DA292=1)*(Stabilo!$F$5:$DA$5='Résultats élèves'!$D$2)),"A"),"A")</f>
        <v>A</v>
      </c>
      <c r="Z287" s="176" t="str">
        <f>IF(X287="PRESENT",IF(O287="PRESENT",SUMPRODUCT((Stabilo!$F292:$DA292=1)*(Stabilo!$F$5:$DA$5='Résultats élèves'!$E$2)),"A"),"A")</f>
        <v>A</v>
      </c>
      <c r="AA287" s="176" t="str">
        <f>IF(X287="PRESENT",IF(P287="PRESENT",SUMPRODUCT((Stabilo!$F292:$DA292=1)*(Stabilo!$F$5:$DA$5='Résultats élèves'!$F$2)),"A"),"A")</f>
        <v>A</v>
      </c>
      <c r="AB287" s="176" t="str">
        <f>IF(X287="PRESENT",IF(Q287="PRESENT",SUMPRODUCT((Stabilo!$F292:$DA292=1)*(Stabilo!$F$5:$DA$5='Résultats élèves'!$G$2)),"A"),"A")</f>
        <v>A</v>
      </c>
      <c r="AC287" s="176" t="str">
        <f>IF(X287="PRESENT",IF(R287="PRESENT",SUMPRODUCT((Stabilo!$F292:$DA292=1)*(Stabilo!$F$5:$DA$5='Résultats élèves'!$H$2)),"A"),"A")</f>
        <v>A</v>
      </c>
      <c r="AD287" s="176" t="str">
        <f>IF(X287="PRESENT",IF(S287="PRESENT",SUMPRODUCT((Stabilo!$F292:$DA292=1)*(Stabilo!$F$5:$DA$5='Résultats élèves'!$I$2)),"A"),"A")</f>
        <v>A</v>
      </c>
      <c r="AE287" s="176" t="str">
        <f>IF(X287="PRESENT",IF(T287="PRESENT",SUMPRODUCT((Stabilo!$F292:$DA292=1)*(Stabilo!$F$5:$DA$5='Résultats élèves'!$J$2)),"A"),"A")</f>
        <v>A</v>
      </c>
      <c r="AF287" s="176" t="str">
        <f>IF(X287="PRESENT",IF(U287="PRESENT",SUMPRODUCT((Stabilo!$F292:$DA292=1)*(Stabilo!$F$5:$DA$5='Résultats élèves'!$K$2)),"A"),"A")</f>
        <v>A</v>
      </c>
      <c r="AG287" s="176" t="str">
        <f>IF(X287="PRESENT",IF(V287="PRESENT",SUMPRODUCT((Stabilo!$F292:$DA292=1)*(Stabilo!$F$5:$DA$5='Résultats élèves'!$L$2)),"A"),"A")</f>
        <v>A</v>
      </c>
      <c r="AH287" s="176" t="str">
        <f>IF(X287="PRESENT",IF(W287="PRESENT",SUMPRODUCT((Stabilo!$F292:$DA292=1)*(Stabilo!$F$5:$DA$5='Résultats élèves'!$M$2)),"A"),"A")</f>
        <v>A</v>
      </c>
      <c r="AI287" s="175">
        <f>SUMPRODUCT((Stabilo!$F$5:$DA$5=1)*(Stabilo!F292:DA292&lt;&gt;""))</f>
        <v>0</v>
      </c>
      <c r="AJ287" s="175">
        <f>SUMPRODUCT((Stabilo!$F$5:$DA$5=2)*(Stabilo!F292:DA292&lt;&gt;""))</f>
        <v>0</v>
      </c>
      <c r="AK287" s="175">
        <f>SUMPRODUCT((Stabilo!$F$5:$DA$5=3)*(Stabilo!F292:DA292&lt;&gt;""))</f>
        <v>0</v>
      </c>
      <c r="AL287" s="175">
        <f>SUMPRODUCT((Stabilo!$F$5:$DA$5=4)*(Stabilo!F292:DA292&lt;&gt;""))</f>
        <v>0</v>
      </c>
      <c r="AM287" s="175">
        <f>SUMPRODUCT((Stabilo!$F$5:$DA$5=5)*(Stabilo!F292:DA292&lt;&gt;""))</f>
        <v>0</v>
      </c>
      <c r="AN287" s="175">
        <f>SUMPRODUCT((Stabilo!$F$5:$DA$5=6)*(Stabilo!F292:DA292&lt;&gt;""))</f>
        <v>0</v>
      </c>
      <c r="AO287" s="175">
        <f>SUMPRODUCT((Stabilo!$F$5:$DA$5=7)*(Stabilo!F292:DA292&lt;&gt;""))</f>
        <v>0</v>
      </c>
      <c r="AP287" s="175">
        <f>SUMPRODUCT((Stabilo!$F$5:$DA$5=8)*(Stabilo!F292:DA292&lt;&gt;""))</f>
        <v>0</v>
      </c>
      <c r="AQ287" s="175">
        <f>SUMPRODUCT((Stabilo!$F$5:$DA$5=9)*(Stabilo!F292:DA292&lt;&gt;""))</f>
        <v>0</v>
      </c>
      <c r="AR287" s="175">
        <f>SUMPRODUCT((Stabilo!$F$5:$DA$5=10)*(Stabilo!F292:DA292&lt;&gt;""))</f>
        <v>0</v>
      </c>
    </row>
    <row r="288" spans="2:44" ht="15" customHeight="1">
      <c r="B288" s="76">
        <v>285</v>
      </c>
      <c r="C288" s="77" t="str">
        <f>IF(Accueil!F297="","",Accueil!F297)</f>
        <v/>
      </c>
      <c r="D288" s="167" t="str">
        <f t="shared" si="45"/>
        <v/>
      </c>
      <c r="E288" s="167" t="str">
        <f t="shared" si="46"/>
        <v/>
      </c>
      <c r="F288" s="167" t="str">
        <f t="shared" si="47"/>
        <v/>
      </c>
      <c r="G288" s="167" t="str">
        <f t="shared" si="48"/>
        <v/>
      </c>
      <c r="H288" s="167" t="str">
        <f t="shared" si="49"/>
        <v/>
      </c>
      <c r="I288" s="167" t="str">
        <f t="shared" si="50"/>
        <v/>
      </c>
      <c r="J288" s="167" t="str">
        <f t="shared" si="51"/>
        <v/>
      </c>
      <c r="K288" s="167" t="str">
        <f t="shared" si="52"/>
        <v/>
      </c>
      <c r="L288" s="167" t="str">
        <f t="shared" si="53"/>
        <v/>
      </c>
      <c r="M288" s="167" t="str">
        <f t="shared" si="54"/>
        <v/>
      </c>
      <c r="N288" s="103" t="str">
        <f>IF(N287="","",IF(SUMPRODUCT((Stabilo!$F293:$DA293="A")*(Stabilo!$F$5:$DA$5='Résultats élèves'!$D$2))&gt;0,"ABSENT","PRESENT"))</f>
        <v>PRESENT</v>
      </c>
      <c r="O288" s="103" t="str">
        <f>IF(O287="","",IF(SUMPRODUCT((Stabilo!$F293:$DA293="A")*(Stabilo!$F$5:$DA$5='Résultats élèves'!$E$2))&gt;0,"ABSENT","PRESENT"))</f>
        <v>PRESENT</v>
      </c>
      <c r="P288" s="103" t="str">
        <f>IF(P287="","",IF(SUMPRODUCT((Stabilo!$F293:$DA293="A")*(Stabilo!$F$5:$DA$5='Résultats élèves'!$F$2))&gt;0,"ABSENT","PRESENT"))</f>
        <v>PRESENT</v>
      </c>
      <c r="Q288" s="103" t="str">
        <f>IF(Q287="","",IF(SUMPRODUCT((Stabilo!$F293:$DA293="A")*(Stabilo!$F$5:$DA$5='Résultats élèves'!$G$2))&gt;0,"ABSENT","PRESENT"))</f>
        <v>PRESENT</v>
      </c>
      <c r="R288" s="103" t="str">
        <f>IF(R287="","",IF(SUMPRODUCT((Stabilo!$F293:$DA293="A")*(Stabilo!$F$5:$DA$5='Résultats élèves'!$H$2))&gt;0,"ABSENT","PRESENT"))</f>
        <v>PRESENT</v>
      </c>
      <c r="S288" s="103" t="str">
        <f>IF(S287="","",IF(SUMPRODUCT((Stabilo!$F293:$DA293="A")*(Stabilo!$F$5:$DA$5='Résultats élèves'!$I$2))&gt;0,"ABSENT","PRESENT"))</f>
        <v/>
      </c>
      <c r="T288" s="103" t="str">
        <f>IF(T287="","",IF(SUMPRODUCT((Stabilo!$F293:$DA293="A")*(Stabilo!$F$5:$DA$5='Résultats élèves'!$J$2))&gt;0,"ABSENT","PRESENT"))</f>
        <v/>
      </c>
      <c r="U288" s="103" t="str">
        <f>IF(U287="","",IF(SUMPRODUCT((Stabilo!$F293:$DA293="A")*(Stabilo!$F$5:$DA$5='Résultats élèves'!$K$2))&gt;0,"ABSENT","PRESENT"))</f>
        <v/>
      </c>
      <c r="V288" s="103" t="str">
        <f>IF(V287="","",IF(SUMPRODUCT((Stabilo!$F293:$DA293="A")*(Stabilo!$F$5:$DA$5='Résultats élèves'!$L$2))&gt;0,"ABSENT","PRESENT"))</f>
        <v/>
      </c>
      <c r="W288" s="103" t="str">
        <f>IF(W287="","",IF(SUMPRODUCT((Stabilo!$F293:$DA293="A")*(Stabilo!$F$5:$DA$5='Résultats élèves'!$M$2))&gt;0,"ABSENT","PRESENT"))</f>
        <v/>
      </c>
      <c r="X288" s="99" t="str">
        <f t="shared" si="44"/>
        <v/>
      </c>
      <c r="Y288" s="176" t="str">
        <f>IF(X288="PRESENT",IF(N288="PRESENT",SUMPRODUCT((Stabilo!$F293:$DA293=1)*(Stabilo!$F$5:$DA$5='Résultats élèves'!$D$2)),"A"),"A")</f>
        <v>A</v>
      </c>
      <c r="Z288" s="176" t="str">
        <f>IF(X288="PRESENT",IF(O288="PRESENT",SUMPRODUCT((Stabilo!$F293:$DA293=1)*(Stabilo!$F$5:$DA$5='Résultats élèves'!$E$2)),"A"),"A")</f>
        <v>A</v>
      </c>
      <c r="AA288" s="176" t="str">
        <f>IF(X288="PRESENT",IF(P288="PRESENT",SUMPRODUCT((Stabilo!$F293:$DA293=1)*(Stabilo!$F$5:$DA$5='Résultats élèves'!$F$2)),"A"),"A")</f>
        <v>A</v>
      </c>
      <c r="AB288" s="176" t="str">
        <f>IF(X288="PRESENT",IF(Q288="PRESENT",SUMPRODUCT((Stabilo!$F293:$DA293=1)*(Stabilo!$F$5:$DA$5='Résultats élèves'!$G$2)),"A"),"A")</f>
        <v>A</v>
      </c>
      <c r="AC288" s="176" t="str">
        <f>IF(X288="PRESENT",IF(R288="PRESENT",SUMPRODUCT((Stabilo!$F293:$DA293=1)*(Stabilo!$F$5:$DA$5='Résultats élèves'!$H$2)),"A"),"A")</f>
        <v>A</v>
      </c>
      <c r="AD288" s="176" t="str">
        <f>IF(X288="PRESENT",IF(S288="PRESENT",SUMPRODUCT((Stabilo!$F293:$DA293=1)*(Stabilo!$F$5:$DA$5='Résultats élèves'!$I$2)),"A"),"A")</f>
        <v>A</v>
      </c>
      <c r="AE288" s="176" t="str">
        <f>IF(X288="PRESENT",IF(T288="PRESENT",SUMPRODUCT((Stabilo!$F293:$DA293=1)*(Stabilo!$F$5:$DA$5='Résultats élèves'!$J$2)),"A"),"A")</f>
        <v>A</v>
      </c>
      <c r="AF288" s="176" t="str">
        <f>IF(X288="PRESENT",IF(U288="PRESENT",SUMPRODUCT((Stabilo!$F293:$DA293=1)*(Stabilo!$F$5:$DA$5='Résultats élèves'!$K$2)),"A"),"A")</f>
        <v>A</v>
      </c>
      <c r="AG288" s="176" t="str">
        <f>IF(X288="PRESENT",IF(V288="PRESENT",SUMPRODUCT((Stabilo!$F293:$DA293=1)*(Stabilo!$F$5:$DA$5='Résultats élèves'!$L$2)),"A"),"A")</f>
        <v>A</v>
      </c>
      <c r="AH288" s="176" t="str">
        <f>IF(X288="PRESENT",IF(W288="PRESENT",SUMPRODUCT((Stabilo!$F293:$DA293=1)*(Stabilo!$F$5:$DA$5='Résultats élèves'!$M$2)),"A"),"A")</f>
        <v>A</v>
      </c>
      <c r="AI288" s="175">
        <f>SUMPRODUCT((Stabilo!$F$5:$DA$5=1)*(Stabilo!F293:DA293&lt;&gt;""))</f>
        <v>0</v>
      </c>
      <c r="AJ288" s="175">
        <f>SUMPRODUCT((Stabilo!$F$5:$DA$5=2)*(Stabilo!F293:DA293&lt;&gt;""))</f>
        <v>0</v>
      </c>
      <c r="AK288" s="175">
        <f>SUMPRODUCT((Stabilo!$F$5:$DA$5=3)*(Stabilo!F293:DA293&lt;&gt;""))</f>
        <v>0</v>
      </c>
      <c r="AL288" s="175">
        <f>SUMPRODUCT((Stabilo!$F$5:$DA$5=4)*(Stabilo!F293:DA293&lt;&gt;""))</f>
        <v>0</v>
      </c>
      <c r="AM288" s="175">
        <f>SUMPRODUCT((Stabilo!$F$5:$DA$5=5)*(Stabilo!F293:DA293&lt;&gt;""))</f>
        <v>0</v>
      </c>
      <c r="AN288" s="175">
        <f>SUMPRODUCT((Stabilo!$F$5:$DA$5=6)*(Stabilo!F293:DA293&lt;&gt;""))</f>
        <v>0</v>
      </c>
      <c r="AO288" s="175">
        <f>SUMPRODUCT((Stabilo!$F$5:$DA$5=7)*(Stabilo!F293:DA293&lt;&gt;""))</f>
        <v>0</v>
      </c>
      <c r="AP288" s="175">
        <f>SUMPRODUCT((Stabilo!$F$5:$DA$5=8)*(Stabilo!F293:DA293&lt;&gt;""))</f>
        <v>0</v>
      </c>
      <c r="AQ288" s="175">
        <f>SUMPRODUCT((Stabilo!$F$5:$DA$5=9)*(Stabilo!F293:DA293&lt;&gt;""))</f>
        <v>0</v>
      </c>
      <c r="AR288" s="175">
        <f>SUMPRODUCT((Stabilo!$F$5:$DA$5=10)*(Stabilo!F293:DA293&lt;&gt;""))</f>
        <v>0</v>
      </c>
    </row>
    <row r="289" spans="2:44" ht="15" customHeight="1">
      <c r="B289" s="76">
        <v>286</v>
      </c>
      <c r="C289" s="77" t="str">
        <f>IF(Accueil!F298="","",Accueil!F298)</f>
        <v/>
      </c>
      <c r="D289" s="167" t="str">
        <f t="shared" si="45"/>
        <v/>
      </c>
      <c r="E289" s="167" t="str">
        <f t="shared" si="46"/>
        <v/>
      </c>
      <c r="F289" s="167" t="str">
        <f t="shared" si="47"/>
        <v/>
      </c>
      <c r="G289" s="167" t="str">
        <f t="shared" si="48"/>
        <v/>
      </c>
      <c r="H289" s="167" t="str">
        <f t="shared" si="49"/>
        <v/>
      </c>
      <c r="I289" s="167" t="str">
        <f t="shared" si="50"/>
        <v/>
      </c>
      <c r="J289" s="167" t="str">
        <f t="shared" si="51"/>
        <v/>
      </c>
      <c r="K289" s="167" t="str">
        <f t="shared" si="52"/>
        <v/>
      </c>
      <c r="L289" s="167" t="str">
        <f t="shared" si="53"/>
        <v/>
      </c>
      <c r="M289" s="167" t="str">
        <f t="shared" si="54"/>
        <v/>
      </c>
      <c r="N289" s="103" t="str">
        <f>IF(N288="","",IF(SUMPRODUCT((Stabilo!$F294:$DA294="A")*(Stabilo!$F$5:$DA$5='Résultats élèves'!$D$2))&gt;0,"ABSENT","PRESENT"))</f>
        <v>PRESENT</v>
      </c>
      <c r="O289" s="103" t="str">
        <f>IF(O288="","",IF(SUMPRODUCT((Stabilo!$F294:$DA294="A")*(Stabilo!$F$5:$DA$5='Résultats élèves'!$E$2))&gt;0,"ABSENT","PRESENT"))</f>
        <v>PRESENT</v>
      </c>
      <c r="P289" s="103" t="str">
        <f>IF(P288="","",IF(SUMPRODUCT((Stabilo!$F294:$DA294="A")*(Stabilo!$F$5:$DA$5='Résultats élèves'!$F$2))&gt;0,"ABSENT","PRESENT"))</f>
        <v>PRESENT</v>
      </c>
      <c r="Q289" s="103" t="str">
        <f>IF(Q288="","",IF(SUMPRODUCT((Stabilo!$F294:$DA294="A")*(Stabilo!$F$5:$DA$5='Résultats élèves'!$G$2))&gt;0,"ABSENT","PRESENT"))</f>
        <v>PRESENT</v>
      </c>
      <c r="R289" s="103" t="str">
        <f>IF(R288="","",IF(SUMPRODUCT((Stabilo!$F294:$DA294="A")*(Stabilo!$F$5:$DA$5='Résultats élèves'!$H$2))&gt;0,"ABSENT","PRESENT"))</f>
        <v>PRESENT</v>
      </c>
      <c r="S289" s="103" t="str">
        <f>IF(S288="","",IF(SUMPRODUCT((Stabilo!$F294:$DA294="A")*(Stabilo!$F$5:$DA$5='Résultats élèves'!$I$2))&gt;0,"ABSENT","PRESENT"))</f>
        <v/>
      </c>
      <c r="T289" s="103" t="str">
        <f>IF(T288="","",IF(SUMPRODUCT((Stabilo!$F294:$DA294="A")*(Stabilo!$F$5:$DA$5='Résultats élèves'!$J$2))&gt;0,"ABSENT","PRESENT"))</f>
        <v/>
      </c>
      <c r="U289" s="103" t="str">
        <f>IF(U288="","",IF(SUMPRODUCT((Stabilo!$F294:$DA294="A")*(Stabilo!$F$5:$DA$5='Résultats élèves'!$K$2))&gt;0,"ABSENT","PRESENT"))</f>
        <v/>
      </c>
      <c r="V289" s="103" t="str">
        <f>IF(V288="","",IF(SUMPRODUCT((Stabilo!$F294:$DA294="A")*(Stabilo!$F$5:$DA$5='Résultats élèves'!$L$2))&gt;0,"ABSENT","PRESENT"))</f>
        <v/>
      </c>
      <c r="W289" s="103" t="str">
        <f>IF(W288="","",IF(SUMPRODUCT((Stabilo!$F294:$DA294="A")*(Stabilo!$F$5:$DA$5='Résultats élèves'!$M$2))&gt;0,"ABSENT","PRESENT"))</f>
        <v/>
      </c>
      <c r="X289" s="99" t="str">
        <f t="shared" si="44"/>
        <v/>
      </c>
      <c r="Y289" s="176" t="str">
        <f>IF(X289="PRESENT",IF(N289="PRESENT",SUMPRODUCT((Stabilo!$F294:$DA294=1)*(Stabilo!$F$5:$DA$5='Résultats élèves'!$D$2)),"A"),"A")</f>
        <v>A</v>
      </c>
      <c r="Z289" s="176" t="str">
        <f>IF(X289="PRESENT",IF(O289="PRESENT",SUMPRODUCT((Stabilo!$F294:$DA294=1)*(Stabilo!$F$5:$DA$5='Résultats élèves'!$E$2)),"A"),"A")</f>
        <v>A</v>
      </c>
      <c r="AA289" s="176" t="str">
        <f>IF(X289="PRESENT",IF(P289="PRESENT",SUMPRODUCT((Stabilo!$F294:$DA294=1)*(Stabilo!$F$5:$DA$5='Résultats élèves'!$F$2)),"A"),"A")</f>
        <v>A</v>
      </c>
      <c r="AB289" s="176" t="str">
        <f>IF(X289="PRESENT",IF(Q289="PRESENT",SUMPRODUCT((Stabilo!$F294:$DA294=1)*(Stabilo!$F$5:$DA$5='Résultats élèves'!$G$2)),"A"),"A")</f>
        <v>A</v>
      </c>
      <c r="AC289" s="176" t="str">
        <f>IF(X289="PRESENT",IF(R289="PRESENT",SUMPRODUCT((Stabilo!$F294:$DA294=1)*(Stabilo!$F$5:$DA$5='Résultats élèves'!$H$2)),"A"),"A")</f>
        <v>A</v>
      </c>
      <c r="AD289" s="176" t="str">
        <f>IF(X289="PRESENT",IF(S289="PRESENT",SUMPRODUCT((Stabilo!$F294:$DA294=1)*(Stabilo!$F$5:$DA$5='Résultats élèves'!$I$2)),"A"),"A")</f>
        <v>A</v>
      </c>
      <c r="AE289" s="176" t="str">
        <f>IF(X289="PRESENT",IF(T289="PRESENT",SUMPRODUCT((Stabilo!$F294:$DA294=1)*(Stabilo!$F$5:$DA$5='Résultats élèves'!$J$2)),"A"),"A")</f>
        <v>A</v>
      </c>
      <c r="AF289" s="176" t="str">
        <f>IF(X289="PRESENT",IF(U289="PRESENT",SUMPRODUCT((Stabilo!$F294:$DA294=1)*(Stabilo!$F$5:$DA$5='Résultats élèves'!$K$2)),"A"),"A")</f>
        <v>A</v>
      </c>
      <c r="AG289" s="176" t="str">
        <f>IF(X289="PRESENT",IF(V289="PRESENT",SUMPRODUCT((Stabilo!$F294:$DA294=1)*(Stabilo!$F$5:$DA$5='Résultats élèves'!$L$2)),"A"),"A")</f>
        <v>A</v>
      </c>
      <c r="AH289" s="176" t="str">
        <f>IF(X289="PRESENT",IF(W289="PRESENT",SUMPRODUCT((Stabilo!$F294:$DA294=1)*(Stabilo!$F$5:$DA$5='Résultats élèves'!$M$2)),"A"),"A")</f>
        <v>A</v>
      </c>
      <c r="AI289" s="175">
        <f>SUMPRODUCT((Stabilo!$F$5:$DA$5=1)*(Stabilo!F294:DA294&lt;&gt;""))</f>
        <v>0</v>
      </c>
      <c r="AJ289" s="175">
        <f>SUMPRODUCT((Stabilo!$F$5:$DA$5=2)*(Stabilo!F294:DA294&lt;&gt;""))</f>
        <v>0</v>
      </c>
      <c r="AK289" s="175">
        <f>SUMPRODUCT((Stabilo!$F$5:$DA$5=3)*(Stabilo!F294:DA294&lt;&gt;""))</f>
        <v>0</v>
      </c>
      <c r="AL289" s="175">
        <f>SUMPRODUCT((Stabilo!$F$5:$DA$5=4)*(Stabilo!F294:DA294&lt;&gt;""))</f>
        <v>0</v>
      </c>
      <c r="AM289" s="175">
        <f>SUMPRODUCT((Stabilo!$F$5:$DA$5=5)*(Stabilo!F294:DA294&lt;&gt;""))</f>
        <v>0</v>
      </c>
      <c r="AN289" s="175">
        <f>SUMPRODUCT((Stabilo!$F$5:$DA$5=6)*(Stabilo!F294:DA294&lt;&gt;""))</f>
        <v>0</v>
      </c>
      <c r="AO289" s="175">
        <f>SUMPRODUCT((Stabilo!$F$5:$DA$5=7)*(Stabilo!F294:DA294&lt;&gt;""))</f>
        <v>0</v>
      </c>
      <c r="AP289" s="175">
        <f>SUMPRODUCT((Stabilo!$F$5:$DA$5=8)*(Stabilo!F294:DA294&lt;&gt;""))</f>
        <v>0</v>
      </c>
      <c r="AQ289" s="175">
        <f>SUMPRODUCT((Stabilo!$F$5:$DA$5=9)*(Stabilo!F294:DA294&lt;&gt;""))</f>
        <v>0</v>
      </c>
      <c r="AR289" s="175">
        <f>SUMPRODUCT((Stabilo!$F$5:$DA$5=10)*(Stabilo!F294:DA294&lt;&gt;""))</f>
        <v>0</v>
      </c>
    </row>
    <row r="290" spans="2:44" ht="15" customHeight="1">
      <c r="B290" s="76">
        <v>287</v>
      </c>
      <c r="C290" s="77" t="str">
        <f>IF(Accueil!F299="","",Accueil!F299)</f>
        <v/>
      </c>
      <c r="D290" s="167" t="str">
        <f t="shared" si="45"/>
        <v/>
      </c>
      <c r="E290" s="167" t="str">
        <f t="shared" si="46"/>
        <v/>
      </c>
      <c r="F290" s="167" t="str">
        <f t="shared" si="47"/>
        <v/>
      </c>
      <c r="G290" s="167" t="str">
        <f t="shared" si="48"/>
        <v/>
      </c>
      <c r="H290" s="167" t="str">
        <f t="shared" si="49"/>
        <v/>
      </c>
      <c r="I290" s="167" t="str">
        <f t="shared" si="50"/>
        <v/>
      </c>
      <c r="J290" s="167" t="str">
        <f t="shared" si="51"/>
        <v/>
      </c>
      <c r="K290" s="167" t="str">
        <f t="shared" si="52"/>
        <v/>
      </c>
      <c r="L290" s="167" t="str">
        <f t="shared" si="53"/>
        <v/>
      </c>
      <c r="M290" s="167" t="str">
        <f t="shared" si="54"/>
        <v/>
      </c>
      <c r="N290" s="103" t="str">
        <f>IF(N289="","",IF(SUMPRODUCT((Stabilo!$F295:$DA295="A")*(Stabilo!$F$5:$DA$5='Résultats élèves'!$D$2))&gt;0,"ABSENT","PRESENT"))</f>
        <v>PRESENT</v>
      </c>
      <c r="O290" s="103" t="str">
        <f>IF(O289="","",IF(SUMPRODUCT((Stabilo!$F295:$DA295="A")*(Stabilo!$F$5:$DA$5='Résultats élèves'!$E$2))&gt;0,"ABSENT","PRESENT"))</f>
        <v>PRESENT</v>
      </c>
      <c r="P290" s="103" t="str">
        <f>IF(P289="","",IF(SUMPRODUCT((Stabilo!$F295:$DA295="A")*(Stabilo!$F$5:$DA$5='Résultats élèves'!$F$2))&gt;0,"ABSENT","PRESENT"))</f>
        <v>PRESENT</v>
      </c>
      <c r="Q290" s="103" t="str">
        <f>IF(Q289="","",IF(SUMPRODUCT((Stabilo!$F295:$DA295="A")*(Stabilo!$F$5:$DA$5='Résultats élèves'!$G$2))&gt;0,"ABSENT","PRESENT"))</f>
        <v>PRESENT</v>
      </c>
      <c r="R290" s="103" t="str">
        <f>IF(R289="","",IF(SUMPRODUCT((Stabilo!$F295:$DA295="A")*(Stabilo!$F$5:$DA$5='Résultats élèves'!$H$2))&gt;0,"ABSENT","PRESENT"))</f>
        <v>PRESENT</v>
      </c>
      <c r="S290" s="103" t="str">
        <f>IF(S289="","",IF(SUMPRODUCT((Stabilo!$F295:$DA295="A")*(Stabilo!$F$5:$DA$5='Résultats élèves'!$I$2))&gt;0,"ABSENT","PRESENT"))</f>
        <v/>
      </c>
      <c r="T290" s="103" t="str">
        <f>IF(T289="","",IF(SUMPRODUCT((Stabilo!$F295:$DA295="A")*(Stabilo!$F$5:$DA$5='Résultats élèves'!$J$2))&gt;0,"ABSENT","PRESENT"))</f>
        <v/>
      </c>
      <c r="U290" s="103" t="str">
        <f>IF(U289="","",IF(SUMPRODUCT((Stabilo!$F295:$DA295="A")*(Stabilo!$F$5:$DA$5='Résultats élèves'!$K$2))&gt;0,"ABSENT","PRESENT"))</f>
        <v/>
      </c>
      <c r="V290" s="103" t="str">
        <f>IF(V289="","",IF(SUMPRODUCT((Stabilo!$F295:$DA295="A")*(Stabilo!$F$5:$DA$5='Résultats élèves'!$L$2))&gt;0,"ABSENT","PRESENT"))</f>
        <v/>
      </c>
      <c r="W290" s="103" t="str">
        <f>IF(W289="","",IF(SUMPRODUCT((Stabilo!$F295:$DA295="A")*(Stabilo!$F$5:$DA$5='Résultats élèves'!$M$2))&gt;0,"ABSENT","PRESENT"))</f>
        <v/>
      </c>
      <c r="X290" s="99" t="str">
        <f t="shared" si="44"/>
        <v/>
      </c>
      <c r="Y290" s="176" t="str">
        <f>IF(X290="PRESENT",IF(N290="PRESENT",SUMPRODUCT((Stabilo!$F295:$DA295=1)*(Stabilo!$F$5:$DA$5='Résultats élèves'!$D$2)),"A"),"A")</f>
        <v>A</v>
      </c>
      <c r="Z290" s="176" t="str">
        <f>IF(X290="PRESENT",IF(O290="PRESENT",SUMPRODUCT((Stabilo!$F295:$DA295=1)*(Stabilo!$F$5:$DA$5='Résultats élèves'!$E$2)),"A"),"A")</f>
        <v>A</v>
      </c>
      <c r="AA290" s="176" t="str">
        <f>IF(X290="PRESENT",IF(P290="PRESENT",SUMPRODUCT((Stabilo!$F295:$DA295=1)*(Stabilo!$F$5:$DA$5='Résultats élèves'!$F$2)),"A"),"A")</f>
        <v>A</v>
      </c>
      <c r="AB290" s="176" t="str">
        <f>IF(X290="PRESENT",IF(Q290="PRESENT",SUMPRODUCT((Stabilo!$F295:$DA295=1)*(Stabilo!$F$5:$DA$5='Résultats élèves'!$G$2)),"A"),"A")</f>
        <v>A</v>
      </c>
      <c r="AC290" s="176" t="str">
        <f>IF(X290="PRESENT",IF(R290="PRESENT",SUMPRODUCT((Stabilo!$F295:$DA295=1)*(Stabilo!$F$5:$DA$5='Résultats élèves'!$H$2)),"A"),"A")</f>
        <v>A</v>
      </c>
      <c r="AD290" s="176" t="str">
        <f>IF(X290="PRESENT",IF(S290="PRESENT",SUMPRODUCT((Stabilo!$F295:$DA295=1)*(Stabilo!$F$5:$DA$5='Résultats élèves'!$I$2)),"A"),"A")</f>
        <v>A</v>
      </c>
      <c r="AE290" s="176" t="str">
        <f>IF(X290="PRESENT",IF(T290="PRESENT",SUMPRODUCT((Stabilo!$F295:$DA295=1)*(Stabilo!$F$5:$DA$5='Résultats élèves'!$J$2)),"A"),"A")</f>
        <v>A</v>
      </c>
      <c r="AF290" s="176" t="str">
        <f>IF(X290="PRESENT",IF(U290="PRESENT",SUMPRODUCT((Stabilo!$F295:$DA295=1)*(Stabilo!$F$5:$DA$5='Résultats élèves'!$K$2)),"A"),"A")</f>
        <v>A</v>
      </c>
      <c r="AG290" s="176" t="str">
        <f>IF(X290="PRESENT",IF(V290="PRESENT",SUMPRODUCT((Stabilo!$F295:$DA295=1)*(Stabilo!$F$5:$DA$5='Résultats élèves'!$L$2)),"A"),"A")</f>
        <v>A</v>
      </c>
      <c r="AH290" s="176" t="str">
        <f>IF(X290="PRESENT",IF(W290="PRESENT",SUMPRODUCT((Stabilo!$F295:$DA295=1)*(Stabilo!$F$5:$DA$5='Résultats élèves'!$M$2)),"A"),"A")</f>
        <v>A</v>
      </c>
      <c r="AI290" s="175">
        <f>SUMPRODUCT((Stabilo!$F$5:$DA$5=1)*(Stabilo!F295:DA295&lt;&gt;""))</f>
        <v>0</v>
      </c>
      <c r="AJ290" s="175">
        <f>SUMPRODUCT((Stabilo!$F$5:$DA$5=2)*(Stabilo!F295:DA295&lt;&gt;""))</f>
        <v>0</v>
      </c>
      <c r="AK290" s="175">
        <f>SUMPRODUCT((Stabilo!$F$5:$DA$5=3)*(Stabilo!F295:DA295&lt;&gt;""))</f>
        <v>0</v>
      </c>
      <c r="AL290" s="175">
        <f>SUMPRODUCT((Stabilo!$F$5:$DA$5=4)*(Stabilo!F295:DA295&lt;&gt;""))</f>
        <v>0</v>
      </c>
      <c r="AM290" s="175">
        <f>SUMPRODUCT((Stabilo!$F$5:$DA$5=5)*(Stabilo!F295:DA295&lt;&gt;""))</f>
        <v>0</v>
      </c>
      <c r="AN290" s="175">
        <f>SUMPRODUCT((Stabilo!$F$5:$DA$5=6)*(Stabilo!F295:DA295&lt;&gt;""))</f>
        <v>0</v>
      </c>
      <c r="AO290" s="175">
        <f>SUMPRODUCT((Stabilo!$F$5:$DA$5=7)*(Stabilo!F295:DA295&lt;&gt;""))</f>
        <v>0</v>
      </c>
      <c r="AP290" s="175">
        <f>SUMPRODUCT((Stabilo!$F$5:$DA$5=8)*(Stabilo!F295:DA295&lt;&gt;""))</f>
        <v>0</v>
      </c>
      <c r="AQ290" s="175">
        <f>SUMPRODUCT((Stabilo!$F$5:$DA$5=9)*(Stabilo!F295:DA295&lt;&gt;""))</f>
        <v>0</v>
      </c>
      <c r="AR290" s="175">
        <f>SUMPRODUCT((Stabilo!$F$5:$DA$5=10)*(Stabilo!F295:DA295&lt;&gt;""))</f>
        <v>0</v>
      </c>
    </row>
    <row r="291" spans="2:44" ht="15" customHeight="1">
      <c r="B291" s="76">
        <v>288</v>
      </c>
      <c r="C291" s="77" t="str">
        <f>IF(Accueil!F300="","",Accueil!F300)</f>
        <v/>
      </c>
      <c r="D291" s="167" t="str">
        <f t="shared" si="45"/>
        <v/>
      </c>
      <c r="E291" s="167" t="str">
        <f t="shared" si="46"/>
        <v/>
      </c>
      <c r="F291" s="167" t="str">
        <f t="shared" si="47"/>
        <v/>
      </c>
      <c r="G291" s="167" t="str">
        <f t="shared" si="48"/>
        <v/>
      </c>
      <c r="H291" s="167" t="str">
        <f t="shared" si="49"/>
        <v/>
      </c>
      <c r="I291" s="167" t="str">
        <f t="shared" si="50"/>
        <v/>
      </c>
      <c r="J291" s="167" t="str">
        <f t="shared" si="51"/>
        <v/>
      </c>
      <c r="K291" s="167" t="str">
        <f t="shared" si="52"/>
        <v/>
      </c>
      <c r="L291" s="167" t="str">
        <f t="shared" si="53"/>
        <v/>
      </c>
      <c r="M291" s="167" t="str">
        <f t="shared" si="54"/>
        <v/>
      </c>
      <c r="N291" s="103" t="str">
        <f>IF(N290="","",IF(SUMPRODUCT((Stabilo!$F296:$DA296="A")*(Stabilo!$F$5:$DA$5='Résultats élèves'!$D$2))&gt;0,"ABSENT","PRESENT"))</f>
        <v>PRESENT</v>
      </c>
      <c r="O291" s="103" t="str">
        <f>IF(O290="","",IF(SUMPRODUCT((Stabilo!$F296:$DA296="A")*(Stabilo!$F$5:$DA$5='Résultats élèves'!$E$2))&gt;0,"ABSENT","PRESENT"))</f>
        <v>PRESENT</v>
      </c>
      <c r="P291" s="103" t="str">
        <f>IF(P290="","",IF(SUMPRODUCT((Stabilo!$F296:$DA296="A")*(Stabilo!$F$5:$DA$5='Résultats élèves'!$F$2))&gt;0,"ABSENT","PRESENT"))</f>
        <v>PRESENT</v>
      </c>
      <c r="Q291" s="103" t="str">
        <f>IF(Q290="","",IF(SUMPRODUCT((Stabilo!$F296:$DA296="A")*(Stabilo!$F$5:$DA$5='Résultats élèves'!$G$2))&gt;0,"ABSENT","PRESENT"))</f>
        <v>PRESENT</v>
      </c>
      <c r="R291" s="103" t="str">
        <f>IF(R290="","",IF(SUMPRODUCT((Stabilo!$F296:$DA296="A")*(Stabilo!$F$5:$DA$5='Résultats élèves'!$H$2))&gt;0,"ABSENT","PRESENT"))</f>
        <v>PRESENT</v>
      </c>
      <c r="S291" s="103" t="str">
        <f>IF(S290="","",IF(SUMPRODUCT((Stabilo!$F296:$DA296="A")*(Stabilo!$F$5:$DA$5='Résultats élèves'!$I$2))&gt;0,"ABSENT","PRESENT"))</f>
        <v/>
      </c>
      <c r="T291" s="103" t="str">
        <f>IF(T290="","",IF(SUMPRODUCT((Stabilo!$F296:$DA296="A")*(Stabilo!$F$5:$DA$5='Résultats élèves'!$J$2))&gt;0,"ABSENT","PRESENT"))</f>
        <v/>
      </c>
      <c r="U291" s="103" t="str">
        <f>IF(U290="","",IF(SUMPRODUCT((Stabilo!$F296:$DA296="A")*(Stabilo!$F$5:$DA$5='Résultats élèves'!$K$2))&gt;0,"ABSENT","PRESENT"))</f>
        <v/>
      </c>
      <c r="V291" s="103" t="str">
        <f>IF(V290="","",IF(SUMPRODUCT((Stabilo!$F296:$DA296="A")*(Stabilo!$F$5:$DA$5='Résultats élèves'!$L$2))&gt;0,"ABSENT","PRESENT"))</f>
        <v/>
      </c>
      <c r="W291" s="103" t="str">
        <f>IF(W290="","",IF(SUMPRODUCT((Stabilo!$F296:$DA296="A")*(Stabilo!$F$5:$DA$5='Résultats élèves'!$M$2))&gt;0,"ABSENT","PRESENT"))</f>
        <v/>
      </c>
      <c r="X291" s="99" t="str">
        <f t="shared" si="44"/>
        <v/>
      </c>
      <c r="Y291" s="176" t="str">
        <f>IF(X291="PRESENT",IF(N291="PRESENT",SUMPRODUCT((Stabilo!$F296:$DA296=1)*(Stabilo!$F$5:$DA$5='Résultats élèves'!$D$2)),"A"),"A")</f>
        <v>A</v>
      </c>
      <c r="Z291" s="176" t="str">
        <f>IF(X291="PRESENT",IF(O291="PRESENT",SUMPRODUCT((Stabilo!$F296:$DA296=1)*(Stabilo!$F$5:$DA$5='Résultats élèves'!$E$2)),"A"),"A")</f>
        <v>A</v>
      </c>
      <c r="AA291" s="176" t="str">
        <f>IF(X291="PRESENT",IF(P291="PRESENT",SUMPRODUCT((Stabilo!$F296:$DA296=1)*(Stabilo!$F$5:$DA$5='Résultats élèves'!$F$2)),"A"),"A")</f>
        <v>A</v>
      </c>
      <c r="AB291" s="176" t="str">
        <f>IF(X291="PRESENT",IF(Q291="PRESENT",SUMPRODUCT((Stabilo!$F296:$DA296=1)*(Stabilo!$F$5:$DA$5='Résultats élèves'!$G$2)),"A"),"A")</f>
        <v>A</v>
      </c>
      <c r="AC291" s="176" t="str">
        <f>IF(X291="PRESENT",IF(R291="PRESENT",SUMPRODUCT((Stabilo!$F296:$DA296=1)*(Stabilo!$F$5:$DA$5='Résultats élèves'!$H$2)),"A"),"A")</f>
        <v>A</v>
      </c>
      <c r="AD291" s="176" t="str">
        <f>IF(X291="PRESENT",IF(S291="PRESENT",SUMPRODUCT((Stabilo!$F296:$DA296=1)*(Stabilo!$F$5:$DA$5='Résultats élèves'!$I$2)),"A"),"A")</f>
        <v>A</v>
      </c>
      <c r="AE291" s="176" t="str">
        <f>IF(X291="PRESENT",IF(T291="PRESENT",SUMPRODUCT((Stabilo!$F296:$DA296=1)*(Stabilo!$F$5:$DA$5='Résultats élèves'!$J$2)),"A"),"A")</f>
        <v>A</v>
      </c>
      <c r="AF291" s="176" t="str">
        <f>IF(X291="PRESENT",IF(U291="PRESENT",SUMPRODUCT((Stabilo!$F296:$DA296=1)*(Stabilo!$F$5:$DA$5='Résultats élèves'!$K$2)),"A"),"A")</f>
        <v>A</v>
      </c>
      <c r="AG291" s="176" t="str">
        <f>IF(X291="PRESENT",IF(V291="PRESENT",SUMPRODUCT((Stabilo!$F296:$DA296=1)*(Stabilo!$F$5:$DA$5='Résultats élèves'!$L$2)),"A"),"A")</f>
        <v>A</v>
      </c>
      <c r="AH291" s="176" t="str">
        <f>IF(X291="PRESENT",IF(W291="PRESENT",SUMPRODUCT((Stabilo!$F296:$DA296=1)*(Stabilo!$F$5:$DA$5='Résultats élèves'!$M$2)),"A"),"A")</f>
        <v>A</v>
      </c>
      <c r="AI291" s="175">
        <f>SUMPRODUCT((Stabilo!$F$5:$DA$5=1)*(Stabilo!F296:DA296&lt;&gt;""))</f>
        <v>0</v>
      </c>
      <c r="AJ291" s="175">
        <f>SUMPRODUCT((Stabilo!$F$5:$DA$5=2)*(Stabilo!F296:DA296&lt;&gt;""))</f>
        <v>0</v>
      </c>
      <c r="AK291" s="175">
        <f>SUMPRODUCT((Stabilo!$F$5:$DA$5=3)*(Stabilo!F296:DA296&lt;&gt;""))</f>
        <v>0</v>
      </c>
      <c r="AL291" s="175">
        <f>SUMPRODUCT((Stabilo!$F$5:$DA$5=4)*(Stabilo!F296:DA296&lt;&gt;""))</f>
        <v>0</v>
      </c>
      <c r="AM291" s="175">
        <f>SUMPRODUCT((Stabilo!$F$5:$DA$5=5)*(Stabilo!F296:DA296&lt;&gt;""))</f>
        <v>0</v>
      </c>
      <c r="AN291" s="175">
        <f>SUMPRODUCT((Stabilo!$F$5:$DA$5=6)*(Stabilo!F296:DA296&lt;&gt;""))</f>
        <v>0</v>
      </c>
      <c r="AO291" s="175">
        <f>SUMPRODUCT((Stabilo!$F$5:$DA$5=7)*(Stabilo!F296:DA296&lt;&gt;""))</f>
        <v>0</v>
      </c>
      <c r="AP291" s="175">
        <f>SUMPRODUCT((Stabilo!$F$5:$DA$5=8)*(Stabilo!F296:DA296&lt;&gt;""))</f>
        <v>0</v>
      </c>
      <c r="AQ291" s="175">
        <f>SUMPRODUCT((Stabilo!$F$5:$DA$5=9)*(Stabilo!F296:DA296&lt;&gt;""))</f>
        <v>0</v>
      </c>
      <c r="AR291" s="175">
        <f>SUMPRODUCT((Stabilo!$F$5:$DA$5=10)*(Stabilo!F296:DA296&lt;&gt;""))</f>
        <v>0</v>
      </c>
    </row>
    <row r="292" spans="2:44" ht="15" customHeight="1">
      <c r="B292" s="76">
        <v>289</v>
      </c>
      <c r="C292" s="77" t="str">
        <f>IF(Accueil!F301="","",Accueil!F301)</f>
        <v/>
      </c>
      <c r="D292" s="167" t="str">
        <f t="shared" si="45"/>
        <v/>
      </c>
      <c r="E292" s="167" t="str">
        <f t="shared" si="46"/>
        <v/>
      </c>
      <c r="F292" s="167" t="str">
        <f t="shared" si="47"/>
        <v/>
      </c>
      <c r="G292" s="167" t="str">
        <f t="shared" si="48"/>
        <v/>
      </c>
      <c r="H292" s="167" t="str">
        <f t="shared" si="49"/>
        <v/>
      </c>
      <c r="I292" s="167" t="str">
        <f t="shared" si="50"/>
        <v/>
      </c>
      <c r="J292" s="167" t="str">
        <f t="shared" si="51"/>
        <v/>
      </c>
      <c r="K292" s="167" t="str">
        <f t="shared" si="52"/>
        <v/>
      </c>
      <c r="L292" s="167" t="str">
        <f t="shared" si="53"/>
        <v/>
      </c>
      <c r="M292" s="167" t="str">
        <f t="shared" si="54"/>
        <v/>
      </c>
      <c r="N292" s="103" t="str">
        <f>IF(N291="","",IF(SUMPRODUCT((Stabilo!$F297:$DA297="A")*(Stabilo!$F$5:$DA$5='Résultats élèves'!$D$2))&gt;0,"ABSENT","PRESENT"))</f>
        <v>PRESENT</v>
      </c>
      <c r="O292" s="103" t="str">
        <f>IF(O291="","",IF(SUMPRODUCT((Stabilo!$F297:$DA297="A")*(Stabilo!$F$5:$DA$5='Résultats élèves'!$E$2))&gt;0,"ABSENT","PRESENT"))</f>
        <v>PRESENT</v>
      </c>
      <c r="P292" s="103" t="str">
        <f>IF(P291="","",IF(SUMPRODUCT((Stabilo!$F297:$DA297="A")*(Stabilo!$F$5:$DA$5='Résultats élèves'!$F$2))&gt;0,"ABSENT","PRESENT"))</f>
        <v>PRESENT</v>
      </c>
      <c r="Q292" s="103" t="str">
        <f>IF(Q291="","",IF(SUMPRODUCT((Stabilo!$F297:$DA297="A")*(Stabilo!$F$5:$DA$5='Résultats élèves'!$G$2))&gt;0,"ABSENT","PRESENT"))</f>
        <v>PRESENT</v>
      </c>
      <c r="R292" s="103" t="str">
        <f>IF(R291="","",IF(SUMPRODUCT((Stabilo!$F297:$DA297="A")*(Stabilo!$F$5:$DA$5='Résultats élèves'!$H$2))&gt;0,"ABSENT","PRESENT"))</f>
        <v>PRESENT</v>
      </c>
      <c r="S292" s="103" t="str">
        <f>IF(S291="","",IF(SUMPRODUCT((Stabilo!$F297:$DA297="A")*(Stabilo!$F$5:$DA$5='Résultats élèves'!$I$2))&gt;0,"ABSENT","PRESENT"))</f>
        <v/>
      </c>
      <c r="T292" s="103" t="str">
        <f>IF(T291="","",IF(SUMPRODUCT((Stabilo!$F297:$DA297="A")*(Stabilo!$F$5:$DA$5='Résultats élèves'!$J$2))&gt;0,"ABSENT","PRESENT"))</f>
        <v/>
      </c>
      <c r="U292" s="103" t="str">
        <f>IF(U291="","",IF(SUMPRODUCT((Stabilo!$F297:$DA297="A")*(Stabilo!$F$5:$DA$5='Résultats élèves'!$K$2))&gt;0,"ABSENT","PRESENT"))</f>
        <v/>
      </c>
      <c r="V292" s="103" t="str">
        <f>IF(V291="","",IF(SUMPRODUCT((Stabilo!$F297:$DA297="A")*(Stabilo!$F$5:$DA$5='Résultats élèves'!$L$2))&gt;0,"ABSENT","PRESENT"))</f>
        <v/>
      </c>
      <c r="W292" s="103" t="str">
        <f>IF(W291="","",IF(SUMPRODUCT((Stabilo!$F297:$DA297="A")*(Stabilo!$F$5:$DA$5='Résultats élèves'!$M$2))&gt;0,"ABSENT","PRESENT"))</f>
        <v/>
      </c>
      <c r="X292" s="99" t="str">
        <f t="shared" si="44"/>
        <v/>
      </c>
      <c r="Y292" s="176" t="str">
        <f>IF(X292="PRESENT",IF(N292="PRESENT",SUMPRODUCT((Stabilo!$F297:$DA297=1)*(Stabilo!$F$5:$DA$5='Résultats élèves'!$D$2)),"A"),"A")</f>
        <v>A</v>
      </c>
      <c r="Z292" s="176" t="str">
        <f>IF(X292="PRESENT",IF(O292="PRESENT",SUMPRODUCT((Stabilo!$F297:$DA297=1)*(Stabilo!$F$5:$DA$5='Résultats élèves'!$E$2)),"A"),"A")</f>
        <v>A</v>
      </c>
      <c r="AA292" s="176" t="str">
        <f>IF(X292="PRESENT",IF(P292="PRESENT",SUMPRODUCT((Stabilo!$F297:$DA297=1)*(Stabilo!$F$5:$DA$5='Résultats élèves'!$F$2)),"A"),"A")</f>
        <v>A</v>
      </c>
      <c r="AB292" s="176" t="str">
        <f>IF(X292="PRESENT",IF(Q292="PRESENT",SUMPRODUCT((Stabilo!$F297:$DA297=1)*(Stabilo!$F$5:$DA$5='Résultats élèves'!$G$2)),"A"),"A")</f>
        <v>A</v>
      </c>
      <c r="AC292" s="176" t="str">
        <f>IF(X292="PRESENT",IF(R292="PRESENT",SUMPRODUCT((Stabilo!$F297:$DA297=1)*(Stabilo!$F$5:$DA$5='Résultats élèves'!$H$2)),"A"),"A")</f>
        <v>A</v>
      </c>
      <c r="AD292" s="176" t="str">
        <f>IF(X292="PRESENT",IF(S292="PRESENT",SUMPRODUCT((Stabilo!$F297:$DA297=1)*(Stabilo!$F$5:$DA$5='Résultats élèves'!$I$2)),"A"),"A")</f>
        <v>A</v>
      </c>
      <c r="AE292" s="176" t="str">
        <f>IF(X292="PRESENT",IF(T292="PRESENT",SUMPRODUCT((Stabilo!$F297:$DA297=1)*(Stabilo!$F$5:$DA$5='Résultats élèves'!$J$2)),"A"),"A")</f>
        <v>A</v>
      </c>
      <c r="AF292" s="176" t="str">
        <f>IF(X292="PRESENT",IF(U292="PRESENT",SUMPRODUCT((Stabilo!$F297:$DA297=1)*(Stabilo!$F$5:$DA$5='Résultats élèves'!$K$2)),"A"),"A")</f>
        <v>A</v>
      </c>
      <c r="AG292" s="176" t="str">
        <f>IF(X292="PRESENT",IF(V292="PRESENT",SUMPRODUCT((Stabilo!$F297:$DA297=1)*(Stabilo!$F$5:$DA$5='Résultats élèves'!$L$2)),"A"),"A")</f>
        <v>A</v>
      </c>
      <c r="AH292" s="176" t="str">
        <f>IF(X292="PRESENT",IF(W292="PRESENT",SUMPRODUCT((Stabilo!$F297:$DA297=1)*(Stabilo!$F$5:$DA$5='Résultats élèves'!$M$2)),"A"),"A")</f>
        <v>A</v>
      </c>
      <c r="AI292" s="175">
        <f>SUMPRODUCT((Stabilo!$F$5:$DA$5=1)*(Stabilo!F297:DA297&lt;&gt;""))</f>
        <v>0</v>
      </c>
      <c r="AJ292" s="175">
        <f>SUMPRODUCT((Stabilo!$F$5:$DA$5=2)*(Stabilo!F297:DA297&lt;&gt;""))</f>
        <v>0</v>
      </c>
      <c r="AK292" s="175">
        <f>SUMPRODUCT((Stabilo!$F$5:$DA$5=3)*(Stabilo!F297:DA297&lt;&gt;""))</f>
        <v>0</v>
      </c>
      <c r="AL292" s="175">
        <f>SUMPRODUCT((Stabilo!$F$5:$DA$5=4)*(Stabilo!F297:DA297&lt;&gt;""))</f>
        <v>0</v>
      </c>
      <c r="AM292" s="175">
        <f>SUMPRODUCT((Stabilo!$F$5:$DA$5=5)*(Stabilo!F297:DA297&lt;&gt;""))</f>
        <v>0</v>
      </c>
      <c r="AN292" s="175">
        <f>SUMPRODUCT((Stabilo!$F$5:$DA$5=6)*(Stabilo!F297:DA297&lt;&gt;""))</f>
        <v>0</v>
      </c>
      <c r="AO292" s="175">
        <f>SUMPRODUCT((Stabilo!$F$5:$DA$5=7)*(Stabilo!F297:DA297&lt;&gt;""))</f>
        <v>0</v>
      </c>
      <c r="AP292" s="175">
        <f>SUMPRODUCT((Stabilo!$F$5:$DA$5=8)*(Stabilo!F297:DA297&lt;&gt;""))</f>
        <v>0</v>
      </c>
      <c r="AQ292" s="175">
        <f>SUMPRODUCT((Stabilo!$F$5:$DA$5=9)*(Stabilo!F297:DA297&lt;&gt;""))</f>
        <v>0</v>
      </c>
      <c r="AR292" s="175">
        <f>SUMPRODUCT((Stabilo!$F$5:$DA$5=10)*(Stabilo!F297:DA297&lt;&gt;""))</f>
        <v>0</v>
      </c>
    </row>
    <row r="293" spans="2:44" ht="15" customHeight="1">
      <c r="B293" s="76">
        <v>290</v>
      </c>
      <c r="C293" s="77" t="str">
        <f>IF(Accueil!F302="","",Accueil!F302)</f>
        <v/>
      </c>
      <c r="D293" s="167" t="str">
        <f t="shared" si="45"/>
        <v/>
      </c>
      <c r="E293" s="167" t="str">
        <f t="shared" si="46"/>
        <v/>
      </c>
      <c r="F293" s="167" t="str">
        <f t="shared" si="47"/>
        <v/>
      </c>
      <c r="G293" s="167" t="str">
        <f t="shared" si="48"/>
        <v/>
      </c>
      <c r="H293" s="167" t="str">
        <f t="shared" si="49"/>
        <v/>
      </c>
      <c r="I293" s="167" t="str">
        <f t="shared" si="50"/>
        <v/>
      </c>
      <c r="J293" s="167" t="str">
        <f t="shared" si="51"/>
        <v/>
      </c>
      <c r="K293" s="167" t="str">
        <f t="shared" si="52"/>
        <v/>
      </c>
      <c r="L293" s="167" t="str">
        <f t="shared" si="53"/>
        <v/>
      </c>
      <c r="M293" s="167" t="str">
        <f t="shared" si="54"/>
        <v/>
      </c>
      <c r="N293" s="103" t="str">
        <f>IF(N292="","",IF(SUMPRODUCT((Stabilo!$F298:$DA298="A")*(Stabilo!$F$5:$DA$5='Résultats élèves'!$D$2))&gt;0,"ABSENT","PRESENT"))</f>
        <v>PRESENT</v>
      </c>
      <c r="O293" s="103" t="str">
        <f>IF(O292="","",IF(SUMPRODUCT((Stabilo!$F298:$DA298="A")*(Stabilo!$F$5:$DA$5='Résultats élèves'!$E$2))&gt;0,"ABSENT","PRESENT"))</f>
        <v>PRESENT</v>
      </c>
      <c r="P293" s="103" t="str">
        <f>IF(P292="","",IF(SUMPRODUCT((Stabilo!$F298:$DA298="A")*(Stabilo!$F$5:$DA$5='Résultats élèves'!$F$2))&gt;0,"ABSENT","PRESENT"))</f>
        <v>PRESENT</v>
      </c>
      <c r="Q293" s="103" t="str">
        <f>IF(Q292="","",IF(SUMPRODUCT((Stabilo!$F298:$DA298="A")*(Stabilo!$F$5:$DA$5='Résultats élèves'!$G$2))&gt;0,"ABSENT","PRESENT"))</f>
        <v>PRESENT</v>
      </c>
      <c r="R293" s="103" t="str">
        <f>IF(R292="","",IF(SUMPRODUCT((Stabilo!$F298:$DA298="A")*(Stabilo!$F$5:$DA$5='Résultats élèves'!$H$2))&gt;0,"ABSENT","PRESENT"))</f>
        <v>PRESENT</v>
      </c>
      <c r="S293" s="103" t="str">
        <f>IF(S292="","",IF(SUMPRODUCT((Stabilo!$F298:$DA298="A")*(Stabilo!$F$5:$DA$5='Résultats élèves'!$I$2))&gt;0,"ABSENT","PRESENT"))</f>
        <v/>
      </c>
      <c r="T293" s="103" t="str">
        <f>IF(T292="","",IF(SUMPRODUCT((Stabilo!$F298:$DA298="A")*(Stabilo!$F$5:$DA$5='Résultats élèves'!$J$2))&gt;0,"ABSENT","PRESENT"))</f>
        <v/>
      </c>
      <c r="U293" s="103" t="str">
        <f>IF(U292="","",IF(SUMPRODUCT((Stabilo!$F298:$DA298="A")*(Stabilo!$F$5:$DA$5='Résultats élèves'!$K$2))&gt;0,"ABSENT","PRESENT"))</f>
        <v/>
      </c>
      <c r="V293" s="103" t="str">
        <f>IF(V292="","",IF(SUMPRODUCT((Stabilo!$F298:$DA298="A")*(Stabilo!$F$5:$DA$5='Résultats élèves'!$L$2))&gt;0,"ABSENT","PRESENT"))</f>
        <v/>
      </c>
      <c r="W293" s="103" t="str">
        <f>IF(W292="","",IF(SUMPRODUCT((Stabilo!$F298:$DA298="A")*(Stabilo!$F$5:$DA$5='Résultats élèves'!$M$2))&gt;0,"ABSENT","PRESENT"))</f>
        <v/>
      </c>
      <c r="X293" s="99" t="str">
        <f t="shared" si="44"/>
        <v/>
      </c>
      <c r="Y293" s="176" t="str">
        <f>IF(X293="PRESENT",IF(N293="PRESENT",SUMPRODUCT((Stabilo!$F298:$DA298=1)*(Stabilo!$F$5:$DA$5='Résultats élèves'!$D$2)),"A"),"A")</f>
        <v>A</v>
      </c>
      <c r="Z293" s="176" t="str">
        <f>IF(X293="PRESENT",IF(O293="PRESENT",SUMPRODUCT((Stabilo!$F298:$DA298=1)*(Stabilo!$F$5:$DA$5='Résultats élèves'!$E$2)),"A"),"A")</f>
        <v>A</v>
      </c>
      <c r="AA293" s="176" t="str">
        <f>IF(X293="PRESENT",IF(P293="PRESENT",SUMPRODUCT((Stabilo!$F298:$DA298=1)*(Stabilo!$F$5:$DA$5='Résultats élèves'!$F$2)),"A"),"A")</f>
        <v>A</v>
      </c>
      <c r="AB293" s="176" t="str">
        <f>IF(X293="PRESENT",IF(Q293="PRESENT",SUMPRODUCT((Stabilo!$F298:$DA298=1)*(Stabilo!$F$5:$DA$5='Résultats élèves'!$G$2)),"A"),"A")</f>
        <v>A</v>
      </c>
      <c r="AC293" s="176" t="str">
        <f>IF(X293="PRESENT",IF(R293="PRESENT",SUMPRODUCT((Stabilo!$F298:$DA298=1)*(Stabilo!$F$5:$DA$5='Résultats élèves'!$H$2)),"A"),"A")</f>
        <v>A</v>
      </c>
      <c r="AD293" s="176" t="str">
        <f>IF(X293="PRESENT",IF(S293="PRESENT",SUMPRODUCT((Stabilo!$F298:$DA298=1)*(Stabilo!$F$5:$DA$5='Résultats élèves'!$I$2)),"A"),"A")</f>
        <v>A</v>
      </c>
      <c r="AE293" s="176" t="str">
        <f>IF(X293="PRESENT",IF(T293="PRESENT",SUMPRODUCT((Stabilo!$F298:$DA298=1)*(Stabilo!$F$5:$DA$5='Résultats élèves'!$J$2)),"A"),"A")</f>
        <v>A</v>
      </c>
      <c r="AF293" s="176" t="str">
        <f>IF(X293="PRESENT",IF(U293="PRESENT",SUMPRODUCT((Stabilo!$F298:$DA298=1)*(Stabilo!$F$5:$DA$5='Résultats élèves'!$K$2)),"A"),"A")</f>
        <v>A</v>
      </c>
      <c r="AG293" s="176" t="str">
        <f>IF(X293="PRESENT",IF(V293="PRESENT",SUMPRODUCT((Stabilo!$F298:$DA298=1)*(Stabilo!$F$5:$DA$5='Résultats élèves'!$L$2)),"A"),"A")</f>
        <v>A</v>
      </c>
      <c r="AH293" s="176" t="str">
        <f>IF(X293="PRESENT",IF(W293="PRESENT",SUMPRODUCT((Stabilo!$F298:$DA298=1)*(Stabilo!$F$5:$DA$5='Résultats élèves'!$M$2)),"A"),"A")</f>
        <v>A</v>
      </c>
      <c r="AI293" s="175">
        <f>SUMPRODUCT((Stabilo!$F$5:$DA$5=1)*(Stabilo!F298:DA298&lt;&gt;""))</f>
        <v>0</v>
      </c>
      <c r="AJ293" s="175">
        <f>SUMPRODUCT((Stabilo!$F$5:$DA$5=2)*(Stabilo!F298:DA298&lt;&gt;""))</f>
        <v>0</v>
      </c>
      <c r="AK293" s="175">
        <f>SUMPRODUCT((Stabilo!$F$5:$DA$5=3)*(Stabilo!F298:DA298&lt;&gt;""))</f>
        <v>0</v>
      </c>
      <c r="AL293" s="175">
        <f>SUMPRODUCT((Stabilo!$F$5:$DA$5=4)*(Stabilo!F298:DA298&lt;&gt;""))</f>
        <v>0</v>
      </c>
      <c r="AM293" s="175">
        <f>SUMPRODUCT((Stabilo!$F$5:$DA$5=5)*(Stabilo!F298:DA298&lt;&gt;""))</f>
        <v>0</v>
      </c>
      <c r="AN293" s="175">
        <f>SUMPRODUCT((Stabilo!$F$5:$DA$5=6)*(Stabilo!F298:DA298&lt;&gt;""))</f>
        <v>0</v>
      </c>
      <c r="AO293" s="175">
        <f>SUMPRODUCT((Stabilo!$F$5:$DA$5=7)*(Stabilo!F298:DA298&lt;&gt;""))</f>
        <v>0</v>
      </c>
      <c r="AP293" s="175">
        <f>SUMPRODUCT((Stabilo!$F$5:$DA$5=8)*(Stabilo!F298:DA298&lt;&gt;""))</f>
        <v>0</v>
      </c>
      <c r="AQ293" s="175">
        <f>SUMPRODUCT((Stabilo!$F$5:$DA$5=9)*(Stabilo!F298:DA298&lt;&gt;""))</f>
        <v>0</v>
      </c>
      <c r="AR293" s="175">
        <f>SUMPRODUCT((Stabilo!$F$5:$DA$5=10)*(Stabilo!F298:DA298&lt;&gt;""))</f>
        <v>0</v>
      </c>
    </row>
    <row r="294" spans="2:44" ht="15" customHeight="1">
      <c r="B294" s="76">
        <v>291</v>
      </c>
      <c r="C294" s="77" t="str">
        <f>IF(Accueil!F303="","",Accueil!F303)</f>
        <v/>
      </c>
      <c r="D294" s="167" t="str">
        <f t="shared" si="45"/>
        <v/>
      </c>
      <c r="E294" s="167" t="str">
        <f t="shared" si="46"/>
        <v/>
      </c>
      <c r="F294" s="167" t="str">
        <f t="shared" si="47"/>
        <v/>
      </c>
      <c r="G294" s="167" t="str">
        <f t="shared" si="48"/>
        <v/>
      </c>
      <c r="H294" s="167" t="str">
        <f t="shared" si="49"/>
        <v/>
      </c>
      <c r="I294" s="167" t="str">
        <f t="shared" si="50"/>
        <v/>
      </c>
      <c r="J294" s="167" t="str">
        <f t="shared" si="51"/>
        <v/>
      </c>
      <c r="K294" s="167" t="str">
        <f t="shared" si="52"/>
        <v/>
      </c>
      <c r="L294" s="167" t="str">
        <f t="shared" si="53"/>
        <v/>
      </c>
      <c r="M294" s="167" t="str">
        <f t="shared" si="54"/>
        <v/>
      </c>
      <c r="N294" s="103" t="str">
        <f>IF(N293="","",IF(SUMPRODUCT((Stabilo!$F299:$DA299="A")*(Stabilo!$F$5:$DA$5='Résultats élèves'!$D$2))&gt;0,"ABSENT","PRESENT"))</f>
        <v>PRESENT</v>
      </c>
      <c r="O294" s="103" t="str">
        <f>IF(O293="","",IF(SUMPRODUCT((Stabilo!$F299:$DA299="A")*(Stabilo!$F$5:$DA$5='Résultats élèves'!$E$2))&gt;0,"ABSENT","PRESENT"))</f>
        <v>PRESENT</v>
      </c>
      <c r="P294" s="103" t="str">
        <f>IF(P293="","",IF(SUMPRODUCT((Stabilo!$F299:$DA299="A")*(Stabilo!$F$5:$DA$5='Résultats élèves'!$F$2))&gt;0,"ABSENT","PRESENT"))</f>
        <v>PRESENT</v>
      </c>
      <c r="Q294" s="103" t="str">
        <f>IF(Q293="","",IF(SUMPRODUCT((Stabilo!$F299:$DA299="A")*(Stabilo!$F$5:$DA$5='Résultats élèves'!$G$2))&gt;0,"ABSENT","PRESENT"))</f>
        <v>PRESENT</v>
      </c>
      <c r="R294" s="103" t="str">
        <f>IF(R293="","",IF(SUMPRODUCT((Stabilo!$F299:$DA299="A")*(Stabilo!$F$5:$DA$5='Résultats élèves'!$H$2))&gt;0,"ABSENT","PRESENT"))</f>
        <v>PRESENT</v>
      </c>
      <c r="S294" s="103" t="str">
        <f>IF(S293="","",IF(SUMPRODUCT((Stabilo!$F299:$DA299="A")*(Stabilo!$F$5:$DA$5='Résultats élèves'!$I$2))&gt;0,"ABSENT","PRESENT"))</f>
        <v/>
      </c>
      <c r="T294" s="103" t="str">
        <f>IF(T293="","",IF(SUMPRODUCT((Stabilo!$F299:$DA299="A")*(Stabilo!$F$5:$DA$5='Résultats élèves'!$J$2))&gt;0,"ABSENT","PRESENT"))</f>
        <v/>
      </c>
      <c r="U294" s="103" t="str">
        <f>IF(U293="","",IF(SUMPRODUCT((Stabilo!$F299:$DA299="A")*(Stabilo!$F$5:$DA$5='Résultats élèves'!$K$2))&gt;0,"ABSENT","PRESENT"))</f>
        <v/>
      </c>
      <c r="V294" s="103" t="str">
        <f>IF(V293="","",IF(SUMPRODUCT((Stabilo!$F299:$DA299="A")*(Stabilo!$F$5:$DA$5='Résultats élèves'!$L$2))&gt;0,"ABSENT","PRESENT"))</f>
        <v/>
      </c>
      <c r="W294" s="103" t="str">
        <f>IF(W293="","",IF(SUMPRODUCT((Stabilo!$F299:$DA299="A")*(Stabilo!$F$5:$DA$5='Résultats élèves'!$M$2))&gt;0,"ABSENT","PRESENT"))</f>
        <v/>
      </c>
      <c r="X294" s="99" t="str">
        <f t="shared" si="44"/>
        <v/>
      </c>
      <c r="Y294" s="176" t="str">
        <f>IF(X294="PRESENT",IF(N294="PRESENT",SUMPRODUCT((Stabilo!$F299:$DA299=1)*(Stabilo!$F$5:$DA$5='Résultats élèves'!$D$2)),"A"),"A")</f>
        <v>A</v>
      </c>
      <c r="Z294" s="176" t="str">
        <f>IF(X294="PRESENT",IF(O294="PRESENT",SUMPRODUCT((Stabilo!$F299:$DA299=1)*(Stabilo!$F$5:$DA$5='Résultats élèves'!$E$2)),"A"),"A")</f>
        <v>A</v>
      </c>
      <c r="AA294" s="176" t="str">
        <f>IF(X294="PRESENT",IF(P294="PRESENT",SUMPRODUCT((Stabilo!$F299:$DA299=1)*(Stabilo!$F$5:$DA$5='Résultats élèves'!$F$2)),"A"),"A")</f>
        <v>A</v>
      </c>
      <c r="AB294" s="176" t="str">
        <f>IF(X294="PRESENT",IF(Q294="PRESENT",SUMPRODUCT((Stabilo!$F299:$DA299=1)*(Stabilo!$F$5:$DA$5='Résultats élèves'!$G$2)),"A"),"A")</f>
        <v>A</v>
      </c>
      <c r="AC294" s="176" t="str">
        <f>IF(X294="PRESENT",IF(R294="PRESENT",SUMPRODUCT((Stabilo!$F299:$DA299=1)*(Stabilo!$F$5:$DA$5='Résultats élèves'!$H$2)),"A"),"A")</f>
        <v>A</v>
      </c>
      <c r="AD294" s="176" t="str">
        <f>IF(X294="PRESENT",IF(S294="PRESENT",SUMPRODUCT((Stabilo!$F299:$DA299=1)*(Stabilo!$F$5:$DA$5='Résultats élèves'!$I$2)),"A"),"A")</f>
        <v>A</v>
      </c>
      <c r="AE294" s="176" t="str">
        <f>IF(X294="PRESENT",IF(T294="PRESENT",SUMPRODUCT((Stabilo!$F299:$DA299=1)*(Stabilo!$F$5:$DA$5='Résultats élèves'!$J$2)),"A"),"A")</f>
        <v>A</v>
      </c>
      <c r="AF294" s="176" t="str">
        <f>IF(X294="PRESENT",IF(U294="PRESENT",SUMPRODUCT((Stabilo!$F299:$DA299=1)*(Stabilo!$F$5:$DA$5='Résultats élèves'!$K$2)),"A"),"A")</f>
        <v>A</v>
      </c>
      <c r="AG294" s="176" t="str">
        <f>IF(X294="PRESENT",IF(V294="PRESENT",SUMPRODUCT((Stabilo!$F299:$DA299=1)*(Stabilo!$F$5:$DA$5='Résultats élèves'!$L$2)),"A"),"A")</f>
        <v>A</v>
      </c>
      <c r="AH294" s="176" t="str">
        <f>IF(X294="PRESENT",IF(W294="PRESENT",SUMPRODUCT((Stabilo!$F299:$DA299=1)*(Stabilo!$F$5:$DA$5='Résultats élèves'!$M$2)),"A"),"A")</f>
        <v>A</v>
      </c>
      <c r="AI294" s="175">
        <f>SUMPRODUCT((Stabilo!$F$5:$DA$5=1)*(Stabilo!F299:DA299&lt;&gt;""))</f>
        <v>0</v>
      </c>
      <c r="AJ294" s="175">
        <f>SUMPRODUCT((Stabilo!$F$5:$DA$5=2)*(Stabilo!F299:DA299&lt;&gt;""))</f>
        <v>0</v>
      </c>
      <c r="AK294" s="175">
        <f>SUMPRODUCT((Stabilo!$F$5:$DA$5=3)*(Stabilo!F299:DA299&lt;&gt;""))</f>
        <v>0</v>
      </c>
      <c r="AL294" s="175">
        <f>SUMPRODUCT((Stabilo!$F$5:$DA$5=4)*(Stabilo!F299:DA299&lt;&gt;""))</f>
        <v>0</v>
      </c>
      <c r="AM294" s="175">
        <f>SUMPRODUCT((Stabilo!$F$5:$DA$5=5)*(Stabilo!F299:DA299&lt;&gt;""))</f>
        <v>0</v>
      </c>
      <c r="AN294" s="175">
        <f>SUMPRODUCT((Stabilo!$F$5:$DA$5=6)*(Stabilo!F299:DA299&lt;&gt;""))</f>
        <v>0</v>
      </c>
      <c r="AO294" s="175">
        <f>SUMPRODUCT((Stabilo!$F$5:$DA$5=7)*(Stabilo!F299:DA299&lt;&gt;""))</f>
        <v>0</v>
      </c>
      <c r="AP294" s="175">
        <f>SUMPRODUCT((Stabilo!$F$5:$DA$5=8)*(Stabilo!F299:DA299&lt;&gt;""))</f>
        <v>0</v>
      </c>
      <c r="AQ294" s="175">
        <f>SUMPRODUCT((Stabilo!$F$5:$DA$5=9)*(Stabilo!F299:DA299&lt;&gt;""))</f>
        <v>0</v>
      </c>
      <c r="AR294" s="175">
        <f>SUMPRODUCT((Stabilo!$F$5:$DA$5=10)*(Stabilo!F299:DA299&lt;&gt;""))</f>
        <v>0</v>
      </c>
    </row>
    <row r="295" spans="2:44" ht="15" customHeight="1">
      <c r="B295" s="76">
        <v>292</v>
      </c>
      <c r="C295" s="77" t="str">
        <f>IF(Accueil!F304="","",Accueil!F304)</f>
        <v/>
      </c>
      <c r="D295" s="167" t="str">
        <f t="shared" si="45"/>
        <v/>
      </c>
      <c r="E295" s="167" t="str">
        <f t="shared" si="46"/>
        <v/>
      </c>
      <c r="F295" s="167" t="str">
        <f t="shared" si="47"/>
        <v/>
      </c>
      <c r="G295" s="167" t="str">
        <f t="shared" si="48"/>
        <v/>
      </c>
      <c r="H295" s="167" t="str">
        <f t="shared" si="49"/>
        <v/>
      </c>
      <c r="I295" s="167" t="str">
        <f t="shared" si="50"/>
        <v/>
      </c>
      <c r="J295" s="167" t="str">
        <f t="shared" si="51"/>
        <v/>
      </c>
      <c r="K295" s="167" t="str">
        <f t="shared" si="52"/>
        <v/>
      </c>
      <c r="L295" s="167" t="str">
        <f t="shared" si="53"/>
        <v/>
      </c>
      <c r="M295" s="167" t="str">
        <f t="shared" si="54"/>
        <v/>
      </c>
      <c r="N295" s="103" t="str">
        <f>IF(N294="","",IF(SUMPRODUCT((Stabilo!$F300:$DA300="A")*(Stabilo!$F$5:$DA$5='Résultats élèves'!$D$2))&gt;0,"ABSENT","PRESENT"))</f>
        <v>PRESENT</v>
      </c>
      <c r="O295" s="103" t="str">
        <f>IF(O294="","",IF(SUMPRODUCT((Stabilo!$F300:$DA300="A")*(Stabilo!$F$5:$DA$5='Résultats élèves'!$E$2))&gt;0,"ABSENT","PRESENT"))</f>
        <v>PRESENT</v>
      </c>
      <c r="P295" s="103" t="str">
        <f>IF(P294="","",IF(SUMPRODUCT((Stabilo!$F300:$DA300="A")*(Stabilo!$F$5:$DA$5='Résultats élèves'!$F$2))&gt;0,"ABSENT","PRESENT"))</f>
        <v>PRESENT</v>
      </c>
      <c r="Q295" s="103" t="str">
        <f>IF(Q294="","",IF(SUMPRODUCT((Stabilo!$F300:$DA300="A")*(Stabilo!$F$5:$DA$5='Résultats élèves'!$G$2))&gt;0,"ABSENT","PRESENT"))</f>
        <v>PRESENT</v>
      </c>
      <c r="R295" s="103" t="str">
        <f>IF(R294="","",IF(SUMPRODUCT((Stabilo!$F300:$DA300="A")*(Stabilo!$F$5:$DA$5='Résultats élèves'!$H$2))&gt;0,"ABSENT","PRESENT"))</f>
        <v>PRESENT</v>
      </c>
      <c r="S295" s="103" t="str">
        <f>IF(S294="","",IF(SUMPRODUCT((Stabilo!$F300:$DA300="A")*(Stabilo!$F$5:$DA$5='Résultats élèves'!$I$2))&gt;0,"ABSENT","PRESENT"))</f>
        <v/>
      </c>
      <c r="T295" s="103" t="str">
        <f>IF(T294="","",IF(SUMPRODUCT((Stabilo!$F300:$DA300="A")*(Stabilo!$F$5:$DA$5='Résultats élèves'!$J$2))&gt;0,"ABSENT","PRESENT"))</f>
        <v/>
      </c>
      <c r="U295" s="103" t="str">
        <f>IF(U294="","",IF(SUMPRODUCT((Stabilo!$F300:$DA300="A")*(Stabilo!$F$5:$DA$5='Résultats élèves'!$K$2))&gt;0,"ABSENT","PRESENT"))</f>
        <v/>
      </c>
      <c r="V295" s="103" t="str">
        <f>IF(V294="","",IF(SUMPRODUCT((Stabilo!$F300:$DA300="A")*(Stabilo!$F$5:$DA$5='Résultats élèves'!$L$2))&gt;0,"ABSENT","PRESENT"))</f>
        <v/>
      </c>
      <c r="W295" s="103" t="str">
        <f>IF(W294="","",IF(SUMPRODUCT((Stabilo!$F300:$DA300="A")*(Stabilo!$F$5:$DA$5='Résultats élèves'!$M$2))&gt;0,"ABSENT","PRESENT"))</f>
        <v/>
      </c>
      <c r="X295" s="99" t="str">
        <f t="shared" si="44"/>
        <v/>
      </c>
      <c r="Y295" s="176" t="str">
        <f>IF(X295="PRESENT",IF(N295="PRESENT",SUMPRODUCT((Stabilo!$F300:$DA300=1)*(Stabilo!$F$5:$DA$5='Résultats élèves'!$D$2)),"A"),"A")</f>
        <v>A</v>
      </c>
      <c r="Z295" s="176" t="str">
        <f>IF(X295="PRESENT",IF(O295="PRESENT",SUMPRODUCT((Stabilo!$F300:$DA300=1)*(Stabilo!$F$5:$DA$5='Résultats élèves'!$E$2)),"A"),"A")</f>
        <v>A</v>
      </c>
      <c r="AA295" s="176" t="str">
        <f>IF(X295="PRESENT",IF(P295="PRESENT",SUMPRODUCT((Stabilo!$F300:$DA300=1)*(Stabilo!$F$5:$DA$5='Résultats élèves'!$F$2)),"A"),"A")</f>
        <v>A</v>
      </c>
      <c r="AB295" s="176" t="str">
        <f>IF(X295="PRESENT",IF(Q295="PRESENT",SUMPRODUCT((Stabilo!$F300:$DA300=1)*(Stabilo!$F$5:$DA$5='Résultats élèves'!$G$2)),"A"),"A")</f>
        <v>A</v>
      </c>
      <c r="AC295" s="176" t="str">
        <f>IF(X295="PRESENT",IF(R295="PRESENT",SUMPRODUCT((Stabilo!$F300:$DA300=1)*(Stabilo!$F$5:$DA$5='Résultats élèves'!$H$2)),"A"),"A")</f>
        <v>A</v>
      </c>
      <c r="AD295" s="176" t="str">
        <f>IF(X295="PRESENT",IF(S295="PRESENT",SUMPRODUCT((Stabilo!$F300:$DA300=1)*(Stabilo!$F$5:$DA$5='Résultats élèves'!$I$2)),"A"),"A")</f>
        <v>A</v>
      </c>
      <c r="AE295" s="176" t="str">
        <f>IF(X295="PRESENT",IF(T295="PRESENT",SUMPRODUCT((Stabilo!$F300:$DA300=1)*(Stabilo!$F$5:$DA$5='Résultats élèves'!$J$2)),"A"),"A")</f>
        <v>A</v>
      </c>
      <c r="AF295" s="176" t="str">
        <f>IF(X295="PRESENT",IF(U295="PRESENT",SUMPRODUCT((Stabilo!$F300:$DA300=1)*(Stabilo!$F$5:$DA$5='Résultats élèves'!$K$2)),"A"),"A")</f>
        <v>A</v>
      </c>
      <c r="AG295" s="176" t="str">
        <f>IF(X295="PRESENT",IF(V295="PRESENT",SUMPRODUCT((Stabilo!$F300:$DA300=1)*(Stabilo!$F$5:$DA$5='Résultats élèves'!$L$2)),"A"),"A")</f>
        <v>A</v>
      </c>
      <c r="AH295" s="176" t="str">
        <f>IF(X295="PRESENT",IF(W295="PRESENT",SUMPRODUCT((Stabilo!$F300:$DA300=1)*(Stabilo!$F$5:$DA$5='Résultats élèves'!$M$2)),"A"),"A")</f>
        <v>A</v>
      </c>
      <c r="AI295" s="175">
        <f>SUMPRODUCT((Stabilo!$F$5:$DA$5=1)*(Stabilo!F300:DA300&lt;&gt;""))</f>
        <v>0</v>
      </c>
      <c r="AJ295" s="175">
        <f>SUMPRODUCT((Stabilo!$F$5:$DA$5=2)*(Stabilo!F300:DA300&lt;&gt;""))</f>
        <v>0</v>
      </c>
      <c r="AK295" s="175">
        <f>SUMPRODUCT((Stabilo!$F$5:$DA$5=3)*(Stabilo!F300:DA300&lt;&gt;""))</f>
        <v>0</v>
      </c>
      <c r="AL295" s="175">
        <f>SUMPRODUCT((Stabilo!$F$5:$DA$5=4)*(Stabilo!F300:DA300&lt;&gt;""))</f>
        <v>0</v>
      </c>
      <c r="AM295" s="175">
        <f>SUMPRODUCT((Stabilo!$F$5:$DA$5=5)*(Stabilo!F300:DA300&lt;&gt;""))</f>
        <v>0</v>
      </c>
      <c r="AN295" s="175">
        <f>SUMPRODUCT((Stabilo!$F$5:$DA$5=6)*(Stabilo!F300:DA300&lt;&gt;""))</f>
        <v>0</v>
      </c>
      <c r="AO295" s="175">
        <f>SUMPRODUCT((Stabilo!$F$5:$DA$5=7)*(Stabilo!F300:DA300&lt;&gt;""))</f>
        <v>0</v>
      </c>
      <c r="AP295" s="175">
        <f>SUMPRODUCT((Stabilo!$F$5:$DA$5=8)*(Stabilo!F300:DA300&lt;&gt;""))</f>
        <v>0</v>
      </c>
      <c r="AQ295" s="175">
        <f>SUMPRODUCT((Stabilo!$F$5:$DA$5=9)*(Stabilo!F300:DA300&lt;&gt;""))</f>
        <v>0</v>
      </c>
      <c r="AR295" s="175">
        <f>SUMPRODUCT((Stabilo!$F$5:$DA$5=10)*(Stabilo!F300:DA300&lt;&gt;""))</f>
        <v>0</v>
      </c>
    </row>
    <row r="296" spans="2:44" ht="15" customHeight="1">
      <c r="B296" s="76">
        <v>293</v>
      </c>
      <c r="C296" s="77" t="str">
        <f>IF(Accueil!F305="","",Accueil!F305)</f>
        <v/>
      </c>
      <c r="D296" s="167" t="str">
        <f t="shared" si="45"/>
        <v/>
      </c>
      <c r="E296" s="167" t="str">
        <f t="shared" si="46"/>
        <v/>
      </c>
      <c r="F296" s="167" t="str">
        <f t="shared" si="47"/>
        <v/>
      </c>
      <c r="G296" s="167" t="str">
        <f t="shared" si="48"/>
        <v/>
      </c>
      <c r="H296" s="167" t="str">
        <f t="shared" si="49"/>
        <v/>
      </c>
      <c r="I296" s="167" t="str">
        <f t="shared" si="50"/>
        <v/>
      </c>
      <c r="J296" s="167" t="str">
        <f t="shared" si="51"/>
        <v/>
      </c>
      <c r="K296" s="167" t="str">
        <f t="shared" si="52"/>
        <v/>
      </c>
      <c r="L296" s="167" t="str">
        <f t="shared" si="53"/>
        <v/>
      </c>
      <c r="M296" s="167" t="str">
        <f t="shared" si="54"/>
        <v/>
      </c>
      <c r="N296" s="103" t="str">
        <f>IF(N295="","",IF(SUMPRODUCT((Stabilo!$F301:$DA301="A")*(Stabilo!$F$5:$DA$5='Résultats élèves'!$D$2))&gt;0,"ABSENT","PRESENT"))</f>
        <v>PRESENT</v>
      </c>
      <c r="O296" s="103" t="str">
        <f>IF(O295="","",IF(SUMPRODUCT((Stabilo!$F301:$DA301="A")*(Stabilo!$F$5:$DA$5='Résultats élèves'!$E$2))&gt;0,"ABSENT","PRESENT"))</f>
        <v>PRESENT</v>
      </c>
      <c r="P296" s="103" t="str">
        <f>IF(P295="","",IF(SUMPRODUCT((Stabilo!$F301:$DA301="A")*(Stabilo!$F$5:$DA$5='Résultats élèves'!$F$2))&gt;0,"ABSENT","PRESENT"))</f>
        <v>PRESENT</v>
      </c>
      <c r="Q296" s="103" t="str">
        <f>IF(Q295="","",IF(SUMPRODUCT((Stabilo!$F301:$DA301="A")*(Stabilo!$F$5:$DA$5='Résultats élèves'!$G$2))&gt;0,"ABSENT","PRESENT"))</f>
        <v>PRESENT</v>
      </c>
      <c r="R296" s="103" t="str">
        <f>IF(R295="","",IF(SUMPRODUCT((Stabilo!$F301:$DA301="A")*(Stabilo!$F$5:$DA$5='Résultats élèves'!$H$2))&gt;0,"ABSENT","PRESENT"))</f>
        <v>PRESENT</v>
      </c>
      <c r="S296" s="103" t="str">
        <f>IF(S295="","",IF(SUMPRODUCT((Stabilo!$F301:$DA301="A")*(Stabilo!$F$5:$DA$5='Résultats élèves'!$I$2))&gt;0,"ABSENT","PRESENT"))</f>
        <v/>
      </c>
      <c r="T296" s="103" t="str">
        <f>IF(T295="","",IF(SUMPRODUCT((Stabilo!$F301:$DA301="A")*(Stabilo!$F$5:$DA$5='Résultats élèves'!$J$2))&gt;0,"ABSENT","PRESENT"))</f>
        <v/>
      </c>
      <c r="U296" s="103" t="str">
        <f>IF(U295="","",IF(SUMPRODUCT((Stabilo!$F301:$DA301="A")*(Stabilo!$F$5:$DA$5='Résultats élèves'!$K$2))&gt;0,"ABSENT","PRESENT"))</f>
        <v/>
      </c>
      <c r="V296" s="103" t="str">
        <f>IF(V295="","",IF(SUMPRODUCT((Stabilo!$F301:$DA301="A")*(Stabilo!$F$5:$DA$5='Résultats élèves'!$L$2))&gt;0,"ABSENT","PRESENT"))</f>
        <v/>
      </c>
      <c r="W296" s="103" t="str">
        <f>IF(W295="","",IF(SUMPRODUCT((Stabilo!$F301:$DA301="A")*(Stabilo!$F$5:$DA$5='Résultats élèves'!$M$2))&gt;0,"ABSENT","PRESENT"))</f>
        <v/>
      </c>
      <c r="X296" s="99" t="str">
        <f t="shared" si="44"/>
        <v/>
      </c>
      <c r="Y296" s="176" t="str">
        <f>IF(X296="PRESENT",IF(N296="PRESENT",SUMPRODUCT((Stabilo!$F301:$DA301=1)*(Stabilo!$F$5:$DA$5='Résultats élèves'!$D$2)),"A"),"A")</f>
        <v>A</v>
      </c>
      <c r="Z296" s="176" t="str">
        <f>IF(X296="PRESENT",IF(O296="PRESENT",SUMPRODUCT((Stabilo!$F301:$DA301=1)*(Stabilo!$F$5:$DA$5='Résultats élèves'!$E$2)),"A"),"A")</f>
        <v>A</v>
      </c>
      <c r="AA296" s="176" t="str">
        <f>IF(X296="PRESENT",IF(P296="PRESENT",SUMPRODUCT((Stabilo!$F301:$DA301=1)*(Stabilo!$F$5:$DA$5='Résultats élèves'!$F$2)),"A"),"A")</f>
        <v>A</v>
      </c>
      <c r="AB296" s="176" t="str">
        <f>IF(X296="PRESENT",IF(Q296="PRESENT",SUMPRODUCT((Stabilo!$F301:$DA301=1)*(Stabilo!$F$5:$DA$5='Résultats élèves'!$G$2)),"A"),"A")</f>
        <v>A</v>
      </c>
      <c r="AC296" s="176" t="str">
        <f>IF(X296="PRESENT",IF(R296="PRESENT",SUMPRODUCT((Stabilo!$F301:$DA301=1)*(Stabilo!$F$5:$DA$5='Résultats élèves'!$H$2)),"A"),"A")</f>
        <v>A</v>
      </c>
      <c r="AD296" s="176" t="str">
        <f>IF(X296="PRESENT",IF(S296="PRESENT",SUMPRODUCT((Stabilo!$F301:$DA301=1)*(Stabilo!$F$5:$DA$5='Résultats élèves'!$I$2)),"A"),"A")</f>
        <v>A</v>
      </c>
      <c r="AE296" s="176" t="str">
        <f>IF(X296="PRESENT",IF(T296="PRESENT",SUMPRODUCT((Stabilo!$F301:$DA301=1)*(Stabilo!$F$5:$DA$5='Résultats élèves'!$J$2)),"A"),"A")</f>
        <v>A</v>
      </c>
      <c r="AF296" s="176" t="str">
        <f>IF(X296="PRESENT",IF(U296="PRESENT",SUMPRODUCT((Stabilo!$F301:$DA301=1)*(Stabilo!$F$5:$DA$5='Résultats élèves'!$K$2)),"A"),"A")</f>
        <v>A</v>
      </c>
      <c r="AG296" s="176" t="str">
        <f>IF(X296="PRESENT",IF(V296="PRESENT",SUMPRODUCT((Stabilo!$F301:$DA301=1)*(Stabilo!$F$5:$DA$5='Résultats élèves'!$L$2)),"A"),"A")</f>
        <v>A</v>
      </c>
      <c r="AH296" s="176" t="str">
        <f>IF(X296="PRESENT",IF(W296="PRESENT",SUMPRODUCT((Stabilo!$F301:$DA301=1)*(Stabilo!$F$5:$DA$5='Résultats élèves'!$M$2)),"A"),"A")</f>
        <v>A</v>
      </c>
      <c r="AI296" s="175">
        <f>SUMPRODUCT((Stabilo!$F$5:$DA$5=1)*(Stabilo!F301:DA301&lt;&gt;""))</f>
        <v>0</v>
      </c>
      <c r="AJ296" s="175">
        <f>SUMPRODUCT((Stabilo!$F$5:$DA$5=2)*(Stabilo!F301:DA301&lt;&gt;""))</f>
        <v>0</v>
      </c>
      <c r="AK296" s="175">
        <f>SUMPRODUCT((Stabilo!$F$5:$DA$5=3)*(Stabilo!F301:DA301&lt;&gt;""))</f>
        <v>0</v>
      </c>
      <c r="AL296" s="175">
        <f>SUMPRODUCT((Stabilo!$F$5:$DA$5=4)*(Stabilo!F301:DA301&lt;&gt;""))</f>
        <v>0</v>
      </c>
      <c r="AM296" s="175">
        <f>SUMPRODUCT((Stabilo!$F$5:$DA$5=5)*(Stabilo!F301:DA301&lt;&gt;""))</f>
        <v>0</v>
      </c>
      <c r="AN296" s="175">
        <f>SUMPRODUCT((Stabilo!$F$5:$DA$5=6)*(Stabilo!F301:DA301&lt;&gt;""))</f>
        <v>0</v>
      </c>
      <c r="AO296" s="175">
        <f>SUMPRODUCT((Stabilo!$F$5:$DA$5=7)*(Stabilo!F301:DA301&lt;&gt;""))</f>
        <v>0</v>
      </c>
      <c r="AP296" s="175">
        <f>SUMPRODUCT((Stabilo!$F$5:$DA$5=8)*(Stabilo!F301:DA301&lt;&gt;""))</f>
        <v>0</v>
      </c>
      <c r="AQ296" s="175">
        <f>SUMPRODUCT((Stabilo!$F$5:$DA$5=9)*(Stabilo!F301:DA301&lt;&gt;""))</f>
        <v>0</v>
      </c>
      <c r="AR296" s="175">
        <f>SUMPRODUCT((Stabilo!$F$5:$DA$5=10)*(Stabilo!F301:DA301&lt;&gt;""))</f>
        <v>0</v>
      </c>
    </row>
    <row r="297" spans="2:44" ht="15" customHeight="1">
      <c r="B297" s="76">
        <v>294</v>
      </c>
      <c r="C297" s="77" t="str">
        <f>IF(Accueil!F306="","",Accueil!F306)</f>
        <v/>
      </c>
      <c r="D297" s="167" t="str">
        <f t="shared" si="45"/>
        <v/>
      </c>
      <c r="E297" s="167" t="str">
        <f t="shared" si="46"/>
        <v/>
      </c>
      <c r="F297" s="167" t="str">
        <f t="shared" si="47"/>
        <v/>
      </c>
      <c r="G297" s="167" t="str">
        <f t="shared" si="48"/>
        <v/>
      </c>
      <c r="H297" s="167" t="str">
        <f t="shared" si="49"/>
        <v/>
      </c>
      <c r="I297" s="167" t="str">
        <f t="shared" si="50"/>
        <v/>
      </c>
      <c r="J297" s="167" t="str">
        <f t="shared" si="51"/>
        <v/>
      </c>
      <c r="K297" s="167" t="str">
        <f t="shared" si="52"/>
        <v/>
      </c>
      <c r="L297" s="167" t="str">
        <f t="shared" si="53"/>
        <v/>
      </c>
      <c r="M297" s="167" t="str">
        <f t="shared" si="54"/>
        <v/>
      </c>
      <c r="N297" s="103" t="str">
        <f>IF(N296="","",IF(SUMPRODUCT((Stabilo!$F302:$DA302="A")*(Stabilo!$F$5:$DA$5='Résultats élèves'!$D$2))&gt;0,"ABSENT","PRESENT"))</f>
        <v>PRESENT</v>
      </c>
      <c r="O297" s="103" t="str">
        <f>IF(O296="","",IF(SUMPRODUCT((Stabilo!$F302:$DA302="A")*(Stabilo!$F$5:$DA$5='Résultats élèves'!$E$2))&gt;0,"ABSENT","PRESENT"))</f>
        <v>PRESENT</v>
      </c>
      <c r="P297" s="103" t="str">
        <f>IF(P296="","",IF(SUMPRODUCT((Stabilo!$F302:$DA302="A")*(Stabilo!$F$5:$DA$5='Résultats élèves'!$F$2))&gt;0,"ABSENT","PRESENT"))</f>
        <v>PRESENT</v>
      </c>
      <c r="Q297" s="103" t="str">
        <f>IF(Q296="","",IF(SUMPRODUCT((Stabilo!$F302:$DA302="A")*(Stabilo!$F$5:$DA$5='Résultats élèves'!$G$2))&gt;0,"ABSENT","PRESENT"))</f>
        <v>PRESENT</v>
      </c>
      <c r="R297" s="103" t="str">
        <f>IF(R296="","",IF(SUMPRODUCT((Stabilo!$F302:$DA302="A")*(Stabilo!$F$5:$DA$5='Résultats élèves'!$H$2))&gt;0,"ABSENT","PRESENT"))</f>
        <v>PRESENT</v>
      </c>
      <c r="S297" s="103" t="str">
        <f>IF(S296="","",IF(SUMPRODUCT((Stabilo!$F302:$DA302="A")*(Stabilo!$F$5:$DA$5='Résultats élèves'!$I$2))&gt;0,"ABSENT","PRESENT"))</f>
        <v/>
      </c>
      <c r="T297" s="103" t="str">
        <f>IF(T296="","",IF(SUMPRODUCT((Stabilo!$F302:$DA302="A")*(Stabilo!$F$5:$DA$5='Résultats élèves'!$J$2))&gt;0,"ABSENT","PRESENT"))</f>
        <v/>
      </c>
      <c r="U297" s="103" t="str">
        <f>IF(U296="","",IF(SUMPRODUCT((Stabilo!$F302:$DA302="A")*(Stabilo!$F$5:$DA$5='Résultats élèves'!$K$2))&gt;0,"ABSENT","PRESENT"))</f>
        <v/>
      </c>
      <c r="V297" s="103" t="str">
        <f>IF(V296="","",IF(SUMPRODUCT((Stabilo!$F302:$DA302="A")*(Stabilo!$F$5:$DA$5='Résultats élèves'!$L$2))&gt;0,"ABSENT","PRESENT"))</f>
        <v/>
      </c>
      <c r="W297" s="103" t="str">
        <f>IF(W296="","",IF(SUMPRODUCT((Stabilo!$F302:$DA302="A")*(Stabilo!$F$5:$DA$5='Résultats élèves'!$M$2))&gt;0,"ABSENT","PRESENT"))</f>
        <v/>
      </c>
      <c r="X297" s="99" t="str">
        <f t="shared" si="44"/>
        <v/>
      </c>
      <c r="Y297" s="176" t="str">
        <f>IF(X297="PRESENT",IF(N297="PRESENT",SUMPRODUCT((Stabilo!$F302:$DA302=1)*(Stabilo!$F$5:$DA$5='Résultats élèves'!$D$2)),"A"),"A")</f>
        <v>A</v>
      </c>
      <c r="Z297" s="176" t="str">
        <f>IF(X297="PRESENT",IF(O297="PRESENT",SUMPRODUCT((Stabilo!$F302:$DA302=1)*(Stabilo!$F$5:$DA$5='Résultats élèves'!$E$2)),"A"),"A")</f>
        <v>A</v>
      </c>
      <c r="AA297" s="176" t="str">
        <f>IF(X297="PRESENT",IF(P297="PRESENT",SUMPRODUCT((Stabilo!$F302:$DA302=1)*(Stabilo!$F$5:$DA$5='Résultats élèves'!$F$2)),"A"),"A")</f>
        <v>A</v>
      </c>
      <c r="AB297" s="176" t="str">
        <f>IF(X297="PRESENT",IF(Q297="PRESENT",SUMPRODUCT((Stabilo!$F302:$DA302=1)*(Stabilo!$F$5:$DA$5='Résultats élèves'!$G$2)),"A"),"A")</f>
        <v>A</v>
      </c>
      <c r="AC297" s="176" t="str">
        <f>IF(X297="PRESENT",IF(R297="PRESENT",SUMPRODUCT((Stabilo!$F302:$DA302=1)*(Stabilo!$F$5:$DA$5='Résultats élèves'!$H$2)),"A"),"A")</f>
        <v>A</v>
      </c>
      <c r="AD297" s="176" t="str">
        <f>IF(X297="PRESENT",IF(S297="PRESENT",SUMPRODUCT((Stabilo!$F302:$DA302=1)*(Stabilo!$F$5:$DA$5='Résultats élèves'!$I$2)),"A"),"A")</f>
        <v>A</v>
      </c>
      <c r="AE297" s="176" t="str">
        <f>IF(X297="PRESENT",IF(T297="PRESENT",SUMPRODUCT((Stabilo!$F302:$DA302=1)*(Stabilo!$F$5:$DA$5='Résultats élèves'!$J$2)),"A"),"A")</f>
        <v>A</v>
      </c>
      <c r="AF297" s="176" t="str">
        <f>IF(X297="PRESENT",IF(U297="PRESENT",SUMPRODUCT((Stabilo!$F302:$DA302=1)*(Stabilo!$F$5:$DA$5='Résultats élèves'!$K$2)),"A"),"A")</f>
        <v>A</v>
      </c>
      <c r="AG297" s="176" t="str">
        <f>IF(X297="PRESENT",IF(V297="PRESENT",SUMPRODUCT((Stabilo!$F302:$DA302=1)*(Stabilo!$F$5:$DA$5='Résultats élèves'!$L$2)),"A"),"A")</f>
        <v>A</v>
      </c>
      <c r="AH297" s="176" t="str">
        <f>IF(X297="PRESENT",IF(W297="PRESENT",SUMPRODUCT((Stabilo!$F302:$DA302=1)*(Stabilo!$F$5:$DA$5='Résultats élèves'!$M$2)),"A"),"A")</f>
        <v>A</v>
      </c>
      <c r="AI297" s="175">
        <f>SUMPRODUCT((Stabilo!$F$5:$DA$5=1)*(Stabilo!F302:DA302&lt;&gt;""))</f>
        <v>0</v>
      </c>
      <c r="AJ297" s="175">
        <f>SUMPRODUCT((Stabilo!$F$5:$DA$5=2)*(Stabilo!F302:DA302&lt;&gt;""))</f>
        <v>0</v>
      </c>
      <c r="AK297" s="175">
        <f>SUMPRODUCT((Stabilo!$F$5:$DA$5=3)*(Stabilo!F302:DA302&lt;&gt;""))</f>
        <v>0</v>
      </c>
      <c r="AL297" s="175">
        <f>SUMPRODUCT((Stabilo!$F$5:$DA$5=4)*(Stabilo!F302:DA302&lt;&gt;""))</f>
        <v>0</v>
      </c>
      <c r="AM297" s="175">
        <f>SUMPRODUCT((Stabilo!$F$5:$DA$5=5)*(Stabilo!F302:DA302&lt;&gt;""))</f>
        <v>0</v>
      </c>
      <c r="AN297" s="175">
        <f>SUMPRODUCT((Stabilo!$F$5:$DA$5=6)*(Stabilo!F302:DA302&lt;&gt;""))</f>
        <v>0</v>
      </c>
      <c r="AO297" s="175">
        <f>SUMPRODUCT((Stabilo!$F$5:$DA$5=7)*(Stabilo!F302:DA302&lt;&gt;""))</f>
        <v>0</v>
      </c>
      <c r="AP297" s="175">
        <f>SUMPRODUCT((Stabilo!$F$5:$DA$5=8)*(Stabilo!F302:DA302&lt;&gt;""))</f>
        <v>0</v>
      </c>
      <c r="AQ297" s="175">
        <f>SUMPRODUCT((Stabilo!$F$5:$DA$5=9)*(Stabilo!F302:DA302&lt;&gt;""))</f>
        <v>0</v>
      </c>
      <c r="AR297" s="175">
        <f>SUMPRODUCT((Stabilo!$F$5:$DA$5=10)*(Stabilo!F302:DA302&lt;&gt;""))</f>
        <v>0</v>
      </c>
    </row>
    <row r="298" spans="2:44" ht="15" customHeight="1">
      <c r="B298" s="76">
        <v>295</v>
      </c>
      <c r="C298" s="77" t="str">
        <f>IF(Accueil!F307="","",Accueil!F307)</f>
        <v/>
      </c>
      <c r="D298" s="167" t="str">
        <f t="shared" si="45"/>
        <v/>
      </c>
      <c r="E298" s="167" t="str">
        <f t="shared" si="46"/>
        <v/>
      </c>
      <c r="F298" s="167" t="str">
        <f t="shared" si="47"/>
        <v/>
      </c>
      <c r="G298" s="167" t="str">
        <f t="shared" si="48"/>
        <v/>
      </c>
      <c r="H298" s="167" t="str">
        <f t="shared" si="49"/>
        <v/>
      </c>
      <c r="I298" s="167" t="str">
        <f t="shared" si="50"/>
        <v/>
      </c>
      <c r="J298" s="167" t="str">
        <f t="shared" si="51"/>
        <v/>
      </c>
      <c r="K298" s="167" t="str">
        <f t="shared" si="52"/>
        <v/>
      </c>
      <c r="L298" s="167" t="str">
        <f t="shared" si="53"/>
        <v/>
      </c>
      <c r="M298" s="167" t="str">
        <f t="shared" si="54"/>
        <v/>
      </c>
      <c r="N298" s="103" t="str">
        <f>IF(N297="","",IF(SUMPRODUCT((Stabilo!$F303:$DA303="A")*(Stabilo!$F$5:$DA$5='Résultats élèves'!$D$2))&gt;0,"ABSENT","PRESENT"))</f>
        <v>PRESENT</v>
      </c>
      <c r="O298" s="103" t="str">
        <f>IF(O297="","",IF(SUMPRODUCT((Stabilo!$F303:$DA303="A")*(Stabilo!$F$5:$DA$5='Résultats élèves'!$E$2))&gt;0,"ABSENT","PRESENT"))</f>
        <v>PRESENT</v>
      </c>
      <c r="P298" s="103" t="str">
        <f>IF(P297="","",IF(SUMPRODUCT((Stabilo!$F303:$DA303="A")*(Stabilo!$F$5:$DA$5='Résultats élèves'!$F$2))&gt;0,"ABSENT","PRESENT"))</f>
        <v>PRESENT</v>
      </c>
      <c r="Q298" s="103" t="str">
        <f>IF(Q297="","",IF(SUMPRODUCT((Stabilo!$F303:$DA303="A")*(Stabilo!$F$5:$DA$5='Résultats élèves'!$G$2))&gt;0,"ABSENT","PRESENT"))</f>
        <v>PRESENT</v>
      </c>
      <c r="R298" s="103" t="str">
        <f>IF(R297="","",IF(SUMPRODUCT((Stabilo!$F303:$DA303="A")*(Stabilo!$F$5:$DA$5='Résultats élèves'!$H$2))&gt;0,"ABSENT","PRESENT"))</f>
        <v>PRESENT</v>
      </c>
      <c r="S298" s="103" t="str">
        <f>IF(S297="","",IF(SUMPRODUCT((Stabilo!$F303:$DA303="A")*(Stabilo!$F$5:$DA$5='Résultats élèves'!$I$2))&gt;0,"ABSENT","PRESENT"))</f>
        <v/>
      </c>
      <c r="T298" s="103" t="str">
        <f>IF(T297="","",IF(SUMPRODUCT((Stabilo!$F303:$DA303="A")*(Stabilo!$F$5:$DA$5='Résultats élèves'!$J$2))&gt;0,"ABSENT","PRESENT"))</f>
        <v/>
      </c>
      <c r="U298" s="103" t="str">
        <f>IF(U297="","",IF(SUMPRODUCT((Stabilo!$F303:$DA303="A")*(Stabilo!$F$5:$DA$5='Résultats élèves'!$K$2))&gt;0,"ABSENT","PRESENT"))</f>
        <v/>
      </c>
      <c r="V298" s="103" t="str">
        <f>IF(V297="","",IF(SUMPRODUCT((Stabilo!$F303:$DA303="A")*(Stabilo!$F$5:$DA$5='Résultats élèves'!$L$2))&gt;0,"ABSENT","PRESENT"))</f>
        <v/>
      </c>
      <c r="W298" s="103" t="str">
        <f>IF(W297="","",IF(SUMPRODUCT((Stabilo!$F303:$DA303="A")*(Stabilo!$F$5:$DA$5='Résultats élèves'!$M$2))&gt;0,"ABSENT","PRESENT"))</f>
        <v/>
      </c>
      <c r="X298" s="99" t="str">
        <f t="shared" ref="X298:X361" si="55">IF(C298="","",IF(COUNTIF(N298:W298,"ABSENT")=COUNT($D$2:$M$2),"ABSENT","PRESENT"))</f>
        <v/>
      </c>
      <c r="Y298" s="176" t="str">
        <f>IF(X298="PRESENT",IF(N298="PRESENT",SUMPRODUCT((Stabilo!$F303:$DA303=1)*(Stabilo!$F$5:$DA$5='Résultats élèves'!$D$2)),"A"),"A")</f>
        <v>A</v>
      </c>
      <c r="Z298" s="176" t="str">
        <f>IF(X298="PRESENT",IF(O298="PRESENT",SUMPRODUCT((Stabilo!$F303:$DA303=1)*(Stabilo!$F$5:$DA$5='Résultats élèves'!$E$2)),"A"),"A")</f>
        <v>A</v>
      </c>
      <c r="AA298" s="176" t="str">
        <f>IF(X298="PRESENT",IF(P298="PRESENT",SUMPRODUCT((Stabilo!$F303:$DA303=1)*(Stabilo!$F$5:$DA$5='Résultats élèves'!$F$2)),"A"),"A")</f>
        <v>A</v>
      </c>
      <c r="AB298" s="176" t="str">
        <f>IF(X298="PRESENT",IF(Q298="PRESENT",SUMPRODUCT((Stabilo!$F303:$DA303=1)*(Stabilo!$F$5:$DA$5='Résultats élèves'!$G$2)),"A"),"A")</f>
        <v>A</v>
      </c>
      <c r="AC298" s="176" t="str">
        <f>IF(X298="PRESENT",IF(R298="PRESENT",SUMPRODUCT((Stabilo!$F303:$DA303=1)*(Stabilo!$F$5:$DA$5='Résultats élèves'!$H$2)),"A"),"A")</f>
        <v>A</v>
      </c>
      <c r="AD298" s="176" t="str">
        <f>IF(X298="PRESENT",IF(S298="PRESENT",SUMPRODUCT((Stabilo!$F303:$DA303=1)*(Stabilo!$F$5:$DA$5='Résultats élèves'!$I$2)),"A"),"A")</f>
        <v>A</v>
      </c>
      <c r="AE298" s="176" t="str">
        <f>IF(X298="PRESENT",IF(T298="PRESENT",SUMPRODUCT((Stabilo!$F303:$DA303=1)*(Stabilo!$F$5:$DA$5='Résultats élèves'!$J$2)),"A"),"A")</f>
        <v>A</v>
      </c>
      <c r="AF298" s="176" t="str">
        <f>IF(X298="PRESENT",IF(U298="PRESENT",SUMPRODUCT((Stabilo!$F303:$DA303=1)*(Stabilo!$F$5:$DA$5='Résultats élèves'!$K$2)),"A"),"A")</f>
        <v>A</v>
      </c>
      <c r="AG298" s="176" t="str">
        <f>IF(X298="PRESENT",IF(V298="PRESENT",SUMPRODUCT((Stabilo!$F303:$DA303=1)*(Stabilo!$F$5:$DA$5='Résultats élèves'!$L$2)),"A"),"A")</f>
        <v>A</v>
      </c>
      <c r="AH298" s="176" t="str">
        <f>IF(X298="PRESENT",IF(W298="PRESENT",SUMPRODUCT((Stabilo!$F303:$DA303=1)*(Stabilo!$F$5:$DA$5='Résultats élèves'!$M$2)),"A"),"A")</f>
        <v>A</v>
      </c>
      <c r="AI298" s="175">
        <f>SUMPRODUCT((Stabilo!$F$5:$DA$5=1)*(Stabilo!F303:DA303&lt;&gt;""))</f>
        <v>0</v>
      </c>
      <c r="AJ298" s="175">
        <f>SUMPRODUCT((Stabilo!$F$5:$DA$5=2)*(Stabilo!F303:DA303&lt;&gt;""))</f>
        <v>0</v>
      </c>
      <c r="AK298" s="175">
        <f>SUMPRODUCT((Stabilo!$F$5:$DA$5=3)*(Stabilo!F303:DA303&lt;&gt;""))</f>
        <v>0</v>
      </c>
      <c r="AL298" s="175">
        <f>SUMPRODUCT((Stabilo!$F$5:$DA$5=4)*(Stabilo!F303:DA303&lt;&gt;""))</f>
        <v>0</v>
      </c>
      <c r="AM298" s="175">
        <f>SUMPRODUCT((Stabilo!$F$5:$DA$5=5)*(Stabilo!F303:DA303&lt;&gt;""))</f>
        <v>0</v>
      </c>
      <c r="AN298" s="175">
        <f>SUMPRODUCT((Stabilo!$F$5:$DA$5=6)*(Stabilo!F303:DA303&lt;&gt;""))</f>
        <v>0</v>
      </c>
      <c r="AO298" s="175">
        <f>SUMPRODUCT((Stabilo!$F$5:$DA$5=7)*(Stabilo!F303:DA303&lt;&gt;""))</f>
        <v>0</v>
      </c>
      <c r="AP298" s="175">
        <f>SUMPRODUCT((Stabilo!$F$5:$DA$5=8)*(Stabilo!F303:DA303&lt;&gt;""))</f>
        <v>0</v>
      </c>
      <c r="AQ298" s="175">
        <f>SUMPRODUCT((Stabilo!$F$5:$DA$5=9)*(Stabilo!F303:DA303&lt;&gt;""))</f>
        <v>0</v>
      </c>
      <c r="AR298" s="175">
        <f>SUMPRODUCT((Stabilo!$F$5:$DA$5=10)*(Stabilo!F303:DA303&lt;&gt;""))</f>
        <v>0</v>
      </c>
    </row>
    <row r="299" spans="2:44" ht="15" customHeight="1">
      <c r="B299" s="76">
        <v>296</v>
      </c>
      <c r="C299" s="77" t="str">
        <f>IF(Accueil!F308="","",Accueil!F308)</f>
        <v/>
      </c>
      <c r="D299" s="167" t="str">
        <f t="shared" si="45"/>
        <v/>
      </c>
      <c r="E299" s="167" t="str">
        <f t="shared" si="46"/>
        <v/>
      </c>
      <c r="F299" s="167" t="str">
        <f t="shared" si="47"/>
        <v/>
      </c>
      <c r="G299" s="167" t="str">
        <f t="shared" si="48"/>
        <v/>
      </c>
      <c r="H299" s="167" t="str">
        <f t="shared" si="49"/>
        <v/>
      </c>
      <c r="I299" s="167" t="str">
        <f t="shared" si="50"/>
        <v/>
      </c>
      <c r="J299" s="167" t="str">
        <f t="shared" si="51"/>
        <v/>
      </c>
      <c r="K299" s="167" t="str">
        <f t="shared" si="52"/>
        <v/>
      </c>
      <c r="L299" s="167" t="str">
        <f t="shared" si="53"/>
        <v/>
      </c>
      <c r="M299" s="167" t="str">
        <f t="shared" si="54"/>
        <v/>
      </c>
      <c r="N299" s="103" t="str">
        <f>IF(N298="","",IF(SUMPRODUCT((Stabilo!$F304:$DA304="A")*(Stabilo!$F$5:$DA$5='Résultats élèves'!$D$2))&gt;0,"ABSENT","PRESENT"))</f>
        <v>PRESENT</v>
      </c>
      <c r="O299" s="103" t="str">
        <f>IF(O298="","",IF(SUMPRODUCT((Stabilo!$F304:$DA304="A")*(Stabilo!$F$5:$DA$5='Résultats élèves'!$E$2))&gt;0,"ABSENT","PRESENT"))</f>
        <v>PRESENT</v>
      </c>
      <c r="P299" s="103" t="str">
        <f>IF(P298="","",IF(SUMPRODUCT((Stabilo!$F304:$DA304="A")*(Stabilo!$F$5:$DA$5='Résultats élèves'!$F$2))&gt;0,"ABSENT","PRESENT"))</f>
        <v>PRESENT</v>
      </c>
      <c r="Q299" s="103" t="str">
        <f>IF(Q298="","",IF(SUMPRODUCT((Stabilo!$F304:$DA304="A")*(Stabilo!$F$5:$DA$5='Résultats élèves'!$G$2))&gt;0,"ABSENT","PRESENT"))</f>
        <v>PRESENT</v>
      </c>
      <c r="R299" s="103" t="str">
        <f>IF(R298="","",IF(SUMPRODUCT((Stabilo!$F304:$DA304="A")*(Stabilo!$F$5:$DA$5='Résultats élèves'!$H$2))&gt;0,"ABSENT","PRESENT"))</f>
        <v>PRESENT</v>
      </c>
      <c r="S299" s="103" t="str">
        <f>IF(S298="","",IF(SUMPRODUCT((Stabilo!$F304:$DA304="A")*(Stabilo!$F$5:$DA$5='Résultats élèves'!$I$2))&gt;0,"ABSENT","PRESENT"))</f>
        <v/>
      </c>
      <c r="T299" s="103" t="str">
        <f>IF(T298="","",IF(SUMPRODUCT((Stabilo!$F304:$DA304="A")*(Stabilo!$F$5:$DA$5='Résultats élèves'!$J$2))&gt;0,"ABSENT","PRESENT"))</f>
        <v/>
      </c>
      <c r="U299" s="103" t="str">
        <f>IF(U298="","",IF(SUMPRODUCT((Stabilo!$F304:$DA304="A")*(Stabilo!$F$5:$DA$5='Résultats élèves'!$K$2))&gt;0,"ABSENT","PRESENT"))</f>
        <v/>
      </c>
      <c r="V299" s="103" t="str">
        <f>IF(V298="","",IF(SUMPRODUCT((Stabilo!$F304:$DA304="A")*(Stabilo!$F$5:$DA$5='Résultats élèves'!$L$2))&gt;0,"ABSENT","PRESENT"))</f>
        <v/>
      </c>
      <c r="W299" s="103" t="str">
        <f>IF(W298="","",IF(SUMPRODUCT((Stabilo!$F304:$DA304="A")*(Stabilo!$F$5:$DA$5='Résultats élèves'!$M$2))&gt;0,"ABSENT","PRESENT"))</f>
        <v/>
      </c>
      <c r="X299" s="99" t="str">
        <f t="shared" si="55"/>
        <v/>
      </c>
      <c r="Y299" s="176" t="str">
        <f>IF(X299="PRESENT",IF(N299="PRESENT",SUMPRODUCT((Stabilo!$F304:$DA304=1)*(Stabilo!$F$5:$DA$5='Résultats élèves'!$D$2)),"A"),"A")</f>
        <v>A</v>
      </c>
      <c r="Z299" s="176" t="str">
        <f>IF(X299="PRESENT",IF(O299="PRESENT",SUMPRODUCT((Stabilo!$F304:$DA304=1)*(Stabilo!$F$5:$DA$5='Résultats élèves'!$E$2)),"A"),"A")</f>
        <v>A</v>
      </c>
      <c r="AA299" s="176" t="str">
        <f>IF(X299="PRESENT",IF(P299="PRESENT",SUMPRODUCT((Stabilo!$F304:$DA304=1)*(Stabilo!$F$5:$DA$5='Résultats élèves'!$F$2)),"A"),"A")</f>
        <v>A</v>
      </c>
      <c r="AB299" s="176" t="str">
        <f>IF(X299="PRESENT",IF(Q299="PRESENT",SUMPRODUCT((Stabilo!$F304:$DA304=1)*(Stabilo!$F$5:$DA$5='Résultats élèves'!$G$2)),"A"),"A")</f>
        <v>A</v>
      </c>
      <c r="AC299" s="176" t="str">
        <f>IF(X299="PRESENT",IF(R299="PRESENT",SUMPRODUCT((Stabilo!$F304:$DA304=1)*(Stabilo!$F$5:$DA$5='Résultats élèves'!$H$2)),"A"),"A")</f>
        <v>A</v>
      </c>
      <c r="AD299" s="176" t="str">
        <f>IF(X299="PRESENT",IF(S299="PRESENT",SUMPRODUCT((Stabilo!$F304:$DA304=1)*(Stabilo!$F$5:$DA$5='Résultats élèves'!$I$2)),"A"),"A")</f>
        <v>A</v>
      </c>
      <c r="AE299" s="176" t="str">
        <f>IF(X299="PRESENT",IF(T299="PRESENT",SUMPRODUCT((Stabilo!$F304:$DA304=1)*(Stabilo!$F$5:$DA$5='Résultats élèves'!$J$2)),"A"),"A")</f>
        <v>A</v>
      </c>
      <c r="AF299" s="176" t="str">
        <f>IF(X299="PRESENT",IF(U299="PRESENT",SUMPRODUCT((Stabilo!$F304:$DA304=1)*(Stabilo!$F$5:$DA$5='Résultats élèves'!$K$2)),"A"),"A")</f>
        <v>A</v>
      </c>
      <c r="AG299" s="176" t="str">
        <f>IF(X299="PRESENT",IF(V299="PRESENT",SUMPRODUCT((Stabilo!$F304:$DA304=1)*(Stabilo!$F$5:$DA$5='Résultats élèves'!$L$2)),"A"),"A")</f>
        <v>A</v>
      </c>
      <c r="AH299" s="176" t="str">
        <f>IF(X299="PRESENT",IF(W299="PRESENT",SUMPRODUCT((Stabilo!$F304:$DA304=1)*(Stabilo!$F$5:$DA$5='Résultats élèves'!$M$2)),"A"),"A")</f>
        <v>A</v>
      </c>
      <c r="AI299" s="175">
        <f>SUMPRODUCT((Stabilo!$F$5:$DA$5=1)*(Stabilo!F304:DA304&lt;&gt;""))</f>
        <v>0</v>
      </c>
      <c r="AJ299" s="175">
        <f>SUMPRODUCT((Stabilo!$F$5:$DA$5=2)*(Stabilo!F304:DA304&lt;&gt;""))</f>
        <v>0</v>
      </c>
      <c r="AK299" s="175">
        <f>SUMPRODUCT((Stabilo!$F$5:$DA$5=3)*(Stabilo!F304:DA304&lt;&gt;""))</f>
        <v>0</v>
      </c>
      <c r="AL299" s="175">
        <f>SUMPRODUCT((Stabilo!$F$5:$DA$5=4)*(Stabilo!F304:DA304&lt;&gt;""))</f>
        <v>0</v>
      </c>
      <c r="AM299" s="175">
        <f>SUMPRODUCT((Stabilo!$F$5:$DA$5=5)*(Stabilo!F304:DA304&lt;&gt;""))</f>
        <v>0</v>
      </c>
      <c r="AN299" s="175">
        <f>SUMPRODUCT((Stabilo!$F$5:$DA$5=6)*(Stabilo!F304:DA304&lt;&gt;""))</f>
        <v>0</v>
      </c>
      <c r="AO299" s="175">
        <f>SUMPRODUCT((Stabilo!$F$5:$DA$5=7)*(Stabilo!F304:DA304&lt;&gt;""))</f>
        <v>0</v>
      </c>
      <c r="AP299" s="175">
        <f>SUMPRODUCT((Stabilo!$F$5:$DA$5=8)*(Stabilo!F304:DA304&lt;&gt;""))</f>
        <v>0</v>
      </c>
      <c r="AQ299" s="175">
        <f>SUMPRODUCT((Stabilo!$F$5:$DA$5=9)*(Stabilo!F304:DA304&lt;&gt;""))</f>
        <v>0</v>
      </c>
      <c r="AR299" s="175">
        <f>SUMPRODUCT((Stabilo!$F$5:$DA$5=10)*(Stabilo!F304:DA304&lt;&gt;""))</f>
        <v>0</v>
      </c>
    </row>
    <row r="300" spans="2:44" ht="15" customHeight="1">
      <c r="B300" s="76">
        <v>297</v>
      </c>
      <c r="C300" s="77" t="str">
        <f>IF(Accueil!F309="","",Accueil!F309)</f>
        <v/>
      </c>
      <c r="D300" s="167" t="str">
        <f t="shared" si="45"/>
        <v/>
      </c>
      <c r="E300" s="167" t="str">
        <f t="shared" si="46"/>
        <v/>
      </c>
      <c r="F300" s="167" t="str">
        <f t="shared" si="47"/>
        <v/>
      </c>
      <c r="G300" s="167" t="str">
        <f t="shared" si="48"/>
        <v/>
      </c>
      <c r="H300" s="167" t="str">
        <f t="shared" si="49"/>
        <v/>
      </c>
      <c r="I300" s="167" t="str">
        <f t="shared" si="50"/>
        <v/>
      </c>
      <c r="J300" s="167" t="str">
        <f t="shared" si="51"/>
        <v/>
      </c>
      <c r="K300" s="167" t="str">
        <f t="shared" si="52"/>
        <v/>
      </c>
      <c r="L300" s="167" t="str">
        <f t="shared" si="53"/>
        <v/>
      </c>
      <c r="M300" s="167" t="str">
        <f t="shared" si="54"/>
        <v/>
      </c>
      <c r="N300" s="103" t="str">
        <f>IF(N299="","",IF(SUMPRODUCT((Stabilo!$F305:$DA305="A")*(Stabilo!$F$5:$DA$5='Résultats élèves'!$D$2))&gt;0,"ABSENT","PRESENT"))</f>
        <v>PRESENT</v>
      </c>
      <c r="O300" s="103" t="str">
        <f>IF(O299="","",IF(SUMPRODUCT((Stabilo!$F305:$DA305="A")*(Stabilo!$F$5:$DA$5='Résultats élèves'!$E$2))&gt;0,"ABSENT","PRESENT"))</f>
        <v>PRESENT</v>
      </c>
      <c r="P300" s="103" t="str">
        <f>IF(P299="","",IF(SUMPRODUCT((Stabilo!$F305:$DA305="A")*(Stabilo!$F$5:$DA$5='Résultats élèves'!$F$2))&gt;0,"ABSENT","PRESENT"))</f>
        <v>PRESENT</v>
      </c>
      <c r="Q300" s="103" t="str">
        <f>IF(Q299="","",IF(SUMPRODUCT((Stabilo!$F305:$DA305="A")*(Stabilo!$F$5:$DA$5='Résultats élèves'!$G$2))&gt;0,"ABSENT","PRESENT"))</f>
        <v>PRESENT</v>
      </c>
      <c r="R300" s="103" t="str">
        <f>IF(R299="","",IF(SUMPRODUCT((Stabilo!$F305:$DA305="A")*(Stabilo!$F$5:$DA$5='Résultats élèves'!$H$2))&gt;0,"ABSENT","PRESENT"))</f>
        <v>PRESENT</v>
      </c>
      <c r="S300" s="103" t="str">
        <f>IF(S299="","",IF(SUMPRODUCT((Stabilo!$F305:$DA305="A")*(Stabilo!$F$5:$DA$5='Résultats élèves'!$I$2))&gt;0,"ABSENT","PRESENT"))</f>
        <v/>
      </c>
      <c r="T300" s="103" t="str">
        <f>IF(T299="","",IF(SUMPRODUCT((Stabilo!$F305:$DA305="A")*(Stabilo!$F$5:$DA$5='Résultats élèves'!$J$2))&gt;0,"ABSENT","PRESENT"))</f>
        <v/>
      </c>
      <c r="U300" s="103" t="str">
        <f>IF(U299="","",IF(SUMPRODUCT((Stabilo!$F305:$DA305="A")*(Stabilo!$F$5:$DA$5='Résultats élèves'!$K$2))&gt;0,"ABSENT","PRESENT"))</f>
        <v/>
      </c>
      <c r="V300" s="103" t="str">
        <f>IF(V299="","",IF(SUMPRODUCT((Stabilo!$F305:$DA305="A")*(Stabilo!$F$5:$DA$5='Résultats élèves'!$L$2))&gt;0,"ABSENT","PRESENT"))</f>
        <v/>
      </c>
      <c r="W300" s="103" t="str">
        <f>IF(W299="","",IF(SUMPRODUCT((Stabilo!$F305:$DA305="A")*(Stabilo!$F$5:$DA$5='Résultats élèves'!$M$2))&gt;0,"ABSENT","PRESENT"))</f>
        <v/>
      </c>
      <c r="X300" s="99" t="str">
        <f t="shared" si="55"/>
        <v/>
      </c>
      <c r="Y300" s="176" t="str">
        <f>IF(X300="PRESENT",IF(N300="PRESENT",SUMPRODUCT((Stabilo!$F305:$DA305=1)*(Stabilo!$F$5:$DA$5='Résultats élèves'!$D$2)),"A"),"A")</f>
        <v>A</v>
      </c>
      <c r="Z300" s="176" t="str">
        <f>IF(X300="PRESENT",IF(O300="PRESENT",SUMPRODUCT((Stabilo!$F305:$DA305=1)*(Stabilo!$F$5:$DA$5='Résultats élèves'!$E$2)),"A"),"A")</f>
        <v>A</v>
      </c>
      <c r="AA300" s="176" t="str">
        <f>IF(X300="PRESENT",IF(P300="PRESENT",SUMPRODUCT((Stabilo!$F305:$DA305=1)*(Stabilo!$F$5:$DA$5='Résultats élèves'!$F$2)),"A"),"A")</f>
        <v>A</v>
      </c>
      <c r="AB300" s="176" t="str">
        <f>IF(X300="PRESENT",IF(Q300="PRESENT",SUMPRODUCT((Stabilo!$F305:$DA305=1)*(Stabilo!$F$5:$DA$5='Résultats élèves'!$G$2)),"A"),"A")</f>
        <v>A</v>
      </c>
      <c r="AC300" s="176" t="str">
        <f>IF(X300="PRESENT",IF(R300="PRESENT",SUMPRODUCT((Stabilo!$F305:$DA305=1)*(Stabilo!$F$5:$DA$5='Résultats élèves'!$H$2)),"A"),"A")</f>
        <v>A</v>
      </c>
      <c r="AD300" s="176" t="str">
        <f>IF(X300="PRESENT",IF(S300="PRESENT",SUMPRODUCT((Stabilo!$F305:$DA305=1)*(Stabilo!$F$5:$DA$5='Résultats élèves'!$I$2)),"A"),"A")</f>
        <v>A</v>
      </c>
      <c r="AE300" s="176" t="str">
        <f>IF(X300="PRESENT",IF(T300="PRESENT",SUMPRODUCT((Stabilo!$F305:$DA305=1)*(Stabilo!$F$5:$DA$5='Résultats élèves'!$J$2)),"A"),"A")</f>
        <v>A</v>
      </c>
      <c r="AF300" s="176" t="str">
        <f>IF(X300="PRESENT",IF(U300="PRESENT",SUMPRODUCT((Stabilo!$F305:$DA305=1)*(Stabilo!$F$5:$DA$5='Résultats élèves'!$K$2)),"A"),"A")</f>
        <v>A</v>
      </c>
      <c r="AG300" s="176" t="str">
        <f>IF(X300="PRESENT",IF(V300="PRESENT",SUMPRODUCT((Stabilo!$F305:$DA305=1)*(Stabilo!$F$5:$DA$5='Résultats élèves'!$L$2)),"A"),"A")</f>
        <v>A</v>
      </c>
      <c r="AH300" s="176" t="str">
        <f>IF(X300="PRESENT",IF(W300="PRESENT",SUMPRODUCT((Stabilo!$F305:$DA305=1)*(Stabilo!$F$5:$DA$5='Résultats élèves'!$M$2)),"A"),"A")</f>
        <v>A</v>
      </c>
      <c r="AI300" s="175">
        <f>SUMPRODUCT((Stabilo!$F$5:$DA$5=1)*(Stabilo!F305:DA305&lt;&gt;""))</f>
        <v>0</v>
      </c>
      <c r="AJ300" s="175">
        <f>SUMPRODUCT((Stabilo!$F$5:$DA$5=2)*(Stabilo!F305:DA305&lt;&gt;""))</f>
        <v>0</v>
      </c>
      <c r="AK300" s="175">
        <f>SUMPRODUCT((Stabilo!$F$5:$DA$5=3)*(Stabilo!F305:DA305&lt;&gt;""))</f>
        <v>0</v>
      </c>
      <c r="AL300" s="175">
        <f>SUMPRODUCT((Stabilo!$F$5:$DA$5=4)*(Stabilo!F305:DA305&lt;&gt;""))</f>
        <v>0</v>
      </c>
      <c r="AM300" s="175">
        <f>SUMPRODUCT((Stabilo!$F$5:$DA$5=5)*(Stabilo!F305:DA305&lt;&gt;""))</f>
        <v>0</v>
      </c>
      <c r="AN300" s="175">
        <f>SUMPRODUCT((Stabilo!$F$5:$DA$5=6)*(Stabilo!F305:DA305&lt;&gt;""))</f>
        <v>0</v>
      </c>
      <c r="AO300" s="175">
        <f>SUMPRODUCT((Stabilo!$F$5:$DA$5=7)*(Stabilo!F305:DA305&lt;&gt;""))</f>
        <v>0</v>
      </c>
      <c r="AP300" s="175">
        <f>SUMPRODUCT((Stabilo!$F$5:$DA$5=8)*(Stabilo!F305:DA305&lt;&gt;""))</f>
        <v>0</v>
      </c>
      <c r="AQ300" s="175">
        <f>SUMPRODUCT((Stabilo!$F$5:$DA$5=9)*(Stabilo!F305:DA305&lt;&gt;""))</f>
        <v>0</v>
      </c>
      <c r="AR300" s="175">
        <f>SUMPRODUCT((Stabilo!$F$5:$DA$5=10)*(Stabilo!F305:DA305&lt;&gt;""))</f>
        <v>0</v>
      </c>
    </row>
    <row r="301" spans="2:44" ht="15" customHeight="1">
      <c r="B301" s="76">
        <v>298</v>
      </c>
      <c r="C301" s="77" t="str">
        <f>IF(Accueil!F310="","",Accueil!F310)</f>
        <v/>
      </c>
      <c r="D301" s="167" t="str">
        <f t="shared" si="45"/>
        <v/>
      </c>
      <c r="E301" s="167" t="str">
        <f t="shared" si="46"/>
        <v/>
      </c>
      <c r="F301" s="167" t="str">
        <f t="shared" si="47"/>
        <v/>
      </c>
      <c r="G301" s="167" t="str">
        <f t="shared" si="48"/>
        <v/>
      </c>
      <c r="H301" s="167" t="str">
        <f t="shared" si="49"/>
        <v/>
      </c>
      <c r="I301" s="167" t="str">
        <f t="shared" si="50"/>
        <v/>
      </c>
      <c r="J301" s="167" t="str">
        <f t="shared" si="51"/>
        <v/>
      </c>
      <c r="K301" s="167" t="str">
        <f t="shared" si="52"/>
        <v/>
      </c>
      <c r="L301" s="167" t="str">
        <f t="shared" si="53"/>
        <v/>
      </c>
      <c r="M301" s="167" t="str">
        <f t="shared" si="54"/>
        <v/>
      </c>
      <c r="N301" s="103" t="str">
        <f>IF(N300="","",IF(SUMPRODUCT((Stabilo!$F306:$DA306="A")*(Stabilo!$F$5:$DA$5='Résultats élèves'!$D$2))&gt;0,"ABSENT","PRESENT"))</f>
        <v>PRESENT</v>
      </c>
      <c r="O301" s="103" t="str">
        <f>IF(O300="","",IF(SUMPRODUCT((Stabilo!$F306:$DA306="A")*(Stabilo!$F$5:$DA$5='Résultats élèves'!$E$2))&gt;0,"ABSENT","PRESENT"))</f>
        <v>PRESENT</v>
      </c>
      <c r="P301" s="103" t="str">
        <f>IF(P300="","",IF(SUMPRODUCT((Stabilo!$F306:$DA306="A")*(Stabilo!$F$5:$DA$5='Résultats élèves'!$F$2))&gt;0,"ABSENT","PRESENT"))</f>
        <v>PRESENT</v>
      </c>
      <c r="Q301" s="103" t="str">
        <f>IF(Q300="","",IF(SUMPRODUCT((Stabilo!$F306:$DA306="A")*(Stabilo!$F$5:$DA$5='Résultats élèves'!$G$2))&gt;0,"ABSENT","PRESENT"))</f>
        <v>PRESENT</v>
      </c>
      <c r="R301" s="103" t="str">
        <f>IF(R300="","",IF(SUMPRODUCT((Stabilo!$F306:$DA306="A")*(Stabilo!$F$5:$DA$5='Résultats élèves'!$H$2))&gt;0,"ABSENT","PRESENT"))</f>
        <v>PRESENT</v>
      </c>
      <c r="S301" s="103" t="str">
        <f>IF(S300="","",IF(SUMPRODUCT((Stabilo!$F306:$DA306="A")*(Stabilo!$F$5:$DA$5='Résultats élèves'!$I$2))&gt;0,"ABSENT","PRESENT"))</f>
        <v/>
      </c>
      <c r="T301" s="103" t="str">
        <f>IF(T300="","",IF(SUMPRODUCT((Stabilo!$F306:$DA306="A")*(Stabilo!$F$5:$DA$5='Résultats élèves'!$J$2))&gt;0,"ABSENT","PRESENT"))</f>
        <v/>
      </c>
      <c r="U301" s="103" t="str">
        <f>IF(U300="","",IF(SUMPRODUCT((Stabilo!$F306:$DA306="A")*(Stabilo!$F$5:$DA$5='Résultats élèves'!$K$2))&gt;0,"ABSENT","PRESENT"))</f>
        <v/>
      </c>
      <c r="V301" s="103" t="str">
        <f>IF(V300="","",IF(SUMPRODUCT((Stabilo!$F306:$DA306="A")*(Stabilo!$F$5:$DA$5='Résultats élèves'!$L$2))&gt;0,"ABSENT","PRESENT"))</f>
        <v/>
      </c>
      <c r="W301" s="103" t="str">
        <f>IF(W300="","",IF(SUMPRODUCT((Stabilo!$F306:$DA306="A")*(Stabilo!$F$5:$DA$5='Résultats élèves'!$M$2))&gt;0,"ABSENT","PRESENT"))</f>
        <v/>
      </c>
      <c r="X301" s="99" t="str">
        <f t="shared" si="55"/>
        <v/>
      </c>
      <c r="Y301" s="176" t="str">
        <f>IF(X301="PRESENT",IF(N301="PRESENT",SUMPRODUCT((Stabilo!$F306:$DA306=1)*(Stabilo!$F$5:$DA$5='Résultats élèves'!$D$2)),"A"),"A")</f>
        <v>A</v>
      </c>
      <c r="Z301" s="176" t="str">
        <f>IF(X301="PRESENT",IF(O301="PRESENT",SUMPRODUCT((Stabilo!$F306:$DA306=1)*(Stabilo!$F$5:$DA$5='Résultats élèves'!$E$2)),"A"),"A")</f>
        <v>A</v>
      </c>
      <c r="AA301" s="176" t="str">
        <f>IF(X301="PRESENT",IF(P301="PRESENT",SUMPRODUCT((Stabilo!$F306:$DA306=1)*(Stabilo!$F$5:$DA$5='Résultats élèves'!$F$2)),"A"),"A")</f>
        <v>A</v>
      </c>
      <c r="AB301" s="176" t="str">
        <f>IF(X301="PRESENT",IF(Q301="PRESENT",SUMPRODUCT((Stabilo!$F306:$DA306=1)*(Stabilo!$F$5:$DA$5='Résultats élèves'!$G$2)),"A"),"A")</f>
        <v>A</v>
      </c>
      <c r="AC301" s="176" t="str">
        <f>IF(X301="PRESENT",IF(R301="PRESENT",SUMPRODUCT((Stabilo!$F306:$DA306=1)*(Stabilo!$F$5:$DA$5='Résultats élèves'!$H$2)),"A"),"A")</f>
        <v>A</v>
      </c>
      <c r="AD301" s="176" t="str">
        <f>IF(X301="PRESENT",IF(S301="PRESENT",SUMPRODUCT((Stabilo!$F306:$DA306=1)*(Stabilo!$F$5:$DA$5='Résultats élèves'!$I$2)),"A"),"A")</f>
        <v>A</v>
      </c>
      <c r="AE301" s="176" t="str">
        <f>IF(X301="PRESENT",IF(T301="PRESENT",SUMPRODUCT((Stabilo!$F306:$DA306=1)*(Stabilo!$F$5:$DA$5='Résultats élèves'!$J$2)),"A"),"A")</f>
        <v>A</v>
      </c>
      <c r="AF301" s="176" t="str">
        <f>IF(X301="PRESENT",IF(U301="PRESENT",SUMPRODUCT((Stabilo!$F306:$DA306=1)*(Stabilo!$F$5:$DA$5='Résultats élèves'!$K$2)),"A"),"A")</f>
        <v>A</v>
      </c>
      <c r="AG301" s="176" t="str">
        <f>IF(X301="PRESENT",IF(V301="PRESENT",SUMPRODUCT((Stabilo!$F306:$DA306=1)*(Stabilo!$F$5:$DA$5='Résultats élèves'!$L$2)),"A"),"A")</f>
        <v>A</v>
      </c>
      <c r="AH301" s="176" t="str">
        <f>IF(X301="PRESENT",IF(W301="PRESENT",SUMPRODUCT((Stabilo!$F306:$DA306=1)*(Stabilo!$F$5:$DA$5='Résultats élèves'!$M$2)),"A"),"A")</f>
        <v>A</v>
      </c>
      <c r="AI301" s="175">
        <f>SUMPRODUCT((Stabilo!$F$5:$DA$5=1)*(Stabilo!F306:DA306&lt;&gt;""))</f>
        <v>0</v>
      </c>
      <c r="AJ301" s="175">
        <f>SUMPRODUCT((Stabilo!$F$5:$DA$5=2)*(Stabilo!F306:DA306&lt;&gt;""))</f>
        <v>0</v>
      </c>
      <c r="AK301" s="175">
        <f>SUMPRODUCT((Stabilo!$F$5:$DA$5=3)*(Stabilo!F306:DA306&lt;&gt;""))</f>
        <v>0</v>
      </c>
      <c r="AL301" s="175">
        <f>SUMPRODUCT((Stabilo!$F$5:$DA$5=4)*(Stabilo!F306:DA306&lt;&gt;""))</f>
        <v>0</v>
      </c>
      <c r="AM301" s="175">
        <f>SUMPRODUCT((Stabilo!$F$5:$DA$5=5)*(Stabilo!F306:DA306&lt;&gt;""))</f>
        <v>0</v>
      </c>
      <c r="AN301" s="175">
        <f>SUMPRODUCT((Stabilo!$F$5:$DA$5=6)*(Stabilo!F306:DA306&lt;&gt;""))</f>
        <v>0</v>
      </c>
      <c r="AO301" s="175">
        <f>SUMPRODUCT((Stabilo!$F$5:$DA$5=7)*(Stabilo!F306:DA306&lt;&gt;""))</f>
        <v>0</v>
      </c>
      <c r="AP301" s="175">
        <f>SUMPRODUCT((Stabilo!$F$5:$DA$5=8)*(Stabilo!F306:DA306&lt;&gt;""))</f>
        <v>0</v>
      </c>
      <c r="AQ301" s="175">
        <f>SUMPRODUCT((Stabilo!$F$5:$DA$5=9)*(Stabilo!F306:DA306&lt;&gt;""))</f>
        <v>0</v>
      </c>
      <c r="AR301" s="175">
        <f>SUMPRODUCT((Stabilo!$F$5:$DA$5=10)*(Stabilo!F306:DA306&lt;&gt;""))</f>
        <v>0</v>
      </c>
    </row>
    <row r="302" spans="2:44" ht="15" customHeight="1">
      <c r="B302" s="76">
        <v>299</v>
      </c>
      <c r="C302" s="77" t="str">
        <f>IF(Accueil!F311="","",Accueil!F311)</f>
        <v/>
      </c>
      <c r="D302" s="167" t="str">
        <f t="shared" si="45"/>
        <v/>
      </c>
      <c r="E302" s="167" t="str">
        <f t="shared" si="46"/>
        <v/>
      </c>
      <c r="F302" s="167" t="str">
        <f t="shared" si="47"/>
        <v/>
      </c>
      <c r="G302" s="167" t="str">
        <f t="shared" si="48"/>
        <v/>
      </c>
      <c r="H302" s="167" t="str">
        <f t="shared" si="49"/>
        <v/>
      </c>
      <c r="I302" s="167" t="str">
        <f t="shared" si="50"/>
        <v/>
      </c>
      <c r="J302" s="167" t="str">
        <f t="shared" si="51"/>
        <v/>
      </c>
      <c r="K302" s="167" t="str">
        <f t="shared" si="52"/>
        <v/>
      </c>
      <c r="L302" s="167" t="str">
        <f t="shared" si="53"/>
        <v/>
      </c>
      <c r="M302" s="167" t="str">
        <f t="shared" si="54"/>
        <v/>
      </c>
      <c r="N302" s="103" t="str">
        <f>IF(N301="","",IF(SUMPRODUCT((Stabilo!$F307:$DA307="A")*(Stabilo!$F$5:$DA$5='Résultats élèves'!$D$2))&gt;0,"ABSENT","PRESENT"))</f>
        <v>PRESENT</v>
      </c>
      <c r="O302" s="103" t="str">
        <f>IF(O301="","",IF(SUMPRODUCT((Stabilo!$F307:$DA307="A")*(Stabilo!$F$5:$DA$5='Résultats élèves'!$E$2))&gt;0,"ABSENT","PRESENT"))</f>
        <v>PRESENT</v>
      </c>
      <c r="P302" s="103" t="str">
        <f>IF(P301="","",IF(SUMPRODUCT((Stabilo!$F307:$DA307="A")*(Stabilo!$F$5:$DA$5='Résultats élèves'!$F$2))&gt;0,"ABSENT","PRESENT"))</f>
        <v>PRESENT</v>
      </c>
      <c r="Q302" s="103" t="str">
        <f>IF(Q301="","",IF(SUMPRODUCT((Stabilo!$F307:$DA307="A")*(Stabilo!$F$5:$DA$5='Résultats élèves'!$G$2))&gt;0,"ABSENT","PRESENT"))</f>
        <v>PRESENT</v>
      </c>
      <c r="R302" s="103" t="str">
        <f>IF(R301="","",IF(SUMPRODUCT((Stabilo!$F307:$DA307="A")*(Stabilo!$F$5:$DA$5='Résultats élèves'!$H$2))&gt;0,"ABSENT","PRESENT"))</f>
        <v>PRESENT</v>
      </c>
      <c r="S302" s="103" t="str">
        <f>IF(S301="","",IF(SUMPRODUCT((Stabilo!$F307:$DA307="A")*(Stabilo!$F$5:$DA$5='Résultats élèves'!$I$2))&gt;0,"ABSENT","PRESENT"))</f>
        <v/>
      </c>
      <c r="T302" s="103" t="str">
        <f>IF(T301="","",IF(SUMPRODUCT((Stabilo!$F307:$DA307="A")*(Stabilo!$F$5:$DA$5='Résultats élèves'!$J$2))&gt;0,"ABSENT","PRESENT"))</f>
        <v/>
      </c>
      <c r="U302" s="103" t="str">
        <f>IF(U301="","",IF(SUMPRODUCT((Stabilo!$F307:$DA307="A")*(Stabilo!$F$5:$DA$5='Résultats élèves'!$K$2))&gt;0,"ABSENT","PRESENT"))</f>
        <v/>
      </c>
      <c r="V302" s="103" t="str">
        <f>IF(V301="","",IF(SUMPRODUCT((Stabilo!$F307:$DA307="A")*(Stabilo!$F$5:$DA$5='Résultats élèves'!$L$2))&gt;0,"ABSENT","PRESENT"))</f>
        <v/>
      </c>
      <c r="W302" s="103" t="str">
        <f>IF(W301="","",IF(SUMPRODUCT((Stabilo!$F307:$DA307="A")*(Stabilo!$F$5:$DA$5='Résultats élèves'!$M$2))&gt;0,"ABSENT","PRESENT"))</f>
        <v/>
      </c>
      <c r="X302" s="99" t="str">
        <f t="shared" si="55"/>
        <v/>
      </c>
      <c r="Y302" s="176" t="str">
        <f>IF(X302="PRESENT",IF(N302="PRESENT",SUMPRODUCT((Stabilo!$F307:$DA307=1)*(Stabilo!$F$5:$DA$5='Résultats élèves'!$D$2)),"A"),"A")</f>
        <v>A</v>
      </c>
      <c r="Z302" s="176" t="str">
        <f>IF(X302="PRESENT",IF(O302="PRESENT",SUMPRODUCT((Stabilo!$F307:$DA307=1)*(Stabilo!$F$5:$DA$5='Résultats élèves'!$E$2)),"A"),"A")</f>
        <v>A</v>
      </c>
      <c r="AA302" s="176" t="str">
        <f>IF(X302="PRESENT",IF(P302="PRESENT",SUMPRODUCT((Stabilo!$F307:$DA307=1)*(Stabilo!$F$5:$DA$5='Résultats élèves'!$F$2)),"A"),"A")</f>
        <v>A</v>
      </c>
      <c r="AB302" s="176" t="str">
        <f>IF(X302="PRESENT",IF(Q302="PRESENT",SUMPRODUCT((Stabilo!$F307:$DA307=1)*(Stabilo!$F$5:$DA$5='Résultats élèves'!$G$2)),"A"),"A")</f>
        <v>A</v>
      </c>
      <c r="AC302" s="176" t="str">
        <f>IF(X302="PRESENT",IF(R302="PRESENT",SUMPRODUCT((Stabilo!$F307:$DA307=1)*(Stabilo!$F$5:$DA$5='Résultats élèves'!$H$2)),"A"),"A")</f>
        <v>A</v>
      </c>
      <c r="AD302" s="176" t="str">
        <f>IF(X302="PRESENT",IF(S302="PRESENT",SUMPRODUCT((Stabilo!$F307:$DA307=1)*(Stabilo!$F$5:$DA$5='Résultats élèves'!$I$2)),"A"),"A")</f>
        <v>A</v>
      </c>
      <c r="AE302" s="176" t="str">
        <f>IF(X302="PRESENT",IF(T302="PRESENT",SUMPRODUCT((Stabilo!$F307:$DA307=1)*(Stabilo!$F$5:$DA$5='Résultats élèves'!$J$2)),"A"),"A")</f>
        <v>A</v>
      </c>
      <c r="AF302" s="176" t="str">
        <f>IF(X302="PRESENT",IF(U302="PRESENT",SUMPRODUCT((Stabilo!$F307:$DA307=1)*(Stabilo!$F$5:$DA$5='Résultats élèves'!$K$2)),"A"),"A")</f>
        <v>A</v>
      </c>
      <c r="AG302" s="176" t="str">
        <f>IF(X302="PRESENT",IF(V302="PRESENT",SUMPRODUCT((Stabilo!$F307:$DA307=1)*(Stabilo!$F$5:$DA$5='Résultats élèves'!$L$2)),"A"),"A")</f>
        <v>A</v>
      </c>
      <c r="AH302" s="176" t="str">
        <f>IF(X302="PRESENT",IF(W302="PRESENT",SUMPRODUCT((Stabilo!$F307:$DA307=1)*(Stabilo!$F$5:$DA$5='Résultats élèves'!$M$2)),"A"),"A")</f>
        <v>A</v>
      </c>
      <c r="AI302" s="175">
        <f>SUMPRODUCT((Stabilo!$F$5:$DA$5=1)*(Stabilo!F307:DA307&lt;&gt;""))</f>
        <v>0</v>
      </c>
      <c r="AJ302" s="175">
        <f>SUMPRODUCT((Stabilo!$F$5:$DA$5=2)*(Stabilo!F307:DA307&lt;&gt;""))</f>
        <v>0</v>
      </c>
      <c r="AK302" s="175">
        <f>SUMPRODUCT((Stabilo!$F$5:$DA$5=3)*(Stabilo!F307:DA307&lt;&gt;""))</f>
        <v>0</v>
      </c>
      <c r="AL302" s="175">
        <f>SUMPRODUCT((Stabilo!$F$5:$DA$5=4)*(Stabilo!F307:DA307&lt;&gt;""))</f>
        <v>0</v>
      </c>
      <c r="AM302" s="175">
        <f>SUMPRODUCT((Stabilo!$F$5:$DA$5=5)*(Stabilo!F307:DA307&lt;&gt;""))</f>
        <v>0</v>
      </c>
      <c r="AN302" s="175">
        <f>SUMPRODUCT((Stabilo!$F$5:$DA$5=6)*(Stabilo!F307:DA307&lt;&gt;""))</f>
        <v>0</v>
      </c>
      <c r="AO302" s="175">
        <f>SUMPRODUCT((Stabilo!$F$5:$DA$5=7)*(Stabilo!F307:DA307&lt;&gt;""))</f>
        <v>0</v>
      </c>
      <c r="AP302" s="175">
        <f>SUMPRODUCT((Stabilo!$F$5:$DA$5=8)*(Stabilo!F307:DA307&lt;&gt;""))</f>
        <v>0</v>
      </c>
      <c r="AQ302" s="175">
        <f>SUMPRODUCT((Stabilo!$F$5:$DA$5=9)*(Stabilo!F307:DA307&lt;&gt;""))</f>
        <v>0</v>
      </c>
      <c r="AR302" s="175">
        <f>SUMPRODUCT((Stabilo!$F$5:$DA$5=10)*(Stabilo!F307:DA307&lt;&gt;""))</f>
        <v>0</v>
      </c>
    </row>
    <row r="303" spans="2:44" ht="15" customHeight="1">
      <c r="B303" s="76">
        <v>300</v>
      </c>
      <c r="C303" s="77" t="str">
        <f>IF(Accueil!F312="","",Accueil!F312)</f>
        <v/>
      </c>
      <c r="D303" s="167" t="str">
        <f t="shared" si="45"/>
        <v/>
      </c>
      <c r="E303" s="167" t="str">
        <f t="shared" si="46"/>
        <v/>
      </c>
      <c r="F303" s="167" t="str">
        <f t="shared" si="47"/>
        <v/>
      </c>
      <c r="G303" s="167" t="str">
        <f t="shared" si="48"/>
        <v/>
      </c>
      <c r="H303" s="167" t="str">
        <f t="shared" si="49"/>
        <v/>
      </c>
      <c r="I303" s="167" t="str">
        <f t="shared" si="50"/>
        <v/>
      </c>
      <c r="J303" s="167" t="str">
        <f t="shared" si="51"/>
        <v/>
      </c>
      <c r="K303" s="167" t="str">
        <f t="shared" si="52"/>
        <v/>
      </c>
      <c r="L303" s="167" t="str">
        <f t="shared" si="53"/>
        <v/>
      </c>
      <c r="M303" s="167" t="str">
        <f t="shared" si="54"/>
        <v/>
      </c>
      <c r="N303" s="103" t="str">
        <f>IF(N302="","",IF(SUMPRODUCT((Stabilo!$F308:$DA308="A")*(Stabilo!$F$5:$DA$5='Résultats élèves'!$D$2))&gt;0,"ABSENT","PRESENT"))</f>
        <v>PRESENT</v>
      </c>
      <c r="O303" s="103" t="str">
        <f>IF(O302="","",IF(SUMPRODUCT((Stabilo!$F308:$DA308="A")*(Stabilo!$F$5:$DA$5='Résultats élèves'!$E$2))&gt;0,"ABSENT","PRESENT"))</f>
        <v>PRESENT</v>
      </c>
      <c r="P303" s="103" t="str">
        <f>IF(P302="","",IF(SUMPRODUCT((Stabilo!$F308:$DA308="A")*(Stabilo!$F$5:$DA$5='Résultats élèves'!$F$2))&gt;0,"ABSENT","PRESENT"))</f>
        <v>PRESENT</v>
      </c>
      <c r="Q303" s="103" t="str">
        <f>IF(Q302="","",IF(SUMPRODUCT((Stabilo!$F308:$DA308="A")*(Stabilo!$F$5:$DA$5='Résultats élèves'!$G$2))&gt;0,"ABSENT","PRESENT"))</f>
        <v>PRESENT</v>
      </c>
      <c r="R303" s="103" t="str">
        <f>IF(R302="","",IF(SUMPRODUCT((Stabilo!$F308:$DA308="A")*(Stabilo!$F$5:$DA$5='Résultats élèves'!$H$2))&gt;0,"ABSENT","PRESENT"))</f>
        <v>PRESENT</v>
      </c>
      <c r="S303" s="103" t="str">
        <f>IF(S302="","",IF(SUMPRODUCT((Stabilo!$F308:$DA308="A")*(Stabilo!$F$5:$DA$5='Résultats élèves'!$I$2))&gt;0,"ABSENT","PRESENT"))</f>
        <v/>
      </c>
      <c r="T303" s="103" t="str">
        <f>IF(T302="","",IF(SUMPRODUCT((Stabilo!$F308:$DA308="A")*(Stabilo!$F$5:$DA$5='Résultats élèves'!$J$2))&gt;0,"ABSENT","PRESENT"))</f>
        <v/>
      </c>
      <c r="U303" s="103" t="str">
        <f>IF(U302="","",IF(SUMPRODUCT((Stabilo!$F308:$DA308="A")*(Stabilo!$F$5:$DA$5='Résultats élèves'!$K$2))&gt;0,"ABSENT","PRESENT"))</f>
        <v/>
      </c>
      <c r="V303" s="103" t="str">
        <f>IF(V302="","",IF(SUMPRODUCT((Stabilo!$F308:$DA308="A")*(Stabilo!$F$5:$DA$5='Résultats élèves'!$L$2))&gt;0,"ABSENT","PRESENT"))</f>
        <v/>
      </c>
      <c r="W303" s="103" t="str">
        <f>IF(W302="","",IF(SUMPRODUCT((Stabilo!$F308:$DA308="A")*(Stabilo!$F$5:$DA$5='Résultats élèves'!$M$2))&gt;0,"ABSENT","PRESENT"))</f>
        <v/>
      </c>
      <c r="X303" s="99" t="str">
        <f t="shared" si="55"/>
        <v/>
      </c>
      <c r="Y303" s="176" t="str">
        <f>IF(X303="PRESENT",IF(N303="PRESENT",SUMPRODUCT((Stabilo!$F308:$DA308=1)*(Stabilo!$F$5:$DA$5='Résultats élèves'!$D$2)),"A"),"A")</f>
        <v>A</v>
      </c>
      <c r="Z303" s="176" t="str">
        <f>IF(X303="PRESENT",IF(O303="PRESENT",SUMPRODUCT((Stabilo!$F308:$DA308=1)*(Stabilo!$F$5:$DA$5='Résultats élèves'!$E$2)),"A"),"A")</f>
        <v>A</v>
      </c>
      <c r="AA303" s="176" t="str">
        <f>IF(X303="PRESENT",IF(P303="PRESENT",SUMPRODUCT((Stabilo!$F308:$DA308=1)*(Stabilo!$F$5:$DA$5='Résultats élèves'!$F$2)),"A"),"A")</f>
        <v>A</v>
      </c>
      <c r="AB303" s="176" t="str">
        <f>IF(X303="PRESENT",IF(Q303="PRESENT",SUMPRODUCT((Stabilo!$F308:$DA308=1)*(Stabilo!$F$5:$DA$5='Résultats élèves'!$G$2)),"A"),"A")</f>
        <v>A</v>
      </c>
      <c r="AC303" s="176" t="str">
        <f>IF(X303="PRESENT",IF(R303="PRESENT",SUMPRODUCT((Stabilo!$F308:$DA308=1)*(Stabilo!$F$5:$DA$5='Résultats élèves'!$H$2)),"A"),"A")</f>
        <v>A</v>
      </c>
      <c r="AD303" s="176" t="str">
        <f>IF(X303="PRESENT",IF(S303="PRESENT",SUMPRODUCT((Stabilo!$F308:$DA308=1)*(Stabilo!$F$5:$DA$5='Résultats élèves'!$I$2)),"A"),"A")</f>
        <v>A</v>
      </c>
      <c r="AE303" s="176" t="str">
        <f>IF(X303="PRESENT",IF(T303="PRESENT",SUMPRODUCT((Stabilo!$F308:$DA308=1)*(Stabilo!$F$5:$DA$5='Résultats élèves'!$J$2)),"A"),"A")</f>
        <v>A</v>
      </c>
      <c r="AF303" s="176" t="str">
        <f>IF(X303="PRESENT",IF(U303="PRESENT",SUMPRODUCT((Stabilo!$F308:$DA308=1)*(Stabilo!$F$5:$DA$5='Résultats élèves'!$K$2)),"A"),"A")</f>
        <v>A</v>
      </c>
      <c r="AG303" s="176" t="str">
        <f>IF(X303="PRESENT",IF(V303="PRESENT",SUMPRODUCT((Stabilo!$F308:$DA308=1)*(Stabilo!$F$5:$DA$5='Résultats élèves'!$L$2)),"A"),"A")</f>
        <v>A</v>
      </c>
      <c r="AH303" s="176" t="str">
        <f>IF(X303="PRESENT",IF(W303="PRESENT",SUMPRODUCT((Stabilo!$F308:$DA308=1)*(Stabilo!$F$5:$DA$5='Résultats élèves'!$M$2)),"A"),"A")</f>
        <v>A</v>
      </c>
      <c r="AI303" s="175">
        <f>SUMPRODUCT((Stabilo!$F$5:$DA$5=1)*(Stabilo!F308:DA308&lt;&gt;""))</f>
        <v>0</v>
      </c>
      <c r="AJ303" s="175">
        <f>SUMPRODUCT((Stabilo!$F$5:$DA$5=2)*(Stabilo!F308:DA308&lt;&gt;""))</f>
        <v>0</v>
      </c>
      <c r="AK303" s="175">
        <f>SUMPRODUCT((Stabilo!$F$5:$DA$5=3)*(Stabilo!F308:DA308&lt;&gt;""))</f>
        <v>0</v>
      </c>
      <c r="AL303" s="175">
        <f>SUMPRODUCT((Stabilo!$F$5:$DA$5=4)*(Stabilo!F308:DA308&lt;&gt;""))</f>
        <v>0</v>
      </c>
      <c r="AM303" s="175">
        <f>SUMPRODUCT((Stabilo!$F$5:$DA$5=5)*(Stabilo!F308:DA308&lt;&gt;""))</f>
        <v>0</v>
      </c>
      <c r="AN303" s="175">
        <f>SUMPRODUCT((Stabilo!$F$5:$DA$5=6)*(Stabilo!F308:DA308&lt;&gt;""))</f>
        <v>0</v>
      </c>
      <c r="AO303" s="175">
        <f>SUMPRODUCT((Stabilo!$F$5:$DA$5=7)*(Stabilo!F308:DA308&lt;&gt;""))</f>
        <v>0</v>
      </c>
      <c r="AP303" s="175">
        <f>SUMPRODUCT((Stabilo!$F$5:$DA$5=8)*(Stabilo!F308:DA308&lt;&gt;""))</f>
        <v>0</v>
      </c>
      <c r="AQ303" s="175">
        <f>SUMPRODUCT((Stabilo!$F$5:$DA$5=9)*(Stabilo!F308:DA308&lt;&gt;""))</f>
        <v>0</v>
      </c>
      <c r="AR303" s="175">
        <f>SUMPRODUCT((Stabilo!$F$5:$DA$5=10)*(Stabilo!F308:DA308&lt;&gt;""))</f>
        <v>0</v>
      </c>
    </row>
    <row r="304" spans="2:44" ht="15" customHeight="1">
      <c r="B304" s="76">
        <v>301</v>
      </c>
      <c r="C304" s="77" t="str">
        <f>IF(Accueil!F313="","",Accueil!F313)</f>
        <v/>
      </c>
      <c r="D304" s="167" t="str">
        <f t="shared" si="45"/>
        <v/>
      </c>
      <c r="E304" s="167" t="str">
        <f t="shared" si="46"/>
        <v/>
      </c>
      <c r="F304" s="167" t="str">
        <f t="shared" si="47"/>
        <v/>
      </c>
      <c r="G304" s="167" t="str">
        <f t="shared" si="48"/>
        <v/>
      </c>
      <c r="H304" s="167" t="str">
        <f t="shared" si="49"/>
        <v/>
      </c>
      <c r="I304" s="167" t="str">
        <f t="shared" si="50"/>
        <v/>
      </c>
      <c r="J304" s="167" t="str">
        <f t="shared" si="51"/>
        <v/>
      </c>
      <c r="K304" s="167" t="str">
        <f t="shared" si="52"/>
        <v/>
      </c>
      <c r="L304" s="167" t="str">
        <f t="shared" si="53"/>
        <v/>
      </c>
      <c r="M304" s="167" t="str">
        <f t="shared" si="54"/>
        <v/>
      </c>
      <c r="N304" s="103" t="str">
        <f>IF(N303="","",IF(SUMPRODUCT((Stabilo!$F309:$DA309="A")*(Stabilo!$F$5:$DA$5='Résultats élèves'!$D$2))&gt;0,"ABSENT","PRESENT"))</f>
        <v>PRESENT</v>
      </c>
      <c r="O304" s="103" t="str">
        <f>IF(O303="","",IF(SUMPRODUCT((Stabilo!$F309:$DA309="A")*(Stabilo!$F$5:$DA$5='Résultats élèves'!$E$2))&gt;0,"ABSENT","PRESENT"))</f>
        <v>PRESENT</v>
      </c>
      <c r="P304" s="103" t="str">
        <f>IF(P303="","",IF(SUMPRODUCT((Stabilo!$F309:$DA309="A")*(Stabilo!$F$5:$DA$5='Résultats élèves'!$F$2))&gt;0,"ABSENT","PRESENT"))</f>
        <v>PRESENT</v>
      </c>
      <c r="Q304" s="103" t="str">
        <f>IF(Q303="","",IF(SUMPRODUCT((Stabilo!$F309:$DA309="A")*(Stabilo!$F$5:$DA$5='Résultats élèves'!$G$2))&gt;0,"ABSENT","PRESENT"))</f>
        <v>PRESENT</v>
      </c>
      <c r="R304" s="103" t="str">
        <f>IF(R303="","",IF(SUMPRODUCT((Stabilo!$F309:$DA309="A")*(Stabilo!$F$5:$DA$5='Résultats élèves'!$H$2))&gt;0,"ABSENT","PRESENT"))</f>
        <v>PRESENT</v>
      </c>
      <c r="S304" s="103" t="str">
        <f>IF(S303="","",IF(SUMPRODUCT((Stabilo!$F309:$DA309="A")*(Stabilo!$F$5:$DA$5='Résultats élèves'!$I$2))&gt;0,"ABSENT","PRESENT"))</f>
        <v/>
      </c>
      <c r="T304" s="103" t="str">
        <f>IF(T303="","",IF(SUMPRODUCT((Stabilo!$F309:$DA309="A")*(Stabilo!$F$5:$DA$5='Résultats élèves'!$J$2))&gt;0,"ABSENT","PRESENT"))</f>
        <v/>
      </c>
      <c r="U304" s="103" t="str">
        <f>IF(U303="","",IF(SUMPRODUCT((Stabilo!$F309:$DA309="A")*(Stabilo!$F$5:$DA$5='Résultats élèves'!$K$2))&gt;0,"ABSENT","PRESENT"))</f>
        <v/>
      </c>
      <c r="V304" s="103" t="str">
        <f>IF(V303="","",IF(SUMPRODUCT((Stabilo!$F309:$DA309="A")*(Stabilo!$F$5:$DA$5='Résultats élèves'!$L$2))&gt;0,"ABSENT","PRESENT"))</f>
        <v/>
      </c>
      <c r="W304" s="103" t="str">
        <f>IF(W303="","",IF(SUMPRODUCT((Stabilo!$F309:$DA309="A")*(Stabilo!$F$5:$DA$5='Résultats élèves'!$M$2))&gt;0,"ABSENT","PRESENT"))</f>
        <v/>
      </c>
      <c r="X304" s="99" t="str">
        <f t="shared" si="55"/>
        <v/>
      </c>
      <c r="Y304" s="176" t="str">
        <f>IF(X304="PRESENT",IF(N304="PRESENT",SUMPRODUCT((Stabilo!$F309:$DA309=1)*(Stabilo!$F$5:$DA$5='Résultats élèves'!$D$2)),"A"),"A")</f>
        <v>A</v>
      </c>
      <c r="Z304" s="176" t="str">
        <f>IF(X304="PRESENT",IF(O304="PRESENT",SUMPRODUCT((Stabilo!$F309:$DA309=1)*(Stabilo!$F$5:$DA$5='Résultats élèves'!$E$2)),"A"),"A")</f>
        <v>A</v>
      </c>
      <c r="AA304" s="176" t="str">
        <f>IF(X304="PRESENT",IF(P304="PRESENT",SUMPRODUCT((Stabilo!$F309:$DA309=1)*(Stabilo!$F$5:$DA$5='Résultats élèves'!$F$2)),"A"),"A")</f>
        <v>A</v>
      </c>
      <c r="AB304" s="176" t="str">
        <f>IF(X304="PRESENT",IF(Q304="PRESENT",SUMPRODUCT((Stabilo!$F309:$DA309=1)*(Stabilo!$F$5:$DA$5='Résultats élèves'!$G$2)),"A"),"A")</f>
        <v>A</v>
      </c>
      <c r="AC304" s="176" t="str">
        <f>IF(X304="PRESENT",IF(R304="PRESENT",SUMPRODUCT((Stabilo!$F309:$DA309=1)*(Stabilo!$F$5:$DA$5='Résultats élèves'!$H$2)),"A"),"A")</f>
        <v>A</v>
      </c>
      <c r="AD304" s="176" t="str">
        <f>IF(X304="PRESENT",IF(S304="PRESENT",SUMPRODUCT((Stabilo!$F309:$DA309=1)*(Stabilo!$F$5:$DA$5='Résultats élèves'!$I$2)),"A"),"A")</f>
        <v>A</v>
      </c>
      <c r="AE304" s="176" t="str">
        <f>IF(X304="PRESENT",IF(T304="PRESENT",SUMPRODUCT((Stabilo!$F309:$DA309=1)*(Stabilo!$F$5:$DA$5='Résultats élèves'!$J$2)),"A"),"A")</f>
        <v>A</v>
      </c>
      <c r="AF304" s="176" t="str">
        <f>IF(X304="PRESENT",IF(U304="PRESENT",SUMPRODUCT((Stabilo!$F309:$DA309=1)*(Stabilo!$F$5:$DA$5='Résultats élèves'!$K$2)),"A"),"A")</f>
        <v>A</v>
      </c>
      <c r="AG304" s="176" t="str">
        <f>IF(X304="PRESENT",IF(V304="PRESENT",SUMPRODUCT((Stabilo!$F309:$DA309=1)*(Stabilo!$F$5:$DA$5='Résultats élèves'!$L$2)),"A"),"A")</f>
        <v>A</v>
      </c>
      <c r="AH304" s="176" t="str">
        <f>IF(X304="PRESENT",IF(W304="PRESENT",SUMPRODUCT((Stabilo!$F309:$DA309=1)*(Stabilo!$F$5:$DA$5='Résultats élèves'!$M$2)),"A"),"A")</f>
        <v>A</v>
      </c>
      <c r="AI304" s="175">
        <f>SUMPRODUCT((Stabilo!$F$5:$DA$5=1)*(Stabilo!F309:DA309&lt;&gt;""))</f>
        <v>0</v>
      </c>
      <c r="AJ304" s="175">
        <f>SUMPRODUCT((Stabilo!$F$5:$DA$5=2)*(Stabilo!F309:DA309&lt;&gt;""))</f>
        <v>0</v>
      </c>
      <c r="AK304" s="175">
        <f>SUMPRODUCT((Stabilo!$F$5:$DA$5=3)*(Stabilo!F309:DA309&lt;&gt;""))</f>
        <v>0</v>
      </c>
      <c r="AL304" s="175">
        <f>SUMPRODUCT((Stabilo!$F$5:$DA$5=4)*(Stabilo!F309:DA309&lt;&gt;""))</f>
        <v>0</v>
      </c>
      <c r="AM304" s="175">
        <f>SUMPRODUCT((Stabilo!$F$5:$DA$5=5)*(Stabilo!F309:DA309&lt;&gt;""))</f>
        <v>0</v>
      </c>
      <c r="AN304" s="175">
        <f>SUMPRODUCT((Stabilo!$F$5:$DA$5=6)*(Stabilo!F309:DA309&lt;&gt;""))</f>
        <v>0</v>
      </c>
      <c r="AO304" s="175">
        <f>SUMPRODUCT((Stabilo!$F$5:$DA$5=7)*(Stabilo!F309:DA309&lt;&gt;""))</f>
        <v>0</v>
      </c>
      <c r="AP304" s="175">
        <f>SUMPRODUCT((Stabilo!$F$5:$DA$5=8)*(Stabilo!F309:DA309&lt;&gt;""))</f>
        <v>0</v>
      </c>
      <c r="AQ304" s="175">
        <f>SUMPRODUCT((Stabilo!$F$5:$DA$5=9)*(Stabilo!F309:DA309&lt;&gt;""))</f>
        <v>0</v>
      </c>
      <c r="AR304" s="175">
        <f>SUMPRODUCT((Stabilo!$F$5:$DA$5=10)*(Stabilo!F309:DA309&lt;&gt;""))</f>
        <v>0</v>
      </c>
    </row>
    <row r="305" spans="2:44" ht="15" customHeight="1">
      <c r="B305" s="76">
        <v>302</v>
      </c>
      <c r="C305" s="77" t="str">
        <f>IF(Accueil!F314="","",Accueil!F314)</f>
        <v/>
      </c>
      <c r="D305" s="167" t="str">
        <f t="shared" si="45"/>
        <v/>
      </c>
      <c r="E305" s="167" t="str">
        <f t="shared" si="46"/>
        <v/>
      </c>
      <c r="F305" s="167" t="str">
        <f t="shared" si="47"/>
        <v/>
      </c>
      <c r="G305" s="167" t="str">
        <f t="shared" si="48"/>
        <v/>
      </c>
      <c r="H305" s="167" t="str">
        <f t="shared" si="49"/>
        <v/>
      </c>
      <c r="I305" s="167" t="str">
        <f t="shared" si="50"/>
        <v/>
      </c>
      <c r="J305" s="167" t="str">
        <f t="shared" si="51"/>
        <v/>
      </c>
      <c r="K305" s="167" t="str">
        <f t="shared" si="52"/>
        <v/>
      </c>
      <c r="L305" s="167" t="str">
        <f t="shared" si="53"/>
        <v/>
      </c>
      <c r="M305" s="167" t="str">
        <f t="shared" si="54"/>
        <v/>
      </c>
      <c r="N305" s="103" t="str">
        <f>IF(N304="","",IF(SUMPRODUCT((Stabilo!$F310:$DA310="A")*(Stabilo!$F$5:$DA$5='Résultats élèves'!$D$2))&gt;0,"ABSENT","PRESENT"))</f>
        <v>PRESENT</v>
      </c>
      <c r="O305" s="103" t="str">
        <f>IF(O304="","",IF(SUMPRODUCT((Stabilo!$F310:$DA310="A")*(Stabilo!$F$5:$DA$5='Résultats élèves'!$E$2))&gt;0,"ABSENT","PRESENT"))</f>
        <v>PRESENT</v>
      </c>
      <c r="P305" s="103" t="str">
        <f>IF(P304="","",IF(SUMPRODUCT((Stabilo!$F310:$DA310="A")*(Stabilo!$F$5:$DA$5='Résultats élèves'!$F$2))&gt;0,"ABSENT","PRESENT"))</f>
        <v>PRESENT</v>
      </c>
      <c r="Q305" s="103" t="str">
        <f>IF(Q304="","",IF(SUMPRODUCT((Stabilo!$F310:$DA310="A")*(Stabilo!$F$5:$DA$5='Résultats élèves'!$G$2))&gt;0,"ABSENT","PRESENT"))</f>
        <v>PRESENT</v>
      </c>
      <c r="R305" s="103" t="str">
        <f>IF(R304="","",IF(SUMPRODUCT((Stabilo!$F310:$DA310="A")*(Stabilo!$F$5:$DA$5='Résultats élèves'!$H$2))&gt;0,"ABSENT","PRESENT"))</f>
        <v>PRESENT</v>
      </c>
      <c r="S305" s="103" t="str">
        <f>IF(S304="","",IF(SUMPRODUCT((Stabilo!$F310:$DA310="A")*(Stabilo!$F$5:$DA$5='Résultats élèves'!$I$2))&gt;0,"ABSENT","PRESENT"))</f>
        <v/>
      </c>
      <c r="T305" s="103" t="str">
        <f>IF(T304="","",IF(SUMPRODUCT((Stabilo!$F310:$DA310="A")*(Stabilo!$F$5:$DA$5='Résultats élèves'!$J$2))&gt;0,"ABSENT","PRESENT"))</f>
        <v/>
      </c>
      <c r="U305" s="103" t="str">
        <f>IF(U304="","",IF(SUMPRODUCT((Stabilo!$F310:$DA310="A")*(Stabilo!$F$5:$DA$5='Résultats élèves'!$K$2))&gt;0,"ABSENT","PRESENT"))</f>
        <v/>
      </c>
      <c r="V305" s="103" t="str">
        <f>IF(V304="","",IF(SUMPRODUCT((Stabilo!$F310:$DA310="A")*(Stabilo!$F$5:$DA$5='Résultats élèves'!$L$2))&gt;0,"ABSENT","PRESENT"))</f>
        <v/>
      </c>
      <c r="W305" s="103" t="str">
        <f>IF(W304="","",IF(SUMPRODUCT((Stabilo!$F310:$DA310="A")*(Stabilo!$F$5:$DA$5='Résultats élèves'!$M$2))&gt;0,"ABSENT","PRESENT"))</f>
        <v/>
      </c>
      <c r="X305" s="99" t="str">
        <f t="shared" si="55"/>
        <v/>
      </c>
      <c r="Y305" s="176" t="str">
        <f>IF(X305="PRESENT",IF(N305="PRESENT",SUMPRODUCT((Stabilo!$F310:$DA310=1)*(Stabilo!$F$5:$DA$5='Résultats élèves'!$D$2)),"A"),"A")</f>
        <v>A</v>
      </c>
      <c r="Z305" s="176" t="str">
        <f>IF(X305="PRESENT",IF(O305="PRESENT",SUMPRODUCT((Stabilo!$F310:$DA310=1)*(Stabilo!$F$5:$DA$5='Résultats élèves'!$E$2)),"A"),"A")</f>
        <v>A</v>
      </c>
      <c r="AA305" s="176" t="str">
        <f>IF(X305="PRESENT",IF(P305="PRESENT",SUMPRODUCT((Stabilo!$F310:$DA310=1)*(Stabilo!$F$5:$DA$5='Résultats élèves'!$F$2)),"A"),"A")</f>
        <v>A</v>
      </c>
      <c r="AB305" s="176" t="str">
        <f>IF(X305="PRESENT",IF(Q305="PRESENT",SUMPRODUCT((Stabilo!$F310:$DA310=1)*(Stabilo!$F$5:$DA$5='Résultats élèves'!$G$2)),"A"),"A")</f>
        <v>A</v>
      </c>
      <c r="AC305" s="176" t="str">
        <f>IF(X305="PRESENT",IF(R305="PRESENT",SUMPRODUCT((Stabilo!$F310:$DA310=1)*(Stabilo!$F$5:$DA$5='Résultats élèves'!$H$2)),"A"),"A")</f>
        <v>A</v>
      </c>
      <c r="AD305" s="176" t="str">
        <f>IF(X305="PRESENT",IF(S305="PRESENT",SUMPRODUCT((Stabilo!$F310:$DA310=1)*(Stabilo!$F$5:$DA$5='Résultats élèves'!$I$2)),"A"),"A")</f>
        <v>A</v>
      </c>
      <c r="AE305" s="176" t="str">
        <f>IF(X305="PRESENT",IF(T305="PRESENT",SUMPRODUCT((Stabilo!$F310:$DA310=1)*(Stabilo!$F$5:$DA$5='Résultats élèves'!$J$2)),"A"),"A")</f>
        <v>A</v>
      </c>
      <c r="AF305" s="176" t="str">
        <f>IF(X305="PRESENT",IF(U305="PRESENT",SUMPRODUCT((Stabilo!$F310:$DA310=1)*(Stabilo!$F$5:$DA$5='Résultats élèves'!$K$2)),"A"),"A")</f>
        <v>A</v>
      </c>
      <c r="AG305" s="176" t="str">
        <f>IF(X305="PRESENT",IF(V305="PRESENT",SUMPRODUCT((Stabilo!$F310:$DA310=1)*(Stabilo!$F$5:$DA$5='Résultats élèves'!$L$2)),"A"),"A")</f>
        <v>A</v>
      </c>
      <c r="AH305" s="176" t="str">
        <f>IF(X305="PRESENT",IF(W305="PRESENT",SUMPRODUCT((Stabilo!$F310:$DA310=1)*(Stabilo!$F$5:$DA$5='Résultats élèves'!$M$2)),"A"),"A")</f>
        <v>A</v>
      </c>
      <c r="AI305" s="175">
        <f>SUMPRODUCT((Stabilo!$F$5:$DA$5=1)*(Stabilo!F310:DA310&lt;&gt;""))</f>
        <v>0</v>
      </c>
      <c r="AJ305" s="175">
        <f>SUMPRODUCT((Stabilo!$F$5:$DA$5=2)*(Stabilo!F310:DA310&lt;&gt;""))</f>
        <v>0</v>
      </c>
      <c r="AK305" s="175">
        <f>SUMPRODUCT((Stabilo!$F$5:$DA$5=3)*(Stabilo!F310:DA310&lt;&gt;""))</f>
        <v>0</v>
      </c>
      <c r="AL305" s="175">
        <f>SUMPRODUCT((Stabilo!$F$5:$DA$5=4)*(Stabilo!F310:DA310&lt;&gt;""))</f>
        <v>0</v>
      </c>
      <c r="AM305" s="175">
        <f>SUMPRODUCT((Stabilo!$F$5:$DA$5=5)*(Stabilo!F310:DA310&lt;&gt;""))</f>
        <v>0</v>
      </c>
      <c r="AN305" s="175">
        <f>SUMPRODUCT((Stabilo!$F$5:$DA$5=6)*(Stabilo!F310:DA310&lt;&gt;""))</f>
        <v>0</v>
      </c>
      <c r="AO305" s="175">
        <f>SUMPRODUCT((Stabilo!$F$5:$DA$5=7)*(Stabilo!F310:DA310&lt;&gt;""))</f>
        <v>0</v>
      </c>
      <c r="AP305" s="175">
        <f>SUMPRODUCT((Stabilo!$F$5:$DA$5=8)*(Stabilo!F310:DA310&lt;&gt;""))</f>
        <v>0</v>
      </c>
      <c r="AQ305" s="175">
        <f>SUMPRODUCT((Stabilo!$F$5:$DA$5=9)*(Stabilo!F310:DA310&lt;&gt;""))</f>
        <v>0</v>
      </c>
      <c r="AR305" s="175">
        <f>SUMPRODUCT((Stabilo!$F$5:$DA$5=10)*(Stabilo!F310:DA310&lt;&gt;""))</f>
        <v>0</v>
      </c>
    </row>
    <row r="306" spans="2:44" ht="15" customHeight="1">
      <c r="B306" s="76">
        <v>303</v>
      </c>
      <c r="C306" s="77" t="str">
        <f>IF(Accueil!F315="","",Accueil!F315)</f>
        <v/>
      </c>
      <c r="D306" s="167" t="str">
        <f t="shared" si="45"/>
        <v/>
      </c>
      <c r="E306" s="167" t="str">
        <f t="shared" si="46"/>
        <v/>
      </c>
      <c r="F306" s="167" t="str">
        <f t="shared" si="47"/>
        <v/>
      </c>
      <c r="G306" s="167" t="str">
        <f t="shared" si="48"/>
        <v/>
      </c>
      <c r="H306" s="167" t="str">
        <f t="shared" si="49"/>
        <v/>
      </c>
      <c r="I306" s="167" t="str">
        <f t="shared" si="50"/>
        <v/>
      </c>
      <c r="J306" s="167" t="str">
        <f t="shared" si="51"/>
        <v/>
      </c>
      <c r="K306" s="167" t="str">
        <f t="shared" si="52"/>
        <v/>
      </c>
      <c r="L306" s="167" t="str">
        <f t="shared" si="53"/>
        <v/>
      </c>
      <c r="M306" s="167" t="str">
        <f t="shared" si="54"/>
        <v/>
      </c>
      <c r="N306" s="103" t="str">
        <f>IF(N305="","",IF(SUMPRODUCT((Stabilo!$F311:$DA311="A")*(Stabilo!$F$5:$DA$5='Résultats élèves'!$D$2))&gt;0,"ABSENT","PRESENT"))</f>
        <v>PRESENT</v>
      </c>
      <c r="O306" s="103" t="str">
        <f>IF(O305="","",IF(SUMPRODUCT((Stabilo!$F311:$DA311="A")*(Stabilo!$F$5:$DA$5='Résultats élèves'!$E$2))&gt;0,"ABSENT","PRESENT"))</f>
        <v>PRESENT</v>
      </c>
      <c r="P306" s="103" t="str">
        <f>IF(P305="","",IF(SUMPRODUCT((Stabilo!$F311:$DA311="A")*(Stabilo!$F$5:$DA$5='Résultats élèves'!$F$2))&gt;0,"ABSENT","PRESENT"))</f>
        <v>PRESENT</v>
      </c>
      <c r="Q306" s="103" t="str">
        <f>IF(Q305="","",IF(SUMPRODUCT((Stabilo!$F311:$DA311="A")*(Stabilo!$F$5:$DA$5='Résultats élèves'!$G$2))&gt;0,"ABSENT","PRESENT"))</f>
        <v>PRESENT</v>
      </c>
      <c r="R306" s="103" t="str">
        <f>IF(R305="","",IF(SUMPRODUCT((Stabilo!$F311:$DA311="A")*(Stabilo!$F$5:$DA$5='Résultats élèves'!$H$2))&gt;0,"ABSENT","PRESENT"))</f>
        <v>PRESENT</v>
      </c>
      <c r="S306" s="103" t="str">
        <f>IF(S305="","",IF(SUMPRODUCT((Stabilo!$F311:$DA311="A")*(Stabilo!$F$5:$DA$5='Résultats élèves'!$I$2))&gt;0,"ABSENT","PRESENT"))</f>
        <v/>
      </c>
      <c r="T306" s="103" t="str">
        <f>IF(T305="","",IF(SUMPRODUCT((Stabilo!$F311:$DA311="A")*(Stabilo!$F$5:$DA$5='Résultats élèves'!$J$2))&gt;0,"ABSENT","PRESENT"))</f>
        <v/>
      </c>
      <c r="U306" s="103" t="str">
        <f>IF(U305="","",IF(SUMPRODUCT((Stabilo!$F311:$DA311="A")*(Stabilo!$F$5:$DA$5='Résultats élèves'!$K$2))&gt;0,"ABSENT","PRESENT"))</f>
        <v/>
      </c>
      <c r="V306" s="103" t="str">
        <f>IF(V305="","",IF(SUMPRODUCT((Stabilo!$F311:$DA311="A")*(Stabilo!$F$5:$DA$5='Résultats élèves'!$L$2))&gt;0,"ABSENT","PRESENT"))</f>
        <v/>
      </c>
      <c r="W306" s="103" t="str">
        <f>IF(W305="","",IF(SUMPRODUCT((Stabilo!$F311:$DA311="A")*(Stabilo!$F$5:$DA$5='Résultats élèves'!$M$2))&gt;0,"ABSENT","PRESENT"))</f>
        <v/>
      </c>
      <c r="X306" s="99" t="str">
        <f t="shared" si="55"/>
        <v/>
      </c>
      <c r="Y306" s="176" t="str">
        <f>IF(X306="PRESENT",IF(N306="PRESENT",SUMPRODUCT((Stabilo!$F311:$DA311=1)*(Stabilo!$F$5:$DA$5='Résultats élèves'!$D$2)),"A"),"A")</f>
        <v>A</v>
      </c>
      <c r="Z306" s="176" t="str">
        <f>IF(X306="PRESENT",IF(O306="PRESENT",SUMPRODUCT((Stabilo!$F311:$DA311=1)*(Stabilo!$F$5:$DA$5='Résultats élèves'!$E$2)),"A"),"A")</f>
        <v>A</v>
      </c>
      <c r="AA306" s="176" t="str">
        <f>IF(X306="PRESENT",IF(P306="PRESENT",SUMPRODUCT((Stabilo!$F311:$DA311=1)*(Stabilo!$F$5:$DA$5='Résultats élèves'!$F$2)),"A"),"A")</f>
        <v>A</v>
      </c>
      <c r="AB306" s="176" t="str">
        <f>IF(X306="PRESENT",IF(Q306="PRESENT",SUMPRODUCT((Stabilo!$F311:$DA311=1)*(Stabilo!$F$5:$DA$5='Résultats élèves'!$G$2)),"A"),"A")</f>
        <v>A</v>
      </c>
      <c r="AC306" s="176" t="str">
        <f>IF(X306="PRESENT",IF(R306="PRESENT",SUMPRODUCT((Stabilo!$F311:$DA311=1)*(Stabilo!$F$5:$DA$5='Résultats élèves'!$H$2)),"A"),"A")</f>
        <v>A</v>
      </c>
      <c r="AD306" s="176" t="str">
        <f>IF(X306="PRESENT",IF(S306="PRESENT",SUMPRODUCT((Stabilo!$F311:$DA311=1)*(Stabilo!$F$5:$DA$5='Résultats élèves'!$I$2)),"A"),"A")</f>
        <v>A</v>
      </c>
      <c r="AE306" s="176" t="str">
        <f>IF(X306="PRESENT",IF(T306="PRESENT",SUMPRODUCT((Stabilo!$F311:$DA311=1)*(Stabilo!$F$5:$DA$5='Résultats élèves'!$J$2)),"A"),"A")</f>
        <v>A</v>
      </c>
      <c r="AF306" s="176" t="str">
        <f>IF(X306="PRESENT",IF(U306="PRESENT",SUMPRODUCT((Stabilo!$F311:$DA311=1)*(Stabilo!$F$5:$DA$5='Résultats élèves'!$K$2)),"A"),"A")</f>
        <v>A</v>
      </c>
      <c r="AG306" s="176" t="str">
        <f>IF(X306="PRESENT",IF(V306="PRESENT",SUMPRODUCT((Stabilo!$F311:$DA311=1)*(Stabilo!$F$5:$DA$5='Résultats élèves'!$L$2)),"A"),"A")</f>
        <v>A</v>
      </c>
      <c r="AH306" s="176" t="str">
        <f>IF(X306="PRESENT",IF(W306="PRESENT",SUMPRODUCT((Stabilo!$F311:$DA311=1)*(Stabilo!$F$5:$DA$5='Résultats élèves'!$M$2)),"A"),"A")</f>
        <v>A</v>
      </c>
      <c r="AI306" s="175">
        <f>SUMPRODUCT((Stabilo!$F$5:$DA$5=1)*(Stabilo!F311:DA311&lt;&gt;""))</f>
        <v>0</v>
      </c>
      <c r="AJ306" s="175">
        <f>SUMPRODUCT((Stabilo!$F$5:$DA$5=2)*(Stabilo!F311:DA311&lt;&gt;""))</f>
        <v>0</v>
      </c>
      <c r="AK306" s="175">
        <f>SUMPRODUCT((Stabilo!$F$5:$DA$5=3)*(Stabilo!F311:DA311&lt;&gt;""))</f>
        <v>0</v>
      </c>
      <c r="AL306" s="175">
        <f>SUMPRODUCT((Stabilo!$F$5:$DA$5=4)*(Stabilo!F311:DA311&lt;&gt;""))</f>
        <v>0</v>
      </c>
      <c r="AM306" s="175">
        <f>SUMPRODUCT((Stabilo!$F$5:$DA$5=5)*(Stabilo!F311:DA311&lt;&gt;""))</f>
        <v>0</v>
      </c>
      <c r="AN306" s="175">
        <f>SUMPRODUCT((Stabilo!$F$5:$DA$5=6)*(Stabilo!F311:DA311&lt;&gt;""))</f>
        <v>0</v>
      </c>
      <c r="AO306" s="175">
        <f>SUMPRODUCT((Stabilo!$F$5:$DA$5=7)*(Stabilo!F311:DA311&lt;&gt;""))</f>
        <v>0</v>
      </c>
      <c r="AP306" s="175">
        <f>SUMPRODUCT((Stabilo!$F$5:$DA$5=8)*(Stabilo!F311:DA311&lt;&gt;""))</f>
        <v>0</v>
      </c>
      <c r="AQ306" s="175">
        <f>SUMPRODUCT((Stabilo!$F$5:$DA$5=9)*(Stabilo!F311:DA311&lt;&gt;""))</f>
        <v>0</v>
      </c>
      <c r="AR306" s="175">
        <f>SUMPRODUCT((Stabilo!$F$5:$DA$5=10)*(Stabilo!F311:DA311&lt;&gt;""))</f>
        <v>0</v>
      </c>
    </row>
    <row r="307" spans="2:44" ht="15" customHeight="1">
      <c r="B307" s="76">
        <v>304</v>
      </c>
      <c r="C307" s="77" t="str">
        <f>IF(Accueil!F316="","",Accueil!F316)</f>
        <v/>
      </c>
      <c r="D307" s="167" t="str">
        <f t="shared" si="45"/>
        <v/>
      </c>
      <c r="E307" s="167" t="str">
        <f t="shared" si="46"/>
        <v/>
      </c>
      <c r="F307" s="167" t="str">
        <f t="shared" si="47"/>
        <v/>
      </c>
      <c r="G307" s="167" t="str">
        <f t="shared" si="48"/>
        <v/>
      </c>
      <c r="H307" s="167" t="str">
        <f t="shared" si="49"/>
        <v/>
      </c>
      <c r="I307" s="167" t="str">
        <f t="shared" si="50"/>
        <v/>
      </c>
      <c r="J307" s="167" t="str">
        <f t="shared" si="51"/>
        <v/>
      </c>
      <c r="K307" s="167" t="str">
        <f t="shared" si="52"/>
        <v/>
      </c>
      <c r="L307" s="167" t="str">
        <f t="shared" si="53"/>
        <v/>
      </c>
      <c r="M307" s="167" t="str">
        <f t="shared" si="54"/>
        <v/>
      </c>
      <c r="N307" s="103" t="str">
        <f>IF(N306="","",IF(SUMPRODUCT((Stabilo!$F312:$DA312="A")*(Stabilo!$F$5:$DA$5='Résultats élèves'!$D$2))&gt;0,"ABSENT","PRESENT"))</f>
        <v>PRESENT</v>
      </c>
      <c r="O307" s="103" t="str">
        <f>IF(O306="","",IF(SUMPRODUCT((Stabilo!$F312:$DA312="A")*(Stabilo!$F$5:$DA$5='Résultats élèves'!$E$2))&gt;0,"ABSENT","PRESENT"))</f>
        <v>PRESENT</v>
      </c>
      <c r="P307" s="103" t="str">
        <f>IF(P306="","",IF(SUMPRODUCT((Stabilo!$F312:$DA312="A")*(Stabilo!$F$5:$DA$5='Résultats élèves'!$F$2))&gt;0,"ABSENT","PRESENT"))</f>
        <v>PRESENT</v>
      </c>
      <c r="Q307" s="103" t="str">
        <f>IF(Q306="","",IF(SUMPRODUCT((Stabilo!$F312:$DA312="A")*(Stabilo!$F$5:$DA$5='Résultats élèves'!$G$2))&gt;0,"ABSENT","PRESENT"))</f>
        <v>PRESENT</v>
      </c>
      <c r="R307" s="103" t="str">
        <f>IF(R306="","",IF(SUMPRODUCT((Stabilo!$F312:$DA312="A")*(Stabilo!$F$5:$DA$5='Résultats élèves'!$H$2))&gt;0,"ABSENT","PRESENT"))</f>
        <v>PRESENT</v>
      </c>
      <c r="S307" s="103" t="str">
        <f>IF(S306="","",IF(SUMPRODUCT((Stabilo!$F312:$DA312="A")*(Stabilo!$F$5:$DA$5='Résultats élèves'!$I$2))&gt;0,"ABSENT","PRESENT"))</f>
        <v/>
      </c>
      <c r="T307" s="103" t="str">
        <f>IF(T306="","",IF(SUMPRODUCT((Stabilo!$F312:$DA312="A")*(Stabilo!$F$5:$DA$5='Résultats élèves'!$J$2))&gt;0,"ABSENT","PRESENT"))</f>
        <v/>
      </c>
      <c r="U307" s="103" t="str">
        <f>IF(U306="","",IF(SUMPRODUCT((Stabilo!$F312:$DA312="A")*(Stabilo!$F$5:$DA$5='Résultats élèves'!$K$2))&gt;0,"ABSENT","PRESENT"))</f>
        <v/>
      </c>
      <c r="V307" s="103" t="str">
        <f>IF(V306="","",IF(SUMPRODUCT((Stabilo!$F312:$DA312="A")*(Stabilo!$F$5:$DA$5='Résultats élèves'!$L$2))&gt;0,"ABSENT","PRESENT"))</f>
        <v/>
      </c>
      <c r="W307" s="103" t="str">
        <f>IF(W306="","",IF(SUMPRODUCT((Stabilo!$F312:$DA312="A")*(Stabilo!$F$5:$DA$5='Résultats élèves'!$M$2))&gt;0,"ABSENT","PRESENT"))</f>
        <v/>
      </c>
      <c r="X307" s="99" t="str">
        <f t="shared" si="55"/>
        <v/>
      </c>
      <c r="Y307" s="176" t="str">
        <f>IF(X307="PRESENT",IF(N307="PRESENT",SUMPRODUCT((Stabilo!$F312:$DA312=1)*(Stabilo!$F$5:$DA$5='Résultats élèves'!$D$2)),"A"),"A")</f>
        <v>A</v>
      </c>
      <c r="Z307" s="176" t="str">
        <f>IF(X307="PRESENT",IF(O307="PRESENT",SUMPRODUCT((Stabilo!$F312:$DA312=1)*(Stabilo!$F$5:$DA$5='Résultats élèves'!$E$2)),"A"),"A")</f>
        <v>A</v>
      </c>
      <c r="AA307" s="176" t="str">
        <f>IF(X307="PRESENT",IF(P307="PRESENT",SUMPRODUCT((Stabilo!$F312:$DA312=1)*(Stabilo!$F$5:$DA$5='Résultats élèves'!$F$2)),"A"),"A")</f>
        <v>A</v>
      </c>
      <c r="AB307" s="176" t="str">
        <f>IF(X307="PRESENT",IF(Q307="PRESENT",SUMPRODUCT((Stabilo!$F312:$DA312=1)*(Stabilo!$F$5:$DA$5='Résultats élèves'!$G$2)),"A"),"A")</f>
        <v>A</v>
      </c>
      <c r="AC307" s="176" t="str">
        <f>IF(X307="PRESENT",IF(R307="PRESENT",SUMPRODUCT((Stabilo!$F312:$DA312=1)*(Stabilo!$F$5:$DA$5='Résultats élèves'!$H$2)),"A"),"A")</f>
        <v>A</v>
      </c>
      <c r="AD307" s="176" t="str">
        <f>IF(X307="PRESENT",IF(S307="PRESENT",SUMPRODUCT((Stabilo!$F312:$DA312=1)*(Stabilo!$F$5:$DA$5='Résultats élèves'!$I$2)),"A"),"A")</f>
        <v>A</v>
      </c>
      <c r="AE307" s="176" t="str">
        <f>IF(X307="PRESENT",IF(T307="PRESENT",SUMPRODUCT((Stabilo!$F312:$DA312=1)*(Stabilo!$F$5:$DA$5='Résultats élèves'!$J$2)),"A"),"A")</f>
        <v>A</v>
      </c>
      <c r="AF307" s="176" t="str">
        <f>IF(X307="PRESENT",IF(U307="PRESENT",SUMPRODUCT((Stabilo!$F312:$DA312=1)*(Stabilo!$F$5:$DA$5='Résultats élèves'!$K$2)),"A"),"A")</f>
        <v>A</v>
      </c>
      <c r="AG307" s="176" t="str">
        <f>IF(X307="PRESENT",IF(V307="PRESENT",SUMPRODUCT((Stabilo!$F312:$DA312=1)*(Stabilo!$F$5:$DA$5='Résultats élèves'!$L$2)),"A"),"A")</f>
        <v>A</v>
      </c>
      <c r="AH307" s="176" t="str">
        <f>IF(X307="PRESENT",IF(W307="PRESENT",SUMPRODUCT((Stabilo!$F312:$DA312=1)*(Stabilo!$F$5:$DA$5='Résultats élèves'!$M$2)),"A"),"A")</f>
        <v>A</v>
      </c>
      <c r="AI307" s="175">
        <f>SUMPRODUCT((Stabilo!$F$5:$DA$5=1)*(Stabilo!F312:DA312&lt;&gt;""))</f>
        <v>0</v>
      </c>
      <c r="AJ307" s="175">
        <f>SUMPRODUCT((Stabilo!$F$5:$DA$5=2)*(Stabilo!F312:DA312&lt;&gt;""))</f>
        <v>0</v>
      </c>
      <c r="AK307" s="175">
        <f>SUMPRODUCT((Stabilo!$F$5:$DA$5=3)*(Stabilo!F312:DA312&lt;&gt;""))</f>
        <v>0</v>
      </c>
      <c r="AL307" s="175">
        <f>SUMPRODUCT((Stabilo!$F$5:$DA$5=4)*(Stabilo!F312:DA312&lt;&gt;""))</f>
        <v>0</v>
      </c>
      <c r="AM307" s="175">
        <f>SUMPRODUCT((Stabilo!$F$5:$DA$5=5)*(Stabilo!F312:DA312&lt;&gt;""))</f>
        <v>0</v>
      </c>
      <c r="AN307" s="175">
        <f>SUMPRODUCT((Stabilo!$F$5:$DA$5=6)*(Stabilo!F312:DA312&lt;&gt;""))</f>
        <v>0</v>
      </c>
      <c r="AO307" s="175">
        <f>SUMPRODUCT((Stabilo!$F$5:$DA$5=7)*(Stabilo!F312:DA312&lt;&gt;""))</f>
        <v>0</v>
      </c>
      <c r="AP307" s="175">
        <f>SUMPRODUCT((Stabilo!$F$5:$DA$5=8)*(Stabilo!F312:DA312&lt;&gt;""))</f>
        <v>0</v>
      </c>
      <c r="AQ307" s="175">
        <f>SUMPRODUCT((Stabilo!$F$5:$DA$5=9)*(Stabilo!F312:DA312&lt;&gt;""))</f>
        <v>0</v>
      </c>
      <c r="AR307" s="175">
        <f>SUMPRODUCT((Stabilo!$F$5:$DA$5=10)*(Stabilo!F312:DA312&lt;&gt;""))</f>
        <v>0</v>
      </c>
    </row>
    <row r="308" spans="2:44" ht="15" customHeight="1">
      <c r="B308" s="76">
        <v>305</v>
      </c>
      <c r="C308" s="77" t="str">
        <f>IF(Accueil!F317="","",Accueil!F317)</f>
        <v/>
      </c>
      <c r="D308" s="167" t="str">
        <f t="shared" si="45"/>
        <v/>
      </c>
      <c r="E308" s="167" t="str">
        <f t="shared" si="46"/>
        <v/>
      </c>
      <c r="F308" s="167" t="str">
        <f t="shared" si="47"/>
        <v/>
      </c>
      <c r="G308" s="167" t="str">
        <f t="shared" si="48"/>
        <v/>
      </c>
      <c r="H308" s="167" t="str">
        <f t="shared" si="49"/>
        <v/>
      </c>
      <c r="I308" s="167" t="str">
        <f t="shared" si="50"/>
        <v/>
      </c>
      <c r="J308" s="167" t="str">
        <f t="shared" si="51"/>
        <v/>
      </c>
      <c r="K308" s="167" t="str">
        <f t="shared" si="52"/>
        <v/>
      </c>
      <c r="L308" s="167" t="str">
        <f t="shared" si="53"/>
        <v/>
      </c>
      <c r="M308" s="167" t="str">
        <f t="shared" si="54"/>
        <v/>
      </c>
      <c r="N308" s="103" t="str">
        <f>IF(N307="","",IF(SUMPRODUCT((Stabilo!$F313:$DA313="A")*(Stabilo!$F$5:$DA$5='Résultats élèves'!$D$2))&gt;0,"ABSENT","PRESENT"))</f>
        <v>PRESENT</v>
      </c>
      <c r="O308" s="103" t="str">
        <f>IF(O307="","",IF(SUMPRODUCT((Stabilo!$F313:$DA313="A")*(Stabilo!$F$5:$DA$5='Résultats élèves'!$E$2))&gt;0,"ABSENT","PRESENT"))</f>
        <v>PRESENT</v>
      </c>
      <c r="P308" s="103" t="str">
        <f>IF(P307="","",IF(SUMPRODUCT((Stabilo!$F313:$DA313="A")*(Stabilo!$F$5:$DA$5='Résultats élèves'!$F$2))&gt;0,"ABSENT","PRESENT"))</f>
        <v>PRESENT</v>
      </c>
      <c r="Q308" s="103" t="str">
        <f>IF(Q307="","",IF(SUMPRODUCT((Stabilo!$F313:$DA313="A")*(Stabilo!$F$5:$DA$5='Résultats élèves'!$G$2))&gt;0,"ABSENT","PRESENT"))</f>
        <v>PRESENT</v>
      </c>
      <c r="R308" s="103" t="str">
        <f>IF(R307="","",IF(SUMPRODUCT((Stabilo!$F313:$DA313="A")*(Stabilo!$F$5:$DA$5='Résultats élèves'!$H$2))&gt;0,"ABSENT","PRESENT"))</f>
        <v>PRESENT</v>
      </c>
      <c r="S308" s="103" t="str">
        <f>IF(S307="","",IF(SUMPRODUCT((Stabilo!$F313:$DA313="A")*(Stabilo!$F$5:$DA$5='Résultats élèves'!$I$2))&gt;0,"ABSENT","PRESENT"))</f>
        <v/>
      </c>
      <c r="T308" s="103" t="str">
        <f>IF(T307="","",IF(SUMPRODUCT((Stabilo!$F313:$DA313="A")*(Stabilo!$F$5:$DA$5='Résultats élèves'!$J$2))&gt;0,"ABSENT","PRESENT"))</f>
        <v/>
      </c>
      <c r="U308" s="103" t="str">
        <f>IF(U307="","",IF(SUMPRODUCT((Stabilo!$F313:$DA313="A")*(Stabilo!$F$5:$DA$5='Résultats élèves'!$K$2))&gt;0,"ABSENT","PRESENT"))</f>
        <v/>
      </c>
      <c r="V308" s="103" t="str">
        <f>IF(V307="","",IF(SUMPRODUCT((Stabilo!$F313:$DA313="A")*(Stabilo!$F$5:$DA$5='Résultats élèves'!$L$2))&gt;0,"ABSENT","PRESENT"))</f>
        <v/>
      </c>
      <c r="W308" s="103" t="str">
        <f>IF(W307="","",IF(SUMPRODUCT((Stabilo!$F313:$DA313="A")*(Stabilo!$F$5:$DA$5='Résultats élèves'!$M$2))&gt;0,"ABSENT","PRESENT"))</f>
        <v/>
      </c>
      <c r="X308" s="99" t="str">
        <f t="shared" si="55"/>
        <v/>
      </c>
      <c r="Y308" s="176" t="str">
        <f>IF(X308="PRESENT",IF(N308="PRESENT",SUMPRODUCT((Stabilo!$F313:$DA313=1)*(Stabilo!$F$5:$DA$5='Résultats élèves'!$D$2)),"A"),"A")</f>
        <v>A</v>
      </c>
      <c r="Z308" s="176" t="str">
        <f>IF(X308="PRESENT",IF(O308="PRESENT",SUMPRODUCT((Stabilo!$F313:$DA313=1)*(Stabilo!$F$5:$DA$5='Résultats élèves'!$E$2)),"A"),"A")</f>
        <v>A</v>
      </c>
      <c r="AA308" s="176" t="str">
        <f>IF(X308="PRESENT",IF(P308="PRESENT",SUMPRODUCT((Stabilo!$F313:$DA313=1)*(Stabilo!$F$5:$DA$5='Résultats élèves'!$F$2)),"A"),"A")</f>
        <v>A</v>
      </c>
      <c r="AB308" s="176" t="str">
        <f>IF(X308="PRESENT",IF(Q308="PRESENT",SUMPRODUCT((Stabilo!$F313:$DA313=1)*(Stabilo!$F$5:$DA$5='Résultats élèves'!$G$2)),"A"),"A")</f>
        <v>A</v>
      </c>
      <c r="AC308" s="176" t="str">
        <f>IF(X308="PRESENT",IF(R308="PRESENT",SUMPRODUCT((Stabilo!$F313:$DA313=1)*(Stabilo!$F$5:$DA$5='Résultats élèves'!$H$2)),"A"),"A")</f>
        <v>A</v>
      </c>
      <c r="AD308" s="176" t="str">
        <f>IF(X308="PRESENT",IF(S308="PRESENT",SUMPRODUCT((Stabilo!$F313:$DA313=1)*(Stabilo!$F$5:$DA$5='Résultats élèves'!$I$2)),"A"),"A")</f>
        <v>A</v>
      </c>
      <c r="AE308" s="176" t="str">
        <f>IF(X308="PRESENT",IF(T308="PRESENT",SUMPRODUCT((Stabilo!$F313:$DA313=1)*(Stabilo!$F$5:$DA$5='Résultats élèves'!$J$2)),"A"),"A")</f>
        <v>A</v>
      </c>
      <c r="AF308" s="176" t="str">
        <f>IF(X308="PRESENT",IF(U308="PRESENT",SUMPRODUCT((Stabilo!$F313:$DA313=1)*(Stabilo!$F$5:$DA$5='Résultats élèves'!$K$2)),"A"),"A")</f>
        <v>A</v>
      </c>
      <c r="AG308" s="176" t="str">
        <f>IF(X308="PRESENT",IF(V308="PRESENT",SUMPRODUCT((Stabilo!$F313:$DA313=1)*(Stabilo!$F$5:$DA$5='Résultats élèves'!$L$2)),"A"),"A")</f>
        <v>A</v>
      </c>
      <c r="AH308" s="176" t="str">
        <f>IF(X308="PRESENT",IF(W308="PRESENT",SUMPRODUCT((Stabilo!$F313:$DA313=1)*(Stabilo!$F$5:$DA$5='Résultats élèves'!$M$2)),"A"),"A")</f>
        <v>A</v>
      </c>
      <c r="AI308" s="175">
        <f>SUMPRODUCT((Stabilo!$F$5:$DA$5=1)*(Stabilo!F313:DA313&lt;&gt;""))</f>
        <v>0</v>
      </c>
      <c r="AJ308" s="175">
        <f>SUMPRODUCT((Stabilo!$F$5:$DA$5=2)*(Stabilo!F313:DA313&lt;&gt;""))</f>
        <v>0</v>
      </c>
      <c r="AK308" s="175">
        <f>SUMPRODUCT((Stabilo!$F$5:$DA$5=3)*(Stabilo!F313:DA313&lt;&gt;""))</f>
        <v>0</v>
      </c>
      <c r="AL308" s="175">
        <f>SUMPRODUCT((Stabilo!$F$5:$DA$5=4)*(Stabilo!F313:DA313&lt;&gt;""))</f>
        <v>0</v>
      </c>
      <c r="AM308" s="175">
        <f>SUMPRODUCT((Stabilo!$F$5:$DA$5=5)*(Stabilo!F313:DA313&lt;&gt;""))</f>
        <v>0</v>
      </c>
      <c r="AN308" s="175">
        <f>SUMPRODUCT((Stabilo!$F$5:$DA$5=6)*(Stabilo!F313:DA313&lt;&gt;""))</f>
        <v>0</v>
      </c>
      <c r="AO308" s="175">
        <f>SUMPRODUCT((Stabilo!$F$5:$DA$5=7)*(Stabilo!F313:DA313&lt;&gt;""))</f>
        <v>0</v>
      </c>
      <c r="AP308" s="175">
        <f>SUMPRODUCT((Stabilo!$F$5:$DA$5=8)*(Stabilo!F313:DA313&lt;&gt;""))</f>
        <v>0</v>
      </c>
      <c r="AQ308" s="175">
        <f>SUMPRODUCT((Stabilo!$F$5:$DA$5=9)*(Stabilo!F313:DA313&lt;&gt;""))</f>
        <v>0</v>
      </c>
      <c r="AR308" s="175">
        <f>SUMPRODUCT((Stabilo!$F$5:$DA$5=10)*(Stabilo!F313:DA313&lt;&gt;""))</f>
        <v>0</v>
      </c>
    </row>
    <row r="309" spans="2:44" ht="15" customHeight="1">
      <c r="B309" s="76">
        <v>306</v>
      </c>
      <c r="C309" s="77" t="str">
        <f>IF(Accueil!F318="","",Accueil!F318)</f>
        <v/>
      </c>
      <c r="D309" s="167" t="str">
        <f t="shared" si="45"/>
        <v/>
      </c>
      <c r="E309" s="167" t="str">
        <f t="shared" si="46"/>
        <v/>
      </c>
      <c r="F309" s="167" t="str">
        <f t="shared" si="47"/>
        <v/>
      </c>
      <c r="G309" s="167" t="str">
        <f t="shared" si="48"/>
        <v/>
      </c>
      <c r="H309" s="167" t="str">
        <f t="shared" si="49"/>
        <v/>
      </c>
      <c r="I309" s="167" t="str">
        <f t="shared" si="50"/>
        <v/>
      </c>
      <c r="J309" s="167" t="str">
        <f t="shared" si="51"/>
        <v/>
      </c>
      <c r="K309" s="167" t="str">
        <f t="shared" si="52"/>
        <v/>
      </c>
      <c r="L309" s="167" t="str">
        <f t="shared" si="53"/>
        <v/>
      </c>
      <c r="M309" s="167" t="str">
        <f t="shared" si="54"/>
        <v/>
      </c>
      <c r="N309" s="103" t="str">
        <f>IF(N308="","",IF(SUMPRODUCT((Stabilo!$F314:$DA314="A")*(Stabilo!$F$5:$DA$5='Résultats élèves'!$D$2))&gt;0,"ABSENT","PRESENT"))</f>
        <v>PRESENT</v>
      </c>
      <c r="O309" s="103" t="str">
        <f>IF(O308="","",IF(SUMPRODUCT((Stabilo!$F314:$DA314="A")*(Stabilo!$F$5:$DA$5='Résultats élèves'!$E$2))&gt;0,"ABSENT","PRESENT"))</f>
        <v>PRESENT</v>
      </c>
      <c r="P309" s="103" t="str">
        <f>IF(P308="","",IF(SUMPRODUCT((Stabilo!$F314:$DA314="A")*(Stabilo!$F$5:$DA$5='Résultats élèves'!$F$2))&gt;0,"ABSENT","PRESENT"))</f>
        <v>PRESENT</v>
      </c>
      <c r="Q309" s="103" t="str">
        <f>IF(Q308="","",IF(SUMPRODUCT((Stabilo!$F314:$DA314="A")*(Stabilo!$F$5:$DA$5='Résultats élèves'!$G$2))&gt;0,"ABSENT","PRESENT"))</f>
        <v>PRESENT</v>
      </c>
      <c r="R309" s="103" t="str">
        <f>IF(R308="","",IF(SUMPRODUCT((Stabilo!$F314:$DA314="A")*(Stabilo!$F$5:$DA$5='Résultats élèves'!$H$2))&gt;0,"ABSENT","PRESENT"))</f>
        <v>PRESENT</v>
      </c>
      <c r="S309" s="103" t="str">
        <f>IF(S308="","",IF(SUMPRODUCT((Stabilo!$F314:$DA314="A")*(Stabilo!$F$5:$DA$5='Résultats élèves'!$I$2))&gt;0,"ABSENT","PRESENT"))</f>
        <v/>
      </c>
      <c r="T309" s="103" t="str">
        <f>IF(T308="","",IF(SUMPRODUCT((Stabilo!$F314:$DA314="A")*(Stabilo!$F$5:$DA$5='Résultats élèves'!$J$2))&gt;0,"ABSENT","PRESENT"))</f>
        <v/>
      </c>
      <c r="U309" s="103" t="str">
        <f>IF(U308="","",IF(SUMPRODUCT((Stabilo!$F314:$DA314="A")*(Stabilo!$F$5:$DA$5='Résultats élèves'!$K$2))&gt;0,"ABSENT","PRESENT"))</f>
        <v/>
      </c>
      <c r="V309" s="103" t="str">
        <f>IF(V308="","",IF(SUMPRODUCT((Stabilo!$F314:$DA314="A")*(Stabilo!$F$5:$DA$5='Résultats élèves'!$L$2))&gt;0,"ABSENT","PRESENT"))</f>
        <v/>
      </c>
      <c r="W309" s="103" t="str">
        <f>IF(W308="","",IF(SUMPRODUCT((Stabilo!$F314:$DA314="A")*(Stabilo!$F$5:$DA$5='Résultats élèves'!$M$2))&gt;0,"ABSENT","PRESENT"))</f>
        <v/>
      </c>
      <c r="X309" s="99" t="str">
        <f t="shared" si="55"/>
        <v/>
      </c>
      <c r="Y309" s="176" t="str">
        <f>IF(X309="PRESENT",IF(N309="PRESENT",SUMPRODUCT((Stabilo!$F314:$DA314=1)*(Stabilo!$F$5:$DA$5='Résultats élèves'!$D$2)),"A"),"A")</f>
        <v>A</v>
      </c>
      <c r="Z309" s="176" t="str">
        <f>IF(X309="PRESENT",IF(O309="PRESENT",SUMPRODUCT((Stabilo!$F314:$DA314=1)*(Stabilo!$F$5:$DA$5='Résultats élèves'!$E$2)),"A"),"A")</f>
        <v>A</v>
      </c>
      <c r="AA309" s="176" t="str">
        <f>IF(X309="PRESENT",IF(P309="PRESENT",SUMPRODUCT((Stabilo!$F314:$DA314=1)*(Stabilo!$F$5:$DA$5='Résultats élèves'!$F$2)),"A"),"A")</f>
        <v>A</v>
      </c>
      <c r="AB309" s="176" t="str">
        <f>IF(X309="PRESENT",IF(Q309="PRESENT",SUMPRODUCT((Stabilo!$F314:$DA314=1)*(Stabilo!$F$5:$DA$5='Résultats élèves'!$G$2)),"A"),"A")</f>
        <v>A</v>
      </c>
      <c r="AC309" s="176" t="str">
        <f>IF(X309="PRESENT",IF(R309="PRESENT",SUMPRODUCT((Stabilo!$F314:$DA314=1)*(Stabilo!$F$5:$DA$5='Résultats élèves'!$H$2)),"A"),"A")</f>
        <v>A</v>
      </c>
      <c r="AD309" s="176" t="str">
        <f>IF(X309="PRESENT",IF(S309="PRESENT",SUMPRODUCT((Stabilo!$F314:$DA314=1)*(Stabilo!$F$5:$DA$5='Résultats élèves'!$I$2)),"A"),"A")</f>
        <v>A</v>
      </c>
      <c r="AE309" s="176" t="str">
        <f>IF(X309="PRESENT",IF(T309="PRESENT",SUMPRODUCT((Stabilo!$F314:$DA314=1)*(Stabilo!$F$5:$DA$5='Résultats élèves'!$J$2)),"A"),"A")</f>
        <v>A</v>
      </c>
      <c r="AF309" s="176" t="str">
        <f>IF(X309="PRESENT",IF(U309="PRESENT",SUMPRODUCT((Stabilo!$F314:$DA314=1)*(Stabilo!$F$5:$DA$5='Résultats élèves'!$K$2)),"A"),"A")</f>
        <v>A</v>
      </c>
      <c r="AG309" s="176" t="str">
        <f>IF(X309="PRESENT",IF(V309="PRESENT",SUMPRODUCT((Stabilo!$F314:$DA314=1)*(Stabilo!$F$5:$DA$5='Résultats élèves'!$L$2)),"A"),"A")</f>
        <v>A</v>
      </c>
      <c r="AH309" s="176" t="str">
        <f>IF(X309="PRESENT",IF(W309="PRESENT",SUMPRODUCT((Stabilo!$F314:$DA314=1)*(Stabilo!$F$5:$DA$5='Résultats élèves'!$M$2)),"A"),"A")</f>
        <v>A</v>
      </c>
      <c r="AI309" s="175">
        <f>SUMPRODUCT((Stabilo!$F$5:$DA$5=1)*(Stabilo!F314:DA314&lt;&gt;""))</f>
        <v>0</v>
      </c>
      <c r="AJ309" s="175">
        <f>SUMPRODUCT((Stabilo!$F$5:$DA$5=2)*(Stabilo!F314:DA314&lt;&gt;""))</f>
        <v>0</v>
      </c>
      <c r="AK309" s="175">
        <f>SUMPRODUCT((Stabilo!$F$5:$DA$5=3)*(Stabilo!F314:DA314&lt;&gt;""))</f>
        <v>0</v>
      </c>
      <c r="AL309" s="175">
        <f>SUMPRODUCT((Stabilo!$F$5:$DA$5=4)*(Stabilo!F314:DA314&lt;&gt;""))</f>
        <v>0</v>
      </c>
      <c r="AM309" s="175">
        <f>SUMPRODUCT((Stabilo!$F$5:$DA$5=5)*(Stabilo!F314:DA314&lt;&gt;""))</f>
        <v>0</v>
      </c>
      <c r="AN309" s="175">
        <f>SUMPRODUCT((Stabilo!$F$5:$DA$5=6)*(Stabilo!F314:DA314&lt;&gt;""))</f>
        <v>0</v>
      </c>
      <c r="AO309" s="175">
        <f>SUMPRODUCT((Stabilo!$F$5:$DA$5=7)*(Stabilo!F314:DA314&lt;&gt;""))</f>
        <v>0</v>
      </c>
      <c r="AP309" s="175">
        <f>SUMPRODUCT((Stabilo!$F$5:$DA$5=8)*(Stabilo!F314:DA314&lt;&gt;""))</f>
        <v>0</v>
      </c>
      <c r="AQ309" s="175">
        <f>SUMPRODUCT((Stabilo!$F$5:$DA$5=9)*(Stabilo!F314:DA314&lt;&gt;""))</f>
        <v>0</v>
      </c>
      <c r="AR309" s="175">
        <f>SUMPRODUCT((Stabilo!$F$5:$DA$5=10)*(Stabilo!F314:DA314&lt;&gt;""))</f>
        <v>0</v>
      </c>
    </row>
    <row r="310" spans="2:44" ht="15" customHeight="1">
      <c r="B310" s="76">
        <v>307</v>
      </c>
      <c r="C310" s="77" t="str">
        <f>IF(Accueil!F319="","",Accueil!F319)</f>
        <v/>
      </c>
      <c r="D310" s="167" t="str">
        <f t="shared" si="45"/>
        <v/>
      </c>
      <c r="E310" s="167" t="str">
        <f t="shared" si="46"/>
        <v/>
      </c>
      <c r="F310" s="167" t="str">
        <f t="shared" si="47"/>
        <v/>
      </c>
      <c r="G310" s="167" t="str">
        <f t="shared" si="48"/>
        <v/>
      </c>
      <c r="H310" s="167" t="str">
        <f t="shared" si="49"/>
        <v/>
      </c>
      <c r="I310" s="167" t="str">
        <f t="shared" si="50"/>
        <v/>
      </c>
      <c r="J310" s="167" t="str">
        <f t="shared" si="51"/>
        <v/>
      </c>
      <c r="K310" s="167" t="str">
        <f t="shared" si="52"/>
        <v/>
      </c>
      <c r="L310" s="167" t="str">
        <f t="shared" si="53"/>
        <v/>
      </c>
      <c r="M310" s="167" t="str">
        <f t="shared" si="54"/>
        <v/>
      </c>
      <c r="N310" s="103" t="str">
        <f>IF(N309="","",IF(SUMPRODUCT((Stabilo!$F315:$DA315="A")*(Stabilo!$F$5:$DA$5='Résultats élèves'!$D$2))&gt;0,"ABSENT","PRESENT"))</f>
        <v>PRESENT</v>
      </c>
      <c r="O310" s="103" t="str">
        <f>IF(O309="","",IF(SUMPRODUCT((Stabilo!$F315:$DA315="A")*(Stabilo!$F$5:$DA$5='Résultats élèves'!$E$2))&gt;0,"ABSENT","PRESENT"))</f>
        <v>PRESENT</v>
      </c>
      <c r="P310" s="103" t="str">
        <f>IF(P309="","",IF(SUMPRODUCT((Stabilo!$F315:$DA315="A")*(Stabilo!$F$5:$DA$5='Résultats élèves'!$F$2))&gt;0,"ABSENT","PRESENT"))</f>
        <v>PRESENT</v>
      </c>
      <c r="Q310" s="103" t="str">
        <f>IF(Q309="","",IF(SUMPRODUCT((Stabilo!$F315:$DA315="A")*(Stabilo!$F$5:$DA$5='Résultats élèves'!$G$2))&gt;0,"ABSENT","PRESENT"))</f>
        <v>PRESENT</v>
      </c>
      <c r="R310" s="103" t="str">
        <f>IF(R309="","",IF(SUMPRODUCT((Stabilo!$F315:$DA315="A")*(Stabilo!$F$5:$DA$5='Résultats élèves'!$H$2))&gt;0,"ABSENT","PRESENT"))</f>
        <v>PRESENT</v>
      </c>
      <c r="S310" s="103" t="str">
        <f>IF(S309="","",IF(SUMPRODUCT((Stabilo!$F315:$DA315="A")*(Stabilo!$F$5:$DA$5='Résultats élèves'!$I$2))&gt;0,"ABSENT","PRESENT"))</f>
        <v/>
      </c>
      <c r="T310" s="103" t="str">
        <f>IF(T309="","",IF(SUMPRODUCT((Stabilo!$F315:$DA315="A")*(Stabilo!$F$5:$DA$5='Résultats élèves'!$J$2))&gt;0,"ABSENT","PRESENT"))</f>
        <v/>
      </c>
      <c r="U310" s="103" t="str">
        <f>IF(U309="","",IF(SUMPRODUCT((Stabilo!$F315:$DA315="A")*(Stabilo!$F$5:$DA$5='Résultats élèves'!$K$2))&gt;0,"ABSENT","PRESENT"))</f>
        <v/>
      </c>
      <c r="V310" s="103" t="str">
        <f>IF(V309="","",IF(SUMPRODUCT((Stabilo!$F315:$DA315="A")*(Stabilo!$F$5:$DA$5='Résultats élèves'!$L$2))&gt;0,"ABSENT","PRESENT"))</f>
        <v/>
      </c>
      <c r="W310" s="103" t="str">
        <f>IF(W309="","",IF(SUMPRODUCT((Stabilo!$F315:$DA315="A")*(Stabilo!$F$5:$DA$5='Résultats élèves'!$M$2))&gt;0,"ABSENT","PRESENT"))</f>
        <v/>
      </c>
      <c r="X310" s="99" t="str">
        <f t="shared" si="55"/>
        <v/>
      </c>
      <c r="Y310" s="176" t="str">
        <f>IF(X310="PRESENT",IF(N310="PRESENT",SUMPRODUCT((Stabilo!$F315:$DA315=1)*(Stabilo!$F$5:$DA$5='Résultats élèves'!$D$2)),"A"),"A")</f>
        <v>A</v>
      </c>
      <c r="Z310" s="176" t="str">
        <f>IF(X310="PRESENT",IF(O310="PRESENT",SUMPRODUCT((Stabilo!$F315:$DA315=1)*(Stabilo!$F$5:$DA$5='Résultats élèves'!$E$2)),"A"),"A")</f>
        <v>A</v>
      </c>
      <c r="AA310" s="176" t="str">
        <f>IF(X310="PRESENT",IF(P310="PRESENT",SUMPRODUCT((Stabilo!$F315:$DA315=1)*(Stabilo!$F$5:$DA$5='Résultats élèves'!$F$2)),"A"),"A")</f>
        <v>A</v>
      </c>
      <c r="AB310" s="176" t="str">
        <f>IF(X310="PRESENT",IF(Q310="PRESENT",SUMPRODUCT((Stabilo!$F315:$DA315=1)*(Stabilo!$F$5:$DA$5='Résultats élèves'!$G$2)),"A"),"A")</f>
        <v>A</v>
      </c>
      <c r="AC310" s="176" t="str">
        <f>IF(X310="PRESENT",IF(R310="PRESENT",SUMPRODUCT((Stabilo!$F315:$DA315=1)*(Stabilo!$F$5:$DA$5='Résultats élèves'!$H$2)),"A"),"A")</f>
        <v>A</v>
      </c>
      <c r="AD310" s="176" t="str">
        <f>IF(X310="PRESENT",IF(S310="PRESENT",SUMPRODUCT((Stabilo!$F315:$DA315=1)*(Stabilo!$F$5:$DA$5='Résultats élèves'!$I$2)),"A"),"A")</f>
        <v>A</v>
      </c>
      <c r="AE310" s="176" t="str">
        <f>IF(X310="PRESENT",IF(T310="PRESENT",SUMPRODUCT((Stabilo!$F315:$DA315=1)*(Stabilo!$F$5:$DA$5='Résultats élèves'!$J$2)),"A"),"A")</f>
        <v>A</v>
      </c>
      <c r="AF310" s="176" t="str">
        <f>IF(X310="PRESENT",IF(U310="PRESENT",SUMPRODUCT((Stabilo!$F315:$DA315=1)*(Stabilo!$F$5:$DA$5='Résultats élèves'!$K$2)),"A"),"A")</f>
        <v>A</v>
      </c>
      <c r="AG310" s="176" t="str">
        <f>IF(X310="PRESENT",IF(V310="PRESENT",SUMPRODUCT((Stabilo!$F315:$DA315=1)*(Stabilo!$F$5:$DA$5='Résultats élèves'!$L$2)),"A"),"A")</f>
        <v>A</v>
      </c>
      <c r="AH310" s="176" t="str">
        <f>IF(X310="PRESENT",IF(W310="PRESENT",SUMPRODUCT((Stabilo!$F315:$DA315=1)*(Stabilo!$F$5:$DA$5='Résultats élèves'!$M$2)),"A"),"A")</f>
        <v>A</v>
      </c>
      <c r="AI310" s="175">
        <f>SUMPRODUCT((Stabilo!$F$5:$DA$5=1)*(Stabilo!F315:DA315&lt;&gt;""))</f>
        <v>0</v>
      </c>
      <c r="AJ310" s="175">
        <f>SUMPRODUCT((Stabilo!$F$5:$DA$5=2)*(Stabilo!F315:DA315&lt;&gt;""))</f>
        <v>0</v>
      </c>
      <c r="AK310" s="175">
        <f>SUMPRODUCT((Stabilo!$F$5:$DA$5=3)*(Stabilo!F315:DA315&lt;&gt;""))</f>
        <v>0</v>
      </c>
      <c r="AL310" s="175">
        <f>SUMPRODUCT((Stabilo!$F$5:$DA$5=4)*(Stabilo!F315:DA315&lt;&gt;""))</f>
        <v>0</v>
      </c>
      <c r="AM310" s="175">
        <f>SUMPRODUCT((Stabilo!$F$5:$DA$5=5)*(Stabilo!F315:DA315&lt;&gt;""))</f>
        <v>0</v>
      </c>
      <c r="AN310" s="175">
        <f>SUMPRODUCT((Stabilo!$F$5:$DA$5=6)*(Stabilo!F315:DA315&lt;&gt;""))</f>
        <v>0</v>
      </c>
      <c r="AO310" s="175">
        <f>SUMPRODUCT((Stabilo!$F$5:$DA$5=7)*(Stabilo!F315:DA315&lt;&gt;""))</f>
        <v>0</v>
      </c>
      <c r="AP310" s="175">
        <f>SUMPRODUCT((Stabilo!$F$5:$DA$5=8)*(Stabilo!F315:DA315&lt;&gt;""))</f>
        <v>0</v>
      </c>
      <c r="AQ310" s="175">
        <f>SUMPRODUCT((Stabilo!$F$5:$DA$5=9)*(Stabilo!F315:DA315&lt;&gt;""))</f>
        <v>0</v>
      </c>
      <c r="AR310" s="175">
        <f>SUMPRODUCT((Stabilo!$F$5:$DA$5=10)*(Stabilo!F315:DA315&lt;&gt;""))</f>
        <v>0</v>
      </c>
    </row>
    <row r="311" spans="2:44" ht="15" customHeight="1">
      <c r="B311" s="76">
        <v>308</v>
      </c>
      <c r="C311" s="77" t="str">
        <f>IF(Accueil!F320="","",Accueil!F320)</f>
        <v/>
      </c>
      <c r="D311" s="167" t="str">
        <f t="shared" si="45"/>
        <v/>
      </c>
      <c r="E311" s="167" t="str">
        <f t="shared" si="46"/>
        <v/>
      </c>
      <c r="F311" s="167" t="str">
        <f t="shared" si="47"/>
        <v/>
      </c>
      <c r="G311" s="167" t="str">
        <f t="shared" si="48"/>
        <v/>
      </c>
      <c r="H311" s="167" t="str">
        <f t="shared" si="49"/>
        <v/>
      </c>
      <c r="I311" s="167" t="str">
        <f t="shared" si="50"/>
        <v/>
      </c>
      <c r="J311" s="167" t="str">
        <f t="shared" si="51"/>
        <v/>
      </c>
      <c r="K311" s="167" t="str">
        <f t="shared" si="52"/>
        <v/>
      </c>
      <c r="L311" s="167" t="str">
        <f t="shared" si="53"/>
        <v/>
      </c>
      <c r="M311" s="167" t="str">
        <f t="shared" si="54"/>
        <v/>
      </c>
      <c r="N311" s="103" t="str">
        <f>IF(N310="","",IF(SUMPRODUCT((Stabilo!$F316:$DA316="A")*(Stabilo!$F$5:$DA$5='Résultats élèves'!$D$2))&gt;0,"ABSENT","PRESENT"))</f>
        <v>PRESENT</v>
      </c>
      <c r="O311" s="103" t="str">
        <f>IF(O310="","",IF(SUMPRODUCT((Stabilo!$F316:$DA316="A")*(Stabilo!$F$5:$DA$5='Résultats élèves'!$E$2))&gt;0,"ABSENT","PRESENT"))</f>
        <v>PRESENT</v>
      </c>
      <c r="P311" s="103" t="str">
        <f>IF(P310="","",IF(SUMPRODUCT((Stabilo!$F316:$DA316="A")*(Stabilo!$F$5:$DA$5='Résultats élèves'!$F$2))&gt;0,"ABSENT","PRESENT"))</f>
        <v>PRESENT</v>
      </c>
      <c r="Q311" s="103" t="str">
        <f>IF(Q310="","",IF(SUMPRODUCT((Stabilo!$F316:$DA316="A")*(Stabilo!$F$5:$DA$5='Résultats élèves'!$G$2))&gt;0,"ABSENT","PRESENT"))</f>
        <v>PRESENT</v>
      </c>
      <c r="R311" s="103" t="str">
        <f>IF(R310="","",IF(SUMPRODUCT((Stabilo!$F316:$DA316="A")*(Stabilo!$F$5:$DA$5='Résultats élèves'!$H$2))&gt;0,"ABSENT","PRESENT"))</f>
        <v>PRESENT</v>
      </c>
      <c r="S311" s="103" t="str">
        <f>IF(S310="","",IF(SUMPRODUCT((Stabilo!$F316:$DA316="A")*(Stabilo!$F$5:$DA$5='Résultats élèves'!$I$2))&gt;0,"ABSENT","PRESENT"))</f>
        <v/>
      </c>
      <c r="T311" s="103" t="str">
        <f>IF(T310="","",IF(SUMPRODUCT((Stabilo!$F316:$DA316="A")*(Stabilo!$F$5:$DA$5='Résultats élèves'!$J$2))&gt;0,"ABSENT","PRESENT"))</f>
        <v/>
      </c>
      <c r="U311" s="103" t="str">
        <f>IF(U310="","",IF(SUMPRODUCT((Stabilo!$F316:$DA316="A")*(Stabilo!$F$5:$DA$5='Résultats élèves'!$K$2))&gt;0,"ABSENT","PRESENT"))</f>
        <v/>
      </c>
      <c r="V311" s="103" t="str">
        <f>IF(V310="","",IF(SUMPRODUCT((Stabilo!$F316:$DA316="A")*(Stabilo!$F$5:$DA$5='Résultats élèves'!$L$2))&gt;0,"ABSENT","PRESENT"))</f>
        <v/>
      </c>
      <c r="W311" s="103" t="str">
        <f>IF(W310="","",IF(SUMPRODUCT((Stabilo!$F316:$DA316="A")*(Stabilo!$F$5:$DA$5='Résultats élèves'!$M$2))&gt;0,"ABSENT","PRESENT"))</f>
        <v/>
      </c>
      <c r="X311" s="99" t="str">
        <f t="shared" si="55"/>
        <v/>
      </c>
      <c r="Y311" s="176" t="str">
        <f>IF(X311="PRESENT",IF(N311="PRESENT",SUMPRODUCT((Stabilo!$F316:$DA316=1)*(Stabilo!$F$5:$DA$5='Résultats élèves'!$D$2)),"A"),"A")</f>
        <v>A</v>
      </c>
      <c r="Z311" s="176" t="str">
        <f>IF(X311="PRESENT",IF(O311="PRESENT",SUMPRODUCT((Stabilo!$F316:$DA316=1)*(Stabilo!$F$5:$DA$5='Résultats élèves'!$E$2)),"A"),"A")</f>
        <v>A</v>
      </c>
      <c r="AA311" s="176" t="str">
        <f>IF(X311="PRESENT",IF(P311="PRESENT",SUMPRODUCT((Stabilo!$F316:$DA316=1)*(Stabilo!$F$5:$DA$5='Résultats élèves'!$F$2)),"A"),"A")</f>
        <v>A</v>
      </c>
      <c r="AB311" s="176" t="str">
        <f>IF(X311="PRESENT",IF(Q311="PRESENT",SUMPRODUCT((Stabilo!$F316:$DA316=1)*(Stabilo!$F$5:$DA$5='Résultats élèves'!$G$2)),"A"),"A")</f>
        <v>A</v>
      </c>
      <c r="AC311" s="176" t="str">
        <f>IF(X311="PRESENT",IF(R311="PRESENT",SUMPRODUCT((Stabilo!$F316:$DA316=1)*(Stabilo!$F$5:$DA$5='Résultats élèves'!$H$2)),"A"),"A")</f>
        <v>A</v>
      </c>
      <c r="AD311" s="176" t="str">
        <f>IF(X311="PRESENT",IF(S311="PRESENT",SUMPRODUCT((Stabilo!$F316:$DA316=1)*(Stabilo!$F$5:$DA$5='Résultats élèves'!$I$2)),"A"),"A")</f>
        <v>A</v>
      </c>
      <c r="AE311" s="176" t="str">
        <f>IF(X311="PRESENT",IF(T311="PRESENT",SUMPRODUCT((Stabilo!$F316:$DA316=1)*(Stabilo!$F$5:$DA$5='Résultats élèves'!$J$2)),"A"),"A")</f>
        <v>A</v>
      </c>
      <c r="AF311" s="176" t="str">
        <f>IF(X311="PRESENT",IF(U311="PRESENT",SUMPRODUCT((Stabilo!$F316:$DA316=1)*(Stabilo!$F$5:$DA$5='Résultats élèves'!$K$2)),"A"),"A")</f>
        <v>A</v>
      </c>
      <c r="AG311" s="176" t="str">
        <f>IF(X311="PRESENT",IF(V311="PRESENT",SUMPRODUCT((Stabilo!$F316:$DA316=1)*(Stabilo!$F$5:$DA$5='Résultats élèves'!$L$2)),"A"),"A")</f>
        <v>A</v>
      </c>
      <c r="AH311" s="176" t="str">
        <f>IF(X311="PRESENT",IF(W311="PRESENT",SUMPRODUCT((Stabilo!$F316:$DA316=1)*(Stabilo!$F$5:$DA$5='Résultats élèves'!$M$2)),"A"),"A")</f>
        <v>A</v>
      </c>
      <c r="AI311" s="175">
        <f>SUMPRODUCT((Stabilo!$F$5:$DA$5=1)*(Stabilo!F316:DA316&lt;&gt;""))</f>
        <v>0</v>
      </c>
      <c r="AJ311" s="175">
        <f>SUMPRODUCT((Stabilo!$F$5:$DA$5=2)*(Stabilo!F316:DA316&lt;&gt;""))</f>
        <v>0</v>
      </c>
      <c r="AK311" s="175">
        <f>SUMPRODUCT((Stabilo!$F$5:$DA$5=3)*(Stabilo!F316:DA316&lt;&gt;""))</f>
        <v>0</v>
      </c>
      <c r="AL311" s="175">
        <f>SUMPRODUCT((Stabilo!$F$5:$DA$5=4)*(Stabilo!F316:DA316&lt;&gt;""))</f>
        <v>0</v>
      </c>
      <c r="AM311" s="175">
        <f>SUMPRODUCT((Stabilo!$F$5:$DA$5=5)*(Stabilo!F316:DA316&lt;&gt;""))</f>
        <v>0</v>
      </c>
      <c r="AN311" s="175">
        <f>SUMPRODUCT((Stabilo!$F$5:$DA$5=6)*(Stabilo!F316:DA316&lt;&gt;""))</f>
        <v>0</v>
      </c>
      <c r="AO311" s="175">
        <f>SUMPRODUCT((Stabilo!$F$5:$DA$5=7)*(Stabilo!F316:DA316&lt;&gt;""))</f>
        <v>0</v>
      </c>
      <c r="AP311" s="175">
        <f>SUMPRODUCT((Stabilo!$F$5:$DA$5=8)*(Stabilo!F316:DA316&lt;&gt;""))</f>
        <v>0</v>
      </c>
      <c r="AQ311" s="175">
        <f>SUMPRODUCT((Stabilo!$F$5:$DA$5=9)*(Stabilo!F316:DA316&lt;&gt;""))</f>
        <v>0</v>
      </c>
      <c r="AR311" s="175">
        <f>SUMPRODUCT((Stabilo!$F$5:$DA$5=10)*(Stabilo!F316:DA316&lt;&gt;""))</f>
        <v>0</v>
      </c>
    </row>
    <row r="312" spans="2:44" ht="15" customHeight="1">
      <c r="B312" s="76">
        <v>309</v>
      </c>
      <c r="C312" s="77" t="str">
        <f>IF(Accueil!F321="","",Accueil!F321)</f>
        <v/>
      </c>
      <c r="D312" s="167" t="str">
        <f t="shared" si="45"/>
        <v/>
      </c>
      <c r="E312" s="167" t="str">
        <f t="shared" si="46"/>
        <v/>
      </c>
      <c r="F312" s="167" t="str">
        <f t="shared" si="47"/>
        <v/>
      </c>
      <c r="G312" s="167" t="str">
        <f t="shared" si="48"/>
        <v/>
      </c>
      <c r="H312" s="167" t="str">
        <f t="shared" si="49"/>
        <v/>
      </c>
      <c r="I312" s="167" t="str">
        <f t="shared" si="50"/>
        <v/>
      </c>
      <c r="J312" s="167" t="str">
        <f t="shared" si="51"/>
        <v/>
      </c>
      <c r="K312" s="167" t="str">
        <f t="shared" si="52"/>
        <v/>
      </c>
      <c r="L312" s="167" t="str">
        <f t="shared" si="53"/>
        <v/>
      </c>
      <c r="M312" s="167" t="str">
        <f t="shared" si="54"/>
        <v/>
      </c>
      <c r="N312" s="103" t="str">
        <f>IF(N311="","",IF(SUMPRODUCT((Stabilo!$F317:$DA317="A")*(Stabilo!$F$5:$DA$5='Résultats élèves'!$D$2))&gt;0,"ABSENT","PRESENT"))</f>
        <v>PRESENT</v>
      </c>
      <c r="O312" s="103" t="str">
        <f>IF(O311="","",IF(SUMPRODUCT((Stabilo!$F317:$DA317="A")*(Stabilo!$F$5:$DA$5='Résultats élèves'!$E$2))&gt;0,"ABSENT","PRESENT"))</f>
        <v>PRESENT</v>
      </c>
      <c r="P312" s="103" t="str">
        <f>IF(P311="","",IF(SUMPRODUCT((Stabilo!$F317:$DA317="A")*(Stabilo!$F$5:$DA$5='Résultats élèves'!$F$2))&gt;0,"ABSENT","PRESENT"))</f>
        <v>PRESENT</v>
      </c>
      <c r="Q312" s="103" t="str">
        <f>IF(Q311="","",IF(SUMPRODUCT((Stabilo!$F317:$DA317="A")*(Stabilo!$F$5:$DA$5='Résultats élèves'!$G$2))&gt;0,"ABSENT","PRESENT"))</f>
        <v>PRESENT</v>
      </c>
      <c r="R312" s="103" t="str">
        <f>IF(R311="","",IF(SUMPRODUCT((Stabilo!$F317:$DA317="A")*(Stabilo!$F$5:$DA$5='Résultats élèves'!$H$2))&gt;0,"ABSENT","PRESENT"))</f>
        <v>PRESENT</v>
      </c>
      <c r="S312" s="103" t="str">
        <f>IF(S311="","",IF(SUMPRODUCT((Stabilo!$F317:$DA317="A")*(Stabilo!$F$5:$DA$5='Résultats élèves'!$I$2))&gt;0,"ABSENT","PRESENT"))</f>
        <v/>
      </c>
      <c r="T312" s="103" t="str">
        <f>IF(T311="","",IF(SUMPRODUCT((Stabilo!$F317:$DA317="A")*(Stabilo!$F$5:$DA$5='Résultats élèves'!$J$2))&gt;0,"ABSENT","PRESENT"))</f>
        <v/>
      </c>
      <c r="U312" s="103" t="str">
        <f>IF(U311="","",IF(SUMPRODUCT((Stabilo!$F317:$DA317="A")*(Stabilo!$F$5:$DA$5='Résultats élèves'!$K$2))&gt;0,"ABSENT","PRESENT"))</f>
        <v/>
      </c>
      <c r="V312" s="103" t="str">
        <f>IF(V311="","",IF(SUMPRODUCT((Stabilo!$F317:$DA317="A")*(Stabilo!$F$5:$DA$5='Résultats élèves'!$L$2))&gt;0,"ABSENT","PRESENT"))</f>
        <v/>
      </c>
      <c r="W312" s="103" t="str">
        <f>IF(W311="","",IF(SUMPRODUCT((Stabilo!$F317:$DA317="A")*(Stabilo!$F$5:$DA$5='Résultats élèves'!$M$2))&gt;0,"ABSENT","PRESENT"))</f>
        <v/>
      </c>
      <c r="X312" s="99" t="str">
        <f t="shared" si="55"/>
        <v/>
      </c>
      <c r="Y312" s="176" t="str">
        <f>IF(X312="PRESENT",IF(N312="PRESENT",SUMPRODUCT((Stabilo!$F317:$DA317=1)*(Stabilo!$F$5:$DA$5='Résultats élèves'!$D$2)),"A"),"A")</f>
        <v>A</v>
      </c>
      <c r="Z312" s="176" t="str">
        <f>IF(X312="PRESENT",IF(O312="PRESENT",SUMPRODUCT((Stabilo!$F317:$DA317=1)*(Stabilo!$F$5:$DA$5='Résultats élèves'!$E$2)),"A"),"A")</f>
        <v>A</v>
      </c>
      <c r="AA312" s="176" t="str">
        <f>IF(X312="PRESENT",IF(P312="PRESENT",SUMPRODUCT((Stabilo!$F317:$DA317=1)*(Stabilo!$F$5:$DA$5='Résultats élèves'!$F$2)),"A"),"A")</f>
        <v>A</v>
      </c>
      <c r="AB312" s="176" t="str">
        <f>IF(X312="PRESENT",IF(Q312="PRESENT",SUMPRODUCT((Stabilo!$F317:$DA317=1)*(Stabilo!$F$5:$DA$5='Résultats élèves'!$G$2)),"A"),"A")</f>
        <v>A</v>
      </c>
      <c r="AC312" s="176" t="str">
        <f>IF(X312="PRESENT",IF(R312="PRESENT",SUMPRODUCT((Stabilo!$F317:$DA317=1)*(Stabilo!$F$5:$DA$5='Résultats élèves'!$H$2)),"A"),"A")</f>
        <v>A</v>
      </c>
      <c r="AD312" s="176" t="str">
        <f>IF(X312="PRESENT",IF(S312="PRESENT",SUMPRODUCT((Stabilo!$F317:$DA317=1)*(Stabilo!$F$5:$DA$5='Résultats élèves'!$I$2)),"A"),"A")</f>
        <v>A</v>
      </c>
      <c r="AE312" s="176" t="str">
        <f>IF(X312="PRESENT",IF(T312="PRESENT",SUMPRODUCT((Stabilo!$F317:$DA317=1)*(Stabilo!$F$5:$DA$5='Résultats élèves'!$J$2)),"A"),"A")</f>
        <v>A</v>
      </c>
      <c r="AF312" s="176" t="str">
        <f>IF(X312="PRESENT",IF(U312="PRESENT",SUMPRODUCT((Stabilo!$F317:$DA317=1)*(Stabilo!$F$5:$DA$5='Résultats élèves'!$K$2)),"A"),"A")</f>
        <v>A</v>
      </c>
      <c r="AG312" s="176" t="str">
        <f>IF(X312="PRESENT",IF(V312="PRESENT",SUMPRODUCT((Stabilo!$F317:$DA317=1)*(Stabilo!$F$5:$DA$5='Résultats élèves'!$L$2)),"A"),"A")</f>
        <v>A</v>
      </c>
      <c r="AH312" s="176" t="str">
        <f>IF(X312="PRESENT",IF(W312="PRESENT",SUMPRODUCT((Stabilo!$F317:$DA317=1)*(Stabilo!$F$5:$DA$5='Résultats élèves'!$M$2)),"A"),"A")</f>
        <v>A</v>
      </c>
      <c r="AI312" s="175">
        <f>SUMPRODUCT((Stabilo!$F$5:$DA$5=1)*(Stabilo!F317:DA317&lt;&gt;""))</f>
        <v>0</v>
      </c>
      <c r="AJ312" s="175">
        <f>SUMPRODUCT((Stabilo!$F$5:$DA$5=2)*(Stabilo!F317:DA317&lt;&gt;""))</f>
        <v>0</v>
      </c>
      <c r="AK312" s="175">
        <f>SUMPRODUCT((Stabilo!$F$5:$DA$5=3)*(Stabilo!F317:DA317&lt;&gt;""))</f>
        <v>0</v>
      </c>
      <c r="AL312" s="175">
        <f>SUMPRODUCT((Stabilo!$F$5:$DA$5=4)*(Stabilo!F317:DA317&lt;&gt;""))</f>
        <v>0</v>
      </c>
      <c r="AM312" s="175">
        <f>SUMPRODUCT((Stabilo!$F$5:$DA$5=5)*(Stabilo!F317:DA317&lt;&gt;""))</f>
        <v>0</v>
      </c>
      <c r="AN312" s="175">
        <f>SUMPRODUCT((Stabilo!$F$5:$DA$5=6)*(Stabilo!F317:DA317&lt;&gt;""))</f>
        <v>0</v>
      </c>
      <c r="AO312" s="175">
        <f>SUMPRODUCT((Stabilo!$F$5:$DA$5=7)*(Stabilo!F317:DA317&lt;&gt;""))</f>
        <v>0</v>
      </c>
      <c r="AP312" s="175">
        <f>SUMPRODUCT((Stabilo!$F$5:$DA$5=8)*(Stabilo!F317:DA317&lt;&gt;""))</f>
        <v>0</v>
      </c>
      <c r="AQ312" s="175">
        <f>SUMPRODUCT((Stabilo!$F$5:$DA$5=9)*(Stabilo!F317:DA317&lt;&gt;""))</f>
        <v>0</v>
      </c>
      <c r="AR312" s="175">
        <f>SUMPRODUCT((Stabilo!$F$5:$DA$5=10)*(Stabilo!F317:DA317&lt;&gt;""))</f>
        <v>0</v>
      </c>
    </row>
    <row r="313" spans="2:44" ht="15" customHeight="1">
      <c r="B313" s="76">
        <v>310</v>
      </c>
      <c r="C313" s="77" t="str">
        <f>IF(Accueil!F322="","",Accueil!F322)</f>
        <v/>
      </c>
      <c r="D313" s="167" t="str">
        <f t="shared" si="45"/>
        <v/>
      </c>
      <c r="E313" s="167" t="str">
        <f t="shared" si="46"/>
        <v/>
      </c>
      <c r="F313" s="167" t="str">
        <f t="shared" si="47"/>
        <v/>
      </c>
      <c r="G313" s="167" t="str">
        <f t="shared" si="48"/>
        <v/>
      </c>
      <c r="H313" s="167" t="str">
        <f t="shared" si="49"/>
        <v/>
      </c>
      <c r="I313" s="167" t="str">
        <f t="shared" si="50"/>
        <v/>
      </c>
      <c r="J313" s="167" t="str">
        <f t="shared" si="51"/>
        <v/>
      </c>
      <c r="K313" s="167" t="str">
        <f t="shared" si="52"/>
        <v/>
      </c>
      <c r="L313" s="167" t="str">
        <f t="shared" si="53"/>
        <v/>
      </c>
      <c r="M313" s="167" t="str">
        <f t="shared" si="54"/>
        <v/>
      </c>
      <c r="N313" s="103" t="str">
        <f>IF(N312="","",IF(SUMPRODUCT((Stabilo!$F318:$DA318="A")*(Stabilo!$F$5:$DA$5='Résultats élèves'!$D$2))&gt;0,"ABSENT","PRESENT"))</f>
        <v>PRESENT</v>
      </c>
      <c r="O313" s="103" t="str">
        <f>IF(O312="","",IF(SUMPRODUCT((Stabilo!$F318:$DA318="A")*(Stabilo!$F$5:$DA$5='Résultats élèves'!$E$2))&gt;0,"ABSENT","PRESENT"))</f>
        <v>PRESENT</v>
      </c>
      <c r="P313" s="103" t="str">
        <f>IF(P312="","",IF(SUMPRODUCT((Stabilo!$F318:$DA318="A")*(Stabilo!$F$5:$DA$5='Résultats élèves'!$F$2))&gt;0,"ABSENT","PRESENT"))</f>
        <v>PRESENT</v>
      </c>
      <c r="Q313" s="103" t="str">
        <f>IF(Q312="","",IF(SUMPRODUCT((Stabilo!$F318:$DA318="A")*(Stabilo!$F$5:$DA$5='Résultats élèves'!$G$2))&gt;0,"ABSENT","PRESENT"))</f>
        <v>PRESENT</v>
      </c>
      <c r="R313" s="103" t="str">
        <f>IF(R312="","",IF(SUMPRODUCT((Stabilo!$F318:$DA318="A")*(Stabilo!$F$5:$DA$5='Résultats élèves'!$H$2))&gt;0,"ABSENT","PRESENT"))</f>
        <v>PRESENT</v>
      </c>
      <c r="S313" s="103" t="str">
        <f>IF(S312="","",IF(SUMPRODUCT((Stabilo!$F318:$DA318="A")*(Stabilo!$F$5:$DA$5='Résultats élèves'!$I$2))&gt;0,"ABSENT","PRESENT"))</f>
        <v/>
      </c>
      <c r="T313" s="103" t="str">
        <f>IF(T312="","",IF(SUMPRODUCT((Stabilo!$F318:$DA318="A")*(Stabilo!$F$5:$DA$5='Résultats élèves'!$J$2))&gt;0,"ABSENT","PRESENT"))</f>
        <v/>
      </c>
      <c r="U313" s="103" t="str">
        <f>IF(U312="","",IF(SUMPRODUCT((Stabilo!$F318:$DA318="A")*(Stabilo!$F$5:$DA$5='Résultats élèves'!$K$2))&gt;0,"ABSENT","PRESENT"))</f>
        <v/>
      </c>
      <c r="V313" s="103" t="str">
        <f>IF(V312="","",IF(SUMPRODUCT((Stabilo!$F318:$DA318="A")*(Stabilo!$F$5:$DA$5='Résultats élèves'!$L$2))&gt;0,"ABSENT","PRESENT"))</f>
        <v/>
      </c>
      <c r="W313" s="103" t="str">
        <f>IF(W312="","",IF(SUMPRODUCT((Stabilo!$F318:$DA318="A")*(Stabilo!$F$5:$DA$5='Résultats élèves'!$M$2))&gt;0,"ABSENT","PRESENT"))</f>
        <v/>
      </c>
      <c r="X313" s="99" t="str">
        <f t="shared" si="55"/>
        <v/>
      </c>
      <c r="Y313" s="176" t="str">
        <f>IF(X313="PRESENT",IF(N313="PRESENT",SUMPRODUCT((Stabilo!$F318:$DA318=1)*(Stabilo!$F$5:$DA$5='Résultats élèves'!$D$2)),"A"),"A")</f>
        <v>A</v>
      </c>
      <c r="Z313" s="176" t="str">
        <f>IF(X313="PRESENT",IF(O313="PRESENT",SUMPRODUCT((Stabilo!$F318:$DA318=1)*(Stabilo!$F$5:$DA$5='Résultats élèves'!$E$2)),"A"),"A")</f>
        <v>A</v>
      </c>
      <c r="AA313" s="176" t="str">
        <f>IF(X313="PRESENT",IF(P313="PRESENT",SUMPRODUCT((Stabilo!$F318:$DA318=1)*(Stabilo!$F$5:$DA$5='Résultats élèves'!$F$2)),"A"),"A")</f>
        <v>A</v>
      </c>
      <c r="AB313" s="176" t="str">
        <f>IF(X313="PRESENT",IF(Q313="PRESENT",SUMPRODUCT((Stabilo!$F318:$DA318=1)*(Stabilo!$F$5:$DA$5='Résultats élèves'!$G$2)),"A"),"A")</f>
        <v>A</v>
      </c>
      <c r="AC313" s="176" t="str">
        <f>IF(X313="PRESENT",IF(R313="PRESENT",SUMPRODUCT((Stabilo!$F318:$DA318=1)*(Stabilo!$F$5:$DA$5='Résultats élèves'!$H$2)),"A"),"A")</f>
        <v>A</v>
      </c>
      <c r="AD313" s="176" t="str">
        <f>IF(X313="PRESENT",IF(S313="PRESENT",SUMPRODUCT((Stabilo!$F318:$DA318=1)*(Stabilo!$F$5:$DA$5='Résultats élèves'!$I$2)),"A"),"A")</f>
        <v>A</v>
      </c>
      <c r="AE313" s="176" t="str">
        <f>IF(X313="PRESENT",IF(T313="PRESENT",SUMPRODUCT((Stabilo!$F318:$DA318=1)*(Stabilo!$F$5:$DA$5='Résultats élèves'!$J$2)),"A"),"A")</f>
        <v>A</v>
      </c>
      <c r="AF313" s="176" t="str">
        <f>IF(X313="PRESENT",IF(U313="PRESENT",SUMPRODUCT((Stabilo!$F318:$DA318=1)*(Stabilo!$F$5:$DA$5='Résultats élèves'!$K$2)),"A"),"A")</f>
        <v>A</v>
      </c>
      <c r="AG313" s="176" t="str">
        <f>IF(X313="PRESENT",IF(V313="PRESENT",SUMPRODUCT((Stabilo!$F318:$DA318=1)*(Stabilo!$F$5:$DA$5='Résultats élèves'!$L$2)),"A"),"A")</f>
        <v>A</v>
      </c>
      <c r="AH313" s="176" t="str">
        <f>IF(X313="PRESENT",IF(W313="PRESENT",SUMPRODUCT((Stabilo!$F318:$DA318=1)*(Stabilo!$F$5:$DA$5='Résultats élèves'!$M$2)),"A"),"A")</f>
        <v>A</v>
      </c>
      <c r="AI313" s="175">
        <f>SUMPRODUCT((Stabilo!$F$5:$DA$5=1)*(Stabilo!F318:DA318&lt;&gt;""))</f>
        <v>0</v>
      </c>
      <c r="AJ313" s="175">
        <f>SUMPRODUCT((Stabilo!$F$5:$DA$5=2)*(Stabilo!F318:DA318&lt;&gt;""))</f>
        <v>0</v>
      </c>
      <c r="AK313" s="175">
        <f>SUMPRODUCT((Stabilo!$F$5:$DA$5=3)*(Stabilo!F318:DA318&lt;&gt;""))</f>
        <v>0</v>
      </c>
      <c r="AL313" s="175">
        <f>SUMPRODUCT((Stabilo!$F$5:$DA$5=4)*(Stabilo!F318:DA318&lt;&gt;""))</f>
        <v>0</v>
      </c>
      <c r="AM313" s="175">
        <f>SUMPRODUCT((Stabilo!$F$5:$DA$5=5)*(Stabilo!F318:DA318&lt;&gt;""))</f>
        <v>0</v>
      </c>
      <c r="AN313" s="175">
        <f>SUMPRODUCT((Stabilo!$F$5:$DA$5=6)*(Stabilo!F318:DA318&lt;&gt;""))</f>
        <v>0</v>
      </c>
      <c r="AO313" s="175">
        <f>SUMPRODUCT((Stabilo!$F$5:$DA$5=7)*(Stabilo!F318:DA318&lt;&gt;""))</f>
        <v>0</v>
      </c>
      <c r="AP313" s="175">
        <f>SUMPRODUCT((Stabilo!$F$5:$DA$5=8)*(Stabilo!F318:DA318&lt;&gt;""))</f>
        <v>0</v>
      </c>
      <c r="AQ313" s="175">
        <f>SUMPRODUCT((Stabilo!$F$5:$DA$5=9)*(Stabilo!F318:DA318&lt;&gt;""))</f>
        <v>0</v>
      </c>
      <c r="AR313" s="175">
        <f>SUMPRODUCT((Stabilo!$F$5:$DA$5=10)*(Stabilo!F318:DA318&lt;&gt;""))</f>
        <v>0</v>
      </c>
    </row>
    <row r="314" spans="2:44" ht="15" customHeight="1">
      <c r="B314" s="76">
        <v>311</v>
      </c>
      <c r="C314" s="77" t="str">
        <f>IF(Accueil!F323="","",Accueil!F323)</f>
        <v/>
      </c>
      <c r="D314" s="167" t="str">
        <f t="shared" si="45"/>
        <v/>
      </c>
      <c r="E314" s="167" t="str">
        <f t="shared" si="46"/>
        <v/>
      </c>
      <c r="F314" s="167" t="str">
        <f t="shared" si="47"/>
        <v/>
      </c>
      <c r="G314" s="167" t="str">
        <f t="shared" si="48"/>
        <v/>
      </c>
      <c r="H314" s="167" t="str">
        <f t="shared" si="49"/>
        <v/>
      </c>
      <c r="I314" s="167" t="str">
        <f t="shared" si="50"/>
        <v/>
      </c>
      <c r="J314" s="167" t="str">
        <f t="shared" si="51"/>
        <v/>
      </c>
      <c r="K314" s="167" t="str">
        <f t="shared" si="52"/>
        <v/>
      </c>
      <c r="L314" s="167" t="str">
        <f t="shared" si="53"/>
        <v/>
      </c>
      <c r="M314" s="167" t="str">
        <f t="shared" si="54"/>
        <v/>
      </c>
      <c r="N314" s="103" t="str">
        <f>IF(N313="","",IF(SUMPRODUCT((Stabilo!$F319:$DA319="A")*(Stabilo!$F$5:$DA$5='Résultats élèves'!$D$2))&gt;0,"ABSENT","PRESENT"))</f>
        <v>PRESENT</v>
      </c>
      <c r="O314" s="103" t="str">
        <f>IF(O313="","",IF(SUMPRODUCT((Stabilo!$F319:$DA319="A")*(Stabilo!$F$5:$DA$5='Résultats élèves'!$E$2))&gt;0,"ABSENT","PRESENT"))</f>
        <v>PRESENT</v>
      </c>
      <c r="P314" s="103" t="str">
        <f>IF(P313="","",IF(SUMPRODUCT((Stabilo!$F319:$DA319="A")*(Stabilo!$F$5:$DA$5='Résultats élèves'!$F$2))&gt;0,"ABSENT","PRESENT"))</f>
        <v>PRESENT</v>
      </c>
      <c r="Q314" s="103" t="str">
        <f>IF(Q313="","",IF(SUMPRODUCT((Stabilo!$F319:$DA319="A")*(Stabilo!$F$5:$DA$5='Résultats élèves'!$G$2))&gt;0,"ABSENT","PRESENT"))</f>
        <v>PRESENT</v>
      </c>
      <c r="R314" s="103" t="str">
        <f>IF(R313="","",IF(SUMPRODUCT((Stabilo!$F319:$DA319="A")*(Stabilo!$F$5:$DA$5='Résultats élèves'!$H$2))&gt;0,"ABSENT","PRESENT"))</f>
        <v>PRESENT</v>
      </c>
      <c r="S314" s="103" t="str">
        <f>IF(S313="","",IF(SUMPRODUCT((Stabilo!$F319:$DA319="A")*(Stabilo!$F$5:$DA$5='Résultats élèves'!$I$2))&gt;0,"ABSENT","PRESENT"))</f>
        <v/>
      </c>
      <c r="T314" s="103" t="str">
        <f>IF(T313="","",IF(SUMPRODUCT((Stabilo!$F319:$DA319="A")*(Stabilo!$F$5:$DA$5='Résultats élèves'!$J$2))&gt;0,"ABSENT","PRESENT"))</f>
        <v/>
      </c>
      <c r="U314" s="103" t="str">
        <f>IF(U313="","",IF(SUMPRODUCT((Stabilo!$F319:$DA319="A")*(Stabilo!$F$5:$DA$5='Résultats élèves'!$K$2))&gt;0,"ABSENT","PRESENT"))</f>
        <v/>
      </c>
      <c r="V314" s="103" t="str">
        <f>IF(V313="","",IF(SUMPRODUCT((Stabilo!$F319:$DA319="A")*(Stabilo!$F$5:$DA$5='Résultats élèves'!$L$2))&gt;0,"ABSENT","PRESENT"))</f>
        <v/>
      </c>
      <c r="W314" s="103" t="str">
        <f>IF(W313="","",IF(SUMPRODUCT((Stabilo!$F319:$DA319="A")*(Stabilo!$F$5:$DA$5='Résultats élèves'!$M$2))&gt;0,"ABSENT","PRESENT"))</f>
        <v/>
      </c>
      <c r="X314" s="99" t="str">
        <f t="shared" si="55"/>
        <v/>
      </c>
      <c r="Y314" s="176" t="str">
        <f>IF(X314="PRESENT",IF(N314="PRESENT",SUMPRODUCT((Stabilo!$F319:$DA319=1)*(Stabilo!$F$5:$DA$5='Résultats élèves'!$D$2)),"A"),"A")</f>
        <v>A</v>
      </c>
      <c r="Z314" s="176" t="str">
        <f>IF(X314="PRESENT",IF(O314="PRESENT",SUMPRODUCT((Stabilo!$F319:$DA319=1)*(Stabilo!$F$5:$DA$5='Résultats élèves'!$E$2)),"A"),"A")</f>
        <v>A</v>
      </c>
      <c r="AA314" s="176" t="str">
        <f>IF(X314="PRESENT",IF(P314="PRESENT",SUMPRODUCT((Stabilo!$F319:$DA319=1)*(Stabilo!$F$5:$DA$5='Résultats élèves'!$F$2)),"A"),"A")</f>
        <v>A</v>
      </c>
      <c r="AB314" s="176" t="str">
        <f>IF(X314="PRESENT",IF(Q314="PRESENT",SUMPRODUCT((Stabilo!$F319:$DA319=1)*(Stabilo!$F$5:$DA$5='Résultats élèves'!$G$2)),"A"),"A")</f>
        <v>A</v>
      </c>
      <c r="AC314" s="176" t="str">
        <f>IF(X314="PRESENT",IF(R314="PRESENT",SUMPRODUCT((Stabilo!$F319:$DA319=1)*(Stabilo!$F$5:$DA$5='Résultats élèves'!$H$2)),"A"),"A")</f>
        <v>A</v>
      </c>
      <c r="AD314" s="176" t="str">
        <f>IF(X314="PRESENT",IF(S314="PRESENT",SUMPRODUCT((Stabilo!$F319:$DA319=1)*(Stabilo!$F$5:$DA$5='Résultats élèves'!$I$2)),"A"),"A")</f>
        <v>A</v>
      </c>
      <c r="AE314" s="176" t="str">
        <f>IF(X314="PRESENT",IF(T314="PRESENT",SUMPRODUCT((Stabilo!$F319:$DA319=1)*(Stabilo!$F$5:$DA$5='Résultats élèves'!$J$2)),"A"),"A")</f>
        <v>A</v>
      </c>
      <c r="AF314" s="176" t="str">
        <f>IF(X314="PRESENT",IF(U314="PRESENT",SUMPRODUCT((Stabilo!$F319:$DA319=1)*(Stabilo!$F$5:$DA$5='Résultats élèves'!$K$2)),"A"),"A")</f>
        <v>A</v>
      </c>
      <c r="AG314" s="176" t="str">
        <f>IF(X314="PRESENT",IF(V314="PRESENT",SUMPRODUCT((Stabilo!$F319:$DA319=1)*(Stabilo!$F$5:$DA$5='Résultats élèves'!$L$2)),"A"),"A")</f>
        <v>A</v>
      </c>
      <c r="AH314" s="176" t="str">
        <f>IF(X314="PRESENT",IF(W314="PRESENT",SUMPRODUCT((Stabilo!$F319:$DA319=1)*(Stabilo!$F$5:$DA$5='Résultats élèves'!$M$2)),"A"),"A")</f>
        <v>A</v>
      </c>
      <c r="AI314" s="175">
        <f>SUMPRODUCT((Stabilo!$F$5:$DA$5=1)*(Stabilo!F319:DA319&lt;&gt;""))</f>
        <v>0</v>
      </c>
      <c r="AJ314" s="175">
        <f>SUMPRODUCT((Stabilo!$F$5:$DA$5=2)*(Stabilo!F319:DA319&lt;&gt;""))</f>
        <v>0</v>
      </c>
      <c r="AK314" s="175">
        <f>SUMPRODUCT((Stabilo!$F$5:$DA$5=3)*(Stabilo!F319:DA319&lt;&gt;""))</f>
        <v>0</v>
      </c>
      <c r="AL314" s="175">
        <f>SUMPRODUCT((Stabilo!$F$5:$DA$5=4)*(Stabilo!F319:DA319&lt;&gt;""))</f>
        <v>0</v>
      </c>
      <c r="AM314" s="175">
        <f>SUMPRODUCT((Stabilo!$F$5:$DA$5=5)*(Stabilo!F319:DA319&lt;&gt;""))</f>
        <v>0</v>
      </c>
      <c r="AN314" s="175">
        <f>SUMPRODUCT((Stabilo!$F$5:$DA$5=6)*(Stabilo!F319:DA319&lt;&gt;""))</f>
        <v>0</v>
      </c>
      <c r="AO314" s="175">
        <f>SUMPRODUCT((Stabilo!$F$5:$DA$5=7)*(Stabilo!F319:DA319&lt;&gt;""))</f>
        <v>0</v>
      </c>
      <c r="AP314" s="175">
        <f>SUMPRODUCT((Stabilo!$F$5:$DA$5=8)*(Stabilo!F319:DA319&lt;&gt;""))</f>
        <v>0</v>
      </c>
      <c r="AQ314" s="175">
        <f>SUMPRODUCT((Stabilo!$F$5:$DA$5=9)*(Stabilo!F319:DA319&lt;&gt;""))</f>
        <v>0</v>
      </c>
      <c r="AR314" s="175">
        <f>SUMPRODUCT((Stabilo!$F$5:$DA$5=10)*(Stabilo!F319:DA319&lt;&gt;""))</f>
        <v>0</v>
      </c>
    </row>
    <row r="315" spans="2:44" ht="15" customHeight="1">
      <c r="B315" s="76">
        <v>312</v>
      </c>
      <c r="C315" s="77" t="str">
        <f>IF(Accueil!F324="","",Accueil!F324)</f>
        <v/>
      </c>
      <c r="D315" s="167" t="str">
        <f t="shared" si="45"/>
        <v/>
      </c>
      <c r="E315" s="167" t="str">
        <f t="shared" si="46"/>
        <v/>
      </c>
      <c r="F315" s="167" t="str">
        <f t="shared" si="47"/>
        <v/>
      </c>
      <c r="G315" s="167" t="str">
        <f t="shared" si="48"/>
        <v/>
      </c>
      <c r="H315" s="167" t="str">
        <f t="shared" si="49"/>
        <v/>
      </c>
      <c r="I315" s="167" t="str">
        <f t="shared" si="50"/>
        <v/>
      </c>
      <c r="J315" s="167" t="str">
        <f t="shared" si="51"/>
        <v/>
      </c>
      <c r="K315" s="167" t="str">
        <f t="shared" si="52"/>
        <v/>
      </c>
      <c r="L315" s="167" t="str">
        <f t="shared" si="53"/>
        <v/>
      </c>
      <c r="M315" s="167" t="str">
        <f t="shared" si="54"/>
        <v/>
      </c>
      <c r="N315" s="103" t="str">
        <f>IF(N314="","",IF(SUMPRODUCT((Stabilo!$F320:$DA320="A")*(Stabilo!$F$5:$DA$5='Résultats élèves'!$D$2))&gt;0,"ABSENT","PRESENT"))</f>
        <v>PRESENT</v>
      </c>
      <c r="O315" s="103" t="str">
        <f>IF(O314="","",IF(SUMPRODUCT((Stabilo!$F320:$DA320="A")*(Stabilo!$F$5:$DA$5='Résultats élèves'!$E$2))&gt;0,"ABSENT","PRESENT"))</f>
        <v>PRESENT</v>
      </c>
      <c r="P315" s="103" t="str">
        <f>IF(P314="","",IF(SUMPRODUCT((Stabilo!$F320:$DA320="A")*(Stabilo!$F$5:$DA$5='Résultats élèves'!$F$2))&gt;0,"ABSENT","PRESENT"))</f>
        <v>PRESENT</v>
      </c>
      <c r="Q315" s="103" t="str">
        <f>IF(Q314="","",IF(SUMPRODUCT((Stabilo!$F320:$DA320="A")*(Stabilo!$F$5:$DA$5='Résultats élèves'!$G$2))&gt;0,"ABSENT","PRESENT"))</f>
        <v>PRESENT</v>
      </c>
      <c r="R315" s="103" t="str">
        <f>IF(R314="","",IF(SUMPRODUCT((Stabilo!$F320:$DA320="A")*(Stabilo!$F$5:$DA$5='Résultats élèves'!$H$2))&gt;0,"ABSENT","PRESENT"))</f>
        <v>PRESENT</v>
      </c>
      <c r="S315" s="103" t="str">
        <f>IF(S314="","",IF(SUMPRODUCT((Stabilo!$F320:$DA320="A")*(Stabilo!$F$5:$DA$5='Résultats élèves'!$I$2))&gt;0,"ABSENT","PRESENT"))</f>
        <v/>
      </c>
      <c r="T315" s="103" t="str">
        <f>IF(T314="","",IF(SUMPRODUCT((Stabilo!$F320:$DA320="A")*(Stabilo!$F$5:$DA$5='Résultats élèves'!$J$2))&gt;0,"ABSENT","PRESENT"))</f>
        <v/>
      </c>
      <c r="U315" s="103" t="str">
        <f>IF(U314="","",IF(SUMPRODUCT((Stabilo!$F320:$DA320="A")*(Stabilo!$F$5:$DA$5='Résultats élèves'!$K$2))&gt;0,"ABSENT","PRESENT"))</f>
        <v/>
      </c>
      <c r="V315" s="103" t="str">
        <f>IF(V314="","",IF(SUMPRODUCT((Stabilo!$F320:$DA320="A")*(Stabilo!$F$5:$DA$5='Résultats élèves'!$L$2))&gt;0,"ABSENT","PRESENT"))</f>
        <v/>
      </c>
      <c r="W315" s="103" t="str">
        <f>IF(W314="","",IF(SUMPRODUCT((Stabilo!$F320:$DA320="A")*(Stabilo!$F$5:$DA$5='Résultats élèves'!$M$2))&gt;0,"ABSENT","PRESENT"))</f>
        <v/>
      </c>
      <c r="X315" s="99" t="str">
        <f t="shared" si="55"/>
        <v/>
      </c>
      <c r="Y315" s="176" t="str">
        <f>IF(X315="PRESENT",IF(N315="PRESENT",SUMPRODUCT((Stabilo!$F320:$DA320=1)*(Stabilo!$F$5:$DA$5='Résultats élèves'!$D$2)),"A"),"A")</f>
        <v>A</v>
      </c>
      <c r="Z315" s="176" t="str">
        <f>IF(X315="PRESENT",IF(O315="PRESENT",SUMPRODUCT((Stabilo!$F320:$DA320=1)*(Stabilo!$F$5:$DA$5='Résultats élèves'!$E$2)),"A"),"A")</f>
        <v>A</v>
      </c>
      <c r="AA315" s="176" t="str">
        <f>IF(X315="PRESENT",IF(P315="PRESENT",SUMPRODUCT((Stabilo!$F320:$DA320=1)*(Stabilo!$F$5:$DA$5='Résultats élèves'!$F$2)),"A"),"A")</f>
        <v>A</v>
      </c>
      <c r="AB315" s="176" t="str">
        <f>IF(X315="PRESENT",IF(Q315="PRESENT",SUMPRODUCT((Stabilo!$F320:$DA320=1)*(Stabilo!$F$5:$DA$5='Résultats élèves'!$G$2)),"A"),"A")</f>
        <v>A</v>
      </c>
      <c r="AC315" s="176" t="str">
        <f>IF(X315="PRESENT",IF(R315="PRESENT",SUMPRODUCT((Stabilo!$F320:$DA320=1)*(Stabilo!$F$5:$DA$5='Résultats élèves'!$H$2)),"A"),"A")</f>
        <v>A</v>
      </c>
      <c r="AD315" s="176" t="str">
        <f>IF(X315="PRESENT",IF(S315="PRESENT",SUMPRODUCT((Stabilo!$F320:$DA320=1)*(Stabilo!$F$5:$DA$5='Résultats élèves'!$I$2)),"A"),"A")</f>
        <v>A</v>
      </c>
      <c r="AE315" s="176" t="str">
        <f>IF(X315="PRESENT",IF(T315="PRESENT",SUMPRODUCT((Stabilo!$F320:$DA320=1)*(Stabilo!$F$5:$DA$5='Résultats élèves'!$J$2)),"A"),"A")</f>
        <v>A</v>
      </c>
      <c r="AF315" s="176" t="str">
        <f>IF(X315="PRESENT",IF(U315="PRESENT",SUMPRODUCT((Stabilo!$F320:$DA320=1)*(Stabilo!$F$5:$DA$5='Résultats élèves'!$K$2)),"A"),"A")</f>
        <v>A</v>
      </c>
      <c r="AG315" s="176" t="str">
        <f>IF(X315="PRESENT",IF(V315="PRESENT",SUMPRODUCT((Stabilo!$F320:$DA320=1)*(Stabilo!$F$5:$DA$5='Résultats élèves'!$L$2)),"A"),"A")</f>
        <v>A</v>
      </c>
      <c r="AH315" s="176" t="str">
        <f>IF(X315="PRESENT",IF(W315="PRESENT",SUMPRODUCT((Stabilo!$F320:$DA320=1)*(Stabilo!$F$5:$DA$5='Résultats élèves'!$M$2)),"A"),"A")</f>
        <v>A</v>
      </c>
      <c r="AI315" s="175">
        <f>SUMPRODUCT((Stabilo!$F$5:$DA$5=1)*(Stabilo!F320:DA320&lt;&gt;""))</f>
        <v>0</v>
      </c>
      <c r="AJ315" s="175">
        <f>SUMPRODUCT((Stabilo!$F$5:$DA$5=2)*(Stabilo!F320:DA320&lt;&gt;""))</f>
        <v>0</v>
      </c>
      <c r="AK315" s="175">
        <f>SUMPRODUCT((Stabilo!$F$5:$DA$5=3)*(Stabilo!F320:DA320&lt;&gt;""))</f>
        <v>0</v>
      </c>
      <c r="AL315" s="175">
        <f>SUMPRODUCT((Stabilo!$F$5:$DA$5=4)*(Stabilo!F320:DA320&lt;&gt;""))</f>
        <v>0</v>
      </c>
      <c r="AM315" s="175">
        <f>SUMPRODUCT((Stabilo!$F$5:$DA$5=5)*(Stabilo!F320:DA320&lt;&gt;""))</f>
        <v>0</v>
      </c>
      <c r="AN315" s="175">
        <f>SUMPRODUCT((Stabilo!$F$5:$DA$5=6)*(Stabilo!F320:DA320&lt;&gt;""))</f>
        <v>0</v>
      </c>
      <c r="AO315" s="175">
        <f>SUMPRODUCT((Stabilo!$F$5:$DA$5=7)*(Stabilo!F320:DA320&lt;&gt;""))</f>
        <v>0</v>
      </c>
      <c r="AP315" s="175">
        <f>SUMPRODUCT((Stabilo!$F$5:$DA$5=8)*(Stabilo!F320:DA320&lt;&gt;""))</f>
        <v>0</v>
      </c>
      <c r="AQ315" s="175">
        <f>SUMPRODUCT((Stabilo!$F$5:$DA$5=9)*(Stabilo!F320:DA320&lt;&gt;""))</f>
        <v>0</v>
      </c>
      <c r="AR315" s="175">
        <f>SUMPRODUCT((Stabilo!$F$5:$DA$5=10)*(Stabilo!F320:DA320&lt;&gt;""))</f>
        <v>0</v>
      </c>
    </row>
    <row r="316" spans="2:44" ht="15" customHeight="1">
      <c r="B316" s="76">
        <v>313</v>
      </c>
      <c r="C316" s="77" t="str">
        <f>IF(Accueil!F325="","",Accueil!F325)</f>
        <v/>
      </c>
      <c r="D316" s="167" t="str">
        <f t="shared" si="45"/>
        <v/>
      </c>
      <c r="E316" s="167" t="str">
        <f t="shared" si="46"/>
        <v/>
      </c>
      <c r="F316" s="167" t="str">
        <f t="shared" si="47"/>
        <v/>
      </c>
      <c r="G316" s="167" t="str">
        <f t="shared" si="48"/>
        <v/>
      </c>
      <c r="H316" s="167" t="str">
        <f t="shared" si="49"/>
        <v/>
      </c>
      <c r="I316" s="167" t="str">
        <f t="shared" si="50"/>
        <v/>
      </c>
      <c r="J316" s="167" t="str">
        <f t="shared" si="51"/>
        <v/>
      </c>
      <c r="K316" s="167" t="str">
        <f t="shared" si="52"/>
        <v/>
      </c>
      <c r="L316" s="167" t="str">
        <f t="shared" si="53"/>
        <v/>
      </c>
      <c r="M316" s="167" t="str">
        <f t="shared" si="54"/>
        <v/>
      </c>
      <c r="N316" s="103" t="str">
        <f>IF(N315="","",IF(SUMPRODUCT((Stabilo!$F321:$DA321="A")*(Stabilo!$F$5:$DA$5='Résultats élèves'!$D$2))&gt;0,"ABSENT","PRESENT"))</f>
        <v>PRESENT</v>
      </c>
      <c r="O316" s="103" t="str">
        <f>IF(O315="","",IF(SUMPRODUCT((Stabilo!$F321:$DA321="A")*(Stabilo!$F$5:$DA$5='Résultats élèves'!$E$2))&gt;0,"ABSENT","PRESENT"))</f>
        <v>PRESENT</v>
      </c>
      <c r="P316" s="103" t="str">
        <f>IF(P315="","",IF(SUMPRODUCT((Stabilo!$F321:$DA321="A")*(Stabilo!$F$5:$DA$5='Résultats élèves'!$F$2))&gt;0,"ABSENT","PRESENT"))</f>
        <v>PRESENT</v>
      </c>
      <c r="Q316" s="103" t="str">
        <f>IF(Q315="","",IF(SUMPRODUCT((Stabilo!$F321:$DA321="A")*(Stabilo!$F$5:$DA$5='Résultats élèves'!$G$2))&gt;0,"ABSENT","PRESENT"))</f>
        <v>PRESENT</v>
      </c>
      <c r="R316" s="103" t="str">
        <f>IF(R315="","",IF(SUMPRODUCT((Stabilo!$F321:$DA321="A")*(Stabilo!$F$5:$DA$5='Résultats élèves'!$H$2))&gt;0,"ABSENT","PRESENT"))</f>
        <v>PRESENT</v>
      </c>
      <c r="S316" s="103" t="str">
        <f>IF(S315="","",IF(SUMPRODUCT((Stabilo!$F321:$DA321="A")*(Stabilo!$F$5:$DA$5='Résultats élèves'!$I$2))&gt;0,"ABSENT","PRESENT"))</f>
        <v/>
      </c>
      <c r="T316" s="103" t="str">
        <f>IF(T315="","",IF(SUMPRODUCT((Stabilo!$F321:$DA321="A")*(Stabilo!$F$5:$DA$5='Résultats élèves'!$J$2))&gt;0,"ABSENT","PRESENT"))</f>
        <v/>
      </c>
      <c r="U316" s="103" t="str">
        <f>IF(U315="","",IF(SUMPRODUCT((Stabilo!$F321:$DA321="A")*(Stabilo!$F$5:$DA$5='Résultats élèves'!$K$2))&gt;0,"ABSENT","PRESENT"))</f>
        <v/>
      </c>
      <c r="V316" s="103" t="str">
        <f>IF(V315="","",IF(SUMPRODUCT((Stabilo!$F321:$DA321="A")*(Stabilo!$F$5:$DA$5='Résultats élèves'!$L$2))&gt;0,"ABSENT","PRESENT"))</f>
        <v/>
      </c>
      <c r="W316" s="103" t="str">
        <f>IF(W315="","",IF(SUMPRODUCT((Stabilo!$F321:$DA321="A")*(Stabilo!$F$5:$DA$5='Résultats élèves'!$M$2))&gt;0,"ABSENT","PRESENT"))</f>
        <v/>
      </c>
      <c r="X316" s="99" t="str">
        <f t="shared" si="55"/>
        <v/>
      </c>
      <c r="Y316" s="176" t="str">
        <f>IF(X316="PRESENT",IF(N316="PRESENT",SUMPRODUCT((Stabilo!$F321:$DA321=1)*(Stabilo!$F$5:$DA$5='Résultats élèves'!$D$2)),"A"),"A")</f>
        <v>A</v>
      </c>
      <c r="Z316" s="176" t="str">
        <f>IF(X316="PRESENT",IF(O316="PRESENT",SUMPRODUCT((Stabilo!$F321:$DA321=1)*(Stabilo!$F$5:$DA$5='Résultats élèves'!$E$2)),"A"),"A")</f>
        <v>A</v>
      </c>
      <c r="AA316" s="176" t="str">
        <f>IF(X316="PRESENT",IF(P316="PRESENT",SUMPRODUCT((Stabilo!$F321:$DA321=1)*(Stabilo!$F$5:$DA$5='Résultats élèves'!$F$2)),"A"),"A")</f>
        <v>A</v>
      </c>
      <c r="AB316" s="176" t="str">
        <f>IF(X316="PRESENT",IF(Q316="PRESENT",SUMPRODUCT((Stabilo!$F321:$DA321=1)*(Stabilo!$F$5:$DA$5='Résultats élèves'!$G$2)),"A"),"A")</f>
        <v>A</v>
      </c>
      <c r="AC316" s="176" t="str">
        <f>IF(X316="PRESENT",IF(R316="PRESENT",SUMPRODUCT((Stabilo!$F321:$DA321=1)*(Stabilo!$F$5:$DA$5='Résultats élèves'!$H$2)),"A"),"A")</f>
        <v>A</v>
      </c>
      <c r="AD316" s="176" t="str">
        <f>IF(X316="PRESENT",IF(S316="PRESENT",SUMPRODUCT((Stabilo!$F321:$DA321=1)*(Stabilo!$F$5:$DA$5='Résultats élèves'!$I$2)),"A"),"A")</f>
        <v>A</v>
      </c>
      <c r="AE316" s="176" t="str">
        <f>IF(X316="PRESENT",IF(T316="PRESENT",SUMPRODUCT((Stabilo!$F321:$DA321=1)*(Stabilo!$F$5:$DA$5='Résultats élèves'!$J$2)),"A"),"A")</f>
        <v>A</v>
      </c>
      <c r="AF316" s="176" t="str">
        <f>IF(X316="PRESENT",IF(U316="PRESENT",SUMPRODUCT((Stabilo!$F321:$DA321=1)*(Stabilo!$F$5:$DA$5='Résultats élèves'!$K$2)),"A"),"A")</f>
        <v>A</v>
      </c>
      <c r="AG316" s="176" t="str">
        <f>IF(X316="PRESENT",IF(V316="PRESENT",SUMPRODUCT((Stabilo!$F321:$DA321=1)*(Stabilo!$F$5:$DA$5='Résultats élèves'!$L$2)),"A"),"A")</f>
        <v>A</v>
      </c>
      <c r="AH316" s="176" t="str">
        <f>IF(X316="PRESENT",IF(W316="PRESENT",SUMPRODUCT((Stabilo!$F321:$DA321=1)*(Stabilo!$F$5:$DA$5='Résultats élèves'!$M$2)),"A"),"A")</f>
        <v>A</v>
      </c>
      <c r="AI316" s="175">
        <f>SUMPRODUCT((Stabilo!$F$5:$DA$5=1)*(Stabilo!F321:DA321&lt;&gt;""))</f>
        <v>0</v>
      </c>
      <c r="AJ316" s="175">
        <f>SUMPRODUCT((Stabilo!$F$5:$DA$5=2)*(Stabilo!F321:DA321&lt;&gt;""))</f>
        <v>0</v>
      </c>
      <c r="AK316" s="175">
        <f>SUMPRODUCT((Stabilo!$F$5:$DA$5=3)*(Stabilo!F321:DA321&lt;&gt;""))</f>
        <v>0</v>
      </c>
      <c r="AL316" s="175">
        <f>SUMPRODUCT((Stabilo!$F$5:$DA$5=4)*(Stabilo!F321:DA321&lt;&gt;""))</f>
        <v>0</v>
      </c>
      <c r="AM316" s="175">
        <f>SUMPRODUCT((Stabilo!$F$5:$DA$5=5)*(Stabilo!F321:DA321&lt;&gt;""))</f>
        <v>0</v>
      </c>
      <c r="AN316" s="175">
        <f>SUMPRODUCT((Stabilo!$F$5:$DA$5=6)*(Stabilo!F321:DA321&lt;&gt;""))</f>
        <v>0</v>
      </c>
      <c r="AO316" s="175">
        <f>SUMPRODUCT((Stabilo!$F$5:$DA$5=7)*(Stabilo!F321:DA321&lt;&gt;""))</f>
        <v>0</v>
      </c>
      <c r="AP316" s="175">
        <f>SUMPRODUCT((Stabilo!$F$5:$DA$5=8)*(Stabilo!F321:DA321&lt;&gt;""))</f>
        <v>0</v>
      </c>
      <c r="AQ316" s="175">
        <f>SUMPRODUCT((Stabilo!$F$5:$DA$5=9)*(Stabilo!F321:DA321&lt;&gt;""))</f>
        <v>0</v>
      </c>
      <c r="AR316" s="175">
        <f>SUMPRODUCT((Stabilo!$F$5:$DA$5=10)*(Stabilo!F321:DA321&lt;&gt;""))</f>
        <v>0</v>
      </c>
    </row>
    <row r="317" spans="2:44" ht="15" customHeight="1">
      <c r="B317" s="76">
        <v>314</v>
      </c>
      <c r="C317" s="77" t="str">
        <f>IF(Accueil!F326="","",Accueil!F326)</f>
        <v/>
      </c>
      <c r="D317" s="167" t="str">
        <f t="shared" si="45"/>
        <v/>
      </c>
      <c r="E317" s="167" t="str">
        <f t="shared" si="46"/>
        <v/>
      </c>
      <c r="F317" s="167" t="str">
        <f t="shared" si="47"/>
        <v/>
      </c>
      <c r="G317" s="167" t="str">
        <f t="shared" si="48"/>
        <v/>
      </c>
      <c r="H317" s="167" t="str">
        <f t="shared" si="49"/>
        <v/>
      </c>
      <c r="I317" s="167" t="str">
        <f t="shared" si="50"/>
        <v/>
      </c>
      <c r="J317" s="167" t="str">
        <f t="shared" si="51"/>
        <v/>
      </c>
      <c r="K317" s="167" t="str">
        <f t="shared" si="52"/>
        <v/>
      </c>
      <c r="L317" s="167" t="str">
        <f t="shared" si="53"/>
        <v/>
      </c>
      <c r="M317" s="167" t="str">
        <f t="shared" si="54"/>
        <v/>
      </c>
      <c r="N317" s="103" t="str">
        <f>IF(N316="","",IF(SUMPRODUCT((Stabilo!$F322:$DA322="A")*(Stabilo!$F$5:$DA$5='Résultats élèves'!$D$2))&gt;0,"ABSENT","PRESENT"))</f>
        <v>PRESENT</v>
      </c>
      <c r="O317" s="103" t="str">
        <f>IF(O316="","",IF(SUMPRODUCT((Stabilo!$F322:$DA322="A")*(Stabilo!$F$5:$DA$5='Résultats élèves'!$E$2))&gt;0,"ABSENT","PRESENT"))</f>
        <v>PRESENT</v>
      </c>
      <c r="P317" s="103" t="str">
        <f>IF(P316="","",IF(SUMPRODUCT((Stabilo!$F322:$DA322="A")*(Stabilo!$F$5:$DA$5='Résultats élèves'!$F$2))&gt;0,"ABSENT","PRESENT"))</f>
        <v>PRESENT</v>
      </c>
      <c r="Q317" s="103" t="str">
        <f>IF(Q316="","",IF(SUMPRODUCT((Stabilo!$F322:$DA322="A")*(Stabilo!$F$5:$DA$5='Résultats élèves'!$G$2))&gt;0,"ABSENT","PRESENT"))</f>
        <v>PRESENT</v>
      </c>
      <c r="R317" s="103" t="str">
        <f>IF(R316="","",IF(SUMPRODUCT((Stabilo!$F322:$DA322="A")*(Stabilo!$F$5:$DA$5='Résultats élèves'!$H$2))&gt;0,"ABSENT","PRESENT"))</f>
        <v>PRESENT</v>
      </c>
      <c r="S317" s="103" t="str">
        <f>IF(S316="","",IF(SUMPRODUCT((Stabilo!$F322:$DA322="A")*(Stabilo!$F$5:$DA$5='Résultats élèves'!$I$2))&gt;0,"ABSENT","PRESENT"))</f>
        <v/>
      </c>
      <c r="T317" s="103" t="str">
        <f>IF(T316="","",IF(SUMPRODUCT((Stabilo!$F322:$DA322="A")*(Stabilo!$F$5:$DA$5='Résultats élèves'!$J$2))&gt;0,"ABSENT","PRESENT"))</f>
        <v/>
      </c>
      <c r="U317" s="103" t="str">
        <f>IF(U316="","",IF(SUMPRODUCT((Stabilo!$F322:$DA322="A")*(Stabilo!$F$5:$DA$5='Résultats élèves'!$K$2))&gt;0,"ABSENT","PRESENT"))</f>
        <v/>
      </c>
      <c r="V317" s="103" t="str">
        <f>IF(V316="","",IF(SUMPRODUCT((Stabilo!$F322:$DA322="A")*(Stabilo!$F$5:$DA$5='Résultats élèves'!$L$2))&gt;0,"ABSENT","PRESENT"))</f>
        <v/>
      </c>
      <c r="W317" s="103" t="str">
        <f>IF(W316="","",IF(SUMPRODUCT((Stabilo!$F322:$DA322="A")*(Stabilo!$F$5:$DA$5='Résultats élèves'!$M$2))&gt;0,"ABSENT","PRESENT"))</f>
        <v/>
      </c>
      <c r="X317" s="99" t="str">
        <f t="shared" si="55"/>
        <v/>
      </c>
      <c r="Y317" s="176" t="str">
        <f>IF(X317="PRESENT",IF(N317="PRESENT",SUMPRODUCT((Stabilo!$F322:$DA322=1)*(Stabilo!$F$5:$DA$5='Résultats élèves'!$D$2)),"A"),"A")</f>
        <v>A</v>
      </c>
      <c r="Z317" s="176" t="str">
        <f>IF(X317="PRESENT",IF(O317="PRESENT",SUMPRODUCT((Stabilo!$F322:$DA322=1)*(Stabilo!$F$5:$DA$5='Résultats élèves'!$E$2)),"A"),"A")</f>
        <v>A</v>
      </c>
      <c r="AA317" s="176" t="str">
        <f>IF(X317="PRESENT",IF(P317="PRESENT",SUMPRODUCT((Stabilo!$F322:$DA322=1)*(Stabilo!$F$5:$DA$5='Résultats élèves'!$F$2)),"A"),"A")</f>
        <v>A</v>
      </c>
      <c r="AB317" s="176" t="str">
        <f>IF(X317="PRESENT",IF(Q317="PRESENT",SUMPRODUCT((Stabilo!$F322:$DA322=1)*(Stabilo!$F$5:$DA$5='Résultats élèves'!$G$2)),"A"),"A")</f>
        <v>A</v>
      </c>
      <c r="AC317" s="176" t="str">
        <f>IF(X317="PRESENT",IF(R317="PRESENT",SUMPRODUCT((Stabilo!$F322:$DA322=1)*(Stabilo!$F$5:$DA$5='Résultats élèves'!$H$2)),"A"),"A")</f>
        <v>A</v>
      </c>
      <c r="AD317" s="176" t="str">
        <f>IF(X317="PRESENT",IF(S317="PRESENT",SUMPRODUCT((Stabilo!$F322:$DA322=1)*(Stabilo!$F$5:$DA$5='Résultats élèves'!$I$2)),"A"),"A")</f>
        <v>A</v>
      </c>
      <c r="AE317" s="176" t="str">
        <f>IF(X317="PRESENT",IF(T317="PRESENT",SUMPRODUCT((Stabilo!$F322:$DA322=1)*(Stabilo!$F$5:$DA$5='Résultats élèves'!$J$2)),"A"),"A")</f>
        <v>A</v>
      </c>
      <c r="AF317" s="176" t="str">
        <f>IF(X317="PRESENT",IF(U317="PRESENT",SUMPRODUCT((Stabilo!$F322:$DA322=1)*(Stabilo!$F$5:$DA$5='Résultats élèves'!$K$2)),"A"),"A")</f>
        <v>A</v>
      </c>
      <c r="AG317" s="176" t="str">
        <f>IF(X317="PRESENT",IF(V317="PRESENT",SUMPRODUCT((Stabilo!$F322:$DA322=1)*(Stabilo!$F$5:$DA$5='Résultats élèves'!$L$2)),"A"),"A")</f>
        <v>A</v>
      </c>
      <c r="AH317" s="176" t="str">
        <f>IF(X317="PRESENT",IF(W317="PRESENT",SUMPRODUCT((Stabilo!$F322:$DA322=1)*(Stabilo!$F$5:$DA$5='Résultats élèves'!$M$2)),"A"),"A")</f>
        <v>A</v>
      </c>
      <c r="AI317" s="175">
        <f>SUMPRODUCT((Stabilo!$F$5:$DA$5=1)*(Stabilo!F322:DA322&lt;&gt;""))</f>
        <v>0</v>
      </c>
      <c r="AJ317" s="175">
        <f>SUMPRODUCT((Stabilo!$F$5:$DA$5=2)*(Stabilo!F322:DA322&lt;&gt;""))</f>
        <v>0</v>
      </c>
      <c r="AK317" s="175">
        <f>SUMPRODUCT((Stabilo!$F$5:$DA$5=3)*(Stabilo!F322:DA322&lt;&gt;""))</f>
        <v>0</v>
      </c>
      <c r="AL317" s="175">
        <f>SUMPRODUCT((Stabilo!$F$5:$DA$5=4)*(Stabilo!F322:DA322&lt;&gt;""))</f>
        <v>0</v>
      </c>
      <c r="AM317" s="175">
        <f>SUMPRODUCT((Stabilo!$F$5:$DA$5=5)*(Stabilo!F322:DA322&lt;&gt;""))</f>
        <v>0</v>
      </c>
      <c r="AN317" s="175">
        <f>SUMPRODUCT((Stabilo!$F$5:$DA$5=6)*(Stabilo!F322:DA322&lt;&gt;""))</f>
        <v>0</v>
      </c>
      <c r="AO317" s="175">
        <f>SUMPRODUCT((Stabilo!$F$5:$DA$5=7)*(Stabilo!F322:DA322&lt;&gt;""))</f>
        <v>0</v>
      </c>
      <c r="AP317" s="175">
        <f>SUMPRODUCT((Stabilo!$F$5:$DA$5=8)*(Stabilo!F322:DA322&lt;&gt;""))</f>
        <v>0</v>
      </c>
      <c r="AQ317" s="175">
        <f>SUMPRODUCT((Stabilo!$F$5:$DA$5=9)*(Stabilo!F322:DA322&lt;&gt;""))</f>
        <v>0</v>
      </c>
      <c r="AR317" s="175">
        <f>SUMPRODUCT((Stabilo!$F$5:$DA$5=10)*(Stabilo!F322:DA322&lt;&gt;""))</f>
        <v>0</v>
      </c>
    </row>
    <row r="318" spans="2:44" ht="15" customHeight="1">
      <c r="B318" s="76">
        <v>315</v>
      </c>
      <c r="C318" s="77" t="str">
        <f>IF(Accueil!F327="","",Accueil!F327)</f>
        <v/>
      </c>
      <c r="D318" s="167" t="str">
        <f t="shared" si="45"/>
        <v/>
      </c>
      <c r="E318" s="167" t="str">
        <f t="shared" si="46"/>
        <v/>
      </c>
      <c r="F318" s="167" t="str">
        <f t="shared" si="47"/>
        <v/>
      </c>
      <c r="G318" s="167" t="str">
        <f t="shared" si="48"/>
        <v/>
      </c>
      <c r="H318" s="167" t="str">
        <f t="shared" si="49"/>
        <v/>
      </c>
      <c r="I318" s="167" t="str">
        <f t="shared" si="50"/>
        <v/>
      </c>
      <c r="J318" s="167" t="str">
        <f t="shared" si="51"/>
        <v/>
      </c>
      <c r="K318" s="167" t="str">
        <f t="shared" si="52"/>
        <v/>
      </c>
      <c r="L318" s="167" t="str">
        <f t="shared" si="53"/>
        <v/>
      </c>
      <c r="M318" s="167" t="str">
        <f t="shared" si="54"/>
        <v/>
      </c>
      <c r="N318" s="103" t="str">
        <f>IF(N317="","",IF(SUMPRODUCT((Stabilo!$F323:$DA323="A")*(Stabilo!$F$5:$DA$5='Résultats élèves'!$D$2))&gt;0,"ABSENT","PRESENT"))</f>
        <v>PRESENT</v>
      </c>
      <c r="O318" s="103" t="str">
        <f>IF(O317="","",IF(SUMPRODUCT((Stabilo!$F323:$DA323="A")*(Stabilo!$F$5:$DA$5='Résultats élèves'!$E$2))&gt;0,"ABSENT","PRESENT"))</f>
        <v>PRESENT</v>
      </c>
      <c r="P318" s="103" t="str">
        <f>IF(P317="","",IF(SUMPRODUCT((Stabilo!$F323:$DA323="A")*(Stabilo!$F$5:$DA$5='Résultats élèves'!$F$2))&gt;0,"ABSENT","PRESENT"))</f>
        <v>PRESENT</v>
      </c>
      <c r="Q318" s="103" t="str">
        <f>IF(Q317="","",IF(SUMPRODUCT((Stabilo!$F323:$DA323="A")*(Stabilo!$F$5:$DA$5='Résultats élèves'!$G$2))&gt;0,"ABSENT","PRESENT"))</f>
        <v>PRESENT</v>
      </c>
      <c r="R318" s="103" t="str">
        <f>IF(R317="","",IF(SUMPRODUCT((Stabilo!$F323:$DA323="A")*(Stabilo!$F$5:$DA$5='Résultats élèves'!$H$2))&gt;0,"ABSENT","PRESENT"))</f>
        <v>PRESENT</v>
      </c>
      <c r="S318" s="103" t="str">
        <f>IF(S317="","",IF(SUMPRODUCT((Stabilo!$F323:$DA323="A")*(Stabilo!$F$5:$DA$5='Résultats élèves'!$I$2))&gt;0,"ABSENT","PRESENT"))</f>
        <v/>
      </c>
      <c r="T318" s="103" t="str">
        <f>IF(T317="","",IF(SUMPRODUCT((Stabilo!$F323:$DA323="A")*(Stabilo!$F$5:$DA$5='Résultats élèves'!$J$2))&gt;0,"ABSENT","PRESENT"))</f>
        <v/>
      </c>
      <c r="U318" s="103" t="str">
        <f>IF(U317="","",IF(SUMPRODUCT((Stabilo!$F323:$DA323="A")*(Stabilo!$F$5:$DA$5='Résultats élèves'!$K$2))&gt;0,"ABSENT","PRESENT"))</f>
        <v/>
      </c>
      <c r="V318" s="103" t="str">
        <f>IF(V317="","",IF(SUMPRODUCT((Stabilo!$F323:$DA323="A")*(Stabilo!$F$5:$DA$5='Résultats élèves'!$L$2))&gt;0,"ABSENT","PRESENT"))</f>
        <v/>
      </c>
      <c r="W318" s="103" t="str">
        <f>IF(W317="","",IF(SUMPRODUCT((Stabilo!$F323:$DA323="A")*(Stabilo!$F$5:$DA$5='Résultats élèves'!$M$2))&gt;0,"ABSENT","PRESENT"))</f>
        <v/>
      </c>
      <c r="X318" s="99" t="str">
        <f t="shared" si="55"/>
        <v/>
      </c>
      <c r="Y318" s="176" t="str">
        <f>IF(X318="PRESENT",IF(N318="PRESENT",SUMPRODUCT((Stabilo!$F323:$DA323=1)*(Stabilo!$F$5:$DA$5='Résultats élèves'!$D$2)),"A"),"A")</f>
        <v>A</v>
      </c>
      <c r="Z318" s="176" t="str">
        <f>IF(X318="PRESENT",IF(O318="PRESENT",SUMPRODUCT((Stabilo!$F323:$DA323=1)*(Stabilo!$F$5:$DA$5='Résultats élèves'!$E$2)),"A"),"A")</f>
        <v>A</v>
      </c>
      <c r="AA318" s="176" t="str">
        <f>IF(X318="PRESENT",IF(P318="PRESENT",SUMPRODUCT((Stabilo!$F323:$DA323=1)*(Stabilo!$F$5:$DA$5='Résultats élèves'!$F$2)),"A"),"A")</f>
        <v>A</v>
      </c>
      <c r="AB318" s="176" t="str">
        <f>IF(X318="PRESENT",IF(Q318="PRESENT",SUMPRODUCT((Stabilo!$F323:$DA323=1)*(Stabilo!$F$5:$DA$5='Résultats élèves'!$G$2)),"A"),"A")</f>
        <v>A</v>
      </c>
      <c r="AC318" s="176" t="str">
        <f>IF(X318="PRESENT",IF(R318="PRESENT",SUMPRODUCT((Stabilo!$F323:$DA323=1)*(Stabilo!$F$5:$DA$5='Résultats élèves'!$H$2)),"A"),"A")</f>
        <v>A</v>
      </c>
      <c r="AD318" s="176" t="str">
        <f>IF(X318="PRESENT",IF(S318="PRESENT",SUMPRODUCT((Stabilo!$F323:$DA323=1)*(Stabilo!$F$5:$DA$5='Résultats élèves'!$I$2)),"A"),"A")</f>
        <v>A</v>
      </c>
      <c r="AE318" s="176" t="str">
        <f>IF(X318="PRESENT",IF(T318="PRESENT",SUMPRODUCT((Stabilo!$F323:$DA323=1)*(Stabilo!$F$5:$DA$5='Résultats élèves'!$J$2)),"A"),"A")</f>
        <v>A</v>
      </c>
      <c r="AF318" s="176" t="str">
        <f>IF(X318="PRESENT",IF(U318="PRESENT",SUMPRODUCT((Stabilo!$F323:$DA323=1)*(Stabilo!$F$5:$DA$5='Résultats élèves'!$K$2)),"A"),"A")</f>
        <v>A</v>
      </c>
      <c r="AG318" s="176" t="str">
        <f>IF(X318="PRESENT",IF(V318="PRESENT",SUMPRODUCT((Stabilo!$F323:$DA323=1)*(Stabilo!$F$5:$DA$5='Résultats élèves'!$L$2)),"A"),"A")</f>
        <v>A</v>
      </c>
      <c r="AH318" s="176" t="str">
        <f>IF(X318="PRESENT",IF(W318="PRESENT",SUMPRODUCT((Stabilo!$F323:$DA323=1)*(Stabilo!$F$5:$DA$5='Résultats élèves'!$M$2)),"A"),"A")</f>
        <v>A</v>
      </c>
      <c r="AI318" s="175">
        <f>SUMPRODUCT((Stabilo!$F$5:$DA$5=1)*(Stabilo!F323:DA323&lt;&gt;""))</f>
        <v>0</v>
      </c>
      <c r="AJ318" s="175">
        <f>SUMPRODUCT((Stabilo!$F$5:$DA$5=2)*(Stabilo!F323:DA323&lt;&gt;""))</f>
        <v>0</v>
      </c>
      <c r="AK318" s="175">
        <f>SUMPRODUCT((Stabilo!$F$5:$DA$5=3)*(Stabilo!F323:DA323&lt;&gt;""))</f>
        <v>0</v>
      </c>
      <c r="AL318" s="175">
        <f>SUMPRODUCT((Stabilo!$F$5:$DA$5=4)*(Stabilo!F323:DA323&lt;&gt;""))</f>
        <v>0</v>
      </c>
      <c r="AM318" s="175">
        <f>SUMPRODUCT((Stabilo!$F$5:$DA$5=5)*(Stabilo!F323:DA323&lt;&gt;""))</f>
        <v>0</v>
      </c>
      <c r="AN318" s="175">
        <f>SUMPRODUCT((Stabilo!$F$5:$DA$5=6)*(Stabilo!F323:DA323&lt;&gt;""))</f>
        <v>0</v>
      </c>
      <c r="AO318" s="175">
        <f>SUMPRODUCT((Stabilo!$F$5:$DA$5=7)*(Stabilo!F323:DA323&lt;&gt;""))</f>
        <v>0</v>
      </c>
      <c r="AP318" s="175">
        <f>SUMPRODUCT((Stabilo!$F$5:$DA$5=8)*(Stabilo!F323:DA323&lt;&gt;""))</f>
        <v>0</v>
      </c>
      <c r="AQ318" s="175">
        <f>SUMPRODUCT((Stabilo!$F$5:$DA$5=9)*(Stabilo!F323:DA323&lt;&gt;""))</f>
        <v>0</v>
      </c>
      <c r="AR318" s="175">
        <f>SUMPRODUCT((Stabilo!$F$5:$DA$5=10)*(Stabilo!F323:DA323&lt;&gt;""))</f>
        <v>0</v>
      </c>
    </row>
    <row r="319" spans="2:44" ht="15" customHeight="1">
      <c r="B319" s="76">
        <v>316</v>
      </c>
      <c r="C319" s="77" t="str">
        <f>IF(Accueil!F328="","",Accueil!F328)</f>
        <v/>
      </c>
      <c r="D319" s="167" t="str">
        <f t="shared" si="45"/>
        <v/>
      </c>
      <c r="E319" s="167" t="str">
        <f t="shared" si="46"/>
        <v/>
      </c>
      <c r="F319" s="167" t="str">
        <f t="shared" si="47"/>
        <v/>
      </c>
      <c r="G319" s="167" t="str">
        <f t="shared" si="48"/>
        <v/>
      </c>
      <c r="H319" s="167" t="str">
        <f t="shared" si="49"/>
        <v/>
      </c>
      <c r="I319" s="167" t="str">
        <f t="shared" si="50"/>
        <v/>
      </c>
      <c r="J319" s="167" t="str">
        <f t="shared" si="51"/>
        <v/>
      </c>
      <c r="K319" s="167" t="str">
        <f t="shared" si="52"/>
        <v/>
      </c>
      <c r="L319" s="167" t="str">
        <f t="shared" si="53"/>
        <v/>
      </c>
      <c r="M319" s="167" t="str">
        <f t="shared" si="54"/>
        <v/>
      </c>
      <c r="N319" s="103" t="str">
        <f>IF(N318="","",IF(SUMPRODUCT((Stabilo!$F324:$DA324="A")*(Stabilo!$F$5:$DA$5='Résultats élèves'!$D$2))&gt;0,"ABSENT","PRESENT"))</f>
        <v>PRESENT</v>
      </c>
      <c r="O319" s="103" t="str">
        <f>IF(O318="","",IF(SUMPRODUCT((Stabilo!$F324:$DA324="A")*(Stabilo!$F$5:$DA$5='Résultats élèves'!$E$2))&gt;0,"ABSENT","PRESENT"))</f>
        <v>PRESENT</v>
      </c>
      <c r="P319" s="103" t="str">
        <f>IF(P318="","",IF(SUMPRODUCT((Stabilo!$F324:$DA324="A")*(Stabilo!$F$5:$DA$5='Résultats élèves'!$F$2))&gt;0,"ABSENT","PRESENT"))</f>
        <v>PRESENT</v>
      </c>
      <c r="Q319" s="103" t="str">
        <f>IF(Q318="","",IF(SUMPRODUCT((Stabilo!$F324:$DA324="A")*(Stabilo!$F$5:$DA$5='Résultats élèves'!$G$2))&gt;0,"ABSENT","PRESENT"))</f>
        <v>PRESENT</v>
      </c>
      <c r="R319" s="103" t="str">
        <f>IF(R318="","",IF(SUMPRODUCT((Stabilo!$F324:$DA324="A")*(Stabilo!$F$5:$DA$5='Résultats élèves'!$H$2))&gt;0,"ABSENT","PRESENT"))</f>
        <v>PRESENT</v>
      </c>
      <c r="S319" s="103" t="str">
        <f>IF(S318="","",IF(SUMPRODUCT((Stabilo!$F324:$DA324="A")*(Stabilo!$F$5:$DA$5='Résultats élèves'!$I$2))&gt;0,"ABSENT","PRESENT"))</f>
        <v/>
      </c>
      <c r="T319" s="103" t="str">
        <f>IF(T318="","",IF(SUMPRODUCT((Stabilo!$F324:$DA324="A")*(Stabilo!$F$5:$DA$5='Résultats élèves'!$J$2))&gt;0,"ABSENT","PRESENT"))</f>
        <v/>
      </c>
      <c r="U319" s="103" t="str">
        <f>IF(U318="","",IF(SUMPRODUCT((Stabilo!$F324:$DA324="A")*(Stabilo!$F$5:$DA$5='Résultats élèves'!$K$2))&gt;0,"ABSENT","PRESENT"))</f>
        <v/>
      </c>
      <c r="V319" s="103" t="str">
        <f>IF(V318="","",IF(SUMPRODUCT((Stabilo!$F324:$DA324="A")*(Stabilo!$F$5:$DA$5='Résultats élèves'!$L$2))&gt;0,"ABSENT","PRESENT"))</f>
        <v/>
      </c>
      <c r="W319" s="103" t="str">
        <f>IF(W318="","",IF(SUMPRODUCT((Stabilo!$F324:$DA324="A")*(Stabilo!$F$5:$DA$5='Résultats élèves'!$M$2))&gt;0,"ABSENT","PRESENT"))</f>
        <v/>
      </c>
      <c r="X319" s="99" t="str">
        <f t="shared" si="55"/>
        <v/>
      </c>
      <c r="Y319" s="176" t="str">
        <f>IF(X319="PRESENT",IF(N319="PRESENT",SUMPRODUCT((Stabilo!$F324:$DA324=1)*(Stabilo!$F$5:$DA$5='Résultats élèves'!$D$2)),"A"),"A")</f>
        <v>A</v>
      </c>
      <c r="Z319" s="176" t="str">
        <f>IF(X319="PRESENT",IF(O319="PRESENT",SUMPRODUCT((Stabilo!$F324:$DA324=1)*(Stabilo!$F$5:$DA$5='Résultats élèves'!$E$2)),"A"),"A")</f>
        <v>A</v>
      </c>
      <c r="AA319" s="176" t="str">
        <f>IF(X319="PRESENT",IF(P319="PRESENT",SUMPRODUCT((Stabilo!$F324:$DA324=1)*(Stabilo!$F$5:$DA$5='Résultats élèves'!$F$2)),"A"),"A")</f>
        <v>A</v>
      </c>
      <c r="AB319" s="176" t="str">
        <f>IF(X319="PRESENT",IF(Q319="PRESENT",SUMPRODUCT((Stabilo!$F324:$DA324=1)*(Stabilo!$F$5:$DA$5='Résultats élèves'!$G$2)),"A"),"A")</f>
        <v>A</v>
      </c>
      <c r="AC319" s="176" t="str">
        <f>IF(X319="PRESENT",IF(R319="PRESENT",SUMPRODUCT((Stabilo!$F324:$DA324=1)*(Stabilo!$F$5:$DA$5='Résultats élèves'!$H$2)),"A"),"A")</f>
        <v>A</v>
      </c>
      <c r="AD319" s="176" t="str">
        <f>IF(X319="PRESENT",IF(S319="PRESENT",SUMPRODUCT((Stabilo!$F324:$DA324=1)*(Stabilo!$F$5:$DA$5='Résultats élèves'!$I$2)),"A"),"A")</f>
        <v>A</v>
      </c>
      <c r="AE319" s="176" t="str">
        <f>IF(X319="PRESENT",IF(T319="PRESENT",SUMPRODUCT((Stabilo!$F324:$DA324=1)*(Stabilo!$F$5:$DA$5='Résultats élèves'!$J$2)),"A"),"A")</f>
        <v>A</v>
      </c>
      <c r="AF319" s="176" t="str">
        <f>IF(X319="PRESENT",IF(U319="PRESENT",SUMPRODUCT((Stabilo!$F324:$DA324=1)*(Stabilo!$F$5:$DA$5='Résultats élèves'!$K$2)),"A"),"A")</f>
        <v>A</v>
      </c>
      <c r="AG319" s="176" t="str">
        <f>IF(X319="PRESENT",IF(V319="PRESENT",SUMPRODUCT((Stabilo!$F324:$DA324=1)*(Stabilo!$F$5:$DA$5='Résultats élèves'!$L$2)),"A"),"A")</f>
        <v>A</v>
      </c>
      <c r="AH319" s="176" t="str">
        <f>IF(X319="PRESENT",IF(W319="PRESENT",SUMPRODUCT((Stabilo!$F324:$DA324=1)*(Stabilo!$F$5:$DA$5='Résultats élèves'!$M$2)),"A"),"A")</f>
        <v>A</v>
      </c>
      <c r="AI319" s="175">
        <f>SUMPRODUCT((Stabilo!$F$5:$DA$5=1)*(Stabilo!F324:DA324&lt;&gt;""))</f>
        <v>0</v>
      </c>
      <c r="AJ319" s="175">
        <f>SUMPRODUCT((Stabilo!$F$5:$DA$5=2)*(Stabilo!F324:DA324&lt;&gt;""))</f>
        <v>0</v>
      </c>
      <c r="AK319" s="175">
        <f>SUMPRODUCT((Stabilo!$F$5:$DA$5=3)*(Stabilo!F324:DA324&lt;&gt;""))</f>
        <v>0</v>
      </c>
      <c r="AL319" s="175">
        <f>SUMPRODUCT((Stabilo!$F$5:$DA$5=4)*(Stabilo!F324:DA324&lt;&gt;""))</f>
        <v>0</v>
      </c>
      <c r="AM319" s="175">
        <f>SUMPRODUCT((Stabilo!$F$5:$DA$5=5)*(Stabilo!F324:DA324&lt;&gt;""))</f>
        <v>0</v>
      </c>
      <c r="AN319" s="175">
        <f>SUMPRODUCT((Stabilo!$F$5:$DA$5=6)*(Stabilo!F324:DA324&lt;&gt;""))</f>
        <v>0</v>
      </c>
      <c r="AO319" s="175">
        <f>SUMPRODUCT((Stabilo!$F$5:$DA$5=7)*(Stabilo!F324:DA324&lt;&gt;""))</f>
        <v>0</v>
      </c>
      <c r="AP319" s="175">
        <f>SUMPRODUCT((Stabilo!$F$5:$DA$5=8)*(Stabilo!F324:DA324&lt;&gt;""))</f>
        <v>0</v>
      </c>
      <c r="AQ319" s="175">
        <f>SUMPRODUCT((Stabilo!$F$5:$DA$5=9)*(Stabilo!F324:DA324&lt;&gt;""))</f>
        <v>0</v>
      </c>
      <c r="AR319" s="175">
        <f>SUMPRODUCT((Stabilo!$F$5:$DA$5=10)*(Stabilo!F324:DA324&lt;&gt;""))</f>
        <v>0</v>
      </c>
    </row>
    <row r="320" spans="2:44" ht="15" customHeight="1">
      <c r="B320" s="76">
        <v>317</v>
      </c>
      <c r="C320" s="77" t="str">
        <f>IF(Accueil!F329="","",Accueil!F329)</f>
        <v/>
      </c>
      <c r="D320" s="167" t="str">
        <f t="shared" si="45"/>
        <v/>
      </c>
      <c r="E320" s="167" t="str">
        <f t="shared" si="46"/>
        <v/>
      </c>
      <c r="F320" s="167" t="str">
        <f t="shared" si="47"/>
        <v/>
      </c>
      <c r="G320" s="167" t="str">
        <f t="shared" si="48"/>
        <v/>
      </c>
      <c r="H320" s="167" t="str">
        <f t="shared" si="49"/>
        <v/>
      </c>
      <c r="I320" s="167" t="str">
        <f t="shared" si="50"/>
        <v/>
      </c>
      <c r="J320" s="167" t="str">
        <f t="shared" si="51"/>
        <v/>
      </c>
      <c r="K320" s="167" t="str">
        <f t="shared" si="52"/>
        <v/>
      </c>
      <c r="L320" s="167" t="str">
        <f t="shared" si="53"/>
        <v/>
      </c>
      <c r="M320" s="167" t="str">
        <f t="shared" si="54"/>
        <v/>
      </c>
      <c r="N320" s="103" t="str">
        <f>IF(N319="","",IF(SUMPRODUCT((Stabilo!$F325:$DA325="A")*(Stabilo!$F$5:$DA$5='Résultats élèves'!$D$2))&gt;0,"ABSENT","PRESENT"))</f>
        <v>PRESENT</v>
      </c>
      <c r="O320" s="103" t="str">
        <f>IF(O319="","",IF(SUMPRODUCT((Stabilo!$F325:$DA325="A")*(Stabilo!$F$5:$DA$5='Résultats élèves'!$E$2))&gt;0,"ABSENT","PRESENT"))</f>
        <v>PRESENT</v>
      </c>
      <c r="P320" s="103" t="str">
        <f>IF(P319="","",IF(SUMPRODUCT((Stabilo!$F325:$DA325="A")*(Stabilo!$F$5:$DA$5='Résultats élèves'!$F$2))&gt;0,"ABSENT","PRESENT"))</f>
        <v>PRESENT</v>
      </c>
      <c r="Q320" s="103" t="str">
        <f>IF(Q319="","",IF(SUMPRODUCT((Stabilo!$F325:$DA325="A")*(Stabilo!$F$5:$DA$5='Résultats élèves'!$G$2))&gt;0,"ABSENT","PRESENT"))</f>
        <v>PRESENT</v>
      </c>
      <c r="R320" s="103" t="str">
        <f>IF(R319="","",IF(SUMPRODUCT((Stabilo!$F325:$DA325="A")*(Stabilo!$F$5:$DA$5='Résultats élèves'!$H$2))&gt;0,"ABSENT","PRESENT"))</f>
        <v>PRESENT</v>
      </c>
      <c r="S320" s="103" t="str">
        <f>IF(S319="","",IF(SUMPRODUCT((Stabilo!$F325:$DA325="A")*(Stabilo!$F$5:$DA$5='Résultats élèves'!$I$2))&gt;0,"ABSENT","PRESENT"))</f>
        <v/>
      </c>
      <c r="T320" s="103" t="str">
        <f>IF(T319="","",IF(SUMPRODUCT((Stabilo!$F325:$DA325="A")*(Stabilo!$F$5:$DA$5='Résultats élèves'!$J$2))&gt;0,"ABSENT","PRESENT"))</f>
        <v/>
      </c>
      <c r="U320" s="103" t="str">
        <f>IF(U319="","",IF(SUMPRODUCT((Stabilo!$F325:$DA325="A")*(Stabilo!$F$5:$DA$5='Résultats élèves'!$K$2))&gt;0,"ABSENT","PRESENT"))</f>
        <v/>
      </c>
      <c r="V320" s="103" t="str">
        <f>IF(V319="","",IF(SUMPRODUCT((Stabilo!$F325:$DA325="A")*(Stabilo!$F$5:$DA$5='Résultats élèves'!$L$2))&gt;0,"ABSENT","PRESENT"))</f>
        <v/>
      </c>
      <c r="W320" s="103" t="str">
        <f>IF(W319="","",IF(SUMPRODUCT((Stabilo!$F325:$DA325="A")*(Stabilo!$F$5:$DA$5='Résultats élèves'!$M$2))&gt;0,"ABSENT","PRESENT"))</f>
        <v/>
      </c>
      <c r="X320" s="99" t="str">
        <f t="shared" si="55"/>
        <v/>
      </c>
      <c r="Y320" s="176" t="str">
        <f>IF(X320="PRESENT",IF(N320="PRESENT",SUMPRODUCT((Stabilo!$F325:$DA325=1)*(Stabilo!$F$5:$DA$5='Résultats élèves'!$D$2)),"A"),"A")</f>
        <v>A</v>
      </c>
      <c r="Z320" s="176" t="str">
        <f>IF(X320="PRESENT",IF(O320="PRESENT",SUMPRODUCT((Stabilo!$F325:$DA325=1)*(Stabilo!$F$5:$DA$5='Résultats élèves'!$E$2)),"A"),"A")</f>
        <v>A</v>
      </c>
      <c r="AA320" s="176" t="str">
        <f>IF(X320="PRESENT",IF(P320="PRESENT",SUMPRODUCT((Stabilo!$F325:$DA325=1)*(Stabilo!$F$5:$DA$5='Résultats élèves'!$F$2)),"A"),"A")</f>
        <v>A</v>
      </c>
      <c r="AB320" s="176" t="str">
        <f>IF(X320="PRESENT",IF(Q320="PRESENT",SUMPRODUCT((Stabilo!$F325:$DA325=1)*(Stabilo!$F$5:$DA$5='Résultats élèves'!$G$2)),"A"),"A")</f>
        <v>A</v>
      </c>
      <c r="AC320" s="176" t="str">
        <f>IF(X320="PRESENT",IF(R320="PRESENT",SUMPRODUCT((Stabilo!$F325:$DA325=1)*(Stabilo!$F$5:$DA$5='Résultats élèves'!$H$2)),"A"),"A")</f>
        <v>A</v>
      </c>
      <c r="AD320" s="176" t="str">
        <f>IF(X320="PRESENT",IF(S320="PRESENT",SUMPRODUCT((Stabilo!$F325:$DA325=1)*(Stabilo!$F$5:$DA$5='Résultats élèves'!$I$2)),"A"),"A")</f>
        <v>A</v>
      </c>
      <c r="AE320" s="176" t="str">
        <f>IF(X320="PRESENT",IF(T320="PRESENT",SUMPRODUCT((Stabilo!$F325:$DA325=1)*(Stabilo!$F$5:$DA$5='Résultats élèves'!$J$2)),"A"),"A")</f>
        <v>A</v>
      </c>
      <c r="AF320" s="176" t="str">
        <f>IF(X320="PRESENT",IF(U320="PRESENT",SUMPRODUCT((Stabilo!$F325:$DA325=1)*(Stabilo!$F$5:$DA$5='Résultats élèves'!$K$2)),"A"),"A")</f>
        <v>A</v>
      </c>
      <c r="AG320" s="176" t="str">
        <f>IF(X320="PRESENT",IF(V320="PRESENT",SUMPRODUCT((Stabilo!$F325:$DA325=1)*(Stabilo!$F$5:$DA$5='Résultats élèves'!$L$2)),"A"),"A")</f>
        <v>A</v>
      </c>
      <c r="AH320" s="176" t="str">
        <f>IF(X320="PRESENT",IF(W320="PRESENT",SUMPRODUCT((Stabilo!$F325:$DA325=1)*(Stabilo!$F$5:$DA$5='Résultats élèves'!$M$2)),"A"),"A")</f>
        <v>A</v>
      </c>
      <c r="AI320" s="175">
        <f>SUMPRODUCT((Stabilo!$F$5:$DA$5=1)*(Stabilo!F325:DA325&lt;&gt;""))</f>
        <v>0</v>
      </c>
      <c r="AJ320" s="175">
        <f>SUMPRODUCT((Stabilo!$F$5:$DA$5=2)*(Stabilo!F325:DA325&lt;&gt;""))</f>
        <v>0</v>
      </c>
      <c r="AK320" s="175">
        <f>SUMPRODUCT((Stabilo!$F$5:$DA$5=3)*(Stabilo!F325:DA325&lt;&gt;""))</f>
        <v>0</v>
      </c>
      <c r="AL320" s="175">
        <f>SUMPRODUCT((Stabilo!$F$5:$DA$5=4)*(Stabilo!F325:DA325&lt;&gt;""))</f>
        <v>0</v>
      </c>
      <c r="AM320" s="175">
        <f>SUMPRODUCT((Stabilo!$F$5:$DA$5=5)*(Stabilo!F325:DA325&lt;&gt;""))</f>
        <v>0</v>
      </c>
      <c r="AN320" s="175">
        <f>SUMPRODUCT((Stabilo!$F$5:$DA$5=6)*(Stabilo!F325:DA325&lt;&gt;""))</f>
        <v>0</v>
      </c>
      <c r="AO320" s="175">
        <f>SUMPRODUCT((Stabilo!$F$5:$DA$5=7)*(Stabilo!F325:DA325&lt;&gt;""))</f>
        <v>0</v>
      </c>
      <c r="AP320" s="175">
        <f>SUMPRODUCT((Stabilo!$F$5:$DA$5=8)*(Stabilo!F325:DA325&lt;&gt;""))</f>
        <v>0</v>
      </c>
      <c r="AQ320" s="175">
        <f>SUMPRODUCT((Stabilo!$F$5:$DA$5=9)*(Stabilo!F325:DA325&lt;&gt;""))</f>
        <v>0</v>
      </c>
      <c r="AR320" s="175">
        <f>SUMPRODUCT((Stabilo!$F$5:$DA$5=10)*(Stabilo!F325:DA325&lt;&gt;""))</f>
        <v>0</v>
      </c>
    </row>
    <row r="321" spans="2:44" ht="15" customHeight="1">
      <c r="B321" s="76">
        <v>318</v>
      </c>
      <c r="C321" s="77" t="str">
        <f>IF(Accueil!F330="","",Accueil!F330)</f>
        <v/>
      </c>
      <c r="D321" s="167" t="str">
        <f t="shared" si="45"/>
        <v/>
      </c>
      <c r="E321" s="167" t="str">
        <f t="shared" si="46"/>
        <v/>
      </c>
      <c r="F321" s="167" t="str">
        <f t="shared" si="47"/>
        <v/>
      </c>
      <c r="G321" s="167" t="str">
        <f t="shared" si="48"/>
        <v/>
      </c>
      <c r="H321" s="167" t="str">
        <f t="shared" si="49"/>
        <v/>
      </c>
      <c r="I321" s="167" t="str">
        <f t="shared" si="50"/>
        <v/>
      </c>
      <c r="J321" s="167" t="str">
        <f t="shared" si="51"/>
        <v/>
      </c>
      <c r="K321" s="167" t="str">
        <f t="shared" si="52"/>
        <v/>
      </c>
      <c r="L321" s="167" t="str">
        <f t="shared" si="53"/>
        <v/>
      </c>
      <c r="M321" s="167" t="str">
        <f t="shared" si="54"/>
        <v/>
      </c>
      <c r="N321" s="103" t="str">
        <f>IF(N320="","",IF(SUMPRODUCT((Stabilo!$F326:$DA326="A")*(Stabilo!$F$5:$DA$5='Résultats élèves'!$D$2))&gt;0,"ABSENT","PRESENT"))</f>
        <v>PRESENT</v>
      </c>
      <c r="O321" s="103" t="str">
        <f>IF(O320="","",IF(SUMPRODUCT((Stabilo!$F326:$DA326="A")*(Stabilo!$F$5:$DA$5='Résultats élèves'!$E$2))&gt;0,"ABSENT","PRESENT"))</f>
        <v>PRESENT</v>
      </c>
      <c r="P321" s="103" t="str">
        <f>IF(P320="","",IF(SUMPRODUCT((Stabilo!$F326:$DA326="A")*(Stabilo!$F$5:$DA$5='Résultats élèves'!$F$2))&gt;0,"ABSENT","PRESENT"))</f>
        <v>PRESENT</v>
      </c>
      <c r="Q321" s="103" t="str">
        <f>IF(Q320="","",IF(SUMPRODUCT((Stabilo!$F326:$DA326="A")*(Stabilo!$F$5:$DA$5='Résultats élèves'!$G$2))&gt;0,"ABSENT","PRESENT"))</f>
        <v>PRESENT</v>
      </c>
      <c r="R321" s="103" t="str">
        <f>IF(R320="","",IF(SUMPRODUCT((Stabilo!$F326:$DA326="A")*(Stabilo!$F$5:$DA$5='Résultats élèves'!$H$2))&gt;0,"ABSENT","PRESENT"))</f>
        <v>PRESENT</v>
      </c>
      <c r="S321" s="103" t="str">
        <f>IF(S320="","",IF(SUMPRODUCT((Stabilo!$F326:$DA326="A")*(Stabilo!$F$5:$DA$5='Résultats élèves'!$I$2))&gt;0,"ABSENT","PRESENT"))</f>
        <v/>
      </c>
      <c r="T321" s="103" t="str">
        <f>IF(T320="","",IF(SUMPRODUCT((Stabilo!$F326:$DA326="A")*(Stabilo!$F$5:$DA$5='Résultats élèves'!$J$2))&gt;0,"ABSENT","PRESENT"))</f>
        <v/>
      </c>
      <c r="U321" s="103" t="str">
        <f>IF(U320="","",IF(SUMPRODUCT((Stabilo!$F326:$DA326="A")*(Stabilo!$F$5:$DA$5='Résultats élèves'!$K$2))&gt;0,"ABSENT","PRESENT"))</f>
        <v/>
      </c>
      <c r="V321" s="103" t="str">
        <f>IF(V320="","",IF(SUMPRODUCT((Stabilo!$F326:$DA326="A")*(Stabilo!$F$5:$DA$5='Résultats élèves'!$L$2))&gt;0,"ABSENT","PRESENT"))</f>
        <v/>
      </c>
      <c r="W321" s="103" t="str">
        <f>IF(W320="","",IF(SUMPRODUCT((Stabilo!$F326:$DA326="A")*(Stabilo!$F$5:$DA$5='Résultats élèves'!$M$2))&gt;0,"ABSENT","PRESENT"))</f>
        <v/>
      </c>
      <c r="X321" s="99" t="str">
        <f t="shared" si="55"/>
        <v/>
      </c>
      <c r="Y321" s="176" t="str">
        <f>IF(X321="PRESENT",IF(N321="PRESENT",SUMPRODUCT((Stabilo!$F326:$DA326=1)*(Stabilo!$F$5:$DA$5='Résultats élèves'!$D$2)),"A"),"A")</f>
        <v>A</v>
      </c>
      <c r="Z321" s="176" t="str">
        <f>IF(X321="PRESENT",IF(O321="PRESENT",SUMPRODUCT((Stabilo!$F326:$DA326=1)*(Stabilo!$F$5:$DA$5='Résultats élèves'!$E$2)),"A"),"A")</f>
        <v>A</v>
      </c>
      <c r="AA321" s="176" t="str">
        <f>IF(X321="PRESENT",IF(P321="PRESENT",SUMPRODUCT((Stabilo!$F326:$DA326=1)*(Stabilo!$F$5:$DA$5='Résultats élèves'!$F$2)),"A"),"A")</f>
        <v>A</v>
      </c>
      <c r="AB321" s="176" t="str">
        <f>IF(X321="PRESENT",IF(Q321="PRESENT",SUMPRODUCT((Stabilo!$F326:$DA326=1)*(Stabilo!$F$5:$DA$5='Résultats élèves'!$G$2)),"A"),"A")</f>
        <v>A</v>
      </c>
      <c r="AC321" s="176" t="str">
        <f>IF(X321="PRESENT",IF(R321="PRESENT",SUMPRODUCT((Stabilo!$F326:$DA326=1)*(Stabilo!$F$5:$DA$5='Résultats élèves'!$H$2)),"A"),"A")</f>
        <v>A</v>
      </c>
      <c r="AD321" s="176" t="str">
        <f>IF(X321="PRESENT",IF(S321="PRESENT",SUMPRODUCT((Stabilo!$F326:$DA326=1)*(Stabilo!$F$5:$DA$5='Résultats élèves'!$I$2)),"A"),"A")</f>
        <v>A</v>
      </c>
      <c r="AE321" s="176" t="str">
        <f>IF(X321="PRESENT",IF(T321="PRESENT",SUMPRODUCT((Stabilo!$F326:$DA326=1)*(Stabilo!$F$5:$DA$5='Résultats élèves'!$J$2)),"A"),"A")</f>
        <v>A</v>
      </c>
      <c r="AF321" s="176" t="str">
        <f>IF(X321="PRESENT",IF(U321="PRESENT",SUMPRODUCT((Stabilo!$F326:$DA326=1)*(Stabilo!$F$5:$DA$5='Résultats élèves'!$K$2)),"A"),"A")</f>
        <v>A</v>
      </c>
      <c r="AG321" s="176" t="str">
        <f>IF(X321="PRESENT",IF(V321="PRESENT",SUMPRODUCT((Stabilo!$F326:$DA326=1)*(Stabilo!$F$5:$DA$5='Résultats élèves'!$L$2)),"A"),"A")</f>
        <v>A</v>
      </c>
      <c r="AH321" s="176" t="str">
        <f>IF(X321="PRESENT",IF(W321="PRESENT",SUMPRODUCT((Stabilo!$F326:$DA326=1)*(Stabilo!$F$5:$DA$5='Résultats élèves'!$M$2)),"A"),"A")</f>
        <v>A</v>
      </c>
      <c r="AI321" s="175">
        <f>SUMPRODUCT((Stabilo!$F$5:$DA$5=1)*(Stabilo!F326:DA326&lt;&gt;""))</f>
        <v>0</v>
      </c>
      <c r="AJ321" s="175">
        <f>SUMPRODUCT((Stabilo!$F$5:$DA$5=2)*(Stabilo!F326:DA326&lt;&gt;""))</f>
        <v>0</v>
      </c>
      <c r="AK321" s="175">
        <f>SUMPRODUCT((Stabilo!$F$5:$DA$5=3)*(Stabilo!F326:DA326&lt;&gt;""))</f>
        <v>0</v>
      </c>
      <c r="AL321" s="175">
        <f>SUMPRODUCT((Stabilo!$F$5:$DA$5=4)*(Stabilo!F326:DA326&lt;&gt;""))</f>
        <v>0</v>
      </c>
      <c r="AM321" s="175">
        <f>SUMPRODUCT((Stabilo!$F$5:$DA$5=5)*(Stabilo!F326:DA326&lt;&gt;""))</f>
        <v>0</v>
      </c>
      <c r="AN321" s="175">
        <f>SUMPRODUCT((Stabilo!$F$5:$DA$5=6)*(Stabilo!F326:DA326&lt;&gt;""))</f>
        <v>0</v>
      </c>
      <c r="AO321" s="175">
        <f>SUMPRODUCT((Stabilo!$F$5:$DA$5=7)*(Stabilo!F326:DA326&lt;&gt;""))</f>
        <v>0</v>
      </c>
      <c r="AP321" s="175">
        <f>SUMPRODUCT((Stabilo!$F$5:$DA$5=8)*(Stabilo!F326:DA326&lt;&gt;""))</f>
        <v>0</v>
      </c>
      <c r="AQ321" s="175">
        <f>SUMPRODUCT((Stabilo!$F$5:$DA$5=9)*(Stabilo!F326:DA326&lt;&gt;""))</f>
        <v>0</v>
      </c>
      <c r="AR321" s="175">
        <f>SUMPRODUCT((Stabilo!$F$5:$DA$5=10)*(Stabilo!F326:DA326&lt;&gt;""))</f>
        <v>0</v>
      </c>
    </row>
    <row r="322" spans="2:44" ht="15" customHeight="1">
      <c r="B322" s="76">
        <v>319</v>
      </c>
      <c r="C322" s="77" t="str">
        <f>IF(Accueil!F331="","",Accueil!F331)</f>
        <v/>
      </c>
      <c r="D322" s="167" t="str">
        <f t="shared" si="45"/>
        <v/>
      </c>
      <c r="E322" s="167" t="str">
        <f t="shared" si="46"/>
        <v/>
      </c>
      <c r="F322" s="167" t="str">
        <f t="shared" si="47"/>
        <v/>
      </c>
      <c r="G322" s="167" t="str">
        <f t="shared" si="48"/>
        <v/>
      </c>
      <c r="H322" s="167" t="str">
        <f t="shared" si="49"/>
        <v/>
      </c>
      <c r="I322" s="167" t="str">
        <f t="shared" si="50"/>
        <v/>
      </c>
      <c r="J322" s="167" t="str">
        <f t="shared" si="51"/>
        <v/>
      </c>
      <c r="K322" s="167" t="str">
        <f t="shared" si="52"/>
        <v/>
      </c>
      <c r="L322" s="167" t="str">
        <f t="shared" si="53"/>
        <v/>
      </c>
      <c r="M322" s="167" t="str">
        <f t="shared" si="54"/>
        <v/>
      </c>
      <c r="N322" s="103" t="str">
        <f>IF(N321="","",IF(SUMPRODUCT((Stabilo!$F327:$DA327="A")*(Stabilo!$F$5:$DA$5='Résultats élèves'!$D$2))&gt;0,"ABSENT","PRESENT"))</f>
        <v>PRESENT</v>
      </c>
      <c r="O322" s="103" t="str">
        <f>IF(O321="","",IF(SUMPRODUCT((Stabilo!$F327:$DA327="A")*(Stabilo!$F$5:$DA$5='Résultats élèves'!$E$2))&gt;0,"ABSENT","PRESENT"))</f>
        <v>PRESENT</v>
      </c>
      <c r="P322" s="103" t="str">
        <f>IF(P321="","",IF(SUMPRODUCT((Stabilo!$F327:$DA327="A")*(Stabilo!$F$5:$DA$5='Résultats élèves'!$F$2))&gt;0,"ABSENT","PRESENT"))</f>
        <v>PRESENT</v>
      </c>
      <c r="Q322" s="103" t="str">
        <f>IF(Q321="","",IF(SUMPRODUCT((Stabilo!$F327:$DA327="A")*(Stabilo!$F$5:$DA$5='Résultats élèves'!$G$2))&gt;0,"ABSENT","PRESENT"))</f>
        <v>PRESENT</v>
      </c>
      <c r="R322" s="103" t="str">
        <f>IF(R321="","",IF(SUMPRODUCT((Stabilo!$F327:$DA327="A")*(Stabilo!$F$5:$DA$5='Résultats élèves'!$H$2))&gt;0,"ABSENT","PRESENT"))</f>
        <v>PRESENT</v>
      </c>
      <c r="S322" s="103" t="str">
        <f>IF(S321="","",IF(SUMPRODUCT((Stabilo!$F327:$DA327="A")*(Stabilo!$F$5:$DA$5='Résultats élèves'!$I$2))&gt;0,"ABSENT","PRESENT"))</f>
        <v/>
      </c>
      <c r="T322" s="103" t="str">
        <f>IF(T321="","",IF(SUMPRODUCT((Stabilo!$F327:$DA327="A")*(Stabilo!$F$5:$DA$5='Résultats élèves'!$J$2))&gt;0,"ABSENT","PRESENT"))</f>
        <v/>
      </c>
      <c r="U322" s="103" t="str">
        <f>IF(U321="","",IF(SUMPRODUCT((Stabilo!$F327:$DA327="A")*(Stabilo!$F$5:$DA$5='Résultats élèves'!$K$2))&gt;0,"ABSENT","PRESENT"))</f>
        <v/>
      </c>
      <c r="V322" s="103" t="str">
        <f>IF(V321="","",IF(SUMPRODUCT((Stabilo!$F327:$DA327="A")*(Stabilo!$F$5:$DA$5='Résultats élèves'!$L$2))&gt;0,"ABSENT","PRESENT"))</f>
        <v/>
      </c>
      <c r="W322" s="103" t="str">
        <f>IF(W321="","",IF(SUMPRODUCT((Stabilo!$F327:$DA327="A")*(Stabilo!$F$5:$DA$5='Résultats élèves'!$M$2))&gt;0,"ABSENT","PRESENT"))</f>
        <v/>
      </c>
      <c r="X322" s="99" t="str">
        <f t="shared" si="55"/>
        <v/>
      </c>
      <c r="Y322" s="176" t="str">
        <f>IF(X322="PRESENT",IF(N322="PRESENT",SUMPRODUCT((Stabilo!$F327:$DA327=1)*(Stabilo!$F$5:$DA$5='Résultats élèves'!$D$2)),"A"),"A")</f>
        <v>A</v>
      </c>
      <c r="Z322" s="176" t="str">
        <f>IF(X322="PRESENT",IF(O322="PRESENT",SUMPRODUCT((Stabilo!$F327:$DA327=1)*(Stabilo!$F$5:$DA$5='Résultats élèves'!$E$2)),"A"),"A")</f>
        <v>A</v>
      </c>
      <c r="AA322" s="176" t="str">
        <f>IF(X322="PRESENT",IF(P322="PRESENT",SUMPRODUCT((Stabilo!$F327:$DA327=1)*(Stabilo!$F$5:$DA$5='Résultats élèves'!$F$2)),"A"),"A")</f>
        <v>A</v>
      </c>
      <c r="AB322" s="176" t="str">
        <f>IF(X322="PRESENT",IF(Q322="PRESENT",SUMPRODUCT((Stabilo!$F327:$DA327=1)*(Stabilo!$F$5:$DA$5='Résultats élèves'!$G$2)),"A"),"A")</f>
        <v>A</v>
      </c>
      <c r="AC322" s="176" t="str">
        <f>IF(X322="PRESENT",IF(R322="PRESENT",SUMPRODUCT((Stabilo!$F327:$DA327=1)*(Stabilo!$F$5:$DA$5='Résultats élèves'!$H$2)),"A"),"A")</f>
        <v>A</v>
      </c>
      <c r="AD322" s="176" t="str">
        <f>IF(X322="PRESENT",IF(S322="PRESENT",SUMPRODUCT((Stabilo!$F327:$DA327=1)*(Stabilo!$F$5:$DA$5='Résultats élèves'!$I$2)),"A"),"A")</f>
        <v>A</v>
      </c>
      <c r="AE322" s="176" t="str">
        <f>IF(X322="PRESENT",IF(T322="PRESENT",SUMPRODUCT((Stabilo!$F327:$DA327=1)*(Stabilo!$F$5:$DA$5='Résultats élèves'!$J$2)),"A"),"A")</f>
        <v>A</v>
      </c>
      <c r="AF322" s="176" t="str">
        <f>IF(X322="PRESENT",IF(U322="PRESENT",SUMPRODUCT((Stabilo!$F327:$DA327=1)*(Stabilo!$F$5:$DA$5='Résultats élèves'!$K$2)),"A"),"A")</f>
        <v>A</v>
      </c>
      <c r="AG322" s="176" t="str">
        <f>IF(X322="PRESENT",IF(V322="PRESENT",SUMPRODUCT((Stabilo!$F327:$DA327=1)*(Stabilo!$F$5:$DA$5='Résultats élèves'!$L$2)),"A"),"A")</f>
        <v>A</v>
      </c>
      <c r="AH322" s="176" t="str">
        <f>IF(X322="PRESENT",IF(W322="PRESENT",SUMPRODUCT((Stabilo!$F327:$DA327=1)*(Stabilo!$F$5:$DA$5='Résultats élèves'!$M$2)),"A"),"A")</f>
        <v>A</v>
      </c>
      <c r="AI322" s="175">
        <f>SUMPRODUCT((Stabilo!$F$5:$DA$5=1)*(Stabilo!F327:DA327&lt;&gt;""))</f>
        <v>0</v>
      </c>
      <c r="AJ322" s="175">
        <f>SUMPRODUCT((Stabilo!$F$5:$DA$5=2)*(Stabilo!F327:DA327&lt;&gt;""))</f>
        <v>0</v>
      </c>
      <c r="AK322" s="175">
        <f>SUMPRODUCT((Stabilo!$F$5:$DA$5=3)*(Stabilo!F327:DA327&lt;&gt;""))</f>
        <v>0</v>
      </c>
      <c r="AL322" s="175">
        <f>SUMPRODUCT((Stabilo!$F$5:$DA$5=4)*(Stabilo!F327:DA327&lt;&gt;""))</f>
        <v>0</v>
      </c>
      <c r="AM322" s="175">
        <f>SUMPRODUCT((Stabilo!$F$5:$DA$5=5)*(Stabilo!F327:DA327&lt;&gt;""))</f>
        <v>0</v>
      </c>
      <c r="AN322" s="175">
        <f>SUMPRODUCT((Stabilo!$F$5:$DA$5=6)*(Stabilo!F327:DA327&lt;&gt;""))</f>
        <v>0</v>
      </c>
      <c r="AO322" s="175">
        <f>SUMPRODUCT((Stabilo!$F$5:$DA$5=7)*(Stabilo!F327:DA327&lt;&gt;""))</f>
        <v>0</v>
      </c>
      <c r="AP322" s="175">
        <f>SUMPRODUCT((Stabilo!$F$5:$DA$5=8)*(Stabilo!F327:DA327&lt;&gt;""))</f>
        <v>0</v>
      </c>
      <c r="AQ322" s="175">
        <f>SUMPRODUCT((Stabilo!$F$5:$DA$5=9)*(Stabilo!F327:DA327&lt;&gt;""))</f>
        <v>0</v>
      </c>
      <c r="AR322" s="175">
        <f>SUMPRODUCT((Stabilo!$F$5:$DA$5=10)*(Stabilo!F327:DA327&lt;&gt;""))</f>
        <v>0</v>
      </c>
    </row>
    <row r="323" spans="2:44" ht="15" customHeight="1">
      <c r="B323" s="76">
        <v>320</v>
      </c>
      <c r="C323" s="77" t="str">
        <f>IF(Accueil!F332="","",Accueil!F332)</f>
        <v/>
      </c>
      <c r="D323" s="167" t="str">
        <f t="shared" si="45"/>
        <v/>
      </c>
      <c r="E323" s="167" t="str">
        <f t="shared" si="46"/>
        <v/>
      </c>
      <c r="F323" s="167" t="str">
        <f t="shared" si="47"/>
        <v/>
      </c>
      <c r="G323" s="167" t="str">
        <f t="shared" si="48"/>
        <v/>
      </c>
      <c r="H323" s="167" t="str">
        <f t="shared" si="49"/>
        <v/>
      </c>
      <c r="I323" s="167" t="str">
        <f t="shared" si="50"/>
        <v/>
      </c>
      <c r="J323" s="167" t="str">
        <f t="shared" si="51"/>
        <v/>
      </c>
      <c r="K323" s="167" t="str">
        <f t="shared" si="52"/>
        <v/>
      </c>
      <c r="L323" s="167" t="str">
        <f t="shared" si="53"/>
        <v/>
      </c>
      <c r="M323" s="167" t="str">
        <f t="shared" si="54"/>
        <v/>
      </c>
      <c r="N323" s="103" t="str">
        <f>IF(N322="","",IF(SUMPRODUCT((Stabilo!$F328:$DA328="A")*(Stabilo!$F$5:$DA$5='Résultats élèves'!$D$2))&gt;0,"ABSENT","PRESENT"))</f>
        <v>PRESENT</v>
      </c>
      <c r="O323" s="103" t="str">
        <f>IF(O322="","",IF(SUMPRODUCT((Stabilo!$F328:$DA328="A")*(Stabilo!$F$5:$DA$5='Résultats élèves'!$E$2))&gt;0,"ABSENT","PRESENT"))</f>
        <v>PRESENT</v>
      </c>
      <c r="P323" s="103" t="str">
        <f>IF(P322="","",IF(SUMPRODUCT((Stabilo!$F328:$DA328="A")*(Stabilo!$F$5:$DA$5='Résultats élèves'!$F$2))&gt;0,"ABSENT","PRESENT"))</f>
        <v>PRESENT</v>
      </c>
      <c r="Q323" s="103" t="str">
        <f>IF(Q322="","",IF(SUMPRODUCT((Stabilo!$F328:$DA328="A")*(Stabilo!$F$5:$DA$5='Résultats élèves'!$G$2))&gt;0,"ABSENT","PRESENT"))</f>
        <v>PRESENT</v>
      </c>
      <c r="R323" s="103" t="str">
        <f>IF(R322="","",IF(SUMPRODUCT((Stabilo!$F328:$DA328="A")*(Stabilo!$F$5:$DA$5='Résultats élèves'!$H$2))&gt;0,"ABSENT","PRESENT"))</f>
        <v>PRESENT</v>
      </c>
      <c r="S323" s="103" t="str">
        <f>IF(S322="","",IF(SUMPRODUCT((Stabilo!$F328:$DA328="A")*(Stabilo!$F$5:$DA$5='Résultats élèves'!$I$2))&gt;0,"ABSENT","PRESENT"))</f>
        <v/>
      </c>
      <c r="T323" s="103" t="str">
        <f>IF(T322="","",IF(SUMPRODUCT((Stabilo!$F328:$DA328="A")*(Stabilo!$F$5:$DA$5='Résultats élèves'!$J$2))&gt;0,"ABSENT","PRESENT"))</f>
        <v/>
      </c>
      <c r="U323" s="103" t="str">
        <f>IF(U322="","",IF(SUMPRODUCT((Stabilo!$F328:$DA328="A")*(Stabilo!$F$5:$DA$5='Résultats élèves'!$K$2))&gt;0,"ABSENT","PRESENT"))</f>
        <v/>
      </c>
      <c r="V323" s="103" t="str">
        <f>IF(V322="","",IF(SUMPRODUCT((Stabilo!$F328:$DA328="A")*(Stabilo!$F$5:$DA$5='Résultats élèves'!$L$2))&gt;0,"ABSENT","PRESENT"))</f>
        <v/>
      </c>
      <c r="W323" s="103" t="str">
        <f>IF(W322="","",IF(SUMPRODUCT((Stabilo!$F328:$DA328="A")*(Stabilo!$F$5:$DA$5='Résultats élèves'!$M$2))&gt;0,"ABSENT","PRESENT"))</f>
        <v/>
      </c>
      <c r="X323" s="99" t="str">
        <f t="shared" si="55"/>
        <v/>
      </c>
      <c r="Y323" s="176" t="str">
        <f>IF(X323="PRESENT",IF(N323="PRESENT",SUMPRODUCT((Stabilo!$F328:$DA328=1)*(Stabilo!$F$5:$DA$5='Résultats élèves'!$D$2)),"A"),"A")</f>
        <v>A</v>
      </c>
      <c r="Z323" s="176" t="str">
        <f>IF(X323="PRESENT",IF(O323="PRESENT",SUMPRODUCT((Stabilo!$F328:$DA328=1)*(Stabilo!$F$5:$DA$5='Résultats élèves'!$E$2)),"A"),"A")</f>
        <v>A</v>
      </c>
      <c r="AA323" s="176" t="str">
        <f>IF(X323="PRESENT",IF(P323="PRESENT",SUMPRODUCT((Stabilo!$F328:$DA328=1)*(Stabilo!$F$5:$DA$5='Résultats élèves'!$F$2)),"A"),"A")</f>
        <v>A</v>
      </c>
      <c r="AB323" s="176" t="str">
        <f>IF(X323="PRESENT",IF(Q323="PRESENT",SUMPRODUCT((Stabilo!$F328:$DA328=1)*(Stabilo!$F$5:$DA$5='Résultats élèves'!$G$2)),"A"),"A")</f>
        <v>A</v>
      </c>
      <c r="AC323" s="176" t="str">
        <f>IF(X323="PRESENT",IF(R323="PRESENT",SUMPRODUCT((Stabilo!$F328:$DA328=1)*(Stabilo!$F$5:$DA$5='Résultats élèves'!$H$2)),"A"),"A")</f>
        <v>A</v>
      </c>
      <c r="AD323" s="176" t="str">
        <f>IF(X323="PRESENT",IF(S323="PRESENT",SUMPRODUCT((Stabilo!$F328:$DA328=1)*(Stabilo!$F$5:$DA$5='Résultats élèves'!$I$2)),"A"),"A")</f>
        <v>A</v>
      </c>
      <c r="AE323" s="176" t="str">
        <f>IF(X323="PRESENT",IF(T323="PRESENT",SUMPRODUCT((Stabilo!$F328:$DA328=1)*(Stabilo!$F$5:$DA$5='Résultats élèves'!$J$2)),"A"),"A")</f>
        <v>A</v>
      </c>
      <c r="AF323" s="176" t="str">
        <f>IF(X323="PRESENT",IF(U323="PRESENT",SUMPRODUCT((Stabilo!$F328:$DA328=1)*(Stabilo!$F$5:$DA$5='Résultats élèves'!$K$2)),"A"),"A")</f>
        <v>A</v>
      </c>
      <c r="AG323" s="176" t="str">
        <f>IF(X323="PRESENT",IF(V323="PRESENT",SUMPRODUCT((Stabilo!$F328:$DA328=1)*(Stabilo!$F$5:$DA$5='Résultats élèves'!$L$2)),"A"),"A")</f>
        <v>A</v>
      </c>
      <c r="AH323" s="176" t="str">
        <f>IF(X323="PRESENT",IF(W323="PRESENT",SUMPRODUCT((Stabilo!$F328:$DA328=1)*(Stabilo!$F$5:$DA$5='Résultats élèves'!$M$2)),"A"),"A")</f>
        <v>A</v>
      </c>
      <c r="AI323" s="175">
        <f>SUMPRODUCT((Stabilo!$F$5:$DA$5=1)*(Stabilo!F328:DA328&lt;&gt;""))</f>
        <v>0</v>
      </c>
      <c r="AJ323" s="175">
        <f>SUMPRODUCT((Stabilo!$F$5:$DA$5=2)*(Stabilo!F328:DA328&lt;&gt;""))</f>
        <v>0</v>
      </c>
      <c r="AK323" s="175">
        <f>SUMPRODUCT((Stabilo!$F$5:$DA$5=3)*(Stabilo!F328:DA328&lt;&gt;""))</f>
        <v>0</v>
      </c>
      <c r="AL323" s="175">
        <f>SUMPRODUCT((Stabilo!$F$5:$DA$5=4)*(Stabilo!F328:DA328&lt;&gt;""))</f>
        <v>0</v>
      </c>
      <c r="AM323" s="175">
        <f>SUMPRODUCT((Stabilo!$F$5:$DA$5=5)*(Stabilo!F328:DA328&lt;&gt;""))</f>
        <v>0</v>
      </c>
      <c r="AN323" s="175">
        <f>SUMPRODUCT((Stabilo!$F$5:$DA$5=6)*(Stabilo!F328:DA328&lt;&gt;""))</f>
        <v>0</v>
      </c>
      <c r="AO323" s="175">
        <f>SUMPRODUCT((Stabilo!$F$5:$DA$5=7)*(Stabilo!F328:DA328&lt;&gt;""))</f>
        <v>0</v>
      </c>
      <c r="AP323" s="175">
        <f>SUMPRODUCT((Stabilo!$F$5:$DA$5=8)*(Stabilo!F328:DA328&lt;&gt;""))</f>
        <v>0</v>
      </c>
      <c r="AQ323" s="175">
        <f>SUMPRODUCT((Stabilo!$F$5:$DA$5=9)*(Stabilo!F328:DA328&lt;&gt;""))</f>
        <v>0</v>
      </c>
      <c r="AR323" s="175">
        <f>SUMPRODUCT((Stabilo!$F$5:$DA$5=10)*(Stabilo!F328:DA328&lt;&gt;""))</f>
        <v>0</v>
      </c>
    </row>
    <row r="324" spans="2:44" ht="15" customHeight="1">
      <c r="B324" s="76">
        <v>321</v>
      </c>
      <c r="C324" s="77" t="str">
        <f>IF(Accueil!F333="","",Accueil!F333)</f>
        <v/>
      </c>
      <c r="D324" s="167" t="str">
        <f t="shared" si="45"/>
        <v/>
      </c>
      <c r="E324" s="167" t="str">
        <f t="shared" si="46"/>
        <v/>
      </c>
      <c r="F324" s="167" t="str">
        <f t="shared" si="47"/>
        <v/>
      </c>
      <c r="G324" s="167" t="str">
        <f t="shared" si="48"/>
        <v/>
      </c>
      <c r="H324" s="167" t="str">
        <f t="shared" si="49"/>
        <v/>
      </c>
      <c r="I324" s="167" t="str">
        <f t="shared" si="50"/>
        <v/>
      </c>
      <c r="J324" s="167" t="str">
        <f t="shared" si="51"/>
        <v/>
      </c>
      <c r="K324" s="167" t="str">
        <f t="shared" si="52"/>
        <v/>
      </c>
      <c r="L324" s="167" t="str">
        <f t="shared" si="53"/>
        <v/>
      </c>
      <c r="M324" s="167" t="str">
        <f t="shared" si="54"/>
        <v/>
      </c>
      <c r="N324" s="103" t="str">
        <f>IF(N323="","",IF(SUMPRODUCT((Stabilo!$F329:$DA329="A")*(Stabilo!$F$5:$DA$5='Résultats élèves'!$D$2))&gt;0,"ABSENT","PRESENT"))</f>
        <v>PRESENT</v>
      </c>
      <c r="O324" s="103" t="str">
        <f>IF(O323="","",IF(SUMPRODUCT((Stabilo!$F329:$DA329="A")*(Stabilo!$F$5:$DA$5='Résultats élèves'!$E$2))&gt;0,"ABSENT","PRESENT"))</f>
        <v>PRESENT</v>
      </c>
      <c r="P324" s="103" t="str">
        <f>IF(P323="","",IF(SUMPRODUCT((Stabilo!$F329:$DA329="A")*(Stabilo!$F$5:$DA$5='Résultats élèves'!$F$2))&gt;0,"ABSENT","PRESENT"))</f>
        <v>PRESENT</v>
      </c>
      <c r="Q324" s="103" t="str">
        <f>IF(Q323="","",IF(SUMPRODUCT((Stabilo!$F329:$DA329="A")*(Stabilo!$F$5:$DA$5='Résultats élèves'!$G$2))&gt;0,"ABSENT","PRESENT"))</f>
        <v>PRESENT</v>
      </c>
      <c r="R324" s="103" t="str">
        <f>IF(R323="","",IF(SUMPRODUCT((Stabilo!$F329:$DA329="A")*(Stabilo!$F$5:$DA$5='Résultats élèves'!$H$2))&gt;0,"ABSENT","PRESENT"))</f>
        <v>PRESENT</v>
      </c>
      <c r="S324" s="103" t="str">
        <f>IF(S323="","",IF(SUMPRODUCT((Stabilo!$F329:$DA329="A")*(Stabilo!$F$5:$DA$5='Résultats élèves'!$I$2))&gt;0,"ABSENT","PRESENT"))</f>
        <v/>
      </c>
      <c r="T324" s="103" t="str">
        <f>IF(T323="","",IF(SUMPRODUCT((Stabilo!$F329:$DA329="A")*(Stabilo!$F$5:$DA$5='Résultats élèves'!$J$2))&gt;0,"ABSENT","PRESENT"))</f>
        <v/>
      </c>
      <c r="U324" s="103" t="str">
        <f>IF(U323="","",IF(SUMPRODUCT((Stabilo!$F329:$DA329="A")*(Stabilo!$F$5:$DA$5='Résultats élèves'!$K$2))&gt;0,"ABSENT","PRESENT"))</f>
        <v/>
      </c>
      <c r="V324" s="103" t="str">
        <f>IF(V323="","",IF(SUMPRODUCT((Stabilo!$F329:$DA329="A")*(Stabilo!$F$5:$DA$5='Résultats élèves'!$L$2))&gt;0,"ABSENT","PRESENT"))</f>
        <v/>
      </c>
      <c r="W324" s="103" t="str">
        <f>IF(W323="","",IF(SUMPRODUCT((Stabilo!$F329:$DA329="A")*(Stabilo!$F$5:$DA$5='Résultats élèves'!$M$2))&gt;0,"ABSENT","PRESENT"))</f>
        <v/>
      </c>
      <c r="X324" s="99" t="str">
        <f t="shared" si="55"/>
        <v/>
      </c>
      <c r="Y324" s="176" t="str">
        <f>IF(X324="PRESENT",IF(N324="PRESENT",SUMPRODUCT((Stabilo!$F329:$DA329=1)*(Stabilo!$F$5:$DA$5='Résultats élèves'!$D$2)),"A"),"A")</f>
        <v>A</v>
      </c>
      <c r="Z324" s="176" t="str">
        <f>IF(X324="PRESENT",IF(O324="PRESENT",SUMPRODUCT((Stabilo!$F329:$DA329=1)*(Stabilo!$F$5:$DA$5='Résultats élèves'!$E$2)),"A"),"A")</f>
        <v>A</v>
      </c>
      <c r="AA324" s="176" t="str">
        <f>IF(X324="PRESENT",IF(P324="PRESENT",SUMPRODUCT((Stabilo!$F329:$DA329=1)*(Stabilo!$F$5:$DA$5='Résultats élèves'!$F$2)),"A"),"A")</f>
        <v>A</v>
      </c>
      <c r="AB324" s="176" t="str">
        <f>IF(X324="PRESENT",IF(Q324="PRESENT",SUMPRODUCT((Stabilo!$F329:$DA329=1)*(Stabilo!$F$5:$DA$5='Résultats élèves'!$G$2)),"A"),"A")</f>
        <v>A</v>
      </c>
      <c r="AC324" s="176" t="str">
        <f>IF(X324="PRESENT",IF(R324="PRESENT",SUMPRODUCT((Stabilo!$F329:$DA329=1)*(Stabilo!$F$5:$DA$5='Résultats élèves'!$H$2)),"A"),"A")</f>
        <v>A</v>
      </c>
      <c r="AD324" s="176" t="str">
        <f>IF(X324="PRESENT",IF(S324="PRESENT",SUMPRODUCT((Stabilo!$F329:$DA329=1)*(Stabilo!$F$5:$DA$5='Résultats élèves'!$I$2)),"A"),"A")</f>
        <v>A</v>
      </c>
      <c r="AE324" s="176" t="str">
        <f>IF(X324="PRESENT",IF(T324="PRESENT",SUMPRODUCT((Stabilo!$F329:$DA329=1)*(Stabilo!$F$5:$DA$5='Résultats élèves'!$J$2)),"A"),"A")</f>
        <v>A</v>
      </c>
      <c r="AF324" s="176" t="str">
        <f>IF(X324="PRESENT",IF(U324="PRESENT",SUMPRODUCT((Stabilo!$F329:$DA329=1)*(Stabilo!$F$5:$DA$5='Résultats élèves'!$K$2)),"A"),"A")</f>
        <v>A</v>
      </c>
      <c r="AG324" s="176" t="str">
        <f>IF(X324="PRESENT",IF(V324="PRESENT",SUMPRODUCT((Stabilo!$F329:$DA329=1)*(Stabilo!$F$5:$DA$5='Résultats élèves'!$L$2)),"A"),"A")</f>
        <v>A</v>
      </c>
      <c r="AH324" s="176" t="str">
        <f>IF(X324="PRESENT",IF(W324="PRESENT",SUMPRODUCT((Stabilo!$F329:$DA329=1)*(Stabilo!$F$5:$DA$5='Résultats élèves'!$M$2)),"A"),"A")</f>
        <v>A</v>
      </c>
      <c r="AI324" s="175">
        <f>SUMPRODUCT((Stabilo!$F$5:$DA$5=1)*(Stabilo!F329:DA329&lt;&gt;""))</f>
        <v>0</v>
      </c>
      <c r="AJ324" s="175">
        <f>SUMPRODUCT((Stabilo!$F$5:$DA$5=2)*(Stabilo!F329:DA329&lt;&gt;""))</f>
        <v>0</v>
      </c>
      <c r="AK324" s="175">
        <f>SUMPRODUCT((Stabilo!$F$5:$DA$5=3)*(Stabilo!F329:DA329&lt;&gt;""))</f>
        <v>0</v>
      </c>
      <c r="AL324" s="175">
        <f>SUMPRODUCT((Stabilo!$F$5:$DA$5=4)*(Stabilo!F329:DA329&lt;&gt;""))</f>
        <v>0</v>
      </c>
      <c r="AM324" s="175">
        <f>SUMPRODUCT((Stabilo!$F$5:$DA$5=5)*(Stabilo!F329:DA329&lt;&gt;""))</f>
        <v>0</v>
      </c>
      <c r="AN324" s="175">
        <f>SUMPRODUCT((Stabilo!$F$5:$DA$5=6)*(Stabilo!F329:DA329&lt;&gt;""))</f>
        <v>0</v>
      </c>
      <c r="AO324" s="175">
        <f>SUMPRODUCT((Stabilo!$F$5:$DA$5=7)*(Stabilo!F329:DA329&lt;&gt;""))</f>
        <v>0</v>
      </c>
      <c r="AP324" s="175">
        <f>SUMPRODUCT((Stabilo!$F$5:$DA$5=8)*(Stabilo!F329:DA329&lt;&gt;""))</f>
        <v>0</v>
      </c>
      <c r="AQ324" s="175">
        <f>SUMPRODUCT((Stabilo!$F$5:$DA$5=9)*(Stabilo!F329:DA329&lt;&gt;""))</f>
        <v>0</v>
      </c>
      <c r="AR324" s="175">
        <f>SUMPRODUCT((Stabilo!$F$5:$DA$5=10)*(Stabilo!F329:DA329&lt;&gt;""))</f>
        <v>0</v>
      </c>
    </row>
    <row r="325" spans="2:44" ht="15" customHeight="1">
      <c r="B325" s="76">
        <v>322</v>
      </c>
      <c r="C325" s="77" t="str">
        <f>IF(Accueil!F334="","",Accueil!F334)</f>
        <v/>
      </c>
      <c r="D325" s="167" t="str">
        <f t="shared" ref="D325:D388" si="56">IF(C325="","",IF($D$3="","",IF(Y325="A","A",IF(ISERROR(Y325/AI325),"",ROUND(Y325/AI325,2)))))</f>
        <v/>
      </c>
      <c r="E325" s="167" t="str">
        <f t="shared" ref="E325:E388" si="57">IF(C325="","",IF($E$3="","",IF(Z325="A","A",IF(ISERROR(Z325/AJ325),"",ROUND(Z325/AJ325,2)))))</f>
        <v/>
      </c>
      <c r="F325" s="167" t="str">
        <f t="shared" ref="F325:F388" si="58">IF(C325="","",IF($F$3="","",IF(AA325="A","A",IF(ISERROR(AA325/AK325),"",ROUND(AA325/AK325,2)))))</f>
        <v/>
      </c>
      <c r="G325" s="167" t="str">
        <f t="shared" ref="G325:G388" si="59">IF(C325="","",IF($G$3="","",IF(AB325="A","A",IF(ISERROR(AB325/AL325),"",ROUND(AB325/AL325,2)))))</f>
        <v/>
      </c>
      <c r="H325" s="167" t="str">
        <f t="shared" ref="H325:H388" si="60">IF(C325="","",IF($H$3="","",IF(AC325="A","A",IF(ISERROR(AC325/AM325),"",ROUND(AC325/AM325,2)))))</f>
        <v/>
      </c>
      <c r="I325" s="167" t="str">
        <f t="shared" ref="I325:I388" si="61">IF(C325="","",IF($I$3="","",IF(AD325="A","A",IF(ISERROR(AD325/AN325),"",ROUND(AD325/AN325,2)))))</f>
        <v/>
      </c>
      <c r="J325" s="167" t="str">
        <f t="shared" ref="J325:J388" si="62">IF(C325="","",IF($J$3="","",IF(AE325="A","A",IF(ISERROR(AE325/AO325),"",ROUND(AE325/AO325,2)))))</f>
        <v/>
      </c>
      <c r="K325" s="167" t="str">
        <f t="shared" ref="K325:K388" si="63">IF(C325="","",IF($K$3="","",IF(AF325="A","A",IF(ISERROR(AF325/AP325),"",ROUND(AF325/AP325,2)))))</f>
        <v/>
      </c>
      <c r="L325" s="167" t="str">
        <f t="shared" ref="L325:L388" si="64">IF(C325="","",IF($L$3="","",IF(AG325="A","A",IF(ISERROR(AG325/AQ325),"",ROUND(AG325/AQ325,2)))))</f>
        <v/>
      </c>
      <c r="M325" s="167" t="str">
        <f t="shared" ref="M325:M388" si="65">IF(C325="","",IF($M$3="","",IF(AH325="A","A",IF(ISERROR(AH325/AR325),"",ROUND(AH325/AR325,2)))))</f>
        <v/>
      </c>
      <c r="N325" s="103" t="str">
        <f>IF(N324="","",IF(SUMPRODUCT((Stabilo!$F330:$DA330="A")*(Stabilo!$F$5:$DA$5='Résultats élèves'!$D$2))&gt;0,"ABSENT","PRESENT"))</f>
        <v>PRESENT</v>
      </c>
      <c r="O325" s="103" t="str">
        <f>IF(O324="","",IF(SUMPRODUCT((Stabilo!$F330:$DA330="A")*(Stabilo!$F$5:$DA$5='Résultats élèves'!$E$2))&gt;0,"ABSENT","PRESENT"))</f>
        <v>PRESENT</v>
      </c>
      <c r="P325" s="103" t="str">
        <f>IF(P324="","",IF(SUMPRODUCT((Stabilo!$F330:$DA330="A")*(Stabilo!$F$5:$DA$5='Résultats élèves'!$F$2))&gt;0,"ABSENT","PRESENT"))</f>
        <v>PRESENT</v>
      </c>
      <c r="Q325" s="103" t="str">
        <f>IF(Q324="","",IF(SUMPRODUCT((Stabilo!$F330:$DA330="A")*(Stabilo!$F$5:$DA$5='Résultats élèves'!$G$2))&gt;0,"ABSENT","PRESENT"))</f>
        <v>PRESENT</v>
      </c>
      <c r="R325" s="103" t="str">
        <f>IF(R324="","",IF(SUMPRODUCT((Stabilo!$F330:$DA330="A")*(Stabilo!$F$5:$DA$5='Résultats élèves'!$H$2))&gt;0,"ABSENT","PRESENT"))</f>
        <v>PRESENT</v>
      </c>
      <c r="S325" s="103" t="str">
        <f>IF(S324="","",IF(SUMPRODUCT((Stabilo!$F330:$DA330="A")*(Stabilo!$F$5:$DA$5='Résultats élèves'!$I$2))&gt;0,"ABSENT","PRESENT"))</f>
        <v/>
      </c>
      <c r="T325" s="103" t="str">
        <f>IF(T324="","",IF(SUMPRODUCT((Stabilo!$F330:$DA330="A")*(Stabilo!$F$5:$DA$5='Résultats élèves'!$J$2))&gt;0,"ABSENT","PRESENT"))</f>
        <v/>
      </c>
      <c r="U325" s="103" t="str">
        <f>IF(U324="","",IF(SUMPRODUCT((Stabilo!$F330:$DA330="A")*(Stabilo!$F$5:$DA$5='Résultats élèves'!$K$2))&gt;0,"ABSENT","PRESENT"))</f>
        <v/>
      </c>
      <c r="V325" s="103" t="str">
        <f>IF(V324="","",IF(SUMPRODUCT((Stabilo!$F330:$DA330="A")*(Stabilo!$F$5:$DA$5='Résultats élèves'!$L$2))&gt;0,"ABSENT","PRESENT"))</f>
        <v/>
      </c>
      <c r="W325" s="103" t="str">
        <f>IF(W324="","",IF(SUMPRODUCT((Stabilo!$F330:$DA330="A")*(Stabilo!$F$5:$DA$5='Résultats élèves'!$M$2))&gt;0,"ABSENT","PRESENT"))</f>
        <v/>
      </c>
      <c r="X325" s="99" t="str">
        <f t="shared" si="55"/>
        <v/>
      </c>
      <c r="Y325" s="176" t="str">
        <f>IF(X325="PRESENT",IF(N325="PRESENT",SUMPRODUCT((Stabilo!$F330:$DA330=1)*(Stabilo!$F$5:$DA$5='Résultats élèves'!$D$2)),"A"),"A")</f>
        <v>A</v>
      </c>
      <c r="Z325" s="176" t="str">
        <f>IF(X325="PRESENT",IF(O325="PRESENT",SUMPRODUCT((Stabilo!$F330:$DA330=1)*(Stabilo!$F$5:$DA$5='Résultats élèves'!$E$2)),"A"),"A")</f>
        <v>A</v>
      </c>
      <c r="AA325" s="176" t="str">
        <f>IF(X325="PRESENT",IF(P325="PRESENT",SUMPRODUCT((Stabilo!$F330:$DA330=1)*(Stabilo!$F$5:$DA$5='Résultats élèves'!$F$2)),"A"),"A")</f>
        <v>A</v>
      </c>
      <c r="AB325" s="176" t="str">
        <f>IF(X325="PRESENT",IF(Q325="PRESENT",SUMPRODUCT((Stabilo!$F330:$DA330=1)*(Stabilo!$F$5:$DA$5='Résultats élèves'!$G$2)),"A"),"A")</f>
        <v>A</v>
      </c>
      <c r="AC325" s="176" t="str">
        <f>IF(X325="PRESENT",IF(R325="PRESENT",SUMPRODUCT((Stabilo!$F330:$DA330=1)*(Stabilo!$F$5:$DA$5='Résultats élèves'!$H$2)),"A"),"A")</f>
        <v>A</v>
      </c>
      <c r="AD325" s="176" t="str">
        <f>IF(X325="PRESENT",IF(S325="PRESENT",SUMPRODUCT((Stabilo!$F330:$DA330=1)*(Stabilo!$F$5:$DA$5='Résultats élèves'!$I$2)),"A"),"A")</f>
        <v>A</v>
      </c>
      <c r="AE325" s="176" t="str">
        <f>IF(X325="PRESENT",IF(T325="PRESENT",SUMPRODUCT((Stabilo!$F330:$DA330=1)*(Stabilo!$F$5:$DA$5='Résultats élèves'!$J$2)),"A"),"A")</f>
        <v>A</v>
      </c>
      <c r="AF325" s="176" t="str">
        <f>IF(X325="PRESENT",IF(U325="PRESENT",SUMPRODUCT((Stabilo!$F330:$DA330=1)*(Stabilo!$F$5:$DA$5='Résultats élèves'!$K$2)),"A"),"A")</f>
        <v>A</v>
      </c>
      <c r="AG325" s="176" t="str">
        <f>IF(X325="PRESENT",IF(V325="PRESENT",SUMPRODUCT((Stabilo!$F330:$DA330=1)*(Stabilo!$F$5:$DA$5='Résultats élèves'!$L$2)),"A"),"A")</f>
        <v>A</v>
      </c>
      <c r="AH325" s="176" t="str">
        <f>IF(X325="PRESENT",IF(W325="PRESENT",SUMPRODUCT((Stabilo!$F330:$DA330=1)*(Stabilo!$F$5:$DA$5='Résultats élèves'!$M$2)),"A"),"A")</f>
        <v>A</v>
      </c>
      <c r="AI325" s="175">
        <f>SUMPRODUCT((Stabilo!$F$5:$DA$5=1)*(Stabilo!F330:DA330&lt;&gt;""))</f>
        <v>0</v>
      </c>
      <c r="AJ325" s="175">
        <f>SUMPRODUCT((Stabilo!$F$5:$DA$5=2)*(Stabilo!F330:DA330&lt;&gt;""))</f>
        <v>0</v>
      </c>
      <c r="AK325" s="175">
        <f>SUMPRODUCT((Stabilo!$F$5:$DA$5=3)*(Stabilo!F330:DA330&lt;&gt;""))</f>
        <v>0</v>
      </c>
      <c r="AL325" s="175">
        <f>SUMPRODUCT((Stabilo!$F$5:$DA$5=4)*(Stabilo!F330:DA330&lt;&gt;""))</f>
        <v>0</v>
      </c>
      <c r="AM325" s="175">
        <f>SUMPRODUCT((Stabilo!$F$5:$DA$5=5)*(Stabilo!F330:DA330&lt;&gt;""))</f>
        <v>0</v>
      </c>
      <c r="AN325" s="175">
        <f>SUMPRODUCT((Stabilo!$F$5:$DA$5=6)*(Stabilo!F330:DA330&lt;&gt;""))</f>
        <v>0</v>
      </c>
      <c r="AO325" s="175">
        <f>SUMPRODUCT((Stabilo!$F$5:$DA$5=7)*(Stabilo!F330:DA330&lt;&gt;""))</f>
        <v>0</v>
      </c>
      <c r="AP325" s="175">
        <f>SUMPRODUCT((Stabilo!$F$5:$DA$5=8)*(Stabilo!F330:DA330&lt;&gt;""))</f>
        <v>0</v>
      </c>
      <c r="AQ325" s="175">
        <f>SUMPRODUCT((Stabilo!$F$5:$DA$5=9)*(Stabilo!F330:DA330&lt;&gt;""))</f>
        <v>0</v>
      </c>
      <c r="AR325" s="175">
        <f>SUMPRODUCT((Stabilo!$F$5:$DA$5=10)*(Stabilo!F330:DA330&lt;&gt;""))</f>
        <v>0</v>
      </c>
    </row>
    <row r="326" spans="2:44" ht="15" customHeight="1">
      <c r="B326" s="76">
        <v>323</v>
      </c>
      <c r="C326" s="77" t="str">
        <f>IF(Accueil!F335="","",Accueil!F335)</f>
        <v/>
      </c>
      <c r="D326" s="167" t="str">
        <f t="shared" si="56"/>
        <v/>
      </c>
      <c r="E326" s="167" t="str">
        <f t="shared" si="57"/>
        <v/>
      </c>
      <c r="F326" s="167" t="str">
        <f t="shared" si="58"/>
        <v/>
      </c>
      <c r="G326" s="167" t="str">
        <f t="shared" si="59"/>
        <v/>
      </c>
      <c r="H326" s="167" t="str">
        <f t="shared" si="60"/>
        <v/>
      </c>
      <c r="I326" s="167" t="str">
        <f t="shared" si="61"/>
        <v/>
      </c>
      <c r="J326" s="167" t="str">
        <f t="shared" si="62"/>
        <v/>
      </c>
      <c r="K326" s="167" t="str">
        <f t="shared" si="63"/>
        <v/>
      </c>
      <c r="L326" s="167" t="str">
        <f t="shared" si="64"/>
        <v/>
      </c>
      <c r="M326" s="167" t="str">
        <f t="shared" si="65"/>
        <v/>
      </c>
      <c r="N326" s="103" t="str">
        <f>IF(N325="","",IF(SUMPRODUCT((Stabilo!$F331:$DA331="A")*(Stabilo!$F$5:$DA$5='Résultats élèves'!$D$2))&gt;0,"ABSENT","PRESENT"))</f>
        <v>PRESENT</v>
      </c>
      <c r="O326" s="103" t="str">
        <f>IF(O325="","",IF(SUMPRODUCT((Stabilo!$F331:$DA331="A")*(Stabilo!$F$5:$DA$5='Résultats élèves'!$E$2))&gt;0,"ABSENT","PRESENT"))</f>
        <v>PRESENT</v>
      </c>
      <c r="P326" s="103" t="str">
        <f>IF(P325="","",IF(SUMPRODUCT((Stabilo!$F331:$DA331="A")*(Stabilo!$F$5:$DA$5='Résultats élèves'!$F$2))&gt;0,"ABSENT","PRESENT"))</f>
        <v>PRESENT</v>
      </c>
      <c r="Q326" s="103" t="str">
        <f>IF(Q325="","",IF(SUMPRODUCT((Stabilo!$F331:$DA331="A")*(Stabilo!$F$5:$DA$5='Résultats élèves'!$G$2))&gt;0,"ABSENT","PRESENT"))</f>
        <v>PRESENT</v>
      </c>
      <c r="R326" s="103" t="str">
        <f>IF(R325="","",IF(SUMPRODUCT((Stabilo!$F331:$DA331="A")*(Stabilo!$F$5:$DA$5='Résultats élèves'!$H$2))&gt;0,"ABSENT","PRESENT"))</f>
        <v>PRESENT</v>
      </c>
      <c r="S326" s="103" t="str">
        <f>IF(S325="","",IF(SUMPRODUCT((Stabilo!$F331:$DA331="A")*(Stabilo!$F$5:$DA$5='Résultats élèves'!$I$2))&gt;0,"ABSENT","PRESENT"))</f>
        <v/>
      </c>
      <c r="T326" s="103" t="str">
        <f>IF(T325="","",IF(SUMPRODUCT((Stabilo!$F331:$DA331="A")*(Stabilo!$F$5:$DA$5='Résultats élèves'!$J$2))&gt;0,"ABSENT","PRESENT"))</f>
        <v/>
      </c>
      <c r="U326" s="103" t="str">
        <f>IF(U325="","",IF(SUMPRODUCT((Stabilo!$F331:$DA331="A")*(Stabilo!$F$5:$DA$5='Résultats élèves'!$K$2))&gt;0,"ABSENT","PRESENT"))</f>
        <v/>
      </c>
      <c r="V326" s="103" t="str">
        <f>IF(V325="","",IF(SUMPRODUCT((Stabilo!$F331:$DA331="A")*(Stabilo!$F$5:$DA$5='Résultats élèves'!$L$2))&gt;0,"ABSENT","PRESENT"))</f>
        <v/>
      </c>
      <c r="W326" s="103" t="str">
        <f>IF(W325="","",IF(SUMPRODUCT((Stabilo!$F331:$DA331="A")*(Stabilo!$F$5:$DA$5='Résultats élèves'!$M$2))&gt;0,"ABSENT","PRESENT"))</f>
        <v/>
      </c>
      <c r="X326" s="99" t="str">
        <f t="shared" si="55"/>
        <v/>
      </c>
      <c r="Y326" s="176" t="str">
        <f>IF(X326="PRESENT",IF(N326="PRESENT",SUMPRODUCT((Stabilo!$F331:$DA331=1)*(Stabilo!$F$5:$DA$5='Résultats élèves'!$D$2)),"A"),"A")</f>
        <v>A</v>
      </c>
      <c r="Z326" s="176" t="str">
        <f>IF(X326="PRESENT",IF(O326="PRESENT",SUMPRODUCT((Stabilo!$F331:$DA331=1)*(Stabilo!$F$5:$DA$5='Résultats élèves'!$E$2)),"A"),"A")</f>
        <v>A</v>
      </c>
      <c r="AA326" s="176" t="str">
        <f>IF(X326="PRESENT",IF(P326="PRESENT",SUMPRODUCT((Stabilo!$F331:$DA331=1)*(Stabilo!$F$5:$DA$5='Résultats élèves'!$F$2)),"A"),"A")</f>
        <v>A</v>
      </c>
      <c r="AB326" s="176" t="str">
        <f>IF(X326="PRESENT",IF(Q326="PRESENT",SUMPRODUCT((Stabilo!$F331:$DA331=1)*(Stabilo!$F$5:$DA$5='Résultats élèves'!$G$2)),"A"),"A")</f>
        <v>A</v>
      </c>
      <c r="AC326" s="176" t="str">
        <f>IF(X326="PRESENT",IF(R326="PRESENT",SUMPRODUCT((Stabilo!$F331:$DA331=1)*(Stabilo!$F$5:$DA$5='Résultats élèves'!$H$2)),"A"),"A")</f>
        <v>A</v>
      </c>
      <c r="AD326" s="176" t="str">
        <f>IF(X326="PRESENT",IF(S326="PRESENT",SUMPRODUCT((Stabilo!$F331:$DA331=1)*(Stabilo!$F$5:$DA$5='Résultats élèves'!$I$2)),"A"),"A")</f>
        <v>A</v>
      </c>
      <c r="AE326" s="176" t="str">
        <f>IF(X326="PRESENT",IF(T326="PRESENT",SUMPRODUCT((Stabilo!$F331:$DA331=1)*(Stabilo!$F$5:$DA$5='Résultats élèves'!$J$2)),"A"),"A")</f>
        <v>A</v>
      </c>
      <c r="AF326" s="176" t="str">
        <f>IF(X326="PRESENT",IF(U326="PRESENT",SUMPRODUCT((Stabilo!$F331:$DA331=1)*(Stabilo!$F$5:$DA$5='Résultats élèves'!$K$2)),"A"),"A")</f>
        <v>A</v>
      </c>
      <c r="AG326" s="176" t="str">
        <f>IF(X326="PRESENT",IF(V326="PRESENT",SUMPRODUCT((Stabilo!$F331:$DA331=1)*(Stabilo!$F$5:$DA$5='Résultats élèves'!$L$2)),"A"),"A")</f>
        <v>A</v>
      </c>
      <c r="AH326" s="176" t="str">
        <f>IF(X326="PRESENT",IF(W326="PRESENT",SUMPRODUCT((Stabilo!$F331:$DA331=1)*(Stabilo!$F$5:$DA$5='Résultats élèves'!$M$2)),"A"),"A")</f>
        <v>A</v>
      </c>
      <c r="AI326" s="175">
        <f>SUMPRODUCT((Stabilo!$F$5:$DA$5=1)*(Stabilo!F331:DA331&lt;&gt;""))</f>
        <v>0</v>
      </c>
      <c r="AJ326" s="175">
        <f>SUMPRODUCT((Stabilo!$F$5:$DA$5=2)*(Stabilo!F331:DA331&lt;&gt;""))</f>
        <v>0</v>
      </c>
      <c r="AK326" s="175">
        <f>SUMPRODUCT((Stabilo!$F$5:$DA$5=3)*(Stabilo!F331:DA331&lt;&gt;""))</f>
        <v>0</v>
      </c>
      <c r="AL326" s="175">
        <f>SUMPRODUCT((Stabilo!$F$5:$DA$5=4)*(Stabilo!F331:DA331&lt;&gt;""))</f>
        <v>0</v>
      </c>
      <c r="AM326" s="175">
        <f>SUMPRODUCT((Stabilo!$F$5:$DA$5=5)*(Stabilo!F331:DA331&lt;&gt;""))</f>
        <v>0</v>
      </c>
      <c r="AN326" s="175">
        <f>SUMPRODUCT((Stabilo!$F$5:$DA$5=6)*(Stabilo!F331:DA331&lt;&gt;""))</f>
        <v>0</v>
      </c>
      <c r="AO326" s="175">
        <f>SUMPRODUCT((Stabilo!$F$5:$DA$5=7)*(Stabilo!F331:DA331&lt;&gt;""))</f>
        <v>0</v>
      </c>
      <c r="AP326" s="175">
        <f>SUMPRODUCT((Stabilo!$F$5:$DA$5=8)*(Stabilo!F331:DA331&lt;&gt;""))</f>
        <v>0</v>
      </c>
      <c r="AQ326" s="175">
        <f>SUMPRODUCT((Stabilo!$F$5:$DA$5=9)*(Stabilo!F331:DA331&lt;&gt;""))</f>
        <v>0</v>
      </c>
      <c r="AR326" s="175">
        <f>SUMPRODUCT((Stabilo!$F$5:$DA$5=10)*(Stabilo!F331:DA331&lt;&gt;""))</f>
        <v>0</v>
      </c>
    </row>
    <row r="327" spans="2:44" ht="15" customHeight="1">
      <c r="B327" s="76">
        <v>324</v>
      </c>
      <c r="C327" s="77" t="str">
        <f>IF(Accueil!F336="","",Accueil!F336)</f>
        <v/>
      </c>
      <c r="D327" s="167" t="str">
        <f t="shared" si="56"/>
        <v/>
      </c>
      <c r="E327" s="167" t="str">
        <f t="shared" si="57"/>
        <v/>
      </c>
      <c r="F327" s="167" t="str">
        <f t="shared" si="58"/>
        <v/>
      </c>
      <c r="G327" s="167" t="str">
        <f t="shared" si="59"/>
        <v/>
      </c>
      <c r="H327" s="167" t="str">
        <f t="shared" si="60"/>
        <v/>
      </c>
      <c r="I327" s="167" t="str">
        <f t="shared" si="61"/>
        <v/>
      </c>
      <c r="J327" s="167" t="str">
        <f t="shared" si="62"/>
        <v/>
      </c>
      <c r="K327" s="167" t="str">
        <f t="shared" si="63"/>
        <v/>
      </c>
      <c r="L327" s="167" t="str">
        <f t="shared" si="64"/>
        <v/>
      </c>
      <c r="M327" s="167" t="str">
        <f t="shared" si="65"/>
        <v/>
      </c>
      <c r="N327" s="103" t="str">
        <f>IF(N326="","",IF(SUMPRODUCT((Stabilo!$F332:$DA332="A")*(Stabilo!$F$5:$DA$5='Résultats élèves'!$D$2))&gt;0,"ABSENT","PRESENT"))</f>
        <v>PRESENT</v>
      </c>
      <c r="O327" s="103" t="str">
        <f>IF(O326="","",IF(SUMPRODUCT((Stabilo!$F332:$DA332="A")*(Stabilo!$F$5:$DA$5='Résultats élèves'!$E$2))&gt;0,"ABSENT","PRESENT"))</f>
        <v>PRESENT</v>
      </c>
      <c r="P327" s="103" t="str">
        <f>IF(P326="","",IF(SUMPRODUCT((Stabilo!$F332:$DA332="A")*(Stabilo!$F$5:$DA$5='Résultats élèves'!$F$2))&gt;0,"ABSENT","PRESENT"))</f>
        <v>PRESENT</v>
      </c>
      <c r="Q327" s="103" t="str">
        <f>IF(Q326="","",IF(SUMPRODUCT((Stabilo!$F332:$DA332="A")*(Stabilo!$F$5:$DA$5='Résultats élèves'!$G$2))&gt;0,"ABSENT","PRESENT"))</f>
        <v>PRESENT</v>
      </c>
      <c r="R327" s="103" t="str">
        <f>IF(R326="","",IF(SUMPRODUCT((Stabilo!$F332:$DA332="A")*(Stabilo!$F$5:$DA$5='Résultats élèves'!$H$2))&gt;0,"ABSENT","PRESENT"))</f>
        <v>PRESENT</v>
      </c>
      <c r="S327" s="103" t="str">
        <f>IF(S326="","",IF(SUMPRODUCT((Stabilo!$F332:$DA332="A")*(Stabilo!$F$5:$DA$5='Résultats élèves'!$I$2))&gt;0,"ABSENT","PRESENT"))</f>
        <v/>
      </c>
      <c r="T327" s="103" t="str">
        <f>IF(T326="","",IF(SUMPRODUCT((Stabilo!$F332:$DA332="A")*(Stabilo!$F$5:$DA$5='Résultats élèves'!$J$2))&gt;0,"ABSENT","PRESENT"))</f>
        <v/>
      </c>
      <c r="U327" s="103" t="str">
        <f>IF(U326="","",IF(SUMPRODUCT((Stabilo!$F332:$DA332="A")*(Stabilo!$F$5:$DA$5='Résultats élèves'!$K$2))&gt;0,"ABSENT","PRESENT"))</f>
        <v/>
      </c>
      <c r="V327" s="103" t="str">
        <f>IF(V326="","",IF(SUMPRODUCT((Stabilo!$F332:$DA332="A")*(Stabilo!$F$5:$DA$5='Résultats élèves'!$L$2))&gt;0,"ABSENT","PRESENT"))</f>
        <v/>
      </c>
      <c r="W327" s="103" t="str">
        <f>IF(W326="","",IF(SUMPRODUCT((Stabilo!$F332:$DA332="A")*(Stabilo!$F$5:$DA$5='Résultats élèves'!$M$2))&gt;0,"ABSENT","PRESENT"))</f>
        <v/>
      </c>
      <c r="X327" s="99" t="str">
        <f t="shared" si="55"/>
        <v/>
      </c>
      <c r="Y327" s="176" t="str">
        <f>IF(X327="PRESENT",IF(N327="PRESENT",SUMPRODUCT((Stabilo!$F332:$DA332=1)*(Stabilo!$F$5:$DA$5='Résultats élèves'!$D$2)),"A"),"A")</f>
        <v>A</v>
      </c>
      <c r="Z327" s="176" t="str">
        <f>IF(X327="PRESENT",IF(O327="PRESENT",SUMPRODUCT((Stabilo!$F332:$DA332=1)*(Stabilo!$F$5:$DA$5='Résultats élèves'!$E$2)),"A"),"A")</f>
        <v>A</v>
      </c>
      <c r="AA327" s="176" t="str">
        <f>IF(X327="PRESENT",IF(P327="PRESENT",SUMPRODUCT((Stabilo!$F332:$DA332=1)*(Stabilo!$F$5:$DA$5='Résultats élèves'!$F$2)),"A"),"A")</f>
        <v>A</v>
      </c>
      <c r="AB327" s="176" t="str">
        <f>IF(X327="PRESENT",IF(Q327="PRESENT",SUMPRODUCT((Stabilo!$F332:$DA332=1)*(Stabilo!$F$5:$DA$5='Résultats élèves'!$G$2)),"A"),"A")</f>
        <v>A</v>
      </c>
      <c r="AC327" s="176" t="str">
        <f>IF(X327="PRESENT",IF(R327="PRESENT",SUMPRODUCT((Stabilo!$F332:$DA332=1)*(Stabilo!$F$5:$DA$5='Résultats élèves'!$H$2)),"A"),"A")</f>
        <v>A</v>
      </c>
      <c r="AD327" s="176" t="str">
        <f>IF(X327="PRESENT",IF(S327="PRESENT",SUMPRODUCT((Stabilo!$F332:$DA332=1)*(Stabilo!$F$5:$DA$5='Résultats élèves'!$I$2)),"A"),"A")</f>
        <v>A</v>
      </c>
      <c r="AE327" s="176" t="str">
        <f>IF(X327="PRESENT",IF(T327="PRESENT",SUMPRODUCT((Stabilo!$F332:$DA332=1)*(Stabilo!$F$5:$DA$5='Résultats élèves'!$J$2)),"A"),"A")</f>
        <v>A</v>
      </c>
      <c r="AF327" s="176" t="str">
        <f>IF(X327="PRESENT",IF(U327="PRESENT",SUMPRODUCT((Stabilo!$F332:$DA332=1)*(Stabilo!$F$5:$DA$5='Résultats élèves'!$K$2)),"A"),"A")</f>
        <v>A</v>
      </c>
      <c r="AG327" s="176" t="str">
        <f>IF(X327="PRESENT",IF(V327="PRESENT",SUMPRODUCT((Stabilo!$F332:$DA332=1)*(Stabilo!$F$5:$DA$5='Résultats élèves'!$L$2)),"A"),"A")</f>
        <v>A</v>
      </c>
      <c r="AH327" s="176" t="str">
        <f>IF(X327="PRESENT",IF(W327="PRESENT",SUMPRODUCT((Stabilo!$F332:$DA332=1)*(Stabilo!$F$5:$DA$5='Résultats élèves'!$M$2)),"A"),"A")</f>
        <v>A</v>
      </c>
      <c r="AI327" s="175">
        <f>SUMPRODUCT((Stabilo!$F$5:$DA$5=1)*(Stabilo!F332:DA332&lt;&gt;""))</f>
        <v>0</v>
      </c>
      <c r="AJ327" s="175">
        <f>SUMPRODUCT((Stabilo!$F$5:$DA$5=2)*(Stabilo!F332:DA332&lt;&gt;""))</f>
        <v>0</v>
      </c>
      <c r="AK327" s="175">
        <f>SUMPRODUCT((Stabilo!$F$5:$DA$5=3)*(Stabilo!F332:DA332&lt;&gt;""))</f>
        <v>0</v>
      </c>
      <c r="AL327" s="175">
        <f>SUMPRODUCT((Stabilo!$F$5:$DA$5=4)*(Stabilo!F332:DA332&lt;&gt;""))</f>
        <v>0</v>
      </c>
      <c r="AM327" s="175">
        <f>SUMPRODUCT((Stabilo!$F$5:$DA$5=5)*(Stabilo!F332:DA332&lt;&gt;""))</f>
        <v>0</v>
      </c>
      <c r="AN327" s="175">
        <f>SUMPRODUCT((Stabilo!$F$5:$DA$5=6)*(Stabilo!F332:DA332&lt;&gt;""))</f>
        <v>0</v>
      </c>
      <c r="AO327" s="175">
        <f>SUMPRODUCT((Stabilo!$F$5:$DA$5=7)*(Stabilo!F332:DA332&lt;&gt;""))</f>
        <v>0</v>
      </c>
      <c r="AP327" s="175">
        <f>SUMPRODUCT((Stabilo!$F$5:$DA$5=8)*(Stabilo!F332:DA332&lt;&gt;""))</f>
        <v>0</v>
      </c>
      <c r="AQ327" s="175">
        <f>SUMPRODUCT((Stabilo!$F$5:$DA$5=9)*(Stabilo!F332:DA332&lt;&gt;""))</f>
        <v>0</v>
      </c>
      <c r="AR327" s="175">
        <f>SUMPRODUCT((Stabilo!$F$5:$DA$5=10)*(Stabilo!F332:DA332&lt;&gt;""))</f>
        <v>0</v>
      </c>
    </row>
    <row r="328" spans="2:44" ht="15" customHeight="1">
      <c r="B328" s="76">
        <v>325</v>
      </c>
      <c r="C328" s="77" t="str">
        <f>IF(Accueil!F337="","",Accueil!F337)</f>
        <v/>
      </c>
      <c r="D328" s="167" t="str">
        <f t="shared" si="56"/>
        <v/>
      </c>
      <c r="E328" s="167" t="str">
        <f t="shared" si="57"/>
        <v/>
      </c>
      <c r="F328" s="167" t="str">
        <f t="shared" si="58"/>
        <v/>
      </c>
      <c r="G328" s="167" t="str">
        <f t="shared" si="59"/>
        <v/>
      </c>
      <c r="H328" s="167" t="str">
        <f t="shared" si="60"/>
        <v/>
      </c>
      <c r="I328" s="167" t="str">
        <f t="shared" si="61"/>
        <v/>
      </c>
      <c r="J328" s="167" t="str">
        <f t="shared" si="62"/>
        <v/>
      </c>
      <c r="K328" s="167" t="str">
        <f t="shared" si="63"/>
        <v/>
      </c>
      <c r="L328" s="167" t="str">
        <f t="shared" si="64"/>
        <v/>
      </c>
      <c r="M328" s="167" t="str">
        <f t="shared" si="65"/>
        <v/>
      </c>
      <c r="N328" s="103" t="str">
        <f>IF(N327="","",IF(SUMPRODUCT((Stabilo!$F333:$DA333="A")*(Stabilo!$F$5:$DA$5='Résultats élèves'!$D$2))&gt;0,"ABSENT","PRESENT"))</f>
        <v>PRESENT</v>
      </c>
      <c r="O328" s="103" t="str">
        <f>IF(O327="","",IF(SUMPRODUCT((Stabilo!$F333:$DA333="A")*(Stabilo!$F$5:$DA$5='Résultats élèves'!$E$2))&gt;0,"ABSENT","PRESENT"))</f>
        <v>PRESENT</v>
      </c>
      <c r="P328" s="103" t="str">
        <f>IF(P327="","",IF(SUMPRODUCT((Stabilo!$F333:$DA333="A")*(Stabilo!$F$5:$DA$5='Résultats élèves'!$F$2))&gt;0,"ABSENT","PRESENT"))</f>
        <v>PRESENT</v>
      </c>
      <c r="Q328" s="103" t="str">
        <f>IF(Q327="","",IF(SUMPRODUCT((Stabilo!$F333:$DA333="A")*(Stabilo!$F$5:$DA$5='Résultats élèves'!$G$2))&gt;0,"ABSENT","PRESENT"))</f>
        <v>PRESENT</v>
      </c>
      <c r="R328" s="103" t="str">
        <f>IF(R327="","",IF(SUMPRODUCT((Stabilo!$F333:$DA333="A")*(Stabilo!$F$5:$DA$5='Résultats élèves'!$H$2))&gt;0,"ABSENT","PRESENT"))</f>
        <v>PRESENT</v>
      </c>
      <c r="S328" s="103" t="str">
        <f>IF(S327="","",IF(SUMPRODUCT((Stabilo!$F333:$DA333="A")*(Stabilo!$F$5:$DA$5='Résultats élèves'!$I$2))&gt;0,"ABSENT","PRESENT"))</f>
        <v/>
      </c>
      <c r="T328" s="103" t="str">
        <f>IF(T327="","",IF(SUMPRODUCT((Stabilo!$F333:$DA333="A")*(Stabilo!$F$5:$DA$5='Résultats élèves'!$J$2))&gt;0,"ABSENT","PRESENT"))</f>
        <v/>
      </c>
      <c r="U328" s="103" t="str">
        <f>IF(U327="","",IF(SUMPRODUCT((Stabilo!$F333:$DA333="A")*(Stabilo!$F$5:$DA$5='Résultats élèves'!$K$2))&gt;0,"ABSENT","PRESENT"))</f>
        <v/>
      </c>
      <c r="V328" s="103" t="str">
        <f>IF(V327="","",IF(SUMPRODUCT((Stabilo!$F333:$DA333="A")*(Stabilo!$F$5:$DA$5='Résultats élèves'!$L$2))&gt;0,"ABSENT","PRESENT"))</f>
        <v/>
      </c>
      <c r="W328" s="103" t="str">
        <f>IF(W327="","",IF(SUMPRODUCT((Stabilo!$F333:$DA333="A")*(Stabilo!$F$5:$DA$5='Résultats élèves'!$M$2))&gt;0,"ABSENT","PRESENT"))</f>
        <v/>
      </c>
      <c r="X328" s="99" t="str">
        <f t="shared" si="55"/>
        <v/>
      </c>
      <c r="Y328" s="176" t="str">
        <f>IF(X328="PRESENT",IF(N328="PRESENT",SUMPRODUCT((Stabilo!$F333:$DA333=1)*(Stabilo!$F$5:$DA$5='Résultats élèves'!$D$2)),"A"),"A")</f>
        <v>A</v>
      </c>
      <c r="Z328" s="176" t="str">
        <f>IF(X328="PRESENT",IF(O328="PRESENT",SUMPRODUCT((Stabilo!$F333:$DA333=1)*(Stabilo!$F$5:$DA$5='Résultats élèves'!$E$2)),"A"),"A")</f>
        <v>A</v>
      </c>
      <c r="AA328" s="176" t="str">
        <f>IF(X328="PRESENT",IF(P328="PRESENT",SUMPRODUCT((Stabilo!$F333:$DA333=1)*(Stabilo!$F$5:$DA$5='Résultats élèves'!$F$2)),"A"),"A")</f>
        <v>A</v>
      </c>
      <c r="AB328" s="176" t="str">
        <f>IF(X328="PRESENT",IF(Q328="PRESENT",SUMPRODUCT((Stabilo!$F333:$DA333=1)*(Stabilo!$F$5:$DA$5='Résultats élèves'!$G$2)),"A"),"A")</f>
        <v>A</v>
      </c>
      <c r="AC328" s="176" t="str">
        <f>IF(X328="PRESENT",IF(R328="PRESENT",SUMPRODUCT((Stabilo!$F333:$DA333=1)*(Stabilo!$F$5:$DA$5='Résultats élèves'!$H$2)),"A"),"A")</f>
        <v>A</v>
      </c>
      <c r="AD328" s="176" t="str">
        <f>IF(X328="PRESENT",IF(S328="PRESENT",SUMPRODUCT((Stabilo!$F333:$DA333=1)*(Stabilo!$F$5:$DA$5='Résultats élèves'!$I$2)),"A"),"A")</f>
        <v>A</v>
      </c>
      <c r="AE328" s="176" t="str">
        <f>IF(X328="PRESENT",IF(T328="PRESENT",SUMPRODUCT((Stabilo!$F333:$DA333=1)*(Stabilo!$F$5:$DA$5='Résultats élèves'!$J$2)),"A"),"A")</f>
        <v>A</v>
      </c>
      <c r="AF328" s="176" t="str">
        <f>IF(X328="PRESENT",IF(U328="PRESENT",SUMPRODUCT((Stabilo!$F333:$DA333=1)*(Stabilo!$F$5:$DA$5='Résultats élèves'!$K$2)),"A"),"A")</f>
        <v>A</v>
      </c>
      <c r="AG328" s="176" t="str">
        <f>IF(X328="PRESENT",IF(V328="PRESENT",SUMPRODUCT((Stabilo!$F333:$DA333=1)*(Stabilo!$F$5:$DA$5='Résultats élèves'!$L$2)),"A"),"A")</f>
        <v>A</v>
      </c>
      <c r="AH328" s="176" t="str">
        <f>IF(X328="PRESENT",IF(W328="PRESENT",SUMPRODUCT((Stabilo!$F333:$DA333=1)*(Stabilo!$F$5:$DA$5='Résultats élèves'!$M$2)),"A"),"A")</f>
        <v>A</v>
      </c>
      <c r="AI328" s="175">
        <f>SUMPRODUCT((Stabilo!$F$5:$DA$5=1)*(Stabilo!F333:DA333&lt;&gt;""))</f>
        <v>0</v>
      </c>
      <c r="AJ328" s="175">
        <f>SUMPRODUCT((Stabilo!$F$5:$DA$5=2)*(Stabilo!F333:DA333&lt;&gt;""))</f>
        <v>0</v>
      </c>
      <c r="AK328" s="175">
        <f>SUMPRODUCT((Stabilo!$F$5:$DA$5=3)*(Stabilo!F333:DA333&lt;&gt;""))</f>
        <v>0</v>
      </c>
      <c r="AL328" s="175">
        <f>SUMPRODUCT((Stabilo!$F$5:$DA$5=4)*(Stabilo!F333:DA333&lt;&gt;""))</f>
        <v>0</v>
      </c>
      <c r="AM328" s="175">
        <f>SUMPRODUCT((Stabilo!$F$5:$DA$5=5)*(Stabilo!F333:DA333&lt;&gt;""))</f>
        <v>0</v>
      </c>
      <c r="AN328" s="175">
        <f>SUMPRODUCT((Stabilo!$F$5:$DA$5=6)*(Stabilo!F333:DA333&lt;&gt;""))</f>
        <v>0</v>
      </c>
      <c r="AO328" s="175">
        <f>SUMPRODUCT((Stabilo!$F$5:$DA$5=7)*(Stabilo!F333:DA333&lt;&gt;""))</f>
        <v>0</v>
      </c>
      <c r="AP328" s="175">
        <f>SUMPRODUCT((Stabilo!$F$5:$DA$5=8)*(Stabilo!F333:DA333&lt;&gt;""))</f>
        <v>0</v>
      </c>
      <c r="AQ328" s="175">
        <f>SUMPRODUCT((Stabilo!$F$5:$DA$5=9)*(Stabilo!F333:DA333&lt;&gt;""))</f>
        <v>0</v>
      </c>
      <c r="AR328" s="175">
        <f>SUMPRODUCT((Stabilo!$F$5:$DA$5=10)*(Stabilo!F333:DA333&lt;&gt;""))</f>
        <v>0</v>
      </c>
    </row>
    <row r="329" spans="2:44" ht="15" customHeight="1">
      <c r="B329" s="76">
        <v>326</v>
      </c>
      <c r="C329" s="77" t="str">
        <f>IF(Accueil!F338="","",Accueil!F338)</f>
        <v/>
      </c>
      <c r="D329" s="167" t="str">
        <f t="shared" si="56"/>
        <v/>
      </c>
      <c r="E329" s="167" t="str">
        <f t="shared" si="57"/>
        <v/>
      </c>
      <c r="F329" s="167" t="str">
        <f t="shared" si="58"/>
        <v/>
      </c>
      <c r="G329" s="167" t="str">
        <f t="shared" si="59"/>
        <v/>
      </c>
      <c r="H329" s="167" t="str">
        <f t="shared" si="60"/>
        <v/>
      </c>
      <c r="I329" s="167" t="str">
        <f t="shared" si="61"/>
        <v/>
      </c>
      <c r="J329" s="167" t="str">
        <f t="shared" si="62"/>
        <v/>
      </c>
      <c r="K329" s="167" t="str">
        <f t="shared" si="63"/>
        <v/>
      </c>
      <c r="L329" s="167" t="str">
        <f t="shared" si="64"/>
        <v/>
      </c>
      <c r="M329" s="167" t="str">
        <f t="shared" si="65"/>
        <v/>
      </c>
      <c r="N329" s="103" t="str">
        <f>IF(N328="","",IF(SUMPRODUCT((Stabilo!$F334:$DA334="A")*(Stabilo!$F$5:$DA$5='Résultats élèves'!$D$2))&gt;0,"ABSENT","PRESENT"))</f>
        <v>PRESENT</v>
      </c>
      <c r="O329" s="103" t="str">
        <f>IF(O328="","",IF(SUMPRODUCT((Stabilo!$F334:$DA334="A")*(Stabilo!$F$5:$DA$5='Résultats élèves'!$E$2))&gt;0,"ABSENT","PRESENT"))</f>
        <v>PRESENT</v>
      </c>
      <c r="P329" s="103" t="str">
        <f>IF(P328="","",IF(SUMPRODUCT((Stabilo!$F334:$DA334="A")*(Stabilo!$F$5:$DA$5='Résultats élèves'!$F$2))&gt;0,"ABSENT","PRESENT"))</f>
        <v>PRESENT</v>
      </c>
      <c r="Q329" s="103" t="str">
        <f>IF(Q328="","",IF(SUMPRODUCT((Stabilo!$F334:$DA334="A")*(Stabilo!$F$5:$DA$5='Résultats élèves'!$G$2))&gt;0,"ABSENT","PRESENT"))</f>
        <v>PRESENT</v>
      </c>
      <c r="R329" s="103" t="str">
        <f>IF(R328="","",IF(SUMPRODUCT((Stabilo!$F334:$DA334="A")*(Stabilo!$F$5:$DA$5='Résultats élèves'!$H$2))&gt;0,"ABSENT","PRESENT"))</f>
        <v>PRESENT</v>
      </c>
      <c r="S329" s="103" t="str">
        <f>IF(S328="","",IF(SUMPRODUCT((Stabilo!$F334:$DA334="A")*(Stabilo!$F$5:$DA$5='Résultats élèves'!$I$2))&gt;0,"ABSENT","PRESENT"))</f>
        <v/>
      </c>
      <c r="T329" s="103" t="str">
        <f>IF(T328="","",IF(SUMPRODUCT((Stabilo!$F334:$DA334="A")*(Stabilo!$F$5:$DA$5='Résultats élèves'!$J$2))&gt;0,"ABSENT","PRESENT"))</f>
        <v/>
      </c>
      <c r="U329" s="103" t="str">
        <f>IF(U328="","",IF(SUMPRODUCT((Stabilo!$F334:$DA334="A")*(Stabilo!$F$5:$DA$5='Résultats élèves'!$K$2))&gt;0,"ABSENT","PRESENT"))</f>
        <v/>
      </c>
      <c r="V329" s="103" t="str">
        <f>IF(V328="","",IF(SUMPRODUCT((Stabilo!$F334:$DA334="A")*(Stabilo!$F$5:$DA$5='Résultats élèves'!$L$2))&gt;0,"ABSENT","PRESENT"))</f>
        <v/>
      </c>
      <c r="W329" s="103" t="str">
        <f>IF(W328="","",IF(SUMPRODUCT((Stabilo!$F334:$DA334="A")*(Stabilo!$F$5:$DA$5='Résultats élèves'!$M$2))&gt;0,"ABSENT","PRESENT"))</f>
        <v/>
      </c>
      <c r="X329" s="99" t="str">
        <f t="shared" si="55"/>
        <v/>
      </c>
      <c r="Y329" s="176" t="str">
        <f>IF(X329="PRESENT",IF(N329="PRESENT",SUMPRODUCT((Stabilo!$F334:$DA334=1)*(Stabilo!$F$5:$DA$5='Résultats élèves'!$D$2)),"A"),"A")</f>
        <v>A</v>
      </c>
      <c r="Z329" s="176" t="str">
        <f>IF(X329="PRESENT",IF(O329="PRESENT",SUMPRODUCT((Stabilo!$F334:$DA334=1)*(Stabilo!$F$5:$DA$5='Résultats élèves'!$E$2)),"A"),"A")</f>
        <v>A</v>
      </c>
      <c r="AA329" s="176" t="str">
        <f>IF(X329="PRESENT",IF(P329="PRESENT",SUMPRODUCT((Stabilo!$F334:$DA334=1)*(Stabilo!$F$5:$DA$5='Résultats élèves'!$F$2)),"A"),"A")</f>
        <v>A</v>
      </c>
      <c r="AB329" s="176" t="str">
        <f>IF(X329="PRESENT",IF(Q329="PRESENT",SUMPRODUCT((Stabilo!$F334:$DA334=1)*(Stabilo!$F$5:$DA$5='Résultats élèves'!$G$2)),"A"),"A")</f>
        <v>A</v>
      </c>
      <c r="AC329" s="176" t="str">
        <f>IF(X329="PRESENT",IF(R329="PRESENT",SUMPRODUCT((Stabilo!$F334:$DA334=1)*(Stabilo!$F$5:$DA$5='Résultats élèves'!$H$2)),"A"),"A")</f>
        <v>A</v>
      </c>
      <c r="AD329" s="176" t="str">
        <f>IF(X329="PRESENT",IF(S329="PRESENT",SUMPRODUCT((Stabilo!$F334:$DA334=1)*(Stabilo!$F$5:$DA$5='Résultats élèves'!$I$2)),"A"),"A")</f>
        <v>A</v>
      </c>
      <c r="AE329" s="176" t="str">
        <f>IF(X329="PRESENT",IF(T329="PRESENT",SUMPRODUCT((Stabilo!$F334:$DA334=1)*(Stabilo!$F$5:$DA$5='Résultats élèves'!$J$2)),"A"),"A")</f>
        <v>A</v>
      </c>
      <c r="AF329" s="176" t="str">
        <f>IF(X329="PRESENT",IF(U329="PRESENT",SUMPRODUCT((Stabilo!$F334:$DA334=1)*(Stabilo!$F$5:$DA$5='Résultats élèves'!$K$2)),"A"),"A")</f>
        <v>A</v>
      </c>
      <c r="AG329" s="176" t="str">
        <f>IF(X329="PRESENT",IF(V329="PRESENT",SUMPRODUCT((Stabilo!$F334:$DA334=1)*(Stabilo!$F$5:$DA$5='Résultats élèves'!$L$2)),"A"),"A")</f>
        <v>A</v>
      </c>
      <c r="AH329" s="176" t="str">
        <f>IF(X329="PRESENT",IF(W329="PRESENT",SUMPRODUCT((Stabilo!$F334:$DA334=1)*(Stabilo!$F$5:$DA$5='Résultats élèves'!$M$2)),"A"),"A")</f>
        <v>A</v>
      </c>
      <c r="AI329" s="175">
        <f>SUMPRODUCT((Stabilo!$F$5:$DA$5=1)*(Stabilo!F334:DA334&lt;&gt;""))</f>
        <v>0</v>
      </c>
      <c r="AJ329" s="175">
        <f>SUMPRODUCT((Stabilo!$F$5:$DA$5=2)*(Stabilo!F334:DA334&lt;&gt;""))</f>
        <v>0</v>
      </c>
      <c r="AK329" s="175">
        <f>SUMPRODUCT((Stabilo!$F$5:$DA$5=3)*(Stabilo!F334:DA334&lt;&gt;""))</f>
        <v>0</v>
      </c>
      <c r="AL329" s="175">
        <f>SUMPRODUCT((Stabilo!$F$5:$DA$5=4)*(Stabilo!F334:DA334&lt;&gt;""))</f>
        <v>0</v>
      </c>
      <c r="AM329" s="175">
        <f>SUMPRODUCT((Stabilo!$F$5:$DA$5=5)*(Stabilo!F334:DA334&lt;&gt;""))</f>
        <v>0</v>
      </c>
      <c r="AN329" s="175">
        <f>SUMPRODUCT((Stabilo!$F$5:$DA$5=6)*(Stabilo!F334:DA334&lt;&gt;""))</f>
        <v>0</v>
      </c>
      <c r="AO329" s="175">
        <f>SUMPRODUCT((Stabilo!$F$5:$DA$5=7)*(Stabilo!F334:DA334&lt;&gt;""))</f>
        <v>0</v>
      </c>
      <c r="AP329" s="175">
        <f>SUMPRODUCT((Stabilo!$F$5:$DA$5=8)*(Stabilo!F334:DA334&lt;&gt;""))</f>
        <v>0</v>
      </c>
      <c r="AQ329" s="175">
        <f>SUMPRODUCT((Stabilo!$F$5:$DA$5=9)*(Stabilo!F334:DA334&lt;&gt;""))</f>
        <v>0</v>
      </c>
      <c r="AR329" s="175">
        <f>SUMPRODUCT((Stabilo!$F$5:$DA$5=10)*(Stabilo!F334:DA334&lt;&gt;""))</f>
        <v>0</v>
      </c>
    </row>
    <row r="330" spans="2:44" ht="15" customHeight="1">
      <c r="B330" s="76">
        <v>327</v>
      </c>
      <c r="C330" s="77" t="str">
        <f>IF(Accueil!F339="","",Accueil!F339)</f>
        <v/>
      </c>
      <c r="D330" s="167" t="str">
        <f t="shared" si="56"/>
        <v/>
      </c>
      <c r="E330" s="167" t="str">
        <f t="shared" si="57"/>
        <v/>
      </c>
      <c r="F330" s="167" t="str">
        <f t="shared" si="58"/>
        <v/>
      </c>
      <c r="G330" s="167" t="str">
        <f t="shared" si="59"/>
        <v/>
      </c>
      <c r="H330" s="167" t="str">
        <f t="shared" si="60"/>
        <v/>
      </c>
      <c r="I330" s="167" t="str">
        <f t="shared" si="61"/>
        <v/>
      </c>
      <c r="J330" s="167" t="str">
        <f t="shared" si="62"/>
        <v/>
      </c>
      <c r="K330" s="167" t="str">
        <f t="shared" si="63"/>
        <v/>
      </c>
      <c r="L330" s="167" t="str">
        <f t="shared" si="64"/>
        <v/>
      </c>
      <c r="M330" s="167" t="str">
        <f t="shared" si="65"/>
        <v/>
      </c>
      <c r="N330" s="103" t="str">
        <f>IF(N329="","",IF(SUMPRODUCT((Stabilo!$F335:$DA335="A")*(Stabilo!$F$5:$DA$5='Résultats élèves'!$D$2))&gt;0,"ABSENT","PRESENT"))</f>
        <v>PRESENT</v>
      </c>
      <c r="O330" s="103" t="str">
        <f>IF(O329="","",IF(SUMPRODUCT((Stabilo!$F335:$DA335="A")*(Stabilo!$F$5:$DA$5='Résultats élèves'!$E$2))&gt;0,"ABSENT","PRESENT"))</f>
        <v>PRESENT</v>
      </c>
      <c r="P330" s="103" t="str">
        <f>IF(P329="","",IF(SUMPRODUCT((Stabilo!$F335:$DA335="A")*(Stabilo!$F$5:$DA$5='Résultats élèves'!$F$2))&gt;0,"ABSENT","PRESENT"))</f>
        <v>PRESENT</v>
      </c>
      <c r="Q330" s="103" t="str">
        <f>IF(Q329="","",IF(SUMPRODUCT((Stabilo!$F335:$DA335="A")*(Stabilo!$F$5:$DA$5='Résultats élèves'!$G$2))&gt;0,"ABSENT","PRESENT"))</f>
        <v>PRESENT</v>
      </c>
      <c r="R330" s="103" t="str">
        <f>IF(R329="","",IF(SUMPRODUCT((Stabilo!$F335:$DA335="A")*(Stabilo!$F$5:$DA$5='Résultats élèves'!$H$2))&gt;0,"ABSENT","PRESENT"))</f>
        <v>PRESENT</v>
      </c>
      <c r="S330" s="103" t="str">
        <f>IF(S329="","",IF(SUMPRODUCT((Stabilo!$F335:$DA335="A")*(Stabilo!$F$5:$DA$5='Résultats élèves'!$I$2))&gt;0,"ABSENT","PRESENT"))</f>
        <v/>
      </c>
      <c r="T330" s="103" t="str">
        <f>IF(T329="","",IF(SUMPRODUCT((Stabilo!$F335:$DA335="A")*(Stabilo!$F$5:$DA$5='Résultats élèves'!$J$2))&gt;0,"ABSENT","PRESENT"))</f>
        <v/>
      </c>
      <c r="U330" s="103" t="str">
        <f>IF(U329="","",IF(SUMPRODUCT((Stabilo!$F335:$DA335="A")*(Stabilo!$F$5:$DA$5='Résultats élèves'!$K$2))&gt;0,"ABSENT","PRESENT"))</f>
        <v/>
      </c>
      <c r="V330" s="103" t="str">
        <f>IF(V329="","",IF(SUMPRODUCT((Stabilo!$F335:$DA335="A")*(Stabilo!$F$5:$DA$5='Résultats élèves'!$L$2))&gt;0,"ABSENT","PRESENT"))</f>
        <v/>
      </c>
      <c r="W330" s="103" t="str">
        <f>IF(W329="","",IF(SUMPRODUCT((Stabilo!$F335:$DA335="A")*(Stabilo!$F$5:$DA$5='Résultats élèves'!$M$2))&gt;0,"ABSENT","PRESENT"))</f>
        <v/>
      </c>
      <c r="X330" s="99" t="str">
        <f t="shared" si="55"/>
        <v/>
      </c>
      <c r="Y330" s="176" t="str">
        <f>IF(X330="PRESENT",IF(N330="PRESENT",SUMPRODUCT((Stabilo!$F335:$DA335=1)*(Stabilo!$F$5:$DA$5='Résultats élèves'!$D$2)),"A"),"A")</f>
        <v>A</v>
      </c>
      <c r="Z330" s="176" t="str">
        <f>IF(X330="PRESENT",IF(O330="PRESENT",SUMPRODUCT((Stabilo!$F335:$DA335=1)*(Stabilo!$F$5:$DA$5='Résultats élèves'!$E$2)),"A"),"A")</f>
        <v>A</v>
      </c>
      <c r="AA330" s="176" t="str">
        <f>IF(X330="PRESENT",IF(P330="PRESENT",SUMPRODUCT((Stabilo!$F335:$DA335=1)*(Stabilo!$F$5:$DA$5='Résultats élèves'!$F$2)),"A"),"A")</f>
        <v>A</v>
      </c>
      <c r="AB330" s="176" t="str">
        <f>IF(X330="PRESENT",IF(Q330="PRESENT",SUMPRODUCT((Stabilo!$F335:$DA335=1)*(Stabilo!$F$5:$DA$5='Résultats élèves'!$G$2)),"A"),"A")</f>
        <v>A</v>
      </c>
      <c r="AC330" s="176" t="str">
        <f>IF(X330="PRESENT",IF(R330="PRESENT",SUMPRODUCT((Stabilo!$F335:$DA335=1)*(Stabilo!$F$5:$DA$5='Résultats élèves'!$H$2)),"A"),"A")</f>
        <v>A</v>
      </c>
      <c r="AD330" s="176" t="str">
        <f>IF(X330="PRESENT",IF(S330="PRESENT",SUMPRODUCT((Stabilo!$F335:$DA335=1)*(Stabilo!$F$5:$DA$5='Résultats élèves'!$I$2)),"A"),"A")</f>
        <v>A</v>
      </c>
      <c r="AE330" s="176" t="str">
        <f>IF(X330="PRESENT",IF(T330="PRESENT",SUMPRODUCT((Stabilo!$F335:$DA335=1)*(Stabilo!$F$5:$DA$5='Résultats élèves'!$J$2)),"A"),"A")</f>
        <v>A</v>
      </c>
      <c r="AF330" s="176" t="str">
        <f>IF(X330="PRESENT",IF(U330="PRESENT",SUMPRODUCT((Stabilo!$F335:$DA335=1)*(Stabilo!$F$5:$DA$5='Résultats élèves'!$K$2)),"A"),"A")</f>
        <v>A</v>
      </c>
      <c r="AG330" s="176" t="str">
        <f>IF(X330="PRESENT",IF(V330="PRESENT",SUMPRODUCT((Stabilo!$F335:$DA335=1)*(Stabilo!$F$5:$DA$5='Résultats élèves'!$L$2)),"A"),"A")</f>
        <v>A</v>
      </c>
      <c r="AH330" s="176" t="str">
        <f>IF(X330="PRESENT",IF(W330="PRESENT",SUMPRODUCT((Stabilo!$F335:$DA335=1)*(Stabilo!$F$5:$DA$5='Résultats élèves'!$M$2)),"A"),"A")</f>
        <v>A</v>
      </c>
      <c r="AI330" s="175">
        <f>SUMPRODUCT((Stabilo!$F$5:$DA$5=1)*(Stabilo!F335:DA335&lt;&gt;""))</f>
        <v>0</v>
      </c>
      <c r="AJ330" s="175">
        <f>SUMPRODUCT((Stabilo!$F$5:$DA$5=2)*(Stabilo!F335:DA335&lt;&gt;""))</f>
        <v>0</v>
      </c>
      <c r="AK330" s="175">
        <f>SUMPRODUCT((Stabilo!$F$5:$DA$5=3)*(Stabilo!F335:DA335&lt;&gt;""))</f>
        <v>0</v>
      </c>
      <c r="AL330" s="175">
        <f>SUMPRODUCT((Stabilo!$F$5:$DA$5=4)*(Stabilo!F335:DA335&lt;&gt;""))</f>
        <v>0</v>
      </c>
      <c r="AM330" s="175">
        <f>SUMPRODUCT((Stabilo!$F$5:$DA$5=5)*(Stabilo!F335:DA335&lt;&gt;""))</f>
        <v>0</v>
      </c>
      <c r="AN330" s="175">
        <f>SUMPRODUCT((Stabilo!$F$5:$DA$5=6)*(Stabilo!F335:DA335&lt;&gt;""))</f>
        <v>0</v>
      </c>
      <c r="AO330" s="175">
        <f>SUMPRODUCT((Stabilo!$F$5:$DA$5=7)*(Stabilo!F335:DA335&lt;&gt;""))</f>
        <v>0</v>
      </c>
      <c r="AP330" s="175">
        <f>SUMPRODUCT((Stabilo!$F$5:$DA$5=8)*(Stabilo!F335:DA335&lt;&gt;""))</f>
        <v>0</v>
      </c>
      <c r="AQ330" s="175">
        <f>SUMPRODUCT((Stabilo!$F$5:$DA$5=9)*(Stabilo!F335:DA335&lt;&gt;""))</f>
        <v>0</v>
      </c>
      <c r="AR330" s="175">
        <f>SUMPRODUCT((Stabilo!$F$5:$DA$5=10)*(Stabilo!F335:DA335&lt;&gt;""))</f>
        <v>0</v>
      </c>
    </row>
    <row r="331" spans="2:44" ht="15" customHeight="1">
      <c r="B331" s="76">
        <v>328</v>
      </c>
      <c r="C331" s="77" t="str">
        <f>IF(Accueil!F340="","",Accueil!F340)</f>
        <v/>
      </c>
      <c r="D331" s="167" t="str">
        <f t="shared" si="56"/>
        <v/>
      </c>
      <c r="E331" s="167" t="str">
        <f t="shared" si="57"/>
        <v/>
      </c>
      <c r="F331" s="167" t="str">
        <f t="shared" si="58"/>
        <v/>
      </c>
      <c r="G331" s="167" t="str">
        <f t="shared" si="59"/>
        <v/>
      </c>
      <c r="H331" s="167" t="str">
        <f t="shared" si="60"/>
        <v/>
      </c>
      <c r="I331" s="167" t="str">
        <f t="shared" si="61"/>
        <v/>
      </c>
      <c r="J331" s="167" t="str">
        <f t="shared" si="62"/>
        <v/>
      </c>
      <c r="K331" s="167" t="str">
        <f t="shared" si="63"/>
        <v/>
      </c>
      <c r="L331" s="167" t="str">
        <f t="shared" si="64"/>
        <v/>
      </c>
      <c r="M331" s="167" t="str">
        <f t="shared" si="65"/>
        <v/>
      </c>
      <c r="N331" s="103" t="str">
        <f>IF(N330="","",IF(SUMPRODUCT((Stabilo!$F336:$DA336="A")*(Stabilo!$F$5:$DA$5='Résultats élèves'!$D$2))&gt;0,"ABSENT","PRESENT"))</f>
        <v>PRESENT</v>
      </c>
      <c r="O331" s="103" t="str">
        <f>IF(O330="","",IF(SUMPRODUCT((Stabilo!$F336:$DA336="A")*(Stabilo!$F$5:$DA$5='Résultats élèves'!$E$2))&gt;0,"ABSENT","PRESENT"))</f>
        <v>PRESENT</v>
      </c>
      <c r="P331" s="103" t="str">
        <f>IF(P330="","",IF(SUMPRODUCT((Stabilo!$F336:$DA336="A")*(Stabilo!$F$5:$DA$5='Résultats élèves'!$F$2))&gt;0,"ABSENT","PRESENT"))</f>
        <v>PRESENT</v>
      </c>
      <c r="Q331" s="103" t="str">
        <f>IF(Q330="","",IF(SUMPRODUCT((Stabilo!$F336:$DA336="A")*(Stabilo!$F$5:$DA$5='Résultats élèves'!$G$2))&gt;0,"ABSENT","PRESENT"))</f>
        <v>PRESENT</v>
      </c>
      <c r="R331" s="103" t="str">
        <f>IF(R330="","",IF(SUMPRODUCT((Stabilo!$F336:$DA336="A")*(Stabilo!$F$5:$DA$5='Résultats élèves'!$H$2))&gt;0,"ABSENT","PRESENT"))</f>
        <v>PRESENT</v>
      </c>
      <c r="S331" s="103" t="str">
        <f>IF(S330="","",IF(SUMPRODUCT((Stabilo!$F336:$DA336="A")*(Stabilo!$F$5:$DA$5='Résultats élèves'!$I$2))&gt;0,"ABSENT","PRESENT"))</f>
        <v/>
      </c>
      <c r="T331" s="103" t="str">
        <f>IF(T330="","",IF(SUMPRODUCT((Stabilo!$F336:$DA336="A")*(Stabilo!$F$5:$DA$5='Résultats élèves'!$J$2))&gt;0,"ABSENT","PRESENT"))</f>
        <v/>
      </c>
      <c r="U331" s="103" t="str">
        <f>IF(U330="","",IF(SUMPRODUCT((Stabilo!$F336:$DA336="A")*(Stabilo!$F$5:$DA$5='Résultats élèves'!$K$2))&gt;0,"ABSENT","PRESENT"))</f>
        <v/>
      </c>
      <c r="V331" s="103" t="str">
        <f>IF(V330="","",IF(SUMPRODUCT((Stabilo!$F336:$DA336="A")*(Stabilo!$F$5:$DA$5='Résultats élèves'!$L$2))&gt;0,"ABSENT","PRESENT"))</f>
        <v/>
      </c>
      <c r="W331" s="103" t="str">
        <f>IF(W330="","",IF(SUMPRODUCT((Stabilo!$F336:$DA336="A")*(Stabilo!$F$5:$DA$5='Résultats élèves'!$M$2))&gt;0,"ABSENT","PRESENT"))</f>
        <v/>
      </c>
      <c r="X331" s="99" t="str">
        <f t="shared" si="55"/>
        <v/>
      </c>
      <c r="Y331" s="176" t="str">
        <f>IF(X331="PRESENT",IF(N331="PRESENT",SUMPRODUCT((Stabilo!$F336:$DA336=1)*(Stabilo!$F$5:$DA$5='Résultats élèves'!$D$2)),"A"),"A")</f>
        <v>A</v>
      </c>
      <c r="Z331" s="176" t="str">
        <f>IF(X331="PRESENT",IF(O331="PRESENT",SUMPRODUCT((Stabilo!$F336:$DA336=1)*(Stabilo!$F$5:$DA$5='Résultats élèves'!$E$2)),"A"),"A")</f>
        <v>A</v>
      </c>
      <c r="AA331" s="176" t="str">
        <f>IF(X331="PRESENT",IF(P331="PRESENT",SUMPRODUCT((Stabilo!$F336:$DA336=1)*(Stabilo!$F$5:$DA$5='Résultats élèves'!$F$2)),"A"),"A")</f>
        <v>A</v>
      </c>
      <c r="AB331" s="176" t="str">
        <f>IF(X331="PRESENT",IF(Q331="PRESENT",SUMPRODUCT((Stabilo!$F336:$DA336=1)*(Stabilo!$F$5:$DA$5='Résultats élèves'!$G$2)),"A"),"A")</f>
        <v>A</v>
      </c>
      <c r="AC331" s="176" t="str">
        <f>IF(X331="PRESENT",IF(R331="PRESENT",SUMPRODUCT((Stabilo!$F336:$DA336=1)*(Stabilo!$F$5:$DA$5='Résultats élèves'!$H$2)),"A"),"A")</f>
        <v>A</v>
      </c>
      <c r="AD331" s="176" t="str">
        <f>IF(X331="PRESENT",IF(S331="PRESENT",SUMPRODUCT((Stabilo!$F336:$DA336=1)*(Stabilo!$F$5:$DA$5='Résultats élèves'!$I$2)),"A"),"A")</f>
        <v>A</v>
      </c>
      <c r="AE331" s="176" t="str">
        <f>IF(X331="PRESENT",IF(T331="PRESENT",SUMPRODUCT((Stabilo!$F336:$DA336=1)*(Stabilo!$F$5:$DA$5='Résultats élèves'!$J$2)),"A"),"A")</f>
        <v>A</v>
      </c>
      <c r="AF331" s="176" t="str">
        <f>IF(X331="PRESENT",IF(U331="PRESENT",SUMPRODUCT((Stabilo!$F336:$DA336=1)*(Stabilo!$F$5:$DA$5='Résultats élèves'!$K$2)),"A"),"A")</f>
        <v>A</v>
      </c>
      <c r="AG331" s="176" t="str">
        <f>IF(X331="PRESENT",IF(V331="PRESENT",SUMPRODUCT((Stabilo!$F336:$DA336=1)*(Stabilo!$F$5:$DA$5='Résultats élèves'!$L$2)),"A"),"A")</f>
        <v>A</v>
      </c>
      <c r="AH331" s="176" t="str">
        <f>IF(X331="PRESENT",IF(W331="PRESENT",SUMPRODUCT((Stabilo!$F336:$DA336=1)*(Stabilo!$F$5:$DA$5='Résultats élèves'!$M$2)),"A"),"A")</f>
        <v>A</v>
      </c>
      <c r="AI331" s="175">
        <f>SUMPRODUCT((Stabilo!$F$5:$DA$5=1)*(Stabilo!F336:DA336&lt;&gt;""))</f>
        <v>0</v>
      </c>
      <c r="AJ331" s="175">
        <f>SUMPRODUCT((Stabilo!$F$5:$DA$5=2)*(Stabilo!F336:DA336&lt;&gt;""))</f>
        <v>0</v>
      </c>
      <c r="AK331" s="175">
        <f>SUMPRODUCT((Stabilo!$F$5:$DA$5=3)*(Stabilo!F336:DA336&lt;&gt;""))</f>
        <v>0</v>
      </c>
      <c r="AL331" s="175">
        <f>SUMPRODUCT((Stabilo!$F$5:$DA$5=4)*(Stabilo!F336:DA336&lt;&gt;""))</f>
        <v>0</v>
      </c>
      <c r="AM331" s="175">
        <f>SUMPRODUCT((Stabilo!$F$5:$DA$5=5)*(Stabilo!F336:DA336&lt;&gt;""))</f>
        <v>0</v>
      </c>
      <c r="AN331" s="175">
        <f>SUMPRODUCT((Stabilo!$F$5:$DA$5=6)*(Stabilo!F336:DA336&lt;&gt;""))</f>
        <v>0</v>
      </c>
      <c r="AO331" s="175">
        <f>SUMPRODUCT((Stabilo!$F$5:$DA$5=7)*(Stabilo!F336:DA336&lt;&gt;""))</f>
        <v>0</v>
      </c>
      <c r="AP331" s="175">
        <f>SUMPRODUCT((Stabilo!$F$5:$DA$5=8)*(Stabilo!F336:DA336&lt;&gt;""))</f>
        <v>0</v>
      </c>
      <c r="AQ331" s="175">
        <f>SUMPRODUCT((Stabilo!$F$5:$DA$5=9)*(Stabilo!F336:DA336&lt;&gt;""))</f>
        <v>0</v>
      </c>
      <c r="AR331" s="175">
        <f>SUMPRODUCT((Stabilo!$F$5:$DA$5=10)*(Stabilo!F336:DA336&lt;&gt;""))</f>
        <v>0</v>
      </c>
    </row>
    <row r="332" spans="2:44" ht="15" customHeight="1">
      <c r="B332" s="76">
        <v>329</v>
      </c>
      <c r="C332" s="77" t="str">
        <f>IF(Accueil!F341="","",Accueil!F341)</f>
        <v/>
      </c>
      <c r="D332" s="167" t="str">
        <f t="shared" si="56"/>
        <v/>
      </c>
      <c r="E332" s="167" t="str">
        <f t="shared" si="57"/>
        <v/>
      </c>
      <c r="F332" s="167" t="str">
        <f t="shared" si="58"/>
        <v/>
      </c>
      <c r="G332" s="167" t="str">
        <f t="shared" si="59"/>
        <v/>
      </c>
      <c r="H332" s="167" t="str">
        <f t="shared" si="60"/>
        <v/>
      </c>
      <c r="I332" s="167" t="str">
        <f t="shared" si="61"/>
        <v/>
      </c>
      <c r="J332" s="167" t="str">
        <f t="shared" si="62"/>
        <v/>
      </c>
      <c r="K332" s="167" t="str">
        <f t="shared" si="63"/>
        <v/>
      </c>
      <c r="L332" s="167" t="str">
        <f t="shared" si="64"/>
        <v/>
      </c>
      <c r="M332" s="167" t="str">
        <f t="shared" si="65"/>
        <v/>
      </c>
      <c r="N332" s="103" t="str">
        <f>IF(N331="","",IF(SUMPRODUCT((Stabilo!$F337:$DA337="A")*(Stabilo!$F$5:$DA$5='Résultats élèves'!$D$2))&gt;0,"ABSENT","PRESENT"))</f>
        <v>PRESENT</v>
      </c>
      <c r="O332" s="103" t="str">
        <f>IF(O331="","",IF(SUMPRODUCT((Stabilo!$F337:$DA337="A")*(Stabilo!$F$5:$DA$5='Résultats élèves'!$E$2))&gt;0,"ABSENT","PRESENT"))</f>
        <v>PRESENT</v>
      </c>
      <c r="P332" s="103" t="str">
        <f>IF(P331="","",IF(SUMPRODUCT((Stabilo!$F337:$DA337="A")*(Stabilo!$F$5:$DA$5='Résultats élèves'!$F$2))&gt;0,"ABSENT","PRESENT"))</f>
        <v>PRESENT</v>
      </c>
      <c r="Q332" s="103" t="str">
        <f>IF(Q331="","",IF(SUMPRODUCT((Stabilo!$F337:$DA337="A")*(Stabilo!$F$5:$DA$5='Résultats élèves'!$G$2))&gt;0,"ABSENT","PRESENT"))</f>
        <v>PRESENT</v>
      </c>
      <c r="R332" s="103" t="str">
        <f>IF(R331="","",IF(SUMPRODUCT((Stabilo!$F337:$DA337="A")*(Stabilo!$F$5:$DA$5='Résultats élèves'!$H$2))&gt;0,"ABSENT","PRESENT"))</f>
        <v>PRESENT</v>
      </c>
      <c r="S332" s="103" t="str">
        <f>IF(S331="","",IF(SUMPRODUCT((Stabilo!$F337:$DA337="A")*(Stabilo!$F$5:$DA$5='Résultats élèves'!$I$2))&gt;0,"ABSENT","PRESENT"))</f>
        <v/>
      </c>
      <c r="T332" s="103" t="str">
        <f>IF(T331="","",IF(SUMPRODUCT((Stabilo!$F337:$DA337="A")*(Stabilo!$F$5:$DA$5='Résultats élèves'!$J$2))&gt;0,"ABSENT","PRESENT"))</f>
        <v/>
      </c>
      <c r="U332" s="103" t="str">
        <f>IF(U331="","",IF(SUMPRODUCT((Stabilo!$F337:$DA337="A")*(Stabilo!$F$5:$DA$5='Résultats élèves'!$K$2))&gt;0,"ABSENT","PRESENT"))</f>
        <v/>
      </c>
      <c r="V332" s="103" t="str">
        <f>IF(V331="","",IF(SUMPRODUCT((Stabilo!$F337:$DA337="A")*(Stabilo!$F$5:$DA$5='Résultats élèves'!$L$2))&gt;0,"ABSENT","PRESENT"))</f>
        <v/>
      </c>
      <c r="W332" s="103" t="str">
        <f>IF(W331="","",IF(SUMPRODUCT((Stabilo!$F337:$DA337="A")*(Stabilo!$F$5:$DA$5='Résultats élèves'!$M$2))&gt;0,"ABSENT","PRESENT"))</f>
        <v/>
      </c>
      <c r="X332" s="99" t="str">
        <f t="shared" si="55"/>
        <v/>
      </c>
      <c r="Y332" s="176" t="str">
        <f>IF(X332="PRESENT",IF(N332="PRESENT",SUMPRODUCT((Stabilo!$F337:$DA337=1)*(Stabilo!$F$5:$DA$5='Résultats élèves'!$D$2)),"A"),"A")</f>
        <v>A</v>
      </c>
      <c r="Z332" s="176" t="str">
        <f>IF(X332="PRESENT",IF(O332="PRESENT",SUMPRODUCT((Stabilo!$F337:$DA337=1)*(Stabilo!$F$5:$DA$5='Résultats élèves'!$E$2)),"A"),"A")</f>
        <v>A</v>
      </c>
      <c r="AA332" s="176" t="str">
        <f>IF(X332="PRESENT",IF(P332="PRESENT",SUMPRODUCT((Stabilo!$F337:$DA337=1)*(Stabilo!$F$5:$DA$5='Résultats élèves'!$F$2)),"A"),"A")</f>
        <v>A</v>
      </c>
      <c r="AB332" s="176" t="str">
        <f>IF(X332="PRESENT",IF(Q332="PRESENT",SUMPRODUCT((Stabilo!$F337:$DA337=1)*(Stabilo!$F$5:$DA$5='Résultats élèves'!$G$2)),"A"),"A")</f>
        <v>A</v>
      </c>
      <c r="AC332" s="176" t="str">
        <f>IF(X332="PRESENT",IF(R332="PRESENT",SUMPRODUCT((Stabilo!$F337:$DA337=1)*(Stabilo!$F$5:$DA$5='Résultats élèves'!$H$2)),"A"),"A")</f>
        <v>A</v>
      </c>
      <c r="AD332" s="176" t="str">
        <f>IF(X332="PRESENT",IF(S332="PRESENT",SUMPRODUCT((Stabilo!$F337:$DA337=1)*(Stabilo!$F$5:$DA$5='Résultats élèves'!$I$2)),"A"),"A")</f>
        <v>A</v>
      </c>
      <c r="AE332" s="176" t="str">
        <f>IF(X332="PRESENT",IF(T332="PRESENT",SUMPRODUCT((Stabilo!$F337:$DA337=1)*(Stabilo!$F$5:$DA$5='Résultats élèves'!$J$2)),"A"),"A")</f>
        <v>A</v>
      </c>
      <c r="AF332" s="176" t="str">
        <f>IF(X332="PRESENT",IF(U332="PRESENT",SUMPRODUCT((Stabilo!$F337:$DA337=1)*(Stabilo!$F$5:$DA$5='Résultats élèves'!$K$2)),"A"),"A")</f>
        <v>A</v>
      </c>
      <c r="AG332" s="176" t="str">
        <f>IF(X332="PRESENT",IF(V332="PRESENT",SUMPRODUCT((Stabilo!$F337:$DA337=1)*(Stabilo!$F$5:$DA$5='Résultats élèves'!$L$2)),"A"),"A")</f>
        <v>A</v>
      </c>
      <c r="AH332" s="176" t="str">
        <f>IF(X332="PRESENT",IF(W332="PRESENT",SUMPRODUCT((Stabilo!$F337:$DA337=1)*(Stabilo!$F$5:$DA$5='Résultats élèves'!$M$2)),"A"),"A")</f>
        <v>A</v>
      </c>
      <c r="AI332" s="175">
        <f>SUMPRODUCT((Stabilo!$F$5:$DA$5=1)*(Stabilo!F337:DA337&lt;&gt;""))</f>
        <v>0</v>
      </c>
      <c r="AJ332" s="175">
        <f>SUMPRODUCT((Stabilo!$F$5:$DA$5=2)*(Stabilo!F337:DA337&lt;&gt;""))</f>
        <v>0</v>
      </c>
      <c r="AK332" s="175">
        <f>SUMPRODUCT((Stabilo!$F$5:$DA$5=3)*(Stabilo!F337:DA337&lt;&gt;""))</f>
        <v>0</v>
      </c>
      <c r="AL332" s="175">
        <f>SUMPRODUCT((Stabilo!$F$5:$DA$5=4)*(Stabilo!F337:DA337&lt;&gt;""))</f>
        <v>0</v>
      </c>
      <c r="AM332" s="175">
        <f>SUMPRODUCT((Stabilo!$F$5:$DA$5=5)*(Stabilo!F337:DA337&lt;&gt;""))</f>
        <v>0</v>
      </c>
      <c r="AN332" s="175">
        <f>SUMPRODUCT((Stabilo!$F$5:$DA$5=6)*(Stabilo!F337:DA337&lt;&gt;""))</f>
        <v>0</v>
      </c>
      <c r="AO332" s="175">
        <f>SUMPRODUCT((Stabilo!$F$5:$DA$5=7)*(Stabilo!F337:DA337&lt;&gt;""))</f>
        <v>0</v>
      </c>
      <c r="AP332" s="175">
        <f>SUMPRODUCT((Stabilo!$F$5:$DA$5=8)*(Stabilo!F337:DA337&lt;&gt;""))</f>
        <v>0</v>
      </c>
      <c r="AQ332" s="175">
        <f>SUMPRODUCT((Stabilo!$F$5:$DA$5=9)*(Stabilo!F337:DA337&lt;&gt;""))</f>
        <v>0</v>
      </c>
      <c r="AR332" s="175">
        <f>SUMPRODUCT((Stabilo!$F$5:$DA$5=10)*(Stabilo!F337:DA337&lt;&gt;""))</f>
        <v>0</v>
      </c>
    </row>
    <row r="333" spans="2:44" ht="15" customHeight="1">
      <c r="B333" s="76">
        <v>330</v>
      </c>
      <c r="C333" s="77" t="str">
        <f>IF(Accueil!F342="","",Accueil!F342)</f>
        <v/>
      </c>
      <c r="D333" s="167" t="str">
        <f t="shared" si="56"/>
        <v/>
      </c>
      <c r="E333" s="167" t="str">
        <f t="shared" si="57"/>
        <v/>
      </c>
      <c r="F333" s="167" t="str">
        <f t="shared" si="58"/>
        <v/>
      </c>
      <c r="G333" s="167" t="str">
        <f t="shared" si="59"/>
        <v/>
      </c>
      <c r="H333" s="167" t="str">
        <f t="shared" si="60"/>
        <v/>
      </c>
      <c r="I333" s="167" t="str">
        <f t="shared" si="61"/>
        <v/>
      </c>
      <c r="J333" s="167" t="str">
        <f t="shared" si="62"/>
        <v/>
      </c>
      <c r="K333" s="167" t="str">
        <f t="shared" si="63"/>
        <v/>
      </c>
      <c r="L333" s="167" t="str">
        <f t="shared" si="64"/>
        <v/>
      </c>
      <c r="M333" s="167" t="str">
        <f t="shared" si="65"/>
        <v/>
      </c>
      <c r="N333" s="103" t="str">
        <f>IF(N332="","",IF(SUMPRODUCT((Stabilo!$F338:$DA338="A")*(Stabilo!$F$5:$DA$5='Résultats élèves'!$D$2))&gt;0,"ABSENT","PRESENT"))</f>
        <v>PRESENT</v>
      </c>
      <c r="O333" s="103" t="str">
        <f>IF(O332="","",IF(SUMPRODUCT((Stabilo!$F338:$DA338="A")*(Stabilo!$F$5:$DA$5='Résultats élèves'!$E$2))&gt;0,"ABSENT","PRESENT"))</f>
        <v>PRESENT</v>
      </c>
      <c r="P333" s="103" t="str">
        <f>IF(P332="","",IF(SUMPRODUCT((Stabilo!$F338:$DA338="A")*(Stabilo!$F$5:$DA$5='Résultats élèves'!$F$2))&gt;0,"ABSENT","PRESENT"))</f>
        <v>PRESENT</v>
      </c>
      <c r="Q333" s="103" t="str">
        <f>IF(Q332="","",IF(SUMPRODUCT((Stabilo!$F338:$DA338="A")*(Stabilo!$F$5:$DA$5='Résultats élèves'!$G$2))&gt;0,"ABSENT","PRESENT"))</f>
        <v>PRESENT</v>
      </c>
      <c r="R333" s="103" t="str">
        <f>IF(R332="","",IF(SUMPRODUCT((Stabilo!$F338:$DA338="A")*(Stabilo!$F$5:$DA$5='Résultats élèves'!$H$2))&gt;0,"ABSENT","PRESENT"))</f>
        <v>PRESENT</v>
      </c>
      <c r="S333" s="103" t="str">
        <f>IF(S332="","",IF(SUMPRODUCT((Stabilo!$F338:$DA338="A")*(Stabilo!$F$5:$DA$5='Résultats élèves'!$I$2))&gt;0,"ABSENT","PRESENT"))</f>
        <v/>
      </c>
      <c r="T333" s="103" t="str">
        <f>IF(T332="","",IF(SUMPRODUCT((Stabilo!$F338:$DA338="A")*(Stabilo!$F$5:$DA$5='Résultats élèves'!$J$2))&gt;0,"ABSENT","PRESENT"))</f>
        <v/>
      </c>
      <c r="U333" s="103" t="str">
        <f>IF(U332="","",IF(SUMPRODUCT((Stabilo!$F338:$DA338="A")*(Stabilo!$F$5:$DA$5='Résultats élèves'!$K$2))&gt;0,"ABSENT","PRESENT"))</f>
        <v/>
      </c>
      <c r="V333" s="103" t="str">
        <f>IF(V332="","",IF(SUMPRODUCT((Stabilo!$F338:$DA338="A")*(Stabilo!$F$5:$DA$5='Résultats élèves'!$L$2))&gt;0,"ABSENT","PRESENT"))</f>
        <v/>
      </c>
      <c r="W333" s="103" t="str">
        <f>IF(W332="","",IF(SUMPRODUCT((Stabilo!$F338:$DA338="A")*(Stabilo!$F$5:$DA$5='Résultats élèves'!$M$2))&gt;0,"ABSENT","PRESENT"))</f>
        <v/>
      </c>
      <c r="X333" s="99" t="str">
        <f t="shared" si="55"/>
        <v/>
      </c>
      <c r="Y333" s="176" t="str">
        <f>IF(X333="PRESENT",IF(N333="PRESENT",SUMPRODUCT((Stabilo!$F338:$DA338=1)*(Stabilo!$F$5:$DA$5='Résultats élèves'!$D$2)),"A"),"A")</f>
        <v>A</v>
      </c>
      <c r="Z333" s="176" t="str">
        <f>IF(X333="PRESENT",IF(O333="PRESENT",SUMPRODUCT((Stabilo!$F338:$DA338=1)*(Stabilo!$F$5:$DA$5='Résultats élèves'!$E$2)),"A"),"A")</f>
        <v>A</v>
      </c>
      <c r="AA333" s="176" t="str">
        <f>IF(X333="PRESENT",IF(P333="PRESENT",SUMPRODUCT((Stabilo!$F338:$DA338=1)*(Stabilo!$F$5:$DA$5='Résultats élèves'!$F$2)),"A"),"A")</f>
        <v>A</v>
      </c>
      <c r="AB333" s="176" t="str">
        <f>IF(X333="PRESENT",IF(Q333="PRESENT",SUMPRODUCT((Stabilo!$F338:$DA338=1)*(Stabilo!$F$5:$DA$5='Résultats élèves'!$G$2)),"A"),"A")</f>
        <v>A</v>
      </c>
      <c r="AC333" s="176" t="str">
        <f>IF(X333="PRESENT",IF(R333="PRESENT",SUMPRODUCT((Stabilo!$F338:$DA338=1)*(Stabilo!$F$5:$DA$5='Résultats élèves'!$H$2)),"A"),"A")</f>
        <v>A</v>
      </c>
      <c r="AD333" s="176" t="str">
        <f>IF(X333="PRESENT",IF(S333="PRESENT",SUMPRODUCT((Stabilo!$F338:$DA338=1)*(Stabilo!$F$5:$DA$5='Résultats élèves'!$I$2)),"A"),"A")</f>
        <v>A</v>
      </c>
      <c r="AE333" s="176" t="str">
        <f>IF(X333="PRESENT",IF(T333="PRESENT",SUMPRODUCT((Stabilo!$F338:$DA338=1)*(Stabilo!$F$5:$DA$5='Résultats élèves'!$J$2)),"A"),"A")</f>
        <v>A</v>
      </c>
      <c r="AF333" s="176" t="str">
        <f>IF(X333="PRESENT",IF(U333="PRESENT",SUMPRODUCT((Stabilo!$F338:$DA338=1)*(Stabilo!$F$5:$DA$5='Résultats élèves'!$K$2)),"A"),"A")</f>
        <v>A</v>
      </c>
      <c r="AG333" s="176" t="str">
        <f>IF(X333="PRESENT",IF(V333="PRESENT",SUMPRODUCT((Stabilo!$F338:$DA338=1)*(Stabilo!$F$5:$DA$5='Résultats élèves'!$L$2)),"A"),"A")</f>
        <v>A</v>
      </c>
      <c r="AH333" s="176" t="str">
        <f>IF(X333="PRESENT",IF(W333="PRESENT",SUMPRODUCT((Stabilo!$F338:$DA338=1)*(Stabilo!$F$5:$DA$5='Résultats élèves'!$M$2)),"A"),"A")</f>
        <v>A</v>
      </c>
      <c r="AI333" s="175">
        <f>SUMPRODUCT((Stabilo!$F$5:$DA$5=1)*(Stabilo!F338:DA338&lt;&gt;""))</f>
        <v>0</v>
      </c>
      <c r="AJ333" s="175">
        <f>SUMPRODUCT((Stabilo!$F$5:$DA$5=2)*(Stabilo!F338:DA338&lt;&gt;""))</f>
        <v>0</v>
      </c>
      <c r="AK333" s="175">
        <f>SUMPRODUCT((Stabilo!$F$5:$DA$5=3)*(Stabilo!F338:DA338&lt;&gt;""))</f>
        <v>0</v>
      </c>
      <c r="AL333" s="175">
        <f>SUMPRODUCT((Stabilo!$F$5:$DA$5=4)*(Stabilo!F338:DA338&lt;&gt;""))</f>
        <v>0</v>
      </c>
      <c r="AM333" s="175">
        <f>SUMPRODUCT((Stabilo!$F$5:$DA$5=5)*(Stabilo!F338:DA338&lt;&gt;""))</f>
        <v>0</v>
      </c>
      <c r="AN333" s="175">
        <f>SUMPRODUCT((Stabilo!$F$5:$DA$5=6)*(Stabilo!F338:DA338&lt;&gt;""))</f>
        <v>0</v>
      </c>
      <c r="AO333" s="175">
        <f>SUMPRODUCT((Stabilo!$F$5:$DA$5=7)*(Stabilo!F338:DA338&lt;&gt;""))</f>
        <v>0</v>
      </c>
      <c r="AP333" s="175">
        <f>SUMPRODUCT((Stabilo!$F$5:$DA$5=8)*(Stabilo!F338:DA338&lt;&gt;""))</f>
        <v>0</v>
      </c>
      <c r="AQ333" s="175">
        <f>SUMPRODUCT((Stabilo!$F$5:$DA$5=9)*(Stabilo!F338:DA338&lt;&gt;""))</f>
        <v>0</v>
      </c>
      <c r="AR333" s="175">
        <f>SUMPRODUCT((Stabilo!$F$5:$DA$5=10)*(Stabilo!F338:DA338&lt;&gt;""))</f>
        <v>0</v>
      </c>
    </row>
    <row r="334" spans="2:44" ht="15" customHeight="1">
      <c r="B334" s="76">
        <v>331</v>
      </c>
      <c r="C334" s="77" t="str">
        <f>IF(Accueil!F343="","",Accueil!F343)</f>
        <v/>
      </c>
      <c r="D334" s="167" t="str">
        <f t="shared" si="56"/>
        <v/>
      </c>
      <c r="E334" s="167" t="str">
        <f t="shared" si="57"/>
        <v/>
      </c>
      <c r="F334" s="167" t="str">
        <f t="shared" si="58"/>
        <v/>
      </c>
      <c r="G334" s="167" t="str">
        <f t="shared" si="59"/>
        <v/>
      </c>
      <c r="H334" s="167" t="str">
        <f t="shared" si="60"/>
        <v/>
      </c>
      <c r="I334" s="167" t="str">
        <f t="shared" si="61"/>
        <v/>
      </c>
      <c r="J334" s="167" t="str">
        <f t="shared" si="62"/>
        <v/>
      </c>
      <c r="K334" s="167" t="str">
        <f t="shared" si="63"/>
        <v/>
      </c>
      <c r="L334" s="167" t="str">
        <f t="shared" si="64"/>
        <v/>
      </c>
      <c r="M334" s="167" t="str">
        <f t="shared" si="65"/>
        <v/>
      </c>
      <c r="N334" s="103" t="str">
        <f>IF(N333="","",IF(SUMPRODUCT((Stabilo!$F339:$DA339="A")*(Stabilo!$F$5:$DA$5='Résultats élèves'!$D$2))&gt;0,"ABSENT","PRESENT"))</f>
        <v>PRESENT</v>
      </c>
      <c r="O334" s="103" t="str">
        <f>IF(O333="","",IF(SUMPRODUCT((Stabilo!$F339:$DA339="A")*(Stabilo!$F$5:$DA$5='Résultats élèves'!$E$2))&gt;0,"ABSENT","PRESENT"))</f>
        <v>PRESENT</v>
      </c>
      <c r="P334" s="103" t="str">
        <f>IF(P333="","",IF(SUMPRODUCT((Stabilo!$F339:$DA339="A")*(Stabilo!$F$5:$DA$5='Résultats élèves'!$F$2))&gt;0,"ABSENT","PRESENT"))</f>
        <v>PRESENT</v>
      </c>
      <c r="Q334" s="103" t="str">
        <f>IF(Q333="","",IF(SUMPRODUCT((Stabilo!$F339:$DA339="A")*(Stabilo!$F$5:$DA$5='Résultats élèves'!$G$2))&gt;0,"ABSENT","PRESENT"))</f>
        <v>PRESENT</v>
      </c>
      <c r="R334" s="103" t="str">
        <f>IF(R333="","",IF(SUMPRODUCT((Stabilo!$F339:$DA339="A")*(Stabilo!$F$5:$DA$5='Résultats élèves'!$H$2))&gt;0,"ABSENT","PRESENT"))</f>
        <v>PRESENT</v>
      </c>
      <c r="S334" s="103" t="str">
        <f>IF(S333="","",IF(SUMPRODUCT((Stabilo!$F339:$DA339="A")*(Stabilo!$F$5:$DA$5='Résultats élèves'!$I$2))&gt;0,"ABSENT","PRESENT"))</f>
        <v/>
      </c>
      <c r="T334" s="103" t="str">
        <f>IF(T333="","",IF(SUMPRODUCT((Stabilo!$F339:$DA339="A")*(Stabilo!$F$5:$DA$5='Résultats élèves'!$J$2))&gt;0,"ABSENT","PRESENT"))</f>
        <v/>
      </c>
      <c r="U334" s="103" t="str">
        <f>IF(U333="","",IF(SUMPRODUCT((Stabilo!$F339:$DA339="A")*(Stabilo!$F$5:$DA$5='Résultats élèves'!$K$2))&gt;0,"ABSENT","PRESENT"))</f>
        <v/>
      </c>
      <c r="V334" s="103" t="str">
        <f>IF(V333="","",IF(SUMPRODUCT((Stabilo!$F339:$DA339="A")*(Stabilo!$F$5:$DA$5='Résultats élèves'!$L$2))&gt;0,"ABSENT","PRESENT"))</f>
        <v/>
      </c>
      <c r="W334" s="103" t="str">
        <f>IF(W333="","",IF(SUMPRODUCT((Stabilo!$F339:$DA339="A")*(Stabilo!$F$5:$DA$5='Résultats élèves'!$M$2))&gt;0,"ABSENT","PRESENT"))</f>
        <v/>
      </c>
      <c r="X334" s="99" t="str">
        <f t="shared" si="55"/>
        <v/>
      </c>
      <c r="Y334" s="176" t="str">
        <f>IF(X334="PRESENT",IF(N334="PRESENT",SUMPRODUCT((Stabilo!$F339:$DA339=1)*(Stabilo!$F$5:$DA$5='Résultats élèves'!$D$2)),"A"),"A")</f>
        <v>A</v>
      </c>
      <c r="Z334" s="176" t="str">
        <f>IF(X334="PRESENT",IF(O334="PRESENT",SUMPRODUCT((Stabilo!$F339:$DA339=1)*(Stabilo!$F$5:$DA$5='Résultats élèves'!$E$2)),"A"),"A")</f>
        <v>A</v>
      </c>
      <c r="AA334" s="176" t="str">
        <f>IF(X334="PRESENT",IF(P334="PRESENT",SUMPRODUCT((Stabilo!$F339:$DA339=1)*(Stabilo!$F$5:$DA$5='Résultats élèves'!$F$2)),"A"),"A")</f>
        <v>A</v>
      </c>
      <c r="AB334" s="176" t="str">
        <f>IF(X334="PRESENT",IF(Q334="PRESENT",SUMPRODUCT((Stabilo!$F339:$DA339=1)*(Stabilo!$F$5:$DA$5='Résultats élèves'!$G$2)),"A"),"A")</f>
        <v>A</v>
      </c>
      <c r="AC334" s="176" t="str">
        <f>IF(X334="PRESENT",IF(R334="PRESENT",SUMPRODUCT((Stabilo!$F339:$DA339=1)*(Stabilo!$F$5:$DA$5='Résultats élèves'!$H$2)),"A"),"A")</f>
        <v>A</v>
      </c>
      <c r="AD334" s="176" t="str">
        <f>IF(X334="PRESENT",IF(S334="PRESENT",SUMPRODUCT((Stabilo!$F339:$DA339=1)*(Stabilo!$F$5:$DA$5='Résultats élèves'!$I$2)),"A"),"A")</f>
        <v>A</v>
      </c>
      <c r="AE334" s="176" t="str">
        <f>IF(X334="PRESENT",IF(T334="PRESENT",SUMPRODUCT((Stabilo!$F339:$DA339=1)*(Stabilo!$F$5:$DA$5='Résultats élèves'!$J$2)),"A"),"A")</f>
        <v>A</v>
      </c>
      <c r="AF334" s="176" t="str">
        <f>IF(X334="PRESENT",IF(U334="PRESENT",SUMPRODUCT((Stabilo!$F339:$DA339=1)*(Stabilo!$F$5:$DA$5='Résultats élèves'!$K$2)),"A"),"A")</f>
        <v>A</v>
      </c>
      <c r="AG334" s="176" t="str">
        <f>IF(X334="PRESENT",IF(V334="PRESENT",SUMPRODUCT((Stabilo!$F339:$DA339=1)*(Stabilo!$F$5:$DA$5='Résultats élèves'!$L$2)),"A"),"A")</f>
        <v>A</v>
      </c>
      <c r="AH334" s="176" t="str">
        <f>IF(X334="PRESENT",IF(W334="PRESENT",SUMPRODUCT((Stabilo!$F339:$DA339=1)*(Stabilo!$F$5:$DA$5='Résultats élèves'!$M$2)),"A"),"A")</f>
        <v>A</v>
      </c>
      <c r="AI334" s="175">
        <f>SUMPRODUCT((Stabilo!$F$5:$DA$5=1)*(Stabilo!F339:DA339&lt;&gt;""))</f>
        <v>0</v>
      </c>
      <c r="AJ334" s="175">
        <f>SUMPRODUCT((Stabilo!$F$5:$DA$5=2)*(Stabilo!F339:DA339&lt;&gt;""))</f>
        <v>0</v>
      </c>
      <c r="AK334" s="175">
        <f>SUMPRODUCT((Stabilo!$F$5:$DA$5=3)*(Stabilo!F339:DA339&lt;&gt;""))</f>
        <v>0</v>
      </c>
      <c r="AL334" s="175">
        <f>SUMPRODUCT((Stabilo!$F$5:$DA$5=4)*(Stabilo!F339:DA339&lt;&gt;""))</f>
        <v>0</v>
      </c>
      <c r="AM334" s="175">
        <f>SUMPRODUCT((Stabilo!$F$5:$DA$5=5)*(Stabilo!F339:DA339&lt;&gt;""))</f>
        <v>0</v>
      </c>
      <c r="AN334" s="175">
        <f>SUMPRODUCT((Stabilo!$F$5:$DA$5=6)*(Stabilo!F339:DA339&lt;&gt;""))</f>
        <v>0</v>
      </c>
      <c r="AO334" s="175">
        <f>SUMPRODUCT((Stabilo!$F$5:$DA$5=7)*(Stabilo!F339:DA339&lt;&gt;""))</f>
        <v>0</v>
      </c>
      <c r="AP334" s="175">
        <f>SUMPRODUCT((Stabilo!$F$5:$DA$5=8)*(Stabilo!F339:DA339&lt;&gt;""))</f>
        <v>0</v>
      </c>
      <c r="AQ334" s="175">
        <f>SUMPRODUCT((Stabilo!$F$5:$DA$5=9)*(Stabilo!F339:DA339&lt;&gt;""))</f>
        <v>0</v>
      </c>
      <c r="AR334" s="175">
        <f>SUMPRODUCT((Stabilo!$F$5:$DA$5=10)*(Stabilo!F339:DA339&lt;&gt;""))</f>
        <v>0</v>
      </c>
    </row>
    <row r="335" spans="2:44" ht="15" customHeight="1">
      <c r="B335" s="76">
        <v>332</v>
      </c>
      <c r="C335" s="77" t="str">
        <f>IF(Accueil!F344="","",Accueil!F344)</f>
        <v/>
      </c>
      <c r="D335" s="167" t="str">
        <f t="shared" si="56"/>
        <v/>
      </c>
      <c r="E335" s="167" t="str">
        <f t="shared" si="57"/>
        <v/>
      </c>
      <c r="F335" s="167" t="str">
        <f t="shared" si="58"/>
        <v/>
      </c>
      <c r="G335" s="167" t="str">
        <f t="shared" si="59"/>
        <v/>
      </c>
      <c r="H335" s="167" t="str">
        <f t="shared" si="60"/>
        <v/>
      </c>
      <c r="I335" s="167" t="str">
        <f t="shared" si="61"/>
        <v/>
      </c>
      <c r="J335" s="167" t="str">
        <f t="shared" si="62"/>
        <v/>
      </c>
      <c r="K335" s="167" t="str">
        <f t="shared" si="63"/>
        <v/>
      </c>
      <c r="L335" s="167" t="str">
        <f t="shared" si="64"/>
        <v/>
      </c>
      <c r="M335" s="167" t="str">
        <f t="shared" si="65"/>
        <v/>
      </c>
      <c r="N335" s="103" t="str">
        <f>IF(N334="","",IF(SUMPRODUCT((Stabilo!$F340:$DA340="A")*(Stabilo!$F$5:$DA$5='Résultats élèves'!$D$2))&gt;0,"ABSENT","PRESENT"))</f>
        <v>PRESENT</v>
      </c>
      <c r="O335" s="103" t="str">
        <f>IF(O334="","",IF(SUMPRODUCT((Stabilo!$F340:$DA340="A")*(Stabilo!$F$5:$DA$5='Résultats élèves'!$E$2))&gt;0,"ABSENT","PRESENT"))</f>
        <v>PRESENT</v>
      </c>
      <c r="P335" s="103" t="str">
        <f>IF(P334="","",IF(SUMPRODUCT((Stabilo!$F340:$DA340="A")*(Stabilo!$F$5:$DA$5='Résultats élèves'!$F$2))&gt;0,"ABSENT","PRESENT"))</f>
        <v>PRESENT</v>
      </c>
      <c r="Q335" s="103" t="str">
        <f>IF(Q334="","",IF(SUMPRODUCT((Stabilo!$F340:$DA340="A")*(Stabilo!$F$5:$DA$5='Résultats élèves'!$G$2))&gt;0,"ABSENT","PRESENT"))</f>
        <v>PRESENT</v>
      </c>
      <c r="R335" s="103" t="str">
        <f>IF(R334="","",IF(SUMPRODUCT((Stabilo!$F340:$DA340="A")*(Stabilo!$F$5:$DA$5='Résultats élèves'!$H$2))&gt;0,"ABSENT","PRESENT"))</f>
        <v>PRESENT</v>
      </c>
      <c r="S335" s="103" t="str">
        <f>IF(S334="","",IF(SUMPRODUCT((Stabilo!$F340:$DA340="A")*(Stabilo!$F$5:$DA$5='Résultats élèves'!$I$2))&gt;0,"ABSENT","PRESENT"))</f>
        <v/>
      </c>
      <c r="T335" s="103" t="str">
        <f>IF(T334="","",IF(SUMPRODUCT((Stabilo!$F340:$DA340="A")*(Stabilo!$F$5:$DA$5='Résultats élèves'!$J$2))&gt;0,"ABSENT","PRESENT"))</f>
        <v/>
      </c>
      <c r="U335" s="103" t="str">
        <f>IF(U334="","",IF(SUMPRODUCT((Stabilo!$F340:$DA340="A")*(Stabilo!$F$5:$DA$5='Résultats élèves'!$K$2))&gt;0,"ABSENT","PRESENT"))</f>
        <v/>
      </c>
      <c r="V335" s="103" t="str">
        <f>IF(V334="","",IF(SUMPRODUCT((Stabilo!$F340:$DA340="A")*(Stabilo!$F$5:$DA$5='Résultats élèves'!$L$2))&gt;0,"ABSENT","PRESENT"))</f>
        <v/>
      </c>
      <c r="W335" s="103" t="str">
        <f>IF(W334="","",IF(SUMPRODUCT((Stabilo!$F340:$DA340="A")*(Stabilo!$F$5:$DA$5='Résultats élèves'!$M$2))&gt;0,"ABSENT","PRESENT"))</f>
        <v/>
      </c>
      <c r="X335" s="99" t="str">
        <f t="shared" si="55"/>
        <v/>
      </c>
      <c r="Y335" s="176" t="str">
        <f>IF(X335="PRESENT",IF(N335="PRESENT",SUMPRODUCT((Stabilo!$F340:$DA340=1)*(Stabilo!$F$5:$DA$5='Résultats élèves'!$D$2)),"A"),"A")</f>
        <v>A</v>
      </c>
      <c r="Z335" s="176" t="str">
        <f>IF(X335="PRESENT",IF(O335="PRESENT",SUMPRODUCT((Stabilo!$F340:$DA340=1)*(Stabilo!$F$5:$DA$5='Résultats élèves'!$E$2)),"A"),"A")</f>
        <v>A</v>
      </c>
      <c r="AA335" s="176" t="str">
        <f>IF(X335="PRESENT",IF(P335="PRESENT",SUMPRODUCT((Stabilo!$F340:$DA340=1)*(Stabilo!$F$5:$DA$5='Résultats élèves'!$F$2)),"A"),"A")</f>
        <v>A</v>
      </c>
      <c r="AB335" s="176" t="str">
        <f>IF(X335="PRESENT",IF(Q335="PRESENT",SUMPRODUCT((Stabilo!$F340:$DA340=1)*(Stabilo!$F$5:$DA$5='Résultats élèves'!$G$2)),"A"),"A")</f>
        <v>A</v>
      </c>
      <c r="AC335" s="176" t="str">
        <f>IF(X335="PRESENT",IF(R335="PRESENT",SUMPRODUCT((Stabilo!$F340:$DA340=1)*(Stabilo!$F$5:$DA$5='Résultats élèves'!$H$2)),"A"),"A")</f>
        <v>A</v>
      </c>
      <c r="AD335" s="176" t="str">
        <f>IF(X335="PRESENT",IF(S335="PRESENT",SUMPRODUCT((Stabilo!$F340:$DA340=1)*(Stabilo!$F$5:$DA$5='Résultats élèves'!$I$2)),"A"),"A")</f>
        <v>A</v>
      </c>
      <c r="AE335" s="176" t="str">
        <f>IF(X335="PRESENT",IF(T335="PRESENT",SUMPRODUCT((Stabilo!$F340:$DA340=1)*(Stabilo!$F$5:$DA$5='Résultats élèves'!$J$2)),"A"),"A")</f>
        <v>A</v>
      </c>
      <c r="AF335" s="176" t="str">
        <f>IF(X335="PRESENT",IF(U335="PRESENT",SUMPRODUCT((Stabilo!$F340:$DA340=1)*(Stabilo!$F$5:$DA$5='Résultats élèves'!$K$2)),"A"),"A")</f>
        <v>A</v>
      </c>
      <c r="AG335" s="176" t="str">
        <f>IF(X335="PRESENT",IF(V335="PRESENT",SUMPRODUCT((Stabilo!$F340:$DA340=1)*(Stabilo!$F$5:$DA$5='Résultats élèves'!$L$2)),"A"),"A")</f>
        <v>A</v>
      </c>
      <c r="AH335" s="176" t="str">
        <f>IF(X335="PRESENT",IF(W335="PRESENT",SUMPRODUCT((Stabilo!$F340:$DA340=1)*(Stabilo!$F$5:$DA$5='Résultats élèves'!$M$2)),"A"),"A")</f>
        <v>A</v>
      </c>
      <c r="AI335" s="175">
        <f>SUMPRODUCT((Stabilo!$F$5:$DA$5=1)*(Stabilo!F340:DA340&lt;&gt;""))</f>
        <v>0</v>
      </c>
      <c r="AJ335" s="175">
        <f>SUMPRODUCT((Stabilo!$F$5:$DA$5=2)*(Stabilo!F340:DA340&lt;&gt;""))</f>
        <v>0</v>
      </c>
      <c r="AK335" s="175">
        <f>SUMPRODUCT((Stabilo!$F$5:$DA$5=3)*(Stabilo!F340:DA340&lt;&gt;""))</f>
        <v>0</v>
      </c>
      <c r="AL335" s="175">
        <f>SUMPRODUCT((Stabilo!$F$5:$DA$5=4)*(Stabilo!F340:DA340&lt;&gt;""))</f>
        <v>0</v>
      </c>
      <c r="AM335" s="175">
        <f>SUMPRODUCT((Stabilo!$F$5:$DA$5=5)*(Stabilo!F340:DA340&lt;&gt;""))</f>
        <v>0</v>
      </c>
      <c r="AN335" s="175">
        <f>SUMPRODUCT((Stabilo!$F$5:$DA$5=6)*(Stabilo!F340:DA340&lt;&gt;""))</f>
        <v>0</v>
      </c>
      <c r="AO335" s="175">
        <f>SUMPRODUCT((Stabilo!$F$5:$DA$5=7)*(Stabilo!F340:DA340&lt;&gt;""))</f>
        <v>0</v>
      </c>
      <c r="AP335" s="175">
        <f>SUMPRODUCT((Stabilo!$F$5:$DA$5=8)*(Stabilo!F340:DA340&lt;&gt;""))</f>
        <v>0</v>
      </c>
      <c r="AQ335" s="175">
        <f>SUMPRODUCT((Stabilo!$F$5:$DA$5=9)*(Stabilo!F340:DA340&lt;&gt;""))</f>
        <v>0</v>
      </c>
      <c r="AR335" s="175">
        <f>SUMPRODUCT((Stabilo!$F$5:$DA$5=10)*(Stabilo!F340:DA340&lt;&gt;""))</f>
        <v>0</v>
      </c>
    </row>
    <row r="336" spans="2:44" ht="15" customHeight="1">
      <c r="B336" s="76">
        <v>333</v>
      </c>
      <c r="C336" s="77" t="str">
        <f>IF(Accueil!F345="","",Accueil!F345)</f>
        <v/>
      </c>
      <c r="D336" s="167" t="str">
        <f t="shared" si="56"/>
        <v/>
      </c>
      <c r="E336" s="167" t="str">
        <f t="shared" si="57"/>
        <v/>
      </c>
      <c r="F336" s="167" t="str">
        <f t="shared" si="58"/>
        <v/>
      </c>
      <c r="G336" s="167" t="str">
        <f t="shared" si="59"/>
        <v/>
      </c>
      <c r="H336" s="167" t="str">
        <f t="shared" si="60"/>
        <v/>
      </c>
      <c r="I336" s="167" t="str">
        <f t="shared" si="61"/>
        <v/>
      </c>
      <c r="J336" s="167" t="str">
        <f t="shared" si="62"/>
        <v/>
      </c>
      <c r="K336" s="167" t="str">
        <f t="shared" si="63"/>
        <v/>
      </c>
      <c r="L336" s="167" t="str">
        <f t="shared" si="64"/>
        <v/>
      </c>
      <c r="M336" s="167" t="str">
        <f t="shared" si="65"/>
        <v/>
      </c>
      <c r="N336" s="103" t="str">
        <f>IF(N335="","",IF(SUMPRODUCT((Stabilo!$F341:$DA341="A")*(Stabilo!$F$5:$DA$5='Résultats élèves'!$D$2))&gt;0,"ABSENT","PRESENT"))</f>
        <v>PRESENT</v>
      </c>
      <c r="O336" s="103" t="str">
        <f>IF(O335="","",IF(SUMPRODUCT((Stabilo!$F341:$DA341="A")*(Stabilo!$F$5:$DA$5='Résultats élèves'!$E$2))&gt;0,"ABSENT","PRESENT"))</f>
        <v>PRESENT</v>
      </c>
      <c r="P336" s="103" t="str">
        <f>IF(P335="","",IF(SUMPRODUCT((Stabilo!$F341:$DA341="A")*(Stabilo!$F$5:$DA$5='Résultats élèves'!$F$2))&gt;0,"ABSENT","PRESENT"))</f>
        <v>PRESENT</v>
      </c>
      <c r="Q336" s="103" t="str">
        <f>IF(Q335="","",IF(SUMPRODUCT((Stabilo!$F341:$DA341="A")*(Stabilo!$F$5:$DA$5='Résultats élèves'!$G$2))&gt;0,"ABSENT","PRESENT"))</f>
        <v>PRESENT</v>
      </c>
      <c r="R336" s="103" t="str">
        <f>IF(R335="","",IF(SUMPRODUCT((Stabilo!$F341:$DA341="A")*(Stabilo!$F$5:$DA$5='Résultats élèves'!$H$2))&gt;0,"ABSENT","PRESENT"))</f>
        <v>PRESENT</v>
      </c>
      <c r="S336" s="103" t="str">
        <f>IF(S335="","",IF(SUMPRODUCT((Stabilo!$F341:$DA341="A")*(Stabilo!$F$5:$DA$5='Résultats élèves'!$I$2))&gt;0,"ABSENT","PRESENT"))</f>
        <v/>
      </c>
      <c r="T336" s="103" t="str">
        <f>IF(T335="","",IF(SUMPRODUCT((Stabilo!$F341:$DA341="A")*(Stabilo!$F$5:$DA$5='Résultats élèves'!$J$2))&gt;0,"ABSENT","PRESENT"))</f>
        <v/>
      </c>
      <c r="U336" s="103" t="str">
        <f>IF(U335="","",IF(SUMPRODUCT((Stabilo!$F341:$DA341="A")*(Stabilo!$F$5:$DA$5='Résultats élèves'!$K$2))&gt;0,"ABSENT","PRESENT"))</f>
        <v/>
      </c>
      <c r="V336" s="103" t="str">
        <f>IF(V335="","",IF(SUMPRODUCT((Stabilo!$F341:$DA341="A")*(Stabilo!$F$5:$DA$5='Résultats élèves'!$L$2))&gt;0,"ABSENT","PRESENT"))</f>
        <v/>
      </c>
      <c r="W336" s="103" t="str">
        <f>IF(W335="","",IF(SUMPRODUCT((Stabilo!$F341:$DA341="A")*(Stabilo!$F$5:$DA$5='Résultats élèves'!$M$2))&gt;0,"ABSENT","PRESENT"))</f>
        <v/>
      </c>
      <c r="X336" s="99" t="str">
        <f t="shared" si="55"/>
        <v/>
      </c>
      <c r="Y336" s="176" t="str">
        <f>IF(X336="PRESENT",IF(N336="PRESENT",SUMPRODUCT((Stabilo!$F341:$DA341=1)*(Stabilo!$F$5:$DA$5='Résultats élèves'!$D$2)),"A"),"A")</f>
        <v>A</v>
      </c>
      <c r="Z336" s="176" t="str">
        <f>IF(X336="PRESENT",IF(O336="PRESENT",SUMPRODUCT((Stabilo!$F341:$DA341=1)*(Stabilo!$F$5:$DA$5='Résultats élèves'!$E$2)),"A"),"A")</f>
        <v>A</v>
      </c>
      <c r="AA336" s="176" t="str">
        <f>IF(X336="PRESENT",IF(P336="PRESENT",SUMPRODUCT((Stabilo!$F341:$DA341=1)*(Stabilo!$F$5:$DA$5='Résultats élèves'!$F$2)),"A"),"A")</f>
        <v>A</v>
      </c>
      <c r="AB336" s="176" t="str">
        <f>IF(X336="PRESENT",IF(Q336="PRESENT",SUMPRODUCT((Stabilo!$F341:$DA341=1)*(Stabilo!$F$5:$DA$5='Résultats élèves'!$G$2)),"A"),"A")</f>
        <v>A</v>
      </c>
      <c r="AC336" s="176" t="str">
        <f>IF(X336="PRESENT",IF(R336="PRESENT",SUMPRODUCT((Stabilo!$F341:$DA341=1)*(Stabilo!$F$5:$DA$5='Résultats élèves'!$H$2)),"A"),"A")</f>
        <v>A</v>
      </c>
      <c r="AD336" s="176" t="str">
        <f>IF(X336="PRESENT",IF(S336="PRESENT",SUMPRODUCT((Stabilo!$F341:$DA341=1)*(Stabilo!$F$5:$DA$5='Résultats élèves'!$I$2)),"A"),"A")</f>
        <v>A</v>
      </c>
      <c r="AE336" s="176" t="str">
        <f>IF(X336="PRESENT",IF(T336="PRESENT",SUMPRODUCT((Stabilo!$F341:$DA341=1)*(Stabilo!$F$5:$DA$5='Résultats élèves'!$J$2)),"A"),"A")</f>
        <v>A</v>
      </c>
      <c r="AF336" s="176" t="str">
        <f>IF(X336="PRESENT",IF(U336="PRESENT",SUMPRODUCT((Stabilo!$F341:$DA341=1)*(Stabilo!$F$5:$DA$5='Résultats élèves'!$K$2)),"A"),"A")</f>
        <v>A</v>
      </c>
      <c r="AG336" s="176" t="str">
        <f>IF(X336="PRESENT",IF(V336="PRESENT",SUMPRODUCT((Stabilo!$F341:$DA341=1)*(Stabilo!$F$5:$DA$5='Résultats élèves'!$L$2)),"A"),"A")</f>
        <v>A</v>
      </c>
      <c r="AH336" s="176" t="str">
        <f>IF(X336="PRESENT",IF(W336="PRESENT",SUMPRODUCT((Stabilo!$F341:$DA341=1)*(Stabilo!$F$5:$DA$5='Résultats élèves'!$M$2)),"A"),"A")</f>
        <v>A</v>
      </c>
      <c r="AI336" s="175">
        <f>SUMPRODUCT((Stabilo!$F$5:$DA$5=1)*(Stabilo!F341:DA341&lt;&gt;""))</f>
        <v>0</v>
      </c>
      <c r="AJ336" s="175">
        <f>SUMPRODUCT((Stabilo!$F$5:$DA$5=2)*(Stabilo!F341:DA341&lt;&gt;""))</f>
        <v>0</v>
      </c>
      <c r="AK336" s="175">
        <f>SUMPRODUCT((Stabilo!$F$5:$DA$5=3)*(Stabilo!F341:DA341&lt;&gt;""))</f>
        <v>0</v>
      </c>
      <c r="AL336" s="175">
        <f>SUMPRODUCT((Stabilo!$F$5:$DA$5=4)*(Stabilo!F341:DA341&lt;&gt;""))</f>
        <v>0</v>
      </c>
      <c r="AM336" s="175">
        <f>SUMPRODUCT((Stabilo!$F$5:$DA$5=5)*(Stabilo!F341:DA341&lt;&gt;""))</f>
        <v>0</v>
      </c>
      <c r="AN336" s="175">
        <f>SUMPRODUCT((Stabilo!$F$5:$DA$5=6)*(Stabilo!F341:DA341&lt;&gt;""))</f>
        <v>0</v>
      </c>
      <c r="AO336" s="175">
        <f>SUMPRODUCT((Stabilo!$F$5:$DA$5=7)*(Stabilo!F341:DA341&lt;&gt;""))</f>
        <v>0</v>
      </c>
      <c r="AP336" s="175">
        <f>SUMPRODUCT((Stabilo!$F$5:$DA$5=8)*(Stabilo!F341:DA341&lt;&gt;""))</f>
        <v>0</v>
      </c>
      <c r="AQ336" s="175">
        <f>SUMPRODUCT((Stabilo!$F$5:$DA$5=9)*(Stabilo!F341:DA341&lt;&gt;""))</f>
        <v>0</v>
      </c>
      <c r="AR336" s="175">
        <f>SUMPRODUCT((Stabilo!$F$5:$DA$5=10)*(Stabilo!F341:DA341&lt;&gt;""))</f>
        <v>0</v>
      </c>
    </row>
    <row r="337" spans="2:44" ht="15" customHeight="1">
      <c r="B337" s="76">
        <v>334</v>
      </c>
      <c r="C337" s="77" t="str">
        <f>IF(Accueil!F346="","",Accueil!F346)</f>
        <v/>
      </c>
      <c r="D337" s="167" t="str">
        <f t="shared" si="56"/>
        <v/>
      </c>
      <c r="E337" s="167" t="str">
        <f t="shared" si="57"/>
        <v/>
      </c>
      <c r="F337" s="167" t="str">
        <f t="shared" si="58"/>
        <v/>
      </c>
      <c r="G337" s="167" t="str">
        <f t="shared" si="59"/>
        <v/>
      </c>
      <c r="H337" s="167" t="str">
        <f t="shared" si="60"/>
        <v/>
      </c>
      <c r="I337" s="167" t="str">
        <f t="shared" si="61"/>
        <v/>
      </c>
      <c r="J337" s="167" t="str">
        <f t="shared" si="62"/>
        <v/>
      </c>
      <c r="K337" s="167" t="str">
        <f t="shared" si="63"/>
        <v/>
      </c>
      <c r="L337" s="167" t="str">
        <f t="shared" si="64"/>
        <v/>
      </c>
      <c r="M337" s="167" t="str">
        <f t="shared" si="65"/>
        <v/>
      </c>
      <c r="N337" s="103" t="str">
        <f>IF(N336="","",IF(SUMPRODUCT((Stabilo!$F342:$DA342="A")*(Stabilo!$F$5:$DA$5='Résultats élèves'!$D$2))&gt;0,"ABSENT","PRESENT"))</f>
        <v>PRESENT</v>
      </c>
      <c r="O337" s="103" t="str">
        <f>IF(O336="","",IF(SUMPRODUCT((Stabilo!$F342:$DA342="A")*(Stabilo!$F$5:$DA$5='Résultats élèves'!$E$2))&gt;0,"ABSENT","PRESENT"))</f>
        <v>PRESENT</v>
      </c>
      <c r="P337" s="103" t="str">
        <f>IF(P336="","",IF(SUMPRODUCT((Stabilo!$F342:$DA342="A")*(Stabilo!$F$5:$DA$5='Résultats élèves'!$F$2))&gt;0,"ABSENT","PRESENT"))</f>
        <v>PRESENT</v>
      </c>
      <c r="Q337" s="103" t="str">
        <f>IF(Q336="","",IF(SUMPRODUCT((Stabilo!$F342:$DA342="A")*(Stabilo!$F$5:$DA$5='Résultats élèves'!$G$2))&gt;0,"ABSENT","PRESENT"))</f>
        <v>PRESENT</v>
      </c>
      <c r="R337" s="103" t="str">
        <f>IF(R336="","",IF(SUMPRODUCT((Stabilo!$F342:$DA342="A")*(Stabilo!$F$5:$DA$5='Résultats élèves'!$H$2))&gt;0,"ABSENT","PRESENT"))</f>
        <v>PRESENT</v>
      </c>
      <c r="S337" s="103" t="str">
        <f>IF(S336="","",IF(SUMPRODUCT((Stabilo!$F342:$DA342="A")*(Stabilo!$F$5:$DA$5='Résultats élèves'!$I$2))&gt;0,"ABSENT","PRESENT"))</f>
        <v/>
      </c>
      <c r="T337" s="103" t="str">
        <f>IF(T336="","",IF(SUMPRODUCT((Stabilo!$F342:$DA342="A")*(Stabilo!$F$5:$DA$5='Résultats élèves'!$J$2))&gt;0,"ABSENT","PRESENT"))</f>
        <v/>
      </c>
      <c r="U337" s="103" t="str">
        <f>IF(U336="","",IF(SUMPRODUCT((Stabilo!$F342:$DA342="A")*(Stabilo!$F$5:$DA$5='Résultats élèves'!$K$2))&gt;0,"ABSENT","PRESENT"))</f>
        <v/>
      </c>
      <c r="V337" s="103" t="str">
        <f>IF(V336="","",IF(SUMPRODUCT((Stabilo!$F342:$DA342="A")*(Stabilo!$F$5:$DA$5='Résultats élèves'!$L$2))&gt;0,"ABSENT","PRESENT"))</f>
        <v/>
      </c>
      <c r="W337" s="103" t="str">
        <f>IF(W336="","",IF(SUMPRODUCT((Stabilo!$F342:$DA342="A")*(Stabilo!$F$5:$DA$5='Résultats élèves'!$M$2))&gt;0,"ABSENT","PRESENT"))</f>
        <v/>
      </c>
      <c r="X337" s="99" t="str">
        <f t="shared" si="55"/>
        <v/>
      </c>
      <c r="Y337" s="176" t="str">
        <f>IF(X337="PRESENT",IF(N337="PRESENT",SUMPRODUCT((Stabilo!$F342:$DA342=1)*(Stabilo!$F$5:$DA$5='Résultats élèves'!$D$2)),"A"),"A")</f>
        <v>A</v>
      </c>
      <c r="Z337" s="176" t="str">
        <f>IF(X337="PRESENT",IF(O337="PRESENT",SUMPRODUCT((Stabilo!$F342:$DA342=1)*(Stabilo!$F$5:$DA$5='Résultats élèves'!$E$2)),"A"),"A")</f>
        <v>A</v>
      </c>
      <c r="AA337" s="176" t="str">
        <f>IF(X337="PRESENT",IF(P337="PRESENT",SUMPRODUCT((Stabilo!$F342:$DA342=1)*(Stabilo!$F$5:$DA$5='Résultats élèves'!$F$2)),"A"),"A")</f>
        <v>A</v>
      </c>
      <c r="AB337" s="176" t="str">
        <f>IF(X337="PRESENT",IF(Q337="PRESENT",SUMPRODUCT((Stabilo!$F342:$DA342=1)*(Stabilo!$F$5:$DA$5='Résultats élèves'!$G$2)),"A"),"A")</f>
        <v>A</v>
      </c>
      <c r="AC337" s="176" t="str">
        <f>IF(X337="PRESENT",IF(R337="PRESENT",SUMPRODUCT((Stabilo!$F342:$DA342=1)*(Stabilo!$F$5:$DA$5='Résultats élèves'!$H$2)),"A"),"A")</f>
        <v>A</v>
      </c>
      <c r="AD337" s="176" t="str">
        <f>IF(X337="PRESENT",IF(S337="PRESENT",SUMPRODUCT((Stabilo!$F342:$DA342=1)*(Stabilo!$F$5:$DA$5='Résultats élèves'!$I$2)),"A"),"A")</f>
        <v>A</v>
      </c>
      <c r="AE337" s="176" t="str">
        <f>IF(X337="PRESENT",IF(T337="PRESENT",SUMPRODUCT((Stabilo!$F342:$DA342=1)*(Stabilo!$F$5:$DA$5='Résultats élèves'!$J$2)),"A"),"A")</f>
        <v>A</v>
      </c>
      <c r="AF337" s="176" t="str">
        <f>IF(X337="PRESENT",IF(U337="PRESENT",SUMPRODUCT((Stabilo!$F342:$DA342=1)*(Stabilo!$F$5:$DA$5='Résultats élèves'!$K$2)),"A"),"A")</f>
        <v>A</v>
      </c>
      <c r="AG337" s="176" t="str">
        <f>IF(X337="PRESENT",IF(V337="PRESENT",SUMPRODUCT((Stabilo!$F342:$DA342=1)*(Stabilo!$F$5:$DA$5='Résultats élèves'!$L$2)),"A"),"A")</f>
        <v>A</v>
      </c>
      <c r="AH337" s="176" t="str">
        <f>IF(X337="PRESENT",IF(W337="PRESENT",SUMPRODUCT((Stabilo!$F342:$DA342=1)*(Stabilo!$F$5:$DA$5='Résultats élèves'!$M$2)),"A"),"A")</f>
        <v>A</v>
      </c>
      <c r="AI337" s="175">
        <f>SUMPRODUCT((Stabilo!$F$5:$DA$5=1)*(Stabilo!F342:DA342&lt;&gt;""))</f>
        <v>0</v>
      </c>
      <c r="AJ337" s="175">
        <f>SUMPRODUCT((Stabilo!$F$5:$DA$5=2)*(Stabilo!F342:DA342&lt;&gt;""))</f>
        <v>0</v>
      </c>
      <c r="AK337" s="175">
        <f>SUMPRODUCT((Stabilo!$F$5:$DA$5=3)*(Stabilo!F342:DA342&lt;&gt;""))</f>
        <v>0</v>
      </c>
      <c r="AL337" s="175">
        <f>SUMPRODUCT((Stabilo!$F$5:$DA$5=4)*(Stabilo!F342:DA342&lt;&gt;""))</f>
        <v>0</v>
      </c>
      <c r="AM337" s="175">
        <f>SUMPRODUCT((Stabilo!$F$5:$DA$5=5)*(Stabilo!F342:DA342&lt;&gt;""))</f>
        <v>0</v>
      </c>
      <c r="AN337" s="175">
        <f>SUMPRODUCT((Stabilo!$F$5:$DA$5=6)*(Stabilo!F342:DA342&lt;&gt;""))</f>
        <v>0</v>
      </c>
      <c r="AO337" s="175">
        <f>SUMPRODUCT((Stabilo!$F$5:$DA$5=7)*(Stabilo!F342:DA342&lt;&gt;""))</f>
        <v>0</v>
      </c>
      <c r="AP337" s="175">
        <f>SUMPRODUCT((Stabilo!$F$5:$DA$5=8)*(Stabilo!F342:DA342&lt;&gt;""))</f>
        <v>0</v>
      </c>
      <c r="AQ337" s="175">
        <f>SUMPRODUCT((Stabilo!$F$5:$DA$5=9)*(Stabilo!F342:DA342&lt;&gt;""))</f>
        <v>0</v>
      </c>
      <c r="AR337" s="175">
        <f>SUMPRODUCT((Stabilo!$F$5:$DA$5=10)*(Stabilo!F342:DA342&lt;&gt;""))</f>
        <v>0</v>
      </c>
    </row>
    <row r="338" spans="2:44" ht="15" customHeight="1">
      <c r="B338" s="76">
        <v>335</v>
      </c>
      <c r="C338" s="77" t="str">
        <f>IF(Accueil!F347="","",Accueil!F347)</f>
        <v/>
      </c>
      <c r="D338" s="167" t="str">
        <f t="shared" si="56"/>
        <v/>
      </c>
      <c r="E338" s="167" t="str">
        <f t="shared" si="57"/>
        <v/>
      </c>
      <c r="F338" s="167" t="str">
        <f t="shared" si="58"/>
        <v/>
      </c>
      <c r="G338" s="167" t="str">
        <f t="shared" si="59"/>
        <v/>
      </c>
      <c r="H338" s="167" t="str">
        <f t="shared" si="60"/>
        <v/>
      </c>
      <c r="I338" s="167" t="str">
        <f t="shared" si="61"/>
        <v/>
      </c>
      <c r="J338" s="167" t="str">
        <f t="shared" si="62"/>
        <v/>
      </c>
      <c r="K338" s="167" t="str">
        <f t="shared" si="63"/>
        <v/>
      </c>
      <c r="L338" s="167" t="str">
        <f t="shared" si="64"/>
        <v/>
      </c>
      <c r="M338" s="167" t="str">
        <f t="shared" si="65"/>
        <v/>
      </c>
      <c r="N338" s="103" t="str">
        <f>IF(N337="","",IF(SUMPRODUCT((Stabilo!$F343:$DA343="A")*(Stabilo!$F$5:$DA$5='Résultats élèves'!$D$2))&gt;0,"ABSENT","PRESENT"))</f>
        <v>PRESENT</v>
      </c>
      <c r="O338" s="103" t="str">
        <f>IF(O337="","",IF(SUMPRODUCT((Stabilo!$F343:$DA343="A")*(Stabilo!$F$5:$DA$5='Résultats élèves'!$E$2))&gt;0,"ABSENT","PRESENT"))</f>
        <v>PRESENT</v>
      </c>
      <c r="P338" s="103" t="str">
        <f>IF(P337="","",IF(SUMPRODUCT((Stabilo!$F343:$DA343="A")*(Stabilo!$F$5:$DA$5='Résultats élèves'!$F$2))&gt;0,"ABSENT","PRESENT"))</f>
        <v>PRESENT</v>
      </c>
      <c r="Q338" s="103" t="str">
        <f>IF(Q337="","",IF(SUMPRODUCT((Stabilo!$F343:$DA343="A")*(Stabilo!$F$5:$DA$5='Résultats élèves'!$G$2))&gt;0,"ABSENT","PRESENT"))</f>
        <v>PRESENT</v>
      </c>
      <c r="R338" s="103" t="str">
        <f>IF(R337="","",IF(SUMPRODUCT((Stabilo!$F343:$DA343="A")*(Stabilo!$F$5:$DA$5='Résultats élèves'!$H$2))&gt;0,"ABSENT","PRESENT"))</f>
        <v>PRESENT</v>
      </c>
      <c r="S338" s="103" t="str">
        <f>IF(S337="","",IF(SUMPRODUCT((Stabilo!$F343:$DA343="A")*(Stabilo!$F$5:$DA$5='Résultats élèves'!$I$2))&gt;0,"ABSENT","PRESENT"))</f>
        <v/>
      </c>
      <c r="T338" s="103" t="str">
        <f>IF(T337="","",IF(SUMPRODUCT((Stabilo!$F343:$DA343="A")*(Stabilo!$F$5:$DA$5='Résultats élèves'!$J$2))&gt;0,"ABSENT","PRESENT"))</f>
        <v/>
      </c>
      <c r="U338" s="103" t="str">
        <f>IF(U337="","",IF(SUMPRODUCT((Stabilo!$F343:$DA343="A")*(Stabilo!$F$5:$DA$5='Résultats élèves'!$K$2))&gt;0,"ABSENT","PRESENT"))</f>
        <v/>
      </c>
      <c r="V338" s="103" t="str">
        <f>IF(V337="","",IF(SUMPRODUCT((Stabilo!$F343:$DA343="A")*(Stabilo!$F$5:$DA$5='Résultats élèves'!$L$2))&gt;0,"ABSENT","PRESENT"))</f>
        <v/>
      </c>
      <c r="W338" s="103" t="str">
        <f>IF(W337="","",IF(SUMPRODUCT((Stabilo!$F343:$DA343="A")*(Stabilo!$F$5:$DA$5='Résultats élèves'!$M$2))&gt;0,"ABSENT","PRESENT"))</f>
        <v/>
      </c>
      <c r="X338" s="99" t="str">
        <f t="shared" si="55"/>
        <v/>
      </c>
      <c r="Y338" s="176" t="str">
        <f>IF(X338="PRESENT",IF(N338="PRESENT",SUMPRODUCT((Stabilo!$F343:$DA343=1)*(Stabilo!$F$5:$DA$5='Résultats élèves'!$D$2)),"A"),"A")</f>
        <v>A</v>
      </c>
      <c r="Z338" s="176" t="str">
        <f>IF(X338="PRESENT",IF(O338="PRESENT",SUMPRODUCT((Stabilo!$F343:$DA343=1)*(Stabilo!$F$5:$DA$5='Résultats élèves'!$E$2)),"A"),"A")</f>
        <v>A</v>
      </c>
      <c r="AA338" s="176" t="str">
        <f>IF(X338="PRESENT",IF(P338="PRESENT",SUMPRODUCT((Stabilo!$F343:$DA343=1)*(Stabilo!$F$5:$DA$5='Résultats élèves'!$F$2)),"A"),"A")</f>
        <v>A</v>
      </c>
      <c r="AB338" s="176" t="str">
        <f>IF(X338="PRESENT",IF(Q338="PRESENT",SUMPRODUCT((Stabilo!$F343:$DA343=1)*(Stabilo!$F$5:$DA$5='Résultats élèves'!$G$2)),"A"),"A")</f>
        <v>A</v>
      </c>
      <c r="AC338" s="176" t="str">
        <f>IF(X338="PRESENT",IF(R338="PRESENT",SUMPRODUCT((Stabilo!$F343:$DA343=1)*(Stabilo!$F$5:$DA$5='Résultats élèves'!$H$2)),"A"),"A")</f>
        <v>A</v>
      </c>
      <c r="AD338" s="176" t="str">
        <f>IF(X338="PRESENT",IF(S338="PRESENT",SUMPRODUCT((Stabilo!$F343:$DA343=1)*(Stabilo!$F$5:$DA$5='Résultats élèves'!$I$2)),"A"),"A")</f>
        <v>A</v>
      </c>
      <c r="AE338" s="176" t="str">
        <f>IF(X338="PRESENT",IF(T338="PRESENT",SUMPRODUCT((Stabilo!$F343:$DA343=1)*(Stabilo!$F$5:$DA$5='Résultats élèves'!$J$2)),"A"),"A")</f>
        <v>A</v>
      </c>
      <c r="AF338" s="176" t="str">
        <f>IF(X338="PRESENT",IF(U338="PRESENT",SUMPRODUCT((Stabilo!$F343:$DA343=1)*(Stabilo!$F$5:$DA$5='Résultats élèves'!$K$2)),"A"),"A")</f>
        <v>A</v>
      </c>
      <c r="AG338" s="176" t="str">
        <f>IF(X338="PRESENT",IF(V338="PRESENT",SUMPRODUCT((Stabilo!$F343:$DA343=1)*(Stabilo!$F$5:$DA$5='Résultats élèves'!$L$2)),"A"),"A")</f>
        <v>A</v>
      </c>
      <c r="AH338" s="176" t="str">
        <f>IF(X338="PRESENT",IF(W338="PRESENT",SUMPRODUCT((Stabilo!$F343:$DA343=1)*(Stabilo!$F$5:$DA$5='Résultats élèves'!$M$2)),"A"),"A")</f>
        <v>A</v>
      </c>
      <c r="AI338" s="175">
        <f>SUMPRODUCT((Stabilo!$F$5:$DA$5=1)*(Stabilo!F343:DA343&lt;&gt;""))</f>
        <v>0</v>
      </c>
      <c r="AJ338" s="175">
        <f>SUMPRODUCT((Stabilo!$F$5:$DA$5=2)*(Stabilo!F343:DA343&lt;&gt;""))</f>
        <v>0</v>
      </c>
      <c r="AK338" s="175">
        <f>SUMPRODUCT((Stabilo!$F$5:$DA$5=3)*(Stabilo!F343:DA343&lt;&gt;""))</f>
        <v>0</v>
      </c>
      <c r="AL338" s="175">
        <f>SUMPRODUCT((Stabilo!$F$5:$DA$5=4)*(Stabilo!F343:DA343&lt;&gt;""))</f>
        <v>0</v>
      </c>
      <c r="AM338" s="175">
        <f>SUMPRODUCT((Stabilo!$F$5:$DA$5=5)*(Stabilo!F343:DA343&lt;&gt;""))</f>
        <v>0</v>
      </c>
      <c r="AN338" s="175">
        <f>SUMPRODUCT((Stabilo!$F$5:$DA$5=6)*(Stabilo!F343:DA343&lt;&gt;""))</f>
        <v>0</v>
      </c>
      <c r="AO338" s="175">
        <f>SUMPRODUCT((Stabilo!$F$5:$DA$5=7)*(Stabilo!F343:DA343&lt;&gt;""))</f>
        <v>0</v>
      </c>
      <c r="AP338" s="175">
        <f>SUMPRODUCT((Stabilo!$F$5:$DA$5=8)*(Stabilo!F343:DA343&lt;&gt;""))</f>
        <v>0</v>
      </c>
      <c r="AQ338" s="175">
        <f>SUMPRODUCT((Stabilo!$F$5:$DA$5=9)*(Stabilo!F343:DA343&lt;&gt;""))</f>
        <v>0</v>
      </c>
      <c r="AR338" s="175">
        <f>SUMPRODUCT((Stabilo!$F$5:$DA$5=10)*(Stabilo!F343:DA343&lt;&gt;""))</f>
        <v>0</v>
      </c>
    </row>
    <row r="339" spans="2:44" ht="15" customHeight="1">
      <c r="B339" s="76">
        <v>336</v>
      </c>
      <c r="C339" s="77" t="str">
        <f>IF(Accueil!F348="","",Accueil!F348)</f>
        <v/>
      </c>
      <c r="D339" s="167" t="str">
        <f t="shared" si="56"/>
        <v/>
      </c>
      <c r="E339" s="167" t="str">
        <f t="shared" si="57"/>
        <v/>
      </c>
      <c r="F339" s="167" t="str">
        <f t="shared" si="58"/>
        <v/>
      </c>
      <c r="G339" s="167" t="str">
        <f t="shared" si="59"/>
        <v/>
      </c>
      <c r="H339" s="167" t="str">
        <f t="shared" si="60"/>
        <v/>
      </c>
      <c r="I339" s="167" t="str">
        <f t="shared" si="61"/>
        <v/>
      </c>
      <c r="J339" s="167" t="str">
        <f t="shared" si="62"/>
        <v/>
      </c>
      <c r="K339" s="167" t="str">
        <f t="shared" si="63"/>
        <v/>
      </c>
      <c r="L339" s="167" t="str">
        <f t="shared" si="64"/>
        <v/>
      </c>
      <c r="M339" s="167" t="str">
        <f t="shared" si="65"/>
        <v/>
      </c>
      <c r="N339" s="103" t="str">
        <f>IF(N338="","",IF(SUMPRODUCT((Stabilo!$F344:$DA344="A")*(Stabilo!$F$5:$DA$5='Résultats élèves'!$D$2))&gt;0,"ABSENT","PRESENT"))</f>
        <v>PRESENT</v>
      </c>
      <c r="O339" s="103" t="str">
        <f>IF(O338="","",IF(SUMPRODUCT((Stabilo!$F344:$DA344="A")*(Stabilo!$F$5:$DA$5='Résultats élèves'!$E$2))&gt;0,"ABSENT","PRESENT"))</f>
        <v>PRESENT</v>
      </c>
      <c r="P339" s="103" t="str">
        <f>IF(P338="","",IF(SUMPRODUCT((Stabilo!$F344:$DA344="A")*(Stabilo!$F$5:$DA$5='Résultats élèves'!$F$2))&gt;0,"ABSENT","PRESENT"))</f>
        <v>PRESENT</v>
      </c>
      <c r="Q339" s="103" t="str">
        <f>IF(Q338="","",IF(SUMPRODUCT((Stabilo!$F344:$DA344="A")*(Stabilo!$F$5:$DA$5='Résultats élèves'!$G$2))&gt;0,"ABSENT","PRESENT"))</f>
        <v>PRESENT</v>
      </c>
      <c r="R339" s="103" t="str">
        <f>IF(R338="","",IF(SUMPRODUCT((Stabilo!$F344:$DA344="A")*(Stabilo!$F$5:$DA$5='Résultats élèves'!$H$2))&gt;0,"ABSENT","PRESENT"))</f>
        <v>PRESENT</v>
      </c>
      <c r="S339" s="103" t="str">
        <f>IF(S338="","",IF(SUMPRODUCT((Stabilo!$F344:$DA344="A")*(Stabilo!$F$5:$DA$5='Résultats élèves'!$I$2))&gt;0,"ABSENT","PRESENT"))</f>
        <v/>
      </c>
      <c r="T339" s="103" t="str">
        <f>IF(T338="","",IF(SUMPRODUCT((Stabilo!$F344:$DA344="A")*(Stabilo!$F$5:$DA$5='Résultats élèves'!$J$2))&gt;0,"ABSENT","PRESENT"))</f>
        <v/>
      </c>
      <c r="U339" s="103" t="str">
        <f>IF(U338="","",IF(SUMPRODUCT((Stabilo!$F344:$DA344="A")*(Stabilo!$F$5:$DA$5='Résultats élèves'!$K$2))&gt;0,"ABSENT","PRESENT"))</f>
        <v/>
      </c>
      <c r="V339" s="103" t="str">
        <f>IF(V338="","",IF(SUMPRODUCT((Stabilo!$F344:$DA344="A")*(Stabilo!$F$5:$DA$5='Résultats élèves'!$L$2))&gt;0,"ABSENT","PRESENT"))</f>
        <v/>
      </c>
      <c r="W339" s="103" t="str">
        <f>IF(W338="","",IF(SUMPRODUCT((Stabilo!$F344:$DA344="A")*(Stabilo!$F$5:$DA$5='Résultats élèves'!$M$2))&gt;0,"ABSENT","PRESENT"))</f>
        <v/>
      </c>
      <c r="X339" s="99" t="str">
        <f t="shared" si="55"/>
        <v/>
      </c>
      <c r="Y339" s="176" t="str">
        <f>IF(X339="PRESENT",IF(N339="PRESENT",SUMPRODUCT((Stabilo!$F344:$DA344=1)*(Stabilo!$F$5:$DA$5='Résultats élèves'!$D$2)),"A"),"A")</f>
        <v>A</v>
      </c>
      <c r="Z339" s="176" t="str">
        <f>IF(X339="PRESENT",IF(O339="PRESENT",SUMPRODUCT((Stabilo!$F344:$DA344=1)*(Stabilo!$F$5:$DA$5='Résultats élèves'!$E$2)),"A"),"A")</f>
        <v>A</v>
      </c>
      <c r="AA339" s="176" t="str">
        <f>IF(X339="PRESENT",IF(P339="PRESENT",SUMPRODUCT((Stabilo!$F344:$DA344=1)*(Stabilo!$F$5:$DA$5='Résultats élèves'!$F$2)),"A"),"A")</f>
        <v>A</v>
      </c>
      <c r="AB339" s="176" t="str">
        <f>IF(X339="PRESENT",IF(Q339="PRESENT",SUMPRODUCT((Stabilo!$F344:$DA344=1)*(Stabilo!$F$5:$DA$5='Résultats élèves'!$G$2)),"A"),"A")</f>
        <v>A</v>
      </c>
      <c r="AC339" s="176" t="str">
        <f>IF(X339="PRESENT",IF(R339="PRESENT",SUMPRODUCT((Stabilo!$F344:$DA344=1)*(Stabilo!$F$5:$DA$5='Résultats élèves'!$H$2)),"A"),"A")</f>
        <v>A</v>
      </c>
      <c r="AD339" s="176" t="str">
        <f>IF(X339="PRESENT",IF(S339="PRESENT",SUMPRODUCT((Stabilo!$F344:$DA344=1)*(Stabilo!$F$5:$DA$5='Résultats élèves'!$I$2)),"A"),"A")</f>
        <v>A</v>
      </c>
      <c r="AE339" s="176" t="str">
        <f>IF(X339="PRESENT",IF(T339="PRESENT",SUMPRODUCT((Stabilo!$F344:$DA344=1)*(Stabilo!$F$5:$DA$5='Résultats élèves'!$J$2)),"A"),"A")</f>
        <v>A</v>
      </c>
      <c r="AF339" s="176" t="str">
        <f>IF(X339="PRESENT",IF(U339="PRESENT",SUMPRODUCT((Stabilo!$F344:$DA344=1)*(Stabilo!$F$5:$DA$5='Résultats élèves'!$K$2)),"A"),"A")</f>
        <v>A</v>
      </c>
      <c r="AG339" s="176" t="str">
        <f>IF(X339="PRESENT",IF(V339="PRESENT",SUMPRODUCT((Stabilo!$F344:$DA344=1)*(Stabilo!$F$5:$DA$5='Résultats élèves'!$L$2)),"A"),"A")</f>
        <v>A</v>
      </c>
      <c r="AH339" s="176" t="str">
        <f>IF(X339="PRESENT",IF(W339="PRESENT",SUMPRODUCT((Stabilo!$F344:$DA344=1)*(Stabilo!$F$5:$DA$5='Résultats élèves'!$M$2)),"A"),"A")</f>
        <v>A</v>
      </c>
      <c r="AI339" s="175">
        <f>SUMPRODUCT((Stabilo!$F$5:$DA$5=1)*(Stabilo!F344:DA344&lt;&gt;""))</f>
        <v>0</v>
      </c>
      <c r="AJ339" s="175">
        <f>SUMPRODUCT((Stabilo!$F$5:$DA$5=2)*(Stabilo!F344:DA344&lt;&gt;""))</f>
        <v>0</v>
      </c>
      <c r="AK339" s="175">
        <f>SUMPRODUCT((Stabilo!$F$5:$DA$5=3)*(Stabilo!F344:DA344&lt;&gt;""))</f>
        <v>0</v>
      </c>
      <c r="AL339" s="175">
        <f>SUMPRODUCT((Stabilo!$F$5:$DA$5=4)*(Stabilo!F344:DA344&lt;&gt;""))</f>
        <v>0</v>
      </c>
      <c r="AM339" s="175">
        <f>SUMPRODUCT((Stabilo!$F$5:$DA$5=5)*(Stabilo!F344:DA344&lt;&gt;""))</f>
        <v>0</v>
      </c>
      <c r="AN339" s="175">
        <f>SUMPRODUCT((Stabilo!$F$5:$DA$5=6)*(Stabilo!F344:DA344&lt;&gt;""))</f>
        <v>0</v>
      </c>
      <c r="AO339" s="175">
        <f>SUMPRODUCT((Stabilo!$F$5:$DA$5=7)*(Stabilo!F344:DA344&lt;&gt;""))</f>
        <v>0</v>
      </c>
      <c r="AP339" s="175">
        <f>SUMPRODUCT((Stabilo!$F$5:$DA$5=8)*(Stabilo!F344:DA344&lt;&gt;""))</f>
        <v>0</v>
      </c>
      <c r="AQ339" s="175">
        <f>SUMPRODUCT((Stabilo!$F$5:$DA$5=9)*(Stabilo!F344:DA344&lt;&gt;""))</f>
        <v>0</v>
      </c>
      <c r="AR339" s="175">
        <f>SUMPRODUCT((Stabilo!$F$5:$DA$5=10)*(Stabilo!F344:DA344&lt;&gt;""))</f>
        <v>0</v>
      </c>
    </row>
    <row r="340" spans="2:44" ht="15" customHeight="1">
      <c r="B340" s="76">
        <v>337</v>
      </c>
      <c r="C340" s="77" t="str">
        <f>IF(Accueil!F349="","",Accueil!F349)</f>
        <v/>
      </c>
      <c r="D340" s="167" t="str">
        <f t="shared" si="56"/>
        <v/>
      </c>
      <c r="E340" s="167" t="str">
        <f t="shared" si="57"/>
        <v/>
      </c>
      <c r="F340" s="167" t="str">
        <f t="shared" si="58"/>
        <v/>
      </c>
      <c r="G340" s="167" t="str">
        <f t="shared" si="59"/>
        <v/>
      </c>
      <c r="H340" s="167" t="str">
        <f t="shared" si="60"/>
        <v/>
      </c>
      <c r="I340" s="167" t="str">
        <f t="shared" si="61"/>
        <v/>
      </c>
      <c r="J340" s="167" t="str">
        <f t="shared" si="62"/>
        <v/>
      </c>
      <c r="K340" s="167" t="str">
        <f t="shared" si="63"/>
        <v/>
      </c>
      <c r="L340" s="167" t="str">
        <f t="shared" si="64"/>
        <v/>
      </c>
      <c r="M340" s="167" t="str">
        <f t="shared" si="65"/>
        <v/>
      </c>
      <c r="N340" s="103" t="str">
        <f>IF(N339="","",IF(SUMPRODUCT((Stabilo!$F345:$DA345="A")*(Stabilo!$F$5:$DA$5='Résultats élèves'!$D$2))&gt;0,"ABSENT","PRESENT"))</f>
        <v>PRESENT</v>
      </c>
      <c r="O340" s="103" t="str">
        <f>IF(O339="","",IF(SUMPRODUCT((Stabilo!$F345:$DA345="A")*(Stabilo!$F$5:$DA$5='Résultats élèves'!$E$2))&gt;0,"ABSENT","PRESENT"))</f>
        <v>PRESENT</v>
      </c>
      <c r="P340" s="103" t="str">
        <f>IF(P339="","",IF(SUMPRODUCT((Stabilo!$F345:$DA345="A")*(Stabilo!$F$5:$DA$5='Résultats élèves'!$F$2))&gt;0,"ABSENT","PRESENT"))</f>
        <v>PRESENT</v>
      </c>
      <c r="Q340" s="103" t="str">
        <f>IF(Q339="","",IF(SUMPRODUCT((Stabilo!$F345:$DA345="A")*(Stabilo!$F$5:$DA$5='Résultats élèves'!$G$2))&gt;0,"ABSENT","PRESENT"))</f>
        <v>PRESENT</v>
      </c>
      <c r="R340" s="103" t="str">
        <f>IF(R339="","",IF(SUMPRODUCT((Stabilo!$F345:$DA345="A")*(Stabilo!$F$5:$DA$5='Résultats élèves'!$H$2))&gt;0,"ABSENT","PRESENT"))</f>
        <v>PRESENT</v>
      </c>
      <c r="S340" s="103" t="str">
        <f>IF(S339="","",IF(SUMPRODUCT((Stabilo!$F345:$DA345="A")*(Stabilo!$F$5:$DA$5='Résultats élèves'!$I$2))&gt;0,"ABSENT","PRESENT"))</f>
        <v/>
      </c>
      <c r="T340" s="103" t="str">
        <f>IF(T339="","",IF(SUMPRODUCT((Stabilo!$F345:$DA345="A")*(Stabilo!$F$5:$DA$5='Résultats élèves'!$J$2))&gt;0,"ABSENT","PRESENT"))</f>
        <v/>
      </c>
      <c r="U340" s="103" t="str">
        <f>IF(U339="","",IF(SUMPRODUCT((Stabilo!$F345:$DA345="A")*(Stabilo!$F$5:$DA$5='Résultats élèves'!$K$2))&gt;0,"ABSENT","PRESENT"))</f>
        <v/>
      </c>
      <c r="V340" s="103" t="str">
        <f>IF(V339="","",IF(SUMPRODUCT((Stabilo!$F345:$DA345="A")*(Stabilo!$F$5:$DA$5='Résultats élèves'!$L$2))&gt;0,"ABSENT","PRESENT"))</f>
        <v/>
      </c>
      <c r="W340" s="103" t="str">
        <f>IF(W339="","",IF(SUMPRODUCT((Stabilo!$F345:$DA345="A")*(Stabilo!$F$5:$DA$5='Résultats élèves'!$M$2))&gt;0,"ABSENT","PRESENT"))</f>
        <v/>
      </c>
      <c r="X340" s="99" t="str">
        <f t="shared" si="55"/>
        <v/>
      </c>
      <c r="Y340" s="176" t="str">
        <f>IF(X340="PRESENT",IF(N340="PRESENT",SUMPRODUCT((Stabilo!$F345:$DA345=1)*(Stabilo!$F$5:$DA$5='Résultats élèves'!$D$2)),"A"),"A")</f>
        <v>A</v>
      </c>
      <c r="Z340" s="176" t="str">
        <f>IF(X340="PRESENT",IF(O340="PRESENT",SUMPRODUCT((Stabilo!$F345:$DA345=1)*(Stabilo!$F$5:$DA$5='Résultats élèves'!$E$2)),"A"),"A")</f>
        <v>A</v>
      </c>
      <c r="AA340" s="176" t="str">
        <f>IF(X340="PRESENT",IF(P340="PRESENT",SUMPRODUCT((Stabilo!$F345:$DA345=1)*(Stabilo!$F$5:$DA$5='Résultats élèves'!$F$2)),"A"),"A")</f>
        <v>A</v>
      </c>
      <c r="AB340" s="176" t="str">
        <f>IF(X340="PRESENT",IF(Q340="PRESENT",SUMPRODUCT((Stabilo!$F345:$DA345=1)*(Stabilo!$F$5:$DA$5='Résultats élèves'!$G$2)),"A"),"A")</f>
        <v>A</v>
      </c>
      <c r="AC340" s="176" t="str">
        <f>IF(X340="PRESENT",IF(R340="PRESENT",SUMPRODUCT((Stabilo!$F345:$DA345=1)*(Stabilo!$F$5:$DA$5='Résultats élèves'!$H$2)),"A"),"A")</f>
        <v>A</v>
      </c>
      <c r="AD340" s="176" t="str">
        <f>IF(X340="PRESENT",IF(S340="PRESENT",SUMPRODUCT((Stabilo!$F345:$DA345=1)*(Stabilo!$F$5:$DA$5='Résultats élèves'!$I$2)),"A"),"A")</f>
        <v>A</v>
      </c>
      <c r="AE340" s="176" t="str">
        <f>IF(X340="PRESENT",IF(T340="PRESENT",SUMPRODUCT((Stabilo!$F345:$DA345=1)*(Stabilo!$F$5:$DA$5='Résultats élèves'!$J$2)),"A"),"A")</f>
        <v>A</v>
      </c>
      <c r="AF340" s="176" t="str">
        <f>IF(X340="PRESENT",IF(U340="PRESENT",SUMPRODUCT((Stabilo!$F345:$DA345=1)*(Stabilo!$F$5:$DA$5='Résultats élèves'!$K$2)),"A"),"A")</f>
        <v>A</v>
      </c>
      <c r="AG340" s="176" t="str">
        <f>IF(X340="PRESENT",IF(V340="PRESENT",SUMPRODUCT((Stabilo!$F345:$DA345=1)*(Stabilo!$F$5:$DA$5='Résultats élèves'!$L$2)),"A"),"A")</f>
        <v>A</v>
      </c>
      <c r="AH340" s="176" t="str">
        <f>IF(X340="PRESENT",IF(W340="PRESENT",SUMPRODUCT((Stabilo!$F345:$DA345=1)*(Stabilo!$F$5:$DA$5='Résultats élèves'!$M$2)),"A"),"A")</f>
        <v>A</v>
      </c>
      <c r="AI340" s="175">
        <f>SUMPRODUCT((Stabilo!$F$5:$DA$5=1)*(Stabilo!F345:DA345&lt;&gt;""))</f>
        <v>0</v>
      </c>
      <c r="AJ340" s="175">
        <f>SUMPRODUCT((Stabilo!$F$5:$DA$5=2)*(Stabilo!F345:DA345&lt;&gt;""))</f>
        <v>0</v>
      </c>
      <c r="AK340" s="175">
        <f>SUMPRODUCT((Stabilo!$F$5:$DA$5=3)*(Stabilo!F345:DA345&lt;&gt;""))</f>
        <v>0</v>
      </c>
      <c r="AL340" s="175">
        <f>SUMPRODUCT((Stabilo!$F$5:$DA$5=4)*(Stabilo!F345:DA345&lt;&gt;""))</f>
        <v>0</v>
      </c>
      <c r="AM340" s="175">
        <f>SUMPRODUCT((Stabilo!$F$5:$DA$5=5)*(Stabilo!F345:DA345&lt;&gt;""))</f>
        <v>0</v>
      </c>
      <c r="AN340" s="175">
        <f>SUMPRODUCT((Stabilo!$F$5:$DA$5=6)*(Stabilo!F345:DA345&lt;&gt;""))</f>
        <v>0</v>
      </c>
      <c r="AO340" s="175">
        <f>SUMPRODUCT((Stabilo!$F$5:$DA$5=7)*(Stabilo!F345:DA345&lt;&gt;""))</f>
        <v>0</v>
      </c>
      <c r="AP340" s="175">
        <f>SUMPRODUCT((Stabilo!$F$5:$DA$5=8)*(Stabilo!F345:DA345&lt;&gt;""))</f>
        <v>0</v>
      </c>
      <c r="AQ340" s="175">
        <f>SUMPRODUCT((Stabilo!$F$5:$DA$5=9)*(Stabilo!F345:DA345&lt;&gt;""))</f>
        <v>0</v>
      </c>
      <c r="AR340" s="175">
        <f>SUMPRODUCT((Stabilo!$F$5:$DA$5=10)*(Stabilo!F345:DA345&lt;&gt;""))</f>
        <v>0</v>
      </c>
    </row>
    <row r="341" spans="2:44" ht="15" customHeight="1">
      <c r="B341" s="76">
        <v>338</v>
      </c>
      <c r="C341" s="77" t="str">
        <f>IF(Accueil!F350="","",Accueil!F350)</f>
        <v/>
      </c>
      <c r="D341" s="167" t="str">
        <f t="shared" si="56"/>
        <v/>
      </c>
      <c r="E341" s="167" t="str">
        <f t="shared" si="57"/>
        <v/>
      </c>
      <c r="F341" s="167" t="str">
        <f t="shared" si="58"/>
        <v/>
      </c>
      <c r="G341" s="167" t="str">
        <f t="shared" si="59"/>
        <v/>
      </c>
      <c r="H341" s="167" t="str">
        <f t="shared" si="60"/>
        <v/>
      </c>
      <c r="I341" s="167" t="str">
        <f t="shared" si="61"/>
        <v/>
      </c>
      <c r="J341" s="167" t="str">
        <f t="shared" si="62"/>
        <v/>
      </c>
      <c r="K341" s="167" t="str">
        <f t="shared" si="63"/>
        <v/>
      </c>
      <c r="L341" s="167" t="str">
        <f t="shared" si="64"/>
        <v/>
      </c>
      <c r="M341" s="167" t="str">
        <f t="shared" si="65"/>
        <v/>
      </c>
      <c r="N341" s="103" t="str">
        <f>IF(N340="","",IF(SUMPRODUCT((Stabilo!$F346:$DA346="A")*(Stabilo!$F$5:$DA$5='Résultats élèves'!$D$2))&gt;0,"ABSENT","PRESENT"))</f>
        <v>PRESENT</v>
      </c>
      <c r="O341" s="103" t="str">
        <f>IF(O340="","",IF(SUMPRODUCT((Stabilo!$F346:$DA346="A")*(Stabilo!$F$5:$DA$5='Résultats élèves'!$E$2))&gt;0,"ABSENT","PRESENT"))</f>
        <v>PRESENT</v>
      </c>
      <c r="P341" s="103" t="str">
        <f>IF(P340="","",IF(SUMPRODUCT((Stabilo!$F346:$DA346="A")*(Stabilo!$F$5:$DA$5='Résultats élèves'!$F$2))&gt;0,"ABSENT","PRESENT"))</f>
        <v>PRESENT</v>
      </c>
      <c r="Q341" s="103" t="str">
        <f>IF(Q340="","",IF(SUMPRODUCT((Stabilo!$F346:$DA346="A")*(Stabilo!$F$5:$DA$5='Résultats élèves'!$G$2))&gt;0,"ABSENT","PRESENT"))</f>
        <v>PRESENT</v>
      </c>
      <c r="R341" s="103" t="str">
        <f>IF(R340="","",IF(SUMPRODUCT((Stabilo!$F346:$DA346="A")*(Stabilo!$F$5:$DA$5='Résultats élèves'!$H$2))&gt;0,"ABSENT","PRESENT"))</f>
        <v>PRESENT</v>
      </c>
      <c r="S341" s="103" t="str">
        <f>IF(S340="","",IF(SUMPRODUCT((Stabilo!$F346:$DA346="A")*(Stabilo!$F$5:$DA$5='Résultats élèves'!$I$2))&gt;0,"ABSENT","PRESENT"))</f>
        <v/>
      </c>
      <c r="T341" s="103" t="str">
        <f>IF(T340="","",IF(SUMPRODUCT((Stabilo!$F346:$DA346="A")*(Stabilo!$F$5:$DA$5='Résultats élèves'!$J$2))&gt;0,"ABSENT","PRESENT"))</f>
        <v/>
      </c>
      <c r="U341" s="103" t="str">
        <f>IF(U340="","",IF(SUMPRODUCT((Stabilo!$F346:$DA346="A")*(Stabilo!$F$5:$DA$5='Résultats élèves'!$K$2))&gt;0,"ABSENT","PRESENT"))</f>
        <v/>
      </c>
      <c r="V341" s="103" t="str">
        <f>IF(V340="","",IF(SUMPRODUCT((Stabilo!$F346:$DA346="A")*(Stabilo!$F$5:$DA$5='Résultats élèves'!$L$2))&gt;0,"ABSENT","PRESENT"))</f>
        <v/>
      </c>
      <c r="W341" s="103" t="str">
        <f>IF(W340="","",IF(SUMPRODUCT((Stabilo!$F346:$DA346="A")*(Stabilo!$F$5:$DA$5='Résultats élèves'!$M$2))&gt;0,"ABSENT","PRESENT"))</f>
        <v/>
      </c>
      <c r="X341" s="99" t="str">
        <f t="shared" si="55"/>
        <v/>
      </c>
      <c r="Y341" s="176" t="str">
        <f>IF(X341="PRESENT",IF(N341="PRESENT",SUMPRODUCT((Stabilo!$F346:$DA346=1)*(Stabilo!$F$5:$DA$5='Résultats élèves'!$D$2)),"A"),"A")</f>
        <v>A</v>
      </c>
      <c r="Z341" s="176" t="str">
        <f>IF(X341="PRESENT",IF(O341="PRESENT",SUMPRODUCT((Stabilo!$F346:$DA346=1)*(Stabilo!$F$5:$DA$5='Résultats élèves'!$E$2)),"A"),"A")</f>
        <v>A</v>
      </c>
      <c r="AA341" s="176" t="str">
        <f>IF(X341="PRESENT",IF(P341="PRESENT",SUMPRODUCT((Stabilo!$F346:$DA346=1)*(Stabilo!$F$5:$DA$5='Résultats élèves'!$F$2)),"A"),"A")</f>
        <v>A</v>
      </c>
      <c r="AB341" s="176" t="str">
        <f>IF(X341="PRESENT",IF(Q341="PRESENT",SUMPRODUCT((Stabilo!$F346:$DA346=1)*(Stabilo!$F$5:$DA$5='Résultats élèves'!$G$2)),"A"),"A")</f>
        <v>A</v>
      </c>
      <c r="AC341" s="176" t="str">
        <f>IF(X341="PRESENT",IF(R341="PRESENT",SUMPRODUCT((Stabilo!$F346:$DA346=1)*(Stabilo!$F$5:$DA$5='Résultats élèves'!$H$2)),"A"),"A")</f>
        <v>A</v>
      </c>
      <c r="AD341" s="176" t="str">
        <f>IF(X341="PRESENT",IF(S341="PRESENT",SUMPRODUCT((Stabilo!$F346:$DA346=1)*(Stabilo!$F$5:$DA$5='Résultats élèves'!$I$2)),"A"),"A")</f>
        <v>A</v>
      </c>
      <c r="AE341" s="176" t="str">
        <f>IF(X341="PRESENT",IF(T341="PRESENT",SUMPRODUCT((Stabilo!$F346:$DA346=1)*(Stabilo!$F$5:$DA$5='Résultats élèves'!$J$2)),"A"),"A")</f>
        <v>A</v>
      </c>
      <c r="AF341" s="176" t="str">
        <f>IF(X341="PRESENT",IF(U341="PRESENT",SUMPRODUCT((Stabilo!$F346:$DA346=1)*(Stabilo!$F$5:$DA$5='Résultats élèves'!$K$2)),"A"),"A")</f>
        <v>A</v>
      </c>
      <c r="AG341" s="176" t="str">
        <f>IF(X341="PRESENT",IF(V341="PRESENT",SUMPRODUCT((Stabilo!$F346:$DA346=1)*(Stabilo!$F$5:$DA$5='Résultats élèves'!$L$2)),"A"),"A")</f>
        <v>A</v>
      </c>
      <c r="AH341" s="176" t="str">
        <f>IF(X341="PRESENT",IF(W341="PRESENT",SUMPRODUCT((Stabilo!$F346:$DA346=1)*(Stabilo!$F$5:$DA$5='Résultats élèves'!$M$2)),"A"),"A")</f>
        <v>A</v>
      </c>
      <c r="AI341" s="175">
        <f>SUMPRODUCT((Stabilo!$F$5:$DA$5=1)*(Stabilo!F346:DA346&lt;&gt;""))</f>
        <v>0</v>
      </c>
      <c r="AJ341" s="175">
        <f>SUMPRODUCT((Stabilo!$F$5:$DA$5=2)*(Stabilo!F346:DA346&lt;&gt;""))</f>
        <v>0</v>
      </c>
      <c r="AK341" s="175">
        <f>SUMPRODUCT((Stabilo!$F$5:$DA$5=3)*(Stabilo!F346:DA346&lt;&gt;""))</f>
        <v>0</v>
      </c>
      <c r="AL341" s="175">
        <f>SUMPRODUCT((Stabilo!$F$5:$DA$5=4)*(Stabilo!F346:DA346&lt;&gt;""))</f>
        <v>0</v>
      </c>
      <c r="AM341" s="175">
        <f>SUMPRODUCT((Stabilo!$F$5:$DA$5=5)*(Stabilo!F346:DA346&lt;&gt;""))</f>
        <v>0</v>
      </c>
      <c r="AN341" s="175">
        <f>SUMPRODUCT((Stabilo!$F$5:$DA$5=6)*(Stabilo!F346:DA346&lt;&gt;""))</f>
        <v>0</v>
      </c>
      <c r="AO341" s="175">
        <f>SUMPRODUCT((Stabilo!$F$5:$DA$5=7)*(Stabilo!F346:DA346&lt;&gt;""))</f>
        <v>0</v>
      </c>
      <c r="AP341" s="175">
        <f>SUMPRODUCT((Stabilo!$F$5:$DA$5=8)*(Stabilo!F346:DA346&lt;&gt;""))</f>
        <v>0</v>
      </c>
      <c r="AQ341" s="175">
        <f>SUMPRODUCT((Stabilo!$F$5:$DA$5=9)*(Stabilo!F346:DA346&lt;&gt;""))</f>
        <v>0</v>
      </c>
      <c r="AR341" s="175">
        <f>SUMPRODUCT((Stabilo!$F$5:$DA$5=10)*(Stabilo!F346:DA346&lt;&gt;""))</f>
        <v>0</v>
      </c>
    </row>
    <row r="342" spans="2:44" ht="15" customHeight="1">
      <c r="B342" s="76">
        <v>339</v>
      </c>
      <c r="C342" s="77" t="str">
        <f>IF(Accueil!F351="","",Accueil!F351)</f>
        <v/>
      </c>
      <c r="D342" s="167" t="str">
        <f t="shared" si="56"/>
        <v/>
      </c>
      <c r="E342" s="167" t="str">
        <f t="shared" si="57"/>
        <v/>
      </c>
      <c r="F342" s="167" t="str">
        <f t="shared" si="58"/>
        <v/>
      </c>
      <c r="G342" s="167" t="str">
        <f t="shared" si="59"/>
        <v/>
      </c>
      <c r="H342" s="167" t="str">
        <f t="shared" si="60"/>
        <v/>
      </c>
      <c r="I342" s="167" t="str">
        <f t="shared" si="61"/>
        <v/>
      </c>
      <c r="J342" s="167" t="str">
        <f t="shared" si="62"/>
        <v/>
      </c>
      <c r="K342" s="167" t="str">
        <f t="shared" si="63"/>
        <v/>
      </c>
      <c r="L342" s="167" t="str">
        <f t="shared" si="64"/>
        <v/>
      </c>
      <c r="M342" s="167" t="str">
        <f t="shared" si="65"/>
        <v/>
      </c>
      <c r="N342" s="103" t="str">
        <f>IF(N341="","",IF(SUMPRODUCT((Stabilo!$F347:$DA347="A")*(Stabilo!$F$5:$DA$5='Résultats élèves'!$D$2))&gt;0,"ABSENT","PRESENT"))</f>
        <v>PRESENT</v>
      </c>
      <c r="O342" s="103" t="str">
        <f>IF(O341="","",IF(SUMPRODUCT((Stabilo!$F347:$DA347="A")*(Stabilo!$F$5:$DA$5='Résultats élèves'!$E$2))&gt;0,"ABSENT","PRESENT"))</f>
        <v>PRESENT</v>
      </c>
      <c r="P342" s="103" t="str">
        <f>IF(P341="","",IF(SUMPRODUCT((Stabilo!$F347:$DA347="A")*(Stabilo!$F$5:$DA$5='Résultats élèves'!$F$2))&gt;0,"ABSENT","PRESENT"))</f>
        <v>PRESENT</v>
      </c>
      <c r="Q342" s="103" t="str">
        <f>IF(Q341="","",IF(SUMPRODUCT((Stabilo!$F347:$DA347="A")*(Stabilo!$F$5:$DA$5='Résultats élèves'!$G$2))&gt;0,"ABSENT","PRESENT"))</f>
        <v>PRESENT</v>
      </c>
      <c r="R342" s="103" t="str">
        <f>IF(R341="","",IF(SUMPRODUCT((Stabilo!$F347:$DA347="A")*(Stabilo!$F$5:$DA$5='Résultats élèves'!$H$2))&gt;0,"ABSENT","PRESENT"))</f>
        <v>PRESENT</v>
      </c>
      <c r="S342" s="103" t="str">
        <f>IF(S341="","",IF(SUMPRODUCT((Stabilo!$F347:$DA347="A")*(Stabilo!$F$5:$DA$5='Résultats élèves'!$I$2))&gt;0,"ABSENT","PRESENT"))</f>
        <v/>
      </c>
      <c r="T342" s="103" t="str">
        <f>IF(T341="","",IF(SUMPRODUCT((Stabilo!$F347:$DA347="A")*(Stabilo!$F$5:$DA$5='Résultats élèves'!$J$2))&gt;0,"ABSENT","PRESENT"))</f>
        <v/>
      </c>
      <c r="U342" s="103" t="str">
        <f>IF(U341="","",IF(SUMPRODUCT((Stabilo!$F347:$DA347="A")*(Stabilo!$F$5:$DA$5='Résultats élèves'!$K$2))&gt;0,"ABSENT","PRESENT"))</f>
        <v/>
      </c>
      <c r="V342" s="103" t="str">
        <f>IF(V341="","",IF(SUMPRODUCT((Stabilo!$F347:$DA347="A")*(Stabilo!$F$5:$DA$5='Résultats élèves'!$L$2))&gt;0,"ABSENT","PRESENT"))</f>
        <v/>
      </c>
      <c r="W342" s="103" t="str">
        <f>IF(W341="","",IF(SUMPRODUCT((Stabilo!$F347:$DA347="A")*(Stabilo!$F$5:$DA$5='Résultats élèves'!$M$2))&gt;0,"ABSENT","PRESENT"))</f>
        <v/>
      </c>
      <c r="X342" s="99" t="str">
        <f t="shared" si="55"/>
        <v/>
      </c>
      <c r="Y342" s="176" t="str">
        <f>IF(X342="PRESENT",IF(N342="PRESENT",SUMPRODUCT((Stabilo!$F347:$DA347=1)*(Stabilo!$F$5:$DA$5='Résultats élèves'!$D$2)),"A"),"A")</f>
        <v>A</v>
      </c>
      <c r="Z342" s="176" t="str">
        <f>IF(X342="PRESENT",IF(O342="PRESENT",SUMPRODUCT((Stabilo!$F347:$DA347=1)*(Stabilo!$F$5:$DA$5='Résultats élèves'!$E$2)),"A"),"A")</f>
        <v>A</v>
      </c>
      <c r="AA342" s="176" t="str">
        <f>IF(X342="PRESENT",IF(P342="PRESENT",SUMPRODUCT((Stabilo!$F347:$DA347=1)*(Stabilo!$F$5:$DA$5='Résultats élèves'!$F$2)),"A"),"A")</f>
        <v>A</v>
      </c>
      <c r="AB342" s="176" t="str">
        <f>IF(X342="PRESENT",IF(Q342="PRESENT",SUMPRODUCT((Stabilo!$F347:$DA347=1)*(Stabilo!$F$5:$DA$5='Résultats élèves'!$G$2)),"A"),"A")</f>
        <v>A</v>
      </c>
      <c r="AC342" s="176" t="str">
        <f>IF(X342="PRESENT",IF(R342="PRESENT",SUMPRODUCT((Stabilo!$F347:$DA347=1)*(Stabilo!$F$5:$DA$5='Résultats élèves'!$H$2)),"A"),"A")</f>
        <v>A</v>
      </c>
      <c r="AD342" s="176" t="str">
        <f>IF(X342="PRESENT",IF(S342="PRESENT",SUMPRODUCT((Stabilo!$F347:$DA347=1)*(Stabilo!$F$5:$DA$5='Résultats élèves'!$I$2)),"A"),"A")</f>
        <v>A</v>
      </c>
      <c r="AE342" s="176" t="str">
        <f>IF(X342="PRESENT",IF(T342="PRESENT",SUMPRODUCT((Stabilo!$F347:$DA347=1)*(Stabilo!$F$5:$DA$5='Résultats élèves'!$J$2)),"A"),"A")</f>
        <v>A</v>
      </c>
      <c r="AF342" s="176" t="str">
        <f>IF(X342="PRESENT",IF(U342="PRESENT",SUMPRODUCT((Stabilo!$F347:$DA347=1)*(Stabilo!$F$5:$DA$5='Résultats élèves'!$K$2)),"A"),"A")</f>
        <v>A</v>
      </c>
      <c r="AG342" s="176" t="str">
        <f>IF(X342="PRESENT",IF(V342="PRESENT",SUMPRODUCT((Stabilo!$F347:$DA347=1)*(Stabilo!$F$5:$DA$5='Résultats élèves'!$L$2)),"A"),"A")</f>
        <v>A</v>
      </c>
      <c r="AH342" s="176" t="str">
        <f>IF(X342="PRESENT",IF(W342="PRESENT",SUMPRODUCT((Stabilo!$F347:$DA347=1)*(Stabilo!$F$5:$DA$5='Résultats élèves'!$M$2)),"A"),"A")</f>
        <v>A</v>
      </c>
      <c r="AI342" s="175">
        <f>SUMPRODUCT((Stabilo!$F$5:$DA$5=1)*(Stabilo!F347:DA347&lt;&gt;""))</f>
        <v>0</v>
      </c>
      <c r="AJ342" s="175">
        <f>SUMPRODUCT((Stabilo!$F$5:$DA$5=2)*(Stabilo!F347:DA347&lt;&gt;""))</f>
        <v>0</v>
      </c>
      <c r="AK342" s="175">
        <f>SUMPRODUCT((Stabilo!$F$5:$DA$5=3)*(Stabilo!F347:DA347&lt;&gt;""))</f>
        <v>0</v>
      </c>
      <c r="AL342" s="175">
        <f>SUMPRODUCT((Stabilo!$F$5:$DA$5=4)*(Stabilo!F347:DA347&lt;&gt;""))</f>
        <v>0</v>
      </c>
      <c r="AM342" s="175">
        <f>SUMPRODUCT((Stabilo!$F$5:$DA$5=5)*(Stabilo!F347:DA347&lt;&gt;""))</f>
        <v>0</v>
      </c>
      <c r="AN342" s="175">
        <f>SUMPRODUCT((Stabilo!$F$5:$DA$5=6)*(Stabilo!F347:DA347&lt;&gt;""))</f>
        <v>0</v>
      </c>
      <c r="AO342" s="175">
        <f>SUMPRODUCT((Stabilo!$F$5:$DA$5=7)*(Stabilo!F347:DA347&lt;&gt;""))</f>
        <v>0</v>
      </c>
      <c r="AP342" s="175">
        <f>SUMPRODUCT((Stabilo!$F$5:$DA$5=8)*(Stabilo!F347:DA347&lt;&gt;""))</f>
        <v>0</v>
      </c>
      <c r="AQ342" s="175">
        <f>SUMPRODUCT((Stabilo!$F$5:$DA$5=9)*(Stabilo!F347:DA347&lt;&gt;""))</f>
        <v>0</v>
      </c>
      <c r="AR342" s="175">
        <f>SUMPRODUCT((Stabilo!$F$5:$DA$5=10)*(Stabilo!F347:DA347&lt;&gt;""))</f>
        <v>0</v>
      </c>
    </row>
    <row r="343" spans="2:44" ht="15" customHeight="1">
      <c r="B343" s="76">
        <v>340</v>
      </c>
      <c r="C343" s="77" t="str">
        <f>IF(Accueil!F352="","",Accueil!F352)</f>
        <v/>
      </c>
      <c r="D343" s="167" t="str">
        <f t="shared" si="56"/>
        <v/>
      </c>
      <c r="E343" s="167" t="str">
        <f t="shared" si="57"/>
        <v/>
      </c>
      <c r="F343" s="167" t="str">
        <f t="shared" si="58"/>
        <v/>
      </c>
      <c r="G343" s="167" t="str">
        <f t="shared" si="59"/>
        <v/>
      </c>
      <c r="H343" s="167" t="str">
        <f t="shared" si="60"/>
        <v/>
      </c>
      <c r="I343" s="167" t="str">
        <f t="shared" si="61"/>
        <v/>
      </c>
      <c r="J343" s="167" t="str">
        <f t="shared" si="62"/>
        <v/>
      </c>
      <c r="K343" s="167" t="str">
        <f t="shared" si="63"/>
        <v/>
      </c>
      <c r="L343" s="167" t="str">
        <f t="shared" si="64"/>
        <v/>
      </c>
      <c r="M343" s="167" t="str">
        <f t="shared" si="65"/>
        <v/>
      </c>
      <c r="N343" s="103" t="str">
        <f>IF(N342="","",IF(SUMPRODUCT((Stabilo!$F348:$DA348="A")*(Stabilo!$F$5:$DA$5='Résultats élèves'!$D$2))&gt;0,"ABSENT","PRESENT"))</f>
        <v>PRESENT</v>
      </c>
      <c r="O343" s="103" t="str">
        <f>IF(O342="","",IF(SUMPRODUCT((Stabilo!$F348:$DA348="A")*(Stabilo!$F$5:$DA$5='Résultats élèves'!$E$2))&gt;0,"ABSENT","PRESENT"))</f>
        <v>PRESENT</v>
      </c>
      <c r="P343" s="103" t="str">
        <f>IF(P342="","",IF(SUMPRODUCT((Stabilo!$F348:$DA348="A")*(Stabilo!$F$5:$DA$5='Résultats élèves'!$F$2))&gt;0,"ABSENT","PRESENT"))</f>
        <v>PRESENT</v>
      </c>
      <c r="Q343" s="103" t="str">
        <f>IF(Q342="","",IF(SUMPRODUCT((Stabilo!$F348:$DA348="A")*(Stabilo!$F$5:$DA$5='Résultats élèves'!$G$2))&gt;0,"ABSENT","PRESENT"))</f>
        <v>PRESENT</v>
      </c>
      <c r="R343" s="103" t="str">
        <f>IF(R342="","",IF(SUMPRODUCT((Stabilo!$F348:$DA348="A")*(Stabilo!$F$5:$DA$5='Résultats élèves'!$H$2))&gt;0,"ABSENT","PRESENT"))</f>
        <v>PRESENT</v>
      </c>
      <c r="S343" s="103" t="str">
        <f>IF(S342="","",IF(SUMPRODUCT((Stabilo!$F348:$DA348="A")*(Stabilo!$F$5:$DA$5='Résultats élèves'!$I$2))&gt;0,"ABSENT","PRESENT"))</f>
        <v/>
      </c>
      <c r="T343" s="103" t="str">
        <f>IF(T342="","",IF(SUMPRODUCT((Stabilo!$F348:$DA348="A")*(Stabilo!$F$5:$DA$5='Résultats élèves'!$J$2))&gt;0,"ABSENT","PRESENT"))</f>
        <v/>
      </c>
      <c r="U343" s="103" t="str">
        <f>IF(U342="","",IF(SUMPRODUCT((Stabilo!$F348:$DA348="A")*(Stabilo!$F$5:$DA$5='Résultats élèves'!$K$2))&gt;0,"ABSENT","PRESENT"))</f>
        <v/>
      </c>
      <c r="V343" s="103" t="str">
        <f>IF(V342="","",IF(SUMPRODUCT((Stabilo!$F348:$DA348="A")*(Stabilo!$F$5:$DA$5='Résultats élèves'!$L$2))&gt;0,"ABSENT","PRESENT"))</f>
        <v/>
      </c>
      <c r="W343" s="103" t="str">
        <f>IF(W342="","",IF(SUMPRODUCT((Stabilo!$F348:$DA348="A")*(Stabilo!$F$5:$DA$5='Résultats élèves'!$M$2))&gt;0,"ABSENT","PRESENT"))</f>
        <v/>
      </c>
      <c r="X343" s="99" t="str">
        <f t="shared" si="55"/>
        <v/>
      </c>
      <c r="Y343" s="176" t="str">
        <f>IF(X343="PRESENT",IF(N343="PRESENT",SUMPRODUCT((Stabilo!$F348:$DA348=1)*(Stabilo!$F$5:$DA$5='Résultats élèves'!$D$2)),"A"),"A")</f>
        <v>A</v>
      </c>
      <c r="Z343" s="176" t="str">
        <f>IF(X343="PRESENT",IF(O343="PRESENT",SUMPRODUCT((Stabilo!$F348:$DA348=1)*(Stabilo!$F$5:$DA$5='Résultats élèves'!$E$2)),"A"),"A")</f>
        <v>A</v>
      </c>
      <c r="AA343" s="176" t="str">
        <f>IF(X343="PRESENT",IF(P343="PRESENT",SUMPRODUCT((Stabilo!$F348:$DA348=1)*(Stabilo!$F$5:$DA$5='Résultats élèves'!$F$2)),"A"),"A")</f>
        <v>A</v>
      </c>
      <c r="AB343" s="176" t="str">
        <f>IF(X343="PRESENT",IF(Q343="PRESENT",SUMPRODUCT((Stabilo!$F348:$DA348=1)*(Stabilo!$F$5:$DA$5='Résultats élèves'!$G$2)),"A"),"A")</f>
        <v>A</v>
      </c>
      <c r="AC343" s="176" t="str">
        <f>IF(X343="PRESENT",IF(R343="PRESENT",SUMPRODUCT((Stabilo!$F348:$DA348=1)*(Stabilo!$F$5:$DA$5='Résultats élèves'!$H$2)),"A"),"A")</f>
        <v>A</v>
      </c>
      <c r="AD343" s="176" t="str">
        <f>IF(X343="PRESENT",IF(S343="PRESENT",SUMPRODUCT((Stabilo!$F348:$DA348=1)*(Stabilo!$F$5:$DA$5='Résultats élèves'!$I$2)),"A"),"A")</f>
        <v>A</v>
      </c>
      <c r="AE343" s="176" t="str">
        <f>IF(X343="PRESENT",IF(T343="PRESENT",SUMPRODUCT((Stabilo!$F348:$DA348=1)*(Stabilo!$F$5:$DA$5='Résultats élèves'!$J$2)),"A"),"A")</f>
        <v>A</v>
      </c>
      <c r="AF343" s="176" t="str">
        <f>IF(X343="PRESENT",IF(U343="PRESENT",SUMPRODUCT((Stabilo!$F348:$DA348=1)*(Stabilo!$F$5:$DA$5='Résultats élèves'!$K$2)),"A"),"A")</f>
        <v>A</v>
      </c>
      <c r="AG343" s="176" t="str">
        <f>IF(X343="PRESENT",IF(V343="PRESENT",SUMPRODUCT((Stabilo!$F348:$DA348=1)*(Stabilo!$F$5:$DA$5='Résultats élèves'!$L$2)),"A"),"A")</f>
        <v>A</v>
      </c>
      <c r="AH343" s="176" t="str">
        <f>IF(X343="PRESENT",IF(W343="PRESENT",SUMPRODUCT((Stabilo!$F348:$DA348=1)*(Stabilo!$F$5:$DA$5='Résultats élèves'!$M$2)),"A"),"A")</f>
        <v>A</v>
      </c>
      <c r="AI343" s="175">
        <f>SUMPRODUCT((Stabilo!$F$5:$DA$5=1)*(Stabilo!F348:DA348&lt;&gt;""))</f>
        <v>0</v>
      </c>
      <c r="AJ343" s="175">
        <f>SUMPRODUCT((Stabilo!$F$5:$DA$5=2)*(Stabilo!F348:DA348&lt;&gt;""))</f>
        <v>0</v>
      </c>
      <c r="AK343" s="175">
        <f>SUMPRODUCT((Stabilo!$F$5:$DA$5=3)*(Stabilo!F348:DA348&lt;&gt;""))</f>
        <v>0</v>
      </c>
      <c r="AL343" s="175">
        <f>SUMPRODUCT((Stabilo!$F$5:$DA$5=4)*(Stabilo!F348:DA348&lt;&gt;""))</f>
        <v>0</v>
      </c>
      <c r="AM343" s="175">
        <f>SUMPRODUCT((Stabilo!$F$5:$DA$5=5)*(Stabilo!F348:DA348&lt;&gt;""))</f>
        <v>0</v>
      </c>
      <c r="AN343" s="175">
        <f>SUMPRODUCT((Stabilo!$F$5:$DA$5=6)*(Stabilo!F348:DA348&lt;&gt;""))</f>
        <v>0</v>
      </c>
      <c r="AO343" s="175">
        <f>SUMPRODUCT((Stabilo!$F$5:$DA$5=7)*(Stabilo!F348:DA348&lt;&gt;""))</f>
        <v>0</v>
      </c>
      <c r="AP343" s="175">
        <f>SUMPRODUCT((Stabilo!$F$5:$DA$5=8)*(Stabilo!F348:DA348&lt;&gt;""))</f>
        <v>0</v>
      </c>
      <c r="AQ343" s="175">
        <f>SUMPRODUCT((Stabilo!$F$5:$DA$5=9)*(Stabilo!F348:DA348&lt;&gt;""))</f>
        <v>0</v>
      </c>
      <c r="AR343" s="175">
        <f>SUMPRODUCT((Stabilo!$F$5:$DA$5=10)*(Stabilo!F348:DA348&lt;&gt;""))</f>
        <v>0</v>
      </c>
    </row>
    <row r="344" spans="2:44" ht="15" customHeight="1">
      <c r="B344" s="76">
        <v>341</v>
      </c>
      <c r="C344" s="77" t="str">
        <f>IF(Accueil!F353="","",Accueil!F353)</f>
        <v/>
      </c>
      <c r="D344" s="167" t="str">
        <f t="shared" si="56"/>
        <v/>
      </c>
      <c r="E344" s="167" t="str">
        <f t="shared" si="57"/>
        <v/>
      </c>
      <c r="F344" s="167" t="str">
        <f t="shared" si="58"/>
        <v/>
      </c>
      <c r="G344" s="167" t="str">
        <f t="shared" si="59"/>
        <v/>
      </c>
      <c r="H344" s="167" t="str">
        <f t="shared" si="60"/>
        <v/>
      </c>
      <c r="I344" s="167" t="str">
        <f t="shared" si="61"/>
        <v/>
      </c>
      <c r="J344" s="167" t="str">
        <f t="shared" si="62"/>
        <v/>
      </c>
      <c r="K344" s="167" t="str">
        <f t="shared" si="63"/>
        <v/>
      </c>
      <c r="L344" s="167" t="str">
        <f t="shared" si="64"/>
        <v/>
      </c>
      <c r="M344" s="167" t="str">
        <f t="shared" si="65"/>
        <v/>
      </c>
      <c r="N344" s="103" t="str">
        <f>IF(N343="","",IF(SUMPRODUCT((Stabilo!$F349:$DA349="A")*(Stabilo!$F$5:$DA$5='Résultats élèves'!$D$2))&gt;0,"ABSENT","PRESENT"))</f>
        <v>PRESENT</v>
      </c>
      <c r="O344" s="103" t="str">
        <f>IF(O343="","",IF(SUMPRODUCT((Stabilo!$F349:$DA349="A")*(Stabilo!$F$5:$DA$5='Résultats élèves'!$E$2))&gt;0,"ABSENT","PRESENT"))</f>
        <v>PRESENT</v>
      </c>
      <c r="P344" s="103" t="str">
        <f>IF(P343="","",IF(SUMPRODUCT((Stabilo!$F349:$DA349="A")*(Stabilo!$F$5:$DA$5='Résultats élèves'!$F$2))&gt;0,"ABSENT","PRESENT"))</f>
        <v>PRESENT</v>
      </c>
      <c r="Q344" s="103" t="str">
        <f>IF(Q343="","",IF(SUMPRODUCT((Stabilo!$F349:$DA349="A")*(Stabilo!$F$5:$DA$5='Résultats élèves'!$G$2))&gt;0,"ABSENT","PRESENT"))</f>
        <v>PRESENT</v>
      </c>
      <c r="R344" s="103" t="str">
        <f>IF(R343="","",IF(SUMPRODUCT((Stabilo!$F349:$DA349="A")*(Stabilo!$F$5:$DA$5='Résultats élèves'!$H$2))&gt;0,"ABSENT","PRESENT"))</f>
        <v>PRESENT</v>
      </c>
      <c r="S344" s="103" t="str">
        <f>IF(S343="","",IF(SUMPRODUCT((Stabilo!$F349:$DA349="A")*(Stabilo!$F$5:$DA$5='Résultats élèves'!$I$2))&gt;0,"ABSENT","PRESENT"))</f>
        <v/>
      </c>
      <c r="T344" s="103" t="str">
        <f>IF(T343="","",IF(SUMPRODUCT((Stabilo!$F349:$DA349="A")*(Stabilo!$F$5:$DA$5='Résultats élèves'!$J$2))&gt;0,"ABSENT","PRESENT"))</f>
        <v/>
      </c>
      <c r="U344" s="103" t="str">
        <f>IF(U343="","",IF(SUMPRODUCT((Stabilo!$F349:$DA349="A")*(Stabilo!$F$5:$DA$5='Résultats élèves'!$K$2))&gt;0,"ABSENT","PRESENT"))</f>
        <v/>
      </c>
      <c r="V344" s="103" t="str">
        <f>IF(V343="","",IF(SUMPRODUCT((Stabilo!$F349:$DA349="A")*(Stabilo!$F$5:$DA$5='Résultats élèves'!$L$2))&gt;0,"ABSENT","PRESENT"))</f>
        <v/>
      </c>
      <c r="W344" s="103" t="str">
        <f>IF(W343="","",IF(SUMPRODUCT((Stabilo!$F349:$DA349="A")*(Stabilo!$F$5:$DA$5='Résultats élèves'!$M$2))&gt;0,"ABSENT","PRESENT"))</f>
        <v/>
      </c>
      <c r="X344" s="99" t="str">
        <f t="shared" si="55"/>
        <v/>
      </c>
      <c r="Y344" s="176" t="str">
        <f>IF(X344="PRESENT",IF(N344="PRESENT",SUMPRODUCT((Stabilo!$F349:$DA349=1)*(Stabilo!$F$5:$DA$5='Résultats élèves'!$D$2)),"A"),"A")</f>
        <v>A</v>
      </c>
      <c r="Z344" s="176" t="str">
        <f>IF(X344="PRESENT",IF(O344="PRESENT",SUMPRODUCT((Stabilo!$F349:$DA349=1)*(Stabilo!$F$5:$DA$5='Résultats élèves'!$E$2)),"A"),"A")</f>
        <v>A</v>
      </c>
      <c r="AA344" s="176" t="str">
        <f>IF(X344="PRESENT",IF(P344="PRESENT",SUMPRODUCT((Stabilo!$F349:$DA349=1)*(Stabilo!$F$5:$DA$5='Résultats élèves'!$F$2)),"A"),"A")</f>
        <v>A</v>
      </c>
      <c r="AB344" s="176" t="str">
        <f>IF(X344="PRESENT",IF(Q344="PRESENT",SUMPRODUCT((Stabilo!$F349:$DA349=1)*(Stabilo!$F$5:$DA$5='Résultats élèves'!$G$2)),"A"),"A")</f>
        <v>A</v>
      </c>
      <c r="AC344" s="176" t="str">
        <f>IF(X344="PRESENT",IF(R344="PRESENT",SUMPRODUCT((Stabilo!$F349:$DA349=1)*(Stabilo!$F$5:$DA$5='Résultats élèves'!$H$2)),"A"),"A")</f>
        <v>A</v>
      </c>
      <c r="AD344" s="176" t="str">
        <f>IF(X344="PRESENT",IF(S344="PRESENT",SUMPRODUCT((Stabilo!$F349:$DA349=1)*(Stabilo!$F$5:$DA$5='Résultats élèves'!$I$2)),"A"),"A")</f>
        <v>A</v>
      </c>
      <c r="AE344" s="176" t="str">
        <f>IF(X344="PRESENT",IF(T344="PRESENT",SUMPRODUCT((Stabilo!$F349:$DA349=1)*(Stabilo!$F$5:$DA$5='Résultats élèves'!$J$2)),"A"),"A")</f>
        <v>A</v>
      </c>
      <c r="AF344" s="176" t="str">
        <f>IF(X344="PRESENT",IF(U344="PRESENT",SUMPRODUCT((Stabilo!$F349:$DA349=1)*(Stabilo!$F$5:$DA$5='Résultats élèves'!$K$2)),"A"),"A")</f>
        <v>A</v>
      </c>
      <c r="AG344" s="176" t="str">
        <f>IF(X344="PRESENT",IF(V344="PRESENT",SUMPRODUCT((Stabilo!$F349:$DA349=1)*(Stabilo!$F$5:$DA$5='Résultats élèves'!$L$2)),"A"),"A")</f>
        <v>A</v>
      </c>
      <c r="AH344" s="176" t="str">
        <f>IF(X344="PRESENT",IF(W344="PRESENT",SUMPRODUCT((Stabilo!$F349:$DA349=1)*(Stabilo!$F$5:$DA$5='Résultats élèves'!$M$2)),"A"),"A")</f>
        <v>A</v>
      </c>
      <c r="AI344" s="175">
        <f>SUMPRODUCT((Stabilo!$F$5:$DA$5=1)*(Stabilo!F349:DA349&lt;&gt;""))</f>
        <v>0</v>
      </c>
      <c r="AJ344" s="175">
        <f>SUMPRODUCT((Stabilo!$F$5:$DA$5=2)*(Stabilo!F349:DA349&lt;&gt;""))</f>
        <v>0</v>
      </c>
      <c r="AK344" s="175">
        <f>SUMPRODUCT((Stabilo!$F$5:$DA$5=3)*(Stabilo!F349:DA349&lt;&gt;""))</f>
        <v>0</v>
      </c>
      <c r="AL344" s="175">
        <f>SUMPRODUCT((Stabilo!$F$5:$DA$5=4)*(Stabilo!F349:DA349&lt;&gt;""))</f>
        <v>0</v>
      </c>
      <c r="AM344" s="175">
        <f>SUMPRODUCT((Stabilo!$F$5:$DA$5=5)*(Stabilo!F349:DA349&lt;&gt;""))</f>
        <v>0</v>
      </c>
      <c r="AN344" s="175">
        <f>SUMPRODUCT((Stabilo!$F$5:$DA$5=6)*(Stabilo!F349:DA349&lt;&gt;""))</f>
        <v>0</v>
      </c>
      <c r="AO344" s="175">
        <f>SUMPRODUCT((Stabilo!$F$5:$DA$5=7)*(Stabilo!F349:DA349&lt;&gt;""))</f>
        <v>0</v>
      </c>
      <c r="AP344" s="175">
        <f>SUMPRODUCT((Stabilo!$F$5:$DA$5=8)*(Stabilo!F349:DA349&lt;&gt;""))</f>
        <v>0</v>
      </c>
      <c r="AQ344" s="175">
        <f>SUMPRODUCT((Stabilo!$F$5:$DA$5=9)*(Stabilo!F349:DA349&lt;&gt;""))</f>
        <v>0</v>
      </c>
      <c r="AR344" s="175">
        <f>SUMPRODUCT((Stabilo!$F$5:$DA$5=10)*(Stabilo!F349:DA349&lt;&gt;""))</f>
        <v>0</v>
      </c>
    </row>
    <row r="345" spans="2:44" ht="15" customHeight="1">
      <c r="B345" s="76">
        <v>342</v>
      </c>
      <c r="C345" s="77" t="str">
        <f>IF(Accueil!F354="","",Accueil!F354)</f>
        <v/>
      </c>
      <c r="D345" s="167" t="str">
        <f t="shared" si="56"/>
        <v/>
      </c>
      <c r="E345" s="167" t="str">
        <f t="shared" si="57"/>
        <v/>
      </c>
      <c r="F345" s="167" t="str">
        <f t="shared" si="58"/>
        <v/>
      </c>
      <c r="G345" s="167" t="str">
        <f t="shared" si="59"/>
        <v/>
      </c>
      <c r="H345" s="167" t="str">
        <f t="shared" si="60"/>
        <v/>
      </c>
      <c r="I345" s="167" t="str">
        <f t="shared" si="61"/>
        <v/>
      </c>
      <c r="J345" s="167" t="str">
        <f t="shared" si="62"/>
        <v/>
      </c>
      <c r="K345" s="167" t="str">
        <f t="shared" si="63"/>
        <v/>
      </c>
      <c r="L345" s="167" t="str">
        <f t="shared" si="64"/>
        <v/>
      </c>
      <c r="M345" s="167" t="str">
        <f t="shared" si="65"/>
        <v/>
      </c>
      <c r="N345" s="103" t="str">
        <f>IF(N344="","",IF(SUMPRODUCT((Stabilo!$F350:$DA350="A")*(Stabilo!$F$5:$DA$5='Résultats élèves'!$D$2))&gt;0,"ABSENT","PRESENT"))</f>
        <v>PRESENT</v>
      </c>
      <c r="O345" s="103" t="str">
        <f>IF(O344="","",IF(SUMPRODUCT((Stabilo!$F350:$DA350="A")*(Stabilo!$F$5:$DA$5='Résultats élèves'!$E$2))&gt;0,"ABSENT","PRESENT"))</f>
        <v>PRESENT</v>
      </c>
      <c r="P345" s="103" t="str">
        <f>IF(P344="","",IF(SUMPRODUCT((Stabilo!$F350:$DA350="A")*(Stabilo!$F$5:$DA$5='Résultats élèves'!$F$2))&gt;0,"ABSENT","PRESENT"))</f>
        <v>PRESENT</v>
      </c>
      <c r="Q345" s="103" t="str">
        <f>IF(Q344="","",IF(SUMPRODUCT((Stabilo!$F350:$DA350="A")*(Stabilo!$F$5:$DA$5='Résultats élèves'!$G$2))&gt;0,"ABSENT","PRESENT"))</f>
        <v>PRESENT</v>
      </c>
      <c r="R345" s="103" t="str">
        <f>IF(R344="","",IF(SUMPRODUCT((Stabilo!$F350:$DA350="A")*(Stabilo!$F$5:$DA$5='Résultats élèves'!$H$2))&gt;0,"ABSENT","PRESENT"))</f>
        <v>PRESENT</v>
      </c>
      <c r="S345" s="103" t="str">
        <f>IF(S344="","",IF(SUMPRODUCT((Stabilo!$F350:$DA350="A")*(Stabilo!$F$5:$DA$5='Résultats élèves'!$I$2))&gt;0,"ABSENT","PRESENT"))</f>
        <v/>
      </c>
      <c r="T345" s="103" t="str">
        <f>IF(T344="","",IF(SUMPRODUCT((Stabilo!$F350:$DA350="A")*(Stabilo!$F$5:$DA$5='Résultats élèves'!$J$2))&gt;0,"ABSENT","PRESENT"))</f>
        <v/>
      </c>
      <c r="U345" s="103" t="str">
        <f>IF(U344="","",IF(SUMPRODUCT((Stabilo!$F350:$DA350="A")*(Stabilo!$F$5:$DA$5='Résultats élèves'!$K$2))&gt;0,"ABSENT","PRESENT"))</f>
        <v/>
      </c>
      <c r="V345" s="103" t="str">
        <f>IF(V344="","",IF(SUMPRODUCT((Stabilo!$F350:$DA350="A")*(Stabilo!$F$5:$DA$5='Résultats élèves'!$L$2))&gt;0,"ABSENT","PRESENT"))</f>
        <v/>
      </c>
      <c r="W345" s="103" t="str">
        <f>IF(W344="","",IF(SUMPRODUCT((Stabilo!$F350:$DA350="A")*(Stabilo!$F$5:$DA$5='Résultats élèves'!$M$2))&gt;0,"ABSENT","PRESENT"))</f>
        <v/>
      </c>
      <c r="X345" s="99" t="str">
        <f t="shared" si="55"/>
        <v/>
      </c>
      <c r="Y345" s="176" t="str">
        <f>IF(X345="PRESENT",IF(N345="PRESENT",SUMPRODUCT((Stabilo!$F350:$DA350=1)*(Stabilo!$F$5:$DA$5='Résultats élèves'!$D$2)),"A"),"A")</f>
        <v>A</v>
      </c>
      <c r="Z345" s="176" t="str">
        <f>IF(X345="PRESENT",IF(O345="PRESENT",SUMPRODUCT((Stabilo!$F350:$DA350=1)*(Stabilo!$F$5:$DA$5='Résultats élèves'!$E$2)),"A"),"A")</f>
        <v>A</v>
      </c>
      <c r="AA345" s="176" t="str">
        <f>IF(X345="PRESENT",IF(P345="PRESENT",SUMPRODUCT((Stabilo!$F350:$DA350=1)*(Stabilo!$F$5:$DA$5='Résultats élèves'!$F$2)),"A"),"A")</f>
        <v>A</v>
      </c>
      <c r="AB345" s="176" t="str">
        <f>IF(X345="PRESENT",IF(Q345="PRESENT",SUMPRODUCT((Stabilo!$F350:$DA350=1)*(Stabilo!$F$5:$DA$5='Résultats élèves'!$G$2)),"A"),"A")</f>
        <v>A</v>
      </c>
      <c r="AC345" s="176" t="str">
        <f>IF(X345="PRESENT",IF(R345="PRESENT",SUMPRODUCT((Stabilo!$F350:$DA350=1)*(Stabilo!$F$5:$DA$5='Résultats élèves'!$H$2)),"A"),"A")</f>
        <v>A</v>
      </c>
      <c r="AD345" s="176" t="str">
        <f>IF(X345="PRESENT",IF(S345="PRESENT",SUMPRODUCT((Stabilo!$F350:$DA350=1)*(Stabilo!$F$5:$DA$5='Résultats élèves'!$I$2)),"A"),"A")</f>
        <v>A</v>
      </c>
      <c r="AE345" s="176" t="str">
        <f>IF(X345="PRESENT",IF(T345="PRESENT",SUMPRODUCT((Stabilo!$F350:$DA350=1)*(Stabilo!$F$5:$DA$5='Résultats élèves'!$J$2)),"A"),"A")</f>
        <v>A</v>
      </c>
      <c r="AF345" s="176" t="str">
        <f>IF(X345="PRESENT",IF(U345="PRESENT",SUMPRODUCT((Stabilo!$F350:$DA350=1)*(Stabilo!$F$5:$DA$5='Résultats élèves'!$K$2)),"A"),"A")</f>
        <v>A</v>
      </c>
      <c r="AG345" s="176" t="str">
        <f>IF(X345="PRESENT",IF(V345="PRESENT",SUMPRODUCT((Stabilo!$F350:$DA350=1)*(Stabilo!$F$5:$DA$5='Résultats élèves'!$L$2)),"A"),"A")</f>
        <v>A</v>
      </c>
      <c r="AH345" s="176" t="str">
        <f>IF(X345="PRESENT",IF(W345="PRESENT",SUMPRODUCT((Stabilo!$F350:$DA350=1)*(Stabilo!$F$5:$DA$5='Résultats élèves'!$M$2)),"A"),"A")</f>
        <v>A</v>
      </c>
      <c r="AI345" s="175">
        <f>SUMPRODUCT((Stabilo!$F$5:$DA$5=1)*(Stabilo!F350:DA350&lt;&gt;""))</f>
        <v>0</v>
      </c>
      <c r="AJ345" s="175">
        <f>SUMPRODUCT((Stabilo!$F$5:$DA$5=2)*(Stabilo!F350:DA350&lt;&gt;""))</f>
        <v>0</v>
      </c>
      <c r="AK345" s="175">
        <f>SUMPRODUCT((Stabilo!$F$5:$DA$5=3)*(Stabilo!F350:DA350&lt;&gt;""))</f>
        <v>0</v>
      </c>
      <c r="AL345" s="175">
        <f>SUMPRODUCT((Stabilo!$F$5:$DA$5=4)*(Stabilo!F350:DA350&lt;&gt;""))</f>
        <v>0</v>
      </c>
      <c r="AM345" s="175">
        <f>SUMPRODUCT((Stabilo!$F$5:$DA$5=5)*(Stabilo!F350:DA350&lt;&gt;""))</f>
        <v>0</v>
      </c>
      <c r="AN345" s="175">
        <f>SUMPRODUCT((Stabilo!$F$5:$DA$5=6)*(Stabilo!F350:DA350&lt;&gt;""))</f>
        <v>0</v>
      </c>
      <c r="AO345" s="175">
        <f>SUMPRODUCT((Stabilo!$F$5:$DA$5=7)*(Stabilo!F350:DA350&lt;&gt;""))</f>
        <v>0</v>
      </c>
      <c r="AP345" s="175">
        <f>SUMPRODUCT((Stabilo!$F$5:$DA$5=8)*(Stabilo!F350:DA350&lt;&gt;""))</f>
        <v>0</v>
      </c>
      <c r="AQ345" s="175">
        <f>SUMPRODUCT((Stabilo!$F$5:$DA$5=9)*(Stabilo!F350:DA350&lt;&gt;""))</f>
        <v>0</v>
      </c>
      <c r="AR345" s="175">
        <f>SUMPRODUCT((Stabilo!$F$5:$DA$5=10)*(Stabilo!F350:DA350&lt;&gt;""))</f>
        <v>0</v>
      </c>
    </row>
    <row r="346" spans="2:44" ht="15" customHeight="1">
      <c r="B346" s="76">
        <v>343</v>
      </c>
      <c r="C346" s="77" t="str">
        <f>IF(Accueil!F355="","",Accueil!F355)</f>
        <v/>
      </c>
      <c r="D346" s="167" t="str">
        <f t="shared" si="56"/>
        <v/>
      </c>
      <c r="E346" s="167" t="str">
        <f t="shared" si="57"/>
        <v/>
      </c>
      <c r="F346" s="167" t="str">
        <f t="shared" si="58"/>
        <v/>
      </c>
      <c r="G346" s="167" t="str">
        <f t="shared" si="59"/>
        <v/>
      </c>
      <c r="H346" s="167" t="str">
        <f t="shared" si="60"/>
        <v/>
      </c>
      <c r="I346" s="167" t="str">
        <f t="shared" si="61"/>
        <v/>
      </c>
      <c r="J346" s="167" t="str">
        <f t="shared" si="62"/>
        <v/>
      </c>
      <c r="K346" s="167" t="str">
        <f t="shared" si="63"/>
        <v/>
      </c>
      <c r="L346" s="167" t="str">
        <f t="shared" si="64"/>
        <v/>
      </c>
      <c r="M346" s="167" t="str">
        <f t="shared" si="65"/>
        <v/>
      </c>
      <c r="N346" s="103" t="str">
        <f>IF(N345="","",IF(SUMPRODUCT((Stabilo!$F351:$DA351="A")*(Stabilo!$F$5:$DA$5='Résultats élèves'!$D$2))&gt;0,"ABSENT","PRESENT"))</f>
        <v>PRESENT</v>
      </c>
      <c r="O346" s="103" t="str">
        <f>IF(O345="","",IF(SUMPRODUCT((Stabilo!$F351:$DA351="A")*(Stabilo!$F$5:$DA$5='Résultats élèves'!$E$2))&gt;0,"ABSENT","PRESENT"))</f>
        <v>PRESENT</v>
      </c>
      <c r="P346" s="103" t="str">
        <f>IF(P345="","",IF(SUMPRODUCT((Stabilo!$F351:$DA351="A")*(Stabilo!$F$5:$DA$5='Résultats élèves'!$F$2))&gt;0,"ABSENT","PRESENT"))</f>
        <v>PRESENT</v>
      </c>
      <c r="Q346" s="103" t="str">
        <f>IF(Q345="","",IF(SUMPRODUCT((Stabilo!$F351:$DA351="A")*(Stabilo!$F$5:$DA$5='Résultats élèves'!$G$2))&gt;0,"ABSENT","PRESENT"))</f>
        <v>PRESENT</v>
      </c>
      <c r="R346" s="103" t="str">
        <f>IF(R345="","",IF(SUMPRODUCT((Stabilo!$F351:$DA351="A")*(Stabilo!$F$5:$DA$5='Résultats élèves'!$H$2))&gt;0,"ABSENT","PRESENT"))</f>
        <v>PRESENT</v>
      </c>
      <c r="S346" s="103" t="str">
        <f>IF(S345="","",IF(SUMPRODUCT((Stabilo!$F351:$DA351="A")*(Stabilo!$F$5:$DA$5='Résultats élèves'!$I$2))&gt;0,"ABSENT","PRESENT"))</f>
        <v/>
      </c>
      <c r="T346" s="103" t="str">
        <f>IF(T345="","",IF(SUMPRODUCT((Stabilo!$F351:$DA351="A")*(Stabilo!$F$5:$DA$5='Résultats élèves'!$J$2))&gt;0,"ABSENT","PRESENT"))</f>
        <v/>
      </c>
      <c r="U346" s="103" t="str">
        <f>IF(U345="","",IF(SUMPRODUCT((Stabilo!$F351:$DA351="A")*(Stabilo!$F$5:$DA$5='Résultats élèves'!$K$2))&gt;0,"ABSENT","PRESENT"))</f>
        <v/>
      </c>
      <c r="V346" s="103" t="str">
        <f>IF(V345="","",IF(SUMPRODUCT((Stabilo!$F351:$DA351="A")*(Stabilo!$F$5:$DA$5='Résultats élèves'!$L$2))&gt;0,"ABSENT","PRESENT"))</f>
        <v/>
      </c>
      <c r="W346" s="103" t="str">
        <f>IF(W345="","",IF(SUMPRODUCT((Stabilo!$F351:$DA351="A")*(Stabilo!$F$5:$DA$5='Résultats élèves'!$M$2))&gt;0,"ABSENT","PRESENT"))</f>
        <v/>
      </c>
      <c r="X346" s="99" t="str">
        <f t="shared" si="55"/>
        <v/>
      </c>
      <c r="Y346" s="176" t="str">
        <f>IF(X346="PRESENT",IF(N346="PRESENT",SUMPRODUCT((Stabilo!$F351:$DA351=1)*(Stabilo!$F$5:$DA$5='Résultats élèves'!$D$2)),"A"),"A")</f>
        <v>A</v>
      </c>
      <c r="Z346" s="176" t="str">
        <f>IF(X346="PRESENT",IF(O346="PRESENT",SUMPRODUCT((Stabilo!$F351:$DA351=1)*(Stabilo!$F$5:$DA$5='Résultats élèves'!$E$2)),"A"),"A")</f>
        <v>A</v>
      </c>
      <c r="AA346" s="176" t="str">
        <f>IF(X346="PRESENT",IF(P346="PRESENT",SUMPRODUCT((Stabilo!$F351:$DA351=1)*(Stabilo!$F$5:$DA$5='Résultats élèves'!$F$2)),"A"),"A")</f>
        <v>A</v>
      </c>
      <c r="AB346" s="176" t="str">
        <f>IF(X346="PRESENT",IF(Q346="PRESENT",SUMPRODUCT((Stabilo!$F351:$DA351=1)*(Stabilo!$F$5:$DA$5='Résultats élèves'!$G$2)),"A"),"A")</f>
        <v>A</v>
      </c>
      <c r="AC346" s="176" t="str">
        <f>IF(X346="PRESENT",IF(R346="PRESENT",SUMPRODUCT((Stabilo!$F351:$DA351=1)*(Stabilo!$F$5:$DA$5='Résultats élèves'!$H$2)),"A"),"A")</f>
        <v>A</v>
      </c>
      <c r="AD346" s="176" t="str">
        <f>IF(X346="PRESENT",IF(S346="PRESENT",SUMPRODUCT((Stabilo!$F351:$DA351=1)*(Stabilo!$F$5:$DA$5='Résultats élèves'!$I$2)),"A"),"A")</f>
        <v>A</v>
      </c>
      <c r="AE346" s="176" t="str">
        <f>IF(X346="PRESENT",IF(T346="PRESENT",SUMPRODUCT((Stabilo!$F351:$DA351=1)*(Stabilo!$F$5:$DA$5='Résultats élèves'!$J$2)),"A"),"A")</f>
        <v>A</v>
      </c>
      <c r="AF346" s="176" t="str">
        <f>IF(X346="PRESENT",IF(U346="PRESENT",SUMPRODUCT((Stabilo!$F351:$DA351=1)*(Stabilo!$F$5:$DA$5='Résultats élèves'!$K$2)),"A"),"A")</f>
        <v>A</v>
      </c>
      <c r="AG346" s="176" t="str">
        <f>IF(X346="PRESENT",IF(V346="PRESENT",SUMPRODUCT((Stabilo!$F351:$DA351=1)*(Stabilo!$F$5:$DA$5='Résultats élèves'!$L$2)),"A"),"A")</f>
        <v>A</v>
      </c>
      <c r="AH346" s="176" t="str">
        <f>IF(X346="PRESENT",IF(W346="PRESENT",SUMPRODUCT((Stabilo!$F351:$DA351=1)*(Stabilo!$F$5:$DA$5='Résultats élèves'!$M$2)),"A"),"A")</f>
        <v>A</v>
      </c>
      <c r="AI346" s="175">
        <f>SUMPRODUCT((Stabilo!$F$5:$DA$5=1)*(Stabilo!F351:DA351&lt;&gt;""))</f>
        <v>0</v>
      </c>
      <c r="AJ346" s="175">
        <f>SUMPRODUCT((Stabilo!$F$5:$DA$5=2)*(Stabilo!F351:DA351&lt;&gt;""))</f>
        <v>0</v>
      </c>
      <c r="AK346" s="175">
        <f>SUMPRODUCT((Stabilo!$F$5:$DA$5=3)*(Stabilo!F351:DA351&lt;&gt;""))</f>
        <v>0</v>
      </c>
      <c r="AL346" s="175">
        <f>SUMPRODUCT((Stabilo!$F$5:$DA$5=4)*(Stabilo!F351:DA351&lt;&gt;""))</f>
        <v>0</v>
      </c>
      <c r="AM346" s="175">
        <f>SUMPRODUCT((Stabilo!$F$5:$DA$5=5)*(Stabilo!F351:DA351&lt;&gt;""))</f>
        <v>0</v>
      </c>
      <c r="AN346" s="175">
        <f>SUMPRODUCT((Stabilo!$F$5:$DA$5=6)*(Stabilo!F351:DA351&lt;&gt;""))</f>
        <v>0</v>
      </c>
      <c r="AO346" s="175">
        <f>SUMPRODUCT((Stabilo!$F$5:$DA$5=7)*(Stabilo!F351:DA351&lt;&gt;""))</f>
        <v>0</v>
      </c>
      <c r="AP346" s="175">
        <f>SUMPRODUCT((Stabilo!$F$5:$DA$5=8)*(Stabilo!F351:DA351&lt;&gt;""))</f>
        <v>0</v>
      </c>
      <c r="AQ346" s="175">
        <f>SUMPRODUCT((Stabilo!$F$5:$DA$5=9)*(Stabilo!F351:DA351&lt;&gt;""))</f>
        <v>0</v>
      </c>
      <c r="AR346" s="175">
        <f>SUMPRODUCT((Stabilo!$F$5:$DA$5=10)*(Stabilo!F351:DA351&lt;&gt;""))</f>
        <v>0</v>
      </c>
    </row>
    <row r="347" spans="2:44" ht="15" customHeight="1">
      <c r="B347" s="76">
        <v>344</v>
      </c>
      <c r="C347" s="77" t="str">
        <f>IF(Accueil!F356="","",Accueil!F356)</f>
        <v/>
      </c>
      <c r="D347" s="167" t="str">
        <f t="shared" si="56"/>
        <v/>
      </c>
      <c r="E347" s="167" t="str">
        <f t="shared" si="57"/>
        <v/>
      </c>
      <c r="F347" s="167" t="str">
        <f t="shared" si="58"/>
        <v/>
      </c>
      <c r="G347" s="167" t="str">
        <f t="shared" si="59"/>
        <v/>
      </c>
      <c r="H347" s="167" t="str">
        <f t="shared" si="60"/>
        <v/>
      </c>
      <c r="I347" s="167" t="str">
        <f t="shared" si="61"/>
        <v/>
      </c>
      <c r="J347" s="167" t="str">
        <f t="shared" si="62"/>
        <v/>
      </c>
      <c r="K347" s="167" t="str">
        <f t="shared" si="63"/>
        <v/>
      </c>
      <c r="L347" s="167" t="str">
        <f t="shared" si="64"/>
        <v/>
      </c>
      <c r="M347" s="167" t="str">
        <f t="shared" si="65"/>
        <v/>
      </c>
      <c r="N347" s="103" t="str">
        <f>IF(N346="","",IF(SUMPRODUCT((Stabilo!$F352:$DA352="A")*(Stabilo!$F$5:$DA$5='Résultats élèves'!$D$2))&gt;0,"ABSENT","PRESENT"))</f>
        <v>PRESENT</v>
      </c>
      <c r="O347" s="103" t="str">
        <f>IF(O346="","",IF(SUMPRODUCT((Stabilo!$F352:$DA352="A")*(Stabilo!$F$5:$DA$5='Résultats élèves'!$E$2))&gt;0,"ABSENT","PRESENT"))</f>
        <v>PRESENT</v>
      </c>
      <c r="P347" s="103" t="str">
        <f>IF(P346="","",IF(SUMPRODUCT((Stabilo!$F352:$DA352="A")*(Stabilo!$F$5:$DA$5='Résultats élèves'!$F$2))&gt;0,"ABSENT","PRESENT"))</f>
        <v>PRESENT</v>
      </c>
      <c r="Q347" s="103" t="str">
        <f>IF(Q346="","",IF(SUMPRODUCT((Stabilo!$F352:$DA352="A")*(Stabilo!$F$5:$DA$5='Résultats élèves'!$G$2))&gt;0,"ABSENT","PRESENT"))</f>
        <v>PRESENT</v>
      </c>
      <c r="R347" s="103" t="str">
        <f>IF(R346="","",IF(SUMPRODUCT((Stabilo!$F352:$DA352="A")*(Stabilo!$F$5:$DA$5='Résultats élèves'!$H$2))&gt;0,"ABSENT","PRESENT"))</f>
        <v>PRESENT</v>
      </c>
      <c r="S347" s="103" t="str">
        <f>IF(S346="","",IF(SUMPRODUCT((Stabilo!$F352:$DA352="A")*(Stabilo!$F$5:$DA$5='Résultats élèves'!$I$2))&gt;0,"ABSENT","PRESENT"))</f>
        <v/>
      </c>
      <c r="T347" s="103" t="str">
        <f>IF(T346="","",IF(SUMPRODUCT((Stabilo!$F352:$DA352="A")*(Stabilo!$F$5:$DA$5='Résultats élèves'!$J$2))&gt;0,"ABSENT","PRESENT"))</f>
        <v/>
      </c>
      <c r="U347" s="103" t="str">
        <f>IF(U346="","",IF(SUMPRODUCT((Stabilo!$F352:$DA352="A")*(Stabilo!$F$5:$DA$5='Résultats élèves'!$K$2))&gt;0,"ABSENT","PRESENT"))</f>
        <v/>
      </c>
      <c r="V347" s="103" t="str">
        <f>IF(V346="","",IF(SUMPRODUCT((Stabilo!$F352:$DA352="A")*(Stabilo!$F$5:$DA$5='Résultats élèves'!$L$2))&gt;0,"ABSENT","PRESENT"))</f>
        <v/>
      </c>
      <c r="W347" s="103" t="str">
        <f>IF(W346="","",IF(SUMPRODUCT((Stabilo!$F352:$DA352="A")*(Stabilo!$F$5:$DA$5='Résultats élèves'!$M$2))&gt;0,"ABSENT","PRESENT"))</f>
        <v/>
      </c>
      <c r="X347" s="99" t="str">
        <f t="shared" si="55"/>
        <v/>
      </c>
      <c r="Y347" s="176" t="str">
        <f>IF(X347="PRESENT",IF(N347="PRESENT",SUMPRODUCT((Stabilo!$F352:$DA352=1)*(Stabilo!$F$5:$DA$5='Résultats élèves'!$D$2)),"A"),"A")</f>
        <v>A</v>
      </c>
      <c r="Z347" s="176" t="str">
        <f>IF(X347="PRESENT",IF(O347="PRESENT",SUMPRODUCT((Stabilo!$F352:$DA352=1)*(Stabilo!$F$5:$DA$5='Résultats élèves'!$E$2)),"A"),"A")</f>
        <v>A</v>
      </c>
      <c r="AA347" s="176" t="str">
        <f>IF(X347="PRESENT",IF(P347="PRESENT",SUMPRODUCT((Stabilo!$F352:$DA352=1)*(Stabilo!$F$5:$DA$5='Résultats élèves'!$F$2)),"A"),"A")</f>
        <v>A</v>
      </c>
      <c r="AB347" s="176" t="str">
        <f>IF(X347="PRESENT",IF(Q347="PRESENT",SUMPRODUCT((Stabilo!$F352:$DA352=1)*(Stabilo!$F$5:$DA$5='Résultats élèves'!$G$2)),"A"),"A")</f>
        <v>A</v>
      </c>
      <c r="AC347" s="176" t="str">
        <f>IF(X347="PRESENT",IF(R347="PRESENT",SUMPRODUCT((Stabilo!$F352:$DA352=1)*(Stabilo!$F$5:$DA$5='Résultats élèves'!$H$2)),"A"),"A")</f>
        <v>A</v>
      </c>
      <c r="AD347" s="176" t="str">
        <f>IF(X347="PRESENT",IF(S347="PRESENT",SUMPRODUCT((Stabilo!$F352:$DA352=1)*(Stabilo!$F$5:$DA$5='Résultats élèves'!$I$2)),"A"),"A")</f>
        <v>A</v>
      </c>
      <c r="AE347" s="176" t="str">
        <f>IF(X347="PRESENT",IF(T347="PRESENT",SUMPRODUCT((Stabilo!$F352:$DA352=1)*(Stabilo!$F$5:$DA$5='Résultats élèves'!$J$2)),"A"),"A")</f>
        <v>A</v>
      </c>
      <c r="AF347" s="176" t="str">
        <f>IF(X347="PRESENT",IF(U347="PRESENT",SUMPRODUCT((Stabilo!$F352:$DA352=1)*(Stabilo!$F$5:$DA$5='Résultats élèves'!$K$2)),"A"),"A")</f>
        <v>A</v>
      </c>
      <c r="AG347" s="176" t="str">
        <f>IF(X347="PRESENT",IF(V347="PRESENT",SUMPRODUCT((Stabilo!$F352:$DA352=1)*(Stabilo!$F$5:$DA$5='Résultats élèves'!$L$2)),"A"),"A")</f>
        <v>A</v>
      </c>
      <c r="AH347" s="176" t="str">
        <f>IF(X347="PRESENT",IF(W347="PRESENT",SUMPRODUCT((Stabilo!$F352:$DA352=1)*(Stabilo!$F$5:$DA$5='Résultats élèves'!$M$2)),"A"),"A")</f>
        <v>A</v>
      </c>
      <c r="AI347" s="175">
        <f>SUMPRODUCT((Stabilo!$F$5:$DA$5=1)*(Stabilo!F352:DA352&lt;&gt;""))</f>
        <v>0</v>
      </c>
      <c r="AJ347" s="175">
        <f>SUMPRODUCT((Stabilo!$F$5:$DA$5=2)*(Stabilo!F352:DA352&lt;&gt;""))</f>
        <v>0</v>
      </c>
      <c r="AK347" s="175">
        <f>SUMPRODUCT((Stabilo!$F$5:$DA$5=3)*(Stabilo!F352:DA352&lt;&gt;""))</f>
        <v>0</v>
      </c>
      <c r="AL347" s="175">
        <f>SUMPRODUCT((Stabilo!$F$5:$DA$5=4)*(Stabilo!F352:DA352&lt;&gt;""))</f>
        <v>0</v>
      </c>
      <c r="AM347" s="175">
        <f>SUMPRODUCT((Stabilo!$F$5:$DA$5=5)*(Stabilo!F352:DA352&lt;&gt;""))</f>
        <v>0</v>
      </c>
      <c r="AN347" s="175">
        <f>SUMPRODUCT((Stabilo!$F$5:$DA$5=6)*(Stabilo!F352:DA352&lt;&gt;""))</f>
        <v>0</v>
      </c>
      <c r="AO347" s="175">
        <f>SUMPRODUCT((Stabilo!$F$5:$DA$5=7)*(Stabilo!F352:DA352&lt;&gt;""))</f>
        <v>0</v>
      </c>
      <c r="AP347" s="175">
        <f>SUMPRODUCT((Stabilo!$F$5:$DA$5=8)*(Stabilo!F352:DA352&lt;&gt;""))</f>
        <v>0</v>
      </c>
      <c r="AQ347" s="175">
        <f>SUMPRODUCT((Stabilo!$F$5:$DA$5=9)*(Stabilo!F352:DA352&lt;&gt;""))</f>
        <v>0</v>
      </c>
      <c r="AR347" s="175">
        <f>SUMPRODUCT((Stabilo!$F$5:$DA$5=10)*(Stabilo!F352:DA352&lt;&gt;""))</f>
        <v>0</v>
      </c>
    </row>
    <row r="348" spans="2:44" ht="15" customHeight="1">
      <c r="B348" s="76">
        <v>345</v>
      </c>
      <c r="C348" s="77" t="str">
        <f>IF(Accueil!F357="","",Accueil!F357)</f>
        <v/>
      </c>
      <c r="D348" s="167" t="str">
        <f t="shared" si="56"/>
        <v/>
      </c>
      <c r="E348" s="167" t="str">
        <f t="shared" si="57"/>
        <v/>
      </c>
      <c r="F348" s="167" t="str">
        <f t="shared" si="58"/>
        <v/>
      </c>
      <c r="G348" s="167" t="str">
        <f t="shared" si="59"/>
        <v/>
      </c>
      <c r="H348" s="167" t="str">
        <f t="shared" si="60"/>
        <v/>
      </c>
      <c r="I348" s="167" t="str">
        <f t="shared" si="61"/>
        <v/>
      </c>
      <c r="J348" s="167" t="str">
        <f t="shared" si="62"/>
        <v/>
      </c>
      <c r="K348" s="167" t="str">
        <f t="shared" si="63"/>
        <v/>
      </c>
      <c r="L348" s="167" t="str">
        <f t="shared" si="64"/>
        <v/>
      </c>
      <c r="M348" s="167" t="str">
        <f t="shared" si="65"/>
        <v/>
      </c>
      <c r="N348" s="103" t="str">
        <f>IF(N347="","",IF(SUMPRODUCT((Stabilo!$F353:$DA353="A")*(Stabilo!$F$5:$DA$5='Résultats élèves'!$D$2))&gt;0,"ABSENT","PRESENT"))</f>
        <v>PRESENT</v>
      </c>
      <c r="O348" s="103" t="str">
        <f>IF(O347="","",IF(SUMPRODUCT((Stabilo!$F353:$DA353="A")*(Stabilo!$F$5:$DA$5='Résultats élèves'!$E$2))&gt;0,"ABSENT","PRESENT"))</f>
        <v>PRESENT</v>
      </c>
      <c r="P348" s="103" t="str">
        <f>IF(P347="","",IF(SUMPRODUCT((Stabilo!$F353:$DA353="A")*(Stabilo!$F$5:$DA$5='Résultats élèves'!$F$2))&gt;0,"ABSENT","PRESENT"))</f>
        <v>PRESENT</v>
      </c>
      <c r="Q348" s="103" t="str">
        <f>IF(Q347="","",IF(SUMPRODUCT((Stabilo!$F353:$DA353="A")*(Stabilo!$F$5:$DA$5='Résultats élèves'!$G$2))&gt;0,"ABSENT","PRESENT"))</f>
        <v>PRESENT</v>
      </c>
      <c r="R348" s="103" t="str">
        <f>IF(R347="","",IF(SUMPRODUCT((Stabilo!$F353:$DA353="A")*(Stabilo!$F$5:$DA$5='Résultats élèves'!$H$2))&gt;0,"ABSENT","PRESENT"))</f>
        <v>PRESENT</v>
      </c>
      <c r="S348" s="103" t="str">
        <f>IF(S347="","",IF(SUMPRODUCT((Stabilo!$F353:$DA353="A")*(Stabilo!$F$5:$DA$5='Résultats élèves'!$I$2))&gt;0,"ABSENT","PRESENT"))</f>
        <v/>
      </c>
      <c r="T348" s="103" t="str">
        <f>IF(T347="","",IF(SUMPRODUCT((Stabilo!$F353:$DA353="A")*(Stabilo!$F$5:$DA$5='Résultats élèves'!$J$2))&gt;0,"ABSENT","PRESENT"))</f>
        <v/>
      </c>
      <c r="U348" s="103" t="str">
        <f>IF(U347="","",IF(SUMPRODUCT((Stabilo!$F353:$DA353="A")*(Stabilo!$F$5:$DA$5='Résultats élèves'!$K$2))&gt;0,"ABSENT","PRESENT"))</f>
        <v/>
      </c>
      <c r="V348" s="103" t="str">
        <f>IF(V347="","",IF(SUMPRODUCT((Stabilo!$F353:$DA353="A")*(Stabilo!$F$5:$DA$5='Résultats élèves'!$L$2))&gt;0,"ABSENT","PRESENT"))</f>
        <v/>
      </c>
      <c r="W348" s="103" t="str">
        <f>IF(W347="","",IF(SUMPRODUCT((Stabilo!$F353:$DA353="A")*(Stabilo!$F$5:$DA$5='Résultats élèves'!$M$2))&gt;0,"ABSENT","PRESENT"))</f>
        <v/>
      </c>
      <c r="X348" s="99" t="str">
        <f t="shared" si="55"/>
        <v/>
      </c>
      <c r="Y348" s="176" t="str">
        <f>IF(X348="PRESENT",IF(N348="PRESENT",SUMPRODUCT((Stabilo!$F353:$DA353=1)*(Stabilo!$F$5:$DA$5='Résultats élèves'!$D$2)),"A"),"A")</f>
        <v>A</v>
      </c>
      <c r="Z348" s="176" t="str">
        <f>IF(X348="PRESENT",IF(O348="PRESENT",SUMPRODUCT((Stabilo!$F353:$DA353=1)*(Stabilo!$F$5:$DA$5='Résultats élèves'!$E$2)),"A"),"A")</f>
        <v>A</v>
      </c>
      <c r="AA348" s="176" t="str">
        <f>IF(X348="PRESENT",IF(P348="PRESENT",SUMPRODUCT((Stabilo!$F353:$DA353=1)*(Stabilo!$F$5:$DA$5='Résultats élèves'!$F$2)),"A"),"A")</f>
        <v>A</v>
      </c>
      <c r="AB348" s="176" t="str">
        <f>IF(X348="PRESENT",IF(Q348="PRESENT",SUMPRODUCT((Stabilo!$F353:$DA353=1)*(Stabilo!$F$5:$DA$5='Résultats élèves'!$G$2)),"A"),"A")</f>
        <v>A</v>
      </c>
      <c r="AC348" s="176" t="str">
        <f>IF(X348="PRESENT",IF(R348="PRESENT",SUMPRODUCT((Stabilo!$F353:$DA353=1)*(Stabilo!$F$5:$DA$5='Résultats élèves'!$H$2)),"A"),"A")</f>
        <v>A</v>
      </c>
      <c r="AD348" s="176" t="str">
        <f>IF(X348="PRESENT",IF(S348="PRESENT",SUMPRODUCT((Stabilo!$F353:$DA353=1)*(Stabilo!$F$5:$DA$5='Résultats élèves'!$I$2)),"A"),"A")</f>
        <v>A</v>
      </c>
      <c r="AE348" s="176" t="str">
        <f>IF(X348="PRESENT",IF(T348="PRESENT",SUMPRODUCT((Stabilo!$F353:$DA353=1)*(Stabilo!$F$5:$DA$5='Résultats élèves'!$J$2)),"A"),"A")</f>
        <v>A</v>
      </c>
      <c r="AF348" s="176" t="str">
        <f>IF(X348="PRESENT",IF(U348="PRESENT",SUMPRODUCT((Stabilo!$F353:$DA353=1)*(Stabilo!$F$5:$DA$5='Résultats élèves'!$K$2)),"A"),"A")</f>
        <v>A</v>
      </c>
      <c r="AG348" s="176" t="str">
        <f>IF(X348="PRESENT",IF(V348="PRESENT",SUMPRODUCT((Stabilo!$F353:$DA353=1)*(Stabilo!$F$5:$DA$5='Résultats élèves'!$L$2)),"A"),"A")</f>
        <v>A</v>
      </c>
      <c r="AH348" s="176" t="str">
        <f>IF(X348="PRESENT",IF(W348="PRESENT",SUMPRODUCT((Stabilo!$F353:$DA353=1)*(Stabilo!$F$5:$DA$5='Résultats élèves'!$M$2)),"A"),"A")</f>
        <v>A</v>
      </c>
      <c r="AI348" s="175">
        <f>SUMPRODUCT((Stabilo!$F$5:$DA$5=1)*(Stabilo!F353:DA353&lt;&gt;""))</f>
        <v>0</v>
      </c>
      <c r="AJ348" s="175">
        <f>SUMPRODUCT((Stabilo!$F$5:$DA$5=2)*(Stabilo!F353:DA353&lt;&gt;""))</f>
        <v>0</v>
      </c>
      <c r="AK348" s="175">
        <f>SUMPRODUCT((Stabilo!$F$5:$DA$5=3)*(Stabilo!F353:DA353&lt;&gt;""))</f>
        <v>0</v>
      </c>
      <c r="AL348" s="175">
        <f>SUMPRODUCT((Stabilo!$F$5:$DA$5=4)*(Stabilo!F353:DA353&lt;&gt;""))</f>
        <v>0</v>
      </c>
      <c r="AM348" s="175">
        <f>SUMPRODUCT((Stabilo!$F$5:$DA$5=5)*(Stabilo!F353:DA353&lt;&gt;""))</f>
        <v>0</v>
      </c>
      <c r="AN348" s="175">
        <f>SUMPRODUCT((Stabilo!$F$5:$DA$5=6)*(Stabilo!F353:DA353&lt;&gt;""))</f>
        <v>0</v>
      </c>
      <c r="AO348" s="175">
        <f>SUMPRODUCT((Stabilo!$F$5:$DA$5=7)*(Stabilo!F353:DA353&lt;&gt;""))</f>
        <v>0</v>
      </c>
      <c r="AP348" s="175">
        <f>SUMPRODUCT((Stabilo!$F$5:$DA$5=8)*(Stabilo!F353:DA353&lt;&gt;""))</f>
        <v>0</v>
      </c>
      <c r="AQ348" s="175">
        <f>SUMPRODUCT((Stabilo!$F$5:$DA$5=9)*(Stabilo!F353:DA353&lt;&gt;""))</f>
        <v>0</v>
      </c>
      <c r="AR348" s="175">
        <f>SUMPRODUCT((Stabilo!$F$5:$DA$5=10)*(Stabilo!F353:DA353&lt;&gt;""))</f>
        <v>0</v>
      </c>
    </row>
    <row r="349" spans="2:44" ht="15" customHeight="1">
      <c r="B349" s="76">
        <v>346</v>
      </c>
      <c r="C349" s="77" t="str">
        <f>IF(Accueil!F358="","",Accueil!F358)</f>
        <v/>
      </c>
      <c r="D349" s="167" t="str">
        <f t="shared" si="56"/>
        <v/>
      </c>
      <c r="E349" s="167" t="str">
        <f t="shared" si="57"/>
        <v/>
      </c>
      <c r="F349" s="167" t="str">
        <f t="shared" si="58"/>
        <v/>
      </c>
      <c r="G349" s="167" t="str">
        <f t="shared" si="59"/>
        <v/>
      </c>
      <c r="H349" s="167" t="str">
        <f t="shared" si="60"/>
        <v/>
      </c>
      <c r="I349" s="167" t="str">
        <f t="shared" si="61"/>
        <v/>
      </c>
      <c r="J349" s="167" t="str">
        <f t="shared" si="62"/>
        <v/>
      </c>
      <c r="K349" s="167" t="str">
        <f t="shared" si="63"/>
        <v/>
      </c>
      <c r="L349" s="167" t="str">
        <f t="shared" si="64"/>
        <v/>
      </c>
      <c r="M349" s="167" t="str">
        <f t="shared" si="65"/>
        <v/>
      </c>
      <c r="N349" s="103" t="str">
        <f>IF(N348="","",IF(SUMPRODUCT((Stabilo!$F354:$DA354="A")*(Stabilo!$F$5:$DA$5='Résultats élèves'!$D$2))&gt;0,"ABSENT","PRESENT"))</f>
        <v>PRESENT</v>
      </c>
      <c r="O349" s="103" t="str">
        <f>IF(O348="","",IF(SUMPRODUCT((Stabilo!$F354:$DA354="A")*(Stabilo!$F$5:$DA$5='Résultats élèves'!$E$2))&gt;0,"ABSENT","PRESENT"))</f>
        <v>PRESENT</v>
      </c>
      <c r="P349" s="103" t="str">
        <f>IF(P348="","",IF(SUMPRODUCT((Stabilo!$F354:$DA354="A")*(Stabilo!$F$5:$DA$5='Résultats élèves'!$F$2))&gt;0,"ABSENT","PRESENT"))</f>
        <v>PRESENT</v>
      </c>
      <c r="Q349" s="103" t="str">
        <f>IF(Q348="","",IF(SUMPRODUCT((Stabilo!$F354:$DA354="A")*(Stabilo!$F$5:$DA$5='Résultats élèves'!$G$2))&gt;0,"ABSENT","PRESENT"))</f>
        <v>PRESENT</v>
      </c>
      <c r="R349" s="103" t="str">
        <f>IF(R348="","",IF(SUMPRODUCT((Stabilo!$F354:$DA354="A")*(Stabilo!$F$5:$DA$5='Résultats élèves'!$H$2))&gt;0,"ABSENT","PRESENT"))</f>
        <v>PRESENT</v>
      </c>
      <c r="S349" s="103" t="str">
        <f>IF(S348="","",IF(SUMPRODUCT((Stabilo!$F354:$DA354="A")*(Stabilo!$F$5:$DA$5='Résultats élèves'!$I$2))&gt;0,"ABSENT","PRESENT"))</f>
        <v/>
      </c>
      <c r="T349" s="103" t="str">
        <f>IF(T348="","",IF(SUMPRODUCT((Stabilo!$F354:$DA354="A")*(Stabilo!$F$5:$DA$5='Résultats élèves'!$J$2))&gt;0,"ABSENT","PRESENT"))</f>
        <v/>
      </c>
      <c r="U349" s="103" t="str">
        <f>IF(U348="","",IF(SUMPRODUCT((Stabilo!$F354:$DA354="A")*(Stabilo!$F$5:$DA$5='Résultats élèves'!$K$2))&gt;0,"ABSENT","PRESENT"))</f>
        <v/>
      </c>
      <c r="V349" s="103" t="str">
        <f>IF(V348="","",IF(SUMPRODUCT((Stabilo!$F354:$DA354="A")*(Stabilo!$F$5:$DA$5='Résultats élèves'!$L$2))&gt;0,"ABSENT","PRESENT"))</f>
        <v/>
      </c>
      <c r="W349" s="103" t="str">
        <f>IF(W348="","",IF(SUMPRODUCT((Stabilo!$F354:$DA354="A")*(Stabilo!$F$5:$DA$5='Résultats élèves'!$M$2))&gt;0,"ABSENT","PRESENT"))</f>
        <v/>
      </c>
      <c r="X349" s="99" t="str">
        <f t="shared" si="55"/>
        <v/>
      </c>
      <c r="Y349" s="176" t="str">
        <f>IF(X349="PRESENT",IF(N349="PRESENT",SUMPRODUCT((Stabilo!$F354:$DA354=1)*(Stabilo!$F$5:$DA$5='Résultats élèves'!$D$2)),"A"),"A")</f>
        <v>A</v>
      </c>
      <c r="Z349" s="176" t="str">
        <f>IF(X349="PRESENT",IF(O349="PRESENT",SUMPRODUCT((Stabilo!$F354:$DA354=1)*(Stabilo!$F$5:$DA$5='Résultats élèves'!$E$2)),"A"),"A")</f>
        <v>A</v>
      </c>
      <c r="AA349" s="176" t="str">
        <f>IF(X349="PRESENT",IF(P349="PRESENT",SUMPRODUCT((Stabilo!$F354:$DA354=1)*(Stabilo!$F$5:$DA$5='Résultats élèves'!$F$2)),"A"),"A")</f>
        <v>A</v>
      </c>
      <c r="AB349" s="176" t="str">
        <f>IF(X349="PRESENT",IF(Q349="PRESENT",SUMPRODUCT((Stabilo!$F354:$DA354=1)*(Stabilo!$F$5:$DA$5='Résultats élèves'!$G$2)),"A"),"A")</f>
        <v>A</v>
      </c>
      <c r="AC349" s="176" t="str">
        <f>IF(X349="PRESENT",IF(R349="PRESENT",SUMPRODUCT((Stabilo!$F354:$DA354=1)*(Stabilo!$F$5:$DA$5='Résultats élèves'!$H$2)),"A"),"A")</f>
        <v>A</v>
      </c>
      <c r="AD349" s="176" t="str">
        <f>IF(X349="PRESENT",IF(S349="PRESENT",SUMPRODUCT((Stabilo!$F354:$DA354=1)*(Stabilo!$F$5:$DA$5='Résultats élèves'!$I$2)),"A"),"A")</f>
        <v>A</v>
      </c>
      <c r="AE349" s="176" t="str">
        <f>IF(X349="PRESENT",IF(T349="PRESENT",SUMPRODUCT((Stabilo!$F354:$DA354=1)*(Stabilo!$F$5:$DA$5='Résultats élèves'!$J$2)),"A"),"A")</f>
        <v>A</v>
      </c>
      <c r="AF349" s="176" t="str">
        <f>IF(X349="PRESENT",IF(U349="PRESENT",SUMPRODUCT((Stabilo!$F354:$DA354=1)*(Stabilo!$F$5:$DA$5='Résultats élèves'!$K$2)),"A"),"A")</f>
        <v>A</v>
      </c>
      <c r="AG349" s="176" t="str">
        <f>IF(X349="PRESENT",IF(V349="PRESENT",SUMPRODUCT((Stabilo!$F354:$DA354=1)*(Stabilo!$F$5:$DA$5='Résultats élèves'!$L$2)),"A"),"A")</f>
        <v>A</v>
      </c>
      <c r="AH349" s="176" t="str">
        <f>IF(X349="PRESENT",IF(W349="PRESENT",SUMPRODUCT((Stabilo!$F354:$DA354=1)*(Stabilo!$F$5:$DA$5='Résultats élèves'!$M$2)),"A"),"A")</f>
        <v>A</v>
      </c>
      <c r="AI349" s="175">
        <f>SUMPRODUCT((Stabilo!$F$5:$DA$5=1)*(Stabilo!F354:DA354&lt;&gt;""))</f>
        <v>0</v>
      </c>
      <c r="AJ349" s="175">
        <f>SUMPRODUCT((Stabilo!$F$5:$DA$5=2)*(Stabilo!F354:DA354&lt;&gt;""))</f>
        <v>0</v>
      </c>
      <c r="AK349" s="175">
        <f>SUMPRODUCT((Stabilo!$F$5:$DA$5=3)*(Stabilo!F354:DA354&lt;&gt;""))</f>
        <v>0</v>
      </c>
      <c r="AL349" s="175">
        <f>SUMPRODUCT((Stabilo!$F$5:$DA$5=4)*(Stabilo!F354:DA354&lt;&gt;""))</f>
        <v>0</v>
      </c>
      <c r="AM349" s="175">
        <f>SUMPRODUCT((Stabilo!$F$5:$DA$5=5)*(Stabilo!F354:DA354&lt;&gt;""))</f>
        <v>0</v>
      </c>
      <c r="AN349" s="175">
        <f>SUMPRODUCT((Stabilo!$F$5:$DA$5=6)*(Stabilo!F354:DA354&lt;&gt;""))</f>
        <v>0</v>
      </c>
      <c r="AO349" s="175">
        <f>SUMPRODUCT((Stabilo!$F$5:$DA$5=7)*(Stabilo!F354:DA354&lt;&gt;""))</f>
        <v>0</v>
      </c>
      <c r="AP349" s="175">
        <f>SUMPRODUCT((Stabilo!$F$5:$DA$5=8)*(Stabilo!F354:DA354&lt;&gt;""))</f>
        <v>0</v>
      </c>
      <c r="AQ349" s="175">
        <f>SUMPRODUCT((Stabilo!$F$5:$DA$5=9)*(Stabilo!F354:DA354&lt;&gt;""))</f>
        <v>0</v>
      </c>
      <c r="AR349" s="175">
        <f>SUMPRODUCT((Stabilo!$F$5:$DA$5=10)*(Stabilo!F354:DA354&lt;&gt;""))</f>
        <v>0</v>
      </c>
    </row>
    <row r="350" spans="2:44" ht="15" customHeight="1">
      <c r="B350" s="76">
        <v>347</v>
      </c>
      <c r="C350" s="77" t="str">
        <f>IF(Accueil!F359="","",Accueil!F359)</f>
        <v/>
      </c>
      <c r="D350" s="167" t="str">
        <f t="shared" si="56"/>
        <v/>
      </c>
      <c r="E350" s="167" t="str">
        <f t="shared" si="57"/>
        <v/>
      </c>
      <c r="F350" s="167" t="str">
        <f t="shared" si="58"/>
        <v/>
      </c>
      <c r="G350" s="167" t="str">
        <f t="shared" si="59"/>
        <v/>
      </c>
      <c r="H350" s="167" t="str">
        <f t="shared" si="60"/>
        <v/>
      </c>
      <c r="I350" s="167" t="str">
        <f t="shared" si="61"/>
        <v/>
      </c>
      <c r="J350" s="167" t="str">
        <f t="shared" si="62"/>
        <v/>
      </c>
      <c r="K350" s="167" t="str">
        <f t="shared" si="63"/>
        <v/>
      </c>
      <c r="L350" s="167" t="str">
        <f t="shared" si="64"/>
        <v/>
      </c>
      <c r="M350" s="167" t="str">
        <f t="shared" si="65"/>
        <v/>
      </c>
      <c r="N350" s="103" t="str">
        <f>IF(N349="","",IF(SUMPRODUCT((Stabilo!$F355:$DA355="A")*(Stabilo!$F$5:$DA$5='Résultats élèves'!$D$2))&gt;0,"ABSENT","PRESENT"))</f>
        <v>PRESENT</v>
      </c>
      <c r="O350" s="103" t="str">
        <f>IF(O349="","",IF(SUMPRODUCT((Stabilo!$F355:$DA355="A")*(Stabilo!$F$5:$DA$5='Résultats élèves'!$E$2))&gt;0,"ABSENT","PRESENT"))</f>
        <v>PRESENT</v>
      </c>
      <c r="P350" s="103" t="str">
        <f>IF(P349="","",IF(SUMPRODUCT((Stabilo!$F355:$DA355="A")*(Stabilo!$F$5:$DA$5='Résultats élèves'!$F$2))&gt;0,"ABSENT","PRESENT"))</f>
        <v>PRESENT</v>
      </c>
      <c r="Q350" s="103" t="str">
        <f>IF(Q349="","",IF(SUMPRODUCT((Stabilo!$F355:$DA355="A")*(Stabilo!$F$5:$DA$5='Résultats élèves'!$G$2))&gt;0,"ABSENT","PRESENT"))</f>
        <v>PRESENT</v>
      </c>
      <c r="R350" s="103" t="str">
        <f>IF(R349="","",IF(SUMPRODUCT((Stabilo!$F355:$DA355="A")*(Stabilo!$F$5:$DA$5='Résultats élèves'!$H$2))&gt;0,"ABSENT","PRESENT"))</f>
        <v>PRESENT</v>
      </c>
      <c r="S350" s="103" t="str">
        <f>IF(S349="","",IF(SUMPRODUCT((Stabilo!$F355:$DA355="A")*(Stabilo!$F$5:$DA$5='Résultats élèves'!$I$2))&gt;0,"ABSENT","PRESENT"))</f>
        <v/>
      </c>
      <c r="T350" s="103" t="str">
        <f>IF(T349="","",IF(SUMPRODUCT((Stabilo!$F355:$DA355="A")*(Stabilo!$F$5:$DA$5='Résultats élèves'!$J$2))&gt;0,"ABSENT","PRESENT"))</f>
        <v/>
      </c>
      <c r="U350" s="103" t="str">
        <f>IF(U349="","",IF(SUMPRODUCT((Stabilo!$F355:$DA355="A")*(Stabilo!$F$5:$DA$5='Résultats élèves'!$K$2))&gt;0,"ABSENT","PRESENT"))</f>
        <v/>
      </c>
      <c r="V350" s="103" t="str">
        <f>IF(V349="","",IF(SUMPRODUCT((Stabilo!$F355:$DA355="A")*(Stabilo!$F$5:$DA$5='Résultats élèves'!$L$2))&gt;0,"ABSENT","PRESENT"))</f>
        <v/>
      </c>
      <c r="W350" s="103" t="str">
        <f>IF(W349="","",IF(SUMPRODUCT((Stabilo!$F355:$DA355="A")*(Stabilo!$F$5:$DA$5='Résultats élèves'!$M$2))&gt;0,"ABSENT","PRESENT"))</f>
        <v/>
      </c>
      <c r="X350" s="99" t="str">
        <f t="shared" si="55"/>
        <v/>
      </c>
      <c r="Y350" s="176" t="str">
        <f>IF(X350="PRESENT",IF(N350="PRESENT",SUMPRODUCT((Stabilo!$F355:$DA355=1)*(Stabilo!$F$5:$DA$5='Résultats élèves'!$D$2)),"A"),"A")</f>
        <v>A</v>
      </c>
      <c r="Z350" s="176" t="str">
        <f>IF(X350="PRESENT",IF(O350="PRESENT",SUMPRODUCT((Stabilo!$F355:$DA355=1)*(Stabilo!$F$5:$DA$5='Résultats élèves'!$E$2)),"A"),"A")</f>
        <v>A</v>
      </c>
      <c r="AA350" s="176" t="str">
        <f>IF(X350="PRESENT",IF(P350="PRESENT",SUMPRODUCT((Stabilo!$F355:$DA355=1)*(Stabilo!$F$5:$DA$5='Résultats élèves'!$F$2)),"A"),"A")</f>
        <v>A</v>
      </c>
      <c r="AB350" s="176" t="str">
        <f>IF(X350="PRESENT",IF(Q350="PRESENT",SUMPRODUCT((Stabilo!$F355:$DA355=1)*(Stabilo!$F$5:$DA$5='Résultats élèves'!$G$2)),"A"),"A")</f>
        <v>A</v>
      </c>
      <c r="AC350" s="176" t="str">
        <f>IF(X350="PRESENT",IF(R350="PRESENT",SUMPRODUCT((Stabilo!$F355:$DA355=1)*(Stabilo!$F$5:$DA$5='Résultats élèves'!$H$2)),"A"),"A")</f>
        <v>A</v>
      </c>
      <c r="AD350" s="176" t="str">
        <f>IF(X350="PRESENT",IF(S350="PRESENT",SUMPRODUCT((Stabilo!$F355:$DA355=1)*(Stabilo!$F$5:$DA$5='Résultats élèves'!$I$2)),"A"),"A")</f>
        <v>A</v>
      </c>
      <c r="AE350" s="176" t="str">
        <f>IF(X350="PRESENT",IF(T350="PRESENT",SUMPRODUCT((Stabilo!$F355:$DA355=1)*(Stabilo!$F$5:$DA$5='Résultats élèves'!$J$2)),"A"),"A")</f>
        <v>A</v>
      </c>
      <c r="AF350" s="176" t="str">
        <f>IF(X350="PRESENT",IF(U350="PRESENT",SUMPRODUCT((Stabilo!$F355:$DA355=1)*(Stabilo!$F$5:$DA$5='Résultats élèves'!$K$2)),"A"),"A")</f>
        <v>A</v>
      </c>
      <c r="AG350" s="176" t="str">
        <f>IF(X350="PRESENT",IF(V350="PRESENT",SUMPRODUCT((Stabilo!$F355:$DA355=1)*(Stabilo!$F$5:$DA$5='Résultats élèves'!$L$2)),"A"),"A")</f>
        <v>A</v>
      </c>
      <c r="AH350" s="176" t="str">
        <f>IF(X350="PRESENT",IF(W350="PRESENT",SUMPRODUCT((Stabilo!$F355:$DA355=1)*(Stabilo!$F$5:$DA$5='Résultats élèves'!$M$2)),"A"),"A")</f>
        <v>A</v>
      </c>
      <c r="AI350" s="175">
        <f>SUMPRODUCT((Stabilo!$F$5:$DA$5=1)*(Stabilo!F355:DA355&lt;&gt;""))</f>
        <v>0</v>
      </c>
      <c r="AJ350" s="175">
        <f>SUMPRODUCT((Stabilo!$F$5:$DA$5=2)*(Stabilo!F355:DA355&lt;&gt;""))</f>
        <v>0</v>
      </c>
      <c r="AK350" s="175">
        <f>SUMPRODUCT((Stabilo!$F$5:$DA$5=3)*(Stabilo!F355:DA355&lt;&gt;""))</f>
        <v>0</v>
      </c>
      <c r="AL350" s="175">
        <f>SUMPRODUCT((Stabilo!$F$5:$DA$5=4)*(Stabilo!F355:DA355&lt;&gt;""))</f>
        <v>0</v>
      </c>
      <c r="AM350" s="175">
        <f>SUMPRODUCT((Stabilo!$F$5:$DA$5=5)*(Stabilo!F355:DA355&lt;&gt;""))</f>
        <v>0</v>
      </c>
      <c r="AN350" s="175">
        <f>SUMPRODUCT((Stabilo!$F$5:$DA$5=6)*(Stabilo!F355:DA355&lt;&gt;""))</f>
        <v>0</v>
      </c>
      <c r="AO350" s="175">
        <f>SUMPRODUCT((Stabilo!$F$5:$DA$5=7)*(Stabilo!F355:DA355&lt;&gt;""))</f>
        <v>0</v>
      </c>
      <c r="AP350" s="175">
        <f>SUMPRODUCT((Stabilo!$F$5:$DA$5=8)*(Stabilo!F355:DA355&lt;&gt;""))</f>
        <v>0</v>
      </c>
      <c r="AQ350" s="175">
        <f>SUMPRODUCT((Stabilo!$F$5:$DA$5=9)*(Stabilo!F355:DA355&lt;&gt;""))</f>
        <v>0</v>
      </c>
      <c r="AR350" s="175">
        <f>SUMPRODUCT((Stabilo!$F$5:$DA$5=10)*(Stabilo!F355:DA355&lt;&gt;""))</f>
        <v>0</v>
      </c>
    </row>
    <row r="351" spans="2:44" ht="15" customHeight="1">
      <c r="B351" s="76">
        <v>348</v>
      </c>
      <c r="C351" s="77" t="str">
        <f>IF(Accueil!F360="","",Accueil!F360)</f>
        <v/>
      </c>
      <c r="D351" s="167" t="str">
        <f t="shared" si="56"/>
        <v/>
      </c>
      <c r="E351" s="167" t="str">
        <f t="shared" si="57"/>
        <v/>
      </c>
      <c r="F351" s="167" t="str">
        <f t="shared" si="58"/>
        <v/>
      </c>
      <c r="G351" s="167" t="str">
        <f t="shared" si="59"/>
        <v/>
      </c>
      <c r="H351" s="167" t="str">
        <f t="shared" si="60"/>
        <v/>
      </c>
      <c r="I351" s="167" t="str">
        <f t="shared" si="61"/>
        <v/>
      </c>
      <c r="J351" s="167" t="str">
        <f t="shared" si="62"/>
        <v/>
      </c>
      <c r="K351" s="167" t="str">
        <f t="shared" si="63"/>
        <v/>
      </c>
      <c r="L351" s="167" t="str">
        <f t="shared" si="64"/>
        <v/>
      </c>
      <c r="M351" s="167" t="str">
        <f t="shared" si="65"/>
        <v/>
      </c>
      <c r="N351" s="103" t="str">
        <f>IF(N350="","",IF(SUMPRODUCT((Stabilo!$F356:$DA356="A")*(Stabilo!$F$5:$DA$5='Résultats élèves'!$D$2))&gt;0,"ABSENT","PRESENT"))</f>
        <v>PRESENT</v>
      </c>
      <c r="O351" s="103" t="str">
        <f>IF(O350="","",IF(SUMPRODUCT((Stabilo!$F356:$DA356="A")*(Stabilo!$F$5:$DA$5='Résultats élèves'!$E$2))&gt;0,"ABSENT","PRESENT"))</f>
        <v>PRESENT</v>
      </c>
      <c r="P351" s="103" t="str">
        <f>IF(P350="","",IF(SUMPRODUCT((Stabilo!$F356:$DA356="A")*(Stabilo!$F$5:$DA$5='Résultats élèves'!$F$2))&gt;0,"ABSENT","PRESENT"))</f>
        <v>PRESENT</v>
      </c>
      <c r="Q351" s="103" t="str">
        <f>IF(Q350="","",IF(SUMPRODUCT((Stabilo!$F356:$DA356="A")*(Stabilo!$F$5:$DA$5='Résultats élèves'!$G$2))&gt;0,"ABSENT","PRESENT"))</f>
        <v>PRESENT</v>
      </c>
      <c r="R351" s="103" t="str">
        <f>IF(R350="","",IF(SUMPRODUCT((Stabilo!$F356:$DA356="A")*(Stabilo!$F$5:$DA$5='Résultats élèves'!$H$2))&gt;0,"ABSENT","PRESENT"))</f>
        <v>PRESENT</v>
      </c>
      <c r="S351" s="103" t="str">
        <f>IF(S350="","",IF(SUMPRODUCT((Stabilo!$F356:$DA356="A")*(Stabilo!$F$5:$DA$5='Résultats élèves'!$I$2))&gt;0,"ABSENT","PRESENT"))</f>
        <v/>
      </c>
      <c r="T351" s="103" t="str">
        <f>IF(T350="","",IF(SUMPRODUCT((Stabilo!$F356:$DA356="A")*(Stabilo!$F$5:$DA$5='Résultats élèves'!$J$2))&gt;0,"ABSENT","PRESENT"))</f>
        <v/>
      </c>
      <c r="U351" s="103" t="str">
        <f>IF(U350="","",IF(SUMPRODUCT((Stabilo!$F356:$DA356="A")*(Stabilo!$F$5:$DA$5='Résultats élèves'!$K$2))&gt;0,"ABSENT","PRESENT"))</f>
        <v/>
      </c>
      <c r="V351" s="103" t="str">
        <f>IF(V350="","",IF(SUMPRODUCT((Stabilo!$F356:$DA356="A")*(Stabilo!$F$5:$DA$5='Résultats élèves'!$L$2))&gt;0,"ABSENT","PRESENT"))</f>
        <v/>
      </c>
      <c r="W351" s="103" t="str">
        <f>IF(W350="","",IF(SUMPRODUCT((Stabilo!$F356:$DA356="A")*(Stabilo!$F$5:$DA$5='Résultats élèves'!$M$2))&gt;0,"ABSENT","PRESENT"))</f>
        <v/>
      </c>
      <c r="X351" s="99" t="str">
        <f t="shared" si="55"/>
        <v/>
      </c>
      <c r="Y351" s="176" t="str">
        <f>IF(X351="PRESENT",IF(N351="PRESENT",SUMPRODUCT((Stabilo!$F356:$DA356=1)*(Stabilo!$F$5:$DA$5='Résultats élèves'!$D$2)),"A"),"A")</f>
        <v>A</v>
      </c>
      <c r="Z351" s="176" t="str">
        <f>IF(X351="PRESENT",IF(O351="PRESENT",SUMPRODUCT((Stabilo!$F356:$DA356=1)*(Stabilo!$F$5:$DA$5='Résultats élèves'!$E$2)),"A"),"A")</f>
        <v>A</v>
      </c>
      <c r="AA351" s="176" t="str">
        <f>IF(X351="PRESENT",IF(P351="PRESENT",SUMPRODUCT((Stabilo!$F356:$DA356=1)*(Stabilo!$F$5:$DA$5='Résultats élèves'!$F$2)),"A"),"A")</f>
        <v>A</v>
      </c>
      <c r="AB351" s="176" t="str">
        <f>IF(X351="PRESENT",IF(Q351="PRESENT",SUMPRODUCT((Stabilo!$F356:$DA356=1)*(Stabilo!$F$5:$DA$5='Résultats élèves'!$G$2)),"A"),"A")</f>
        <v>A</v>
      </c>
      <c r="AC351" s="176" t="str">
        <f>IF(X351="PRESENT",IF(R351="PRESENT",SUMPRODUCT((Stabilo!$F356:$DA356=1)*(Stabilo!$F$5:$DA$5='Résultats élèves'!$H$2)),"A"),"A")</f>
        <v>A</v>
      </c>
      <c r="AD351" s="176" t="str">
        <f>IF(X351="PRESENT",IF(S351="PRESENT",SUMPRODUCT((Stabilo!$F356:$DA356=1)*(Stabilo!$F$5:$DA$5='Résultats élèves'!$I$2)),"A"),"A")</f>
        <v>A</v>
      </c>
      <c r="AE351" s="176" t="str">
        <f>IF(X351="PRESENT",IF(T351="PRESENT",SUMPRODUCT((Stabilo!$F356:$DA356=1)*(Stabilo!$F$5:$DA$5='Résultats élèves'!$J$2)),"A"),"A")</f>
        <v>A</v>
      </c>
      <c r="AF351" s="176" t="str">
        <f>IF(X351="PRESENT",IF(U351="PRESENT",SUMPRODUCT((Stabilo!$F356:$DA356=1)*(Stabilo!$F$5:$DA$5='Résultats élèves'!$K$2)),"A"),"A")</f>
        <v>A</v>
      </c>
      <c r="AG351" s="176" t="str">
        <f>IF(X351="PRESENT",IF(V351="PRESENT",SUMPRODUCT((Stabilo!$F356:$DA356=1)*(Stabilo!$F$5:$DA$5='Résultats élèves'!$L$2)),"A"),"A")</f>
        <v>A</v>
      </c>
      <c r="AH351" s="176" t="str">
        <f>IF(X351="PRESENT",IF(W351="PRESENT",SUMPRODUCT((Stabilo!$F356:$DA356=1)*(Stabilo!$F$5:$DA$5='Résultats élèves'!$M$2)),"A"),"A")</f>
        <v>A</v>
      </c>
      <c r="AI351" s="175">
        <f>SUMPRODUCT((Stabilo!$F$5:$DA$5=1)*(Stabilo!F356:DA356&lt;&gt;""))</f>
        <v>0</v>
      </c>
      <c r="AJ351" s="175">
        <f>SUMPRODUCT((Stabilo!$F$5:$DA$5=2)*(Stabilo!F356:DA356&lt;&gt;""))</f>
        <v>0</v>
      </c>
      <c r="AK351" s="175">
        <f>SUMPRODUCT((Stabilo!$F$5:$DA$5=3)*(Stabilo!F356:DA356&lt;&gt;""))</f>
        <v>0</v>
      </c>
      <c r="AL351" s="175">
        <f>SUMPRODUCT((Stabilo!$F$5:$DA$5=4)*(Stabilo!F356:DA356&lt;&gt;""))</f>
        <v>0</v>
      </c>
      <c r="AM351" s="175">
        <f>SUMPRODUCT((Stabilo!$F$5:$DA$5=5)*(Stabilo!F356:DA356&lt;&gt;""))</f>
        <v>0</v>
      </c>
      <c r="AN351" s="175">
        <f>SUMPRODUCT((Stabilo!$F$5:$DA$5=6)*(Stabilo!F356:DA356&lt;&gt;""))</f>
        <v>0</v>
      </c>
      <c r="AO351" s="175">
        <f>SUMPRODUCT((Stabilo!$F$5:$DA$5=7)*(Stabilo!F356:DA356&lt;&gt;""))</f>
        <v>0</v>
      </c>
      <c r="AP351" s="175">
        <f>SUMPRODUCT((Stabilo!$F$5:$DA$5=8)*(Stabilo!F356:DA356&lt;&gt;""))</f>
        <v>0</v>
      </c>
      <c r="AQ351" s="175">
        <f>SUMPRODUCT((Stabilo!$F$5:$DA$5=9)*(Stabilo!F356:DA356&lt;&gt;""))</f>
        <v>0</v>
      </c>
      <c r="AR351" s="175">
        <f>SUMPRODUCT((Stabilo!$F$5:$DA$5=10)*(Stabilo!F356:DA356&lt;&gt;""))</f>
        <v>0</v>
      </c>
    </row>
    <row r="352" spans="2:44" ht="15" customHeight="1">
      <c r="B352" s="76">
        <v>349</v>
      </c>
      <c r="C352" s="77" t="str">
        <f>IF(Accueil!F361="","",Accueil!F361)</f>
        <v/>
      </c>
      <c r="D352" s="167" t="str">
        <f t="shared" si="56"/>
        <v/>
      </c>
      <c r="E352" s="167" t="str">
        <f t="shared" si="57"/>
        <v/>
      </c>
      <c r="F352" s="167" t="str">
        <f t="shared" si="58"/>
        <v/>
      </c>
      <c r="G352" s="167" t="str">
        <f t="shared" si="59"/>
        <v/>
      </c>
      <c r="H352" s="167" t="str">
        <f t="shared" si="60"/>
        <v/>
      </c>
      <c r="I352" s="167" t="str">
        <f t="shared" si="61"/>
        <v/>
      </c>
      <c r="J352" s="167" t="str">
        <f t="shared" si="62"/>
        <v/>
      </c>
      <c r="K352" s="167" t="str">
        <f t="shared" si="63"/>
        <v/>
      </c>
      <c r="L352" s="167" t="str">
        <f t="shared" si="64"/>
        <v/>
      </c>
      <c r="M352" s="167" t="str">
        <f t="shared" si="65"/>
        <v/>
      </c>
      <c r="N352" s="103" t="str">
        <f>IF(N351="","",IF(SUMPRODUCT((Stabilo!$F357:$DA357="A")*(Stabilo!$F$5:$DA$5='Résultats élèves'!$D$2))&gt;0,"ABSENT","PRESENT"))</f>
        <v>PRESENT</v>
      </c>
      <c r="O352" s="103" t="str">
        <f>IF(O351="","",IF(SUMPRODUCT((Stabilo!$F357:$DA357="A")*(Stabilo!$F$5:$DA$5='Résultats élèves'!$E$2))&gt;0,"ABSENT","PRESENT"))</f>
        <v>PRESENT</v>
      </c>
      <c r="P352" s="103" t="str">
        <f>IF(P351="","",IF(SUMPRODUCT((Stabilo!$F357:$DA357="A")*(Stabilo!$F$5:$DA$5='Résultats élèves'!$F$2))&gt;0,"ABSENT","PRESENT"))</f>
        <v>PRESENT</v>
      </c>
      <c r="Q352" s="103" t="str">
        <f>IF(Q351="","",IF(SUMPRODUCT((Stabilo!$F357:$DA357="A")*(Stabilo!$F$5:$DA$5='Résultats élèves'!$G$2))&gt;0,"ABSENT","PRESENT"))</f>
        <v>PRESENT</v>
      </c>
      <c r="R352" s="103" t="str">
        <f>IF(R351="","",IF(SUMPRODUCT((Stabilo!$F357:$DA357="A")*(Stabilo!$F$5:$DA$5='Résultats élèves'!$H$2))&gt;0,"ABSENT","PRESENT"))</f>
        <v>PRESENT</v>
      </c>
      <c r="S352" s="103" t="str">
        <f>IF(S351="","",IF(SUMPRODUCT((Stabilo!$F357:$DA357="A")*(Stabilo!$F$5:$DA$5='Résultats élèves'!$I$2))&gt;0,"ABSENT","PRESENT"))</f>
        <v/>
      </c>
      <c r="T352" s="103" t="str">
        <f>IF(T351="","",IF(SUMPRODUCT((Stabilo!$F357:$DA357="A")*(Stabilo!$F$5:$DA$5='Résultats élèves'!$J$2))&gt;0,"ABSENT","PRESENT"))</f>
        <v/>
      </c>
      <c r="U352" s="103" t="str">
        <f>IF(U351="","",IF(SUMPRODUCT((Stabilo!$F357:$DA357="A")*(Stabilo!$F$5:$DA$5='Résultats élèves'!$K$2))&gt;0,"ABSENT","PRESENT"))</f>
        <v/>
      </c>
      <c r="V352" s="103" t="str">
        <f>IF(V351="","",IF(SUMPRODUCT((Stabilo!$F357:$DA357="A")*(Stabilo!$F$5:$DA$5='Résultats élèves'!$L$2))&gt;0,"ABSENT","PRESENT"))</f>
        <v/>
      </c>
      <c r="W352" s="103" t="str">
        <f>IF(W351="","",IF(SUMPRODUCT((Stabilo!$F357:$DA357="A")*(Stabilo!$F$5:$DA$5='Résultats élèves'!$M$2))&gt;0,"ABSENT","PRESENT"))</f>
        <v/>
      </c>
      <c r="X352" s="99" t="str">
        <f t="shared" si="55"/>
        <v/>
      </c>
      <c r="Y352" s="176" t="str">
        <f>IF(X352="PRESENT",IF(N352="PRESENT",SUMPRODUCT((Stabilo!$F357:$DA357=1)*(Stabilo!$F$5:$DA$5='Résultats élèves'!$D$2)),"A"),"A")</f>
        <v>A</v>
      </c>
      <c r="Z352" s="176" t="str">
        <f>IF(X352="PRESENT",IF(O352="PRESENT",SUMPRODUCT((Stabilo!$F357:$DA357=1)*(Stabilo!$F$5:$DA$5='Résultats élèves'!$E$2)),"A"),"A")</f>
        <v>A</v>
      </c>
      <c r="AA352" s="176" t="str">
        <f>IF(X352="PRESENT",IF(P352="PRESENT",SUMPRODUCT((Stabilo!$F357:$DA357=1)*(Stabilo!$F$5:$DA$5='Résultats élèves'!$F$2)),"A"),"A")</f>
        <v>A</v>
      </c>
      <c r="AB352" s="176" t="str">
        <f>IF(X352="PRESENT",IF(Q352="PRESENT",SUMPRODUCT((Stabilo!$F357:$DA357=1)*(Stabilo!$F$5:$DA$5='Résultats élèves'!$G$2)),"A"),"A")</f>
        <v>A</v>
      </c>
      <c r="AC352" s="176" t="str">
        <f>IF(X352="PRESENT",IF(R352="PRESENT",SUMPRODUCT((Stabilo!$F357:$DA357=1)*(Stabilo!$F$5:$DA$5='Résultats élèves'!$H$2)),"A"),"A")</f>
        <v>A</v>
      </c>
      <c r="AD352" s="176" t="str">
        <f>IF(X352="PRESENT",IF(S352="PRESENT",SUMPRODUCT((Stabilo!$F357:$DA357=1)*(Stabilo!$F$5:$DA$5='Résultats élèves'!$I$2)),"A"),"A")</f>
        <v>A</v>
      </c>
      <c r="AE352" s="176" t="str">
        <f>IF(X352="PRESENT",IF(T352="PRESENT",SUMPRODUCT((Stabilo!$F357:$DA357=1)*(Stabilo!$F$5:$DA$5='Résultats élèves'!$J$2)),"A"),"A")</f>
        <v>A</v>
      </c>
      <c r="AF352" s="176" t="str">
        <f>IF(X352="PRESENT",IF(U352="PRESENT",SUMPRODUCT((Stabilo!$F357:$DA357=1)*(Stabilo!$F$5:$DA$5='Résultats élèves'!$K$2)),"A"),"A")</f>
        <v>A</v>
      </c>
      <c r="AG352" s="176" t="str">
        <f>IF(X352="PRESENT",IF(V352="PRESENT",SUMPRODUCT((Stabilo!$F357:$DA357=1)*(Stabilo!$F$5:$DA$5='Résultats élèves'!$L$2)),"A"),"A")</f>
        <v>A</v>
      </c>
      <c r="AH352" s="176" t="str">
        <f>IF(X352="PRESENT",IF(W352="PRESENT",SUMPRODUCT((Stabilo!$F357:$DA357=1)*(Stabilo!$F$5:$DA$5='Résultats élèves'!$M$2)),"A"),"A")</f>
        <v>A</v>
      </c>
      <c r="AI352" s="175">
        <f>SUMPRODUCT((Stabilo!$F$5:$DA$5=1)*(Stabilo!F357:DA357&lt;&gt;""))</f>
        <v>0</v>
      </c>
      <c r="AJ352" s="175">
        <f>SUMPRODUCT((Stabilo!$F$5:$DA$5=2)*(Stabilo!F357:DA357&lt;&gt;""))</f>
        <v>0</v>
      </c>
      <c r="AK352" s="175">
        <f>SUMPRODUCT((Stabilo!$F$5:$DA$5=3)*(Stabilo!F357:DA357&lt;&gt;""))</f>
        <v>0</v>
      </c>
      <c r="AL352" s="175">
        <f>SUMPRODUCT((Stabilo!$F$5:$DA$5=4)*(Stabilo!F357:DA357&lt;&gt;""))</f>
        <v>0</v>
      </c>
      <c r="AM352" s="175">
        <f>SUMPRODUCT((Stabilo!$F$5:$DA$5=5)*(Stabilo!F357:DA357&lt;&gt;""))</f>
        <v>0</v>
      </c>
      <c r="AN352" s="175">
        <f>SUMPRODUCT((Stabilo!$F$5:$DA$5=6)*(Stabilo!F357:DA357&lt;&gt;""))</f>
        <v>0</v>
      </c>
      <c r="AO352" s="175">
        <f>SUMPRODUCT((Stabilo!$F$5:$DA$5=7)*(Stabilo!F357:DA357&lt;&gt;""))</f>
        <v>0</v>
      </c>
      <c r="AP352" s="175">
        <f>SUMPRODUCT((Stabilo!$F$5:$DA$5=8)*(Stabilo!F357:DA357&lt;&gt;""))</f>
        <v>0</v>
      </c>
      <c r="AQ352" s="175">
        <f>SUMPRODUCT((Stabilo!$F$5:$DA$5=9)*(Stabilo!F357:DA357&lt;&gt;""))</f>
        <v>0</v>
      </c>
      <c r="AR352" s="175">
        <f>SUMPRODUCT((Stabilo!$F$5:$DA$5=10)*(Stabilo!F357:DA357&lt;&gt;""))</f>
        <v>0</v>
      </c>
    </row>
    <row r="353" spans="2:44" ht="15" customHeight="1">
      <c r="B353" s="76">
        <v>350</v>
      </c>
      <c r="C353" s="77" t="str">
        <f>IF(Accueil!F362="","",Accueil!F362)</f>
        <v/>
      </c>
      <c r="D353" s="167" t="str">
        <f t="shared" si="56"/>
        <v/>
      </c>
      <c r="E353" s="167" t="str">
        <f t="shared" si="57"/>
        <v/>
      </c>
      <c r="F353" s="167" t="str">
        <f t="shared" si="58"/>
        <v/>
      </c>
      <c r="G353" s="167" t="str">
        <f t="shared" si="59"/>
        <v/>
      </c>
      <c r="H353" s="167" t="str">
        <f t="shared" si="60"/>
        <v/>
      </c>
      <c r="I353" s="167" t="str">
        <f t="shared" si="61"/>
        <v/>
      </c>
      <c r="J353" s="167" t="str">
        <f t="shared" si="62"/>
        <v/>
      </c>
      <c r="K353" s="167" t="str">
        <f t="shared" si="63"/>
        <v/>
      </c>
      <c r="L353" s="167" t="str">
        <f t="shared" si="64"/>
        <v/>
      </c>
      <c r="M353" s="167" t="str">
        <f t="shared" si="65"/>
        <v/>
      </c>
      <c r="N353" s="103" t="str">
        <f>IF(N352="","",IF(SUMPRODUCT((Stabilo!$F358:$DA358="A")*(Stabilo!$F$5:$DA$5='Résultats élèves'!$D$2))&gt;0,"ABSENT","PRESENT"))</f>
        <v>PRESENT</v>
      </c>
      <c r="O353" s="103" t="str">
        <f>IF(O352="","",IF(SUMPRODUCT((Stabilo!$F358:$DA358="A")*(Stabilo!$F$5:$DA$5='Résultats élèves'!$E$2))&gt;0,"ABSENT","PRESENT"))</f>
        <v>PRESENT</v>
      </c>
      <c r="P353" s="103" t="str">
        <f>IF(P352="","",IF(SUMPRODUCT((Stabilo!$F358:$DA358="A")*(Stabilo!$F$5:$DA$5='Résultats élèves'!$F$2))&gt;0,"ABSENT","PRESENT"))</f>
        <v>PRESENT</v>
      </c>
      <c r="Q353" s="103" t="str">
        <f>IF(Q352="","",IF(SUMPRODUCT((Stabilo!$F358:$DA358="A")*(Stabilo!$F$5:$DA$5='Résultats élèves'!$G$2))&gt;0,"ABSENT","PRESENT"))</f>
        <v>PRESENT</v>
      </c>
      <c r="R353" s="103" t="str">
        <f>IF(R352="","",IF(SUMPRODUCT((Stabilo!$F358:$DA358="A")*(Stabilo!$F$5:$DA$5='Résultats élèves'!$H$2))&gt;0,"ABSENT","PRESENT"))</f>
        <v>PRESENT</v>
      </c>
      <c r="S353" s="103" t="str">
        <f>IF(S352="","",IF(SUMPRODUCT((Stabilo!$F358:$DA358="A")*(Stabilo!$F$5:$DA$5='Résultats élèves'!$I$2))&gt;0,"ABSENT","PRESENT"))</f>
        <v/>
      </c>
      <c r="T353" s="103" t="str">
        <f>IF(T352="","",IF(SUMPRODUCT((Stabilo!$F358:$DA358="A")*(Stabilo!$F$5:$DA$5='Résultats élèves'!$J$2))&gt;0,"ABSENT","PRESENT"))</f>
        <v/>
      </c>
      <c r="U353" s="103" t="str">
        <f>IF(U352="","",IF(SUMPRODUCT((Stabilo!$F358:$DA358="A")*(Stabilo!$F$5:$DA$5='Résultats élèves'!$K$2))&gt;0,"ABSENT","PRESENT"))</f>
        <v/>
      </c>
      <c r="V353" s="103" t="str">
        <f>IF(V352="","",IF(SUMPRODUCT((Stabilo!$F358:$DA358="A")*(Stabilo!$F$5:$DA$5='Résultats élèves'!$L$2))&gt;0,"ABSENT","PRESENT"))</f>
        <v/>
      </c>
      <c r="W353" s="103" t="str">
        <f>IF(W352="","",IF(SUMPRODUCT((Stabilo!$F358:$DA358="A")*(Stabilo!$F$5:$DA$5='Résultats élèves'!$M$2))&gt;0,"ABSENT","PRESENT"))</f>
        <v/>
      </c>
      <c r="X353" s="99" t="str">
        <f t="shared" si="55"/>
        <v/>
      </c>
      <c r="Y353" s="176" t="str">
        <f>IF(X353="PRESENT",IF(N353="PRESENT",SUMPRODUCT((Stabilo!$F358:$DA358=1)*(Stabilo!$F$5:$DA$5='Résultats élèves'!$D$2)),"A"),"A")</f>
        <v>A</v>
      </c>
      <c r="Z353" s="176" t="str">
        <f>IF(X353="PRESENT",IF(O353="PRESENT",SUMPRODUCT((Stabilo!$F358:$DA358=1)*(Stabilo!$F$5:$DA$5='Résultats élèves'!$E$2)),"A"),"A")</f>
        <v>A</v>
      </c>
      <c r="AA353" s="176" t="str">
        <f>IF(X353="PRESENT",IF(P353="PRESENT",SUMPRODUCT((Stabilo!$F358:$DA358=1)*(Stabilo!$F$5:$DA$5='Résultats élèves'!$F$2)),"A"),"A")</f>
        <v>A</v>
      </c>
      <c r="AB353" s="176" t="str">
        <f>IF(X353="PRESENT",IF(Q353="PRESENT",SUMPRODUCT((Stabilo!$F358:$DA358=1)*(Stabilo!$F$5:$DA$5='Résultats élèves'!$G$2)),"A"),"A")</f>
        <v>A</v>
      </c>
      <c r="AC353" s="176" t="str">
        <f>IF(X353="PRESENT",IF(R353="PRESENT",SUMPRODUCT((Stabilo!$F358:$DA358=1)*(Stabilo!$F$5:$DA$5='Résultats élèves'!$H$2)),"A"),"A")</f>
        <v>A</v>
      </c>
      <c r="AD353" s="176" t="str">
        <f>IF(X353="PRESENT",IF(S353="PRESENT",SUMPRODUCT((Stabilo!$F358:$DA358=1)*(Stabilo!$F$5:$DA$5='Résultats élèves'!$I$2)),"A"),"A")</f>
        <v>A</v>
      </c>
      <c r="AE353" s="176" t="str">
        <f>IF(X353="PRESENT",IF(T353="PRESENT",SUMPRODUCT((Stabilo!$F358:$DA358=1)*(Stabilo!$F$5:$DA$5='Résultats élèves'!$J$2)),"A"),"A")</f>
        <v>A</v>
      </c>
      <c r="AF353" s="176" t="str">
        <f>IF(X353="PRESENT",IF(U353="PRESENT",SUMPRODUCT((Stabilo!$F358:$DA358=1)*(Stabilo!$F$5:$DA$5='Résultats élèves'!$K$2)),"A"),"A")</f>
        <v>A</v>
      </c>
      <c r="AG353" s="176" t="str">
        <f>IF(X353="PRESENT",IF(V353="PRESENT",SUMPRODUCT((Stabilo!$F358:$DA358=1)*(Stabilo!$F$5:$DA$5='Résultats élèves'!$L$2)),"A"),"A")</f>
        <v>A</v>
      </c>
      <c r="AH353" s="176" t="str">
        <f>IF(X353="PRESENT",IF(W353="PRESENT",SUMPRODUCT((Stabilo!$F358:$DA358=1)*(Stabilo!$F$5:$DA$5='Résultats élèves'!$M$2)),"A"),"A")</f>
        <v>A</v>
      </c>
      <c r="AI353" s="175">
        <f>SUMPRODUCT((Stabilo!$F$5:$DA$5=1)*(Stabilo!F358:DA358&lt;&gt;""))</f>
        <v>0</v>
      </c>
      <c r="AJ353" s="175">
        <f>SUMPRODUCT((Stabilo!$F$5:$DA$5=2)*(Stabilo!F358:DA358&lt;&gt;""))</f>
        <v>0</v>
      </c>
      <c r="AK353" s="175">
        <f>SUMPRODUCT((Stabilo!$F$5:$DA$5=3)*(Stabilo!F358:DA358&lt;&gt;""))</f>
        <v>0</v>
      </c>
      <c r="AL353" s="175">
        <f>SUMPRODUCT((Stabilo!$F$5:$DA$5=4)*(Stabilo!F358:DA358&lt;&gt;""))</f>
        <v>0</v>
      </c>
      <c r="AM353" s="175">
        <f>SUMPRODUCT((Stabilo!$F$5:$DA$5=5)*(Stabilo!F358:DA358&lt;&gt;""))</f>
        <v>0</v>
      </c>
      <c r="AN353" s="175">
        <f>SUMPRODUCT((Stabilo!$F$5:$DA$5=6)*(Stabilo!F358:DA358&lt;&gt;""))</f>
        <v>0</v>
      </c>
      <c r="AO353" s="175">
        <f>SUMPRODUCT((Stabilo!$F$5:$DA$5=7)*(Stabilo!F358:DA358&lt;&gt;""))</f>
        <v>0</v>
      </c>
      <c r="AP353" s="175">
        <f>SUMPRODUCT((Stabilo!$F$5:$DA$5=8)*(Stabilo!F358:DA358&lt;&gt;""))</f>
        <v>0</v>
      </c>
      <c r="AQ353" s="175">
        <f>SUMPRODUCT((Stabilo!$F$5:$DA$5=9)*(Stabilo!F358:DA358&lt;&gt;""))</f>
        <v>0</v>
      </c>
      <c r="AR353" s="175">
        <f>SUMPRODUCT((Stabilo!$F$5:$DA$5=10)*(Stabilo!F358:DA358&lt;&gt;""))</f>
        <v>0</v>
      </c>
    </row>
    <row r="354" spans="2:44" ht="15" customHeight="1">
      <c r="B354" s="76">
        <v>351</v>
      </c>
      <c r="C354" s="77" t="str">
        <f>IF(Accueil!F363="","",Accueil!F363)</f>
        <v/>
      </c>
      <c r="D354" s="167" t="str">
        <f t="shared" si="56"/>
        <v/>
      </c>
      <c r="E354" s="167" t="str">
        <f t="shared" si="57"/>
        <v/>
      </c>
      <c r="F354" s="167" t="str">
        <f t="shared" si="58"/>
        <v/>
      </c>
      <c r="G354" s="167" t="str">
        <f t="shared" si="59"/>
        <v/>
      </c>
      <c r="H354" s="167" t="str">
        <f t="shared" si="60"/>
        <v/>
      </c>
      <c r="I354" s="167" t="str">
        <f t="shared" si="61"/>
        <v/>
      </c>
      <c r="J354" s="167" t="str">
        <f t="shared" si="62"/>
        <v/>
      </c>
      <c r="K354" s="167" t="str">
        <f t="shared" si="63"/>
        <v/>
      </c>
      <c r="L354" s="167" t="str">
        <f t="shared" si="64"/>
        <v/>
      </c>
      <c r="M354" s="167" t="str">
        <f t="shared" si="65"/>
        <v/>
      </c>
      <c r="N354" s="103" t="str">
        <f>IF(N353="","",IF(SUMPRODUCT((Stabilo!$F359:$DA359="A")*(Stabilo!$F$5:$DA$5='Résultats élèves'!$D$2))&gt;0,"ABSENT","PRESENT"))</f>
        <v>PRESENT</v>
      </c>
      <c r="O354" s="103" t="str">
        <f>IF(O353="","",IF(SUMPRODUCT((Stabilo!$F359:$DA359="A")*(Stabilo!$F$5:$DA$5='Résultats élèves'!$E$2))&gt;0,"ABSENT","PRESENT"))</f>
        <v>PRESENT</v>
      </c>
      <c r="P354" s="103" t="str">
        <f>IF(P353="","",IF(SUMPRODUCT((Stabilo!$F359:$DA359="A")*(Stabilo!$F$5:$DA$5='Résultats élèves'!$F$2))&gt;0,"ABSENT","PRESENT"))</f>
        <v>PRESENT</v>
      </c>
      <c r="Q354" s="103" t="str">
        <f>IF(Q353="","",IF(SUMPRODUCT((Stabilo!$F359:$DA359="A")*(Stabilo!$F$5:$DA$5='Résultats élèves'!$G$2))&gt;0,"ABSENT","PRESENT"))</f>
        <v>PRESENT</v>
      </c>
      <c r="R354" s="103" t="str">
        <f>IF(R353="","",IF(SUMPRODUCT((Stabilo!$F359:$DA359="A")*(Stabilo!$F$5:$DA$5='Résultats élèves'!$H$2))&gt;0,"ABSENT","PRESENT"))</f>
        <v>PRESENT</v>
      </c>
      <c r="S354" s="103" t="str">
        <f>IF(S353="","",IF(SUMPRODUCT((Stabilo!$F359:$DA359="A")*(Stabilo!$F$5:$DA$5='Résultats élèves'!$I$2))&gt;0,"ABSENT","PRESENT"))</f>
        <v/>
      </c>
      <c r="T354" s="103" t="str">
        <f>IF(T353="","",IF(SUMPRODUCT((Stabilo!$F359:$DA359="A")*(Stabilo!$F$5:$DA$5='Résultats élèves'!$J$2))&gt;0,"ABSENT","PRESENT"))</f>
        <v/>
      </c>
      <c r="U354" s="103" t="str">
        <f>IF(U353="","",IF(SUMPRODUCT((Stabilo!$F359:$DA359="A")*(Stabilo!$F$5:$DA$5='Résultats élèves'!$K$2))&gt;0,"ABSENT","PRESENT"))</f>
        <v/>
      </c>
      <c r="V354" s="103" t="str">
        <f>IF(V353="","",IF(SUMPRODUCT((Stabilo!$F359:$DA359="A")*(Stabilo!$F$5:$DA$5='Résultats élèves'!$L$2))&gt;0,"ABSENT","PRESENT"))</f>
        <v/>
      </c>
      <c r="W354" s="103" t="str">
        <f>IF(W353="","",IF(SUMPRODUCT((Stabilo!$F359:$DA359="A")*(Stabilo!$F$5:$DA$5='Résultats élèves'!$M$2))&gt;0,"ABSENT","PRESENT"))</f>
        <v/>
      </c>
      <c r="X354" s="99" t="str">
        <f t="shared" si="55"/>
        <v/>
      </c>
      <c r="Y354" s="176" t="str">
        <f>IF(X354="PRESENT",IF(N354="PRESENT",SUMPRODUCT((Stabilo!$F359:$DA359=1)*(Stabilo!$F$5:$DA$5='Résultats élèves'!$D$2)),"A"),"A")</f>
        <v>A</v>
      </c>
      <c r="Z354" s="176" t="str">
        <f>IF(X354="PRESENT",IF(O354="PRESENT",SUMPRODUCT((Stabilo!$F359:$DA359=1)*(Stabilo!$F$5:$DA$5='Résultats élèves'!$E$2)),"A"),"A")</f>
        <v>A</v>
      </c>
      <c r="AA354" s="176" t="str">
        <f>IF(X354="PRESENT",IF(P354="PRESENT",SUMPRODUCT((Stabilo!$F359:$DA359=1)*(Stabilo!$F$5:$DA$5='Résultats élèves'!$F$2)),"A"),"A")</f>
        <v>A</v>
      </c>
      <c r="AB354" s="176" t="str">
        <f>IF(X354="PRESENT",IF(Q354="PRESENT",SUMPRODUCT((Stabilo!$F359:$DA359=1)*(Stabilo!$F$5:$DA$5='Résultats élèves'!$G$2)),"A"),"A")</f>
        <v>A</v>
      </c>
      <c r="AC354" s="176" t="str">
        <f>IF(X354="PRESENT",IF(R354="PRESENT",SUMPRODUCT((Stabilo!$F359:$DA359=1)*(Stabilo!$F$5:$DA$5='Résultats élèves'!$H$2)),"A"),"A")</f>
        <v>A</v>
      </c>
      <c r="AD354" s="176" t="str">
        <f>IF(X354="PRESENT",IF(S354="PRESENT",SUMPRODUCT((Stabilo!$F359:$DA359=1)*(Stabilo!$F$5:$DA$5='Résultats élèves'!$I$2)),"A"),"A")</f>
        <v>A</v>
      </c>
      <c r="AE354" s="176" t="str">
        <f>IF(X354="PRESENT",IF(T354="PRESENT",SUMPRODUCT((Stabilo!$F359:$DA359=1)*(Stabilo!$F$5:$DA$5='Résultats élèves'!$J$2)),"A"),"A")</f>
        <v>A</v>
      </c>
      <c r="AF354" s="176" t="str">
        <f>IF(X354="PRESENT",IF(U354="PRESENT",SUMPRODUCT((Stabilo!$F359:$DA359=1)*(Stabilo!$F$5:$DA$5='Résultats élèves'!$K$2)),"A"),"A")</f>
        <v>A</v>
      </c>
      <c r="AG354" s="176" t="str">
        <f>IF(X354="PRESENT",IF(V354="PRESENT",SUMPRODUCT((Stabilo!$F359:$DA359=1)*(Stabilo!$F$5:$DA$5='Résultats élèves'!$L$2)),"A"),"A")</f>
        <v>A</v>
      </c>
      <c r="AH354" s="176" t="str">
        <f>IF(X354="PRESENT",IF(W354="PRESENT",SUMPRODUCT((Stabilo!$F359:$DA359=1)*(Stabilo!$F$5:$DA$5='Résultats élèves'!$M$2)),"A"),"A")</f>
        <v>A</v>
      </c>
      <c r="AI354" s="175">
        <f>SUMPRODUCT((Stabilo!$F$5:$DA$5=1)*(Stabilo!F359:DA359&lt;&gt;""))</f>
        <v>0</v>
      </c>
      <c r="AJ354" s="175">
        <f>SUMPRODUCT((Stabilo!$F$5:$DA$5=2)*(Stabilo!F359:DA359&lt;&gt;""))</f>
        <v>0</v>
      </c>
      <c r="AK354" s="175">
        <f>SUMPRODUCT((Stabilo!$F$5:$DA$5=3)*(Stabilo!F359:DA359&lt;&gt;""))</f>
        <v>0</v>
      </c>
      <c r="AL354" s="175">
        <f>SUMPRODUCT((Stabilo!$F$5:$DA$5=4)*(Stabilo!F359:DA359&lt;&gt;""))</f>
        <v>0</v>
      </c>
      <c r="AM354" s="175">
        <f>SUMPRODUCT((Stabilo!$F$5:$DA$5=5)*(Stabilo!F359:DA359&lt;&gt;""))</f>
        <v>0</v>
      </c>
      <c r="AN354" s="175">
        <f>SUMPRODUCT((Stabilo!$F$5:$DA$5=6)*(Stabilo!F359:DA359&lt;&gt;""))</f>
        <v>0</v>
      </c>
      <c r="AO354" s="175">
        <f>SUMPRODUCT((Stabilo!$F$5:$DA$5=7)*(Stabilo!F359:DA359&lt;&gt;""))</f>
        <v>0</v>
      </c>
      <c r="AP354" s="175">
        <f>SUMPRODUCT((Stabilo!$F$5:$DA$5=8)*(Stabilo!F359:DA359&lt;&gt;""))</f>
        <v>0</v>
      </c>
      <c r="AQ354" s="175">
        <f>SUMPRODUCT((Stabilo!$F$5:$DA$5=9)*(Stabilo!F359:DA359&lt;&gt;""))</f>
        <v>0</v>
      </c>
      <c r="AR354" s="175">
        <f>SUMPRODUCT((Stabilo!$F$5:$DA$5=10)*(Stabilo!F359:DA359&lt;&gt;""))</f>
        <v>0</v>
      </c>
    </row>
    <row r="355" spans="2:44" ht="15" customHeight="1">
      <c r="B355" s="76">
        <v>352</v>
      </c>
      <c r="C355" s="77" t="str">
        <f>IF(Accueil!F364="","",Accueil!F364)</f>
        <v/>
      </c>
      <c r="D355" s="167" t="str">
        <f t="shared" si="56"/>
        <v/>
      </c>
      <c r="E355" s="167" t="str">
        <f t="shared" si="57"/>
        <v/>
      </c>
      <c r="F355" s="167" t="str">
        <f t="shared" si="58"/>
        <v/>
      </c>
      <c r="G355" s="167" t="str">
        <f t="shared" si="59"/>
        <v/>
      </c>
      <c r="H355" s="167" t="str">
        <f t="shared" si="60"/>
        <v/>
      </c>
      <c r="I355" s="167" t="str">
        <f t="shared" si="61"/>
        <v/>
      </c>
      <c r="J355" s="167" t="str">
        <f t="shared" si="62"/>
        <v/>
      </c>
      <c r="K355" s="167" t="str">
        <f t="shared" si="63"/>
        <v/>
      </c>
      <c r="L355" s="167" t="str">
        <f t="shared" si="64"/>
        <v/>
      </c>
      <c r="M355" s="167" t="str">
        <f t="shared" si="65"/>
        <v/>
      </c>
      <c r="N355" s="103" t="str">
        <f>IF(N354="","",IF(SUMPRODUCT((Stabilo!$F360:$DA360="A")*(Stabilo!$F$5:$DA$5='Résultats élèves'!$D$2))&gt;0,"ABSENT","PRESENT"))</f>
        <v>PRESENT</v>
      </c>
      <c r="O355" s="103" t="str">
        <f>IF(O354="","",IF(SUMPRODUCT((Stabilo!$F360:$DA360="A")*(Stabilo!$F$5:$DA$5='Résultats élèves'!$E$2))&gt;0,"ABSENT","PRESENT"))</f>
        <v>PRESENT</v>
      </c>
      <c r="P355" s="103" t="str">
        <f>IF(P354="","",IF(SUMPRODUCT((Stabilo!$F360:$DA360="A")*(Stabilo!$F$5:$DA$5='Résultats élèves'!$F$2))&gt;0,"ABSENT","PRESENT"))</f>
        <v>PRESENT</v>
      </c>
      <c r="Q355" s="103" t="str">
        <f>IF(Q354="","",IF(SUMPRODUCT((Stabilo!$F360:$DA360="A")*(Stabilo!$F$5:$DA$5='Résultats élèves'!$G$2))&gt;0,"ABSENT","PRESENT"))</f>
        <v>PRESENT</v>
      </c>
      <c r="R355" s="103" t="str">
        <f>IF(R354="","",IF(SUMPRODUCT((Stabilo!$F360:$DA360="A")*(Stabilo!$F$5:$DA$5='Résultats élèves'!$H$2))&gt;0,"ABSENT","PRESENT"))</f>
        <v>PRESENT</v>
      </c>
      <c r="S355" s="103" t="str">
        <f>IF(S354="","",IF(SUMPRODUCT((Stabilo!$F360:$DA360="A")*(Stabilo!$F$5:$DA$5='Résultats élèves'!$I$2))&gt;0,"ABSENT","PRESENT"))</f>
        <v/>
      </c>
      <c r="T355" s="103" t="str">
        <f>IF(T354="","",IF(SUMPRODUCT((Stabilo!$F360:$DA360="A")*(Stabilo!$F$5:$DA$5='Résultats élèves'!$J$2))&gt;0,"ABSENT","PRESENT"))</f>
        <v/>
      </c>
      <c r="U355" s="103" t="str">
        <f>IF(U354="","",IF(SUMPRODUCT((Stabilo!$F360:$DA360="A")*(Stabilo!$F$5:$DA$5='Résultats élèves'!$K$2))&gt;0,"ABSENT","PRESENT"))</f>
        <v/>
      </c>
      <c r="V355" s="103" t="str">
        <f>IF(V354="","",IF(SUMPRODUCT((Stabilo!$F360:$DA360="A")*(Stabilo!$F$5:$DA$5='Résultats élèves'!$L$2))&gt;0,"ABSENT","PRESENT"))</f>
        <v/>
      </c>
      <c r="W355" s="103" t="str">
        <f>IF(W354="","",IF(SUMPRODUCT((Stabilo!$F360:$DA360="A")*(Stabilo!$F$5:$DA$5='Résultats élèves'!$M$2))&gt;0,"ABSENT","PRESENT"))</f>
        <v/>
      </c>
      <c r="X355" s="99" t="str">
        <f t="shared" si="55"/>
        <v/>
      </c>
      <c r="Y355" s="176" t="str">
        <f>IF(X355="PRESENT",IF(N355="PRESENT",SUMPRODUCT((Stabilo!$F360:$DA360=1)*(Stabilo!$F$5:$DA$5='Résultats élèves'!$D$2)),"A"),"A")</f>
        <v>A</v>
      </c>
      <c r="Z355" s="176" t="str">
        <f>IF(X355="PRESENT",IF(O355="PRESENT",SUMPRODUCT((Stabilo!$F360:$DA360=1)*(Stabilo!$F$5:$DA$5='Résultats élèves'!$E$2)),"A"),"A")</f>
        <v>A</v>
      </c>
      <c r="AA355" s="176" t="str">
        <f>IF(X355="PRESENT",IF(P355="PRESENT",SUMPRODUCT((Stabilo!$F360:$DA360=1)*(Stabilo!$F$5:$DA$5='Résultats élèves'!$F$2)),"A"),"A")</f>
        <v>A</v>
      </c>
      <c r="AB355" s="176" t="str">
        <f>IF(X355="PRESENT",IF(Q355="PRESENT",SUMPRODUCT((Stabilo!$F360:$DA360=1)*(Stabilo!$F$5:$DA$5='Résultats élèves'!$G$2)),"A"),"A")</f>
        <v>A</v>
      </c>
      <c r="AC355" s="176" t="str">
        <f>IF(X355="PRESENT",IF(R355="PRESENT",SUMPRODUCT((Stabilo!$F360:$DA360=1)*(Stabilo!$F$5:$DA$5='Résultats élèves'!$H$2)),"A"),"A")</f>
        <v>A</v>
      </c>
      <c r="AD355" s="176" t="str">
        <f>IF(X355="PRESENT",IF(S355="PRESENT",SUMPRODUCT((Stabilo!$F360:$DA360=1)*(Stabilo!$F$5:$DA$5='Résultats élèves'!$I$2)),"A"),"A")</f>
        <v>A</v>
      </c>
      <c r="AE355" s="176" t="str">
        <f>IF(X355="PRESENT",IF(T355="PRESENT",SUMPRODUCT((Stabilo!$F360:$DA360=1)*(Stabilo!$F$5:$DA$5='Résultats élèves'!$J$2)),"A"),"A")</f>
        <v>A</v>
      </c>
      <c r="AF355" s="176" t="str">
        <f>IF(X355="PRESENT",IF(U355="PRESENT",SUMPRODUCT((Stabilo!$F360:$DA360=1)*(Stabilo!$F$5:$DA$5='Résultats élèves'!$K$2)),"A"),"A")</f>
        <v>A</v>
      </c>
      <c r="AG355" s="176" t="str">
        <f>IF(X355="PRESENT",IF(V355="PRESENT",SUMPRODUCT((Stabilo!$F360:$DA360=1)*(Stabilo!$F$5:$DA$5='Résultats élèves'!$L$2)),"A"),"A")</f>
        <v>A</v>
      </c>
      <c r="AH355" s="176" t="str">
        <f>IF(X355="PRESENT",IF(W355="PRESENT",SUMPRODUCT((Stabilo!$F360:$DA360=1)*(Stabilo!$F$5:$DA$5='Résultats élèves'!$M$2)),"A"),"A")</f>
        <v>A</v>
      </c>
      <c r="AI355" s="175">
        <f>SUMPRODUCT((Stabilo!$F$5:$DA$5=1)*(Stabilo!F360:DA360&lt;&gt;""))</f>
        <v>0</v>
      </c>
      <c r="AJ355" s="175">
        <f>SUMPRODUCT((Stabilo!$F$5:$DA$5=2)*(Stabilo!F360:DA360&lt;&gt;""))</f>
        <v>0</v>
      </c>
      <c r="AK355" s="175">
        <f>SUMPRODUCT((Stabilo!$F$5:$DA$5=3)*(Stabilo!F360:DA360&lt;&gt;""))</f>
        <v>0</v>
      </c>
      <c r="AL355" s="175">
        <f>SUMPRODUCT((Stabilo!$F$5:$DA$5=4)*(Stabilo!F360:DA360&lt;&gt;""))</f>
        <v>0</v>
      </c>
      <c r="AM355" s="175">
        <f>SUMPRODUCT((Stabilo!$F$5:$DA$5=5)*(Stabilo!F360:DA360&lt;&gt;""))</f>
        <v>0</v>
      </c>
      <c r="AN355" s="175">
        <f>SUMPRODUCT((Stabilo!$F$5:$DA$5=6)*(Stabilo!F360:DA360&lt;&gt;""))</f>
        <v>0</v>
      </c>
      <c r="AO355" s="175">
        <f>SUMPRODUCT((Stabilo!$F$5:$DA$5=7)*(Stabilo!F360:DA360&lt;&gt;""))</f>
        <v>0</v>
      </c>
      <c r="AP355" s="175">
        <f>SUMPRODUCT((Stabilo!$F$5:$DA$5=8)*(Stabilo!F360:DA360&lt;&gt;""))</f>
        <v>0</v>
      </c>
      <c r="AQ355" s="175">
        <f>SUMPRODUCT((Stabilo!$F$5:$DA$5=9)*(Stabilo!F360:DA360&lt;&gt;""))</f>
        <v>0</v>
      </c>
      <c r="AR355" s="175">
        <f>SUMPRODUCT((Stabilo!$F$5:$DA$5=10)*(Stabilo!F360:DA360&lt;&gt;""))</f>
        <v>0</v>
      </c>
    </row>
    <row r="356" spans="2:44" ht="15" customHeight="1">
      <c r="B356" s="76">
        <v>353</v>
      </c>
      <c r="C356" s="77" t="str">
        <f>IF(Accueil!F365="","",Accueil!F365)</f>
        <v/>
      </c>
      <c r="D356" s="167" t="str">
        <f t="shared" si="56"/>
        <v/>
      </c>
      <c r="E356" s="167" t="str">
        <f t="shared" si="57"/>
        <v/>
      </c>
      <c r="F356" s="167" t="str">
        <f t="shared" si="58"/>
        <v/>
      </c>
      <c r="G356" s="167" t="str">
        <f t="shared" si="59"/>
        <v/>
      </c>
      <c r="H356" s="167" t="str">
        <f t="shared" si="60"/>
        <v/>
      </c>
      <c r="I356" s="167" t="str">
        <f t="shared" si="61"/>
        <v/>
      </c>
      <c r="J356" s="167" t="str">
        <f t="shared" si="62"/>
        <v/>
      </c>
      <c r="K356" s="167" t="str">
        <f t="shared" si="63"/>
        <v/>
      </c>
      <c r="L356" s="167" t="str">
        <f t="shared" si="64"/>
        <v/>
      </c>
      <c r="M356" s="167" t="str">
        <f t="shared" si="65"/>
        <v/>
      </c>
      <c r="N356" s="103" t="str">
        <f>IF(N355="","",IF(SUMPRODUCT((Stabilo!$F361:$DA361="A")*(Stabilo!$F$5:$DA$5='Résultats élèves'!$D$2))&gt;0,"ABSENT","PRESENT"))</f>
        <v>PRESENT</v>
      </c>
      <c r="O356" s="103" t="str">
        <f>IF(O355="","",IF(SUMPRODUCT((Stabilo!$F361:$DA361="A")*(Stabilo!$F$5:$DA$5='Résultats élèves'!$E$2))&gt;0,"ABSENT","PRESENT"))</f>
        <v>PRESENT</v>
      </c>
      <c r="P356" s="103" t="str">
        <f>IF(P355="","",IF(SUMPRODUCT((Stabilo!$F361:$DA361="A")*(Stabilo!$F$5:$DA$5='Résultats élèves'!$F$2))&gt;0,"ABSENT","PRESENT"))</f>
        <v>PRESENT</v>
      </c>
      <c r="Q356" s="103" t="str">
        <f>IF(Q355="","",IF(SUMPRODUCT((Stabilo!$F361:$DA361="A")*(Stabilo!$F$5:$DA$5='Résultats élèves'!$G$2))&gt;0,"ABSENT","PRESENT"))</f>
        <v>PRESENT</v>
      </c>
      <c r="R356" s="103" t="str">
        <f>IF(R355="","",IF(SUMPRODUCT((Stabilo!$F361:$DA361="A")*(Stabilo!$F$5:$DA$5='Résultats élèves'!$H$2))&gt;0,"ABSENT","PRESENT"))</f>
        <v>PRESENT</v>
      </c>
      <c r="S356" s="103" t="str">
        <f>IF(S355="","",IF(SUMPRODUCT((Stabilo!$F361:$DA361="A")*(Stabilo!$F$5:$DA$5='Résultats élèves'!$I$2))&gt;0,"ABSENT","PRESENT"))</f>
        <v/>
      </c>
      <c r="T356" s="103" t="str">
        <f>IF(T355="","",IF(SUMPRODUCT((Stabilo!$F361:$DA361="A")*(Stabilo!$F$5:$DA$5='Résultats élèves'!$J$2))&gt;0,"ABSENT","PRESENT"))</f>
        <v/>
      </c>
      <c r="U356" s="103" t="str">
        <f>IF(U355="","",IF(SUMPRODUCT((Stabilo!$F361:$DA361="A")*(Stabilo!$F$5:$DA$5='Résultats élèves'!$K$2))&gt;0,"ABSENT","PRESENT"))</f>
        <v/>
      </c>
      <c r="V356" s="103" t="str">
        <f>IF(V355="","",IF(SUMPRODUCT((Stabilo!$F361:$DA361="A")*(Stabilo!$F$5:$DA$5='Résultats élèves'!$L$2))&gt;0,"ABSENT","PRESENT"))</f>
        <v/>
      </c>
      <c r="W356" s="103" t="str">
        <f>IF(W355="","",IF(SUMPRODUCT((Stabilo!$F361:$DA361="A")*(Stabilo!$F$5:$DA$5='Résultats élèves'!$M$2))&gt;0,"ABSENT","PRESENT"))</f>
        <v/>
      </c>
      <c r="X356" s="99" t="str">
        <f t="shared" si="55"/>
        <v/>
      </c>
      <c r="Y356" s="176" t="str">
        <f>IF(X356="PRESENT",IF(N356="PRESENT",SUMPRODUCT((Stabilo!$F361:$DA361=1)*(Stabilo!$F$5:$DA$5='Résultats élèves'!$D$2)),"A"),"A")</f>
        <v>A</v>
      </c>
      <c r="Z356" s="176" t="str">
        <f>IF(X356="PRESENT",IF(O356="PRESENT",SUMPRODUCT((Stabilo!$F361:$DA361=1)*(Stabilo!$F$5:$DA$5='Résultats élèves'!$E$2)),"A"),"A")</f>
        <v>A</v>
      </c>
      <c r="AA356" s="176" t="str">
        <f>IF(X356="PRESENT",IF(P356="PRESENT",SUMPRODUCT((Stabilo!$F361:$DA361=1)*(Stabilo!$F$5:$DA$5='Résultats élèves'!$F$2)),"A"),"A")</f>
        <v>A</v>
      </c>
      <c r="AB356" s="176" t="str">
        <f>IF(X356="PRESENT",IF(Q356="PRESENT",SUMPRODUCT((Stabilo!$F361:$DA361=1)*(Stabilo!$F$5:$DA$5='Résultats élèves'!$G$2)),"A"),"A")</f>
        <v>A</v>
      </c>
      <c r="AC356" s="176" t="str">
        <f>IF(X356="PRESENT",IF(R356="PRESENT",SUMPRODUCT((Stabilo!$F361:$DA361=1)*(Stabilo!$F$5:$DA$5='Résultats élèves'!$H$2)),"A"),"A")</f>
        <v>A</v>
      </c>
      <c r="AD356" s="176" t="str">
        <f>IF(X356="PRESENT",IF(S356="PRESENT",SUMPRODUCT((Stabilo!$F361:$DA361=1)*(Stabilo!$F$5:$DA$5='Résultats élèves'!$I$2)),"A"),"A")</f>
        <v>A</v>
      </c>
      <c r="AE356" s="176" t="str">
        <f>IF(X356="PRESENT",IF(T356="PRESENT",SUMPRODUCT((Stabilo!$F361:$DA361=1)*(Stabilo!$F$5:$DA$5='Résultats élèves'!$J$2)),"A"),"A")</f>
        <v>A</v>
      </c>
      <c r="AF356" s="176" t="str">
        <f>IF(X356="PRESENT",IF(U356="PRESENT",SUMPRODUCT((Stabilo!$F361:$DA361=1)*(Stabilo!$F$5:$DA$5='Résultats élèves'!$K$2)),"A"),"A")</f>
        <v>A</v>
      </c>
      <c r="AG356" s="176" t="str">
        <f>IF(X356="PRESENT",IF(V356="PRESENT",SUMPRODUCT((Stabilo!$F361:$DA361=1)*(Stabilo!$F$5:$DA$5='Résultats élèves'!$L$2)),"A"),"A")</f>
        <v>A</v>
      </c>
      <c r="AH356" s="176" t="str">
        <f>IF(X356="PRESENT",IF(W356="PRESENT",SUMPRODUCT((Stabilo!$F361:$DA361=1)*(Stabilo!$F$5:$DA$5='Résultats élèves'!$M$2)),"A"),"A")</f>
        <v>A</v>
      </c>
      <c r="AI356" s="175">
        <f>SUMPRODUCT((Stabilo!$F$5:$DA$5=1)*(Stabilo!F361:DA361&lt;&gt;""))</f>
        <v>0</v>
      </c>
      <c r="AJ356" s="175">
        <f>SUMPRODUCT((Stabilo!$F$5:$DA$5=2)*(Stabilo!F361:DA361&lt;&gt;""))</f>
        <v>0</v>
      </c>
      <c r="AK356" s="175">
        <f>SUMPRODUCT((Stabilo!$F$5:$DA$5=3)*(Stabilo!F361:DA361&lt;&gt;""))</f>
        <v>0</v>
      </c>
      <c r="AL356" s="175">
        <f>SUMPRODUCT((Stabilo!$F$5:$DA$5=4)*(Stabilo!F361:DA361&lt;&gt;""))</f>
        <v>0</v>
      </c>
      <c r="AM356" s="175">
        <f>SUMPRODUCT((Stabilo!$F$5:$DA$5=5)*(Stabilo!F361:DA361&lt;&gt;""))</f>
        <v>0</v>
      </c>
      <c r="AN356" s="175">
        <f>SUMPRODUCT((Stabilo!$F$5:$DA$5=6)*(Stabilo!F361:DA361&lt;&gt;""))</f>
        <v>0</v>
      </c>
      <c r="AO356" s="175">
        <f>SUMPRODUCT((Stabilo!$F$5:$DA$5=7)*(Stabilo!F361:DA361&lt;&gt;""))</f>
        <v>0</v>
      </c>
      <c r="AP356" s="175">
        <f>SUMPRODUCT((Stabilo!$F$5:$DA$5=8)*(Stabilo!F361:DA361&lt;&gt;""))</f>
        <v>0</v>
      </c>
      <c r="AQ356" s="175">
        <f>SUMPRODUCT((Stabilo!$F$5:$DA$5=9)*(Stabilo!F361:DA361&lt;&gt;""))</f>
        <v>0</v>
      </c>
      <c r="AR356" s="175">
        <f>SUMPRODUCT((Stabilo!$F$5:$DA$5=10)*(Stabilo!F361:DA361&lt;&gt;""))</f>
        <v>0</v>
      </c>
    </row>
    <row r="357" spans="2:44" ht="15" customHeight="1">
      <c r="B357" s="76">
        <v>354</v>
      </c>
      <c r="C357" s="77" t="str">
        <f>IF(Accueil!F366="","",Accueil!F366)</f>
        <v/>
      </c>
      <c r="D357" s="167" t="str">
        <f t="shared" si="56"/>
        <v/>
      </c>
      <c r="E357" s="167" t="str">
        <f t="shared" si="57"/>
        <v/>
      </c>
      <c r="F357" s="167" t="str">
        <f t="shared" si="58"/>
        <v/>
      </c>
      <c r="G357" s="167" t="str">
        <f t="shared" si="59"/>
        <v/>
      </c>
      <c r="H357" s="167" t="str">
        <f t="shared" si="60"/>
        <v/>
      </c>
      <c r="I357" s="167" t="str">
        <f t="shared" si="61"/>
        <v/>
      </c>
      <c r="J357" s="167" t="str">
        <f t="shared" si="62"/>
        <v/>
      </c>
      <c r="K357" s="167" t="str">
        <f t="shared" si="63"/>
        <v/>
      </c>
      <c r="L357" s="167" t="str">
        <f t="shared" si="64"/>
        <v/>
      </c>
      <c r="M357" s="167" t="str">
        <f t="shared" si="65"/>
        <v/>
      </c>
      <c r="N357" s="103" t="str">
        <f>IF(N356="","",IF(SUMPRODUCT((Stabilo!$F362:$DA362="A")*(Stabilo!$F$5:$DA$5='Résultats élèves'!$D$2))&gt;0,"ABSENT","PRESENT"))</f>
        <v>PRESENT</v>
      </c>
      <c r="O357" s="103" t="str">
        <f>IF(O356="","",IF(SUMPRODUCT((Stabilo!$F362:$DA362="A")*(Stabilo!$F$5:$DA$5='Résultats élèves'!$E$2))&gt;0,"ABSENT","PRESENT"))</f>
        <v>PRESENT</v>
      </c>
      <c r="P357" s="103" t="str">
        <f>IF(P356="","",IF(SUMPRODUCT((Stabilo!$F362:$DA362="A")*(Stabilo!$F$5:$DA$5='Résultats élèves'!$F$2))&gt;0,"ABSENT","PRESENT"))</f>
        <v>PRESENT</v>
      </c>
      <c r="Q357" s="103" t="str">
        <f>IF(Q356="","",IF(SUMPRODUCT((Stabilo!$F362:$DA362="A")*(Stabilo!$F$5:$DA$5='Résultats élèves'!$G$2))&gt;0,"ABSENT","PRESENT"))</f>
        <v>PRESENT</v>
      </c>
      <c r="R357" s="103" t="str">
        <f>IF(R356="","",IF(SUMPRODUCT((Stabilo!$F362:$DA362="A")*(Stabilo!$F$5:$DA$5='Résultats élèves'!$H$2))&gt;0,"ABSENT","PRESENT"))</f>
        <v>PRESENT</v>
      </c>
      <c r="S357" s="103" t="str">
        <f>IF(S356="","",IF(SUMPRODUCT((Stabilo!$F362:$DA362="A")*(Stabilo!$F$5:$DA$5='Résultats élèves'!$I$2))&gt;0,"ABSENT","PRESENT"))</f>
        <v/>
      </c>
      <c r="T357" s="103" t="str">
        <f>IF(T356="","",IF(SUMPRODUCT((Stabilo!$F362:$DA362="A")*(Stabilo!$F$5:$DA$5='Résultats élèves'!$J$2))&gt;0,"ABSENT","PRESENT"))</f>
        <v/>
      </c>
      <c r="U357" s="103" t="str">
        <f>IF(U356="","",IF(SUMPRODUCT((Stabilo!$F362:$DA362="A")*(Stabilo!$F$5:$DA$5='Résultats élèves'!$K$2))&gt;0,"ABSENT","PRESENT"))</f>
        <v/>
      </c>
      <c r="V357" s="103" t="str">
        <f>IF(V356="","",IF(SUMPRODUCT((Stabilo!$F362:$DA362="A")*(Stabilo!$F$5:$DA$5='Résultats élèves'!$L$2))&gt;0,"ABSENT","PRESENT"))</f>
        <v/>
      </c>
      <c r="W357" s="103" t="str">
        <f>IF(W356="","",IF(SUMPRODUCT((Stabilo!$F362:$DA362="A")*(Stabilo!$F$5:$DA$5='Résultats élèves'!$M$2))&gt;0,"ABSENT","PRESENT"))</f>
        <v/>
      </c>
      <c r="X357" s="99" t="str">
        <f t="shared" si="55"/>
        <v/>
      </c>
      <c r="Y357" s="176" t="str">
        <f>IF(X357="PRESENT",IF(N357="PRESENT",SUMPRODUCT((Stabilo!$F362:$DA362=1)*(Stabilo!$F$5:$DA$5='Résultats élèves'!$D$2)),"A"),"A")</f>
        <v>A</v>
      </c>
      <c r="Z357" s="176" t="str">
        <f>IF(X357="PRESENT",IF(O357="PRESENT",SUMPRODUCT((Stabilo!$F362:$DA362=1)*(Stabilo!$F$5:$DA$5='Résultats élèves'!$E$2)),"A"),"A")</f>
        <v>A</v>
      </c>
      <c r="AA357" s="176" t="str">
        <f>IF(X357="PRESENT",IF(P357="PRESENT",SUMPRODUCT((Stabilo!$F362:$DA362=1)*(Stabilo!$F$5:$DA$5='Résultats élèves'!$F$2)),"A"),"A")</f>
        <v>A</v>
      </c>
      <c r="AB357" s="176" t="str">
        <f>IF(X357="PRESENT",IF(Q357="PRESENT",SUMPRODUCT((Stabilo!$F362:$DA362=1)*(Stabilo!$F$5:$DA$5='Résultats élèves'!$G$2)),"A"),"A")</f>
        <v>A</v>
      </c>
      <c r="AC357" s="176" t="str">
        <f>IF(X357="PRESENT",IF(R357="PRESENT",SUMPRODUCT((Stabilo!$F362:$DA362=1)*(Stabilo!$F$5:$DA$5='Résultats élèves'!$H$2)),"A"),"A")</f>
        <v>A</v>
      </c>
      <c r="AD357" s="176" t="str">
        <f>IF(X357="PRESENT",IF(S357="PRESENT",SUMPRODUCT((Stabilo!$F362:$DA362=1)*(Stabilo!$F$5:$DA$5='Résultats élèves'!$I$2)),"A"),"A")</f>
        <v>A</v>
      </c>
      <c r="AE357" s="176" t="str">
        <f>IF(X357="PRESENT",IF(T357="PRESENT",SUMPRODUCT((Stabilo!$F362:$DA362=1)*(Stabilo!$F$5:$DA$5='Résultats élèves'!$J$2)),"A"),"A")</f>
        <v>A</v>
      </c>
      <c r="AF357" s="176" t="str">
        <f>IF(X357="PRESENT",IF(U357="PRESENT",SUMPRODUCT((Stabilo!$F362:$DA362=1)*(Stabilo!$F$5:$DA$5='Résultats élèves'!$K$2)),"A"),"A")</f>
        <v>A</v>
      </c>
      <c r="AG357" s="176" t="str">
        <f>IF(X357="PRESENT",IF(V357="PRESENT",SUMPRODUCT((Stabilo!$F362:$DA362=1)*(Stabilo!$F$5:$DA$5='Résultats élèves'!$L$2)),"A"),"A")</f>
        <v>A</v>
      </c>
      <c r="AH357" s="176" t="str">
        <f>IF(X357="PRESENT",IF(W357="PRESENT",SUMPRODUCT((Stabilo!$F362:$DA362=1)*(Stabilo!$F$5:$DA$5='Résultats élèves'!$M$2)),"A"),"A")</f>
        <v>A</v>
      </c>
      <c r="AI357" s="175">
        <f>SUMPRODUCT((Stabilo!$F$5:$DA$5=1)*(Stabilo!F362:DA362&lt;&gt;""))</f>
        <v>0</v>
      </c>
      <c r="AJ357" s="175">
        <f>SUMPRODUCT((Stabilo!$F$5:$DA$5=2)*(Stabilo!F362:DA362&lt;&gt;""))</f>
        <v>0</v>
      </c>
      <c r="AK357" s="175">
        <f>SUMPRODUCT((Stabilo!$F$5:$DA$5=3)*(Stabilo!F362:DA362&lt;&gt;""))</f>
        <v>0</v>
      </c>
      <c r="AL357" s="175">
        <f>SUMPRODUCT((Stabilo!$F$5:$DA$5=4)*(Stabilo!F362:DA362&lt;&gt;""))</f>
        <v>0</v>
      </c>
      <c r="AM357" s="175">
        <f>SUMPRODUCT((Stabilo!$F$5:$DA$5=5)*(Stabilo!F362:DA362&lt;&gt;""))</f>
        <v>0</v>
      </c>
      <c r="AN357" s="175">
        <f>SUMPRODUCT((Stabilo!$F$5:$DA$5=6)*(Stabilo!F362:DA362&lt;&gt;""))</f>
        <v>0</v>
      </c>
      <c r="AO357" s="175">
        <f>SUMPRODUCT((Stabilo!$F$5:$DA$5=7)*(Stabilo!F362:DA362&lt;&gt;""))</f>
        <v>0</v>
      </c>
      <c r="AP357" s="175">
        <f>SUMPRODUCT((Stabilo!$F$5:$DA$5=8)*(Stabilo!F362:DA362&lt;&gt;""))</f>
        <v>0</v>
      </c>
      <c r="AQ357" s="175">
        <f>SUMPRODUCT((Stabilo!$F$5:$DA$5=9)*(Stabilo!F362:DA362&lt;&gt;""))</f>
        <v>0</v>
      </c>
      <c r="AR357" s="175">
        <f>SUMPRODUCT((Stabilo!$F$5:$DA$5=10)*(Stabilo!F362:DA362&lt;&gt;""))</f>
        <v>0</v>
      </c>
    </row>
    <row r="358" spans="2:44" ht="15" customHeight="1">
      <c r="B358" s="76">
        <v>355</v>
      </c>
      <c r="C358" s="77" t="str">
        <f>IF(Accueil!F367="","",Accueil!F367)</f>
        <v/>
      </c>
      <c r="D358" s="167" t="str">
        <f t="shared" si="56"/>
        <v/>
      </c>
      <c r="E358" s="167" t="str">
        <f t="shared" si="57"/>
        <v/>
      </c>
      <c r="F358" s="167" t="str">
        <f t="shared" si="58"/>
        <v/>
      </c>
      <c r="G358" s="167" t="str">
        <f t="shared" si="59"/>
        <v/>
      </c>
      <c r="H358" s="167" t="str">
        <f t="shared" si="60"/>
        <v/>
      </c>
      <c r="I358" s="167" t="str">
        <f t="shared" si="61"/>
        <v/>
      </c>
      <c r="J358" s="167" t="str">
        <f t="shared" si="62"/>
        <v/>
      </c>
      <c r="K358" s="167" t="str">
        <f t="shared" si="63"/>
        <v/>
      </c>
      <c r="L358" s="167" t="str">
        <f t="shared" si="64"/>
        <v/>
      </c>
      <c r="M358" s="167" t="str">
        <f t="shared" si="65"/>
        <v/>
      </c>
      <c r="N358" s="103" t="str">
        <f>IF(N357="","",IF(SUMPRODUCT((Stabilo!$F363:$DA363="A")*(Stabilo!$F$5:$DA$5='Résultats élèves'!$D$2))&gt;0,"ABSENT","PRESENT"))</f>
        <v>PRESENT</v>
      </c>
      <c r="O358" s="103" t="str">
        <f>IF(O357="","",IF(SUMPRODUCT((Stabilo!$F363:$DA363="A")*(Stabilo!$F$5:$DA$5='Résultats élèves'!$E$2))&gt;0,"ABSENT","PRESENT"))</f>
        <v>PRESENT</v>
      </c>
      <c r="P358" s="103" t="str">
        <f>IF(P357="","",IF(SUMPRODUCT((Stabilo!$F363:$DA363="A")*(Stabilo!$F$5:$DA$5='Résultats élèves'!$F$2))&gt;0,"ABSENT","PRESENT"))</f>
        <v>PRESENT</v>
      </c>
      <c r="Q358" s="103" t="str">
        <f>IF(Q357="","",IF(SUMPRODUCT((Stabilo!$F363:$DA363="A")*(Stabilo!$F$5:$DA$5='Résultats élèves'!$G$2))&gt;0,"ABSENT","PRESENT"))</f>
        <v>PRESENT</v>
      </c>
      <c r="R358" s="103" t="str">
        <f>IF(R357="","",IF(SUMPRODUCT((Stabilo!$F363:$DA363="A")*(Stabilo!$F$5:$DA$5='Résultats élèves'!$H$2))&gt;0,"ABSENT","PRESENT"))</f>
        <v>PRESENT</v>
      </c>
      <c r="S358" s="103" t="str">
        <f>IF(S357="","",IF(SUMPRODUCT((Stabilo!$F363:$DA363="A")*(Stabilo!$F$5:$DA$5='Résultats élèves'!$I$2))&gt;0,"ABSENT","PRESENT"))</f>
        <v/>
      </c>
      <c r="T358" s="103" t="str">
        <f>IF(T357="","",IF(SUMPRODUCT((Stabilo!$F363:$DA363="A")*(Stabilo!$F$5:$DA$5='Résultats élèves'!$J$2))&gt;0,"ABSENT","PRESENT"))</f>
        <v/>
      </c>
      <c r="U358" s="103" t="str">
        <f>IF(U357="","",IF(SUMPRODUCT((Stabilo!$F363:$DA363="A")*(Stabilo!$F$5:$DA$5='Résultats élèves'!$K$2))&gt;0,"ABSENT","PRESENT"))</f>
        <v/>
      </c>
      <c r="V358" s="103" t="str">
        <f>IF(V357="","",IF(SUMPRODUCT((Stabilo!$F363:$DA363="A")*(Stabilo!$F$5:$DA$5='Résultats élèves'!$L$2))&gt;0,"ABSENT","PRESENT"))</f>
        <v/>
      </c>
      <c r="W358" s="103" t="str">
        <f>IF(W357="","",IF(SUMPRODUCT((Stabilo!$F363:$DA363="A")*(Stabilo!$F$5:$DA$5='Résultats élèves'!$M$2))&gt;0,"ABSENT","PRESENT"))</f>
        <v/>
      </c>
      <c r="X358" s="99" t="str">
        <f t="shared" si="55"/>
        <v/>
      </c>
      <c r="Y358" s="176" t="str">
        <f>IF(X358="PRESENT",IF(N358="PRESENT",SUMPRODUCT((Stabilo!$F363:$DA363=1)*(Stabilo!$F$5:$DA$5='Résultats élèves'!$D$2)),"A"),"A")</f>
        <v>A</v>
      </c>
      <c r="Z358" s="176" t="str">
        <f>IF(X358="PRESENT",IF(O358="PRESENT",SUMPRODUCT((Stabilo!$F363:$DA363=1)*(Stabilo!$F$5:$DA$5='Résultats élèves'!$E$2)),"A"),"A")</f>
        <v>A</v>
      </c>
      <c r="AA358" s="176" t="str">
        <f>IF(X358="PRESENT",IF(P358="PRESENT",SUMPRODUCT((Stabilo!$F363:$DA363=1)*(Stabilo!$F$5:$DA$5='Résultats élèves'!$F$2)),"A"),"A")</f>
        <v>A</v>
      </c>
      <c r="AB358" s="176" t="str">
        <f>IF(X358="PRESENT",IF(Q358="PRESENT",SUMPRODUCT((Stabilo!$F363:$DA363=1)*(Stabilo!$F$5:$DA$5='Résultats élèves'!$G$2)),"A"),"A")</f>
        <v>A</v>
      </c>
      <c r="AC358" s="176" t="str">
        <f>IF(X358="PRESENT",IF(R358="PRESENT",SUMPRODUCT((Stabilo!$F363:$DA363=1)*(Stabilo!$F$5:$DA$5='Résultats élèves'!$H$2)),"A"),"A")</f>
        <v>A</v>
      </c>
      <c r="AD358" s="176" t="str">
        <f>IF(X358="PRESENT",IF(S358="PRESENT",SUMPRODUCT((Stabilo!$F363:$DA363=1)*(Stabilo!$F$5:$DA$5='Résultats élèves'!$I$2)),"A"),"A")</f>
        <v>A</v>
      </c>
      <c r="AE358" s="176" t="str">
        <f>IF(X358="PRESENT",IF(T358="PRESENT",SUMPRODUCT((Stabilo!$F363:$DA363=1)*(Stabilo!$F$5:$DA$5='Résultats élèves'!$J$2)),"A"),"A")</f>
        <v>A</v>
      </c>
      <c r="AF358" s="176" t="str">
        <f>IF(X358="PRESENT",IF(U358="PRESENT",SUMPRODUCT((Stabilo!$F363:$DA363=1)*(Stabilo!$F$5:$DA$5='Résultats élèves'!$K$2)),"A"),"A")</f>
        <v>A</v>
      </c>
      <c r="AG358" s="176" t="str">
        <f>IF(X358="PRESENT",IF(V358="PRESENT",SUMPRODUCT((Stabilo!$F363:$DA363=1)*(Stabilo!$F$5:$DA$5='Résultats élèves'!$L$2)),"A"),"A")</f>
        <v>A</v>
      </c>
      <c r="AH358" s="176" t="str">
        <f>IF(X358="PRESENT",IF(W358="PRESENT",SUMPRODUCT((Stabilo!$F363:$DA363=1)*(Stabilo!$F$5:$DA$5='Résultats élèves'!$M$2)),"A"),"A")</f>
        <v>A</v>
      </c>
      <c r="AI358" s="175">
        <f>SUMPRODUCT((Stabilo!$F$5:$DA$5=1)*(Stabilo!F363:DA363&lt;&gt;""))</f>
        <v>0</v>
      </c>
      <c r="AJ358" s="175">
        <f>SUMPRODUCT((Stabilo!$F$5:$DA$5=2)*(Stabilo!F363:DA363&lt;&gt;""))</f>
        <v>0</v>
      </c>
      <c r="AK358" s="175">
        <f>SUMPRODUCT((Stabilo!$F$5:$DA$5=3)*(Stabilo!F363:DA363&lt;&gt;""))</f>
        <v>0</v>
      </c>
      <c r="AL358" s="175">
        <f>SUMPRODUCT((Stabilo!$F$5:$DA$5=4)*(Stabilo!F363:DA363&lt;&gt;""))</f>
        <v>0</v>
      </c>
      <c r="AM358" s="175">
        <f>SUMPRODUCT((Stabilo!$F$5:$DA$5=5)*(Stabilo!F363:DA363&lt;&gt;""))</f>
        <v>0</v>
      </c>
      <c r="AN358" s="175">
        <f>SUMPRODUCT((Stabilo!$F$5:$DA$5=6)*(Stabilo!F363:DA363&lt;&gt;""))</f>
        <v>0</v>
      </c>
      <c r="AO358" s="175">
        <f>SUMPRODUCT((Stabilo!$F$5:$DA$5=7)*(Stabilo!F363:DA363&lt;&gt;""))</f>
        <v>0</v>
      </c>
      <c r="AP358" s="175">
        <f>SUMPRODUCT((Stabilo!$F$5:$DA$5=8)*(Stabilo!F363:DA363&lt;&gt;""))</f>
        <v>0</v>
      </c>
      <c r="AQ358" s="175">
        <f>SUMPRODUCT((Stabilo!$F$5:$DA$5=9)*(Stabilo!F363:DA363&lt;&gt;""))</f>
        <v>0</v>
      </c>
      <c r="AR358" s="175">
        <f>SUMPRODUCT((Stabilo!$F$5:$DA$5=10)*(Stabilo!F363:DA363&lt;&gt;""))</f>
        <v>0</v>
      </c>
    </row>
    <row r="359" spans="2:44" ht="15" customHeight="1">
      <c r="B359" s="76">
        <v>356</v>
      </c>
      <c r="C359" s="77" t="str">
        <f>IF(Accueil!F368="","",Accueil!F368)</f>
        <v/>
      </c>
      <c r="D359" s="167" t="str">
        <f t="shared" si="56"/>
        <v/>
      </c>
      <c r="E359" s="167" t="str">
        <f t="shared" si="57"/>
        <v/>
      </c>
      <c r="F359" s="167" t="str">
        <f t="shared" si="58"/>
        <v/>
      </c>
      <c r="G359" s="167" t="str">
        <f t="shared" si="59"/>
        <v/>
      </c>
      <c r="H359" s="167" t="str">
        <f t="shared" si="60"/>
        <v/>
      </c>
      <c r="I359" s="167" t="str">
        <f t="shared" si="61"/>
        <v/>
      </c>
      <c r="J359" s="167" t="str">
        <f t="shared" si="62"/>
        <v/>
      </c>
      <c r="K359" s="167" t="str">
        <f t="shared" si="63"/>
        <v/>
      </c>
      <c r="L359" s="167" t="str">
        <f t="shared" si="64"/>
        <v/>
      </c>
      <c r="M359" s="167" t="str">
        <f t="shared" si="65"/>
        <v/>
      </c>
      <c r="N359" s="103" t="str">
        <f>IF(N358="","",IF(SUMPRODUCT((Stabilo!$F364:$DA364="A")*(Stabilo!$F$5:$DA$5='Résultats élèves'!$D$2))&gt;0,"ABSENT","PRESENT"))</f>
        <v>PRESENT</v>
      </c>
      <c r="O359" s="103" t="str">
        <f>IF(O358="","",IF(SUMPRODUCT((Stabilo!$F364:$DA364="A")*(Stabilo!$F$5:$DA$5='Résultats élèves'!$E$2))&gt;0,"ABSENT","PRESENT"))</f>
        <v>PRESENT</v>
      </c>
      <c r="P359" s="103" t="str">
        <f>IF(P358="","",IF(SUMPRODUCT((Stabilo!$F364:$DA364="A")*(Stabilo!$F$5:$DA$5='Résultats élèves'!$F$2))&gt;0,"ABSENT","PRESENT"))</f>
        <v>PRESENT</v>
      </c>
      <c r="Q359" s="103" t="str">
        <f>IF(Q358="","",IF(SUMPRODUCT((Stabilo!$F364:$DA364="A")*(Stabilo!$F$5:$DA$5='Résultats élèves'!$G$2))&gt;0,"ABSENT","PRESENT"))</f>
        <v>PRESENT</v>
      </c>
      <c r="R359" s="103" t="str">
        <f>IF(R358="","",IF(SUMPRODUCT((Stabilo!$F364:$DA364="A")*(Stabilo!$F$5:$DA$5='Résultats élèves'!$H$2))&gt;0,"ABSENT","PRESENT"))</f>
        <v>PRESENT</v>
      </c>
      <c r="S359" s="103" t="str">
        <f>IF(S358="","",IF(SUMPRODUCT((Stabilo!$F364:$DA364="A")*(Stabilo!$F$5:$DA$5='Résultats élèves'!$I$2))&gt;0,"ABSENT","PRESENT"))</f>
        <v/>
      </c>
      <c r="T359" s="103" t="str">
        <f>IF(T358="","",IF(SUMPRODUCT((Stabilo!$F364:$DA364="A")*(Stabilo!$F$5:$DA$5='Résultats élèves'!$J$2))&gt;0,"ABSENT","PRESENT"))</f>
        <v/>
      </c>
      <c r="U359" s="103" t="str">
        <f>IF(U358="","",IF(SUMPRODUCT((Stabilo!$F364:$DA364="A")*(Stabilo!$F$5:$DA$5='Résultats élèves'!$K$2))&gt;0,"ABSENT","PRESENT"))</f>
        <v/>
      </c>
      <c r="V359" s="103" t="str">
        <f>IF(V358="","",IF(SUMPRODUCT((Stabilo!$F364:$DA364="A")*(Stabilo!$F$5:$DA$5='Résultats élèves'!$L$2))&gt;0,"ABSENT","PRESENT"))</f>
        <v/>
      </c>
      <c r="W359" s="103" t="str">
        <f>IF(W358="","",IF(SUMPRODUCT((Stabilo!$F364:$DA364="A")*(Stabilo!$F$5:$DA$5='Résultats élèves'!$M$2))&gt;0,"ABSENT","PRESENT"))</f>
        <v/>
      </c>
      <c r="X359" s="99" t="str">
        <f t="shared" si="55"/>
        <v/>
      </c>
      <c r="Y359" s="176" t="str">
        <f>IF(X359="PRESENT",IF(N359="PRESENT",SUMPRODUCT((Stabilo!$F364:$DA364=1)*(Stabilo!$F$5:$DA$5='Résultats élèves'!$D$2)),"A"),"A")</f>
        <v>A</v>
      </c>
      <c r="Z359" s="176" t="str">
        <f>IF(X359="PRESENT",IF(O359="PRESENT",SUMPRODUCT((Stabilo!$F364:$DA364=1)*(Stabilo!$F$5:$DA$5='Résultats élèves'!$E$2)),"A"),"A")</f>
        <v>A</v>
      </c>
      <c r="AA359" s="176" t="str">
        <f>IF(X359="PRESENT",IF(P359="PRESENT",SUMPRODUCT((Stabilo!$F364:$DA364=1)*(Stabilo!$F$5:$DA$5='Résultats élèves'!$F$2)),"A"),"A")</f>
        <v>A</v>
      </c>
      <c r="AB359" s="176" t="str">
        <f>IF(X359="PRESENT",IF(Q359="PRESENT",SUMPRODUCT((Stabilo!$F364:$DA364=1)*(Stabilo!$F$5:$DA$5='Résultats élèves'!$G$2)),"A"),"A")</f>
        <v>A</v>
      </c>
      <c r="AC359" s="176" t="str">
        <f>IF(X359="PRESENT",IF(R359="PRESENT",SUMPRODUCT((Stabilo!$F364:$DA364=1)*(Stabilo!$F$5:$DA$5='Résultats élèves'!$H$2)),"A"),"A")</f>
        <v>A</v>
      </c>
      <c r="AD359" s="176" t="str">
        <f>IF(X359="PRESENT",IF(S359="PRESENT",SUMPRODUCT((Stabilo!$F364:$DA364=1)*(Stabilo!$F$5:$DA$5='Résultats élèves'!$I$2)),"A"),"A")</f>
        <v>A</v>
      </c>
      <c r="AE359" s="176" t="str">
        <f>IF(X359="PRESENT",IF(T359="PRESENT",SUMPRODUCT((Stabilo!$F364:$DA364=1)*(Stabilo!$F$5:$DA$5='Résultats élèves'!$J$2)),"A"),"A")</f>
        <v>A</v>
      </c>
      <c r="AF359" s="176" t="str">
        <f>IF(X359="PRESENT",IF(U359="PRESENT",SUMPRODUCT((Stabilo!$F364:$DA364=1)*(Stabilo!$F$5:$DA$5='Résultats élèves'!$K$2)),"A"),"A")</f>
        <v>A</v>
      </c>
      <c r="AG359" s="176" t="str">
        <f>IF(X359="PRESENT",IF(V359="PRESENT",SUMPRODUCT((Stabilo!$F364:$DA364=1)*(Stabilo!$F$5:$DA$5='Résultats élèves'!$L$2)),"A"),"A")</f>
        <v>A</v>
      </c>
      <c r="AH359" s="176" t="str">
        <f>IF(X359="PRESENT",IF(W359="PRESENT",SUMPRODUCT((Stabilo!$F364:$DA364=1)*(Stabilo!$F$5:$DA$5='Résultats élèves'!$M$2)),"A"),"A")</f>
        <v>A</v>
      </c>
      <c r="AI359" s="175">
        <f>SUMPRODUCT((Stabilo!$F$5:$DA$5=1)*(Stabilo!F364:DA364&lt;&gt;""))</f>
        <v>0</v>
      </c>
      <c r="AJ359" s="175">
        <f>SUMPRODUCT((Stabilo!$F$5:$DA$5=2)*(Stabilo!F364:DA364&lt;&gt;""))</f>
        <v>0</v>
      </c>
      <c r="AK359" s="175">
        <f>SUMPRODUCT((Stabilo!$F$5:$DA$5=3)*(Stabilo!F364:DA364&lt;&gt;""))</f>
        <v>0</v>
      </c>
      <c r="AL359" s="175">
        <f>SUMPRODUCT((Stabilo!$F$5:$DA$5=4)*(Stabilo!F364:DA364&lt;&gt;""))</f>
        <v>0</v>
      </c>
      <c r="AM359" s="175">
        <f>SUMPRODUCT((Stabilo!$F$5:$DA$5=5)*(Stabilo!F364:DA364&lt;&gt;""))</f>
        <v>0</v>
      </c>
      <c r="AN359" s="175">
        <f>SUMPRODUCT((Stabilo!$F$5:$DA$5=6)*(Stabilo!F364:DA364&lt;&gt;""))</f>
        <v>0</v>
      </c>
      <c r="AO359" s="175">
        <f>SUMPRODUCT((Stabilo!$F$5:$DA$5=7)*(Stabilo!F364:DA364&lt;&gt;""))</f>
        <v>0</v>
      </c>
      <c r="AP359" s="175">
        <f>SUMPRODUCT((Stabilo!$F$5:$DA$5=8)*(Stabilo!F364:DA364&lt;&gt;""))</f>
        <v>0</v>
      </c>
      <c r="AQ359" s="175">
        <f>SUMPRODUCT((Stabilo!$F$5:$DA$5=9)*(Stabilo!F364:DA364&lt;&gt;""))</f>
        <v>0</v>
      </c>
      <c r="AR359" s="175">
        <f>SUMPRODUCT((Stabilo!$F$5:$DA$5=10)*(Stabilo!F364:DA364&lt;&gt;""))</f>
        <v>0</v>
      </c>
    </row>
    <row r="360" spans="2:44" ht="15" customHeight="1">
      <c r="B360" s="76">
        <v>357</v>
      </c>
      <c r="C360" s="77" t="str">
        <f>IF(Accueil!F369="","",Accueil!F369)</f>
        <v/>
      </c>
      <c r="D360" s="167" t="str">
        <f t="shared" si="56"/>
        <v/>
      </c>
      <c r="E360" s="167" t="str">
        <f t="shared" si="57"/>
        <v/>
      </c>
      <c r="F360" s="167" t="str">
        <f t="shared" si="58"/>
        <v/>
      </c>
      <c r="G360" s="167" t="str">
        <f t="shared" si="59"/>
        <v/>
      </c>
      <c r="H360" s="167" t="str">
        <f t="shared" si="60"/>
        <v/>
      </c>
      <c r="I360" s="167" t="str">
        <f t="shared" si="61"/>
        <v/>
      </c>
      <c r="J360" s="167" t="str">
        <f t="shared" si="62"/>
        <v/>
      </c>
      <c r="K360" s="167" t="str">
        <f t="shared" si="63"/>
        <v/>
      </c>
      <c r="L360" s="167" t="str">
        <f t="shared" si="64"/>
        <v/>
      </c>
      <c r="M360" s="167" t="str">
        <f t="shared" si="65"/>
        <v/>
      </c>
      <c r="N360" s="103" t="str">
        <f>IF(N359="","",IF(SUMPRODUCT((Stabilo!$F365:$DA365="A")*(Stabilo!$F$5:$DA$5='Résultats élèves'!$D$2))&gt;0,"ABSENT","PRESENT"))</f>
        <v>PRESENT</v>
      </c>
      <c r="O360" s="103" t="str">
        <f>IF(O359="","",IF(SUMPRODUCT((Stabilo!$F365:$DA365="A")*(Stabilo!$F$5:$DA$5='Résultats élèves'!$E$2))&gt;0,"ABSENT","PRESENT"))</f>
        <v>PRESENT</v>
      </c>
      <c r="P360" s="103" t="str">
        <f>IF(P359="","",IF(SUMPRODUCT((Stabilo!$F365:$DA365="A")*(Stabilo!$F$5:$DA$5='Résultats élèves'!$F$2))&gt;0,"ABSENT","PRESENT"))</f>
        <v>PRESENT</v>
      </c>
      <c r="Q360" s="103" t="str">
        <f>IF(Q359="","",IF(SUMPRODUCT((Stabilo!$F365:$DA365="A")*(Stabilo!$F$5:$DA$5='Résultats élèves'!$G$2))&gt;0,"ABSENT","PRESENT"))</f>
        <v>PRESENT</v>
      </c>
      <c r="R360" s="103" t="str">
        <f>IF(R359="","",IF(SUMPRODUCT((Stabilo!$F365:$DA365="A")*(Stabilo!$F$5:$DA$5='Résultats élèves'!$H$2))&gt;0,"ABSENT","PRESENT"))</f>
        <v>PRESENT</v>
      </c>
      <c r="S360" s="103" t="str">
        <f>IF(S359="","",IF(SUMPRODUCT((Stabilo!$F365:$DA365="A")*(Stabilo!$F$5:$DA$5='Résultats élèves'!$I$2))&gt;0,"ABSENT","PRESENT"))</f>
        <v/>
      </c>
      <c r="T360" s="103" t="str">
        <f>IF(T359="","",IF(SUMPRODUCT((Stabilo!$F365:$DA365="A")*(Stabilo!$F$5:$DA$5='Résultats élèves'!$J$2))&gt;0,"ABSENT","PRESENT"))</f>
        <v/>
      </c>
      <c r="U360" s="103" t="str">
        <f>IF(U359="","",IF(SUMPRODUCT((Stabilo!$F365:$DA365="A")*(Stabilo!$F$5:$DA$5='Résultats élèves'!$K$2))&gt;0,"ABSENT","PRESENT"))</f>
        <v/>
      </c>
      <c r="V360" s="103" t="str">
        <f>IF(V359="","",IF(SUMPRODUCT((Stabilo!$F365:$DA365="A")*(Stabilo!$F$5:$DA$5='Résultats élèves'!$L$2))&gt;0,"ABSENT","PRESENT"))</f>
        <v/>
      </c>
      <c r="W360" s="103" t="str">
        <f>IF(W359="","",IF(SUMPRODUCT((Stabilo!$F365:$DA365="A")*(Stabilo!$F$5:$DA$5='Résultats élèves'!$M$2))&gt;0,"ABSENT","PRESENT"))</f>
        <v/>
      </c>
      <c r="X360" s="99" t="str">
        <f t="shared" si="55"/>
        <v/>
      </c>
      <c r="Y360" s="176" t="str">
        <f>IF(X360="PRESENT",IF(N360="PRESENT",SUMPRODUCT((Stabilo!$F365:$DA365=1)*(Stabilo!$F$5:$DA$5='Résultats élèves'!$D$2)),"A"),"A")</f>
        <v>A</v>
      </c>
      <c r="Z360" s="176" t="str">
        <f>IF(X360="PRESENT",IF(O360="PRESENT",SUMPRODUCT((Stabilo!$F365:$DA365=1)*(Stabilo!$F$5:$DA$5='Résultats élèves'!$E$2)),"A"),"A")</f>
        <v>A</v>
      </c>
      <c r="AA360" s="176" t="str">
        <f>IF(X360="PRESENT",IF(P360="PRESENT",SUMPRODUCT((Stabilo!$F365:$DA365=1)*(Stabilo!$F$5:$DA$5='Résultats élèves'!$F$2)),"A"),"A")</f>
        <v>A</v>
      </c>
      <c r="AB360" s="176" t="str">
        <f>IF(X360="PRESENT",IF(Q360="PRESENT",SUMPRODUCT((Stabilo!$F365:$DA365=1)*(Stabilo!$F$5:$DA$5='Résultats élèves'!$G$2)),"A"),"A")</f>
        <v>A</v>
      </c>
      <c r="AC360" s="176" t="str">
        <f>IF(X360="PRESENT",IF(R360="PRESENT",SUMPRODUCT((Stabilo!$F365:$DA365=1)*(Stabilo!$F$5:$DA$5='Résultats élèves'!$H$2)),"A"),"A")</f>
        <v>A</v>
      </c>
      <c r="AD360" s="176" t="str">
        <f>IF(X360="PRESENT",IF(S360="PRESENT",SUMPRODUCT((Stabilo!$F365:$DA365=1)*(Stabilo!$F$5:$DA$5='Résultats élèves'!$I$2)),"A"),"A")</f>
        <v>A</v>
      </c>
      <c r="AE360" s="176" t="str">
        <f>IF(X360="PRESENT",IF(T360="PRESENT",SUMPRODUCT((Stabilo!$F365:$DA365=1)*(Stabilo!$F$5:$DA$5='Résultats élèves'!$J$2)),"A"),"A")</f>
        <v>A</v>
      </c>
      <c r="AF360" s="176" t="str">
        <f>IF(X360="PRESENT",IF(U360="PRESENT",SUMPRODUCT((Stabilo!$F365:$DA365=1)*(Stabilo!$F$5:$DA$5='Résultats élèves'!$K$2)),"A"),"A")</f>
        <v>A</v>
      </c>
      <c r="AG360" s="176" t="str">
        <f>IF(X360="PRESENT",IF(V360="PRESENT",SUMPRODUCT((Stabilo!$F365:$DA365=1)*(Stabilo!$F$5:$DA$5='Résultats élèves'!$L$2)),"A"),"A")</f>
        <v>A</v>
      </c>
      <c r="AH360" s="176" t="str">
        <f>IF(X360="PRESENT",IF(W360="PRESENT",SUMPRODUCT((Stabilo!$F365:$DA365=1)*(Stabilo!$F$5:$DA$5='Résultats élèves'!$M$2)),"A"),"A")</f>
        <v>A</v>
      </c>
      <c r="AI360" s="175">
        <f>SUMPRODUCT((Stabilo!$F$5:$DA$5=1)*(Stabilo!F365:DA365&lt;&gt;""))</f>
        <v>0</v>
      </c>
      <c r="AJ360" s="175">
        <f>SUMPRODUCT((Stabilo!$F$5:$DA$5=2)*(Stabilo!F365:DA365&lt;&gt;""))</f>
        <v>0</v>
      </c>
      <c r="AK360" s="175">
        <f>SUMPRODUCT((Stabilo!$F$5:$DA$5=3)*(Stabilo!F365:DA365&lt;&gt;""))</f>
        <v>0</v>
      </c>
      <c r="AL360" s="175">
        <f>SUMPRODUCT((Stabilo!$F$5:$DA$5=4)*(Stabilo!F365:DA365&lt;&gt;""))</f>
        <v>0</v>
      </c>
      <c r="AM360" s="175">
        <f>SUMPRODUCT((Stabilo!$F$5:$DA$5=5)*(Stabilo!F365:DA365&lt;&gt;""))</f>
        <v>0</v>
      </c>
      <c r="AN360" s="175">
        <f>SUMPRODUCT((Stabilo!$F$5:$DA$5=6)*(Stabilo!F365:DA365&lt;&gt;""))</f>
        <v>0</v>
      </c>
      <c r="AO360" s="175">
        <f>SUMPRODUCT((Stabilo!$F$5:$DA$5=7)*(Stabilo!F365:DA365&lt;&gt;""))</f>
        <v>0</v>
      </c>
      <c r="AP360" s="175">
        <f>SUMPRODUCT((Stabilo!$F$5:$DA$5=8)*(Stabilo!F365:DA365&lt;&gt;""))</f>
        <v>0</v>
      </c>
      <c r="AQ360" s="175">
        <f>SUMPRODUCT((Stabilo!$F$5:$DA$5=9)*(Stabilo!F365:DA365&lt;&gt;""))</f>
        <v>0</v>
      </c>
      <c r="AR360" s="175">
        <f>SUMPRODUCT((Stabilo!$F$5:$DA$5=10)*(Stabilo!F365:DA365&lt;&gt;""))</f>
        <v>0</v>
      </c>
    </row>
    <row r="361" spans="2:44" ht="15" customHeight="1">
      <c r="B361" s="76">
        <v>358</v>
      </c>
      <c r="C361" s="77" t="str">
        <f>IF(Accueil!F370="","",Accueil!F370)</f>
        <v/>
      </c>
      <c r="D361" s="167" t="str">
        <f t="shared" si="56"/>
        <v/>
      </c>
      <c r="E361" s="167" t="str">
        <f t="shared" si="57"/>
        <v/>
      </c>
      <c r="F361" s="167" t="str">
        <f t="shared" si="58"/>
        <v/>
      </c>
      <c r="G361" s="167" t="str">
        <f t="shared" si="59"/>
        <v/>
      </c>
      <c r="H361" s="167" t="str">
        <f t="shared" si="60"/>
        <v/>
      </c>
      <c r="I361" s="167" t="str">
        <f t="shared" si="61"/>
        <v/>
      </c>
      <c r="J361" s="167" t="str">
        <f t="shared" si="62"/>
        <v/>
      </c>
      <c r="K361" s="167" t="str">
        <f t="shared" si="63"/>
        <v/>
      </c>
      <c r="L361" s="167" t="str">
        <f t="shared" si="64"/>
        <v/>
      </c>
      <c r="M361" s="167" t="str">
        <f t="shared" si="65"/>
        <v/>
      </c>
      <c r="N361" s="103" t="str">
        <f>IF(N360="","",IF(SUMPRODUCT((Stabilo!$F366:$DA366="A")*(Stabilo!$F$5:$DA$5='Résultats élèves'!$D$2))&gt;0,"ABSENT","PRESENT"))</f>
        <v>PRESENT</v>
      </c>
      <c r="O361" s="103" t="str">
        <f>IF(O360="","",IF(SUMPRODUCT((Stabilo!$F366:$DA366="A")*(Stabilo!$F$5:$DA$5='Résultats élèves'!$E$2))&gt;0,"ABSENT","PRESENT"))</f>
        <v>PRESENT</v>
      </c>
      <c r="P361" s="103" t="str">
        <f>IF(P360="","",IF(SUMPRODUCT((Stabilo!$F366:$DA366="A")*(Stabilo!$F$5:$DA$5='Résultats élèves'!$F$2))&gt;0,"ABSENT","PRESENT"))</f>
        <v>PRESENT</v>
      </c>
      <c r="Q361" s="103" t="str">
        <f>IF(Q360="","",IF(SUMPRODUCT((Stabilo!$F366:$DA366="A")*(Stabilo!$F$5:$DA$5='Résultats élèves'!$G$2))&gt;0,"ABSENT","PRESENT"))</f>
        <v>PRESENT</v>
      </c>
      <c r="R361" s="103" t="str">
        <f>IF(R360="","",IF(SUMPRODUCT((Stabilo!$F366:$DA366="A")*(Stabilo!$F$5:$DA$5='Résultats élèves'!$H$2))&gt;0,"ABSENT","PRESENT"))</f>
        <v>PRESENT</v>
      </c>
      <c r="S361" s="103" t="str">
        <f>IF(S360="","",IF(SUMPRODUCT((Stabilo!$F366:$DA366="A")*(Stabilo!$F$5:$DA$5='Résultats élèves'!$I$2))&gt;0,"ABSENT","PRESENT"))</f>
        <v/>
      </c>
      <c r="T361" s="103" t="str">
        <f>IF(T360="","",IF(SUMPRODUCT((Stabilo!$F366:$DA366="A")*(Stabilo!$F$5:$DA$5='Résultats élèves'!$J$2))&gt;0,"ABSENT","PRESENT"))</f>
        <v/>
      </c>
      <c r="U361" s="103" t="str">
        <f>IF(U360="","",IF(SUMPRODUCT((Stabilo!$F366:$DA366="A")*(Stabilo!$F$5:$DA$5='Résultats élèves'!$K$2))&gt;0,"ABSENT","PRESENT"))</f>
        <v/>
      </c>
      <c r="V361" s="103" t="str">
        <f>IF(V360="","",IF(SUMPRODUCT((Stabilo!$F366:$DA366="A")*(Stabilo!$F$5:$DA$5='Résultats élèves'!$L$2))&gt;0,"ABSENT","PRESENT"))</f>
        <v/>
      </c>
      <c r="W361" s="103" t="str">
        <f>IF(W360="","",IF(SUMPRODUCT((Stabilo!$F366:$DA366="A")*(Stabilo!$F$5:$DA$5='Résultats élèves'!$M$2))&gt;0,"ABSENT","PRESENT"))</f>
        <v/>
      </c>
      <c r="X361" s="99" t="str">
        <f t="shared" si="55"/>
        <v/>
      </c>
      <c r="Y361" s="176" t="str">
        <f>IF(X361="PRESENT",IF(N361="PRESENT",SUMPRODUCT((Stabilo!$F366:$DA366=1)*(Stabilo!$F$5:$DA$5='Résultats élèves'!$D$2)),"A"),"A")</f>
        <v>A</v>
      </c>
      <c r="Z361" s="176" t="str">
        <f>IF(X361="PRESENT",IF(O361="PRESENT",SUMPRODUCT((Stabilo!$F366:$DA366=1)*(Stabilo!$F$5:$DA$5='Résultats élèves'!$E$2)),"A"),"A")</f>
        <v>A</v>
      </c>
      <c r="AA361" s="176" t="str">
        <f>IF(X361="PRESENT",IF(P361="PRESENT",SUMPRODUCT((Stabilo!$F366:$DA366=1)*(Stabilo!$F$5:$DA$5='Résultats élèves'!$F$2)),"A"),"A")</f>
        <v>A</v>
      </c>
      <c r="AB361" s="176" t="str">
        <f>IF(X361="PRESENT",IF(Q361="PRESENT",SUMPRODUCT((Stabilo!$F366:$DA366=1)*(Stabilo!$F$5:$DA$5='Résultats élèves'!$G$2)),"A"),"A")</f>
        <v>A</v>
      </c>
      <c r="AC361" s="176" t="str">
        <f>IF(X361="PRESENT",IF(R361="PRESENT",SUMPRODUCT((Stabilo!$F366:$DA366=1)*(Stabilo!$F$5:$DA$5='Résultats élèves'!$H$2)),"A"),"A")</f>
        <v>A</v>
      </c>
      <c r="AD361" s="176" t="str">
        <f>IF(X361="PRESENT",IF(S361="PRESENT",SUMPRODUCT((Stabilo!$F366:$DA366=1)*(Stabilo!$F$5:$DA$5='Résultats élèves'!$I$2)),"A"),"A")</f>
        <v>A</v>
      </c>
      <c r="AE361" s="176" t="str">
        <f>IF(X361="PRESENT",IF(T361="PRESENT",SUMPRODUCT((Stabilo!$F366:$DA366=1)*(Stabilo!$F$5:$DA$5='Résultats élèves'!$J$2)),"A"),"A")</f>
        <v>A</v>
      </c>
      <c r="AF361" s="176" t="str">
        <f>IF(X361="PRESENT",IF(U361="PRESENT",SUMPRODUCT((Stabilo!$F366:$DA366=1)*(Stabilo!$F$5:$DA$5='Résultats élèves'!$K$2)),"A"),"A")</f>
        <v>A</v>
      </c>
      <c r="AG361" s="176" t="str">
        <f>IF(X361="PRESENT",IF(V361="PRESENT",SUMPRODUCT((Stabilo!$F366:$DA366=1)*(Stabilo!$F$5:$DA$5='Résultats élèves'!$L$2)),"A"),"A")</f>
        <v>A</v>
      </c>
      <c r="AH361" s="176" t="str">
        <f>IF(X361="PRESENT",IF(W361="PRESENT",SUMPRODUCT((Stabilo!$F366:$DA366=1)*(Stabilo!$F$5:$DA$5='Résultats élèves'!$M$2)),"A"),"A")</f>
        <v>A</v>
      </c>
      <c r="AI361" s="175">
        <f>SUMPRODUCT((Stabilo!$F$5:$DA$5=1)*(Stabilo!F366:DA366&lt;&gt;""))</f>
        <v>0</v>
      </c>
      <c r="AJ361" s="175">
        <f>SUMPRODUCT((Stabilo!$F$5:$DA$5=2)*(Stabilo!F366:DA366&lt;&gt;""))</f>
        <v>0</v>
      </c>
      <c r="AK361" s="175">
        <f>SUMPRODUCT((Stabilo!$F$5:$DA$5=3)*(Stabilo!F366:DA366&lt;&gt;""))</f>
        <v>0</v>
      </c>
      <c r="AL361" s="175">
        <f>SUMPRODUCT((Stabilo!$F$5:$DA$5=4)*(Stabilo!F366:DA366&lt;&gt;""))</f>
        <v>0</v>
      </c>
      <c r="AM361" s="175">
        <f>SUMPRODUCT((Stabilo!$F$5:$DA$5=5)*(Stabilo!F366:DA366&lt;&gt;""))</f>
        <v>0</v>
      </c>
      <c r="AN361" s="175">
        <f>SUMPRODUCT((Stabilo!$F$5:$DA$5=6)*(Stabilo!F366:DA366&lt;&gt;""))</f>
        <v>0</v>
      </c>
      <c r="AO361" s="175">
        <f>SUMPRODUCT((Stabilo!$F$5:$DA$5=7)*(Stabilo!F366:DA366&lt;&gt;""))</f>
        <v>0</v>
      </c>
      <c r="AP361" s="175">
        <f>SUMPRODUCT((Stabilo!$F$5:$DA$5=8)*(Stabilo!F366:DA366&lt;&gt;""))</f>
        <v>0</v>
      </c>
      <c r="AQ361" s="175">
        <f>SUMPRODUCT((Stabilo!$F$5:$DA$5=9)*(Stabilo!F366:DA366&lt;&gt;""))</f>
        <v>0</v>
      </c>
      <c r="AR361" s="175">
        <f>SUMPRODUCT((Stabilo!$F$5:$DA$5=10)*(Stabilo!F366:DA366&lt;&gt;""))</f>
        <v>0</v>
      </c>
    </row>
    <row r="362" spans="2:44" ht="15" customHeight="1">
      <c r="B362" s="76">
        <v>359</v>
      </c>
      <c r="C362" s="77" t="str">
        <f>IF(Accueil!F371="","",Accueil!F371)</f>
        <v/>
      </c>
      <c r="D362" s="167" t="str">
        <f t="shared" si="56"/>
        <v/>
      </c>
      <c r="E362" s="167" t="str">
        <f t="shared" si="57"/>
        <v/>
      </c>
      <c r="F362" s="167" t="str">
        <f t="shared" si="58"/>
        <v/>
      </c>
      <c r="G362" s="167" t="str">
        <f t="shared" si="59"/>
        <v/>
      </c>
      <c r="H362" s="167" t="str">
        <f t="shared" si="60"/>
        <v/>
      </c>
      <c r="I362" s="167" t="str">
        <f t="shared" si="61"/>
        <v/>
      </c>
      <c r="J362" s="167" t="str">
        <f t="shared" si="62"/>
        <v/>
      </c>
      <c r="K362" s="167" t="str">
        <f t="shared" si="63"/>
        <v/>
      </c>
      <c r="L362" s="167" t="str">
        <f t="shared" si="64"/>
        <v/>
      </c>
      <c r="M362" s="167" t="str">
        <f t="shared" si="65"/>
        <v/>
      </c>
      <c r="N362" s="103" t="str">
        <f>IF(N361="","",IF(SUMPRODUCT((Stabilo!$F367:$DA367="A")*(Stabilo!$F$5:$DA$5='Résultats élèves'!$D$2))&gt;0,"ABSENT","PRESENT"))</f>
        <v>PRESENT</v>
      </c>
      <c r="O362" s="103" t="str">
        <f>IF(O361="","",IF(SUMPRODUCT((Stabilo!$F367:$DA367="A")*(Stabilo!$F$5:$DA$5='Résultats élèves'!$E$2))&gt;0,"ABSENT","PRESENT"))</f>
        <v>PRESENT</v>
      </c>
      <c r="P362" s="103" t="str">
        <f>IF(P361="","",IF(SUMPRODUCT((Stabilo!$F367:$DA367="A")*(Stabilo!$F$5:$DA$5='Résultats élèves'!$F$2))&gt;0,"ABSENT","PRESENT"))</f>
        <v>PRESENT</v>
      </c>
      <c r="Q362" s="103" t="str">
        <f>IF(Q361="","",IF(SUMPRODUCT((Stabilo!$F367:$DA367="A")*(Stabilo!$F$5:$DA$5='Résultats élèves'!$G$2))&gt;0,"ABSENT","PRESENT"))</f>
        <v>PRESENT</v>
      </c>
      <c r="R362" s="103" t="str">
        <f>IF(R361="","",IF(SUMPRODUCT((Stabilo!$F367:$DA367="A")*(Stabilo!$F$5:$DA$5='Résultats élèves'!$H$2))&gt;0,"ABSENT","PRESENT"))</f>
        <v>PRESENT</v>
      </c>
      <c r="S362" s="103" t="str">
        <f>IF(S361="","",IF(SUMPRODUCT((Stabilo!$F367:$DA367="A")*(Stabilo!$F$5:$DA$5='Résultats élèves'!$I$2))&gt;0,"ABSENT","PRESENT"))</f>
        <v/>
      </c>
      <c r="T362" s="103" t="str">
        <f>IF(T361="","",IF(SUMPRODUCT((Stabilo!$F367:$DA367="A")*(Stabilo!$F$5:$DA$5='Résultats élèves'!$J$2))&gt;0,"ABSENT","PRESENT"))</f>
        <v/>
      </c>
      <c r="U362" s="103" t="str">
        <f>IF(U361="","",IF(SUMPRODUCT((Stabilo!$F367:$DA367="A")*(Stabilo!$F$5:$DA$5='Résultats élèves'!$K$2))&gt;0,"ABSENT","PRESENT"))</f>
        <v/>
      </c>
      <c r="V362" s="103" t="str">
        <f>IF(V361="","",IF(SUMPRODUCT((Stabilo!$F367:$DA367="A")*(Stabilo!$F$5:$DA$5='Résultats élèves'!$L$2))&gt;0,"ABSENT","PRESENT"))</f>
        <v/>
      </c>
      <c r="W362" s="103" t="str">
        <f>IF(W361="","",IF(SUMPRODUCT((Stabilo!$F367:$DA367="A")*(Stabilo!$F$5:$DA$5='Résultats élèves'!$M$2))&gt;0,"ABSENT","PRESENT"))</f>
        <v/>
      </c>
      <c r="X362" s="99" t="str">
        <f t="shared" ref="X362:X401" si="66">IF(C362="","",IF(COUNTIF(N362:W362,"ABSENT")=COUNT($D$2:$M$2),"ABSENT","PRESENT"))</f>
        <v/>
      </c>
      <c r="Y362" s="176" t="str">
        <f>IF(X362="PRESENT",IF(N362="PRESENT",SUMPRODUCT((Stabilo!$F367:$DA367=1)*(Stabilo!$F$5:$DA$5='Résultats élèves'!$D$2)),"A"),"A")</f>
        <v>A</v>
      </c>
      <c r="Z362" s="176" t="str">
        <f>IF(X362="PRESENT",IF(O362="PRESENT",SUMPRODUCT((Stabilo!$F367:$DA367=1)*(Stabilo!$F$5:$DA$5='Résultats élèves'!$E$2)),"A"),"A")</f>
        <v>A</v>
      </c>
      <c r="AA362" s="176" t="str">
        <f>IF(X362="PRESENT",IF(P362="PRESENT",SUMPRODUCT((Stabilo!$F367:$DA367=1)*(Stabilo!$F$5:$DA$5='Résultats élèves'!$F$2)),"A"),"A")</f>
        <v>A</v>
      </c>
      <c r="AB362" s="176" t="str">
        <f>IF(X362="PRESENT",IF(Q362="PRESENT",SUMPRODUCT((Stabilo!$F367:$DA367=1)*(Stabilo!$F$5:$DA$5='Résultats élèves'!$G$2)),"A"),"A")</f>
        <v>A</v>
      </c>
      <c r="AC362" s="176" t="str">
        <f>IF(X362="PRESENT",IF(R362="PRESENT",SUMPRODUCT((Stabilo!$F367:$DA367=1)*(Stabilo!$F$5:$DA$5='Résultats élèves'!$H$2)),"A"),"A")</f>
        <v>A</v>
      </c>
      <c r="AD362" s="176" t="str">
        <f>IF(X362="PRESENT",IF(S362="PRESENT",SUMPRODUCT((Stabilo!$F367:$DA367=1)*(Stabilo!$F$5:$DA$5='Résultats élèves'!$I$2)),"A"),"A")</f>
        <v>A</v>
      </c>
      <c r="AE362" s="176" t="str">
        <f>IF(X362="PRESENT",IF(T362="PRESENT",SUMPRODUCT((Stabilo!$F367:$DA367=1)*(Stabilo!$F$5:$DA$5='Résultats élèves'!$J$2)),"A"),"A")</f>
        <v>A</v>
      </c>
      <c r="AF362" s="176" t="str">
        <f>IF(X362="PRESENT",IF(U362="PRESENT",SUMPRODUCT((Stabilo!$F367:$DA367=1)*(Stabilo!$F$5:$DA$5='Résultats élèves'!$K$2)),"A"),"A")</f>
        <v>A</v>
      </c>
      <c r="AG362" s="176" t="str">
        <f>IF(X362="PRESENT",IF(V362="PRESENT",SUMPRODUCT((Stabilo!$F367:$DA367=1)*(Stabilo!$F$5:$DA$5='Résultats élèves'!$L$2)),"A"),"A")</f>
        <v>A</v>
      </c>
      <c r="AH362" s="176" t="str">
        <f>IF(X362="PRESENT",IF(W362="PRESENT",SUMPRODUCT((Stabilo!$F367:$DA367=1)*(Stabilo!$F$5:$DA$5='Résultats élèves'!$M$2)),"A"),"A")</f>
        <v>A</v>
      </c>
      <c r="AI362" s="175">
        <f>SUMPRODUCT((Stabilo!$F$5:$DA$5=1)*(Stabilo!F367:DA367&lt;&gt;""))</f>
        <v>0</v>
      </c>
      <c r="AJ362" s="175">
        <f>SUMPRODUCT((Stabilo!$F$5:$DA$5=2)*(Stabilo!F367:DA367&lt;&gt;""))</f>
        <v>0</v>
      </c>
      <c r="AK362" s="175">
        <f>SUMPRODUCT((Stabilo!$F$5:$DA$5=3)*(Stabilo!F367:DA367&lt;&gt;""))</f>
        <v>0</v>
      </c>
      <c r="AL362" s="175">
        <f>SUMPRODUCT((Stabilo!$F$5:$DA$5=4)*(Stabilo!F367:DA367&lt;&gt;""))</f>
        <v>0</v>
      </c>
      <c r="AM362" s="175">
        <f>SUMPRODUCT((Stabilo!$F$5:$DA$5=5)*(Stabilo!F367:DA367&lt;&gt;""))</f>
        <v>0</v>
      </c>
      <c r="AN362" s="175">
        <f>SUMPRODUCT((Stabilo!$F$5:$DA$5=6)*(Stabilo!F367:DA367&lt;&gt;""))</f>
        <v>0</v>
      </c>
      <c r="AO362" s="175">
        <f>SUMPRODUCT((Stabilo!$F$5:$DA$5=7)*(Stabilo!F367:DA367&lt;&gt;""))</f>
        <v>0</v>
      </c>
      <c r="AP362" s="175">
        <f>SUMPRODUCT((Stabilo!$F$5:$DA$5=8)*(Stabilo!F367:DA367&lt;&gt;""))</f>
        <v>0</v>
      </c>
      <c r="AQ362" s="175">
        <f>SUMPRODUCT((Stabilo!$F$5:$DA$5=9)*(Stabilo!F367:DA367&lt;&gt;""))</f>
        <v>0</v>
      </c>
      <c r="AR362" s="175">
        <f>SUMPRODUCT((Stabilo!$F$5:$DA$5=10)*(Stabilo!F367:DA367&lt;&gt;""))</f>
        <v>0</v>
      </c>
    </row>
    <row r="363" spans="2:44" ht="15" customHeight="1">
      <c r="B363" s="76">
        <v>360</v>
      </c>
      <c r="C363" s="77" t="str">
        <f>IF(Accueil!F372="","",Accueil!F372)</f>
        <v/>
      </c>
      <c r="D363" s="167" t="str">
        <f t="shared" si="56"/>
        <v/>
      </c>
      <c r="E363" s="167" t="str">
        <f t="shared" si="57"/>
        <v/>
      </c>
      <c r="F363" s="167" t="str">
        <f t="shared" si="58"/>
        <v/>
      </c>
      <c r="G363" s="167" t="str">
        <f t="shared" si="59"/>
        <v/>
      </c>
      <c r="H363" s="167" t="str">
        <f t="shared" si="60"/>
        <v/>
      </c>
      <c r="I363" s="167" t="str">
        <f t="shared" si="61"/>
        <v/>
      </c>
      <c r="J363" s="167" t="str">
        <f t="shared" si="62"/>
        <v/>
      </c>
      <c r="K363" s="167" t="str">
        <f t="shared" si="63"/>
        <v/>
      </c>
      <c r="L363" s="167" t="str">
        <f t="shared" si="64"/>
        <v/>
      </c>
      <c r="M363" s="167" t="str">
        <f t="shared" si="65"/>
        <v/>
      </c>
      <c r="N363" s="103" t="str">
        <f>IF(N362="","",IF(SUMPRODUCT((Stabilo!$F368:$DA368="A")*(Stabilo!$F$5:$DA$5='Résultats élèves'!$D$2))&gt;0,"ABSENT","PRESENT"))</f>
        <v>PRESENT</v>
      </c>
      <c r="O363" s="103" t="str">
        <f>IF(O362="","",IF(SUMPRODUCT((Stabilo!$F368:$DA368="A")*(Stabilo!$F$5:$DA$5='Résultats élèves'!$E$2))&gt;0,"ABSENT","PRESENT"))</f>
        <v>PRESENT</v>
      </c>
      <c r="P363" s="103" t="str">
        <f>IF(P362="","",IF(SUMPRODUCT((Stabilo!$F368:$DA368="A")*(Stabilo!$F$5:$DA$5='Résultats élèves'!$F$2))&gt;0,"ABSENT","PRESENT"))</f>
        <v>PRESENT</v>
      </c>
      <c r="Q363" s="103" t="str">
        <f>IF(Q362="","",IF(SUMPRODUCT((Stabilo!$F368:$DA368="A")*(Stabilo!$F$5:$DA$5='Résultats élèves'!$G$2))&gt;0,"ABSENT","PRESENT"))</f>
        <v>PRESENT</v>
      </c>
      <c r="R363" s="103" t="str">
        <f>IF(R362="","",IF(SUMPRODUCT((Stabilo!$F368:$DA368="A")*(Stabilo!$F$5:$DA$5='Résultats élèves'!$H$2))&gt;0,"ABSENT","PRESENT"))</f>
        <v>PRESENT</v>
      </c>
      <c r="S363" s="103" t="str">
        <f>IF(S362="","",IF(SUMPRODUCT((Stabilo!$F368:$DA368="A")*(Stabilo!$F$5:$DA$5='Résultats élèves'!$I$2))&gt;0,"ABSENT","PRESENT"))</f>
        <v/>
      </c>
      <c r="T363" s="103" t="str">
        <f>IF(T362="","",IF(SUMPRODUCT((Stabilo!$F368:$DA368="A")*(Stabilo!$F$5:$DA$5='Résultats élèves'!$J$2))&gt;0,"ABSENT","PRESENT"))</f>
        <v/>
      </c>
      <c r="U363" s="103" t="str">
        <f>IF(U362="","",IF(SUMPRODUCT((Stabilo!$F368:$DA368="A")*(Stabilo!$F$5:$DA$5='Résultats élèves'!$K$2))&gt;0,"ABSENT","PRESENT"))</f>
        <v/>
      </c>
      <c r="V363" s="103" t="str">
        <f>IF(V362="","",IF(SUMPRODUCT((Stabilo!$F368:$DA368="A")*(Stabilo!$F$5:$DA$5='Résultats élèves'!$L$2))&gt;0,"ABSENT","PRESENT"))</f>
        <v/>
      </c>
      <c r="W363" s="103" t="str">
        <f>IF(W362="","",IF(SUMPRODUCT((Stabilo!$F368:$DA368="A")*(Stabilo!$F$5:$DA$5='Résultats élèves'!$M$2))&gt;0,"ABSENT","PRESENT"))</f>
        <v/>
      </c>
      <c r="X363" s="99" t="str">
        <f t="shared" si="66"/>
        <v/>
      </c>
      <c r="Y363" s="176" t="str">
        <f>IF(X363="PRESENT",IF(N363="PRESENT",SUMPRODUCT((Stabilo!$F368:$DA368=1)*(Stabilo!$F$5:$DA$5='Résultats élèves'!$D$2)),"A"),"A")</f>
        <v>A</v>
      </c>
      <c r="Z363" s="176" t="str">
        <f>IF(X363="PRESENT",IF(O363="PRESENT",SUMPRODUCT((Stabilo!$F368:$DA368=1)*(Stabilo!$F$5:$DA$5='Résultats élèves'!$E$2)),"A"),"A")</f>
        <v>A</v>
      </c>
      <c r="AA363" s="176" t="str">
        <f>IF(X363="PRESENT",IF(P363="PRESENT",SUMPRODUCT((Stabilo!$F368:$DA368=1)*(Stabilo!$F$5:$DA$5='Résultats élèves'!$F$2)),"A"),"A")</f>
        <v>A</v>
      </c>
      <c r="AB363" s="176" t="str">
        <f>IF(X363="PRESENT",IF(Q363="PRESENT",SUMPRODUCT((Stabilo!$F368:$DA368=1)*(Stabilo!$F$5:$DA$5='Résultats élèves'!$G$2)),"A"),"A")</f>
        <v>A</v>
      </c>
      <c r="AC363" s="176" t="str">
        <f>IF(X363="PRESENT",IF(R363="PRESENT",SUMPRODUCT((Stabilo!$F368:$DA368=1)*(Stabilo!$F$5:$DA$5='Résultats élèves'!$H$2)),"A"),"A")</f>
        <v>A</v>
      </c>
      <c r="AD363" s="176" t="str">
        <f>IF(X363="PRESENT",IF(S363="PRESENT",SUMPRODUCT((Stabilo!$F368:$DA368=1)*(Stabilo!$F$5:$DA$5='Résultats élèves'!$I$2)),"A"),"A")</f>
        <v>A</v>
      </c>
      <c r="AE363" s="176" t="str">
        <f>IF(X363="PRESENT",IF(T363="PRESENT",SUMPRODUCT((Stabilo!$F368:$DA368=1)*(Stabilo!$F$5:$DA$5='Résultats élèves'!$J$2)),"A"),"A")</f>
        <v>A</v>
      </c>
      <c r="AF363" s="176" t="str">
        <f>IF(X363="PRESENT",IF(U363="PRESENT",SUMPRODUCT((Stabilo!$F368:$DA368=1)*(Stabilo!$F$5:$DA$5='Résultats élèves'!$K$2)),"A"),"A")</f>
        <v>A</v>
      </c>
      <c r="AG363" s="176" t="str">
        <f>IF(X363="PRESENT",IF(V363="PRESENT",SUMPRODUCT((Stabilo!$F368:$DA368=1)*(Stabilo!$F$5:$DA$5='Résultats élèves'!$L$2)),"A"),"A")</f>
        <v>A</v>
      </c>
      <c r="AH363" s="176" t="str">
        <f>IF(X363="PRESENT",IF(W363="PRESENT",SUMPRODUCT((Stabilo!$F368:$DA368=1)*(Stabilo!$F$5:$DA$5='Résultats élèves'!$M$2)),"A"),"A")</f>
        <v>A</v>
      </c>
      <c r="AI363" s="175">
        <f>SUMPRODUCT((Stabilo!$F$5:$DA$5=1)*(Stabilo!F368:DA368&lt;&gt;""))</f>
        <v>0</v>
      </c>
      <c r="AJ363" s="175">
        <f>SUMPRODUCT((Stabilo!$F$5:$DA$5=2)*(Stabilo!F368:DA368&lt;&gt;""))</f>
        <v>0</v>
      </c>
      <c r="AK363" s="175">
        <f>SUMPRODUCT((Stabilo!$F$5:$DA$5=3)*(Stabilo!F368:DA368&lt;&gt;""))</f>
        <v>0</v>
      </c>
      <c r="AL363" s="175">
        <f>SUMPRODUCT((Stabilo!$F$5:$DA$5=4)*(Stabilo!F368:DA368&lt;&gt;""))</f>
        <v>0</v>
      </c>
      <c r="AM363" s="175">
        <f>SUMPRODUCT((Stabilo!$F$5:$DA$5=5)*(Stabilo!F368:DA368&lt;&gt;""))</f>
        <v>0</v>
      </c>
      <c r="AN363" s="175">
        <f>SUMPRODUCT((Stabilo!$F$5:$DA$5=6)*(Stabilo!F368:DA368&lt;&gt;""))</f>
        <v>0</v>
      </c>
      <c r="AO363" s="175">
        <f>SUMPRODUCT((Stabilo!$F$5:$DA$5=7)*(Stabilo!F368:DA368&lt;&gt;""))</f>
        <v>0</v>
      </c>
      <c r="AP363" s="175">
        <f>SUMPRODUCT((Stabilo!$F$5:$DA$5=8)*(Stabilo!F368:DA368&lt;&gt;""))</f>
        <v>0</v>
      </c>
      <c r="AQ363" s="175">
        <f>SUMPRODUCT((Stabilo!$F$5:$DA$5=9)*(Stabilo!F368:DA368&lt;&gt;""))</f>
        <v>0</v>
      </c>
      <c r="AR363" s="175">
        <f>SUMPRODUCT((Stabilo!$F$5:$DA$5=10)*(Stabilo!F368:DA368&lt;&gt;""))</f>
        <v>0</v>
      </c>
    </row>
    <row r="364" spans="2:44" ht="15" customHeight="1">
      <c r="B364" s="76">
        <v>361</v>
      </c>
      <c r="C364" s="77" t="str">
        <f>IF(Accueil!F373="","",Accueil!F373)</f>
        <v/>
      </c>
      <c r="D364" s="167" t="str">
        <f t="shared" si="56"/>
        <v/>
      </c>
      <c r="E364" s="167" t="str">
        <f t="shared" si="57"/>
        <v/>
      </c>
      <c r="F364" s="167" t="str">
        <f t="shared" si="58"/>
        <v/>
      </c>
      <c r="G364" s="167" t="str">
        <f t="shared" si="59"/>
        <v/>
      </c>
      <c r="H364" s="167" t="str">
        <f t="shared" si="60"/>
        <v/>
      </c>
      <c r="I364" s="167" t="str">
        <f t="shared" si="61"/>
        <v/>
      </c>
      <c r="J364" s="167" t="str">
        <f t="shared" si="62"/>
        <v/>
      </c>
      <c r="K364" s="167" t="str">
        <f t="shared" si="63"/>
        <v/>
      </c>
      <c r="L364" s="167" t="str">
        <f t="shared" si="64"/>
        <v/>
      </c>
      <c r="M364" s="167" t="str">
        <f t="shared" si="65"/>
        <v/>
      </c>
      <c r="N364" s="103" t="str">
        <f>IF(N363="","",IF(SUMPRODUCT((Stabilo!$F369:$DA369="A")*(Stabilo!$F$5:$DA$5='Résultats élèves'!$D$2))&gt;0,"ABSENT","PRESENT"))</f>
        <v>PRESENT</v>
      </c>
      <c r="O364" s="103" t="str">
        <f>IF(O363="","",IF(SUMPRODUCT((Stabilo!$F369:$DA369="A")*(Stabilo!$F$5:$DA$5='Résultats élèves'!$E$2))&gt;0,"ABSENT","PRESENT"))</f>
        <v>PRESENT</v>
      </c>
      <c r="P364" s="103" t="str">
        <f>IF(P363="","",IF(SUMPRODUCT((Stabilo!$F369:$DA369="A")*(Stabilo!$F$5:$DA$5='Résultats élèves'!$F$2))&gt;0,"ABSENT","PRESENT"))</f>
        <v>PRESENT</v>
      </c>
      <c r="Q364" s="103" t="str">
        <f>IF(Q363="","",IF(SUMPRODUCT((Stabilo!$F369:$DA369="A")*(Stabilo!$F$5:$DA$5='Résultats élèves'!$G$2))&gt;0,"ABSENT","PRESENT"))</f>
        <v>PRESENT</v>
      </c>
      <c r="R364" s="103" t="str">
        <f>IF(R363="","",IF(SUMPRODUCT((Stabilo!$F369:$DA369="A")*(Stabilo!$F$5:$DA$5='Résultats élèves'!$H$2))&gt;0,"ABSENT","PRESENT"))</f>
        <v>PRESENT</v>
      </c>
      <c r="S364" s="103" t="str">
        <f>IF(S363="","",IF(SUMPRODUCT((Stabilo!$F369:$DA369="A")*(Stabilo!$F$5:$DA$5='Résultats élèves'!$I$2))&gt;0,"ABSENT","PRESENT"))</f>
        <v/>
      </c>
      <c r="T364" s="103" t="str">
        <f>IF(T363="","",IF(SUMPRODUCT((Stabilo!$F369:$DA369="A")*(Stabilo!$F$5:$DA$5='Résultats élèves'!$J$2))&gt;0,"ABSENT","PRESENT"))</f>
        <v/>
      </c>
      <c r="U364" s="103" t="str">
        <f>IF(U363="","",IF(SUMPRODUCT((Stabilo!$F369:$DA369="A")*(Stabilo!$F$5:$DA$5='Résultats élèves'!$K$2))&gt;0,"ABSENT","PRESENT"))</f>
        <v/>
      </c>
      <c r="V364" s="103" t="str">
        <f>IF(V363="","",IF(SUMPRODUCT((Stabilo!$F369:$DA369="A")*(Stabilo!$F$5:$DA$5='Résultats élèves'!$L$2))&gt;0,"ABSENT","PRESENT"))</f>
        <v/>
      </c>
      <c r="W364" s="103" t="str">
        <f>IF(W363="","",IF(SUMPRODUCT((Stabilo!$F369:$DA369="A")*(Stabilo!$F$5:$DA$5='Résultats élèves'!$M$2))&gt;0,"ABSENT","PRESENT"))</f>
        <v/>
      </c>
      <c r="X364" s="99" t="str">
        <f t="shared" si="66"/>
        <v/>
      </c>
      <c r="Y364" s="176" t="str">
        <f>IF(X364="PRESENT",IF(N364="PRESENT",SUMPRODUCT((Stabilo!$F369:$DA369=1)*(Stabilo!$F$5:$DA$5='Résultats élèves'!$D$2)),"A"),"A")</f>
        <v>A</v>
      </c>
      <c r="Z364" s="176" t="str">
        <f>IF(X364="PRESENT",IF(O364="PRESENT",SUMPRODUCT((Stabilo!$F369:$DA369=1)*(Stabilo!$F$5:$DA$5='Résultats élèves'!$E$2)),"A"),"A")</f>
        <v>A</v>
      </c>
      <c r="AA364" s="176" t="str">
        <f>IF(X364="PRESENT",IF(P364="PRESENT",SUMPRODUCT((Stabilo!$F369:$DA369=1)*(Stabilo!$F$5:$DA$5='Résultats élèves'!$F$2)),"A"),"A")</f>
        <v>A</v>
      </c>
      <c r="AB364" s="176" t="str">
        <f>IF(X364="PRESENT",IF(Q364="PRESENT",SUMPRODUCT((Stabilo!$F369:$DA369=1)*(Stabilo!$F$5:$DA$5='Résultats élèves'!$G$2)),"A"),"A")</f>
        <v>A</v>
      </c>
      <c r="AC364" s="176" t="str">
        <f>IF(X364="PRESENT",IF(R364="PRESENT",SUMPRODUCT((Stabilo!$F369:$DA369=1)*(Stabilo!$F$5:$DA$5='Résultats élèves'!$H$2)),"A"),"A")</f>
        <v>A</v>
      </c>
      <c r="AD364" s="176" t="str">
        <f>IF(X364="PRESENT",IF(S364="PRESENT",SUMPRODUCT((Stabilo!$F369:$DA369=1)*(Stabilo!$F$5:$DA$5='Résultats élèves'!$I$2)),"A"),"A")</f>
        <v>A</v>
      </c>
      <c r="AE364" s="176" t="str">
        <f>IF(X364="PRESENT",IF(T364="PRESENT",SUMPRODUCT((Stabilo!$F369:$DA369=1)*(Stabilo!$F$5:$DA$5='Résultats élèves'!$J$2)),"A"),"A")</f>
        <v>A</v>
      </c>
      <c r="AF364" s="176" t="str">
        <f>IF(X364="PRESENT",IF(U364="PRESENT",SUMPRODUCT((Stabilo!$F369:$DA369=1)*(Stabilo!$F$5:$DA$5='Résultats élèves'!$K$2)),"A"),"A")</f>
        <v>A</v>
      </c>
      <c r="AG364" s="176" t="str">
        <f>IF(X364="PRESENT",IF(V364="PRESENT",SUMPRODUCT((Stabilo!$F369:$DA369=1)*(Stabilo!$F$5:$DA$5='Résultats élèves'!$L$2)),"A"),"A")</f>
        <v>A</v>
      </c>
      <c r="AH364" s="176" t="str">
        <f>IF(X364="PRESENT",IF(W364="PRESENT",SUMPRODUCT((Stabilo!$F369:$DA369=1)*(Stabilo!$F$5:$DA$5='Résultats élèves'!$M$2)),"A"),"A")</f>
        <v>A</v>
      </c>
      <c r="AI364" s="175">
        <f>SUMPRODUCT((Stabilo!$F$5:$DA$5=1)*(Stabilo!F369:DA369&lt;&gt;""))</f>
        <v>0</v>
      </c>
      <c r="AJ364" s="175">
        <f>SUMPRODUCT((Stabilo!$F$5:$DA$5=2)*(Stabilo!F369:DA369&lt;&gt;""))</f>
        <v>0</v>
      </c>
      <c r="AK364" s="175">
        <f>SUMPRODUCT((Stabilo!$F$5:$DA$5=3)*(Stabilo!F369:DA369&lt;&gt;""))</f>
        <v>0</v>
      </c>
      <c r="AL364" s="175">
        <f>SUMPRODUCT((Stabilo!$F$5:$DA$5=4)*(Stabilo!F369:DA369&lt;&gt;""))</f>
        <v>0</v>
      </c>
      <c r="AM364" s="175">
        <f>SUMPRODUCT((Stabilo!$F$5:$DA$5=5)*(Stabilo!F369:DA369&lt;&gt;""))</f>
        <v>0</v>
      </c>
      <c r="AN364" s="175">
        <f>SUMPRODUCT((Stabilo!$F$5:$DA$5=6)*(Stabilo!F369:DA369&lt;&gt;""))</f>
        <v>0</v>
      </c>
      <c r="AO364" s="175">
        <f>SUMPRODUCT((Stabilo!$F$5:$DA$5=7)*(Stabilo!F369:DA369&lt;&gt;""))</f>
        <v>0</v>
      </c>
      <c r="AP364" s="175">
        <f>SUMPRODUCT((Stabilo!$F$5:$DA$5=8)*(Stabilo!F369:DA369&lt;&gt;""))</f>
        <v>0</v>
      </c>
      <c r="AQ364" s="175">
        <f>SUMPRODUCT((Stabilo!$F$5:$DA$5=9)*(Stabilo!F369:DA369&lt;&gt;""))</f>
        <v>0</v>
      </c>
      <c r="AR364" s="175">
        <f>SUMPRODUCT((Stabilo!$F$5:$DA$5=10)*(Stabilo!F369:DA369&lt;&gt;""))</f>
        <v>0</v>
      </c>
    </row>
    <row r="365" spans="2:44" ht="15" customHeight="1">
      <c r="B365" s="76">
        <v>362</v>
      </c>
      <c r="C365" s="77" t="str">
        <f>IF(Accueil!F374="","",Accueil!F374)</f>
        <v/>
      </c>
      <c r="D365" s="167" t="str">
        <f t="shared" si="56"/>
        <v/>
      </c>
      <c r="E365" s="167" t="str">
        <f t="shared" si="57"/>
        <v/>
      </c>
      <c r="F365" s="167" t="str">
        <f t="shared" si="58"/>
        <v/>
      </c>
      <c r="G365" s="167" t="str">
        <f t="shared" si="59"/>
        <v/>
      </c>
      <c r="H365" s="167" t="str">
        <f t="shared" si="60"/>
        <v/>
      </c>
      <c r="I365" s="167" t="str">
        <f t="shared" si="61"/>
        <v/>
      </c>
      <c r="J365" s="167" t="str">
        <f t="shared" si="62"/>
        <v/>
      </c>
      <c r="K365" s="167" t="str">
        <f t="shared" si="63"/>
        <v/>
      </c>
      <c r="L365" s="167" t="str">
        <f t="shared" si="64"/>
        <v/>
      </c>
      <c r="M365" s="167" t="str">
        <f t="shared" si="65"/>
        <v/>
      </c>
      <c r="N365" s="103" t="str">
        <f>IF(N364="","",IF(SUMPRODUCT((Stabilo!$F370:$DA370="A")*(Stabilo!$F$5:$DA$5='Résultats élèves'!$D$2))&gt;0,"ABSENT","PRESENT"))</f>
        <v>PRESENT</v>
      </c>
      <c r="O365" s="103" t="str">
        <f>IF(O364="","",IF(SUMPRODUCT((Stabilo!$F370:$DA370="A")*(Stabilo!$F$5:$DA$5='Résultats élèves'!$E$2))&gt;0,"ABSENT","PRESENT"))</f>
        <v>PRESENT</v>
      </c>
      <c r="P365" s="103" t="str">
        <f>IF(P364="","",IF(SUMPRODUCT((Stabilo!$F370:$DA370="A")*(Stabilo!$F$5:$DA$5='Résultats élèves'!$F$2))&gt;0,"ABSENT","PRESENT"))</f>
        <v>PRESENT</v>
      </c>
      <c r="Q365" s="103" t="str">
        <f>IF(Q364="","",IF(SUMPRODUCT((Stabilo!$F370:$DA370="A")*(Stabilo!$F$5:$DA$5='Résultats élèves'!$G$2))&gt;0,"ABSENT","PRESENT"))</f>
        <v>PRESENT</v>
      </c>
      <c r="R365" s="103" t="str">
        <f>IF(R364="","",IF(SUMPRODUCT((Stabilo!$F370:$DA370="A")*(Stabilo!$F$5:$DA$5='Résultats élèves'!$H$2))&gt;0,"ABSENT","PRESENT"))</f>
        <v>PRESENT</v>
      </c>
      <c r="S365" s="103" t="str">
        <f>IF(S364="","",IF(SUMPRODUCT((Stabilo!$F370:$DA370="A")*(Stabilo!$F$5:$DA$5='Résultats élèves'!$I$2))&gt;0,"ABSENT","PRESENT"))</f>
        <v/>
      </c>
      <c r="T365" s="103" t="str">
        <f>IF(T364="","",IF(SUMPRODUCT((Stabilo!$F370:$DA370="A")*(Stabilo!$F$5:$DA$5='Résultats élèves'!$J$2))&gt;0,"ABSENT","PRESENT"))</f>
        <v/>
      </c>
      <c r="U365" s="103" t="str">
        <f>IF(U364="","",IF(SUMPRODUCT((Stabilo!$F370:$DA370="A")*(Stabilo!$F$5:$DA$5='Résultats élèves'!$K$2))&gt;0,"ABSENT","PRESENT"))</f>
        <v/>
      </c>
      <c r="V365" s="103" t="str">
        <f>IF(V364="","",IF(SUMPRODUCT((Stabilo!$F370:$DA370="A")*(Stabilo!$F$5:$DA$5='Résultats élèves'!$L$2))&gt;0,"ABSENT","PRESENT"))</f>
        <v/>
      </c>
      <c r="W365" s="103" t="str">
        <f>IF(W364="","",IF(SUMPRODUCT((Stabilo!$F370:$DA370="A")*(Stabilo!$F$5:$DA$5='Résultats élèves'!$M$2))&gt;0,"ABSENT","PRESENT"))</f>
        <v/>
      </c>
      <c r="X365" s="99" t="str">
        <f t="shared" si="66"/>
        <v/>
      </c>
      <c r="Y365" s="176" t="str">
        <f>IF(X365="PRESENT",IF(N365="PRESENT",SUMPRODUCT((Stabilo!$F370:$DA370=1)*(Stabilo!$F$5:$DA$5='Résultats élèves'!$D$2)),"A"),"A")</f>
        <v>A</v>
      </c>
      <c r="Z365" s="176" t="str">
        <f>IF(X365="PRESENT",IF(O365="PRESENT",SUMPRODUCT((Stabilo!$F370:$DA370=1)*(Stabilo!$F$5:$DA$5='Résultats élèves'!$E$2)),"A"),"A")</f>
        <v>A</v>
      </c>
      <c r="AA365" s="176" t="str">
        <f>IF(X365="PRESENT",IF(P365="PRESENT",SUMPRODUCT((Stabilo!$F370:$DA370=1)*(Stabilo!$F$5:$DA$5='Résultats élèves'!$F$2)),"A"),"A")</f>
        <v>A</v>
      </c>
      <c r="AB365" s="176" t="str">
        <f>IF(X365="PRESENT",IF(Q365="PRESENT",SUMPRODUCT((Stabilo!$F370:$DA370=1)*(Stabilo!$F$5:$DA$5='Résultats élèves'!$G$2)),"A"),"A")</f>
        <v>A</v>
      </c>
      <c r="AC365" s="176" t="str">
        <f>IF(X365="PRESENT",IF(R365="PRESENT",SUMPRODUCT((Stabilo!$F370:$DA370=1)*(Stabilo!$F$5:$DA$5='Résultats élèves'!$H$2)),"A"),"A")</f>
        <v>A</v>
      </c>
      <c r="AD365" s="176" t="str">
        <f>IF(X365="PRESENT",IF(S365="PRESENT",SUMPRODUCT((Stabilo!$F370:$DA370=1)*(Stabilo!$F$5:$DA$5='Résultats élèves'!$I$2)),"A"),"A")</f>
        <v>A</v>
      </c>
      <c r="AE365" s="176" t="str">
        <f>IF(X365="PRESENT",IF(T365="PRESENT",SUMPRODUCT((Stabilo!$F370:$DA370=1)*(Stabilo!$F$5:$DA$5='Résultats élèves'!$J$2)),"A"),"A")</f>
        <v>A</v>
      </c>
      <c r="AF365" s="176" t="str">
        <f>IF(X365="PRESENT",IF(U365="PRESENT",SUMPRODUCT((Stabilo!$F370:$DA370=1)*(Stabilo!$F$5:$DA$5='Résultats élèves'!$K$2)),"A"),"A")</f>
        <v>A</v>
      </c>
      <c r="AG365" s="176" t="str">
        <f>IF(X365="PRESENT",IF(V365="PRESENT",SUMPRODUCT((Stabilo!$F370:$DA370=1)*(Stabilo!$F$5:$DA$5='Résultats élèves'!$L$2)),"A"),"A")</f>
        <v>A</v>
      </c>
      <c r="AH365" s="176" t="str">
        <f>IF(X365="PRESENT",IF(W365="PRESENT",SUMPRODUCT((Stabilo!$F370:$DA370=1)*(Stabilo!$F$5:$DA$5='Résultats élèves'!$M$2)),"A"),"A")</f>
        <v>A</v>
      </c>
      <c r="AI365" s="175">
        <f>SUMPRODUCT((Stabilo!$F$5:$DA$5=1)*(Stabilo!F370:DA370&lt;&gt;""))</f>
        <v>0</v>
      </c>
      <c r="AJ365" s="175">
        <f>SUMPRODUCT((Stabilo!$F$5:$DA$5=2)*(Stabilo!F370:DA370&lt;&gt;""))</f>
        <v>0</v>
      </c>
      <c r="AK365" s="175">
        <f>SUMPRODUCT((Stabilo!$F$5:$DA$5=3)*(Stabilo!F370:DA370&lt;&gt;""))</f>
        <v>0</v>
      </c>
      <c r="AL365" s="175">
        <f>SUMPRODUCT((Stabilo!$F$5:$DA$5=4)*(Stabilo!F370:DA370&lt;&gt;""))</f>
        <v>0</v>
      </c>
      <c r="AM365" s="175">
        <f>SUMPRODUCT((Stabilo!$F$5:$DA$5=5)*(Stabilo!F370:DA370&lt;&gt;""))</f>
        <v>0</v>
      </c>
      <c r="AN365" s="175">
        <f>SUMPRODUCT((Stabilo!$F$5:$DA$5=6)*(Stabilo!F370:DA370&lt;&gt;""))</f>
        <v>0</v>
      </c>
      <c r="AO365" s="175">
        <f>SUMPRODUCT((Stabilo!$F$5:$DA$5=7)*(Stabilo!F370:DA370&lt;&gt;""))</f>
        <v>0</v>
      </c>
      <c r="AP365" s="175">
        <f>SUMPRODUCT((Stabilo!$F$5:$DA$5=8)*(Stabilo!F370:DA370&lt;&gt;""))</f>
        <v>0</v>
      </c>
      <c r="AQ365" s="175">
        <f>SUMPRODUCT((Stabilo!$F$5:$DA$5=9)*(Stabilo!F370:DA370&lt;&gt;""))</f>
        <v>0</v>
      </c>
      <c r="AR365" s="175">
        <f>SUMPRODUCT((Stabilo!$F$5:$DA$5=10)*(Stabilo!F370:DA370&lt;&gt;""))</f>
        <v>0</v>
      </c>
    </row>
    <row r="366" spans="2:44" ht="15" customHeight="1">
      <c r="B366" s="76">
        <v>363</v>
      </c>
      <c r="C366" s="77" t="str">
        <f>IF(Accueil!F375="","",Accueil!F375)</f>
        <v/>
      </c>
      <c r="D366" s="167" t="str">
        <f t="shared" si="56"/>
        <v/>
      </c>
      <c r="E366" s="167" t="str">
        <f t="shared" si="57"/>
        <v/>
      </c>
      <c r="F366" s="167" t="str">
        <f t="shared" si="58"/>
        <v/>
      </c>
      <c r="G366" s="167" t="str">
        <f t="shared" si="59"/>
        <v/>
      </c>
      <c r="H366" s="167" t="str">
        <f t="shared" si="60"/>
        <v/>
      </c>
      <c r="I366" s="167" t="str">
        <f t="shared" si="61"/>
        <v/>
      </c>
      <c r="J366" s="167" t="str">
        <f t="shared" si="62"/>
        <v/>
      </c>
      <c r="K366" s="167" t="str">
        <f t="shared" si="63"/>
        <v/>
      </c>
      <c r="L366" s="167" t="str">
        <f t="shared" si="64"/>
        <v/>
      </c>
      <c r="M366" s="167" t="str">
        <f t="shared" si="65"/>
        <v/>
      </c>
      <c r="N366" s="103" t="str">
        <f>IF(N365="","",IF(SUMPRODUCT((Stabilo!$F371:$DA371="A")*(Stabilo!$F$5:$DA$5='Résultats élèves'!$D$2))&gt;0,"ABSENT","PRESENT"))</f>
        <v>PRESENT</v>
      </c>
      <c r="O366" s="103" t="str">
        <f>IF(O365="","",IF(SUMPRODUCT((Stabilo!$F371:$DA371="A")*(Stabilo!$F$5:$DA$5='Résultats élèves'!$E$2))&gt;0,"ABSENT","PRESENT"))</f>
        <v>PRESENT</v>
      </c>
      <c r="P366" s="103" t="str">
        <f>IF(P365="","",IF(SUMPRODUCT((Stabilo!$F371:$DA371="A")*(Stabilo!$F$5:$DA$5='Résultats élèves'!$F$2))&gt;0,"ABSENT","PRESENT"))</f>
        <v>PRESENT</v>
      </c>
      <c r="Q366" s="103" t="str">
        <f>IF(Q365="","",IF(SUMPRODUCT((Stabilo!$F371:$DA371="A")*(Stabilo!$F$5:$DA$5='Résultats élèves'!$G$2))&gt;0,"ABSENT","PRESENT"))</f>
        <v>PRESENT</v>
      </c>
      <c r="R366" s="103" t="str">
        <f>IF(R365="","",IF(SUMPRODUCT((Stabilo!$F371:$DA371="A")*(Stabilo!$F$5:$DA$5='Résultats élèves'!$H$2))&gt;0,"ABSENT","PRESENT"))</f>
        <v>PRESENT</v>
      </c>
      <c r="S366" s="103" t="str">
        <f>IF(S365="","",IF(SUMPRODUCT((Stabilo!$F371:$DA371="A")*(Stabilo!$F$5:$DA$5='Résultats élèves'!$I$2))&gt;0,"ABSENT","PRESENT"))</f>
        <v/>
      </c>
      <c r="T366" s="103" t="str">
        <f>IF(T365="","",IF(SUMPRODUCT((Stabilo!$F371:$DA371="A")*(Stabilo!$F$5:$DA$5='Résultats élèves'!$J$2))&gt;0,"ABSENT","PRESENT"))</f>
        <v/>
      </c>
      <c r="U366" s="103" t="str">
        <f>IF(U365="","",IF(SUMPRODUCT((Stabilo!$F371:$DA371="A")*(Stabilo!$F$5:$DA$5='Résultats élèves'!$K$2))&gt;0,"ABSENT","PRESENT"))</f>
        <v/>
      </c>
      <c r="V366" s="103" t="str">
        <f>IF(V365="","",IF(SUMPRODUCT((Stabilo!$F371:$DA371="A")*(Stabilo!$F$5:$DA$5='Résultats élèves'!$L$2))&gt;0,"ABSENT","PRESENT"))</f>
        <v/>
      </c>
      <c r="W366" s="103" t="str">
        <f>IF(W365="","",IF(SUMPRODUCT((Stabilo!$F371:$DA371="A")*(Stabilo!$F$5:$DA$5='Résultats élèves'!$M$2))&gt;0,"ABSENT","PRESENT"))</f>
        <v/>
      </c>
      <c r="X366" s="99" t="str">
        <f t="shared" si="66"/>
        <v/>
      </c>
      <c r="Y366" s="176" t="str">
        <f>IF(X366="PRESENT",IF(N366="PRESENT",SUMPRODUCT((Stabilo!$F371:$DA371=1)*(Stabilo!$F$5:$DA$5='Résultats élèves'!$D$2)),"A"),"A")</f>
        <v>A</v>
      </c>
      <c r="Z366" s="176" t="str">
        <f>IF(X366="PRESENT",IF(O366="PRESENT",SUMPRODUCT((Stabilo!$F371:$DA371=1)*(Stabilo!$F$5:$DA$5='Résultats élèves'!$E$2)),"A"),"A")</f>
        <v>A</v>
      </c>
      <c r="AA366" s="176" t="str">
        <f>IF(X366="PRESENT",IF(P366="PRESENT",SUMPRODUCT((Stabilo!$F371:$DA371=1)*(Stabilo!$F$5:$DA$5='Résultats élèves'!$F$2)),"A"),"A")</f>
        <v>A</v>
      </c>
      <c r="AB366" s="176" t="str">
        <f>IF(X366="PRESENT",IF(Q366="PRESENT",SUMPRODUCT((Stabilo!$F371:$DA371=1)*(Stabilo!$F$5:$DA$5='Résultats élèves'!$G$2)),"A"),"A")</f>
        <v>A</v>
      </c>
      <c r="AC366" s="176" t="str">
        <f>IF(X366="PRESENT",IF(R366="PRESENT",SUMPRODUCT((Stabilo!$F371:$DA371=1)*(Stabilo!$F$5:$DA$5='Résultats élèves'!$H$2)),"A"),"A")</f>
        <v>A</v>
      </c>
      <c r="AD366" s="176" t="str">
        <f>IF(X366="PRESENT",IF(S366="PRESENT",SUMPRODUCT((Stabilo!$F371:$DA371=1)*(Stabilo!$F$5:$DA$5='Résultats élèves'!$I$2)),"A"),"A")</f>
        <v>A</v>
      </c>
      <c r="AE366" s="176" t="str">
        <f>IF(X366="PRESENT",IF(T366="PRESENT",SUMPRODUCT((Stabilo!$F371:$DA371=1)*(Stabilo!$F$5:$DA$5='Résultats élèves'!$J$2)),"A"),"A")</f>
        <v>A</v>
      </c>
      <c r="AF366" s="176" t="str">
        <f>IF(X366="PRESENT",IF(U366="PRESENT",SUMPRODUCT((Stabilo!$F371:$DA371=1)*(Stabilo!$F$5:$DA$5='Résultats élèves'!$K$2)),"A"),"A")</f>
        <v>A</v>
      </c>
      <c r="AG366" s="176" t="str">
        <f>IF(X366="PRESENT",IF(V366="PRESENT",SUMPRODUCT((Stabilo!$F371:$DA371=1)*(Stabilo!$F$5:$DA$5='Résultats élèves'!$L$2)),"A"),"A")</f>
        <v>A</v>
      </c>
      <c r="AH366" s="176" t="str">
        <f>IF(X366="PRESENT",IF(W366="PRESENT",SUMPRODUCT((Stabilo!$F371:$DA371=1)*(Stabilo!$F$5:$DA$5='Résultats élèves'!$M$2)),"A"),"A")</f>
        <v>A</v>
      </c>
      <c r="AI366" s="175">
        <f>SUMPRODUCT((Stabilo!$F$5:$DA$5=1)*(Stabilo!F371:DA371&lt;&gt;""))</f>
        <v>0</v>
      </c>
      <c r="AJ366" s="175">
        <f>SUMPRODUCT((Stabilo!$F$5:$DA$5=2)*(Stabilo!F371:DA371&lt;&gt;""))</f>
        <v>0</v>
      </c>
      <c r="AK366" s="175">
        <f>SUMPRODUCT((Stabilo!$F$5:$DA$5=3)*(Stabilo!F371:DA371&lt;&gt;""))</f>
        <v>0</v>
      </c>
      <c r="AL366" s="175">
        <f>SUMPRODUCT((Stabilo!$F$5:$DA$5=4)*(Stabilo!F371:DA371&lt;&gt;""))</f>
        <v>0</v>
      </c>
      <c r="AM366" s="175">
        <f>SUMPRODUCT((Stabilo!$F$5:$DA$5=5)*(Stabilo!F371:DA371&lt;&gt;""))</f>
        <v>0</v>
      </c>
      <c r="AN366" s="175">
        <f>SUMPRODUCT((Stabilo!$F$5:$DA$5=6)*(Stabilo!F371:DA371&lt;&gt;""))</f>
        <v>0</v>
      </c>
      <c r="AO366" s="175">
        <f>SUMPRODUCT((Stabilo!$F$5:$DA$5=7)*(Stabilo!F371:DA371&lt;&gt;""))</f>
        <v>0</v>
      </c>
      <c r="AP366" s="175">
        <f>SUMPRODUCT((Stabilo!$F$5:$DA$5=8)*(Stabilo!F371:DA371&lt;&gt;""))</f>
        <v>0</v>
      </c>
      <c r="AQ366" s="175">
        <f>SUMPRODUCT((Stabilo!$F$5:$DA$5=9)*(Stabilo!F371:DA371&lt;&gt;""))</f>
        <v>0</v>
      </c>
      <c r="AR366" s="175">
        <f>SUMPRODUCT((Stabilo!$F$5:$DA$5=10)*(Stabilo!F371:DA371&lt;&gt;""))</f>
        <v>0</v>
      </c>
    </row>
    <row r="367" spans="2:44" ht="15" customHeight="1">
      <c r="B367" s="76">
        <v>364</v>
      </c>
      <c r="C367" s="77" t="str">
        <f>IF(Accueil!F376="","",Accueil!F376)</f>
        <v/>
      </c>
      <c r="D367" s="167" t="str">
        <f t="shared" si="56"/>
        <v/>
      </c>
      <c r="E367" s="167" t="str">
        <f t="shared" si="57"/>
        <v/>
      </c>
      <c r="F367" s="167" t="str">
        <f t="shared" si="58"/>
        <v/>
      </c>
      <c r="G367" s="167" t="str">
        <f t="shared" si="59"/>
        <v/>
      </c>
      <c r="H367" s="167" t="str">
        <f t="shared" si="60"/>
        <v/>
      </c>
      <c r="I367" s="167" t="str">
        <f t="shared" si="61"/>
        <v/>
      </c>
      <c r="J367" s="167" t="str">
        <f t="shared" si="62"/>
        <v/>
      </c>
      <c r="K367" s="167" t="str">
        <f t="shared" si="63"/>
        <v/>
      </c>
      <c r="L367" s="167" t="str">
        <f t="shared" si="64"/>
        <v/>
      </c>
      <c r="M367" s="167" t="str">
        <f t="shared" si="65"/>
        <v/>
      </c>
      <c r="N367" s="103" t="str">
        <f>IF(N366="","",IF(SUMPRODUCT((Stabilo!$F372:$DA372="A")*(Stabilo!$F$5:$DA$5='Résultats élèves'!$D$2))&gt;0,"ABSENT","PRESENT"))</f>
        <v>PRESENT</v>
      </c>
      <c r="O367" s="103" t="str">
        <f>IF(O366="","",IF(SUMPRODUCT((Stabilo!$F372:$DA372="A")*(Stabilo!$F$5:$DA$5='Résultats élèves'!$E$2))&gt;0,"ABSENT","PRESENT"))</f>
        <v>PRESENT</v>
      </c>
      <c r="P367" s="103" t="str">
        <f>IF(P366="","",IF(SUMPRODUCT((Stabilo!$F372:$DA372="A")*(Stabilo!$F$5:$DA$5='Résultats élèves'!$F$2))&gt;0,"ABSENT","PRESENT"))</f>
        <v>PRESENT</v>
      </c>
      <c r="Q367" s="103" t="str">
        <f>IF(Q366="","",IF(SUMPRODUCT((Stabilo!$F372:$DA372="A")*(Stabilo!$F$5:$DA$5='Résultats élèves'!$G$2))&gt;0,"ABSENT","PRESENT"))</f>
        <v>PRESENT</v>
      </c>
      <c r="R367" s="103" t="str">
        <f>IF(R366="","",IF(SUMPRODUCT((Stabilo!$F372:$DA372="A")*(Stabilo!$F$5:$DA$5='Résultats élèves'!$H$2))&gt;0,"ABSENT","PRESENT"))</f>
        <v>PRESENT</v>
      </c>
      <c r="S367" s="103" t="str">
        <f>IF(S366="","",IF(SUMPRODUCT((Stabilo!$F372:$DA372="A")*(Stabilo!$F$5:$DA$5='Résultats élèves'!$I$2))&gt;0,"ABSENT","PRESENT"))</f>
        <v/>
      </c>
      <c r="T367" s="103" t="str">
        <f>IF(T366="","",IF(SUMPRODUCT((Stabilo!$F372:$DA372="A")*(Stabilo!$F$5:$DA$5='Résultats élèves'!$J$2))&gt;0,"ABSENT","PRESENT"))</f>
        <v/>
      </c>
      <c r="U367" s="103" t="str">
        <f>IF(U366="","",IF(SUMPRODUCT((Stabilo!$F372:$DA372="A")*(Stabilo!$F$5:$DA$5='Résultats élèves'!$K$2))&gt;0,"ABSENT","PRESENT"))</f>
        <v/>
      </c>
      <c r="V367" s="103" t="str">
        <f>IF(V366="","",IF(SUMPRODUCT((Stabilo!$F372:$DA372="A")*(Stabilo!$F$5:$DA$5='Résultats élèves'!$L$2))&gt;0,"ABSENT","PRESENT"))</f>
        <v/>
      </c>
      <c r="W367" s="103" t="str">
        <f>IF(W366="","",IF(SUMPRODUCT((Stabilo!$F372:$DA372="A")*(Stabilo!$F$5:$DA$5='Résultats élèves'!$M$2))&gt;0,"ABSENT","PRESENT"))</f>
        <v/>
      </c>
      <c r="X367" s="99" t="str">
        <f t="shared" si="66"/>
        <v/>
      </c>
      <c r="Y367" s="176" t="str">
        <f>IF(X367="PRESENT",IF(N367="PRESENT",SUMPRODUCT((Stabilo!$F372:$DA372=1)*(Stabilo!$F$5:$DA$5='Résultats élèves'!$D$2)),"A"),"A")</f>
        <v>A</v>
      </c>
      <c r="Z367" s="176" t="str">
        <f>IF(X367="PRESENT",IF(O367="PRESENT",SUMPRODUCT((Stabilo!$F372:$DA372=1)*(Stabilo!$F$5:$DA$5='Résultats élèves'!$E$2)),"A"),"A")</f>
        <v>A</v>
      </c>
      <c r="AA367" s="176" t="str">
        <f>IF(X367="PRESENT",IF(P367="PRESENT",SUMPRODUCT((Stabilo!$F372:$DA372=1)*(Stabilo!$F$5:$DA$5='Résultats élèves'!$F$2)),"A"),"A")</f>
        <v>A</v>
      </c>
      <c r="AB367" s="176" t="str">
        <f>IF(X367="PRESENT",IF(Q367="PRESENT",SUMPRODUCT((Stabilo!$F372:$DA372=1)*(Stabilo!$F$5:$DA$5='Résultats élèves'!$G$2)),"A"),"A")</f>
        <v>A</v>
      </c>
      <c r="AC367" s="176" t="str">
        <f>IF(X367="PRESENT",IF(R367="PRESENT",SUMPRODUCT((Stabilo!$F372:$DA372=1)*(Stabilo!$F$5:$DA$5='Résultats élèves'!$H$2)),"A"),"A")</f>
        <v>A</v>
      </c>
      <c r="AD367" s="176" t="str">
        <f>IF(X367="PRESENT",IF(S367="PRESENT",SUMPRODUCT((Stabilo!$F372:$DA372=1)*(Stabilo!$F$5:$DA$5='Résultats élèves'!$I$2)),"A"),"A")</f>
        <v>A</v>
      </c>
      <c r="AE367" s="176" t="str">
        <f>IF(X367="PRESENT",IF(T367="PRESENT",SUMPRODUCT((Stabilo!$F372:$DA372=1)*(Stabilo!$F$5:$DA$5='Résultats élèves'!$J$2)),"A"),"A")</f>
        <v>A</v>
      </c>
      <c r="AF367" s="176" t="str">
        <f>IF(X367="PRESENT",IF(U367="PRESENT",SUMPRODUCT((Stabilo!$F372:$DA372=1)*(Stabilo!$F$5:$DA$5='Résultats élèves'!$K$2)),"A"),"A")</f>
        <v>A</v>
      </c>
      <c r="AG367" s="176" t="str">
        <f>IF(X367="PRESENT",IF(V367="PRESENT",SUMPRODUCT((Stabilo!$F372:$DA372=1)*(Stabilo!$F$5:$DA$5='Résultats élèves'!$L$2)),"A"),"A")</f>
        <v>A</v>
      </c>
      <c r="AH367" s="176" t="str">
        <f>IF(X367="PRESENT",IF(W367="PRESENT",SUMPRODUCT((Stabilo!$F372:$DA372=1)*(Stabilo!$F$5:$DA$5='Résultats élèves'!$M$2)),"A"),"A")</f>
        <v>A</v>
      </c>
      <c r="AI367" s="175">
        <f>SUMPRODUCT((Stabilo!$F$5:$DA$5=1)*(Stabilo!F372:DA372&lt;&gt;""))</f>
        <v>0</v>
      </c>
      <c r="AJ367" s="175">
        <f>SUMPRODUCT((Stabilo!$F$5:$DA$5=2)*(Stabilo!F372:DA372&lt;&gt;""))</f>
        <v>0</v>
      </c>
      <c r="AK367" s="175">
        <f>SUMPRODUCT((Stabilo!$F$5:$DA$5=3)*(Stabilo!F372:DA372&lt;&gt;""))</f>
        <v>0</v>
      </c>
      <c r="AL367" s="175">
        <f>SUMPRODUCT((Stabilo!$F$5:$DA$5=4)*(Stabilo!F372:DA372&lt;&gt;""))</f>
        <v>0</v>
      </c>
      <c r="AM367" s="175">
        <f>SUMPRODUCT((Stabilo!$F$5:$DA$5=5)*(Stabilo!F372:DA372&lt;&gt;""))</f>
        <v>0</v>
      </c>
      <c r="AN367" s="175">
        <f>SUMPRODUCT((Stabilo!$F$5:$DA$5=6)*(Stabilo!F372:DA372&lt;&gt;""))</f>
        <v>0</v>
      </c>
      <c r="AO367" s="175">
        <f>SUMPRODUCT((Stabilo!$F$5:$DA$5=7)*(Stabilo!F372:DA372&lt;&gt;""))</f>
        <v>0</v>
      </c>
      <c r="AP367" s="175">
        <f>SUMPRODUCT((Stabilo!$F$5:$DA$5=8)*(Stabilo!F372:DA372&lt;&gt;""))</f>
        <v>0</v>
      </c>
      <c r="AQ367" s="175">
        <f>SUMPRODUCT((Stabilo!$F$5:$DA$5=9)*(Stabilo!F372:DA372&lt;&gt;""))</f>
        <v>0</v>
      </c>
      <c r="AR367" s="175">
        <f>SUMPRODUCT((Stabilo!$F$5:$DA$5=10)*(Stabilo!F372:DA372&lt;&gt;""))</f>
        <v>0</v>
      </c>
    </row>
    <row r="368" spans="2:44" ht="15" customHeight="1">
      <c r="B368" s="76">
        <v>365</v>
      </c>
      <c r="C368" s="77" t="str">
        <f>IF(Accueil!F377="","",Accueil!F377)</f>
        <v/>
      </c>
      <c r="D368" s="167" t="str">
        <f t="shared" si="56"/>
        <v/>
      </c>
      <c r="E368" s="167" t="str">
        <f t="shared" si="57"/>
        <v/>
      </c>
      <c r="F368" s="167" t="str">
        <f t="shared" si="58"/>
        <v/>
      </c>
      <c r="G368" s="167" t="str">
        <f t="shared" si="59"/>
        <v/>
      </c>
      <c r="H368" s="167" t="str">
        <f t="shared" si="60"/>
        <v/>
      </c>
      <c r="I368" s="167" t="str">
        <f t="shared" si="61"/>
        <v/>
      </c>
      <c r="J368" s="167" t="str">
        <f t="shared" si="62"/>
        <v/>
      </c>
      <c r="K368" s="167" t="str">
        <f t="shared" si="63"/>
        <v/>
      </c>
      <c r="L368" s="167" t="str">
        <f t="shared" si="64"/>
        <v/>
      </c>
      <c r="M368" s="167" t="str">
        <f t="shared" si="65"/>
        <v/>
      </c>
      <c r="N368" s="103" t="str">
        <f>IF(N367="","",IF(SUMPRODUCT((Stabilo!$F373:$DA373="A")*(Stabilo!$F$5:$DA$5='Résultats élèves'!$D$2))&gt;0,"ABSENT","PRESENT"))</f>
        <v>PRESENT</v>
      </c>
      <c r="O368" s="103" t="str">
        <f>IF(O367="","",IF(SUMPRODUCT((Stabilo!$F373:$DA373="A")*(Stabilo!$F$5:$DA$5='Résultats élèves'!$E$2))&gt;0,"ABSENT","PRESENT"))</f>
        <v>PRESENT</v>
      </c>
      <c r="P368" s="103" t="str">
        <f>IF(P367="","",IF(SUMPRODUCT((Stabilo!$F373:$DA373="A")*(Stabilo!$F$5:$DA$5='Résultats élèves'!$F$2))&gt;0,"ABSENT","PRESENT"))</f>
        <v>PRESENT</v>
      </c>
      <c r="Q368" s="103" t="str">
        <f>IF(Q367="","",IF(SUMPRODUCT((Stabilo!$F373:$DA373="A")*(Stabilo!$F$5:$DA$5='Résultats élèves'!$G$2))&gt;0,"ABSENT","PRESENT"))</f>
        <v>PRESENT</v>
      </c>
      <c r="R368" s="103" t="str">
        <f>IF(R367="","",IF(SUMPRODUCT((Stabilo!$F373:$DA373="A")*(Stabilo!$F$5:$DA$5='Résultats élèves'!$H$2))&gt;0,"ABSENT","PRESENT"))</f>
        <v>PRESENT</v>
      </c>
      <c r="S368" s="103" t="str">
        <f>IF(S367="","",IF(SUMPRODUCT((Stabilo!$F373:$DA373="A")*(Stabilo!$F$5:$DA$5='Résultats élèves'!$I$2))&gt;0,"ABSENT","PRESENT"))</f>
        <v/>
      </c>
      <c r="T368" s="103" t="str">
        <f>IF(T367="","",IF(SUMPRODUCT((Stabilo!$F373:$DA373="A")*(Stabilo!$F$5:$DA$5='Résultats élèves'!$J$2))&gt;0,"ABSENT","PRESENT"))</f>
        <v/>
      </c>
      <c r="U368" s="103" t="str">
        <f>IF(U367="","",IF(SUMPRODUCT((Stabilo!$F373:$DA373="A")*(Stabilo!$F$5:$DA$5='Résultats élèves'!$K$2))&gt;0,"ABSENT","PRESENT"))</f>
        <v/>
      </c>
      <c r="V368" s="103" t="str">
        <f>IF(V367="","",IF(SUMPRODUCT((Stabilo!$F373:$DA373="A")*(Stabilo!$F$5:$DA$5='Résultats élèves'!$L$2))&gt;0,"ABSENT","PRESENT"))</f>
        <v/>
      </c>
      <c r="W368" s="103" t="str">
        <f>IF(W367="","",IF(SUMPRODUCT((Stabilo!$F373:$DA373="A")*(Stabilo!$F$5:$DA$5='Résultats élèves'!$M$2))&gt;0,"ABSENT","PRESENT"))</f>
        <v/>
      </c>
      <c r="X368" s="99" t="str">
        <f t="shared" si="66"/>
        <v/>
      </c>
      <c r="Y368" s="176" t="str">
        <f>IF(X368="PRESENT",IF(N368="PRESENT",SUMPRODUCT((Stabilo!$F373:$DA373=1)*(Stabilo!$F$5:$DA$5='Résultats élèves'!$D$2)),"A"),"A")</f>
        <v>A</v>
      </c>
      <c r="Z368" s="176" t="str">
        <f>IF(X368="PRESENT",IF(O368="PRESENT",SUMPRODUCT((Stabilo!$F373:$DA373=1)*(Stabilo!$F$5:$DA$5='Résultats élèves'!$E$2)),"A"),"A")</f>
        <v>A</v>
      </c>
      <c r="AA368" s="176" t="str">
        <f>IF(X368="PRESENT",IF(P368="PRESENT",SUMPRODUCT((Stabilo!$F373:$DA373=1)*(Stabilo!$F$5:$DA$5='Résultats élèves'!$F$2)),"A"),"A")</f>
        <v>A</v>
      </c>
      <c r="AB368" s="176" t="str">
        <f>IF(X368="PRESENT",IF(Q368="PRESENT",SUMPRODUCT((Stabilo!$F373:$DA373=1)*(Stabilo!$F$5:$DA$5='Résultats élèves'!$G$2)),"A"),"A")</f>
        <v>A</v>
      </c>
      <c r="AC368" s="176" t="str">
        <f>IF(X368="PRESENT",IF(R368="PRESENT",SUMPRODUCT((Stabilo!$F373:$DA373=1)*(Stabilo!$F$5:$DA$5='Résultats élèves'!$H$2)),"A"),"A")</f>
        <v>A</v>
      </c>
      <c r="AD368" s="176" t="str">
        <f>IF(X368="PRESENT",IF(S368="PRESENT",SUMPRODUCT((Stabilo!$F373:$DA373=1)*(Stabilo!$F$5:$DA$5='Résultats élèves'!$I$2)),"A"),"A")</f>
        <v>A</v>
      </c>
      <c r="AE368" s="176" t="str">
        <f>IF(X368="PRESENT",IF(T368="PRESENT",SUMPRODUCT((Stabilo!$F373:$DA373=1)*(Stabilo!$F$5:$DA$5='Résultats élèves'!$J$2)),"A"),"A")</f>
        <v>A</v>
      </c>
      <c r="AF368" s="176" t="str">
        <f>IF(X368="PRESENT",IF(U368="PRESENT",SUMPRODUCT((Stabilo!$F373:$DA373=1)*(Stabilo!$F$5:$DA$5='Résultats élèves'!$K$2)),"A"),"A")</f>
        <v>A</v>
      </c>
      <c r="AG368" s="176" t="str">
        <f>IF(X368="PRESENT",IF(V368="PRESENT",SUMPRODUCT((Stabilo!$F373:$DA373=1)*(Stabilo!$F$5:$DA$5='Résultats élèves'!$L$2)),"A"),"A")</f>
        <v>A</v>
      </c>
      <c r="AH368" s="176" t="str">
        <f>IF(X368="PRESENT",IF(W368="PRESENT",SUMPRODUCT((Stabilo!$F373:$DA373=1)*(Stabilo!$F$5:$DA$5='Résultats élèves'!$M$2)),"A"),"A")</f>
        <v>A</v>
      </c>
      <c r="AI368" s="175">
        <f>SUMPRODUCT((Stabilo!$F$5:$DA$5=1)*(Stabilo!F373:DA373&lt;&gt;""))</f>
        <v>0</v>
      </c>
      <c r="AJ368" s="175">
        <f>SUMPRODUCT((Stabilo!$F$5:$DA$5=2)*(Stabilo!F373:DA373&lt;&gt;""))</f>
        <v>0</v>
      </c>
      <c r="AK368" s="175">
        <f>SUMPRODUCT((Stabilo!$F$5:$DA$5=3)*(Stabilo!F373:DA373&lt;&gt;""))</f>
        <v>0</v>
      </c>
      <c r="AL368" s="175">
        <f>SUMPRODUCT((Stabilo!$F$5:$DA$5=4)*(Stabilo!F373:DA373&lt;&gt;""))</f>
        <v>0</v>
      </c>
      <c r="AM368" s="175">
        <f>SUMPRODUCT((Stabilo!$F$5:$DA$5=5)*(Stabilo!F373:DA373&lt;&gt;""))</f>
        <v>0</v>
      </c>
      <c r="AN368" s="175">
        <f>SUMPRODUCT((Stabilo!$F$5:$DA$5=6)*(Stabilo!F373:DA373&lt;&gt;""))</f>
        <v>0</v>
      </c>
      <c r="AO368" s="175">
        <f>SUMPRODUCT((Stabilo!$F$5:$DA$5=7)*(Stabilo!F373:DA373&lt;&gt;""))</f>
        <v>0</v>
      </c>
      <c r="AP368" s="175">
        <f>SUMPRODUCT((Stabilo!$F$5:$DA$5=8)*(Stabilo!F373:DA373&lt;&gt;""))</f>
        <v>0</v>
      </c>
      <c r="AQ368" s="175">
        <f>SUMPRODUCT((Stabilo!$F$5:$DA$5=9)*(Stabilo!F373:DA373&lt;&gt;""))</f>
        <v>0</v>
      </c>
      <c r="AR368" s="175">
        <f>SUMPRODUCT((Stabilo!$F$5:$DA$5=10)*(Stabilo!F373:DA373&lt;&gt;""))</f>
        <v>0</v>
      </c>
    </row>
    <row r="369" spans="2:44" ht="15" customHeight="1">
      <c r="B369" s="76">
        <v>366</v>
      </c>
      <c r="C369" s="77" t="str">
        <f>IF(Accueil!F378="","",Accueil!F378)</f>
        <v/>
      </c>
      <c r="D369" s="167" t="str">
        <f t="shared" si="56"/>
        <v/>
      </c>
      <c r="E369" s="167" t="str">
        <f t="shared" si="57"/>
        <v/>
      </c>
      <c r="F369" s="167" t="str">
        <f t="shared" si="58"/>
        <v/>
      </c>
      <c r="G369" s="167" t="str">
        <f t="shared" si="59"/>
        <v/>
      </c>
      <c r="H369" s="167" t="str">
        <f t="shared" si="60"/>
        <v/>
      </c>
      <c r="I369" s="167" t="str">
        <f t="shared" si="61"/>
        <v/>
      </c>
      <c r="J369" s="167" t="str">
        <f t="shared" si="62"/>
        <v/>
      </c>
      <c r="K369" s="167" t="str">
        <f t="shared" si="63"/>
        <v/>
      </c>
      <c r="L369" s="167" t="str">
        <f t="shared" si="64"/>
        <v/>
      </c>
      <c r="M369" s="167" t="str">
        <f t="shared" si="65"/>
        <v/>
      </c>
      <c r="N369" s="103" t="str">
        <f>IF(N368="","",IF(SUMPRODUCT((Stabilo!$F374:$DA374="A")*(Stabilo!$F$5:$DA$5='Résultats élèves'!$D$2))&gt;0,"ABSENT","PRESENT"))</f>
        <v>PRESENT</v>
      </c>
      <c r="O369" s="103" t="str">
        <f>IF(O368="","",IF(SUMPRODUCT((Stabilo!$F374:$DA374="A")*(Stabilo!$F$5:$DA$5='Résultats élèves'!$E$2))&gt;0,"ABSENT","PRESENT"))</f>
        <v>PRESENT</v>
      </c>
      <c r="P369" s="103" t="str">
        <f>IF(P368="","",IF(SUMPRODUCT((Stabilo!$F374:$DA374="A")*(Stabilo!$F$5:$DA$5='Résultats élèves'!$F$2))&gt;0,"ABSENT","PRESENT"))</f>
        <v>PRESENT</v>
      </c>
      <c r="Q369" s="103" t="str">
        <f>IF(Q368="","",IF(SUMPRODUCT((Stabilo!$F374:$DA374="A")*(Stabilo!$F$5:$DA$5='Résultats élèves'!$G$2))&gt;0,"ABSENT","PRESENT"))</f>
        <v>PRESENT</v>
      </c>
      <c r="R369" s="103" t="str">
        <f>IF(R368="","",IF(SUMPRODUCT((Stabilo!$F374:$DA374="A")*(Stabilo!$F$5:$DA$5='Résultats élèves'!$H$2))&gt;0,"ABSENT","PRESENT"))</f>
        <v>PRESENT</v>
      </c>
      <c r="S369" s="103" t="str">
        <f>IF(S368="","",IF(SUMPRODUCT((Stabilo!$F374:$DA374="A")*(Stabilo!$F$5:$DA$5='Résultats élèves'!$I$2))&gt;0,"ABSENT","PRESENT"))</f>
        <v/>
      </c>
      <c r="T369" s="103" t="str">
        <f>IF(T368="","",IF(SUMPRODUCT((Stabilo!$F374:$DA374="A")*(Stabilo!$F$5:$DA$5='Résultats élèves'!$J$2))&gt;0,"ABSENT","PRESENT"))</f>
        <v/>
      </c>
      <c r="U369" s="103" t="str">
        <f>IF(U368="","",IF(SUMPRODUCT((Stabilo!$F374:$DA374="A")*(Stabilo!$F$5:$DA$5='Résultats élèves'!$K$2))&gt;0,"ABSENT","PRESENT"))</f>
        <v/>
      </c>
      <c r="V369" s="103" t="str">
        <f>IF(V368="","",IF(SUMPRODUCT((Stabilo!$F374:$DA374="A")*(Stabilo!$F$5:$DA$5='Résultats élèves'!$L$2))&gt;0,"ABSENT","PRESENT"))</f>
        <v/>
      </c>
      <c r="W369" s="103" t="str">
        <f>IF(W368="","",IF(SUMPRODUCT((Stabilo!$F374:$DA374="A")*(Stabilo!$F$5:$DA$5='Résultats élèves'!$M$2))&gt;0,"ABSENT","PRESENT"))</f>
        <v/>
      </c>
      <c r="X369" s="99" t="str">
        <f t="shared" si="66"/>
        <v/>
      </c>
      <c r="Y369" s="176" t="str">
        <f>IF(X369="PRESENT",IF(N369="PRESENT",SUMPRODUCT((Stabilo!$F374:$DA374=1)*(Stabilo!$F$5:$DA$5='Résultats élèves'!$D$2)),"A"),"A")</f>
        <v>A</v>
      </c>
      <c r="Z369" s="176" t="str">
        <f>IF(X369="PRESENT",IF(O369="PRESENT",SUMPRODUCT((Stabilo!$F374:$DA374=1)*(Stabilo!$F$5:$DA$5='Résultats élèves'!$E$2)),"A"),"A")</f>
        <v>A</v>
      </c>
      <c r="AA369" s="176" t="str">
        <f>IF(X369="PRESENT",IF(P369="PRESENT",SUMPRODUCT((Stabilo!$F374:$DA374=1)*(Stabilo!$F$5:$DA$5='Résultats élèves'!$F$2)),"A"),"A")</f>
        <v>A</v>
      </c>
      <c r="AB369" s="176" t="str">
        <f>IF(X369="PRESENT",IF(Q369="PRESENT",SUMPRODUCT((Stabilo!$F374:$DA374=1)*(Stabilo!$F$5:$DA$5='Résultats élèves'!$G$2)),"A"),"A")</f>
        <v>A</v>
      </c>
      <c r="AC369" s="176" t="str">
        <f>IF(X369="PRESENT",IF(R369="PRESENT",SUMPRODUCT((Stabilo!$F374:$DA374=1)*(Stabilo!$F$5:$DA$5='Résultats élèves'!$H$2)),"A"),"A")</f>
        <v>A</v>
      </c>
      <c r="AD369" s="176" t="str">
        <f>IF(X369="PRESENT",IF(S369="PRESENT",SUMPRODUCT((Stabilo!$F374:$DA374=1)*(Stabilo!$F$5:$DA$5='Résultats élèves'!$I$2)),"A"),"A")</f>
        <v>A</v>
      </c>
      <c r="AE369" s="176" t="str">
        <f>IF(X369="PRESENT",IF(T369="PRESENT",SUMPRODUCT((Stabilo!$F374:$DA374=1)*(Stabilo!$F$5:$DA$5='Résultats élèves'!$J$2)),"A"),"A")</f>
        <v>A</v>
      </c>
      <c r="AF369" s="176" t="str">
        <f>IF(X369="PRESENT",IF(U369="PRESENT",SUMPRODUCT((Stabilo!$F374:$DA374=1)*(Stabilo!$F$5:$DA$5='Résultats élèves'!$K$2)),"A"),"A")</f>
        <v>A</v>
      </c>
      <c r="AG369" s="176" t="str">
        <f>IF(X369="PRESENT",IF(V369="PRESENT",SUMPRODUCT((Stabilo!$F374:$DA374=1)*(Stabilo!$F$5:$DA$5='Résultats élèves'!$L$2)),"A"),"A")</f>
        <v>A</v>
      </c>
      <c r="AH369" s="176" t="str">
        <f>IF(X369="PRESENT",IF(W369="PRESENT",SUMPRODUCT((Stabilo!$F374:$DA374=1)*(Stabilo!$F$5:$DA$5='Résultats élèves'!$M$2)),"A"),"A")</f>
        <v>A</v>
      </c>
      <c r="AI369" s="175">
        <f>SUMPRODUCT((Stabilo!$F$5:$DA$5=1)*(Stabilo!F374:DA374&lt;&gt;""))</f>
        <v>0</v>
      </c>
      <c r="AJ369" s="175">
        <f>SUMPRODUCT((Stabilo!$F$5:$DA$5=2)*(Stabilo!F374:DA374&lt;&gt;""))</f>
        <v>0</v>
      </c>
      <c r="AK369" s="175">
        <f>SUMPRODUCT((Stabilo!$F$5:$DA$5=3)*(Stabilo!F374:DA374&lt;&gt;""))</f>
        <v>0</v>
      </c>
      <c r="AL369" s="175">
        <f>SUMPRODUCT((Stabilo!$F$5:$DA$5=4)*(Stabilo!F374:DA374&lt;&gt;""))</f>
        <v>0</v>
      </c>
      <c r="AM369" s="175">
        <f>SUMPRODUCT((Stabilo!$F$5:$DA$5=5)*(Stabilo!F374:DA374&lt;&gt;""))</f>
        <v>0</v>
      </c>
      <c r="AN369" s="175">
        <f>SUMPRODUCT((Stabilo!$F$5:$DA$5=6)*(Stabilo!F374:DA374&lt;&gt;""))</f>
        <v>0</v>
      </c>
      <c r="AO369" s="175">
        <f>SUMPRODUCT((Stabilo!$F$5:$DA$5=7)*(Stabilo!F374:DA374&lt;&gt;""))</f>
        <v>0</v>
      </c>
      <c r="AP369" s="175">
        <f>SUMPRODUCT((Stabilo!$F$5:$DA$5=8)*(Stabilo!F374:DA374&lt;&gt;""))</f>
        <v>0</v>
      </c>
      <c r="AQ369" s="175">
        <f>SUMPRODUCT((Stabilo!$F$5:$DA$5=9)*(Stabilo!F374:DA374&lt;&gt;""))</f>
        <v>0</v>
      </c>
      <c r="AR369" s="175">
        <f>SUMPRODUCT((Stabilo!$F$5:$DA$5=10)*(Stabilo!F374:DA374&lt;&gt;""))</f>
        <v>0</v>
      </c>
    </row>
    <row r="370" spans="2:44" ht="15" customHeight="1">
      <c r="B370" s="76">
        <v>367</v>
      </c>
      <c r="C370" s="77" t="str">
        <f>IF(Accueil!F379="","",Accueil!F379)</f>
        <v/>
      </c>
      <c r="D370" s="167" t="str">
        <f t="shared" si="56"/>
        <v/>
      </c>
      <c r="E370" s="167" t="str">
        <f t="shared" si="57"/>
        <v/>
      </c>
      <c r="F370" s="167" t="str">
        <f t="shared" si="58"/>
        <v/>
      </c>
      <c r="G370" s="167" t="str">
        <f t="shared" si="59"/>
        <v/>
      </c>
      <c r="H370" s="167" t="str">
        <f t="shared" si="60"/>
        <v/>
      </c>
      <c r="I370" s="167" t="str">
        <f t="shared" si="61"/>
        <v/>
      </c>
      <c r="J370" s="167" t="str">
        <f t="shared" si="62"/>
        <v/>
      </c>
      <c r="K370" s="167" t="str">
        <f t="shared" si="63"/>
        <v/>
      </c>
      <c r="L370" s="167" t="str">
        <f t="shared" si="64"/>
        <v/>
      </c>
      <c r="M370" s="167" t="str">
        <f t="shared" si="65"/>
        <v/>
      </c>
      <c r="N370" s="103" t="str">
        <f>IF(N369="","",IF(SUMPRODUCT((Stabilo!$F375:$DA375="A")*(Stabilo!$F$5:$DA$5='Résultats élèves'!$D$2))&gt;0,"ABSENT","PRESENT"))</f>
        <v>PRESENT</v>
      </c>
      <c r="O370" s="103" t="str">
        <f>IF(O369="","",IF(SUMPRODUCT((Stabilo!$F375:$DA375="A")*(Stabilo!$F$5:$DA$5='Résultats élèves'!$E$2))&gt;0,"ABSENT","PRESENT"))</f>
        <v>PRESENT</v>
      </c>
      <c r="P370" s="103" t="str">
        <f>IF(P369="","",IF(SUMPRODUCT((Stabilo!$F375:$DA375="A")*(Stabilo!$F$5:$DA$5='Résultats élèves'!$F$2))&gt;0,"ABSENT","PRESENT"))</f>
        <v>PRESENT</v>
      </c>
      <c r="Q370" s="103" t="str">
        <f>IF(Q369="","",IF(SUMPRODUCT((Stabilo!$F375:$DA375="A")*(Stabilo!$F$5:$DA$5='Résultats élèves'!$G$2))&gt;0,"ABSENT","PRESENT"))</f>
        <v>PRESENT</v>
      </c>
      <c r="R370" s="103" t="str">
        <f>IF(R369="","",IF(SUMPRODUCT((Stabilo!$F375:$DA375="A")*(Stabilo!$F$5:$DA$5='Résultats élèves'!$H$2))&gt;0,"ABSENT","PRESENT"))</f>
        <v>PRESENT</v>
      </c>
      <c r="S370" s="103" t="str">
        <f>IF(S369="","",IF(SUMPRODUCT((Stabilo!$F375:$DA375="A")*(Stabilo!$F$5:$DA$5='Résultats élèves'!$I$2))&gt;0,"ABSENT","PRESENT"))</f>
        <v/>
      </c>
      <c r="T370" s="103" t="str">
        <f>IF(T369="","",IF(SUMPRODUCT((Stabilo!$F375:$DA375="A")*(Stabilo!$F$5:$DA$5='Résultats élèves'!$J$2))&gt;0,"ABSENT","PRESENT"))</f>
        <v/>
      </c>
      <c r="U370" s="103" t="str">
        <f>IF(U369="","",IF(SUMPRODUCT((Stabilo!$F375:$DA375="A")*(Stabilo!$F$5:$DA$5='Résultats élèves'!$K$2))&gt;0,"ABSENT","PRESENT"))</f>
        <v/>
      </c>
      <c r="V370" s="103" t="str">
        <f>IF(V369="","",IF(SUMPRODUCT((Stabilo!$F375:$DA375="A")*(Stabilo!$F$5:$DA$5='Résultats élèves'!$L$2))&gt;0,"ABSENT","PRESENT"))</f>
        <v/>
      </c>
      <c r="W370" s="103" t="str">
        <f>IF(W369="","",IF(SUMPRODUCT((Stabilo!$F375:$DA375="A")*(Stabilo!$F$5:$DA$5='Résultats élèves'!$M$2))&gt;0,"ABSENT","PRESENT"))</f>
        <v/>
      </c>
      <c r="X370" s="99" t="str">
        <f t="shared" si="66"/>
        <v/>
      </c>
      <c r="Y370" s="176" t="str">
        <f>IF(X370="PRESENT",IF(N370="PRESENT",SUMPRODUCT((Stabilo!$F375:$DA375=1)*(Stabilo!$F$5:$DA$5='Résultats élèves'!$D$2)),"A"),"A")</f>
        <v>A</v>
      </c>
      <c r="Z370" s="176" t="str">
        <f>IF(X370="PRESENT",IF(O370="PRESENT",SUMPRODUCT((Stabilo!$F375:$DA375=1)*(Stabilo!$F$5:$DA$5='Résultats élèves'!$E$2)),"A"),"A")</f>
        <v>A</v>
      </c>
      <c r="AA370" s="176" t="str">
        <f>IF(X370="PRESENT",IF(P370="PRESENT",SUMPRODUCT((Stabilo!$F375:$DA375=1)*(Stabilo!$F$5:$DA$5='Résultats élèves'!$F$2)),"A"),"A")</f>
        <v>A</v>
      </c>
      <c r="AB370" s="176" t="str">
        <f>IF(X370="PRESENT",IF(Q370="PRESENT",SUMPRODUCT((Stabilo!$F375:$DA375=1)*(Stabilo!$F$5:$DA$5='Résultats élèves'!$G$2)),"A"),"A")</f>
        <v>A</v>
      </c>
      <c r="AC370" s="176" t="str">
        <f>IF(X370="PRESENT",IF(R370="PRESENT",SUMPRODUCT((Stabilo!$F375:$DA375=1)*(Stabilo!$F$5:$DA$5='Résultats élèves'!$H$2)),"A"),"A")</f>
        <v>A</v>
      </c>
      <c r="AD370" s="176" t="str">
        <f>IF(X370="PRESENT",IF(S370="PRESENT",SUMPRODUCT((Stabilo!$F375:$DA375=1)*(Stabilo!$F$5:$DA$5='Résultats élèves'!$I$2)),"A"),"A")</f>
        <v>A</v>
      </c>
      <c r="AE370" s="176" t="str">
        <f>IF(X370="PRESENT",IF(T370="PRESENT",SUMPRODUCT((Stabilo!$F375:$DA375=1)*(Stabilo!$F$5:$DA$5='Résultats élèves'!$J$2)),"A"),"A")</f>
        <v>A</v>
      </c>
      <c r="AF370" s="176" t="str">
        <f>IF(X370="PRESENT",IF(U370="PRESENT",SUMPRODUCT((Stabilo!$F375:$DA375=1)*(Stabilo!$F$5:$DA$5='Résultats élèves'!$K$2)),"A"),"A")</f>
        <v>A</v>
      </c>
      <c r="AG370" s="176" t="str">
        <f>IF(X370="PRESENT",IF(V370="PRESENT",SUMPRODUCT((Stabilo!$F375:$DA375=1)*(Stabilo!$F$5:$DA$5='Résultats élèves'!$L$2)),"A"),"A")</f>
        <v>A</v>
      </c>
      <c r="AH370" s="176" t="str">
        <f>IF(X370="PRESENT",IF(W370="PRESENT",SUMPRODUCT((Stabilo!$F375:$DA375=1)*(Stabilo!$F$5:$DA$5='Résultats élèves'!$M$2)),"A"),"A")</f>
        <v>A</v>
      </c>
      <c r="AI370" s="175">
        <f>SUMPRODUCT((Stabilo!$F$5:$DA$5=1)*(Stabilo!F375:DA375&lt;&gt;""))</f>
        <v>0</v>
      </c>
      <c r="AJ370" s="175">
        <f>SUMPRODUCT((Stabilo!$F$5:$DA$5=2)*(Stabilo!F375:DA375&lt;&gt;""))</f>
        <v>0</v>
      </c>
      <c r="AK370" s="175">
        <f>SUMPRODUCT((Stabilo!$F$5:$DA$5=3)*(Stabilo!F375:DA375&lt;&gt;""))</f>
        <v>0</v>
      </c>
      <c r="AL370" s="175">
        <f>SUMPRODUCT((Stabilo!$F$5:$DA$5=4)*(Stabilo!F375:DA375&lt;&gt;""))</f>
        <v>0</v>
      </c>
      <c r="AM370" s="175">
        <f>SUMPRODUCT((Stabilo!$F$5:$DA$5=5)*(Stabilo!F375:DA375&lt;&gt;""))</f>
        <v>0</v>
      </c>
      <c r="AN370" s="175">
        <f>SUMPRODUCT((Stabilo!$F$5:$DA$5=6)*(Stabilo!F375:DA375&lt;&gt;""))</f>
        <v>0</v>
      </c>
      <c r="AO370" s="175">
        <f>SUMPRODUCT((Stabilo!$F$5:$DA$5=7)*(Stabilo!F375:DA375&lt;&gt;""))</f>
        <v>0</v>
      </c>
      <c r="AP370" s="175">
        <f>SUMPRODUCT((Stabilo!$F$5:$DA$5=8)*(Stabilo!F375:DA375&lt;&gt;""))</f>
        <v>0</v>
      </c>
      <c r="AQ370" s="175">
        <f>SUMPRODUCT((Stabilo!$F$5:$DA$5=9)*(Stabilo!F375:DA375&lt;&gt;""))</f>
        <v>0</v>
      </c>
      <c r="AR370" s="175">
        <f>SUMPRODUCT((Stabilo!$F$5:$DA$5=10)*(Stabilo!F375:DA375&lt;&gt;""))</f>
        <v>0</v>
      </c>
    </row>
    <row r="371" spans="2:44" ht="15" customHeight="1">
      <c r="B371" s="76">
        <v>368</v>
      </c>
      <c r="C371" s="77" t="str">
        <f>IF(Accueil!F380="","",Accueil!F380)</f>
        <v/>
      </c>
      <c r="D371" s="167" t="str">
        <f t="shared" si="56"/>
        <v/>
      </c>
      <c r="E371" s="167" t="str">
        <f t="shared" si="57"/>
        <v/>
      </c>
      <c r="F371" s="167" t="str">
        <f t="shared" si="58"/>
        <v/>
      </c>
      <c r="G371" s="167" t="str">
        <f t="shared" si="59"/>
        <v/>
      </c>
      <c r="H371" s="167" t="str">
        <f t="shared" si="60"/>
        <v/>
      </c>
      <c r="I371" s="167" t="str">
        <f t="shared" si="61"/>
        <v/>
      </c>
      <c r="J371" s="167" t="str">
        <f t="shared" si="62"/>
        <v/>
      </c>
      <c r="K371" s="167" t="str">
        <f t="shared" si="63"/>
        <v/>
      </c>
      <c r="L371" s="167" t="str">
        <f t="shared" si="64"/>
        <v/>
      </c>
      <c r="M371" s="167" t="str">
        <f t="shared" si="65"/>
        <v/>
      </c>
      <c r="N371" s="103" t="str">
        <f>IF(N370="","",IF(SUMPRODUCT((Stabilo!$F376:$DA376="A")*(Stabilo!$F$5:$DA$5='Résultats élèves'!$D$2))&gt;0,"ABSENT","PRESENT"))</f>
        <v>PRESENT</v>
      </c>
      <c r="O371" s="103" t="str">
        <f>IF(O370="","",IF(SUMPRODUCT((Stabilo!$F376:$DA376="A")*(Stabilo!$F$5:$DA$5='Résultats élèves'!$E$2))&gt;0,"ABSENT","PRESENT"))</f>
        <v>PRESENT</v>
      </c>
      <c r="P371" s="103" t="str">
        <f>IF(P370="","",IF(SUMPRODUCT((Stabilo!$F376:$DA376="A")*(Stabilo!$F$5:$DA$5='Résultats élèves'!$F$2))&gt;0,"ABSENT","PRESENT"))</f>
        <v>PRESENT</v>
      </c>
      <c r="Q371" s="103" t="str">
        <f>IF(Q370="","",IF(SUMPRODUCT((Stabilo!$F376:$DA376="A")*(Stabilo!$F$5:$DA$5='Résultats élèves'!$G$2))&gt;0,"ABSENT","PRESENT"))</f>
        <v>PRESENT</v>
      </c>
      <c r="R371" s="103" t="str">
        <f>IF(R370="","",IF(SUMPRODUCT((Stabilo!$F376:$DA376="A")*(Stabilo!$F$5:$DA$5='Résultats élèves'!$H$2))&gt;0,"ABSENT","PRESENT"))</f>
        <v>PRESENT</v>
      </c>
      <c r="S371" s="103" t="str">
        <f>IF(S370="","",IF(SUMPRODUCT((Stabilo!$F376:$DA376="A")*(Stabilo!$F$5:$DA$5='Résultats élèves'!$I$2))&gt;0,"ABSENT","PRESENT"))</f>
        <v/>
      </c>
      <c r="T371" s="103" t="str">
        <f>IF(T370="","",IF(SUMPRODUCT((Stabilo!$F376:$DA376="A")*(Stabilo!$F$5:$DA$5='Résultats élèves'!$J$2))&gt;0,"ABSENT","PRESENT"))</f>
        <v/>
      </c>
      <c r="U371" s="103" t="str">
        <f>IF(U370="","",IF(SUMPRODUCT((Stabilo!$F376:$DA376="A")*(Stabilo!$F$5:$DA$5='Résultats élèves'!$K$2))&gt;0,"ABSENT","PRESENT"))</f>
        <v/>
      </c>
      <c r="V371" s="103" t="str">
        <f>IF(V370="","",IF(SUMPRODUCT((Stabilo!$F376:$DA376="A")*(Stabilo!$F$5:$DA$5='Résultats élèves'!$L$2))&gt;0,"ABSENT","PRESENT"))</f>
        <v/>
      </c>
      <c r="W371" s="103" t="str">
        <f>IF(W370="","",IF(SUMPRODUCT((Stabilo!$F376:$DA376="A")*(Stabilo!$F$5:$DA$5='Résultats élèves'!$M$2))&gt;0,"ABSENT","PRESENT"))</f>
        <v/>
      </c>
      <c r="X371" s="99" t="str">
        <f t="shared" si="66"/>
        <v/>
      </c>
      <c r="Y371" s="176" t="str">
        <f>IF(X371="PRESENT",IF(N371="PRESENT",SUMPRODUCT((Stabilo!$F376:$DA376=1)*(Stabilo!$F$5:$DA$5='Résultats élèves'!$D$2)),"A"),"A")</f>
        <v>A</v>
      </c>
      <c r="Z371" s="176" t="str">
        <f>IF(X371="PRESENT",IF(O371="PRESENT",SUMPRODUCT((Stabilo!$F376:$DA376=1)*(Stabilo!$F$5:$DA$5='Résultats élèves'!$E$2)),"A"),"A")</f>
        <v>A</v>
      </c>
      <c r="AA371" s="176" t="str">
        <f>IF(X371="PRESENT",IF(P371="PRESENT",SUMPRODUCT((Stabilo!$F376:$DA376=1)*(Stabilo!$F$5:$DA$5='Résultats élèves'!$F$2)),"A"),"A")</f>
        <v>A</v>
      </c>
      <c r="AB371" s="176" t="str">
        <f>IF(X371="PRESENT",IF(Q371="PRESENT",SUMPRODUCT((Stabilo!$F376:$DA376=1)*(Stabilo!$F$5:$DA$5='Résultats élèves'!$G$2)),"A"),"A")</f>
        <v>A</v>
      </c>
      <c r="AC371" s="176" t="str">
        <f>IF(X371="PRESENT",IF(R371="PRESENT",SUMPRODUCT((Stabilo!$F376:$DA376=1)*(Stabilo!$F$5:$DA$5='Résultats élèves'!$H$2)),"A"),"A")</f>
        <v>A</v>
      </c>
      <c r="AD371" s="176" t="str">
        <f>IF(X371="PRESENT",IF(S371="PRESENT",SUMPRODUCT((Stabilo!$F376:$DA376=1)*(Stabilo!$F$5:$DA$5='Résultats élèves'!$I$2)),"A"),"A")</f>
        <v>A</v>
      </c>
      <c r="AE371" s="176" t="str">
        <f>IF(X371="PRESENT",IF(T371="PRESENT",SUMPRODUCT((Stabilo!$F376:$DA376=1)*(Stabilo!$F$5:$DA$5='Résultats élèves'!$J$2)),"A"),"A")</f>
        <v>A</v>
      </c>
      <c r="AF371" s="176" t="str">
        <f>IF(X371="PRESENT",IF(U371="PRESENT",SUMPRODUCT((Stabilo!$F376:$DA376=1)*(Stabilo!$F$5:$DA$5='Résultats élèves'!$K$2)),"A"),"A")</f>
        <v>A</v>
      </c>
      <c r="AG371" s="176" t="str">
        <f>IF(X371="PRESENT",IF(V371="PRESENT",SUMPRODUCT((Stabilo!$F376:$DA376=1)*(Stabilo!$F$5:$DA$5='Résultats élèves'!$L$2)),"A"),"A")</f>
        <v>A</v>
      </c>
      <c r="AH371" s="176" t="str">
        <f>IF(X371="PRESENT",IF(W371="PRESENT",SUMPRODUCT((Stabilo!$F376:$DA376=1)*(Stabilo!$F$5:$DA$5='Résultats élèves'!$M$2)),"A"),"A")</f>
        <v>A</v>
      </c>
      <c r="AI371" s="175">
        <f>SUMPRODUCT((Stabilo!$F$5:$DA$5=1)*(Stabilo!F376:DA376&lt;&gt;""))</f>
        <v>0</v>
      </c>
      <c r="AJ371" s="175">
        <f>SUMPRODUCT((Stabilo!$F$5:$DA$5=2)*(Stabilo!F376:DA376&lt;&gt;""))</f>
        <v>0</v>
      </c>
      <c r="AK371" s="175">
        <f>SUMPRODUCT((Stabilo!$F$5:$DA$5=3)*(Stabilo!F376:DA376&lt;&gt;""))</f>
        <v>0</v>
      </c>
      <c r="AL371" s="175">
        <f>SUMPRODUCT((Stabilo!$F$5:$DA$5=4)*(Stabilo!F376:DA376&lt;&gt;""))</f>
        <v>0</v>
      </c>
      <c r="AM371" s="175">
        <f>SUMPRODUCT((Stabilo!$F$5:$DA$5=5)*(Stabilo!F376:DA376&lt;&gt;""))</f>
        <v>0</v>
      </c>
      <c r="AN371" s="175">
        <f>SUMPRODUCT((Stabilo!$F$5:$DA$5=6)*(Stabilo!F376:DA376&lt;&gt;""))</f>
        <v>0</v>
      </c>
      <c r="AO371" s="175">
        <f>SUMPRODUCT((Stabilo!$F$5:$DA$5=7)*(Stabilo!F376:DA376&lt;&gt;""))</f>
        <v>0</v>
      </c>
      <c r="AP371" s="175">
        <f>SUMPRODUCT((Stabilo!$F$5:$DA$5=8)*(Stabilo!F376:DA376&lt;&gt;""))</f>
        <v>0</v>
      </c>
      <c r="AQ371" s="175">
        <f>SUMPRODUCT((Stabilo!$F$5:$DA$5=9)*(Stabilo!F376:DA376&lt;&gt;""))</f>
        <v>0</v>
      </c>
      <c r="AR371" s="175">
        <f>SUMPRODUCT((Stabilo!$F$5:$DA$5=10)*(Stabilo!F376:DA376&lt;&gt;""))</f>
        <v>0</v>
      </c>
    </row>
    <row r="372" spans="2:44" ht="15" customHeight="1">
      <c r="B372" s="76">
        <v>369</v>
      </c>
      <c r="C372" s="77" t="str">
        <f>IF(Accueil!F381="","",Accueil!F381)</f>
        <v/>
      </c>
      <c r="D372" s="167" t="str">
        <f t="shared" si="56"/>
        <v/>
      </c>
      <c r="E372" s="167" t="str">
        <f t="shared" si="57"/>
        <v/>
      </c>
      <c r="F372" s="167" t="str">
        <f t="shared" si="58"/>
        <v/>
      </c>
      <c r="G372" s="167" t="str">
        <f t="shared" si="59"/>
        <v/>
      </c>
      <c r="H372" s="167" t="str">
        <f t="shared" si="60"/>
        <v/>
      </c>
      <c r="I372" s="167" t="str">
        <f t="shared" si="61"/>
        <v/>
      </c>
      <c r="J372" s="167" t="str">
        <f t="shared" si="62"/>
        <v/>
      </c>
      <c r="K372" s="167" t="str">
        <f t="shared" si="63"/>
        <v/>
      </c>
      <c r="L372" s="167" t="str">
        <f t="shared" si="64"/>
        <v/>
      </c>
      <c r="M372" s="167" t="str">
        <f t="shared" si="65"/>
        <v/>
      </c>
      <c r="N372" s="103" t="str">
        <f>IF(N371="","",IF(SUMPRODUCT((Stabilo!$F377:$DA377="A")*(Stabilo!$F$5:$DA$5='Résultats élèves'!$D$2))&gt;0,"ABSENT","PRESENT"))</f>
        <v>PRESENT</v>
      </c>
      <c r="O372" s="103" t="str">
        <f>IF(O371="","",IF(SUMPRODUCT((Stabilo!$F377:$DA377="A")*(Stabilo!$F$5:$DA$5='Résultats élèves'!$E$2))&gt;0,"ABSENT","PRESENT"))</f>
        <v>PRESENT</v>
      </c>
      <c r="P372" s="103" t="str">
        <f>IF(P371="","",IF(SUMPRODUCT((Stabilo!$F377:$DA377="A")*(Stabilo!$F$5:$DA$5='Résultats élèves'!$F$2))&gt;0,"ABSENT","PRESENT"))</f>
        <v>PRESENT</v>
      </c>
      <c r="Q372" s="103" t="str">
        <f>IF(Q371="","",IF(SUMPRODUCT((Stabilo!$F377:$DA377="A")*(Stabilo!$F$5:$DA$5='Résultats élèves'!$G$2))&gt;0,"ABSENT","PRESENT"))</f>
        <v>PRESENT</v>
      </c>
      <c r="R372" s="103" t="str">
        <f>IF(R371="","",IF(SUMPRODUCT((Stabilo!$F377:$DA377="A")*(Stabilo!$F$5:$DA$5='Résultats élèves'!$H$2))&gt;0,"ABSENT","PRESENT"))</f>
        <v>PRESENT</v>
      </c>
      <c r="S372" s="103" t="str">
        <f>IF(S371="","",IF(SUMPRODUCT((Stabilo!$F377:$DA377="A")*(Stabilo!$F$5:$DA$5='Résultats élèves'!$I$2))&gt;0,"ABSENT","PRESENT"))</f>
        <v/>
      </c>
      <c r="T372" s="103" t="str">
        <f>IF(T371="","",IF(SUMPRODUCT((Stabilo!$F377:$DA377="A")*(Stabilo!$F$5:$DA$5='Résultats élèves'!$J$2))&gt;0,"ABSENT","PRESENT"))</f>
        <v/>
      </c>
      <c r="U372" s="103" t="str">
        <f>IF(U371="","",IF(SUMPRODUCT((Stabilo!$F377:$DA377="A")*(Stabilo!$F$5:$DA$5='Résultats élèves'!$K$2))&gt;0,"ABSENT","PRESENT"))</f>
        <v/>
      </c>
      <c r="V372" s="103" t="str">
        <f>IF(V371="","",IF(SUMPRODUCT((Stabilo!$F377:$DA377="A")*(Stabilo!$F$5:$DA$5='Résultats élèves'!$L$2))&gt;0,"ABSENT","PRESENT"))</f>
        <v/>
      </c>
      <c r="W372" s="103" t="str">
        <f>IF(W371="","",IF(SUMPRODUCT((Stabilo!$F377:$DA377="A")*(Stabilo!$F$5:$DA$5='Résultats élèves'!$M$2))&gt;0,"ABSENT","PRESENT"))</f>
        <v/>
      </c>
      <c r="X372" s="99" t="str">
        <f t="shared" si="66"/>
        <v/>
      </c>
      <c r="Y372" s="176" t="str">
        <f>IF(X372="PRESENT",IF(N372="PRESENT",SUMPRODUCT((Stabilo!$F377:$DA377=1)*(Stabilo!$F$5:$DA$5='Résultats élèves'!$D$2)),"A"),"A")</f>
        <v>A</v>
      </c>
      <c r="Z372" s="176" t="str">
        <f>IF(X372="PRESENT",IF(O372="PRESENT",SUMPRODUCT((Stabilo!$F377:$DA377=1)*(Stabilo!$F$5:$DA$5='Résultats élèves'!$E$2)),"A"),"A")</f>
        <v>A</v>
      </c>
      <c r="AA372" s="176" t="str">
        <f>IF(X372="PRESENT",IF(P372="PRESENT",SUMPRODUCT((Stabilo!$F377:$DA377=1)*(Stabilo!$F$5:$DA$5='Résultats élèves'!$F$2)),"A"),"A")</f>
        <v>A</v>
      </c>
      <c r="AB372" s="176" t="str">
        <f>IF(X372="PRESENT",IF(Q372="PRESENT",SUMPRODUCT((Stabilo!$F377:$DA377=1)*(Stabilo!$F$5:$DA$5='Résultats élèves'!$G$2)),"A"),"A")</f>
        <v>A</v>
      </c>
      <c r="AC372" s="176" t="str">
        <f>IF(X372="PRESENT",IF(R372="PRESENT",SUMPRODUCT((Stabilo!$F377:$DA377=1)*(Stabilo!$F$5:$DA$5='Résultats élèves'!$H$2)),"A"),"A")</f>
        <v>A</v>
      </c>
      <c r="AD372" s="176" t="str">
        <f>IF(X372="PRESENT",IF(S372="PRESENT",SUMPRODUCT((Stabilo!$F377:$DA377=1)*(Stabilo!$F$5:$DA$5='Résultats élèves'!$I$2)),"A"),"A")</f>
        <v>A</v>
      </c>
      <c r="AE372" s="176" t="str">
        <f>IF(X372="PRESENT",IF(T372="PRESENT",SUMPRODUCT((Stabilo!$F377:$DA377=1)*(Stabilo!$F$5:$DA$5='Résultats élèves'!$J$2)),"A"),"A")</f>
        <v>A</v>
      </c>
      <c r="AF372" s="176" t="str">
        <f>IF(X372="PRESENT",IF(U372="PRESENT",SUMPRODUCT((Stabilo!$F377:$DA377=1)*(Stabilo!$F$5:$DA$5='Résultats élèves'!$K$2)),"A"),"A")</f>
        <v>A</v>
      </c>
      <c r="AG372" s="176" t="str">
        <f>IF(X372="PRESENT",IF(V372="PRESENT",SUMPRODUCT((Stabilo!$F377:$DA377=1)*(Stabilo!$F$5:$DA$5='Résultats élèves'!$L$2)),"A"),"A")</f>
        <v>A</v>
      </c>
      <c r="AH372" s="176" t="str">
        <f>IF(X372="PRESENT",IF(W372="PRESENT",SUMPRODUCT((Stabilo!$F377:$DA377=1)*(Stabilo!$F$5:$DA$5='Résultats élèves'!$M$2)),"A"),"A")</f>
        <v>A</v>
      </c>
      <c r="AI372" s="175">
        <f>SUMPRODUCT((Stabilo!$F$5:$DA$5=1)*(Stabilo!F377:DA377&lt;&gt;""))</f>
        <v>0</v>
      </c>
      <c r="AJ372" s="175">
        <f>SUMPRODUCT((Stabilo!$F$5:$DA$5=2)*(Stabilo!F377:DA377&lt;&gt;""))</f>
        <v>0</v>
      </c>
      <c r="AK372" s="175">
        <f>SUMPRODUCT((Stabilo!$F$5:$DA$5=3)*(Stabilo!F377:DA377&lt;&gt;""))</f>
        <v>0</v>
      </c>
      <c r="AL372" s="175">
        <f>SUMPRODUCT((Stabilo!$F$5:$DA$5=4)*(Stabilo!F377:DA377&lt;&gt;""))</f>
        <v>0</v>
      </c>
      <c r="AM372" s="175">
        <f>SUMPRODUCT((Stabilo!$F$5:$DA$5=5)*(Stabilo!F377:DA377&lt;&gt;""))</f>
        <v>0</v>
      </c>
      <c r="AN372" s="175">
        <f>SUMPRODUCT((Stabilo!$F$5:$DA$5=6)*(Stabilo!F377:DA377&lt;&gt;""))</f>
        <v>0</v>
      </c>
      <c r="AO372" s="175">
        <f>SUMPRODUCT((Stabilo!$F$5:$DA$5=7)*(Stabilo!F377:DA377&lt;&gt;""))</f>
        <v>0</v>
      </c>
      <c r="AP372" s="175">
        <f>SUMPRODUCT((Stabilo!$F$5:$DA$5=8)*(Stabilo!F377:DA377&lt;&gt;""))</f>
        <v>0</v>
      </c>
      <c r="AQ372" s="175">
        <f>SUMPRODUCT((Stabilo!$F$5:$DA$5=9)*(Stabilo!F377:DA377&lt;&gt;""))</f>
        <v>0</v>
      </c>
      <c r="AR372" s="175">
        <f>SUMPRODUCT((Stabilo!$F$5:$DA$5=10)*(Stabilo!F377:DA377&lt;&gt;""))</f>
        <v>0</v>
      </c>
    </row>
    <row r="373" spans="2:44" ht="15" customHeight="1">
      <c r="B373" s="76">
        <v>370</v>
      </c>
      <c r="C373" s="77" t="str">
        <f>IF(Accueil!F382="","",Accueil!F382)</f>
        <v/>
      </c>
      <c r="D373" s="167" t="str">
        <f t="shared" si="56"/>
        <v/>
      </c>
      <c r="E373" s="167" t="str">
        <f t="shared" si="57"/>
        <v/>
      </c>
      <c r="F373" s="167" t="str">
        <f t="shared" si="58"/>
        <v/>
      </c>
      <c r="G373" s="167" t="str">
        <f t="shared" si="59"/>
        <v/>
      </c>
      <c r="H373" s="167" t="str">
        <f t="shared" si="60"/>
        <v/>
      </c>
      <c r="I373" s="167" t="str">
        <f t="shared" si="61"/>
        <v/>
      </c>
      <c r="J373" s="167" t="str">
        <f t="shared" si="62"/>
        <v/>
      </c>
      <c r="K373" s="167" t="str">
        <f t="shared" si="63"/>
        <v/>
      </c>
      <c r="L373" s="167" t="str">
        <f t="shared" si="64"/>
        <v/>
      </c>
      <c r="M373" s="167" t="str">
        <f t="shared" si="65"/>
        <v/>
      </c>
      <c r="N373" s="103" t="str">
        <f>IF(N372="","",IF(SUMPRODUCT((Stabilo!$F378:$DA378="A")*(Stabilo!$F$5:$DA$5='Résultats élèves'!$D$2))&gt;0,"ABSENT","PRESENT"))</f>
        <v>PRESENT</v>
      </c>
      <c r="O373" s="103" t="str">
        <f>IF(O372="","",IF(SUMPRODUCT((Stabilo!$F378:$DA378="A")*(Stabilo!$F$5:$DA$5='Résultats élèves'!$E$2))&gt;0,"ABSENT","PRESENT"))</f>
        <v>PRESENT</v>
      </c>
      <c r="P373" s="103" t="str">
        <f>IF(P372="","",IF(SUMPRODUCT((Stabilo!$F378:$DA378="A")*(Stabilo!$F$5:$DA$5='Résultats élèves'!$F$2))&gt;0,"ABSENT","PRESENT"))</f>
        <v>PRESENT</v>
      </c>
      <c r="Q373" s="103" t="str">
        <f>IF(Q372="","",IF(SUMPRODUCT((Stabilo!$F378:$DA378="A")*(Stabilo!$F$5:$DA$5='Résultats élèves'!$G$2))&gt;0,"ABSENT","PRESENT"))</f>
        <v>PRESENT</v>
      </c>
      <c r="R373" s="103" t="str">
        <f>IF(R372="","",IF(SUMPRODUCT((Stabilo!$F378:$DA378="A")*(Stabilo!$F$5:$DA$5='Résultats élèves'!$H$2))&gt;0,"ABSENT","PRESENT"))</f>
        <v>PRESENT</v>
      </c>
      <c r="S373" s="103" t="str">
        <f>IF(S372="","",IF(SUMPRODUCT((Stabilo!$F378:$DA378="A")*(Stabilo!$F$5:$DA$5='Résultats élèves'!$I$2))&gt;0,"ABSENT","PRESENT"))</f>
        <v/>
      </c>
      <c r="T373" s="103" t="str">
        <f>IF(T372="","",IF(SUMPRODUCT((Stabilo!$F378:$DA378="A")*(Stabilo!$F$5:$DA$5='Résultats élèves'!$J$2))&gt;0,"ABSENT","PRESENT"))</f>
        <v/>
      </c>
      <c r="U373" s="103" t="str">
        <f>IF(U372="","",IF(SUMPRODUCT((Stabilo!$F378:$DA378="A")*(Stabilo!$F$5:$DA$5='Résultats élèves'!$K$2))&gt;0,"ABSENT","PRESENT"))</f>
        <v/>
      </c>
      <c r="V373" s="103" t="str">
        <f>IF(V372="","",IF(SUMPRODUCT((Stabilo!$F378:$DA378="A")*(Stabilo!$F$5:$DA$5='Résultats élèves'!$L$2))&gt;0,"ABSENT","PRESENT"))</f>
        <v/>
      </c>
      <c r="W373" s="103" t="str">
        <f>IF(W372="","",IF(SUMPRODUCT((Stabilo!$F378:$DA378="A")*(Stabilo!$F$5:$DA$5='Résultats élèves'!$M$2))&gt;0,"ABSENT","PRESENT"))</f>
        <v/>
      </c>
      <c r="X373" s="99" t="str">
        <f t="shared" si="66"/>
        <v/>
      </c>
      <c r="Y373" s="176" t="str">
        <f>IF(X373="PRESENT",IF(N373="PRESENT",SUMPRODUCT((Stabilo!$F378:$DA378=1)*(Stabilo!$F$5:$DA$5='Résultats élèves'!$D$2)),"A"),"A")</f>
        <v>A</v>
      </c>
      <c r="Z373" s="176" t="str">
        <f>IF(X373="PRESENT",IF(O373="PRESENT",SUMPRODUCT((Stabilo!$F378:$DA378=1)*(Stabilo!$F$5:$DA$5='Résultats élèves'!$E$2)),"A"),"A")</f>
        <v>A</v>
      </c>
      <c r="AA373" s="176" t="str">
        <f>IF(X373="PRESENT",IF(P373="PRESENT",SUMPRODUCT((Stabilo!$F378:$DA378=1)*(Stabilo!$F$5:$DA$5='Résultats élèves'!$F$2)),"A"),"A")</f>
        <v>A</v>
      </c>
      <c r="AB373" s="176" t="str">
        <f>IF(X373="PRESENT",IF(Q373="PRESENT",SUMPRODUCT((Stabilo!$F378:$DA378=1)*(Stabilo!$F$5:$DA$5='Résultats élèves'!$G$2)),"A"),"A")</f>
        <v>A</v>
      </c>
      <c r="AC373" s="176" t="str">
        <f>IF(X373="PRESENT",IF(R373="PRESENT",SUMPRODUCT((Stabilo!$F378:$DA378=1)*(Stabilo!$F$5:$DA$5='Résultats élèves'!$H$2)),"A"),"A")</f>
        <v>A</v>
      </c>
      <c r="AD373" s="176" t="str">
        <f>IF(X373="PRESENT",IF(S373="PRESENT",SUMPRODUCT((Stabilo!$F378:$DA378=1)*(Stabilo!$F$5:$DA$5='Résultats élèves'!$I$2)),"A"),"A")</f>
        <v>A</v>
      </c>
      <c r="AE373" s="176" t="str">
        <f>IF(X373="PRESENT",IF(T373="PRESENT",SUMPRODUCT((Stabilo!$F378:$DA378=1)*(Stabilo!$F$5:$DA$5='Résultats élèves'!$J$2)),"A"),"A")</f>
        <v>A</v>
      </c>
      <c r="AF373" s="176" t="str">
        <f>IF(X373="PRESENT",IF(U373="PRESENT",SUMPRODUCT((Stabilo!$F378:$DA378=1)*(Stabilo!$F$5:$DA$5='Résultats élèves'!$K$2)),"A"),"A")</f>
        <v>A</v>
      </c>
      <c r="AG373" s="176" t="str">
        <f>IF(X373="PRESENT",IF(V373="PRESENT",SUMPRODUCT((Stabilo!$F378:$DA378=1)*(Stabilo!$F$5:$DA$5='Résultats élèves'!$L$2)),"A"),"A")</f>
        <v>A</v>
      </c>
      <c r="AH373" s="176" t="str">
        <f>IF(X373="PRESENT",IF(W373="PRESENT",SUMPRODUCT((Stabilo!$F378:$DA378=1)*(Stabilo!$F$5:$DA$5='Résultats élèves'!$M$2)),"A"),"A")</f>
        <v>A</v>
      </c>
      <c r="AI373" s="175">
        <f>SUMPRODUCT((Stabilo!$F$5:$DA$5=1)*(Stabilo!F378:DA378&lt;&gt;""))</f>
        <v>0</v>
      </c>
      <c r="AJ373" s="175">
        <f>SUMPRODUCT((Stabilo!$F$5:$DA$5=2)*(Stabilo!F378:DA378&lt;&gt;""))</f>
        <v>0</v>
      </c>
      <c r="AK373" s="175">
        <f>SUMPRODUCT((Stabilo!$F$5:$DA$5=3)*(Stabilo!F378:DA378&lt;&gt;""))</f>
        <v>0</v>
      </c>
      <c r="AL373" s="175">
        <f>SUMPRODUCT((Stabilo!$F$5:$DA$5=4)*(Stabilo!F378:DA378&lt;&gt;""))</f>
        <v>0</v>
      </c>
      <c r="AM373" s="175">
        <f>SUMPRODUCT((Stabilo!$F$5:$DA$5=5)*(Stabilo!F378:DA378&lt;&gt;""))</f>
        <v>0</v>
      </c>
      <c r="AN373" s="175">
        <f>SUMPRODUCT((Stabilo!$F$5:$DA$5=6)*(Stabilo!F378:DA378&lt;&gt;""))</f>
        <v>0</v>
      </c>
      <c r="AO373" s="175">
        <f>SUMPRODUCT((Stabilo!$F$5:$DA$5=7)*(Stabilo!F378:DA378&lt;&gt;""))</f>
        <v>0</v>
      </c>
      <c r="AP373" s="175">
        <f>SUMPRODUCT((Stabilo!$F$5:$DA$5=8)*(Stabilo!F378:DA378&lt;&gt;""))</f>
        <v>0</v>
      </c>
      <c r="AQ373" s="175">
        <f>SUMPRODUCT((Stabilo!$F$5:$DA$5=9)*(Stabilo!F378:DA378&lt;&gt;""))</f>
        <v>0</v>
      </c>
      <c r="AR373" s="175">
        <f>SUMPRODUCT((Stabilo!$F$5:$DA$5=10)*(Stabilo!F378:DA378&lt;&gt;""))</f>
        <v>0</v>
      </c>
    </row>
    <row r="374" spans="2:44" ht="15" customHeight="1">
      <c r="B374" s="76">
        <v>371</v>
      </c>
      <c r="C374" s="77" t="str">
        <f>IF(Accueil!F383="","",Accueil!F383)</f>
        <v/>
      </c>
      <c r="D374" s="167" t="str">
        <f t="shared" si="56"/>
        <v/>
      </c>
      <c r="E374" s="167" t="str">
        <f t="shared" si="57"/>
        <v/>
      </c>
      <c r="F374" s="167" t="str">
        <f t="shared" si="58"/>
        <v/>
      </c>
      <c r="G374" s="167" t="str">
        <f t="shared" si="59"/>
        <v/>
      </c>
      <c r="H374" s="167" t="str">
        <f t="shared" si="60"/>
        <v/>
      </c>
      <c r="I374" s="167" t="str">
        <f t="shared" si="61"/>
        <v/>
      </c>
      <c r="J374" s="167" t="str">
        <f t="shared" si="62"/>
        <v/>
      </c>
      <c r="K374" s="167" t="str">
        <f t="shared" si="63"/>
        <v/>
      </c>
      <c r="L374" s="167" t="str">
        <f t="shared" si="64"/>
        <v/>
      </c>
      <c r="M374" s="167" t="str">
        <f t="shared" si="65"/>
        <v/>
      </c>
      <c r="N374" s="103" t="str">
        <f>IF(N373="","",IF(SUMPRODUCT((Stabilo!$F379:$DA379="A")*(Stabilo!$F$5:$DA$5='Résultats élèves'!$D$2))&gt;0,"ABSENT","PRESENT"))</f>
        <v>PRESENT</v>
      </c>
      <c r="O374" s="103" t="str">
        <f>IF(O373="","",IF(SUMPRODUCT((Stabilo!$F379:$DA379="A")*(Stabilo!$F$5:$DA$5='Résultats élèves'!$E$2))&gt;0,"ABSENT","PRESENT"))</f>
        <v>PRESENT</v>
      </c>
      <c r="P374" s="103" t="str">
        <f>IF(P373="","",IF(SUMPRODUCT((Stabilo!$F379:$DA379="A")*(Stabilo!$F$5:$DA$5='Résultats élèves'!$F$2))&gt;0,"ABSENT","PRESENT"))</f>
        <v>PRESENT</v>
      </c>
      <c r="Q374" s="103" t="str">
        <f>IF(Q373="","",IF(SUMPRODUCT((Stabilo!$F379:$DA379="A")*(Stabilo!$F$5:$DA$5='Résultats élèves'!$G$2))&gt;0,"ABSENT","PRESENT"))</f>
        <v>PRESENT</v>
      </c>
      <c r="R374" s="103" t="str">
        <f>IF(R373="","",IF(SUMPRODUCT((Stabilo!$F379:$DA379="A")*(Stabilo!$F$5:$DA$5='Résultats élèves'!$H$2))&gt;0,"ABSENT","PRESENT"))</f>
        <v>PRESENT</v>
      </c>
      <c r="S374" s="103" t="str">
        <f>IF(S373="","",IF(SUMPRODUCT((Stabilo!$F379:$DA379="A")*(Stabilo!$F$5:$DA$5='Résultats élèves'!$I$2))&gt;0,"ABSENT","PRESENT"))</f>
        <v/>
      </c>
      <c r="T374" s="103" t="str">
        <f>IF(T373="","",IF(SUMPRODUCT((Stabilo!$F379:$DA379="A")*(Stabilo!$F$5:$DA$5='Résultats élèves'!$J$2))&gt;0,"ABSENT","PRESENT"))</f>
        <v/>
      </c>
      <c r="U374" s="103" t="str">
        <f>IF(U373="","",IF(SUMPRODUCT((Stabilo!$F379:$DA379="A")*(Stabilo!$F$5:$DA$5='Résultats élèves'!$K$2))&gt;0,"ABSENT","PRESENT"))</f>
        <v/>
      </c>
      <c r="V374" s="103" t="str">
        <f>IF(V373="","",IF(SUMPRODUCT((Stabilo!$F379:$DA379="A")*(Stabilo!$F$5:$DA$5='Résultats élèves'!$L$2))&gt;0,"ABSENT","PRESENT"))</f>
        <v/>
      </c>
      <c r="W374" s="103" t="str">
        <f>IF(W373="","",IF(SUMPRODUCT((Stabilo!$F379:$DA379="A")*(Stabilo!$F$5:$DA$5='Résultats élèves'!$M$2))&gt;0,"ABSENT","PRESENT"))</f>
        <v/>
      </c>
      <c r="X374" s="99" t="str">
        <f t="shared" si="66"/>
        <v/>
      </c>
      <c r="Y374" s="176" t="str">
        <f>IF(X374="PRESENT",IF(N374="PRESENT",SUMPRODUCT((Stabilo!$F379:$DA379=1)*(Stabilo!$F$5:$DA$5='Résultats élèves'!$D$2)),"A"),"A")</f>
        <v>A</v>
      </c>
      <c r="Z374" s="176" t="str">
        <f>IF(X374="PRESENT",IF(O374="PRESENT",SUMPRODUCT((Stabilo!$F379:$DA379=1)*(Stabilo!$F$5:$DA$5='Résultats élèves'!$E$2)),"A"),"A")</f>
        <v>A</v>
      </c>
      <c r="AA374" s="176" t="str">
        <f>IF(X374="PRESENT",IF(P374="PRESENT",SUMPRODUCT((Stabilo!$F379:$DA379=1)*(Stabilo!$F$5:$DA$5='Résultats élèves'!$F$2)),"A"),"A")</f>
        <v>A</v>
      </c>
      <c r="AB374" s="176" t="str">
        <f>IF(X374="PRESENT",IF(Q374="PRESENT",SUMPRODUCT((Stabilo!$F379:$DA379=1)*(Stabilo!$F$5:$DA$5='Résultats élèves'!$G$2)),"A"),"A")</f>
        <v>A</v>
      </c>
      <c r="AC374" s="176" t="str">
        <f>IF(X374="PRESENT",IF(R374="PRESENT",SUMPRODUCT((Stabilo!$F379:$DA379=1)*(Stabilo!$F$5:$DA$5='Résultats élèves'!$H$2)),"A"),"A")</f>
        <v>A</v>
      </c>
      <c r="AD374" s="176" t="str">
        <f>IF(X374="PRESENT",IF(S374="PRESENT",SUMPRODUCT((Stabilo!$F379:$DA379=1)*(Stabilo!$F$5:$DA$5='Résultats élèves'!$I$2)),"A"),"A")</f>
        <v>A</v>
      </c>
      <c r="AE374" s="176" t="str">
        <f>IF(X374="PRESENT",IF(T374="PRESENT",SUMPRODUCT((Stabilo!$F379:$DA379=1)*(Stabilo!$F$5:$DA$5='Résultats élèves'!$J$2)),"A"),"A")</f>
        <v>A</v>
      </c>
      <c r="AF374" s="176" t="str">
        <f>IF(X374="PRESENT",IF(U374="PRESENT",SUMPRODUCT((Stabilo!$F379:$DA379=1)*(Stabilo!$F$5:$DA$5='Résultats élèves'!$K$2)),"A"),"A")</f>
        <v>A</v>
      </c>
      <c r="AG374" s="176" t="str">
        <f>IF(X374="PRESENT",IF(V374="PRESENT",SUMPRODUCT((Stabilo!$F379:$DA379=1)*(Stabilo!$F$5:$DA$5='Résultats élèves'!$L$2)),"A"),"A")</f>
        <v>A</v>
      </c>
      <c r="AH374" s="176" t="str">
        <f>IF(X374="PRESENT",IF(W374="PRESENT",SUMPRODUCT((Stabilo!$F379:$DA379=1)*(Stabilo!$F$5:$DA$5='Résultats élèves'!$M$2)),"A"),"A")</f>
        <v>A</v>
      </c>
      <c r="AI374" s="175">
        <f>SUMPRODUCT((Stabilo!$F$5:$DA$5=1)*(Stabilo!F379:DA379&lt;&gt;""))</f>
        <v>0</v>
      </c>
      <c r="AJ374" s="175">
        <f>SUMPRODUCT((Stabilo!$F$5:$DA$5=2)*(Stabilo!F379:DA379&lt;&gt;""))</f>
        <v>0</v>
      </c>
      <c r="AK374" s="175">
        <f>SUMPRODUCT((Stabilo!$F$5:$DA$5=3)*(Stabilo!F379:DA379&lt;&gt;""))</f>
        <v>0</v>
      </c>
      <c r="AL374" s="175">
        <f>SUMPRODUCT((Stabilo!$F$5:$DA$5=4)*(Stabilo!F379:DA379&lt;&gt;""))</f>
        <v>0</v>
      </c>
      <c r="AM374" s="175">
        <f>SUMPRODUCT((Stabilo!$F$5:$DA$5=5)*(Stabilo!F379:DA379&lt;&gt;""))</f>
        <v>0</v>
      </c>
      <c r="AN374" s="175">
        <f>SUMPRODUCT((Stabilo!$F$5:$DA$5=6)*(Stabilo!F379:DA379&lt;&gt;""))</f>
        <v>0</v>
      </c>
      <c r="AO374" s="175">
        <f>SUMPRODUCT((Stabilo!$F$5:$DA$5=7)*(Stabilo!F379:DA379&lt;&gt;""))</f>
        <v>0</v>
      </c>
      <c r="AP374" s="175">
        <f>SUMPRODUCT((Stabilo!$F$5:$DA$5=8)*(Stabilo!F379:DA379&lt;&gt;""))</f>
        <v>0</v>
      </c>
      <c r="AQ374" s="175">
        <f>SUMPRODUCT((Stabilo!$F$5:$DA$5=9)*(Stabilo!F379:DA379&lt;&gt;""))</f>
        <v>0</v>
      </c>
      <c r="AR374" s="175">
        <f>SUMPRODUCT((Stabilo!$F$5:$DA$5=10)*(Stabilo!F379:DA379&lt;&gt;""))</f>
        <v>0</v>
      </c>
    </row>
    <row r="375" spans="2:44" ht="15" customHeight="1">
      <c r="B375" s="76">
        <v>372</v>
      </c>
      <c r="C375" s="77" t="str">
        <f>IF(Accueil!F384="","",Accueil!F384)</f>
        <v/>
      </c>
      <c r="D375" s="167" t="str">
        <f t="shared" si="56"/>
        <v/>
      </c>
      <c r="E375" s="167" t="str">
        <f t="shared" si="57"/>
        <v/>
      </c>
      <c r="F375" s="167" t="str">
        <f t="shared" si="58"/>
        <v/>
      </c>
      <c r="G375" s="167" t="str">
        <f t="shared" si="59"/>
        <v/>
      </c>
      <c r="H375" s="167" t="str">
        <f t="shared" si="60"/>
        <v/>
      </c>
      <c r="I375" s="167" t="str">
        <f t="shared" si="61"/>
        <v/>
      </c>
      <c r="J375" s="167" t="str">
        <f t="shared" si="62"/>
        <v/>
      </c>
      <c r="K375" s="167" t="str">
        <f t="shared" si="63"/>
        <v/>
      </c>
      <c r="L375" s="167" t="str">
        <f t="shared" si="64"/>
        <v/>
      </c>
      <c r="M375" s="167" t="str">
        <f t="shared" si="65"/>
        <v/>
      </c>
      <c r="N375" s="103" t="str">
        <f>IF(N374="","",IF(SUMPRODUCT((Stabilo!$F380:$DA380="A")*(Stabilo!$F$5:$DA$5='Résultats élèves'!$D$2))&gt;0,"ABSENT","PRESENT"))</f>
        <v>PRESENT</v>
      </c>
      <c r="O375" s="103" t="str">
        <f>IF(O374="","",IF(SUMPRODUCT((Stabilo!$F380:$DA380="A")*(Stabilo!$F$5:$DA$5='Résultats élèves'!$E$2))&gt;0,"ABSENT","PRESENT"))</f>
        <v>PRESENT</v>
      </c>
      <c r="P375" s="103" t="str">
        <f>IF(P374="","",IF(SUMPRODUCT((Stabilo!$F380:$DA380="A")*(Stabilo!$F$5:$DA$5='Résultats élèves'!$F$2))&gt;0,"ABSENT","PRESENT"))</f>
        <v>PRESENT</v>
      </c>
      <c r="Q375" s="103" t="str">
        <f>IF(Q374="","",IF(SUMPRODUCT((Stabilo!$F380:$DA380="A")*(Stabilo!$F$5:$DA$5='Résultats élèves'!$G$2))&gt;0,"ABSENT","PRESENT"))</f>
        <v>PRESENT</v>
      </c>
      <c r="R375" s="103" t="str">
        <f>IF(R374="","",IF(SUMPRODUCT((Stabilo!$F380:$DA380="A")*(Stabilo!$F$5:$DA$5='Résultats élèves'!$H$2))&gt;0,"ABSENT","PRESENT"))</f>
        <v>PRESENT</v>
      </c>
      <c r="S375" s="103" t="str">
        <f>IF(S374="","",IF(SUMPRODUCT((Stabilo!$F380:$DA380="A")*(Stabilo!$F$5:$DA$5='Résultats élèves'!$I$2))&gt;0,"ABSENT","PRESENT"))</f>
        <v/>
      </c>
      <c r="T375" s="103" t="str">
        <f>IF(T374="","",IF(SUMPRODUCT((Stabilo!$F380:$DA380="A")*(Stabilo!$F$5:$DA$5='Résultats élèves'!$J$2))&gt;0,"ABSENT","PRESENT"))</f>
        <v/>
      </c>
      <c r="U375" s="103" t="str">
        <f>IF(U374="","",IF(SUMPRODUCT((Stabilo!$F380:$DA380="A")*(Stabilo!$F$5:$DA$5='Résultats élèves'!$K$2))&gt;0,"ABSENT","PRESENT"))</f>
        <v/>
      </c>
      <c r="V375" s="103" t="str">
        <f>IF(V374="","",IF(SUMPRODUCT((Stabilo!$F380:$DA380="A")*(Stabilo!$F$5:$DA$5='Résultats élèves'!$L$2))&gt;0,"ABSENT","PRESENT"))</f>
        <v/>
      </c>
      <c r="W375" s="103" t="str">
        <f>IF(W374="","",IF(SUMPRODUCT((Stabilo!$F380:$DA380="A")*(Stabilo!$F$5:$DA$5='Résultats élèves'!$M$2))&gt;0,"ABSENT","PRESENT"))</f>
        <v/>
      </c>
      <c r="X375" s="99" t="str">
        <f t="shared" si="66"/>
        <v/>
      </c>
      <c r="Y375" s="176" t="str">
        <f>IF(X375="PRESENT",IF(N375="PRESENT",SUMPRODUCT((Stabilo!$F380:$DA380=1)*(Stabilo!$F$5:$DA$5='Résultats élèves'!$D$2)),"A"),"A")</f>
        <v>A</v>
      </c>
      <c r="Z375" s="176" t="str">
        <f>IF(X375="PRESENT",IF(O375="PRESENT",SUMPRODUCT((Stabilo!$F380:$DA380=1)*(Stabilo!$F$5:$DA$5='Résultats élèves'!$E$2)),"A"),"A")</f>
        <v>A</v>
      </c>
      <c r="AA375" s="176" t="str">
        <f>IF(X375="PRESENT",IF(P375="PRESENT",SUMPRODUCT((Stabilo!$F380:$DA380=1)*(Stabilo!$F$5:$DA$5='Résultats élèves'!$F$2)),"A"),"A")</f>
        <v>A</v>
      </c>
      <c r="AB375" s="176" t="str">
        <f>IF(X375="PRESENT",IF(Q375="PRESENT",SUMPRODUCT((Stabilo!$F380:$DA380=1)*(Stabilo!$F$5:$DA$5='Résultats élèves'!$G$2)),"A"),"A")</f>
        <v>A</v>
      </c>
      <c r="AC375" s="176" t="str">
        <f>IF(X375="PRESENT",IF(R375="PRESENT",SUMPRODUCT((Stabilo!$F380:$DA380=1)*(Stabilo!$F$5:$DA$5='Résultats élèves'!$H$2)),"A"),"A")</f>
        <v>A</v>
      </c>
      <c r="AD375" s="176" t="str">
        <f>IF(X375="PRESENT",IF(S375="PRESENT",SUMPRODUCT((Stabilo!$F380:$DA380=1)*(Stabilo!$F$5:$DA$5='Résultats élèves'!$I$2)),"A"),"A")</f>
        <v>A</v>
      </c>
      <c r="AE375" s="176" t="str">
        <f>IF(X375="PRESENT",IF(T375="PRESENT",SUMPRODUCT((Stabilo!$F380:$DA380=1)*(Stabilo!$F$5:$DA$5='Résultats élèves'!$J$2)),"A"),"A")</f>
        <v>A</v>
      </c>
      <c r="AF375" s="176" t="str">
        <f>IF(X375="PRESENT",IF(U375="PRESENT",SUMPRODUCT((Stabilo!$F380:$DA380=1)*(Stabilo!$F$5:$DA$5='Résultats élèves'!$K$2)),"A"),"A")</f>
        <v>A</v>
      </c>
      <c r="AG375" s="176" t="str">
        <f>IF(X375="PRESENT",IF(V375="PRESENT",SUMPRODUCT((Stabilo!$F380:$DA380=1)*(Stabilo!$F$5:$DA$5='Résultats élèves'!$L$2)),"A"),"A")</f>
        <v>A</v>
      </c>
      <c r="AH375" s="176" t="str">
        <f>IF(X375="PRESENT",IF(W375="PRESENT",SUMPRODUCT((Stabilo!$F380:$DA380=1)*(Stabilo!$F$5:$DA$5='Résultats élèves'!$M$2)),"A"),"A")</f>
        <v>A</v>
      </c>
      <c r="AI375" s="175">
        <f>SUMPRODUCT((Stabilo!$F$5:$DA$5=1)*(Stabilo!F380:DA380&lt;&gt;""))</f>
        <v>0</v>
      </c>
      <c r="AJ375" s="175">
        <f>SUMPRODUCT((Stabilo!$F$5:$DA$5=2)*(Stabilo!F380:DA380&lt;&gt;""))</f>
        <v>0</v>
      </c>
      <c r="AK375" s="175">
        <f>SUMPRODUCT((Stabilo!$F$5:$DA$5=3)*(Stabilo!F380:DA380&lt;&gt;""))</f>
        <v>0</v>
      </c>
      <c r="AL375" s="175">
        <f>SUMPRODUCT((Stabilo!$F$5:$DA$5=4)*(Stabilo!F380:DA380&lt;&gt;""))</f>
        <v>0</v>
      </c>
      <c r="AM375" s="175">
        <f>SUMPRODUCT((Stabilo!$F$5:$DA$5=5)*(Stabilo!F380:DA380&lt;&gt;""))</f>
        <v>0</v>
      </c>
      <c r="AN375" s="175">
        <f>SUMPRODUCT((Stabilo!$F$5:$DA$5=6)*(Stabilo!F380:DA380&lt;&gt;""))</f>
        <v>0</v>
      </c>
      <c r="AO375" s="175">
        <f>SUMPRODUCT((Stabilo!$F$5:$DA$5=7)*(Stabilo!F380:DA380&lt;&gt;""))</f>
        <v>0</v>
      </c>
      <c r="AP375" s="175">
        <f>SUMPRODUCT((Stabilo!$F$5:$DA$5=8)*(Stabilo!F380:DA380&lt;&gt;""))</f>
        <v>0</v>
      </c>
      <c r="AQ375" s="175">
        <f>SUMPRODUCT((Stabilo!$F$5:$DA$5=9)*(Stabilo!F380:DA380&lt;&gt;""))</f>
        <v>0</v>
      </c>
      <c r="AR375" s="175">
        <f>SUMPRODUCT((Stabilo!$F$5:$DA$5=10)*(Stabilo!F380:DA380&lt;&gt;""))</f>
        <v>0</v>
      </c>
    </row>
    <row r="376" spans="2:44" ht="15" customHeight="1">
      <c r="B376" s="76">
        <v>373</v>
      </c>
      <c r="C376" s="77" t="str">
        <f>IF(Accueil!F385="","",Accueil!F385)</f>
        <v/>
      </c>
      <c r="D376" s="167" t="str">
        <f t="shared" si="56"/>
        <v/>
      </c>
      <c r="E376" s="167" t="str">
        <f t="shared" si="57"/>
        <v/>
      </c>
      <c r="F376" s="167" t="str">
        <f t="shared" si="58"/>
        <v/>
      </c>
      <c r="G376" s="167" t="str">
        <f t="shared" si="59"/>
        <v/>
      </c>
      <c r="H376" s="167" t="str">
        <f t="shared" si="60"/>
        <v/>
      </c>
      <c r="I376" s="167" t="str">
        <f t="shared" si="61"/>
        <v/>
      </c>
      <c r="J376" s="167" t="str">
        <f t="shared" si="62"/>
        <v/>
      </c>
      <c r="K376" s="167" t="str">
        <f t="shared" si="63"/>
        <v/>
      </c>
      <c r="L376" s="167" t="str">
        <f t="shared" si="64"/>
        <v/>
      </c>
      <c r="M376" s="167" t="str">
        <f t="shared" si="65"/>
        <v/>
      </c>
      <c r="N376" s="103" t="str">
        <f>IF(N375="","",IF(SUMPRODUCT((Stabilo!$F381:$DA381="A")*(Stabilo!$F$5:$DA$5='Résultats élèves'!$D$2))&gt;0,"ABSENT","PRESENT"))</f>
        <v>PRESENT</v>
      </c>
      <c r="O376" s="103" t="str">
        <f>IF(O375="","",IF(SUMPRODUCT((Stabilo!$F381:$DA381="A")*(Stabilo!$F$5:$DA$5='Résultats élèves'!$E$2))&gt;0,"ABSENT","PRESENT"))</f>
        <v>PRESENT</v>
      </c>
      <c r="P376" s="103" t="str">
        <f>IF(P375="","",IF(SUMPRODUCT((Stabilo!$F381:$DA381="A")*(Stabilo!$F$5:$DA$5='Résultats élèves'!$F$2))&gt;0,"ABSENT","PRESENT"))</f>
        <v>PRESENT</v>
      </c>
      <c r="Q376" s="103" t="str">
        <f>IF(Q375="","",IF(SUMPRODUCT((Stabilo!$F381:$DA381="A")*(Stabilo!$F$5:$DA$5='Résultats élèves'!$G$2))&gt;0,"ABSENT","PRESENT"))</f>
        <v>PRESENT</v>
      </c>
      <c r="R376" s="103" t="str">
        <f>IF(R375="","",IF(SUMPRODUCT((Stabilo!$F381:$DA381="A")*(Stabilo!$F$5:$DA$5='Résultats élèves'!$H$2))&gt;0,"ABSENT","PRESENT"))</f>
        <v>PRESENT</v>
      </c>
      <c r="S376" s="103" t="str">
        <f>IF(S375="","",IF(SUMPRODUCT((Stabilo!$F381:$DA381="A")*(Stabilo!$F$5:$DA$5='Résultats élèves'!$I$2))&gt;0,"ABSENT","PRESENT"))</f>
        <v/>
      </c>
      <c r="T376" s="103" t="str">
        <f>IF(T375="","",IF(SUMPRODUCT((Stabilo!$F381:$DA381="A")*(Stabilo!$F$5:$DA$5='Résultats élèves'!$J$2))&gt;0,"ABSENT","PRESENT"))</f>
        <v/>
      </c>
      <c r="U376" s="103" t="str">
        <f>IF(U375="","",IF(SUMPRODUCT((Stabilo!$F381:$DA381="A")*(Stabilo!$F$5:$DA$5='Résultats élèves'!$K$2))&gt;0,"ABSENT","PRESENT"))</f>
        <v/>
      </c>
      <c r="V376" s="103" t="str">
        <f>IF(V375="","",IF(SUMPRODUCT((Stabilo!$F381:$DA381="A")*(Stabilo!$F$5:$DA$5='Résultats élèves'!$L$2))&gt;0,"ABSENT","PRESENT"))</f>
        <v/>
      </c>
      <c r="W376" s="103" t="str">
        <f>IF(W375="","",IF(SUMPRODUCT((Stabilo!$F381:$DA381="A")*(Stabilo!$F$5:$DA$5='Résultats élèves'!$M$2))&gt;0,"ABSENT","PRESENT"))</f>
        <v/>
      </c>
      <c r="X376" s="99" t="str">
        <f t="shared" si="66"/>
        <v/>
      </c>
      <c r="Y376" s="176" t="str">
        <f>IF(X376="PRESENT",IF(N376="PRESENT",SUMPRODUCT((Stabilo!$F381:$DA381=1)*(Stabilo!$F$5:$DA$5='Résultats élèves'!$D$2)),"A"),"A")</f>
        <v>A</v>
      </c>
      <c r="Z376" s="176" t="str">
        <f>IF(X376="PRESENT",IF(O376="PRESENT",SUMPRODUCT((Stabilo!$F381:$DA381=1)*(Stabilo!$F$5:$DA$5='Résultats élèves'!$E$2)),"A"),"A")</f>
        <v>A</v>
      </c>
      <c r="AA376" s="176" t="str">
        <f>IF(X376="PRESENT",IF(P376="PRESENT",SUMPRODUCT((Stabilo!$F381:$DA381=1)*(Stabilo!$F$5:$DA$5='Résultats élèves'!$F$2)),"A"),"A")</f>
        <v>A</v>
      </c>
      <c r="AB376" s="176" t="str">
        <f>IF(X376="PRESENT",IF(Q376="PRESENT",SUMPRODUCT((Stabilo!$F381:$DA381=1)*(Stabilo!$F$5:$DA$5='Résultats élèves'!$G$2)),"A"),"A")</f>
        <v>A</v>
      </c>
      <c r="AC376" s="176" t="str">
        <f>IF(X376="PRESENT",IF(R376="PRESENT",SUMPRODUCT((Stabilo!$F381:$DA381=1)*(Stabilo!$F$5:$DA$5='Résultats élèves'!$H$2)),"A"),"A")</f>
        <v>A</v>
      </c>
      <c r="AD376" s="176" t="str">
        <f>IF(X376="PRESENT",IF(S376="PRESENT",SUMPRODUCT((Stabilo!$F381:$DA381=1)*(Stabilo!$F$5:$DA$5='Résultats élèves'!$I$2)),"A"),"A")</f>
        <v>A</v>
      </c>
      <c r="AE376" s="176" t="str">
        <f>IF(X376="PRESENT",IF(T376="PRESENT",SUMPRODUCT((Stabilo!$F381:$DA381=1)*(Stabilo!$F$5:$DA$5='Résultats élèves'!$J$2)),"A"),"A")</f>
        <v>A</v>
      </c>
      <c r="AF376" s="176" t="str">
        <f>IF(X376="PRESENT",IF(U376="PRESENT",SUMPRODUCT((Stabilo!$F381:$DA381=1)*(Stabilo!$F$5:$DA$5='Résultats élèves'!$K$2)),"A"),"A")</f>
        <v>A</v>
      </c>
      <c r="AG376" s="176" t="str">
        <f>IF(X376="PRESENT",IF(V376="PRESENT",SUMPRODUCT((Stabilo!$F381:$DA381=1)*(Stabilo!$F$5:$DA$5='Résultats élèves'!$L$2)),"A"),"A")</f>
        <v>A</v>
      </c>
      <c r="AH376" s="176" t="str">
        <f>IF(X376="PRESENT",IF(W376="PRESENT",SUMPRODUCT((Stabilo!$F381:$DA381=1)*(Stabilo!$F$5:$DA$5='Résultats élèves'!$M$2)),"A"),"A")</f>
        <v>A</v>
      </c>
      <c r="AI376" s="175">
        <f>SUMPRODUCT((Stabilo!$F$5:$DA$5=1)*(Stabilo!F381:DA381&lt;&gt;""))</f>
        <v>0</v>
      </c>
      <c r="AJ376" s="175">
        <f>SUMPRODUCT((Stabilo!$F$5:$DA$5=2)*(Stabilo!F381:DA381&lt;&gt;""))</f>
        <v>0</v>
      </c>
      <c r="AK376" s="175">
        <f>SUMPRODUCT((Stabilo!$F$5:$DA$5=3)*(Stabilo!F381:DA381&lt;&gt;""))</f>
        <v>0</v>
      </c>
      <c r="AL376" s="175">
        <f>SUMPRODUCT((Stabilo!$F$5:$DA$5=4)*(Stabilo!F381:DA381&lt;&gt;""))</f>
        <v>0</v>
      </c>
      <c r="AM376" s="175">
        <f>SUMPRODUCT((Stabilo!$F$5:$DA$5=5)*(Stabilo!F381:DA381&lt;&gt;""))</f>
        <v>0</v>
      </c>
      <c r="AN376" s="175">
        <f>SUMPRODUCT((Stabilo!$F$5:$DA$5=6)*(Stabilo!F381:DA381&lt;&gt;""))</f>
        <v>0</v>
      </c>
      <c r="AO376" s="175">
        <f>SUMPRODUCT((Stabilo!$F$5:$DA$5=7)*(Stabilo!F381:DA381&lt;&gt;""))</f>
        <v>0</v>
      </c>
      <c r="AP376" s="175">
        <f>SUMPRODUCT((Stabilo!$F$5:$DA$5=8)*(Stabilo!F381:DA381&lt;&gt;""))</f>
        <v>0</v>
      </c>
      <c r="AQ376" s="175">
        <f>SUMPRODUCT((Stabilo!$F$5:$DA$5=9)*(Stabilo!F381:DA381&lt;&gt;""))</f>
        <v>0</v>
      </c>
      <c r="AR376" s="175">
        <f>SUMPRODUCT((Stabilo!$F$5:$DA$5=10)*(Stabilo!F381:DA381&lt;&gt;""))</f>
        <v>0</v>
      </c>
    </row>
    <row r="377" spans="2:44" ht="15" customHeight="1">
      <c r="B377" s="76">
        <v>374</v>
      </c>
      <c r="C377" s="77" t="str">
        <f>IF(Accueil!F386="","",Accueil!F386)</f>
        <v/>
      </c>
      <c r="D377" s="167" t="str">
        <f t="shared" si="56"/>
        <v/>
      </c>
      <c r="E377" s="167" t="str">
        <f t="shared" si="57"/>
        <v/>
      </c>
      <c r="F377" s="167" t="str">
        <f t="shared" si="58"/>
        <v/>
      </c>
      <c r="G377" s="167" t="str">
        <f t="shared" si="59"/>
        <v/>
      </c>
      <c r="H377" s="167" t="str">
        <f t="shared" si="60"/>
        <v/>
      </c>
      <c r="I377" s="167" t="str">
        <f t="shared" si="61"/>
        <v/>
      </c>
      <c r="J377" s="167" t="str">
        <f t="shared" si="62"/>
        <v/>
      </c>
      <c r="K377" s="167" t="str">
        <f t="shared" si="63"/>
        <v/>
      </c>
      <c r="L377" s="167" t="str">
        <f t="shared" si="64"/>
        <v/>
      </c>
      <c r="M377" s="167" t="str">
        <f t="shared" si="65"/>
        <v/>
      </c>
      <c r="N377" s="103" t="str">
        <f>IF(N376="","",IF(SUMPRODUCT((Stabilo!$F382:$DA382="A")*(Stabilo!$F$5:$DA$5='Résultats élèves'!$D$2))&gt;0,"ABSENT","PRESENT"))</f>
        <v>PRESENT</v>
      </c>
      <c r="O377" s="103" t="str">
        <f>IF(O376="","",IF(SUMPRODUCT((Stabilo!$F382:$DA382="A")*(Stabilo!$F$5:$DA$5='Résultats élèves'!$E$2))&gt;0,"ABSENT","PRESENT"))</f>
        <v>PRESENT</v>
      </c>
      <c r="P377" s="103" t="str">
        <f>IF(P376="","",IF(SUMPRODUCT((Stabilo!$F382:$DA382="A")*(Stabilo!$F$5:$DA$5='Résultats élèves'!$F$2))&gt;0,"ABSENT","PRESENT"))</f>
        <v>PRESENT</v>
      </c>
      <c r="Q377" s="103" t="str">
        <f>IF(Q376="","",IF(SUMPRODUCT((Stabilo!$F382:$DA382="A")*(Stabilo!$F$5:$DA$5='Résultats élèves'!$G$2))&gt;0,"ABSENT","PRESENT"))</f>
        <v>PRESENT</v>
      </c>
      <c r="R377" s="103" t="str">
        <f>IF(R376="","",IF(SUMPRODUCT((Stabilo!$F382:$DA382="A")*(Stabilo!$F$5:$DA$5='Résultats élèves'!$H$2))&gt;0,"ABSENT","PRESENT"))</f>
        <v>PRESENT</v>
      </c>
      <c r="S377" s="103" t="str">
        <f>IF(S376="","",IF(SUMPRODUCT((Stabilo!$F382:$DA382="A")*(Stabilo!$F$5:$DA$5='Résultats élèves'!$I$2))&gt;0,"ABSENT","PRESENT"))</f>
        <v/>
      </c>
      <c r="T377" s="103" t="str">
        <f>IF(T376="","",IF(SUMPRODUCT((Stabilo!$F382:$DA382="A")*(Stabilo!$F$5:$DA$5='Résultats élèves'!$J$2))&gt;0,"ABSENT","PRESENT"))</f>
        <v/>
      </c>
      <c r="U377" s="103" t="str">
        <f>IF(U376="","",IF(SUMPRODUCT((Stabilo!$F382:$DA382="A")*(Stabilo!$F$5:$DA$5='Résultats élèves'!$K$2))&gt;0,"ABSENT","PRESENT"))</f>
        <v/>
      </c>
      <c r="V377" s="103" t="str">
        <f>IF(V376="","",IF(SUMPRODUCT((Stabilo!$F382:$DA382="A")*(Stabilo!$F$5:$DA$5='Résultats élèves'!$L$2))&gt;0,"ABSENT","PRESENT"))</f>
        <v/>
      </c>
      <c r="W377" s="103" t="str">
        <f>IF(W376="","",IF(SUMPRODUCT((Stabilo!$F382:$DA382="A")*(Stabilo!$F$5:$DA$5='Résultats élèves'!$M$2))&gt;0,"ABSENT","PRESENT"))</f>
        <v/>
      </c>
      <c r="X377" s="99" t="str">
        <f t="shared" si="66"/>
        <v/>
      </c>
      <c r="Y377" s="176" t="str">
        <f>IF(X377="PRESENT",IF(N377="PRESENT",SUMPRODUCT((Stabilo!$F382:$DA382=1)*(Stabilo!$F$5:$DA$5='Résultats élèves'!$D$2)),"A"),"A")</f>
        <v>A</v>
      </c>
      <c r="Z377" s="176" t="str">
        <f>IF(X377="PRESENT",IF(O377="PRESENT",SUMPRODUCT((Stabilo!$F382:$DA382=1)*(Stabilo!$F$5:$DA$5='Résultats élèves'!$E$2)),"A"),"A")</f>
        <v>A</v>
      </c>
      <c r="AA377" s="176" t="str">
        <f>IF(X377="PRESENT",IF(P377="PRESENT",SUMPRODUCT((Stabilo!$F382:$DA382=1)*(Stabilo!$F$5:$DA$5='Résultats élèves'!$F$2)),"A"),"A")</f>
        <v>A</v>
      </c>
      <c r="AB377" s="176" t="str">
        <f>IF(X377="PRESENT",IF(Q377="PRESENT",SUMPRODUCT((Stabilo!$F382:$DA382=1)*(Stabilo!$F$5:$DA$5='Résultats élèves'!$G$2)),"A"),"A")</f>
        <v>A</v>
      </c>
      <c r="AC377" s="176" t="str">
        <f>IF(X377="PRESENT",IF(R377="PRESENT",SUMPRODUCT((Stabilo!$F382:$DA382=1)*(Stabilo!$F$5:$DA$5='Résultats élèves'!$H$2)),"A"),"A")</f>
        <v>A</v>
      </c>
      <c r="AD377" s="176" t="str">
        <f>IF(X377="PRESENT",IF(S377="PRESENT",SUMPRODUCT((Stabilo!$F382:$DA382=1)*(Stabilo!$F$5:$DA$5='Résultats élèves'!$I$2)),"A"),"A")</f>
        <v>A</v>
      </c>
      <c r="AE377" s="176" t="str">
        <f>IF(X377="PRESENT",IF(T377="PRESENT",SUMPRODUCT((Stabilo!$F382:$DA382=1)*(Stabilo!$F$5:$DA$5='Résultats élèves'!$J$2)),"A"),"A")</f>
        <v>A</v>
      </c>
      <c r="AF377" s="176" t="str">
        <f>IF(X377="PRESENT",IF(U377="PRESENT",SUMPRODUCT((Stabilo!$F382:$DA382=1)*(Stabilo!$F$5:$DA$5='Résultats élèves'!$K$2)),"A"),"A")</f>
        <v>A</v>
      </c>
      <c r="AG377" s="176" t="str">
        <f>IF(X377="PRESENT",IF(V377="PRESENT",SUMPRODUCT((Stabilo!$F382:$DA382=1)*(Stabilo!$F$5:$DA$5='Résultats élèves'!$L$2)),"A"),"A")</f>
        <v>A</v>
      </c>
      <c r="AH377" s="176" t="str">
        <f>IF(X377="PRESENT",IF(W377="PRESENT",SUMPRODUCT((Stabilo!$F382:$DA382=1)*(Stabilo!$F$5:$DA$5='Résultats élèves'!$M$2)),"A"),"A")</f>
        <v>A</v>
      </c>
      <c r="AI377" s="175">
        <f>SUMPRODUCT((Stabilo!$F$5:$DA$5=1)*(Stabilo!F382:DA382&lt;&gt;""))</f>
        <v>0</v>
      </c>
      <c r="AJ377" s="175">
        <f>SUMPRODUCT((Stabilo!$F$5:$DA$5=2)*(Stabilo!F382:DA382&lt;&gt;""))</f>
        <v>0</v>
      </c>
      <c r="AK377" s="175">
        <f>SUMPRODUCT((Stabilo!$F$5:$DA$5=3)*(Stabilo!F382:DA382&lt;&gt;""))</f>
        <v>0</v>
      </c>
      <c r="AL377" s="175">
        <f>SUMPRODUCT((Stabilo!$F$5:$DA$5=4)*(Stabilo!F382:DA382&lt;&gt;""))</f>
        <v>0</v>
      </c>
      <c r="AM377" s="175">
        <f>SUMPRODUCT((Stabilo!$F$5:$DA$5=5)*(Stabilo!F382:DA382&lt;&gt;""))</f>
        <v>0</v>
      </c>
      <c r="AN377" s="175">
        <f>SUMPRODUCT((Stabilo!$F$5:$DA$5=6)*(Stabilo!F382:DA382&lt;&gt;""))</f>
        <v>0</v>
      </c>
      <c r="AO377" s="175">
        <f>SUMPRODUCT((Stabilo!$F$5:$DA$5=7)*(Stabilo!F382:DA382&lt;&gt;""))</f>
        <v>0</v>
      </c>
      <c r="AP377" s="175">
        <f>SUMPRODUCT((Stabilo!$F$5:$DA$5=8)*(Stabilo!F382:DA382&lt;&gt;""))</f>
        <v>0</v>
      </c>
      <c r="AQ377" s="175">
        <f>SUMPRODUCT((Stabilo!$F$5:$DA$5=9)*(Stabilo!F382:DA382&lt;&gt;""))</f>
        <v>0</v>
      </c>
      <c r="AR377" s="175">
        <f>SUMPRODUCT((Stabilo!$F$5:$DA$5=10)*(Stabilo!F382:DA382&lt;&gt;""))</f>
        <v>0</v>
      </c>
    </row>
    <row r="378" spans="2:44" ht="15" customHeight="1">
      <c r="B378" s="76">
        <v>375</v>
      </c>
      <c r="C378" s="77" t="str">
        <f>IF(Accueil!F387="","",Accueil!F387)</f>
        <v/>
      </c>
      <c r="D378" s="167" t="str">
        <f t="shared" si="56"/>
        <v/>
      </c>
      <c r="E378" s="167" t="str">
        <f t="shared" si="57"/>
        <v/>
      </c>
      <c r="F378" s="167" t="str">
        <f t="shared" si="58"/>
        <v/>
      </c>
      <c r="G378" s="167" t="str">
        <f t="shared" si="59"/>
        <v/>
      </c>
      <c r="H378" s="167" t="str">
        <f t="shared" si="60"/>
        <v/>
      </c>
      <c r="I378" s="167" t="str">
        <f t="shared" si="61"/>
        <v/>
      </c>
      <c r="J378" s="167" t="str">
        <f t="shared" si="62"/>
        <v/>
      </c>
      <c r="K378" s="167" t="str">
        <f t="shared" si="63"/>
        <v/>
      </c>
      <c r="L378" s="167" t="str">
        <f t="shared" si="64"/>
        <v/>
      </c>
      <c r="M378" s="167" t="str">
        <f t="shared" si="65"/>
        <v/>
      </c>
      <c r="N378" s="103" t="str">
        <f>IF(N377="","",IF(SUMPRODUCT((Stabilo!$F383:$DA383="A")*(Stabilo!$F$5:$DA$5='Résultats élèves'!$D$2))&gt;0,"ABSENT","PRESENT"))</f>
        <v>PRESENT</v>
      </c>
      <c r="O378" s="103" t="str">
        <f>IF(O377="","",IF(SUMPRODUCT((Stabilo!$F383:$DA383="A")*(Stabilo!$F$5:$DA$5='Résultats élèves'!$E$2))&gt;0,"ABSENT","PRESENT"))</f>
        <v>PRESENT</v>
      </c>
      <c r="P378" s="103" t="str">
        <f>IF(P377="","",IF(SUMPRODUCT((Stabilo!$F383:$DA383="A")*(Stabilo!$F$5:$DA$5='Résultats élèves'!$F$2))&gt;0,"ABSENT","PRESENT"))</f>
        <v>PRESENT</v>
      </c>
      <c r="Q378" s="103" t="str">
        <f>IF(Q377="","",IF(SUMPRODUCT((Stabilo!$F383:$DA383="A")*(Stabilo!$F$5:$DA$5='Résultats élèves'!$G$2))&gt;0,"ABSENT","PRESENT"))</f>
        <v>PRESENT</v>
      </c>
      <c r="R378" s="103" t="str">
        <f>IF(R377="","",IF(SUMPRODUCT((Stabilo!$F383:$DA383="A")*(Stabilo!$F$5:$DA$5='Résultats élèves'!$H$2))&gt;0,"ABSENT","PRESENT"))</f>
        <v>PRESENT</v>
      </c>
      <c r="S378" s="103" t="str">
        <f>IF(S377="","",IF(SUMPRODUCT((Stabilo!$F383:$DA383="A")*(Stabilo!$F$5:$DA$5='Résultats élèves'!$I$2))&gt;0,"ABSENT","PRESENT"))</f>
        <v/>
      </c>
      <c r="T378" s="103" t="str">
        <f>IF(T377="","",IF(SUMPRODUCT((Stabilo!$F383:$DA383="A")*(Stabilo!$F$5:$DA$5='Résultats élèves'!$J$2))&gt;0,"ABSENT","PRESENT"))</f>
        <v/>
      </c>
      <c r="U378" s="103" t="str">
        <f>IF(U377="","",IF(SUMPRODUCT((Stabilo!$F383:$DA383="A")*(Stabilo!$F$5:$DA$5='Résultats élèves'!$K$2))&gt;0,"ABSENT","PRESENT"))</f>
        <v/>
      </c>
      <c r="V378" s="103" t="str">
        <f>IF(V377="","",IF(SUMPRODUCT((Stabilo!$F383:$DA383="A")*(Stabilo!$F$5:$DA$5='Résultats élèves'!$L$2))&gt;0,"ABSENT","PRESENT"))</f>
        <v/>
      </c>
      <c r="W378" s="103" t="str">
        <f>IF(W377="","",IF(SUMPRODUCT((Stabilo!$F383:$DA383="A")*(Stabilo!$F$5:$DA$5='Résultats élèves'!$M$2))&gt;0,"ABSENT","PRESENT"))</f>
        <v/>
      </c>
      <c r="X378" s="99" t="str">
        <f t="shared" si="66"/>
        <v/>
      </c>
      <c r="Y378" s="176" t="str">
        <f>IF(X378="PRESENT",IF(N378="PRESENT",SUMPRODUCT((Stabilo!$F383:$DA383=1)*(Stabilo!$F$5:$DA$5='Résultats élèves'!$D$2)),"A"),"A")</f>
        <v>A</v>
      </c>
      <c r="Z378" s="176" t="str">
        <f>IF(X378="PRESENT",IF(O378="PRESENT",SUMPRODUCT((Stabilo!$F383:$DA383=1)*(Stabilo!$F$5:$DA$5='Résultats élèves'!$E$2)),"A"),"A")</f>
        <v>A</v>
      </c>
      <c r="AA378" s="176" t="str">
        <f>IF(X378="PRESENT",IF(P378="PRESENT",SUMPRODUCT((Stabilo!$F383:$DA383=1)*(Stabilo!$F$5:$DA$5='Résultats élèves'!$F$2)),"A"),"A")</f>
        <v>A</v>
      </c>
      <c r="AB378" s="176" t="str">
        <f>IF(X378="PRESENT",IF(Q378="PRESENT",SUMPRODUCT((Stabilo!$F383:$DA383=1)*(Stabilo!$F$5:$DA$5='Résultats élèves'!$G$2)),"A"),"A")</f>
        <v>A</v>
      </c>
      <c r="AC378" s="176" t="str">
        <f>IF(X378="PRESENT",IF(R378="PRESENT",SUMPRODUCT((Stabilo!$F383:$DA383=1)*(Stabilo!$F$5:$DA$5='Résultats élèves'!$H$2)),"A"),"A")</f>
        <v>A</v>
      </c>
      <c r="AD378" s="176" t="str">
        <f>IF(X378="PRESENT",IF(S378="PRESENT",SUMPRODUCT((Stabilo!$F383:$DA383=1)*(Stabilo!$F$5:$DA$5='Résultats élèves'!$I$2)),"A"),"A")</f>
        <v>A</v>
      </c>
      <c r="AE378" s="176" t="str">
        <f>IF(X378="PRESENT",IF(T378="PRESENT",SUMPRODUCT((Stabilo!$F383:$DA383=1)*(Stabilo!$F$5:$DA$5='Résultats élèves'!$J$2)),"A"),"A")</f>
        <v>A</v>
      </c>
      <c r="AF378" s="176" t="str">
        <f>IF(X378="PRESENT",IF(U378="PRESENT",SUMPRODUCT((Stabilo!$F383:$DA383=1)*(Stabilo!$F$5:$DA$5='Résultats élèves'!$K$2)),"A"),"A")</f>
        <v>A</v>
      </c>
      <c r="AG378" s="176" t="str">
        <f>IF(X378="PRESENT",IF(V378="PRESENT",SUMPRODUCT((Stabilo!$F383:$DA383=1)*(Stabilo!$F$5:$DA$5='Résultats élèves'!$L$2)),"A"),"A")</f>
        <v>A</v>
      </c>
      <c r="AH378" s="176" t="str">
        <f>IF(X378="PRESENT",IF(W378="PRESENT",SUMPRODUCT((Stabilo!$F383:$DA383=1)*(Stabilo!$F$5:$DA$5='Résultats élèves'!$M$2)),"A"),"A")</f>
        <v>A</v>
      </c>
      <c r="AI378" s="175">
        <f>SUMPRODUCT((Stabilo!$F$5:$DA$5=1)*(Stabilo!F383:DA383&lt;&gt;""))</f>
        <v>0</v>
      </c>
      <c r="AJ378" s="175">
        <f>SUMPRODUCT((Stabilo!$F$5:$DA$5=2)*(Stabilo!F383:DA383&lt;&gt;""))</f>
        <v>0</v>
      </c>
      <c r="AK378" s="175">
        <f>SUMPRODUCT((Stabilo!$F$5:$DA$5=3)*(Stabilo!F383:DA383&lt;&gt;""))</f>
        <v>0</v>
      </c>
      <c r="AL378" s="175">
        <f>SUMPRODUCT((Stabilo!$F$5:$DA$5=4)*(Stabilo!F383:DA383&lt;&gt;""))</f>
        <v>0</v>
      </c>
      <c r="AM378" s="175">
        <f>SUMPRODUCT((Stabilo!$F$5:$DA$5=5)*(Stabilo!F383:DA383&lt;&gt;""))</f>
        <v>0</v>
      </c>
      <c r="AN378" s="175">
        <f>SUMPRODUCT((Stabilo!$F$5:$DA$5=6)*(Stabilo!F383:DA383&lt;&gt;""))</f>
        <v>0</v>
      </c>
      <c r="AO378" s="175">
        <f>SUMPRODUCT((Stabilo!$F$5:$DA$5=7)*(Stabilo!F383:DA383&lt;&gt;""))</f>
        <v>0</v>
      </c>
      <c r="AP378" s="175">
        <f>SUMPRODUCT((Stabilo!$F$5:$DA$5=8)*(Stabilo!F383:DA383&lt;&gt;""))</f>
        <v>0</v>
      </c>
      <c r="AQ378" s="175">
        <f>SUMPRODUCT((Stabilo!$F$5:$DA$5=9)*(Stabilo!F383:DA383&lt;&gt;""))</f>
        <v>0</v>
      </c>
      <c r="AR378" s="175">
        <f>SUMPRODUCT((Stabilo!$F$5:$DA$5=10)*(Stabilo!F383:DA383&lt;&gt;""))</f>
        <v>0</v>
      </c>
    </row>
    <row r="379" spans="2:44" ht="15" customHeight="1">
      <c r="B379" s="76">
        <v>376</v>
      </c>
      <c r="C379" s="77" t="str">
        <f>IF(Accueil!F388="","",Accueil!F388)</f>
        <v/>
      </c>
      <c r="D379" s="167" t="str">
        <f t="shared" si="56"/>
        <v/>
      </c>
      <c r="E379" s="167" t="str">
        <f t="shared" si="57"/>
        <v/>
      </c>
      <c r="F379" s="167" t="str">
        <f t="shared" si="58"/>
        <v/>
      </c>
      <c r="G379" s="167" t="str">
        <f t="shared" si="59"/>
        <v/>
      </c>
      <c r="H379" s="167" t="str">
        <f t="shared" si="60"/>
        <v/>
      </c>
      <c r="I379" s="167" t="str">
        <f t="shared" si="61"/>
        <v/>
      </c>
      <c r="J379" s="167" t="str">
        <f t="shared" si="62"/>
        <v/>
      </c>
      <c r="K379" s="167" t="str">
        <f t="shared" si="63"/>
        <v/>
      </c>
      <c r="L379" s="167" t="str">
        <f t="shared" si="64"/>
        <v/>
      </c>
      <c r="M379" s="167" t="str">
        <f t="shared" si="65"/>
        <v/>
      </c>
      <c r="N379" s="103" t="str">
        <f>IF(N378="","",IF(SUMPRODUCT((Stabilo!$F384:$DA384="A")*(Stabilo!$F$5:$DA$5='Résultats élèves'!$D$2))&gt;0,"ABSENT","PRESENT"))</f>
        <v>PRESENT</v>
      </c>
      <c r="O379" s="103" t="str">
        <f>IF(O378="","",IF(SUMPRODUCT((Stabilo!$F384:$DA384="A")*(Stabilo!$F$5:$DA$5='Résultats élèves'!$E$2))&gt;0,"ABSENT","PRESENT"))</f>
        <v>PRESENT</v>
      </c>
      <c r="P379" s="103" t="str">
        <f>IF(P378="","",IF(SUMPRODUCT((Stabilo!$F384:$DA384="A")*(Stabilo!$F$5:$DA$5='Résultats élèves'!$F$2))&gt;0,"ABSENT","PRESENT"))</f>
        <v>PRESENT</v>
      </c>
      <c r="Q379" s="103" t="str">
        <f>IF(Q378="","",IF(SUMPRODUCT((Stabilo!$F384:$DA384="A")*(Stabilo!$F$5:$DA$5='Résultats élèves'!$G$2))&gt;0,"ABSENT","PRESENT"))</f>
        <v>PRESENT</v>
      </c>
      <c r="R379" s="103" t="str">
        <f>IF(R378="","",IF(SUMPRODUCT((Stabilo!$F384:$DA384="A")*(Stabilo!$F$5:$DA$5='Résultats élèves'!$H$2))&gt;0,"ABSENT","PRESENT"))</f>
        <v>PRESENT</v>
      </c>
      <c r="S379" s="103" t="str">
        <f>IF(S378="","",IF(SUMPRODUCT((Stabilo!$F384:$DA384="A")*(Stabilo!$F$5:$DA$5='Résultats élèves'!$I$2))&gt;0,"ABSENT","PRESENT"))</f>
        <v/>
      </c>
      <c r="T379" s="103" t="str">
        <f>IF(T378="","",IF(SUMPRODUCT((Stabilo!$F384:$DA384="A")*(Stabilo!$F$5:$DA$5='Résultats élèves'!$J$2))&gt;0,"ABSENT","PRESENT"))</f>
        <v/>
      </c>
      <c r="U379" s="103" t="str">
        <f>IF(U378="","",IF(SUMPRODUCT((Stabilo!$F384:$DA384="A")*(Stabilo!$F$5:$DA$5='Résultats élèves'!$K$2))&gt;0,"ABSENT","PRESENT"))</f>
        <v/>
      </c>
      <c r="V379" s="103" t="str">
        <f>IF(V378="","",IF(SUMPRODUCT((Stabilo!$F384:$DA384="A")*(Stabilo!$F$5:$DA$5='Résultats élèves'!$L$2))&gt;0,"ABSENT","PRESENT"))</f>
        <v/>
      </c>
      <c r="W379" s="103" t="str">
        <f>IF(W378="","",IF(SUMPRODUCT((Stabilo!$F384:$DA384="A")*(Stabilo!$F$5:$DA$5='Résultats élèves'!$M$2))&gt;0,"ABSENT","PRESENT"))</f>
        <v/>
      </c>
      <c r="X379" s="99" t="str">
        <f t="shared" si="66"/>
        <v/>
      </c>
      <c r="Y379" s="176" t="str">
        <f>IF(X379="PRESENT",IF(N379="PRESENT",SUMPRODUCT((Stabilo!$F384:$DA384=1)*(Stabilo!$F$5:$DA$5='Résultats élèves'!$D$2)),"A"),"A")</f>
        <v>A</v>
      </c>
      <c r="Z379" s="176" t="str">
        <f>IF(X379="PRESENT",IF(O379="PRESENT",SUMPRODUCT((Stabilo!$F384:$DA384=1)*(Stabilo!$F$5:$DA$5='Résultats élèves'!$E$2)),"A"),"A")</f>
        <v>A</v>
      </c>
      <c r="AA379" s="176" t="str">
        <f>IF(X379="PRESENT",IF(P379="PRESENT",SUMPRODUCT((Stabilo!$F384:$DA384=1)*(Stabilo!$F$5:$DA$5='Résultats élèves'!$F$2)),"A"),"A")</f>
        <v>A</v>
      </c>
      <c r="AB379" s="176" t="str">
        <f>IF(X379="PRESENT",IF(Q379="PRESENT",SUMPRODUCT((Stabilo!$F384:$DA384=1)*(Stabilo!$F$5:$DA$5='Résultats élèves'!$G$2)),"A"),"A")</f>
        <v>A</v>
      </c>
      <c r="AC379" s="176" t="str">
        <f>IF(X379="PRESENT",IF(R379="PRESENT",SUMPRODUCT((Stabilo!$F384:$DA384=1)*(Stabilo!$F$5:$DA$5='Résultats élèves'!$H$2)),"A"),"A")</f>
        <v>A</v>
      </c>
      <c r="AD379" s="176" t="str">
        <f>IF(X379="PRESENT",IF(S379="PRESENT",SUMPRODUCT((Stabilo!$F384:$DA384=1)*(Stabilo!$F$5:$DA$5='Résultats élèves'!$I$2)),"A"),"A")</f>
        <v>A</v>
      </c>
      <c r="AE379" s="176" t="str">
        <f>IF(X379="PRESENT",IF(T379="PRESENT",SUMPRODUCT((Stabilo!$F384:$DA384=1)*(Stabilo!$F$5:$DA$5='Résultats élèves'!$J$2)),"A"),"A")</f>
        <v>A</v>
      </c>
      <c r="AF379" s="176" t="str">
        <f>IF(X379="PRESENT",IF(U379="PRESENT",SUMPRODUCT((Stabilo!$F384:$DA384=1)*(Stabilo!$F$5:$DA$5='Résultats élèves'!$K$2)),"A"),"A")</f>
        <v>A</v>
      </c>
      <c r="AG379" s="176" t="str">
        <f>IF(X379="PRESENT",IF(V379="PRESENT",SUMPRODUCT((Stabilo!$F384:$DA384=1)*(Stabilo!$F$5:$DA$5='Résultats élèves'!$L$2)),"A"),"A")</f>
        <v>A</v>
      </c>
      <c r="AH379" s="176" t="str">
        <f>IF(X379="PRESENT",IF(W379="PRESENT",SUMPRODUCT((Stabilo!$F384:$DA384=1)*(Stabilo!$F$5:$DA$5='Résultats élèves'!$M$2)),"A"),"A")</f>
        <v>A</v>
      </c>
      <c r="AI379" s="175">
        <f>SUMPRODUCT((Stabilo!$F$5:$DA$5=1)*(Stabilo!F384:DA384&lt;&gt;""))</f>
        <v>0</v>
      </c>
      <c r="AJ379" s="175">
        <f>SUMPRODUCT((Stabilo!$F$5:$DA$5=2)*(Stabilo!F384:DA384&lt;&gt;""))</f>
        <v>0</v>
      </c>
      <c r="AK379" s="175">
        <f>SUMPRODUCT((Stabilo!$F$5:$DA$5=3)*(Stabilo!F384:DA384&lt;&gt;""))</f>
        <v>0</v>
      </c>
      <c r="AL379" s="175">
        <f>SUMPRODUCT((Stabilo!$F$5:$DA$5=4)*(Stabilo!F384:DA384&lt;&gt;""))</f>
        <v>0</v>
      </c>
      <c r="AM379" s="175">
        <f>SUMPRODUCT((Stabilo!$F$5:$DA$5=5)*(Stabilo!F384:DA384&lt;&gt;""))</f>
        <v>0</v>
      </c>
      <c r="AN379" s="175">
        <f>SUMPRODUCT((Stabilo!$F$5:$DA$5=6)*(Stabilo!F384:DA384&lt;&gt;""))</f>
        <v>0</v>
      </c>
      <c r="AO379" s="175">
        <f>SUMPRODUCT((Stabilo!$F$5:$DA$5=7)*(Stabilo!F384:DA384&lt;&gt;""))</f>
        <v>0</v>
      </c>
      <c r="AP379" s="175">
        <f>SUMPRODUCT((Stabilo!$F$5:$DA$5=8)*(Stabilo!F384:DA384&lt;&gt;""))</f>
        <v>0</v>
      </c>
      <c r="AQ379" s="175">
        <f>SUMPRODUCT((Stabilo!$F$5:$DA$5=9)*(Stabilo!F384:DA384&lt;&gt;""))</f>
        <v>0</v>
      </c>
      <c r="AR379" s="175">
        <f>SUMPRODUCT((Stabilo!$F$5:$DA$5=10)*(Stabilo!F384:DA384&lt;&gt;""))</f>
        <v>0</v>
      </c>
    </row>
    <row r="380" spans="2:44" ht="15" customHeight="1">
      <c r="B380" s="76">
        <v>377</v>
      </c>
      <c r="C380" s="77" t="str">
        <f>IF(Accueil!F389="","",Accueil!F389)</f>
        <v/>
      </c>
      <c r="D380" s="167" t="str">
        <f t="shared" si="56"/>
        <v/>
      </c>
      <c r="E380" s="167" t="str">
        <f t="shared" si="57"/>
        <v/>
      </c>
      <c r="F380" s="167" t="str">
        <f t="shared" si="58"/>
        <v/>
      </c>
      <c r="G380" s="167" t="str">
        <f t="shared" si="59"/>
        <v/>
      </c>
      <c r="H380" s="167" t="str">
        <f t="shared" si="60"/>
        <v/>
      </c>
      <c r="I380" s="167" t="str">
        <f t="shared" si="61"/>
        <v/>
      </c>
      <c r="J380" s="167" t="str">
        <f t="shared" si="62"/>
        <v/>
      </c>
      <c r="K380" s="167" t="str">
        <f t="shared" si="63"/>
        <v/>
      </c>
      <c r="L380" s="167" t="str">
        <f t="shared" si="64"/>
        <v/>
      </c>
      <c r="M380" s="167" t="str">
        <f t="shared" si="65"/>
        <v/>
      </c>
      <c r="N380" s="103" t="str">
        <f>IF(N379="","",IF(SUMPRODUCT((Stabilo!$F385:$DA385="A")*(Stabilo!$F$5:$DA$5='Résultats élèves'!$D$2))&gt;0,"ABSENT","PRESENT"))</f>
        <v>PRESENT</v>
      </c>
      <c r="O380" s="103" t="str">
        <f>IF(O379="","",IF(SUMPRODUCT((Stabilo!$F385:$DA385="A")*(Stabilo!$F$5:$DA$5='Résultats élèves'!$E$2))&gt;0,"ABSENT","PRESENT"))</f>
        <v>PRESENT</v>
      </c>
      <c r="P380" s="103" t="str">
        <f>IF(P379="","",IF(SUMPRODUCT((Stabilo!$F385:$DA385="A")*(Stabilo!$F$5:$DA$5='Résultats élèves'!$F$2))&gt;0,"ABSENT","PRESENT"))</f>
        <v>PRESENT</v>
      </c>
      <c r="Q380" s="103" t="str">
        <f>IF(Q379="","",IF(SUMPRODUCT((Stabilo!$F385:$DA385="A")*(Stabilo!$F$5:$DA$5='Résultats élèves'!$G$2))&gt;0,"ABSENT","PRESENT"))</f>
        <v>PRESENT</v>
      </c>
      <c r="R380" s="103" t="str">
        <f>IF(R379="","",IF(SUMPRODUCT((Stabilo!$F385:$DA385="A")*(Stabilo!$F$5:$DA$5='Résultats élèves'!$H$2))&gt;0,"ABSENT","PRESENT"))</f>
        <v>PRESENT</v>
      </c>
      <c r="S380" s="103" t="str">
        <f>IF(S379="","",IF(SUMPRODUCT((Stabilo!$F385:$DA385="A")*(Stabilo!$F$5:$DA$5='Résultats élèves'!$I$2))&gt;0,"ABSENT","PRESENT"))</f>
        <v/>
      </c>
      <c r="T380" s="103" t="str">
        <f>IF(T379="","",IF(SUMPRODUCT((Stabilo!$F385:$DA385="A")*(Stabilo!$F$5:$DA$5='Résultats élèves'!$J$2))&gt;0,"ABSENT","PRESENT"))</f>
        <v/>
      </c>
      <c r="U380" s="103" t="str">
        <f>IF(U379="","",IF(SUMPRODUCT((Stabilo!$F385:$DA385="A")*(Stabilo!$F$5:$DA$5='Résultats élèves'!$K$2))&gt;0,"ABSENT","PRESENT"))</f>
        <v/>
      </c>
      <c r="V380" s="103" t="str">
        <f>IF(V379="","",IF(SUMPRODUCT((Stabilo!$F385:$DA385="A")*(Stabilo!$F$5:$DA$5='Résultats élèves'!$L$2))&gt;0,"ABSENT","PRESENT"))</f>
        <v/>
      </c>
      <c r="W380" s="103" t="str">
        <f>IF(W379="","",IF(SUMPRODUCT((Stabilo!$F385:$DA385="A")*(Stabilo!$F$5:$DA$5='Résultats élèves'!$M$2))&gt;0,"ABSENT","PRESENT"))</f>
        <v/>
      </c>
      <c r="X380" s="99" t="str">
        <f t="shared" si="66"/>
        <v/>
      </c>
      <c r="Y380" s="176" t="str">
        <f>IF(X380="PRESENT",IF(N380="PRESENT",SUMPRODUCT((Stabilo!$F385:$DA385=1)*(Stabilo!$F$5:$DA$5='Résultats élèves'!$D$2)),"A"),"A")</f>
        <v>A</v>
      </c>
      <c r="Z380" s="176" t="str">
        <f>IF(X380="PRESENT",IF(O380="PRESENT",SUMPRODUCT((Stabilo!$F385:$DA385=1)*(Stabilo!$F$5:$DA$5='Résultats élèves'!$E$2)),"A"),"A")</f>
        <v>A</v>
      </c>
      <c r="AA380" s="176" t="str">
        <f>IF(X380="PRESENT",IF(P380="PRESENT",SUMPRODUCT((Stabilo!$F385:$DA385=1)*(Stabilo!$F$5:$DA$5='Résultats élèves'!$F$2)),"A"),"A")</f>
        <v>A</v>
      </c>
      <c r="AB380" s="176" t="str">
        <f>IF(X380="PRESENT",IF(Q380="PRESENT",SUMPRODUCT((Stabilo!$F385:$DA385=1)*(Stabilo!$F$5:$DA$5='Résultats élèves'!$G$2)),"A"),"A")</f>
        <v>A</v>
      </c>
      <c r="AC380" s="176" t="str">
        <f>IF(X380="PRESENT",IF(R380="PRESENT",SUMPRODUCT((Stabilo!$F385:$DA385=1)*(Stabilo!$F$5:$DA$5='Résultats élèves'!$H$2)),"A"),"A")</f>
        <v>A</v>
      </c>
      <c r="AD380" s="176" t="str">
        <f>IF(X380="PRESENT",IF(S380="PRESENT",SUMPRODUCT((Stabilo!$F385:$DA385=1)*(Stabilo!$F$5:$DA$5='Résultats élèves'!$I$2)),"A"),"A")</f>
        <v>A</v>
      </c>
      <c r="AE380" s="176" t="str">
        <f>IF(X380="PRESENT",IF(T380="PRESENT",SUMPRODUCT((Stabilo!$F385:$DA385=1)*(Stabilo!$F$5:$DA$5='Résultats élèves'!$J$2)),"A"),"A")</f>
        <v>A</v>
      </c>
      <c r="AF380" s="176" t="str">
        <f>IF(X380="PRESENT",IF(U380="PRESENT",SUMPRODUCT((Stabilo!$F385:$DA385=1)*(Stabilo!$F$5:$DA$5='Résultats élèves'!$K$2)),"A"),"A")</f>
        <v>A</v>
      </c>
      <c r="AG380" s="176" t="str">
        <f>IF(X380="PRESENT",IF(V380="PRESENT",SUMPRODUCT((Stabilo!$F385:$DA385=1)*(Stabilo!$F$5:$DA$5='Résultats élèves'!$L$2)),"A"),"A")</f>
        <v>A</v>
      </c>
      <c r="AH380" s="176" t="str">
        <f>IF(X380="PRESENT",IF(W380="PRESENT",SUMPRODUCT((Stabilo!$F385:$DA385=1)*(Stabilo!$F$5:$DA$5='Résultats élèves'!$M$2)),"A"),"A")</f>
        <v>A</v>
      </c>
      <c r="AI380" s="175">
        <f>SUMPRODUCT((Stabilo!$F$5:$DA$5=1)*(Stabilo!F385:DA385&lt;&gt;""))</f>
        <v>0</v>
      </c>
      <c r="AJ380" s="175">
        <f>SUMPRODUCT((Stabilo!$F$5:$DA$5=2)*(Stabilo!F385:DA385&lt;&gt;""))</f>
        <v>0</v>
      </c>
      <c r="AK380" s="175">
        <f>SUMPRODUCT((Stabilo!$F$5:$DA$5=3)*(Stabilo!F385:DA385&lt;&gt;""))</f>
        <v>0</v>
      </c>
      <c r="AL380" s="175">
        <f>SUMPRODUCT((Stabilo!$F$5:$DA$5=4)*(Stabilo!F385:DA385&lt;&gt;""))</f>
        <v>0</v>
      </c>
      <c r="AM380" s="175">
        <f>SUMPRODUCT((Stabilo!$F$5:$DA$5=5)*(Stabilo!F385:DA385&lt;&gt;""))</f>
        <v>0</v>
      </c>
      <c r="AN380" s="175">
        <f>SUMPRODUCT((Stabilo!$F$5:$DA$5=6)*(Stabilo!F385:DA385&lt;&gt;""))</f>
        <v>0</v>
      </c>
      <c r="AO380" s="175">
        <f>SUMPRODUCT((Stabilo!$F$5:$DA$5=7)*(Stabilo!F385:DA385&lt;&gt;""))</f>
        <v>0</v>
      </c>
      <c r="AP380" s="175">
        <f>SUMPRODUCT((Stabilo!$F$5:$DA$5=8)*(Stabilo!F385:DA385&lt;&gt;""))</f>
        <v>0</v>
      </c>
      <c r="AQ380" s="175">
        <f>SUMPRODUCT((Stabilo!$F$5:$DA$5=9)*(Stabilo!F385:DA385&lt;&gt;""))</f>
        <v>0</v>
      </c>
      <c r="AR380" s="175">
        <f>SUMPRODUCT((Stabilo!$F$5:$DA$5=10)*(Stabilo!F385:DA385&lt;&gt;""))</f>
        <v>0</v>
      </c>
    </row>
    <row r="381" spans="2:44" ht="15" customHeight="1">
      <c r="B381" s="76">
        <v>378</v>
      </c>
      <c r="C381" s="77" t="str">
        <f>IF(Accueil!F390="","",Accueil!F390)</f>
        <v/>
      </c>
      <c r="D381" s="167" t="str">
        <f t="shared" si="56"/>
        <v/>
      </c>
      <c r="E381" s="167" t="str">
        <f t="shared" si="57"/>
        <v/>
      </c>
      <c r="F381" s="167" t="str">
        <f t="shared" si="58"/>
        <v/>
      </c>
      <c r="G381" s="167" t="str">
        <f t="shared" si="59"/>
        <v/>
      </c>
      <c r="H381" s="167" t="str">
        <f t="shared" si="60"/>
        <v/>
      </c>
      <c r="I381" s="167" t="str">
        <f t="shared" si="61"/>
        <v/>
      </c>
      <c r="J381" s="167" t="str">
        <f t="shared" si="62"/>
        <v/>
      </c>
      <c r="K381" s="167" t="str">
        <f t="shared" si="63"/>
        <v/>
      </c>
      <c r="L381" s="167" t="str">
        <f t="shared" si="64"/>
        <v/>
      </c>
      <c r="M381" s="167" t="str">
        <f t="shared" si="65"/>
        <v/>
      </c>
      <c r="N381" s="103" t="str">
        <f>IF(N380="","",IF(SUMPRODUCT((Stabilo!$F386:$DA386="A")*(Stabilo!$F$5:$DA$5='Résultats élèves'!$D$2))&gt;0,"ABSENT","PRESENT"))</f>
        <v>PRESENT</v>
      </c>
      <c r="O381" s="103" t="str">
        <f>IF(O380="","",IF(SUMPRODUCT((Stabilo!$F386:$DA386="A")*(Stabilo!$F$5:$DA$5='Résultats élèves'!$E$2))&gt;0,"ABSENT","PRESENT"))</f>
        <v>PRESENT</v>
      </c>
      <c r="P381" s="103" t="str">
        <f>IF(P380="","",IF(SUMPRODUCT((Stabilo!$F386:$DA386="A")*(Stabilo!$F$5:$DA$5='Résultats élèves'!$F$2))&gt;0,"ABSENT","PRESENT"))</f>
        <v>PRESENT</v>
      </c>
      <c r="Q381" s="103" t="str">
        <f>IF(Q380="","",IF(SUMPRODUCT((Stabilo!$F386:$DA386="A")*(Stabilo!$F$5:$DA$5='Résultats élèves'!$G$2))&gt;0,"ABSENT","PRESENT"))</f>
        <v>PRESENT</v>
      </c>
      <c r="R381" s="103" t="str">
        <f>IF(R380="","",IF(SUMPRODUCT((Stabilo!$F386:$DA386="A")*(Stabilo!$F$5:$DA$5='Résultats élèves'!$H$2))&gt;0,"ABSENT","PRESENT"))</f>
        <v>PRESENT</v>
      </c>
      <c r="S381" s="103" t="str">
        <f>IF(S380="","",IF(SUMPRODUCT((Stabilo!$F386:$DA386="A")*(Stabilo!$F$5:$DA$5='Résultats élèves'!$I$2))&gt;0,"ABSENT","PRESENT"))</f>
        <v/>
      </c>
      <c r="T381" s="103" t="str">
        <f>IF(T380="","",IF(SUMPRODUCT((Stabilo!$F386:$DA386="A")*(Stabilo!$F$5:$DA$5='Résultats élèves'!$J$2))&gt;0,"ABSENT","PRESENT"))</f>
        <v/>
      </c>
      <c r="U381" s="103" t="str">
        <f>IF(U380="","",IF(SUMPRODUCT((Stabilo!$F386:$DA386="A")*(Stabilo!$F$5:$DA$5='Résultats élèves'!$K$2))&gt;0,"ABSENT","PRESENT"))</f>
        <v/>
      </c>
      <c r="V381" s="103" t="str">
        <f>IF(V380="","",IF(SUMPRODUCT((Stabilo!$F386:$DA386="A")*(Stabilo!$F$5:$DA$5='Résultats élèves'!$L$2))&gt;0,"ABSENT","PRESENT"))</f>
        <v/>
      </c>
      <c r="W381" s="103" t="str">
        <f>IF(W380="","",IF(SUMPRODUCT((Stabilo!$F386:$DA386="A")*(Stabilo!$F$5:$DA$5='Résultats élèves'!$M$2))&gt;0,"ABSENT","PRESENT"))</f>
        <v/>
      </c>
      <c r="X381" s="99" t="str">
        <f t="shared" si="66"/>
        <v/>
      </c>
      <c r="Y381" s="176" t="str">
        <f>IF(X381="PRESENT",IF(N381="PRESENT",SUMPRODUCT((Stabilo!$F386:$DA386=1)*(Stabilo!$F$5:$DA$5='Résultats élèves'!$D$2)),"A"),"A")</f>
        <v>A</v>
      </c>
      <c r="Z381" s="176" t="str">
        <f>IF(X381="PRESENT",IF(O381="PRESENT",SUMPRODUCT((Stabilo!$F386:$DA386=1)*(Stabilo!$F$5:$DA$5='Résultats élèves'!$E$2)),"A"),"A")</f>
        <v>A</v>
      </c>
      <c r="AA381" s="176" t="str">
        <f>IF(X381="PRESENT",IF(P381="PRESENT",SUMPRODUCT((Stabilo!$F386:$DA386=1)*(Stabilo!$F$5:$DA$5='Résultats élèves'!$F$2)),"A"),"A")</f>
        <v>A</v>
      </c>
      <c r="AB381" s="176" t="str">
        <f>IF(X381="PRESENT",IF(Q381="PRESENT",SUMPRODUCT((Stabilo!$F386:$DA386=1)*(Stabilo!$F$5:$DA$5='Résultats élèves'!$G$2)),"A"),"A")</f>
        <v>A</v>
      </c>
      <c r="AC381" s="176" t="str">
        <f>IF(X381="PRESENT",IF(R381="PRESENT",SUMPRODUCT((Stabilo!$F386:$DA386=1)*(Stabilo!$F$5:$DA$5='Résultats élèves'!$H$2)),"A"),"A")</f>
        <v>A</v>
      </c>
      <c r="AD381" s="176" t="str">
        <f>IF(X381="PRESENT",IF(S381="PRESENT",SUMPRODUCT((Stabilo!$F386:$DA386=1)*(Stabilo!$F$5:$DA$5='Résultats élèves'!$I$2)),"A"),"A")</f>
        <v>A</v>
      </c>
      <c r="AE381" s="176" t="str">
        <f>IF(X381="PRESENT",IF(T381="PRESENT",SUMPRODUCT((Stabilo!$F386:$DA386=1)*(Stabilo!$F$5:$DA$5='Résultats élèves'!$J$2)),"A"),"A")</f>
        <v>A</v>
      </c>
      <c r="AF381" s="176" t="str">
        <f>IF(X381="PRESENT",IF(U381="PRESENT",SUMPRODUCT((Stabilo!$F386:$DA386=1)*(Stabilo!$F$5:$DA$5='Résultats élèves'!$K$2)),"A"),"A")</f>
        <v>A</v>
      </c>
      <c r="AG381" s="176" t="str">
        <f>IF(X381="PRESENT",IF(V381="PRESENT",SUMPRODUCT((Stabilo!$F386:$DA386=1)*(Stabilo!$F$5:$DA$5='Résultats élèves'!$L$2)),"A"),"A")</f>
        <v>A</v>
      </c>
      <c r="AH381" s="176" t="str">
        <f>IF(X381="PRESENT",IF(W381="PRESENT",SUMPRODUCT((Stabilo!$F386:$DA386=1)*(Stabilo!$F$5:$DA$5='Résultats élèves'!$M$2)),"A"),"A")</f>
        <v>A</v>
      </c>
      <c r="AI381" s="175">
        <f>SUMPRODUCT((Stabilo!$F$5:$DA$5=1)*(Stabilo!F386:DA386&lt;&gt;""))</f>
        <v>0</v>
      </c>
      <c r="AJ381" s="175">
        <f>SUMPRODUCT((Stabilo!$F$5:$DA$5=2)*(Stabilo!F386:DA386&lt;&gt;""))</f>
        <v>0</v>
      </c>
      <c r="AK381" s="175">
        <f>SUMPRODUCT((Stabilo!$F$5:$DA$5=3)*(Stabilo!F386:DA386&lt;&gt;""))</f>
        <v>0</v>
      </c>
      <c r="AL381" s="175">
        <f>SUMPRODUCT((Stabilo!$F$5:$DA$5=4)*(Stabilo!F386:DA386&lt;&gt;""))</f>
        <v>0</v>
      </c>
      <c r="AM381" s="175">
        <f>SUMPRODUCT((Stabilo!$F$5:$DA$5=5)*(Stabilo!F386:DA386&lt;&gt;""))</f>
        <v>0</v>
      </c>
      <c r="AN381" s="175">
        <f>SUMPRODUCT((Stabilo!$F$5:$DA$5=6)*(Stabilo!F386:DA386&lt;&gt;""))</f>
        <v>0</v>
      </c>
      <c r="AO381" s="175">
        <f>SUMPRODUCT((Stabilo!$F$5:$DA$5=7)*(Stabilo!F386:DA386&lt;&gt;""))</f>
        <v>0</v>
      </c>
      <c r="AP381" s="175">
        <f>SUMPRODUCT((Stabilo!$F$5:$DA$5=8)*(Stabilo!F386:DA386&lt;&gt;""))</f>
        <v>0</v>
      </c>
      <c r="AQ381" s="175">
        <f>SUMPRODUCT((Stabilo!$F$5:$DA$5=9)*(Stabilo!F386:DA386&lt;&gt;""))</f>
        <v>0</v>
      </c>
      <c r="AR381" s="175">
        <f>SUMPRODUCT((Stabilo!$F$5:$DA$5=10)*(Stabilo!F386:DA386&lt;&gt;""))</f>
        <v>0</v>
      </c>
    </row>
    <row r="382" spans="2:44" ht="15" customHeight="1">
      <c r="B382" s="76">
        <v>379</v>
      </c>
      <c r="C382" s="77" t="str">
        <f>IF(Accueil!F391="","",Accueil!F391)</f>
        <v/>
      </c>
      <c r="D382" s="167" t="str">
        <f t="shared" si="56"/>
        <v/>
      </c>
      <c r="E382" s="167" t="str">
        <f t="shared" si="57"/>
        <v/>
      </c>
      <c r="F382" s="167" t="str">
        <f t="shared" si="58"/>
        <v/>
      </c>
      <c r="G382" s="167" t="str">
        <f t="shared" si="59"/>
        <v/>
      </c>
      <c r="H382" s="167" t="str">
        <f t="shared" si="60"/>
        <v/>
      </c>
      <c r="I382" s="167" t="str">
        <f t="shared" si="61"/>
        <v/>
      </c>
      <c r="J382" s="167" t="str">
        <f t="shared" si="62"/>
        <v/>
      </c>
      <c r="K382" s="167" t="str">
        <f t="shared" si="63"/>
        <v/>
      </c>
      <c r="L382" s="167" t="str">
        <f t="shared" si="64"/>
        <v/>
      </c>
      <c r="M382" s="167" t="str">
        <f t="shared" si="65"/>
        <v/>
      </c>
      <c r="N382" s="103" t="str">
        <f>IF(N381="","",IF(SUMPRODUCT((Stabilo!$F387:$DA387="A")*(Stabilo!$F$5:$DA$5='Résultats élèves'!$D$2))&gt;0,"ABSENT","PRESENT"))</f>
        <v>PRESENT</v>
      </c>
      <c r="O382" s="103" t="str">
        <f>IF(O381="","",IF(SUMPRODUCT((Stabilo!$F387:$DA387="A")*(Stabilo!$F$5:$DA$5='Résultats élèves'!$E$2))&gt;0,"ABSENT","PRESENT"))</f>
        <v>PRESENT</v>
      </c>
      <c r="P382" s="103" t="str">
        <f>IF(P381="","",IF(SUMPRODUCT((Stabilo!$F387:$DA387="A")*(Stabilo!$F$5:$DA$5='Résultats élèves'!$F$2))&gt;0,"ABSENT","PRESENT"))</f>
        <v>PRESENT</v>
      </c>
      <c r="Q382" s="103" t="str">
        <f>IF(Q381="","",IF(SUMPRODUCT((Stabilo!$F387:$DA387="A")*(Stabilo!$F$5:$DA$5='Résultats élèves'!$G$2))&gt;0,"ABSENT","PRESENT"))</f>
        <v>PRESENT</v>
      </c>
      <c r="R382" s="103" t="str">
        <f>IF(R381="","",IF(SUMPRODUCT((Stabilo!$F387:$DA387="A")*(Stabilo!$F$5:$DA$5='Résultats élèves'!$H$2))&gt;0,"ABSENT","PRESENT"))</f>
        <v>PRESENT</v>
      </c>
      <c r="S382" s="103" t="str">
        <f>IF(S381="","",IF(SUMPRODUCT((Stabilo!$F387:$DA387="A")*(Stabilo!$F$5:$DA$5='Résultats élèves'!$I$2))&gt;0,"ABSENT","PRESENT"))</f>
        <v/>
      </c>
      <c r="T382" s="103" t="str">
        <f>IF(T381="","",IF(SUMPRODUCT((Stabilo!$F387:$DA387="A")*(Stabilo!$F$5:$DA$5='Résultats élèves'!$J$2))&gt;0,"ABSENT","PRESENT"))</f>
        <v/>
      </c>
      <c r="U382" s="103" t="str">
        <f>IF(U381="","",IF(SUMPRODUCT((Stabilo!$F387:$DA387="A")*(Stabilo!$F$5:$DA$5='Résultats élèves'!$K$2))&gt;0,"ABSENT","PRESENT"))</f>
        <v/>
      </c>
      <c r="V382" s="103" t="str">
        <f>IF(V381="","",IF(SUMPRODUCT((Stabilo!$F387:$DA387="A")*(Stabilo!$F$5:$DA$5='Résultats élèves'!$L$2))&gt;0,"ABSENT","PRESENT"))</f>
        <v/>
      </c>
      <c r="W382" s="103" t="str">
        <f>IF(W381="","",IF(SUMPRODUCT((Stabilo!$F387:$DA387="A")*(Stabilo!$F$5:$DA$5='Résultats élèves'!$M$2))&gt;0,"ABSENT","PRESENT"))</f>
        <v/>
      </c>
      <c r="X382" s="99" t="str">
        <f t="shared" si="66"/>
        <v/>
      </c>
      <c r="Y382" s="176" t="str">
        <f>IF(X382="PRESENT",IF(N382="PRESENT",SUMPRODUCT((Stabilo!$F387:$DA387=1)*(Stabilo!$F$5:$DA$5='Résultats élèves'!$D$2)),"A"),"A")</f>
        <v>A</v>
      </c>
      <c r="Z382" s="176" t="str">
        <f>IF(X382="PRESENT",IF(O382="PRESENT",SUMPRODUCT((Stabilo!$F387:$DA387=1)*(Stabilo!$F$5:$DA$5='Résultats élèves'!$E$2)),"A"),"A")</f>
        <v>A</v>
      </c>
      <c r="AA382" s="176" t="str">
        <f>IF(X382="PRESENT",IF(P382="PRESENT",SUMPRODUCT((Stabilo!$F387:$DA387=1)*(Stabilo!$F$5:$DA$5='Résultats élèves'!$F$2)),"A"),"A")</f>
        <v>A</v>
      </c>
      <c r="AB382" s="176" t="str">
        <f>IF(X382="PRESENT",IF(Q382="PRESENT",SUMPRODUCT((Stabilo!$F387:$DA387=1)*(Stabilo!$F$5:$DA$5='Résultats élèves'!$G$2)),"A"),"A")</f>
        <v>A</v>
      </c>
      <c r="AC382" s="176" t="str">
        <f>IF(X382="PRESENT",IF(R382="PRESENT",SUMPRODUCT((Stabilo!$F387:$DA387=1)*(Stabilo!$F$5:$DA$5='Résultats élèves'!$H$2)),"A"),"A")</f>
        <v>A</v>
      </c>
      <c r="AD382" s="176" t="str">
        <f>IF(X382="PRESENT",IF(S382="PRESENT",SUMPRODUCT((Stabilo!$F387:$DA387=1)*(Stabilo!$F$5:$DA$5='Résultats élèves'!$I$2)),"A"),"A")</f>
        <v>A</v>
      </c>
      <c r="AE382" s="176" t="str">
        <f>IF(X382="PRESENT",IF(T382="PRESENT",SUMPRODUCT((Stabilo!$F387:$DA387=1)*(Stabilo!$F$5:$DA$5='Résultats élèves'!$J$2)),"A"),"A")</f>
        <v>A</v>
      </c>
      <c r="AF382" s="176" t="str">
        <f>IF(X382="PRESENT",IF(U382="PRESENT",SUMPRODUCT((Stabilo!$F387:$DA387=1)*(Stabilo!$F$5:$DA$5='Résultats élèves'!$K$2)),"A"),"A")</f>
        <v>A</v>
      </c>
      <c r="AG382" s="176" t="str">
        <f>IF(X382="PRESENT",IF(V382="PRESENT",SUMPRODUCT((Stabilo!$F387:$DA387=1)*(Stabilo!$F$5:$DA$5='Résultats élèves'!$L$2)),"A"),"A")</f>
        <v>A</v>
      </c>
      <c r="AH382" s="176" t="str">
        <f>IF(X382="PRESENT",IF(W382="PRESENT",SUMPRODUCT((Stabilo!$F387:$DA387=1)*(Stabilo!$F$5:$DA$5='Résultats élèves'!$M$2)),"A"),"A")</f>
        <v>A</v>
      </c>
      <c r="AI382" s="175">
        <f>SUMPRODUCT((Stabilo!$F$5:$DA$5=1)*(Stabilo!F387:DA387&lt;&gt;""))</f>
        <v>0</v>
      </c>
      <c r="AJ382" s="175">
        <f>SUMPRODUCT((Stabilo!$F$5:$DA$5=2)*(Stabilo!F387:DA387&lt;&gt;""))</f>
        <v>0</v>
      </c>
      <c r="AK382" s="175">
        <f>SUMPRODUCT((Stabilo!$F$5:$DA$5=3)*(Stabilo!F387:DA387&lt;&gt;""))</f>
        <v>0</v>
      </c>
      <c r="AL382" s="175">
        <f>SUMPRODUCT((Stabilo!$F$5:$DA$5=4)*(Stabilo!F387:DA387&lt;&gt;""))</f>
        <v>0</v>
      </c>
      <c r="AM382" s="175">
        <f>SUMPRODUCT((Stabilo!$F$5:$DA$5=5)*(Stabilo!F387:DA387&lt;&gt;""))</f>
        <v>0</v>
      </c>
      <c r="AN382" s="175">
        <f>SUMPRODUCT((Stabilo!$F$5:$DA$5=6)*(Stabilo!F387:DA387&lt;&gt;""))</f>
        <v>0</v>
      </c>
      <c r="AO382" s="175">
        <f>SUMPRODUCT((Stabilo!$F$5:$DA$5=7)*(Stabilo!F387:DA387&lt;&gt;""))</f>
        <v>0</v>
      </c>
      <c r="AP382" s="175">
        <f>SUMPRODUCT((Stabilo!$F$5:$DA$5=8)*(Stabilo!F387:DA387&lt;&gt;""))</f>
        <v>0</v>
      </c>
      <c r="AQ382" s="175">
        <f>SUMPRODUCT((Stabilo!$F$5:$DA$5=9)*(Stabilo!F387:DA387&lt;&gt;""))</f>
        <v>0</v>
      </c>
      <c r="AR382" s="175">
        <f>SUMPRODUCT((Stabilo!$F$5:$DA$5=10)*(Stabilo!F387:DA387&lt;&gt;""))</f>
        <v>0</v>
      </c>
    </row>
    <row r="383" spans="2:44" ht="15" customHeight="1">
      <c r="B383" s="76">
        <v>380</v>
      </c>
      <c r="C383" s="77" t="str">
        <f>IF(Accueil!F392="","",Accueil!F392)</f>
        <v/>
      </c>
      <c r="D383" s="167" t="str">
        <f t="shared" si="56"/>
        <v/>
      </c>
      <c r="E383" s="167" t="str">
        <f t="shared" si="57"/>
        <v/>
      </c>
      <c r="F383" s="167" t="str">
        <f t="shared" si="58"/>
        <v/>
      </c>
      <c r="G383" s="167" t="str">
        <f t="shared" si="59"/>
        <v/>
      </c>
      <c r="H383" s="167" t="str">
        <f t="shared" si="60"/>
        <v/>
      </c>
      <c r="I383" s="167" t="str">
        <f t="shared" si="61"/>
        <v/>
      </c>
      <c r="J383" s="167" t="str">
        <f t="shared" si="62"/>
        <v/>
      </c>
      <c r="K383" s="167" t="str">
        <f t="shared" si="63"/>
        <v/>
      </c>
      <c r="L383" s="167" t="str">
        <f t="shared" si="64"/>
        <v/>
      </c>
      <c r="M383" s="167" t="str">
        <f t="shared" si="65"/>
        <v/>
      </c>
      <c r="N383" s="103" t="str">
        <f>IF(N382="","",IF(SUMPRODUCT((Stabilo!$F388:$DA388="A")*(Stabilo!$F$5:$DA$5='Résultats élèves'!$D$2))&gt;0,"ABSENT","PRESENT"))</f>
        <v>PRESENT</v>
      </c>
      <c r="O383" s="103" t="str">
        <f>IF(O382="","",IF(SUMPRODUCT((Stabilo!$F388:$DA388="A")*(Stabilo!$F$5:$DA$5='Résultats élèves'!$E$2))&gt;0,"ABSENT","PRESENT"))</f>
        <v>PRESENT</v>
      </c>
      <c r="P383" s="103" t="str">
        <f>IF(P382="","",IF(SUMPRODUCT((Stabilo!$F388:$DA388="A")*(Stabilo!$F$5:$DA$5='Résultats élèves'!$F$2))&gt;0,"ABSENT","PRESENT"))</f>
        <v>PRESENT</v>
      </c>
      <c r="Q383" s="103" t="str">
        <f>IF(Q382="","",IF(SUMPRODUCT((Stabilo!$F388:$DA388="A")*(Stabilo!$F$5:$DA$5='Résultats élèves'!$G$2))&gt;0,"ABSENT","PRESENT"))</f>
        <v>PRESENT</v>
      </c>
      <c r="R383" s="103" t="str">
        <f>IF(R382="","",IF(SUMPRODUCT((Stabilo!$F388:$DA388="A")*(Stabilo!$F$5:$DA$5='Résultats élèves'!$H$2))&gt;0,"ABSENT","PRESENT"))</f>
        <v>PRESENT</v>
      </c>
      <c r="S383" s="103" t="str">
        <f>IF(S382="","",IF(SUMPRODUCT((Stabilo!$F388:$DA388="A")*(Stabilo!$F$5:$DA$5='Résultats élèves'!$I$2))&gt;0,"ABSENT","PRESENT"))</f>
        <v/>
      </c>
      <c r="T383" s="103" t="str">
        <f>IF(T382="","",IF(SUMPRODUCT((Stabilo!$F388:$DA388="A")*(Stabilo!$F$5:$DA$5='Résultats élèves'!$J$2))&gt;0,"ABSENT","PRESENT"))</f>
        <v/>
      </c>
      <c r="U383" s="103" t="str">
        <f>IF(U382="","",IF(SUMPRODUCT((Stabilo!$F388:$DA388="A")*(Stabilo!$F$5:$DA$5='Résultats élèves'!$K$2))&gt;0,"ABSENT","PRESENT"))</f>
        <v/>
      </c>
      <c r="V383" s="103" t="str">
        <f>IF(V382="","",IF(SUMPRODUCT((Stabilo!$F388:$DA388="A")*(Stabilo!$F$5:$DA$5='Résultats élèves'!$L$2))&gt;0,"ABSENT","PRESENT"))</f>
        <v/>
      </c>
      <c r="W383" s="103" t="str">
        <f>IF(W382="","",IF(SUMPRODUCT((Stabilo!$F388:$DA388="A")*(Stabilo!$F$5:$DA$5='Résultats élèves'!$M$2))&gt;0,"ABSENT","PRESENT"))</f>
        <v/>
      </c>
      <c r="X383" s="99" t="str">
        <f t="shared" si="66"/>
        <v/>
      </c>
      <c r="Y383" s="176" t="str">
        <f>IF(X383="PRESENT",IF(N383="PRESENT",SUMPRODUCT((Stabilo!$F388:$DA388=1)*(Stabilo!$F$5:$DA$5='Résultats élèves'!$D$2)),"A"),"A")</f>
        <v>A</v>
      </c>
      <c r="Z383" s="176" t="str">
        <f>IF(X383="PRESENT",IF(O383="PRESENT",SUMPRODUCT((Stabilo!$F388:$DA388=1)*(Stabilo!$F$5:$DA$5='Résultats élèves'!$E$2)),"A"),"A")</f>
        <v>A</v>
      </c>
      <c r="AA383" s="176" t="str">
        <f>IF(X383="PRESENT",IF(P383="PRESENT",SUMPRODUCT((Stabilo!$F388:$DA388=1)*(Stabilo!$F$5:$DA$5='Résultats élèves'!$F$2)),"A"),"A")</f>
        <v>A</v>
      </c>
      <c r="AB383" s="176" t="str">
        <f>IF(X383="PRESENT",IF(Q383="PRESENT",SUMPRODUCT((Stabilo!$F388:$DA388=1)*(Stabilo!$F$5:$DA$5='Résultats élèves'!$G$2)),"A"),"A")</f>
        <v>A</v>
      </c>
      <c r="AC383" s="176" t="str">
        <f>IF(X383="PRESENT",IF(R383="PRESENT",SUMPRODUCT((Stabilo!$F388:$DA388=1)*(Stabilo!$F$5:$DA$5='Résultats élèves'!$H$2)),"A"),"A")</f>
        <v>A</v>
      </c>
      <c r="AD383" s="176" t="str">
        <f>IF(X383="PRESENT",IF(S383="PRESENT",SUMPRODUCT((Stabilo!$F388:$DA388=1)*(Stabilo!$F$5:$DA$5='Résultats élèves'!$I$2)),"A"),"A")</f>
        <v>A</v>
      </c>
      <c r="AE383" s="176" t="str">
        <f>IF(X383="PRESENT",IF(T383="PRESENT",SUMPRODUCT((Stabilo!$F388:$DA388=1)*(Stabilo!$F$5:$DA$5='Résultats élèves'!$J$2)),"A"),"A")</f>
        <v>A</v>
      </c>
      <c r="AF383" s="176" t="str">
        <f>IF(X383="PRESENT",IF(U383="PRESENT",SUMPRODUCT((Stabilo!$F388:$DA388=1)*(Stabilo!$F$5:$DA$5='Résultats élèves'!$K$2)),"A"),"A")</f>
        <v>A</v>
      </c>
      <c r="AG383" s="176" t="str">
        <f>IF(X383="PRESENT",IF(V383="PRESENT",SUMPRODUCT((Stabilo!$F388:$DA388=1)*(Stabilo!$F$5:$DA$5='Résultats élèves'!$L$2)),"A"),"A")</f>
        <v>A</v>
      </c>
      <c r="AH383" s="176" t="str">
        <f>IF(X383="PRESENT",IF(W383="PRESENT",SUMPRODUCT((Stabilo!$F388:$DA388=1)*(Stabilo!$F$5:$DA$5='Résultats élèves'!$M$2)),"A"),"A")</f>
        <v>A</v>
      </c>
      <c r="AI383" s="175">
        <f>SUMPRODUCT((Stabilo!$F$5:$DA$5=1)*(Stabilo!F388:DA388&lt;&gt;""))</f>
        <v>0</v>
      </c>
      <c r="AJ383" s="175">
        <f>SUMPRODUCT((Stabilo!$F$5:$DA$5=2)*(Stabilo!F388:DA388&lt;&gt;""))</f>
        <v>0</v>
      </c>
      <c r="AK383" s="175">
        <f>SUMPRODUCT((Stabilo!$F$5:$DA$5=3)*(Stabilo!F388:DA388&lt;&gt;""))</f>
        <v>0</v>
      </c>
      <c r="AL383" s="175">
        <f>SUMPRODUCT((Stabilo!$F$5:$DA$5=4)*(Stabilo!F388:DA388&lt;&gt;""))</f>
        <v>0</v>
      </c>
      <c r="AM383" s="175">
        <f>SUMPRODUCT((Stabilo!$F$5:$DA$5=5)*(Stabilo!F388:DA388&lt;&gt;""))</f>
        <v>0</v>
      </c>
      <c r="AN383" s="175">
        <f>SUMPRODUCT((Stabilo!$F$5:$DA$5=6)*(Stabilo!F388:DA388&lt;&gt;""))</f>
        <v>0</v>
      </c>
      <c r="AO383" s="175">
        <f>SUMPRODUCT((Stabilo!$F$5:$DA$5=7)*(Stabilo!F388:DA388&lt;&gt;""))</f>
        <v>0</v>
      </c>
      <c r="AP383" s="175">
        <f>SUMPRODUCT((Stabilo!$F$5:$DA$5=8)*(Stabilo!F388:DA388&lt;&gt;""))</f>
        <v>0</v>
      </c>
      <c r="AQ383" s="175">
        <f>SUMPRODUCT((Stabilo!$F$5:$DA$5=9)*(Stabilo!F388:DA388&lt;&gt;""))</f>
        <v>0</v>
      </c>
      <c r="AR383" s="175">
        <f>SUMPRODUCT((Stabilo!$F$5:$DA$5=10)*(Stabilo!F388:DA388&lt;&gt;""))</f>
        <v>0</v>
      </c>
    </row>
    <row r="384" spans="2:44" ht="15" customHeight="1">
      <c r="B384" s="76">
        <v>381</v>
      </c>
      <c r="C384" s="77" t="str">
        <f>IF(Accueil!F393="","",Accueil!F393)</f>
        <v/>
      </c>
      <c r="D384" s="167" t="str">
        <f t="shared" si="56"/>
        <v/>
      </c>
      <c r="E384" s="167" t="str">
        <f t="shared" si="57"/>
        <v/>
      </c>
      <c r="F384" s="167" t="str">
        <f t="shared" si="58"/>
        <v/>
      </c>
      <c r="G384" s="167" t="str">
        <f t="shared" si="59"/>
        <v/>
      </c>
      <c r="H384" s="167" t="str">
        <f t="shared" si="60"/>
        <v/>
      </c>
      <c r="I384" s="167" t="str">
        <f t="shared" si="61"/>
        <v/>
      </c>
      <c r="J384" s="167" t="str">
        <f t="shared" si="62"/>
        <v/>
      </c>
      <c r="K384" s="167" t="str">
        <f t="shared" si="63"/>
        <v/>
      </c>
      <c r="L384" s="167" t="str">
        <f t="shared" si="64"/>
        <v/>
      </c>
      <c r="M384" s="167" t="str">
        <f t="shared" si="65"/>
        <v/>
      </c>
      <c r="N384" s="103" t="str">
        <f>IF(N383="","",IF(SUMPRODUCT((Stabilo!$F389:$DA389="A")*(Stabilo!$F$5:$DA$5='Résultats élèves'!$D$2))&gt;0,"ABSENT","PRESENT"))</f>
        <v>PRESENT</v>
      </c>
      <c r="O384" s="103" t="str">
        <f>IF(O383="","",IF(SUMPRODUCT((Stabilo!$F389:$DA389="A")*(Stabilo!$F$5:$DA$5='Résultats élèves'!$E$2))&gt;0,"ABSENT","PRESENT"))</f>
        <v>PRESENT</v>
      </c>
      <c r="P384" s="103" t="str">
        <f>IF(P383="","",IF(SUMPRODUCT((Stabilo!$F389:$DA389="A")*(Stabilo!$F$5:$DA$5='Résultats élèves'!$F$2))&gt;0,"ABSENT","PRESENT"))</f>
        <v>PRESENT</v>
      </c>
      <c r="Q384" s="103" t="str">
        <f>IF(Q383="","",IF(SUMPRODUCT((Stabilo!$F389:$DA389="A")*(Stabilo!$F$5:$DA$5='Résultats élèves'!$G$2))&gt;0,"ABSENT","PRESENT"))</f>
        <v>PRESENT</v>
      </c>
      <c r="R384" s="103" t="str">
        <f>IF(R383="","",IF(SUMPRODUCT((Stabilo!$F389:$DA389="A")*(Stabilo!$F$5:$DA$5='Résultats élèves'!$H$2))&gt;0,"ABSENT","PRESENT"))</f>
        <v>PRESENT</v>
      </c>
      <c r="S384" s="103" t="str">
        <f>IF(S383="","",IF(SUMPRODUCT((Stabilo!$F389:$DA389="A")*(Stabilo!$F$5:$DA$5='Résultats élèves'!$I$2))&gt;0,"ABSENT","PRESENT"))</f>
        <v/>
      </c>
      <c r="T384" s="103" t="str">
        <f>IF(T383="","",IF(SUMPRODUCT((Stabilo!$F389:$DA389="A")*(Stabilo!$F$5:$DA$5='Résultats élèves'!$J$2))&gt;0,"ABSENT","PRESENT"))</f>
        <v/>
      </c>
      <c r="U384" s="103" t="str">
        <f>IF(U383="","",IF(SUMPRODUCT((Stabilo!$F389:$DA389="A")*(Stabilo!$F$5:$DA$5='Résultats élèves'!$K$2))&gt;0,"ABSENT","PRESENT"))</f>
        <v/>
      </c>
      <c r="V384" s="103" t="str">
        <f>IF(V383="","",IF(SUMPRODUCT((Stabilo!$F389:$DA389="A")*(Stabilo!$F$5:$DA$5='Résultats élèves'!$L$2))&gt;0,"ABSENT","PRESENT"))</f>
        <v/>
      </c>
      <c r="W384" s="103" t="str">
        <f>IF(W383="","",IF(SUMPRODUCT((Stabilo!$F389:$DA389="A")*(Stabilo!$F$5:$DA$5='Résultats élèves'!$M$2))&gt;0,"ABSENT","PRESENT"))</f>
        <v/>
      </c>
      <c r="X384" s="99" t="str">
        <f t="shared" si="66"/>
        <v/>
      </c>
      <c r="Y384" s="176" t="str">
        <f>IF(X384="PRESENT",IF(N384="PRESENT",SUMPRODUCT((Stabilo!$F389:$DA389=1)*(Stabilo!$F$5:$DA$5='Résultats élèves'!$D$2)),"A"),"A")</f>
        <v>A</v>
      </c>
      <c r="Z384" s="176" t="str">
        <f>IF(X384="PRESENT",IF(O384="PRESENT",SUMPRODUCT((Stabilo!$F389:$DA389=1)*(Stabilo!$F$5:$DA$5='Résultats élèves'!$E$2)),"A"),"A")</f>
        <v>A</v>
      </c>
      <c r="AA384" s="176" t="str">
        <f>IF(X384="PRESENT",IF(P384="PRESENT",SUMPRODUCT((Stabilo!$F389:$DA389=1)*(Stabilo!$F$5:$DA$5='Résultats élèves'!$F$2)),"A"),"A")</f>
        <v>A</v>
      </c>
      <c r="AB384" s="176" t="str">
        <f>IF(X384="PRESENT",IF(Q384="PRESENT",SUMPRODUCT((Stabilo!$F389:$DA389=1)*(Stabilo!$F$5:$DA$5='Résultats élèves'!$G$2)),"A"),"A")</f>
        <v>A</v>
      </c>
      <c r="AC384" s="176" t="str">
        <f>IF(X384="PRESENT",IF(R384="PRESENT",SUMPRODUCT((Stabilo!$F389:$DA389=1)*(Stabilo!$F$5:$DA$5='Résultats élèves'!$H$2)),"A"),"A")</f>
        <v>A</v>
      </c>
      <c r="AD384" s="176" t="str">
        <f>IF(X384="PRESENT",IF(S384="PRESENT",SUMPRODUCT((Stabilo!$F389:$DA389=1)*(Stabilo!$F$5:$DA$5='Résultats élèves'!$I$2)),"A"),"A")</f>
        <v>A</v>
      </c>
      <c r="AE384" s="176" t="str">
        <f>IF(X384="PRESENT",IF(T384="PRESENT",SUMPRODUCT((Stabilo!$F389:$DA389=1)*(Stabilo!$F$5:$DA$5='Résultats élèves'!$J$2)),"A"),"A")</f>
        <v>A</v>
      </c>
      <c r="AF384" s="176" t="str">
        <f>IF(X384="PRESENT",IF(U384="PRESENT",SUMPRODUCT((Stabilo!$F389:$DA389=1)*(Stabilo!$F$5:$DA$5='Résultats élèves'!$K$2)),"A"),"A")</f>
        <v>A</v>
      </c>
      <c r="AG384" s="176" t="str">
        <f>IF(X384="PRESENT",IF(V384="PRESENT",SUMPRODUCT((Stabilo!$F389:$DA389=1)*(Stabilo!$F$5:$DA$5='Résultats élèves'!$L$2)),"A"),"A")</f>
        <v>A</v>
      </c>
      <c r="AH384" s="176" t="str">
        <f>IF(X384="PRESENT",IF(W384="PRESENT",SUMPRODUCT((Stabilo!$F389:$DA389=1)*(Stabilo!$F$5:$DA$5='Résultats élèves'!$M$2)),"A"),"A")</f>
        <v>A</v>
      </c>
      <c r="AI384" s="175">
        <f>SUMPRODUCT((Stabilo!$F$5:$DA$5=1)*(Stabilo!F389:DA389&lt;&gt;""))</f>
        <v>0</v>
      </c>
      <c r="AJ384" s="175">
        <f>SUMPRODUCT((Stabilo!$F$5:$DA$5=2)*(Stabilo!F389:DA389&lt;&gt;""))</f>
        <v>0</v>
      </c>
      <c r="AK384" s="175">
        <f>SUMPRODUCT((Stabilo!$F$5:$DA$5=3)*(Stabilo!F389:DA389&lt;&gt;""))</f>
        <v>0</v>
      </c>
      <c r="AL384" s="175">
        <f>SUMPRODUCT((Stabilo!$F$5:$DA$5=4)*(Stabilo!F389:DA389&lt;&gt;""))</f>
        <v>0</v>
      </c>
      <c r="AM384" s="175">
        <f>SUMPRODUCT((Stabilo!$F$5:$DA$5=5)*(Stabilo!F389:DA389&lt;&gt;""))</f>
        <v>0</v>
      </c>
      <c r="AN384" s="175">
        <f>SUMPRODUCT((Stabilo!$F$5:$DA$5=6)*(Stabilo!F389:DA389&lt;&gt;""))</f>
        <v>0</v>
      </c>
      <c r="AO384" s="175">
        <f>SUMPRODUCT((Stabilo!$F$5:$DA$5=7)*(Stabilo!F389:DA389&lt;&gt;""))</f>
        <v>0</v>
      </c>
      <c r="AP384" s="175">
        <f>SUMPRODUCT((Stabilo!$F$5:$DA$5=8)*(Stabilo!F389:DA389&lt;&gt;""))</f>
        <v>0</v>
      </c>
      <c r="AQ384" s="175">
        <f>SUMPRODUCT((Stabilo!$F$5:$DA$5=9)*(Stabilo!F389:DA389&lt;&gt;""))</f>
        <v>0</v>
      </c>
      <c r="AR384" s="175">
        <f>SUMPRODUCT((Stabilo!$F$5:$DA$5=10)*(Stabilo!F389:DA389&lt;&gt;""))</f>
        <v>0</v>
      </c>
    </row>
    <row r="385" spans="2:44" ht="15" customHeight="1">
      <c r="B385" s="76">
        <v>382</v>
      </c>
      <c r="C385" s="77" t="str">
        <f>IF(Accueil!F394="","",Accueil!F394)</f>
        <v/>
      </c>
      <c r="D385" s="167" t="str">
        <f t="shared" si="56"/>
        <v/>
      </c>
      <c r="E385" s="167" t="str">
        <f t="shared" si="57"/>
        <v/>
      </c>
      <c r="F385" s="167" t="str">
        <f t="shared" si="58"/>
        <v/>
      </c>
      <c r="G385" s="167" t="str">
        <f t="shared" si="59"/>
        <v/>
      </c>
      <c r="H385" s="167" t="str">
        <f t="shared" si="60"/>
        <v/>
      </c>
      <c r="I385" s="167" t="str">
        <f t="shared" si="61"/>
        <v/>
      </c>
      <c r="J385" s="167" t="str">
        <f t="shared" si="62"/>
        <v/>
      </c>
      <c r="K385" s="167" t="str">
        <f t="shared" si="63"/>
        <v/>
      </c>
      <c r="L385" s="167" t="str">
        <f t="shared" si="64"/>
        <v/>
      </c>
      <c r="M385" s="167" t="str">
        <f t="shared" si="65"/>
        <v/>
      </c>
      <c r="N385" s="103" t="str">
        <f>IF(N384="","",IF(SUMPRODUCT((Stabilo!$F390:$DA390="A")*(Stabilo!$F$5:$DA$5='Résultats élèves'!$D$2))&gt;0,"ABSENT","PRESENT"))</f>
        <v>PRESENT</v>
      </c>
      <c r="O385" s="103" t="str">
        <f>IF(O384="","",IF(SUMPRODUCT((Stabilo!$F390:$DA390="A")*(Stabilo!$F$5:$DA$5='Résultats élèves'!$E$2))&gt;0,"ABSENT","PRESENT"))</f>
        <v>PRESENT</v>
      </c>
      <c r="P385" s="103" t="str">
        <f>IF(P384="","",IF(SUMPRODUCT((Stabilo!$F390:$DA390="A")*(Stabilo!$F$5:$DA$5='Résultats élèves'!$F$2))&gt;0,"ABSENT","PRESENT"))</f>
        <v>PRESENT</v>
      </c>
      <c r="Q385" s="103" t="str">
        <f>IF(Q384="","",IF(SUMPRODUCT((Stabilo!$F390:$DA390="A")*(Stabilo!$F$5:$DA$5='Résultats élèves'!$G$2))&gt;0,"ABSENT","PRESENT"))</f>
        <v>PRESENT</v>
      </c>
      <c r="R385" s="103" t="str">
        <f>IF(R384="","",IF(SUMPRODUCT((Stabilo!$F390:$DA390="A")*(Stabilo!$F$5:$DA$5='Résultats élèves'!$H$2))&gt;0,"ABSENT","PRESENT"))</f>
        <v>PRESENT</v>
      </c>
      <c r="S385" s="103" t="str">
        <f>IF(S384="","",IF(SUMPRODUCT((Stabilo!$F390:$DA390="A")*(Stabilo!$F$5:$DA$5='Résultats élèves'!$I$2))&gt;0,"ABSENT","PRESENT"))</f>
        <v/>
      </c>
      <c r="T385" s="103" t="str">
        <f>IF(T384="","",IF(SUMPRODUCT((Stabilo!$F390:$DA390="A")*(Stabilo!$F$5:$DA$5='Résultats élèves'!$J$2))&gt;0,"ABSENT","PRESENT"))</f>
        <v/>
      </c>
      <c r="U385" s="103" t="str">
        <f>IF(U384="","",IF(SUMPRODUCT((Stabilo!$F390:$DA390="A")*(Stabilo!$F$5:$DA$5='Résultats élèves'!$K$2))&gt;0,"ABSENT","PRESENT"))</f>
        <v/>
      </c>
      <c r="V385" s="103" t="str">
        <f>IF(V384="","",IF(SUMPRODUCT((Stabilo!$F390:$DA390="A")*(Stabilo!$F$5:$DA$5='Résultats élèves'!$L$2))&gt;0,"ABSENT","PRESENT"))</f>
        <v/>
      </c>
      <c r="W385" s="103" t="str">
        <f>IF(W384="","",IF(SUMPRODUCT((Stabilo!$F390:$DA390="A")*(Stabilo!$F$5:$DA$5='Résultats élèves'!$M$2))&gt;0,"ABSENT","PRESENT"))</f>
        <v/>
      </c>
      <c r="X385" s="99" t="str">
        <f t="shared" si="66"/>
        <v/>
      </c>
      <c r="Y385" s="176" t="str">
        <f>IF(X385="PRESENT",IF(N385="PRESENT",SUMPRODUCT((Stabilo!$F390:$DA390=1)*(Stabilo!$F$5:$DA$5='Résultats élèves'!$D$2)),"A"),"A")</f>
        <v>A</v>
      </c>
      <c r="Z385" s="176" t="str">
        <f>IF(X385="PRESENT",IF(O385="PRESENT",SUMPRODUCT((Stabilo!$F390:$DA390=1)*(Stabilo!$F$5:$DA$5='Résultats élèves'!$E$2)),"A"),"A")</f>
        <v>A</v>
      </c>
      <c r="AA385" s="176" t="str">
        <f>IF(X385="PRESENT",IF(P385="PRESENT",SUMPRODUCT((Stabilo!$F390:$DA390=1)*(Stabilo!$F$5:$DA$5='Résultats élèves'!$F$2)),"A"),"A")</f>
        <v>A</v>
      </c>
      <c r="AB385" s="176" t="str">
        <f>IF(X385="PRESENT",IF(Q385="PRESENT",SUMPRODUCT((Stabilo!$F390:$DA390=1)*(Stabilo!$F$5:$DA$5='Résultats élèves'!$G$2)),"A"),"A")</f>
        <v>A</v>
      </c>
      <c r="AC385" s="176" t="str">
        <f>IF(X385="PRESENT",IF(R385="PRESENT",SUMPRODUCT((Stabilo!$F390:$DA390=1)*(Stabilo!$F$5:$DA$5='Résultats élèves'!$H$2)),"A"),"A")</f>
        <v>A</v>
      </c>
      <c r="AD385" s="176" t="str">
        <f>IF(X385="PRESENT",IF(S385="PRESENT",SUMPRODUCT((Stabilo!$F390:$DA390=1)*(Stabilo!$F$5:$DA$5='Résultats élèves'!$I$2)),"A"),"A")</f>
        <v>A</v>
      </c>
      <c r="AE385" s="176" t="str">
        <f>IF(X385="PRESENT",IF(T385="PRESENT",SUMPRODUCT((Stabilo!$F390:$DA390=1)*(Stabilo!$F$5:$DA$5='Résultats élèves'!$J$2)),"A"),"A")</f>
        <v>A</v>
      </c>
      <c r="AF385" s="176" t="str">
        <f>IF(X385="PRESENT",IF(U385="PRESENT",SUMPRODUCT((Stabilo!$F390:$DA390=1)*(Stabilo!$F$5:$DA$5='Résultats élèves'!$K$2)),"A"),"A")</f>
        <v>A</v>
      </c>
      <c r="AG385" s="176" t="str">
        <f>IF(X385="PRESENT",IF(V385="PRESENT",SUMPRODUCT((Stabilo!$F390:$DA390=1)*(Stabilo!$F$5:$DA$5='Résultats élèves'!$L$2)),"A"),"A")</f>
        <v>A</v>
      </c>
      <c r="AH385" s="176" t="str">
        <f>IF(X385="PRESENT",IF(W385="PRESENT",SUMPRODUCT((Stabilo!$F390:$DA390=1)*(Stabilo!$F$5:$DA$5='Résultats élèves'!$M$2)),"A"),"A")</f>
        <v>A</v>
      </c>
      <c r="AI385" s="175">
        <f>SUMPRODUCT((Stabilo!$F$5:$DA$5=1)*(Stabilo!F390:DA390&lt;&gt;""))</f>
        <v>0</v>
      </c>
      <c r="AJ385" s="175">
        <f>SUMPRODUCT((Stabilo!$F$5:$DA$5=2)*(Stabilo!F390:DA390&lt;&gt;""))</f>
        <v>0</v>
      </c>
      <c r="AK385" s="175">
        <f>SUMPRODUCT((Stabilo!$F$5:$DA$5=3)*(Stabilo!F390:DA390&lt;&gt;""))</f>
        <v>0</v>
      </c>
      <c r="AL385" s="175">
        <f>SUMPRODUCT((Stabilo!$F$5:$DA$5=4)*(Stabilo!F390:DA390&lt;&gt;""))</f>
        <v>0</v>
      </c>
      <c r="AM385" s="175">
        <f>SUMPRODUCT((Stabilo!$F$5:$DA$5=5)*(Stabilo!F390:DA390&lt;&gt;""))</f>
        <v>0</v>
      </c>
      <c r="AN385" s="175">
        <f>SUMPRODUCT((Stabilo!$F$5:$DA$5=6)*(Stabilo!F390:DA390&lt;&gt;""))</f>
        <v>0</v>
      </c>
      <c r="AO385" s="175">
        <f>SUMPRODUCT((Stabilo!$F$5:$DA$5=7)*(Stabilo!F390:DA390&lt;&gt;""))</f>
        <v>0</v>
      </c>
      <c r="AP385" s="175">
        <f>SUMPRODUCT((Stabilo!$F$5:$DA$5=8)*(Stabilo!F390:DA390&lt;&gt;""))</f>
        <v>0</v>
      </c>
      <c r="AQ385" s="175">
        <f>SUMPRODUCT((Stabilo!$F$5:$DA$5=9)*(Stabilo!F390:DA390&lt;&gt;""))</f>
        <v>0</v>
      </c>
      <c r="AR385" s="175">
        <f>SUMPRODUCT((Stabilo!$F$5:$DA$5=10)*(Stabilo!F390:DA390&lt;&gt;""))</f>
        <v>0</v>
      </c>
    </row>
    <row r="386" spans="2:44" ht="15" customHeight="1">
      <c r="B386" s="76">
        <v>383</v>
      </c>
      <c r="C386" s="77" t="str">
        <f>IF(Accueil!F395="","",Accueil!F395)</f>
        <v/>
      </c>
      <c r="D386" s="167" t="str">
        <f t="shared" si="56"/>
        <v/>
      </c>
      <c r="E386" s="167" t="str">
        <f t="shared" si="57"/>
        <v/>
      </c>
      <c r="F386" s="167" t="str">
        <f t="shared" si="58"/>
        <v/>
      </c>
      <c r="G386" s="167" t="str">
        <f t="shared" si="59"/>
        <v/>
      </c>
      <c r="H386" s="167" t="str">
        <f t="shared" si="60"/>
        <v/>
      </c>
      <c r="I386" s="167" t="str">
        <f t="shared" si="61"/>
        <v/>
      </c>
      <c r="J386" s="167" t="str">
        <f t="shared" si="62"/>
        <v/>
      </c>
      <c r="K386" s="167" t="str">
        <f t="shared" si="63"/>
        <v/>
      </c>
      <c r="L386" s="167" t="str">
        <f t="shared" si="64"/>
        <v/>
      </c>
      <c r="M386" s="167" t="str">
        <f t="shared" si="65"/>
        <v/>
      </c>
      <c r="N386" s="103" t="str">
        <f>IF(N385="","",IF(SUMPRODUCT((Stabilo!$F391:$DA391="A")*(Stabilo!$F$5:$DA$5='Résultats élèves'!$D$2))&gt;0,"ABSENT","PRESENT"))</f>
        <v>PRESENT</v>
      </c>
      <c r="O386" s="103" t="str">
        <f>IF(O385="","",IF(SUMPRODUCT((Stabilo!$F391:$DA391="A")*(Stabilo!$F$5:$DA$5='Résultats élèves'!$E$2))&gt;0,"ABSENT","PRESENT"))</f>
        <v>PRESENT</v>
      </c>
      <c r="P386" s="103" t="str">
        <f>IF(P385="","",IF(SUMPRODUCT((Stabilo!$F391:$DA391="A")*(Stabilo!$F$5:$DA$5='Résultats élèves'!$F$2))&gt;0,"ABSENT","PRESENT"))</f>
        <v>PRESENT</v>
      </c>
      <c r="Q386" s="103" t="str">
        <f>IF(Q385="","",IF(SUMPRODUCT((Stabilo!$F391:$DA391="A")*(Stabilo!$F$5:$DA$5='Résultats élèves'!$G$2))&gt;0,"ABSENT","PRESENT"))</f>
        <v>PRESENT</v>
      </c>
      <c r="R386" s="103" t="str">
        <f>IF(R385="","",IF(SUMPRODUCT((Stabilo!$F391:$DA391="A")*(Stabilo!$F$5:$DA$5='Résultats élèves'!$H$2))&gt;0,"ABSENT","PRESENT"))</f>
        <v>PRESENT</v>
      </c>
      <c r="S386" s="103" t="str">
        <f>IF(S385="","",IF(SUMPRODUCT((Stabilo!$F391:$DA391="A")*(Stabilo!$F$5:$DA$5='Résultats élèves'!$I$2))&gt;0,"ABSENT","PRESENT"))</f>
        <v/>
      </c>
      <c r="T386" s="103" t="str">
        <f>IF(T385="","",IF(SUMPRODUCT((Stabilo!$F391:$DA391="A")*(Stabilo!$F$5:$DA$5='Résultats élèves'!$J$2))&gt;0,"ABSENT","PRESENT"))</f>
        <v/>
      </c>
      <c r="U386" s="103" t="str">
        <f>IF(U385="","",IF(SUMPRODUCT((Stabilo!$F391:$DA391="A")*(Stabilo!$F$5:$DA$5='Résultats élèves'!$K$2))&gt;0,"ABSENT","PRESENT"))</f>
        <v/>
      </c>
      <c r="V386" s="103" t="str">
        <f>IF(V385="","",IF(SUMPRODUCT((Stabilo!$F391:$DA391="A")*(Stabilo!$F$5:$DA$5='Résultats élèves'!$L$2))&gt;0,"ABSENT","PRESENT"))</f>
        <v/>
      </c>
      <c r="W386" s="103" t="str">
        <f>IF(W385="","",IF(SUMPRODUCT((Stabilo!$F391:$DA391="A")*(Stabilo!$F$5:$DA$5='Résultats élèves'!$M$2))&gt;0,"ABSENT","PRESENT"))</f>
        <v/>
      </c>
      <c r="X386" s="99" t="str">
        <f t="shared" si="66"/>
        <v/>
      </c>
      <c r="Y386" s="176" t="str">
        <f>IF(X386="PRESENT",IF(N386="PRESENT",SUMPRODUCT((Stabilo!$F391:$DA391=1)*(Stabilo!$F$5:$DA$5='Résultats élèves'!$D$2)),"A"),"A")</f>
        <v>A</v>
      </c>
      <c r="Z386" s="176" t="str">
        <f>IF(X386="PRESENT",IF(O386="PRESENT",SUMPRODUCT((Stabilo!$F391:$DA391=1)*(Stabilo!$F$5:$DA$5='Résultats élèves'!$E$2)),"A"),"A")</f>
        <v>A</v>
      </c>
      <c r="AA386" s="176" t="str">
        <f>IF(X386="PRESENT",IF(P386="PRESENT",SUMPRODUCT((Stabilo!$F391:$DA391=1)*(Stabilo!$F$5:$DA$5='Résultats élèves'!$F$2)),"A"),"A")</f>
        <v>A</v>
      </c>
      <c r="AB386" s="176" t="str">
        <f>IF(X386="PRESENT",IF(Q386="PRESENT",SUMPRODUCT((Stabilo!$F391:$DA391=1)*(Stabilo!$F$5:$DA$5='Résultats élèves'!$G$2)),"A"),"A")</f>
        <v>A</v>
      </c>
      <c r="AC386" s="176" t="str">
        <f>IF(X386="PRESENT",IF(R386="PRESENT",SUMPRODUCT((Stabilo!$F391:$DA391=1)*(Stabilo!$F$5:$DA$5='Résultats élèves'!$H$2)),"A"),"A")</f>
        <v>A</v>
      </c>
      <c r="AD386" s="176" t="str">
        <f>IF(X386="PRESENT",IF(S386="PRESENT",SUMPRODUCT((Stabilo!$F391:$DA391=1)*(Stabilo!$F$5:$DA$5='Résultats élèves'!$I$2)),"A"),"A")</f>
        <v>A</v>
      </c>
      <c r="AE386" s="176" t="str">
        <f>IF(X386="PRESENT",IF(T386="PRESENT",SUMPRODUCT((Stabilo!$F391:$DA391=1)*(Stabilo!$F$5:$DA$5='Résultats élèves'!$J$2)),"A"),"A")</f>
        <v>A</v>
      </c>
      <c r="AF386" s="176" t="str">
        <f>IF(X386="PRESENT",IF(U386="PRESENT",SUMPRODUCT((Stabilo!$F391:$DA391=1)*(Stabilo!$F$5:$DA$5='Résultats élèves'!$K$2)),"A"),"A")</f>
        <v>A</v>
      </c>
      <c r="AG386" s="176" t="str">
        <f>IF(X386="PRESENT",IF(V386="PRESENT",SUMPRODUCT((Stabilo!$F391:$DA391=1)*(Stabilo!$F$5:$DA$5='Résultats élèves'!$L$2)),"A"),"A")</f>
        <v>A</v>
      </c>
      <c r="AH386" s="176" t="str">
        <f>IF(X386="PRESENT",IF(W386="PRESENT",SUMPRODUCT((Stabilo!$F391:$DA391=1)*(Stabilo!$F$5:$DA$5='Résultats élèves'!$M$2)),"A"),"A")</f>
        <v>A</v>
      </c>
      <c r="AI386" s="175">
        <f>SUMPRODUCT((Stabilo!$F$5:$DA$5=1)*(Stabilo!F391:DA391&lt;&gt;""))</f>
        <v>0</v>
      </c>
      <c r="AJ386" s="175">
        <f>SUMPRODUCT((Stabilo!$F$5:$DA$5=2)*(Stabilo!F391:DA391&lt;&gt;""))</f>
        <v>0</v>
      </c>
      <c r="AK386" s="175">
        <f>SUMPRODUCT((Stabilo!$F$5:$DA$5=3)*(Stabilo!F391:DA391&lt;&gt;""))</f>
        <v>0</v>
      </c>
      <c r="AL386" s="175">
        <f>SUMPRODUCT((Stabilo!$F$5:$DA$5=4)*(Stabilo!F391:DA391&lt;&gt;""))</f>
        <v>0</v>
      </c>
      <c r="AM386" s="175">
        <f>SUMPRODUCT((Stabilo!$F$5:$DA$5=5)*(Stabilo!F391:DA391&lt;&gt;""))</f>
        <v>0</v>
      </c>
      <c r="AN386" s="175">
        <f>SUMPRODUCT((Stabilo!$F$5:$DA$5=6)*(Stabilo!F391:DA391&lt;&gt;""))</f>
        <v>0</v>
      </c>
      <c r="AO386" s="175">
        <f>SUMPRODUCT((Stabilo!$F$5:$DA$5=7)*(Stabilo!F391:DA391&lt;&gt;""))</f>
        <v>0</v>
      </c>
      <c r="AP386" s="175">
        <f>SUMPRODUCT((Stabilo!$F$5:$DA$5=8)*(Stabilo!F391:DA391&lt;&gt;""))</f>
        <v>0</v>
      </c>
      <c r="AQ386" s="175">
        <f>SUMPRODUCT((Stabilo!$F$5:$DA$5=9)*(Stabilo!F391:DA391&lt;&gt;""))</f>
        <v>0</v>
      </c>
      <c r="AR386" s="175">
        <f>SUMPRODUCT((Stabilo!$F$5:$DA$5=10)*(Stabilo!F391:DA391&lt;&gt;""))</f>
        <v>0</v>
      </c>
    </row>
    <row r="387" spans="2:44" ht="15" customHeight="1">
      <c r="B387" s="76">
        <v>384</v>
      </c>
      <c r="C387" s="77" t="str">
        <f>IF(Accueil!F396="","",Accueil!F396)</f>
        <v/>
      </c>
      <c r="D387" s="167" t="str">
        <f t="shared" si="56"/>
        <v/>
      </c>
      <c r="E387" s="167" t="str">
        <f t="shared" si="57"/>
        <v/>
      </c>
      <c r="F387" s="167" t="str">
        <f t="shared" si="58"/>
        <v/>
      </c>
      <c r="G387" s="167" t="str">
        <f t="shared" si="59"/>
        <v/>
      </c>
      <c r="H387" s="167" t="str">
        <f t="shared" si="60"/>
        <v/>
      </c>
      <c r="I387" s="167" t="str">
        <f t="shared" si="61"/>
        <v/>
      </c>
      <c r="J387" s="167" t="str">
        <f t="shared" si="62"/>
        <v/>
      </c>
      <c r="K387" s="167" t="str">
        <f t="shared" si="63"/>
        <v/>
      </c>
      <c r="L387" s="167" t="str">
        <f t="shared" si="64"/>
        <v/>
      </c>
      <c r="M387" s="167" t="str">
        <f t="shared" si="65"/>
        <v/>
      </c>
      <c r="N387" s="103" t="str">
        <f>IF(N386="","",IF(SUMPRODUCT((Stabilo!$F392:$DA392="A")*(Stabilo!$F$5:$DA$5='Résultats élèves'!$D$2))&gt;0,"ABSENT","PRESENT"))</f>
        <v>PRESENT</v>
      </c>
      <c r="O387" s="103" t="str">
        <f>IF(O386="","",IF(SUMPRODUCT((Stabilo!$F392:$DA392="A")*(Stabilo!$F$5:$DA$5='Résultats élèves'!$E$2))&gt;0,"ABSENT","PRESENT"))</f>
        <v>PRESENT</v>
      </c>
      <c r="P387" s="103" t="str">
        <f>IF(P386="","",IF(SUMPRODUCT((Stabilo!$F392:$DA392="A")*(Stabilo!$F$5:$DA$5='Résultats élèves'!$F$2))&gt;0,"ABSENT","PRESENT"))</f>
        <v>PRESENT</v>
      </c>
      <c r="Q387" s="103" t="str">
        <f>IF(Q386="","",IF(SUMPRODUCT((Stabilo!$F392:$DA392="A")*(Stabilo!$F$5:$DA$5='Résultats élèves'!$G$2))&gt;0,"ABSENT","PRESENT"))</f>
        <v>PRESENT</v>
      </c>
      <c r="R387" s="103" t="str">
        <f>IF(R386="","",IF(SUMPRODUCT((Stabilo!$F392:$DA392="A")*(Stabilo!$F$5:$DA$5='Résultats élèves'!$H$2))&gt;0,"ABSENT","PRESENT"))</f>
        <v>PRESENT</v>
      </c>
      <c r="S387" s="103" t="str">
        <f>IF(S386="","",IF(SUMPRODUCT((Stabilo!$F392:$DA392="A")*(Stabilo!$F$5:$DA$5='Résultats élèves'!$I$2))&gt;0,"ABSENT","PRESENT"))</f>
        <v/>
      </c>
      <c r="T387" s="103" t="str">
        <f>IF(T386="","",IF(SUMPRODUCT((Stabilo!$F392:$DA392="A")*(Stabilo!$F$5:$DA$5='Résultats élèves'!$J$2))&gt;0,"ABSENT","PRESENT"))</f>
        <v/>
      </c>
      <c r="U387" s="103" t="str">
        <f>IF(U386="","",IF(SUMPRODUCT((Stabilo!$F392:$DA392="A")*(Stabilo!$F$5:$DA$5='Résultats élèves'!$K$2))&gt;0,"ABSENT","PRESENT"))</f>
        <v/>
      </c>
      <c r="V387" s="103" t="str">
        <f>IF(V386="","",IF(SUMPRODUCT((Stabilo!$F392:$DA392="A")*(Stabilo!$F$5:$DA$5='Résultats élèves'!$L$2))&gt;0,"ABSENT","PRESENT"))</f>
        <v/>
      </c>
      <c r="W387" s="103" t="str">
        <f>IF(W386="","",IF(SUMPRODUCT((Stabilo!$F392:$DA392="A")*(Stabilo!$F$5:$DA$5='Résultats élèves'!$M$2))&gt;0,"ABSENT","PRESENT"))</f>
        <v/>
      </c>
      <c r="X387" s="99" t="str">
        <f t="shared" si="66"/>
        <v/>
      </c>
      <c r="Y387" s="176" t="str">
        <f>IF(X387="PRESENT",IF(N387="PRESENT",SUMPRODUCT((Stabilo!$F392:$DA392=1)*(Stabilo!$F$5:$DA$5='Résultats élèves'!$D$2)),"A"),"A")</f>
        <v>A</v>
      </c>
      <c r="Z387" s="176" t="str">
        <f>IF(X387="PRESENT",IF(O387="PRESENT",SUMPRODUCT((Stabilo!$F392:$DA392=1)*(Stabilo!$F$5:$DA$5='Résultats élèves'!$E$2)),"A"),"A")</f>
        <v>A</v>
      </c>
      <c r="AA387" s="176" t="str">
        <f>IF(X387="PRESENT",IF(P387="PRESENT",SUMPRODUCT((Stabilo!$F392:$DA392=1)*(Stabilo!$F$5:$DA$5='Résultats élèves'!$F$2)),"A"),"A")</f>
        <v>A</v>
      </c>
      <c r="AB387" s="176" t="str">
        <f>IF(X387="PRESENT",IF(Q387="PRESENT",SUMPRODUCT((Stabilo!$F392:$DA392=1)*(Stabilo!$F$5:$DA$5='Résultats élèves'!$G$2)),"A"),"A")</f>
        <v>A</v>
      </c>
      <c r="AC387" s="176" t="str">
        <f>IF(X387="PRESENT",IF(R387="PRESENT",SUMPRODUCT((Stabilo!$F392:$DA392=1)*(Stabilo!$F$5:$DA$5='Résultats élèves'!$H$2)),"A"),"A")</f>
        <v>A</v>
      </c>
      <c r="AD387" s="176" t="str">
        <f>IF(X387="PRESENT",IF(S387="PRESENT",SUMPRODUCT((Stabilo!$F392:$DA392=1)*(Stabilo!$F$5:$DA$5='Résultats élèves'!$I$2)),"A"),"A")</f>
        <v>A</v>
      </c>
      <c r="AE387" s="176" t="str">
        <f>IF(X387="PRESENT",IF(T387="PRESENT",SUMPRODUCT((Stabilo!$F392:$DA392=1)*(Stabilo!$F$5:$DA$5='Résultats élèves'!$J$2)),"A"),"A")</f>
        <v>A</v>
      </c>
      <c r="AF387" s="176" t="str">
        <f>IF(X387="PRESENT",IF(U387="PRESENT",SUMPRODUCT((Stabilo!$F392:$DA392=1)*(Stabilo!$F$5:$DA$5='Résultats élèves'!$K$2)),"A"),"A")</f>
        <v>A</v>
      </c>
      <c r="AG387" s="176" t="str">
        <f>IF(X387="PRESENT",IF(V387="PRESENT",SUMPRODUCT((Stabilo!$F392:$DA392=1)*(Stabilo!$F$5:$DA$5='Résultats élèves'!$L$2)),"A"),"A")</f>
        <v>A</v>
      </c>
      <c r="AH387" s="176" t="str">
        <f>IF(X387="PRESENT",IF(W387="PRESENT",SUMPRODUCT((Stabilo!$F392:$DA392=1)*(Stabilo!$F$5:$DA$5='Résultats élèves'!$M$2)),"A"),"A")</f>
        <v>A</v>
      </c>
      <c r="AI387" s="175">
        <f>SUMPRODUCT((Stabilo!$F$5:$DA$5=1)*(Stabilo!F392:DA392&lt;&gt;""))</f>
        <v>0</v>
      </c>
      <c r="AJ387" s="175">
        <f>SUMPRODUCT((Stabilo!$F$5:$DA$5=2)*(Stabilo!F392:DA392&lt;&gt;""))</f>
        <v>0</v>
      </c>
      <c r="AK387" s="175">
        <f>SUMPRODUCT((Stabilo!$F$5:$DA$5=3)*(Stabilo!F392:DA392&lt;&gt;""))</f>
        <v>0</v>
      </c>
      <c r="AL387" s="175">
        <f>SUMPRODUCT((Stabilo!$F$5:$DA$5=4)*(Stabilo!F392:DA392&lt;&gt;""))</f>
        <v>0</v>
      </c>
      <c r="AM387" s="175">
        <f>SUMPRODUCT((Stabilo!$F$5:$DA$5=5)*(Stabilo!F392:DA392&lt;&gt;""))</f>
        <v>0</v>
      </c>
      <c r="AN387" s="175">
        <f>SUMPRODUCT((Stabilo!$F$5:$DA$5=6)*(Stabilo!F392:DA392&lt;&gt;""))</f>
        <v>0</v>
      </c>
      <c r="AO387" s="175">
        <f>SUMPRODUCT((Stabilo!$F$5:$DA$5=7)*(Stabilo!F392:DA392&lt;&gt;""))</f>
        <v>0</v>
      </c>
      <c r="AP387" s="175">
        <f>SUMPRODUCT((Stabilo!$F$5:$DA$5=8)*(Stabilo!F392:DA392&lt;&gt;""))</f>
        <v>0</v>
      </c>
      <c r="AQ387" s="175">
        <f>SUMPRODUCT((Stabilo!$F$5:$DA$5=9)*(Stabilo!F392:DA392&lt;&gt;""))</f>
        <v>0</v>
      </c>
      <c r="AR387" s="175">
        <f>SUMPRODUCT((Stabilo!$F$5:$DA$5=10)*(Stabilo!F392:DA392&lt;&gt;""))</f>
        <v>0</v>
      </c>
    </row>
    <row r="388" spans="2:44" ht="15" customHeight="1">
      <c r="B388" s="76">
        <v>385</v>
      </c>
      <c r="C388" s="77" t="str">
        <f>IF(Accueil!F397="","",Accueil!F397)</f>
        <v/>
      </c>
      <c r="D388" s="167" t="str">
        <f t="shared" si="56"/>
        <v/>
      </c>
      <c r="E388" s="167" t="str">
        <f t="shared" si="57"/>
        <v/>
      </c>
      <c r="F388" s="167" t="str">
        <f t="shared" si="58"/>
        <v/>
      </c>
      <c r="G388" s="167" t="str">
        <f t="shared" si="59"/>
        <v/>
      </c>
      <c r="H388" s="167" t="str">
        <f t="shared" si="60"/>
        <v/>
      </c>
      <c r="I388" s="167" t="str">
        <f t="shared" si="61"/>
        <v/>
      </c>
      <c r="J388" s="167" t="str">
        <f t="shared" si="62"/>
        <v/>
      </c>
      <c r="K388" s="167" t="str">
        <f t="shared" si="63"/>
        <v/>
      </c>
      <c r="L388" s="167" t="str">
        <f t="shared" si="64"/>
        <v/>
      </c>
      <c r="M388" s="167" t="str">
        <f t="shared" si="65"/>
        <v/>
      </c>
      <c r="N388" s="103" t="str">
        <f>IF(N387="","",IF(SUMPRODUCT((Stabilo!$F393:$DA393="A")*(Stabilo!$F$5:$DA$5='Résultats élèves'!$D$2))&gt;0,"ABSENT","PRESENT"))</f>
        <v>PRESENT</v>
      </c>
      <c r="O388" s="103" t="str">
        <f>IF(O387="","",IF(SUMPRODUCT((Stabilo!$F393:$DA393="A")*(Stabilo!$F$5:$DA$5='Résultats élèves'!$E$2))&gt;0,"ABSENT","PRESENT"))</f>
        <v>PRESENT</v>
      </c>
      <c r="P388" s="103" t="str">
        <f>IF(P387="","",IF(SUMPRODUCT((Stabilo!$F393:$DA393="A")*(Stabilo!$F$5:$DA$5='Résultats élèves'!$F$2))&gt;0,"ABSENT","PRESENT"))</f>
        <v>PRESENT</v>
      </c>
      <c r="Q388" s="103" t="str">
        <f>IF(Q387="","",IF(SUMPRODUCT((Stabilo!$F393:$DA393="A")*(Stabilo!$F$5:$DA$5='Résultats élèves'!$G$2))&gt;0,"ABSENT","PRESENT"))</f>
        <v>PRESENT</v>
      </c>
      <c r="R388" s="103" t="str">
        <f>IF(R387="","",IF(SUMPRODUCT((Stabilo!$F393:$DA393="A")*(Stabilo!$F$5:$DA$5='Résultats élèves'!$H$2))&gt;0,"ABSENT","PRESENT"))</f>
        <v>PRESENT</v>
      </c>
      <c r="S388" s="103" t="str">
        <f>IF(S387="","",IF(SUMPRODUCT((Stabilo!$F393:$DA393="A")*(Stabilo!$F$5:$DA$5='Résultats élèves'!$I$2))&gt;0,"ABSENT","PRESENT"))</f>
        <v/>
      </c>
      <c r="T388" s="103" t="str">
        <f>IF(T387="","",IF(SUMPRODUCT((Stabilo!$F393:$DA393="A")*(Stabilo!$F$5:$DA$5='Résultats élèves'!$J$2))&gt;0,"ABSENT","PRESENT"))</f>
        <v/>
      </c>
      <c r="U388" s="103" t="str">
        <f>IF(U387="","",IF(SUMPRODUCT((Stabilo!$F393:$DA393="A")*(Stabilo!$F$5:$DA$5='Résultats élèves'!$K$2))&gt;0,"ABSENT","PRESENT"))</f>
        <v/>
      </c>
      <c r="V388" s="103" t="str">
        <f>IF(V387="","",IF(SUMPRODUCT((Stabilo!$F393:$DA393="A")*(Stabilo!$F$5:$DA$5='Résultats élèves'!$L$2))&gt;0,"ABSENT","PRESENT"))</f>
        <v/>
      </c>
      <c r="W388" s="103" t="str">
        <f>IF(W387="","",IF(SUMPRODUCT((Stabilo!$F393:$DA393="A")*(Stabilo!$F$5:$DA$5='Résultats élèves'!$M$2))&gt;0,"ABSENT","PRESENT"))</f>
        <v/>
      </c>
      <c r="X388" s="99" t="str">
        <f t="shared" si="66"/>
        <v/>
      </c>
      <c r="Y388" s="176" t="str">
        <f>IF(X388="PRESENT",IF(N388="PRESENT",SUMPRODUCT((Stabilo!$F393:$DA393=1)*(Stabilo!$F$5:$DA$5='Résultats élèves'!$D$2)),"A"),"A")</f>
        <v>A</v>
      </c>
      <c r="Z388" s="176" t="str">
        <f>IF(X388="PRESENT",IF(O388="PRESENT",SUMPRODUCT((Stabilo!$F393:$DA393=1)*(Stabilo!$F$5:$DA$5='Résultats élèves'!$E$2)),"A"),"A")</f>
        <v>A</v>
      </c>
      <c r="AA388" s="176" t="str">
        <f>IF(X388="PRESENT",IF(P388="PRESENT",SUMPRODUCT((Stabilo!$F393:$DA393=1)*(Stabilo!$F$5:$DA$5='Résultats élèves'!$F$2)),"A"),"A")</f>
        <v>A</v>
      </c>
      <c r="AB388" s="176" t="str">
        <f>IF(X388="PRESENT",IF(Q388="PRESENT",SUMPRODUCT((Stabilo!$F393:$DA393=1)*(Stabilo!$F$5:$DA$5='Résultats élèves'!$G$2)),"A"),"A")</f>
        <v>A</v>
      </c>
      <c r="AC388" s="176" t="str">
        <f>IF(X388="PRESENT",IF(R388="PRESENT",SUMPRODUCT((Stabilo!$F393:$DA393=1)*(Stabilo!$F$5:$DA$5='Résultats élèves'!$H$2)),"A"),"A")</f>
        <v>A</v>
      </c>
      <c r="AD388" s="176" t="str">
        <f>IF(X388="PRESENT",IF(S388="PRESENT",SUMPRODUCT((Stabilo!$F393:$DA393=1)*(Stabilo!$F$5:$DA$5='Résultats élèves'!$I$2)),"A"),"A")</f>
        <v>A</v>
      </c>
      <c r="AE388" s="176" t="str">
        <f>IF(X388="PRESENT",IF(T388="PRESENT",SUMPRODUCT((Stabilo!$F393:$DA393=1)*(Stabilo!$F$5:$DA$5='Résultats élèves'!$J$2)),"A"),"A")</f>
        <v>A</v>
      </c>
      <c r="AF388" s="176" t="str">
        <f>IF(X388="PRESENT",IF(U388="PRESENT",SUMPRODUCT((Stabilo!$F393:$DA393=1)*(Stabilo!$F$5:$DA$5='Résultats élèves'!$K$2)),"A"),"A")</f>
        <v>A</v>
      </c>
      <c r="AG388" s="176" t="str">
        <f>IF(X388="PRESENT",IF(V388="PRESENT",SUMPRODUCT((Stabilo!$F393:$DA393=1)*(Stabilo!$F$5:$DA$5='Résultats élèves'!$L$2)),"A"),"A")</f>
        <v>A</v>
      </c>
      <c r="AH388" s="176" t="str">
        <f>IF(X388="PRESENT",IF(W388="PRESENT",SUMPRODUCT((Stabilo!$F393:$DA393=1)*(Stabilo!$F$5:$DA$5='Résultats élèves'!$M$2)),"A"),"A")</f>
        <v>A</v>
      </c>
      <c r="AI388" s="175">
        <f>SUMPRODUCT((Stabilo!$F$5:$DA$5=1)*(Stabilo!F393:DA393&lt;&gt;""))</f>
        <v>0</v>
      </c>
      <c r="AJ388" s="175">
        <f>SUMPRODUCT((Stabilo!$F$5:$DA$5=2)*(Stabilo!F393:DA393&lt;&gt;""))</f>
        <v>0</v>
      </c>
      <c r="AK388" s="175">
        <f>SUMPRODUCT((Stabilo!$F$5:$DA$5=3)*(Stabilo!F393:DA393&lt;&gt;""))</f>
        <v>0</v>
      </c>
      <c r="AL388" s="175">
        <f>SUMPRODUCT((Stabilo!$F$5:$DA$5=4)*(Stabilo!F393:DA393&lt;&gt;""))</f>
        <v>0</v>
      </c>
      <c r="AM388" s="175">
        <f>SUMPRODUCT((Stabilo!$F$5:$DA$5=5)*(Stabilo!F393:DA393&lt;&gt;""))</f>
        <v>0</v>
      </c>
      <c r="AN388" s="175">
        <f>SUMPRODUCT((Stabilo!$F$5:$DA$5=6)*(Stabilo!F393:DA393&lt;&gt;""))</f>
        <v>0</v>
      </c>
      <c r="AO388" s="175">
        <f>SUMPRODUCT((Stabilo!$F$5:$DA$5=7)*(Stabilo!F393:DA393&lt;&gt;""))</f>
        <v>0</v>
      </c>
      <c r="AP388" s="175">
        <f>SUMPRODUCT((Stabilo!$F$5:$DA$5=8)*(Stabilo!F393:DA393&lt;&gt;""))</f>
        <v>0</v>
      </c>
      <c r="AQ388" s="175">
        <f>SUMPRODUCT((Stabilo!$F$5:$DA$5=9)*(Stabilo!F393:DA393&lt;&gt;""))</f>
        <v>0</v>
      </c>
      <c r="AR388" s="175">
        <f>SUMPRODUCT((Stabilo!$F$5:$DA$5=10)*(Stabilo!F393:DA393&lt;&gt;""))</f>
        <v>0</v>
      </c>
    </row>
    <row r="389" spans="2:44" ht="15" customHeight="1">
      <c r="B389" s="76">
        <v>386</v>
      </c>
      <c r="C389" s="77" t="str">
        <f>IF(Accueil!F398="","",Accueil!F398)</f>
        <v/>
      </c>
      <c r="D389" s="167" t="str">
        <f t="shared" ref="D389:D403" si="67">IF(C389="","",IF($D$3="","",IF(Y389="A","A",IF(ISERROR(Y389/AI389),"",ROUND(Y389/AI389,2)))))</f>
        <v/>
      </c>
      <c r="E389" s="167" t="str">
        <f t="shared" ref="E389:E403" si="68">IF(C389="","",IF($E$3="","",IF(Z389="A","A",IF(ISERROR(Z389/AJ389),"",ROUND(Z389/AJ389,2)))))</f>
        <v/>
      </c>
      <c r="F389" s="167" t="str">
        <f t="shared" ref="F389:F403" si="69">IF(C389="","",IF($F$3="","",IF(AA389="A","A",IF(ISERROR(AA389/AK389),"",ROUND(AA389/AK389,2)))))</f>
        <v/>
      </c>
      <c r="G389" s="167" t="str">
        <f t="shared" ref="G389:G403" si="70">IF(C389="","",IF($G$3="","",IF(AB389="A","A",IF(ISERROR(AB389/AL389),"",ROUND(AB389/AL389,2)))))</f>
        <v/>
      </c>
      <c r="H389" s="167" t="str">
        <f t="shared" ref="H389:H403" si="71">IF(C389="","",IF($H$3="","",IF(AC389="A","A",IF(ISERROR(AC389/AM389),"",ROUND(AC389/AM389,2)))))</f>
        <v/>
      </c>
      <c r="I389" s="167" t="str">
        <f t="shared" ref="I389:I403" si="72">IF(C389="","",IF($I$3="","",IF(AD389="A","A",IF(ISERROR(AD389/AN389),"",ROUND(AD389/AN389,2)))))</f>
        <v/>
      </c>
      <c r="J389" s="167" t="str">
        <f t="shared" ref="J389:J403" si="73">IF(C389="","",IF($J$3="","",IF(AE389="A","A",IF(ISERROR(AE389/AO389),"",ROUND(AE389/AO389,2)))))</f>
        <v/>
      </c>
      <c r="K389" s="167" t="str">
        <f t="shared" ref="K389:K403" si="74">IF(C389="","",IF($K$3="","",IF(AF389="A","A",IF(ISERROR(AF389/AP389),"",ROUND(AF389/AP389,2)))))</f>
        <v/>
      </c>
      <c r="L389" s="167" t="str">
        <f t="shared" ref="L389:L403" si="75">IF(C389="","",IF($L$3="","",IF(AG389="A","A",IF(ISERROR(AG389/AQ389),"",ROUND(AG389/AQ389,2)))))</f>
        <v/>
      </c>
      <c r="M389" s="167" t="str">
        <f t="shared" ref="M389:M403" si="76">IF(C389="","",IF($M$3="","",IF(AH389="A","A",IF(ISERROR(AH389/AR389),"",ROUND(AH389/AR389,2)))))</f>
        <v/>
      </c>
      <c r="N389" s="103" t="str">
        <f>IF(N388="","",IF(SUMPRODUCT((Stabilo!$F394:$DA394="A")*(Stabilo!$F$5:$DA$5='Résultats élèves'!$D$2))&gt;0,"ABSENT","PRESENT"))</f>
        <v>PRESENT</v>
      </c>
      <c r="O389" s="103" t="str">
        <f>IF(O388="","",IF(SUMPRODUCT((Stabilo!$F394:$DA394="A")*(Stabilo!$F$5:$DA$5='Résultats élèves'!$E$2))&gt;0,"ABSENT","PRESENT"))</f>
        <v>PRESENT</v>
      </c>
      <c r="P389" s="103" t="str">
        <f>IF(P388="","",IF(SUMPRODUCT((Stabilo!$F394:$DA394="A")*(Stabilo!$F$5:$DA$5='Résultats élèves'!$F$2))&gt;0,"ABSENT","PRESENT"))</f>
        <v>PRESENT</v>
      </c>
      <c r="Q389" s="103" t="str">
        <f>IF(Q388="","",IF(SUMPRODUCT((Stabilo!$F394:$DA394="A")*(Stabilo!$F$5:$DA$5='Résultats élèves'!$G$2))&gt;0,"ABSENT","PRESENT"))</f>
        <v>PRESENT</v>
      </c>
      <c r="R389" s="103" t="str">
        <f>IF(R388="","",IF(SUMPRODUCT((Stabilo!$F394:$DA394="A")*(Stabilo!$F$5:$DA$5='Résultats élèves'!$H$2))&gt;0,"ABSENT","PRESENT"))</f>
        <v>PRESENT</v>
      </c>
      <c r="S389" s="103" t="str">
        <f>IF(S388="","",IF(SUMPRODUCT((Stabilo!$F394:$DA394="A")*(Stabilo!$F$5:$DA$5='Résultats élèves'!$I$2))&gt;0,"ABSENT","PRESENT"))</f>
        <v/>
      </c>
      <c r="T389" s="103" t="str">
        <f>IF(T388="","",IF(SUMPRODUCT((Stabilo!$F394:$DA394="A")*(Stabilo!$F$5:$DA$5='Résultats élèves'!$J$2))&gt;0,"ABSENT","PRESENT"))</f>
        <v/>
      </c>
      <c r="U389" s="103" t="str">
        <f>IF(U388="","",IF(SUMPRODUCT((Stabilo!$F394:$DA394="A")*(Stabilo!$F$5:$DA$5='Résultats élèves'!$K$2))&gt;0,"ABSENT","PRESENT"))</f>
        <v/>
      </c>
      <c r="V389" s="103" t="str">
        <f>IF(V388="","",IF(SUMPRODUCT((Stabilo!$F394:$DA394="A")*(Stabilo!$F$5:$DA$5='Résultats élèves'!$L$2))&gt;0,"ABSENT","PRESENT"))</f>
        <v/>
      </c>
      <c r="W389" s="103" t="str">
        <f>IF(W388="","",IF(SUMPRODUCT((Stabilo!$F394:$DA394="A")*(Stabilo!$F$5:$DA$5='Résultats élèves'!$M$2))&gt;0,"ABSENT","PRESENT"))</f>
        <v/>
      </c>
      <c r="X389" s="99" t="str">
        <f t="shared" si="66"/>
        <v/>
      </c>
      <c r="Y389" s="176" t="str">
        <f>IF(X389="PRESENT",IF(N389="PRESENT",SUMPRODUCT((Stabilo!$F394:$DA394=1)*(Stabilo!$F$5:$DA$5='Résultats élèves'!$D$2)),"A"),"A")</f>
        <v>A</v>
      </c>
      <c r="Z389" s="176" t="str">
        <f>IF(X389="PRESENT",IF(O389="PRESENT",SUMPRODUCT((Stabilo!$F394:$DA394=1)*(Stabilo!$F$5:$DA$5='Résultats élèves'!$E$2)),"A"),"A")</f>
        <v>A</v>
      </c>
      <c r="AA389" s="176" t="str">
        <f>IF(X389="PRESENT",IF(P389="PRESENT",SUMPRODUCT((Stabilo!$F394:$DA394=1)*(Stabilo!$F$5:$DA$5='Résultats élèves'!$F$2)),"A"),"A")</f>
        <v>A</v>
      </c>
      <c r="AB389" s="176" t="str">
        <f>IF(X389="PRESENT",IF(Q389="PRESENT",SUMPRODUCT((Stabilo!$F394:$DA394=1)*(Stabilo!$F$5:$DA$5='Résultats élèves'!$G$2)),"A"),"A")</f>
        <v>A</v>
      </c>
      <c r="AC389" s="176" t="str">
        <f>IF(X389="PRESENT",IF(R389="PRESENT",SUMPRODUCT((Stabilo!$F394:$DA394=1)*(Stabilo!$F$5:$DA$5='Résultats élèves'!$H$2)),"A"),"A")</f>
        <v>A</v>
      </c>
      <c r="AD389" s="176" t="str">
        <f>IF(X389="PRESENT",IF(S389="PRESENT",SUMPRODUCT((Stabilo!$F394:$DA394=1)*(Stabilo!$F$5:$DA$5='Résultats élèves'!$I$2)),"A"),"A")</f>
        <v>A</v>
      </c>
      <c r="AE389" s="176" t="str">
        <f>IF(X389="PRESENT",IF(T389="PRESENT",SUMPRODUCT((Stabilo!$F394:$DA394=1)*(Stabilo!$F$5:$DA$5='Résultats élèves'!$J$2)),"A"),"A")</f>
        <v>A</v>
      </c>
      <c r="AF389" s="176" t="str">
        <f>IF(X389="PRESENT",IF(U389="PRESENT",SUMPRODUCT((Stabilo!$F394:$DA394=1)*(Stabilo!$F$5:$DA$5='Résultats élèves'!$K$2)),"A"),"A")</f>
        <v>A</v>
      </c>
      <c r="AG389" s="176" t="str">
        <f>IF(X389="PRESENT",IF(V389="PRESENT",SUMPRODUCT((Stabilo!$F394:$DA394=1)*(Stabilo!$F$5:$DA$5='Résultats élèves'!$L$2)),"A"),"A")</f>
        <v>A</v>
      </c>
      <c r="AH389" s="176" t="str">
        <f>IF(X389="PRESENT",IF(W389="PRESENT",SUMPRODUCT((Stabilo!$F394:$DA394=1)*(Stabilo!$F$5:$DA$5='Résultats élèves'!$M$2)),"A"),"A")</f>
        <v>A</v>
      </c>
      <c r="AI389" s="175">
        <f>SUMPRODUCT((Stabilo!$F$5:$DA$5=1)*(Stabilo!F394:DA394&lt;&gt;""))</f>
        <v>0</v>
      </c>
      <c r="AJ389" s="175">
        <f>SUMPRODUCT((Stabilo!$F$5:$DA$5=2)*(Stabilo!F394:DA394&lt;&gt;""))</f>
        <v>0</v>
      </c>
      <c r="AK389" s="175">
        <f>SUMPRODUCT((Stabilo!$F$5:$DA$5=3)*(Stabilo!F394:DA394&lt;&gt;""))</f>
        <v>0</v>
      </c>
      <c r="AL389" s="175">
        <f>SUMPRODUCT((Stabilo!$F$5:$DA$5=4)*(Stabilo!F394:DA394&lt;&gt;""))</f>
        <v>0</v>
      </c>
      <c r="AM389" s="175">
        <f>SUMPRODUCT((Stabilo!$F$5:$DA$5=5)*(Stabilo!F394:DA394&lt;&gt;""))</f>
        <v>0</v>
      </c>
      <c r="AN389" s="175">
        <f>SUMPRODUCT((Stabilo!$F$5:$DA$5=6)*(Stabilo!F394:DA394&lt;&gt;""))</f>
        <v>0</v>
      </c>
      <c r="AO389" s="175">
        <f>SUMPRODUCT((Stabilo!$F$5:$DA$5=7)*(Stabilo!F394:DA394&lt;&gt;""))</f>
        <v>0</v>
      </c>
      <c r="AP389" s="175">
        <f>SUMPRODUCT((Stabilo!$F$5:$DA$5=8)*(Stabilo!F394:DA394&lt;&gt;""))</f>
        <v>0</v>
      </c>
      <c r="AQ389" s="175">
        <f>SUMPRODUCT((Stabilo!$F$5:$DA$5=9)*(Stabilo!F394:DA394&lt;&gt;""))</f>
        <v>0</v>
      </c>
      <c r="AR389" s="175">
        <f>SUMPRODUCT((Stabilo!$F$5:$DA$5=10)*(Stabilo!F394:DA394&lt;&gt;""))</f>
        <v>0</v>
      </c>
    </row>
    <row r="390" spans="2:44" ht="15" customHeight="1">
      <c r="B390" s="76">
        <v>387</v>
      </c>
      <c r="C390" s="77" t="str">
        <f>IF(Accueil!F399="","",Accueil!F399)</f>
        <v/>
      </c>
      <c r="D390" s="167" t="str">
        <f t="shared" si="67"/>
        <v/>
      </c>
      <c r="E390" s="167" t="str">
        <f t="shared" si="68"/>
        <v/>
      </c>
      <c r="F390" s="167" t="str">
        <f t="shared" si="69"/>
        <v/>
      </c>
      <c r="G390" s="167" t="str">
        <f t="shared" si="70"/>
        <v/>
      </c>
      <c r="H390" s="167" t="str">
        <f t="shared" si="71"/>
        <v/>
      </c>
      <c r="I390" s="167" t="str">
        <f t="shared" si="72"/>
        <v/>
      </c>
      <c r="J390" s="167" t="str">
        <f t="shared" si="73"/>
        <v/>
      </c>
      <c r="K390" s="167" t="str">
        <f t="shared" si="74"/>
        <v/>
      </c>
      <c r="L390" s="167" t="str">
        <f t="shared" si="75"/>
        <v/>
      </c>
      <c r="M390" s="167" t="str">
        <f t="shared" si="76"/>
        <v/>
      </c>
      <c r="N390" s="103" t="str">
        <f>IF(N389="","",IF(SUMPRODUCT((Stabilo!$F395:$DA395="A")*(Stabilo!$F$5:$DA$5='Résultats élèves'!$D$2))&gt;0,"ABSENT","PRESENT"))</f>
        <v>PRESENT</v>
      </c>
      <c r="O390" s="103" t="str">
        <f>IF(O389="","",IF(SUMPRODUCT((Stabilo!$F395:$DA395="A")*(Stabilo!$F$5:$DA$5='Résultats élèves'!$E$2))&gt;0,"ABSENT","PRESENT"))</f>
        <v>PRESENT</v>
      </c>
      <c r="P390" s="103" t="str">
        <f>IF(P389="","",IF(SUMPRODUCT((Stabilo!$F395:$DA395="A")*(Stabilo!$F$5:$DA$5='Résultats élèves'!$F$2))&gt;0,"ABSENT","PRESENT"))</f>
        <v>PRESENT</v>
      </c>
      <c r="Q390" s="103" t="str">
        <f>IF(Q389="","",IF(SUMPRODUCT((Stabilo!$F395:$DA395="A")*(Stabilo!$F$5:$DA$5='Résultats élèves'!$G$2))&gt;0,"ABSENT","PRESENT"))</f>
        <v>PRESENT</v>
      </c>
      <c r="R390" s="103" t="str">
        <f>IF(R389="","",IF(SUMPRODUCT((Stabilo!$F395:$DA395="A")*(Stabilo!$F$5:$DA$5='Résultats élèves'!$H$2))&gt;0,"ABSENT","PRESENT"))</f>
        <v>PRESENT</v>
      </c>
      <c r="S390" s="103" t="str">
        <f>IF(S389="","",IF(SUMPRODUCT((Stabilo!$F395:$DA395="A")*(Stabilo!$F$5:$DA$5='Résultats élèves'!$I$2))&gt;0,"ABSENT","PRESENT"))</f>
        <v/>
      </c>
      <c r="T390" s="103" t="str">
        <f>IF(T389="","",IF(SUMPRODUCT((Stabilo!$F395:$DA395="A")*(Stabilo!$F$5:$DA$5='Résultats élèves'!$J$2))&gt;0,"ABSENT","PRESENT"))</f>
        <v/>
      </c>
      <c r="U390" s="103" t="str">
        <f>IF(U389="","",IF(SUMPRODUCT((Stabilo!$F395:$DA395="A")*(Stabilo!$F$5:$DA$5='Résultats élèves'!$K$2))&gt;0,"ABSENT","PRESENT"))</f>
        <v/>
      </c>
      <c r="V390" s="103" t="str">
        <f>IF(V389="","",IF(SUMPRODUCT((Stabilo!$F395:$DA395="A")*(Stabilo!$F$5:$DA$5='Résultats élèves'!$L$2))&gt;0,"ABSENT","PRESENT"))</f>
        <v/>
      </c>
      <c r="W390" s="103" t="str">
        <f>IF(W389="","",IF(SUMPRODUCT((Stabilo!$F395:$DA395="A")*(Stabilo!$F$5:$DA$5='Résultats élèves'!$M$2))&gt;0,"ABSENT","PRESENT"))</f>
        <v/>
      </c>
      <c r="X390" s="99" t="str">
        <f t="shared" si="66"/>
        <v/>
      </c>
      <c r="Y390" s="176" t="str">
        <f>IF(X390="PRESENT",IF(N390="PRESENT",SUMPRODUCT((Stabilo!$F395:$DA395=1)*(Stabilo!$F$5:$DA$5='Résultats élèves'!$D$2)),"A"),"A")</f>
        <v>A</v>
      </c>
      <c r="Z390" s="176" t="str">
        <f>IF(X390="PRESENT",IF(O390="PRESENT",SUMPRODUCT((Stabilo!$F395:$DA395=1)*(Stabilo!$F$5:$DA$5='Résultats élèves'!$E$2)),"A"),"A")</f>
        <v>A</v>
      </c>
      <c r="AA390" s="176" t="str">
        <f>IF(X390="PRESENT",IF(P390="PRESENT",SUMPRODUCT((Stabilo!$F395:$DA395=1)*(Stabilo!$F$5:$DA$5='Résultats élèves'!$F$2)),"A"),"A")</f>
        <v>A</v>
      </c>
      <c r="AB390" s="176" t="str">
        <f>IF(X390="PRESENT",IF(Q390="PRESENT",SUMPRODUCT((Stabilo!$F395:$DA395=1)*(Stabilo!$F$5:$DA$5='Résultats élèves'!$G$2)),"A"),"A")</f>
        <v>A</v>
      </c>
      <c r="AC390" s="176" t="str">
        <f>IF(X390="PRESENT",IF(R390="PRESENT",SUMPRODUCT((Stabilo!$F395:$DA395=1)*(Stabilo!$F$5:$DA$5='Résultats élèves'!$H$2)),"A"),"A")</f>
        <v>A</v>
      </c>
      <c r="AD390" s="176" t="str">
        <f>IF(X390="PRESENT",IF(S390="PRESENT",SUMPRODUCT((Stabilo!$F395:$DA395=1)*(Stabilo!$F$5:$DA$5='Résultats élèves'!$I$2)),"A"),"A")</f>
        <v>A</v>
      </c>
      <c r="AE390" s="176" t="str">
        <f>IF(X390="PRESENT",IF(T390="PRESENT",SUMPRODUCT((Stabilo!$F395:$DA395=1)*(Stabilo!$F$5:$DA$5='Résultats élèves'!$J$2)),"A"),"A")</f>
        <v>A</v>
      </c>
      <c r="AF390" s="176" t="str">
        <f>IF(X390="PRESENT",IF(U390="PRESENT",SUMPRODUCT((Stabilo!$F395:$DA395=1)*(Stabilo!$F$5:$DA$5='Résultats élèves'!$K$2)),"A"),"A")</f>
        <v>A</v>
      </c>
      <c r="AG390" s="176" t="str">
        <f>IF(X390="PRESENT",IF(V390="PRESENT",SUMPRODUCT((Stabilo!$F395:$DA395=1)*(Stabilo!$F$5:$DA$5='Résultats élèves'!$L$2)),"A"),"A")</f>
        <v>A</v>
      </c>
      <c r="AH390" s="176" t="str">
        <f>IF(X390="PRESENT",IF(W390="PRESENT",SUMPRODUCT((Stabilo!$F395:$DA395=1)*(Stabilo!$F$5:$DA$5='Résultats élèves'!$M$2)),"A"),"A")</f>
        <v>A</v>
      </c>
      <c r="AI390" s="175">
        <f>SUMPRODUCT((Stabilo!$F$5:$DA$5=1)*(Stabilo!F395:DA395&lt;&gt;""))</f>
        <v>0</v>
      </c>
      <c r="AJ390" s="175">
        <f>SUMPRODUCT((Stabilo!$F$5:$DA$5=2)*(Stabilo!F395:DA395&lt;&gt;""))</f>
        <v>0</v>
      </c>
      <c r="AK390" s="175">
        <f>SUMPRODUCT((Stabilo!$F$5:$DA$5=3)*(Stabilo!F395:DA395&lt;&gt;""))</f>
        <v>0</v>
      </c>
      <c r="AL390" s="175">
        <f>SUMPRODUCT((Stabilo!$F$5:$DA$5=4)*(Stabilo!F395:DA395&lt;&gt;""))</f>
        <v>0</v>
      </c>
      <c r="AM390" s="175">
        <f>SUMPRODUCT((Stabilo!$F$5:$DA$5=5)*(Stabilo!F395:DA395&lt;&gt;""))</f>
        <v>0</v>
      </c>
      <c r="AN390" s="175">
        <f>SUMPRODUCT((Stabilo!$F$5:$DA$5=6)*(Stabilo!F395:DA395&lt;&gt;""))</f>
        <v>0</v>
      </c>
      <c r="AO390" s="175">
        <f>SUMPRODUCT((Stabilo!$F$5:$DA$5=7)*(Stabilo!F395:DA395&lt;&gt;""))</f>
        <v>0</v>
      </c>
      <c r="AP390" s="175">
        <f>SUMPRODUCT((Stabilo!$F$5:$DA$5=8)*(Stabilo!F395:DA395&lt;&gt;""))</f>
        <v>0</v>
      </c>
      <c r="AQ390" s="175">
        <f>SUMPRODUCT((Stabilo!$F$5:$DA$5=9)*(Stabilo!F395:DA395&lt;&gt;""))</f>
        <v>0</v>
      </c>
      <c r="AR390" s="175">
        <f>SUMPRODUCT((Stabilo!$F$5:$DA$5=10)*(Stabilo!F395:DA395&lt;&gt;""))</f>
        <v>0</v>
      </c>
    </row>
    <row r="391" spans="2:44" ht="15" customHeight="1">
      <c r="B391" s="76">
        <v>388</v>
      </c>
      <c r="C391" s="77" t="str">
        <f>IF(Accueil!F400="","",Accueil!F400)</f>
        <v/>
      </c>
      <c r="D391" s="167" t="str">
        <f t="shared" si="67"/>
        <v/>
      </c>
      <c r="E391" s="167" t="str">
        <f t="shared" si="68"/>
        <v/>
      </c>
      <c r="F391" s="167" t="str">
        <f t="shared" si="69"/>
        <v/>
      </c>
      <c r="G391" s="167" t="str">
        <f t="shared" si="70"/>
        <v/>
      </c>
      <c r="H391" s="167" t="str">
        <f t="shared" si="71"/>
        <v/>
      </c>
      <c r="I391" s="167" t="str">
        <f t="shared" si="72"/>
        <v/>
      </c>
      <c r="J391" s="167" t="str">
        <f t="shared" si="73"/>
        <v/>
      </c>
      <c r="K391" s="167" t="str">
        <f t="shared" si="74"/>
        <v/>
      </c>
      <c r="L391" s="167" t="str">
        <f t="shared" si="75"/>
        <v/>
      </c>
      <c r="M391" s="167" t="str">
        <f t="shared" si="76"/>
        <v/>
      </c>
      <c r="N391" s="103" t="str">
        <f>IF(N390="","",IF(SUMPRODUCT((Stabilo!$F396:$DA396="A")*(Stabilo!$F$5:$DA$5='Résultats élèves'!$D$2))&gt;0,"ABSENT","PRESENT"))</f>
        <v>PRESENT</v>
      </c>
      <c r="O391" s="103" t="str">
        <f>IF(O390="","",IF(SUMPRODUCT((Stabilo!$F396:$DA396="A")*(Stabilo!$F$5:$DA$5='Résultats élèves'!$E$2))&gt;0,"ABSENT","PRESENT"))</f>
        <v>PRESENT</v>
      </c>
      <c r="P391" s="103" t="str">
        <f>IF(P390="","",IF(SUMPRODUCT((Stabilo!$F396:$DA396="A")*(Stabilo!$F$5:$DA$5='Résultats élèves'!$F$2))&gt;0,"ABSENT","PRESENT"))</f>
        <v>PRESENT</v>
      </c>
      <c r="Q391" s="103" t="str">
        <f>IF(Q390="","",IF(SUMPRODUCT((Stabilo!$F396:$DA396="A")*(Stabilo!$F$5:$DA$5='Résultats élèves'!$G$2))&gt;0,"ABSENT","PRESENT"))</f>
        <v>PRESENT</v>
      </c>
      <c r="R391" s="103" t="str">
        <f>IF(R390="","",IF(SUMPRODUCT((Stabilo!$F396:$DA396="A")*(Stabilo!$F$5:$DA$5='Résultats élèves'!$H$2))&gt;0,"ABSENT","PRESENT"))</f>
        <v>PRESENT</v>
      </c>
      <c r="S391" s="103" t="str">
        <f>IF(S390="","",IF(SUMPRODUCT((Stabilo!$F396:$DA396="A")*(Stabilo!$F$5:$DA$5='Résultats élèves'!$I$2))&gt;0,"ABSENT","PRESENT"))</f>
        <v/>
      </c>
      <c r="T391" s="103" t="str">
        <f>IF(T390="","",IF(SUMPRODUCT((Stabilo!$F396:$DA396="A")*(Stabilo!$F$5:$DA$5='Résultats élèves'!$J$2))&gt;0,"ABSENT","PRESENT"))</f>
        <v/>
      </c>
      <c r="U391" s="103" t="str">
        <f>IF(U390="","",IF(SUMPRODUCT((Stabilo!$F396:$DA396="A")*(Stabilo!$F$5:$DA$5='Résultats élèves'!$K$2))&gt;0,"ABSENT","PRESENT"))</f>
        <v/>
      </c>
      <c r="V391" s="103" t="str">
        <f>IF(V390="","",IF(SUMPRODUCT((Stabilo!$F396:$DA396="A")*(Stabilo!$F$5:$DA$5='Résultats élèves'!$L$2))&gt;0,"ABSENT","PRESENT"))</f>
        <v/>
      </c>
      <c r="W391" s="103" t="str">
        <f>IF(W390="","",IF(SUMPRODUCT((Stabilo!$F396:$DA396="A")*(Stabilo!$F$5:$DA$5='Résultats élèves'!$M$2))&gt;0,"ABSENT","PRESENT"))</f>
        <v/>
      </c>
      <c r="X391" s="99" t="str">
        <f t="shared" si="66"/>
        <v/>
      </c>
      <c r="Y391" s="176" t="str">
        <f>IF(X391="PRESENT",IF(N391="PRESENT",SUMPRODUCT((Stabilo!$F396:$DA396=1)*(Stabilo!$F$5:$DA$5='Résultats élèves'!$D$2)),"A"),"A")</f>
        <v>A</v>
      </c>
      <c r="Z391" s="176" t="str">
        <f>IF(X391="PRESENT",IF(O391="PRESENT",SUMPRODUCT((Stabilo!$F396:$DA396=1)*(Stabilo!$F$5:$DA$5='Résultats élèves'!$E$2)),"A"),"A")</f>
        <v>A</v>
      </c>
      <c r="AA391" s="176" t="str">
        <f>IF(X391="PRESENT",IF(P391="PRESENT",SUMPRODUCT((Stabilo!$F396:$DA396=1)*(Stabilo!$F$5:$DA$5='Résultats élèves'!$F$2)),"A"),"A")</f>
        <v>A</v>
      </c>
      <c r="AB391" s="176" t="str">
        <f>IF(X391="PRESENT",IF(Q391="PRESENT",SUMPRODUCT((Stabilo!$F396:$DA396=1)*(Stabilo!$F$5:$DA$5='Résultats élèves'!$G$2)),"A"),"A")</f>
        <v>A</v>
      </c>
      <c r="AC391" s="176" t="str">
        <f>IF(X391="PRESENT",IF(R391="PRESENT",SUMPRODUCT((Stabilo!$F396:$DA396=1)*(Stabilo!$F$5:$DA$5='Résultats élèves'!$H$2)),"A"),"A")</f>
        <v>A</v>
      </c>
      <c r="AD391" s="176" t="str">
        <f>IF(X391="PRESENT",IF(S391="PRESENT",SUMPRODUCT((Stabilo!$F396:$DA396=1)*(Stabilo!$F$5:$DA$5='Résultats élèves'!$I$2)),"A"),"A")</f>
        <v>A</v>
      </c>
      <c r="AE391" s="176" t="str">
        <f>IF(X391="PRESENT",IF(T391="PRESENT",SUMPRODUCT((Stabilo!$F396:$DA396=1)*(Stabilo!$F$5:$DA$5='Résultats élèves'!$J$2)),"A"),"A")</f>
        <v>A</v>
      </c>
      <c r="AF391" s="176" t="str">
        <f>IF(X391="PRESENT",IF(U391="PRESENT",SUMPRODUCT((Stabilo!$F396:$DA396=1)*(Stabilo!$F$5:$DA$5='Résultats élèves'!$K$2)),"A"),"A")</f>
        <v>A</v>
      </c>
      <c r="AG391" s="176" t="str">
        <f>IF(X391="PRESENT",IF(V391="PRESENT",SUMPRODUCT((Stabilo!$F396:$DA396=1)*(Stabilo!$F$5:$DA$5='Résultats élèves'!$L$2)),"A"),"A")</f>
        <v>A</v>
      </c>
      <c r="AH391" s="176" t="str">
        <f>IF(X391="PRESENT",IF(W391="PRESENT",SUMPRODUCT((Stabilo!$F396:$DA396=1)*(Stabilo!$F$5:$DA$5='Résultats élèves'!$M$2)),"A"),"A")</f>
        <v>A</v>
      </c>
      <c r="AI391" s="175">
        <f>SUMPRODUCT((Stabilo!$F$5:$DA$5=1)*(Stabilo!F396:DA396&lt;&gt;""))</f>
        <v>0</v>
      </c>
      <c r="AJ391" s="175">
        <f>SUMPRODUCT((Stabilo!$F$5:$DA$5=2)*(Stabilo!F396:DA396&lt;&gt;""))</f>
        <v>0</v>
      </c>
      <c r="AK391" s="175">
        <f>SUMPRODUCT((Stabilo!$F$5:$DA$5=3)*(Stabilo!F396:DA396&lt;&gt;""))</f>
        <v>0</v>
      </c>
      <c r="AL391" s="175">
        <f>SUMPRODUCT((Stabilo!$F$5:$DA$5=4)*(Stabilo!F396:DA396&lt;&gt;""))</f>
        <v>0</v>
      </c>
      <c r="AM391" s="175">
        <f>SUMPRODUCT((Stabilo!$F$5:$DA$5=5)*(Stabilo!F396:DA396&lt;&gt;""))</f>
        <v>0</v>
      </c>
      <c r="AN391" s="175">
        <f>SUMPRODUCT((Stabilo!$F$5:$DA$5=6)*(Stabilo!F396:DA396&lt;&gt;""))</f>
        <v>0</v>
      </c>
      <c r="AO391" s="175">
        <f>SUMPRODUCT((Stabilo!$F$5:$DA$5=7)*(Stabilo!F396:DA396&lt;&gt;""))</f>
        <v>0</v>
      </c>
      <c r="AP391" s="175">
        <f>SUMPRODUCT((Stabilo!$F$5:$DA$5=8)*(Stabilo!F396:DA396&lt;&gt;""))</f>
        <v>0</v>
      </c>
      <c r="AQ391" s="175">
        <f>SUMPRODUCT((Stabilo!$F$5:$DA$5=9)*(Stabilo!F396:DA396&lt;&gt;""))</f>
        <v>0</v>
      </c>
      <c r="AR391" s="175">
        <f>SUMPRODUCT((Stabilo!$F$5:$DA$5=10)*(Stabilo!F396:DA396&lt;&gt;""))</f>
        <v>0</v>
      </c>
    </row>
    <row r="392" spans="2:44" ht="15" customHeight="1">
      <c r="B392" s="76">
        <v>389</v>
      </c>
      <c r="C392" s="77" t="str">
        <f>IF(Accueil!F401="","",Accueil!F401)</f>
        <v/>
      </c>
      <c r="D392" s="167" t="str">
        <f t="shared" si="67"/>
        <v/>
      </c>
      <c r="E392" s="167" t="str">
        <f t="shared" si="68"/>
        <v/>
      </c>
      <c r="F392" s="167" t="str">
        <f t="shared" si="69"/>
        <v/>
      </c>
      <c r="G392" s="167" t="str">
        <f t="shared" si="70"/>
        <v/>
      </c>
      <c r="H392" s="167" t="str">
        <f t="shared" si="71"/>
        <v/>
      </c>
      <c r="I392" s="167" t="str">
        <f t="shared" si="72"/>
        <v/>
      </c>
      <c r="J392" s="167" t="str">
        <f t="shared" si="73"/>
        <v/>
      </c>
      <c r="K392" s="167" t="str">
        <f t="shared" si="74"/>
        <v/>
      </c>
      <c r="L392" s="167" t="str">
        <f t="shared" si="75"/>
        <v/>
      </c>
      <c r="M392" s="167" t="str">
        <f t="shared" si="76"/>
        <v/>
      </c>
      <c r="N392" s="103" t="str">
        <f>IF(N391="","",IF(SUMPRODUCT((Stabilo!$F397:$DA397="A")*(Stabilo!$F$5:$DA$5='Résultats élèves'!$D$2))&gt;0,"ABSENT","PRESENT"))</f>
        <v>PRESENT</v>
      </c>
      <c r="O392" s="103" t="str">
        <f>IF(O391="","",IF(SUMPRODUCT((Stabilo!$F397:$DA397="A")*(Stabilo!$F$5:$DA$5='Résultats élèves'!$E$2))&gt;0,"ABSENT","PRESENT"))</f>
        <v>PRESENT</v>
      </c>
      <c r="P392" s="103" t="str">
        <f>IF(P391="","",IF(SUMPRODUCT((Stabilo!$F397:$DA397="A")*(Stabilo!$F$5:$DA$5='Résultats élèves'!$F$2))&gt;0,"ABSENT","PRESENT"))</f>
        <v>PRESENT</v>
      </c>
      <c r="Q392" s="103" t="str">
        <f>IF(Q391="","",IF(SUMPRODUCT((Stabilo!$F397:$DA397="A")*(Stabilo!$F$5:$DA$5='Résultats élèves'!$G$2))&gt;0,"ABSENT","PRESENT"))</f>
        <v>PRESENT</v>
      </c>
      <c r="R392" s="103" t="str">
        <f>IF(R391="","",IF(SUMPRODUCT((Stabilo!$F397:$DA397="A")*(Stabilo!$F$5:$DA$5='Résultats élèves'!$H$2))&gt;0,"ABSENT","PRESENT"))</f>
        <v>PRESENT</v>
      </c>
      <c r="S392" s="103" t="str">
        <f>IF(S391="","",IF(SUMPRODUCT((Stabilo!$F397:$DA397="A")*(Stabilo!$F$5:$DA$5='Résultats élèves'!$I$2))&gt;0,"ABSENT","PRESENT"))</f>
        <v/>
      </c>
      <c r="T392" s="103" t="str">
        <f>IF(T391="","",IF(SUMPRODUCT((Stabilo!$F397:$DA397="A")*(Stabilo!$F$5:$DA$5='Résultats élèves'!$J$2))&gt;0,"ABSENT","PRESENT"))</f>
        <v/>
      </c>
      <c r="U392" s="103" t="str">
        <f>IF(U391="","",IF(SUMPRODUCT((Stabilo!$F397:$DA397="A")*(Stabilo!$F$5:$DA$5='Résultats élèves'!$K$2))&gt;0,"ABSENT","PRESENT"))</f>
        <v/>
      </c>
      <c r="V392" s="103" t="str">
        <f>IF(V391="","",IF(SUMPRODUCT((Stabilo!$F397:$DA397="A")*(Stabilo!$F$5:$DA$5='Résultats élèves'!$L$2))&gt;0,"ABSENT","PRESENT"))</f>
        <v/>
      </c>
      <c r="W392" s="103" t="str">
        <f>IF(W391="","",IF(SUMPRODUCT((Stabilo!$F397:$DA397="A")*(Stabilo!$F$5:$DA$5='Résultats élèves'!$M$2))&gt;0,"ABSENT","PRESENT"))</f>
        <v/>
      </c>
      <c r="X392" s="99" t="str">
        <f t="shared" si="66"/>
        <v/>
      </c>
      <c r="Y392" s="176" t="str">
        <f>IF(X392="PRESENT",IF(N392="PRESENT",SUMPRODUCT((Stabilo!$F397:$DA397=1)*(Stabilo!$F$5:$DA$5='Résultats élèves'!$D$2)),"A"),"A")</f>
        <v>A</v>
      </c>
      <c r="Z392" s="176" t="str">
        <f>IF(X392="PRESENT",IF(O392="PRESENT",SUMPRODUCT((Stabilo!$F397:$DA397=1)*(Stabilo!$F$5:$DA$5='Résultats élèves'!$E$2)),"A"),"A")</f>
        <v>A</v>
      </c>
      <c r="AA392" s="176" t="str">
        <f>IF(X392="PRESENT",IF(P392="PRESENT",SUMPRODUCT((Stabilo!$F397:$DA397=1)*(Stabilo!$F$5:$DA$5='Résultats élèves'!$F$2)),"A"),"A")</f>
        <v>A</v>
      </c>
      <c r="AB392" s="176" t="str">
        <f>IF(X392="PRESENT",IF(Q392="PRESENT",SUMPRODUCT((Stabilo!$F397:$DA397=1)*(Stabilo!$F$5:$DA$5='Résultats élèves'!$G$2)),"A"),"A")</f>
        <v>A</v>
      </c>
      <c r="AC392" s="176" t="str">
        <f>IF(X392="PRESENT",IF(R392="PRESENT",SUMPRODUCT((Stabilo!$F397:$DA397=1)*(Stabilo!$F$5:$DA$5='Résultats élèves'!$H$2)),"A"),"A")</f>
        <v>A</v>
      </c>
      <c r="AD392" s="176" t="str">
        <f>IF(X392="PRESENT",IF(S392="PRESENT",SUMPRODUCT((Stabilo!$F397:$DA397=1)*(Stabilo!$F$5:$DA$5='Résultats élèves'!$I$2)),"A"),"A")</f>
        <v>A</v>
      </c>
      <c r="AE392" s="176" t="str">
        <f>IF(X392="PRESENT",IF(T392="PRESENT",SUMPRODUCT((Stabilo!$F397:$DA397=1)*(Stabilo!$F$5:$DA$5='Résultats élèves'!$J$2)),"A"),"A")</f>
        <v>A</v>
      </c>
      <c r="AF392" s="176" t="str">
        <f>IF(X392="PRESENT",IF(U392="PRESENT",SUMPRODUCT((Stabilo!$F397:$DA397=1)*(Stabilo!$F$5:$DA$5='Résultats élèves'!$K$2)),"A"),"A")</f>
        <v>A</v>
      </c>
      <c r="AG392" s="176" t="str">
        <f>IF(X392="PRESENT",IF(V392="PRESENT",SUMPRODUCT((Stabilo!$F397:$DA397=1)*(Stabilo!$F$5:$DA$5='Résultats élèves'!$L$2)),"A"),"A")</f>
        <v>A</v>
      </c>
      <c r="AH392" s="176" t="str">
        <f>IF(X392="PRESENT",IF(W392="PRESENT",SUMPRODUCT((Stabilo!$F397:$DA397=1)*(Stabilo!$F$5:$DA$5='Résultats élèves'!$M$2)),"A"),"A")</f>
        <v>A</v>
      </c>
      <c r="AI392" s="175">
        <f>SUMPRODUCT((Stabilo!$F$5:$DA$5=1)*(Stabilo!F397:DA397&lt;&gt;""))</f>
        <v>0</v>
      </c>
      <c r="AJ392" s="175">
        <f>SUMPRODUCT((Stabilo!$F$5:$DA$5=2)*(Stabilo!F397:DA397&lt;&gt;""))</f>
        <v>0</v>
      </c>
      <c r="AK392" s="175">
        <f>SUMPRODUCT((Stabilo!$F$5:$DA$5=3)*(Stabilo!F397:DA397&lt;&gt;""))</f>
        <v>0</v>
      </c>
      <c r="AL392" s="175">
        <f>SUMPRODUCT((Stabilo!$F$5:$DA$5=4)*(Stabilo!F397:DA397&lt;&gt;""))</f>
        <v>0</v>
      </c>
      <c r="AM392" s="175">
        <f>SUMPRODUCT((Stabilo!$F$5:$DA$5=5)*(Stabilo!F397:DA397&lt;&gt;""))</f>
        <v>0</v>
      </c>
      <c r="AN392" s="175">
        <f>SUMPRODUCT((Stabilo!$F$5:$DA$5=6)*(Stabilo!F397:DA397&lt;&gt;""))</f>
        <v>0</v>
      </c>
      <c r="AO392" s="175">
        <f>SUMPRODUCT((Stabilo!$F$5:$DA$5=7)*(Stabilo!F397:DA397&lt;&gt;""))</f>
        <v>0</v>
      </c>
      <c r="AP392" s="175">
        <f>SUMPRODUCT((Stabilo!$F$5:$DA$5=8)*(Stabilo!F397:DA397&lt;&gt;""))</f>
        <v>0</v>
      </c>
      <c r="AQ392" s="175">
        <f>SUMPRODUCT((Stabilo!$F$5:$DA$5=9)*(Stabilo!F397:DA397&lt;&gt;""))</f>
        <v>0</v>
      </c>
      <c r="AR392" s="175">
        <f>SUMPRODUCT((Stabilo!$F$5:$DA$5=10)*(Stabilo!F397:DA397&lt;&gt;""))</f>
        <v>0</v>
      </c>
    </row>
    <row r="393" spans="2:44" ht="15" customHeight="1">
      <c r="B393" s="76">
        <v>390</v>
      </c>
      <c r="C393" s="77" t="str">
        <f>IF(Accueil!F402="","",Accueil!F402)</f>
        <v/>
      </c>
      <c r="D393" s="167" t="str">
        <f t="shared" si="67"/>
        <v/>
      </c>
      <c r="E393" s="167" t="str">
        <f t="shared" si="68"/>
        <v/>
      </c>
      <c r="F393" s="167" t="str">
        <f t="shared" si="69"/>
        <v/>
      </c>
      <c r="G393" s="167" t="str">
        <f t="shared" si="70"/>
        <v/>
      </c>
      <c r="H393" s="167" t="str">
        <f t="shared" si="71"/>
        <v/>
      </c>
      <c r="I393" s="167" t="str">
        <f t="shared" si="72"/>
        <v/>
      </c>
      <c r="J393" s="167" t="str">
        <f t="shared" si="73"/>
        <v/>
      </c>
      <c r="K393" s="167" t="str">
        <f t="shared" si="74"/>
        <v/>
      </c>
      <c r="L393" s="167" t="str">
        <f t="shared" si="75"/>
        <v/>
      </c>
      <c r="M393" s="167" t="str">
        <f t="shared" si="76"/>
        <v/>
      </c>
      <c r="N393" s="103" t="str">
        <f>IF(N392="","",IF(SUMPRODUCT((Stabilo!$F398:$DA398="A")*(Stabilo!$F$5:$DA$5='Résultats élèves'!$D$2))&gt;0,"ABSENT","PRESENT"))</f>
        <v>PRESENT</v>
      </c>
      <c r="O393" s="103" t="str">
        <f>IF(O392="","",IF(SUMPRODUCT((Stabilo!$F398:$DA398="A")*(Stabilo!$F$5:$DA$5='Résultats élèves'!$E$2))&gt;0,"ABSENT","PRESENT"))</f>
        <v>PRESENT</v>
      </c>
      <c r="P393" s="103" t="str">
        <f>IF(P392="","",IF(SUMPRODUCT((Stabilo!$F398:$DA398="A")*(Stabilo!$F$5:$DA$5='Résultats élèves'!$F$2))&gt;0,"ABSENT","PRESENT"))</f>
        <v>PRESENT</v>
      </c>
      <c r="Q393" s="103" t="str">
        <f>IF(Q392="","",IF(SUMPRODUCT((Stabilo!$F398:$DA398="A")*(Stabilo!$F$5:$DA$5='Résultats élèves'!$G$2))&gt;0,"ABSENT","PRESENT"))</f>
        <v>PRESENT</v>
      </c>
      <c r="R393" s="103" t="str">
        <f>IF(R392="","",IF(SUMPRODUCT((Stabilo!$F398:$DA398="A")*(Stabilo!$F$5:$DA$5='Résultats élèves'!$H$2))&gt;0,"ABSENT","PRESENT"))</f>
        <v>PRESENT</v>
      </c>
      <c r="S393" s="103" t="str">
        <f>IF(S392="","",IF(SUMPRODUCT((Stabilo!$F398:$DA398="A")*(Stabilo!$F$5:$DA$5='Résultats élèves'!$I$2))&gt;0,"ABSENT","PRESENT"))</f>
        <v/>
      </c>
      <c r="T393" s="103" t="str">
        <f>IF(T392="","",IF(SUMPRODUCT((Stabilo!$F398:$DA398="A")*(Stabilo!$F$5:$DA$5='Résultats élèves'!$J$2))&gt;0,"ABSENT","PRESENT"))</f>
        <v/>
      </c>
      <c r="U393" s="103" t="str">
        <f>IF(U392="","",IF(SUMPRODUCT((Stabilo!$F398:$DA398="A")*(Stabilo!$F$5:$DA$5='Résultats élèves'!$K$2))&gt;0,"ABSENT","PRESENT"))</f>
        <v/>
      </c>
      <c r="V393" s="103" t="str">
        <f>IF(V392="","",IF(SUMPRODUCT((Stabilo!$F398:$DA398="A")*(Stabilo!$F$5:$DA$5='Résultats élèves'!$L$2))&gt;0,"ABSENT","PRESENT"))</f>
        <v/>
      </c>
      <c r="W393" s="103" t="str">
        <f>IF(W392="","",IF(SUMPRODUCT((Stabilo!$F398:$DA398="A")*(Stabilo!$F$5:$DA$5='Résultats élèves'!$M$2))&gt;0,"ABSENT","PRESENT"))</f>
        <v/>
      </c>
      <c r="X393" s="99" t="str">
        <f t="shared" si="66"/>
        <v/>
      </c>
      <c r="Y393" s="176" t="str">
        <f>IF(X393="PRESENT",IF(N393="PRESENT",SUMPRODUCT((Stabilo!$F398:$DA398=1)*(Stabilo!$F$5:$DA$5='Résultats élèves'!$D$2)),"A"),"A")</f>
        <v>A</v>
      </c>
      <c r="Z393" s="176" t="str">
        <f>IF(X393="PRESENT",IF(O393="PRESENT",SUMPRODUCT((Stabilo!$F398:$DA398=1)*(Stabilo!$F$5:$DA$5='Résultats élèves'!$E$2)),"A"),"A")</f>
        <v>A</v>
      </c>
      <c r="AA393" s="176" t="str">
        <f>IF(X393="PRESENT",IF(P393="PRESENT",SUMPRODUCT((Stabilo!$F398:$DA398=1)*(Stabilo!$F$5:$DA$5='Résultats élèves'!$F$2)),"A"),"A")</f>
        <v>A</v>
      </c>
      <c r="AB393" s="176" t="str">
        <f>IF(X393="PRESENT",IF(Q393="PRESENT",SUMPRODUCT((Stabilo!$F398:$DA398=1)*(Stabilo!$F$5:$DA$5='Résultats élèves'!$G$2)),"A"),"A")</f>
        <v>A</v>
      </c>
      <c r="AC393" s="176" t="str">
        <f>IF(X393="PRESENT",IF(R393="PRESENT",SUMPRODUCT((Stabilo!$F398:$DA398=1)*(Stabilo!$F$5:$DA$5='Résultats élèves'!$H$2)),"A"),"A")</f>
        <v>A</v>
      </c>
      <c r="AD393" s="176" t="str">
        <f>IF(X393="PRESENT",IF(S393="PRESENT",SUMPRODUCT((Stabilo!$F398:$DA398=1)*(Stabilo!$F$5:$DA$5='Résultats élèves'!$I$2)),"A"),"A")</f>
        <v>A</v>
      </c>
      <c r="AE393" s="176" t="str">
        <f>IF(X393="PRESENT",IF(T393="PRESENT",SUMPRODUCT((Stabilo!$F398:$DA398=1)*(Stabilo!$F$5:$DA$5='Résultats élèves'!$J$2)),"A"),"A")</f>
        <v>A</v>
      </c>
      <c r="AF393" s="176" t="str">
        <f>IF(X393="PRESENT",IF(U393="PRESENT",SUMPRODUCT((Stabilo!$F398:$DA398=1)*(Stabilo!$F$5:$DA$5='Résultats élèves'!$K$2)),"A"),"A")</f>
        <v>A</v>
      </c>
      <c r="AG393" s="176" t="str">
        <f>IF(X393="PRESENT",IF(V393="PRESENT",SUMPRODUCT((Stabilo!$F398:$DA398=1)*(Stabilo!$F$5:$DA$5='Résultats élèves'!$L$2)),"A"),"A")</f>
        <v>A</v>
      </c>
      <c r="AH393" s="176" t="str">
        <f>IF(X393="PRESENT",IF(W393="PRESENT",SUMPRODUCT((Stabilo!$F398:$DA398=1)*(Stabilo!$F$5:$DA$5='Résultats élèves'!$M$2)),"A"),"A")</f>
        <v>A</v>
      </c>
      <c r="AI393" s="175">
        <f>SUMPRODUCT((Stabilo!$F$5:$DA$5=1)*(Stabilo!F398:DA398&lt;&gt;""))</f>
        <v>0</v>
      </c>
      <c r="AJ393" s="175">
        <f>SUMPRODUCT((Stabilo!$F$5:$DA$5=2)*(Stabilo!F398:DA398&lt;&gt;""))</f>
        <v>0</v>
      </c>
      <c r="AK393" s="175">
        <f>SUMPRODUCT((Stabilo!$F$5:$DA$5=3)*(Stabilo!F398:DA398&lt;&gt;""))</f>
        <v>0</v>
      </c>
      <c r="AL393" s="175">
        <f>SUMPRODUCT((Stabilo!$F$5:$DA$5=4)*(Stabilo!F398:DA398&lt;&gt;""))</f>
        <v>0</v>
      </c>
      <c r="AM393" s="175">
        <f>SUMPRODUCT((Stabilo!$F$5:$DA$5=5)*(Stabilo!F398:DA398&lt;&gt;""))</f>
        <v>0</v>
      </c>
      <c r="AN393" s="175">
        <f>SUMPRODUCT((Stabilo!$F$5:$DA$5=6)*(Stabilo!F398:DA398&lt;&gt;""))</f>
        <v>0</v>
      </c>
      <c r="AO393" s="175">
        <f>SUMPRODUCT((Stabilo!$F$5:$DA$5=7)*(Stabilo!F398:DA398&lt;&gt;""))</f>
        <v>0</v>
      </c>
      <c r="AP393" s="175">
        <f>SUMPRODUCT((Stabilo!$F$5:$DA$5=8)*(Stabilo!F398:DA398&lt;&gt;""))</f>
        <v>0</v>
      </c>
      <c r="AQ393" s="175">
        <f>SUMPRODUCT((Stabilo!$F$5:$DA$5=9)*(Stabilo!F398:DA398&lt;&gt;""))</f>
        <v>0</v>
      </c>
      <c r="AR393" s="175">
        <f>SUMPRODUCT((Stabilo!$F$5:$DA$5=10)*(Stabilo!F398:DA398&lt;&gt;""))</f>
        <v>0</v>
      </c>
    </row>
    <row r="394" spans="2:44" ht="15" customHeight="1">
      <c r="B394" s="76">
        <v>391</v>
      </c>
      <c r="C394" s="77" t="str">
        <f>IF(Accueil!F403="","",Accueil!F403)</f>
        <v/>
      </c>
      <c r="D394" s="167" t="str">
        <f t="shared" si="67"/>
        <v/>
      </c>
      <c r="E394" s="167" t="str">
        <f t="shared" si="68"/>
        <v/>
      </c>
      <c r="F394" s="167" t="str">
        <f t="shared" si="69"/>
        <v/>
      </c>
      <c r="G394" s="167" t="str">
        <f t="shared" si="70"/>
        <v/>
      </c>
      <c r="H394" s="167" t="str">
        <f t="shared" si="71"/>
        <v/>
      </c>
      <c r="I394" s="167" t="str">
        <f t="shared" si="72"/>
        <v/>
      </c>
      <c r="J394" s="167" t="str">
        <f t="shared" si="73"/>
        <v/>
      </c>
      <c r="K394" s="167" t="str">
        <f t="shared" si="74"/>
        <v/>
      </c>
      <c r="L394" s="167" t="str">
        <f t="shared" si="75"/>
        <v/>
      </c>
      <c r="M394" s="167" t="str">
        <f t="shared" si="76"/>
        <v/>
      </c>
      <c r="N394" s="103" t="str">
        <f>IF(N393="","",IF(SUMPRODUCT((Stabilo!$F399:$DA399="A")*(Stabilo!$F$5:$DA$5='Résultats élèves'!$D$2))&gt;0,"ABSENT","PRESENT"))</f>
        <v>PRESENT</v>
      </c>
      <c r="O394" s="103" t="str">
        <f>IF(O393="","",IF(SUMPRODUCT((Stabilo!$F399:$DA399="A")*(Stabilo!$F$5:$DA$5='Résultats élèves'!$E$2))&gt;0,"ABSENT","PRESENT"))</f>
        <v>PRESENT</v>
      </c>
      <c r="P394" s="103" t="str">
        <f>IF(P393="","",IF(SUMPRODUCT((Stabilo!$F399:$DA399="A")*(Stabilo!$F$5:$DA$5='Résultats élèves'!$F$2))&gt;0,"ABSENT","PRESENT"))</f>
        <v>PRESENT</v>
      </c>
      <c r="Q394" s="103" t="str">
        <f>IF(Q393="","",IF(SUMPRODUCT((Stabilo!$F399:$DA399="A")*(Stabilo!$F$5:$DA$5='Résultats élèves'!$G$2))&gt;0,"ABSENT","PRESENT"))</f>
        <v>PRESENT</v>
      </c>
      <c r="R394" s="103" t="str">
        <f>IF(R393="","",IF(SUMPRODUCT((Stabilo!$F399:$DA399="A")*(Stabilo!$F$5:$DA$5='Résultats élèves'!$H$2))&gt;0,"ABSENT","PRESENT"))</f>
        <v>PRESENT</v>
      </c>
      <c r="S394" s="103" t="str">
        <f>IF(S393="","",IF(SUMPRODUCT((Stabilo!$F399:$DA399="A")*(Stabilo!$F$5:$DA$5='Résultats élèves'!$I$2))&gt;0,"ABSENT","PRESENT"))</f>
        <v/>
      </c>
      <c r="T394" s="103" t="str">
        <f>IF(T393="","",IF(SUMPRODUCT((Stabilo!$F399:$DA399="A")*(Stabilo!$F$5:$DA$5='Résultats élèves'!$J$2))&gt;0,"ABSENT","PRESENT"))</f>
        <v/>
      </c>
      <c r="U394" s="103" t="str">
        <f>IF(U393="","",IF(SUMPRODUCT((Stabilo!$F399:$DA399="A")*(Stabilo!$F$5:$DA$5='Résultats élèves'!$K$2))&gt;0,"ABSENT","PRESENT"))</f>
        <v/>
      </c>
      <c r="V394" s="103" t="str">
        <f>IF(V393="","",IF(SUMPRODUCT((Stabilo!$F399:$DA399="A")*(Stabilo!$F$5:$DA$5='Résultats élèves'!$L$2))&gt;0,"ABSENT","PRESENT"))</f>
        <v/>
      </c>
      <c r="W394" s="103" t="str">
        <f>IF(W393="","",IF(SUMPRODUCT((Stabilo!$F399:$DA399="A")*(Stabilo!$F$5:$DA$5='Résultats élèves'!$M$2))&gt;0,"ABSENT","PRESENT"))</f>
        <v/>
      </c>
      <c r="X394" s="99" t="str">
        <f t="shared" si="66"/>
        <v/>
      </c>
      <c r="Y394" s="176" t="str">
        <f>IF(X394="PRESENT",IF(N394="PRESENT",SUMPRODUCT((Stabilo!$F399:$DA399=1)*(Stabilo!$F$5:$DA$5='Résultats élèves'!$D$2)),"A"),"A")</f>
        <v>A</v>
      </c>
      <c r="Z394" s="176" t="str">
        <f>IF(X394="PRESENT",IF(O394="PRESENT",SUMPRODUCT((Stabilo!$F399:$DA399=1)*(Stabilo!$F$5:$DA$5='Résultats élèves'!$E$2)),"A"),"A")</f>
        <v>A</v>
      </c>
      <c r="AA394" s="176" t="str">
        <f>IF(X394="PRESENT",IF(P394="PRESENT",SUMPRODUCT((Stabilo!$F399:$DA399=1)*(Stabilo!$F$5:$DA$5='Résultats élèves'!$F$2)),"A"),"A")</f>
        <v>A</v>
      </c>
      <c r="AB394" s="176" t="str">
        <f>IF(X394="PRESENT",IF(Q394="PRESENT",SUMPRODUCT((Stabilo!$F399:$DA399=1)*(Stabilo!$F$5:$DA$5='Résultats élèves'!$G$2)),"A"),"A")</f>
        <v>A</v>
      </c>
      <c r="AC394" s="176" t="str">
        <f>IF(X394="PRESENT",IF(R394="PRESENT",SUMPRODUCT((Stabilo!$F399:$DA399=1)*(Stabilo!$F$5:$DA$5='Résultats élèves'!$H$2)),"A"),"A")</f>
        <v>A</v>
      </c>
      <c r="AD394" s="176" t="str">
        <f>IF(X394="PRESENT",IF(S394="PRESENT",SUMPRODUCT((Stabilo!$F399:$DA399=1)*(Stabilo!$F$5:$DA$5='Résultats élèves'!$I$2)),"A"),"A")</f>
        <v>A</v>
      </c>
      <c r="AE394" s="176" t="str">
        <f>IF(X394="PRESENT",IF(T394="PRESENT",SUMPRODUCT((Stabilo!$F399:$DA399=1)*(Stabilo!$F$5:$DA$5='Résultats élèves'!$J$2)),"A"),"A")</f>
        <v>A</v>
      </c>
      <c r="AF394" s="176" t="str">
        <f>IF(X394="PRESENT",IF(U394="PRESENT",SUMPRODUCT((Stabilo!$F399:$DA399=1)*(Stabilo!$F$5:$DA$5='Résultats élèves'!$K$2)),"A"),"A")</f>
        <v>A</v>
      </c>
      <c r="AG394" s="176" t="str">
        <f>IF(X394="PRESENT",IF(V394="PRESENT",SUMPRODUCT((Stabilo!$F399:$DA399=1)*(Stabilo!$F$5:$DA$5='Résultats élèves'!$L$2)),"A"),"A")</f>
        <v>A</v>
      </c>
      <c r="AH394" s="176" t="str">
        <f>IF(X394="PRESENT",IF(W394="PRESENT",SUMPRODUCT((Stabilo!$F399:$DA399=1)*(Stabilo!$F$5:$DA$5='Résultats élèves'!$M$2)),"A"),"A")</f>
        <v>A</v>
      </c>
      <c r="AI394" s="175">
        <f>SUMPRODUCT((Stabilo!$F$5:$DA$5=1)*(Stabilo!F399:DA399&lt;&gt;""))</f>
        <v>0</v>
      </c>
      <c r="AJ394" s="175">
        <f>SUMPRODUCT((Stabilo!$F$5:$DA$5=2)*(Stabilo!F399:DA399&lt;&gt;""))</f>
        <v>0</v>
      </c>
      <c r="AK394" s="175">
        <f>SUMPRODUCT((Stabilo!$F$5:$DA$5=3)*(Stabilo!F399:DA399&lt;&gt;""))</f>
        <v>0</v>
      </c>
      <c r="AL394" s="175">
        <f>SUMPRODUCT((Stabilo!$F$5:$DA$5=4)*(Stabilo!F399:DA399&lt;&gt;""))</f>
        <v>0</v>
      </c>
      <c r="AM394" s="175">
        <f>SUMPRODUCT((Stabilo!$F$5:$DA$5=5)*(Stabilo!F399:DA399&lt;&gt;""))</f>
        <v>0</v>
      </c>
      <c r="AN394" s="175">
        <f>SUMPRODUCT((Stabilo!$F$5:$DA$5=6)*(Stabilo!F399:DA399&lt;&gt;""))</f>
        <v>0</v>
      </c>
      <c r="AO394" s="175">
        <f>SUMPRODUCT((Stabilo!$F$5:$DA$5=7)*(Stabilo!F399:DA399&lt;&gt;""))</f>
        <v>0</v>
      </c>
      <c r="AP394" s="175">
        <f>SUMPRODUCT((Stabilo!$F$5:$DA$5=8)*(Stabilo!F399:DA399&lt;&gt;""))</f>
        <v>0</v>
      </c>
      <c r="AQ394" s="175">
        <f>SUMPRODUCT((Stabilo!$F$5:$DA$5=9)*(Stabilo!F399:DA399&lt;&gt;""))</f>
        <v>0</v>
      </c>
      <c r="AR394" s="175">
        <f>SUMPRODUCT((Stabilo!$F$5:$DA$5=10)*(Stabilo!F399:DA399&lt;&gt;""))</f>
        <v>0</v>
      </c>
    </row>
    <row r="395" spans="2:44" ht="15" customHeight="1">
      <c r="B395" s="76">
        <v>392</v>
      </c>
      <c r="C395" s="77" t="str">
        <f>IF(Accueil!F404="","",Accueil!F404)</f>
        <v/>
      </c>
      <c r="D395" s="167" t="str">
        <f t="shared" si="67"/>
        <v/>
      </c>
      <c r="E395" s="167" t="str">
        <f t="shared" si="68"/>
        <v/>
      </c>
      <c r="F395" s="167" t="str">
        <f t="shared" si="69"/>
        <v/>
      </c>
      <c r="G395" s="167" t="str">
        <f t="shared" si="70"/>
        <v/>
      </c>
      <c r="H395" s="167" t="str">
        <f t="shared" si="71"/>
        <v/>
      </c>
      <c r="I395" s="167" t="str">
        <f t="shared" si="72"/>
        <v/>
      </c>
      <c r="J395" s="167" t="str">
        <f t="shared" si="73"/>
        <v/>
      </c>
      <c r="K395" s="167" t="str">
        <f t="shared" si="74"/>
        <v/>
      </c>
      <c r="L395" s="167" t="str">
        <f t="shared" si="75"/>
        <v/>
      </c>
      <c r="M395" s="167" t="str">
        <f t="shared" si="76"/>
        <v/>
      </c>
      <c r="N395" s="103" t="str">
        <f>IF(N394="","",IF(SUMPRODUCT((Stabilo!$F400:$DA400="A")*(Stabilo!$F$5:$DA$5='Résultats élèves'!$D$2))&gt;0,"ABSENT","PRESENT"))</f>
        <v>PRESENT</v>
      </c>
      <c r="O395" s="103" t="str">
        <f>IF(O394="","",IF(SUMPRODUCT((Stabilo!$F400:$DA400="A")*(Stabilo!$F$5:$DA$5='Résultats élèves'!$E$2))&gt;0,"ABSENT","PRESENT"))</f>
        <v>PRESENT</v>
      </c>
      <c r="P395" s="103" t="str">
        <f>IF(P394="","",IF(SUMPRODUCT((Stabilo!$F400:$DA400="A")*(Stabilo!$F$5:$DA$5='Résultats élèves'!$F$2))&gt;0,"ABSENT","PRESENT"))</f>
        <v>PRESENT</v>
      </c>
      <c r="Q395" s="103" t="str">
        <f>IF(Q394="","",IF(SUMPRODUCT((Stabilo!$F400:$DA400="A")*(Stabilo!$F$5:$DA$5='Résultats élèves'!$G$2))&gt;0,"ABSENT","PRESENT"))</f>
        <v>PRESENT</v>
      </c>
      <c r="R395" s="103" t="str">
        <f>IF(R394="","",IF(SUMPRODUCT((Stabilo!$F400:$DA400="A")*(Stabilo!$F$5:$DA$5='Résultats élèves'!$H$2))&gt;0,"ABSENT","PRESENT"))</f>
        <v>PRESENT</v>
      </c>
      <c r="S395" s="103" t="str">
        <f>IF(S394="","",IF(SUMPRODUCT((Stabilo!$F400:$DA400="A")*(Stabilo!$F$5:$DA$5='Résultats élèves'!$I$2))&gt;0,"ABSENT","PRESENT"))</f>
        <v/>
      </c>
      <c r="T395" s="103" t="str">
        <f>IF(T394="","",IF(SUMPRODUCT((Stabilo!$F400:$DA400="A")*(Stabilo!$F$5:$DA$5='Résultats élèves'!$J$2))&gt;0,"ABSENT","PRESENT"))</f>
        <v/>
      </c>
      <c r="U395" s="103" t="str">
        <f>IF(U394="","",IF(SUMPRODUCT((Stabilo!$F400:$DA400="A")*(Stabilo!$F$5:$DA$5='Résultats élèves'!$K$2))&gt;0,"ABSENT","PRESENT"))</f>
        <v/>
      </c>
      <c r="V395" s="103" t="str">
        <f>IF(V394="","",IF(SUMPRODUCT((Stabilo!$F400:$DA400="A")*(Stabilo!$F$5:$DA$5='Résultats élèves'!$L$2))&gt;0,"ABSENT","PRESENT"))</f>
        <v/>
      </c>
      <c r="W395" s="103" t="str">
        <f>IF(W394="","",IF(SUMPRODUCT((Stabilo!$F400:$DA400="A")*(Stabilo!$F$5:$DA$5='Résultats élèves'!$M$2))&gt;0,"ABSENT","PRESENT"))</f>
        <v/>
      </c>
      <c r="X395" s="99" t="str">
        <f t="shared" si="66"/>
        <v/>
      </c>
      <c r="Y395" s="176" t="str">
        <f>IF(X395="PRESENT",IF(N395="PRESENT",SUMPRODUCT((Stabilo!$F400:$DA400=1)*(Stabilo!$F$5:$DA$5='Résultats élèves'!$D$2)),"A"),"A")</f>
        <v>A</v>
      </c>
      <c r="Z395" s="176" t="str">
        <f>IF(X395="PRESENT",IF(O395="PRESENT",SUMPRODUCT((Stabilo!$F400:$DA400=1)*(Stabilo!$F$5:$DA$5='Résultats élèves'!$E$2)),"A"),"A")</f>
        <v>A</v>
      </c>
      <c r="AA395" s="176" t="str">
        <f>IF(X395="PRESENT",IF(P395="PRESENT",SUMPRODUCT((Stabilo!$F400:$DA400=1)*(Stabilo!$F$5:$DA$5='Résultats élèves'!$F$2)),"A"),"A")</f>
        <v>A</v>
      </c>
      <c r="AB395" s="176" t="str">
        <f>IF(X395="PRESENT",IF(Q395="PRESENT",SUMPRODUCT((Stabilo!$F400:$DA400=1)*(Stabilo!$F$5:$DA$5='Résultats élèves'!$G$2)),"A"),"A")</f>
        <v>A</v>
      </c>
      <c r="AC395" s="176" t="str">
        <f>IF(X395="PRESENT",IF(R395="PRESENT",SUMPRODUCT((Stabilo!$F400:$DA400=1)*(Stabilo!$F$5:$DA$5='Résultats élèves'!$H$2)),"A"),"A")</f>
        <v>A</v>
      </c>
      <c r="AD395" s="176" t="str">
        <f>IF(X395="PRESENT",IF(S395="PRESENT",SUMPRODUCT((Stabilo!$F400:$DA400=1)*(Stabilo!$F$5:$DA$5='Résultats élèves'!$I$2)),"A"),"A")</f>
        <v>A</v>
      </c>
      <c r="AE395" s="176" t="str">
        <f>IF(X395="PRESENT",IF(T395="PRESENT",SUMPRODUCT((Stabilo!$F400:$DA400=1)*(Stabilo!$F$5:$DA$5='Résultats élèves'!$J$2)),"A"),"A")</f>
        <v>A</v>
      </c>
      <c r="AF395" s="176" t="str">
        <f>IF(X395="PRESENT",IF(U395="PRESENT",SUMPRODUCT((Stabilo!$F400:$DA400=1)*(Stabilo!$F$5:$DA$5='Résultats élèves'!$K$2)),"A"),"A")</f>
        <v>A</v>
      </c>
      <c r="AG395" s="176" t="str">
        <f>IF(X395="PRESENT",IF(V395="PRESENT",SUMPRODUCT((Stabilo!$F400:$DA400=1)*(Stabilo!$F$5:$DA$5='Résultats élèves'!$L$2)),"A"),"A")</f>
        <v>A</v>
      </c>
      <c r="AH395" s="176" t="str">
        <f>IF(X395="PRESENT",IF(W395="PRESENT",SUMPRODUCT((Stabilo!$F400:$DA400=1)*(Stabilo!$F$5:$DA$5='Résultats élèves'!$M$2)),"A"),"A")</f>
        <v>A</v>
      </c>
      <c r="AI395" s="175">
        <f>SUMPRODUCT((Stabilo!$F$5:$DA$5=1)*(Stabilo!F400:DA400&lt;&gt;""))</f>
        <v>0</v>
      </c>
      <c r="AJ395" s="175">
        <f>SUMPRODUCT((Stabilo!$F$5:$DA$5=2)*(Stabilo!F400:DA400&lt;&gt;""))</f>
        <v>0</v>
      </c>
      <c r="AK395" s="175">
        <f>SUMPRODUCT((Stabilo!$F$5:$DA$5=3)*(Stabilo!F400:DA400&lt;&gt;""))</f>
        <v>0</v>
      </c>
      <c r="AL395" s="175">
        <f>SUMPRODUCT((Stabilo!$F$5:$DA$5=4)*(Stabilo!F400:DA400&lt;&gt;""))</f>
        <v>0</v>
      </c>
      <c r="AM395" s="175">
        <f>SUMPRODUCT((Stabilo!$F$5:$DA$5=5)*(Stabilo!F400:DA400&lt;&gt;""))</f>
        <v>0</v>
      </c>
      <c r="AN395" s="175">
        <f>SUMPRODUCT((Stabilo!$F$5:$DA$5=6)*(Stabilo!F400:DA400&lt;&gt;""))</f>
        <v>0</v>
      </c>
      <c r="AO395" s="175">
        <f>SUMPRODUCT((Stabilo!$F$5:$DA$5=7)*(Stabilo!F400:DA400&lt;&gt;""))</f>
        <v>0</v>
      </c>
      <c r="AP395" s="175">
        <f>SUMPRODUCT((Stabilo!$F$5:$DA$5=8)*(Stabilo!F400:DA400&lt;&gt;""))</f>
        <v>0</v>
      </c>
      <c r="AQ395" s="175">
        <f>SUMPRODUCT((Stabilo!$F$5:$DA$5=9)*(Stabilo!F400:DA400&lt;&gt;""))</f>
        <v>0</v>
      </c>
      <c r="AR395" s="175">
        <f>SUMPRODUCT((Stabilo!$F$5:$DA$5=10)*(Stabilo!F400:DA400&lt;&gt;""))</f>
        <v>0</v>
      </c>
    </row>
    <row r="396" spans="2:44" ht="15" customHeight="1">
      <c r="B396" s="76">
        <v>393</v>
      </c>
      <c r="C396" s="77" t="str">
        <f>IF(Accueil!F405="","",Accueil!F405)</f>
        <v/>
      </c>
      <c r="D396" s="167" t="str">
        <f t="shared" si="67"/>
        <v/>
      </c>
      <c r="E396" s="167" t="str">
        <f t="shared" si="68"/>
        <v/>
      </c>
      <c r="F396" s="167" t="str">
        <f t="shared" si="69"/>
        <v/>
      </c>
      <c r="G396" s="167" t="str">
        <f t="shared" si="70"/>
        <v/>
      </c>
      <c r="H396" s="167" t="str">
        <f t="shared" si="71"/>
        <v/>
      </c>
      <c r="I396" s="167" t="str">
        <f t="shared" si="72"/>
        <v/>
      </c>
      <c r="J396" s="167" t="str">
        <f t="shared" si="73"/>
        <v/>
      </c>
      <c r="K396" s="167" t="str">
        <f t="shared" si="74"/>
        <v/>
      </c>
      <c r="L396" s="167" t="str">
        <f t="shared" si="75"/>
        <v/>
      </c>
      <c r="M396" s="167" t="str">
        <f t="shared" si="76"/>
        <v/>
      </c>
      <c r="N396" s="103" t="str">
        <f>IF(N395="","",IF(SUMPRODUCT((Stabilo!$F401:$DA401="A")*(Stabilo!$F$5:$DA$5='Résultats élèves'!$D$2))&gt;0,"ABSENT","PRESENT"))</f>
        <v>PRESENT</v>
      </c>
      <c r="O396" s="103" t="str">
        <f>IF(O395="","",IF(SUMPRODUCT((Stabilo!$F401:$DA401="A")*(Stabilo!$F$5:$DA$5='Résultats élèves'!$E$2))&gt;0,"ABSENT","PRESENT"))</f>
        <v>PRESENT</v>
      </c>
      <c r="P396" s="103" t="str">
        <f>IF(P395="","",IF(SUMPRODUCT((Stabilo!$F401:$DA401="A")*(Stabilo!$F$5:$DA$5='Résultats élèves'!$F$2))&gt;0,"ABSENT","PRESENT"))</f>
        <v>PRESENT</v>
      </c>
      <c r="Q396" s="103" t="str">
        <f>IF(Q395="","",IF(SUMPRODUCT((Stabilo!$F401:$DA401="A")*(Stabilo!$F$5:$DA$5='Résultats élèves'!$G$2))&gt;0,"ABSENT","PRESENT"))</f>
        <v>PRESENT</v>
      </c>
      <c r="R396" s="103" t="str">
        <f>IF(R395="","",IF(SUMPRODUCT((Stabilo!$F401:$DA401="A")*(Stabilo!$F$5:$DA$5='Résultats élèves'!$H$2))&gt;0,"ABSENT","PRESENT"))</f>
        <v>PRESENT</v>
      </c>
      <c r="S396" s="103" t="str">
        <f>IF(S395="","",IF(SUMPRODUCT((Stabilo!$F401:$DA401="A")*(Stabilo!$F$5:$DA$5='Résultats élèves'!$I$2))&gt;0,"ABSENT","PRESENT"))</f>
        <v/>
      </c>
      <c r="T396" s="103" t="str">
        <f>IF(T395="","",IF(SUMPRODUCT((Stabilo!$F401:$DA401="A")*(Stabilo!$F$5:$DA$5='Résultats élèves'!$J$2))&gt;0,"ABSENT","PRESENT"))</f>
        <v/>
      </c>
      <c r="U396" s="103" t="str">
        <f>IF(U395="","",IF(SUMPRODUCT((Stabilo!$F401:$DA401="A")*(Stabilo!$F$5:$DA$5='Résultats élèves'!$K$2))&gt;0,"ABSENT","PRESENT"))</f>
        <v/>
      </c>
      <c r="V396" s="103" t="str">
        <f>IF(V395="","",IF(SUMPRODUCT((Stabilo!$F401:$DA401="A")*(Stabilo!$F$5:$DA$5='Résultats élèves'!$L$2))&gt;0,"ABSENT","PRESENT"))</f>
        <v/>
      </c>
      <c r="W396" s="103" t="str">
        <f>IF(W395="","",IF(SUMPRODUCT((Stabilo!$F401:$DA401="A")*(Stabilo!$F$5:$DA$5='Résultats élèves'!$M$2))&gt;0,"ABSENT","PRESENT"))</f>
        <v/>
      </c>
      <c r="X396" s="99" t="str">
        <f t="shared" si="66"/>
        <v/>
      </c>
      <c r="Y396" s="176" t="str">
        <f>IF(X396="PRESENT",IF(N396="PRESENT",SUMPRODUCT((Stabilo!$F401:$DA401=1)*(Stabilo!$F$5:$DA$5='Résultats élèves'!$D$2)),"A"),"A")</f>
        <v>A</v>
      </c>
      <c r="Z396" s="176" t="str">
        <f>IF(X396="PRESENT",IF(O396="PRESENT",SUMPRODUCT((Stabilo!$F401:$DA401=1)*(Stabilo!$F$5:$DA$5='Résultats élèves'!$E$2)),"A"),"A")</f>
        <v>A</v>
      </c>
      <c r="AA396" s="176" t="str">
        <f>IF(X396="PRESENT",IF(P396="PRESENT",SUMPRODUCT((Stabilo!$F401:$DA401=1)*(Stabilo!$F$5:$DA$5='Résultats élèves'!$F$2)),"A"),"A")</f>
        <v>A</v>
      </c>
      <c r="AB396" s="176" t="str">
        <f>IF(X396="PRESENT",IF(Q396="PRESENT",SUMPRODUCT((Stabilo!$F401:$DA401=1)*(Stabilo!$F$5:$DA$5='Résultats élèves'!$G$2)),"A"),"A")</f>
        <v>A</v>
      </c>
      <c r="AC396" s="176" t="str">
        <f>IF(X396="PRESENT",IF(R396="PRESENT",SUMPRODUCT((Stabilo!$F401:$DA401=1)*(Stabilo!$F$5:$DA$5='Résultats élèves'!$H$2)),"A"),"A")</f>
        <v>A</v>
      </c>
      <c r="AD396" s="176" t="str">
        <f>IF(X396="PRESENT",IF(S396="PRESENT",SUMPRODUCT((Stabilo!$F401:$DA401=1)*(Stabilo!$F$5:$DA$5='Résultats élèves'!$I$2)),"A"),"A")</f>
        <v>A</v>
      </c>
      <c r="AE396" s="176" t="str">
        <f>IF(X396="PRESENT",IF(T396="PRESENT",SUMPRODUCT((Stabilo!$F401:$DA401=1)*(Stabilo!$F$5:$DA$5='Résultats élèves'!$J$2)),"A"),"A")</f>
        <v>A</v>
      </c>
      <c r="AF396" s="176" t="str">
        <f>IF(X396="PRESENT",IF(U396="PRESENT",SUMPRODUCT((Stabilo!$F401:$DA401=1)*(Stabilo!$F$5:$DA$5='Résultats élèves'!$K$2)),"A"),"A")</f>
        <v>A</v>
      </c>
      <c r="AG396" s="176" t="str">
        <f>IF(X396="PRESENT",IF(V396="PRESENT",SUMPRODUCT((Stabilo!$F401:$DA401=1)*(Stabilo!$F$5:$DA$5='Résultats élèves'!$L$2)),"A"),"A")</f>
        <v>A</v>
      </c>
      <c r="AH396" s="176" t="str">
        <f>IF(X396="PRESENT",IF(W396="PRESENT",SUMPRODUCT((Stabilo!$F401:$DA401=1)*(Stabilo!$F$5:$DA$5='Résultats élèves'!$M$2)),"A"),"A")</f>
        <v>A</v>
      </c>
      <c r="AI396" s="175">
        <f>SUMPRODUCT((Stabilo!$F$5:$DA$5=1)*(Stabilo!F401:DA401&lt;&gt;""))</f>
        <v>0</v>
      </c>
      <c r="AJ396" s="175">
        <f>SUMPRODUCT((Stabilo!$F$5:$DA$5=2)*(Stabilo!F401:DA401&lt;&gt;""))</f>
        <v>0</v>
      </c>
      <c r="AK396" s="175">
        <f>SUMPRODUCT((Stabilo!$F$5:$DA$5=3)*(Stabilo!F401:DA401&lt;&gt;""))</f>
        <v>0</v>
      </c>
      <c r="AL396" s="175">
        <f>SUMPRODUCT((Stabilo!$F$5:$DA$5=4)*(Stabilo!F401:DA401&lt;&gt;""))</f>
        <v>0</v>
      </c>
      <c r="AM396" s="175">
        <f>SUMPRODUCT((Stabilo!$F$5:$DA$5=5)*(Stabilo!F401:DA401&lt;&gt;""))</f>
        <v>0</v>
      </c>
      <c r="AN396" s="175">
        <f>SUMPRODUCT((Stabilo!$F$5:$DA$5=6)*(Stabilo!F401:DA401&lt;&gt;""))</f>
        <v>0</v>
      </c>
      <c r="AO396" s="175">
        <f>SUMPRODUCT((Stabilo!$F$5:$DA$5=7)*(Stabilo!F401:DA401&lt;&gt;""))</f>
        <v>0</v>
      </c>
      <c r="AP396" s="175">
        <f>SUMPRODUCT((Stabilo!$F$5:$DA$5=8)*(Stabilo!F401:DA401&lt;&gt;""))</f>
        <v>0</v>
      </c>
      <c r="AQ396" s="175">
        <f>SUMPRODUCT((Stabilo!$F$5:$DA$5=9)*(Stabilo!F401:DA401&lt;&gt;""))</f>
        <v>0</v>
      </c>
      <c r="AR396" s="175">
        <f>SUMPRODUCT((Stabilo!$F$5:$DA$5=10)*(Stabilo!F401:DA401&lt;&gt;""))</f>
        <v>0</v>
      </c>
    </row>
    <row r="397" spans="2:44" ht="15" customHeight="1">
      <c r="B397" s="76">
        <v>394</v>
      </c>
      <c r="C397" s="77" t="str">
        <f>IF(Accueil!F406="","",Accueil!F406)</f>
        <v/>
      </c>
      <c r="D397" s="167" t="str">
        <f t="shared" si="67"/>
        <v/>
      </c>
      <c r="E397" s="167" t="str">
        <f t="shared" si="68"/>
        <v/>
      </c>
      <c r="F397" s="167" t="str">
        <f t="shared" si="69"/>
        <v/>
      </c>
      <c r="G397" s="167" t="str">
        <f t="shared" si="70"/>
        <v/>
      </c>
      <c r="H397" s="167" t="str">
        <f t="shared" si="71"/>
        <v/>
      </c>
      <c r="I397" s="167" t="str">
        <f t="shared" si="72"/>
        <v/>
      </c>
      <c r="J397" s="167" t="str">
        <f t="shared" si="73"/>
        <v/>
      </c>
      <c r="K397" s="167" t="str">
        <f t="shared" si="74"/>
        <v/>
      </c>
      <c r="L397" s="167" t="str">
        <f t="shared" si="75"/>
        <v/>
      </c>
      <c r="M397" s="167" t="str">
        <f t="shared" si="76"/>
        <v/>
      </c>
      <c r="N397" s="103" t="str">
        <f>IF(N396="","",IF(SUMPRODUCT((Stabilo!$F402:$DA402="A")*(Stabilo!$F$5:$DA$5='Résultats élèves'!$D$2))&gt;0,"ABSENT","PRESENT"))</f>
        <v>PRESENT</v>
      </c>
      <c r="O397" s="103" t="str">
        <f>IF(O396="","",IF(SUMPRODUCT((Stabilo!$F402:$DA402="A")*(Stabilo!$F$5:$DA$5='Résultats élèves'!$E$2))&gt;0,"ABSENT","PRESENT"))</f>
        <v>PRESENT</v>
      </c>
      <c r="P397" s="103" t="str">
        <f>IF(P396="","",IF(SUMPRODUCT((Stabilo!$F402:$DA402="A")*(Stabilo!$F$5:$DA$5='Résultats élèves'!$F$2))&gt;0,"ABSENT","PRESENT"))</f>
        <v>PRESENT</v>
      </c>
      <c r="Q397" s="103" t="str">
        <f>IF(Q396="","",IF(SUMPRODUCT((Stabilo!$F402:$DA402="A")*(Stabilo!$F$5:$DA$5='Résultats élèves'!$G$2))&gt;0,"ABSENT","PRESENT"))</f>
        <v>PRESENT</v>
      </c>
      <c r="R397" s="103" t="str">
        <f>IF(R396="","",IF(SUMPRODUCT((Stabilo!$F402:$DA402="A")*(Stabilo!$F$5:$DA$5='Résultats élèves'!$H$2))&gt;0,"ABSENT","PRESENT"))</f>
        <v>PRESENT</v>
      </c>
      <c r="S397" s="103" t="str">
        <f>IF(S396="","",IF(SUMPRODUCT((Stabilo!$F402:$DA402="A")*(Stabilo!$F$5:$DA$5='Résultats élèves'!$I$2))&gt;0,"ABSENT","PRESENT"))</f>
        <v/>
      </c>
      <c r="T397" s="103" t="str">
        <f>IF(T396="","",IF(SUMPRODUCT((Stabilo!$F402:$DA402="A")*(Stabilo!$F$5:$DA$5='Résultats élèves'!$J$2))&gt;0,"ABSENT","PRESENT"))</f>
        <v/>
      </c>
      <c r="U397" s="103" t="str">
        <f>IF(U396="","",IF(SUMPRODUCT((Stabilo!$F402:$DA402="A")*(Stabilo!$F$5:$DA$5='Résultats élèves'!$K$2))&gt;0,"ABSENT","PRESENT"))</f>
        <v/>
      </c>
      <c r="V397" s="103" t="str">
        <f>IF(V396="","",IF(SUMPRODUCT((Stabilo!$F402:$DA402="A")*(Stabilo!$F$5:$DA$5='Résultats élèves'!$L$2))&gt;0,"ABSENT","PRESENT"))</f>
        <v/>
      </c>
      <c r="W397" s="103" t="str">
        <f>IF(W396="","",IF(SUMPRODUCT((Stabilo!$F402:$DA402="A")*(Stabilo!$F$5:$DA$5='Résultats élèves'!$M$2))&gt;0,"ABSENT","PRESENT"))</f>
        <v/>
      </c>
      <c r="X397" s="99" t="str">
        <f t="shared" si="66"/>
        <v/>
      </c>
      <c r="Y397" s="176" t="str">
        <f>IF(X397="PRESENT",IF(N397="PRESENT",SUMPRODUCT((Stabilo!$F402:$DA402=1)*(Stabilo!$F$5:$DA$5='Résultats élèves'!$D$2)),"A"),"A")</f>
        <v>A</v>
      </c>
      <c r="Z397" s="176" t="str">
        <f>IF(X397="PRESENT",IF(O397="PRESENT",SUMPRODUCT((Stabilo!$F402:$DA402=1)*(Stabilo!$F$5:$DA$5='Résultats élèves'!$E$2)),"A"),"A")</f>
        <v>A</v>
      </c>
      <c r="AA397" s="176" t="str">
        <f>IF(X397="PRESENT",IF(P397="PRESENT",SUMPRODUCT((Stabilo!$F402:$DA402=1)*(Stabilo!$F$5:$DA$5='Résultats élèves'!$F$2)),"A"),"A")</f>
        <v>A</v>
      </c>
      <c r="AB397" s="176" t="str">
        <f>IF(X397="PRESENT",IF(Q397="PRESENT",SUMPRODUCT((Stabilo!$F402:$DA402=1)*(Stabilo!$F$5:$DA$5='Résultats élèves'!$G$2)),"A"),"A")</f>
        <v>A</v>
      </c>
      <c r="AC397" s="176" t="str">
        <f>IF(X397="PRESENT",IF(R397="PRESENT",SUMPRODUCT((Stabilo!$F402:$DA402=1)*(Stabilo!$F$5:$DA$5='Résultats élèves'!$H$2)),"A"),"A")</f>
        <v>A</v>
      </c>
      <c r="AD397" s="176" t="str">
        <f>IF(X397="PRESENT",IF(S397="PRESENT",SUMPRODUCT((Stabilo!$F402:$DA402=1)*(Stabilo!$F$5:$DA$5='Résultats élèves'!$I$2)),"A"),"A")</f>
        <v>A</v>
      </c>
      <c r="AE397" s="176" t="str">
        <f>IF(X397="PRESENT",IF(T397="PRESENT",SUMPRODUCT((Stabilo!$F402:$DA402=1)*(Stabilo!$F$5:$DA$5='Résultats élèves'!$J$2)),"A"),"A")</f>
        <v>A</v>
      </c>
      <c r="AF397" s="176" t="str">
        <f>IF(X397="PRESENT",IF(U397="PRESENT",SUMPRODUCT((Stabilo!$F402:$DA402=1)*(Stabilo!$F$5:$DA$5='Résultats élèves'!$K$2)),"A"),"A")</f>
        <v>A</v>
      </c>
      <c r="AG397" s="176" t="str">
        <f>IF(X397="PRESENT",IF(V397="PRESENT",SUMPRODUCT((Stabilo!$F402:$DA402=1)*(Stabilo!$F$5:$DA$5='Résultats élèves'!$L$2)),"A"),"A")</f>
        <v>A</v>
      </c>
      <c r="AH397" s="176" t="str">
        <f>IF(X397="PRESENT",IF(W397="PRESENT",SUMPRODUCT((Stabilo!$F402:$DA402=1)*(Stabilo!$F$5:$DA$5='Résultats élèves'!$M$2)),"A"),"A")</f>
        <v>A</v>
      </c>
      <c r="AI397" s="175">
        <f>SUMPRODUCT((Stabilo!$F$5:$DA$5=1)*(Stabilo!F402:DA402&lt;&gt;""))</f>
        <v>0</v>
      </c>
      <c r="AJ397" s="175">
        <f>SUMPRODUCT((Stabilo!$F$5:$DA$5=2)*(Stabilo!F402:DA402&lt;&gt;""))</f>
        <v>0</v>
      </c>
      <c r="AK397" s="175">
        <f>SUMPRODUCT((Stabilo!$F$5:$DA$5=3)*(Stabilo!F402:DA402&lt;&gt;""))</f>
        <v>0</v>
      </c>
      <c r="AL397" s="175">
        <f>SUMPRODUCT((Stabilo!$F$5:$DA$5=4)*(Stabilo!F402:DA402&lt;&gt;""))</f>
        <v>0</v>
      </c>
      <c r="AM397" s="175">
        <f>SUMPRODUCT((Stabilo!$F$5:$DA$5=5)*(Stabilo!F402:DA402&lt;&gt;""))</f>
        <v>0</v>
      </c>
      <c r="AN397" s="175">
        <f>SUMPRODUCT((Stabilo!$F$5:$DA$5=6)*(Stabilo!F402:DA402&lt;&gt;""))</f>
        <v>0</v>
      </c>
      <c r="AO397" s="175">
        <f>SUMPRODUCT((Stabilo!$F$5:$DA$5=7)*(Stabilo!F402:DA402&lt;&gt;""))</f>
        <v>0</v>
      </c>
      <c r="AP397" s="175">
        <f>SUMPRODUCT((Stabilo!$F$5:$DA$5=8)*(Stabilo!F402:DA402&lt;&gt;""))</f>
        <v>0</v>
      </c>
      <c r="AQ397" s="175">
        <f>SUMPRODUCT((Stabilo!$F$5:$DA$5=9)*(Stabilo!F402:DA402&lt;&gt;""))</f>
        <v>0</v>
      </c>
      <c r="AR397" s="175">
        <f>SUMPRODUCT((Stabilo!$F$5:$DA$5=10)*(Stabilo!F402:DA402&lt;&gt;""))</f>
        <v>0</v>
      </c>
    </row>
    <row r="398" spans="2:44" ht="15" customHeight="1">
      <c r="B398" s="76">
        <v>395</v>
      </c>
      <c r="C398" s="77" t="str">
        <f>IF(Accueil!F407="","",Accueil!F407)</f>
        <v/>
      </c>
      <c r="D398" s="167" t="str">
        <f t="shared" si="67"/>
        <v/>
      </c>
      <c r="E398" s="167" t="str">
        <f t="shared" si="68"/>
        <v/>
      </c>
      <c r="F398" s="167" t="str">
        <f t="shared" si="69"/>
        <v/>
      </c>
      <c r="G398" s="167" t="str">
        <f t="shared" si="70"/>
        <v/>
      </c>
      <c r="H398" s="167" t="str">
        <f t="shared" si="71"/>
        <v/>
      </c>
      <c r="I398" s="167" t="str">
        <f t="shared" si="72"/>
        <v/>
      </c>
      <c r="J398" s="167" t="str">
        <f t="shared" si="73"/>
        <v/>
      </c>
      <c r="K398" s="167" t="str">
        <f t="shared" si="74"/>
        <v/>
      </c>
      <c r="L398" s="167" t="str">
        <f t="shared" si="75"/>
        <v/>
      </c>
      <c r="M398" s="167" t="str">
        <f t="shared" si="76"/>
        <v/>
      </c>
      <c r="N398" s="103" t="str">
        <f>IF(N397="","",IF(SUMPRODUCT((Stabilo!$F403:$DA403="A")*(Stabilo!$F$5:$DA$5='Résultats élèves'!$D$2))&gt;0,"ABSENT","PRESENT"))</f>
        <v>PRESENT</v>
      </c>
      <c r="O398" s="103" t="str">
        <f>IF(O397="","",IF(SUMPRODUCT((Stabilo!$F403:$DA403="A")*(Stabilo!$F$5:$DA$5='Résultats élèves'!$E$2))&gt;0,"ABSENT","PRESENT"))</f>
        <v>PRESENT</v>
      </c>
      <c r="P398" s="103" t="str">
        <f>IF(P397="","",IF(SUMPRODUCT((Stabilo!$F403:$DA403="A")*(Stabilo!$F$5:$DA$5='Résultats élèves'!$F$2))&gt;0,"ABSENT","PRESENT"))</f>
        <v>PRESENT</v>
      </c>
      <c r="Q398" s="103" t="str">
        <f>IF(Q397="","",IF(SUMPRODUCT((Stabilo!$F403:$DA403="A")*(Stabilo!$F$5:$DA$5='Résultats élèves'!$G$2))&gt;0,"ABSENT","PRESENT"))</f>
        <v>PRESENT</v>
      </c>
      <c r="R398" s="103" t="str">
        <f>IF(R397="","",IF(SUMPRODUCT((Stabilo!$F403:$DA403="A")*(Stabilo!$F$5:$DA$5='Résultats élèves'!$H$2))&gt;0,"ABSENT","PRESENT"))</f>
        <v>PRESENT</v>
      </c>
      <c r="S398" s="103" t="str">
        <f>IF(S397="","",IF(SUMPRODUCT((Stabilo!$F403:$DA403="A")*(Stabilo!$F$5:$DA$5='Résultats élèves'!$I$2))&gt;0,"ABSENT","PRESENT"))</f>
        <v/>
      </c>
      <c r="T398" s="103" t="str">
        <f>IF(T397="","",IF(SUMPRODUCT((Stabilo!$F403:$DA403="A")*(Stabilo!$F$5:$DA$5='Résultats élèves'!$J$2))&gt;0,"ABSENT","PRESENT"))</f>
        <v/>
      </c>
      <c r="U398" s="103" t="str">
        <f>IF(U397="","",IF(SUMPRODUCT((Stabilo!$F403:$DA403="A")*(Stabilo!$F$5:$DA$5='Résultats élèves'!$K$2))&gt;0,"ABSENT","PRESENT"))</f>
        <v/>
      </c>
      <c r="V398" s="103" t="str">
        <f>IF(V397="","",IF(SUMPRODUCT((Stabilo!$F403:$DA403="A")*(Stabilo!$F$5:$DA$5='Résultats élèves'!$L$2))&gt;0,"ABSENT","PRESENT"))</f>
        <v/>
      </c>
      <c r="W398" s="103" t="str">
        <f>IF(W397="","",IF(SUMPRODUCT((Stabilo!$F403:$DA403="A")*(Stabilo!$F$5:$DA$5='Résultats élèves'!$M$2))&gt;0,"ABSENT","PRESENT"))</f>
        <v/>
      </c>
      <c r="X398" s="99" t="str">
        <f t="shared" si="66"/>
        <v/>
      </c>
      <c r="Y398" s="176" t="str">
        <f>IF(X398="PRESENT",IF(N398="PRESENT",SUMPRODUCT((Stabilo!$F403:$DA403=1)*(Stabilo!$F$5:$DA$5='Résultats élèves'!$D$2)),"A"),"A")</f>
        <v>A</v>
      </c>
      <c r="Z398" s="176" t="str">
        <f>IF(X398="PRESENT",IF(O398="PRESENT",SUMPRODUCT((Stabilo!$F403:$DA403=1)*(Stabilo!$F$5:$DA$5='Résultats élèves'!$E$2)),"A"),"A")</f>
        <v>A</v>
      </c>
      <c r="AA398" s="176" t="str">
        <f>IF(X398="PRESENT",IF(P398="PRESENT",SUMPRODUCT((Stabilo!$F403:$DA403=1)*(Stabilo!$F$5:$DA$5='Résultats élèves'!$F$2)),"A"),"A")</f>
        <v>A</v>
      </c>
      <c r="AB398" s="176" t="str">
        <f>IF(X398="PRESENT",IF(Q398="PRESENT",SUMPRODUCT((Stabilo!$F403:$DA403=1)*(Stabilo!$F$5:$DA$5='Résultats élèves'!$G$2)),"A"),"A")</f>
        <v>A</v>
      </c>
      <c r="AC398" s="176" t="str">
        <f>IF(X398="PRESENT",IF(R398="PRESENT",SUMPRODUCT((Stabilo!$F403:$DA403=1)*(Stabilo!$F$5:$DA$5='Résultats élèves'!$H$2)),"A"),"A")</f>
        <v>A</v>
      </c>
      <c r="AD398" s="176" t="str">
        <f>IF(X398="PRESENT",IF(S398="PRESENT",SUMPRODUCT((Stabilo!$F403:$DA403=1)*(Stabilo!$F$5:$DA$5='Résultats élèves'!$I$2)),"A"),"A")</f>
        <v>A</v>
      </c>
      <c r="AE398" s="176" t="str">
        <f>IF(X398="PRESENT",IF(T398="PRESENT",SUMPRODUCT((Stabilo!$F403:$DA403=1)*(Stabilo!$F$5:$DA$5='Résultats élèves'!$J$2)),"A"),"A")</f>
        <v>A</v>
      </c>
      <c r="AF398" s="176" t="str">
        <f>IF(X398="PRESENT",IF(U398="PRESENT",SUMPRODUCT((Stabilo!$F403:$DA403=1)*(Stabilo!$F$5:$DA$5='Résultats élèves'!$K$2)),"A"),"A")</f>
        <v>A</v>
      </c>
      <c r="AG398" s="176" t="str">
        <f>IF(X398="PRESENT",IF(V398="PRESENT",SUMPRODUCT((Stabilo!$F403:$DA403=1)*(Stabilo!$F$5:$DA$5='Résultats élèves'!$L$2)),"A"),"A")</f>
        <v>A</v>
      </c>
      <c r="AH398" s="176" t="str">
        <f>IF(X398="PRESENT",IF(W398="PRESENT",SUMPRODUCT((Stabilo!$F403:$DA403=1)*(Stabilo!$F$5:$DA$5='Résultats élèves'!$M$2)),"A"),"A")</f>
        <v>A</v>
      </c>
      <c r="AI398" s="175">
        <f>SUMPRODUCT((Stabilo!$F$5:$DA$5=1)*(Stabilo!F403:DA403&lt;&gt;""))</f>
        <v>0</v>
      </c>
      <c r="AJ398" s="175">
        <f>SUMPRODUCT((Stabilo!$F$5:$DA$5=2)*(Stabilo!F403:DA403&lt;&gt;""))</f>
        <v>0</v>
      </c>
      <c r="AK398" s="175">
        <f>SUMPRODUCT((Stabilo!$F$5:$DA$5=3)*(Stabilo!F403:DA403&lt;&gt;""))</f>
        <v>0</v>
      </c>
      <c r="AL398" s="175">
        <f>SUMPRODUCT((Stabilo!$F$5:$DA$5=4)*(Stabilo!F403:DA403&lt;&gt;""))</f>
        <v>0</v>
      </c>
      <c r="AM398" s="175">
        <f>SUMPRODUCT((Stabilo!$F$5:$DA$5=5)*(Stabilo!F403:DA403&lt;&gt;""))</f>
        <v>0</v>
      </c>
      <c r="AN398" s="175">
        <f>SUMPRODUCT((Stabilo!$F$5:$DA$5=6)*(Stabilo!F403:DA403&lt;&gt;""))</f>
        <v>0</v>
      </c>
      <c r="AO398" s="175">
        <f>SUMPRODUCT((Stabilo!$F$5:$DA$5=7)*(Stabilo!F403:DA403&lt;&gt;""))</f>
        <v>0</v>
      </c>
      <c r="AP398" s="175">
        <f>SUMPRODUCT((Stabilo!$F$5:$DA$5=8)*(Stabilo!F403:DA403&lt;&gt;""))</f>
        <v>0</v>
      </c>
      <c r="AQ398" s="175">
        <f>SUMPRODUCT((Stabilo!$F$5:$DA$5=9)*(Stabilo!F403:DA403&lt;&gt;""))</f>
        <v>0</v>
      </c>
      <c r="AR398" s="175">
        <f>SUMPRODUCT((Stabilo!$F$5:$DA$5=10)*(Stabilo!F403:DA403&lt;&gt;""))</f>
        <v>0</v>
      </c>
    </row>
    <row r="399" spans="2:44" ht="15" customHeight="1">
      <c r="B399" s="76">
        <v>396</v>
      </c>
      <c r="C399" s="77" t="str">
        <f>IF(Accueil!F408="","",Accueil!F408)</f>
        <v/>
      </c>
      <c r="D399" s="167" t="str">
        <f t="shared" si="67"/>
        <v/>
      </c>
      <c r="E399" s="167" t="str">
        <f t="shared" si="68"/>
        <v/>
      </c>
      <c r="F399" s="167" t="str">
        <f t="shared" si="69"/>
        <v/>
      </c>
      <c r="G399" s="167" t="str">
        <f t="shared" si="70"/>
        <v/>
      </c>
      <c r="H399" s="167" t="str">
        <f t="shared" si="71"/>
        <v/>
      </c>
      <c r="I399" s="167" t="str">
        <f t="shared" si="72"/>
        <v/>
      </c>
      <c r="J399" s="167" t="str">
        <f t="shared" si="73"/>
        <v/>
      </c>
      <c r="K399" s="167" t="str">
        <f t="shared" si="74"/>
        <v/>
      </c>
      <c r="L399" s="167" t="str">
        <f t="shared" si="75"/>
        <v/>
      </c>
      <c r="M399" s="167" t="str">
        <f t="shared" si="76"/>
        <v/>
      </c>
      <c r="N399" s="103" t="str">
        <f>IF(N398="","",IF(SUMPRODUCT((Stabilo!$F404:$DA404="A")*(Stabilo!$F$5:$DA$5='Résultats élèves'!$D$2))&gt;0,"ABSENT","PRESENT"))</f>
        <v>PRESENT</v>
      </c>
      <c r="O399" s="103" t="str">
        <f>IF(O398="","",IF(SUMPRODUCT((Stabilo!$F404:$DA404="A")*(Stabilo!$F$5:$DA$5='Résultats élèves'!$E$2))&gt;0,"ABSENT","PRESENT"))</f>
        <v>PRESENT</v>
      </c>
      <c r="P399" s="103" t="str">
        <f>IF(P398="","",IF(SUMPRODUCT((Stabilo!$F404:$DA404="A")*(Stabilo!$F$5:$DA$5='Résultats élèves'!$F$2))&gt;0,"ABSENT","PRESENT"))</f>
        <v>PRESENT</v>
      </c>
      <c r="Q399" s="103" t="str">
        <f>IF(Q398="","",IF(SUMPRODUCT((Stabilo!$F404:$DA404="A")*(Stabilo!$F$5:$DA$5='Résultats élèves'!$G$2))&gt;0,"ABSENT","PRESENT"))</f>
        <v>PRESENT</v>
      </c>
      <c r="R399" s="103" t="str">
        <f>IF(R398="","",IF(SUMPRODUCT((Stabilo!$F404:$DA404="A")*(Stabilo!$F$5:$DA$5='Résultats élèves'!$H$2))&gt;0,"ABSENT","PRESENT"))</f>
        <v>PRESENT</v>
      </c>
      <c r="S399" s="103" t="str">
        <f>IF(S398="","",IF(SUMPRODUCT((Stabilo!$F404:$DA404="A")*(Stabilo!$F$5:$DA$5='Résultats élèves'!$I$2))&gt;0,"ABSENT","PRESENT"))</f>
        <v/>
      </c>
      <c r="T399" s="103" t="str">
        <f>IF(T398="","",IF(SUMPRODUCT((Stabilo!$F404:$DA404="A")*(Stabilo!$F$5:$DA$5='Résultats élèves'!$J$2))&gt;0,"ABSENT","PRESENT"))</f>
        <v/>
      </c>
      <c r="U399" s="103" t="str">
        <f>IF(U398="","",IF(SUMPRODUCT((Stabilo!$F404:$DA404="A")*(Stabilo!$F$5:$DA$5='Résultats élèves'!$K$2))&gt;0,"ABSENT","PRESENT"))</f>
        <v/>
      </c>
      <c r="V399" s="103" t="str">
        <f>IF(V398="","",IF(SUMPRODUCT((Stabilo!$F404:$DA404="A")*(Stabilo!$F$5:$DA$5='Résultats élèves'!$L$2))&gt;0,"ABSENT","PRESENT"))</f>
        <v/>
      </c>
      <c r="W399" s="103" t="str">
        <f>IF(W398="","",IF(SUMPRODUCT((Stabilo!$F404:$DA404="A")*(Stabilo!$F$5:$DA$5='Résultats élèves'!$M$2))&gt;0,"ABSENT","PRESENT"))</f>
        <v/>
      </c>
      <c r="X399" s="99" t="str">
        <f t="shared" si="66"/>
        <v/>
      </c>
      <c r="Y399" s="176" t="str">
        <f>IF(X399="PRESENT",IF(N399="PRESENT",SUMPRODUCT((Stabilo!$F404:$DA404=1)*(Stabilo!$F$5:$DA$5='Résultats élèves'!$D$2)),"A"),"A")</f>
        <v>A</v>
      </c>
      <c r="Z399" s="176" t="str">
        <f>IF(X399="PRESENT",IF(O399="PRESENT",SUMPRODUCT((Stabilo!$F404:$DA404=1)*(Stabilo!$F$5:$DA$5='Résultats élèves'!$E$2)),"A"),"A")</f>
        <v>A</v>
      </c>
      <c r="AA399" s="176" t="str">
        <f>IF(X399="PRESENT",IF(P399="PRESENT",SUMPRODUCT((Stabilo!$F404:$DA404=1)*(Stabilo!$F$5:$DA$5='Résultats élèves'!$F$2)),"A"),"A")</f>
        <v>A</v>
      </c>
      <c r="AB399" s="176" t="str">
        <f>IF(X399="PRESENT",IF(Q399="PRESENT",SUMPRODUCT((Stabilo!$F404:$DA404=1)*(Stabilo!$F$5:$DA$5='Résultats élèves'!$G$2)),"A"),"A")</f>
        <v>A</v>
      </c>
      <c r="AC399" s="176" t="str">
        <f>IF(X399="PRESENT",IF(R399="PRESENT",SUMPRODUCT((Stabilo!$F404:$DA404=1)*(Stabilo!$F$5:$DA$5='Résultats élèves'!$H$2)),"A"),"A")</f>
        <v>A</v>
      </c>
      <c r="AD399" s="176" t="str">
        <f>IF(X399="PRESENT",IF(S399="PRESENT",SUMPRODUCT((Stabilo!$F404:$DA404=1)*(Stabilo!$F$5:$DA$5='Résultats élèves'!$I$2)),"A"),"A")</f>
        <v>A</v>
      </c>
      <c r="AE399" s="176" t="str">
        <f>IF(X399="PRESENT",IF(T399="PRESENT",SUMPRODUCT((Stabilo!$F404:$DA404=1)*(Stabilo!$F$5:$DA$5='Résultats élèves'!$J$2)),"A"),"A")</f>
        <v>A</v>
      </c>
      <c r="AF399" s="176" t="str">
        <f>IF(X399="PRESENT",IF(U399="PRESENT",SUMPRODUCT((Stabilo!$F404:$DA404=1)*(Stabilo!$F$5:$DA$5='Résultats élèves'!$K$2)),"A"),"A")</f>
        <v>A</v>
      </c>
      <c r="AG399" s="176" t="str">
        <f>IF(X399="PRESENT",IF(V399="PRESENT",SUMPRODUCT((Stabilo!$F404:$DA404=1)*(Stabilo!$F$5:$DA$5='Résultats élèves'!$L$2)),"A"),"A")</f>
        <v>A</v>
      </c>
      <c r="AH399" s="176" t="str">
        <f>IF(X399="PRESENT",IF(W399="PRESENT",SUMPRODUCT((Stabilo!$F404:$DA404=1)*(Stabilo!$F$5:$DA$5='Résultats élèves'!$M$2)),"A"),"A")</f>
        <v>A</v>
      </c>
      <c r="AI399" s="175">
        <f>SUMPRODUCT((Stabilo!$F$5:$DA$5=1)*(Stabilo!F404:DA404&lt;&gt;""))</f>
        <v>0</v>
      </c>
      <c r="AJ399" s="175">
        <f>SUMPRODUCT((Stabilo!$F$5:$DA$5=2)*(Stabilo!F404:DA404&lt;&gt;""))</f>
        <v>0</v>
      </c>
      <c r="AK399" s="175">
        <f>SUMPRODUCT((Stabilo!$F$5:$DA$5=3)*(Stabilo!F404:DA404&lt;&gt;""))</f>
        <v>0</v>
      </c>
      <c r="AL399" s="175">
        <f>SUMPRODUCT((Stabilo!$F$5:$DA$5=4)*(Stabilo!F404:DA404&lt;&gt;""))</f>
        <v>0</v>
      </c>
      <c r="AM399" s="175">
        <f>SUMPRODUCT((Stabilo!$F$5:$DA$5=5)*(Stabilo!F404:DA404&lt;&gt;""))</f>
        <v>0</v>
      </c>
      <c r="AN399" s="175">
        <f>SUMPRODUCT((Stabilo!$F$5:$DA$5=6)*(Stabilo!F404:DA404&lt;&gt;""))</f>
        <v>0</v>
      </c>
      <c r="AO399" s="175">
        <f>SUMPRODUCT((Stabilo!$F$5:$DA$5=7)*(Stabilo!F404:DA404&lt;&gt;""))</f>
        <v>0</v>
      </c>
      <c r="AP399" s="175">
        <f>SUMPRODUCT((Stabilo!$F$5:$DA$5=8)*(Stabilo!F404:DA404&lt;&gt;""))</f>
        <v>0</v>
      </c>
      <c r="AQ399" s="175">
        <f>SUMPRODUCT((Stabilo!$F$5:$DA$5=9)*(Stabilo!F404:DA404&lt;&gt;""))</f>
        <v>0</v>
      </c>
      <c r="AR399" s="175">
        <f>SUMPRODUCT((Stabilo!$F$5:$DA$5=10)*(Stabilo!F404:DA404&lt;&gt;""))</f>
        <v>0</v>
      </c>
    </row>
    <row r="400" spans="2:44" ht="15" customHeight="1">
      <c r="B400" s="76">
        <v>397</v>
      </c>
      <c r="C400" s="77" t="str">
        <f>IF(Accueil!F409="","",Accueil!F409)</f>
        <v/>
      </c>
      <c r="D400" s="167" t="str">
        <f t="shared" si="67"/>
        <v/>
      </c>
      <c r="E400" s="167" t="str">
        <f t="shared" si="68"/>
        <v/>
      </c>
      <c r="F400" s="167" t="str">
        <f t="shared" si="69"/>
        <v/>
      </c>
      <c r="G400" s="167" t="str">
        <f t="shared" si="70"/>
        <v/>
      </c>
      <c r="H400" s="167" t="str">
        <f t="shared" si="71"/>
        <v/>
      </c>
      <c r="I400" s="167" t="str">
        <f t="shared" si="72"/>
        <v/>
      </c>
      <c r="J400" s="167" t="str">
        <f t="shared" si="73"/>
        <v/>
      </c>
      <c r="K400" s="167" t="str">
        <f t="shared" si="74"/>
        <v/>
      </c>
      <c r="L400" s="167" t="str">
        <f t="shared" si="75"/>
        <v/>
      </c>
      <c r="M400" s="167" t="str">
        <f t="shared" si="76"/>
        <v/>
      </c>
      <c r="N400" s="103" t="str">
        <f>IF(N399="","",IF(SUMPRODUCT((Stabilo!$F405:$DA405="A")*(Stabilo!$F$5:$DA$5='Résultats élèves'!$D$2))&gt;0,"ABSENT","PRESENT"))</f>
        <v>PRESENT</v>
      </c>
      <c r="O400" s="103" t="str">
        <f>IF(O399="","",IF(SUMPRODUCT((Stabilo!$F405:$DA405="A")*(Stabilo!$F$5:$DA$5='Résultats élèves'!$E$2))&gt;0,"ABSENT","PRESENT"))</f>
        <v>PRESENT</v>
      </c>
      <c r="P400" s="103" t="str">
        <f>IF(P399="","",IF(SUMPRODUCT((Stabilo!$F405:$DA405="A")*(Stabilo!$F$5:$DA$5='Résultats élèves'!$F$2))&gt;0,"ABSENT","PRESENT"))</f>
        <v>PRESENT</v>
      </c>
      <c r="Q400" s="103" t="str">
        <f>IF(Q399="","",IF(SUMPRODUCT((Stabilo!$F405:$DA405="A")*(Stabilo!$F$5:$DA$5='Résultats élèves'!$G$2))&gt;0,"ABSENT","PRESENT"))</f>
        <v>PRESENT</v>
      </c>
      <c r="R400" s="103" t="str">
        <f>IF(R399="","",IF(SUMPRODUCT((Stabilo!$F405:$DA405="A")*(Stabilo!$F$5:$DA$5='Résultats élèves'!$H$2))&gt;0,"ABSENT","PRESENT"))</f>
        <v>PRESENT</v>
      </c>
      <c r="S400" s="103" t="str">
        <f>IF(S399="","",IF(SUMPRODUCT((Stabilo!$F405:$DA405="A")*(Stabilo!$F$5:$DA$5='Résultats élèves'!$I$2))&gt;0,"ABSENT","PRESENT"))</f>
        <v/>
      </c>
      <c r="T400" s="103" t="str">
        <f>IF(T399="","",IF(SUMPRODUCT((Stabilo!$F405:$DA405="A")*(Stabilo!$F$5:$DA$5='Résultats élèves'!$J$2))&gt;0,"ABSENT","PRESENT"))</f>
        <v/>
      </c>
      <c r="U400" s="103" t="str">
        <f>IF(U399="","",IF(SUMPRODUCT((Stabilo!$F405:$DA405="A")*(Stabilo!$F$5:$DA$5='Résultats élèves'!$K$2))&gt;0,"ABSENT","PRESENT"))</f>
        <v/>
      </c>
      <c r="V400" s="103" t="str">
        <f>IF(V399="","",IF(SUMPRODUCT((Stabilo!$F405:$DA405="A")*(Stabilo!$F$5:$DA$5='Résultats élèves'!$L$2))&gt;0,"ABSENT","PRESENT"))</f>
        <v/>
      </c>
      <c r="W400" s="103" t="str">
        <f>IF(W399="","",IF(SUMPRODUCT((Stabilo!$F405:$DA405="A")*(Stabilo!$F$5:$DA$5='Résultats élèves'!$M$2))&gt;0,"ABSENT","PRESENT"))</f>
        <v/>
      </c>
      <c r="X400" s="99" t="str">
        <f t="shared" si="66"/>
        <v/>
      </c>
      <c r="Y400" s="176" t="str">
        <f>IF(X400="PRESENT",IF(N400="PRESENT",SUMPRODUCT((Stabilo!$F405:$DA405=1)*(Stabilo!$F$5:$DA$5='Résultats élèves'!$D$2)),"A"),"A")</f>
        <v>A</v>
      </c>
      <c r="Z400" s="176" t="str">
        <f>IF(X400="PRESENT",IF(O400="PRESENT",SUMPRODUCT((Stabilo!$F405:$DA405=1)*(Stabilo!$F$5:$DA$5='Résultats élèves'!$E$2)),"A"),"A")</f>
        <v>A</v>
      </c>
      <c r="AA400" s="176" t="str">
        <f>IF(X400="PRESENT",IF(P400="PRESENT",SUMPRODUCT((Stabilo!$F405:$DA405=1)*(Stabilo!$F$5:$DA$5='Résultats élèves'!$F$2)),"A"),"A")</f>
        <v>A</v>
      </c>
      <c r="AB400" s="176" t="str">
        <f>IF(X400="PRESENT",IF(Q400="PRESENT",SUMPRODUCT((Stabilo!$F405:$DA405=1)*(Stabilo!$F$5:$DA$5='Résultats élèves'!$G$2)),"A"),"A")</f>
        <v>A</v>
      </c>
      <c r="AC400" s="176" t="str">
        <f>IF(X400="PRESENT",IF(R400="PRESENT",SUMPRODUCT((Stabilo!$F405:$DA405=1)*(Stabilo!$F$5:$DA$5='Résultats élèves'!$H$2)),"A"),"A")</f>
        <v>A</v>
      </c>
      <c r="AD400" s="176" t="str">
        <f>IF(X400="PRESENT",IF(S400="PRESENT",SUMPRODUCT((Stabilo!$F405:$DA405=1)*(Stabilo!$F$5:$DA$5='Résultats élèves'!$I$2)),"A"),"A")</f>
        <v>A</v>
      </c>
      <c r="AE400" s="176" t="str">
        <f>IF(X400="PRESENT",IF(T400="PRESENT",SUMPRODUCT((Stabilo!$F405:$DA405=1)*(Stabilo!$F$5:$DA$5='Résultats élèves'!$J$2)),"A"),"A")</f>
        <v>A</v>
      </c>
      <c r="AF400" s="176" t="str">
        <f>IF(X400="PRESENT",IF(U400="PRESENT",SUMPRODUCT((Stabilo!$F405:$DA405=1)*(Stabilo!$F$5:$DA$5='Résultats élèves'!$K$2)),"A"),"A")</f>
        <v>A</v>
      </c>
      <c r="AG400" s="176" t="str">
        <f>IF(X400="PRESENT",IF(V400="PRESENT",SUMPRODUCT((Stabilo!$F405:$DA405=1)*(Stabilo!$F$5:$DA$5='Résultats élèves'!$L$2)),"A"),"A")</f>
        <v>A</v>
      </c>
      <c r="AH400" s="176" t="str">
        <f>IF(X400="PRESENT",IF(W400="PRESENT",SUMPRODUCT((Stabilo!$F405:$DA405=1)*(Stabilo!$F$5:$DA$5='Résultats élèves'!$M$2)),"A"),"A")</f>
        <v>A</v>
      </c>
      <c r="AI400" s="175">
        <f>SUMPRODUCT((Stabilo!$F$5:$DA$5=1)*(Stabilo!F405:DA405&lt;&gt;""))</f>
        <v>0</v>
      </c>
      <c r="AJ400" s="175">
        <f>SUMPRODUCT((Stabilo!$F$5:$DA$5=2)*(Stabilo!F405:DA405&lt;&gt;""))</f>
        <v>0</v>
      </c>
      <c r="AK400" s="175">
        <f>SUMPRODUCT((Stabilo!$F$5:$DA$5=3)*(Stabilo!F405:DA405&lt;&gt;""))</f>
        <v>0</v>
      </c>
      <c r="AL400" s="175">
        <f>SUMPRODUCT((Stabilo!$F$5:$DA$5=4)*(Stabilo!F405:DA405&lt;&gt;""))</f>
        <v>0</v>
      </c>
      <c r="AM400" s="175">
        <f>SUMPRODUCT((Stabilo!$F$5:$DA$5=5)*(Stabilo!F405:DA405&lt;&gt;""))</f>
        <v>0</v>
      </c>
      <c r="AN400" s="175">
        <f>SUMPRODUCT((Stabilo!$F$5:$DA$5=6)*(Stabilo!F405:DA405&lt;&gt;""))</f>
        <v>0</v>
      </c>
      <c r="AO400" s="175">
        <f>SUMPRODUCT((Stabilo!$F$5:$DA$5=7)*(Stabilo!F405:DA405&lt;&gt;""))</f>
        <v>0</v>
      </c>
      <c r="AP400" s="175">
        <f>SUMPRODUCT((Stabilo!$F$5:$DA$5=8)*(Stabilo!F405:DA405&lt;&gt;""))</f>
        <v>0</v>
      </c>
      <c r="AQ400" s="175">
        <f>SUMPRODUCT((Stabilo!$F$5:$DA$5=9)*(Stabilo!F405:DA405&lt;&gt;""))</f>
        <v>0</v>
      </c>
      <c r="AR400" s="175">
        <f>SUMPRODUCT((Stabilo!$F$5:$DA$5=10)*(Stabilo!F405:DA405&lt;&gt;""))</f>
        <v>0</v>
      </c>
    </row>
    <row r="401" spans="2:221" ht="15" customHeight="1">
      <c r="B401" s="76">
        <v>398</v>
      </c>
      <c r="C401" s="77" t="str">
        <f>IF(Accueil!F410="","",Accueil!F410)</f>
        <v/>
      </c>
      <c r="D401" s="167" t="str">
        <f t="shared" si="67"/>
        <v/>
      </c>
      <c r="E401" s="167" t="str">
        <f t="shared" si="68"/>
        <v/>
      </c>
      <c r="F401" s="167" t="str">
        <f t="shared" si="69"/>
        <v/>
      </c>
      <c r="G401" s="167" t="str">
        <f t="shared" si="70"/>
        <v/>
      </c>
      <c r="H401" s="167" t="str">
        <f t="shared" si="71"/>
        <v/>
      </c>
      <c r="I401" s="167" t="str">
        <f t="shared" si="72"/>
        <v/>
      </c>
      <c r="J401" s="167" t="str">
        <f t="shared" si="73"/>
        <v/>
      </c>
      <c r="K401" s="167" t="str">
        <f t="shared" si="74"/>
        <v/>
      </c>
      <c r="L401" s="167" t="str">
        <f t="shared" si="75"/>
        <v/>
      </c>
      <c r="M401" s="167" t="str">
        <f t="shared" si="76"/>
        <v/>
      </c>
      <c r="N401" s="103" t="str">
        <f>IF(N400="","",IF(SUMPRODUCT((Stabilo!$F406:$DA406="A")*(Stabilo!$F$5:$DA$5='Résultats élèves'!$D$2))&gt;0,"ABSENT","PRESENT"))</f>
        <v>PRESENT</v>
      </c>
      <c r="O401" s="103" t="str">
        <f>IF(O400="","",IF(SUMPRODUCT((Stabilo!$F406:$DA406="A")*(Stabilo!$F$5:$DA$5='Résultats élèves'!$E$2))&gt;0,"ABSENT","PRESENT"))</f>
        <v>PRESENT</v>
      </c>
      <c r="P401" s="103" t="str">
        <f>IF(P400="","",IF(SUMPRODUCT((Stabilo!$F406:$DA406="A")*(Stabilo!$F$5:$DA$5='Résultats élèves'!$F$2))&gt;0,"ABSENT","PRESENT"))</f>
        <v>PRESENT</v>
      </c>
      <c r="Q401" s="103" t="str">
        <f>IF(Q400="","",IF(SUMPRODUCT((Stabilo!$F406:$DA406="A")*(Stabilo!$F$5:$DA$5='Résultats élèves'!$G$2))&gt;0,"ABSENT","PRESENT"))</f>
        <v>PRESENT</v>
      </c>
      <c r="R401" s="103" t="str">
        <f>IF(R400="","",IF(SUMPRODUCT((Stabilo!$F406:$DA406="A")*(Stabilo!$F$5:$DA$5='Résultats élèves'!$H$2))&gt;0,"ABSENT","PRESENT"))</f>
        <v>PRESENT</v>
      </c>
      <c r="S401" s="103" t="str">
        <f>IF(S400="","",IF(SUMPRODUCT((Stabilo!$F406:$DA406="A")*(Stabilo!$F$5:$DA$5='Résultats élèves'!$I$2))&gt;0,"ABSENT","PRESENT"))</f>
        <v/>
      </c>
      <c r="T401" s="103" t="str">
        <f>IF(T400="","",IF(SUMPRODUCT((Stabilo!$F406:$DA406="A")*(Stabilo!$F$5:$DA$5='Résultats élèves'!$J$2))&gt;0,"ABSENT","PRESENT"))</f>
        <v/>
      </c>
      <c r="U401" s="103" t="str">
        <f>IF(U400="","",IF(SUMPRODUCT((Stabilo!$F406:$DA406="A")*(Stabilo!$F$5:$DA$5='Résultats élèves'!$K$2))&gt;0,"ABSENT","PRESENT"))</f>
        <v/>
      </c>
      <c r="V401" s="103" t="str">
        <f>IF(V400="","",IF(SUMPRODUCT((Stabilo!$F406:$DA406="A")*(Stabilo!$F$5:$DA$5='Résultats élèves'!$L$2))&gt;0,"ABSENT","PRESENT"))</f>
        <v/>
      </c>
      <c r="W401" s="103" t="str">
        <f>IF(W400="","",IF(SUMPRODUCT((Stabilo!$F406:$DA406="A")*(Stabilo!$F$5:$DA$5='Résultats élèves'!$M$2))&gt;0,"ABSENT","PRESENT"))</f>
        <v/>
      </c>
      <c r="X401" s="99" t="str">
        <f t="shared" si="66"/>
        <v/>
      </c>
      <c r="Y401" s="176" t="str">
        <f>IF(X401="PRESENT",IF(N401="PRESENT",SUMPRODUCT((Stabilo!$F406:$DA406=1)*(Stabilo!$F$5:$DA$5='Résultats élèves'!$D$2)),"A"),"A")</f>
        <v>A</v>
      </c>
      <c r="Z401" s="176" t="str">
        <f>IF(X401="PRESENT",IF(O401="PRESENT",SUMPRODUCT((Stabilo!$F406:$DA406=1)*(Stabilo!$F$5:$DA$5='Résultats élèves'!$E$2)),"A"),"A")</f>
        <v>A</v>
      </c>
      <c r="AA401" s="176" t="str">
        <f>IF(X401="PRESENT",IF(P401="PRESENT",SUMPRODUCT((Stabilo!$F406:$DA406=1)*(Stabilo!$F$5:$DA$5='Résultats élèves'!$F$2)),"A"),"A")</f>
        <v>A</v>
      </c>
      <c r="AB401" s="176" t="str">
        <f>IF(X401="PRESENT",IF(Q401="PRESENT",SUMPRODUCT((Stabilo!$F406:$DA406=1)*(Stabilo!$F$5:$DA$5='Résultats élèves'!$G$2)),"A"),"A")</f>
        <v>A</v>
      </c>
      <c r="AC401" s="176" t="str">
        <f>IF(X401="PRESENT",IF(R401="PRESENT",SUMPRODUCT((Stabilo!$F406:$DA406=1)*(Stabilo!$F$5:$DA$5='Résultats élèves'!$H$2)),"A"),"A")</f>
        <v>A</v>
      </c>
      <c r="AD401" s="176" t="str">
        <f>IF(X401="PRESENT",IF(S401="PRESENT",SUMPRODUCT((Stabilo!$F406:$DA406=1)*(Stabilo!$F$5:$DA$5='Résultats élèves'!$I$2)),"A"),"A")</f>
        <v>A</v>
      </c>
      <c r="AE401" s="176" t="str">
        <f>IF(X401="PRESENT",IF(T401="PRESENT",SUMPRODUCT((Stabilo!$F406:$DA406=1)*(Stabilo!$F$5:$DA$5='Résultats élèves'!$J$2)),"A"),"A")</f>
        <v>A</v>
      </c>
      <c r="AF401" s="176" t="str">
        <f>IF(X401="PRESENT",IF(U401="PRESENT",SUMPRODUCT((Stabilo!$F406:$DA406=1)*(Stabilo!$F$5:$DA$5='Résultats élèves'!$K$2)),"A"),"A")</f>
        <v>A</v>
      </c>
      <c r="AG401" s="176" t="str">
        <f>IF(X401="PRESENT",IF(V401="PRESENT",SUMPRODUCT((Stabilo!$F406:$DA406=1)*(Stabilo!$F$5:$DA$5='Résultats élèves'!$L$2)),"A"),"A")</f>
        <v>A</v>
      </c>
      <c r="AH401" s="176" t="str">
        <f>IF(X401="PRESENT",IF(W401="PRESENT",SUMPRODUCT((Stabilo!$F406:$DA406=1)*(Stabilo!$F$5:$DA$5='Résultats élèves'!$M$2)),"A"),"A")</f>
        <v>A</v>
      </c>
      <c r="AI401" s="175">
        <f>SUMPRODUCT((Stabilo!$F$5:$DA$5=1)*(Stabilo!F406:DA406&lt;&gt;""))</f>
        <v>0</v>
      </c>
      <c r="AJ401" s="175">
        <f>SUMPRODUCT((Stabilo!$F$5:$DA$5=2)*(Stabilo!F406:DA406&lt;&gt;""))</f>
        <v>0</v>
      </c>
      <c r="AK401" s="175">
        <f>SUMPRODUCT((Stabilo!$F$5:$DA$5=3)*(Stabilo!F406:DA406&lt;&gt;""))</f>
        <v>0</v>
      </c>
      <c r="AL401" s="175">
        <f>SUMPRODUCT((Stabilo!$F$5:$DA$5=4)*(Stabilo!F406:DA406&lt;&gt;""))</f>
        <v>0</v>
      </c>
      <c r="AM401" s="175">
        <f>SUMPRODUCT((Stabilo!$F$5:$DA$5=5)*(Stabilo!F406:DA406&lt;&gt;""))</f>
        <v>0</v>
      </c>
      <c r="AN401" s="175">
        <f>SUMPRODUCT((Stabilo!$F$5:$DA$5=6)*(Stabilo!F406:DA406&lt;&gt;""))</f>
        <v>0</v>
      </c>
      <c r="AO401" s="175">
        <f>SUMPRODUCT((Stabilo!$F$5:$DA$5=7)*(Stabilo!F406:DA406&lt;&gt;""))</f>
        <v>0</v>
      </c>
      <c r="AP401" s="175">
        <f>SUMPRODUCT((Stabilo!$F$5:$DA$5=8)*(Stabilo!F406:DA406&lt;&gt;""))</f>
        <v>0</v>
      </c>
      <c r="AQ401" s="175">
        <f>SUMPRODUCT((Stabilo!$F$5:$DA$5=9)*(Stabilo!F406:DA406&lt;&gt;""))</f>
        <v>0</v>
      </c>
      <c r="AR401" s="175">
        <f>SUMPRODUCT((Stabilo!$F$5:$DA$5=10)*(Stabilo!F406:DA406&lt;&gt;""))</f>
        <v>0</v>
      </c>
    </row>
    <row r="402" spans="2:221" s="6" customFormat="1" ht="15" customHeight="1">
      <c r="B402" s="76">
        <v>399</v>
      </c>
      <c r="C402" s="77" t="str">
        <f>IF(Accueil!F51="","",Accueil!F51)</f>
        <v/>
      </c>
      <c r="D402" s="167" t="str">
        <f t="shared" si="67"/>
        <v/>
      </c>
      <c r="E402" s="167" t="str">
        <f t="shared" si="68"/>
        <v/>
      </c>
      <c r="F402" s="167" t="str">
        <f t="shared" si="69"/>
        <v/>
      </c>
      <c r="G402" s="167" t="str">
        <f t="shared" si="70"/>
        <v/>
      </c>
      <c r="H402" s="167" t="str">
        <f t="shared" si="71"/>
        <v/>
      </c>
      <c r="I402" s="167" t="str">
        <f t="shared" si="72"/>
        <v/>
      </c>
      <c r="J402" s="167" t="str">
        <f t="shared" si="73"/>
        <v/>
      </c>
      <c r="K402" s="167" t="str">
        <f t="shared" si="74"/>
        <v/>
      </c>
      <c r="L402" s="167" t="str">
        <f t="shared" si="75"/>
        <v/>
      </c>
      <c r="M402" s="167" t="str">
        <f t="shared" si="76"/>
        <v/>
      </c>
      <c r="N402" s="103" t="str">
        <f>IF(N41="","",IF(SUMPRODUCT((Stabilo!$F407:$DA407="A")*(Stabilo!$F$5:$DA$5='Résultats élèves'!$D$2))&gt;0,"ABSENT","PRESENT"))</f>
        <v>PRESENT</v>
      </c>
      <c r="O402" s="103" t="str">
        <f>IF(O41="","",IF(SUMPRODUCT((Stabilo!$F407:$DA407="A")*(Stabilo!$F$5:$DA$5='Résultats élèves'!$E$2))&gt;0,"ABSENT","PRESENT"))</f>
        <v>PRESENT</v>
      </c>
      <c r="P402" s="103" t="str">
        <f>IF(P41="","",IF(SUMPRODUCT((Stabilo!$F407:$DA407="A")*(Stabilo!$F$5:$DA$5='Résultats élèves'!$F$2))&gt;0,"ABSENT","PRESENT"))</f>
        <v>PRESENT</v>
      </c>
      <c r="Q402" s="103" t="str">
        <f>IF(Q41="","",IF(SUMPRODUCT((Stabilo!$F407:$DA407="A")*(Stabilo!$F$5:$DA$5='Résultats élèves'!$G$2))&gt;0,"ABSENT","PRESENT"))</f>
        <v>PRESENT</v>
      </c>
      <c r="R402" s="103" t="str">
        <f>IF(R41="","",IF(SUMPRODUCT((Stabilo!$F407:$DA407="A")*(Stabilo!$F$5:$DA$5='Résultats élèves'!$H$2))&gt;0,"ABSENT","PRESENT"))</f>
        <v>PRESENT</v>
      </c>
      <c r="S402" s="103" t="str">
        <f>IF(S41="","",IF(SUMPRODUCT((Stabilo!$F407:$DA407="A")*(Stabilo!$F$5:$DA$5='Résultats élèves'!$I$2))&gt;0,"ABSENT","PRESENT"))</f>
        <v/>
      </c>
      <c r="T402" s="103" t="str">
        <f>IF(T41="","",IF(SUMPRODUCT((Stabilo!$F407:$DA407="A")*(Stabilo!$F$5:$DA$5='Résultats élèves'!$J$2))&gt;0,"ABSENT","PRESENT"))</f>
        <v/>
      </c>
      <c r="U402" s="103" t="str">
        <f>IF(U41="","",IF(SUMPRODUCT((Stabilo!$F407:$DA407="A")*(Stabilo!$F$5:$DA$5='Résultats élèves'!$K$2))&gt;0,"ABSENT","PRESENT"))</f>
        <v/>
      </c>
      <c r="V402" s="103" t="str">
        <f>IF(V41="","",IF(SUMPRODUCT((Stabilo!$F407:$DA407="A")*(Stabilo!$F$5:$DA$5='Résultats élèves'!$L$2))&gt;0,"ABSENT","PRESENT"))</f>
        <v/>
      </c>
      <c r="W402" s="103" t="str">
        <f>IF(W41="","",IF(SUMPRODUCT((Stabilo!$F407:$DA407="A")*(Stabilo!$F$5:$DA$5='Résultats élèves'!$M$2))&gt;0,"ABSENT","PRESENT"))</f>
        <v/>
      </c>
      <c r="X402" s="99" t="str">
        <f>IF(C402="","",IF(COUNTIF(N402:W402,"ABSENT")=COUNT($D$2:$M$2),"ABSENT","PRESENT"))</f>
        <v/>
      </c>
      <c r="Y402" s="176" t="str">
        <f>IF(X402="PRESENT",IF(N402="PRESENT",SUMPRODUCT((Stabilo!$F407:$DA407=1)*(Stabilo!$F$5:$DA$5='Résultats élèves'!$D$2)),"A"),"A")</f>
        <v>A</v>
      </c>
      <c r="Z402" s="176" t="str">
        <f>IF(X402="PRESENT",IF(O402="PRESENT",SUMPRODUCT((Stabilo!$F407:$DA407=1)*(Stabilo!$F$5:$DA$5='Résultats élèves'!$E$2)),"A"),"A")</f>
        <v>A</v>
      </c>
      <c r="AA402" s="176" t="str">
        <f>IF(X402="PRESENT",IF(P402="PRESENT",SUMPRODUCT((Stabilo!$F407:$DA407=1)*(Stabilo!$F$5:$DA$5='Résultats élèves'!$F$2)),"A"),"A")</f>
        <v>A</v>
      </c>
      <c r="AB402" s="176" t="str">
        <f>IF(X402="PRESENT",IF(Q402="PRESENT",SUMPRODUCT((Stabilo!$F407:$DA407=1)*(Stabilo!$F$5:$DA$5='Résultats élèves'!$G$2)),"A"),"A")</f>
        <v>A</v>
      </c>
      <c r="AC402" s="176" t="str">
        <f>IF(X402="PRESENT",IF(R402="PRESENT",SUMPRODUCT((Stabilo!$F407:$DA407=1)*(Stabilo!$F$5:$DA$5='Résultats élèves'!$H$2)),"A"),"A")</f>
        <v>A</v>
      </c>
      <c r="AD402" s="176" t="str">
        <f>IF(X402="PRESENT",IF(S402="PRESENT",SUMPRODUCT((Stabilo!$F407:$DA407=1)*(Stabilo!$F$5:$DA$5='Résultats élèves'!$I$2)),"A"),"A")</f>
        <v>A</v>
      </c>
      <c r="AE402" s="176" t="str">
        <f>IF(X402="PRESENT",IF(T402="PRESENT",SUMPRODUCT((Stabilo!$F407:$DA407=1)*(Stabilo!$F$5:$DA$5='Résultats élèves'!$J$2)),"A"),"A")</f>
        <v>A</v>
      </c>
      <c r="AF402" s="176" t="str">
        <f>IF(X402="PRESENT",IF(U402="PRESENT",SUMPRODUCT((Stabilo!$F407:$DA407=1)*(Stabilo!$F$5:$DA$5='Résultats élèves'!$K$2)),"A"),"A")</f>
        <v>A</v>
      </c>
      <c r="AG402" s="176" t="str">
        <f>IF(X402="PRESENT",IF(V402="PRESENT",SUMPRODUCT((Stabilo!$F407:$DA407=1)*(Stabilo!$F$5:$DA$5='Résultats élèves'!$L$2)),"A"),"A")</f>
        <v>A</v>
      </c>
      <c r="AH402" s="176" t="str">
        <f>IF(X402="PRESENT",IF(W402="PRESENT",SUMPRODUCT((Stabilo!$F407:$DA407=1)*(Stabilo!$F$5:$DA$5='Résultats élèves'!$M$2)),"A"),"A")</f>
        <v>A</v>
      </c>
      <c r="AI402" s="175">
        <f>SUMPRODUCT((Stabilo!$F$5:$DA$5=1)*(Stabilo!F407:DA407&lt;&gt;""))</f>
        <v>0</v>
      </c>
      <c r="AJ402" s="175">
        <f>SUMPRODUCT((Stabilo!$F$5:$DA$5=2)*(Stabilo!F407:DA407&lt;&gt;""))</f>
        <v>0</v>
      </c>
      <c r="AK402" s="175">
        <f>SUMPRODUCT((Stabilo!$F$5:$DA$5=3)*(Stabilo!F407:DA407&lt;&gt;""))</f>
        <v>0</v>
      </c>
      <c r="AL402" s="175">
        <f>SUMPRODUCT((Stabilo!$F$5:$DA$5=4)*(Stabilo!F407:DA407&lt;&gt;""))</f>
        <v>0</v>
      </c>
      <c r="AM402" s="175">
        <f>SUMPRODUCT((Stabilo!$F$5:$DA$5=5)*(Stabilo!F407:DA407&lt;&gt;""))</f>
        <v>0</v>
      </c>
      <c r="AN402" s="175">
        <f>SUMPRODUCT((Stabilo!$F$5:$DA$5=6)*(Stabilo!F407:DA407&lt;&gt;""))</f>
        <v>0</v>
      </c>
      <c r="AO402" s="175">
        <f>SUMPRODUCT((Stabilo!$F$5:$DA$5=7)*(Stabilo!F407:DA407&lt;&gt;""))</f>
        <v>0</v>
      </c>
      <c r="AP402" s="175">
        <f>SUMPRODUCT((Stabilo!$F$5:$DA$5=8)*(Stabilo!F407:DA407&lt;&gt;""))</f>
        <v>0</v>
      </c>
      <c r="AQ402" s="175">
        <f>SUMPRODUCT((Stabilo!$F$5:$DA$5=9)*(Stabilo!F407:DA407&lt;&gt;""))</f>
        <v>0</v>
      </c>
      <c r="AR402" s="175">
        <f>SUMPRODUCT((Stabilo!$F$5:$DA$5=10)*(Stabilo!F407:DA407&lt;&gt;""))</f>
        <v>0</v>
      </c>
      <c r="HM402" s="5"/>
    </row>
    <row r="403" spans="2:221" s="6" customFormat="1" ht="15" customHeight="1">
      <c r="B403" s="76">
        <v>400</v>
      </c>
      <c r="C403" s="77" t="str">
        <f>IF(Accueil!F52="","",Accueil!F52)</f>
        <v/>
      </c>
      <c r="D403" s="167" t="str">
        <f t="shared" si="67"/>
        <v/>
      </c>
      <c r="E403" s="167" t="str">
        <f t="shared" si="68"/>
        <v/>
      </c>
      <c r="F403" s="167" t="str">
        <f t="shared" si="69"/>
        <v/>
      </c>
      <c r="G403" s="167" t="str">
        <f t="shared" si="70"/>
        <v/>
      </c>
      <c r="H403" s="167" t="str">
        <f t="shared" si="71"/>
        <v/>
      </c>
      <c r="I403" s="167" t="str">
        <f t="shared" si="72"/>
        <v/>
      </c>
      <c r="J403" s="167" t="str">
        <f t="shared" si="73"/>
        <v/>
      </c>
      <c r="K403" s="167" t="str">
        <f t="shared" si="74"/>
        <v/>
      </c>
      <c r="L403" s="167" t="str">
        <f t="shared" si="75"/>
        <v/>
      </c>
      <c r="M403" s="167" t="str">
        <f t="shared" si="76"/>
        <v/>
      </c>
      <c r="N403" s="103" t="str">
        <f>IF(N402="","",IF(SUMPRODUCT((Stabilo!$F408:$DA408="A")*(Stabilo!$F$5:$DA$5='Résultats élèves'!$D$2))&gt;0,"ABSENT","PRESENT"))</f>
        <v>PRESENT</v>
      </c>
      <c r="O403" s="103" t="str">
        <f>IF(O402="","",IF(SUMPRODUCT((Stabilo!$F408:$DA408="A")*(Stabilo!$F$5:$DA$5='Résultats élèves'!$E$2))&gt;0,"ABSENT","PRESENT"))</f>
        <v>PRESENT</v>
      </c>
      <c r="P403" s="103" t="str">
        <f>IF(P402="","",IF(SUMPRODUCT((Stabilo!$F408:$DA408="A")*(Stabilo!$F$5:$DA$5='Résultats élèves'!$F$2))&gt;0,"ABSENT","PRESENT"))</f>
        <v>PRESENT</v>
      </c>
      <c r="Q403" s="103" t="str">
        <f>IF(Q402="","",IF(SUMPRODUCT((Stabilo!$F408:$DA408="A")*(Stabilo!$F$5:$DA$5='Résultats élèves'!$G$2))&gt;0,"ABSENT","PRESENT"))</f>
        <v>PRESENT</v>
      </c>
      <c r="R403" s="103" t="str">
        <f>IF(R402="","",IF(SUMPRODUCT((Stabilo!$F408:$DA408="A")*(Stabilo!$F$5:$DA$5='Résultats élèves'!$H$2))&gt;0,"ABSENT","PRESENT"))</f>
        <v>PRESENT</v>
      </c>
      <c r="S403" s="103" t="str">
        <f>IF(S402="","",IF(SUMPRODUCT((Stabilo!$F408:$DA408="A")*(Stabilo!$F$5:$DA$5='Résultats élèves'!$I$2))&gt;0,"ABSENT","PRESENT"))</f>
        <v/>
      </c>
      <c r="T403" s="103" t="str">
        <f>IF(T402="","",IF(SUMPRODUCT((Stabilo!$F408:$DA408="A")*(Stabilo!$F$5:$DA$5='Résultats élèves'!$J$2))&gt;0,"ABSENT","PRESENT"))</f>
        <v/>
      </c>
      <c r="U403" s="103" t="str">
        <f>IF(U402="","",IF(SUMPRODUCT((Stabilo!$F408:$DA408="A")*(Stabilo!$F$5:$DA$5='Résultats élèves'!$K$2))&gt;0,"ABSENT","PRESENT"))</f>
        <v/>
      </c>
      <c r="V403" s="103" t="str">
        <f>IF(V402="","",IF(SUMPRODUCT((Stabilo!$F408:$DA408="A")*(Stabilo!$F$5:$DA$5='Résultats élèves'!$L$2))&gt;0,"ABSENT","PRESENT"))</f>
        <v/>
      </c>
      <c r="W403" s="103" t="str">
        <f>IF(W402="","",IF(SUMPRODUCT((Stabilo!$F408:$DA408="A")*(Stabilo!$F$5:$DA$5='Résultats élèves'!$M$2))&gt;0,"ABSENT","PRESENT"))</f>
        <v/>
      </c>
      <c r="X403" s="99" t="str">
        <f>IF(C403="","",IF(COUNTIF(N403:W403,"ABSENT")=COUNT($D$2:$M$2),"ABSENT","PRESENT"))</f>
        <v/>
      </c>
      <c r="Y403" s="176" t="str">
        <f>IF(X403="PRESENT",IF(N403="PRESENT",SUMPRODUCT((Stabilo!$F408:$DA408=1)*(Stabilo!$F$5:$DA$5='Résultats élèves'!$D$2)),"A"),"A")</f>
        <v>A</v>
      </c>
      <c r="Z403" s="176" t="str">
        <f>IF(X403="PRESENT",IF(O403="PRESENT",SUMPRODUCT((Stabilo!$F408:$DA408=1)*(Stabilo!$F$5:$DA$5='Résultats élèves'!$E$2)),"A"),"A")</f>
        <v>A</v>
      </c>
      <c r="AA403" s="176" t="str">
        <f>IF(X403="PRESENT",IF(P403="PRESENT",SUMPRODUCT((Stabilo!$F408:$DA408=1)*(Stabilo!$F$5:$DA$5='Résultats élèves'!$F$2)),"A"),"A")</f>
        <v>A</v>
      </c>
      <c r="AB403" s="176" t="str">
        <f>IF(X403="PRESENT",IF(Q403="PRESENT",SUMPRODUCT((Stabilo!$F408:$DA408=1)*(Stabilo!$F$5:$DA$5='Résultats élèves'!$G$2)),"A"),"A")</f>
        <v>A</v>
      </c>
      <c r="AC403" s="176" t="str">
        <f>IF(X403="PRESENT",IF(R403="PRESENT",SUMPRODUCT((Stabilo!$F408:$DA408=1)*(Stabilo!$F$5:$DA$5='Résultats élèves'!$H$2)),"A"),"A")</f>
        <v>A</v>
      </c>
      <c r="AD403" s="176" t="str">
        <f>IF(X403="PRESENT",IF(S403="PRESENT",SUMPRODUCT((Stabilo!$F408:$DA408=1)*(Stabilo!$F$5:$DA$5='Résultats élèves'!$I$2)),"A"),"A")</f>
        <v>A</v>
      </c>
      <c r="AE403" s="176" t="str">
        <f>IF(X403="PRESENT",IF(T403="PRESENT",SUMPRODUCT((Stabilo!$F408:$DA408=1)*(Stabilo!$F$5:$DA$5='Résultats élèves'!$J$2)),"A"),"A")</f>
        <v>A</v>
      </c>
      <c r="AF403" s="176" t="str">
        <f>IF(X403="PRESENT",IF(U403="PRESENT",SUMPRODUCT((Stabilo!$F408:$DA408=1)*(Stabilo!$F$5:$DA$5='Résultats élèves'!$K$2)),"A"),"A")</f>
        <v>A</v>
      </c>
      <c r="AG403" s="176" t="str">
        <f>IF(X403="PRESENT",IF(V403="PRESENT",SUMPRODUCT((Stabilo!$F408:$DA408=1)*(Stabilo!$F$5:$DA$5='Résultats élèves'!$L$2)),"A"),"A")</f>
        <v>A</v>
      </c>
      <c r="AH403" s="176" t="str">
        <f>IF(X403="PRESENT",IF(W403="PRESENT",SUMPRODUCT((Stabilo!$F408:$DA408=1)*(Stabilo!$F$5:$DA$5='Résultats élèves'!$M$2)),"A"),"A")</f>
        <v>A</v>
      </c>
      <c r="AI403" s="175">
        <f>SUMPRODUCT((Stabilo!$F$5:$DA$5=1)*(Stabilo!F408:DA408&lt;&gt;""))</f>
        <v>0</v>
      </c>
      <c r="AJ403" s="175">
        <f>SUMPRODUCT((Stabilo!$F$5:$DA$5=2)*(Stabilo!F408:DA408&lt;&gt;""))</f>
        <v>0</v>
      </c>
      <c r="AK403" s="175">
        <f>SUMPRODUCT((Stabilo!$F$5:$DA$5=3)*(Stabilo!F408:DA408&lt;&gt;""))</f>
        <v>0</v>
      </c>
      <c r="AL403" s="175">
        <f>SUMPRODUCT((Stabilo!$F$5:$DA$5=4)*(Stabilo!F408:DA408&lt;&gt;""))</f>
        <v>0</v>
      </c>
      <c r="AM403" s="175">
        <f>SUMPRODUCT((Stabilo!$F$5:$DA$5=5)*(Stabilo!F408:DA408&lt;&gt;""))</f>
        <v>0</v>
      </c>
      <c r="AN403" s="175">
        <f>SUMPRODUCT((Stabilo!$F$5:$DA$5=6)*(Stabilo!F408:DA408&lt;&gt;""))</f>
        <v>0</v>
      </c>
      <c r="AO403" s="175">
        <f>SUMPRODUCT((Stabilo!$F$5:$DA$5=7)*(Stabilo!F408:DA408&lt;&gt;""))</f>
        <v>0</v>
      </c>
      <c r="AP403" s="175">
        <f>SUMPRODUCT((Stabilo!$F$5:$DA$5=8)*(Stabilo!F408:DA408&lt;&gt;""))</f>
        <v>0</v>
      </c>
      <c r="AQ403" s="175">
        <f>SUMPRODUCT((Stabilo!$F$5:$DA$5=9)*(Stabilo!F408:DA408&lt;&gt;""))</f>
        <v>0</v>
      </c>
      <c r="AR403" s="175">
        <f>SUMPRODUCT((Stabilo!$F$5:$DA$5=10)*(Stabilo!F408:DA408&lt;&gt;""))</f>
        <v>0</v>
      </c>
      <c r="HM403" s="5"/>
    </row>
  </sheetData>
  <sheetProtection password="C724" sheet="1" objects="1" scenarios="1"/>
  <mergeCells count="1">
    <mergeCell ref="D1:M1"/>
  </mergeCells>
  <phoneticPr fontId="21" type="noConversion"/>
  <conditionalFormatting sqref="N4:W403">
    <cfRule type="cellIs" dxfId="62" priority="25" stopIfTrue="1" operator="equal">
      <formula>"PRESENT"</formula>
    </cfRule>
    <cfRule type="cellIs" dxfId="61" priority="26" stopIfTrue="1" operator="equal">
      <formula>"ABSENT"</formula>
    </cfRule>
  </conditionalFormatting>
  <conditionalFormatting sqref="X4:X403">
    <cfRule type="cellIs" dxfId="60" priority="29" stopIfTrue="1" operator="equal">
      <formula>"PRESENT"</formula>
    </cfRule>
    <cfRule type="cellIs" dxfId="59" priority="30" stopIfTrue="1" operator="equal">
      <formula>"ABSENT"</formula>
    </cfRule>
  </conditionalFormatting>
  <conditionalFormatting sqref="B4:M403">
    <cfRule type="expression" dxfId="58" priority="95" stopIfTrue="1">
      <formula>MOD(ROW(),2)</formula>
    </cfRule>
  </conditionalFormatting>
  <printOptions horizontalCentered="1" verticalCentered="1"/>
  <pageMargins left="0.39370078740157483" right="0.39370078740157483" top="0.98425196850393704" bottom="0.98425196850393704" header="0.51181102362204722" footer="0.51181102362204722"/>
  <pageSetup paperSize="9" scale="62" firstPageNumber="0" orientation="landscape" horizontalDpi="300" verticalDpi="300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" id="{A32BB234-9A52-47C8-A2FD-3CD6D3AD658B}">
            <x14:iconSet iconSet="4TrafficLights" custom="1">
              <x14:cfvo type="percent">
                <xm:f>0</xm:f>
              </x14:cfvo>
              <x14:cfvo type="formula">
                <xm:f>Accueil!$AH$36</xm:f>
              </x14:cfvo>
              <x14:cfvo type="formula">
                <xm:f>Accueil!$AH$37</xm:f>
              </x14:cfvo>
              <x14:cfvo type="formula">
                <xm:f>Accueil!$AH$38</xm:f>
              </x14:cfvo>
              <x14:cfIcon iconSet="4TrafficLight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D4:M403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enableFormatConditionsCalculation="0">
    <tabColor rgb="FFFFCCFF"/>
    <pageSetUpPr fitToPage="1"/>
  </sheetPr>
  <dimension ref="A1:S155"/>
  <sheetViews>
    <sheetView showGridLines="0" showRowColHeaders="0" topLeftCell="B4" zoomScaleSheetLayoutView="100" workbookViewId="0">
      <selection activeCell="B1" sqref="B1:B3"/>
    </sheetView>
  </sheetViews>
  <sheetFormatPr baseColWidth="10" defaultRowHeight="15" x14ac:dyDescent="0"/>
  <cols>
    <col min="1" max="1" width="4.5" style="184" hidden="1" customWidth="1"/>
    <col min="2" max="2" width="40.5" style="66" customWidth="1"/>
    <col min="3" max="3" width="41.6640625" style="69" customWidth="1"/>
    <col min="4" max="11" width="5.6640625" style="42" customWidth="1"/>
    <col min="12" max="13" width="8.5" style="74" customWidth="1"/>
    <col min="14" max="14" width="9" style="75" customWidth="1"/>
    <col min="15" max="15" width="9" style="70" customWidth="1"/>
    <col min="16" max="19" width="8.5" style="97" hidden="1" customWidth="1"/>
    <col min="20" max="16384" width="10.83203125" style="42"/>
  </cols>
  <sheetData>
    <row r="1" spans="1:19" ht="124.5" customHeight="1">
      <c r="B1" s="385" t="str">
        <f>IF(Nom_etab="","",Nom_etab)</f>
        <v/>
      </c>
      <c r="C1" s="386" t="str">
        <f>IF(Accueil!A2="","",Accueil!A2)</f>
        <v>Evaluation</v>
      </c>
      <c r="D1" s="387" t="s">
        <v>17</v>
      </c>
      <c r="E1" s="388" t="str">
        <f>IF(Stabilo!$D$417="","",Stabilo!$D$417)</f>
        <v>Nombre d'élèves évalués</v>
      </c>
      <c r="F1" s="389" t="str">
        <f>IF(Stabilo!$D$410="","",Stabilo!D410)</f>
        <v>Réponse(s) attendue(s) (Code 1)</v>
      </c>
      <c r="G1" s="391" t="str">
        <f>IF(Stabilo!$D$411="","",Stabilo!D411)</f>
        <v>Réussite partielle sans erreur (Code 3)</v>
      </c>
      <c r="H1" s="391" t="str">
        <f>IF(Stabilo!$D$412="","",Stabilo!D412)</f>
        <v>Réussite partielle avec erreur (Code 4)</v>
      </c>
      <c r="I1" s="392" t="str">
        <f>IF(Stabilo!$D$413="","",Stabilo!D413)</f>
        <v>Autres réponses (Code 9)</v>
      </c>
      <c r="J1" s="392" t="str">
        <f>IF(Stabilo!$D$414="","",Stabilo!D414)</f>
        <v>Absence de réponse (Code 0)</v>
      </c>
      <c r="K1" s="393" t="str">
        <f>IF(Stabilo!$D$415="","",Stabilo!D415)</f>
        <v>Élève absent (Code A)</v>
      </c>
      <c r="L1" s="394" t="s">
        <v>18</v>
      </c>
      <c r="M1" s="394" t="s">
        <v>19</v>
      </c>
      <c r="N1" s="394" t="s">
        <v>20</v>
      </c>
      <c r="O1" s="394" t="s">
        <v>21</v>
      </c>
      <c r="P1" s="390" t="s">
        <v>23</v>
      </c>
      <c r="Q1" s="379" t="s">
        <v>24</v>
      </c>
      <c r="R1" s="379" t="s">
        <v>72</v>
      </c>
      <c r="S1" s="379" t="s">
        <v>73</v>
      </c>
    </row>
    <row r="2" spans="1:19" ht="18" customHeight="1">
      <c r="B2" s="385"/>
      <c r="C2" s="386"/>
      <c r="D2" s="387"/>
      <c r="E2" s="388"/>
      <c r="F2" s="389"/>
      <c r="G2" s="391"/>
      <c r="H2" s="391"/>
      <c r="I2" s="392"/>
      <c r="J2" s="392"/>
      <c r="K2" s="393"/>
      <c r="L2" s="394"/>
      <c r="M2" s="394"/>
      <c r="N2" s="394"/>
      <c r="O2" s="394"/>
      <c r="P2" s="390"/>
      <c r="Q2" s="379"/>
      <c r="R2" s="379"/>
      <c r="S2" s="379"/>
    </row>
    <row r="3" spans="1:19" ht="18" customHeight="1">
      <c r="B3" s="385"/>
      <c r="C3" s="386"/>
      <c r="D3" s="387"/>
      <c r="E3" s="388"/>
      <c r="F3" s="389"/>
      <c r="G3" s="391"/>
      <c r="H3" s="391"/>
      <c r="I3" s="392"/>
      <c r="J3" s="392"/>
      <c r="K3" s="393"/>
      <c r="L3" s="394"/>
      <c r="M3" s="394"/>
      <c r="N3" s="394"/>
      <c r="O3" s="394"/>
      <c r="P3" s="390"/>
      <c r="Q3" s="379"/>
      <c r="R3" s="379"/>
      <c r="S3" s="379"/>
    </row>
    <row r="4" spans="1:19" ht="23.25" customHeight="1">
      <c r="A4" s="97">
        <v>1</v>
      </c>
      <c r="B4" s="261" t="str">
        <f>IF(ISERROR(INDEX(Accueil!$L$13:$M$22,VLOOKUP(C4,Accueil!$M$27:$N$56,2,0),2)),"",INDEX(Accueil!$L$13:$M$22,VLOOKUP(C4,Accueil!$M$27:$N$56,2,0),2))</f>
        <v>Chercher</v>
      </c>
      <c r="C4" s="260" t="str">
        <f>IF(ISERROR(VLOOKUP(D4,Accueil!$R$27:$S$126,2,0)),"",VLOOKUP(D4,Accueil!$R$27:$S$126,2,0))</f>
        <v>Prélever et organiser les informations nécessaires à la résolution de problèmes</v>
      </c>
      <c r="D4" s="58">
        <f>IF(ISERROR(INDEX(Accueil!$P$27:$R$126,MATCH(SMALL(Accueil!$P$27:$P$126,'Synthèse classes'!A4),Accueil!$P$27:$P$126,0),3)),"",INDEX(Accueil!$P$27:$R$126,MATCH(SMALL(Accueil!$P$27:$P$126,'Synthèse classes'!A4),Accueil!$P$27:$P$126,0),3))</f>
        <v>5</v>
      </c>
      <c r="E4" s="59">
        <f t="shared" ref="E4" si="0">IF(ISERROR(HLOOKUP(D4,Resultats_ecole,9)),"",HLOOKUP(D4,Resultats_ecole,9))</f>
        <v>0</v>
      </c>
      <c r="F4" s="60">
        <f t="shared" ref="F4" si="1">IF(ISERROR(HLOOKUP(D4,Resultats_ecole,2)),"",HLOOKUP(D4,Resultats_ecole,2))</f>
        <v>0</v>
      </c>
      <c r="G4" s="61">
        <f t="shared" ref="G4" si="2">IF(ISERROR(HLOOKUP(D4,Resultats_ecole,3)),"",HLOOKUP(D4,Resultats_ecole,3))</f>
        <v>0</v>
      </c>
      <c r="H4" s="62">
        <f t="shared" ref="H4" si="3">IF(ISERROR(HLOOKUP(D4,Resultats_ecole,4)),"",HLOOKUP(D4,Resultats_ecole,4))</f>
        <v>0</v>
      </c>
      <c r="I4" s="63">
        <f t="shared" ref="I4" si="4">IF(ISERROR(HLOOKUP(D4,Resultats_ecole,5)),"",HLOOKUP(D4,Resultats_ecole,5))</f>
        <v>0</v>
      </c>
      <c r="J4" s="63">
        <f t="shared" ref="J4" si="5">IF(ISERROR(HLOOKUP(D4,Resultats_ecole,6)),"",HLOOKUP(D4,Resultats_ecole,6))</f>
        <v>0</v>
      </c>
      <c r="K4" s="64">
        <f t="shared" ref="K4" si="6">IF(ISERROR(HLOOKUP(D4,Resultats_ecole,7)),"",HLOOKUP(D4,Resultats_ecole,7))</f>
        <v>0</v>
      </c>
      <c r="L4" s="65" t="str">
        <f t="shared" ref="L4" si="7">IF(ISERROR(F4/E4),"",ROUND(F4/E4,2))</f>
        <v/>
      </c>
      <c r="M4" s="257" t="str">
        <f t="shared" ref="M4" si="8">IF(ISERROR((G4+H4)/E4),"",ROUND((G4+H4)/E4,2))</f>
        <v/>
      </c>
      <c r="N4" s="181" t="str">
        <f>IF(ISERROR(SUMIF($Q$4:$Q$103,Q4,$F$4:$F$103)/SUMIF($Q$4:$Q$103,Q4,$E$4:$E$103)),"",ROUND(SUMIF($Q$4:$Q$103,Q4,$F$4:$F$103)/SUMIF($Q$4:$Q$103,Q4,$E$4:$E$103),3))</f>
        <v/>
      </c>
      <c r="O4" s="258" t="str">
        <f>IF(ISERROR(SUMIF($P$4:$P$103,P4,$F$4:$F$103)/SUMIF($P$4:$P$103,P4,$E$4:$E$103)),"",ROUND(SUMIF($P$4:$P$103,P4,$F$4:$F$103)/SUMIF($P$4:$P$103,P4,$E$4:$E$103),3))</f>
        <v/>
      </c>
      <c r="P4" s="97">
        <f>IF(ISERROR(INDEX(Accueil!$M$27:$N$56,MATCH(VLOOKUP(D4,Accueil!$R$27:$S$126,2),Accueil!$M$27:$M$56,0),2)),"",INDEX(Accueil!$M$27:$N$56,MATCH(VLOOKUP(D4,Accueil!$R$27:$S$126,2),Accueil!$M$27:$M$56,0),2))</f>
        <v>1</v>
      </c>
      <c r="Q4" s="97">
        <f>IF(ISERROR(INDEX(Accueil!$L$27:$M$56,MATCH(VLOOKUP(D4,Accueil!$R$27:$S$126,2),Accueil!$M$27:$M$56,0),1)),"",INDEX(Accueil!$L$27:$M$56,MATCH(VLOOKUP(D4,Accueil!$R$27:$S$126,2),Accueil!$M$27:$M$56,0),1))</f>
        <v>1</v>
      </c>
      <c r="R4" s="97">
        <f>IF(B4=B3,1,0)</f>
        <v>0</v>
      </c>
      <c r="S4" s="97">
        <f>IF(C4=C3,1,0)</f>
        <v>0</v>
      </c>
    </row>
    <row r="5" spans="1:19" ht="23.25" customHeight="1">
      <c r="A5" s="97">
        <v>2</v>
      </c>
      <c r="B5" s="261" t="str">
        <f>IF(ISERROR(INDEX(Accueil!$L$13:$M$22,VLOOKUP(C5,Accueil!$M$27:$N$56,2,0),2)),"",INDEX(Accueil!$L$13:$M$22,VLOOKUP(C5,Accueil!$M$27:$N$56,2,0),2))</f>
        <v>Chercher</v>
      </c>
      <c r="C5" s="260" t="str">
        <f>IF(ISERROR(VLOOKUP(D5,Accueil!$R$27:$S$126,2,0)),"",VLOOKUP(D5,Accueil!$R$27:$S$126,2,0))</f>
        <v>Prélever et organiser les informations nécessaires à la résolution de problèmes</v>
      </c>
      <c r="D5" s="58">
        <f>IF(ISERROR(INDEX(Accueil!$P$27:$R$126,MATCH(SMALL(Accueil!$P$27:$P$126,'Synthèse classes'!A5),Accueil!$P$27:$P$126,0),3)),"",INDEX(Accueil!$P$27:$R$126,MATCH(SMALL(Accueil!$P$27:$P$126,'Synthèse classes'!A5),Accueil!$P$27:$P$126,0),3))</f>
        <v>9</v>
      </c>
      <c r="E5" s="59">
        <f t="shared" ref="E5:E15" si="9">IF(ISERROR(HLOOKUP(D5,Resultats_ecole,9)),"",HLOOKUP(D5,Resultats_ecole,9))</f>
        <v>0</v>
      </c>
      <c r="F5" s="60">
        <f t="shared" ref="F5:F15" si="10">IF(ISERROR(HLOOKUP(D5,Resultats_ecole,2)),"",HLOOKUP(D5,Resultats_ecole,2))</f>
        <v>0</v>
      </c>
      <c r="G5" s="61">
        <f t="shared" ref="G5:G15" si="11">IF(ISERROR(HLOOKUP(D5,Resultats_ecole,3)),"",HLOOKUP(D5,Resultats_ecole,3))</f>
        <v>0</v>
      </c>
      <c r="H5" s="62">
        <f t="shared" ref="H5:H15" si="12">IF(ISERROR(HLOOKUP(D5,Resultats_ecole,4)),"",HLOOKUP(D5,Resultats_ecole,4))</f>
        <v>0</v>
      </c>
      <c r="I5" s="63">
        <f t="shared" ref="I5:I15" si="13">IF(ISERROR(HLOOKUP(D5,Resultats_ecole,5)),"",HLOOKUP(D5,Resultats_ecole,5))</f>
        <v>0</v>
      </c>
      <c r="J5" s="63">
        <f t="shared" ref="J5:J15" si="14">IF(ISERROR(HLOOKUP(D5,Resultats_ecole,6)),"",HLOOKUP(D5,Resultats_ecole,6))</f>
        <v>0</v>
      </c>
      <c r="K5" s="64">
        <f t="shared" ref="K5:K15" si="15">IF(ISERROR(HLOOKUP(D5,Resultats_ecole,7)),"",HLOOKUP(D5,Resultats_ecole,7))</f>
        <v>0</v>
      </c>
      <c r="L5" s="65" t="str">
        <f t="shared" ref="L5:L15" si="16">IF(ISERROR(F5/E5),"",ROUND(F5/E5,2))</f>
        <v/>
      </c>
      <c r="M5" s="257" t="str">
        <f t="shared" ref="M5:M15" si="17">IF(ISERROR((G5+H5)/E5),"",ROUND((G5+H5)/E5,2))</f>
        <v/>
      </c>
      <c r="N5" s="181" t="str">
        <f t="shared" ref="N5:N15" si="18">IF(ISERROR(SUMIF($Q$4:$Q$103,Q5,$F$4:$F$103)/SUMIF($Q$4:$Q$103,Q5,$E$4:$E$103)),"",ROUND(SUMIF($Q$4:$Q$103,Q5,$F$4:$F$103)/SUMIF($Q$4:$Q$103,Q5,$E$4:$E$103),3))</f>
        <v/>
      </c>
      <c r="O5" s="258" t="str">
        <f t="shared" ref="O5:O68" si="19">IF(ISERROR(SUMIF($P$4:$P$103,P5,$F$4:$F$103)/SUMIF($P$4:$P$103,P5,$E$4:$E$103)),"",ROUND(SUMIF($P$4:$P$103,P5,$F$4:$F$103)/SUMIF($P$4:$P$103,P5,$E$4:$E$103),3))</f>
        <v/>
      </c>
      <c r="P5" s="97">
        <f>IF(ISERROR(INDEX(Accueil!$M$27:$N$56,MATCH(VLOOKUP(D5,Accueil!$R$27:$S$126,2),Accueil!$M$27:$M$56,0),2)),"",INDEX(Accueil!$M$27:$N$56,MATCH(VLOOKUP(D5,Accueil!$R$27:$S$126,2),Accueil!$M$27:$M$56,0),2))</f>
        <v>1</v>
      </c>
      <c r="Q5" s="97">
        <f>IF(ISERROR(INDEX(Accueil!$L$27:$M$56,MATCH(VLOOKUP(D5,Accueil!$R$27:$S$126,2),Accueil!$M$27:$M$56,0),1)),"",INDEX(Accueil!$L$27:$M$56,MATCH(VLOOKUP(D5,Accueil!$R$27:$S$126,2),Accueil!$M$27:$M$56,0),1))</f>
        <v>1</v>
      </c>
      <c r="R5" s="97">
        <f t="shared" ref="R5:R54" si="20">IF(B5=B4,1,0)</f>
        <v>1</v>
      </c>
      <c r="S5" s="97">
        <f t="shared" ref="S5:S54" si="21">IF(C5=C4,1,0)</f>
        <v>1</v>
      </c>
    </row>
    <row r="6" spans="1:19" ht="23.25" customHeight="1">
      <c r="A6" s="97">
        <v>3</v>
      </c>
      <c r="B6" s="261" t="str">
        <f>IF(ISERROR(INDEX(Accueil!$L$13:$M$22,VLOOKUP(C6,Accueil!$M$27:$N$56,2,0),2)),"",INDEX(Accueil!$L$13:$M$22,VLOOKUP(C6,Accueil!$M$27:$N$56,2,0),2))</f>
        <v>Chercher</v>
      </c>
      <c r="C6" s="260" t="str">
        <f>IF(ISERROR(VLOOKUP(D6,Accueil!$R$27:$S$126,2,0)),"",VLOOKUP(D6,Accueil!$R$27:$S$126,2,0))</f>
        <v>Prélever et organiser les informations nécessaires à la résolution de problèmes</v>
      </c>
      <c r="D6" s="58">
        <f>IF(ISERROR(INDEX(Accueil!$P$27:$R$126,MATCH(SMALL(Accueil!$P$27:$P$126,'Synthèse classes'!A6),Accueil!$P$27:$P$126,0),3)),"",INDEX(Accueil!$P$27:$R$126,MATCH(SMALL(Accueil!$P$27:$P$126,'Synthèse classes'!A6),Accueil!$P$27:$P$126,0),3))</f>
        <v>14</v>
      </c>
      <c r="E6" s="59">
        <f t="shared" si="9"/>
        <v>0</v>
      </c>
      <c r="F6" s="60">
        <f t="shared" si="10"/>
        <v>0</v>
      </c>
      <c r="G6" s="61">
        <f t="shared" si="11"/>
        <v>0</v>
      </c>
      <c r="H6" s="62">
        <f t="shared" si="12"/>
        <v>0</v>
      </c>
      <c r="I6" s="63">
        <f t="shared" si="13"/>
        <v>0</v>
      </c>
      <c r="J6" s="63">
        <f t="shared" si="14"/>
        <v>0</v>
      </c>
      <c r="K6" s="64">
        <f t="shared" si="15"/>
        <v>0</v>
      </c>
      <c r="L6" s="65" t="str">
        <f t="shared" si="16"/>
        <v/>
      </c>
      <c r="M6" s="257" t="str">
        <f t="shared" si="17"/>
        <v/>
      </c>
      <c r="N6" s="181" t="str">
        <f t="shared" si="18"/>
        <v/>
      </c>
      <c r="O6" s="258" t="str">
        <f t="shared" si="19"/>
        <v/>
      </c>
      <c r="P6" s="97">
        <f>IF(ISERROR(INDEX(Accueil!$M$27:$N$56,MATCH(VLOOKUP(D6,Accueil!$R$27:$S$126,2),Accueil!$M$27:$M$56,0),2)),"",INDEX(Accueil!$M$27:$N$56,MATCH(VLOOKUP(D6,Accueil!$R$27:$S$126,2),Accueil!$M$27:$M$56,0),2))</f>
        <v>1</v>
      </c>
      <c r="Q6" s="97">
        <f>IF(ISERROR(INDEX(Accueil!$L$27:$M$56,MATCH(VLOOKUP(D6,Accueil!$R$27:$S$126,2),Accueil!$M$27:$M$56,0),1)),"",INDEX(Accueil!$L$27:$M$56,MATCH(VLOOKUP(D6,Accueil!$R$27:$S$126,2),Accueil!$M$27:$M$56,0),1))</f>
        <v>1</v>
      </c>
      <c r="R6" s="97">
        <f t="shared" si="20"/>
        <v>1</v>
      </c>
      <c r="S6" s="97">
        <f t="shared" si="21"/>
        <v>1</v>
      </c>
    </row>
    <row r="7" spans="1:19" ht="23.25" customHeight="1">
      <c r="A7" s="97">
        <v>4</v>
      </c>
      <c r="B7" s="261" t="str">
        <f>IF(ISERROR(INDEX(Accueil!$L$13:$M$22,VLOOKUP(C7,Accueil!$M$27:$N$56,2,0),2)),"",INDEX(Accueil!$L$13:$M$22,VLOOKUP(C7,Accueil!$M$27:$N$56,2,0),2))</f>
        <v>Chercher</v>
      </c>
      <c r="C7" s="260" t="str">
        <f>IF(ISERROR(VLOOKUP(D7,Accueil!$R$27:$S$126,2,0)),"",VLOOKUP(D7,Accueil!$R$27:$S$126,2,0))</f>
        <v>S'engager dans une démarche</v>
      </c>
      <c r="D7" s="58">
        <f>IF(ISERROR(INDEX(Accueil!$P$27:$R$126,MATCH(SMALL(Accueil!$P$27:$P$126,'Synthèse classes'!A7),Accueil!$P$27:$P$126,0),3)),"",INDEX(Accueil!$P$27:$R$126,MATCH(SMALL(Accueil!$P$27:$P$126,'Synthèse classes'!A7),Accueil!$P$27:$P$126,0),3))</f>
        <v>10</v>
      </c>
      <c r="E7" s="59">
        <f t="shared" si="9"/>
        <v>0</v>
      </c>
      <c r="F7" s="60">
        <f t="shared" si="10"/>
        <v>0</v>
      </c>
      <c r="G7" s="61">
        <f t="shared" si="11"/>
        <v>0</v>
      </c>
      <c r="H7" s="62">
        <f t="shared" si="12"/>
        <v>0</v>
      </c>
      <c r="I7" s="63">
        <f t="shared" si="13"/>
        <v>0</v>
      </c>
      <c r="J7" s="63">
        <f t="shared" si="14"/>
        <v>0</v>
      </c>
      <c r="K7" s="64">
        <f t="shared" si="15"/>
        <v>0</v>
      </c>
      <c r="L7" s="65" t="str">
        <f t="shared" si="16"/>
        <v/>
      </c>
      <c r="M7" s="257" t="str">
        <f t="shared" si="17"/>
        <v/>
      </c>
      <c r="N7" s="181" t="str">
        <f t="shared" si="18"/>
        <v/>
      </c>
      <c r="O7" s="258" t="str">
        <f t="shared" si="19"/>
        <v/>
      </c>
      <c r="P7" s="97">
        <f>IF(ISERROR(INDEX(Accueil!$M$27:$N$56,MATCH(VLOOKUP(D7,Accueil!$R$27:$S$126,2),Accueil!$M$27:$M$56,0),2)),"",INDEX(Accueil!$M$27:$N$56,MATCH(VLOOKUP(D7,Accueil!$R$27:$S$126,2),Accueil!$M$27:$M$56,0),2))</f>
        <v>1</v>
      </c>
      <c r="Q7" s="97">
        <f>IF(ISERROR(INDEX(Accueil!$L$27:$M$56,MATCH(VLOOKUP(D7,Accueil!$R$27:$S$126,2),Accueil!$M$27:$M$56,0),1)),"",INDEX(Accueil!$L$27:$M$56,MATCH(VLOOKUP(D7,Accueil!$R$27:$S$126,2),Accueil!$M$27:$M$56,0),1))</f>
        <v>2</v>
      </c>
      <c r="R7" s="97">
        <f t="shared" si="20"/>
        <v>1</v>
      </c>
      <c r="S7" s="97">
        <f t="shared" si="21"/>
        <v>0</v>
      </c>
    </row>
    <row r="8" spans="1:19" ht="23.25" customHeight="1">
      <c r="A8" s="97">
        <v>5</v>
      </c>
      <c r="B8" s="261" t="str">
        <f>IF(ISERROR(INDEX(Accueil!$L$13:$M$22,VLOOKUP(C8,Accueil!$M$27:$N$56,2,0),2)),"",INDEX(Accueil!$L$13:$M$22,VLOOKUP(C8,Accueil!$M$27:$N$56,2,0),2))</f>
        <v>Représenter</v>
      </c>
      <c r="C8" s="260" t="str">
        <f>IF(ISERROR(VLOOKUP(D8,Accueil!$R$27:$S$126,2,0)),"",VLOOKUP(D8,Accueil!$R$27:$S$126,2,0))</f>
        <v>Utiliser des outils pour représenter un problème</v>
      </c>
      <c r="D8" s="58">
        <f>IF(ISERROR(INDEX(Accueil!$P$27:$R$126,MATCH(SMALL(Accueil!$P$27:$P$126,'Synthèse classes'!A8),Accueil!$P$27:$P$126,0),3)),"",INDEX(Accueil!$P$27:$R$126,MATCH(SMALL(Accueil!$P$27:$P$126,'Synthèse classes'!A8),Accueil!$P$27:$P$126,0),3))</f>
        <v>6</v>
      </c>
      <c r="E8" s="59">
        <f t="shared" si="9"/>
        <v>0</v>
      </c>
      <c r="F8" s="60">
        <f t="shared" si="10"/>
        <v>0</v>
      </c>
      <c r="G8" s="61">
        <f t="shared" si="11"/>
        <v>0</v>
      </c>
      <c r="H8" s="62">
        <f t="shared" si="12"/>
        <v>0</v>
      </c>
      <c r="I8" s="63">
        <f t="shared" si="13"/>
        <v>0</v>
      </c>
      <c r="J8" s="63">
        <f t="shared" si="14"/>
        <v>0</v>
      </c>
      <c r="K8" s="64">
        <f t="shared" si="15"/>
        <v>0</v>
      </c>
      <c r="L8" s="65" t="str">
        <f t="shared" si="16"/>
        <v/>
      </c>
      <c r="M8" s="257" t="str">
        <f t="shared" si="17"/>
        <v/>
      </c>
      <c r="N8" s="181" t="str">
        <f t="shared" si="18"/>
        <v/>
      </c>
      <c r="O8" s="258" t="str">
        <f t="shared" si="19"/>
        <v/>
      </c>
      <c r="P8" s="97">
        <f>IF(ISERROR(INDEX(Accueil!$M$27:$N$56,MATCH(VLOOKUP(D8,Accueil!$R$27:$S$126,2),Accueil!$M$27:$M$56,0),2)),"",INDEX(Accueil!$M$27:$N$56,MATCH(VLOOKUP(D8,Accueil!$R$27:$S$126,2),Accueil!$M$27:$M$56,0),2))</f>
        <v>2</v>
      </c>
      <c r="Q8" s="97">
        <f>IF(ISERROR(INDEX(Accueil!$L$27:$M$56,MATCH(VLOOKUP(D8,Accueil!$R$27:$S$126,2),Accueil!$M$27:$M$56,0),1)),"",INDEX(Accueil!$L$27:$M$56,MATCH(VLOOKUP(D8,Accueil!$R$27:$S$126,2),Accueil!$M$27:$M$56,0),1))</f>
        <v>3</v>
      </c>
      <c r="R8" s="97">
        <f t="shared" si="20"/>
        <v>0</v>
      </c>
      <c r="S8" s="97">
        <f t="shared" si="21"/>
        <v>0</v>
      </c>
    </row>
    <row r="9" spans="1:19" ht="23.25" customHeight="1">
      <c r="A9" s="97">
        <v>6</v>
      </c>
      <c r="B9" s="261" t="str">
        <f>IF(ISERROR(INDEX(Accueil!$L$13:$M$22,VLOOKUP(C9,Accueil!$M$27:$N$56,2,0),2)),"",INDEX(Accueil!$L$13:$M$22,VLOOKUP(C9,Accueil!$M$27:$N$56,2,0),2))</f>
        <v>Représenter</v>
      </c>
      <c r="C9" s="260" t="str">
        <f>IF(ISERROR(VLOOKUP(D9,Accueil!$R$27:$S$126,2,0)),"",VLOOKUP(D9,Accueil!$R$27:$S$126,2,0))</f>
        <v>Utiliser des outils pour représenter un problème</v>
      </c>
      <c r="D9" s="58">
        <f>IF(ISERROR(INDEX(Accueil!$P$27:$R$126,MATCH(SMALL(Accueil!$P$27:$P$126,'Synthèse classes'!A9),Accueil!$P$27:$P$126,0),3)),"",INDEX(Accueil!$P$27:$R$126,MATCH(SMALL(Accueil!$P$27:$P$126,'Synthèse classes'!A9),Accueil!$P$27:$P$126,0),3))</f>
        <v>7</v>
      </c>
      <c r="E9" s="59">
        <f t="shared" si="9"/>
        <v>0</v>
      </c>
      <c r="F9" s="60">
        <f t="shared" si="10"/>
        <v>0</v>
      </c>
      <c r="G9" s="61">
        <f t="shared" si="11"/>
        <v>0</v>
      </c>
      <c r="H9" s="62">
        <f t="shared" si="12"/>
        <v>0</v>
      </c>
      <c r="I9" s="63">
        <f t="shared" si="13"/>
        <v>0</v>
      </c>
      <c r="J9" s="63">
        <f t="shared" si="14"/>
        <v>0</v>
      </c>
      <c r="K9" s="64">
        <f t="shared" si="15"/>
        <v>0</v>
      </c>
      <c r="L9" s="65" t="str">
        <f t="shared" si="16"/>
        <v/>
      </c>
      <c r="M9" s="257" t="str">
        <f t="shared" si="17"/>
        <v/>
      </c>
      <c r="N9" s="181" t="str">
        <f t="shared" si="18"/>
        <v/>
      </c>
      <c r="O9" s="258" t="str">
        <f t="shared" si="19"/>
        <v/>
      </c>
      <c r="P9" s="97">
        <f>IF(ISERROR(INDEX(Accueil!$M$27:$N$56,MATCH(VLOOKUP(D9,Accueil!$R$27:$S$126,2),Accueil!$M$27:$M$56,0),2)),"",INDEX(Accueil!$M$27:$N$56,MATCH(VLOOKUP(D9,Accueil!$R$27:$S$126,2),Accueil!$M$27:$M$56,0),2))</f>
        <v>2</v>
      </c>
      <c r="Q9" s="97">
        <f>IF(ISERROR(INDEX(Accueil!$L$27:$M$56,MATCH(VLOOKUP(D9,Accueil!$R$27:$S$126,2),Accueil!$M$27:$M$56,0),1)),"",INDEX(Accueil!$L$27:$M$56,MATCH(VLOOKUP(D9,Accueil!$R$27:$S$126,2),Accueil!$M$27:$M$56,0),1))</f>
        <v>3</v>
      </c>
      <c r="R9" s="97">
        <f t="shared" si="20"/>
        <v>1</v>
      </c>
      <c r="S9" s="97">
        <f t="shared" si="21"/>
        <v>1</v>
      </c>
    </row>
    <row r="10" spans="1:19" ht="23.25" customHeight="1">
      <c r="A10" s="97">
        <v>7</v>
      </c>
      <c r="B10" s="261" t="str">
        <f>IF(ISERROR(INDEX(Accueil!$L$13:$M$22,VLOOKUP(C10,Accueil!$M$27:$N$56,2,0),2)),"",INDEX(Accueil!$L$13:$M$22,VLOOKUP(C10,Accueil!$M$27:$N$56,2,0),2))</f>
        <v>Représenter</v>
      </c>
      <c r="C10" s="260" t="str">
        <f>IF(ISERROR(VLOOKUP(D10,Accueil!$R$27:$S$126,2,0)),"",VLOOKUP(D10,Accueil!$R$27:$S$126,2,0))</f>
        <v>Utiliser des outils pour représenter un problème</v>
      </c>
      <c r="D10" s="58">
        <f>IF(ISERROR(INDEX(Accueil!$P$27:$R$126,MATCH(SMALL(Accueil!$P$27:$P$126,'Synthèse classes'!A10),Accueil!$P$27:$P$126,0),3)),"",INDEX(Accueil!$P$27:$R$126,MATCH(SMALL(Accueil!$P$27:$P$126,'Synthèse classes'!A10),Accueil!$P$27:$P$126,0),3))</f>
        <v>8</v>
      </c>
      <c r="E10" s="59">
        <f t="shared" si="9"/>
        <v>0</v>
      </c>
      <c r="F10" s="60">
        <f t="shared" si="10"/>
        <v>0</v>
      </c>
      <c r="G10" s="61">
        <f t="shared" si="11"/>
        <v>0</v>
      </c>
      <c r="H10" s="62">
        <f t="shared" si="12"/>
        <v>0</v>
      </c>
      <c r="I10" s="63">
        <f t="shared" si="13"/>
        <v>0</v>
      </c>
      <c r="J10" s="63">
        <f t="shared" si="14"/>
        <v>0</v>
      </c>
      <c r="K10" s="64">
        <f t="shared" si="15"/>
        <v>0</v>
      </c>
      <c r="L10" s="65" t="str">
        <f t="shared" si="16"/>
        <v/>
      </c>
      <c r="M10" s="257" t="str">
        <f t="shared" si="17"/>
        <v/>
      </c>
      <c r="N10" s="181" t="str">
        <f t="shared" si="18"/>
        <v/>
      </c>
      <c r="O10" s="258" t="str">
        <f t="shared" si="19"/>
        <v/>
      </c>
      <c r="P10" s="97">
        <f>IF(ISERROR(INDEX(Accueil!$M$27:$N$56,MATCH(VLOOKUP(D10,Accueil!$R$27:$S$126,2),Accueil!$M$27:$M$56,0),2)),"",INDEX(Accueil!$M$27:$N$56,MATCH(VLOOKUP(D10,Accueil!$R$27:$S$126,2),Accueil!$M$27:$M$56,0),2))</f>
        <v>2</v>
      </c>
      <c r="Q10" s="97">
        <f>IF(ISERROR(INDEX(Accueil!$L$27:$M$56,MATCH(VLOOKUP(D10,Accueil!$R$27:$S$126,2),Accueil!$M$27:$M$56,0),1)),"",INDEX(Accueil!$L$27:$M$56,MATCH(VLOOKUP(D10,Accueil!$R$27:$S$126,2),Accueil!$M$27:$M$56,0),1))</f>
        <v>3</v>
      </c>
      <c r="R10" s="97">
        <f t="shared" si="20"/>
        <v>1</v>
      </c>
      <c r="S10" s="97">
        <f t="shared" si="21"/>
        <v>1</v>
      </c>
    </row>
    <row r="11" spans="1:19" ht="23.25" customHeight="1">
      <c r="A11" s="97">
        <v>8</v>
      </c>
      <c r="B11" s="261" t="str">
        <f>IF(ISERROR(INDEX(Accueil!$L$13:$M$22,VLOOKUP(C11,Accueil!$M$27:$N$56,2,0),2)),"",INDEX(Accueil!$L$13:$M$22,VLOOKUP(C11,Accueil!$M$27:$N$56,2,0),2))</f>
        <v>Représenter</v>
      </c>
      <c r="C11" s="260" t="str">
        <f>IF(ISERROR(VLOOKUP(D11,Accueil!$R$27:$S$126,2,0)),"",VLOOKUP(D11,Accueil!$R$27:$S$126,2,0))</f>
        <v>Reconnaître et utiliser des premiers éléments de codages d'une figure plane</v>
      </c>
      <c r="D11" s="58">
        <f>IF(ISERROR(INDEX(Accueil!$P$27:$R$126,MATCH(SMALL(Accueil!$P$27:$P$126,'Synthèse classes'!A11),Accueil!$P$27:$P$126,0),3)),"",INDEX(Accueil!$P$27:$R$126,MATCH(SMALL(Accueil!$P$27:$P$126,'Synthèse classes'!A11),Accueil!$P$27:$P$126,0),3))</f>
        <v>1</v>
      </c>
      <c r="E11" s="59">
        <f t="shared" si="9"/>
        <v>0</v>
      </c>
      <c r="F11" s="60">
        <f t="shared" si="10"/>
        <v>0</v>
      </c>
      <c r="G11" s="61">
        <f t="shared" si="11"/>
        <v>0</v>
      </c>
      <c r="H11" s="62">
        <f t="shared" si="12"/>
        <v>0</v>
      </c>
      <c r="I11" s="63">
        <f t="shared" si="13"/>
        <v>0</v>
      </c>
      <c r="J11" s="63">
        <f t="shared" si="14"/>
        <v>0</v>
      </c>
      <c r="K11" s="64">
        <f t="shared" si="15"/>
        <v>0</v>
      </c>
      <c r="L11" s="65" t="str">
        <f t="shared" si="16"/>
        <v/>
      </c>
      <c r="M11" s="257" t="str">
        <f t="shared" si="17"/>
        <v/>
      </c>
      <c r="N11" s="181" t="str">
        <f t="shared" si="18"/>
        <v/>
      </c>
      <c r="O11" s="258" t="str">
        <f t="shared" si="19"/>
        <v/>
      </c>
      <c r="P11" s="97">
        <f>IF(ISERROR(INDEX(Accueil!$M$27:$N$56,MATCH(VLOOKUP(D11,Accueil!$R$27:$S$126,2),Accueil!$M$27:$M$56,0),2)),"",INDEX(Accueil!$M$27:$N$56,MATCH(VLOOKUP(D11,Accueil!$R$27:$S$126,2),Accueil!$M$27:$M$56,0),2))</f>
        <v>2</v>
      </c>
      <c r="Q11" s="97">
        <f>IF(ISERROR(INDEX(Accueil!$L$27:$M$56,MATCH(VLOOKUP(D11,Accueil!$R$27:$S$126,2),Accueil!$M$27:$M$56,0),1)),"",INDEX(Accueil!$L$27:$M$56,MATCH(VLOOKUP(D11,Accueil!$R$27:$S$126,2),Accueil!$M$27:$M$56,0),1))</f>
        <v>4</v>
      </c>
      <c r="R11" s="97">
        <f t="shared" si="20"/>
        <v>1</v>
      </c>
      <c r="S11" s="97">
        <f t="shared" si="21"/>
        <v>0</v>
      </c>
    </row>
    <row r="12" spans="1:19" ht="23.25" customHeight="1">
      <c r="A12" s="97">
        <v>9</v>
      </c>
      <c r="B12" s="261" t="str">
        <f>IF(ISERROR(INDEX(Accueil!$L$13:$M$22,VLOOKUP(C12,Accueil!$M$27:$N$56,2,0),2)),"",INDEX(Accueil!$L$13:$M$22,VLOOKUP(C12,Accueil!$M$27:$N$56,2,0),2))</f>
        <v>Calculer</v>
      </c>
      <c r="C12" s="260" t="str">
        <f>IF(ISERROR(VLOOKUP(D12,Accueil!$R$27:$S$126,2,0)),"",VLOOKUP(D12,Accueil!$R$27:$S$126,2,0))</f>
        <v>Calculer avec des nombres décimaux</v>
      </c>
      <c r="D12" s="58">
        <f>IF(ISERROR(INDEX(Accueil!$P$27:$R$126,MATCH(SMALL(Accueil!$P$27:$P$126,'Synthèse classes'!A12),Accueil!$P$27:$P$126,0),3)),"",INDEX(Accueil!$P$27:$R$126,MATCH(SMALL(Accueil!$P$27:$P$126,'Synthèse classes'!A12),Accueil!$P$27:$P$126,0),3))</f>
        <v>13</v>
      </c>
      <c r="E12" s="59">
        <f t="shared" si="9"/>
        <v>0</v>
      </c>
      <c r="F12" s="60">
        <f t="shared" si="10"/>
        <v>0</v>
      </c>
      <c r="G12" s="61">
        <f t="shared" si="11"/>
        <v>0</v>
      </c>
      <c r="H12" s="62">
        <f t="shared" si="12"/>
        <v>0</v>
      </c>
      <c r="I12" s="63">
        <f t="shared" si="13"/>
        <v>0</v>
      </c>
      <c r="J12" s="63">
        <f t="shared" si="14"/>
        <v>0</v>
      </c>
      <c r="K12" s="64">
        <f t="shared" si="15"/>
        <v>0</v>
      </c>
      <c r="L12" s="65" t="str">
        <f t="shared" si="16"/>
        <v/>
      </c>
      <c r="M12" s="257" t="str">
        <f t="shared" si="17"/>
        <v/>
      </c>
      <c r="N12" s="181" t="str">
        <f t="shared" si="18"/>
        <v/>
      </c>
      <c r="O12" s="258" t="str">
        <f t="shared" si="19"/>
        <v/>
      </c>
      <c r="P12" s="97">
        <f>IF(ISERROR(INDEX(Accueil!$M$27:$N$56,MATCH(VLOOKUP(D12,Accueil!$R$27:$S$126,2),Accueil!$M$27:$M$56,0),2)),"",INDEX(Accueil!$M$27:$N$56,MATCH(VLOOKUP(D12,Accueil!$R$27:$S$126,2),Accueil!$M$27:$M$56,0),2))</f>
        <v>3</v>
      </c>
      <c r="Q12" s="97">
        <f>IF(ISERROR(INDEX(Accueil!$L$27:$M$56,MATCH(VLOOKUP(D12,Accueil!$R$27:$S$126,2),Accueil!$M$27:$M$56,0),1)),"",INDEX(Accueil!$L$27:$M$56,MATCH(VLOOKUP(D12,Accueil!$R$27:$S$126,2),Accueil!$M$27:$M$56,0),1))</f>
        <v>5</v>
      </c>
      <c r="R12" s="97">
        <f t="shared" si="20"/>
        <v>0</v>
      </c>
      <c r="S12" s="97">
        <f t="shared" si="21"/>
        <v>0</v>
      </c>
    </row>
    <row r="13" spans="1:19" ht="23.25" customHeight="1">
      <c r="A13" s="97">
        <v>10</v>
      </c>
      <c r="B13" s="261" t="str">
        <f>IF(ISERROR(INDEX(Accueil!$L$13:$M$22,VLOOKUP(C13,Accueil!$M$27:$N$56,2,0),2)),"",INDEX(Accueil!$L$13:$M$22,VLOOKUP(C13,Accueil!$M$27:$N$56,2,0),2))</f>
        <v>Calculer</v>
      </c>
      <c r="C13" s="260" t="str">
        <f>IF(ISERROR(VLOOKUP(D13,Accueil!$R$27:$S$126,2,0)),"",VLOOKUP(D13,Accueil!$R$27:$S$126,2,0))</f>
        <v>Calculer avec des nombres décimaux</v>
      </c>
      <c r="D13" s="58">
        <f>IF(ISERROR(INDEX(Accueil!$P$27:$R$126,MATCH(SMALL(Accueil!$P$27:$P$126,'Synthèse classes'!A13),Accueil!$P$27:$P$126,0),3)),"",INDEX(Accueil!$P$27:$R$126,MATCH(SMALL(Accueil!$P$27:$P$126,'Synthèse classes'!A13),Accueil!$P$27:$P$126,0),3))</f>
        <v>17</v>
      </c>
      <c r="E13" s="59">
        <f t="shared" si="9"/>
        <v>0</v>
      </c>
      <c r="F13" s="60">
        <f t="shared" si="10"/>
        <v>0</v>
      </c>
      <c r="G13" s="61">
        <f t="shared" si="11"/>
        <v>0</v>
      </c>
      <c r="H13" s="62">
        <f t="shared" si="12"/>
        <v>0</v>
      </c>
      <c r="I13" s="63">
        <f t="shared" si="13"/>
        <v>0</v>
      </c>
      <c r="J13" s="63">
        <f t="shared" si="14"/>
        <v>0</v>
      </c>
      <c r="K13" s="64">
        <f t="shared" si="15"/>
        <v>0</v>
      </c>
      <c r="L13" s="65" t="str">
        <f t="shared" si="16"/>
        <v/>
      </c>
      <c r="M13" s="257" t="str">
        <f t="shared" si="17"/>
        <v/>
      </c>
      <c r="N13" s="181" t="str">
        <f t="shared" si="18"/>
        <v/>
      </c>
      <c r="O13" s="258" t="str">
        <f t="shared" si="19"/>
        <v/>
      </c>
      <c r="P13" s="97">
        <f>IF(ISERROR(INDEX(Accueil!$M$27:$N$56,MATCH(VLOOKUP(D13,Accueil!$R$27:$S$126,2),Accueil!$M$27:$M$56,0),2)),"",INDEX(Accueil!$M$27:$N$56,MATCH(VLOOKUP(D13,Accueil!$R$27:$S$126,2),Accueil!$M$27:$M$56,0),2))</f>
        <v>3</v>
      </c>
      <c r="Q13" s="97">
        <f>IF(ISERROR(INDEX(Accueil!$L$27:$M$56,MATCH(VLOOKUP(D13,Accueil!$R$27:$S$126,2),Accueil!$M$27:$M$56,0),1)),"",INDEX(Accueil!$L$27:$M$56,MATCH(VLOOKUP(D13,Accueil!$R$27:$S$126,2),Accueil!$M$27:$M$56,0),1))</f>
        <v>5</v>
      </c>
      <c r="R13" s="97">
        <f t="shared" si="20"/>
        <v>1</v>
      </c>
      <c r="S13" s="97">
        <f t="shared" si="21"/>
        <v>1</v>
      </c>
    </row>
    <row r="14" spans="1:19" ht="23.25" customHeight="1">
      <c r="A14" s="97">
        <v>11</v>
      </c>
      <c r="B14" s="261" t="str">
        <f>IF(ISERROR(INDEX(Accueil!$L$13:$M$22,VLOOKUP(C14,Accueil!$M$27:$N$56,2,0),2)),"",INDEX(Accueil!$L$13:$M$22,VLOOKUP(C14,Accueil!$M$27:$N$56,2,0),2))</f>
        <v>Raisonner</v>
      </c>
      <c r="C14" s="260" t="str">
        <f>IF(ISERROR(VLOOKUP(D14,Accueil!$R$27:$S$126,2,0)),"",VLOOKUP(D14,Accueil!$R$27:$S$126,2,0))</f>
        <v>Résoudre des pb nécessitant l’organisation de données multiples ou la construction d’une démarche qui combine des étapes de raisonnement</v>
      </c>
      <c r="D14" s="58">
        <f>IF(ISERROR(INDEX(Accueil!$P$27:$R$126,MATCH(SMALL(Accueil!$P$27:$P$126,'Synthèse classes'!A14),Accueil!$P$27:$P$126,0),3)),"",INDEX(Accueil!$P$27:$R$126,MATCH(SMALL(Accueil!$P$27:$P$126,'Synthèse classes'!A14),Accueil!$P$27:$P$126,0),3))</f>
        <v>11</v>
      </c>
      <c r="E14" s="59">
        <f t="shared" si="9"/>
        <v>0</v>
      </c>
      <c r="F14" s="60">
        <f t="shared" si="10"/>
        <v>0</v>
      </c>
      <c r="G14" s="61">
        <f t="shared" si="11"/>
        <v>0</v>
      </c>
      <c r="H14" s="62">
        <f t="shared" si="12"/>
        <v>0</v>
      </c>
      <c r="I14" s="63">
        <f t="shared" si="13"/>
        <v>0</v>
      </c>
      <c r="J14" s="63">
        <f t="shared" si="14"/>
        <v>0</v>
      </c>
      <c r="K14" s="64">
        <f t="shared" si="15"/>
        <v>0</v>
      </c>
      <c r="L14" s="65" t="str">
        <f t="shared" si="16"/>
        <v/>
      </c>
      <c r="M14" s="257" t="str">
        <f t="shared" si="17"/>
        <v/>
      </c>
      <c r="N14" s="181" t="str">
        <f t="shared" si="18"/>
        <v/>
      </c>
      <c r="O14" s="258" t="str">
        <f t="shared" si="19"/>
        <v/>
      </c>
      <c r="P14" s="97">
        <f>IF(ISERROR(INDEX(Accueil!$M$27:$N$56,MATCH(VLOOKUP(D14,Accueil!$R$27:$S$126,2),Accueil!$M$27:$M$56,0),2)),"",INDEX(Accueil!$M$27:$N$56,MATCH(VLOOKUP(D14,Accueil!$R$27:$S$126,2),Accueil!$M$27:$M$56,0),2))</f>
        <v>4</v>
      </c>
      <c r="Q14" s="97">
        <f>IF(ISERROR(INDEX(Accueil!$L$27:$M$56,MATCH(VLOOKUP(D14,Accueil!$R$27:$S$126,2),Accueil!$M$27:$M$56,0),1)),"",INDEX(Accueil!$L$27:$M$56,MATCH(VLOOKUP(D14,Accueil!$R$27:$S$126,2),Accueil!$M$27:$M$56,0),1))</f>
        <v>6</v>
      </c>
      <c r="R14" s="97">
        <f t="shared" si="20"/>
        <v>0</v>
      </c>
      <c r="S14" s="97">
        <f t="shared" si="21"/>
        <v>0</v>
      </c>
    </row>
    <row r="15" spans="1:19" ht="23.25" customHeight="1">
      <c r="A15" s="97">
        <v>12</v>
      </c>
      <c r="B15" s="261" t="str">
        <f>IF(ISERROR(INDEX(Accueil!$L$13:$M$22,VLOOKUP(C15,Accueil!$M$27:$N$56,2,0),2)),"",INDEX(Accueil!$L$13:$M$22,VLOOKUP(C15,Accueil!$M$27:$N$56,2,0),2))</f>
        <v>Raisonner</v>
      </c>
      <c r="C15" s="260" t="str">
        <f>IF(ISERROR(VLOOKUP(D15,Accueil!$R$27:$S$126,2,0)),"",VLOOKUP(D15,Accueil!$R$27:$S$126,2,0))</f>
        <v>Résoudre des pb nécessitant l’organisation de données multiples ou la construction d’une démarche qui combine des étapes de raisonnement</v>
      </c>
      <c r="D15" s="58">
        <f>IF(ISERROR(INDEX(Accueil!$P$27:$R$126,MATCH(SMALL(Accueil!$P$27:$P$126,'Synthèse classes'!A15),Accueil!$P$27:$P$126,0),3)),"",INDEX(Accueil!$P$27:$R$126,MATCH(SMALL(Accueil!$P$27:$P$126,'Synthèse classes'!A15),Accueil!$P$27:$P$126,0),3))</f>
        <v>15</v>
      </c>
      <c r="E15" s="59">
        <f t="shared" si="9"/>
        <v>0</v>
      </c>
      <c r="F15" s="60">
        <f t="shared" si="10"/>
        <v>0</v>
      </c>
      <c r="G15" s="61">
        <f t="shared" si="11"/>
        <v>0</v>
      </c>
      <c r="H15" s="62">
        <f t="shared" si="12"/>
        <v>0</v>
      </c>
      <c r="I15" s="63">
        <f t="shared" si="13"/>
        <v>0</v>
      </c>
      <c r="J15" s="63">
        <f t="shared" si="14"/>
        <v>0</v>
      </c>
      <c r="K15" s="64">
        <f t="shared" si="15"/>
        <v>0</v>
      </c>
      <c r="L15" s="65" t="str">
        <f t="shared" si="16"/>
        <v/>
      </c>
      <c r="M15" s="257" t="str">
        <f t="shared" si="17"/>
        <v/>
      </c>
      <c r="N15" s="181" t="str">
        <f t="shared" si="18"/>
        <v/>
      </c>
      <c r="O15" s="258" t="str">
        <f t="shared" si="19"/>
        <v/>
      </c>
      <c r="P15" s="97">
        <f>IF(ISERROR(INDEX(Accueil!$M$27:$N$56,MATCH(VLOOKUP(D15,Accueil!$R$27:$S$126,2),Accueil!$M$27:$M$56,0),2)),"",INDEX(Accueil!$M$27:$N$56,MATCH(VLOOKUP(D15,Accueil!$R$27:$S$126,2),Accueil!$M$27:$M$56,0),2))</f>
        <v>4</v>
      </c>
      <c r="Q15" s="97">
        <f>IF(ISERROR(INDEX(Accueil!$L$27:$M$56,MATCH(VLOOKUP(D15,Accueil!$R$27:$S$126,2),Accueil!$M$27:$M$56,0),1)),"",INDEX(Accueil!$L$27:$M$56,MATCH(VLOOKUP(D15,Accueil!$R$27:$S$126,2),Accueil!$M$27:$M$56,0),1))</f>
        <v>6</v>
      </c>
      <c r="R15" s="97">
        <f t="shared" si="20"/>
        <v>1</v>
      </c>
      <c r="S15" s="97">
        <f t="shared" si="21"/>
        <v>1</v>
      </c>
    </row>
    <row r="16" spans="1:19" ht="23.25" customHeight="1">
      <c r="A16" s="97">
        <v>13</v>
      </c>
      <c r="B16" s="261" t="str">
        <f>IF(ISERROR(INDEX(Accueil!$L$13:$M$22,VLOOKUP(C16,Accueil!$M$27:$N$56,2,0),2)),"",INDEX(Accueil!$L$13:$M$22,VLOOKUP(C16,Accueil!$M$27:$N$56,2,0),2))</f>
        <v>Raisonner</v>
      </c>
      <c r="C16" s="260" t="str">
        <f>IF(ISERROR(VLOOKUP(D16,Accueil!$R$27:$S$126,2,0)),"",VLOOKUP(D16,Accueil!$R$27:$S$126,2,0))</f>
        <v>En géométrie, passer progressivement de la perception au contrôle par les instruments pour amorcer des raisonnements s’appuyant uniquement sur des propriétés des figures et sur des relations entre</v>
      </c>
      <c r="D16" s="58">
        <f>IF(ISERROR(INDEX(Accueil!$P$27:$R$126,MATCH(SMALL(Accueil!$P$27:$P$126,'Synthèse classes'!A16),Accueil!$P$27:$P$126,0),3)),"",INDEX(Accueil!$P$27:$R$126,MATCH(SMALL(Accueil!$P$27:$P$126,'Synthèse classes'!A16),Accueil!$P$27:$P$126,0),3))</f>
        <v>2</v>
      </c>
      <c r="E16" s="59">
        <f t="shared" ref="E16:E79" si="22">IF(ISERROR(HLOOKUP(D16,Resultats_ecole,9)),"",HLOOKUP(D16,Resultats_ecole,9))</f>
        <v>0</v>
      </c>
      <c r="F16" s="60">
        <f t="shared" ref="F16:F79" si="23">IF(ISERROR(HLOOKUP(D16,Resultats_ecole,2)),"",HLOOKUP(D16,Resultats_ecole,2))</f>
        <v>0</v>
      </c>
      <c r="G16" s="61">
        <f t="shared" ref="G16:G79" si="24">IF(ISERROR(HLOOKUP(D16,Resultats_ecole,3)),"",HLOOKUP(D16,Resultats_ecole,3))</f>
        <v>0</v>
      </c>
      <c r="H16" s="62">
        <f t="shared" ref="H16:H79" si="25">IF(ISERROR(HLOOKUP(D16,Resultats_ecole,4)),"",HLOOKUP(D16,Resultats_ecole,4))</f>
        <v>0</v>
      </c>
      <c r="I16" s="63">
        <f t="shared" ref="I16:I79" si="26">IF(ISERROR(HLOOKUP(D16,Resultats_ecole,5)),"",HLOOKUP(D16,Resultats_ecole,5))</f>
        <v>0</v>
      </c>
      <c r="J16" s="63">
        <f t="shared" ref="J16:J79" si="27">IF(ISERROR(HLOOKUP(D16,Resultats_ecole,6)),"",HLOOKUP(D16,Resultats_ecole,6))</f>
        <v>0</v>
      </c>
      <c r="K16" s="64">
        <f t="shared" ref="K16:K79" si="28">IF(ISERROR(HLOOKUP(D16,Resultats_ecole,7)),"",HLOOKUP(D16,Resultats_ecole,7))</f>
        <v>0</v>
      </c>
      <c r="L16" s="65" t="str">
        <f t="shared" ref="L16:L79" si="29">IF(ISERROR(F16/E16),"",ROUND(F16/E16,2))</f>
        <v/>
      </c>
      <c r="M16" s="257" t="str">
        <f t="shared" ref="M16:M79" si="30">IF(ISERROR((G16+H16)/E16),"",ROUND((G16+H16)/E16,2))</f>
        <v/>
      </c>
      <c r="N16" s="181" t="str">
        <f t="shared" ref="N16:N79" si="31">IF(ISERROR(SUMIF($Q$4:$Q$103,Q16,$F$4:$F$103)/SUMIF($Q$4:$Q$103,Q16,$E$4:$E$103)),"",ROUND(SUMIF($Q$4:$Q$103,Q16,$F$4:$F$103)/SUMIF($Q$4:$Q$103,Q16,$E$4:$E$103),3))</f>
        <v/>
      </c>
      <c r="O16" s="258" t="str">
        <f t="shared" si="19"/>
        <v/>
      </c>
      <c r="P16" s="97">
        <f>IF(ISERROR(INDEX(Accueil!$M$27:$N$56,MATCH(VLOOKUP(D16,Accueil!$R$27:$S$126,2),Accueil!$M$27:$M$56,0),2)),"",INDEX(Accueil!$M$27:$N$56,MATCH(VLOOKUP(D16,Accueil!$R$27:$S$126,2),Accueil!$M$27:$M$56,0),2))</f>
        <v>4</v>
      </c>
      <c r="Q16" s="97">
        <f>IF(ISERROR(INDEX(Accueil!$L$27:$M$56,MATCH(VLOOKUP(D16,Accueil!$R$27:$S$126,2),Accueil!$M$27:$M$56,0),1)),"",INDEX(Accueil!$L$27:$M$56,MATCH(VLOOKUP(D16,Accueil!$R$27:$S$126,2),Accueil!$M$27:$M$56,0),1))</f>
        <v>7</v>
      </c>
      <c r="R16" s="97">
        <f t="shared" si="20"/>
        <v>1</v>
      </c>
      <c r="S16" s="97">
        <f t="shared" si="21"/>
        <v>0</v>
      </c>
    </row>
    <row r="17" spans="1:19" ht="23.25" customHeight="1">
      <c r="A17" s="97">
        <v>14</v>
      </c>
      <c r="B17" s="261" t="str">
        <f>IF(ISERROR(INDEX(Accueil!$L$13:$M$22,VLOOKUP(C17,Accueil!$M$27:$N$56,2,0),2)),"",INDEX(Accueil!$L$13:$M$22,VLOOKUP(C17,Accueil!$M$27:$N$56,2,0),2))</f>
        <v>Raisonner</v>
      </c>
      <c r="C17" s="260" t="str">
        <f>IF(ISERROR(VLOOKUP(D17,Accueil!$R$27:$S$126,2,0)),"",VLOOKUP(D17,Accueil!$R$27:$S$126,2,0))</f>
        <v>Justifier ses affirmations et rechercher la validité des informations dont on dispose</v>
      </c>
      <c r="D17" s="58">
        <f>IF(ISERROR(INDEX(Accueil!$P$27:$R$126,MATCH(SMALL(Accueil!$P$27:$P$126,'Synthèse classes'!A17),Accueil!$P$27:$P$126,0),3)),"",INDEX(Accueil!$P$27:$R$126,MATCH(SMALL(Accueil!$P$27:$P$126,'Synthèse classes'!A17),Accueil!$P$27:$P$126,0),3))</f>
        <v>4</v>
      </c>
      <c r="E17" s="59">
        <f t="shared" si="22"/>
        <v>0</v>
      </c>
      <c r="F17" s="60">
        <f t="shared" si="23"/>
        <v>0</v>
      </c>
      <c r="G17" s="61">
        <f t="shared" si="24"/>
        <v>0</v>
      </c>
      <c r="H17" s="62">
        <f t="shared" si="25"/>
        <v>0</v>
      </c>
      <c r="I17" s="63">
        <f t="shared" si="26"/>
        <v>0</v>
      </c>
      <c r="J17" s="63">
        <f t="shared" si="27"/>
        <v>0</v>
      </c>
      <c r="K17" s="64">
        <f t="shared" si="28"/>
        <v>0</v>
      </c>
      <c r="L17" s="65" t="str">
        <f t="shared" si="29"/>
        <v/>
      </c>
      <c r="M17" s="257" t="str">
        <f t="shared" si="30"/>
        <v/>
      </c>
      <c r="N17" s="181" t="str">
        <f t="shared" si="31"/>
        <v/>
      </c>
      <c r="O17" s="258" t="str">
        <f t="shared" si="19"/>
        <v/>
      </c>
      <c r="P17" s="97">
        <f>IF(ISERROR(INDEX(Accueil!$M$27:$N$56,MATCH(VLOOKUP(D17,Accueil!$R$27:$S$126,2),Accueil!$M$27:$M$56,0),2)),"",INDEX(Accueil!$M$27:$N$56,MATCH(VLOOKUP(D17,Accueil!$R$27:$S$126,2),Accueil!$M$27:$M$56,0),2))</f>
        <v>4</v>
      </c>
      <c r="Q17" s="97">
        <f>IF(ISERROR(INDEX(Accueil!$L$27:$M$56,MATCH(VLOOKUP(D17,Accueil!$R$27:$S$126,2),Accueil!$M$27:$M$56,0),1)),"",INDEX(Accueil!$L$27:$M$56,MATCH(VLOOKUP(D17,Accueil!$R$27:$S$126,2),Accueil!$M$27:$M$56,0),1))</f>
        <v>8</v>
      </c>
      <c r="R17" s="97">
        <f t="shared" si="20"/>
        <v>1</v>
      </c>
      <c r="S17" s="97">
        <f t="shared" si="21"/>
        <v>0</v>
      </c>
    </row>
    <row r="18" spans="1:19" ht="23.25" customHeight="1">
      <c r="A18" s="97">
        <v>15</v>
      </c>
      <c r="B18" s="261" t="str">
        <f>IF(ISERROR(INDEX(Accueil!$L$13:$M$22,VLOOKUP(C18,Accueil!$M$27:$N$56,2,0),2)),"",INDEX(Accueil!$L$13:$M$22,VLOOKUP(C18,Accueil!$M$27:$N$56,2,0),2))</f>
        <v>Communiquer</v>
      </c>
      <c r="C18" s="260" t="str">
        <f>IF(ISERROR(VLOOKUP(D18,Accueil!$R$27:$S$126,2,0)),"",VLOOKUP(D18,Accueil!$R$27:$S$126,2,0))</f>
        <v>Utiliser progressivement un vocabulaire adéquat et/ou des notations adaptées pour décrire une situation, exposer une argumentation</v>
      </c>
      <c r="D18" s="58">
        <f>IF(ISERROR(INDEX(Accueil!$P$27:$R$126,MATCH(SMALL(Accueil!$P$27:$P$126,'Synthèse classes'!A18),Accueil!$P$27:$P$126,0),3)),"",INDEX(Accueil!$P$27:$R$126,MATCH(SMALL(Accueil!$P$27:$P$126,'Synthèse classes'!A18),Accueil!$P$27:$P$126,0),3))</f>
        <v>3</v>
      </c>
      <c r="E18" s="59">
        <f t="shared" si="22"/>
        <v>0</v>
      </c>
      <c r="F18" s="60">
        <f t="shared" si="23"/>
        <v>0</v>
      </c>
      <c r="G18" s="61">
        <f t="shared" si="24"/>
        <v>0</v>
      </c>
      <c r="H18" s="62">
        <f t="shared" si="25"/>
        <v>0</v>
      </c>
      <c r="I18" s="63">
        <f t="shared" si="26"/>
        <v>0</v>
      </c>
      <c r="J18" s="63">
        <f t="shared" si="27"/>
        <v>0</v>
      </c>
      <c r="K18" s="64">
        <f t="shared" si="28"/>
        <v>0</v>
      </c>
      <c r="L18" s="65" t="str">
        <f t="shared" si="29"/>
        <v/>
      </c>
      <c r="M18" s="257" t="str">
        <f t="shared" si="30"/>
        <v/>
      </c>
      <c r="N18" s="181" t="str">
        <f t="shared" si="31"/>
        <v/>
      </c>
      <c r="O18" s="258" t="str">
        <f t="shared" si="19"/>
        <v/>
      </c>
      <c r="P18" s="97">
        <f>IF(ISERROR(INDEX(Accueil!$M$27:$N$56,MATCH(VLOOKUP(D18,Accueil!$R$27:$S$126,2),Accueil!$M$27:$M$56,0),2)),"",INDEX(Accueil!$M$27:$N$56,MATCH(VLOOKUP(D18,Accueil!$R$27:$S$126,2),Accueil!$M$27:$M$56,0),2))</f>
        <v>5</v>
      </c>
      <c r="Q18" s="97">
        <f>IF(ISERROR(INDEX(Accueil!$L$27:$M$56,MATCH(VLOOKUP(D18,Accueil!$R$27:$S$126,2),Accueil!$M$27:$M$56,0),1)),"",INDEX(Accueil!$L$27:$M$56,MATCH(VLOOKUP(D18,Accueil!$R$27:$S$126,2),Accueil!$M$27:$M$56,0),1))</f>
        <v>9</v>
      </c>
      <c r="R18" s="97">
        <f t="shared" si="20"/>
        <v>0</v>
      </c>
      <c r="S18" s="97">
        <f t="shared" si="21"/>
        <v>0</v>
      </c>
    </row>
    <row r="19" spans="1:19" ht="23.25" customHeight="1">
      <c r="A19" s="97">
        <v>16</v>
      </c>
      <c r="B19" s="261" t="str">
        <f>IF(ISERROR(INDEX(Accueil!$L$13:$M$22,VLOOKUP(C19,Accueil!$M$27:$N$56,2,0),2)),"",INDEX(Accueil!$L$13:$M$22,VLOOKUP(C19,Accueil!$M$27:$N$56,2,0),2))</f>
        <v>Communiquer</v>
      </c>
      <c r="C19" s="260" t="str">
        <f>IF(ISERROR(VLOOKUP(D19,Accueil!$R$27:$S$126,2,0)),"",VLOOKUP(D19,Accueil!$R$27:$S$126,2,0))</f>
        <v>Utiliser progressivement un vocabulaire adéquat et/ou des notations adaptées pour décrire une situation, exposer une argumentation</v>
      </c>
      <c r="D19" s="58">
        <f>IF(ISERROR(INDEX(Accueil!$P$27:$R$126,MATCH(SMALL(Accueil!$P$27:$P$126,'Synthèse classes'!A19),Accueil!$P$27:$P$126,0),3)),"",INDEX(Accueil!$P$27:$R$126,MATCH(SMALL(Accueil!$P$27:$P$126,'Synthèse classes'!A19),Accueil!$P$27:$P$126,0),3))</f>
        <v>12</v>
      </c>
      <c r="E19" s="59">
        <f t="shared" si="22"/>
        <v>0</v>
      </c>
      <c r="F19" s="60">
        <f t="shared" si="23"/>
        <v>0</v>
      </c>
      <c r="G19" s="61">
        <f t="shared" si="24"/>
        <v>0</v>
      </c>
      <c r="H19" s="62">
        <f t="shared" si="25"/>
        <v>0</v>
      </c>
      <c r="I19" s="63">
        <f t="shared" si="26"/>
        <v>0</v>
      </c>
      <c r="J19" s="63">
        <f t="shared" si="27"/>
        <v>0</v>
      </c>
      <c r="K19" s="64">
        <f t="shared" si="28"/>
        <v>0</v>
      </c>
      <c r="L19" s="65" t="str">
        <f t="shared" si="29"/>
        <v/>
      </c>
      <c r="M19" s="257" t="str">
        <f t="shared" si="30"/>
        <v/>
      </c>
      <c r="N19" s="181" t="str">
        <f t="shared" si="31"/>
        <v/>
      </c>
      <c r="O19" s="258" t="str">
        <f t="shared" si="19"/>
        <v/>
      </c>
      <c r="P19" s="97">
        <f>IF(ISERROR(INDEX(Accueil!$M$27:$N$56,MATCH(VLOOKUP(D19,Accueil!$R$27:$S$126,2),Accueil!$M$27:$M$56,0),2)),"",INDEX(Accueil!$M$27:$N$56,MATCH(VLOOKUP(D19,Accueil!$R$27:$S$126,2),Accueil!$M$27:$M$56,0),2))</f>
        <v>5</v>
      </c>
      <c r="Q19" s="97">
        <f>IF(ISERROR(INDEX(Accueil!$L$27:$M$56,MATCH(VLOOKUP(D19,Accueil!$R$27:$S$126,2),Accueil!$M$27:$M$56,0),1)),"",INDEX(Accueil!$L$27:$M$56,MATCH(VLOOKUP(D19,Accueil!$R$27:$S$126,2),Accueil!$M$27:$M$56,0),1))</f>
        <v>9</v>
      </c>
      <c r="R19" s="97">
        <f t="shared" si="20"/>
        <v>1</v>
      </c>
      <c r="S19" s="97">
        <f t="shared" si="21"/>
        <v>1</v>
      </c>
    </row>
    <row r="20" spans="1:19" ht="23.25" customHeight="1">
      <c r="A20" s="97">
        <v>17</v>
      </c>
      <c r="B20" s="261" t="str">
        <f>IF(ISERROR(INDEX(Accueil!$L$13:$M$22,VLOOKUP(C20,Accueil!$M$27:$N$56,2,0),2)),"",INDEX(Accueil!$L$13:$M$22,VLOOKUP(C20,Accueil!$M$27:$N$56,2,0),2))</f>
        <v>Communiquer</v>
      </c>
      <c r="C20" s="260" t="str">
        <f>IF(ISERROR(VLOOKUP(D20,Accueil!$R$27:$S$126,2,0)),"",VLOOKUP(D20,Accueil!$R$27:$S$126,2,0))</f>
        <v>Expliquer sa démarche ou son raisonnement, comprendre les explications d’un autre et argumenter dans l’échange</v>
      </c>
      <c r="D20" s="58">
        <f>IF(ISERROR(INDEX(Accueil!$P$27:$R$126,MATCH(SMALL(Accueil!$P$27:$P$126,'Synthèse classes'!A20),Accueil!$P$27:$P$126,0),3)),"",INDEX(Accueil!$P$27:$R$126,MATCH(SMALL(Accueil!$P$27:$P$126,'Synthèse classes'!A20),Accueil!$P$27:$P$126,0),3))</f>
        <v>16</v>
      </c>
      <c r="E20" s="59">
        <f t="shared" si="22"/>
        <v>0</v>
      </c>
      <c r="F20" s="60">
        <f t="shared" si="23"/>
        <v>0</v>
      </c>
      <c r="G20" s="61">
        <f t="shared" si="24"/>
        <v>0</v>
      </c>
      <c r="H20" s="62">
        <f t="shared" si="25"/>
        <v>0</v>
      </c>
      <c r="I20" s="63">
        <f t="shared" si="26"/>
        <v>0</v>
      </c>
      <c r="J20" s="63">
        <f t="shared" si="27"/>
        <v>0</v>
      </c>
      <c r="K20" s="64">
        <f t="shared" si="28"/>
        <v>0</v>
      </c>
      <c r="L20" s="65" t="str">
        <f t="shared" si="29"/>
        <v/>
      </c>
      <c r="M20" s="257" t="str">
        <f t="shared" si="30"/>
        <v/>
      </c>
      <c r="N20" s="181" t="str">
        <f t="shared" si="31"/>
        <v/>
      </c>
      <c r="O20" s="258" t="str">
        <f t="shared" si="19"/>
        <v/>
      </c>
      <c r="P20" s="97">
        <f>IF(ISERROR(INDEX(Accueil!$M$27:$N$56,MATCH(VLOOKUP(D20,Accueil!$R$27:$S$126,2),Accueil!$M$27:$M$56,0),2)),"",INDEX(Accueil!$M$27:$N$56,MATCH(VLOOKUP(D20,Accueil!$R$27:$S$126,2),Accueil!$M$27:$M$56,0),2))</f>
        <v>5</v>
      </c>
      <c r="Q20" s="97">
        <f>IF(ISERROR(INDEX(Accueil!$L$27:$M$56,MATCH(VLOOKUP(D20,Accueil!$R$27:$S$126,2),Accueil!$M$27:$M$56,0),1)),"",INDEX(Accueil!$L$27:$M$56,MATCH(VLOOKUP(D20,Accueil!$R$27:$S$126,2),Accueil!$M$27:$M$56,0),1))</f>
        <v>10</v>
      </c>
      <c r="R20" s="97">
        <f t="shared" si="20"/>
        <v>1</v>
      </c>
      <c r="S20" s="97">
        <f t="shared" si="21"/>
        <v>0</v>
      </c>
    </row>
    <row r="21" spans="1:19" ht="23.25" customHeight="1">
      <c r="A21" s="97">
        <v>18</v>
      </c>
      <c r="B21" s="261" t="str">
        <f>IF(ISERROR(INDEX(Accueil!$L$13:$M$22,VLOOKUP(C21,Accueil!$M$27:$N$56,2,0),2)),"",INDEX(Accueil!$L$13:$M$22,VLOOKUP(C21,Accueil!$M$27:$N$56,2,0),2))</f>
        <v/>
      </c>
      <c r="C21" s="260" t="str">
        <f>IF(ISERROR(VLOOKUP(D21,Accueil!$R$27:$S$126,2,0)),"",VLOOKUP(D21,Accueil!$R$27:$S$126,2,0))</f>
        <v/>
      </c>
      <c r="D21" s="58" t="str">
        <f>IF(ISERROR(INDEX(Accueil!$P$27:$R$126,MATCH(SMALL(Accueil!$P$27:$P$126,'Synthèse classes'!A21),Accueil!$P$27:$P$126,0),3)),"",INDEX(Accueil!$P$27:$R$126,MATCH(SMALL(Accueil!$P$27:$P$126,'Synthèse classes'!A21),Accueil!$P$27:$P$126,0),3))</f>
        <v/>
      </c>
      <c r="E21" s="59" t="str">
        <f t="shared" si="22"/>
        <v/>
      </c>
      <c r="F21" s="60" t="str">
        <f t="shared" si="23"/>
        <v/>
      </c>
      <c r="G21" s="61" t="str">
        <f t="shared" si="24"/>
        <v/>
      </c>
      <c r="H21" s="62" t="str">
        <f t="shared" si="25"/>
        <v/>
      </c>
      <c r="I21" s="63" t="str">
        <f t="shared" si="26"/>
        <v/>
      </c>
      <c r="J21" s="63" t="str">
        <f t="shared" si="27"/>
        <v/>
      </c>
      <c r="K21" s="64" t="str">
        <f t="shared" si="28"/>
        <v/>
      </c>
      <c r="L21" s="65" t="str">
        <f t="shared" si="29"/>
        <v/>
      </c>
      <c r="M21" s="257" t="str">
        <f t="shared" si="30"/>
        <v/>
      </c>
      <c r="N21" s="181" t="str">
        <f t="shared" si="31"/>
        <v/>
      </c>
      <c r="O21" s="258" t="str">
        <f t="shared" si="19"/>
        <v/>
      </c>
      <c r="P21" s="97" t="str">
        <f>IF(ISERROR(INDEX(Accueil!$M$27:$N$56,MATCH(VLOOKUP(D21,Accueil!$R$27:$S$126,2),Accueil!$M$27:$M$56,0),2)),"",INDEX(Accueil!$M$27:$N$56,MATCH(VLOOKUP(D21,Accueil!$R$27:$S$126,2),Accueil!$M$27:$M$56,0),2))</f>
        <v/>
      </c>
      <c r="Q21" s="97" t="str">
        <f>IF(ISERROR(INDEX(Accueil!$L$27:$M$56,MATCH(VLOOKUP(D21,Accueil!$R$27:$S$126,2),Accueil!$M$27:$M$56,0),1)),"",INDEX(Accueil!$L$27:$M$56,MATCH(VLOOKUP(D21,Accueil!$R$27:$S$126,2),Accueil!$M$27:$M$56,0),1))</f>
        <v/>
      </c>
      <c r="R21" s="97">
        <f t="shared" si="20"/>
        <v>0</v>
      </c>
      <c r="S21" s="97">
        <f t="shared" si="21"/>
        <v>0</v>
      </c>
    </row>
    <row r="22" spans="1:19" ht="23.25" customHeight="1">
      <c r="A22" s="97">
        <v>19</v>
      </c>
      <c r="B22" s="261" t="str">
        <f>IF(ISERROR(INDEX(Accueil!$L$13:$M$22,VLOOKUP(C22,Accueil!$M$27:$N$56,2,0),2)),"",INDEX(Accueil!$L$13:$M$22,VLOOKUP(C22,Accueil!$M$27:$N$56,2,0),2))</f>
        <v/>
      </c>
      <c r="C22" s="260" t="str">
        <f>IF(ISERROR(VLOOKUP(D22,Accueil!$R$27:$S$126,2,0)),"",VLOOKUP(D22,Accueil!$R$27:$S$126,2,0))</f>
        <v/>
      </c>
      <c r="D22" s="58" t="str">
        <f>IF(ISERROR(INDEX(Accueil!$P$27:$R$126,MATCH(SMALL(Accueil!$P$27:$P$126,'Synthèse classes'!A22),Accueil!$P$27:$P$126,0),3)),"",INDEX(Accueil!$P$27:$R$126,MATCH(SMALL(Accueil!$P$27:$P$126,'Synthèse classes'!A22),Accueil!$P$27:$P$126,0),3))</f>
        <v/>
      </c>
      <c r="E22" s="59" t="str">
        <f t="shared" si="22"/>
        <v/>
      </c>
      <c r="F22" s="60" t="str">
        <f t="shared" si="23"/>
        <v/>
      </c>
      <c r="G22" s="61" t="str">
        <f t="shared" si="24"/>
        <v/>
      </c>
      <c r="H22" s="62" t="str">
        <f t="shared" si="25"/>
        <v/>
      </c>
      <c r="I22" s="63" t="str">
        <f t="shared" si="26"/>
        <v/>
      </c>
      <c r="J22" s="63" t="str">
        <f t="shared" si="27"/>
        <v/>
      </c>
      <c r="K22" s="64" t="str">
        <f t="shared" si="28"/>
        <v/>
      </c>
      <c r="L22" s="65" t="str">
        <f t="shared" si="29"/>
        <v/>
      </c>
      <c r="M22" s="257" t="str">
        <f t="shared" si="30"/>
        <v/>
      </c>
      <c r="N22" s="181" t="str">
        <f t="shared" si="31"/>
        <v/>
      </c>
      <c r="O22" s="258" t="str">
        <f t="shared" si="19"/>
        <v/>
      </c>
      <c r="P22" s="97" t="str">
        <f>IF(ISERROR(INDEX(Accueil!$M$27:$N$56,MATCH(VLOOKUP(D22,Accueil!$R$27:$S$126,2),Accueil!$M$27:$M$56,0),2)),"",INDEX(Accueil!$M$27:$N$56,MATCH(VLOOKUP(D22,Accueil!$R$27:$S$126,2),Accueil!$M$27:$M$56,0),2))</f>
        <v/>
      </c>
      <c r="Q22" s="97" t="str">
        <f>IF(ISERROR(INDEX(Accueil!$L$27:$M$56,MATCH(VLOOKUP(D22,Accueil!$R$27:$S$126,2),Accueil!$M$27:$M$56,0),1)),"",INDEX(Accueil!$L$27:$M$56,MATCH(VLOOKUP(D22,Accueil!$R$27:$S$126,2),Accueil!$M$27:$M$56,0),1))</f>
        <v/>
      </c>
      <c r="R22" s="97">
        <f t="shared" si="20"/>
        <v>1</v>
      </c>
      <c r="S22" s="97">
        <f t="shared" si="21"/>
        <v>1</v>
      </c>
    </row>
    <row r="23" spans="1:19" ht="23.25" customHeight="1">
      <c r="A23" s="97">
        <v>20</v>
      </c>
      <c r="B23" s="261" t="str">
        <f>IF(ISERROR(INDEX(Accueil!$L$13:$M$22,VLOOKUP(C23,Accueil!$M$27:$N$56,2,0),2)),"",INDEX(Accueil!$L$13:$M$22,VLOOKUP(C23,Accueil!$M$27:$N$56,2,0),2))</f>
        <v/>
      </c>
      <c r="C23" s="260" t="str">
        <f>IF(ISERROR(VLOOKUP(D23,Accueil!$R$27:$S$126,2,0)),"",VLOOKUP(D23,Accueil!$R$27:$S$126,2,0))</f>
        <v/>
      </c>
      <c r="D23" s="58" t="str">
        <f>IF(ISERROR(INDEX(Accueil!$P$27:$R$126,MATCH(SMALL(Accueil!$P$27:$P$126,'Synthèse classes'!A23),Accueil!$P$27:$P$126,0),3)),"",INDEX(Accueil!$P$27:$R$126,MATCH(SMALL(Accueil!$P$27:$P$126,'Synthèse classes'!A23),Accueil!$P$27:$P$126,0),3))</f>
        <v/>
      </c>
      <c r="E23" s="59" t="str">
        <f t="shared" si="22"/>
        <v/>
      </c>
      <c r="F23" s="60" t="str">
        <f t="shared" si="23"/>
        <v/>
      </c>
      <c r="G23" s="61" t="str">
        <f t="shared" si="24"/>
        <v/>
      </c>
      <c r="H23" s="62" t="str">
        <f t="shared" si="25"/>
        <v/>
      </c>
      <c r="I23" s="63" t="str">
        <f t="shared" si="26"/>
        <v/>
      </c>
      <c r="J23" s="63" t="str">
        <f t="shared" si="27"/>
        <v/>
      </c>
      <c r="K23" s="64" t="str">
        <f t="shared" si="28"/>
        <v/>
      </c>
      <c r="L23" s="65" t="str">
        <f t="shared" si="29"/>
        <v/>
      </c>
      <c r="M23" s="257" t="str">
        <f t="shared" si="30"/>
        <v/>
      </c>
      <c r="N23" s="181" t="str">
        <f t="shared" si="31"/>
        <v/>
      </c>
      <c r="O23" s="258" t="str">
        <f t="shared" si="19"/>
        <v/>
      </c>
      <c r="P23" s="97" t="str">
        <f>IF(ISERROR(INDEX(Accueil!$M$27:$N$56,MATCH(VLOOKUP(D23,Accueil!$R$27:$S$126,2),Accueil!$M$27:$M$56,0),2)),"",INDEX(Accueil!$M$27:$N$56,MATCH(VLOOKUP(D23,Accueil!$R$27:$S$126,2),Accueil!$M$27:$M$56,0),2))</f>
        <v/>
      </c>
      <c r="Q23" s="97" t="str">
        <f>IF(ISERROR(INDEX(Accueil!$L$27:$M$56,MATCH(VLOOKUP(D23,Accueil!$R$27:$S$126,2),Accueil!$M$27:$M$56,0),1)),"",INDEX(Accueil!$L$27:$M$56,MATCH(VLOOKUP(D23,Accueil!$R$27:$S$126,2),Accueil!$M$27:$M$56,0),1))</f>
        <v/>
      </c>
      <c r="R23" s="97">
        <f t="shared" si="20"/>
        <v>1</v>
      </c>
      <c r="S23" s="97">
        <f t="shared" si="21"/>
        <v>1</v>
      </c>
    </row>
    <row r="24" spans="1:19" ht="23.25" customHeight="1">
      <c r="A24" s="97">
        <v>21</v>
      </c>
      <c r="B24" s="261" t="str">
        <f>IF(ISERROR(INDEX(Accueil!$L$13:$M$22,VLOOKUP(C24,Accueil!$M$27:$N$56,2,0),2)),"",INDEX(Accueil!$L$13:$M$22,VLOOKUP(C24,Accueil!$M$27:$N$56,2,0),2))</f>
        <v/>
      </c>
      <c r="C24" s="260" t="str">
        <f>IF(ISERROR(VLOOKUP(D24,Accueil!$R$27:$S$126,2,0)),"",VLOOKUP(D24,Accueil!$R$27:$S$126,2,0))</f>
        <v/>
      </c>
      <c r="D24" s="58" t="str">
        <f>IF(ISERROR(INDEX(Accueil!$P$27:$R$126,MATCH(SMALL(Accueil!$P$27:$P$126,'Synthèse classes'!A24),Accueil!$P$27:$P$126,0),3)),"",INDEX(Accueil!$P$27:$R$126,MATCH(SMALL(Accueil!$P$27:$P$126,'Synthèse classes'!A24),Accueil!$P$27:$P$126,0),3))</f>
        <v/>
      </c>
      <c r="E24" s="59" t="str">
        <f t="shared" si="22"/>
        <v/>
      </c>
      <c r="F24" s="60" t="str">
        <f t="shared" si="23"/>
        <v/>
      </c>
      <c r="G24" s="61" t="str">
        <f t="shared" si="24"/>
        <v/>
      </c>
      <c r="H24" s="62" t="str">
        <f t="shared" si="25"/>
        <v/>
      </c>
      <c r="I24" s="63" t="str">
        <f t="shared" si="26"/>
        <v/>
      </c>
      <c r="J24" s="63" t="str">
        <f t="shared" si="27"/>
        <v/>
      </c>
      <c r="K24" s="64" t="str">
        <f t="shared" si="28"/>
        <v/>
      </c>
      <c r="L24" s="65" t="str">
        <f t="shared" si="29"/>
        <v/>
      </c>
      <c r="M24" s="257" t="str">
        <f t="shared" si="30"/>
        <v/>
      </c>
      <c r="N24" s="181" t="str">
        <f t="shared" si="31"/>
        <v/>
      </c>
      <c r="O24" s="258" t="str">
        <f t="shared" si="19"/>
        <v/>
      </c>
      <c r="P24" s="97" t="str">
        <f>IF(ISERROR(INDEX(Accueil!$M$27:$N$56,MATCH(VLOOKUP(D24,Accueil!$R$27:$S$126,2),Accueil!$M$27:$M$56,0),2)),"",INDEX(Accueil!$M$27:$N$56,MATCH(VLOOKUP(D24,Accueil!$R$27:$S$126,2),Accueil!$M$27:$M$56,0),2))</f>
        <v/>
      </c>
      <c r="Q24" s="97" t="str">
        <f>IF(ISERROR(INDEX(Accueil!$L$27:$M$56,MATCH(VLOOKUP(D24,Accueil!$R$27:$S$126,2),Accueil!$M$27:$M$56,0),1)),"",INDEX(Accueil!$L$27:$M$56,MATCH(VLOOKUP(D24,Accueil!$R$27:$S$126,2),Accueil!$M$27:$M$56,0),1))</f>
        <v/>
      </c>
      <c r="R24" s="97">
        <f t="shared" si="20"/>
        <v>1</v>
      </c>
      <c r="S24" s="97">
        <f t="shared" si="21"/>
        <v>1</v>
      </c>
    </row>
    <row r="25" spans="1:19" ht="23.25" customHeight="1">
      <c r="A25" s="97">
        <v>22</v>
      </c>
      <c r="B25" s="261" t="str">
        <f>IF(ISERROR(INDEX(Accueil!$L$13:$M$22,VLOOKUP(C25,Accueil!$M$27:$N$56,2,0),2)),"",INDEX(Accueil!$L$13:$M$22,VLOOKUP(C25,Accueil!$M$27:$N$56,2,0),2))</f>
        <v/>
      </c>
      <c r="C25" s="260" t="str">
        <f>IF(ISERROR(VLOOKUP(D25,Accueil!$R$27:$S$126,2,0)),"",VLOOKUP(D25,Accueil!$R$27:$S$126,2,0))</f>
        <v/>
      </c>
      <c r="D25" s="58" t="str">
        <f>IF(ISERROR(INDEX(Accueil!$P$27:$R$126,MATCH(SMALL(Accueil!$P$27:$P$126,'Synthèse classes'!A25),Accueil!$P$27:$P$126,0),3)),"",INDEX(Accueil!$P$27:$R$126,MATCH(SMALL(Accueil!$P$27:$P$126,'Synthèse classes'!A25),Accueil!$P$27:$P$126,0),3))</f>
        <v/>
      </c>
      <c r="E25" s="59" t="str">
        <f t="shared" si="22"/>
        <v/>
      </c>
      <c r="F25" s="60" t="str">
        <f t="shared" si="23"/>
        <v/>
      </c>
      <c r="G25" s="61" t="str">
        <f t="shared" si="24"/>
        <v/>
      </c>
      <c r="H25" s="62" t="str">
        <f t="shared" si="25"/>
        <v/>
      </c>
      <c r="I25" s="63" t="str">
        <f t="shared" si="26"/>
        <v/>
      </c>
      <c r="J25" s="63" t="str">
        <f t="shared" si="27"/>
        <v/>
      </c>
      <c r="K25" s="64" t="str">
        <f t="shared" si="28"/>
        <v/>
      </c>
      <c r="L25" s="65" t="str">
        <f t="shared" si="29"/>
        <v/>
      </c>
      <c r="M25" s="257" t="str">
        <f t="shared" si="30"/>
        <v/>
      </c>
      <c r="N25" s="181" t="str">
        <f t="shared" si="31"/>
        <v/>
      </c>
      <c r="O25" s="258" t="str">
        <f t="shared" si="19"/>
        <v/>
      </c>
      <c r="P25" s="97" t="str">
        <f>IF(ISERROR(INDEX(Accueil!$M$27:$N$56,MATCH(VLOOKUP(D25,Accueil!$R$27:$S$126,2),Accueil!$M$27:$M$56,0),2)),"",INDEX(Accueil!$M$27:$N$56,MATCH(VLOOKUP(D25,Accueil!$R$27:$S$126,2),Accueil!$M$27:$M$56,0),2))</f>
        <v/>
      </c>
      <c r="Q25" s="97" t="str">
        <f>IF(ISERROR(INDEX(Accueil!$L$27:$M$56,MATCH(VLOOKUP(D25,Accueil!$R$27:$S$126,2),Accueil!$M$27:$M$56,0),1)),"",INDEX(Accueil!$L$27:$M$56,MATCH(VLOOKUP(D25,Accueil!$R$27:$S$126,2),Accueil!$M$27:$M$56,0),1))</f>
        <v/>
      </c>
      <c r="R25" s="97">
        <f t="shared" si="20"/>
        <v>1</v>
      </c>
      <c r="S25" s="97">
        <f t="shared" si="21"/>
        <v>1</v>
      </c>
    </row>
    <row r="26" spans="1:19" ht="23.25" customHeight="1">
      <c r="A26" s="97">
        <v>23</v>
      </c>
      <c r="B26" s="261" t="str">
        <f>IF(ISERROR(INDEX(Accueil!$L$13:$M$22,VLOOKUP(C26,Accueil!$M$27:$N$56,2,0),2)),"",INDEX(Accueil!$L$13:$M$22,VLOOKUP(C26,Accueil!$M$27:$N$56,2,0),2))</f>
        <v/>
      </c>
      <c r="C26" s="260" t="str">
        <f>IF(ISERROR(VLOOKUP(D26,Accueil!$R$27:$S$126,2,0)),"",VLOOKUP(D26,Accueil!$R$27:$S$126,2,0))</f>
        <v/>
      </c>
      <c r="D26" s="58" t="str">
        <f>IF(ISERROR(INDEX(Accueil!$P$27:$R$126,MATCH(SMALL(Accueil!$P$27:$P$126,'Synthèse classes'!A26),Accueil!$P$27:$P$126,0),3)),"",INDEX(Accueil!$P$27:$R$126,MATCH(SMALL(Accueil!$P$27:$P$126,'Synthèse classes'!A26),Accueil!$P$27:$P$126,0),3))</f>
        <v/>
      </c>
      <c r="E26" s="59" t="str">
        <f t="shared" si="22"/>
        <v/>
      </c>
      <c r="F26" s="60" t="str">
        <f t="shared" si="23"/>
        <v/>
      </c>
      <c r="G26" s="61" t="str">
        <f t="shared" si="24"/>
        <v/>
      </c>
      <c r="H26" s="62" t="str">
        <f t="shared" si="25"/>
        <v/>
      </c>
      <c r="I26" s="63" t="str">
        <f t="shared" si="26"/>
        <v/>
      </c>
      <c r="J26" s="63" t="str">
        <f t="shared" si="27"/>
        <v/>
      </c>
      <c r="K26" s="64" t="str">
        <f t="shared" si="28"/>
        <v/>
      </c>
      <c r="L26" s="65" t="str">
        <f t="shared" si="29"/>
        <v/>
      </c>
      <c r="M26" s="257" t="str">
        <f t="shared" si="30"/>
        <v/>
      </c>
      <c r="N26" s="181" t="str">
        <f t="shared" si="31"/>
        <v/>
      </c>
      <c r="O26" s="258" t="str">
        <f t="shared" si="19"/>
        <v/>
      </c>
      <c r="P26" s="97" t="str">
        <f>IF(ISERROR(INDEX(Accueil!$M$27:$N$56,MATCH(VLOOKUP(D26,Accueil!$R$27:$S$126,2),Accueil!$M$27:$M$56,0),2)),"",INDEX(Accueil!$M$27:$N$56,MATCH(VLOOKUP(D26,Accueil!$R$27:$S$126,2),Accueil!$M$27:$M$56,0),2))</f>
        <v/>
      </c>
      <c r="Q26" s="97" t="str">
        <f>IF(ISERROR(INDEX(Accueil!$L$27:$M$56,MATCH(VLOOKUP(D26,Accueil!$R$27:$S$126,2),Accueil!$M$27:$M$56,0),1)),"",INDEX(Accueil!$L$27:$M$56,MATCH(VLOOKUP(D26,Accueil!$R$27:$S$126,2),Accueil!$M$27:$M$56,0),1))</f>
        <v/>
      </c>
      <c r="R26" s="97">
        <f t="shared" si="20"/>
        <v>1</v>
      </c>
      <c r="S26" s="97">
        <f t="shared" si="21"/>
        <v>1</v>
      </c>
    </row>
    <row r="27" spans="1:19" ht="23.25" customHeight="1">
      <c r="A27" s="97">
        <v>24</v>
      </c>
      <c r="B27" s="261" t="str">
        <f>IF(ISERROR(INDEX(Accueil!$L$13:$M$22,VLOOKUP(C27,Accueil!$M$27:$N$56,2,0),2)),"",INDEX(Accueil!$L$13:$M$22,VLOOKUP(C27,Accueil!$M$27:$N$56,2,0),2))</f>
        <v/>
      </c>
      <c r="C27" s="260" t="str">
        <f>IF(ISERROR(VLOOKUP(D27,Accueil!$R$27:$S$126,2,0)),"",VLOOKUP(D27,Accueil!$R$27:$S$126,2,0))</f>
        <v/>
      </c>
      <c r="D27" s="58" t="str">
        <f>IF(ISERROR(INDEX(Accueil!$P$27:$R$126,MATCH(SMALL(Accueil!$P$27:$P$126,'Synthèse classes'!A27),Accueil!$P$27:$P$126,0),3)),"",INDEX(Accueil!$P$27:$R$126,MATCH(SMALL(Accueil!$P$27:$P$126,'Synthèse classes'!A27),Accueil!$P$27:$P$126,0),3))</f>
        <v/>
      </c>
      <c r="E27" s="59" t="str">
        <f t="shared" si="22"/>
        <v/>
      </c>
      <c r="F27" s="60" t="str">
        <f t="shared" si="23"/>
        <v/>
      </c>
      <c r="G27" s="61" t="str">
        <f t="shared" si="24"/>
        <v/>
      </c>
      <c r="H27" s="62" t="str">
        <f t="shared" si="25"/>
        <v/>
      </c>
      <c r="I27" s="63" t="str">
        <f t="shared" si="26"/>
        <v/>
      </c>
      <c r="J27" s="63" t="str">
        <f t="shared" si="27"/>
        <v/>
      </c>
      <c r="K27" s="64" t="str">
        <f t="shared" si="28"/>
        <v/>
      </c>
      <c r="L27" s="65" t="str">
        <f t="shared" si="29"/>
        <v/>
      </c>
      <c r="M27" s="257" t="str">
        <f t="shared" si="30"/>
        <v/>
      </c>
      <c r="N27" s="181" t="str">
        <f t="shared" si="31"/>
        <v/>
      </c>
      <c r="O27" s="258" t="str">
        <f t="shared" si="19"/>
        <v/>
      </c>
      <c r="P27" s="97" t="str">
        <f>IF(ISERROR(INDEX(Accueil!$M$27:$N$56,MATCH(VLOOKUP(D27,Accueil!$R$27:$S$126,2),Accueil!$M$27:$M$56,0),2)),"",INDEX(Accueil!$M$27:$N$56,MATCH(VLOOKUP(D27,Accueil!$R$27:$S$126,2),Accueil!$M$27:$M$56,0),2))</f>
        <v/>
      </c>
      <c r="Q27" s="97" t="str">
        <f>IF(ISERROR(INDEX(Accueil!$L$27:$M$56,MATCH(VLOOKUP(D27,Accueil!$R$27:$S$126,2),Accueil!$M$27:$M$56,0),1)),"",INDEX(Accueil!$L$27:$M$56,MATCH(VLOOKUP(D27,Accueil!$R$27:$S$126,2),Accueil!$M$27:$M$56,0),1))</f>
        <v/>
      </c>
      <c r="R27" s="97">
        <f t="shared" si="20"/>
        <v>1</v>
      </c>
      <c r="S27" s="97">
        <f t="shared" si="21"/>
        <v>1</v>
      </c>
    </row>
    <row r="28" spans="1:19" ht="23.25" customHeight="1">
      <c r="A28" s="97">
        <v>25</v>
      </c>
      <c r="B28" s="261" t="str">
        <f>IF(ISERROR(INDEX(Accueil!$L$13:$M$22,VLOOKUP(C28,Accueil!$M$27:$N$56,2,0),2)),"",INDEX(Accueil!$L$13:$M$22,VLOOKUP(C28,Accueil!$M$27:$N$56,2,0),2))</f>
        <v/>
      </c>
      <c r="C28" s="260" t="str">
        <f>IF(ISERROR(VLOOKUP(D28,Accueil!$R$27:$S$126,2,0)),"",VLOOKUP(D28,Accueil!$R$27:$S$126,2,0))</f>
        <v/>
      </c>
      <c r="D28" s="58" t="str">
        <f>IF(ISERROR(INDEX(Accueil!$P$27:$R$126,MATCH(SMALL(Accueil!$P$27:$P$126,'Synthèse classes'!A28),Accueil!$P$27:$P$126,0),3)),"",INDEX(Accueil!$P$27:$R$126,MATCH(SMALL(Accueil!$P$27:$P$126,'Synthèse classes'!A28),Accueil!$P$27:$P$126,0),3))</f>
        <v/>
      </c>
      <c r="E28" s="59" t="str">
        <f t="shared" si="22"/>
        <v/>
      </c>
      <c r="F28" s="60" t="str">
        <f t="shared" si="23"/>
        <v/>
      </c>
      <c r="G28" s="61" t="str">
        <f t="shared" si="24"/>
        <v/>
      </c>
      <c r="H28" s="62" t="str">
        <f t="shared" si="25"/>
        <v/>
      </c>
      <c r="I28" s="63" t="str">
        <f t="shared" si="26"/>
        <v/>
      </c>
      <c r="J28" s="63" t="str">
        <f t="shared" si="27"/>
        <v/>
      </c>
      <c r="K28" s="64" t="str">
        <f t="shared" si="28"/>
        <v/>
      </c>
      <c r="L28" s="65" t="str">
        <f t="shared" si="29"/>
        <v/>
      </c>
      <c r="M28" s="257" t="str">
        <f t="shared" si="30"/>
        <v/>
      </c>
      <c r="N28" s="181" t="str">
        <f t="shared" si="31"/>
        <v/>
      </c>
      <c r="O28" s="258" t="str">
        <f t="shared" si="19"/>
        <v/>
      </c>
      <c r="P28" s="97" t="str">
        <f>IF(ISERROR(INDEX(Accueil!$M$27:$N$56,MATCH(VLOOKUP(D28,Accueil!$R$27:$S$126,2),Accueil!$M$27:$M$56,0),2)),"",INDEX(Accueil!$M$27:$N$56,MATCH(VLOOKUP(D28,Accueil!$R$27:$S$126,2),Accueil!$M$27:$M$56,0),2))</f>
        <v/>
      </c>
      <c r="Q28" s="97" t="str">
        <f>IF(ISERROR(INDEX(Accueil!$L$27:$M$56,MATCH(VLOOKUP(D28,Accueil!$R$27:$S$126,2),Accueil!$M$27:$M$56,0),1)),"",INDEX(Accueil!$L$27:$M$56,MATCH(VLOOKUP(D28,Accueil!$R$27:$S$126,2),Accueil!$M$27:$M$56,0),1))</f>
        <v/>
      </c>
      <c r="R28" s="97">
        <f t="shared" si="20"/>
        <v>1</v>
      </c>
      <c r="S28" s="97">
        <f t="shared" si="21"/>
        <v>1</v>
      </c>
    </row>
    <row r="29" spans="1:19" ht="23.25" customHeight="1">
      <c r="A29" s="97">
        <v>26</v>
      </c>
      <c r="B29" s="261" t="str">
        <f>IF(ISERROR(INDEX(Accueil!$L$13:$M$22,VLOOKUP(C29,Accueil!$M$27:$N$56,2,0),2)),"",INDEX(Accueil!$L$13:$M$22,VLOOKUP(C29,Accueil!$M$27:$N$56,2,0),2))</f>
        <v/>
      </c>
      <c r="C29" s="260" t="str">
        <f>IF(ISERROR(VLOOKUP(D29,Accueil!$R$27:$S$126,2,0)),"",VLOOKUP(D29,Accueil!$R$27:$S$126,2,0))</f>
        <v/>
      </c>
      <c r="D29" s="58" t="str">
        <f>IF(ISERROR(INDEX(Accueil!$P$27:$R$126,MATCH(SMALL(Accueil!$P$27:$P$126,'Synthèse classes'!A29),Accueil!$P$27:$P$126,0),3)),"",INDEX(Accueil!$P$27:$R$126,MATCH(SMALL(Accueil!$P$27:$P$126,'Synthèse classes'!A29),Accueil!$P$27:$P$126,0),3))</f>
        <v/>
      </c>
      <c r="E29" s="59" t="str">
        <f t="shared" si="22"/>
        <v/>
      </c>
      <c r="F29" s="60" t="str">
        <f t="shared" si="23"/>
        <v/>
      </c>
      <c r="G29" s="61" t="str">
        <f t="shared" si="24"/>
        <v/>
      </c>
      <c r="H29" s="62" t="str">
        <f t="shared" si="25"/>
        <v/>
      </c>
      <c r="I29" s="63" t="str">
        <f t="shared" si="26"/>
        <v/>
      </c>
      <c r="J29" s="63" t="str">
        <f t="shared" si="27"/>
        <v/>
      </c>
      <c r="K29" s="64" t="str">
        <f t="shared" si="28"/>
        <v/>
      </c>
      <c r="L29" s="65" t="str">
        <f t="shared" si="29"/>
        <v/>
      </c>
      <c r="M29" s="257" t="str">
        <f t="shared" si="30"/>
        <v/>
      </c>
      <c r="N29" s="181" t="str">
        <f t="shared" si="31"/>
        <v/>
      </c>
      <c r="O29" s="258" t="str">
        <f t="shared" si="19"/>
        <v/>
      </c>
      <c r="P29" s="97" t="str">
        <f>IF(ISERROR(INDEX(Accueil!$M$27:$N$56,MATCH(VLOOKUP(D29,Accueil!$R$27:$S$126,2),Accueil!$M$27:$M$56,0),2)),"",INDEX(Accueil!$M$27:$N$56,MATCH(VLOOKUP(D29,Accueil!$R$27:$S$126,2),Accueil!$M$27:$M$56,0),2))</f>
        <v/>
      </c>
      <c r="Q29" s="97" t="str">
        <f>IF(ISERROR(INDEX(Accueil!$L$27:$M$56,MATCH(VLOOKUP(D29,Accueil!$R$27:$S$126,2),Accueil!$M$27:$M$56,0),1)),"",INDEX(Accueil!$L$27:$M$56,MATCH(VLOOKUP(D29,Accueil!$R$27:$S$126,2),Accueil!$M$27:$M$56,0),1))</f>
        <v/>
      </c>
      <c r="R29" s="97">
        <f t="shared" si="20"/>
        <v>1</v>
      </c>
      <c r="S29" s="97">
        <f t="shared" si="21"/>
        <v>1</v>
      </c>
    </row>
    <row r="30" spans="1:19" ht="23.25" customHeight="1">
      <c r="A30" s="97">
        <v>27</v>
      </c>
      <c r="B30" s="261" t="str">
        <f>IF(ISERROR(INDEX(Accueil!$L$13:$M$22,VLOOKUP(C30,Accueil!$M$27:$N$56,2,0),2)),"",INDEX(Accueil!$L$13:$M$22,VLOOKUP(C30,Accueil!$M$27:$N$56,2,0),2))</f>
        <v/>
      </c>
      <c r="C30" s="260" t="str">
        <f>IF(ISERROR(VLOOKUP(D30,Accueil!$R$27:$S$126,2,0)),"",VLOOKUP(D30,Accueil!$R$27:$S$126,2,0))</f>
        <v/>
      </c>
      <c r="D30" s="58" t="str">
        <f>IF(ISERROR(INDEX(Accueil!$P$27:$R$126,MATCH(SMALL(Accueil!$P$27:$P$126,'Synthèse classes'!A30),Accueil!$P$27:$P$126,0),3)),"",INDEX(Accueil!$P$27:$R$126,MATCH(SMALL(Accueil!$P$27:$P$126,'Synthèse classes'!A30),Accueil!$P$27:$P$126,0),3))</f>
        <v/>
      </c>
      <c r="E30" s="59" t="str">
        <f t="shared" si="22"/>
        <v/>
      </c>
      <c r="F30" s="60" t="str">
        <f t="shared" si="23"/>
        <v/>
      </c>
      <c r="G30" s="61" t="str">
        <f t="shared" si="24"/>
        <v/>
      </c>
      <c r="H30" s="62" t="str">
        <f t="shared" si="25"/>
        <v/>
      </c>
      <c r="I30" s="63" t="str">
        <f t="shared" si="26"/>
        <v/>
      </c>
      <c r="J30" s="63" t="str">
        <f t="shared" si="27"/>
        <v/>
      </c>
      <c r="K30" s="64" t="str">
        <f t="shared" si="28"/>
        <v/>
      </c>
      <c r="L30" s="65" t="str">
        <f t="shared" si="29"/>
        <v/>
      </c>
      <c r="M30" s="257" t="str">
        <f t="shared" si="30"/>
        <v/>
      </c>
      <c r="N30" s="181" t="str">
        <f t="shared" si="31"/>
        <v/>
      </c>
      <c r="O30" s="258" t="str">
        <f t="shared" si="19"/>
        <v/>
      </c>
      <c r="P30" s="97" t="str">
        <f>IF(ISERROR(INDEX(Accueil!$M$27:$N$56,MATCH(VLOOKUP(D30,Accueil!$R$27:$S$126,2),Accueil!$M$27:$M$56,0),2)),"",INDEX(Accueil!$M$27:$N$56,MATCH(VLOOKUP(D30,Accueil!$R$27:$S$126,2),Accueil!$M$27:$M$56,0),2))</f>
        <v/>
      </c>
      <c r="Q30" s="97" t="str">
        <f>IF(ISERROR(INDEX(Accueil!$L$27:$M$56,MATCH(VLOOKUP(D30,Accueil!$R$27:$S$126,2),Accueil!$M$27:$M$56,0),1)),"",INDEX(Accueil!$L$27:$M$56,MATCH(VLOOKUP(D30,Accueil!$R$27:$S$126,2),Accueil!$M$27:$M$56,0),1))</f>
        <v/>
      </c>
      <c r="R30" s="97">
        <f t="shared" si="20"/>
        <v>1</v>
      </c>
      <c r="S30" s="97">
        <f t="shared" si="21"/>
        <v>1</v>
      </c>
    </row>
    <row r="31" spans="1:19" ht="23.25" customHeight="1">
      <c r="A31" s="97">
        <v>28</v>
      </c>
      <c r="B31" s="261" t="str">
        <f>IF(ISERROR(INDEX(Accueil!$L$13:$M$22,VLOOKUP(C31,Accueil!$M$27:$N$56,2,0),2)),"",INDEX(Accueil!$L$13:$M$22,VLOOKUP(C31,Accueil!$M$27:$N$56,2,0),2))</f>
        <v/>
      </c>
      <c r="C31" s="260" t="str">
        <f>IF(ISERROR(VLOOKUP(D31,Accueil!$R$27:$S$126,2,0)),"",VLOOKUP(D31,Accueil!$R$27:$S$126,2,0))</f>
        <v/>
      </c>
      <c r="D31" s="58" t="str">
        <f>IF(ISERROR(INDEX(Accueil!$P$27:$R$126,MATCH(SMALL(Accueil!$P$27:$P$126,'Synthèse classes'!A31),Accueil!$P$27:$P$126,0),3)),"",INDEX(Accueil!$P$27:$R$126,MATCH(SMALL(Accueil!$P$27:$P$126,'Synthèse classes'!A31),Accueil!$P$27:$P$126,0),3))</f>
        <v/>
      </c>
      <c r="E31" s="59" t="str">
        <f t="shared" si="22"/>
        <v/>
      </c>
      <c r="F31" s="60" t="str">
        <f t="shared" si="23"/>
        <v/>
      </c>
      <c r="G31" s="61" t="str">
        <f t="shared" si="24"/>
        <v/>
      </c>
      <c r="H31" s="62" t="str">
        <f t="shared" si="25"/>
        <v/>
      </c>
      <c r="I31" s="63" t="str">
        <f t="shared" si="26"/>
        <v/>
      </c>
      <c r="J31" s="63" t="str">
        <f t="shared" si="27"/>
        <v/>
      </c>
      <c r="K31" s="64" t="str">
        <f t="shared" si="28"/>
        <v/>
      </c>
      <c r="L31" s="65" t="str">
        <f t="shared" si="29"/>
        <v/>
      </c>
      <c r="M31" s="257" t="str">
        <f t="shared" si="30"/>
        <v/>
      </c>
      <c r="N31" s="181" t="str">
        <f t="shared" si="31"/>
        <v/>
      </c>
      <c r="O31" s="258" t="str">
        <f t="shared" si="19"/>
        <v/>
      </c>
      <c r="P31" s="97" t="str">
        <f>IF(ISERROR(INDEX(Accueil!$M$27:$N$56,MATCH(VLOOKUP(D31,Accueil!$R$27:$S$126,2),Accueil!$M$27:$M$56,0),2)),"",INDEX(Accueil!$M$27:$N$56,MATCH(VLOOKUP(D31,Accueil!$R$27:$S$126,2),Accueil!$M$27:$M$56,0),2))</f>
        <v/>
      </c>
      <c r="Q31" s="97" t="str">
        <f>IF(ISERROR(INDEX(Accueil!$L$27:$M$56,MATCH(VLOOKUP(D31,Accueil!$R$27:$S$126,2),Accueil!$M$27:$M$56,0),1)),"",INDEX(Accueil!$L$27:$M$56,MATCH(VLOOKUP(D31,Accueil!$R$27:$S$126,2),Accueil!$M$27:$M$56,0),1))</f>
        <v/>
      </c>
      <c r="R31" s="97">
        <f t="shared" si="20"/>
        <v>1</v>
      </c>
      <c r="S31" s="97">
        <f t="shared" si="21"/>
        <v>1</v>
      </c>
    </row>
    <row r="32" spans="1:19" ht="23.25" customHeight="1">
      <c r="A32" s="97">
        <v>29</v>
      </c>
      <c r="B32" s="261" t="str">
        <f>IF(ISERROR(INDEX(Accueil!$L$13:$M$22,VLOOKUP(C32,Accueil!$M$27:$N$56,2,0),2)),"",INDEX(Accueil!$L$13:$M$22,VLOOKUP(C32,Accueil!$M$27:$N$56,2,0),2))</f>
        <v/>
      </c>
      <c r="C32" s="260" t="str">
        <f>IF(ISERROR(VLOOKUP(D32,Accueil!$R$27:$S$126,2,0)),"",VLOOKUP(D32,Accueil!$R$27:$S$126,2,0))</f>
        <v/>
      </c>
      <c r="D32" s="58" t="str">
        <f>IF(ISERROR(INDEX(Accueil!$P$27:$R$126,MATCH(SMALL(Accueil!$P$27:$P$126,'Synthèse classes'!A32),Accueil!$P$27:$P$126,0),3)),"",INDEX(Accueil!$P$27:$R$126,MATCH(SMALL(Accueil!$P$27:$P$126,'Synthèse classes'!A32),Accueil!$P$27:$P$126,0),3))</f>
        <v/>
      </c>
      <c r="E32" s="59" t="str">
        <f t="shared" si="22"/>
        <v/>
      </c>
      <c r="F32" s="60" t="str">
        <f t="shared" si="23"/>
        <v/>
      </c>
      <c r="G32" s="61" t="str">
        <f t="shared" si="24"/>
        <v/>
      </c>
      <c r="H32" s="62" t="str">
        <f t="shared" si="25"/>
        <v/>
      </c>
      <c r="I32" s="63" t="str">
        <f t="shared" si="26"/>
        <v/>
      </c>
      <c r="J32" s="63" t="str">
        <f t="shared" si="27"/>
        <v/>
      </c>
      <c r="K32" s="64" t="str">
        <f t="shared" si="28"/>
        <v/>
      </c>
      <c r="L32" s="65" t="str">
        <f t="shared" si="29"/>
        <v/>
      </c>
      <c r="M32" s="257" t="str">
        <f t="shared" si="30"/>
        <v/>
      </c>
      <c r="N32" s="181" t="str">
        <f t="shared" si="31"/>
        <v/>
      </c>
      <c r="O32" s="258" t="str">
        <f t="shared" si="19"/>
        <v/>
      </c>
      <c r="P32" s="97" t="str">
        <f>IF(ISERROR(INDEX(Accueil!$M$27:$N$56,MATCH(VLOOKUP(D32,Accueil!$R$27:$S$126,2),Accueil!$M$27:$M$56,0),2)),"",INDEX(Accueil!$M$27:$N$56,MATCH(VLOOKUP(D32,Accueil!$R$27:$S$126,2),Accueil!$M$27:$M$56,0),2))</f>
        <v/>
      </c>
      <c r="Q32" s="97" t="str">
        <f>IF(ISERROR(INDEX(Accueil!$L$27:$M$56,MATCH(VLOOKUP(D32,Accueil!$R$27:$S$126,2),Accueil!$M$27:$M$56,0),1)),"",INDEX(Accueil!$L$27:$M$56,MATCH(VLOOKUP(D32,Accueil!$R$27:$S$126,2),Accueil!$M$27:$M$56,0),1))</f>
        <v/>
      </c>
      <c r="R32" s="97">
        <f t="shared" si="20"/>
        <v>1</v>
      </c>
      <c r="S32" s="97">
        <f t="shared" si="21"/>
        <v>1</v>
      </c>
    </row>
    <row r="33" spans="1:19" ht="23.25" customHeight="1">
      <c r="A33" s="97">
        <v>30</v>
      </c>
      <c r="B33" s="261" t="str">
        <f>IF(ISERROR(INDEX(Accueil!$L$13:$M$22,VLOOKUP(C33,Accueil!$M$27:$N$56,2,0),2)),"",INDEX(Accueil!$L$13:$M$22,VLOOKUP(C33,Accueil!$M$27:$N$56,2,0),2))</f>
        <v/>
      </c>
      <c r="C33" s="260" t="str">
        <f>IF(ISERROR(VLOOKUP(D33,Accueil!$R$27:$S$126,2,0)),"",VLOOKUP(D33,Accueil!$R$27:$S$126,2,0))</f>
        <v/>
      </c>
      <c r="D33" s="58" t="str">
        <f>IF(ISERROR(INDEX(Accueil!$P$27:$R$126,MATCH(SMALL(Accueil!$P$27:$P$126,'Synthèse classes'!A33),Accueil!$P$27:$P$126,0),3)),"",INDEX(Accueil!$P$27:$R$126,MATCH(SMALL(Accueil!$P$27:$P$126,'Synthèse classes'!A33),Accueil!$P$27:$P$126,0),3))</f>
        <v/>
      </c>
      <c r="E33" s="59" t="str">
        <f t="shared" si="22"/>
        <v/>
      </c>
      <c r="F33" s="60" t="str">
        <f t="shared" si="23"/>
        <v/>
      </c>
      <c r="G33" s="61" t="str">
        <f t="shared" si="24"/>
        <v/>
      </c>
      <c r="H33" s="62" t="str">
        <f t="shared" si="25"/>
        <v/>
      </c>
      <c r="I33" s="63" t="str">
        <f t="shared" si="26"/>
        <v/>
      </c>
      <c r="J33" s="63" t="str">
        <f t="shared" si="27"/>
        <v/>
      </c>
      <c r="K33" s="64" t="str">
        <f t="shared" si="28"/>
        <v/>
      </c>
      <c r="L33" s="65" t="str">
        <f t="shared" si="29"/>
        <v/>
      </c>
      <c r="M33" s="257" t="str">
        <f t="shared" si="30"/>
        <v/>
      </c>
      <c r="N33" s="181" t="str">
        <f t="shared" si="31"/>
        <v/>
      </c>
      <c r="O33" s="258" t="str">
        <f t="shared" si="19"/>
        <v/>
      </c>
      <c r="P33" s="97" t="str">
        <f>IF(ISERROR(INDEX(Accueil!$M$27:$N$56,MATCH(VLOOKUP(D33,Accueil!$R$27:$S$126,2),Accueil!$M$27:$M$56,0),2)),"",INDEX(Accueil!$M$27:$N$56,MATCH(VLOOKUP(D33,Accueil!$R$27:$S$126,2),Accueil!$M$27:$M$56,0),2))</f>
        <v/>
      </c>
      <c r="Q33" s="97" t="str">
        <f>IF(ISERROR(INDEX(Accueil!$L$27:$M$56,MATCH(VLOOKUP(D33,Accueil!$R$27:$S$126,2),Accueil!$M$27:$M$56,0),1)),"",INDEX(Accueil!$L$27:$M$56,MATCH(VLOOKUP(D33,Accueil!$R$27:$S$126,2),Accueil!$M$27:$M$56,0),1))</f>
        <v/>
      </c>
      <c r="R33" s="97">
        <f t="shared" si="20"/>
        <v>1</v>
      </c>
      <c r="S33" s="97">
        <f t="shared" si="21"/>
        <v>1</v>
      </c>
    </row>
    <row r="34" spans="1:19" ht="23.25" customHeight="1">
      <c r="A34" s="97">
        <v>31</v>
      </c>
      <c r="B34" s="261" t="str">
        <f>IF(ISERROR(INDEX(Accueil!$L$13:$M$22,VLOOKUP(C34,Accueil!$M$27:$N$56,2,0),2)),"",INDEX(Accueil!$L$13:$M$22,VLOOKUP(C34,Accueil!$M$27:$N$56,2,0),2))</f>
        <v/>
      </c>
      <c r="C34" s="260" t="str">
        <f>IF(ISERROR(VLOOKUP(D34,Accueil!$R$27:$S$126,2,0)),"",VLOOKUP(D34,Accueil!$R$27:$S$126,2,0))</f>
        <v/>
      </c>
      <c r="D34" s="58" t="str">
        <f>IF(ISERROR(INDEX(Accueil!$P$27:$R$126,MATCH(SMALL(Accueil!$P$27:$P$126,'Synthèse classes'!A34),Accueil!$P$27:$P$126,0),3)),"",INDEX(Accueil!$P$27:$R$126,MATCH(SMALL(Accueil!$P$27:$P$126,'Synthèse classes'!A34),Accueil!$P$27:$P$126,0),3))</f>
        <v/>
      </c>
      <c r="E34" s="59" t="str">
        <f t="shared" si="22"/>
        <v/>
      </c>
      <c r="F34" s="60" t="str">
        <f t="shared" si="23"/>
        <v/>
      </c>
      <c r="G34" s="61" t="str">
        <f t="shared" si="24"/>
        <v/>
      </c>
      <c r="H34" s="62" t="str">
        <f t="shared" si="25"/>
        <v/>
      </c>
      <c r="I34" s="63" t="str">
        <f t="shared" si="26"/>
        <v/>
      </c>
      <c r="J34" s="63" t="str">
        <f t="shared" si="27"/>
        <v/>
      </c>
      <c r="K34" s="64" t="str">
        <f t="shared" si="28"/>
        <v/>
      </c>
      <c r="L34" s="65" t="str">
        <f t="shared" si="29"/>
        <v/>
      </c>
      <c r="M34" s="257" t="str">
        <f t="shared" si="30"/>
        <v/>
      </c>
      <c r="N34" s="181" t="str">
        <f t="shared" si="31"/>
        <v/>
      </c>
      <c r="O34" s="258" t="str">
        <f t="shared" si="19"/>
        <v/>
      </c>
      <c r="P34" s="97" t="str">
        <f>IF(ISERROR(INDEX(Accueil!$M$27:$N$56,MATCH(VLOOKUP(D34,Accueil!$R$27:$S$126,2),Accueil!$M$27:$M$56,0),2)),"",INDEX(Accueil!$M$27:$N$56,MATCH(VLOOKUP(D34,Accueil!$R$27:$S$126,2),Accueil!$M$27:$M$56,0),2))</f>
        <v/>
      </c>
      <c r="Q34" s="97" t="str">
        <f>IF(ISERROR(INDEX(Accueil!$L$27:$M$56,MATCH(VLOOKUP(D34,Accueil!$R$27:$S$126,2),Accueil!$M$27:$M$56,0),1)),"",INDEX(Accueil!$L$27:$M$56,MATCH(VLOOKUP(D34,Accueil!$R$27:$S$126,2),Accueil!$M$27:$M$56,0),1))</f>
        <v/>
      </c>
      <c r="R34" s="97">
        <f t="shared" si="20"/>
        <v>1</v>
      </c>
      <c r="S34" s="97">
        <f t="shared" si="21"/>
        <v>1</v>
      </c>
    </row>
    <row r="35" spans="1:19" ht="23.25" customHeight="1">
      <c r="A35" s="97">
        <v>32</v>
      </c>
      <c r="B35" s="261" t="str">
        <f>IF(ISERROR(INDEX(Accueil!$L$13:$M$22,VLOOKUP(C35,Accueil!$M$27:$N$56,2,0),2)),"",INDEX(Accueil!$L$13:$M$22,VLOOKUP(C35,Accueil!$M$27:$N$56,2,0),2))</f>
        <v/>
      </c>
      <c r="C35" s="260" t="str">
        <f>IF(ISERROR(VLOOKUP(D35,Accueil!$R$27:$S$126,2,0)),"",VLOOKUP(D35,Accueil!$R$27:$S$126,2,0))</f>
        <v/>
      </c>
      <c r="D35" s="58" t="str">
        <f>IF(ISERROR(INDEX(Accueil!$P$27:$R$126,MATCH(SMALL(Accueil!$P$27:$P$126,'Synthèse classes'!A35),Accueil!$P$27:$P$126,0),3)),"",INDEX(Accueil!$P$27:$R$126,MATCH(SMALL(Accueil!$P$27:$P$126,'Synthèse classes'!A35),Accueil!$P$27:$P$126,0),3))</f>
        <v/>
      </c>
      <c r="E35" s="59" t="str">
        <f t="shared" si="22"/>
        <v/>
      </c>
      <c r="F35" s="60" t="str">
        <f t="shared" si="23"/>
        <v/>
      </c>
      <c r="G35" s="61" t="str">
        <f t="shared" si="24"/>
        <v/>
      </c>
      <c r="H35" s="62" t="str">
        <f t="shared" si="25"/>
        <v/>
      </c>
      <c r="I35" s="63" t="str">
        <f t="shared" si="26"/>
        <v/>
      </c>
      <c r="J35" s="63" t="str">
        <f t="shared" si="27"/>
        <v/>
      </c>
      <c r="K35" s="64" t="str">
        <f t="shared" si="28"/>
        <v/>
      </c>
      <c r="L35" s="65" t="str">
        <f t="shared" si="29"/>
        <v/>
      </c>
      <c r="M35" s="257" t="str">
        <f t="shared" si="30"/>
        <v/>
      </c>
      <c r="N35" s="181" t="str">
        <f t="shared" si="31"/>
        <v/>
      </c>
      <c r="O35" s="258" t="str">
        <f t="shared" si="19"/>
        <v/>
      </c>
      <c r="P35" s="97" t="str">
        <f>IF(ISERROR(INDEX(Accueil!$M$27:$N$56,MATCH(VLOOKUP(D35,Accueil!$R$27:$S$126,2),Accueil!$M$27:$M$56,0),2)),"",INDEX(Accueil!$M$27:$N$56,MATCH(VLOOKUP(D35,Accueil!$R$27:$S$126,2),Accueil!$M$27:$M$56,0),2))</f>
        <v/>
      </c>
      <c r="Q35" s="97" t="str">
        <f>IF(ISERROR(INDEX(Accueil!$L$27:$M$56,MATCH(VLOOKUP(D35,Accueil!$R$27:$S$126,2),Accueil!$M$27:$M$56,0),1)),"",INDEX(Accueil!$L$27:$M$56,MATCH(VLOOKUP(D35,Accueil!$R$27:$S$126,2),Accueil!$M$27:$M$56,0),1))</f>
        <v/>
      </c>
      <c r="R35" s="97">
        <f t="shared" si="20"/>
        <v>1</v>
      </c>
      <c r="S35" s="97">
        <f t="shared" si="21"/>
        <v>1</v>
      </c>
    </row>
    <row r="36" spans="1:19" ht="23.25" customHeight="1">
      <c r="A36" s="97">
        <v>33</v>
      </c>
      <c r="B36" s="261" t="str">
        <f>IF(ISERROR(INDEX(Accueil!$L$13:$M$22,VLOOKUP(C36,Accueil!$M$27:$N$56,2,0),2)),"",INDEX(Accueil!$L$13:$M$22,VLOOKUP(C36,Accueil!$M$27:$N$56,2,0),2))</f>
        <v/>
      </c>
      <c r="C36" s="260" t="str">
        <f>IF(ISERROR(VLOOKUP(D36,Accueil!$R$27:$S$126,2,0)),"",VLOOKUP(D36,Accueil!$R$27:$S$126,2,0))</f>
        <v/>
      </c>
      <c r="D36" s="58" t="str">
        <f>IF(ISERROR(INDEX(Accueil!$P$27:$R$126,MATCH(SMALL(Accueil!$P$27:$P$126,'Synthèse classes'!A36),Accueil!$P$27:$P$126,0),3)),"",INDEX(Accueil!$P$27:$R$126,MATCH(SMALL(Accueil!$P$27:$P$126,'Synthèse classes'!A36),Accueil!$P$27:$P$126,0),3))</f>
        <v/>
      </c>
      <c r="E36" s="59" t="str">
        <f t="shared" si="22"/>
        <v/>
      </c>
      <c r="F36" s="60" t="str">
        <f t="shared" si="23"/>
        <v/>
      </c>
      <c r="G36" s="61" t="str">
        <f t="shared" si="24"/>
        <v/>
      </c>
      <c r="H36" s="62" t="str">
        <f t="shared" si="25"/>
        <v/>
      </c>
      <c r="I36" s="63" t="str">
        <f t="shared" si="26"/>
        <v/>
      </c>
      <c r="J36" s="63" t="str">
        <f t="shared" si="27"/>
        <v/>
      </c>
      <c r="K36" s="64" t="str">
        <f t="shared" si="28"/>
        <v/>
      </c>
      <c r="L36" s="65" t="str">
        <f t="shared" si="29"/>
        <v/>
      </c>
      <c r="M36" s="257" t="str">
        <f t="shared" si="30"/>
        <v/>
      </c>
      <c r="N36" s="181" t="str">
        <f t="shared" si="31"/>
        <v/>
      </c>
      <c r="O36" s="258" t="str">
        <f t="shared" si="19"/>
        <v/>
      </c>
      <c r="P36" s="97" t="str">
        <f>IF(ISERROR(INDEX(Accueil!$M$27:$N$56,MATCH(VLOOKUP(D36,Accueil!$R$27:$S$126,2),Accueil!$M$27:$M$56,0),2)),"",INDEX(Accueil!$M$27:$N$56,MATCH(VLOOKUP(D36,Accueil!$R$27:$S$126,2),Accueil!$M$27:$M$56,0),2))</f>
        <v/>
      </c>
      <c r="Q36" s="97" t="str">
        <f>IF(ISERROR(INDEX(Accueil!$L$27:$M$56,MATCH(VLOOKUP(D36,Accueil!$R$27:$S$126,2),Accueil!$M$27:$M$56,0),1)),"",INDEX(Accueil!$L$27:$M$56,MATCH(VLOOKUP(D36,Accueil!$R$27:$S$126,2),Accueil!$M$27:$M$56,0),1))</f>
        <v/>
      </c>
      <c r="R36" s="97">
        <f t="shared" si="20"/>
        <v>1</v>
      </c>
      <c r="S36" s="97">
        <f t="shared" si="21"/>
        <v>1</v>
      </c>
    </row>
    <row r="37" spans="1:19" ht="23.25" customHeight="1">
      <c r="A37" s="97">
        <v>34</v>
      </c>
      <c r="B37" s="261" t="str">
        <f>IF(ISERROR(INDEX(Accueil!$L$13:$M$22,VLOOKUP(C37,Accueil!$M$27:$N$56,2,0),2)),"",INDEX(Accueil!$L$13:$M$22,VLOOKUP(C37,Accueil!$M$27:$N$56,2,0),2))</f>
        <v/>
      </c>
      <c r="C37" s="260" t="str">
        <f>IF(ISERROR(VLOOKUP(D37,Accueil!$R$27:$S$126,2,0)),"",VLOOKUP(D37,Accueil!$R$27:$S$126,2,0))</f>
        <v/>
      </c>
      <c r="D37" s="58" t="str">
        <f>IF(ISERROR(INDEX(Accueil!$P$27:$R$126,MATCH(SMALL(Accueil!$P$27:$P$126,'Synthèse classes'!A37),Accueil!$P$27:$P$126,0),3)),"",INDEX(Accueil!$P$27:$R$126,MATCH(SMALL(Accueil!$P$27:$P$126,'Synthèse classes'!A37),Accueil!$P$27:$P$126,0),3))</f>
        <v/>
      </c>
      <c r="E37" s="59" t="str">
        <f t="shared" si="22"/>
        <v/>
      </c>
      <c r="F37" s="60" t="str">
        <f t="shared" si="23"/>
        <v/>
      </c>
      <c r="G37" s="61" t="str">
        <f t="shared" si="24"/>
        <v/>
      </c>
      <c r="H37" s="62" t="str">
        <f t="shared" si="25"/>
        <v/>
      </c>
      <c r="I37" s="63" t="str">
        <f t="shared" si="26"/>
        <v/>
      </c>
      <c r="J37" s="63" t="str">
        <f t="shared" si="27"/>
        <v/>
      </c>
      <c r="K37" s="64" t="str">
        <f t="shared" si="28"/>
        <v/>
      </c>
      <c r="L37" s="65" t="str">
        <f t="shared" si="29"/>
        <v/>
      </c>
      <c r="M37" s="257" t="str">
        <f t="shared" si="30"/>
        <v/>
      </c>
      <c r="N37" s="181" t="str">
        <f t="shared" si="31"/>
        <v/>
      </c>
      <c r="O37" s="258" t="str">
        <f t="shared" si="19"/>
        <v/>
      </c>
      <c r="P37" s="97" t="str">
        <f>IF(ISERROR(INDEX(Accueil!$M$27:$N$56,MATCH(VLOOKUP(D37,Accueil!$R$27:$S$126,2),Accueil!$M$27:$M$56,0),2)),"",INDEX(Accueil!$M$27:$N$56,MATCH(VLOOKUP(D37,Accueil!$R$27:$S$126,2),Accueil!$M$27:$M$56,0),2))</f>
        <v/>
      </c>
      <c r="Q37" s="97" t="str">
        <f>IF(ISERROR(INDEX(Accueil!$L$27:$M$56,MATCH(VLOOKUP(D37,Accueil!$R$27:$S$126,2),Accueil!$M$27:$M$56,0),1)),"",INDEX(Accueil!$L$27:$M$56,MATCH(VLOOKUP(D37,Accueil!$R$27:$S$126,2),Accueil!$M$27:$M$56,0),1))</f>
        <v/>
      </c>
      <c r="R37" s="97">
        <f t="shared" si="20"/>
        <v>1</v>
      </c>
      <c r="S37" s="97">
        <f t="shared" si="21"/>
        <v>1</v>
      </c>
    </row>
    <row r="38" spans="1:19" ht="23.25" customHeight="1">
      <c r="A38" s="97">
        <v>35</v>
      </c>
      <c r="B38" s="261" t="str">
        <f>IF(ISERROR(INDEX(Accueil!$L$13:$M$22,VLOOKUP(C38,Accueil!$M$27:$N$56,2,0),2)),"",INDEX(Accueil!$L$13:$M$22,VLOOKUP(C38,Accueil!$M$27:$N$56,2,0),2))</f>
        <v/>
      </c>
      <c r="C38" s="260" t="str">
        <f>IF(ISERROR(VLOOKUP(D38,Accueil!$R$27:$S$126,2,0)),"",VLOOKUP(D38,Accueil!$R$27:$S$126,2,0))</f>
        <v/>
      </c>
      <c r="D38" s="58" t="str">
        <f>IF(ISERROR(INDEX(Accueil!$P$27:$R$126,MATCH(SMALL(Accueil!$P$27:$P$126,'Synthèse classes'!A38),Accueil!$P$27:$P$126,0),3)),"",INDEX(Accueil!$P$27:$R$126,MATCH(SMALL(Accueil!$P$27:$P$126,'Synthèse classes'!A38),Accueil!$P$27:$P$126,0),3))</f>
        <v/>
      </c>
      <c r="E38" s="59" t="str">
        <f t="shared" si="22"/>
        <v/>
      </c>
      <c r="F38" s="60" t="str">
        <f t="shared" si="23"/>
        <v/>
      </c>
      <c r="G38" s="61" t="str">
        <f t="shared" si="24"/>
        <v/>
      </c>
      <c r="H38" s="62" t="str">
        <f t="shared" si="25"/>
        <v/>
      </c>
      <c r="I38" s="63" t="str">
        <f t="shared" si="26"/>
        <v/>
      </c>
      <c r="J38" s="63" t="str">
        <f t="shared" si="27"/>
        <v/>
      </c>
      <c r="K38" s="64" t="str">
        <f t="shared" si="28"/>
        <v/>
      </c>
      <c r="L38" s="65" t="str">
        <f t="shared" si="29"/>
        <v/>
      </c>
      <c r="M38" s="257" t="str">
        <f t="shared" si="30"/>
        <v/>
      </c>
      <c r="N38" s="181" t="str">
        <f t="shared" si="31"/>
        <v/>
      </c>
      <c r="O38" s="258" t="str">
        <f t="shared" si="19"/>
        <v/>
      </c>
      <c r="P38" s="97" t="str">
        <f>IF(ISERROR(INDEX(Accueil!$M$27:$N$56,MATCH(VLOOKUP(D38,Accueil!$R$27:$S$126,2),Accueil!$M$27:$M$56,0),2)),"",INDEX(Accueil!$M$27:$N$56,MATCH(VLOOKUP(D38,Accueil!$R$27:$S$126,2),Accueil!$M$27:$M$56,0),2))</f>
        <v/>
      </c>
      <c r="Q38" s="97" t="str">
        <f>IF(ISERROR(INDEX(Accueil!$L$27:$M$56,MATCH(VLOOKUP(D38,Accueil!$R$27:$S$126,2),Accueil!$M$27:$M$56,0),1)),"",INDEX(Accueil!$L$27:$M$56,MATCH(VLOOKUP(D38,Accueil!$R$27:$S$126,2),Accueil!$M$27:$M$56,0),1))</f>
        <v/>
      </c>
      <c r="R38" s="97">
        <f t="shared" si="20"/>
        <v>1</v>
      </c>
      <c r="S38" s="97">
        <f t="shared" si="21"/>
        <v>1</v>
      </c>
    </row>
    <row r="39" spans="1:19" ht="23.25" customHeight="1">
      <c r="A39" s="97">
        <v>36</v>
      </c>
      <c r="B39" s="261" t="str">
        <f>IF(ISERROR(INDEX(Accueil!$L$13:$M$22,VLOOKUP(C39,Accueil!$M$27:$N$56,2,0),2)),"",INDEX(Accueil!$L$13:$M$22,VLOOKUP(C39,Accueil!$M$27:$N$56,2,0),2))</f>
        <v/>
      </c>
      <c r="C39" s="260" t="str">
        <f>IF(ISERROR(VLOOKUP(D39,Accueil!$R$27:$S$126,2,0)),"",VLOOKUP(D39,Accueil!$R$27:$S$126,2,0))</f>
        <v/>
      </c>
      <c r="D39" s="58" t="str">
        <f>IF(ISERROR(INDEX(Accueil!$P$27:$R$126,MATCH(SMALL(Accueil!$P$27:$P$126,'Synthèse classes'!A39),Accueil!$P$27:$P$126,0),3)),"",INDEX(Accueil!$P$27:$R$126,MATCH(SMALL(Accueil!$P$27:$P$126,'Synthèse classes'!A39),Accueil!$P$27:$P$126,0),3))</f>
        <v/>
      </c>
      <c r="E39" s="59" t="str">
        <f t="shared" si="22"/>
        <v/>
      </c>
      <c r="F39" s="60" t="str">
        <f t="shared" si="23"/>
        <v/>
      </c>
      <c r="G39" s="61" t="str">
        <f t="shared" si="24"/>
        <v/>
      </c>
      <c r="H39" s="62" t="str">
        <f t="shared" si="25"/>
        <v/>
      </c>
      <c r="I39" s="63" t="str">
        <f t="shared" si="26"/>
        <v/>
      </c>
      <c r="J39" s="63" t="str">
        <f t="shared" si="27"/>
        <v/>
      </c>
      <c r="K39" s="64" t="str">
        <f t="shared" si="28"/>
        <v/>
      </c>
      <c r="L39" s="65" t="str">
        <f t="shared" si="29"/>
        <v/>
      </c>
      <c r="M39" s="257" t="str">
        <f t="shared" si="30"/>
        <v/>
      </c>
      <c r="N39" s="181" t="str">
        <f t="shared" si="31"/>
        <v/>
      </c>
      <c r="O39" s="258" t="str">
        <f t="shared" si="19"/>
        <v/>
      </c>
      <c r="P39" s="97" t="str">
        <f>IF(ISERROR(INDEX(Accueil!$M$27:$N$56,MATCH(VLOOKUP(D39,Accueil!$R$27:$S$126,2),Accueil!$M$27:$M$56,0),2)),"",INDEX(Accueil!$M$27:$N$56,MATCH(VLOOKUP(D39,Accueil!$R$27:$S$126,2),Accueil!$M$27:$M$56,0),2))</f>
        <v/>
      </c>
      <c r="Q39" s="97" t="str">
        <f>IF(ISERROR(INDEX(Accueil!$L$27:$M$56,MATCH(VLOOKUP(D39,Accueil!$R$27:$S$126,2),Accueil!$M$27:$M$56,0),1)),"",INDEX(Accueil!$L$27:$M$56,MATCH(VLOOKUP(D39,Accueil!$R$27:$S$126,2),Accueil!$M$27:$M$56,0),1))</f>
        <v/>
      </c>
      <c r="R39" s="97">
        <f t="shared" si="20"/>
        <v>1</v>
      </c>
      <c r="S39" s="97">
        <f t="shared" si="21"/>
        <v>1</v>
      </c>
    </row>
    <row r="40" spans="1:19" ht="23.25" customHeight="1">
      <c r="A40" s="97">
        <v>37</v>
      </c>
      <c r="B40" s="261" t="str">
        <f>IF(ISERROR(INDEX(Accueil!$L$13:$M$22,VLOOKUP(C40,Accueil!$M$27:$N$56,2,0),2)),"",INDEX(Accueil!$L$13:$M$22,VLOOKUP(C40,Accueil!$M$27:$N$56,2,0),2))</f>
        <v/>
      </c>
      <c r="C40" s="260" t="str">
        <f>IF(ISERROR(VLOOKUP(D40,Accueil!$R$27:$S$126,2,0)),"",VLOOKUP(D40,Accueil!$R$27:$S$126,2,0))</f>
        <v/>
      </c>
      <c r="D40" s="58" t="str">
        <f>IF(ISERROR(INDEX(Accueil!$P$27:$R$126,MATCH(SMALL(Accueil!$P$27:$P$126,'Synthèse classes'!A40),Accueil!$P$27:$P$126,0),3)),"",INDEX(Accueil!$P$27:$R$126,MATCH(SMALL(Accueil!$P$27:$P$126,'Synthèse classes'!A40),Accueil!$P$27:$P$126,0),3))</f>
        <v/>
      </c>
      <c r="E40" s="59" t="str">
        <f t="shared" si="22"/>
        <v/>
      </c>
      <c r="F40" s="60" t="str">
        <f t="shared" si="23"/>
        <v/>
      </c>
      <c r="G40" s="61" t="str">
        <f t="shared" si="24"/>
        <v/>
      </c>
      <c r="H40" s="62" t="str">
        <f t="shared" si="25"/>
        <v/>
      </c>
      <c r="I40" s="63" t="str">
        <f t="shared" si="26"/>
        <v/>
      </c>
      <c r="J40" s="63" t="str">
        <f t="shared" si="27"/>
        <v/>
      </c>
      <c r="K40" s="64" t="str">
        <f t="shared" si="28"/>
        <v/>
      </c>
      <c r="L40" s="65" t="str">
        <f t="shared" si="29"/>
        <v/>
      </c>
      <c r="M40" s="257" t="str">
        <f t="shared" si="30"/>
        <v/>
      </c>
      <c r="N40" s="181" t="str">
        <f t="shared" si="31"/>
        <v/>
      </c>
      <c r="O40" s="258" t="str">
        <f t="shared" si="19"/>
        <v/>
      </c>
      <c r="P40" s="97" t="str">
        <f>IF(ISERROR(INDEX(Accueil!$M$27:$N$56,MATCH(VLOOKUP(D40,Accueil!$R$27:$S$126,2),Accueil!$M$27:$M$56,0),2)),"",INDEX(Accueil!$M$27:$N$56,MATCH(VLOOKUP(D40,Accueil!$R$27:$S$126,2),Accueil!$M$27:$M$56,0),2))</f>
        <v/>
      </c>
      <c r="Q40" s="97" t="str">
        <f>IF(ISERROR(INDEX(Accueil!$L$27:$M$56,MATCH(VLOOKUP(D40,Accueil!$R$27:$S$126,2),Accueil!$M$27:$M$56,0),1)),"",INDEX(Accueil!$L$27:$M$56,MATCH(VLOOKUP(D40,Accueil!$R$27:$S$126,2),Accueil!$M$27:$M$56,0),1))</f>
        <v/>
      </c>
      <c r="R40" s="97">
        <f t="shared" si="20"/>
        <v>1</v>
      </c>
      <c r="S40" s="97">
        <f t="shared" si="21"/>
        <v>1</v>
      </c>
    </row>
    <row r="41" spans="1:19" ht="23.25" customHeight="1">
      <c r="A41" s="97">
        <v>38</v>
      </c>
      <c r="B41" s="261" t="str">
        <f>IF(ISERROR(INDEX(Accueil!$L$13:$M$22,VLOOKUP(C41,Accueil!$M$27:$N$56,2,0),2)),"",INDEX(Accueil!$L$13:$M$22,VLOOKUP(C41,Accueil!$M$27:$N$56,2,0),2))</f>
        <v/>
      </c>
      <c r="C41" s="260" t="str">
        <f>IF(ISERROR(VLOOKUP(D41,Accueil!$R$27:$S$126,2,0)),"",VLOOKUP(D41,Accueil!$R$27:$S$126,2,0))</f>
        <v/>
      </c>
      <c r="D41" s="58" t="str">
        <f>IF(ISERROR(INDEX(Accueil!$P$27:$R$126,MATCH(SMALL(Accueil!$P$27:$P$126,'Synthèse classes'!A41),Accueil!$P$27:$P$126,0),3)),"",INDEX(Accueil!$P$27:$R$126,MATCH(SMALL(Accueil!$P$27:$P$126,'Synthèse classes'!A41),Accueil!$P$27:$P$126,0),3))</f>
        <v/>
      </c>
      <c r="E41" s="59" t="str">
        <f t="shared" si="22"/>
        <v/>
      </c>
      <c r="F41" s="60" t="str">
        <f t="shared" si="23"/>
        <v/>
      </c>
      <c r="G41" s="61" t="str">
        <f t="shared" si="24"/>
        <v/>
      </c>
      <c r="H41" s="62" t="str">
        <f t="shared" si="25"/>
        <v/>
      </c>
      <c r="I41" s="63" t="str">
        <f t="shared" si="26"/>
        <v/>
      </c>
      <c r="J41" s="63" t="str">
        <f t="shared" si="27"/>
        <v/>
      </c>
      <c r="K41" s="64" t="str">
        <f t="shared" si="28"/>
        <v/>
      </c>
      <c r="L41" s="65" t="str">
        <f t="shared" si="29"/>
        <v/>
      </c>
      <c r="M41" s="257" t="str">
        <f t="shared" si="30"/>
        <v/>
      </c>
      <c r="N41" s="181" t="str">
        <f t="shared" si="31"/>
        <v/>
      </c>
      <c r="O41" s="258" t="str">
        <f t="shared" si="19"/>
        <v/>
      </c>
      <c r="P41" s="97" t="str">
        <f>IF(ISERROR(INDEX(Accueil!$M$27:$N$56,MATCH(VLOOKUP(D41,Accueil!$R$27:$S$126,2),Accueil!$M$27:$M$56,0),2)),"",INDEX(Accueil!$M$27:$N$56,MATCH(VLOOKUP(D41,Accueil!$R$27:$S$126,2),Accueil!$M$27:$M$56,0),2))</f>
        <v/>
      </c>
      <c r="Q41" s="97" t="str">
        <f>IF(ISERROR(INDEX(Accueil!$L$27:$M$56,MATCH(VLOOKUP(D41,Accueil!$R$27:$S$126,2),Accueil!$M$27:$M$56,0),1)),"",INDEX(Accueil!$L$27:$M$56,MATCH(VLOOKUP(D41,Accueil!$R$27:$S$126,2),Accueil!$M$27:$M$56,0),1))</f>
        <v/>
      </c>
      <c r="R41" s="97">
        <f t="shared" si="20"/>
        <v>1</v>
      </c>
      <c r="S41" s="97">
        <f t="shared" si="21"/>
        <v>1</v>
      </c>
    </row>
    <row r="42" spans="1:19" ht="23.25" customHeight="1">
      <c r="A42" s="97">
        <v>39</v>
      </c>
      <c r="B42" s="261" t="str">
        <f>IF(ISERROR(INDEX(Accueil!$L$13:$M$22,VLOOKUP(C42,Accueil!$M$27:$N$56,2,0),2)),"",INDEX(Accueil!$L$13:$M$22,VLOOKUP(C42,Accueil!$M$27:$N$56,2,0),2))</f>
        <v/>
      </c>
      <c r="C42" s="260" t="str">
        <f>IF(ISERROR(VLOOKUP(D42,Accueil!$R$27:$S$126,2,0)),"",VLOOKUP(D42,Accueil!$R$27:$S$126,2,0))</f>
        <v/>
      </c>
      <c r="D42" s="58" t="str">
        <f>IF(ISERROR(INDEX(Accueil!$P$27:$R$126,MATCH(SMALL(Accueil!$P$27:$P$126,'Synthèse classes'!A42),Accueil!$P$27:$P$126,0),3)),"",INDEX(Accueil!$P$27:$R$126,MATCH(SMALL(Accueil!$P$27:$P$126,'Synthèse classes'!A42),Accueil!$P$27:$P$126,0),3))</f>
        <v/>
      </c>
      <c r="E42" s="59" t="str">
        <f t="shared" si="22"/>
        <v/>
      </c>
      <c r="F42" s="60" t="str">
        <f t="shared" si="23"/>
        <v/>
      </c>
      <c r="G42" s="61" t="str">
        <f t="shared" si="24"/>
        <v/>
      </c>
      <c r="H42" s="62" t="str">
        <f t="shared" si="25"/>
        <v/>
      </c>
      <c r="I42" s="63" t="str">
        <f t="shared" si="26"/>
        <v/>
      </c>
      <c r="J42" s="63" t="str">
        <f t="shared" si="27"/>
        <v/>
      </c>
      <c r="K42" s="64" t="str">
        <f t="shared" si="28"/>
        <v/>
      </c>
      <c r="L42" s="65" t="str">
        <f t="shared" si="29"/>
        <v/>
      </c>
      <c r="M42" s="257" t="str">
        <f t="shared" si="30"/>
        <v/>
      </c>
      <c r="N42" s="181" t="str">
        <f t="shared" si="31"/>
        <v/>
      </c>
      <c r="O42" s="258" t="str">
        <f t="shared" si="19"/>
        <v/>
      </c>
      <c r="P42" s="97" t="str">
        <f>IF(ISERROR(INDEX(Accueil!$M$27:$N$56,MATCH(VLOOKUP(D42,Accueil!$R$27:$S$126,2),Accueil!$M$27:$M$56,0),2)),"",INDEX(Accueil!$M$27:$N$56,MATCH(VLOOKUP(D42,Accueil!$R$27:$S$126,2),Accueil!$M$27:$M$56,0),2))</f>
        <v/>
      </c>
      <c r="Q42" s="97" t="str">
        <f>IF(ISERROR(INDEX(Accueil!$L$27:$M$56,MATCH(VLOOKUP(D42,Accueil!$R$27:$S$126,2),Accueil!$M$27:$M$56,0),1)),"",INDEX(Accueil!$L$27:$M$56,MATCH(VLOOKUP(D42,Accueil!$R$27:$S$126,2),Accueil!$M$27:$M$56,0),1))</f>
        <v/>
      </c>
      <c r="R42" s="97">
        <f t="shared" si="20"/>
        <v>1</v>
      </c>
      <c r="S42" s="97">
        <f t="shared" si="21"/>
        <v>1</v>
      </c>
    </row>
    <row r="43" spans="1:19" ht="23.25" customHeight="1">
      <c r="A43" s="97">
        <v>40</v>
      </c>
      <c r="B43" s="261" t="str">
        <f>IF(ISERROR(INDEX(Accueil!$L$13:$M$22,VLOOKUP(C43,Accueil!$M$27:$N$56,2,0),2)),"",INDEX(Accueil!$L$13:$M$22,VLOOKUP(C43,Accueil!$M$27:$N$56,2,0),2))</f>
        <v/>
      </c>
      <c r="C43" s="260" t="str">
        <f>IF(ISERROR(VLOOKUP(D43,Accueil!$R$27:$S$126,2,0)),"",VLOOKUP(D43,Accueil!$R$27:$S$126,2,0))</f>
        <v/>
      </c>
      <c r="D43" s="58" t="str">
        <f>IF(ISERROR(INDEX(Accueil!$P$27:$R$126,MATCH(SMALL(Accueil!$P$27:$P$126,'Synthèse classes'!A43),Accueil!$P$27:$P$126,0),3)),"",INDEX(Accueil!$P$27:$R$126,MATCH(SMALL(Accueil!$P$27:$P$126,'Synthèse classes'!A43),Accueil!$P$27:$P$126,0),3))</f>
        <v/>
      </c>
      <c r="E43" s="59" t="str">
        <f t="shared" si="22"/>
        <v/>
      </c>
      <c r="F43" s="60" t="str">
        <f t="shared" si="23"/>
        <v/>
      </c>
      <c r="G43" s="61" t="str">
        <f t="shared" si="24"/>
        <v/>
      </c>
      <c r="H43" s="62" t="str">
        <f t="shared" si="25"/>
        <v/>
      </c>
      <c r="I43" s="63" t="str">
        <f t="shared" si="26"/>
        <v/>
      </c>
      <c r="J43" s="63" t="str">
        <f t="shared" si="27"/>
        <v/>
      </c>
      <c r="K43" s="64" t="str">
        <f t="shared" si="28"/>
        <v/>
      </c>
      <c r="L43" s="65" t="str">
        <f t="shared" si="29"/>
        <v/>
      </c>
      <c r="M43" s="257" t="str">
        <f t="shared" si="30"/>
        <v/>
      </c>
      <c r="N43" s="181" t="str">
        <f t="shared" si="31"/>
        <v/>
      </c>
      <c r="O43" s="258" t="str">
        <f t="shared" si="19"/>
        <v/>
      </c>
      <c r="P43" s="97" t="str">
        <f>IF(ISERROR(INDEX(Accueil!$M$27:$N$56,MATCH(VLOOKUP(D43,Accueil!$R$27:$S$126,2),Accueil!$M$27:$M$56,0),2)),"",INDEX(Accueil!$M$27:$N$56,MATCH(VLOOKUP(D43,Accueil!$R$27:$S$126,2),Accueil!$M$27:$M$56,0),2))</f>
        <v/>
      </c>
      <c r="Q43" s="97" t="str">
        <f>IF(ISERROR(INDEX(Accueil!$L$27:$M$56,MATCH(VLOOKUP(D43,Accueil!$R$27:$S$126,2),Accueil!$M$27:$M$56,0),1)),"",INDEX(Accueil!$L$27:$M$56,MATCH(VLOOKUP(D43,Accueil!$R$27:$S$126,2),Accueil!$M$27:$M$56,0),1))</f>
        <v/>
      </c>
      <c r="R43" s="97">
        <f t="shared" si="20"/>
        <v>1</v>
      </c>
      <c r="S43" s="97">
        <f t="shared" si="21"/>
        <v>1</v>
      </c>
    </row>
    <row r="44" spans="1:19" ht="23.25" customHeight="1">
      <c r="A44" s="97">
        <v>41</v>
      </c>
      <c r="B44" s="261" t="str">
        <f>IF(ISERROR(INDEX(Accueil!$L$13:$M$22,VLOOKUP(C44,Accueil!$M$27:$N$56,2,0),2)),"",INDEX(Accueil!$L$13:$M$22,VLOOKUP(C44,Accueil!$M$27:$N$56,2,0),2))</f>
        <v/>
      </c>
      <c r="C44" s="260" t="str">
        <f>IF(ISERROR(VLOOKUP(D44,Accueil!$R$27:$S$126,2,0)),"",VLOOKUP(D44,Accueil!$R$27:$S$126,2,0))</f>
        <v/>
      </c>
      <c r="D44" s="58" t="str">
        <f>IF(ISERROR(INDEX(Accueil!$P$27:$R$126,MATCH(SMALL(Accueil!$P$27:$P$126,'Synthèse classes'!A44),Accueil!$P$27:$P$126,0),3)),"",INDEX(Accueil!$P$27:$R$126,MATCH(SMALL(Accueil!$P$27:$P$126,'Synthèse classes'!A44),Accueil!$P$27:$P$126,0),3))</f>
        <v/>
      </c>
      <c r="E44" s="59" t="str">
        <f t="shared" si="22"/>
        <v/>
      </c>
      <c r="F44" s="60" t="str">
        <f t="shared" si="23"/>
        <v/>
      </c>
      <c r="G44" s="61" t="str">
        <f t="shared" si="24"/>
        <v/>
      </c>
      <c r="H44" s="62" t="str">
        <f t="shared" si="25"/>
        <v/>
      </c>
      <c r="I44" s="63" t="str">
        <f t="shared" si="26"/>
        <v/>
      </c>
      <c r="J44" s="63" t="str">
        <f t="shared" si="27"/>
        <v/>
      </c>
      <c r="K44" s="64" t="str">
        <f t="shared" si="28"/>
        <v/>
      </c>
      <c r="L44" s="65" t="str">
        <f t="shared" si="29"/>
        <v/>
      </c>
      <c r="M44" s="257" t="str">
        <f t="shared" si="30"/>
        <v/>
      </c>
      <c r="N44" s="181" t="str">
        <f t="shared" si="31"/>
        <v/>
      </c>
      <c r="O44" s="258" t="str">
        <f t="shared" si="19"/>
        <v/>
      </c>
      <c r="P44" s="97" t="str">
        <f>IF(ISERROR(INDEX(Accueil!$M$27:$N$56,MATCH(VLOOKUP(D44,Accueil!$R$27:$S$126,2),Accueil!$M$27:$M$56,0),2)),"",INDEX(Accueil!$M$27:$N$56,MATCH(VLOOKUP(D44,Accueil!$R$27:$S$126,2),Accueil!$M$27:$M$56,0),2))</f>
        <v/>
      </c>
      <c r="Q44" s="97" t="str">
        <f>IF(ISERROR(INDEX(Accueil!$L$27:$M$56,MATCH(VLOOKUP(D44,Accueil!$R$27:$S$126,2),Accueil!$M$27:$M$56,0),1)),"",INDEX(Accueil!$L$27:$M$56,MATCH(VLOOKUP(D44,Accueil!$R$27:$S$126,2),Accueil!$M$27:$M$56,0),1))</f>
        <v/>
      </c>
      <c r="R44" s="97">
        <f t="shared" si="20"/>
        <v>1</v>
      </c>
      <c r="S44" s="97">
        <f t="shared" si="21"/>
        <v>1</v>
      </c>
    </row>
    <row r="45" spans="1:19" ht="23.25" customHeight="1">
      <c r="A45" s="97">
        <v>42</v>
      </c>
      <c r="B45" s="261" t="str">
        <f>IF(ISERROR(INDEX(Accueil!$L$13:$M$22,VLOOKUP(C45,Accueil!$M$27:$N$56,2,0),2)),"",INDEX(Accueil!$L$13:$M$22,VLOOKUP(C45,Accueil!$M$27:$N$56,2,0),2))</f>
        <v/>
      </c>
      <c r="C45" s="260" t="str">
        <f>IF(ISERROR(VLOOKUP(D45,Accueil!$R$27:$S$126,2,0)),"",VLOOKUP(D45,Accueil!$R$27:$S$126,2,0))</f>
        <v/>
      </c>
      <c r="D45" s="58" t="str">
        <f>IF(ISERROR(INDEX(Accueil!$P$27:$R$126,MATCH(SMALL(Accueil!$P$27:$P$126,'Synthèse classes'!A45),Accueil!$P$27:$P$126,0),3)),"",INDEX(Accueil!$P$27:$R$126,MATCH(SMALL(Accueil!$P$27:$P$126,'Synthèse classes'!A45),Accueil!$P$27:$P$126,0),3))</f>
        <v/>
      </c>
      <c r="E45" s="59" t="str">
        <f t="shared" si="22"/>
        <v/>
      </c>
      <c r="F45" s="60" t="str">
        <f t="shared" si="23"/>
        <v/>
      </c>
      <c r="G45" s="61" t="str">
        <f t="shared" si="24"/>
        <v/>
      </c>
      <c r="H45" s="62" t="str">
        <f t="shared" si="25"/>
        <v/>
      </c>
      <c r="I45" s="63" t="str">
        <f t="shared" si="26"/>
        <v/>
      </c>
      <c r="J45" s="63" t="str">
        <f t="shared" si="27"/>
        <v/>
      </c>
      <c r="K45" s="64" t="str">
        <f t="shared" si="28"/>
        <v/>
      </c>
      <c r="L45" s="65" t="str">
        <f t="shared" si="29"/>
        <v/>
      </c>
      <c r="M45" s="257" t="str">
        <f t="shared" si="30"/>
        <v/>
      </c>
      <c r="N45" s="181" t="str">
        <f t="shared" si="31"/>
        <v/>
      </c>
      <c r="O45" s="258" t="str">
        <f t="shared" si="19"/>
        <v/>
      </c>
      <c r="P45" s="97" t="str">
        <f>IF(ISERROR(INDEX(Accueil!$M$27:$N$56,MATCH(VLOOKUP(D45,Accueil!$R$27:$S$126,2),Accueil!$M$27:$M$56,0),2)),"",INDEX(Accueil!$M$27:$N$56,MATCH(VLOOKUP(D45,Accueil!$R$27:$S$126,2),Accueil!$M$27:$M$56,0),2))</f>
        <v/>
      </c>
      <c r="Q45" s="97" t="str">
        <f>IF(ISERROR(INDEX(Accueil!$L$27:$M$56,MATCH(VLOOKUP(D45,Accueil!$R$27:$S$126,2),Accueil!$M$27:$M$56,0),1)),"",INDEX(Accueil!$L$27:$M$56,MATCH(VLOOKUP(D45,Accueil!$R$27:$S$126,2),Accueil!$M$27:$M$56,0),1))</f>
        <v/>
      </c>
      <c r="R45" s="97">
        <f t="shared" si="20"/>
        <v>1</v>
      </c>
      <c r="S45" s="97">
        <f t="shared" si="21"/>
        <v>1</v>
      </c>
    </row>
    <row r="46" spans="1:19" ht="23.25" customHeight="1">
      <c r="A46" s="97">
        <v>43</v>
      </c>
      <c r="B46" s="261" t="str">
        <f>IF(ISERROR(INDEX(Accueil!$L$13:$M$22,VLOOKUP(C46,Accueil!$M$27:$N$56,2,0),2)),"",INDEX(Accueil!$L$13:$M$22,VLOOKUP(C46,Accueil!$M$27:$N$56,2,0),2))</f>
        <v/>
      </c>
      <c r="C46" s="260" t="str">
        <f>IF(ISERROR(VLOOKUP(D46,Accueil!$R$27:$S$126,2,0)),"",VLOOKUP(D46,Accueil!$R$27:$S$126,2,0))</f>
        <v/>
      </c>
      <c r="D46" s="58" t="str">
        <f>IF(ISERROR(INDEX(Accueil!$P$27:$R$126,MATCH(SMALL(Accueil!$P$27:$P$126,'Synthèse classes'!A46),Accueil!$P$27:$P$126,0),3)),"",INDEX(Accueil!$P$27:$R$126,MATCH(SMALL(Accueil!$P$27:$P$126,'Synthèse classes'!A46),Accueil!$P$27:$P$126,0),3))</f>
        <v/>
      </c>
      <c r="E46" s="59" t="str">
        <f t="shared" si="22"/>
        <v/>
      </c>
      <c r="F46" s="60" t="str">
        <f t="shared" si="23"/>
        <v/>
      </c>
      <c r="G46" s="61" t="str">
        <f t="shared" si="24"/>
        <v/>
      </c>
      <c r="H46" s="62" t="str">
        <f t="shared" si="25"/>
        <v/>
      </c>
      <c r="I46" s="63" t="str">
        <f t="shared" si="26"/>
        <v/>
      </c>
      <c r="J46" s="63" t="str">
        <f t="shared" si="27"/>
        <v/>
      </c>
      <c r="K46" s="64" t="str">
        <f t="shared" si="28"/>
        <v/>
      </c>
      <c r="L46" s="65" t="str">
        <f t="shared" si="29"/>
        <v/>
      </c>
      <c r="M46" s="257" t="str">
        <f t="shared" si="30"/>
        <v/>
      </c>
      <c r="N46" s="181" t="str">
        <f t="shared" si="31"/>
        <v/>
      </c>
      <c r="O46" s="258" t="str">
        <f t="shared" si="19"/>
        <v/>
      </c>
      <c r="P46" s="97" t="str">
        <f>IF(ISERROR(INDEX(Accueil!$M$27:$N$56,MATCH(VLOOKUP(D46,Accueil!$R$27:$S$126,2),Accueil!$M$27:$M$56,0),2)),"",INDEX(Accueil!$M$27:$N$56,MATCH(VLOOKUP(D46,Accueil!$R$27:$S$126,2),Accueil!$M$27:$M$56,0),2))</f>
        <v/>
      </c>
      <c r="Q46" s="97" t="str">
        <f>IF(ISERROR(INDEX(Accueil!$L$27:$M$56,MATCH(VLOOKUP(D46,Accueil!$R$27:$S$126,2),Accueil!$M$27:$M$56,0),1)),"",INDEX(Accueil!$L$27:$M$56,MATCH(VLOOKUP(D46,Accueil!$R$27:$S$126,2),Accueil!$M$27:$M$56,0),1))</f>
        <v/>
      </c>
      <c r="R46" s="97">
        <f t="shared" si="20"/>
        <v>1</v>
      </c>
      <c r="S46" s="97">
        <f t="shared" si="21"/>
        <v>1</v>
      </c>
    </row>
    <row r="47" spans="1:19" ht="23.25" customHeight="1">
      <c r="A47" s="97">
        <v>44</v>
      </c>
      <c r="B47" s="261" t="str">
        <f>IF(ISERROR(INDEX(Accueil!$L$13:$M$22,VLOOKUP(C47,Accueil!$M$27:$N$56,2,0),2)),"",INDEX(Accueil!$L$13:$M$22,VLOOKUP(C47,Accueil!$M$27:$N$56,2,0),2))</f>
        <v/>
      </c>
      <c r="C47" s="260" t="str">
        <f>IF(ISERROR(VLOOKUP(D47,Accueil!$R$27:$S$126,2,0)),"",VLOOKUP(D47,Accueil!$R$27:$S$126,2,0))</f>
        <v/>
      </c>
      <c r="D47" s="58" t="str">
        <f>IF(ISERROR(INDEX(Accueil!$P$27:$R$126,MATCH(SMALL(Accueil!$P$27:$P$126,'Synthèse classes'!A47),Accueil!$P$27:$P$126,0),3)),"",INDEX(Accueil!$P$27:$R$126,MATCH(SMALL(Accueil!$P$27:$P$126,'Synthèse classes'!A47),Accueil!$P$27:$P$126,0),3))</f>
        <v/>
      </c>
      <c r="E47" s="59" t="str">
        <f t="shared" si="22"/>
        <v/>
      </c>
      <c r="F47" s="60" t="str">
        <f t="shared" si="23"/>
        <v/>
      </c>
      <c r="G47" s="61" t="str">
        <f t="shared" si="24"/>
        <v/>
      </c>
      <c r="H47" s="62" t="str">
        <f t="shared" si="25"/>
        <v/>
      </c>
      <c r="I47" s="63" t="str">
        <f t="shared" si="26"/>
        <v/>
      </c>
      <c r="J47" s="63" t="str">
        <f t="shared" si="27"/>
        <v/>
      </c>
      <c r="K47" s="64" t="str">
        <f t="shared" si="28"/>
        <v/>
      </c>
      <c r="L47" s="65" t="str">
        <f t="shared" si="29"/>
        <v/>
      </c>
      <c r="M47" s="257" t="str">
        <f t="shared" si="30"/>
        <v/>
      </c>
      <c r="N47" s="181" t="str">
        <f t="shared" si="31"/>
        <v/>
      </c>
      <c r="O47" s="258" t="str">
        <f t="shared" si="19"/>
        <v/>
      </c>
      <c r="P47" s="97" t="str">
        <f>IF(ISERROR(INDEX(Accueil!$M$27:$N$56,MATCH(VLOOKUP(D47,Accueil!$R$27:$S$126,2),Accueil!$M$27:$M$56,0),2)),"",INDEX(Accueil!$M$27:$N$56,MATCH(VLOOKUP(D47,Accueil!$R$27:$S$126,2),Accueil!$M$27:$M$56,0),2))</f>
        <v/>
      </c>
      <c r="Q47" s="97" t="str">
        <f>IF(ISERROR(INDEX(Accueil!$L$27:$M$56,MATCH(VLOOKUP(D47,Accueil!$R$27:$S$126,2),Accueil!$M$27:$M$56,0),1)),"",INDEX(Accueil!$L$27:$M$56,MATCH(VLOOKUP(D47,Accueil!$R$27:$S$126,2),Accueil!$M$27:$M$56,0),1))</f>
        <v/>
      </c>
      <c r="R47" s="97">
        <f t="shared" si="20"/>
        <v>1</v>
      </c>
      <c r="S47" s="97">
        <f t="shared" si="21"/>
        <v>1</v>
      </c>
    </row>
    <row r="48" spans="1:19" ht="23.25" customHeight="1">
      <c r="A48" s="97">
        <v>45</v>
      </c>
      <c r="B48" s="261" t="str">
        <f>IF(ISERROR(INDEX(Accueil!$L$13:$M$22,VLOOKUP(C48,Accueil!$M$27:$N$56,2,0),2)),"",INDEX(Accueil!$L$13:$M$22,VLOOKUP(C48,Accueil!$M$27:$N$56,2,0),2))</f>
        <v/>
      </c>
      <c r="C48" s="260" t="str">
        <f>IF(ISERROR(VLOOKUP(D48,Accueil!$R$27:$S$126,2,0)),"",VLOOKUP(D48,Accueil!$R$27:$S$126,2,0))</f>
        <v/>
      </c>
      <c r="D48" s="58" t="str">
        <f>IF(ISERROR(INDEX(Accueil!$P$27:$R$126,MATCH(SMALL(Accueil!$P$27:$P$126,'Synthèse classes'!A48),Accueil!$P$27:$P$126,0),3)),"",INDEX(Accueil!$P$27:$R$126,MATCH(SMALL(Accueil!$P$27:$P$126,'Synthèse classes'!A48),Accueil!$P$27:$P$126,0),3))</f>
        <v/>
      </c>
      <c r="E48" s="59" t="str">
        <f t="shared" si="22"/>
        <v/>
      </c>
      <c r="F48" s="60" t="str">
        <f t="shared" si="23"/>
        <v/>
      </c>
      <c r="G48" s="61" t="str">
        <f t="shared" si="24"/>
        <v/>
      </c>
      <c r="H48" s="62" t="str">
        <f t="shared" si="25"/>
        <v/>
      </c>
      <c r="I48" s="63" t="str">
        <f t="shared" si="26"/>
        <v/>
      </c>
      <c r="J48" s="63" t="str">
        <f t="shared" si="27"/>
        <v/>
      </c>
      <c r="K48" s="64" t="str">
        <f t="shared" si="28"/>
        <v/>
      </c>
      <c r="L48" s="65" t="str">
        <f t="shared" si="29"/>
        <v/>
      </c>
      <c r="M48" s="257" t="str">
        <f t="shared" si="30"/>
        <v/>
      </c>
      <c r="N48" s="181" t="str">
        <f t="shared" si="31"/>
        <v/>
      </c>
      <c r="O48" s="258" t="str">
        <f t="shared" si="19"/>
        <v/>
      </c>
      <c r="P48" s="97" t="str">
        <f>IF(ISERROR(INDEX(Accueil!$M$27:$N$56,MATCH(VLOOKUP(D48,Accueil!$R$27:$S$126,2),Accueil!$M$27:$M$56,0),2)),"",INDEX(Accueil!$M$27:$N$56,MATCH(VLOOKUP(D48,Accueil!$R$27:$S$126,2),Accueil!$M$27:$M$56,0),2))</f>
        <v/>
      </c>
      <c r="Q48" s="97" t="str">
        <f>IF(ISERROR(INDEX(Accueil!$L$27:$M$56,MATCH(VLOOKUP(D48,Accueil!$R$27:$S$126,2),Accueil!$M$27:$M$56,0),1)),"",INDEX(Accueil!$L$27:$M$56,MATCH(VLOOKUP(D48,Accueil!$R$27:$S$126,2),Accueil!$M$27:$M$56,0),1))</f>
        <v/>
      </c>
      <c r="R48" s="97">
        <f t="shared" si="20"/>
        <v>1</v>
      </c>
      <c r="S48" s="97">
        <f t="shared" si="21"/>
        <v>1</v>
      </c>
    </row>
    <row r="49" spans="1:19" ht="23.25" customHeight="1">
      <c r="A49" s="97">
        <v>46</v>
      </c>
      <c r="B49" s="261" t="str">
        <f>IF(ISERROR(INDEX(Accueil!$L$13:$M$22,VLOOKUP(C49,Accueil!$M$27:$N$56,2,0),2)),"",INDEX(Accueil!$L$13:$M$22,VLOOKUP(C49,Accueil!$M$27:$N$56,2,0),2))</f>
        <v/>
      </c>
      <c r="C49" s="260" t="str">
        <f>IF(ISERROR(VLOOKUP(D49,Accueil!$R$27:$S$126,2,0)),"",VLOOKUP(D49,Accueil!$R$27:$S$126,2,0))</f>
        <v/>
      </c>
      <c r="D49" s="58" t="str">
        <f>IF(ISERROR(INDEX(Accueil!$P$27:$R$126,MATCH(SMALL(Accueil!$P$27:$P$126,'Synthèse classes'!A49),Accueil!$P$27:$P$126,0),3)),"",INDEX(Accueil!$P$27:$R$126,MATCH(SMALL(Accueil!$P$27:$P$126,'Synthèse classes'!A49),Accueil!$P$27:$P$126,0),3))</f>
        <v/>
      </c>
      <c r="E49" s="59" t="str">
        <f t="shared" si="22"/>
        <v/>
      </c>
      <c r="F49" s="60" t="str">
        <f t="shared" si="23"/>
        <v/>
      </c>
      <c r="G49" s="61" t="str">
        <f t="shared" si="24"/>
        <v/>
      </c>
      <c r="H49" s="62" t="str">
        <f t="shared" si="25"/>
        <v/>
      </c>
      <c r="I49" s="63" t="str">
        <f t="shared" si="26"/>
        <v/>
      </c>
      <c r="J49" s="63" t="str">
        <f t="shared" si="27"/>
        <v/>
      </c>
      <c r="K49" s="64" t="str">
        <f t="shared" si="28"/>
        <v/>
      </c>
      <c r="L49" s="65" t="str">
        <f t="shared" si="29"/>
        <v/>
      </c>
      <c r="M49" s="257" t="str">
        <f t="shared" si="30"/>
        <v/>
      </c>
      <c r="N49" s="181" t="str">
        <f t="shared" si="31"/>
        <v/>
      </c>
      <c r="O49" s="258" t="str">
        <f t="shared" si="19"/>
        <v/>
      </c>
      <c r="P49" s="97" t="str">
        <f>IF(ISERROR(INDEX(Accueil!$M$27:$N$56,MATCH(VLOOKUP(D49,Accueil!$R$27:$S$126,2),Accueil!$M$27:$M$56,0),2)),"",INDEX(Accueil!$M$27:$N$56,MATCH(VLOOKUP(D49,Accueil!$R$27:$S$126,2),Accueil!$M$27:$M$56,0),2))</f>
        <v/>
      </c>
      <c r="Q49" s="97" t="str">
        <f>IF(ISERROR(INDEX(Accueil!$L$27:$M$56,MATCH(VLOOKUP(D49,Accueil!$R$27:$S$126,2),Accueil!$M$27:$M$56,0),1)),"",INDEX(Accueil!$L$27:$M$56,MATCH(VLOOKUP(D49,Accueil!$R$27:$S$126,2),Accueil!$M$27:$M$56,0),1))</f>
        <v/>
      </c>
      <c r="R49" s="97">
        <f t="shared" si="20"/>
        <v>1</v>
      </c>
      <c r="S49" s="97">
        <f t="shared" si="21"/>
        <v>1</v>
      </c>
    </row>
    <row r="50" spans="1:19" ht="23.25" customHeight="1">
      <c r="A50" s="97">
        <v>47</v>
      </c>
      <c r="B50" s="261" t="str">
        <f>IF(ISERROR(INDEX(Accueil!$L$13:$M$22,VLOOKUP(C50,Accueil!$M$27:$N$56,2,0),2)),"",INDEX(Accueil!$L$13:$M$22,VLOOKUP(C50,Accueil!$M$27:$N$56,2,0),2))</f>
        <v/>
      </c>
      <c r="C50" s="260" t="str">
        <f>IF(ISERROR(VLOOKUP(D50,Accueil!$R$27:$S$126,2,0)),"",VLOOKUP(D50,Accueil!$R$27:$S$126,2,0))</f>
        <v/>
      </c>
      <c r="D50" s="58" t="str">
        <f>IF(ISERROR(INDEX(Accueil!$P$27:$R$126,MATCH(SMALL(Accueil!$P$27:$P$126,'Synthèse classes'!A50),Accueil!$P$27:$P$126,0),3)),"",INDEX(Accueil!$P$27:$R$126,MATCH(SMALL(Accueil!$P$27:$P$126,'Synthèse classes'!A50),Accueil!$P$27:$P$126,0),3))</f>
        <v/>
      </c>
      <c r="E50" s="59" t="str">
        <f t="shared" si="22"/>
        <v/>
      </c>
      <c r="F50" s="60" t="str">
        <f t="shared" si="23"/>
        <v/>
      </c>
      <c r="G50" s="61" t="str">
        <f t="shared" si="24"/>
        <v/>
      </c>
      <c r="H50" s="62" t="str">
        <f t="shared" si="25"/>
        <v/>
      </c>
      <c r="I50" s="63" t="str">
        <f t="shared" si="26"/>
        <v/>
      </c>
      <c r="J50" s="63" t="str">
        <f t="shared" si="27"/>
        <v/>
      </c>
      <c r="K50" s="64" t="str">
        <f t="shared" si="28"/>
        <v/>
      </c>
      <c r="L50" s="65" t="str">
        <f t="shared" si="29"/>
        <v/>
      </c>
      <c r="M50" s="257" t="str">
        <f t="shared" si="30"/>
        <v/>
      </c>
      <c r="N50" s="181" t="str">
        <f t="shared" si="31"/>
        <v/>
      </c>
      <c r="O50" s="258" t="str">
        <f t="shared" si="19"/>
        <v/>
      </c>
      <c r="P50" s="97" t="str">
        <f>IF(ISERROR(INDEX(Accueil!$M$27:$N$56,MATCH(VLOOKUP(D50,Accueil!$R$27:$S$126,2),Accueil!$M$27:$M$56,0),2)),"",INDEX(Accueil!$M$27:$N$56,MATCH(VLOOKUP(D50,Accueil!$R$27:$S$126,2),Accueil!$M$27:$M$56,0),2))</f>
        <v/>
      </c>
      <c r="Q50" s="97" t="str">
        <f>IF(ISERROR(INDEX(Accueil!$L$27:$M$56,MATCH(VLOOKUP(D50,Accueil!$R$27:$S$126,2),Accueil!$M$27:$M$56,0),1)),"",INDEX(Accueil!$L$27:$M$56,MATCH(VLOOKUP(D50,Accueil!$R$27:$S$126,2),Accueil!$M$27:$M$56,0),1))</f>
        <v/>
      </c>
      <c r="R50" s="97">
        <f t="shared" si="20"/>
        <v>1</v>
      </c>
      <c r="S50" s="97">
        <f t="shared" si="21"/>
        <v>1</v>
      </c>
    </row>
    <row r="51" spans="1:19" ht="23.25" customHeight="1">
      <c r="A51" s="97">
        <v>48</v>
      </c>
      <c r="B51" s="261" t="str">
        <f>IF(ISERROR(INDEX(Accueil!$L$13:$M$22,VLOOKUP(C51,Accueil!$M$27:$N$56,2,0),2)),"",INDEX(Accueil!$L$13:$M$22,VLOOKUP(C51,Accueil!$M$27:$N$56,2,0),2))</f>
        <v/>
      </c>
      <c r="C51" s="260" t="str">
        <f>IF(ISERROR(VLOOKUP(D51,Accueil!$R$27:$S$126,2,0)),"",VLOOKUP(D51,Accueil!$R$27:$S$126,2,0))</f>
        <v/>
      </c>
      <c r="D51" s="58" t="str">
        <f>IF(ISERROR(INDEX(Accueil!$P$27:$R$126,MATCH(SMALL(Accueil!$P$27:$P$126,'Synthèse classes'!A51),Accueil!$P$27:$P$126,0),3)),"",INDEX(Accueil!$P$27:$R$126,MATCH(SMALL(Accueil!$P$27:$P$126,'Synthèse classes'!A51),Accueil!$P$27:$P$126,0),3))</f>
        <v/>
      </c>
      <c r="E51" s="59" t="str">
        <f t="shared" si="22"/>
        <v/>
      </c>
      <c r="F51" s="60" t="str">
        <f t="shared" si="23"/>
        <v/>
      </c>
      <c r="G51" s="61" t="str">
        <f t="shared" si="24"/>
        <v/>
      </c>
      <c r="H51" s="62" t="str">
        <f t="shared" si="25"/>
        <v/>
      </c>
      <c r="I51" s="63" t="str">
        <f t="shared" si="26"/>
        <v/>
      </c>
      <c r="J51" s="63" t="str">
        <f t="shared" si="27"/>
        <v/>
      </c>
      <c r="K51" s="64" t="str">
        <f t="shared" si="28"/>
        <v/>
      </c>
      <c r="L51" s="65" t="str">
        <f t="shared" si="29"/>
        <v/>
      </c>
      <c r="M51" s="257" t="str">
        <f t="shared" si="30"/>
        <v/>
      </c>
      <c r="N51" s="181" t="str">
        <f t="shared" si="31"/>
        <v/>
      </c>
      <c r="O51" s="258" t="str">
        <f t="shared" si="19"/>
        <v/>
      </c>
      <c r="P51" s="97" t="str">
        <f>IF(ISERROR(INDEX(Accueil!$M$27:$N$56,MATCH(VLOOKUP(D51,Accueil!$R$27:$S$126,2),Accueil!$M$27:$M$56,0),2)),"",INDEX(Accueil!$M$27:$N$56,MATCH(VLOOKUP(D51,Accueil!$R$27:$S$126,2),Accueil!$M$27:$M$56,0),2))</f>
        <v/>
      </c>
      <c r="Q51" s="97" t="str">
        <f>IF(ISERROR(INDEX(Accueil!$L$27:$M$56,MATCH(VLOOKUP(D51,Accueil!$R$27:$S$126,2),Accueil!$M$27:$M$56,0),1)),"",INDEX(Accueil!$L$27:$M$56,MATCH(VLOOKUP(D51,Accueil!$R$27:$S$126,2),Accueil!$M$27:$M$56,0),1))</f>
        <v/>
      </c>
      <c r="R51" s="97">
        <f t="shared" si="20"/>
        <v>1</v>
      </c>
      <c r="S51" s="97">
        <f t="shared" si="21"/>
        <v>1</v>
      </c>
    </row>
    <row r="52" spans="1:19" ht="23.25" customHeight="1">
      <c r="A52" s="97">
        <v>49</v>
      </c>
      <c r="B52" s="261" t="str">
        <f>IF(ISERROR(INDEX(Accueil!$L$13:$M$22,VLOOKUP(C52,Accueil!$M$27:$N$56,2,0),2)),"",INDEX(Accueil!$L$13:$M$22,VLOOKUP(C52,Accueil!$M$27:$N$56,2,0),2))</f>
        <v/>
      </c>
      <c r="C52" s="260" t="str">
        <f>IF(ISERROR(VLOOKUP(D52,Accueil!$R$27:$S$126,2,0)),"",VLOOKUP(D52,Accueil!$R$27:$S$126,2,0))</f>
        <v/>
      </c>
      <c r="D52" s="58" t="str">
        <f>IF(ISERROR(INDEX(Accueil!$P$27:$R$126,MATCH(SMALL(Accueil!$P$27:$P$126,'Synthèse classes'!A52),Accueil!$P$27:$P$126,0),3)),"",INDEX(Accueil!$P$27:$R$126,MATCH(SMALL(Accueil!$P$27:$P$126,'Synthèse classes'!A52),Accueil!$P$27:$P$126,0),3))</f>
        <v/>
      </c>
      <c r="E52" s="59" t="str">
        <f t="shared" si="22"/>
        <v/>
      </c>
      <c r="F52" s="60" t="str">
        <f t="shared" si="23"/>
        <v/>
      </c>
      <c r="G52" s="61" t="str">
        <f t="shared" si="24"/>
        <v/>
      </c>
      <c r="H52" s="62" t="str">
        <f t="shared" si="25"/>
        <v/>
      </c>
      <c r="I52" s="63" t="str">
        <f t="shared" si="26"/>
        <v/>
      </c>
      <c r="J52" s="63" t="str">
        <f t="shared" si="27"/>
        <v/>
      </c>
      <c r="K52" s="64" t="str">
        <f t="shared" si="28"/>
        <v/>
      </c>
      <c r="L52" s="65" t="str">
        <f t="shared" si="29"/>
        <v/>
      </c>
      <c r="M52" s="257" t="str">
        <f t="shared" si="30"/>
        <v/>
      </c>
      <c r="N52" s="181" t="str">
        <f t="shared" si="31"/>
        <v/>
      </c>
      <c r="O52" s="258" t="str">
        <f t="shared" si="19"/>
        <v/>
      </c>
      <c r="P52" s="97" t="str">
        <f>IF(ISERROR(INDEX(Accueil!$M$27:$N$56,MATCH(VLOOKUP(D52,Accueil!$R$27:$S$126,2),Accueil!$M$27:$M$56,0),2)),"",INDEX(Accueil!$M$27:$N$56,MATCH(VLOOKUP(D52,Accueil!$R$27:$S$126,2),Accueil!$M$27:$M$56,0),2))</f>
        <v/>
      </c>
      <c r="Q52" s="97" t="str">
        <f>IF(ISERROR(INDEX(Accueil!$L$27:$M$56,MATCH(VLOOKUP(D52,Accueil!$R$27:$S$126,2),Accueil!$M$27:$M$56,0),1)),"",INDEX(Accueil!$L$27:$M$56,MATCH(VLOOKUP(D52,Accueil!$R$27:$S$126,2),Accueil!$M$27:$M$56,0),1))</f>
        <v/>
      </c>
      <c r="R52" s="97">
        <f t="shared" si="20"/>
        <v>1</v>
      </c>
      <c r="S52" s="97">
        <f t="shared" si="21"/>
        <v>1</v>
      </c>
    </row>
    <row r="53" spans="1:19" ht="23.25" customHeight="1">
      <c r="A53" s="97">
        <v>50</v>
      </c>
      <c r="B53" s="261" t="str">
        <f>IF(ISERROR(INDEX(Accueil!$L$13:$M$22,VLOOKUP(C53,Accueil!$M$27:$N$56,2,0),2)),"",INDEX(Accueil!$L$13:$M$22,VLOOKUP(C53,Accueil!$M$27:$N$56,2,0),2))</f>
        <v/>
      </c>
      <c r="C53" s="260" t="str">
        <f>IF(ISERROR(VLOOKUP(D53,Accueil!$R$27:$S$126,2,0)),"",VLOOKUP(D53,Accueil!$R$27:$S$126,2,0))</f>
        <v/>
      </c>
      <c r="D53" s="58" t="str">
        <f>IF(ISERROR(INDEX(Accueil!$P$27:$R$126,MATCH(SMALL(Accueil!$P$27:$P$126,'Synthèse classes'!A53),Accueil!$P$27:$P$126,0),3)),"",INDEX(Accueil!$P$27:$R$126,MATCH(SMALL(Accueil!$P$27:$P$126,'Synthèse classes'!A53),Accueil!$P$27:$P$126,0),3))</f>
        <v/>
      </c>
      <c r="E53" s="59" t="str">
        <f t="shared" si="22"/>
        <v/>
      </c>
      <c r="F53" s="60" t="str">
        <f t="shared" si="23"/>
        <v/>
      </c>
      <c r="G53" s="61" t="str">
        <f t="shared" si="24"/>
        <v/>
      </c>
      <c r="H53" s="62" t="str">
        <f t="shared" si="25"/>
        <v/>
      </c>
      <c r="I53" s="63" t="str">
        <f t="shared" si="26"/>
        <v/>
      </c>
      <c r="J53" s="63" t="str">
        <f t="shared" si="27"/>
        <v/>
      </c>
      <c r="K53" s="64" t="str">
        <f t="shared" si="28"/>
        <v/>
      </c>
      <c r="L53" s="65" t="str">
        <f t="shared" si="29"/>
        <v/>
      </c>
      <c r="M53" s="257" t="str">
        <f t="shared" si="30"/>
        <v/>
      </c>
      <c r="N53" s="181" t="str">
        <f t="shared" si="31"/>
        <v/>
      </c>
      <c r="O53" s="258" t="str">
        <f t="shared" si="19"/>
        <v/>
      </c>
      <c r="P53" s="97" t="str">
        <f>IF(ISERROR(INDEX(Accueil!$M$27:$N$56,MATCH(VLOOKUP(D53,Accueil!$R$27:$S$126,2),Accueil!$M$27:$M$56,0),2)),"",INDEX(Accueil!$M$27:$N$56,MATCH(VLOOKUP(D53,Accueil!$R$27:$S$126,2),Accueil!$M$27:$M$56,0),2))</f>
        <v/>
      </c>
      <c r="Q53" s="97" t="str">
        <f>IF(ISERROR(INDEX(Accueil!$L$27:$M$56,MATCH(VLOOKUP(D53,Accueil!$R$27:$S$126,2),Accueil!$M$27:$M$56,0),1)),"",INDEX(Accueil!$L$27:$M$56,MATCH(VLOOKUP(D53,Accueil!$R$27:$S$126,2),Accueil!$M$27:$M$56,0),1))</f>
        <v/>
      </c>
      <c r="R53" s="97">
        <f t="shared" si="20"/>
        <v>1</v>
      </c>
      <c r="S53" s="97">
        <f t="shared" si="21"/>
        <v>1</v>
      </c>
    </row>
    <row r="54" spans="1:19" ht="23.25" customHeight="1">
      <c r="A54" s="97">
        <v>51</v>
      </c>
      <c r="B54" s="261" t="str">
        <f>IF(ISERROR(INDEX(Accueil!$L$13:$M$22,VLOOKUP(C54,Accueil!$M$27:$N$56,2,0),2)),"",INDEX(Accueil!$L$13:$M$22,VLOOKUP(C54,Accueil!$M$27:$N$56,2,0),2))</f>
        <v/>
      </c>
      <c r="C54" s="260" t="str">
        <f>IF(ISERROR(VLOOKUP(D54,Accueil!$R$27:$S$126,2,0)),"",VLOOKUP(D54,Accueil!$R$27:$S$126,2,0))</f>
        <v/>
      </c>
      <c r="D54" s="58" t="str">
        <f>IF(ISERROR(INDEX(Accueil!$P$27:$R$126,MATCH(SMALL(Accueil!$P$27:$P$126,'Synthèse classes'!A54),Accueil!$P$27:$P$126,0),3)),"",INDEX(Accueil!$P$27:$R$126,MATCH(SMALL(Accueil!$P$27:$P$126,'Synthèse classes'!A54),Accueil!$P$27:$P$126,0),3))</f>
        <v/>
      </c>
      <c r="E54" s="59" t="str">
        <f t="shared" si="22"/>
        <v/>
      </c>
      <c r="F54" s="60" t="str">
        <f t="shared" si="23"/>
        <v/>
      </c>
      <c r="G54" s="61" t="str">
        <f t="shared" si="24"/>
        <v/>
      </c>
      <c r="H54" s="62" t="str">
        <f t="shared" si="25"/>
        <v/>
      </c>
      <c r="I54" s="63" t="str">
        <f t="shared" si="26"/>
        <v/>
      </c>
      <c r="J54" s="63" t="str">
        <f t="shared" si="27"/>
        <v/>
      </c>
      <c r="K54" s="64" t="str">
        <f t="shared" si="28"/>
        <v/>
      </c>
      <c r="L54" s="65" t="str">
        <f t="shared" si="29"/>
        <v/>
      </c>
      <c r="M54" s="257" t="str">
        <f t="shared" si="30"/>
        <v/>
      </c>
      <c r="N54" s="181" t="str">
        <f t="shared" si="31"/>
        <v/>
      </c>
      <c r="O54" s="258" t="str">
        <f t="shared" si="19"/>
        <v/>
      </c>
      <c r="P54" s="97" t="str">
        <f>IF(ISERROR(INDEX(Accueil!$M$27:$N$56,MATCH(VLOOKUP(D54,Accueil!$R$27:$S$126,2),Accueil!$M$27:$M$56,0),2)),"",INDEX(Accueil!$M$27:$N$56,MATCH(VLOOKUP(D54,Accueil!$R$27:$S$126,2),Accueil!$M$27:$M$56,0),2))</f>
        <v/>
      </c>
      <c r="Q54" s="97" t="str">
        <f>IF(ISERROR(INDEX(Accueil!$L$27:$M$56,MATCH(VLOOKUP(D54,Accueil!$R$27:$S$126,2),Accueil!$M$27:$M$56,0),1)),"",INDEX(Accueil!$L$27:$M$56,MATCH(VLOOKUP(D54,Accueil!$R$27:$S$126,2),Accueil!$M$27:$M$56,0),1))</f>
        <v/>
      </c>
      <c r="R54" s="97">
        <f t="shared" si="20"/>
        <v>1</v>
      </c>
      <c r="S54" s="97">
        <f t="shared" si="21"/>
        <v>1</v>
      </c>
    </row>
    <row r="55" spans="1:19" ht="23.25" customHeight="1">
      <c r="A55" s="97">
        <v>52</v>
      </c>
      <c r="B55" s="261" t="str">
        <f>IF(ISERROR(INDEX(Accueil!$L$13:$M$22,VLOOKUP(C55,Accueil!$M$27:$N$56,2,0),2)),"",INDEX(Accueil!$L$13:$M$22,VLOOKUP(C55,Accueil!$M$27:$N$56,2,0),2))</f>
        <v/>
      </c>
      <c r="C55" s="260" t="str">
        <f>IF(ISERROR(VLOOKUP(D55,Accueil!$R$27:$S$126,2,0)),"",VLOOKUP(D55,Accueil!$R$27:$S$126,2,0))</f>
        <v/>
      </c>
      <c r="D55" s="58" t="str">
        <f>IF(ISERROR(INDEX(Accueil!$P$27:$R$126,MATCH(SMALL(Accueil!$P$27:$P$126,'Synthèse classes'!A55),Accueil!$P$27:$P$126,0),3)),"",INDEX(Accueil!$P$27:$R$126,MATCH(SMALL(Accueil!$P$27:$P$126,'Synthèse classes'!A55),Accueil!$P$27:$P$126,0),3))</f>
        <v/>
      </c>
      <c r="E55" s="59" t="str">
        <f t="shared" si="22"/>
        <v/>
      </c>
      <c r="F55" s="60" t="str">
        <f t="shared" si="23"/>
        <v/>
      </c>
      <c r="G55" s="61" t="str">
        <f t="shared" si="24"/>
        <v/>
      </c>
      <c r="H55" s="62" t="str">
        <f t="shared" si="25"/>
        <v/>
      </c>
      <c r="I55" s="63" t="str">
        <f t="shared" si="26"/>
        <v/>
      </c>
      <c r="J55" s="63" t="str">
        <f t="shared" si="27"/>
        <v/>
      </c>
      <c r="K55" s="64" t="str">
        <f t="shared" si="28"/>
        <v/>
      </c>
      <c r="L55" s="65" t="str">
        <f t="shared" si="29"/>
        <v/>
      </c>
      <c r="M55" s="257" t="str">
        <f t="shared" si="30"/>
        <v/>
      </c>
      <c r="N55" s="181" t="str">
        <f t="shared" si="31"/>
        <v/>
      </c>
      <c r="O55" s="258" t="str">
        <f t="shared" si="19"/>
        <v/>
      </c>
      <c r="P55" s="97" t="str">
        <f>IF(ISERROR(INDEX(Accueil!$M$27:$N$56,MATCH(VLOOKUP(D55,Accueil!$R$27:$S$126,2),Accueil!$M$27:$M$56,0),2)),"",INDEX(Accueil!$M$27:$N$56,MATCH(VLOOKUP(D55,Accueil!$R$27:$S$126,2),Accueil!$M$27:$M$56,0),2))</f>
        <v/>
      </c>
      <c r="Q55" s="97" t="str">
        <f>IF(ISERROR(INDEX(Accueil!$L$27:$M$56,MATCH(VLOOKUP(D55,Accueil!$R$27:$S$126,2),Accueil!$M$27:$M$56,0),1)),"",INDEX(Accueil!$L$27:$M$56,MATCH(VLOOKUP(D55,Accueil!$R$27:$S$126,2),Accueil!$M$27:$M$56,0),1))</f>
        <v/>
      </c>
      <c r="R55" s="97">
        <f t="shared" ref="R55:R103" si="32">IF(B55=B54,1,0)</f>
        <v>1</v>
      </c>
      <c r="S55" s="97">
        <f t="shared" ref="S55:S103" si="33">IF(C55=C54,1,0)</f>
        <v>1</v>
      </c>
    </row>
    <row r="56" spans="1:19" ht="23.25" customHeight="1">
      <c r="A56" s="97">
        <v>53</v>
      </c>
      <c r="B56" s="261" t="str">
        <f>IF(ISERROR(INDEX(Accueil!$L$13:$M$22,VLOOKUP(C56,Accueil!$M$27:$N$56,2,0),2)),"",INDEX(Accueil!$L$13:$M$22,VLOOKUP(C56,Accueil!$M$27:$N$56,2,0),2))</f>
        <v/>
      </c>
      <c r="C56" s="260" t="str">
        <f>IF(ISERROR(VLOOKUP(D56,Accueil!$R$27:$S$126,2,0)),"",VLOOKUP(D56,Accueil!$R$27:$S$126,2,0))</f>
        <v/>
      </c>
      <c r="D56" s="58" t="str">
        <f>IF(ISERROR(INDEX(Accueil!$P$27:$R$126,MATCH(SMALL(Accueil!$P$27:$P$126,'Synthèse classes'!A56),Accueil!$P$27:$P$126,0),3)),"",INDEX(Accueil!$P$27:$R$126,MATCH(SMALL(Accueil!$P$27:$P$126,'Synthèse classes'!A56),Accueil!$P$27:$P$126,0),3))</f>
        <v/>
      </c>
      <c r="E56" s="59" t="str">
        <f t="shared" si="22"/>
        <v/>
      </c>
      <c r="F56" s="60" t="str">
        <f t="shared" si="23"/>
        <v/>
      </c>
      <c r="G56" s="61" t="str">
        <f t="shared" si="24"/>
        <v/>
      </c>
      <c r="H56" s="62" t="str">
        <f t="shared" si="25"/>
        <v/>
      </c>
      <c r="I56" s="63" t="str">
        <f t="shared" si="26"/>
        <v/>
      </c>
      <c r="J56" s="63" t="str">
        <f t="shared" si="27"/>
        <v/>
      </c>
      <c r="K56" s="64" t="str">
        <f t="shared" si="28"/>
        <v/>
      </c>
      <c r="L56" s="65" t="str">
        <f t="shared" si="29"/>
        <v/>
      </c>
      <c r="M56" s="257" t="str">
        <f t="shared" si="30"/>
        <v/>
      </c>
      <c r="N56" s="181" t="str">
        <f t="shared" si="31"/>
        <v/>
      </c>
      <c r="O56" s="258" t="str">
        <f t="shared" si="19"/>
        <v/>
      </c>
      <c r="P56" s="97" t="str">
        <f>IF(ISERROR(INDEX(Accueil!$M$27:$N$56,MATCH(VLOOKUP(D56,Accueil!$R$27:$S$126,2),Accueil!$M$27:$M$56,0),2)),"",INDEX(Accueil!$M$27:$N$56,MATCH(VLOOKUP(D56,Accueil!$R$27:$S$126,2),Accueil!$M$27:$M$56,0),2))</f>
        <v/>
      </c>
      <c r="Q56" s="97" t="str">
        <f>IF(ISERROR(INDEX(Accueil!$L$27:$M$56,MATCH(VLOOKUP(D56,Accueil!$R$27:$S$126,2),Accueil!$M$27:$M$56,0),1)),"",INDEX(Accueil!$L$27:$M$56,MATCH(VLOOKUP(D56,Accueil!$R$27:$S$126,2),Accueil!$M$27:$M$56,0),1))</f>
        <v/>
      </c>
      <c r="R56" s="97">
        <f t="shared" si="32"/>
        <v>1</v>
      </c>
      <c r="S56" s="97">
        <f t="shared" si="33"/>
        <v>1</v>
      </c>
    </row>
    <row r="57" spans="1:19" ht="23.25" customHeight="1">
      <c r="A57" s="97">
        <v>54</v>
      </c>
      <c r="B57" s="261" t="str">
        <f>IF(ISERROR(INDEX(Accueil!$L$13:$M$22,VLOOKUP(C57,Accueil!$M$27:$N$56,2,0),2)),"",INDEX(Accueil!$L$13:$M$22,VLOOKUP(C57,Accueil!$M$27:$N$56,2,0),2))</f>
        <v/>
      </c>
      <c r="C57" s="260" t="str">
        <f>IF(ISERROR(VLOOKUP(D57,Accueil!$R$27:$S$126,2,0)),"",VLOOKUP(D57,Accueil!$R$27:$S$126,2,0))</f>
        <v/>
      </c>
      <c r="D57" s="58" t="str">
        <f>IF(ISERROR(INDEX(Accueil!$P$27:$R$126,MATCH(SMALL(Accueil!$P$27:$P$126,'Synthèse classes'!A57),Accueil!$P$27:$P$126,0),3)),"",INDEX(Accueil!$P$27:$R$126,MATCH(SMALL(Accueil!$P$27:$P$126,'Synthèse classes'!A57),Accueil!$P$27:$P$126,0),3))</f>
        <v/>
      </c>
      <c r="E57" s="59" t="str">
        <f t="shared" si="22"/>
        <v/>
      </c>
      <c r="F57" s="60" t="str">
        <f t="shared" si="23"/>
        <v/>
      </c>
      <c r="G57" s="61" t="str">
        <f t="shared" si="24"/>
        <v/>
      </c>
      <c r="H57" s="62" t="str">
        <f t="shared" si="25"/>
        <v/>
      </c>
      <c r="I57" s="63" t="str">
        <f t="shared" si="26"/>
        <v/>
      </c>
      <c r="J57" s="63" t="str">
        <f t="shared" si="27"/>
        <v/>
      </c>
      <c r="K57" s="64" t="str">
        <f t="shared" si="28"/>
        <v/>
      </c>
      <c r="L57" s="65" t="str">
        <f t="shared" si="29"/>
        <v/>
      </c>
      <c r="M57" s="257" t="str">
        <f t="shared" si="30"/>
        <v/>
      </c>
      <c r="N57" s="181" t="str">
        <f t="shared" si="31"/>
        <v/>
      </c>
      <c r="O57" s="258" t="str">
        <f t="shared" si="19"/>
        <v/>
      </c>
      <c r="P57" s="97" t="str">
        <f>IF(ISERROR(INDEX(Accueil!$M$27:$N$56,MATCH(VLOOKUP(D57,Accueil!$R$27:$S$126,2),Accueil!$M$27:$M$56,0),2)),"",INDEX(Accueil!$M$27:$N$56,MATCH(VLOOKUP(D57,Accueil!$R$27:$S$126,2),Accueil!$M$27:$M$56,0),2))</f>
        <v/>
      </c>
      <c r="Q57" s="97" t="str">
        <f>IF(ISERROR(INDEX(Accueil!$L$27:$M$56,MATCH(VLOOKUP(D57,Accueil!$R$27:$S$126,2),Accueil!$M$27:$M$56,0),1)),"",INDEX(Accueil!$L$27:$M$56,MATCH(VLOOKUP(D57,Accueil!$R$27:$S$126,2),Accueil!$M$27:$M$56,0),1))</f>
        <v/>
      </c>
      <c r="R57" s="97">
        <f t="shared" si="32"/>
        <v>1</v>
      </c>
      <c r="S57" s="97">
        <f t="shared" si="33"/>
        <v>1</v>
      </c>
    </row>
    <row r="58" spans="1:19" ht="23.25" customHeight="1">
      <c r="A58" s="97">
        <v>55</v>
      </c>
      <c r="B58" s="261" t="str">
        <f>IF(ISERROR(INDEX(Accueil!$L$13:$M$22,VLOOKUP(C58,Accueil!$M$27:$N$56,2,0),2)),"",INDEX(Accueil!$L$13:$M$22,VLOOKUP(C58,Accueil!$M$27:$N$56,2,0),2))</f>
        <v/>
      </c>
      <c r="C58" s="260" t="str">
        <f>IF(ISERROR(VLOOKUP(D58,Accueil!$R$27:$S$126,2,0)),"",VLOOKUP(D58,Accueil!$R$27:$S$126,2,0))</f>
        <v/>
      </c>
      <c r="D58" s="58" t="str">
        <f>IF(ISERROR(INDEX(Accueil!$P$27:$R$126,MATCH(SMALL(Accueil!$P$27:$P$126,'Synthèse classes'!A58),Accueil!$P$27:$P$126,0),3)),"",INDEX(Accueil!$P$27:$R$126,MATCH(SMALL(Accueil!$P$27:$P$126,'Synthèse classes'!A58),Accueil!$P$27:$P$126,0),3))</f>
        <v/>
      </c>
      <c r="E58" s="59" t="str">
        <f t="shared" si="22"/>
        <v/>
      </c>
      <c r="F58" s="60" t="str">
        <f t="shared" si="23"/>
        <v/>
      </c>
      <c r="G58" s="61" t="str">
        <f t="shared" si="24"/>
        <v/>
      </c>
      <c r="H58" s="62" t="str">
        <f t="shared" si="25"/>
        <v/>
      </c>
      <c r="I58" s="63" t="str">
        <f t="shared" si="26"/>
        <v/>
      </c>
      <c r="J58" s="63" t="str">
        <f t="shared" si="27"/>
        <v/>
      </c>
      <c r="K58" s="64" t="str">
        <f t="shared" si="28"/>
        <v/>
      </c>
      <c r="L58" s="65" t="str">
        <f t="shared" si="29"/>
        <v/>
      </c>
      <c r="M58" s="257" t="str">
        <f t="shared" si="30"/>
        <v/>
      </c>
      <c r="N58" s="181" t="str">
        <f t="shared" si="31"/>
        <v/>
      </c>
      <c r="O58" s="258" t="str">
        <f t="shared" si="19"/>
        <v/>
      </c>
      <c r="P58" s="97" t="str">
        <f>IF(ISERROR(INDEX(Accueil!$M$27:$N$56,MATCH(VLOOKUP(D58,Accueil!$R$27:$S$126,2),Accueil!$M$27:$M$56,0),2)),"",INDEX(Accueil!$M$27:$N$56,MATCH(VLOOKUP(D58,Accueil!$R$27:$S$126,2),Accueil!$M$27:$M$56,0),2))</f>
        <v/>
      </c>
      <c r="Q58" s="97" t="str">
        <f>IF(ISERROR(INDEX(Accueil!$L$27:$M$56,MATCH(VLOOKUP(D58,Accueil!$R$27:$S$126,2),Accueil!$M$27:$M$56,0),1)),"",INDEX(Accueil!$L$27:$M$56,MATCH(VLOOKUP(D58,Accueil!$R$27:$S$126,2),Accueil!$M$27:$M$56,0),1))</f>
        <v/>
      </c>
      <c r="R58" s="97">
        <f t="shared" si="32"/>
        <v>1</v>
      </c>
      <c r="S58" s="97">
        <f t="shared" si="33"/>
        <v>1</v>
      </c>
    </row>
    <row r="59" spans="1:19" ht="23.25" customHeight="1">
      <c r="A59" s="97">
        <v>56</v>
      </c>
      <c r="B59" s="261" t="str">
        <f>IF(ISERROR(INDEX(Accueil!$L$13:$M$22,VLOOKUP(C59,Accueil!$M$27:$N$56,2,0),2)),"",INDEX(Accueil!$L$13:$M$22,VLOOKUP(C59,Accueil!$M$27:$N$56,2,0),2))</f>
        <v/>
      </c>
      <c r="C59" s="260" t="str">
        <f>IF(ISERROR(VLOOKUP(D59,Accueil!$R$27:$S$126,2,0)),"",VLOOKUP(D59,Accueil!$R$27:$S$126,2,0))</f>
        <v/>
      </c>
      <c r="D59" s="58" t="str">
        <f>IF(ISERROR(INDEX(Accueil!$P$27:$R$126,MATCH(SMALL(Accueil!$P$27:$P$126,'Synthèse classes'!A59),Accueil!$P$27:$P$126,0),3)),"",INDEX(Accueil!$P$27:$R$126,MATCH(SMALL(Accueil!$P$27:$P$126,'Synthèse classes'!A59),Accueil!$P$27:$P$126,0),3))</f>
        <v/>
      </c>
      <c r="E59" s="59" t="str">
        <f t="shared" si="22"/>
        <v/>
      </c>
      <c r="F59" s="60" t="str">
        <f t="shared" si="23"/>
        <v/>
      </c>
      <c r="G59" s="61" t="str">
        <f t="shared" si="24"/>
        <v/>
      </c>
      <c r="H59" s="62" t="str">
        <f t="shared" si="25"/>
        <v/>
      </c>
      <c r="I59" s="63" t="str">
        <f t="shared" si="26"/>
        <v/>
      </c>
      <c r="J59" s="63" t="str">
        <f t="shared" si="27"/>
        <v/>
      </c>
      <c r="K59" s="64" t="str">
        <f t="shared" si="28"/>
        <v/>
      </c>
      <c r="L59" s="65" t="str">
        <f t="shared" si="29"/>
        <v/>
      </c>
      <c r="M59" s="257" t="str">
        <f t="shared" si="30"/>
        <v/>
      </c>
      <c r="N59" s="181" t="str">
        <f t="shared" si="31"/>
        <v/>
      </c>
      <c r="O59" s="258" t="str">
        <f t="shared" si="19"/>
        <v/>
      </c>
      <c r="P59" s="97" t="str">
        <f>IF(ISERROR(INDEX(Accueil!$M$27:$N$56,MATCH(VLOOKUP(D59,Accueil!$R$27:$S$126,2),Accueil!$M$27:$M$56,0),2)),"",INDEX(Accueil!$M$27:$N$56,MATCH(VLOOKUP(D59,Accueil!$R$27:$S$126,2),Accueil!$M$27:$M$56,0),2))</f>
        <v/>
      </c>
      <c r="Q59" s="97" t="str">
        <f>IF(ISERROR(INDEX(Accueil!$L$27:$M$56,MATCH(VLOOKUP(D59,Accueil!$R$27:$S$126,2),Accueil!$M$27:$M$56,0),1)),"",INDEX(Accueil!$L$27:$M$56,MATCH(VLOOKUP(D59,Accueil!$R$27:$S$126,2),Accueil!$M$27:$M$56,0),1))</f>
        <v/>
      </c>
      <c r="R59" s="97">
        <f t="shared" si="32"/>
        <v>1</v>
      </c>
      <c r="S59" s="97">
        <f t="shared" si="33"/>
        <v>1</v>
      </c>
    </row>
    <row r="60" spans="1:19" ht="23.25" customHeight="1">
      <c r="A60" s="97">
        <v>57</v>
      </c>
      <c r="B60" s="261" t="str">
        <f>IF(ISERROR(INDEX(Accueil!$L$13:$M$22,VLOOKUP(C60,Accueil!$M$27:$N$56,2,0),2)),"",INDEX(Accueil!$L$13:$M$22,VLOOKUP(C60,Accueil!$M$27:$N$56,2,0),2))</f>
        <v/>
      </c>
      <c r="C60" s="260" t="str">
        <f>IF(ISERROR(VLOOKUP(D60,Accueil!$R$27:$S$126,2,0)),"",VLOOKUP(D60,Accueil!$R$27:$S$126,2,0))</f>
        <v/>
      </c>
      <c r="D60" s="58" t="str">
        <f>IF(ISERROR(INDEX(Accueil!$P$27:$R$126,MATCH(SMALL(Accueil!$P$27:$P$126,'Synthèse classes'!A60),Accueil!$P$27:$P$126,0),3)),"",INDEX(Accueil!$P$27:$R$126,MATCH(SMALL(Accueil!$P$27:$P$126,'Synthèse classes'!A60),Accueil!$P$27:$P$126,0),3))</f>
        <v/>
      </c>
      <c r="E60" s="59" t="str">
        <f t="shared" si="22"/>
        <v/>
      </c>
      <c r="F60" s="60" t="str">
        <f t="shared" si="23"/>
        <v/>
      </c>
      <c r="G60" s="61" t="str">
        <f t="shared" si="24"/>
        <v/>
      </c>
      <c r="H60" s="62" t="str">
        <f t="shared" si="25"/>
        <v/>
      </c>
      <c r="I60" s="63" t="str">
        <f t="shared" si="26"/>
        <v/>
      </c>
      <c r="J60" s="63" t="str">
        <f t="shared" si="27"/>
        <v/>
      </c>
      <c r="K60" s="64" t="str">
        <f t="shared" si="28"/>
        <v/>
      </c>
      <c r="L60" s="65" t="str">
        <f t="shared" si="29"/>
        <v/>
      </c>
      <c r="M60" s="257" t="str">
        <f t="shared" si="30"/>
        <v/>
      </c>
      <c r="N60" s="181" t="str">
        <f t="shared" si="31"/>
        <v/>
      </c>
      <c r="O60" s="258" t="str">
        <f t="shared" si="19"/>
        <v/>
      </c>
      <c r="P60" s="97" t="str">
        <f>IF(ISERROR(INDEX(Accueil!$M$27:$N$56,MATCH(VLOOKUP(D60,Accueil!$R$27:$S$126,2),Accueil!$M$27:$M$56,0),2)),"",INDEX(Accueil!$M$27:$N$56,MATCH(VLOOKUP(D60,Accueil!$R$27:$S$126,2),Accueil!$M$27:$M$56,0),2))</f>
        <v/>
      </c>
      <c r="Q60" s="97" t="str">
        <f>IF(ISERROR(INDEX(Accueil!$L$27:$M$56,MATCH(VLOOKUP(D60,Accueil!$R$27:$S$126,2),Accueil!$M$27:$M$56,0),1)),"",INDEX(Accueil!$L$27:$M$56,MATCH(VLOOKUP(D60,Accueil!$R$27:$S$126,2),Accueil!$M$27:$M$56,0),1))</f>
        <v/>
      </c>
      <c r="R60" s="97">
        <f t="shared" si="32"/>
        <v>1</v>
      </c>
      <c r="S60" s="97">
        <f t="shared" si="33"/>
        <v>1</v>
      </c>
    </row>
    <row r="61" spans="1:19" ht="23.25" customHeight="1">
      <c r="A61" s="97">
        <v>58</v>
      </c>
      <c r="B61" s="261" t="str">
        <f>IF(ISERROR(INDEX(Accueil!$L$13:$M$22,VLOOKUP(C61,Accueil!$M$27:$N$56,2,0),2)),"",INDEX(Accueil!$L$13:$M$22,VLOOKUP(C61,Accueil!$M$27:$N$56,2,0),2))</f>
        <v/>
      </c>
      <c r="C61" s="260" t="str">
        <f>IF(ISERROR(VLOOKUP(D61,Accueil!$R$27:$S$126,2,0)),"",VLOOKUP(D61,Accueil!$R$27:$S$126,2,0))</f>
        <v/>
      </c>
      <c r="D61" s="58" t="str">
        <f>IF(ISERROR(INDEX(Accueil!$P$27:$R$126,MATCH(SMALL(Accueil!$P$27:$P$126,'Synthèse classes'!A61),Accueil!$P$27:$P$126,0),3)),"",INDEX(Accueil!$P$27:$R$126,MATCH(SMALL(Accueil!$P$27:$P$126,'Synthèse classes'!A61),Accueil!$P$27:$P$126,0),3))</f>
        <v/>
      </c>
      <c r="E61" s="59" t="str">
        <f t="shared" si="22"/>
        <v/>
      </c>
      <c r="F61" s="60" t="str">
        <f t="shared" si="23"/>
        <v/>
      </c>
      <c r="G61" s="61" t="str">
        <f t="shared" si="24"/>
        <v/>
      </c>
      <c r="H61" s="62" t="str">
        <f t="shared" si="25"/>
        <v/>
      </c>
      <c r="I61" s="63" t="str">
        <f t="shared" si="26"/>
        <v/>
      </c>
      <c r="J61" s="63" t="str">
        <f t="shared" si="27"/>
        <v/>
      </c>
      <c r="K61" s="64" t="str">
        <f t="shared" si="28"/>
        <v/>
      </c>
      <c r="L61" s="65" t="str">
        <f t="shared" si="29"/>
        <v/>
      </c>
      <c r="M61" s="257" t="str">
        <f t="shared" si="30"/>
        <v/>
      </c>
      <c r="N61" s="181" t="str">
        <f t="shared" si="31"/>
        <v/>
      </c>
      <c r="O61" s="258" t="str">
        <f t="shared" si="19"/>
        <v/>
      </c>
      <c r="P61" s="97" t="str">
        <f>IF(ISERROR(INDEX(Accueil!$M$27:$N$56,MATCH(VLOOKUP(D61,Accueil!$R$27:$S$126,2),Accueil!$M$27:$M$56,0),2)),"",INDEX(Accueil!$M$27:$N$56,MATCH(VLOOKUP(D61,Accueil!$R$27:$S$126,2),Accueil!$M$27:$M$56,0),2))</f>
        <v/>
      </c>
      <c r="Q61" s="97" t="str">
        <f>IF(ISERROR(INDEX(Accueil!$L$27:$M$56,MATCH(VLOOKUP(D61,Accueil!$R$27:$S$126,2),Accueil!$M$27:$M$56,0),1)),"",INDEX(Accueil!$L$27:$M$56,MATCH(VLOOKUP(D61,Accueil!$R$27:$S$126,2),Accueil!$M$27:$M$56,0),1))</f>
        <v/>
      </c>
      <c r="R61" s="97">
        <f t="shared" si="32"/>
        <v>1</v>
      </c>
      <c r="S61" s="97">
        <f t="shared" si="33"/>
        <v>1</v>
      </c>
    </row>
    <row r="62" spans="1:19" ht="23.25" customHeight="1">
      <c r="A62" s="97">
        <v>59</v>
      </c>
      <c r="B62" s="261" t="str">
        <f>IF(ISERROR(INDEX(Accueil!$L$13:$M$22,VLOOKUP(C62,Accueil!$M$27:$N$56,2,0),2)),"",INDEX(Accueil!$L$13:$M$22,VLOOKUP(C62,Accueil!$M$27:$N$56,2,0),2))</f>
        <v/>
      </c>
      <c r="C62" s="260" t="str">
        <f>IF(ISERROR(VLOOKUP(D62,Accueil!$R$27:$S$126,2,0)),"",VLOOKUP(D62,Accueil!$R$27:$S$126,2,0))</f>
        <v/>
      </c>
      <c r="D62" s="58" t="str">
        <f>IF(ISERROR(INDEX(Accueil!$P$27:$R$126,MATCH(SMALL(Accueil!$P$27:$P$126,'Synthèse classes'!A62),Accueil!$P$27:$P$126,0),3)),"",INDEX(Accueil!$P$27:$R$126,MATCH(SMALL(Accueil!$P$27:$P$126,'Synthèse classes'!A62),Accueil!$P$27:$P$126,0),3))</f>
        <v/>
      </c>
      <c r="E62" s="59" t="str">
        <f t="shared" si="22"/>
        <v/>
      </c>
      <c r="F62" s="60" t="str">
        <f t="shared" si="23"/>
        <v/>
      </c>
      <c r="G62" s="61" t="str">
        <f t="shared" si="24"/>
        <v/>
      </c>
      <c r="H62" s="62" t="str">
        <f t="shared" si="25"/>
        <v/>
      </c>
      <c r="I62" s="63" t="str">
        <f t="shared" si="26"/>
        <v/>
      </c>
      <c r="J62" s="63" t="str">
        <f t="shared" si="27"/>
        <v/>
      </c>
      <c r="K62" s="64" t="str">
        <f t="shared" si="28"/>
        <v/>
      </c>
      <c r="L62" s="65" t="str">
        <f t="shared" si="29"/>
        <v/>
      </c>
      <c r="M62" s="257" t="str">
        <f t="shared" si="30"/>
        <v/>
      </c>
      <c r="N62" s="181" t="str">
        <f t="shared" si="31"/>
        <v/>
      </c>
      <c r="O62" s="258" t="str">
        <f t="shared" si="19"/>
        <v/>
      </c>
      <c r="P62" s="97" t="str">
        <f>IF(ISERROR(INDEX(Accueil!$M$27:$N$56,MATCH(VLOOKUP(D62,Accueil!$R$27:$S$126,2),Accueil!$M$27:$M$56,0),2)),"",INDEX(Accueil!$M$27:$N$56,MATCH(VLOOKUP(D62,Accueil!$R$27:$S$126,2),Accueil!$M$27:$M$56,0),2))</f>
        <v/>
      </c>
      <c r="Q62" s="97" t="str">
        <f>IF(ISERROR(INDEX(Accueil!$L$27:$M$56,MATCH(VLOOKUP(D62,Accueil!$R$27:$S$126,2),Accueil!$M$27:$M$56,0),1)),"",INDEX(Accueil!$L$27:$M$56,MATCH(VLOOKUP(D62,Accueil!$R$27:$S$126,2),Accueil!$M$27:$M$56,0),1))</f>
        <v/>
      </c>
      <c r="R62" s="97">
        <f t="shared" si="32"/>
        <v>1</v>
      </c>
      <c r="S62" s="97">
        <f t="shared" si="33"/>
        <v>1</v>
      </c>
    </row>
    <row r="63" spans="1:19" ht="23.25" customHeight="1">
      <c r="A63" s="97">
        <v>60</v>
      </c>
      <c r="B63" s="261" t="str">
        <f>IF(ISERROR(INDEX(Accueil!$L$13:$M$22,VLOOKUP(C63,Accueil!$M$27:$N$56,2,0),2)),"",INDEX(Accueil!$L$13:$M$22,VLOOKUP(C63,Accueil!$M$27:$N$56,2,0),2))</f>
        <v/>
      </c>
      <c r="C63" s="260" t="str">
        <f>IF(ISERROR(VLOOKUP(D63,Accueil!$R$27:$S$126,2,0)),"",VLOOKUP(D63,Accueil!$R$27:$S$126,2,0))</f>
        <v/>
      </c>
      <c r="D63" s="58" t="str">
        <f>IF(ISERROR(INDEX(Accueil!$P$27:$R$126,MATCH(SMALL(Accueil!$P$27:$P$126,'Synthèse classes'!A63),Accueil!$P$27:$P$126,0),3)),"",INDEX(Accueil!$P$27:$R$126,MATCH(SMALL(Accueil!$P$27:$P$126,'Synthèse classes'!A63),Accueil!$P$27:$P$126,0),3))</f>
        <v/>
      </c>
      <c r="E63" s="59" t="str">
        <f t="shared" si="22"/>
        <v/>
      </c>
      <c r="F63" s="60" t="str">
        <f t="shared" si="23"/>
        <v/>
      </c>
      <c r="G63" s="61" t="str">
        <f t="shared" si="24"/>
        <v/>
      </c>
      <c r="H63" s="62" t="str">
        <f t="shared" si="25"/>
        <v/>
      </c>
      <c r="I63" s="63" t="str">
        <f t="shared" si="26"/>
        <v/>
      </c>
      <c r="J63" s="63" t="str">
        <f t="shared" si="27"/>
        <v/>
      </c>
      <c r="K63" s="64" t="str">
        <f t="shared" si="28"/>
        <v/>
      </c>
      <c r="L63" s="65" t="str">
        <f t="shared" si="29"/>
        <v/>
      </c>
      <c r="M63" s="257" t="str">
        <f t="shared" si="30"/>
        <v/>
      </c>
      <c r="N63" s="181" t="str">
        <f t="shared" si="31"/>
        <v/>
      </c>
      <c r="O63" s="258" t="str">
        <f t="shared" si="19"/>
        <v/>
      </c>
      <c r="P63" s="97" t="str">
        <f>IF(ISERROR(INDEX(Accueil!$M$27:$N$56,MATCH(VLOOKUP(D63,Accueil!$R$27:$S$126,2),Accueil!$M$27:$M$56,0),2)),"",INDEX(Accueil!$M$27:$N$56,MATCH(VLOOKUP(D63,Accueil!$R$27:$S$126,2),Accueil!$M$27:$M$56,0),2))</f>
        <v/>
      </c>
      <c r="Q63" s="97" t="str">
        <f>IF(ISERROR(INDEX(Accueil!$L$27:$M$56,MATCH(VLOOKUP(D63,Accueil!$R$27:$S$126,2),Accueil!$M$27:$M$56,0),1)),"",INDEX(Accueil!$L$27:$M$56,MATCH(VLOOKUP(D63,Accueil!$R$27:$S$126,2),Accueil!$M$27:$M$56,0),1))</f>
        <v/>
      </c>
      <c r="R63" s="97">
        <f t="shared" si="32"/>
        <v>1</v>
      </c>
      <c r="S63" s="97">
        <f t="shared" si="33"/>
        <v>1</v>
      </c>
    </row>
    <row r="64" spans="1:19" ht="23.25" customHeight="1">
      <c r="A64" s="97">
        <v>61</v>
      </c>
      <c r="B64" s="261" t="str">
        <f>IF(ISERROR(INDEX(Accueil!$L$13:$M$22,VLOOKUP(C64,Accueil!$M$27:$N$56,2,0),2)),"",INDEX(Accueil!$L$13:$M$22,VLOOKUP(C64,Accueil!$M$27:$N$56,2,0),2))</f>
        <v/>
      </c>
      <c r="C64" s="260" t="str">
        <f>IF(ISERROR(VLOOKUP(D64,Accueil!$R$27:$S$126,2,0)),"",VLOOKUP(D64,Accueil!$R$27:$S$126,2,0))</f>
        <v/>
      </c>
      <c r="D64" s="58" t="str">
        <f>IF(ISERROR(INDEX(Accueil!$P$27:$R$126,MATCH(SMALL(Accueil!$P$27:$P$126,'Synthèse classes'!A64),Accueil!$P$27:$P$126,0),3)),"",INDEX(Accueil!$P$27:$R$126,MATCH(SMALL(Accueil!$P$27:$P$126,'Synthèse classes'!A64),Accueil!$P$27:$P$126,0),3))</f>
        <v/>
      </c>
      <c r="E64" s="59" t="str">
        <f t="shared" si="22"/>
        <v/>
      </c>
      <c r="F64" s="60" t="str">
        <f t="shared" si="23"/>
        <v/>
      </c>
      <c r="G64" s="61" t="str">
        <f t="shared" si="24"/>
        <v/>
      </c>
      <c r="H64" s="62" t="str">
        <f t="shared" si="25"/>
        <v/>
      </c>
      <c r="I64" s="63" t="str">
        <f t="shared" si="26"/>
        <v/>
      </c>
      <c r="J64" s="63" t="str">
        <f t="shared" si="27"/>
        <v/>
      </c>
      <c r="K64" s="64" t="str">
        <f t="shared" si="28"/>
        <v/>
      </c>
      <c r="L64" s="65" t="str">
        <f t="shared" si="29"/>
        <v/>
      </c>
      <c r="M64" s="257" t="str">
        <f t="shared" si="30"/>
        <v/>
      </c>
      <c r="N64" s="181" t="str">
        <f t="shared" si="31"/>
        <v/>
      </c>
      <c r="O64" s="258" t="str">
        <f t="shared" si="19"/>
        <v/>
      </c>
      <c r="P64" s="97" t="str">
        <f>IF(ISERROR(INDEX(Accueil!$M$27:$N$56,MATCH(VLOOKUP(D64,Accueil!$R$27:$S$126,2),Accueil!$M$27:$M$56,0),2)),"",INDEX(Accueil!$M$27:$N$56,MATCH(VLOOKUP(D64,Accueil!$R$27:$S$126,2),Accueil!$M$27:$M$56,0),2))</f>
        <v/>
      </c>
      <c r="Q64" s="97" t="str">
        <f>IF(ISERROR(INDEX(Accueil!$L$27:$M$56,MATCH(VLOOKUP(D64,Accueil!$R$27:$S$126,2),Accueil!$M$27:$M$56,0),1)),"",INDEX(Accueil!$L$27:$M$56,MATCH(VLOOKUP(D64,Accueil!$R$27:$S$126,2),Accueil!$M$27:$M$56,0),1))</f>
        <v/>
      </c>
      <c r="R64" s="97">
        <f t="shared" si="32"/>
        <v>1</v>
      </c>
      <c r="S64" s="97">
        <f t="shared" si="33"/>
        <v>1</v>
      </c>
    </row>
    <row r="65" spans="1:19" ht="23.25" customHeight="1">
      <c r="A65" s="97">
        <v>62</v>
      </c>
      <c r="B65" s="261" t="str">
        <f>IF(ISERROR(INDEX(Accueil!$L$13:$M$22,VLOOKUP(C65,Accueil!$M$27:$N$56,2,0),2)),"",INDEX(Accueil!$L$13:$M$22,VLOOKUP(C65,Accueil!$M$27:$N$56,2,0),2))</f>
        <v/>
      </c>
      <c r="C65" s="260" t="str">
        <f>IF(ISERROR(VLOOKUP(D65,Accueil!$R$27:$S$126,2,0)),"",VLOOKUP(D65,Accueil!$R$27:$S$126,2,0))</f>
        <v/>
      </c>
      <c r="D65" s="58" t="str">
        <f>IF(ISERROR(INDEX(Accueil!$P$27:$R$126,MATCH(SMALL(Accueil!$P$27:$P$126,'Synthèse classes'!A65),Accueil!$P$27:$P$126,0),3)),"",INDEX(Accueil!$P$27:$R$126,MATCH(SMALL(Accueil!$P$27:$P$126,'Synthèse classes'!A65),Accueil!$P$27:$P$126,0),3))</f>
        <v/>
      </c>
      <c r="E65" s="59" t="str">
        <f t="shared" si="22"/>
        <v/>
      </c>
      <c r="F65" s="60" t="str">
        <f t="shared" si="23"/>
        <v/>
      </c>
      <c r="G65" s="61" t="str">
        <f t="shared" si="24"/>
        <v/>
      </c>
      <c r="H65" s="62" t="str">
        <f t="shared" si="25"/>
        <v/>
      </c>
      <c r="I65" s="63" t="str">
        <f t="shared" si="26"/>
        <v/>
      </c>
      <c r="J65" s="63" t="str">
        <f t="shared" si="27"/>
        <v/>
      </c>
      <c r="K65" s="64" t="str">
        <f t="shared" si="28"/>
        <v/>
      </c>
      <c r="L65" s="65" t="str">
        <f t="shared" si="29"/>
        <v/>
      </c>
      <c r="M65" s="257" t="str">
        <f t="shared" si="30"/>
        <v/>
      </c>
      <c r="N65" s="181" t="str">
        <f t="shared" si="31"/>
        <v/>
      </c>
      <c r="O65" s="258" t="str">
        <f t="shared" si="19"/>
        <v/>
      </c>
      <c r="P65" s="97" t="str">
        <f>IF(ISERROR(INDEX(Accueil!$M$27:$N$56,MATCH(VLOOKUP(D65,Accueil!$R$27:$S$126,2),Accueil!$M$27:$M$56,0),2)),"",INDEX(Accueil!$M$27:$N$56,MATCH(VLOOKUP(D65,Accueil!$R$27:$S$126,2),Accueil!$M$27:$M$56,0),2))</f>
        <v/>
      </c>
      <c r="Q65" s="97" t="str">
        <f>IF(ISERROR(INDEX(Accueil!$L$27:$M$56,MATCH(VLOOKUP(D65,Accueil!$R$27:$S$126,2),Accueil!$M$27:$M$56,0),1)),"",INDEX(Accueil!$L$27:$M$56,MATCH(VLOOKUP(D65,Accueil!$R$27:$S$126,2),Accueil!$M$27:$M$56,0),1))</f>
        <v/>
      </c>
      <c r="R65" s="97">
        <f t="shared" si="32"/>
        <v>1</v>
      </c>
      <c r="S65" s="97">
        <f t="shared" si="33"/>
        <v>1</v>
      </c>
    </row>
    <row r="66" spans="1:19" ht="23.25" customHeight="1">
      <c r="A66" s="97">
        <v>63</v>
      </c>
      <c r="B66" s="261" t="str">
        <f>IF(ISERROR(INDEX(Accueil!$L$13:$M$22,VLOOKUP(C66,Accueil!$M$27:$N$56,2,0),2)),"",INDEX(Accueil!$L$13:$M$22,VLOOKUP(C66,Accueil!$M$27:$N$56,2,0),2))</f>
        <v/>
      </c>
      <c r="C66" s="260" t="str">
        <f>IF(ISERROR(VLOOKUP(D66,Accueil!$R$27:$S$126,2,0)),"",VLOOKUP(D66,Accueil!$R$27:$S$126,2,0))</f>
        <v/>
      </c>
      <c r="D66" s="58" t="str">
        <f>IF(ISERROR(INDEX(Accueil!$P$27:$R$126,MATCH(SMALL(Accueil!$P$27:$P$126,'Synthèse classes'!A66),Accueil!$P$27:$P$126,0),3)),"",INDEX(Accueil!$P$27:$R$126,MATCH(SMALL(Accueil!$P$27:$P$126,'Synthèse classes'!A66),Accueil!$P$27:$P$126,0),3))</f>
        <v/>
      </c>
      <c r="E66" s="59" t="str">
        <f t="shared" si="22"/>
        <v/>
      </c>
      <c r="F66" s="60" t="str">
        <f t="shared" si="23"/>
        <v/>
      </c>
      <c r="G66" s="61" t="str">
        <f t="shared" si="24"/>
        <v/>
      </c>
      <c r="H66" s="62" t="str">
        <f t="shared" si="25"/>
        <v/>
      </c>
      <c r="I66" s="63" t="str">
        <f t="shared" si="26"/>
        <v/>
      </c>
      <c r="J66" s="63" t="str">
        <f t="shared" si="27"/>
        <v/>
      </c>
      <c r="K66" s="64" t="str">
        <f t="shared" si="28"/>
        <v/>
      </c>
      <c r="L66" s="65" t="str">
        <f t="shared" si="29"/>
        <v/>
      </c>
      <c r="M66" s="257" t="str">
        <f t="shared" si="30"/>
        <v/>
      </c>
      <c r="N66" s="181" t="str">
        <f t="shared" si="31"/>
        <v/>
      </c>
      <c r="O66" s="258" t="str">
        <f t="shared" si="19"/>
        <v/>
      </c>
      <c r="P66" s="97" t="str">
        <f>IF(ISERROR(INDEX(Accueil!$M$27:$N$56,MATCH(VLOOKUP(D66,Accueil!$R$27:$S$126,2),Accueil!$M$27:$M$56,0),2)),"",INDEX(Accueil!$M$27:$N$56,MATCH(VLOOKUP(D66,Accueil!$R$27:$S$126,2),Accueil!$M$27:$M$56,0),2))</f>
        <v/>
      </c>
      <c r="Q66" s="97" t="str">
        <f>IF(ISERROR(INDEX(Accueil!$L$27:$M$56,MATCH(VLOOKUP(D66,Accueil!$R$27:$S$126,2),Accueil!$M$27:$M$56,0),1)),"",INDEX(Accueil!$L$27:$M$56,MATCH(VLOOKUP(D66,Accueil!$R$27:$S$126,2),Accueil!$M$27:$M$56,0),1))</f>
        <v/>
      </c>
      <c r="R66" s="97">
        <f t="shared" si="32"/>
        <v>1</v>
      </c>
      <c r="S66" s="97">
        <f t="shared" si="33"/>
        <v>1</v>
      </c>
    </row>
    <row r="67" spans="1:19" ht="23.25" customHeight="1">
      <c r="A67" s="97">
        <v>64</v>
      </c>
      <c r="B67" s="261" t="str">
        <f>IF(ISERROR(INDEX(Accueil!$L$13:$M$22,VLOOKUP(C67,Accueil!$M$27:$N$56,2,0),2)),"",INDEX(Accueil!$L$13:$M$22,VLOOKUP(C67,Accueil!$M$27:$N$56,2,0),2))</f>
        <v/>
      </c>
      <c r="C67" s="260" t="str">
        <f>IF(ISERROR(VLOOKUP(D67,Accueil!$R$27:$S$126,2,0)),"",VLOOKUP(D67,Accueil!$R$27:$S$126,2,0))</f>
        <v/>
      </c>
      <c r="D67" s="58" t="str">
        <f>IF(ISERROR(INDEX(Accueil!$P$27:$R$126,MATCH(SMALL(Accueil!$P$27:$P$126,'Synthèse classes'!A67),Accueil!$P$27:$P$126,0),3)),"",INDEX(Accueil!$P$27:$R$126,MATCH(SMALL(Accueil!$P$27:$P$126,'Synthèse classes'!A67),Accueil!$P$27:$P$126,0),3))</f>
        <v/>
      </c>
      <c r="E67" s="59" t="str">
        <f t="shared" si="22"/>
        <v/>
      </c>
      <c r="F67" s="60" t="str">
        <f t="shared" si="23"/>
        <v/>
      </c>
      <c r="G67" s="61" t="str">
        <f t="shared" si="24"/>
        <v/>
      </c>
      <c r="H67" s="62" t="str">
        <f t="shared" si="25"/>
        <v/>
      </c>
      <c r="I67" s="63" t="str">
        <f t="shared" si="26"/>
        <v/>
      </c>
      <c r="J67" s="63" t="str">
        <f t="shared" si="27"/>
        <v/>
      </c>
      <c r="K67" s="64" t="str">
        <f t="shared" si="28"/>
        <v/>
      </c>
      <c r="L67" s="65" t="str">
        <f t="shared" si="29"/>
        <v/>
      </c>
      <c r="M67" s="257" t="str">
        <f t="shared" si="30"/>
        <v/>
      </c>
      <c r="N67" s="181" t="str">
        <f t="shared" si="31"/>
        <v/>
      </c>
      <c r="O67" s="258" t="str">
        <f t="shared" si="19"/>
        <v/>
      </c>
      <c r="P67" s="97" t="str">
        <f>IF(ISERROR(INDEX(Accueil!$M$27:$N$56,MATCH(VLOOKUP(D67,Accueil!$R$27:$S$126,2),Accueil!$M$27:$M$56,0),2)),"",INDEX(Accueil!$M$27:$N$56,MATCH(VLOOKUP(D67,Accueil!$R$27:$S$126,2),Accueil!$M$27:$M$56,0),2))</f>
        <v/>
      </c>
      <c r="Q67" s="97" t="str">
        <f>IF(ISERROR(INDEX(Accueil!$L$27:$M$56,MATCH(VLOOKUP(D67,Accueil!$R$27:$S$126,2),Accueil!$M$27:$M$56,0),1)),"",INDEX(Accueil!$L$27:$M$56,MATCH(VLOOKUP(D67,Accueil!$R$27:$S$126,2),Accueil!$M$27:$M$56,0),1))</f>
        <v/>
      </c>
      <c r="R67" s="97">
        <f t="shared" si="32"/>
        <v>1</v>
      </c>
      <c r="S67" s="97">
        <f t="shared" si="33"/>
        <v>1</v>
      </c>
    </row>
    <row r="68" spans="1:19" ht="23.25" customHeight="1">
      <c r="A68" s="97">
        <v>65</v>
      </c>
      <c r="B68" s="261" t="str">
        <f>IF(ISERROR(INDEX(Accueil!$L$13:$M$22,VLOOKUP(C68,Accueil!$M$27:$N$56,2,0),2)),"",INDEX(Accueil!$L$13:$M$22,VLOOKUP(C68,Accueil!$M$27:$N$56,2,0),2))</f>
        <v/>
      </c>
      <c r="C68" s="260" t="str">
        <f>IF(ISERROR(VLOOKUP(D68,Accueil!$R$27:$S$126,2,0)),"",VLOOKUP(D68,Accueil!$R$27:$S$126,2,0))</f>
        <v/>
      </c>
      <c r="D68" s="58" t="str">
        <f>IF(ISERROR(INDEX(Accueil!$P$27:$R$126,MATCH(SMALL(Accueil!$P$27:$P$126,'Synthèse classes'!A68),Accueil!$P$27:$P$126,0),3)),"",INDEX(Accueil!$P$27:$R$126,MATCH(SMALL(Accueil!$P$27:$P$126,'Synthèse classes'!A68),Accueil!$P$27:$P$126,0),3))</f>
        <v/>
      </c>
      <c r="E68" s="59" t="str">
        <f t="shared" si="22"/>
        <v/>
      </c>
      <c r="F68" s="60" t="str">
        <f t="shared" si="23"/>
        <v/>
      </c>
      <c r="G68" s="61" t="str">
        <f t="shared" si="24"/>
        <v/>
      </c>
      <c r="H68" s="62" t="str">
        <f t="shared" si="25"/>
        <v/>
      </c>
      <c r="I68" s="63" t="str">
        <f t="shared" si="26"/>
        <v/>
      </c>
      <c r="J68" s="63" t="str">
        <f t="shared" si="27"/>
        <v/>
      </c>
      <c r="K68" s="64" t="str">
        <f t="shared" si="28"/>
        <v/>
      </c>
      <c r="L68" s="65" t="str">
        <f t="shared" si="29"/>
        <v/>
      </c>
      <c r="M68" s="257" t="str">
        <f t="shared" si="30"/>
        <v/>
      </c>
      <c r="N68" s="181" t="str">
        <f t="shared" si="31"/>
        <v/>
      </c>
      <c r="O68" s="258" t="str">
        <f t="shared" si="19"/>
        <v/>
      </c>
      <c r="P68" s="97" t="str">
        <f>IF(ISERROR(INDEX(Accueil!$M$27:$N$56,MATCH(VLOOKUP(D68,Accueil!$R$27:$S$126,2),Accueil!$M$27:$M$56,0),2)),"",INDEX(Accueil!$M$27:$N$56,MATCH(VLOOKUP(D68,Accueil!$R$27:$S$126,2),Accueil!$M$27:$M$56,0),2))</f>
        <v/>
      </c>
      <c r="Q68" s="97" t="str">
        <f>IF(ISERROR(INDEX(Accueil!$L$27:$M$56,MATCH(VLOOKUP(D68,Accueil!$R$27:$S$126,2),Accueil!$M$27:$M$56,0),1)),"",INDEX(Accueil!$L$27:$M$56,MATCH(VLOOKUP(D68,Accueil!$R$27:$S$126,2),Accueil!$M$27:$M$56,0),1))</f>
        <v/>
      </c>
      <c r="R68" s="97">
        <f t="shared" si="32"/>
        <v>1</v>
      </c>
      <c r="S68" s="97">
        <f t="shared" si="33"/>
        <v>1</v>
      </c>
    </row>
    <row r="69" spans="1:19" ht="23.25" customHeight="1">
      <c r="A69" s="97">
        <v>66</v>
      </c>
      <c r="B69" s="261" t="str">
        <f>IF(ISERROR(INDEX(Accueil!$L$13:$M$22,VLOOKUP(C69,Accueil!$M$27:$N$56,2,0),2)),"",INDEX(Accueil!$L$13:$M$22,VLOOKUP(C69,Accueil!$M$27:$N$56,2,0),2))</f>
        <v/>
      </c>
      <c r="C69" s="260" t="str">
        <f>IF(ISERROR(VLOOKUP(D69,Accueil!$R$27:$S$126,2,0)),"",VLOOKUP(D69,Accueil!$R$27:$S$126,2,0))</f>
        <v/>
      </c>
      <c r="D69" s="58" t="str">
        <f>IF(ISERROR(INDEX(Accueil!$P$27:$R$126,MATCH(SMALL(Accueil!$P$27:$P$126,'Synthèse classes'!A69),Accueil!$P$27:$P$126,0),3)),"",INDEX(Accueil!$P$27:$R$126,MATCH(SMALL(Accueil!$P$27:$P$126,'Synthèse classes'!A69),Accueil!$P$27:$P$126,0),3))</f>
        <v/>
      </c>
      <c r="E69" s="59" t="str">
        <f t="shared" si="22"/>
        <v/>
      </c>
      <c r="F69" s="60" t="str">
        <f t="shared" si="23"/>
        <v/>
      </c>
      <c r="G69" s="61" t="str">
        <f t="shared" si="24"/>
        <v/>
      </c>
      <c r="H69" s="62" t="str">
        <f t="shared" si="25"/>
        <v/>
      </c>
      <c r="I69" s="63" t="str">
        <f t="shared" si="26"/>
        <v/>
      </c>
      <c r="J69" s="63" t="str">
        <f t="shared" si="27"/>
        <v/>
      </c>
      <c r="K69" s="64" t="str">
        <f t="shared" si="28"/>
        <v/>
      </c>
      <c r="L69" s="65" t="str">
        <f t="shared" si="29"/>
        <v/>
      </c>
      <c r="M69" s="257" t="str">
        <f t="shared" si="30"/>
        <v/>
      </c>
      <c r="N69" s="181" t="str">
        <f t="shared" si="31"/>
        <v/>
      </c>
      <c r="O69" s="258" t="str">
        <f t="shared" ref="O69:O103" si="34">IF(ISERROR(SUMIF($P$4:$P$103,P69,$F$4:$F$103)/SUMIF($P$4:$P$103,P69,$E$4:$E$103)),"",ROUND(SUMIF($P$4:$P$103,P69,$F$4:$F$103)/SUMIF($P$4:$P$103,P69,$E$4:$E$103),3))</f>
        <v/>
      </c>
      <c r="P69" s="97" t="str">
        <f>IF(ISERROR(INDEX(Accueil!$M$27:$N$56,MATCH(VLOOKUP(D69,Accueil!$R$27:$S$126,2),Accueil!$M$27:$M$56,0),2)),"",INDEX(Accueil!$M$27:$N$56,MATCH(VLOOKUP(D69,Accueil!$R$27:$S$126,2),Accueil!$M$27:$M$56,0),2))</f>
        <v/>
      </c>
      <c r="Q69" s="97" t="str">
        <f>IF(ISERROR(INDEX(Accueil!$L$27:$M$56,MATCH(VLOOKUP(D69,Accueil!$R$27:$S$126,2),Accueil!$M$27:$M$56,0),1)),"",INDEX(Accueil!$L$27:$M$56,MATCH(VLOOKUP(D69,Accueil!$R$27:$S$126,2),Accueil!$M$27:$M$56,0),1))</f>
        <v/>
      </c>
      <c r="R69" s="97">
        <f t="shared" si="32"/>
        <v>1</v>
      </c>
      <c r="S69" s="97">
        <f t="shared" si="33"/>
        <v>1</v>
      </c>
    </row>
    <row r="70" spans="1:19" ht="23.25" customHeight="1">
      <c r="A70" s="97">
        <v>67</v>
      </c>
      <c r="B70" s="261" t="str">
        <f>IF(ISERROR(INDEX(Accueil!$L$13:$M$22,VLOOKUP(C70,Accueil!$M$27:$N$56,2,0),2)),"",INDEX(Accueil!$L$13:$M$22,VLOOKUP(C70,Accueil!$M$27:$N$56,2,0),2))</f>
        <v/>
      </c>
      <c r="C70" s="260" t="str">
        <f>IF(ISERROR(VLOOKUP(D70,Accueil!$R$27:$S$126,2,0)),"",VLOOKUP(D70,Accueil!$R$27:$S$126,2,0))</f>
        <v/>
      </c>
      <c r="D70" s="58" t="str">
        <f>IF(ISERROR(INDEX(Accueil!$P$27:$R$126,MATCH(SMALL(Accueil!$P$27:$P$126,'Synthèse classes'!A70),Accueil!$P$27:$P$126,0),3)),"",INDEX(Accueil!$P$27:$R$126,MATCH(SMALL(Accueil!$P$27:$P$126,'Synthèse classes'!A70),Accueil!$P$27:$P$126,0),3))</f>
        <v/>
      </c>
      <c r="E70" s="59" t="str">
        <f t="shared" si="22"/>
        <v/>
      </c>
      <c r="F70" s="60" t="str">
        <f t="shared" si="23"/>
        <v/>
      </c>
      <c r="G70" s="61" t="str">
        <f t="shared" si="24"/>
        <v/>
      </c>
      <c r="H70" s="62" t="str">
        <f t="shared" si="25"/>
        <v/>
      </c>
      <c r="I70" s="63" t="str">
        <f t="shared" si="26"/>
        <v/>
      </c>
      <c r="J70" s="63" t="str">
        <f t="shared" si="27"/>
        <v/>
      </c>
      <c r="K70" s="64" t="str">
        <f t="shared" si="28"/>
        <v/>
      </c>
      <c r="L70" s="65" t="str">
        <f t="shared" si="29"/>
        <v/>
      </c>
      <c r="M70" s="257" t="str">
        <f t="shared" si="30"/>
        <v/>
      </c>
      <c r="N70" s="181" t="str">
        <f t="shared" si="31"/>
        <v/>
      </c>
      <c r="O70" s="258" t="str">
        <f t="shared" si="34"/>
        <v/>
      </c>
      <c r="P70" s="97" t="str">
        <f>IF(ISERROR(INDEX(Accueil!$M$27:$N$56,MATCH(VLOOKUP(D70,Accueil!$R$27:$S$126,2),Accueil!$M$27:$M$56,0),2)),"",INDEX(Accueil!$M$27:$N$56,MATCH(VLOOKUP(D70,Accueil!$R$27:$S$126,2),Accueil!$M$27:$M$56,0),2))</f>
        <v/>
      </c>
      <c r="Q70" s="97" t="str">
        <f>IF(ISERROR(INDEX(Accueil!$L$27:$M$56,MATCH(VLOOKUP(D70,Accueil!$R$27:$S$126,2),Accueil!$M$27:$M$56,0),1)),"",INDEX(Accueil!$L$27:$M$56,MATCH(VLOOKUP(D70,Accueil!$R$27:$S$126,2),Accueil!$M$27:$M$56,0),1))</f>
        <v/>
      </c>
      <c r="R70" s="97">
        <f t="shared" si="32"/>
        <v>1</v>
      </c>
      <c r="S70" s="97">
        <f t="shared" si="33"/>
        <v>1</v>
      </c>
    </row>
    <row r="71" spans="1:19" ht="23.25" customHeight="1">
      <c r="A71" s="97">
        <v>68</v>
      </c>
      <c r="B71" s="261" t="str">
        <f>IF(ISERROR(INDEX(Accueil!$L$13:$M$22,VLOOKUP(C71,Accueil!$M$27:$N$56,2,0),2)),"",INDEX(Accueil!$L$13:$M$22,VLOOKUP(C71,Accueil!$M$27:$N$56,2,0),2))</f>
        <v/>
      </c>
      <c r="C71" s="260" t="str">
        <f>IF(ISERROR(VLOOKUP(D71,Accueil!$R$27:$S$126,2,0)),"",VLOOKUP(D71,Accueil!$R$27:$S$126,2,0))</f>
        <v/>
      </c>
      <c r="D71" s="58" t="str">
        <f>IF(ISERROR(INDEX(Accueil!$P$27:$R$126,MATCH(SMALL(Accueil!$P$27:$P$126,'Synthèse classes'!A71),Accueil!$P$27:$P$126,0),3)),"",INDEX(Accueil!$P$27:$R$126,MATCH(SMALL(Accueil!$P$27:$P$126,'Synthèse classes'!A71),Accueil!$P$27:$P$126,0),3))</f>
        <v/>
      </c>
      <c r="E71" s="59" t="str">
        <f t="shared" si="22"/>
        <v/>
      </c>
      <c r="F71" s="60" t="str">
        <f t="shared" si="23"/>
        <v/>
      </c>
      <c r="G71" s="61" t="str">
        <f t="shared" si="24"/>
        <v/>
      </c>
      <c r="H71" s="62" t="str">
        <f t="shared" si="25"/>
        <v/>
      </c>
      <c r="I71" s="63" t="str">
        <f t="shared" si="26"/>
        <v/>
      </c>
      <c r="J71" s="63" t="str">
        <f t="shared" si="27"/>
        <v/>
      </c>
      <c r="K71" s="64" t="str">
        <f t="shared" si="28"/>
        <v/>
      </c>
      <c r="L71" s="65" t="str">
        <f t="shared" si="29"/>
        <v/>
      </c>
      <c r="M71" s="257" t="str">
        <f t="shared" si="30"/>
        <v/>
      </c>
      <c r="N71" s="181" t="str">
        <f t="shared" si="31"/>
        <v/>
      </c>
      <c r="O71" s="258" t="str">
        <f t="shared" si="34"/>
        <v/>
      </c>
      <c r="P71" s="97" t="str">
        <f>IF(ISERROR(INDEX(Accueil!$M$27:$N$56,MATCH(VLOOKUP(D71,Accueil!$R$27:$S$126,2),Accueil!$M$27:$M$56,0),2)),"",INDEX(Accueil!$M$27:$N$56,MATCH(VLOOKUP(D71,Accueil!$R$27:$S$126,2),Accueil!$M$27:$M$56,0),2))</f>
        <v/>
      </c>
      <c r="Q71" s="97" t="str">
        <f>IF(ISERROR(INDEX(Accueil!$L$27:$M$56,MATCH(VLOOKUP(D71,Accueil!$R$27:$S$126,2),Accueil!$M$27:$M$56,0),1)),"",INDEX(Accueil!$L$27:$M$56,MATCH(VLOOKUP(D71,Accueil!$R$27:$S$126,2),Accueil!$M$27:$M$56,0),1))</f>
        <v/>
      </c>
      <c r="R71" s="97">
        <f t="shared" si="32"/>
        <v>1</v>
      </c>
      <c r="S71" s="97">
        <f t="shared" si="33"/>
        <v>1</v>
      </c>
    </row>
    <row r="72" spans="1:19" ht="23.25" customHeight="1">
      <c r="A72" s="97">
        <v>69</v>
      </c>
      <c r="B72" s="261" t="str">
        <f>IF(ISERROR(INDEX(Accueil!$L$13:$M$22,VLOOKUP(C72,Accueil!$M$27:$N$56,2,0),2)),"",INDEX(Accueil!$L$13:$M$22,VLOOKUP(C72,Accueil!$M$27:$N$56,2,0),2))</f>
        <v/>
      </c>
      <c r="C72" s="260" t="str">
        <f>IF(ISERROR(VLOOKUP(D72,Accueil!$R$27:$S$126,2,0)),"",VLOOKUP(D72,Accueil!$R$27:$S$126,2,0))</f>
        <v/>
      </c>
      <c r="D72" s="58" t="str">
        <f>IF(ISERROR(INDEX(Accueil!$P$27:$R$126,MATCH(SMALL(Accueil!$P$27:$P$126,'Synthèse classes'!A72),Accueil!$P$27:$P$126,0),3)),"",INDEX(Accueil!$P$27:$R$126,MATCH(SMALL(Accueil!$P$27:$P$126,'Synthèse classes'!A72),Accueil!$P$27:$P$126,0),3))</f>
        <v/>
      </c>
      <c r="E72" s="59" t="str">
        <f t="shared" si="22"/>
        <v/>
      </c>
      <c r="F72" s="60" t="str">
        <f t="shared" si="23"/>
        <v/>
      </c>
      <c r="G72" s="61" t="str">
        <f t="shared" si="24"/>
        <v/>
      </c>
      <c r="H72" s="62" t="str">
        <f t="shared" si="25"/>
        <v/>
      </c>
      <c r="I72" s="63" t="str">
        <f t="shared" si="26"/>
        <v/>
      </c>
      <c r="J72" s="63" t="str">
        <f t="shared" si="27"/>
        <v/>
      </c>
      <c r="K72" s="64" t="str">
        <f t="shared" si="28"/>
        <v/>
      </c>
      <c r="L72" s="65" t="str">
        <f t="shared" si="29"/>
        <v/>
      </c>
      <c r="M72" s="257" t="str">
        <f t="shared" si="30"/>
        <v/>
      </c>
      <c r="N72" s="181" t="str">
        <f t="shared" si="31"/>
        <v/>
      </c>
      <c r="O72" s="258" t="str">
        <f t="shared" si="34"/>
        <v/>
      </c>
      <c r="P72" s="97" t="str">
        <f>IF(ISERROR(INDEX(Accueil!$M$27:$N$56,MATCH(VLOOKUP(D72,Accueil!$R$27:$S$126,2),Accueil!$M$27:$M$56,0),2)),"",INDEX(Accueil!$M$27:$N$56,MATCH(VLOOKUP(D72,Accueil!$R$27:$S$126,2),Accueil!$M$27:$M$56,0),2))</f>
        <v/>
      </c>
      <c r="Q72" s="97" t="str">
        <f>IF(ISERROR(INDEX(Accueil!$L$27:$M$56,MATCH(VLOOKUP(D72,Accueil!$R$27:$S$126,2),Accueil!$M$27:$M$56,0),1)),"",INDEX(Accueil!$L$27:$M$56,MATCH(VLOOKUP(D72,Accueil!$R$27:$S$126,2),Accueil!$M$27:$M$56,0),1))</f>
        <v/>
      </c>
      <c r="R72" s="97">
        <f t="shared" si="32"/>
        <v>1</v>
      </c>
      <c r="S72" s="97">
        <f t="shared" si="33"/>
        <v>1</v>
      </c>
    </row>
    <row r="73" spans="1:19" ht="23.25" customHeight="1">
      <c r="A73" s="97">
        <v>70</v>
      </c>
      <c r="B73" s="261" t="str">
        <f>IF(ISERROR(INDEX(Accueil!$L$13:$M$22,VLOOKUP(C73,Accueil!$M$27:$N$56,2,0),2)),"",INDEX(Accueil!$L$13:$M$22,VLOOKUP(C73,Accueil!$M$27:$N$56,2,0),2))</f>
        <v/>
      </c>
      <c r="C73" s="260" t="str">
        <f>IF(ISERROR(VLOOKUP(D73,Accueil!$R$27:$S$126,2,0)),"",VLOOKUP(D73,Accueil!$R$27:$S$126,2,0))</f>
        <v/>
      </c>
      <c r="D73" s="58" t="str">
        <f>IF(ISERROR(INDEX(Accueil!$P$27:$R$126,MATCH(SMALL(Accueil!$P$27:$P$126,'Synthèse classes'!A73),Accueil!$P$27:$P$126,0),3)),"",INDEX(Accueil!$P$27:$R$126,MATCH(SMALL(Accueil!$P$27:$P$126,'Synthèse classes'!A73),Accueil!$P$27:$P$126,0),3))</f>
        <v/>
      </c>
      <c r="E73" s="59" t="str">
        <f t="shared" si="22"/>
        <v/>
      </c>
      <c r="F73" s="60" t="str">
        <f t="shared" si="23"/>
        <v/>
      </c>
      <c r="G73" s="61" t="str">
        <f t="shared" si="24"/>
        <v/>
      </c>
      <c r="H73" s="62" t="str">
        <f t="shared" si="25"/>
        <v/>
      </c>
      <c r="I73" s="63" t="str">
        <f t="shared" si="26"/>
        <v/>
      </c>
      <c r="J73" s="63" t="str">
        <f t="shared" si="27"/>
        <v/>
      </c>
      <c r="K73" s="64" t="str">
        <f t="shared" si="28"/>
        <v/>
      </c>
      <c r="L73" s="65" t="str">
        <f t="shared" si="29"/>
        <v/>
      </c>
      <c r="M73" s="257" t="str">
        <f t="shared" si="30"/>
        <v/>
      </c>
      <c r="N73" s="181" t="str">
        <f t="shared" si="31"/>
        <v/>
      </c>
      <c r="O73" s="258" t="str">
        <f t="shared" si="34"/>
        <v/>
      </c>
      <c r="P73" s="97" t="str">
        <f>IF(ISERROR(INDEX(Accueil!$M$27:$N$56,MATCH(VLOOKUP(D73,Accueil!$R$27:$S$126,2),Accueil!$M$27:$M$56,0),2)),"",INDEX(Accueil!$M$27:$N$56,MATCH(VLOOKUP(D73,Accueil!$R$27:$S$126,2),Accueil!$M$27:$M$56,0),2))</f>
        <v/>
      </c>
      <c r="Q73" s="97" t="str">
        <f>IF(ISERROR(INDEX(Accueil!$L$27:$M$56,MATCH(VLOOKUP(D73,Accueil!$R$27:$S$126,2),Accueil!$M$27:$M$56,0),1)),"",INDEX(Accueil!$L$27:$M$56,MATCH(VLOOKUP(D73,Accueil!$R$27:$S$126,2),Accueil!$M$27:$M$56,0),1))</f>
        <v/>
      </c>
      <c r="R73" s="97">
        <f t="shared" si="32"/>
        <v>1</v>
      </c>
      <c r="S73" s="97">
        <f t="shared" si="33"/>
        <v>1</v>
      </c>
    </row>
    <row r="74" spans="1:19" ht="23.25" customHeight="1">
      <c r="A74" s="97">
        <v>71</v>
      </c>
      <c r="B74" s="261" t="str">
        <f>IF(ISERROR(INDEX(Accueil!$L$13:$M$22,VLOOKUP(C74,Accueil!$M$27:$N$56,2,0),2)),"",INDEX(Accueil!$L$13:$M$22,VLOOKUP(C74,Accueil!$M$27:$N$56,2,0),2))</f>
        <v/>
      </c>
      <c r="C74" s="260" t="str">
        <f>IF(ISERROR(VLOOKUP(D74,Accueil!$R$27:$S$126,2,0)),"",VLOOKUP(D74,Accueil!$R$27:$S$126,2,0))</f>
        <v/>
      </c>
      <c r="D74" s="58" t="str">
        <f>IF(ISERROR(INDEX(Accueil!$P$27:$R$126,MATCH(SMALL(Accueil!$P$27:$P$126,'Synthèse classes'!A74),Accueil!$P$27:$P$126,0),3)),"",INDEX(Accueil!$P$27:$R$126,MATCH(SMALL(Accueil!$P$27:$P$126,'Synthèse classes'!A74),Accueil!$P$27:$P$126,0),3))</f>
        <v/>
      </c>
      <c r="E74" s="59" t="str">
        <f t="shared" si="22"/>
        <v/>
      </c>
      <c r="F74" s="60" t="str">
        <f t="shared" si="23"/>
        <v/>
      </c>
      <c r="G74" s="61" t="str">
        <f t="shared" si="24"/>
        <v/>
      </c>
      <c r="H74" s="62" t="str">
        <f t="shared" si="25"/>
        <v/>
      </c>
      <c r="I74" s="63" t="str">
        <f t="shared" si="26"/>
        <v/>
      </c>
      <c r="J74" s="63" t="str">
        <f t="shared" si="27"/>
        <v/>
      </c>
      <c r="K74" s="64" t="str">
        <f t="shared" si="28"/>
        <v/>
      </c>
      <c r="L74" s="65" t="str">
        <f t="shared" si="29"/>
        <v/>
      </c>
      <c r="M74" s="257" t="str">
        <f t="shared" si="30"/>
        <v/>
      </c>
      <c r="N74" s="181" t="str">
        <f t="shared" si="31"/>
        <v/>
      </c>
      <c r="O74" s="258" t="str">
        <f t="shared" si="34"/>
        <v/>
      </c>
      <c r="P74" s="97" t="str">
        <f>IF(ISERROR(INDEX(Accueil!$M$27:$N$56,MATCH(VLOOKUP(D74,Accueil!$R$27:$S$126,2),Accueil!$M$27:$M$56,0),2)),"",INDEX(Accueil!$M$27:$N$56,MATCH(VLOOKUP(D74,Accueil!$R$27:$S$126,2),Accueil!$M$27:$M$56,0),2))</f>
        <v/>
      </c>
      <c r="Q74" s="97" t="str">
        <f>IF(ISERROR(INDEX(Accueil!$L$27:$M$56,MATCH(VLOOKUP(D74,Accueil!$R$27:$S$126,2),Accueil!$M$27:$M$56,0),1)),"",INDEX(Accueil!$L$27:$M$56,MATCH(VLOOKUP(D74,Accueil!$R$27:$S$126,2),Accueil!$M$27:$M$56,0),1))</f>
        <v/>
      </c>
      <c r="R74" s="97">
        <f t="shared" si="32"/>
        <v>1</v>
      </c>
      <c r="S74" s="97">
        <f t="shared" si="33"/>
        <v>1</v>
      </c>
    </row>
    <row r="75" spans="1:19" ht="23.25" customHeight="1">
      <c r="A75" s="97">
        <v>72</v>
      </c>
      <c r="B75" s="261" t="str">
        <f>IF(ISERROR(INDEX(Accueil!$L$13:$M$22,VLOOKUP(C75,Accueil!$M$27:$N$56,2,0),2)),"",INDEX(Accueil!$L$13:$M$22,VLOOKUP(C75,Accueil!$M$27:$N$56,2,0),2))</f>
        <v/>
      </c>
      <c r="C75" s="260" t="str">
        <f>IF(ISERROR(VLOOKUP(D75,Accueil!$R$27:$S$126,2,0)),"",VLOOKUP(D75,Accueil!$R$27:$S$126,2,0))</f>
        <v/>
      </c>
      <c r="D75" s="58" t="str">
        <f>IF(ISERROR(INDEX(Accueil!$P$27:$R$126,MATCH(SMALL(Accueil!$P$27:$P$126,'Synthèse classes'!A75),Accueil!$P$27:$P$126,0),3)),"",INDEX(Accueil!$P$27:$R$126,MATCH(SMALL(Accueil!$P$27:$P$126,'Synthèse classes'!A75),Accueil!$P$27:$P$126,0),3))</f>
        <v/>
      </c>
      <c r="E75" s="59" t="str">
        <f t="shared" si="22"/>
        <v/>
      </c>
      <c r="F75" s="60" t="str">
        <f t="shared" si="23"/>
        <v/>
      </c>
      <c r="G75" s="61" t="str">
        <f t="shared" si="24"/>
        <v/>
      </c>
      <c r="H75" s="62" t="str">
        <f t="shared" si="25"/>
        <v/>
      </c>
      <c r="I75" s="63" t="str">
        <f t="shared" si="26"/>
        <v/>
      </c>
      <c r="J75" s="63" t="str">
        <f t="shared" si="27"/>
        <v/>
      </c>
      <c r="K75" s="64" t="str">
        <f t="shared" si="28"/>
        <v/>
      </c>
      <c r="L75" s="65" t="str">
        <f t="shared" si="29"/>
        <v/>
      </c>
      <c r="M75" s="257" t="str">
        <f t="shared" si="30"/>
        <v/>
      </c>
      <c r="N75" s="181" t="str">
        <f t="shared" si="31"/>
        <v/>
      </c>
      <c r="O75" s="258" t="str">
        <f t="shared" si="34"/>
        <v/>
      </c>
      <c r="P75" s="97" t="str">
        <f>IF(ISERROR(INDEX(Accueil!$M$27:$N$56,MATCH(VLOOKUP(D75,Accueil!$R$27:$S$126,2),Accueil!$M$27:$M$56,0),2)),"",INDEX(Accueil!$M$27:$N$56,MATCH(VLOOKUP(D75,Accueil!$R$27:$S$126,2),Accueil!$M$27:$M$56,0),2))</f>
        <v/>
      </c>
      <c r="Q75" s="97" t="str">
        <f>IF(ISERROR(INDEX(Accueil!$L$27:$M$56,MATCH(VLOOKUP(D75,Accueil!$R$27:$S$126,2),Accueil!$M$27:$M$56,0),1)),"",INDEX(Accueil!$L$27:$M$56,MATCH(VLOOKUP(D75,Accueil!$R$27:$S$126,2),Accueil!$M$27:$M$56,0),1))</f>
        <v/>
      </c>
      <c r="R75" s="97">
        <f t="shared" si="32"/>
        <v>1</v>
      </c>
      <c r="S75" s="97">
        <f t="shared" si="33"/>
        <v>1</v>
      </c>
    </row>
    <row r="76" spans="1:19" ht="23.25" customHeight="1">
      <c r="A76" s="97">
        <v>73</v>
      </c>
      <c r="B76" s="261" t="str">
        <f>IF(ISERROR(INDEX(Accueil!$L$13:$M$22,VLOOKUP(C76,Accueil!$M$27:$N$56,2,0),2)),"",INDEX(Accueil!$L$13:$M$22,VLOOKUP(C76,Accueil!$M$27:$N$56,2,0),2))</f>
        <v/>
      </c>
      <c r="C76" s="260" t="str">
        <f>IF(ISERROR(VLOOKUP(D76,Accueil!$R$27:$S$126,2,0)),"",VLOOKUP(D76,Accueil!$R$27:$S$126,2,0))</f>
        <v/>
      </c>
      <c r="D76" s="58" t="str">
        <f>IF(ISERROR(INDEX(Accueil!$P$27:$R$126,MATCH(SMALL(Accueil!$P$27:$P$126,'Synthèse classes'!A76),Accueil!$P$27:$P$126,0),3)),"",INDEX(Accueil!$P$27:$R$126,MATCH(SMALL(Accueil!$P$27:$P$126,'Synthèse classes'!A76),Accueil!$P$27:$P$126,0),3))</f>
        <v/>
      </c>
      <c r="E76" s="59" t="str">
        <f t="shared" si="22"/>
        <v/>
      </c>
      <c r="F76" s="60" t="str">
        <f t="shared" si="23"/>
        <v/>
      </c>
      <c r="G76" s="61" t="str">
        <f t="shared" si="24"/>
        <v/>
      </c>
      <c r="H76" s="62" t="str">
        <f t="shared" si="25"/>
        <v/>
      </c>
      <c r="I76" s="63" t="str">
        <f t="shared" si="26"/>
        <v/>
      </c>
      <c r="J76" s="63" t="str">
        <f t="shared" si="27"/>
        <v/>
      </c>
      <c r="K76" s="64" t="str">
        <f t="shared" si="28"/>
        <v/>
      </c>
      <c r="L76" s="65" t="str">
        <f t="shared" si="29"/>
        <v/>
      </c>
      <c r="M76" s="257" t="str">
        <f t="shared" si="30"/>
        <v/>
      </c>
      <c r="N76" s="181" t="str">
        <f t="shared" si="31"/>
        <v/>
      </c>
      <c r="O76" s="258" t="str">
        <f t="shared" si="34"/>
        <v/>
      </c>
      <c r="P76" s="97" t="str">
        <f>IF(ISERROR(INDEX(Accueil!$M$27:$N$56,MATCH(VLOOKUP(D76,Accueil!$R$27:$S$126,2),Accueil!$M$27:$M$56,0),2)),"",INDEX(Accueil!$M$27:$N$56,MATCH(VLOOKUP(D76,Accueil!$R$27:$S$126,2),Accueil!$M$27:$M$56,0),2))</f>
        <v/>
      </c>
      <c r="Q76" s="97" t="str">
        <f>IF(ISERROR(INDEX(Accueil!$L$27:$M$56,MATCH(VLOOKUP(D76,Accueil!$R$27:$S$126,2),Accueil!$M$27:$M$56,0),1)),"",INDEX(Accueil!$L$27:$M$56,MATCH(VLOOKUP(D76,Accueil!$R$27:$S$126,2),Accueil!$M$27:$M$56,0),1))</f>
        <v/>
      </c>
      <c r="R76" s="97">
        <f t="shared" si="32"/>
        <v>1</v>
      </c>
      <c r="S76" s="97">
        <f t="shared" si="33"/>
        <v>1</v>
      </c>
    </row>
    <row r="77" spans="1:19" ht="23.25" customHeight="1">
      <c r="A77" s="97">
        <v>74</v>
      </c>
      <c r="B77" s="261" t="str">
        <f>IF(ISERROR(INDEX(Accueil!$L$13:$M$22,VLOOKUP(C77,Accueil!$M$27:$N$56,2,0),2)),"",INDEX(Accueil!$L$13:$M$22,VLOOKUP(C77,Accueil!$M$27:$N$56,2,0),2))</f>
        <v/>
      </c>
      <c r="C77" s="260" t="str">
        <f>IF(ISERROR(VLOOKUP(D77,Accueil!$R$27:$S$126,2,0)),"",VLOOKUP(D77,Accueil!$R$27:$S$126,2,0))</f>
        <v/>
      </c>
      <c r="D77" s="58" t="str">
        <f>IF(ISERROR(INDEX(Accueil!$P$27:$R$126,MATCH(SMALL(Accueil!$P$27:$P$126,'Synthèse classes'!A77),Accueil!$P$27:$P$126,0),3)),"",INDEX(Accueil!$P$27:$R$126,MATCH(SMALL(Accueil!$P$27:$P$126,'Synthèse classes'!A77),Accueil!$P$27:$P$126,0),3))</f>
        <v/>
      </c>
      <c r="E77" s="59" t="str">
        <f t="shared" si="22"/>
        <v/>
      </c>
      <c r="F77" s="60" t="str">
        <f t="shared" si="23"/>
        <v/>
      </c>
      <c r="G77" s="61" t="str">
        <f t="shared" si="24"/>
        <v/>
      </c>
      <c r="H77" s="62" t="str">
        <f t="shared" si="25"/>
        <v/>
      </c>
      <c r="I77" s="63" t="str">
        <f t="shared" si="26"/>
        <v/>
      </c>
      <c r="J77" s="63" t="str">
        <f t="shared" si="27"/>
        <v/>
      </c>
      <c r="K77" s="64" t="str">
        <f t="shared" si="28"/>
        <v/>
      </c>
      <c r="L77" s="65" t="str">
        <f t="shared" si="29"/>
        <v/>
      </c>
      <c r="M77" s="257" t="str">
        <f t="shared" si="30"/>
        <v/>
      </c>
      <c r="N77" s="181" t="str">
        <f t="shared" si="31"/>
        <v/>
      </c>
      <c r="O77" s="258" t="str">
        <f t="shared" si="34"/>
        <v/>
      </c>
      <c r="P77" s="97" t="str">
        <f>IF(ISERROR(INDEX(Accueil!$M$27:$N$56,MATCH(VLOOKUP(D77,Accueil!$R$27:$S$126,2),Accueil!$M$27:$M$56,0),2)),"",INDEX(Accueil!$M$27:$N$56,MATCH(VLOOKUP(D77,Accueil!$R$27:$S$126,2),Accueil!$M$27:$M$56,0),2))</f>
        <v/>
      </c>
      <c r="Q77" s="97" t="str">
        <f>IF(ISERROR(INDEX(Accueil!$L$27:$M$56,MATCH(VLOOKUP(D77,Accueil!$R$27:$S$126,2),Accueil!$M$27:$M$56,0),1)),"",INDEX(Accueil!$L$27:$M$56,MATCH(VLOOKUP(D77,Accueil!$R$27:$S$126,2),Accueil!$M$27:$M$56,0),1))</f>
        <v/>
      </c>
      <c r="R77" s="97">
        <f t="shared" si="32"/>
        <v>1</v>
      </c>
      <c r="S77" s="97">
        <f t="shared" si="33"/>
        <v>1</v>
      </c>
    </row>
    <row r="78" spans="1:19" ht="23.25" customHeight="1">
      <c r="A78" s="97">
        <v>75</v>
      </c>
      <c r="B78" s="261" t="str">
        <f>IF(ISERROR(INDEX(Accueil!$L$13:$M$22,VLOOKUP(C78,Accueil!$M$27:$N$56,2,0),2)),"",INDEX(Accueil!$L$13:$M$22,VLOOKUP(C78,Accueil!$M$27:$N$56,2,0),2))</f>
        <v/>
      </c>
      <c r="C78" s="260" t="str">
        <f>IF(ISERROR(VLOOKUP(D78,Accueil!$R$27:$S$126,2,0)),"",VLOOKUP(D78,Accueil!$R$27:$S$126,2,0))</f>
        <v/>
      </c>
      <c r="D78" s="58" t="str">
        <f>IF(ISERROR(INDEX(Accueil!$P$27:$R$126,MATCH(SMALL(Accueil!$P$27:$P$126,'Synthèse classes'!A78),Accueil!$P$27:$P$126,0),3)),"",INDEX(Accueil!$P$27:$R$126,MATCH(SMALL(Accueil!$P$27:$P$126,'Synthèse classes'!A78),Accueil!$P$27:$P$126,0),3))</f>
        <v/>
      </c>
      <c r="E78" s="59" t="str">
        <f t="shared" si="22"/>
        <v/>
      </c>
      <c r="F78" s="60" t="str">
        <f t="shared" si="23"/>
        <v/>
      </c>
      <c r="G78" s="61" t="str">
        <f t="shared" si="24"/>
        <v/>
      </c>
      <c r="H78" s="62" t="str">
        <f t="shared" si="25"/>
        <v/>
      </c>
      <c r="I78" s="63" t="str">
        <f t="shared" si="26"/>
        <v/>
      </c>
      <c r="J78" s="63" t="str">
        <f t="shared" si="27"/>
        <v/>
      </c>
      <c r="K78" s="64" t="str">
        <f t="shared" si="28"/>
        <v/>
      </c>
      <c r="L78" s="65" t="str">
        <f t="shared" si="29"/>
        <v/>
      </c>
      <c r="M78" s="257" t="str">
        <f t="shared" si="30"/>
        <v/>
      </c>
      <c r="N78" s="181" t="str">
        <f t="shared" si="31"/>
        <v/>
      </c>
      <c r="O78" s="258" t="str">
        <f t="shared" si="34"/>
        <v/>
      </c>
      <c r="P78" s="97" t="str">
        <f>IF(ISERROR(INDEX(Accueil!$M$27:$N$56,MATCH(VLOOKUP(D78,Accueil!$R$27:$S$126,2),Accueil!$M$27:$M$56,0),2)),"",INDEX(Accueil!$M$27:$N$56,MATCH(VLOOKUP(D78,Accueil!$R$27:$S$126,2),Accueil!$M$27:$M$56,0),2))</f>
        <v/>
      </c>
      <c r="Q78" s="97" t="str">
        <f>IF(ISERROR(INDEX(Accueil!$L$27:$M$56,MATCH(VLOOKUP(D78,Accueil!$R$27:$S$126,2),Accueil!$M$27:$M$56,0),1)),"",INDEX(Accueil!$L$27:$M$56,MATCH(VLOOKUP(D78,Accueil!$R$27:$S$126,2),Accueil!$M$27:$M$56,0),1))</f>
        <v/>
      </c>
      <c r="R78" s="97">
        <f t="shared" si="32"/>
        <v>1</v>
      </c>
      <c r="S78" s="97">
        <f t="shared" si="33"/>
        <v>1</v>
      </c>
    </row>
    <row r="79" spans="1:19" ht="23.25" customHeight="1">
      <c r="A79" s="97">
        <v>76</v>
      </c>
      <c r="B79" s="261" t="str">
        <f>IF(ISERROR(INDEX(Accueil!$L$13:$M$22,VLOOKUP(C79,Accueil!$M$27:$N$56,2,0),2)),"",INDEX(Accueil!$L$13:$M$22,VLOOKUP(C79,Accueil!$M$27:$N$56,2,0),2))</f>
        <v/>
      </c>
      <c r="C79" s="260" t="str">
        <f>IF(ISERROR(VLOOKUP(D79,Accueil!$R$27:$S$126,2,0)),"",VLOOKUP(D79,Accueil!$R$27:$S$126,2,0))</f>
        <v/>
      </c>
      <c r="D79" s="58" t="str">
        <f>IF(ISERROR(INDEX(Accueil!$P$27:$R$126,MATCH(SMALL(Accueil!$P$27:$P$126,'Synthèse classes'!A79),Accueil!$P$27:$P$126,0),3)),"",INDEX(Accueil!$P$27:$R$126,MATCH(SMALL(Accueil!$P$27:$P$126,'Synthèse classes'!A79),Accueil!$P$27:$P$126,0),3))</f>
        <v/>
      </c>
      <c r="E79" s="59" t="str">
        <f t="shared" si="22"/>
        <v/>
      </c>
      <c r="F79" s="60" t="str">
        <f t="shared" si="23"/>
        <v/>
      </c>
      <c r="G79" s="61" t="str">
        <f t="shared" si="24"/>
        <v/>
      </c>
      <c r="H79" s="62" t="str">
        <f t="shared" si="25"/>
        <v/>
      </c>
      <c r="I79" s="63" t="str">
        <f t="shared" si="26"/>
        <v/>
      </c>
      <c r="J79" s="63" t="str">
        <f t="shared" si="27"/>
        <v/>
      </c>
      <c r="K79" s="64" t="str">
        <f t="shared" si="28"/>
        <v/>
      </c>
      <c r="L79" s="65" t="str">
        <f t="shared" si="29"/>
        <v/>
      </c>
      <c r="M79" s="257" t="str">
        <f t="shared" si="30"/>
        <v/>
      </c>
      <c r="N79" s="181" t="str">
        <f t="shared" si="31"/>
        <v/>
      </c>
      <c r="O79" s="258" t="str">
        <f t="shared" si="34"/>
        <v/>
      </c>
      <c r="P79" s="97" t="str">
        <f>IF(ISERROR(INDEX(Accueil!$M$27:$N$56,MATCH(VLOOKUP(D79,Accueil!$R$27:$S$126,2),Accueil!$M$27:$M$56,0),2)),"",INDEX(Accueil!$M$27:$N$56,MATCH(VLOOKUP(D79,Accueil!$R$27:$S$126,2),Accueil!$M$27:$M$56,0),2))</f>
        <v/>
      </c>
      <c r="Q79" s="97" t="str">
        <f>IF(ISERROR(INDEX(Accueil!$L$27:$M$56,MATCH(VLOOKUP(D79,Accueil!$R$27:$S$126,2),Accueil!$M$27:$M$56,0),1)),"",INDEX(Accueil!$L$27:$M$56,MATCH(VLOOKUP(D79,Accueil!$R$27:$S$126,2),Accueil!$M$27:$M$56,0),1))</f>
        <v/>
      </c>
      <c r="R79" s="97">
        <f t="shared" si="32"/>
        <v>1</v>
      </c>
      <c r="S79" s="97">
        <f t="shared" si="33"/>
        <v>1</v>
      </c>
    </row>
    <row r="80" spans="1:19" ht="23.25" customHeight="1">
      <c r="A80" s="97">
        <v>77</v>
      </c>
      <c r="B80" s="261" t="str">
        <f>IF(ISERROR(INDEX(Accueil!$L$13:$M$22,VLOOKUP(C80,Accueil!$M$27:$N$56,2,0),2)),"",INDEX(Accueil!$L$13:$M$22,VLOOKUP(C80,Accueil!$M$27:$N$56,2,0),2))</f>
        <v/>
      </c>
      <c r="C80" s="260" t="str">
        <f>IF(ISERROR(VLOOKUP(D80,Accueil!$R$27:$S$126,2,0)),"",VLOOKUP(D80,Accueil!$R$27:$S$126,2,0))</f>
        <v/>
      </c>
      <c r="D80" s="58" t="str">
        <f>IF(ISERROR(INDEX(Accueil!$P$27:$R$126,MATCH(SMALL(Accueil!$P$27:$P$126,'Synthèse classes'!A80),Accueil!$P$27:$P$126,0),3)),"",INDEX(Accueil!$P$27:$R$126,MATCH(SMALL(Accueil!$P$27:$P$126,'Synthèse classes'!A80),Accueil!$P$27:$P$126,0),3))</f>
        <v/>
      </c>
      <c r="E80" s="59" t="str">
        <f t="shared" ref="E80:E103" si="35">IF(ISERROR(HLOOKUP(D80,Resultats_ecole,9)),"",HLOOKUP(D80,Resultats_ecole,9))</f>
        <v/>
      </c>
      <c r="F80" s="60" t="str">
        <f t="shared" ref="F80:F103" si="36">IF(ISERROR(HLOOKUP(D80,Resultats_ecole,2)),"",HLOOKUP(D80,Resultats_ecole,2))</f>
        <v/>
      </c>
      <c r="G80" s="61" t="str">
        <f t="shared" ref="G80:G103" si="37">IF(ISERROR(HLOOKUP(D80,Resultats_ecole,3)),"",HLOOKUP(D80,Resultats_ecole,3))</f>
        <v/>
      </c>
      <c r="H80" s="62" t="str">
        <f t="shared" ref="H80:H103" si="38">IF(ISERROR(HLOOKUP(D80,Resultats_ecole,4)),"",HLOOKUP(D80,Resultats_ecole,4))</f>
        <v/>
      </c>
      <c r="I80" s="63" t="str">
        <f t="shared" ref="I80:I103" si="39">IF(ISERROR(HLOOKUP(D80,Resultats_ecole,5)),"",HLOOKUP(D80,Resultats_ecole,5))</f>
        <v/>
      </c>
      <c r="J80" s="63" t="str">
        <f t="shared" ref="J80:J103" si="40">IF(ISERROR(HLOOKUP(D80,Resultats_ecole,6)),"",HLOOKUP(D80,Resultats_ecole,6))</f>
        <v/>
      </c>
      <c r="K80" s="64" t="str">
        <f t="shared" ref="K80:K103" si="41">IF(ISERROR(HLOOKUP(D80,Resultats_ecole,7)),"",HLOOKUP(D80,Resultats_ecole,7))</f>
        <v/>
      </c>
      <c r="L80" s="65" t="str">
        <f t="shared" ref="L80:L103" si="42">IF(ISERROR(F80/E80),"",ROUND(F80/E80,2))</f>
        <v/>
      </c>
      <c r="M80" s="257" t="str">
        <f t="shared" ref="M80:M103" si="43">IF(ISERROR((G80+H80)/E80),"",ROUND((G80+H80)/E80,2))</f>
        <v/>
      </c>
      <c r="N80" s="181" t="str">
        <f t="shared" ref="N80:N103" si="44">IF(ISERROR(SUMIF($Q$4:$Q$103,Q80,$F$4:$F$103)/SUMIF($Q$4:$Q$103,Q80,$E$4:$E$103)),"",ROUND(SUMIF($Q$4:$Q$103,Q80,$F$4:$F$103)/SUMIF($Q$4:$Q$103,Q80,$E$4:$E$103),3))</f>
        <v/>
      </c>
      <c r="O80" s="258" t="str">
        <f t="shared" si="34"/>
        <v/>
      </c>
      <c r="P80" s="97" t="str">
        <f>IF(ISERROR(INDEX(Accueil!$M$27:$N$56,MATCH(VLOOKUP(D80,Accueil!$R$27:$S$126,2),Accueil!$M$27:$M$56,0),2)),"",INDEX(Accueil!$M$27:$N$56,MATCH(VLOOKUP(D80,Accueil!$R$27:$S$126,2),Accueil!$M$27:$M$56,0),2))</f>
        <v/>
      </c>
      <c r="Q80" s="97" t="str">
        <f>IF(ISERROR(INDEX(Accueil!$L$27:$M$56,MATCH(VLOOKUP(D80,Accueil!$R$27:$S$126,2),Accueil!$M$27:$M$56,0),1)),"",INDEX(Accueil!$L$27:$M$56,MATCH(VLOOKUP(D80,Accueil!$R$27:$S$126,2),Accueil!$M$27:$M$56,0),1))</f>
        <v/>
      </c>
      <c r="R80" s="97">
        <f t="shared" si="32"/>
        <v>1</v>
      </c>
      <c r="S80" s="97">
        <f t="shared" si="33"/>
        <v>1</v>
      </c>
    </row>
    <row r="81" spans="1:19" ht="23.25" customHeight="1">
      <c r="A81" s="97">
        <v>78</v>
      </c>
      <c r="B81" s="261" t="str">
        <f>IF(ISERROR(INDEX(Accueil!$L$13:$M$22,VLOOKUP(C81,Accueil!$M$27:$N$56,2,0),2)),"",INDEX(Accueil!$L$13:$M$22,VLOOKUP(C81,Accueil!$M$27:$N$56,2,0),2))</f>
        <v/>
      </c>
      <c r="C81" s="260" t="str">
        <f>IF(ISERROR(VLOOKUP(D81,Accueil!$R$27:$S$126,2,0)),"",VLOOKUP(D81,Accueil!$R$27:$S$126,2,0))</f>
        <v/>
      </c>
      <c r="D81" s="58" t="str">
        <f>IF(ISERROR(INDEX(Accueil!$P$27:$R$126,MATCH(SMALL(Accueil!$P$27:$P$126,'Synthèse classes'!A81),Accueil!$P$27:$P$126,0),3)),"",INDEX(Accueil!$P$27:$R$126,MATCH(SMALL(Accueil!$P$27:$P$126,'Synthèse classes'!A81),Accueil!$P$27:$P$126,0),3))</f>
        <v/>
      </c>
      <c r="E81" s="59" t="str">
        <f t="shared" si="35"/>
        <v/>
      </c>
      <c r="F81" s="60" t="str">
        <f t="shared" si="36"/>
        <v/>
      </c>
      <c r="G81" s="61" t="str">
        <f t="shared" si="37"/>
        <v/>
      </c>
      <c r="H81" s="62" t="str">
        <f t="shared" si="38"/>
        <v/>
      </c>
      <c r="I81" s="63" t="str">
        <f t="shared" si="39"/>
        <v/>
      </c>
      <c r="J81" s="63" t="str">
        <f t="shared" si="40"/>
        <v/>
      </c>
      <c r="K81" s="64" t="str">
        <f t="shared" si="41"/>
        <v/>
      </c>
      <c r="L81" s="65" t="str">
        <f t="shared" si="42"/>
        <v/>
      </c>
      <c r="M81" s="257" t="str">
        <f t="shared" si="43"/>
        <v/>
      </c>
      <c r="N81" s="181" t="str">
        <f t="shared" si="44"/>
        <v/>
      </c>
      <c r="O81" s="258" t="str">
        <f t="shared" si="34"/>
        <v/>
      </c>
      <c r="P81" s="97" t="str">
        <f>IF(ISERROR(INDEX(Accueil!$M$27:$N$56,MATCH(VLOOKUP(D81,Accueil!$R$27:$S$126,2),Accueil!$M$27:$M$56,0),2)),"",INDEX(Accueil!$M$27:$N$56,MATCH(VLOOKUP(D81,Accueil!$R$27:$S$126,2),Accueil!$M$27:$M$56,0),2))</f>
        <v/>
      </c>
      <c r="Q81" s="97" t="str">
        <f>IF(ISERROR(INDEX(Accueil!$L$27:$M$56,MATCH(VLOOKUP(D81,Accueil!$R$27:$S$126,2),Accueil!$M$27:$M$56,0),1)),"",INDEX(Accueil!$L$27:$M$56,MATCH(VLOOKUP(D81,Accueil!$R$27:$S$126,2),Accueil!$M$27:$M$56,0),1))</f>
        <v/>
      </c>
      <c r="R81" s="97">
        <f t="shared" si="32"/>
        <v>1</v>
      </c>
      <c r="S81" s="97">
        <f t="shared" si="33"/>
        <v>1</v>
      </c>
    </row>
    <row r="82" spans="1:19" ht="23.25" customHeight="1">
      <c r="A82" s="97">
        <v>79</v>
      </c>
      <c r="B82" s="261" t="str">
        <f>IF(ISERROR(INDEX(Accueil!$L$13:$M$22,VLOOKUP(C82,Accueil!$M$27:$N$56,2,0),2)),"",INDEX(Accueil!$L$13:$M$22,VLOOKUP(C82,Accueil!$M$27:$N$56,2,0),2))</f>
        <v/>
      </c>
      <c r="C82" s="260" t="str">
        <f>IF(ISERROR(VLOOKUP(D82,Accueil!$R$27:$S$126,2,0)),"",VLOOKUP(D82,Accueil!$R$27:$S$126,2,0))</f>
        <v/>
      </c>
      <c r="D82" s="58" t="str">
        <f>IF(ISERROR(INDEX(Accueil!$P$27:$R$126,MATCH(SMALL(Accueil!$P$27:$P$126,'Synthèse classes'!A82),Accueil!$P$27:$P$126,0),3)),"",INDEX(Accueil!$P$27:$R$126,MATCH(SMALL(Accueil!$P$27:$P$126,'Synthèse classes'!A82),Accueil!$P$27:$P$126,0),3))</f>
        <v/>
      </c>
      <c r="E82" s="59" t="str">
        <f t="shared" si="35"/>
        <v/>
      </c>
      <c r="F82" s="60" t="str">
        <f t="shared" si="36"/>
        <v/>
      </c>
      <c r="G82" s="61" t="str">
        <f t="shared" si="37"/>
        <v/>
      </c>
      <c r="H82" s="62" t="str">
        <f t="shared" si="38"/>
        <v/>
      </c>
      <c r="I82" s="63" t="str">
        <f t="shared" si="39"/>
        <v/>
      </c>
      <c r="J82" s="63" t="str">
        <f t="shared" si="40"/>
        <v/>
      </c>
      <c r="K82" s="64" t="str">
        <f t="shared" si="41"/>
        <v/>
      </c>
      <c r="L82" s="65" t="str">
        <f t="shared" si="42"/>
        <v/>
      </c>
      <c r="M82" s="257" t="str">
        <f t="shared" si="43"/>
        <v/>
      </c>
      <c r="N82" s="181" t="str">
        <f t="shared" si="44"/>
        <v/>
      </c>
      <c r="O82" s="258" t="str">
        <f t="shared" si="34"/>
        <v/>
      </c>
      <c r="P82" s="97" t="str">
        <f>IF(ISERROR(INDEX(Accueil!$M$27:$N$56,MATCH(VLOOKUP(D82,Accueil!$R$27:$S$126,2),Accueil!$M$27:$M$56,0),2)),"",INDEX(Accueil!$M$27:$N$56,MATCH(VLOOKUP(D82,Accueil!$R$27:$S$126,2),Accueil!$M$27:$M$56,0),2))</f>
        <v/>
      </c>
      <c r="Q82" s="97" t="str">
        <f>IF(ISERROR(INDEX(Accueil!$L$27:$M$56,MATCH(VLOOKUP(D82,Accueil!$R$27:$S$126,2),Accueil!$M$27:$M$56,0),1)),"",INDEX(Accueil!$L$27:$M$56,MATCH(VLOOKUP(D82,Accueil!$R$27:$S$126,2),Accueil!$M$27:$M$56,0),1))</f>
        <v/>
      </c>
      <c r="R82" s="97">
        <f t="shared" si="32"/>
        <v>1</v>
      </c>
      <c r="S82" s="97">
        <f t="shared" si="33"/>
        <v>1</v>
      </c>
    </row>
    <row r="83" spans="1:19" ht="23.25" customHeight="1">
      <c r="A83" s="97">
        <v>80</v>
      </c>
      <c r="B83" s="261" t="str">
        <f>IF(ISERROR(INDEX(Accueil!$L$13:$M$22,VLOOKUP(C83,Accueil!$M$27:$N$56,2,0),2)),"",INDEX(Accueil!$L$13:$M$22,VLOOKUP(C83,Accueil!$M$27:$N$56,2,0),2))</f>
        <v/>
      </c>
      <c r="C83" s="260" t="str">
        <f>IF(ISERROR(VLOOKUP(D83,Accueil!$R$27:$S$126,2,0)),"",VLOOKUP(D83,Accueil!$R$27:$S$126,2,0))</f>
        <v/>
      </c>
      <c r="D83" s="58" t="str">
        <f>IF(ISERROR(INDEX(Accueil!$P$27:$R$126,MATCH(SMALL(Accueil!$P$27:$P$126,'Synthèse classes'!A83),Accueil!$P$27:$P$126,0),3)),"",INDEX(Accueil!$P$27:$R$126,MATCH(SMALL(Accueil!$P$27:$P$126,'Synthèse classes'!A83),Accueil!$P$27:$P$126,0),3))</f>
        <v/>
      </c>
      <c r="E83" s="59" t="str">
        <f t="shared" si="35"/>
        <v/>
      </c>
      <c r="F83" s="60" t="str">
        <f t="shared" si="36"/>
        <v/>
      </c>
      <c r="G83" s="61" t="str">
        <f t="shared" si="37"/>
        <v/>
      </c>
      <c r="H83" s="62" t="str">
        <f t="shared" si="38"/>
        <v/>
      </c>
      <c r="I83" s="63" t="str">
        <f t="shared" si="39"/>
        <v/>
      </c>
      <c r="J83" s="63" t="str">
        <f t="shared" si="40"/>
        <v/>
      </c>
      <c r="K83" s="64" t="str">
        <f t="shared" si="41"/>
        <v/>
      </c>
      <c r="L83" s="65" t="str">
        <f t="shared" si="42"/>
        <v/>
      </c>
      <c r="M83" s="257" t="str">
        <f t="shared" si="43"/>
        <v/>
      </c>
      <c r="N83" s="181" t="str">
        <f t="shared" si="44"/>
        <v/>
      </c>
      <c r="O83" s="258" t="str">
        <f t="shared" si="34"/>
        <v/>
      </c>
      <c r="P83" s="97" t="str">
        <f>IF(ISERROR(INDEX(Accueil!$M$27:$N$56,MATCH(VLOOKUP(D83,Accueil!$R$27:$S$126,2),Accueil!$M$27:$M$56,0),2)),"",INDEX(Accueil!$M$27:$N$56,MATCH(VLOOKUP(D83,Accueil!$R$27:$S$126,2),Accueil!$M$27:$M$56,0),2))</f>
        <v/>
      </c>
      <c r="Q83" s="97" t="str">
        <f>IF(ISERROR(INDEX(Accueil!$L$27:$M$56,MATCH(VLOOKUP(D83,Accueil!$R$27:$S$126,2),Accueil!$M$27:$M$56,0),1)),"",INDEX(Accueil!$L$27:$M$56,MATCH(VLOOKUP(D83,Accueil!$R$27:$S$126,2),Accueil!$M$27:$M$56,0),1))</f>
        <v/>
      </c>
      <c r="R83" s="97">
        <f t="shared" si="32"/>
        <v>1</v>
      </c>
      <c r="S83" s="97">
        <f t="shared" si="33"/>
        <v>1</v>
      </c>
    </row>
    <row r="84" spans="1:19" ht="23.25" customHeight="1">
      <c r="A84" s="97">
        <v>81</v>
      </c>
      <c r="B84" s="261" t="str">
        <f>IF(ISERROR(INDEX(Accueil!$L$13:$M$22,VLOOKUP(C84,Accueil!$M$27:$N$56,2,0),2)),"",INDEX(Accueil!$L$13:$M$22,VLOOKUP(C84,Accueil!$M$27:$N$56,2,0),2))</f>
        <v/>
      </c>
      <c r="C84" s="260" t="str">
        <f>IF(ISERROR(VLOOKUP(D84,Accueil!$R$27:$S$126,2,0)),"",VLOOKUP(D84,Accueil!$R$27:$S$126,2,0))</f>
        <v/>
      </c>
      <c r="D84" s="58" t="str">
        <f>IF(ISERROR(INDEX(Accueil!$P$27:$R$126,MATCH(SMALL(Accueil!$P$27:$P$126,'Synthèse classes'!A84),Accueil!$P$27:$P$126,0),3)),"",INDEX(Accueil!$P$27:$R$126,MATCH(SMALL(Accueil!$P$27:$P$126,'Synthèse classes'!A84),Accueil!$P$27:$P$126,0),3))</f>
        <v/>
      </c>
      <c r="E84" s="59" t="str">
        <f t="shared" si="35"/>
        <v/>
      </c>
      <c r="F84" s="60" t="str">
        <f t="shared" si="36"/>
        <v/>
      </c>
      <c r="G84" s="61" t="str">
        <f t="shared" si="37"/>
        <v/>
      </c>
      <c r="H84" s="62" t="str">
        <f t="shared" si="38"/>
        <v/>
      </c>
      <c r="I84" s="63" t="str">
        <f t="shared" si="39"/>
        <v/>
      </c>
      <c r="J84" s="63" t="str">
        <f t="shared" si="40"/>
        <v/>
      </c>
      <c r="K84" s="64" t="str">
        <f t="shared" si="41"/>
        <v/>
      </c>
      <c r="L84" s="65" t="str">
        <f t="shared" si="42"/>
        <v/>
      </c>
      <c r="M84" s="257" t="str">
        <f t="shared" si="43"/>
        <v/>
      </c>
      <c r="N84" s="181" t="str">
        <f t="shared" si="44"/>
        <v/>
      </c>
      <c r="O84" s="258" t="str">
        <f t="shared" si="34"/>
        <v/>
      </c>
      <c r="P84" s="97" t="str">
        <f>IF(ISERROR(INDEX(Accueil!$M$27:$N$56,MATCH(VLOOKUP(D84,Accueil!$R$27:$S$126,2),Accueil!$M$27:$M$56,0),2)),"",INDEX(Accueil!$M$27:$N$56,MATCH(VLOOKUP(D84,Accueil!$R$27:$S$126,2),Accueil!$M$27:$M$56,0),2))</f>
        <v/>
      </c>
      <c r="Q84" s="97" t="str">
        <f>IF(ISERROR(INDEX(Accueil!$L$27:$M$56,MATCH(VLOOKUP(D84,Accueil!$R$27:$S$126,2),Accueil!$M$27:$M$56,0),1)),"",INDEX(Accueil!$L$27:$M$56,MATCH(VLOOKUP(D84,Accueil!$R$27:$S$126,2),Accueil!$M$27:$M$56,0),1))</f>
        <v/>
      </c>
      <c r="R84" s="97">
        <f t="shared" si="32"/>
        <v>1</v>
      </c>
      <c r="S84" s="97">
        <f t="shared" si="33"/>
        <v>1</v>
      </c>
    </row>
    <row r="85" spans="1:19" ht="23.25" customHeight="1">
      <c r="A85" s="97">
        <v>82</v>
      </c>
      <c r="B85" s="261" t="str">
        <f>IF(ISERROR(INDEX(Accueil!$L$13:$M$22,VLOOKUP(C85,Accueil!$M$27:$N$56,2,0),2)),"",INDEX(Accueil!$L$13:$M$22,VLOOKUP(C85,Accueil!$M$27:$N$56,2,0),2))</f>
        <v/>
      </c>
      <c r="C85" s="260" t="str">
        <f>IF(ISERROR(VLOOKUP(D85,Accueil!$R$27:$S$126,2,0)),"",VLOOKUP(D85,Accueil!$R$27:$S$126,2,0))</f>
        <v/>
      </c>
      <c r="D85" s="58" t="str">
        <f>IF(ISERROR(INDEX(Accueil!$P$27:$R$126,MATCH(SMALL(Accueil!$P$27:$P$126,'Synthèse classes'!A85),Accueil!$P$27:$P$126,0),3)),"",INDEX(Accueil!$P$27:$R$126,MATCH(SMALL(Accueil!$P$27:$P$126,'Synthèse classes'!A85),Accueil!$P$27:$P$126,0),3))</f>
        <v/>
      </c>
      <c r="E85" s="59" t="str">
        <f t="shared" si="35"/>
        <v/>
      </c>
      <c r="F85" s="60" t="str">
        <f t="shared" si="36"/>
        <v/>
      </c>
      <c r="G85" s="61" t="str">
        <f t="shared" si="37"/>
        <v/>
      </c>
      <c r="H85" s="62" t="str">
        <f t="shared" si="38"/>
        <v/>
      </c>
      <c r="I85" s="63" t="str">
        <f t="shared" si="39"/>
        <v/>
      </c>
      <c r="J85" s="63" t="str">
        <f t="shared" si="40"/>
        <v/>
      </c>
      <c r="K85" s="64" t="str">
        <f t="shared" si="41"/>
        <v/>
      </c>
      <c r="L85" s="65" t="str">
        <f t="shared" si="42"/>
        <v/>
      </c>
      <c r="M85" s="257" t="str">
        <f t="shared" si="43"/>
        <v/>
      </c>
      <c r="N85" s="181" t="str">
        <f t="shared" si="44"/>
        <v/>
      </c>
      <c r="O85" s="258" t="str">
        <f t="shared" si="34"/>
        <v/>
      </c>
      <c r="P85" s="97" t="str">
        <f>IF(ISERROR(INDEX(Accueil!$M$27:$N$56,MATCH(VLOOKUP(D85,Accueil!$R$27:$S$126,2),Accueil!$M$27:$M$56,0),2)),"",INDEX(Accueil!$M$27:$N$56,MATCH(VLOOKUP(D85,Accueil!$R$27:$S$126,2),Accueil!$M$27:$M$56,0),2))</f>
        <v/>
      </c>
      <c r="Q85" s="97" t="str">
        <f>IF(ISERROR(INDEX(Accueil!$L$27:$M$56,MATCH(VLOOKUP(D85,Accueil!$R$27:$S$126,2),Accueil!$M$27:$M$56,0),1)),"",INDEX(Accueil!$L$27:$M$56,MATCH(VLOOKUP(D85,Accueil!$R$27:$S$126,2),Accueil!$M$27:$M$56,0),1))</f>
        <v/>
      </c>
      <c r="R85" s="97">
        <f t="shared" si="32"/>
        <v>1</v>
      </c>
      <c r="S85" s="97">
        <f t="shared" si="33"/>
        <v>1</v>
      </c>
    </row>
    <row r="86" spans="1:19" ht="23.25" customHeight="1">
      <c r="A86" s="97">
        <v>83</v>
      </c>
      <c r="B86" s="261" t="str">
        <f>IF(ISERROR(INDEX(Accueil!$L$13:$M$22,VLOOKUP(C86,Accueil!$M$27:$N$56,2,0),2)),"",INDEX(Accueil!$L$13:$M$22,VLOOKUP(C86,Accueil!$M$27:$N$56,2,0),2))</f>
        <v/>
      </c>
      <c r="C86" s="260" t="str">
        <f>IF(ISERROR(VLOOKUP(D86,Accueil!$R$27:$S$126,2,0)),"",VLOOKUP(D86,Accueil!$R$27:$S$126,2,0))</f>
        <v/>
      </c>
      <c r="D86" s="58" t="str">
        <f>IF(ISERROR(INDEX(Accueil!$P$27:$R$126,MATCH(SMALL(Accueil!$P$27:$P$126,'Synthèse classes'!A86),Accueil!$P$27:$P$126,0),3)),"",INDEX(Accueil!$P$27:$R$126,MATCH(SMALL(Accueil!$P$27:$P$126,'Synthèse classes'!A86),Accueil!$P$27:$P$126,0),3))</f>
        <v/>
      </c>
      <c r="E86" s="59" t="str">
        <f t="shared" si="35"/>
        <v/>
      </c>
      <c r="F86" s="60" t="str">
        <f t="shared" si="36"/>
        <v/>
      </c>
      <c r="G86" s="61" t="str">
        <f t="shared" si="37"/>
        <v/>
      </c>
      <c r="H86" s="62" t="str">
        <f t="shared" si="38"/>
        <v/>
      </c>
      <c r="I86" s="63" t="str">
        <f t="shared" si="39"/>
        <v/>
      </c>
      <c r="J86" s="63" t="str">
        <f t="shared" si="40"/>
        <v/>
      </c>
      <c r="K86" s="64" t="str">
        <f t="shared" si="41"/>
        <v/>
      </c>
      <c r="L86" s="65" t="str">
        <f t="shared" si="42"/>
        <v/>
      </c>
      <c r="M86" s="257" t="str">
        <f t="shared" si="43"/>
        <v/>
      </c>
      <c r="N86" s="181" t="str">
        <f t="shared" si="44"/>
        <v/>
      </c>
      <c r="O86" s="258" t="str">
        <f t="shared" si="34"/>
        <v/>
      </c>
      <c r="P86" s="97" t="str">
        <f>IF(ISERROR(INDEX(Accueil!$M$27:$N$56,MATCH(VLOOKUP(D86,Accueil!$R$27:$S$126,2),Accueil!$M$27:$M$56,0),2)),"",INDEX(Accueil!$M$27:$N$56,MATCH(VLOOKUP(D86,Accueil!$R$27:$S$126,2),Accueil!$M$27:$M$56,0),2))</f>
        <v/>
      </c>
      <c r="Q86" s="97" t="str">
        <f>IF(ISERROR(INDEX(Accueil!$L$27:$M$56,MATCH(VLOOKUP(D86,Accueil!$R$27:$S$126,2),Accueil!$M$27:$M$56,0),1)),"",INDEX(Accueil!$L$27:$M$56,MATCH(VLOOKUP(D86,Accueil!$R$27:$S$126,2),Accueil!$M$27:$M$56,0),1))</f>
        <v/>
      </c>
      <c r="R86" s="97">
        <f t="shared" si="32"/>
        <v>1</v>
      </c>
      <c r="S86" s="97">
        <f t="shared" si="33"/>
        <v>1</v>
      </c>
    </row>
    <row r="87" spans="1:19" ht="23.25" customHeight="1">
      <c r="A87" s="97">
        <v>84</v>
      </c>
      <c r="B87" s="261" t="str">
        <f>IF(ISERROR(INDEX(Accueil!$L$13:$M$22,VLOOKUP(C87,Accueil!$M$27:$N$56,2,0),2)),"",INDEX(Accueil!$L$13:$M$22,VLOOKUP(C87,Accueil!$M$27:$N$56,2,0),2))</f>
        <v/>
      </c>
      <c r="C87" s="260" t="str">
        <f>IF(ISERROR(VLOOKUP(D87,Accueil!$R$27:$S$126,2,0)),"",VLOOKUP(D87,Accueil!$R$27:$S$126,2,0))</f>
        <v/>
      </c>
      <c r="D87" s="58" t="str">
        <f>IF(ISERROR(INDEX(Accueil!$P$27:$R$126,MATCH(SMALL(Accueil!$P$27:$P$126,'Synthèse classes'!A87),Accueil!$P$27:$P$126,0),3)),"",INDEX(Accueil!$P$27:$R$126,MATCH(SMALL(Accueil!$P$27:$P$126,'Synthèse classes'!A87),Accueil!$P$27:$P$126,0),3))</f>
        <v/>
      </c>
      <c r="E87" s="59" t="str">
        <f t="shared" si="35"/>
        <v/>
      </c>
      <c r="F87" s="60" t="str">
        <f t="shared" si="36"/>
        <v/>
      </c>
      <c r="G87" s="61" t="str">
        <f t="shared" si="37"/>
        <v/>
      </c>
      <c r="H87" s="62" t="str">
        <f t="shared" si="38"/>
        <v/>
      </c>
      <c r="I87" s="63" t="str">
        <f t="shared" si="39"/>
        <v/>
      </c>
      <c r="J87" s="63" t="str">
        <f t="shared" si="40"/>
        <v/>
      </c>
      <c r="K87" s="64" t="str">
        <f t="shared" si="41"/>
        <v/>
      </c>
      <c r="L87" s="65" t="str">
        <f t="shared" si="42"/>
        <v/>
      </c>
      <c r="M87" s="257" t="str">
        <f t="shared" si="43"/>
        <v/>
      </c>
      <c r="N87" s="181" t="str">
        <f t="shared" si="44"/>
        <v/>
      </c>
      <c r="O87" s="258" t="str">
        <f t="shared" si="34"/>
        <v/>
      </c>
      <c r="P87" s="97" t="str">
        <f>IF(ISERROR(INDEX(Accueil!$M$27:$N$56,MATCH(VLOOKUP(D87,Accueil!$R$27:$S$126,2),Accueil!$M$27:$M$56,0),2)),"",INDEX(Accueil!$M$27:$N$56,MATCH(VLOOKUP(D87,Accueil!$R$27:$S$126,2),Accueil!$M$27:$M$56,0),2))</f>
        <v/>
      </c>
      <c r="Q87" s="97" t="str">
        <f>IF(ISERROR(INDEX(Accueil!$L$27:$M$56,MATCH(VLOOKUP(D87,Accueil!$R$27:$S$126,2),Accueil!$M$27:$M$56,0),1)),"",INDEX(Accueil!$L$27:$M$56,MATCH(VLOOKUP(D87,Accueil!$R$27:$S$126,2),Accueil!$M$27:$M$56,0),1))</f>
        <v/>
      </c>
      <c r="R87" s="97">
        <f t="shared" si="32"/>
        <v>1</v>
      </c>
      <c r="S87" s="97">
        <f t="shared" si="33"/>
        <v>1</v>
      </c>
    </row>
    <row r="88" spans="1:19" ht="23.25" customHeight="1">
      <c r="A88" s="97">
        <v>85</v>
      </c>
      <c r="B88" s="261" t="str">
        <f>IF(ISERROR(INDEX(Accueil!$L$13:$M$22,VLOOKUP(C88,Accueil!$M$27:$N$56,2,0),2)),"",INDEX(Accueil!$L$13:$M$22,VLOOKUP(C88,Accueil!$M$27:$N$56,2,0),2))</f>
        <v/>
      </c>
      <c r="C88" s="260" t="str">
        <f>IF(ISERROR(VLOOKUP(D88,Accueil!$R$27:$S$126,2,0)),"",VLOOKUP(D88,Accueil!$R$27:$S$126,2,0))</f>
        <v/>
      </c>
      <c r="D88" s="58" t="str">
        <f>IF(ISERROR(INDEX(Accueil!$P$27:$R$126,MATCH(SMALL(Accueil!$P$27:$P$126,'Synthèse classes'!A88),Accueil!$P$27:$P$126,0),3)),"",INDEX(Accueil!$P$27:$R$126,MATCH(SMALL(Accueil!$P$27:$P$126,'Synthèse classes'!A88),Accueil!$P$27:$P$126,0),3))</f>
        <v/>
      </c>
      <c r="E88" s="59" t="str">
        <f t="shared" si="35"/>
        <v/>
      </c>
      <c r="F88" s="60" t="str">
        <f t="shared" si="36"/>
        <v/>
      </c>
      <c r="G88" s="61" t="str">
        <f t="shared" si="37"/>
        <v/>
      </c>
      <c r="H88" s="62" t="str">
        <f t="shared" si="38"/>
        <v/>
      </c>
      <c r="I88" s="63" t="str">
        <f t="shared" si="39"/>
        <v/>
      </c>
      <c r="J88" s="63" t="str">
        <f t="shared" si="40"/>
        <v/>
      </c>
      <c r="K88" s="64" t="str">
        <f t="shared" si="41"/>
        <v/>
      </c>
      <c r="L88" s="65" t="str">
        <f t="shared" si="42"/>
        <v/>
      </c>
      <c r="M88" s="257" t="str">
        <f t="shared" si="43"/>
        <v/>
      </c>
      <c r="N88" s="181" t="str">
        <f t="shared" si="44"/>
        <v/>
      </c>
      <c r="O88" s="258" t="str">
        <f t="shared" si="34"/>
        <v/>
      </c>
      <c r="P88" s="97" t="str">
        <f>IF(ISERROR(INDEX(Accueil!$M$27:$N$56,MATCH(VLOOKUP(D88,Accueil!$R$27:$S$126,2),Accueil!$M$27:$M$56,0),2)),"",INDEX(Accueil!$M$27:$N$56,MATCH(VLOOKUP(D88,Accueil!$R$27:$S$126,2),Accueil!$M$27:$M$56,0),2))</f>
        <v/>
      </c>
      <c r="Q88" s="97" t="str">
        <f>IF(ISERROR(INDEX(Accueil!$L$27:$M$56,MATCH(VLOOKUP(D88,Accueil!$R$27:$S$126,2),Accueil!$M$27:$M$56,0),1)),"",INDEX(Accueil!$L$27:$M$56,MATCH(VLOOKUP(D88,Accueil!$R$27:$S$126,2),Accueil!$M$27:$M$56,0),1))</f>
        <v/>
      </c>
      <c r="R88" s="97">
        <f t="shared" si="32"/>
        <v>1</v>
      </c>
      <c r="S88" s="97">
        <f t="shared" si="33"/>
        <v>1</v>
      </c>
    </row>
    <row r="89" spans="1:19" ht="23.25" customHeight="1">
      <c r="A89" s="97">
        <v>86</v>
      </c>
      <c r="B89" s="261" t="str">
        <f>IF(ISERROR(INDEX(Accueil!$L$13:$M$22,VLOOKUP(C89,Accueil!$M$27:$N$56,2,0),2)),"",INDEX(Accueil!$L$13:$M$22,VLOOKUP(C89,Accueil!$M$27:$N$56,2,0),2))</f>
        <v/>
      </c>
      <c r="C89" s="260" t="str">
        <f>IF(ISERROR(VLOOKUP(D89,Accueil!$R$27:$S$126,2,0)),"",VLOOKUP(D89,Accueil!$R$27:$S$126,2,0))</f>
        <v/>
      </c>
      <c r="D89" s="58" t="str">
        <f>IF(ISERROR(INDEX(Accueil!$P$27:$R$126,MATCH(SMALL(Accueil!$P$27:$P$126,'Synthèse classes'!A89),Accueil!$P$27:$P$126,0),3)),"",INDEX(Accueil!$P$27:$R$126,MATCH(SMALL(Accueil!$P$27:$P$126,'Synthèse classes'!A89),Accueil!$P$27:$P$126,0),3))</f>
        <v/>
      </c>
      <c r="E89" s="59" t="str">
        <f t="shared" si="35"/>
        <v/>
      </c>
      <c r="F89" s="60" t="str">
        <f t="shared" si="36"/>
        <v/>
      </c>
      <c r="G89" s="61" t="str">
        <f t="shared" si="37"/>
        <v/>
      </c>
      <c r="H89" s="62" t="str">
        <f t="shared" si="38"/>
        <v/>
      </c>
      <c r="I89" s="63" t="str">
        <f t="shared" si="39"/>
        <v/>
      </c>
      <c r="J89" s="63" t="str">
        <f t="shared" si="40"/>
        <v/>
      </c>
      <c r="K89" s="64" t="str">
        <f t="shared" si="41"/>
        <v/>
      </c>
      <c r="L89" s="65" t="str">
        <f t="shared" si="42"/>
        <v/>
      </c>
      <c r="M89" s="257" t="str">
        <f t="shared" si="43"/>
        <v/>
      </c>
      <c r="N89" s="181" t="str">
        <f t="shared" si="44"/>
        <v/>
      </c>
      <c r="O89" s="258" t="str">
        <f t="shared" si="34"/>
        <v/>
      </c>
      <c r="P89" s="97" t="str">
        <f>IF(ISERROR(INDEX(Accueil!$M$27:$N$56,MATCH(VLOOKUP(D89,Accueil!$R$27:$S$126,2),Accueil!$M$27:$M$56,0),2)),"",INDEX(Accueil!$M$27:$N$56,MATCH(VLOOKUP(D89,Accueil!$R$27:$S$126,2),Accueil!$M$27:$M$56,0),2))</f>
        <v/>
      </c>
      <c r="Q89" s="97" t="str">
        <f>IF(ISERROR(INDEX(Accueil!$L$27:$M$56,MATCH(VLOOKUP(D89,Accueil!$R$27:$S$126,2),Accueil!$M$27:$M$56,0),1)),"",INDEX(Accueil!$L$27:$M$56,MATCH(VLOOKUP(D89,Accueil!$R$27:$S$126,2),Accueil!$M$27:$M$56,0),1))</f>
        <v/>
      </c>
      <c r="R89" s="97">
        <f t="shared" si="32"/>
        <v>1</v>
      </c>
      <c r="S89" s="97">
        <f t="shared" si="33"/>
        <v>1</v>
      </c>
    </row>
    <row r="90" spans="1:19" ht="23.25" customHeight="1">
      <c r="A90" s="97">
        <v>87</v>
      </c>
      <c r="B90" s="261" t="str">
        <f>IF(ISERROR(INDEX(Accueil!$L$13:$M$22,VLOOKUP(C90,Accueil!$M$27:$N$56,2,0),2)),"",INDEX(Accueil!$L$13:$M$22,VLOOKUP(C90,Accueil!$M$27:$N$56,2,0),2))</f>
        <v/>
      </c>
      <c r="C90" s="260" t="str">
        <f>IF(ISERROR(VLOOKUP(D90,Accueil!$R$27:$S$126,2,0)),"",VLOOKUP(D90,Accueil!$R$27:$S$126,2,0))</f>
        <v/>
      </c>
      <c r="D90" s="58" t="str">
        <f>IF(ISERROR(INDEX(Accueil!$P$27:$R$126,MATCH(SMALL(Accueil!$P$27:$P$126,'Synthèse classes'!A90),Accueil!$P$27:$P$126,0),3)),"",INDEX(Accueil!$P$27:$R$126,MATCH(SMALL(Accueil!$P$27:$P$126,'Synthèse classes'!A90),Accueil!$P$27:$P$126,0),3))</f>
        <v/>
      </c>
      <c r="E90" s="59" t="str">
        <f t="shared" si="35"/>
        <v/>
      </c>
      <c r="F90" s="60" t="str">
        <f t="shared" si="36"/>
        <v/>
      </c>
      <c r="G90" s="61" t="str">
        <f t="shared" si="37"/>
        <v/>
      </c>
      <c r="H90" s="62" t="str">
        <f t="shared" si="38"/>
        <v/>
      </c>
      <c r="I90" s="63" t="str">
        <f t="shared" si="39"/>
        <v/>
      </c>
      <c r="J90" s="63" t="str">
        <f t="shared" si="40"/>
        <v/>
      </c>
      <c r="K90" s="64" t="str">
        <f t="shared" si="41"/>
        <v/>
      </c>
      <c r="L90" s="65" t="str">
        <f t="shared" si="42"/>
        <v/>
      </c>
      <c r="M90" s="257" t="str">
        <f t="shared" si="43"/>
        <v/>
      </c>
      <c r="N90" s="181" t="str">
        <f t="shared" si="44"/>
        <v/>
      </c>
      <c r="O90" s="258" t="str">
        <f t="shared" si="34"/>
        <v/>
      </c>
      <c r="P90" s="97" t="str">
        <f>IF(ISERROR(INDEX(Accueil!$M$27:$N$56,MATCH(VLOOKUP(D90,Accueil!$R$27:$S$126,2),Accueil!$M$27:$M$56,0),2)),"",INDEX(Accueil!$M$27:$N$56,MATCH(VLOOKUP(D90,Accueil!$R$27:$S$126,2),Accueil!$M$27:$M$56,0),2))</f>
        <v/>
      </c>
      <c r="Q90" s="97" t="str">
        <f>IF(ISERROR(INDEX(Accueil!$L$27:$M$56,MATCH(VLOOKUP(D90,Accueil!$R$27:$S$126,2),Accueil!$M$27:$M$56,0),1)),"",INDEX(Accueil!$L$27:$M$56,MATCH(VLOOKUP(D90,Accueil!$R$27:$S$126,2),Accueil!$M$27:$M$56,0),1))</f>
        <v/>
      </c>
      <c r="R90" s="97">
        <f t="shared" si="32"/>
        <v>1</v>
      </c>
      <c r="S90" s="97">
        <f t="shared" si="33"/>
        <v>1</v>
      </c>
    </row>
    <row r="91" spans="1:19" ht="23.25" customHeight="1">
      <c r="A91" s="97">
        <v>88</v>
      </c>
      <c r="B91" s="261" t="str">
        <f>IF(ISERROR(INDEX(Accueil!$L$13:$M$22,VLOOKUP(C91,Accueil!$M$27:$N$56,2,0),2)),"",INDEX(Accueil!$L$13:$M$22,VLOOKUP(C91,Accueil!$M$27:$N$56,2,0),2))</f>
        <v/>
      </c>
      <c r="C91" s="260" t="str">
        <f>IF(ISERROR(VLOOKUP(D91,Accueil!$R$27:$S$126,2,0)),"",VLOOKUP(D91,Accueil!$R$27:$S$126,2,0))</f>
        <v/>
      </c>
      <c r="D91" s="58" t="str">
        <f>IF(ISERROR(INDEX(Accueil!$P$27:$R$126,MATCH(SMALL(Accueil!$P$27:$P$126,'Synthèse classes'!A91),Accueil!$P$27:$P$126,0),3)),"",INDEX(Accueil!$P$27:$R$126,MATCH(SMALL(Accueil!$P$27:$P$126,'Synthèse classes'!A91),Accueil!$P$27:$P$126,0),3))</f>
        <v/>
      </c>
      <c r="E91" s="59" t="str">
        <f t="shared" si="35"/>
        <v/>
      </c>
      <c r="F91" s="60" t="str">
        <f t="shared" si="36"/>
        <v/>
      </c>
      <c r="G91" s="61" t="str">
        <f t="shared" si="37"/>
        <v/>
      </c>
      <c r="H91" s="62" t="str">
        <f t="shared" si="38"/>
        <v/>
      </c>
      <c r="I91" s="63" t="str">
        <f t="shared" si="39"/>
        <v/>
      </c>
      <c r="J91" s="63" t="str">
        <f t="shared" si="40"/>
        <v/>
      </c>
      <c r="K91" s="64" t="str">
        <f t="shared" si="41"/>
        <v/>
      </c>
      <c r="L91" s="65" t="str">
        <f t="shared" si="42"/>
        <v/>
      </c>
      <c r="M91" s="257" t="str">
        <f t="shared" si="43"/>
        <v/>
      </c>
      <c r="N91" s="181" t="str">
        <f t="shared" si="44"/>
        <v/>
      </c>
      <c r="O91" s="258" t="str">
        <f t="shared" si="34"/>
        <v/>
      </c>
      <c r="P91" s="97" t="str">
        <f>IF(ISERROR(INDEX(Accueil!$M$27:$N$56,MATCH(VLOOKUP(D91,Accueil!$R$27:$S$126,2),Accueil!$M$27:$M$56,0),2)),"",INDEX(Accueil!$M$27:$N$56,MATCH(VLOOKUP(D91,Accueil!$R$27:$S$126,2),Accueil!$M$27:$M$56,0),2))</f>
        <v/>
      </c>
      <c r="Q91" s="97" t="str">
        <f>IF(ISERROR(INDEX(Accueil!$L$27:$M$56,MATCH(VLOOKUP(D91,Accueil!$R$27:$S$126,2),Accueil!$M$27:$M$56,0),1)),"",INDEX(Accueil!$L$27:$M$56,MATCH(VLOOKUP(D91,Accueil!$R$27:$S$126,2),Accueil!$M$27:$M$56,0),1))</f>
        <v/>
      </c>
      <c r="R91" s="97">
        <f t="shared" si="32"/>
        <v>1</v>
      </c>
      <c r="S91" s="97">
        <f t="shared" si="33"/>
        <v>1</v>
      </c>
    </row>
    <row r="92" spans="1:19" ht="23.25" customHeight="1">
      <c r="A92" s="97">
        <v>89</v>
      </c>
      <c r="B92" s="261" t="str">
        <f>IF(ISERROR(INDEX(Accueil!$L$13:$M$22,VLOOKUP(C92,Accueil!$M$27:$N$56,2,0),2)),"",INDEX(Accueil!$L$13:$M$22,VLOOKUP(C92,Accueil!$M$27:$N$56,2,0),2))</f>
        <v/>
      </c>
      <c r="C92" s="260" t="str">
        <f>IF(ISERROR(VLOOKUP(D92,Accueil!$R$27:$S$126,2,0)),"",VLOOKUP(D92,Accueil!$R$27:$S$126,2,0))</f>
        <v/>
      </c>
      <c r="D92" s="58" t="str">
        <f>IF(ISERROR(INDEX(Accueil!$P$27:$R$126,MATCH(SMALL(Accueil!$P$27:$P$126,'Synthèse classes'!A92),Accueil!$P$27:$P$126,0),3)),"",INDEX(Accueil!$P$27:$R$126,MATCH(SMALL(Accueil!$P$27:$P$126,'Synthèse classes'!A92),Accueil!$P$27:$P$126,0),3))</f>
        <v/>
      </c>
      <c r="E92" s="59" t="str">
        <f t="shared" si="35"/>
        <v/>
      </c>
      <c r="F92" s="60" t="str">
        <f t="shared" si="36"/>
        <v/>
      </c>
      <c r="G92" s="61" t="str">
        <f t="shared" si="37"/>
        <v/>
      </c>
      <c r="H92" s="62" t="str">
        <f t="shared" si="38"/>
        <v/>
      </c>
      <c r="I92" s="63" t="str">
        <f t="shared" si="39"/>
        <v/>
      </c>
      <c r="J92" s="63" t="str">
        <f t="shared" si="40"/>
        <v/>
      </c>
      <c r="K92" s="64" t="str">
        <f t="shared" si="41"/>
        <v/>
      </c>
      <c r="L92" s="65" t="str">
        <f t="shared" si="42"/>
        <v/>
      </c>
      <c r="M92" s="257" t="str">
        <f t="shared" si="43"/>
        <v/>
      </c>
      <c r="N92" s="181" t="str">
        <f t="shared" si="44"/>
        <v/>
      </c>
      <c r="O92" s="258" t="str">
        <f t="shared" si="34"/>
        <v/>
      </c>
      <c r="P92" s="97" t="str">
        <f>IF(ISERROR(INDEX(Accueil!$M$27:$N$56,MATCH(VLOOKUP(D92,Accueil!$R$27:$S$126,2),Accueil!$M$27:$M$56,0),2)),"",INDEX(Accueil!$M$27:$N$56,MATCH(VLOOKUP(D92,Accueil!$R$27:$S$126,2),Accueil!$M$27:$M$56,0),2))</f>
        <v/>
      </c>
      <c r="Q92" s="97" t="str">
        <f>IF(ISERROR(INDEX(Accueil!$L$27:$M$56,MATCH(VLOOKUP(D92,Accueil!$R$27:$S$126,2),Accueil!$M$27:$M$56,0),1)),"",INDEX(Accueil!$L$27:$M$56,MATCH(VLOOKUP(D92,Accueil!$R$27:$S$126,2),Accueil!$M$27:$M$56,0),1))</f>
        <v/>
      </c>
      <c r="R92" s="97">
        <f t="shared" si="32"/>
        <v>1</v>
      </c>
      <c r="S92" s="97">
        <f t="shared" si="33"/>
        <v>1</v>
      </c>
    </row>
    <row r="93" spans="1:19" ht="23.25" customHeight="1">
      <c r="A93" s="97">
        <v>90</v>
      </c>
      <c r="B93" s="261" t="str">
        <f>IF(ISERROR(INDEX(Accueil!$L$13:$M$22,VLOOKUP(C93,Accueil!$M$27:$N$56,2,0),2)),"",INDEX(Accueil!$L$13:$M$22,VLOOKUP(C93,Accueil!$M$27:$N$56,2,0),2))</f>
        <v/>
      </c>
      <c r="C93" s="260" t="str">
        <f>IF(ISERROR(VLOOKUP(D93,Accueil!$R$27:$S$126,2,0)),"",VLOOKUP(D93,Accueil!$R$27:$S$126,2,0))</f>
        <v/>
      </c>
      <c r="D93" s="58" t="str">
        <f>IF(ISERROR(INDEX(Accueil!$P$27:$R$126,MATCH(SMALL(Accueil!$P$27:$P$126,'Synthèse classes'!A93),Accueil!$P$27:$P$126,0),3)),"",INDEX(Accueil!$P$27:$R$126,MATCH(SMALL(Accueil!$P$27:$P$126,'Synthèse classes'!A93),Accueil!$P$27:$P$126,0),3))</f>
        <v/>
      </c>
      <c r="E93" s="59" t="str">
        <f t="shared" si="35"/>
        <v/>
      </c>
      <c r="F93" s="60" t="str">
        <f t="shared" si="36"/>
        <v/>
      </c>
      <c r="G93" s="61" t="str">
        <f t="shared" si="37"/>
        <v/>
      </c>
      <c r="H93" s="62" t="str">
        <f t="shared" si="38"/>
        <v/>
      </c>
      <c r="I93" s="63" t="str">
        <f t="shared" si="39"/>
        <v/>
      </c>
      <c r="J93" s="63" t="str">
        <f t="shared" si="40"/>
        <v/>
      </c>
      <c r="K93" s="64" t="str">
        <f t="shared" si="41"/>
        <v/>
      </c>
      <c r="L93" s="65" t="str">
        <f t="shared" si="42"/>
        <v/>
      </c>
      <c r="M93" s="257" t="str">
        <f t="shared" si="43"/>
        <v/>
      </c>
      <c r="N93" s="181" t="str">
        <f t="shared" si="44"/>
        <v/>
      </c>
      <c r="O93" s="258" t="str">
        <f t="shared" si="34"/>
        <v/>
      </c>
      <c r="P93" s="97" t="str">
        <f>IF(ISERROR(INDEX(Accueil!$M$27:$N$56,MATCH(VLOOKUP(D93,Accueil!$R$27:$S$126,2),Accueil!$M$27:$M$56,0),2)),"",INDEX(Accueil!$M$27:$N$56,MATCH(VLOOKUP(D93,Accueil!$R$27:$S$126,2),Accueil!$M$27:$M$56,0),2))</f>
        <v/>
      </c>
      <c r="Q93" s="97" t="str">
        <f>IF(ISERROR(INDEX(Accueil!$L$27:$M$56,MATCH(VLOOKUP(D93,Accueil!$R$27:$S$126,2),Accueil!$M$27:$M$56,0),1)),"",INDEX(Accueil!$L$27:$M$56,MATCH(VLOOKUP(D93,Accueil!$R$27:$S$126,2),Accueil!$M$27:$M$56,0),1))</f>
        <v/>
      </c>
      <c r="R93" s="97">
        <f t="shared" si="32"/>
        <v>1</v>
      </c>
      <c r="S93" s="97">
        <f t="shared" si="33"/>
        <v>1</v>
      </c>
    </row>
    <row r="94" spans="1:19" ht="23.25" customHeight="1">
      <c r="A94" s="97">
        <v>91</v>
      </c>
      <c r="B94" s="261" t="str">
        <f>IF(ISERROR(INDEX(Accueil!$L$13:$M$22,VLOOKUP(C94,Accueil!$M$27:$N$56,2,0),2)),"",INDEX(Accueil!$L$13:$M$22,VLOOKUP(C94,Accueil!$M$27:$N$56,2,0),2))</f>
        <v/>
      </c>
      <c r="C94" s="260" t="str">
        <f>IF(ISERROR(VLOOKUP(D94,Accueil!$R$27:$S$126,2,0)),"",VLOOKUP(D94,Accueil!$R$27:$S$126,2,0))</f>
        <v/>
      </c>
      <c r="D94" s="58" t="str">
        <f>IF(ISERROR(INDEX(Accueil!$P$27:$R$126,MATCH(SMALL(Accueil!$P$27:$P$126,'Synthèse classes'!A94),Accueil!$P$27:$P$126,0),3)),"",INDEX(Accueil!$P$27:$R$126,MATCH(SMALL(Accueil!$P$27:$P$126,'Synthèse classes'!A94),Accueil!$P$27:$P$126,0),3))</f>
        <v/>
      </c>
      <c r="E94" s="59" t="str">
        <f t="shared" si="35"/>
        <v/>
      </c>
      <c r="F94" s="60" t="str">
        <f t="shared" si="36"/>
        <v/>
      </c>
      <c r="G94" s="61" t="str">
        <f t="shared" si="37"/>
        <v/>
      </c>
      <c r="H94" s="62" t="str">
        <f t="shared" si="38"/>
        <v/>
      </c>
      <c r="I94" s="63" t="str">
        <f t="shared" si="39"/>
        <v/>
      </c>
      <c r="J94" s="63" t="str">
        <f t="shared" si="40"/>
        <v/>
      </c>
      <c r="K94" s="64" t="str">
        <f t="shared" si="41"/>
        <v/>
      </c>
      <c r="L94" s="65" t="str">
        <f t="shared" si="42"/>
        <v/>
      </c>
      <c r="M94" s="257" t="str">
        <f t="shared" si="43"/>
        <v/>
      </c>
      <c r="N94" s="181" t="str">
        <f t="shared" si="44"/>
        <v/>
      </c>
      <c r="O94" s="258" t="str">
        <f t="shared" si="34"/>
        <v/>
      </c>
      <c r="P94" s="97" t="str">
        <f>IF(ISERROR(INDEX(Accueil!$M$27:$N$56,MATCH(VLOOKUP(D94,Accueil!$R$27:$S$126,2),Accueil!$M$27:$M$56,0),2)),"",INDEX(Accueil!$M$27:$N$56,MATCH(VLOOKUP(D94,Accueil!$R$27:$S$126,2),Accueil!$M$27:$M$56,0),2))</f>
        <v/>
      </c>
      <c r="Q94" s="97" t="str">
        <f>IF(ISERROR(INDEX(Accueil!$L$27:$M$56,MATCH(VLOOKUP(D94,Accueil!$R$27:$S$126,2),Accueil!$M$27:$M$56,0),1)),"",INDEX(Accueil!$L$27:$M$56,MATCH(VLOOKUP(D94,Accueil!$R$27:$S$126,2),Accueil!$M$27:$M$56,0),1))</f>
        <v/>
      </c>
      <c r="R94" s="97">
        <f t="shared" si="32"/>
        <v>1</v>
      </c>
      <c r="S94" s="97">
        <f t="shared" si="33"/>
        <v>1</v>
      </c>
    </row>
    <row r="95" spans="1:19" ht="23.25" customHeight="1">
      <c r="A95" s="97">
        <v>92</v>
      </c>
      <c r="B95" s="261" t="str">
        <f>IF(ISERROR(INDEX(Accueil!$L$13:$M$22,VLOOKUP(C95,Accueil!$M$27:$N$56,2,0),2)),"",INDEX(Accueil!$L$13:$M$22,VLOOKUP(C95,Accueil!$M$27:$N$56,2,0),2))</f>
        <v/>
      </c>
      <c r="C95" s="260" t="str">
        <f>IF(ISERROR(VLOOKUP(D95,Accueil!$R$27:$S$126,2,0)),"",VLOOKUP(D95,Accueil!$R$27:$S$126,2,0))</f>
        <v/>
      </c>
      <c r="D95" s="58" t="str">
        <f>IF(ISERROR(INDEX(Accueil!$P$27:$R$126,MATCH(SMALL(Accueil!$P$27:$P$126,'Synthèse classes'!A95),Accueil!$P$27:$P$126,0),3)),"",INDEX(Accueil!$P$27:$R$126,MATCH(SMALL(Accueil!$P$27:$P$126,'Synthèse classes'!A95),Accueil!$P$27:$P$126,0),3))</f>
        <v/>
      </c>
      <c r="E95" s="59" t="str">
        <f t="shared" si="35"/>
        <v/>
      </c>
      <c r="F95" s="60" t="str">
        <f t="shared" si="36"/>
        <v/>
      </c>
      <c r="G95" s="61" t="str">
        <f t="shared" si="37"/>
        <v/>
      </c>
      <c r="H95" s="62" t="str">
        <f t="shared" si="38"/>
        <v/>
      </c>
      <c r="I95" s="63" t="str">
        <f t="shared" si="39"/>
        <v/>
      </c>
      <c r="J95" s="63" t="str">
        <f t="shared" si="40"/>
        <v/>
      </c>
      <c r="K95" s="64" t="str">
        <f t="shared" si="41"/>
        <v/>
      </c>
      <c r="L95" s="65" t="str">
        <f t="shared" si="42"/>
        <v/>
      </c>
      <c r="M95" s="257" t="str">
        <f t="shared" si="43"/>
        <v/>
      </c>
      <c r="N95" s="181" t="str">
        <f t="shared" si="44"/>
        <v/>
      </c>
      <c r="O95" s="258" t="str">
        <f t="shared" si="34"/>
        <v/>
      </c>
      <c r="P95" s="97" t="str">
        <f>IF(ISERROR(INDEX(Accueil!$M$27:$N$56,MATCH(VLOOKUP(D95,Accueil!$R$27:$S$126,2),Accueil!$M$27:$M$56,0),2)),"",INDEX(Accueil!$M$27:$N$56,MATCH(VLOOKUP(D95,Accueil!$R$27:$S$126,2),Accueil!$M$27:$M$56,0),2))</f>
        <v/>
      </c>
      <c r="Q95" s="97" t="str">
        <f>IF(ISERROR(INDEX(Accueil!$L$27:$M$56,MATCH(VLOOKUP(D95,Accueil!$R$27:$S$126,2),Accueil!$M$27:$M$56,0),1)),"",INDEX(Accueil!$L$27:$M$56,MATCH(VLOOKUP(D95,Accueil!$R$27:$S$126,2),Accueil!$M$27:$M$56,0),1))</f>
        <v/>
      </c>
      <c r="R95" s="97">
        <f t="shared" si="32"/>
        <v>1</v>
      </c>
      <c r="S95" s="97">
        <f t="shared" si="33"/>
        <v>1</v>
      </c>
    </row>
    <row r="96" spans="1:19" ht="23.25" customHeight="1">
      <c r="A96" s="97">
        <v>93</v>
      </c>
      <c r="B96" s="261" t="str">
        <f>IF(ISERROR(INDEX(Accueil!$L$13:$M$22,VLOOKUP(C96,Accueil!$M$27:$N$56,2,0),2)),"",INDEX(Accueil!$L$13:$M$22,VLOOKUP(C96,Accueil!$M$27:$N$56,2,0),2))</f>
        <v/>
      </c>
      <c r="C96" s="260" t="str">
        <f>IF(ISERROR(VLOOKUP(D96,Accueil!$R$27:$S$126,2,0)),"",VLOOKUP(D96,Accueil!$R$27:$S$126,2,0))</f>
        <v/>
      </c>
      <c r="D96" s="58" t="str">
        <f>IF(ISERROR(INDEX(Accueil!$P$27:$R$126,MATCH(SMALL(Accueil!$P$27:$P$126,'Synthèse classes'!A96),Accueil!$P$27:$P$126,0),3)),"",INDEX(Accueil!$P$27:$R$126,MATCH(SMALL(Accueil!$P$27:$P$126,'Synthèse classes'!A96),Accueil!$P$27:$P$126,0),3))</f>
        <v/>
      </c>
      <c r="E96" s="59" t="str">
        <f t="shared" si="35"/>
        <v/>
      </c>
      <c r="F96" s="60" t="str">
        <f t="shared" si="36"/>
        <v/>
      </c>
      <c r="G96" s="61" t="str">
        <f t="shared" si="37"/>
        <v/>
      </c>
      <c r="H96" s="62" t="str">
        <f t="shared" si="38"/>
        <v/>
      </c>
      <c r="I96" s="63" t="str">
        <f t="shared" si="39"/>
        <v/>
      </c>
      <c r="J96" s="63" t="str">
        <f t="shared" si="40"/>
        <v/>
      </c>
      <c r="K96" s="64" t="str">
        <f t="shared" si="41"/>
        <v/>
      </c>
      <c r="L96" s="65" t="str">
        <f t="shared" si="42"/>
        <v/>
      </c>
      <c r="M96" s="257" t="str">
        <f t="shared" si="43"/>
        <v/>
      </c>
      <c r="N96" s="181" t="str">
        <f t="shared" si="44"/>
        <v/>
      </c>
      <c r="O96" s="258" t="str">
        <f t="shared" si="34"/>
        <v/>
      </c>
      <c r="P96" s="97" t="str">
        <f>IF(ISERROR(INDEX(Accueil!$M$27:$N$56,MATCH(VLOOKUP(D96,Accueil!$R$27:$S$126,2),Accueil!$M$27:$M$56,0),2)),"",INDEX(Accueil!$M$27:$N$56,MATCH(VLOOKUP(D96,Accueil!$R$27:$S$126,2),Accueil!$M$27:$M$56,0),2))</f>
        <v/>
      </c>
      <c r="Q96" s="97" t="str">
        <f>IF(ISERROR(INDEX(Accueil!$L$27:$M$56,MATCH(VLOOKUP(D96,Accueil!$R$27:$S$126,2),Accueil!$M$27:$M$56,0),1)),"",INDEX(Accueil!$L$27:$M$56,MATCH(VLOOKUP(D96,Accueil!$R$27:$S$126,2),Accueil!$M$27:$M$56,0),1))</f>
        <v/>
      </c>
      <c r="R96" s="97">
        <f t="shared" si="32"/>
        <v>1</v>
      </c>
      <c r="S96" s="97">
        <f t="shared" si="33"/>
        <v>1</v>
      </c>
    </row>
    <row r="97" spans="1:19" ht="23.25" customHeight="1">
      <c r="A97" s="97">
        <v>94</v>
      </c>
      <c r="B97" s="261" t="str">
        <f>IF(ISERROR(INDEX(Accueil!$L$13:$M$22,VLOOKUP(C97,Accueil!$M$27:$N$56,2,0),2)),"",INDEX(Accueil!$L$13:$M$22,VLOOKUP(C97,Accueil!$M$27:$N$56,2,0),2))</f>
        <v/>
      </c>
      <c r="C97" s="260" t="str">
        <f>IF(ISERROR(VLOOKUP(D97,Accueil!$R$27:$S$126,2,0)),"",VLOOKUP(D97,Accueil!$R$27:$S$126,2,0))</f>
        <v/>
      </c>
      <c r="D97" s="58" t="str">
        <f>IF(ISERROR(INDEX(Accueil!$P$27:$R$126,MATCH(SMALL(Accueil!$P$27:$P$126,'Synthèse classes'!A97),Accueil!$P$27:$P$126,0),3)),"",INDEX(Accueil!$P$27:$R$126,MATCH(SMALL(Accueil!$P$27:$P$126,'Synthèse classes'!A97),Accueil!$P$27:$P$126,0),3))</f>
        <v/>
      </c>
      <c r="E97" s="59" t="str">
        <f t="shared" si="35"/>
        <v/>
      </c>
      <c r="F97" s="60" t="str">
        <f t="shared" si="36"/>
        <v/>
      </c>
      <c r="G97" s="61" t="str">
        <f t="shared" si="37"/>
        <v/>
      </c>
      <c r="H97" s="62" t="str">
        <f t="shared" si="38"/>
        <v/>
      </c>
      <c r="I97" s="63" t="str">
        <f t="shared" si="39"/>
        <v/>
      </c>
      <c r="J97" s="63" t="str">
        <f t="shared" si="40"/>
        <v/>
      </c>
      <c r="K97" s="64" t="str">
        <f t="shared" si="41"/>
        <v/>
      </c>
      <c r="L97" s="65" t="str">
        <f t="shared" si="42"/>
        <v/>
      </c>
      <c r="M97" s="257" t="str">
        <f t="shared" si="43"/>
        <v/>
      </c>
      <c r="N97" s="181" t="str">
        <f t="shared" si="44"/>
        <v/>
      </c>
      <c r="O97" s="258" t="str">
        <f t="shared" si="34"/>
        <v/>
      </c>
      <c r="P97" s="97" t="str">
        <f>IF(ISERROR(INDEX(Accueil!$M$27:$N$56,MATCH(VLOOKUP(D97,Accueil!$R$27:$S$126,2),Accueil!$M$27:$M$56,0),2)),"",INDEX(Accueil!$M$27:$N$56,MATCH(VLOOKUP(D97,Accueil!$R$27:$S$126,2),Accueil!$M$27:$M$56,0),2))</f>
        <v/>
      </c>
      <c r="Q97" s="97" t="str">
        <f>IF(ISERROR(INDEX(Accueil!$L$27:$M$56,MATCH(VLOOKUP(D97,Accueil!$R$27:$S$126,2),Accueil!$M$27:$M$56,0),1)),"",INDEX(Accueil!$L$27:$M$56,MATCH(VLOOKUP(D97,Accueil!$R$27:$S$126,2),Accueil!$M$27:$M$56,0),1))</f>
        <v/>
      </c>
      <c r="R97" s="97">
        <f t="shared" si="32"/>
        <v>1</v>
      </c>
      <c r="S97" s="97">
        <f t="shared" si="33"/>
        <v>1</v>
      </c>
    </row>
    <row r="98" spans="1:19" ht="23.25" customHeight="1">
      <c r="A98" s="97">
        <v>95</v>
      </c>
      <c r="B98" s="261" t="str">
        <f>IF(ISERROR(INDEX(Accueil!$L$13:$M$22,VLOOKUP(C98,Accueil!$M$27:$N$56,2,0),2)),"",INDEX(Accueil!$L$13:$M$22,VLOOKUP(C98,Accueil!$M$27:$N$56,2,0),2))</f>
        <v/>
      </c>
      <c r="C98" s="260" t="str">
        <f>IF(ISERROR(VLOOKUP(D98,Accueil!$R$27:$S$126,2,0)),"",VLOOKUP(D98,Accueil!$R$27:$S$126,2,0))</f>
        <v/>
      </c>
      <c r="D98" s="58" t="str">
        <f>IF(ISERROR(INDEX(Accueil!$P$27:$R$126,MATCH(SMALL(Accueil!$P$27:$P$126,'Synthèse classes'!A98),Accueil!$P$27:$P$126,0),3)),"",INDEX(Accueil!$P$27:$R$126,MATCH(SMALL(Accueil!$P$27:$P$126,'Synthèse classes'!A98),Accueil!$P$27:$P$126,0),3))</f>
        <v/>
      </c>
      <c r="E98" s="59" t="str">
        <f t="shared" si="35"/>
        <v/>
      </c>
      <c r="F98" s="60" t="str">
        <f t="shared" si="36"/>
        <v/>
      </c>
      <c r="G98" s="61" t="str">
        <f t="shared" si="37"/>
        <v/>
      </c>
      <c r="H98" s="62" t="str">
        <f t="shared" si="38"/>
        <v/>
      </c>
      <c r="I98" s="63" t="str">
        <f t="shared" si="39"/>
        <v/>
      </c>
      <c r="J98" s="63" t="str">
        <f t="shared" si="40"/>
        <v/>
      </c>
      <c r="K98" s="64" t="str">
        <f t="shared" si="41"/>
        <v/>
      </c>
      <c r="L98" s="65" t="str">
        <f t="shared" si="42"/>
        <v/>
      </c>
      <c r="M98" s="257" t="str">
        <f t="shared" si="43"/>
        <v/>
      </c>
      <c r="N98" s="181" t="str">
        <f t="shared" si="44"/>
        <v/>
      </c>
      <c r="O98" s="258" t="str">
        <f t="shared" si="34"/>
        <v/>
      </c>
      <c r="P98" s="97" t="str">
        <f>IF(ISERROR(INDEX(Accueil!$M$27:$N$56,MATCH(VLOOKUP(D98,Accueil!$R$27:$S$126,2),Accueil!$M$27:$M$56,0),2)),"",INDEX(Accueil!$M$27:$N$56,MATCH(VLOOKUP(D98,Accueil!$R$27:$S$126,2),Accueil!$M$27:$M$56,0),2))</f>
        <v/>
      </c>
      <c r="Q98" s="97" t="str">
        <f>IF(ISERROR(INDEX(Accueil!$L$27:$M$56,MATCH(VLOOKUP(D98,Accueil!$R$27:$S$126,2),Accueil!$M$27:$M$56,0),1)),"",INDEX(Accueil!$L$27:$M$56,MATCH(VLOOKUP(D98,Accueil!$R$27:$S$126,2),Accueil!$M$27:$M$56,0),1))</f>
        <v/>
      </c>
      <c r="R98" s="97">
        <f t="shared" si="32"/>
        <v>1</v>
      </c>
      <c r="S98" s="97">
        <f t="shared" si="33"/>
        <v>1</v>
      </c>
    </row>
    <row r="99" spans="1:19" ht="23.25" customHeight="1">
      <c r="A99" s="97">
        <v>96</v>
      </c>
      <c r="B99" s="261" t="str">
        <f>IF(ISERROR(INDEX(Accueil!$L$13:$M$22,VLOOKUP(C99,Accueil!$M$27:$N$56,2,0),2)),"",INDEX(Accueil!$L$13:$M$22,VLOOKUP(C99,Accueil!$M$27:$N$56,2,0),2))</f>
        <v/>
      </c>
      <c r="C99" s="260" t="str">
        <f>IF(ISERROR(VLOOKUP(D99,Accueil!$R$27:$S$126,2,0)),"",VLOOKUP(D99,Accueil!$R$27:$S$126,2,0))</f>
        <v/>
      </c>
      <c r="D99" s="58" t="str">
        <f>IF(ISERROR(INDEX(Accueil!$P$27:$R$126,MATCH(SMALL(Accueil!$P$27:$P$126,'Synthèse classes'!A99),Accueil!$P$27:$P$126,0),3)),"",INDEX(Accueil!$P$27:$R$126,MATCH(SMALL(Accueil!$P$27:$P$126,'Synthèse classes'!A99),Accueil!$P$27:$P$126,0),3))</f>
        <v/>
      </c>
      <c r="E99" s="59" t="str">
        <f t="shared" si="35"/>
        <v/>
      </c>
      <c r="F99" s="60" t="str">
        <f t="shared" si="36"/>
        <v/>
      </c>
      <c r="G99" s="61" t="str">
        <f t="shared" si="37"/>
        <v/>
      </c>
      <c r="H99" s="62" t="str">
        <f t="shared" si="38"/>
        <v/>
      </c>
      <c r="I99" s="63" t="str">
        <f t="shared" si="39"/>
        <v/>
      </c>
      <c r="J99" s="63" t="str">
        <f t="shared" si="40"/>
        <v/>
      </c>
      <c r="K99" s="64" t="str">
        <f t="shared" si="41"/>
        <v/>
      </c>
      <c r="L99" s="65" t="str">
        <f t="shared" si="42"/>
        <v/>
      </c>
      <c r="M99" s="257" t="str">
        <f t="shared" si="43"/>
        <v/>
      </c>
      <c r="N99" s="181" t="str">
        <f t="shared" si="44"/>
        <v/>
      </c>
      <c r="O99" s="258" t="str">
        <f t="shared" si="34"/>
        <v/>
      </c>
      <c r="P99" s="97" t="str">
        <f>IF(ISERROR(INDEX(Accueil!$M$27:$N$56,MATCH(VLOOKUP(D99,Accueil!$R$27:$S$126,2),Accueil!$M$27:$M$56,0),2)),"",INDEX(Accueil!$M$27:$N$56,MATCH(VLOOKUP(D99,Accueil!$R$27:$S$126,2),Accueil!$M$27:$M$56,0),2))</f>
        <v/>
      </c>
      <c r="Q99" s="97" t="str">
        <f>IF(ISERROR(INDEX(Accueil!$L$27:$M$56,MATCH(VLOOKUP(D99,Accueil!$R$27:$S$126,2),Accueil!$M$27:$M$56,0),1)),"",INDEX(Accueil!$L$27:$M$56,MATCH(VLOOKUP(D99,Accueil!$R$27:$S$126,2),Accueil!$M$27:$M$56,0),1))</f>
        <v/>
      </c>
      <c r="R99" s="97">
        <f t="shared" si="32"/>
        <v>1</v>
      </c>
      <c r="S99" s="97">
        <f t="shared" si="33"/>
        <v>1</v>
      </c>
    </row>
    <row r="100" spans="1:19" ht="23.25" customHeight="1">
      <c r="A100" s="97">
        <v>97</v>
      </c>
      <c r="B100" s="261" t="str">
        <f>IF(ISERROR(INDEX(Accueil!$L$13:$M$22,VLOOKUP(C100,Accueil!$M$27:$N$56,2,0),2)),"",INDEX(Accueil!$L$13:$M$22,VLOOKUP(C100,Accueil!$M$27:$N$56,2,0),2))</f>
        <v/>
      </c>
      <c r="C100" s="260" t="str">
        <f>IF(ISERROR(VLOOKUP(D100,Accueil!$R$27:$S$126,2,0)),"",VLOOKUP(D100,Accueil!$R$27:$S$126,2,0))</f>
        <v/>
      </c>
      <c r="D100" s="58" t="str">
        <f>IF(ISERROR(INDEX(Accueil!$P$27:$R$126,MATCH(SMALL(Accueil!$P$27:$P$126,'Synthèse classes'!A100),Accueil!$P$27:$P$126,0),3)),"",INDEX(Accueil!$P$27:$R$126,MATCH(SMALL(Accueil!$P$27:$P$126,'Synthèse classes'!A100),Accueil!$P$27:$P$126,0),3))</f>
        <v/>
      </c>
      <c r="E100" s="59" t="str">
        <f t="shared" si="35"/>
        <v/>
      </c>
      <c r="F100" s="60" t="str">
        <f t="shared" si="36"/>
        <v/>
      </c>
      <c r="G100" s="61" t="str">
        <f t="shared" si="37"/>
        <v/>
      </c>
      <c r="H100" s="62" t="str">
        <f t="shared" si="38"/>
        <v/>
      </c>
      <c r="I100" s="63" t="str">
        <f t="shared" si="39"/>
        <v/>
      </c>
      <c r="J100" s="63" t="str">
        <f t="shared" si="40"/>
        <v/>
      </c>
      <c r="K100" s="64" t="str">
        <f t="shared" si="41"/>
        <v/>
      </c>
      <c r="L100" s="65" t="str">
        <f t="shared" si="42"/>
        <v/>
      </c>
      <c r="M100" s="257" t="str">
        <f t="shared" si="43"/>
        <v/>
      </c>
      <c r="N100" s="181" t="str">
        <f t="shared" si="44"/>
        <v/>
      </c>
      <c r="O100" s="258" t="str">
        <f t="shared" si="34"/>
        <v/>
      </c>
      <c r="P100" s="97" t="str">
        <f>IF(ISERROR(INDEX(Accueil!$M$27:$N$56,MATCH(VLOOKUP(D100,Accueil!$R$27:$S$126,2),Accueil!$M$27:$M$56,0),2)),"",INDEX(Accueil!$M$27:$N$56,MATCH(VLOOKUP(D100,Accueil!$R$27:$S$126,2),Accueil!$M$27:$M$56,0),2))</f>
        <v/>
      </c>
      <c r="Q100" s="97" t="str">
        <f>IF(ISERROR(INDEX(Accueil!$L$27:$M$56,MATCH(VLOOKUP(D100,Accueil!$R$27:$S$126,2),Accueil!$M$27:$M$56,0),1)),"",INDEX(Accueil!$L$27:$M$56,MATCH(VLOOKUP(D100,Accueil!$R$27:$S$126,2),Accueil!$M$27:$M$56,0),1))</f>
        <v/>
      </c>
      <c r="R100" s="97">
        <f t="shared" si="32"/>
        <v>1</v>
      </c>
      <c r="S100" s="97">
        <f t="shared" si="33"/>
        <v>1</v>
      </c>
    </row>
    <row r="101" spans="1:19" ht="23.25" customHeight="1">
      <c r="A101" s="97">
        <v>98</v>
      </c>
      <c r="B101" s="261" t="str">
        <f>IF(ISERROR(INDEX(Accueil!$L$13:$M$22,VLOOKUP(C101,Accueil!$M$27:$N$56,2,0),2)),"",INDEX(Accueil!$L$13:$M$22,VLOOKUP(C101,Accueil!$M$27:$N$56,2,0),2))</f>
        <v/>
      </c>
      <c r="C101" s="260" t="str">
        <f>IF(ISERROR(VLOOKUP(D101,Accueil!$R$27:$S$126,2,0)),"",VLOOKUP(D101,Accueil!$R$27:$S$126,2,0))</f>
        <v/>
      </c>
      <c r="D101" s="58" t="str">
        <f>IF(ISERROR(INDEX(Accueil!$P$27:$R$126,MATCH(SMALL(Accueil!$P$27:$P$126,'Synthèse classes'!A101),Accueil!$P$27:$P$126,0),3)),"",INDEX(Accueil!$P$27:$R$126,MATCH(SMALL(Accueil!$P$27:$P$126,'Synthèse classes'!A101),Accueil!$P$27:$P$126,0),3))</f>
        <v/>
      </c>
      <c r="E101" s="59" t="str">
        <f t="shared" si="35"/>
        <v/>
      </c>
      <c r="F101" s="60" t="str">
        <f t="shared" si="36"/>
        <v/>
      </c>
      <c r="G101" s="61" t="str">
        <f t="shared" si="37"/>
        <v/>
      </c>
      <c r="H101" s="62" t="str">
        <f t="shared" si="38"/>
        <v/>
      </c>
      <c r="I101" s="63" t="str">
        <f t="shared" si="39"/>
        <v/>
      </c>
      <c r="J101" s="63" t="str">
        <f t="shared" si="40"/>
        <v/>
      </c>
      <c r="K101" s="64" t="str">
        <f t="shared" si="41"/>
        <v/>
      </c>
      <c r="L101" s="65" t="str">
        <f t="shared" si="42"/>
        <v/>
      </c>
      <c r="M101" s="257" t="str">
        <f t="shared" si="43"/>
        <v/>
      </c>
      <c r="N101" s="181" t="str">
        <f t="shared" si="44"/>
        <v/>
      </c>
      <c r="O101" s="258" t="str">
        <f t="shared" si="34"/>
        <v/>
      </c>
      <c r="P101" s="97" t="str">
        <f>IF(ISERROR(INDEX(Accueil!$M$27:$N$56,MATCH(VLOOKUP(D101,Accueil!$R$27:$S$126,2),Accueil!$M$27:$M$56,0),2)),"",INDEX(Accueil!$M$27:$N$56,MATCH(VLOOKUP(D101,Accueil!$R$27:$S$126,2),Accueil!$M$27:$M$56,0),2))</f>
        <v/>
      </c>
      <c r="Q101" s="97" t="str">
        <f>IF(ISERROR(INDEX(Accueil!$L$27:$M$56,MATCH(VLOOKUP(D101,Accueil!$R$27:$S$126,2),Accueil!$M$27:$M$56,0),1)),"",INDEX(Accueil!$L$27:$M$56,MATCH(VLOOKUP(D101,Accueil!$R$27:$S$126,2),Accueil!$M$27:$M$56,0),1))</f>
        <v/>
      </c>
      <c r="R101" s="97">
        <f t="shared" si="32"/>
        <v>1</v>
      </c>
      <c r="S101" s="97">
        <f t="shared" si="33"/>
        <v>1</v>
      </c>
    </row>
    <row r="102" spans="1:19" ht="23.25" customHeight="1">
      <c r="A102" s="97">
        <v>99</v>
      </c>
      <c r="B102" s="261" t="str">
        <f>IF(ISERROR(INDEX(Accueil!$L$13:$M$22,VLOOKUP(C102,Accueil!$M$27:$N$56,2,0),2)),"",INDEX(Accueil!$L$13:$M$22,VLOOKUP(C102,Accueil!$M$27:$N$56,2,0),2))</f>
        <v/>
      </c>
      <c r="C102" s="260" t="str">
        <f>IF(ISERROR(VLOOKUP(D102,Accueil!$R$27:$S$126,2,0)),"",VLOOKUP(D102,Accueil!$R$27:$S$126,2,0))</f>
        <v/>
      </c>
      <c r="D102" s="58" t="str">
        <f>IF(ISERROR(INDEX(Accueil!$P$27:$R$126,MATCH(SMALL(Accueil!$P$27:$P$126,'Synthèse classes'!A102),Accueil!$P$27:$P$126,0),3)),"",INDEX(Accueil!$P$27:$R$126,MATCH(SMALL(Accueil!$P$27:$P$126,'Synthèse classes'!A102),Accueil!$P$27:$P$126,0),3))</f>
        <v/>
      </c>
      <c r="E102" s="265" t="str">
        <f t="shared" si="35"/>
        <v/>
      </c>
      <c r="F102" s="266" t="str">
        <f t="shared" si="36"/>
        <v/>
      </c>
      <c r="G102" s="267" t="str">
        <f t="shared" si="37"/>
        <v/>
      </c>
      <c r="H102" s="268" t="str">
        <f t="shared" si="38"/>
        <v/>
      </c>
      <c r="I102" s="269" t="str">
        <f t="shared" si="39"/>
        <v/>
      </c>
      <c r="J102" s="269" t="str">
        <f t="shared" si="40"/>
        <v/>
      </c>
      <c r="K102" s="270" t="str">
        <f t="shared" si="41"/>
        <v/>
      </c>
      <c r="L102" s="271" t="str">
        <f t="shared" si="42"/>
        <v/>
      </c>
      <c r="M102" s="272" t="str">
        <f t="shared" si="43"/>
        <v/>
      </c>
      <c r="N102" s="181" t="str">
        <f t="shared" si="44"/>
        <v/>
      </c>
      <c r="O102" s="258" t="str">
        <f t="shared" si="34"/>
        <v/>
      </c>
      <c r="P102" s="97" t="str">
        <f>IF(ISERROR(INDEX(Accueil!$M$27:$N$56,MATCH(VLOOKUP(D102,Accueil!$R$27:$S$126,2),Accueil!$M$27:$M$56,0),2)),"",INDEX(Accueil!$M$27:$N$56,MATCH(VLOOKUP(D102,Accueil!$R$27:$S$126,2),Accueil!$M$27:$M$56,0),2))</f>
        <v/>
      </c>
      <c r="Q102" s="97" t="str">
        <f>IF(ISERROR(INDEX(Accueil!$L$27:$M$56,MATCH(VLOOKUP(D102,Accueil!$R$27:$S$126,2),Accueil!$M$27:$M$56,0),1)),"",INDEX(Accueil!$L$27:$M$56,MATCH(VLOOKUP(D102,Accueil!$R$27:$S$126,2),Accueil!$M$27:$M$56,0),1))</f>
        <v/>
      </c>
      <c r="R102" s="97">
        <f t="shared" si="32"/>
        <v>1</v>
      </c>
      <c r="S102" s="97">
        <f t="shared" si="33"/>
        <v>1</v>
      </c>
    </row>
    <row r="103" spans="1:19" ht="23.25" customHeight="1">
      <c r="A103" s="97">
        <v>100</v>
      </c>
      <c r="B103" s="263" t="str">
        <f>IF(ISERROR(INDEX(Accueil!$L$13:$M$22,VLOOKUP(C103,Accueil!$M$27:$N$56,2,0),2)),"",INDEX(Accueil!$L$13:$M$22,VLOOKUP(C103,Accueil!$M$27:$N$56,2,0),2))</f>
        <v/>
      </c>
      <c r="C103" s="264" t="str">
        <f>IF(ISERROR(VLOOKUP(D103,Accueil!$R$27:$S$126,2,0)),"",VLOOKUP(D103,Accueil!$R$27:$S$126,2,0))</f>
        <v/>
      </c>
      <c r="D103" s="348" t="str">
        <f>IF(ISERROR(INDEX(Accueil!$P$27:$R$126,MATCH(SMALL(Accueil!$P$27:$P$126,'Synthèse classes'!A103),Accueil!$P$27:$P$126,0),3)),"",INDEX(Accueil!$P$27:$R$126,MATCH(SMALL(Accueil!$P$27:$P$126,'Synthèse classes'!A103),Accueil!$P$27:$P$126,0),3))</f>
        <v/>
      </c>
      <c r="E103" s="265" t="str">
        <f t="shared" si="35"/>
        <v/>
      </c>
      <c r="F103" s="266" t="str">
        <f t="shared" si="36"/>
        <v/>
      </c>
      <c r="G103" s="267" t="str">
        <f t="shared" si="37"/>
        <v/>
      </c>
      <c r="H103" s="268" t="str">
        <f t="shared" si="38"/>
        <v/>
      </c>
      <c r="I103" s="269" t="str">
        <f t="shared" si="39"/>
        <v/>
      </c>
      <c r="J103" s="269" t="str">
        <f t="shared" si="40"/>
        <v/>
      </c>
      <c r="K103" s="270" t="str">
        <f t="shared" si="41"/>
        <v/>
      </c>
      <c r="L103" s="271" t="str">
        <f t="shared" si="42"/>
        <v/>
      </c>
      <c r="M103" s="272" t="str">
        <f t="shared" si="43"/>
        <v/>
      </c>
      <c r="N103" s="252" t="str">
        <f t="shared" si="44"/>
        <v/>
      </c>
      <c r="O103" s="273" t="str">
        <f t="shared" si="34"/>
        <v/>
      </c>
      <c r="P103" s="97" t="str">
        <f>IF(ISERROR(INDEX(Accueil!$M$27:$N$56,MATCH(VLOOKUP(D103,Accueil!$R$27:$S$126,2),Accueil!$M$27:$M$56,0),2)),"",INDEX(Accueil!$M$27:$N$56,MATCH(VLOOKUP(D103,Accueil!$R$27:$S$126,2),Accueil!$M$27:$M$56,0),2))</f>
        <v/>
      </c>
      <c r="Q103" s="97" t="str">
        <f>IF(ISERROR(INDEX(Accueil!$L$27:$M$56,MATCH(VLOOKUP(D103,Accueil!$R$27:$S$126,2),Accueil!$M$27:$M$56,0),1)),"",INDEX(Accueil!$L$27:$M$56,MATCH(VLOOKUP(D103,Accueil!$R$27:$S$126,2),Accueil!$M$27:$M$56,0),1))</f>
        <v/>
      </c>
      <c r="R103" s="97">
        <f t="shared" si="32"/>
        <v>1</v>
      </c>
      <c r="S103" s="97">
        <f t="shared" si="33"/>
        <v>1</v>
      </c>
    </row>
    <row r="104" spans="1:19" ht="0.75" customHeight="1">
      <c r="B104" s="277"/>
      <c r="C104" s="274"/>
      <c r="D104" s="347" t="str">
        <f>IF(ISERROR(INDEX(Accueil!$P$27:$R$126,MATCH(SMALL(Accueil!$P$27:$P$126,'Synthèse classes'!A104),Accueil!$P$27:$P$126,0),3)),"",INDEX(Accueil!$P$27:$R$126,MATCH(SMALL(Accueil!$P$27:$P$126,'Synthèse classes'!A104),Accueil!$P$27:$P$126,0),3))</f>
        <v/>
      </c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  <c r="O104" s="275"/>
    </row>
    <row r="105" spans="1:19" ht="19.5" customHeight="1">
      <c r="C105" s="67"/>
      <c r="D105" s="262"/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</row>
    <row r="106" spans="1:19" ht="21.75" customHeight="1">
      <c r="B106" s="381" t="str">
        <f>IF(Accueil!A2="","",Accueil!A2)&amp;IF(Nom_etab="",""," - "&amp;Nom_etab)</f>
        <v>Evaluation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</row>
    <row r="108" spans="1:19" ht="15" customHeight="1">
      <c r="B108" s="259">
        <v>1</v>
      </c>
      <c r="C108" s="382" t="str">
        <f>IF(L108="","",IF(COMP1="","",COMP1))</f>
        <v/>
      </c>
      <c r="D108" s="383"/>
      <c r="E108" s="383"/>
      <c r="F108" s="383"/>
      <c r="G108" s="383"/>
      <c r="H108" s="383"/>
      <c r="I108" s="383"/>
      <c r="J108" s="383"/>
      <c r="K108" s="384"/>
      <c r="L108" s="334" t="str">
        <f>IF(ISERROR(INDEX($O$4:$O$103,MATCH(B108,$P$4:$P$103,0),1)),"",INDEX($O$4:$O$103,MATCH(B108,$P$4:$P$103,0),1))</f>
        <v/>
      </c>
    </row>
    <row r="109" spans="1:19" ht="15" customHeight="1">
      <c r="B109" s="259">
        <v>2</v>
      </c>
      <c r="C109" s="382" t="str">
        <f>IF(L109="","",IF(COMP2="","",COMP2))</f>
        <v/>
      </c>
      <c r="D109" s="383"/>
      <c r="E109" s="383"/>
      <c r="F109" s="383"/>
      <c r="G109" s="383"/>
      <c r="H109" s="383"/>
      <c r="I109" s="383"/>
      <c r="J109" s="383"/>
      <c r="K109" s="384"/>
      <c r="L109" s="334" t="str">
        <f t="shared" ref="L109:L117" si="45">IF(ISERROR(INDEX($O$4:$O$103,MATCH(B109,$P$4:$P$103,0),1)),"",INDEX($O$4:$O$103,MATCH(B109,$P$4:$P$103,0),1))</f>
        <v/>
      </c>
    </row>
    <row r="110" spans="1:19" ht="15" customHeight="1">
      <c r="B110" s="259">
        <v>3</v>
      </c>
      <c r="C110" s="382" t="str">
        <f>IF(L110="","",IF(COMP3="","",COMP3))</f>
        <v/>
      </c>
      <c r="D110" s="383"/>
      <c r="E110" s="383"/>
      <c r="F110" s="383"/>
      <c r="G110" s="383"/>
      <c r="H110" s="383"/>
      <c r="I110" s="383"/>
      <c r="J110" s="383"/>
      <c r="K110" s="384"/>
      <c r="L110" s="334" t="str">
        <f t="shared" si="45"/>
        <v/>
      </c>
    </row>
    <row r="111" spans="1:19" ht="15" customHeight="1">
      <c r="B111" s="259">
        <v>4</v>
      </c>
      <c r="C111" s="382" t="str">
        <f>IF(L111="","",IF(COMP4="","",COMP4))</f>
        <v/>
      </c>
      <c r="D111" s="383"/>
      <c r="E111" s="383"/>
      <c r="F111" s="383"/>
      <c r="G111" s="383"/>
      <c r="H111" s="383"/>
      <c r="I111" s="383"/>
      <c r="J111" s="383"/>
      <c r="K111" s="384"/>
      <c r="L111" s="334" t="str">
        <f t="shared" si="45"/>
        <v/>
      </c>
    </row>
    <row r="112" spans="1:19" ht="15" customHeight="1">
      <c r="B112" s="259">
        <v>5</v>
      </c>
      <c r="C112" s="382" t="str">
        <f>IF(L112="","",IF(COMP5="","",COMP5))</f>
        <v/>
      </c>
      <c r="D112" s="383"/>
      <c r="E112" s="383"/>
      <c r="F112" s="383"/>
      <c r="G112" s="383"/>
      <c r="H112" s="383"/>
      <c r="I112" s="383"/>
      <c r="J112" s="383"/>
      <c r="K112" s="384"/>
      <c r="L112" s="334" t="str">
        <f t="shared" si="45"/>
        <v/>
      </c>
      <c r="M112" s="162"/>
    </row>
    <row r="113" spans="2:15" ht="15" customHeight="1">
      <c r="B113" s="259">
        <v>6</v>
      </c>
      <c r="C113" s="382" t="str">
        <f>IF(L113="","",IF(COMP6="","",COMP6))</f>
        <v/>
      </c>
      <c r="D113" s="383"/>
      <c r="E113" s="383"/>
      <c r="F113" s="383"/>
      <c r="G113" s="383"/>
      <c r="H113" s="383"/>
      <c r="I113" s="383"/>
      <c r="J113" s="383"/>
      <c r="K113" s="384"/>
      <c r="L113" s="334" t="str">
        <f t="shared" si="45"/>
        <v/>
      </c>
      <c r="M113" s="162"/>
      <c r="O113" s="163"/>
    </row>
    <row r="114" spans="2:15" ht="15" customHeight="1">
      <c r="B114" s="259">
        <v>7</v>
      </c>
      <c r="C114" s="382" t="str">
        <f>IF(L114="","",IF(COMP7="","",COMP7))</f>
        <v/>
      </c>
      <c r="D114" s="383"/>
      <c r="E114" s="383"/>
      <c r="F114" s="383"/>
      <c r="G114" s="383"/>
      <c r="H114" s="383"/>
      <c r="I114" s="383"/>
      <c r="J114" s="383"/>
      <c r="K114" s="384"/>
      <c r="L114" s="334" t="str">
        <f t="shared" si="45"/>
        <v/>
      </c>
      <c r="M114" s="162"/>
      <c r="O114" s="163"/>
    </row>
    <row r="115" spans="2:15">
      <c r="B115" s="259">
        <v>8</v>
      </c>
      <c r="C115" s="382" t="str">
        <f>IF(L115="","",IF(COMP8="","",COMP8))</f>
        <v/>
      </c>
      <c r="D115" s="383"/>
      <c r="E115" s="383"/>
      <c r="F115" s="383"/>
      <c r="G115" s="383"/>
      <c r="H115" s="383"/>
      <c r="I115" s="383"/>
      <c r="J115" s="383"/>
      <c r="K115" s="384"/>
      <c r="L115" s="334" t="str">
        <f t="shared" si="45"/>
        <v/>
      </c>
    </row>
    <row r="116" spans="2:15">
      <c r="B116" s="259">
        <v>9</v>
      </c>
      <c r="C116" s="382" t="str">
        <f>IF(L116="","",IF(COMP9="","",COMP9))</f>
        <v/>
      </c>
      <c r="D116" s="383"/>
      <c r="E116" s="383"/>
      <c r="F116" s="383"/>
      <c r="G116" s="383"/>
      <c r="H116" s="383"/>
      <c r="I116" s="383"/>
      <c r="J116" s="383"/>
      <c r="K116" s="384"/>
      <c r="L116" s="334" t="str">
        <f t="shared" si="45"/>
        <v/>
      </c>
    </row>
    <row r="117" spans="2:15">
      <c r="B117" s="259">
        <v>10</v>
      </c>
      <c r="C117" s="382" t="str">
        <f>IF(L117="","",IF(COMP10="","",COMP10))</f>
        <v/>
      </c>
      <c r="D117" s="383"/>
      <c r="E117" s="383"/>
      <c r="F117" s="383"/>
      <c r="G117" s="383"/>
      <c r="H117" s="383"/>
      <c r="I117" s="383"/>
      <c r="J117" s="383"/>
      <c r="K117" s="384"/>
      <c r="L117" s="334" t="str">
        <f t="shared" si="45"/>
        <v/>
      </c>
    </row>
    <row r="119" spans="2:15">
      <c r="D119" s="71"/>
      <c r="E119" s="71"/>
      <c r="F119" s="71"/>
      <c r="G119" s="71"/>
      <c r="H119" s="71"/>
      <c r="I119" s="71"/>
      <c r="J119" s="71"/>
      <c r="K119" s="72"/>
      <c r="L119" s="72"/>
      <c r="M119" s="72"/>
      <c r="N119" s="73"/>
    </row>
    <row r="120" spans="2:15">
      <c r="D120" s="71"/>
      <c r="E120" s="71"/>
      <c r="F120" s="71"/>
      <c r="G120" s="71"/>
      <c r="H120" s="71"/>
      <c r="I120" s="71"/>
      <c r="J120" s="71"/>
      <c r="K120" s="72"/>
      <c r="L120" s="72"/>
      <c r="M120" s="72"/>
      <c r="N120" s="73"/>
    </row>
    <row r="121" spans="2:15">
      <c r="D121" s="71"/>
      <c r="E121" s="71"/>
      <c r="F121" s="71"/>
      <c r="G121" s="71"/>
      <c r="H121" s="71"/>
      <c r="I121" s="71"/>
      <c r="J121" s="71"/>
      <c r="K121" s="72"/>
      <c r="L121" s="72"/>
      <c r="M121" s="72"/>
      <c r="N121" s="73"/>
    </row>
    <row r="122" spans="2:15" ht="30" customHeight="1">
      <c r="D122" s="71"/>
      <c r="E122" s="71"/>
      <c r="F122" s="71"/>
      <c r="G122" s="71"/>
      <c r="H122" s="71"/>
      <c r="I122" s="71"/>
      <c r="J122" s="71"/>
      <c r="K122" s="72"/>
      <c r="L122" s="72"/>
      <c r="M122" s="72"/>
      <c r="N122" s="73"/>
    </row>
    <row r="155" spans="3:14"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</row>
  </sheetData>
  <sheetProtection password="C724" sheet="1" objects="1" scenarios="1"/>
  <mergeCells count="30">
    <mergeCell ref="Q1:Q3"/>
    <mergeCell ref="M1:M3"/>
    <mergeCell ref="N1:N3"/>
    <mergeCell ref="O1:O3"/>
    <mergeCell ref="L1:L3"/>
    <mergeCell ref="C115:K115"/>
    <mergeCell ref="C116:K116"/>
    <mergeCell ref="C117:K117"/>
    <mergeCell ref="P1:P3"/>
    <mergeCell ref="G1:G3"/>
    <mergeCell ref="H1:H3"/>
    <mergeCell ref="I1:I3"/>
    <mergeCell ref="J1:J3"/>
    <mergeCell ref="K1:K3"/>
    <mergeCell ref="R1:R3"/>
    <mergeCell ref="S1:S3"/>
    <mergeCell ref="C155:N155"/>
    <mergeCell ref="B106:O106"/>
    <mergeCell ref="C108:K108"/>
    <mergeCell ref="C109:K109"/>
    <mergeCell ref="C110:K110"/>
    <mergeCell ref="C111:K111"/>
    <mergeCell ref="C112:K112"/>
    <mergeCell ref="C113:K113"/>
    <mergeCell ref="C114:K114"/>
    <mergeCell ref="B1:B3"/>
    <mergeCell ref="C1:C3"/>
    <mergeCell ref="D1:D3"/>
    <mergeCell ref="E1:E3"/>
    <mergeCell ref="F1:F3"/>
  </mergeCells>
  <phoneticPr fontId="20" type="noConversion"/>
  <conditionalFormatting sqref="L4:L103">
    <cfRule type="dataBar" priority="1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{A87079DA-BE04-452D-9BD4-73C975E95BAC}</x14:id>
        </ext>
      </extLst>
    </cfRule>
  </conditionalFormatting>
  <conditionalFormatting sqref="M4:M103">
    <cfRule type="dataBar" priority="1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{0A378146-73FA-4D93-85E4-03769F07723A}</x14:id>
        </ext>
      </extLst>
    </cfRule>
  </conditionalFormatting>
  <conditionalFormatting sqref="E4:E103">
    <cfRule type="cellIs" dxfId="57" priority="20" operator="equal">
      <formula>0</formula>
    </cfRule>
  </conditionalFormatting>
  <conditionalFormatting sqref="F4:F103">
    <cfRule type="cellIs" dxfId="56" priority="19" operator="equal">
      <formula>0</formula>
    </cfRule>
  </conditionalFormatting>
  <conditionalFormatting sqref="G4:H103">
    <cfRule type="cellIs" dxfId="55" priority="18" operator="equal">
      <formula>0</formula>
    </cfRule>
  </conditionalFormatting>
  <conditionalFormatting sqref="I4:J103">
    <cfRule type="cellIs" dxfId="54" priority="17" operator="equal">
      <formula>0</formula>
    </cfRule>
  </conditionalFormatting>
  <conditionalFormatting sqref="K4:K103">
    <cfRule type="cellIs" dxfId="53" priority="16" operator="equal">
      <formula>0</formula>
    </cfRule>
  </conditionalFormatting>
  <conditionalFormatting sqref="B4:B103">
    <cfRule type="expression" dxfId="52" priority="8">
      <formula>R4=0</formula>
    </cfRule>
    <cfRule type="expression" dxfId="51" priority="9">
      <formula>R4=1</formula>
    </cfRule>
  </conditionalFormatting>
  <conditionalFormatting sqref="C4:C103">
    <cfRule type="expression" dxfId="50" priority="6">
      <formula>S4=0</formula>
    </cfRule>
    <cfRule type="expression" dxfId="49" priority="7">
      <formula>S4=1</formula>
    </cfRule>
  </conditionalFormatting>
  <conditionalFormatting sqref="N4:N103">
    <cfRule type="expression" dxfId="48" priority="4">
      <formula>S4=0</formula>
    </cfRule>
    <cfRule type="expression" dxfId="47" priority="5" stopIfTrue="1">
      <formula>S4=1</formula>
    </cfRule>
  </conditionalFormatting>
  <conditionalFormatting sqref="O4:O103">
    <cfRule type="expression" dxfId="46" priority="2">
      <formula>R4=0</formula>
    </cfRule>
    <cfRule type="expression" dxfId="45" priority="3" stopIfTrue="1">
      <formula>R4=1</formula>
    </cfRule>
  </conditionalFormatting>
  <conditionalFormatting sqref="B4:C103">
    <cfRule type="cellIs" dxfId="44" priority="1" operator="equal">
      <formula>0</formula>
    </cfRule>
  </conditionalFormatting>
  <printOptions horizontalCentered="1"/>
  <pageMargins left="0.39370078740157483" right="0.31496062992125984" top="0.31496062992125984" bottom="0.31496062992125984" header="0.31496062992125984" footer="0.23622047244094491"/>
  <pageSetup paperSize="9" scale="60" fitToHeight="3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7079DA-BE04-452D-9BD4-73C975E95BAC}">
            <x14:dataBar minLength="0" maxLength="100" negativeBarColorSameAsPositive="1" axisPosition="none">
              <x14:cfvo type="min"/>
              <x14:cfvo type="max"/>
            </x14:dataBar>
          </x14:cfRule>
          <xm:sqref>L4:L103</xm:sqref>
        </x14:conditionalFormatting>
        <x14:conditionalFormatting xmlns:xm="http://schemas.microsoft.com/office/excel/2006/main">
          <x14:cfRule type="dataBar" id="{0A378146-73FA-4D93-85E4-03769F07723A}">
            <x14:dataBar minLength="0" maxLength="100" negativeBarColorSameAsPositive="1" axisPosition="none">
              <x14:cfvo type="min"/>
              <x14:cfvo type="max"/>
            </x14:dataBar>
          </x14:cfRule>
          <xm:sqref>M4:M103</xm:sqref>
        </x14:conditionalFormatting>
        <x14:conditionalFormatting xmlns:xm="http://schemas.microsoft.com/office/excel/2006/main">
          <x14:cfRule type="cellIs" priority="31" stopIfTrue="1" operator="lessThanOrEqual" id="{1434E852-2872-494E-A6FF-03B51C145917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32" stopIfTrue="1" operator="between" id="{DC2FD110-D4D7-45EA-84C9-A4B8C10441B1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33" stopIfTrue="1" operator="between" id="{BBA605B8-C521-4CEA-ABEF-F51B688F8170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34" stopIfTrue="1" operator="greaterThanOrEqual" id="{8A6A3DF3-F90F-4BFB-AC7D-5119AB61847A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L108:L117</xm:sqref>
        </x14:conditionalFormatting>
        <x14:conditionalFormatting xmlns:xm="http://schemas.microsoft.com/office/excel/2006/main">
          <x14:cfRule type="cellIs" priority="27" stopIfTrue="1" operator="lessThanOrEqual" id="{32B9A30D-FCC5-407E-AF9E-F97386C5D921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28" stopIfTrue="1" operator="between" id="{26B857D2-BDB3-43C8-B99B-EEF4C91E3D2A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9" stopIfTrue="1" operator="between" id="{2173BA93-FC5E-49A5-B562-6B3E9A71C91C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30" stopIfTrue="1" operator="greaterThanOrEqual" id="{85C69126-796D-4586-8397-2706E6725927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O4:O103</xm:sqref>
        </x14:conditionalFormatting>
        <x14:conditionalFormatting xmlns:xm="http://schemas.microsoft.com/office/excel/2006/main">
          <x14:cfRule type="cellIs" priority="21" stopIfTrue="1" operator="lessThanOrEqual" id="{A005AE14-E240-47D5-A28B-1BCFF12650C8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22" stopIfTrue="1" operator="between" id="{418822DA-EEEF-4421-B922-41D2CCE87BD7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3" stopIfTrue="1" operator="between" id="{75DE5BCB-3CB8-47C6-9BF7-D8587744CEA3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24" stopIfTrue="1" operator="greaterThanOrEqual" id="{1F1EABD2-27C5-451F-B879-DCCA0D1685CE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L115:L117</xm:sqref>
        </x14:conditionalFormatting>
        <x14:conditionalFormatting xmlns:xm="http://schemas.microsoft.com/office/excel/2006/main">
          <x14:cfRule type="iconSet" priority="120" id="{6974572F-2BE6-4D41-B987-D23947DFDBFD}">
            <x14:iconSet iconSet="4TrafficLights" custom="1">
              <x14:cfvo type="percent">
                <xm:f>0</xm:f>
              </x14:cfvo>
              <x14:cfvo type="formula">
                <xm:f>Accueil!$AH$36</xm:f>
              </x14:cfvo>
              <x14:cfvo type="formula">
                <xm:f>Accueil!$AH$37</xm:f>
              </x14:cfvo>
              <x14:cfvo type="formula">
                <xm:f>Accueil!$AH$38</xm:f>
              </x14:cfvo>
              <x14:cfIcon iconSet="4TrafficLight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N4:N103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>
    <tabColor rgb="FFFFCC99"/>
    <pageSetUpPr fitToPage="1"/>
  </sheetPr>
  <dimension ref="A1:X155"/>
  <sheetViews>
    <sheetView showGridLines="0" showRowColHeaders="0" tabSelected="1" zoomScaleSheetLayoutView="100" workbookViewId="0">
      <selection activeCell="B3" sqref="B3"/>
    </sheetView>
  </sheetViews>
  <sheetFormatPr baseColWidth="10" defaultRowHeight="15" x14ac:dyDescent="0"/>
  <cols>
    <col min="1" max="1" width="40.5" style="66" customWidth="1"/>
    <col min="2" max="2" width="41.6640625" style="69" customWidth="1"/>
    <col min="3" max="3" width="5.6640625" style="42" customWidth="1"/>
    <col min="4" max="4" width="5.6640625" style="184" hidden="1" customWidth="1"/>
    <col min="5" max="10" width="5.6640625" style="42" customWidth="1"/>
    <col min="11" max="12" width="7.5" style="74" customWidth="1"/>
    <col min="13" max="13" width="9" style="75" customWidth="1"/>
    <col min="14" max="14" width="9" style="70" customWidth="1"/>
    <col min="15" max="18" width="8.5" style="97" hidden="1" customWidth="1"/>
    <col min="19" max="19" width="11.5" style="186" hidden="1" customWidth="1"/>
    <col min="20" max="20" width="12.83203125" style="185" hidden="1" customWidth="1"/>
    <col min="21" max="21" width="11.5" style="185" hidden="1" customWidth="1"/>
    <col min="22" max="23" width="11.5" style="188" hidden="1" customWidth="1"/>
    <col min="24" max="24" width="11.5" style="187" hidden="1" customWidth="1"/>
    <col min="25" max="16384" width="10.83203125" style="42"/>
  </cols>
  <sheetData>
    <row r="1" spans="1:24" ht="102.75" customHeight="1">
      <c r="A1" s="385" t="str">
        <f>IF(Nom_etab="","",Nom_etab)</f>
        <v/>
      </c>
      <c r="B1" s="335" t="str">
        <f>IF(Accueil!A2="","",Accueil!A2)</f>
        <v>Evaluation</v>
      </c>
      <c r="C1" s="387" t="s">
        <v>17</v>
      </c>
      <c r="D1" s="399" t="s">
        <v>64</v>
      </c>
      <c r="E1" s="389" t="str">
        <f>IF(Stabilo!$D$410="","",Stabilo!D410)</f>
        <v>Réponse(s) attendue(s) (Code 1)</v>
      </c>
      <c r="F1" s="391" t="str">
        <f>IF(Stabilo!$D$411="","",Stabilo!D411)</f>
        <v>Réussite partielle sans erreur (Code 3)</v>
      </c>
      <c r="G1" s="391" t="str">
        <f>IF(Stabilo!$D$412="","",Stabilo!D412)</f>
        <v>Réussite partielle avec erreur (Code 4)</v>
      </c>
      <c r="H1" s="392" t="str">
        <f>IF(Stabilo!$D$413="","",Stabilo!D413)</f>
        <v>Autres réponses (Code 9)</v>
      </c>
      <c r="I1" s="392" t="str">
        <f>IF(Stabilo!$D$414="","",Stabilo!D414)</f>
        <v>Absence de réponse (Code 0)</v>
      </c>
      <c r="J1" s="393" t="str">
        <f>IF(Stabilo!$D$415="","",Stabilo!D415)</f>
        <v>Élève absent (Code A)</v>
      </c>
      <c r="K1" s="394" t="s">
        <v>65</v>
      </c>
      <c r="L1" s="394" t="s">
        <v>68</v>
      </c>
      <c r="M1" s="394" t="s">
        <v>20</v>
      </c>
      <c r="N1" s="394" t="s">
        <v>21</v>
      </c>
      <c r="O1" s="390" t="s">
        <v>23</v>
      </c>
      <c r="P1" s="379" t="s">
        <v>24</v>
      </c>
      <c r="S1" s="396" t="str">
        <f t="shared" ref="S1:X1" si="0">"TOTAL "&amp;E1</f>
        <v>TOTAL Réponse(s) attendue(s) (Code 1)</v>
      </c>
      <c r="T1" s="397" t="str">
        <f t="shared" si="0"/>
        <v>TOTAL Réussite partielle sans erreur (Code 3)</v>
      </c>
      <c r="U1" s="397" t="str">
        <f t="shared" si="0"/>
        <v>TOTAL Réussite partielle avec erreur (Code 4)</v>
      </c>
      <c r="V1" s="398" t="str">
        <f t="shared" si="0"/>
        <v>TOTAL Autres réponses (Code 9)</v>
      </c>
      <c r="W1" s="398" t="str">
        <f t="shared" si="0"/>
        <v>TOTAL Absence de réponse (Code 0)</v>
      </c>
      <c r="X1" s="395" t="str">
        <f t="shared" si="0"/>
        <v>TOTAL Élève absent (Code A)</v>
      </c>
    </row>
    <row r="2" spans="1:24" ht="24" customHeight="1">
      <c r="A2" s="385"/>
      <c r="B2" s="240" t="s">
        <v>5</v>
      </c>
      <c r="C2" s="387"/>
      <c r="D2" s="399"/>
      <c r="E2" s="389"/>
      <c r="F2" s="391"/>
      <c r="G2" s="391"/>
      <c r="H2" s="392"/>
      <c r="I2" s="392"/>
      <c r="J2" s="393"/>
      <c r="K2" s="394"/>
      <c r="L2" s="394"/>
      <c r="M2" s="394"/>
      <c r="N2" s="394"/>
      <c r="O2" s="390"/>
      <c r="P2" s="379"/>
      <c r="Q2" s="379" t="s">
        <v>72</v>
      </c>
      <c r="R2" s="379" t="s">
        <v>73</v>
      </c>
      <c r="S2" s="396"/>
      <c r="T2" s="397"/>
      <c r="U2" s="397"/>
      <c r="V2" s="398"/>
      <c r="W2" s="398"/>
      <c r="X2" s="395"/>
    </row>
    <row r="3" spans="1:24" ht="33.75" customHeight="1">
      <c r="A3" s="385"/>
      <c r="B3" s="278"/>
      <c r="C3" s="387"/>
      <c r="D3" s="399"/>
      <c r="E3" s="389"/>
      <c r="F3" s="391"/>
      <c r="G3" s="391"/>
      <c r="H3" s="392"/>
      <c r="I3" s="392"/>
      <c r="J3" s="393"/>
      <c r="K3" s="394"/>
      <c r="L3" s="394"/>
      <c r="M3" s="394"/>
      <c r="N3" s="394"/>
      <c r="O3" s="390"/>
      <c r="P3" s="379"/>
      <c r="Q3" s="379"/>
      <c r="R3" s="379"/>
      <c r="S3" s="396"/>
      <c r="T3" s="397"/>
      <c r="U3" s="397"/>
      <c r="V3" s="398"/>
      <c r="W3" s="398"/>
      <c r="X3" s="395"/>
    </row>
    <row r="4" spans="1:24" ht="23.25" customHeight="1">
      <c r="A4" s="256" t="str">
        <f>IF('Synthèse classes'!B4="","",'Synthèse classes'!B4)</f>
        <v>Chercher</v>
      </c>
      <c r="B4" s="254" t="str">
        <f>IF('Synthèse classes'!C4="","",'Synthèse classes'!C4)</f>
        <v>Prélever et organiser les informations nécessaires à la résolution de problèmes</v>
      </c>
      <c r="C4" s="58">
        <f>IF('Synthèse classes'!D4="",0,'Synthèse classes'!D4)</f>
        <v>5</v>
      </c>
      <c r="D4" s="189" t="e">
        <f>IF(J4="A",1000,1)</f>
        <v>#N/A</v>
      </c>
      <c r="E4" s="183" t="e">
        <f>IF(C4=0,"",INDEX(Stabilo!$F$9:$DA$408,MATCH($B$3,Stabilo!$D$9:$D$408,0),C4))</f>
        <v>#N/A</v>
      </c>
      <c r="F4" s="242" t="e">
        <f>IF(C4=0,"",INDEX(Stabilo!$F$9:$DA$408,MATCH($B$3,Stabilo!$D$9:$D$408,0),C4))</f>
        <v>#N/A</v>
      </c>
      <c r="G4" s="242" t="e">
        <f>IF(C4=0,"",INDEX(Stabilo!$F$9:$DA$408,MATCH($B$3,Stabilo!$D$9:$D$408,0),C4))</f>
        <v>#N/A</v>
      </c>
      <c r="H4" s="243" t="e">
        <f>IF(C4=0,"",INDEX(Stabilo!$F$9:$DA$408,MATCH($B$3,Stabilo!$D$9:$D$408,0),C4))</f>
        <v>#N/A</v>
      </c>
      <c r="I4" s="243" t="e">
        <f>IF(C4=0,"",INDEX(Stabilo!$F$9:$DA$408,MATCH($B$3,Stabilo!$D$9:$D$408,0),C4))</f>
        <v>#N/A</v>
      </c>
      <c r="J4" s="182" t="e">
        <f>IF(C4=0,"",INDEX(Stabilo!$F$9:$DA$408,MATCH($B$3,Stabilo!$D$9:$D$408,0),C4))</f>
        <v>#N/A</v>
      </c>
      <c r="K4" s="253" t="str">
        <f>IF(C4=0,"",IF(ISERROR(IF(SUM(D4:D5)&gt;999,"ABSENT",SUMIF($P$4:$P$103,P4,$S$4:$S$103))),"",IF(SUM(D4:D5)&gt;999,"ABSENT",SUMIF($P$4:$P$103,P4,$S$4:$S$103))))</f>
        <v/>
      </c>
      <c r="L4" s="253" t="str">
        <f>IF(C4=0,"",IF(ISERROR(IF(SUM(D4:D5)&gt;999,"ABSENT",SUMIF($P$4:$P$103,P4,$D$4:$D$103))),"",IF(SUM(D4:D5)&gt;999,"ABSENT",SUMIF($P$4:$P$103,P4,$D$4:$D$103))))</f>
        <v/>
      </c>
      <c r="M4" s="181" t="str">
        <f>IF(C4=0,"",IF(ISERROR(IF(SUMIF($P$4:$P$103,P4,$D$4:$D$103)&gt;999,"ABSENT",IF(ISERROR(SUMIF($P$4:$P$103,P4,$S$4:$S$103)/SUMIF($P$4:$P$103,P4,$D$4:$D$103)),"",ROUND(SUMIF($P$4:$P$103,P4,$S$4:$S$103)/SUMIF($P$4:$P$103,P4,$D$4:$D$103),3)))),"",IF(SUMIF($P$4:$P$103,P4,$D$4:$D$103)&gt;999,"ABSENT",IF(ISERROR(SUMIF($P$4:$P$103,P4,$S$4:$S$103)/SUMIF($P$4:$P$103,P4,$D$4:$D$103)),"",ROUND(SUMIF($P$4:$P$103,P4,$S$4:$S$103)/SUMIF($P$4:$P$103,P4,$D$4:$D$103),3)))))</f>
        <v/>
      </c>
      <c r="N4" s="258" t="str">
        <f>IF(C4=0,"",IF(ISERROR(IF(SUMIF($O$4:$O$103,O4,$D$4:$D$103)&gt;999,"ABSENT",IF(ISERROR(SUMIF($O$4:$O$103,O4,$S$4:$S$103)/SUMIF($O$4:$O$103,O4,$D$4:$D$103)),"",ROUND(SUMIF($O$4:$O$103,O4,$S$4:$S$103)/SUMIF($O$4:$O$103,O4,$D$4:$D$103),3)))),"",IF(SUMIF($O$4:$O$103,O4,$D$4:$D$103)&gt;999,"ABSENT",IF(ISERROR(SUMIF($O$4:$O$103,O4,$S$4:$S$103)/SUMIF($O$4:$O$103,O4,$D$4:$D$103)),"",ROUND(SUMIF($O$4:$O$103,O4,$S$4:$S$103)/SUMIF($O$4:$O$103,O4,$D$4:$D$103),3)))))</f>
        <v/>
      </c>
      <c r="O4" s="97">
        <f>IF(ISERROR(INDEX(Accueil!$M$27:$N$56,MATCH(VLOOKUP(C4,Accueil!$R$27:$S$126,2),Accueil!$M$27:$M$56,0),2)),"",INDEX(Accueil!$M$27:$N$56,MATCH(VLOOKUP(C4,Accueil!$R$27:$S$126,2),Accueil!$M$27:$M$56,0),2))</f>
        <v>1</v>
      </c>
      <c r="P4" s="97">
        <f>IF(ISERROR(INDEX(Accueil!$L$27:$M$56,MATCH(VLOOKUP(C4,Accueil!$R$27:$S$126,2),Accueil!$M$27:$M$56,0),1)),"",INDEX(Accueil!$L$27:$M$56,MATCH(VLOOKUP(C4,Accueil!$R$27:$S$126,2),Accueil!$M$27:$M$56,0),1))</f>
        <v>1</v>
      </c>
      <c r="Q4" s="379"/>
      <c r="R4" s="379"/>
      <c r="S4" s="186" t="e">
        <f>IF(J4=Accueil!$AB$26,1,0)</f>
        <v>#N/A</v>
      </c>
      <c r="T4" s="185" t="e">
        <f>IF(J4=Accueil!$AC$26,1,0)</f>
        <v>#N/A</v>
      </c>
      <c r="U4" s="185" t="e">
        <f>IF(J4=Accueil!$AD$26,1,0)</f>
        <v>#N/A</v>
      </c>
      <c r="V4" s="188" t="e">
        <f>IF(J4=Accueil!$AE$26,1,0)</f>
        <v>#N/A</v>
      </c>
      <c r="W4" s="188" t="e">
        <f>IF(J4=Accueil!$AF$26,1,0)</f>
        <v>#N/A</v>
      </c>
      <c r="X4" s="187" t="e">
        <f>IF(J4=Accueil!$AG$26,1,0)</f>
        <v>#N/A</v>
      </c>
    </row>
    <row r="5" spans="1:24" ht="23.25" customHeight="1">
      <c r="A5" s="256" t="str">
        <f>IF('Synthèse classes'!B5="","",'Synthèse classes'!B5)</f>
        <v>Chercher</v>
      </c>
      <c r="B5" s="254" t="str">
        <f>IF('Synthèse classes'!C5="","",'Synthèse classes'!C5)</f>
        <v>Prélever et organiser les informations nécessaires à la résolution de problèmes</v>
      </c>
      <c r="C5" s="58">
        <f>IF('Synthèse classes'!D5="",0,'Synthèse classes'!D5)</f>
        <v>9</v>
      </c>
      <c r="D5" s="189" t="e">
        <f t="shared" ref="D5:D68" si="1">IF(J5="A",1000,1)</f>
        <v>#N/A</v>
      </c>
      <c r="E5" s="183" t="e">
        <f>IF(C5=0,"",INDEX(Stabilo!$F$9:$DA$408,MATCH($B$3,Stabilo!$D$9:$D$408,0),C5))</f>
        <v>#N/A</v>
      </c>
      <c r="F5" s="242" t="e">
        <f>IF(C5=0,"",INDEX(Stabilo!$F$9:$DA$408,MATCH($B$3,Stabilo!$D$9:$D$408,0),C5))</f>
        <v>#N/A</v>
      </c>
      <c r="G5" s="242" t="e">
        <f>IF(C5=0,"",INDEX(Stabilo!$F$9:$DA$408,MATCH($B$3,Stabilo!$D$9:$D$408,0),C5))</f>
        <v>#N/A</v>
      </c>
      <c r="H5" s="243" t="e">
        <f>IF(C5=0,"",INDEX(Stabilo!$F$9:$DA$408,MATCH($B$3,Stabilo!$D$9:$D$408,0),C5))</f>
        <v>#N/A</v>
      </c>
      <c r="I5" s="243" t="e">
        <f>IF(C5=0,"",INDEX(Stabilo!$F$9:$DA$408,MATCH($B$3,Stabilo!$D$9:$D$408,0),C5))</f>
        <v>#N/A</v>
      </c>
      <c r="J5" s="182" t="e">
        <f>IF(C5=0,"",INDEX(Stabilo!$F$9:$DA$408,MATCH($B$3,Stabilo!$D$9:$D$408,0),C5))</f>
        <v>#N/A</v>
      </c>
      <c r="K5" s="253" t="str">
        <f t="shared" ref="K5:K68" si="2">IF(C5=0,"",IF(ISERROR(IF(SUM(D5:D6)&gt;999,"ABSENT",SUMIF($P$4:$P$103,P5,$S$4:$S$103))),"",IF(SUM(D5:D6)&gt;999,"ABSENT",SUMIF($P$4:$P$103,P5,$S$4:$S$103))))</f>
        <v/>
      </c>
      <c r="L5" s="253" t="str">
        <f t="shared" ref="L5:L68" si="3">IF(C5=0,"",IF(ISERROR(IF(SUM(D5:D6)&gt;999,"ABSENT",SUMIF($P$4:$P$103,P5,$D$4:$D$103))),"",IF(SUM(D5:D6)&gt;999,"ABSENT",SUMIF($P$4:$P$103,P5,$D$4:$D$103))))</f>
        <v/>
      </c>
      <c r="M5" s="181" t="str">
        <f t="shared" ref="M5:M68" si="4">IF(C5=0,"",IF(ISERROR(IF(SUMIF($P$4:$P$103,P5,$D$4:$D$103)&gt;999,"ABSENT",IF(ISERROR(SUMIF($P$4:$P$103,P5,$S$4:$S$103)/SUMIF($P$4:$P$103,P5,$D$4:$D$103)),"",ROUND(SUMIF($P$4:$P$103,P5,$S$4:$S$103)/SUMIF($P$4:$P$103,P5,$D$4:$D$103),3)))),"",IF(SUMIF($P$4:$P$103,P5,$D$4:$D$103)&gt;999,"ABSENT",IF(ISERROR(SUMIF($P$4:$P$103,P5,$S$4:$S$103)/SUMIF($P$4:$P$103,P5,$D$4:$D$103)),"",ROUND(SUMIF($P$4:$P$103,P5,$S$4:$S$103)/SUMIF($P$4:$P$103,P5,$D$4:$D$103),3)))))</f>
        <v/>
      </c>
      <c r="N5" s="258" t="str">
        <f t="shared" ref="N5:N68" si="5">IF(C5=0,"",IF(ISERROR(IF(SUMIF($O$4:$O$103,O5,$D$4:$D$103)&gt;999,"ABSENT",IF(ISERROR(SUMIF($O$4:$O$103,O5,$S$4:$S$103)/SUMIF($O$4:$O$103,O5,$D$4:$D$103)),"",ROUND(SUMIF($O$4:$O$103,O5,$S$4:$S$103)/SUMIF($O$4:$O$103,O5,$D$4:$D$103),3)))),"",IF(SUMIF($O$4:$O$103,O5,$D$4:$D$103)&gt;999,"ABSENT",IF(ISERROR(SUMIF($O$4:$O$103,O5,$S$4:$S$103)/SUMIF($O$4:$O$103,O5,$D$4:$D$103)),"",ROUND(SUMIF($O$4:$O$103,O5,$S$4:$S$103)/SUMIF($O$4:$O$103,O5,$D$4:$D$103),3)))))</f>
        <v/>
      </c>
      <c r="O5" s="97">
        <f>IF(ISERROR(INDEX(Accueil!$M$27:$N$56,MATCH(VLOOKUP(C5,Accueil!$R$27:$S$126,2),Accueil!$M$27:$M$56,0),2)),"",INDEX(Accueil!$M$27:$N$56,MATCH(VLOOKUP(C5,Accueil!$R$27:$S$126,2),Accueil!$M$27:$M$56,0),2))</f>
        <v>1</v>
      </c>
      <c r="P5" s="97">
        <f>IF(ISERROR(INDEX(Accueil!$L$27:$M$56,MATCH(VLOOKUP(C5,Accueil!$R$27:$S$126,2),Accueil!$M$27:$M$56,0),1)),"",INDEX(Accueil!$L$27:$M$56,MATCH(VLOOKUP(C5,Accueil!$R$27:$S$126,2),Accueil!$M$27:$M$56,0),1))</f>
        <v>1</v>
      </c>
      <c r="Q5" s="97">
        <f>IF(A5=A4,1,0)</f>
        <v>1</v>
      </c>
      <c r="R5" s="97">
        <f>IF(B5=B4,1,0)</f>
        <v>1</v>
      </c>
      <c r="S5" s="186" t="e">
        <f>IF(J5=Accueil!$AB$26,1,0)</f>
        <v>#N/A</v>
      </c>
      <c r="T5" s="185" t="e">
        <f>IF(J5=Accueil!$AC$26,1,0)</f>
        <v>#N/A</v>
      </c>
      <c r="U5" s="185" t="e">
        <f>IF(J5=Accueil!$AD$26,1,0)</f>
        <v>#N/A</v>
      </c>
      <c r="V5" s="188" t="e">
        <f>IF(J5=Accueil!$AE$26,1,0)</f>
        <v>#N/A</v>
      </c>
      <c r="W5" s="188" t="e">
        <f>IF(J5=Accueil!$AF$26,1,0)</f>
        <v>#N/A</v>
      </c>
      <c r="X5" s="187" t="e">
        <f>IF(J5=Accueil!$AG$26,1,0)</f>
        <v>#N/A</v>
      </c>
    </row>
    <row r="6" spans="1:24" ht="23.25" customHeight="1">
      <c r="A6" s="256" t="str">
        <f>IF('Synthèse classes'!B6="","",'Synthèse classes'!B6)</f>
        <v>Chercher</v>
      </c>
      <c r="B6" s="254" t="str">
        <f>IF('Synthèse classes'!C6="","",'Synthèse classes'!C6)</f>
        <v>Prélever et organiser les informations nécessaires à la résolution de problèmes</v>
      </c>
      <c r="C6" s="58">
        <f>IF('Synthèse classes'!D6="",0,'Synthèse classes'!D6)</f>
        <v>14</v>
      </c>
      <c r="D6" s="189" t="e">
        <f t="shared" si="1"/>
        <v>#N/A</v>
      </c>
      <c r="E6" s="183" t="e">
        <f>IF(C6=0,"",INDEX(Stabilo!$F$9:$DA$408,MATCH($B$3,Stabilo!$D$9:$D$408,0),C6))</f>
        <v>#N/A</v>
      </c>
      <c r="F6" s="242" t="e">
        <f>IF(C6=0,"",INDEX(Stabilo!$F$9:$DA$408,MATCH($B$3,Stabilo!$D$9:$D$408,0),C6))</f>
        <v>#N/A</v>
      </c>
      <c r="G6" s="242" t="e">
        <f>IF(C6=0,"",INDEX(Stabilo!$F$9:$DA$408,MATCH($B$3,Stabilo!$D$9:$D$408,0),C6))</f>
        <v>#N/A</v>
      </c>
      <c r="H6" s="243" t="e">
        <f>IF(C6=0,"",INDEX(Stabilo!$F$9:$DA$408,MATCH($B$3,Stabilo!$D$9:$D$408,0),C6))</f>
        <v>#N/A</v>
      </c>
      <c r="I6" s="243" t="e">
        <f>IF(C6=0,"",INDEX(Stabilo!$F$9:$DA$408,MATCH($B$3,Stabilo!$D$9:$D$408,0),C6))</f>
        <v>#N/A</v>
      </c>
      <c r="J6" s="182" t="e">
        <f>IF(C6=0,"",INDEX(Stabilo!$F$9:$DA$408,MATCH($B$3,Stabilo!$D$9:$D$408,0),C6))</f>
        <v>#N/A</v>
      </c>
      <c r="K6" s="253" t="str">
        <f t="shared" si="2"/>
        <v/>
      </c>
      <c r="L6" s="253" t="str">
        <f t="shared" si="3"/>
        <v/>
      </c>
      <c r="M6" s="181" t="str">
        <f t="shared" si="4"/>
        <v/>
      </c>
      <c r="N6" s="258" t="str">
        <f t="shared" si="5"/>
        <v/>
      </c>
      <c r="O6" s="97">
        <f>IF(ISERROR(INDEX(Accueil!$M$27:$N$56,MATCH(VLOOKUP(C6,Accueil!$R$27:$S$126,2),Accueil!$M$27:$M$56,0),2)),"",INDEX(Accueil!$M$27:$N$56,MATCH(VLOOKUP(C6,Accueil!$R$27:$S$126,2),Accueil!$M$27:$M$56,0),2))</f>
        <v>1</v>
      </c>
      <c r="P6" s="97">
        <f>IF(ISERROR(INDEX(Accueil!$L$27:$M$56,MATCH(VLOOKUP(C6,Accueil!$R$27:$S$126,2),Accueil!$M$27:$M$56,0),1)),"",INDEX(Accueil!$L$27:$M$56,MATCH(VLOOKUP(C6,Accueil!$R$27:$S$126,2),Accueil!$M$27:$M$56,0),1))</f>
        <v>1</v>
      </c>
      <c r="Q6" s="97">
        <f t="shared" ref="Q6:R55" si="6">IF(A6=A5,1,0)</f>
        <v>1</v>
      </c>
      <c r="R6" s="97">
        <f t="shared" si="6"/>
        <v>1</v>
      </c>
      <c r="S6" s="186" t="e">
        <f>IF(J6=Accueil!$AB$26,1,0)</f>
        <v>#N/A</v>
      </c>
      <c r="T6" s="185" t="e">
        <f>IF(J6=Accueil!$AC$26,1,0)</f>
        <v>#N/A</v>
      </c>
      <c r="U6" s="185" t="e">
        <f>IF(J6=Accueil!$AD$26,1,0)</f>
        <v>#N/A</v>
      </c>
      <c r="V6" s="188" t="e">
        <f>IF(J6=Accueil!$AE$26,1,0)</f>
        <v>#N/A</v>
      </c>
      <c r="W6" s="188" t="e">
        <f>IF(J6=Accueil!$AF$26,1,0)</f>
        <v>#N/A</v>
      </c>
      <c r="X6" s="187" t="e">
        <f>IF(J6=Accueil!$AG$26,1,0)</f>
        <v>#N/A</v>
      </c>
    </row>
    <row r="7" spans="1:24" ht="23.25" customHeight="1">
      <c r="A7" s="256" t="str">
        <f>IF('Synthèse classes'!B7="","",'Synthèse classes'!B7)</f>
        <v>Chercher</v>
      </c>
      <c r="B7" s="254" t="str">
        <f>IF('Synthèse classes'!C7="","",'Synthèse classes'!C7)</f>
        <v>S'engager dans une démarche</v>
      </c>
      <c r="C7" s="58">
        <f>IF('Synthèse classes'!D7="",0,'Synthèse classes'!D7)</f>
        <v>10</v>
      </c>
      <c r="D7" s="189" t="e">
        <f t="shared" si="1"/>
        <v>#N/A</v>
      </c>
      <c r="E7" s="183" t="e">
        <f>IF(C7=0,"",INDEX(Stabilo!$F$9:$DA$408,MATCH($B$3,Stabilo!$D$9:$D$408,0),C7))</f>
        <v>#N/A</v>
      </c>
      <c r="F7" s="242" t="e">
        <f>IF(C7=0,"",INDEX(Stabilo!$F$9:$DA$408,MATCH($B$3,Stabilo!$D$9:$D$408,0),C7))</f>
        <v>#N/A</v>
      </c>
      <c r="G7" s="242" t="e">
        <f>IF(C7=0,"",INDEX(Stabilo!$F$9:$DA$408,MATCH($B$3,Stabilo!$D$9:$D$408,0),C7))</f>
        <v>#N/A</v>
      </c>
      <c r="H7" s="243" t="e">
        <f>IF(C7=0,"",INDEX(Stabilo!$F$9:$DA$408,MATCH($B$3,Stabilo!$D$9:$D$408,0),C7))</f>
        <v>#N/A</v>
      </c>
      <c r="I7" s="243" t="e">
        <f>IF(C7=0,"",INDEX(Stabilo!$F$9:$DA$408,MATCH($B$3,Stabilo!$D$9:$D$408,0),C7))</f>
        <v>#N/A</v>
      </c>
      <c r="J7" s="182" t="e">
        <f>IF(C7=0,"",INDEX(Stabilo!$F$9:$DA$408,MATCH($B$3,Stabilo!$D$9:$D$408,0),C7))</f>
        <v>#N/A</v>
      </c>
      <c r="K7" s="253" t="str">
        <f t="shared" si="2"/>
        <v/>
      </c>
      <c r="L7" s="253" t="str">
        <f t="shared" si="3"/>
        <v/>
      </c>
      <c r="M7" s="181" t="str">
        <f t="shared" si="4"/>
        <v/>
      </c>
      <c r="N7" s="258" t="str">
        <f t="shared" si="5"/>
        <v/>
      </c>
      <c r="O7" s="97">
        <f>IF(ISERROR(INDEX(Accueil!$M$27:$N$56,MATCH(VLOOKUP(C7,Accueil!$R$27:$S$126,2),Accueil!$M$27:$M$56,0),2)),"",INDEX(Accueil!$M$27:$N$56,MATCH(VLOOKUP(C7,Accueil!$R$27:$S$126,2),Accueil!$M$27:$M$56,0),2))</f>
        <v>1</v>
      </c>
      <c r="P7" s="97">
        <f>IF(ISERROR(INDEX(Accueil!$L$27:$M$56,MATCH(VLOOKUP(C7,Accueil!$R$27:$S$126,2),Accueil!$M$27:$M$56,0),1)),"",INDEX(Accueil!$L$27:$M$56,MATCH(VLOOKUP(C7,Accueil!$R$27:$S$126,2),Accueil!$M$27:$M$56,0),1))</f>
        <v>2</v>
      </c>
      <c r="Q7" s="97">
        <f t="shared" si="6"/>
        <v>1</v>
      </c>
      <c r="R7" s="97">
        <f t="shared" si="6"/>
        <v>0</v>
      </c>
      <c r="S7" s="186" t="e">
        <f>IF(J7=Accueil!$AB$26,1,0)</f>
        <v>#N/A</v>
      </c>
      <c r="T7" s="185" t="e">
        <f>IF(J7=Accueil!$AC$26,1,0)</f>
        <v>#N/A</v>
      </c>
      <c r="U7" s="185" t="e">
        <f>IF(J7=Accueil!$AD$26,1,0)</f>
        <v>#N/A</v>
      </c>
      <c r="V7" s="188" t="e">
        <f>IF(J7=Accueil!$AE$26,1,0)</f>
        <v>#N/A</v>
      </c>
      <c r="W7" s="188" t="e">
        <f>IF(J7=Accueil!$AF$26,1,0)</f>
        <v>#N/A</v>
      </c>
      <c r="X7" s="187" t="e">
        <f>IF(J7=Accueil!$AG$26,1,0)</f>
        <v>#N/A</v>
      </c>
    </row>
    <row r="8" spans="1:24" ht="23.25" customHeight="1">
      <c r="A8" s="256" t="str">
        <f>IF('Synthèse classes'!B8="","",'Synthèse classes'!B8)</f>
        <v>Représenter</v>
      </c>
      <c r="B8" s="254" t="str">
        <f>IF('Synthèse classes'!C8="","",'Synthèse classes'!C8)</f>
        <v>Utiliser des outils pour représenter un problème</v>
      </c>
      <c r="C8" s="58">
        <f>IF('Synthèse classes'!D8="",0,'Synthèse classes'!D8)</f>
        <v>6</v>
      </c>
      <c r="D8" s="189" t="e">
        <f t="shared" si="1"/>
        <v>#N/A</v>
      </c>
      <c r="E8" s="183" t="e">
        <f>IF(C8=0,"",INDEX(Stabilo!$F$9:$DA$408,MATCH($B$3,Stabilo!$D$9:$D$408,0),C8))</f>
        <v>#N/A</v>
      </c>
      <c r="F8" s="242" t="e">
        <f>IF(C8=0,"",INDEX(Stabilo!$F$9:$DA$408,MATCH($B$3,Stabilo!$D$9:$D$408,0),C8))</f>
        <v>#N/A</v>
      </c>
      <c r="G8" s="242" t="e">
        <f>IF(C8=0,"",INDEX(Stabilo!$F$9:$DA$408,MATCH($B$3,Stabilo!$D$9:$D$408,0),C8))</f>
        <v>#N/A</v>
      </c>
      <c r="H8" s="243" t="e">
        <f>IF(C8=0,"",INDEX(Stabilo!$F$9:$DA$408,MATCH($B$3,Stabilo!$D$9:$D$408,0),C8))</f>
        <v>#N/A</v>
      </c>
      <c r="I8" s="243" t="e">
        <f>IF(C8=0,"",INDEX(Stabilo!$F$9:$DA$408,MATCH($B$3,Stabilo!$D$9:$D$408,0),C8))</f>
        <v>#N/A</v>
      </c>
      <c r="J8" s="182" t="e">
        <f>IF(C8=0,"",INDEX(Stabilo!$F$9:$DA$408,MATCH($B$3,Stabilo!$D$9:$D$408,0),C8))</f>
        <v>#N/A</v>
      </c>
      <c r="K8" s="253" t="str">
        <f t="shared" si="2"/>
        <v/>
      </c>
      <c r="L8" s="253" t="str">
        <f t="shared" si="3"/>
        <v/>
      </c>
      <c r="M8" s="181" t="str">
        <f t="shared" si="4"/>
        <v/>
      </c>
      <c r="N8" s="258" t="str">
        <f t="shared" si="5"/>
        <v/>
      </c>
      <c r="O8" s="97">
        <f>IF(ISERROR(INDEX(Accueil!$M$27:$N$56,MATCH(VLOOKUP(C8,Accueil!$R$27:$S$126,2),Accueil!$M$27:$M$56,0),2)),"",INDEX(Accueil!$M$27:$N$56,MATCH(VLOOKUP(C8,Accueil!$R$27:$S$126,2),Accueil!$M$27:$M$56,0),2))</f>
        <v>2</v>
      </c>
      <c r="P8" s="97">
        <f>IF(ISERROR(INDEX(Accueil!$L$27:$M$56,MATCH(VLOOKUP(C8,Accueil!$R$27:$S$126,2),Accueil!$M$27:$M$56,0),1)),"",INDEX(Accueil!$L$27:$M$56,MATCH(VLOOKUP(C8,Accueil!$R$27:$S$126,2),Accueil!$M$27:$M$56,0),1))</f>
        <v>3</v>
      </c>
      <c r="Q8" s="97">
        <f t="shared" si="6"/>
        <v>0</v>
      </c>
      <c r="R8" s="97">
        <f t="shared" si="6"/>
        <v>0</v>
      </c>
      <c r="S8" s="186" t="e">
        <f>IF(J8=Accueil!$AB$26,1,0)</f>
        <v>#N/A</v>
      </c>
      <c r="T8" s="185" t="e">
        <f>IF(J8=Accueil!$AC$26,1,0)</f>
        <v>#N/A</v>
      </c>
      <c r="U8" s="185" t="e">
        <f>IF(J8=Accueil!$AD$26,1,0)</f>
        <v>#N/A</v>
      </c>
      <c r="V8" s="188" t="e">
        <f>IF(J8=Accueil!$AE$26,1,0)</f>
        <v>#N/A</v>
      </c>
      <c r="W8" s="188" t="e">
        <f>IF(J8=Accueil!$AF$26,1,0)</f>
        <v>#N/A</v>
      </c>
      <c r="X8" s="187" t="e">
        <f>IF(J8=Accueil!$AG$26,1,0)</f>
        <v>#N/A</v>
      </c>
    </row>
    <row r="9" spans="1:24" ht="23.25" customHeight="1">
      <c r="A9" s="256" t="str">
        <f>IF('Synthèse classes'!B9="","",'Synthèse classes'!B9)</f>
        <v>Représenter</v>
      </c>
      <c r="B9" s="254" t="str">
        <f>IF('Synthèse classes'!C9="","",'Synthèse classes'!C9)</f>
        <v>Utiliser des outils pour représenter un problème</v>
      </c>
      <c r="C9" s="58">
        <f>IF('Synthèse classes'!D9="",0,'Synthèse classes'!D9)</f>
        <v>7</v>
      </c>
      <c r="D9" s="189" t="e">
        <f t="shared" si="1"/>
        <v>#N/A</v>
      </c>
      <c r="E9" s="183" t="e">
        <f>IF(C9=0,"",INDEX(Stabilo!$F$9:$DA$408,MATCH($B$3,Stabilo!$D$9:$D$408,0),C9))</f>
        <v>#N/A</v>
      </c>
      <c r="F9" s="242" t="e">
        <f>IF(C9=0,"",INDEX(Stabilo!$F$9:$DA$408,MATCH($B$3,Stabilo!$D$9:$D$408,0),C9))</f>
        <v>#N/A</v>
      </c>
      <c r="G9" s="242" t="e">
        <f>IF(C9=0,"",INDEX(Stabilo!$F$9:$DA$408,MATCH($B$3,Stabilo!$D$9:$D$408,0),C9))</f>
        <v>#N/A</v>
      </c>
      <c r="H9" s="243" t="e">
        <f>IF(C9=0,"",INDEX(Stabilo!$F$9:$DA$408,MATCH($B$3,Stabilo!$D$9:$D$408,0),C9))</f>
        <v>#N/A</v>
      </c>
      <c r="I9" s="243" t="e">
        <f>IF(C9=0,"",INDEX(Stabilo!$F$9:$DA$408,MATCH($B$3,Stabilo!$D$9:$D$408,0),C9))</f>
        <v>#N/A</v>
      </c>
      <c r="J9" s="182" t="e">
        <f>IF(C9=0,"",INDEX(Stabilo!$F$9:$DA$408,MATCH($B$3,Stabilo!$D$9:$D$408,0),C9))</f>
        <v>#N/A</v>
      </c>
      <c r="K9" s="253" t="str">
        <f t="shared" si="2"/>
        <v/>
      </c>
      <c r="L9" s="253" t="str">
        <f t="shared" si="3"/>
        <v/>
      </c>
      <c r="M9" s="181" t="str">
        <f t="shared" si="4"/>
        <v/>
      </c>
      <c r="N9" s="258" t="str">
        <f t="shared" si="5"/>
        <v/>
      </c>
      <c r="O9" s="97">
        <f>IF(ISERROR(INDEX(Accueil!$M$27:$N$56,MATCH(VLOOKUP(C9,Accueil!$R$27:$S$126,2),Accueil!$M$27:$M$56,0),2)),"",INDEX(Accueil!$M$27:$N$56,MATCH(VLOOKUP(C9,Accueil!$R$27:$S$126,2),Accueil!$M$27:$M$56,0),2))</f>
        <v>2</v>
      </c>
      <c r="P9" s="97">
        <f>IF(ISERROR(INDEX(Accueil!$L$27:$M$56,MATCH(VLOOKUP(C9,Accueil!$R$27:$S$126,2),Accueil!$M$27:$M$56,0),1)),"",INDEX(Accueil!$L$27:$M$56,MATCH(VLOOKUP(C9,Accueil!$R$27:$S$126,2),Accueil!$M$27:$M$56,0),1))</f>
        <v>3</v>
      </c>
      <c r="Q9" s="97">
        <f t="shared" si="6"/>
        <v>1</v>
      </c>
      <c r="R9" s="97">
        <f t="shared" si="6"/>
        <v>1</v>
      </c>
      <c r="S9" s="186" t="e">
        <f>IF(J9=Accueil!$AB$26,1,0)</f>
        <v>#N/A</v>
      </c>
      <c r="T9" s="185" t="e">
        <f>IF(J9=Accueil!$AC$26,1,0)</f>
        <v>#N/A</v>
      </c>
      <c r="U9" s="185" t="e">
        <f>IF(J9=Accueil!$AD$26,1,0)</f>
        <v>#N/A</v>
      </c>
      <c r="V9" s="188" t="e">
        <f>IF(J9=Accueil!$AE$26,1,0)</f>
        <v>#N/A</v>
      </c>
      <c r="W9" s="188" t="e">
        <f>IF(J9=Accueil!$AF$26,1,0)</f>
        <v>#N/A</v>
      </c>
      <c r="X9" s="187" t="e">
        <f>IF(J9=Accueil!$AG$26,1,0)</f>
        <v>#N/A</v>
      </c>
    </row>
    <row r="10" spans="1:24" ht="23.25" customHeight="1">
      <c r="A10" s="256" t="str">
        <f>IF('Synthèse classes'!B10="","",'Synthèse classes'!B10)</f>
        <v>Représenter</v>
      </c>
      <c r="B10" s="254" t="str">
        <f>IF('Synthèse classes'!C10="","",'Synthèse classes'!C10)</f>
        <v>Utiliser des outils pour représenter un problème</v>
      </c>
      <c r="C10" s="58">
        <f>IF('Synthèse classes'!D10="",0,'Synthèse classes'!D10)</f>
        <v>8</v>
      </c>
      <c r="D10" s="189" t="e">
        <f t="shared" si="1"/>
        <v>#N/A</v>
      </c>
      <c r="E10" s="183" t="e">
        <f>IF(C10=0,"",INDEX(Stabilo!$F$9:$DA$408,MATCH($B$3,Stabilo!$D$9:$D$408,0),C10))</f>
        <v>#N/A</v>
      </c>
      <c r="F10" s="242" t="e">
        <f>IF(C10=0,"",INDEX(Stabilo!$F$9:$DA$408,MATCH($B$3,Stabilo!$D$9:$D$408,0),C10))</f>
        <v>#N/A</v>
      </c>
      <c r="G10" s="242" t="e">
        <f>IF(C10=0,"",INDEX(Stabilo!$F$9:$DA$408,MATCH($B$3,Stabilo!$D$9:$D$408,0),C10))</f>
        <v>#N/A</v>
      </c>
      <c r="H10" s="243" t="e">
        <f>IF(C10=0,"",INDEX(Stabilo!$F$9:$DA$408,MATCH($B$3,Stabilo!$D$9:$D$408,0),C10))</f>
        <v>#N/A</v>
      </c>
      <c r="I10" s="243" t="e">
        <f>IF(C10=0,"",INDEX(Stabilo!$F$9:$DA$408,MATCH($B$3,Stabilo!$D$9:$D$408,0),C10))</f>
        <v>#N/A</v>
      </c>
      <c r="J10" s="182" t="e">
        <f>IF(C10=0,"",INDEX(Stabilo!$F$9:$DA$408,MATCH($B$3,Stabilo!$D$9:$D$408,0),C10))</f>
        <v>#N/A</v>
      </c>
      <c r="K10" s="253" t="str">
        <f t="shared" si="2"/>
        <v/>
      </c>
      <c r="L10" s="253" t="str">
        <f t="shared" si="3"/>
        <v/>
      </c>
      <c r="M10" s="181" t="str">
        <f t="shared" si="4"/>
        <v/>
      </c>
      <c r="N10" s="258" t="str">
        <f t="shared" si="5"/>
        <v/>
      </c>
      <c r="O10" s="97">
        <f>IF(ISERROR(INDEX(Accueil!$M$27:$N$56,MATCH(VLOOKUP(C10,Accueil!$R$27:$S$126,2),Accueil!$M$27:$M$56,0),2)),"",INDEX(Accueil!$M$27:$N$56,MATCH(VLOOKUP(C10,Accueil!$R$27:$S$126,2),Accueil!$M$27:$M$56,0),2))</f>
        <v>2</v>
      </c>
      <c r="P10" s="97">
        <f>IF(ISERROR(INDEX(Accueil!$L$27:$M$56,MATCH(VLOOKUP(C10,Accueil!$R$27:$S$126,2),Accueil!$M$27:$M$56,0),1)),"",INDEX(Accueil!$L$27:$M$56,MATCH(VLOOKUP(C10,Accueil!$R$27:$S$126,2),Accueil!$M$27:$M$56,0),1))</f>
        <v>3</v>
      </c>
      <c r="Q10" s="97">
        <f t="shared" si="6"/>
        <v>1</v>
      </c>
      <c r="R10" s="97">
        <f t="shared" si="6"/>
        <v>1</v>
      </c>
      <c r="S10" s="186" t="e">
        <f>IF(J10=Accueil!$AB$26,1,0)</f>
        <v>#N/A</v>
      </c>
      <c r="T10" s="185" t="e">
        <f>IF(J10=Accueil!$AC$26,1,0)</f>
        <v>#N/A</v>
      </c>
      <c r="U10" s="185" t="e">
        <f>IF(J10=Accueil!$AD$26,1,0)</f>
        <v>#N/A</v>
      </c>
      <c r="V10" s="188" t="e">
        <f>IF(J10=Accueil!$AE$26,1,0)</f>
        <v>#N/A</v>
      </c>
      <c r="W10" s="188" t="e">
        <f>IF(J10=Accueil!$AF$26,1,0)</f>
        <v>#N/A</v>
      </c>
      <c r="X10" s="187" t="e">
        <f>IF(J10=Accueil!$AG$26,1,0)</f>
        <v>#N/A</v>
      </c>
    </row>
    <row r="11" spans="1:24" ht="23.25" customHeight="1">
      <c r="A11" s="256" t="str">
        <f>IF('Synthèse classes'!B11="","",'Synthèse classes'!B11)</f>
        <v>Représenter</v>
      </c>
      <c r="B11" s="254" t="str">
        <f>IF('Synthèse classes'!C11="","",'Synthèse classes'!C11)</f>
        <v>Reconnaître et utiliser des premiers éléments de codages d'une figure plane</v>
      </c>
      <c r="C11" s="58">
        <f>IF('Synthèse classes'!D11="",0,'Synthèse classes'!D11)</f>
        <v>1</v>
      </c>
      <c r="D11" s="189" t="e">
        <f t="shared" si="1"/>
        <v>#N/A</v>
      </c>
      <c r="E11" s="183" t="e">
        <f>IF(C11=0,"",INDEX(Stabilo!$F$9:$DA$408,MATCH($B$3,Stabilo!$D$9:$D$408,0),C11))</f>
        <v>#N/A</v>
      </c>
      <c r="F11" s="242" t="e">
        <f>IF(C11=0,"",INDEX(Stabilo!$F$9:$DA$408,MATCH($B$3,Stabilo!$D$9:$D$408,0),C11))</f>
        <v>#N/A</v>
      </c>
      <c r="G11" s="242" t="e">
        <f>IF(C11=0,"",INDEX(Stabilo!$F$9:$DA$408,MATCH($B$3,Stabilo!$D$9:$D$408,0),C11))</f>
        <v>#N/A</v>
      </c>
      <c r="H11" s="243" t="e">
        <f>IF(C11=0,"",INDEX(Stabilo!$F$9:$DA$408,MATCH($B$3,Stabilo!$D$9:$D$408,0),C11))</f>
        <v>#N/A</v>
      </c>
      <c r="I11" s="243" t="e">
        <f>IF(C11=0,"",INDEX(Stabilo!$F$9:$DA$408,MATCH($B$3,Stabilo!$D$9:$D$408,0),C11))</f>
        <v>#N/A</v>
      </c>
      <c r="J11" s="182" t="e">
        <f>IF(C11=0,"",INDEX(Stabilo!$F$9:$DA$408,MATCH($B$3,Stabilo!$D$9:$D$408,0),C11))</f>
        <v>#N/A</v>
      </c>
      <c r="K11" s="253" t="str">
        <f t="shared" si="2"/>
        <v/>
      </c>
      <c r="L11" s="253" t="str">
        <f t="shared" si="3"/>
        <v/>
      </c>
      <c r="M11" s="181" t="str">
        <f t="shared" si="4"/>
        <v/>
      </c>
      <c r="N11" s="258" t="str">
        <f t="shared" si="5"/>
        <v/>
      </c>
      <c r="O11" s="97">
        <f>IF(ISERROR(INDEX(Accueil!$M$27:$N$56,MATCH(VLOOKUP(C11,Accueil!$R$27:$S$126,2),Accueil!$M$27:$M$56,0),2)),"",INDEX(Accueil!$M$27:$N$56,MATCH(VLOOKUP(C11,Accueil!$R$27:$S$126,2),Accueil!$M$27:$M$56,0),2))</f>
        <v>2</v>
      </c>
      <c r="P11" s="97">
        <f>IF(ISERROR(INDEX(Accueil!$L$27:$M$56,MATCH(VLOOKUP(C11,Accueil!$R$27:$S$126,2),Accueil!$M$27:$M$56,0),1)),"",INDEX(Accueil!$L$27:$M$56,MATCH(VLOOKUP(C11,Accueil!$R$27:$S$126,2),Accueil!$M$27:$M$56,0),1))</f>
        <v>4</v>
      </c>
      <c r="Q11" s="97">
        <f t="shared" si="6"/>
        <v>1</v>
      </c>
      <c r="R11" s="97">
        <f t="shared" si="6"/>
        <v>0</v>
      </c>
      <c r="S11" s="186" t="e">
        <f>IF(J11=Accueil!$AB$26,1,0)</f>
        <v>#N/A</v>
      </c>
      <c r="T11" s="185" t="e">
        <f>IF(J11=Accueil!$AC$26,1,0)</f>
        <v>#N/A</v>
      </c>
      <c r="U11" s="185" t="e">
        <f>IF(J11=Accueil!$AD$26,1,0)</f>
        <v>#N/A</v>
      </c>
      <c r="V11" s="188" t="e">
        <f>IF(J11=Accueil!$AE$26,1,0)</f>
        <v>#N/A</v>
      </c>
      <c r="W11" s="188" t="e">
        <f>IF(J11=Accueil!$AF$26,1,0)</f>
        <v>#N/A</v>
      </c>
      <c r="X11" s="187" t="e">
        <f>IF(J11=Accueil!$AG$26,1,0)</f>
        <v>#N/A</v>
      </c>
    </row>
    <row r="12" spans="1:24" ht="23.25" customHeight="1">
      <c r="A12" s="256" t="str">
        <f>IF('Synthèse classes'!B12="","",'Synthèse classes'!B12)</f>
        <v>Calculer</v>
      </c>
      <c r="B12" s="254" t="str">
        <f>IF('Synthèse classes'!C12="","",'Synthèse classes'!C12)</f>
        <v>Calculer avec des nombres décimaux</v>
      </c>
      <c r="C12" s="58">
        <f>IF('Synthèse classes'!D12="",0,'Synthèse classes'!D12)</f>
        <v>13</v>
      </c>
      <c r="D12" s="189" t="e">
        <f t="shared" si="1"/>
        <v>#N/A</v>
      </c>
      <c r="E12" s="183" t="e">
        <f>IF(C12=0,"",INDEX(Stabilo!$F$9:$DA$408,MATCH($B$3,Stabilo!$D$9:$D$408,0),C12))</f>
        <v>#N/A</v>
      </c>
      <c r="F12" s="242" t="e">
        <f>IF(C12=0,"",INDEX(Stabilo!$F$9:$DA$408,MATCH($B$3,Stabilo!$D$9:$D$408,0),C12))</f>
        <v>#N/A</v>
      </c>
      <c r="G12" s="242" t="e">
        <f>IF(C12=0,"",INDEX(Stabilo!$F$9:$DA$408,MATCH($B$3,Stabilo!$D$9:$D$408,0),C12))</f>
        <v>#N/A</v>
      </c>
      <c r="H12" s="243" t="e">
        <f>IF(C12=0,"",INDEX(Stabilo!$F$9:$DA$408,MATCH($B$3,Stabilo!$D$9:$D$408,0),C12))</f>
        <v>#N/A</v>
      </c>
      <c r="I12" s="243" t="e">
        <f>IF(C12=0,"",INDEX(Stabilo!$F$9:$DA$408,MATCH($B$3,Stabilo!$D$9:$D$408,0),C12))</f>
        <v>#N/A</v>
      </c>
      <c r="J12" s="182" t="e">
        <f>IF(C12=0,"",INDEX(Stabilo!$F$9:$DA$408,MATCH($B$3,Stabilo!$D$9:$D$408,0),C12))</f>
        <v>#N/A</v>
      </c>
      <c r="K12" s="253" t="str">
        <f t="shared" si="2"/>
        <v/>
      </c>
      <c r="L12" s="253" t="str">
        <f t="shared" si="3"/>
        <v/>
      </c>
      <c r="M12" s="181" t="str">
        <f t="shared" si="4"/>
        <v/>
      </c>
      <c r="N12" s="258" t="str">
        <f t="shared" si="5"/>
        <v/>
      </c>
      <c r="O12" s="97">
        <f>IF(ISERROR(INDEX(Accueil!$M$27:$N$56,MATCH(VLOOKUP(C12,Accueil!$R$27:$S$126,2),Accueil!$M$27:$M$56,0),2)),"",INDEX(Accueil!$M$27:$N$56,MATCH(VLOOKUP(C12,Accueil!$R$27:$S$126,2),Accueil!$M$27:$M$56,0),2))</f>
        <v>3</v>
      </c>
      <c r="P12" s="97">
        <f>IF(ISERROR(INDEX(Accueil!$L$27:$M$56,MATCH(VLOOKUP(C12,Accueil!$R$27:$S$126,2),Accueil!$M$27:$M$56,0),1)),"",INDEX(Accueil!$L$27:$M$56,MATCH(VLOOKUP(C12,Accueil!$R$27:$S$126,2),Accueil!$M$27:$M$56,0),1))</f>
        <v>5</v>
      </c>
      <c r="Q12" s="97">
        <f t="shared" si="6"/>
        <v>0</v>
      </c>
      <c r="R12" s="97">
        <f t="shared" si="6"/>
        <v>0</v>
      </c>
      <c r="S12" s="186" t="e">
        <f>IF(J12=Accueil!$AB$26,1,0)</f>
        <v>#N/A</v>
      </c>
      <c r="T12" s="185" t="e">
        <f>IF(J12=Accueil!$AC$26,1,0)</f>
        <v>#N/A</v>
      </c>
      <c r="U12" s="185" t="e">
        <f>IF(J12=Accueil!$AD$26,1,0)</f>
        <v>#N/A</v>
      </c>
      <c r="V12" s="188" t="e">
        <f>IF(J12=Accueil!$AE$26,1,0)</f>
        <v>#N/A</v>
      </c>
      <c r="W12" s="188" t="e">
        <f>IF(J12=Accueil!$AF$26,1,0)</f>
        <v>#N/A</v>
      </c>
      <c r="X12" s="187" t="e">
        <f>IF(J12=Accueil!$AG$26,1,0)</f>
        <v>#N/A</v>
      </c>
    </row>
    <row r="13" spans="1:24" ht="23.25" customHeight="1">
      <c r="A13" s="256" t="str">
        <f>IF('Synthèse classes'!B13="","",'Synthèse classes'!B13)</f>
        <v>Calculer</v>
      </c>
      <c r="B13" s="254" t="str">
        <f>IF('Synthèse classes'!C13="","",'Synthèse classes'!C13)</f>
        <v>Calculer avec des nombres décimaux</v>
      </c>
      <c r="C13" s="58">
        <f>IF('Synthèse classes'!D13="",0,'Synthèse classes'!D13)</f>
        <v>17</v>
      </c>
      <c r="D13" s="189" t="e">
        <f t="shared" si="1"/>
        <v>#N/A</v>
      </c>
      <c r="E13" s="183" t="e">
        <f>IF(C13=0,"",INDEX(Stabilo!$F$9:$DA$408,MATCH($B$3,Stabilo!$D$9:$D$408,0),C13))</f>
        <v>#N/A</v>
      </c>
      <c r="F13" s="242" t="e">
        <f>IF(C13=0,"",INDEX(Stabilo!$F$9:$DA$408,MATCH($B$3,Stabilo!$D$9:$D$408,0),C13))</f>
        <v>#N/A</v>
      </c>
      <c r="G13" s="242" t="e">
        <f>IF(C13=0,"",INDEX(Stabilo!$F$9:$DA$408,MATCH($B$3,Stabilo!$D$9:$D$408,0),C13))</f>
        <v>#N/A</v>
      </c>
      <c r="H13" s="243" t="e">
        <f>IF(C13=0,"",INDEX(Stabilo!$F$9:$DA$408,MATCH($B$3,Stabilo!$D$9:$D$408,0),C13))</f>
        <v>#N/A</v>
      </c>
      <c r="I13" s="243" t="e">
        <f>IF(C13=0,"",INDEX(Stabilo!$F$9:$DA$408,MATCH($B$3,Stabilo!$D$9:$D$408,0),C13))</f>
        <v>#N/A</v>
      </c>
      <c r="J13" s="182" t="e">
        <f>IF(C13=0,"",INDEX(Stabilo!$F$9:$DA$408,MATCH($B$3,Stabilo!$D$9:$D$408,0),C13))</f>
        <v>#N/A</v>
      </c>
      <c r="K13" s="253" t="str">
        <f t="shared" si="2"/>
        <v/>
      </c>
      <c r="L13" s="253" t="str">
        <f t="shared" si="3"/>
        <v/>
      </c>
      <c r="M13" s="181" t="str">
        <f t="shared" si="4"/>
        <v/>
      </c>
      <c r="N13" s="258" t="str">
        <f t="shared" si="5"/>
        <v/>
      </c>
      <c r="O13" s="97">
        <f>IF(ISERROR(INDEX(Accueil!$M$27:$N$56,MATCH(VLOOKUP(C13,Accueil!$R$27:$S$126,2),Accueil!$M$27:$M$56,0),2)),"",INDEX(Accueil!$M$27:$N$56,MATCH(VLOOKUP(C13,Accueil!$R$27:$S$126,2),Accueil!$M$27:$M$56,0),2))</f>
        <v>3</v>
      </c>
      <c r="P13" s="97">
        <f>IF(ISERROR(INDEX(Accueil!$L$27:$M$56,MATCH(VLOOKUP(C13,Accueil!$R$27:$S$126,2),Accueil!$M$27:$M$56,0),1)),"",INDEX(Accueil!$L$27:$M$56,MATCH(VLOOKUP(C13,Accueil!$R$27:$S$126,2),Accueil!$M$27:$M$56,0),1))</f>
        <v>5</v>
      </c>
      <c r="Q13" s="97">
        <f t="shared" si="6"/>
        <v>1</v>
      </c>
      <c r="R13" s="97">
        <f t="shared" si="6"/>
        <v>1</v>
      </c>
      <c r="S13" s="186" t="e">
        <f>IF(J13=Accueil!$AB$26,1,0)</f>
        <v>#N/A</v>
      </c>
      <c r="T13" s="185" t="e">
        <f>IF(J13=Accueil!$AC$26,1,0)</f>
        <v>#N/A</v>
      </c>
      <c r="U13" s="185" t="e">
        <f>IF(J13=Accueil!$AD$26,1,0)</f>
        <v>#N/A</v>
      </c>
      <c r="V13" s="188" t="e">
        <f>IF(J13=Accueil!$AE$26,1,0)</f>
        <v>#N/A</v>
      </c>
      <c r="W13" s="188" t="e">
        <f>IF(J13=Accueil!$AF$26,1,0)</f>
        <v>#N/A</v>
      </c>
      <c r="X13" s="187" t="e">
        <f>IF(J13=Accueil!$AG$26,1,0)</f>
        <v>#N/A</v>
      </c>
    </row>
    <row r="14" spans="1:24" ht="23.25" customHeight="1">
      <c r="A14" s="256" t="str">
        <f>IF('Synthèse classes'!B14="","",'Synthèse classes'!B14)</f>
        <v>Raisonner</v>
      </c>
      <c r="B14" s="254" t="str">
        <f>IF('Synthèse classes'!C14="","",'Synthèse classes'!C14)</f>
        <v>Résoudre des pb nécessitant l’organisation de données multiples ou la construction d’une démarche qui combine des étapes de raisonnement</v>
      </c>
      <c r="C14" s="58">
        <f>IF('Synthèse classes'!D14="",0,'Synthèse classes'!D14)</f>
        <v>11</v>
      </c>
      <c r="D14" s="189" t="e">
        <f t="shared" si="1"/>
        <v>#N/A</v>
      </c>
      <c r="E14" s="183" t="e">
        <f>IF(C14=0,"",INDEX(Stabilo!$F$9:$DA$408,MATCH($B$3,Stabilo!$D$9:$D$408,0),C14))</f>
        <v>#N/A</v>
      </c>
      <c r="F14" s="242" t="e">
        <f>IF(C14=0,"",INDEX(Stabilo!$F$9:$DA$408,MATCH($B$3,Stabilo!$D$9:$D$408,0),C14))</f>
        <v>#N/A</v>
      </c>
      <c r="G14" s="242" t="e">
        <f>IF(C14=0,"",INDEX(Stabilo!$F$9:$DA$408,MATCH($B$3,Stabilo!$D$9:$D$408,0),C14))</f>
        <v>#N/A</v>
      </c>
      <c r="H14" s="243" t="e">
        <f>IF(C14=0,"",INDEX(Stabilo!$F$9:$DA$408,MATCH($B$3,Stabilo!$D$9:$D$408,0),C14))</f>
        <v>#N/A</v>
      </c>
      <c r="I14" s="243" t="e">
        <f>IF(C14=0,"",INDEX(Stabilo!$F$9:$DA$408,MATCH($B$3,Stabilo!$D$9:$D$408,0),C14))</f>
        <v>#N/A</v>
      </c>
      <c r="J14" s="182" t="e">
        <f>IF(C14=0,"",INDEX(Stabilo!$F$9:$DA$408,MATCH($B$3,Stabilo!$D$9:$D$408,0),C14))</f>
        <v>#N/A</v>
      </c>
      <c r="K14" s="253" t="str">
        <f t="shared" si="2"/>
        <v/>
      </c>
      <c r="L14" s="253" t="str">
        <f t="shared" si="3"/>
        <v/>
      </c>
      <c r="M14" s="181" t="str">
        <f t="shared" si="4"/>
        <v/>
      </c>
      <c r="N14" s="258" t="str">
        <f t="shared" si="5"/>
        <v/>
      </c>
      <c r="O14" s="97">
        <f>IF(ISERROR(INDEX(Accueil!$M$27:$N$56,MATCH(VLOOKUP(C14,Accueil!$R$27:$S$126,2),Accueil!$M$27:$M$56,0),2)),"",INDEX(Accueil!$M$27:$N$56,MATCH(VLOOKUP(C14,Accueil!$R$27:$S$126,2),Accueil!$M$27:$M$56,0),2))</f>
        <v>4</v>
      </c>
      <c r="P14" s="97">
        <f>IF(ISERROR(INDEX(Accueil!$L$27:$M$56,MATCH(VLOOKUP(C14,Accueil!$R$27:$S$126,2),Accueil!$M$27:$M$56,0),1)),"",INDEX(Accueil!$L$27:$M$56,MATCH(VLOOKUP(C14,Accueil!$R$27:$S$126,2),Accueil!$M$27:$M$56,0),1))</f>
        <v>6</v>
      </c>
      <c r="Q14" s="97">
        <f t="shared" si="6"/>
        <v>0</v>
      </c>
      <c r="R14" s="97">
        <f t="shared" si="6"/>
        <v>0</v>
      </c>
      <c r="S14" s="186" t="e">
        <f>IF(J14=Accueil!$AB$26,1,0)</f>
        <v>#N/A</v>
      </c>
      <c r="T14" s="185" t="e">
        <f>IF(J14=Accueil!$AC$26,1,0)</f>
        <v>#N/A</v>
      </c>
      <c r="U14" s="185" t="e">
        <f>IF(J14=Accueil!$AD$26,1,0)</f>
        <v>#N/A</v>
      </c>
      <c r="V14" s="188" t="e">
        <f>IF(J14=Accueil!$AE$26,1,0)</f>
        <v>#N/A</v>
      </c>
      <c r="W14" s="188" t="e">
        <f>IF(J14=Accueil!$AF$26,1,0)</f>
        <v>#N/A</v>
      </c>
      <c r="X14" s="187" t="e">
        <f>IF(J14=Accueil!$AG$26,1,0)</f>
        <v>#N/A</v>
      </c>
    </row>
    <row r="15" spans="1:24" ht="23.25" customHeight="1">
      <c r="A15" s="256" t="str">
        <f>IF('Synthèse classes'!B15="","",'Synthèse classes'!B15)</f>
        <v>Raisonner</v>
      </c>
      <c r="B15" s="254" t="str">
        <f>IF('Synthèse classes'!C15="","",'Synthèse classes'!C15)</f>
        <v>Résoudre des pb nécessitant l’organisation de données multiples ou la construction d’une démarche qui combine des étapes de raisonnement</v>
      </c>
      <c r="C15" s="58">
        <f>IF('Synthèse classes'!D15="",0,'Synthèse classes'!D15)</f>
        <v>15</v>
      </c>
      <c r="D15" s="189" t="e">
        <f t="shared" si="1"/>
        <v>#N/A</v>
      </c>
      <c r="E15" s="183" t="e">
        <f>IF(C15=0,"",INDEX(Stabilo!$F$9:$DA$408,MATCH($B$3,Stabilo!$D$9:$D$408,0),C15))</f>
        <v>#N/A</v>
      </c>
      <c r="F15" s="242" t="e">
        <f>IF(C15=0,"",INDEX(Stabilo!$F$9:$DA$408,MATCH($B$3,Stabilo!$D$9:$D$408,0),C15))</f>
        <v>#N/A</v>
      </c>
      <c r="G15" s="242" t="e">
        <f>IF(C15=0,"",INDEX(Stabilo!$F$9:$DA$408,MATCH($B$3,Stabilo!$D$9:$D$408,0),C15))</f>
        <v>#N/A</v>
      </c>
      <c r="H15" s="243" t="e">
        <f>IF(C15=0,"",INDEX(Stabilo!$F$9:$DA$408,MATCH($B$3,Stabilo!$D$9:$D$408,0),C15))</f>
        <v>#N/A</v>
      </c>
      <c r="I15" s="243" t="e">
        <f>IF(C15=0,"",INDEX(Stabilo!$F$9:$DA$408,MATCH($B$3,Stabilo!$D$9:$D$408,0),C15))</f>
        <v>#N/A</v>
      </c>
      <c r="J15" s="182" t="e">
        <f>IF(C15=0,"",INDEX(Stabilo!$F$9:$DA$408,MATCH($B$3,Stabilo!$D$9:$D$408,0),C15))</f>
        <v>#N/A</v>
      </c>
      <c r="K15" s="253" t="str">
        <f t="shared" si="2"/>
        <v/>
      </c>
      <c r="L15" s="253" t="str">
        <f t="shared" si="3"/>
        <v/>
      </c>
      <c r="M15" s="181" t="str">
        <f t="shared" si="4"/>
        <v/>
      </c>
      <c r="N15" s="258" t="str">
        <f t="shared" si="5"/>
        <v/>
      </c>
      <c r="O15" s="97">
        <f>IF(ISERROR(INDEX(Accueil!$M$27:$N$56,MATCH(VLOOKUP(C15,Accueil!$R$27:$S$126,2),Accueil!$M$27:$M$56,0),2)),"",INDEX(Accueil!$M$27:$N$56,MATCH(VLOOKUP(C15,Accueil!$R$27:$S$126,2),Accueil!$M$27:$M$56,0),2))</f>
        <v>4</v>
      </c>
      <c r="P15" s="97">
        <f>IF(ISERROR(INDEX(Accueil!$L$27:$M$56,MATCH(VLOOKUP(C15,Accueil!$R$27:$S$126,2),Accueil!$M$27:$M$56,0),1)),"",INDEX(Accueil!$L$27:$M$56,MATCH(VLOOKUP(C15,Accueil!$R$27:$S$126,2),Accueil!$M$27:$M$56,0),1))</f>
        <v>6</v>
      </c>
      <c r="Q15" s="97">
        <f t="shared" si="6"/>
        <v>1</v>
      </c>
      <c r="R15" s="97">
        <f t="shared" si="6"/>
        <v>1</v>
      </c>
      <c r="S15" s="186" t="e">
        <f>IF(J15=Accueil!$AB$26,1,0)</f>
        <v>#N/A</v>
      </c>
      <c r="T15" s="185" t="e">
        <f>IF(J15=Accueil!$AC$26,1,0)</f>
        <v>#N/A</v>
      </c>
      <c r="U15" s="185" t="e">
        <f>IF(J15=Accueil!$AD$26,1,0)</f>
        <v>#N/A</v>
      </c>
      <c r="V15" s="188" t="e">
        <f>IF(J15=Accueil!$AE$26,1,0)</f>
        <v>#N/A</v>
      </c>
      <c r="W15" s="188" t="e">
        <f>IF(J15=Accueil!$AF$26,1,0)</f>
        <v>#N/A</v>
      </c>
      <c r="X15" s="187" t="e">
        <f>IF(J15=Accueil!$AG$26,1,0)</f>
        <v>#N/A</v>
      </c>
    </row>
    <row r="16" spans="1:24" ht="23.25" customHeight="1">
      <c r="A16" s="256" t="str">
        <f>IF('Synthèse classes'!B16="","",'Synthèse classes'!B16)</f>
        <v>Raisonner</v>
      </c>
      <c r="B16" s="254" t="str">
        <f>IF('Synthèse classes'!C16="","",'Synthèse classes'!C16)</f>
        <v>En géométrie, passer progressivement de la perception au contrôle par les instruments pour amorcer des raisonnements s’appuyant uniquement sur des propriétés des figures et sur des relations entre</v>
      </c>
      <c r="C16" s="58">
        <f>IF('Synthèse classes'!D16="",0,'Synthèse classes'!D16)</f>
        <v>2</v>
      </c>
      <c r="D16" s="189" t="e">
        <f t="shared" si="1"/>
        <v>#N/A</v>
      </c>
      <c r="E16" s="183" t="e">
        <f>IF(C16=0,"",INDEX(Stabilo!$F$9:$DA$408,MATCH($B$3,Stabilo!$D$9:$D$408,0),C16))</f>
        <v>#N/A</v>
      </c>
      <c r="F16" s="242" t="e">
        <f>IF(C16=0,"",INDEX(Stabilo!$F$9:$DA$408,MATCH($B$3,Stabilo!$D$9:$D$408,0),C16))</f>
        <v>#N/A</v>
      </c>
      <c r="G16" s="242" t="e">
        <f>IF(C16=0,"",INDEX(Stabilo!$F$9:$DA$408,MATCH($B$3,Stabilo!$D$9:$D$408,0),C16))</f>
        <v>#N/A</v>
      </c>
      <c r="H16" s="243" t="e">
        <f>IF(C16=0,"",INDEX(Stabilo!$F$9:$DA$408,MATCH($B$3,Stabilo!$D$9:$D$408,0),C16))</f>
        <v>#N/A</v>
      </c>
      <c r="I16" s="243" t="e">
        <f>IF(C16=0,"",INDEX(Stabilo!$F$9:$DA$408,MATCH($B$3,Stabilo!$D$9:$D$408,0),C16))</f>
        <v>#N/A</v>
      </c>
      <c r="J16" s="182" t="e">
        <f>IF(C16=0,"",INDEX(Stabilo!$F$9:$DA$408,MATCH($B$3,Stabilo!$D$9:$D$408,0),C16))</f>
        <v>#N/A</v>
      </c>
      <c r="K16" s="253" t="str">
        <f t="shared" si="2"/>
        <v/>
      </c>
      <c r="L16" s="253" t="str">
        <f t="shared" si="3"/>
        <v/>
      </c>
      <c r="M16" s="181" t="str">
        <f t="shared" si="4"/>
        <v/>
      </c>
      <c r="N16" s="258" t="str">
        <f t="shared" si="5"/>
        <v/>
      </c>
      <c r="O16" s="97">
        <f>IF(ISERROR(INDEX(Accueil!$M$27:$N$56,MATCH(VLOOKUP(C16,Accueil!$R$27:$S$126,2),Accueil!$M$27:$M$56,0),2)),"",INDEX(Accueil!$M$27:$N$56,MATCH(VLOOKUP(C16,Accueil!$R$27:$S$126,2),Accueil!$M$27:$M$56,0),2))</f>
        <v>4</v>
      </c>
      <c r="P16" s="97">
        <f>IF(ISERROR(INDEX(Accueil!$L$27:$M$56,MATCH(VLOOKUP(C16,Accueil!$R$27:$S$126,2),Accueil!$M$27:$M$56,0),1)),"",INDEX(Accueil!$L$27:$M$56,MATCH(VLOOKUP(C16,Accueil!$R$27:$S$126,2),Accueil!$M$27:$M$56,0),1))</f>
        <v>7</v>
      </c>
      <c r="Q16" s="97">
        <f t="shared" si="6"/>
        <v>1</v>
      </c>
      <c r="R16" s="97">
        <f t="shared" si="6"/>
        <v>0</v>
      </c>
      <c r="S16" s="186" t="e">
        <f>IF(J16=Accueil!$AB$26,1,0)</f>
        <v>#N/A</v>
      </c>
      <c r="T16" s="185" t="e">
        <f>IF(J16=Accueil!$AC$26,1,0)</f>
        <v>#N/A</v>
      </c>
      <c r="U16" s="185" t="e">
        <f>IF(J16=Accueil!$AD$26,1,0)</f>
        <v>#N/A</v>
      </c>
      <c r="V16" s="188" t="e">
        <f>IF(J16=Accueil!$AE$26,1,0)</f>
        <v>#N/A</v>
      </c>
      <c r="W16" s="188" t="e">
        <f>IF(J16=Accueil!$AF$26,1,0)</f>
        <v>#N/A</v>
      </c>
      <c r="X16" s="187" t="e">
        <f>IF(J16=Accueil!$AG$26,1,0)</f>
        <v>#N/A</v>
      </c>
    </row>
    <row r="17" spans="1:24" ht="23.25" customHeight="1">
      <c r="A17" s="256" t="str">
        <f>IF('Synthèse classes'!B17="","",'Synthèse classes'!B17)</f>
        <v>Raisonner</v>
      </c>
      <c r="B17" s="254" t="str">
        <f>IF('Synthèse classes'!C17="","",'Synthèse classes'!C17)</f>
        <v>Justifier ses affirmations et rechercher la validité des informations dont on dispose</v>
      </c>
      <c r="C17" s="58">
        <f>IF('Synthèse classes'!D17="",0,'Synthèse classes'!D17)</f>
        <v>4</v>
      </c>
      <c r="D17" s="189" t="e">
        <f t="shared" si="1"/>
        <v>#N/A</v>
      </c>
      <c r="E17" s="183" t="e">
        <f>IF(C17=0,"",INDEX(Stabilo!$F$9:$DA$408,MATCH($B$3,Stabilo!$D$9:$D$408,0),C17))</f>
        <v>#N/A</v>
      </c>
      <c r="F17" s="242" t="e">
        <f>IF(C17=0,"",INDEX(Stabilo!$F$9:$DA$408,MATCH($B$3,Stabilo!$D$9:$D$408,0),C17))</f>
        <v>#N/A</v>
      </c>
      <c r="G17" s="242" t="e">
        <f>IF(C17=0,"",INDEX(Stabilo!$F$9:$DA$408,MATCH($B$3,Stabilo!$D$9:$D$408,0),C17))</f>
        <v>#N/A</v>
      </c>
      <c r="H17" s="243" t="e">
        <f>IF(C17=0,"",INDEX(Stabilo!$F$9:$DA$408,MATCH($B$3,Stabilo!$D$9:$D$408,0),C17))</f>
        <v>#N/A</v>
      </c>
      <c r="I17" s="243" t="e">
        <f>IF(C17=0,"",INDEX(Stabilo!$F$9:$DA$408,MATCH($B$3,Stabilo!$D$9:$D$408,0),C17))</f>
        <v>#N/A</v>
      </c>
      <c r="J17" s="182" t="e">
        <f>IF(C17=0,"",INDEX(Stabilo!$F$9:$DA$408,MATCH($B$3,Stabilo!$D$9:$D$408,0),C17))</f>
        <v>#N/A</v>
      </c>
      <c r="K17" s="253" t="str">
        <f t="shared" si="2"/>
        <v/>
      </c>
      <c r="L17" s="253" t="str">
        <f t="shared" si="3"/>
        <v/>
      </c>
      <c r="M17" s="181" t="str">
        <f t="shared" si="4"/>
        <v/>
      </c>
      <c r="N17" s="258" t="str">
        <f t="shared" si="5"/>
        <v/>
      </c>
      <c r="O17" s="97">
        <f>IF(ISERROR(INDEX(Accueil!$M$27:$N$56,MATCH(VLOOKUP(C17,Accueil!$R$27:$S$126,2),Accueil!$M$27:$M$56,0),2)),"",INDEX(Accueil!$M$27:$N$56,MATCH(VLOOKUP(C17,Accueil!$R$27:$S$126,2),Accueil!$M$27:$M$56,0),2))</f>
        <v>4</v>
      </c>
      <c r="P17" s="97">
        <f>IF(ISERROR(INDEX(Accueil!$L$27:$M$56,MATCH(VLOOKUP(C17,Accueil!$R$27:$S$126,2),Accueil!$M$27:$M$56,0),1)),"",INDEX(Accueil!$L$27:$M$56,MATCH(VLOOKUP(C17,Accueil!$R$27:$S$126,2),Accueil!$M$27:$M$56,0),1))</f>
        <v>8</v>
      </c>
      <c r="Q17" s="97">
        <f t="shared" si="6"/>
        <v>1</v>
      </c>
      <c r="R17" s="97">
        <f t="shared" si="6"/>
        <v>0</v>
      </c>
      <c r="S17" s="186" t="e">
        <f>IF(J17=Accueil!$AB$26,1,0)</f>
        <v>#N/A</v>
      </c>
      <c r="T17" s="185" t="e">
        <f>IF(J17=Accueil!$AC$26,1,0)</f>
        <v>#N/A</v>
      </c>
      <c r="U17" s="185" t="e">
        <f>IF(J17=Accueil!$AD$26,1,0)</f>
        <v>#N/A</v>
      </c>
      <c r="V17" s="188" t="e">
        <f>IF(J17=Accueil!$AE$26,1,0)</f>
        <v>#N/A</v>
      </c>
      <c r="W17" s="188" t="e">
        <f>IF(J17=Accueil!$AF$26,1,0)</f>
        <v>#N/A</v>
      </c>
      <c r="X17" s="187" t="e">
        <f>IF(J17=Accueil!$AG$26,1,0)</f>
        <v>#N/A</v>
      </c>
    </row>
    <row r="18" spans="1:24" ht="23.25" customHeight="1">
      <c r="A18" s="256" t="str">
        <f>IF('Synthèse classes'!B18="","",'Synthèse classes'!B18)</f>
        <v>Communiquer</v>
      </c>
      <c r="B18" s="254" t="str">
        <f>IF('Synthèse classes'!C18="","",'Synthèse classes'!C18)</f>
        <v>Utiliser progressivement un vocabulaire adéquat et/ou des notations adaptées pour décrire une situation, exposer une argumentation</v>
      </c>
      <c r="C18" s="58">
        <f>IF('Synthèse classes'!D18="",0,'Synthèse classes'!D18)</f>
        <v>3</v>
      </c>
      <c r="D18" s="189" t="e">
        <f t="shared" si="1"/>
        <v>#N/A</v>
      </c>
      <c r="E18" s="183" t="e">
        <f>IF(C18=0,"",INDEX(Stabilo!$F$9:$DA$408,MATCH($B$3,Stabilo!$D$9:$D$408,0),C18))</f>
        <v>#N/A</v>
      </c>
      <c r="F18" s="242" t="e">
        <f>IF(C18=0,"",INDEX(Stabilo!$F$9:$DA$408,MATCH($B$3,Stabilo!$D$9:$D$408,0),C18))</f>
        <v>#N/A</v>
      </c>
      <c r="G18" s="242" t="e">
        <f>IF(C18=0,"",INDEX(Stabilo!$F$9:$DA$408,MATCH($B$3,Stabilo!$D$9:$D$408,0),C18))</f>
        <v>#N/A</v>
      </c>
      <c r="H18" s="243" t="e">
        <f>IF(C18=0,"",INDEX(Stabilo!$F$9:$DA$408,MATCH($B$3,Stabilo!$D$9:$D$408,0),C18))</f>
        <v>#N/A</v>
      </c>
      <c r="I18" s="243" t="e">
        <f>IF(C18=0,"",INDEX(Stabilo!$F$9:$DA$408,MATCH($B$3,Stabilo!$D$9:$D$408,0),C18))</f>
        <v>#N/A</v>
      </c>
      <c r="J18" s="182" t="e">
        <f>IF(C18=0,"",INDEX(Stabilo!$F$9:$DA$408,MATCH($B$3,Stabilo!$D$9:$D$408,0),C18))</f>
        <v>#N/A</v>
      </c>
      <c r="K18" s="253" t="str">
        <f t="shared" si="2"/>
        <v/>
      </c>
      <c r="L18" s="253" t="str">
        <f t="shared" si="3"/>
        <v/>
      </c>
      <c r="M18" s="181" t="str">
        <f t="shared" si="4"/>
        <v/>
      </c>
      <c r="N18" s="258" t="str">
        <f t="shared" si="5"/>
        <v/>
      </c>
      <c r="O18" s="97">
        <f>IF(ISERROR(INDEX(Accueil!$M$27:$N$56,MATCH(VLOOKUP(C18,Accueil!$R$27:$S$126,2),Accueil!$M$27:$M$56,0),2)),"",INDEX(Accueil!$M$27:$N$56,MATCH(VLOOKUP(C18,Accueil!$R$27:$S$126,2),Accueil!$M$27:$M$56,0),2))</f>
        <v>5</v>
      </c>
      <c r="P18" s="97">
        <f>IF(ISERROR(INDEX(Accueil!$L$27:$M$56,MATCH(VLOOKUP(C18,Accueil!$R$27:$S$126,2),Accueil!$M$27:$M$56,0),1)),"",INDEX(Accueil!$L$27:$M$56,MATCH(VLOOKUP(C18,Accueil!$R$27:$S$126,2),Accueil!$M$27:$M$56,0),1))</f>
        <v>9</v>
      </c>
      <c r="Q18" s="97">
        <f t="shared" si="6"/>
        <v>0</v>
      </c>
      <c r="R18" s="97">
        <f t="shared" si="6"/>
        <v>0</v>
      </c>
      <c r="S18" s="186" t="e">
        <f>IF(J18=Accueil!$AB$26,1,0)</f>
        <v>#N/A</v>
      </c>
      <c r="T18" s="185" t="e">
        <f>IF(J18=Accueil!$AC$26,1,0)</f>
        <v>#N/A</v>
      </c>
      <c r="U18" s="185" t="e">
        <f>IF(J18=Accueil!$AD$26,1,0)</f>
        <v>#N/A</v>
      </c>
      <c r="V18" s="188" t="e">
        <f>IF(J18=Accueil!$AE$26,1,0)</f>
        <v>#N/A</v>
      </c>
      <c r="W18" s="188" t="e">
        <f>IF(J18=Accueil!$AF$26,1,0)</f>
        <v>#N/A</v>
      </c>
      <c r="X18" s="187" t="e">
        <f>IF(J18=Accueil!$AG$26,1,0)</f>
        <v>#N/A</v>
      </c>
    </row>
    <row r="19" spans="1:24" ht="23.25" customHeight="1">
      <c r="A19" s="256" t="str">
        <f>IF('Synthèse classes'!B19="","",'Synthèse classes'!B19)</f>
        <v>Communiquer</v>
      </c>
      <c r="B19" s="254" t="str">
        <f>IF('Synthèse classes'!C19="","",'Synthèse classes'!C19)</f>
        <v>Utiliser progressivement un vocabulaire adéquat et/ou des notations adaptées pour décrire une situation, exposer une argumentation</v>
      </c>
      <c r="C19" s="58">
        <f>IF('Synthèse classes'!D19="",0,'Synthèse classes'!D19)</f>
        <v>12</v>
      </c>
      <c r="D19" s="189" t="e">
        <f t="shared" si="1"/>
        <v>#N/A</v>
      </c>
      <c r="E19" s="183" t="e">
        <f>IF(C19=0,"",INDEX(Stabilo!$F$9:$DA$408,MATCH($B$3,Stabilo!$D$9:$D$408,0),C19))</f>
        <v>#N/A</v>
      </c>
      <c r="F19" s="242" t="e">
        <f>IF(C19=0,"",INDEX(Stabilo!$F$9:$DA$408,MATCH($B$3,Stabilo!$D$9:$D$408,0),C19))</f>
        <v>#N/A</v>
      </c>
      <c r="G19" s="242" t="e">
        <f>IF(C19=0,"",INDEX(Stabilo!$F$9:$DA$408,MATCH($B$3,Stabilo!$D$9:$D$408,0),C19))</f>
        <v>#N/A</v>
      </c>
      <c r="H19" s="243" t="e">
        <f>IF(C19=0,"",INDEX(Stabilo!$F$9:$DA$408,MATCH($B$3,Stabilo!$D$9:$D$408,0),C19))</f>
        <v>#N/A</v>
      </c>
      <c r="I19" s="243" t="e">
        <f>IF(C19=0,"",INDEX(Stabilo!$F$9:$DA$408,MATCH($B$3,Stabilo!$D$9:$D$408,0),C19))</f>
        <v>#N/A</v>
      </c>
      <c r="J19" s="182" t="e">
        <f>IF(C19=0,"",INDEX(Stabilo!$F$9:$DA$408,MATCH($B$3,Stabilo!$D$9:$D$408,0),C19))</f>
        <v>#N/A</v>
      </c>
      <c r="K19" s="253" t="str">
        <f t="shared" si="2"/>
        <v/>
      </c>
      <c r="L19" s="253" t="str">
        <f t="shared" si="3"/>
        <v/>
      </c>
      <c r="M19" s="181" t="str">
        <f t="shared" si="4"/>
        <v/>
      </c>
      <c r="N19" s="258" t="str">
        <f t="shared" si="5"/>
        <v/>
      </c>
      <c r="O19" s="97">
        <f>IF(ISERROR(INDEX(Accueil!$M$27:$N$56,MATCH(VLOOKUP(C19,Accueil!$R$27:$S$126,2),Accueil!$M$27:$M$56,0),2)),"",INDEX(Accueil!$M$27:$N$56,MATCH(VLOOKUP(C19,Accueil!$R$27:$S$126,2),Accueil!$M$27:$M$56,0),2))</f>
        <v>5</v>
      </c>
      <c r="P19" s="97">
        <f>IF(ISERROR(INDEX(Accueil!$L$27:$M$56,MATCH(VLOOKUP(C19,Accueil!$R$27:$S$126,2),Accueil!$M$27:$M$56,0),1)),"",INDEX(Accueil!$L$27:$M$56,MATCH(VLOOKUP(C19,Accueil!$R$27:$S$126,2),Accueil!$M$27:$M$56,0),1))</f>
        <v>9</v>
      </c>
      <c r="Q19" s="97">
        <f t="shared" si="6"/>
        <v>1</v>
      </c>
      <c r="R19" s="97">
        <f t="shared" si="6"/>
        <v>1</v>
      </c>
      <c r="S19" s="186" t="e">
        <f>IF(J19=Accueil!$AB$26,1,0)</f>
        <v>#N/A</v>
      </c>
      <c r="T19" s="185" t="e">
        <f>IF(J19=Accueil!$AC$26,1,0)</f>
        <v>#N/A</v>
      </c>
      <c r="U19" s="185" t="e">
        <f>IF(J19=Accueil!$AD$26,1,0)</f>
        <v>#N/A</v>
      </c>
      <c r="V19" s="188" t="e">
        <f>IF(J19=Accueil!$AE$26,1,0)</f>
        <v>#N/A</v>
      </c>
      <c r="W19" s="188" t="e">
        <f>IF(J19=Accueil!$AF$26,1,0)</f>
        <v>#N/A</v>
      </c>
      <c r="X19" s="187" t="e">
        <f>IF(J19=Accueil!$AG$26,1,0)</f>
        <v>#N/A</v>
      </c>
    </row>
    <row r="20" spans="1:24" ht="23.25" customHeight="1">
      <c r="A20" s="256" t="str">
        <f>IF('Synthèse classes'!B20="","",'Synthèse classes'!B20)</f>
        <v>Communiquer</v>
      </c>
      <c r="B20" s="254" t="str">
        <f>IF('Synthèse classes'!C20="","",'Synthèse classes'!C20)</f>
        <v>Expliquer sa démarche ou son raisonnement, comprendre les explications d’un autre et argumenter dans l’échange</v>
      </c>
      <c r="C20" s="58">
        <f>IF('Synthèse classes'!D20="",0,'Synthèse classes'!D20)</f>
        <v>16</v>
      </c>
      <c r="D20" s="189" t="e">
        <f t="shared" si="1"/>
        <v>#N/A</v>
      </c>
      <c r="E20" s="183" t="e">
        <f>IF(C20=0,"",INDEX(Stabilo!$F$9:$DA$408,MATCH($B$3,Stabilo!$D$9:$D$408,0),C20))</f>
        <v>#N/A</v>
      </c>
      <c r="F20" s="242" t="e">
        <f>IF(C20=0,"",INDEX(Stabilo!$F$9:$DA$408,MATCH($B$3,Stabilo!$D$9:$D$408,0),C20))</f>
        <v>#N/A</v>
      </c>
      <c r="G20" s="242" t="e">
        <f>IF(C20=0,"",INDEX(Stabilo!$F$9:$DA$408,MATCH($B$3,Stabilo!$D$9:$D$408,0),C20))</f>
        <v>#N/A</v>
      </c>
      <c r="H20" s="243" t="e">
        <f>IF(C20=0,"",INDEX(Stabilo!$F$9:$DA$408,MATCH($B$3,Stabilo!$D$9:$D$408,0),C20))</f>
        <v>#N/A</v>
      </c>
      <c r="I20" s="243" t="e">
        <f>IF(C20=0,"",INDEX(Stabilo!$F$9:$DA$408,MATCH($B$3,Stabilo!$D$9:$D$408,0),C20))</f>
        <v>#N/A</v>
      </c>
      <c r="J20" s="182" t="e">
        <f>IF(C20=0,"",INDEX(Stabilo!$F$9:$DA$408,MATCH($B$3,Stabilo!$D$9:$D$408,0),C20))</f>
        <v>#N/A</v>
      </c>
      <c r="K20" s="253" t="str">
        <f t="shared" si="2"/>
        <v/>
      </c>
      <c r="L20" s="253" t="str">
        <f t="shared" si="3"/>
        <v/>
      </c>
      <c r="M20" s="181" t="str">
        <f t="shared" si="4"/>
        <v/>
      </c>
      <c r="N20" s="258" t="str">
        <f t="shared" si="5"/>
        <v/>
      </c>
      <c r="O20" s="97">
        <f>IF(ISERROR(INDEX(Accueil!$M$27:$N$56,MATCH(VLOOKUP(C20,Accueil!$R$27:$S$126,2),Accueil!$M$27:$M$56,0),2)),"",INDEX(Accueil!$M$27:$N$56,MATCH(VLOOKUP(C20,Accueil!$R$27:$S$126,2),Accueil!$M$27:$M$56,0),2))</f>
        <v>5</v>
      </c>
      <c r="P20" s="97">
        <f>IF(ISERROR(INDEX(Accueil!$L$27:$M$56,MATCH(VLOOKUP(C20,Accueil!$R$27:$S$126,2),Accueil!$M$27:$M$56,0),1)),"",INDEX(Accueil!$L$27:$M$56,MATCH(VLOOKUP(C20,Accueil!$R$27:$S$126,2),Accueil!$M$27:$M$56,0),1))</f>
        <v>10</v>
      </c>
      <c r="Q20" s="97">
        <f t="shared" si="6"/>
        <v>1</v>
      </c>
      <c r="R20" s="97">
        <f t="shared" si="6"/>
        <v>0</v>
      </c>
      <c r="S20" s="186" t="e">
        <f>IF(J20=Accueil!$AB$26,1,0)</f>
        <v>#N/A</v>
      </c>
      <c r="T20" s="185" t="e">
        <f>IF(J20=Accueil!$AC$26,1,0)</f>
        <v>#N/A</v>
      </c>
      <c r="U20" s="185" t="e">
        <f>IF(J20=Accueil!$AD$26,1,0)</f>
        <v>#N/A</v>
      </c>
      <c r="V20" s="188" t="e">
        <f>IF(J20=Accueil!$AE$26,1,0)</f>
        <v>#N/A</v>
      </c>
      <c r="W20" s="188" t="e">
        <f>IF(J20=Accueil!$AF$26,1,0)</f>
        <v>#N/A</v>
      </c>
      <c r="X20" s="187" t="e">
        <f>IF(J20=Accueil!$AG$26,1,0)</f>
        <v>#N/A</v>
      </c>
    </row>
    <row r="21" spans="1:24" ht="23.25" customHeight="1">
      <c r="A21" s="256" t="str">
        <f>IF('Synthèse classes'!B21="","",'Synthèse classes'!B21)</f>
        <v/>
      </c>
      <c r="B21" s="254" t="str">
        <f>IF('Synthèse classes'!C21="","",'Synthèse classes'!C21)</f>
        <v/>
      </c>
      <c r="C21" s="58">
        <f>IF('Synthèse classes'!D21="",0,'Synthèse classes'!D21)</f>
        <v>0</v>
      </c>
      <c r="D21" s="189">
        <f t="shared" si="1"/>
        <v>1</v>
      </c>
      <c r="E21" s="183" t="str">
        <f>IF(C21=0,"",INDEX(Stabilo!$F$9:$DA$408,MATCH($B$3,Stabilo!$D$9:$D$408,0),C21))</f>
        <v/>
      </c>
      <c r="F21" s="242" t="str">
        <f>IF(C21=0,"",INDEX(Stabilo!$F$9:$DA$408,MATCH($B$3,Stabilo!$D$9:$D$408,0),C21))</f>
        <v/>
      </c>
      <c r="G21" s="242" t="str">
        <f>IF(C21=0,"",INDEX(Stabilo!$F$9:$DA$408,MATCH($B$3,Stabilo!$D$9:$D$408,0),C21))</f>
        <v/>
      </c>
      <c r="H21" s="243" t="str">
        <f>IF(C21=0,"",INDEX(Stabilo!$F$9:$DA$408,MATCH($B$3,Stabilo!$D$9:$D$408,0),C21))</f>
        <v/>
      </c>
      <c r="I21" s="243" t="str">
        <f>IF(C21=0,"",INDEX(Stabilo!$F$9:$DA$408,MATCH($B$3,Stabilo!$D$9:$D$408,0),C21))</f>
        <v/>
      </c>
      <c r="J21" s="182" t="str">
        <f>IF(C21=0,"",INDEX(Stabilo!$F$9:$DA$408,MATCH($B$3,Stabilo!$D$9:$D$408,0),C21))</f>
        <v/>
      </c>
      <c r="K21" s="253" t="str">
        <f t="shared" si="2"/>
        <v/>
      </c>
      <c r="L21" s="253" t="str">
        <f t="shared" si="3"/>
        <v/>
      </c>
      <c r="M21" s="181" t="str">
        <f t="shared" si="4"/>
        <v/>
      </c>
      <c r="N21" s="258" t="str">
        <f t="shared" si="5"/>
        <v/>
      </c>
      <c r="O21" s="97" t="str">
        <f>IF(ISERROR(INDEX(Accueil!$M$27:$N$56,MATCH(VLOOKUP(C21,Accueil!$R$27:$S$126,2),Accueil!$M$27:$M$56,0),2)),"",INDEX(Accueil!$M$27:$N$56,MATCH(VLOOKUP(C21,Accueil!$R$27:$S$126,2),Accueil!$M$27:$M$56,0),2))</f>
        <v/>
      </c>
      <c r="P21" s="97" t="str">
        <f>IF(ISERROR(INDEX(Accueil!$L$27:$M$56,MATCH(VLOOKUP(C21,Accueil!$R$27:$S$126,2),Accueil!$M$27:$M$56,0),1)),"",INDEX(Accueil!$L$27:$M$56,MATCH(VLOOKUP(C21,Accueil!$R$27:$S$126,2),Accueil!$M$27:$M$56,0),1))</f>
        <v/>
      </c>
      <c r="Q21" s="97">
        <f t="shared" si="6"/>
        <v>0</v>
      </c>
      <c r="R21" s="97">
        <f t="shared" si="6"/>
        <v>0</v>
      </c>
      <c r="S21" s="186">
        <f>IF(J21=Accueil!$AB$26,1,0)</f>
        <v>0</v>
      </c>
      <c r="T21" s="185">
        <f>IF(J21=Accueil!$AC$26,1,0)</f>
        <v>0</v>
      </c>
      <c r="U21" s="185">
        <f>IF(J21=Accueil!$AD$26,1,0)</f>
        <v>0</v>
      </c>
      <c r="V21" s="188">
        <f>IF(J21=Accueil!$AE$26,1,0)</f>
        <v>0</v>
      </c>
      <c r="W21" s="188">
        <f>IF(J21=Accueil!$AF$26,1,0)</f>
        <v>0</v>
      </c>
      <c r="X21" s="187">
        <f>IF(J21=Accueil!$AG$26,1,0)</f>
        <v>0</v>
      </c>
    </row>
    <row r="22" spans="1:24" ht="23.25" customHeight="1">
      <c r="A22" s="256" t="str">
        <f>IF('Synthèse classes'!B22="","",'Synthèse classes'!B22)</f>
        <v/>
      </c>
      <c r="B22" s="254" t="str">
        <f>IF('Synthèse classes'!C22="","",'Synthèse classes'!C22)</f>
        <v/>
      </c>
      <c r="C22" s="58">
        <f>IF('Synthèse classes'!D22="",0,'Synthèse classes'!D22)</f>
        <v>0</v>
      </c>
      <c r="D22" s="189">
        <f t="shared" si="1"/>
        <v>1</v>
      </c>
      <c r="E22" s="183" t="str">
        <f>IF(C22=0,"",INDEX(Stabilo!$F$9:$DA$408,MATCH($B$3,Stabilo!$D$9:$D$408,0),C22))</f>
        <v/>
      </c>
      <c r="F22" s="242" t="str">
        <f>IF(C22=0,"",INDEX(Stabilo!$F$9:$DA$408,MATCH($B$3,Stabilo!$D$9:$D$408,0),C22))</f>
        <v/>
      </c>
      <c r="G22" s="242" t="str">
        <f>IF(C22=0,"",INDEX(Stabilo!$F$9:$DA$408,MATCH($B$3,Stabilo!$D$9:$D$408,0),C22))</f>
        <v/>
      </c>
      <c r="H22" s="243" t="str">
        <f>IF(C22=0,"",INDEX(Stabilo!$F$9:$DA$408,MATCH($B$3,Stabilo!$D$9:$D$408,0),C22))</f>
        <v/>
      </c>
      <c r="I22" s="243" t="str">
        <f>IF(C22=0,"",INDEX(Stabilo!$F$9:$DA$408,MATCH($B$3,Stabilo!$D$9:$D$408,0),C22))</f>
        <v/>
      </c>
      <c r="J22" s="182" t="str">
        <f>IF(C22=0,"",INDEX(Stabilo!$F$9:$DA$408,MATCH($B$3,Stabilo!$D$9:$D$408,0),C22))</f>
        <v/>
      </c>
      <c r="K22" s="253" t="str">
        <f t="shared" si="2"/>
        <v/>
      </c>
      <c r="L22" s="253" t="str">
        <f t="shared" si="3"/>
        <v/>
      </c>
      <c r="M22" s="181" t="str">
        <f t="shared" si="4"/>
        <v/>
      </c>
      <c r="N22" s="258" t="str">
        <f t="shared" si="5"/>
        <v/>
      </c>
      <c r="O22" s="97" t="str">
        <f>IF(ISERROR(INDEX(Accueil!$M$27:$N$56,MATCH(VLOOKUP(C22,Accueil!$R$27:$S$126,2),Accueil!$M$27:$M$56,0),2)),"",INDEX(Accueil!$M$27:$N$56,MATCH(VLOOKUP(C22,Accueil!$R$27:$S$126,2),Accueil!$M$27:$M$56,0),2))</f>
        <v/>
      </c>
      <c r="P22" s="97" t="str">
        <f>IF(ISERROR(INDEX(Accueil!$L$27:$M$56,MATCH(VLOOKUP(C22,Accueil!$R$27:$S$126,2),Accueil!$M$27:$M$56,0),1)),"",INDEX(Accueil!$L$27:$M$56,MATCH(VLOOKUP(C22,Accueil!$R$27:$S$126,2),Accueil!$M$27:$M$56,0),1))</f>
        <v/>
      </c>
      <c r="Q22" s="97">
        <f t="shared" si="6"/>
        <v>1</v>
      </c>
      <c r="R22" s="97">
        <f t="shared" si="6"/>
        <v>1</v>
      </c>
      <c r="S22" s="186">
        <f>IF(J22=Accueil!$AB$26,1,0)</f>
        <v>0</v>
      </c>
      <c r="T22" s="185">
        <f>IF(J22=Accueil!$AC$26,1,0)</f>
        <v>0</v>
      </c>
      <c r="U22" s="185">
        <f>IF(J22=Accueil!$AD$26,1,0)</f>
        <v>0</v>
      </c>
      <c r="V22" s="188">
        <f>IF(J22=Accueil!$AE$26,1,0)</f>
        <v>0</v>
      </c>
      <c r="W22" s="188">
        <f>IF(J22=Accueil!$AF$26,1,0)</f>
        <v>0</v>
      </c>
      <c r="X22" s="187">
        <f>IF(J22=Accueil!$AG$26,1,0)</f>
        <v>0</v>
      </c>
    </row>
    <row r="23" spans="1:24" ht="23.25" customHeight="1">
      <c r="A23" s="256" t="str">
        <f>IF('Synthèse classes'!B23="","",'Synthèse classes'!B23)</f>
        <v/>
      </c>
      <c r="B23" s="254" t="str">
        <f>IF('Synthèse classes'!C23="","",'Synthèse classes'!C23)</f>
        <v/>
      </c>
      <c r="C23" s="58">
        <f>IF('Synthèse classes'!D23="",0,'Synthèse classes'!D23)</f>
        <v>0</v>
      </c>
      <c r="D23" s="189">
        <f t="shared" si="1"/>
        <v>1</v>
      </c>
      <c r="E23" s="183" t="str">
        <f>IF(C23=0,"",INDEX(Stabilo!$F$9:$DA$408,MATCH($B$3,Stabilo!$D$9:$D$408,0),C23))</f>
        <v/>
      </c>
      <c r="F23" s="242" t="str">
        <f>IF(C23=0,"",INDEX(Stabilo!$F$9:$DA$408,MATCH($B$3,Stabilo!$D$9:$D$408,0),C23))</f>
        <v/>
      </c>
      <c r="G23" s="242" t="str">
        <f>IF(C23=0,"",INDEX(Stabilo!$F$9:$DA$408,MATCH($B$3,Stabilo!$D$9:$D$408,0),C23))</f>
        <v/>
      </c>
      <c r="H23" s="243" t="str">
        <f>IF(C23=0,"",INDEX(Stabilo!$F$9:$DA$408,MATCH($B$3,Stabilo!$D$9:$D$408,0),C23))</f>
        <v/>
      </c>
      <c r="I23" s="243" t="str">
        <f>IF(C23=0,"",INDEX(Stabilo!$F$9:$DA$408,MATCH($B$3,Stabilo!$D$9:$D$408,0),C23))</f>
        <v/>
      </c>
      <c r="J23" s="182" t="str">
        <f>IF(C23=0,"",INDEX(Stabilo!$F$9:$DA$408,MATCH($B$3,Stabilo!$D$9:$D$408,0),C23))</f>
        <v/>
      </c>
      <c r="K23" s="253" t="str">
        <f t="shared" si="2"/>
        <v/>
      </c>
      <c r="L23" s="253" t="str">
        <f t="shared" si="3"/>
        <v/>
      </c>
      <c r="M23" s="181" t="str">
        <f t="shared" si="4"/>
        <v/>
      </c>
      <c r="N23" s="258" t="str">
        <f t="shared" si="5"/>
        <v/>
      </c>
      <c r="O23" s="97" t="str">
        <f>IF(ISERROR(INDEX(Accueil!$M$27:$N$56,MATCH(VLOOKUP(C23,Accueil!$R$27:$S$126,2),Accueil!$M$27:$M$56,0),2)),"",INDEX(Accueil!$M$27:$N$56,MATCH(VLOOKUP(C23,Accueil!$R$27:$S$126,2),Accueil!$M$27:$M$56,0),2))</f>
        <v/>
      </c>
      <c r="P23" s="97" t="str">
        <f>IF(ISERROR(INDEX(Accueil!$L$27:$M$56,MATCH(VLOOKUP(C23,Accueil!$R$27:$S$126,2),Accueil!$M$27:$M$56,0),1)),"",INDEX(Accueil!$L$27:$M$56,MATCH(VLOOKUP(C23,Accueil!$R$27:$S$126,2),Accueil!$M$27:$M$56,0),1))</f>
        <v/>
      </c>
      <c r="Q23" s="97">
        <f t="shared" si="6"/>
        <v>1</v>
      </c>
      <c r="R23" s="97">
        <f t="shared" si="6"/>
        <v>1</v>
      </c>
      <c r="S23" s="186">
        <f>IF(J23=Accueil!$AB$26,1,0)</f>
        <v>0</v>
      </c>
      <c r="T23" s="185">
        <f>IF(J23=Accueil!$AC$26,1,0)</f>
        <v>0</v>
      </c>
      <c r="U23" s="185">
        <f>IF(J23=Accueil!$AD$26,1,0)</f>
        <v>0</v>
      </c>
      <c r="V23" s="188">
        <f>IF(J23=Accueil!$AE$26,1,0)</f>
        <v>0</v>
      </c>
      <c r="W23" s="188">
        <f>IF(J23=Accueil!$AF$26,1,0)</f>
        <v>0</v>
      </c>
      <c r="X23" s="187">
        <f>IF(J23=Accueil!$AG$26,1,0)</f>
        <v>0</v>
      </c>
    </row>
    <row r="24" spans="1:24" ht="23.25" customHeight="1">
      <c r="A24" s="256" t="str">
        <f>IF('Synthèse classes'!B24="","",'Synthèse classes'!B24)</f>
        <v/>
      </c>
      <c r="B24" s="254" t="str">
        <f>IF('Synthèse classes'!C24="","",'Synthèse classes'!C24)</f>
        <v/>
      </c>
      <c r="C24" s="58">
        <f>IF('Synthèse classes'!D24="",0,'Synthèse classes'!D24)</f>
        <v>0</v>
      </c>
      <c r="D24" s="189">
        <f t="shared" si="1"/>
        <v>1</v>
      </c>
      <c r="E24" s="183" t="str">
        <f>IF(C24=0,"",INDEX(Stabilo!$F$9:$DA$408,MATCH($B$3,Stabilo!$D$9:$D$408,0),C24))</f>
        <v/>
      </c>
      <c r="F24" s="242" t="str">
        <f>IF(C24=0,"",INDEX(Stabilo!$F$9:$DA$408,MATCH($B$3,Stabilo!$D$9:$D$408,0),C24))</f>
        <v/>
      </c>
      <c r="G24" s="242" t="str">
        <f>IF(C24=0,"",INDEX(Stabilo!$F$9:$DA$408,MATCH($B$3,Stabilo!$D$9:$D$408,0),C24))</f>
        <v/>
      </c>
      <c r="H24" s="243" t="str">
        <f>IF(C24=0,"",INDEX(Stabilo!$F$9:$DA$408,MATCH($B$3,Stabilo!$D$9:$D$408,0),C24))</f>
        <v/>
      </c>
      <c r="I24" s="243" t="str">
        <f>IF(C24=0,"",INDEX(Stabilo!$F$9:$DA$408,MATCH($B$3,Stabilo!$D$9:$D$408,0),C24))</f>
        <v/>
      </c>
      <c r="J24" s="182" t="str">
        <f>IF(C24=0,"",INDEX(Stabilo!$F$9:$DA$408,MATCH($B$3,Stabilo!$D$9:$D$408,0),C24))</f>
        <v/>
      </c>
      <c r="K24" s="253" t="str">
        <f t="shared" si="2"/>
        <v/>
      </c>
      <c r="L24" s="253" t="str">
        <f t="shared" si="3"/>
        <v/>
      </c>
      <c r="M24" s="181" t="str">
        <f t="shared" si="4"/>
        <v/>
      </c>
      <c r="N24" s="258" t="str">
        <f t="shared" si="5"/>
        <v/>
      </c>
      <c r="O24" s="97" t="str">
        <f>IF(ISERROR(INDEX(Accueil!$M$27:$N$56,MATCH(VLOOKUP(C24,Accueil!$R$27:$S$126,2),Accueil!$M$27:$M$56,0),2)),"",INDEX(Accueil!$M$27:$N$56,MATCH(VLOOKUP(C24,Accueil!$R$27:$S$126,2),Accueil!$M$27:$M$56,0),2))</f>
        <v/>
      </c>
      <c r="P24" s="97" t="str">
        <f>IF(ISERROR(INDEX(Accueil!$L$27:$M$56,MATCH(VLOOKUP(C24,Accueil!$R$27:$S$126,2),Accueil!$M$27:$M$56,0),1)),"",INDEX(Accueil!$L$27:$M$56,MATCH(VLOOKUP(C24,Accueil!$R$27:$S$126,2),Accueil!$M$27:$M$56,0),1))</f>
        <v/>
      </c>
      <c r="Q24" s="97">
        <f t="shared" si="6"/>
        <v>1</v>
      </c>
      <c r="R24" s="97">
        <f t="shared" si="6"/>
        <v>1</v>
      </c>
      <c r="S24" s="186">
        <f>IF(J24=Accueil!$AB$26,1,0)</f>
        <v>0</v>
      </c>
      <c r="T24" s="185">
        <f>IF(J24=Accueil!$AC$26,1,0)</f>
        <v>0</v>
      </c>
      <c r="U24" s="185">
        <f>IF(J24=Accueil!$AD$26,1,0)</f>
        <v>0</v>
      </c>
      <c r="V24" s="188">
        <f>IF(J24=Accueil!$AE$26,1,0)</f>
        <v>0</v>
      </c>
      <c r="W24" s="188">
        <f>IF(J24=Accueil!$AF$26,1,0)</f>
        <v>0</v>
      </c>
      <c r="X24" s="187">
        <f>IF(J24=Accueil!$AG$26,1,0)</f>
        <v>0</v>
      </c>
    </row>
    <row r="25" spans="1:24" ht="23.25" customHeight="1">
      <c r="A25" s="256" t="str">
        <f>IF('Synthèse classes'!B25="","",'Synthèse classes'!B25)</f>
        <v/>
      </c>
      <c r="B25" s="254" t="str">
        <f>IF('Synthèse classes'!C25="","",'Synthèse classes'!C25)</f>
        <v/>
      </c>
      <c r="C25" s="58">
        <f>IF('Synthèse classes'!D25="",0,'Synthèse classes'!D25)</f>
        <v>0</v>
      </c>
      <c r="D25" s="189">
        <f t="shared" si="1"/>
        <v>1</v>
      </c>
      <c r="E25" s="183" t="str">
        <f>IF(C25=0,"",INDEX(Stabilo!$F$9:$DA$408,MATCH($B$3,Stabilo!$D$9:$D$408,0),C25))</f>
        <v/>
      </c>
      <c r="F25" s="242" t="str">
        <f>IF(C25=0,"",INDEX(Stabilo!$F$9:$DA$408,MATCH($B$3,Stabilo!$D$9:$D$408,0),C25))</f>
        <v/>
      </c>
      <c r="G25" s="242" t="str">
        <f>IF(C25=0,"",INDEX(Stabilo!$F$9:$DA$408,MATCH($B$3,Stabilo!$D$9:$D$408,0),C25))</f>
        <v/>
      </c>
      <c r="H25" s="243" t="str">
        <f>IF(C25=0,"",INDEX(Stabilo!$F$9:$DA$408,MATCH($B$3,Stabilo!$D$9:$D$408,0),C25))</f>
        <v/>
      </c>
      <c r="I25" s="243" t="str">
        <f>IF(C25=0,"",INDEX(Stabilo!$F$9:$DA$408,MATCH($B$3,Stabilo!$D$9:$D$408,0),C25))</f>
        <v/>
      </c>
      <c r="J25" s="182" t="str">
        <f>IF(C25=0,"",INDEX(Stabilo!$F$9:$DA$408,MATCH($B$3,Stabilo!$D$9:$D$408,0),C25))</f>
        <v/>
      </c>
      <c r="K25" s="253" t="str">
        <f t="shared" si="2"/>
        <v/>
      </c>
      <c r="L25" s="253" t="str">
        <f t="shared" si="3"/>
        <v/>
      </c>
      <c r="M25" s="181" t="str">
        <f t="shared" si="4"/>
        <v/>
      </c>
      <c r="N25" s="258" t="str">
        <f t="shared" si="5"/>
        <v/>
      </c>
      <c r="O25" s="97" t="str">
        <f>IF(ISERROR(INDEX(Accueil!$M$27:$N$56,MATCH(VLOOKUP(C25,Accueil!$R$27:$S$126,2),Accueil!$M$27:$M$56,0),2)),"",INDEX(Accueil!$M$27:$N$56,MATCH(VLOOKUP(C25,Accueil!$R$27:$S$126,2),Accueil!$M$27:$M$56,0),2))</f>
        <v/>
      </c>
      <c r="P25" s="97" t="str">
        <f>IF(ISERROR(INDEX(Accueil!$L$27:$M$56,MATCH(VLOOKUP(C25,Accueil!$R$27:$S$126,2),Accueil!$M$27:$M$56,0),1)),"",INDEX(Accueil!$L$27:$M$56,MATCH(VLOOKUP(C25,Accueil!$R$27:$S$126,2),Accueil!$M$27:$M$56,0),1))</f>
        <v/>
      </c>
      <c r="Q25" s="97">
        <f t="shared" si="6"/>
        <v>1</v>
      </c>
      <c r="R25" s="97">
        <f t="shared" si="6"/>
        <v>1</v>
      </c>
      <c r="S25" s="186">
        <f>IF(J25=Accueil!$AB$26,1,0)</f>
        <v>0</v>
      </c>
      <c r="T25" s="185">
        <f>IF(J25=Accueil!$AC$26,1,0)</f>
        <v>0</v>
      </c>
      <c r="U25" s="185">
        <f>IF(J25=Accueil!$AD$26,1,0)</f>
        <v>0</v>
      </c>
      <c r="V25" s="188">
        <f>IF(J25=Accueil!$AE$26,1,0)</f>
        <v>0</v>
      </c>
      <c r="W25" s="188">
        <f>IF(J25=Accueil!$AF$26,1,0)</f>
        <v>0</v>
      </c>
      <c r="X25" s="187">
        <f>IF(J25=Accueil!$AG$26,1,0)</f>
        <v>0</v>
      </c>
    </row>
    <row r="26" spans="1:24" ht="23.25" customHeight="1">
      <c r="A26" s="256" t="str">
        <f>IF('Synthèse classes'!B26="","",'Synthèse classes'!B26)</f>
        <v/>
      </c>
      <c r="B26" s="254" t="str">
        <f>IF('Synthèse classes'!C26="","",'Synthèse classes'!C26)</f>
        <v/>
      </c>
      <c r="C26" s="58">
        <f>IF('Synthèse classes'!D26="",0,'Synthèse classes'!D26)</f>
        <v>0</v>
      </c>
      <c r="D26" s="189">
        <f t="shared" si="1"/>
        <v>1</v>
      </c>
      <c r="E26" s="183" t="str">
        <f>IF(C26=0,"",INDEX(Stabilo!$F$9:$DA$408,MATCH($B$3,Stabilo!$D$9:$D$408,0),C26))</f>
        <v/>
      </c>
      <c r="F26" s="242" t="str">
        <f>IF(C26=0,"",INDEX(Stabilo!$F$9:$DA$408,MATCH($B$3,Stabilo!$D$9:$D$408,0),C26))</f>
        <v/>
      </c>
      <c r="G26" s="242" t="str">
        <f>IF(C26=0,"",INDEX(Stabilo!$F$9:$DA$408,MATCH($B$3,Stabilo!$D$9:$D$408,0),C26))</f>
        <v/>
      </c>
      <c r="H26" s="243" t="str">
        <f>IF(C26=0,"",INDEX(Stabilo!$F$9:$DA$408,MATCH($B$3,Stabilo!$D$9:$D$408,0),C26))</f>
        <v/>
      </c>
      <c r="I26" s="243" t="str">
        <f>IF(C26=0,"",INDEX(Stabilo!$F$9:$DA$408,MATCH($B$3,Stabilo!$D$9:$D$408,0),C26))</f>
        <v/>
      </c>
      <c r="J26" s="182" t="str">
        <f>IF(C26=0,"",INDEX(Stabilo!$F$9:$DA$408,MATCH($B$3,Stabilo!$D$9:$D$408,0),C26))</f>
        <v/>
      </c>
      <c r="K26" s="253" t="str">
        <f t="shared" si="2"/>
        <v/>
      </c>
      <c r="L26" s="253" t="str">
        <f t="shared" si="3"/>
        <v/>
      </c>
      <c r="M26" s="181" t="str">
        <f t="shared" si="4"/>
        <v/>
      </c>
      <c r="N26" s="258" t="str">
        <f t="shared" si="5"/>
        <v/>
      </c>
      <c r="O26" s="97" t="str">
        <f>IF(ISERROR(INDEX(Accueil!$M$27:$N$56,MATCH(VLOOKUP(C26,Accueil!$R$27:$S$126,2),Accueil!$M$27:$M$56,0),2)),"",INDEX(Accueil!$M$27:$N$56,MATCH(VLOOKUP(C26,Accueil!$R$27:$S$126,2),Accueil!$M$27:$M$56,0),2))</f>
        <v/>
      </c>
      <c r="P26" s="97" t="str">
        <f>IF(ISERROR(INDEX(Accueil!$L$27:$M$56,MATCH(VLOOKUP(C26,Accueil!$R$27:$S$126,2),Accueil!$M$27:$M$56,0),1)),"",INDEX(Accueil!$L$27:$M$56,MATCH(VLOOKUP(C26,Accueil!$R$27:$S$126,2),Accueil!$M$27:$M$56,0),1))</f>
        <v/>
      </c>
      <c r="Q26" s="97">
        <f t="shared" si="6"/>
        <v>1</v>
      </c>
      <c r="R26" s="97">
        <f t="shared" si="6"/>
        <v>1</v>
      </c>
      <c r="S26" s="186">
        <f>IF(J26=Accueil!$AB$26,1,0)</f>
        <v>0</v>
      </c>
      <c r="T26" s="185">
        <f>IF(J26=Accueil!$AC$26,1,0)</f>
        <v>0</v>
      </c>
      <c r="U26" s="185">
        <f>IF(J26=Accueil!$AD$26,1,0)</f>
        <v>0</v>
      </c>
      <c r="V26" s="188">
        <f>IF(J26=Accueil!$AE$26,1,0)</f>
        <v>0</v>
      </c>
      <c r="W26" s="188">
        <f>IF(J26=Accueil!$AF$26,1,0)</f>
        <v>0</v>
      </c>
      <c r="X26" s="187">
        <f>IF(J26=Accueil!$AG$26,1,0)</f>
        <v>0</v>
      </c>
    </row>
    <row r="27" spans="1:24" ht="23.25" customHeight="1">
      <c r="A27" s="256" t="str">
        <f>IF('Synthèse classes'!B27="","",'Synthèse classes'!B27)</f>
        <v/>
      </c>
      <c r="B27" s="254" t="str">
        <f>IF('Synthèse classes'!C27="","",'Synthèse classes'!C27)</f>
        <v/>
      </c>
      <c r="C27" s="58">
        <f>IF('Synthèse classes'!D27="",0,'Synthèse classes'!D27)</f>
        <v>0</v>
      </c>
      <c r="D27" s="189">
        <f t="shared" si="1"/>
        <v>1</v>
      </c>
      <c r="E27" s="183" t="str">
        <f>IF(C27=0,"",INDEX(Stabilo!$F$9:$DA$408,MATCH($B$3,Stabilo!$D$9:$D$408,0),C27))</f>
        <v/>
      </c>
      <c r="F27" s="242" t="str">
        <f>IF(C27=0,"",INDEX(Stabilo!$F$9:$DA$408,MATCH($B$3,Stabilo!$D$9:$D$408,0),C27))</f>
        <v/>
      </c>
      <c r="G27" s="242" t="str">
        <f>IF(C27=0,"",INDEX(Stabilo!$F$9:$DA$408,MATCH($B$3,Stabilo!$D$9:$D$408,0),C27))</f>
        <v/>
      </c>
      <c r="H27" s="243" t="str">
        <f>IF(C27=0,"",INDEX(Stabilo!$F$9:$DA$408,MATCH($B$3,Stabilo!$D$9:$D$408,0),C27))</f>
        <v/>
      </c>
      <c r="I27" s="243" t="str">
        <f>IF(C27=0,"",INDEX(Stabilo!$F$9:$DA$408,MATCH($B$3,Stabilo!$D$9:$D$408,0),C27))</f>
        <v/>
      </c>
      <c r="J27" s="182" t="str">
        <f>IF(C27=0,"",INDEX(Stabilo!$F$9:$DA$408,MATCH($B$3,Stabilo!$D$9:$D$408,0),C27))</f>
        <v/>
      </c>
      <c r="K27" s="253" t="str">
        <f t="shared" si="2"/>
        <v/>
      </c>
      <c r="L27" s="253" t="str">
        <f t="shared" si="3"/>
        <v/>
      </c>
      <c r="M27" s="181" t="str">
        <f t="shared" si="4"/>
        <v/>
      </c>
      <c r="N27" s="258" t="str">
        <f t="shared" si="5"/>
        <v/>
      </c>
      <c r="O27" s="97" t="str">
        <f>IF(ISERROR(INDEX(Accueil!$M$27:$N$56,MATCH(VLOOKUP(C27,Accueil!$R$27:$S$126,2),Accueil!$M$27:$M$56,0),2)),"",INDEX(Accueil!$M$27:$N$56,MATCH(VLOOKUP(C27,Accueil!$R$27:$S$126,2),Accueil!$M$27:$M$56,0),2))</f>
        <v/>
      </c>
      <c r="P27" s="97" t="str">
        <f>IF(ISERROR(INDEX(Accueil!$L$27:$M$56,MATCH(VLOOKUP(C27,Accueil!$R$27:$S$126,2),Accueil!$M$27:$M$56,0),1)),"",INDEX(Accueil!$L$27:$M$56,MATCH(VLOOKUP(C27,Accueil!$R$27:$S$126,2),Accueil!$M$27:$M$56,0),1))</f>
        <v/>
      </c>
      <c r="Q27" s="97">
        <f t="shared" si="6"/>
        <v>1</v>
      </c>
      <c r="R27" s="97">
        <f t="shared" si="6"/>
        <v>1</v>
      </c>
      <c r="S27" s="186">
        <f>IF(J27=Accueil!$AB$26,1,0)</f>
        <v>0</v>
      </c>
      <c r="T27" s="185">
        <f>IF(J27=Accueil!$AC$26,1,0)</f>
        <v>0</v>
      </c>
      <c r="U27" s="185">
        <f>IF(J27=Accueil!$AD$26,1,0)</f>
        <v>0</v>
      </c>
      <c r="V27" s="188">
        <f>IF(J27=Accueil!$AE$26,1,0)</f>
        <v>0</v>
      </c>
      <c r="W27" s="188">
        <f>IF(J27=Accueil!$AF$26,1,0)</f>
        <v>0</v>
      </c>
      <c r="X27" s="187">
        <f>IF(J27=Accueil!$AG$26,1,0)</f>
        <v>0</v>
      </c>
    </row>
    <row r="28" spans="1:24" ht="23.25" customHeight="1">
      <c r="A28" s="256" t="str">
        <f>IF('Synthèse classes'!B28="","",'Synthèse classes'!B28)</f>
        <v/>
      </c>
      <c r="B28" s="254" t="str">
        <f>IF('Synthèse classes'!C28="","",'Synthèse classes'!C28)</f>
        <v/>
      </c>
      <c r="C28" s="58">
        <f>IF('Synthèse classes'!D28="",0,'Synthèse classes'!D28)</f>
        <v>0</v>
      </c>
      <c r="D28" s="189">
        <f t="shared" si="1"/>
        <v>1</v>
      </c>
      <c r="E28" s="183" t="str">
        <f>IF(C28=0,"",INDEX(Stabilo!$F$9:$DA$408,MATCH($B$3,Stabilo!$D$9:$D$408,0),C28))</f>
        <v/>
      </c>
      <c r="F28" s="242" t="str">
        <f>IF(C28=0,"",INDEX(Stabilo!$F$9:$DA$408,MATCH($B$3,Stabilo!$D$9:$D$408,0),C28))</f>
        <v/>
      </c>
      <c r="G28" s="242" t="str">
        <f>IF(C28=0,"",INDEX(Stabilo!$F$9:$DA$408,MATCH($B$3,Stabilo!$D$9:$D$408,0),C28))</f>
        <v/>
      </c>
      <c r="H28" s="243" t="str">
        <f>IF(C28=0,"",INDEX(Stabilo!$F$9:$DA$408,MATCH($B$3,Stabilo!$D$9:$D$408,0),C28))</f>
        <v/>
      </c>
      <c r="I28" s="243" t="str">
        <f>IF(C28=0,"",INDEX(Stabilo!$F$9:$DA$408,MATCH($B$3,Stabilo!$D$9:$D$408,0),C28))</f>
        <v/>
      </c>
      <c r="J28" s="182" t="str">
        <f>IF(C28=0,"",INDEX(Stabilo!$F$9:$DA$408,MATCH($B$3,Stabilo!$D$9:$D$408,0),C28))</f>
        <v/>
      </c>
      <c r="K28" s="253" t="str">
        <f t="shared" si="2"/>
        <v/>
      </c>
      <c r="L28" s="253" t="str">
        <f t="shared" si="3"/>
        <v/>
      </c>
      <c r="M28" s="181" t="str">
        <f t="shared" si="4"/>
        <v/>
      </c>
      <c r="N28" s="258" t="str">
        <f t="shared" si="5"/>
        <v/>
      </c>
      <c r="O28" s="97" t="str">
        <f>IF(ISERROR(INDEX(Accueil!$M$27:$N$56,MATCH(VLOOKUP(C28,Accueil!$R$27:$S$126,2),Accueil!$M$27:$M$56,0),2)),"",INDEX(Accueil!$M$27:$N$56,MATCH(VLOOKUP(C28,Accueil!$R$27:$S$126,2),Accueil!$M$27:$M$56,0),2))</f>
        <v/>
      </c>
      <c r="P28" s="97" t="str">
        <f>IF(ISERROR(INDEX(Accueil!$L$27:$M$56,MATCH(VLOOKUP(C28,Accueil!$R$27:$S$126,2),Accueil!$M$27:$M$56,0),1)),"",INDEX(Accueil!$L$27:$M$56,MATCH(VLOOKUP(C28,Accueil!$R$27:$S$126,2),Accueil!$M$27:$M$56,0),1))</f>
        <v/>
      </c>
      <c r="Q28" s="97">
        <f t="shared" si="6"/>
        <v>1</v>
      </c>
      <c r="R28" s="97">
        <f t="shared" si="6"/>
        <v>1</v>
      </c>
      <c r="S28" s="186">
        <f>IF(J28=Accueil!$AB$26,1,0)</f>
        <v>0</v>
      </c>
      <c r="T28" s="185">
        <f>IF(J28=Accueil!$AC$26,1,0)</f>
        <v>0</v>
      </c>
      <c r="U28" s="185">
        <f>IF(J28=Accueil!$AD$26,1,0)</f>
        <v>0</v>
      </c>
      <c r="V28" s="188">
        <f>IF(J28=Accueil!$AE$26,1,0)</f>
        <v>0</v>
      </c>
      <c r="W28" s="188">
        <f>IF(J28=Accueil!$AF$26,1,0)</f>
        <v>0</v>
      </c>
      <c r="X28" s="187">
        <f>IF(J28=Accueil!$AG$26,1,0)</f>
        <v>0</v>
      </c>
    </row>
    <row r="29" spans="1:24" ht="23.25" customHeight="1">
      <c r="A29" s="256" t="str">
        <f>IF('Synthèse classes'!B29="","",'Synthèse classes'!B29)</f>
        <v/>
      </c>
      <c r="B29" s="254" t="str">
        <f>IF('Synthèse classes'!C29="","",'Synthèse classes'!C29)</f>
        <v/>
      </c>
      <c r="C29" s="58">
        <f>IF('Synthèse classes'!D29="",0,'Synthèse classes'!D29)</f>
        <v>0</v>
      </c>
      <c r="D29" s="189">
        <f t="shared" si="1"/>
        <v>1</v>
      </c>
      <c r="E29" s="183" t="str">
        <f>IF(C29=0,"",INDEX(Stabilo!$F$9:$DA$408,MATCH($B$3,Stabilo!$D$9:$D$408,0),C29))</f>
        <v/>
      </c>
      <c r="F29" s="242" t="str">
        <f>IF(C29=0,"",INDEX(Stabilo!$F$9:$DA$408,MATCH($B$3,Stabilo!$D$9:$D$408,0),C29))</f>
        <v/>
      </c>
      <c r="G29" s="242" t="str">
        <f>IF(C29=0,"",INDEX(Stabilo!$F$9:$DA$408,MATCH($B$3,Stabilo!$D$9:$D$408,0),C29))</f>
        <v/>
      </c>
      <c r="H29" s="243" t="str">
        <f>IF(C29=0,"",INDEX(Stabilo!$F$9:$DA$408,MATCH($B$3,Stabilo!$D$9:$D$408,0),C29))</f>
        <v/>
      </c>
      <c r="I29" s="243" t="str">
        <f>IF(C29=0,"",INDEX(Stabilo!$F$9:$DA$408,MATCH($B$3,Stabilo!$D$9:$D$408,0),C29))</f>
        <v/>
      </c>
      <c r="J29" s="182" t="str">
        <f>IF(C29=0,"",INDEX(Stabilo!$F$9:$DA$408,MATCH($B$3,Stabilo!$D$9:$D$408,0),C29))</f>
        <v/>
      </c>
      <c r="K29" s="253" t="str">
        <f t="shared" si="2"/>
        <v/>
      </c>
      <c r="L29" s="253" t="str">
        <f t="shared" si="3"/>
        <v/>
      </c>
      <c r="M29" s="181" t="str">
        <f t="shared" si="4"/>
        <v/>
      </c>
      <c r="N29" s="258" t="str">
        <f t="shared" si="5"/>
        <v/>
      </c>
      <c r="O29" s="97" t="str">
        <f>IF(ISERROR(INDEX(Accueil!$M$27:$N$56,MATCH(VLOOKUP(C29,Accueil!$R$27:$S$126,2),Accueil!$M$27:$M$56,0),2)),"",INDEX(Accueil!$M$27:$N$56,MATCH(VLOOKUP(C29,Accueil!$R$27:$S$126,2),Accueil!$M$27:$M$56,0),2))</f>
        <v/>
      </c>
      <c r="P29" s="97" t="str">
        <f>IF(ISERROR(INDEX(Accueil!$L$27:$M$56,MATCH(VLOOKUP(C29,Accueil!$R$27:$S$126,2),Accueil!$M$27:$M$56,0),1)),"",INDEX(Accueil!$L$27:$M$56,MATCH(VLOOKUP(C29,Accueil!$R$27:$S$126,2),Accueil!$M$27:$M$56,0),1))</f>
        <v/>
      </c>
      <c r="Q29" s="97">
        <f t="shared" si="6"/>
        <v>1</v>
      </c>
      <c r="R29" s="97">
        <f t="shared" si="6"/>
        <v>1</v>
      </c>
      <c r="S29" s="186">
        <f>IF(J29=Accueil!$AB$26,1,0)</f>
        <v>0</v>
      </c>
      <c r="T29" s="185">
        <f>IF(J29=Accueil!$AC$26,1,0)</f>
        <v>0</v>
      </c>
      <c r="U29" s="185">
        <f>IF(J29=Accueil!$AD$26,1,0)</f>
        <v>0</v>
      </c>
      <c r="V29" s="188">
        <f>IF(J29=Accueil!$AE$26,1,0)</f>
        <v>0</v>
      </c>
      <c r="W29" s="188">
        <f>IF(J29=Accueil!$AF$26,1,0)</f>
        <v>0</v>
      </c>
      <c r="X29" s="187">
        <f>IF(J29=Accueil!$AG$26,1,0)</f>
        <v>0</v>
      </c>
    </row>
    <row r="30" spans="1:24" ht="23.25" customHeight="1">
      <c r="A30" s="256" t="str">
        <f>IF('Synthèse classes'!B30="","",'Synthèse classes'!B30)</f>
        <v/>
      </c>
      <c r="B30" s="254" t="str">
        <f>IF('Synthèse classes'!C30="","",'Synthèse classes'!C30)</f>
        <v/>
      </c>
      <c r="C30" s="58">
        <f>IF('Synthèse classes'!D30="",0,'Synthèse classes'!D30)</f>
        <v>0</v>
      </c>
      <c r="D30" s="189">
        <f t="shared" si="1"/>
        <v>1</v>
      </c>
      <c r="E30" s="183" t="str">
        <f>IF(C30=0,"",INDEX(Stabilo!$F$9:$DA$408,MATCH($B$3,Stabilo!$D$9:$D$408,0),C30))</f>
        <v/>
      </c>
      <c r="F30" s="242" t="str">
        <f>IF(C30=0,"",INDEX(Stabilo!$F$9:$DA$408,MATCH($B$3,Stabilo!$D$9:$D$408,0),C30))</f>
        <v/>
      </c>
      <c r="G30" s="242" t="str">
        <f>IF(C30=0,"",INDEX(Stabilo!$F$9:$DA$408,MATCH($B$3,Stabilo!$D$9:$D$408,0),C30))</f>
        <v/>
      </c>
      <c r="H30" s="243" t="str">
        <f>IF(C30=0,"",INDEX(Stabilo!$F$9:$DA$408,MATCH($B$3,Stabilo!$D$9:$D$408,0),C30))</f>
        <v/>
      </c>
      <c r="I30" s="243" t="str">
        <f>IF(C30=0,"",INDEX(Stabilo!$F$9:$DA$408,MATCH($B$3,Stabilo!$D$9:$D$408,0),C30))</f>
        <v/>
      </c>
      <c r="J30" s="182" t="str">
        <f>IF(C30=0,"",INDEX(Stabilo!$F$9:$DA$408,MATCH($B$3,Stabilo!$D$9:$D$408,0),C30))</f>
        <v/>
      </c>
      <c r="K30" s="253" t="str">
        <f t="shared" si="2"/>
        <v/>
      </c>
      <c r="L30" s="253" t="str">
        <f t="shared" si="3"/>
        <v/>
      </c>
      <c r="M30" s="181" t="str">
        <f t="shared" si="4"/>
        <v/>
      </c>
      <c r="N30" s="258" t="str">
        <f t="shared" si="5"/>
        <v/>
      </c>
      <c r="O30" s="97" t="str">
        <f>IF(ISERROR(INDEX(Accueil!$M$27:$N$56,MATCH(VLOOKUP(C30,Accueil!$R$27:$S$126,2),Accueil!$M$27:$M$56,0),2)),"",INDEX(Accueil!$M$27:$N$56,MATCH(VLOOKUP(C30,Accueil!$R$27:$S$126,2),Accueil!$M$27:$M$56,0),2))</f>
        <v/>
      </c>
      <c r="P30" s="97" t="str">
        <f>IF(ISERROR(INDEX(Accueil!$L$27:$M$56,MATCH(VLOOKUP(C30,Accueil!$R$27:$S$126,2),Accueil!$M$27:$M$56,0),1)),"",INDEX(Accueil!$L$27:$M$56,MATCH(VLOOKUP(C30,Accueil!$R$27:$S$126,2),Accueil!$M$27:$M$56,0),1))</f>
        <v/>
      </c>
      <c r="Q30" s="97">
        <f t="shared" si="6"/>
        <v>1</v>
      </c>
      <c r="R30" s="97">
        <f t="shared" si="6"/>
        <v>1</v>
      </c>
      <c r="S30" s="186">
        <f>IF(J30=Accueil!$AB$26,1,0)</f>
        <v>0</v>
      </c>
      <c r="T30" s="185">
        <f>IF(J30=Accueil!$AC$26,1,0)</f>
        <v>0</v>
      </c>
      <c r="U30" s="185">
        <f>IF(J30=Accueil!$AD$26,1,0)</f>
        <v>0</v>
      </c>
      <c r="V30" s="188">
        <f>IF(J30=Accueil!$AE$26,1,0)</f>
        <v>0</v>
      </c>
      <c r="W30" s="188">
        <f>IF(J30=Accueil!$AF$26,1,0)</f>
        <v>0</v>
      </c>
      <c r="X30" s="187">
        <f>IF(J30=Accueil!$AG$26,1,0)</f>
        <v>0</v>
      </c>
    </row>
    <row r="31" spans="1:24" ht="23.25" customHeight="1">
      <c r="A31" s="256" t="str">
        <f>IF('Synthèse classes'!B31="","",'Synthèse classes'!B31)</f>
        <v/>
      </c>
      <c r="B31" s="254" t="str">
        <f>IF('Synthèse classes'!C31="","",'Synthèse classes'!C31)</f>
        <v/>
      </c>
      <c r="C31" s="58">
        <f>IF('Synthèse classes'!D31="",0,'Synthèse classes'!D31)</f>
        <v>0</v>
      </c>
      <c r="D31" s="189">
        <f t="shared" si="1"/>
        <v>1</v>
      </c>
      <c r="E31" s="183" t="str">
        <f>IF(C31=0,"",INDEX(Stabilo!$F$9:$DA$408,MATCH($B$3,Stabilo!$D$9:$D$408,0),C31))</f>
        <v/>
      </c>
      <c r="F31" s="242" t="str">
        <f>IF(C31=0,"",INDEX(Stabilo!$F$9:$DA$408,MATCH($B$3,Stabilo!$D$9:$D$408,0),C31))</f>
        <v/>
      </c>
      <c r="G31" s="242" t="str">
        <f>IF(C31=0,"",INDEX(Stabilo!$F$9:$DA$408,MATCH($B$3,Stabilo!$D$9:$D$408,0),C31))</f>
        <v/>
      </c>
      <c r="H31" s="243" t="str">
        <f>IF(C31=0,"",INDEX(Stabilo!$F$9:$DA$408,MATCH($B$3,Stabilo!$D$9:$D$408,0),C31))</f>
        <v/>
      </c>
      <c r="I31" s="243" t="str">
        <f>IF(C31=0,"",INDEX(Stabilo!$F$9:$DA$408,MATCH($B$3,Stabilo!$D$9:$D$408,0),C31))</f>
        <v/>
      </c>
      <c r="J31" s="182" t="str">
        <f>IF(C31=0,"",INDEX(Stabilo!$F$9:$DA$408,MATCH($B$3,Stabilo!$D$9:$D$408,0),C31))</f>
        <v/>
      </c>
      <c r="K31" s="253" t="str">
        <f t="shared" si="2"/>
        <v/>
      </c>
      <c r="L31" s="253" t="str">
        <f t="shared" si="3"/>
        <v/>
      </c>
      <c r="M31" s="181" t="str">
        <f t="shared" si="4"/>
        <v/>
      </c>
      <c r="N31" s="258" t="str">
        <f t="shared" si="5"/>
        <v/>
      </c>
      <c r="O31" s="97" t="str">
        <f>IF(ISERROR(INDEX(Accueil!$M$27:$N$56,MATCH(VLOOKUP(C31,Accueil!$R$27:$S$126,2),Accueil!$M$27:$M$56,0),2)),"",INDEX(Accueil!$M$27:$N$56,MATCH(VLOOKUP(C31,Accueil!$R$27:$S$126,2),Accueil!$M$27:$M$56,0),2))</f>
        <v/>
      </c>
      <c r="P31" s="97" t="str">
        <f>IF(ISERROR(INDEX(Accueil!$L$27:$M$56,MATCH(VLOOKUP(C31,Accueil!$R$27:$S$126,2),Accueil!$M$27:$M$56,0),1)),"",INDEX(Accueil!$L$27:$M$56,MATCH(VLOOKUP(C31,Accueil!$R$27:$S$126,2),Accueil!$M$27:$M$56,0),1))</f>
        <v/>
      </c>
      <c r="Q31" s="97">
        <f t="shared" si="6"/>
        <v>1</v>
      </c>
      <c r="R31" s="97">
        <f t="shared" si="6"/>
        <v>1</v>
      </c>
      <c r="S31" s="186">
        <f>IF(J31=Accueil!$AB$26,1,0)</f>
        <v>0</v>
      </c>
      <c r="T31" s="185">
        <f>IF(J31=Accueil!$AC$26,1,0)</f>
        <v>0</v>
      </c>
      <c r="U31" s="185">
        <f>IF(J31=Accueil!$AD$26,1,0)</f>
        <v>0</v>
      </c>
      <c r="V31" s="188">
        <f>IF(J31=Accueil!$AE$26,1,0)</f>
        <v>0</v>
      </c>
      <c r="W31" s="188">
        <f>IF(J31=Accueil!$AF$26,1,0)</f>
        <v>0</v>
      </c>
      <c r="X31" s="187">
        <f>IF(J31=Accueil!$AG$26,1,0)</f>
        <v>0</v>
      </c>
    </row>
    <row r="32" spans="1:24" ht="23.25" customHeight="1">
      <c r="A32" s="256" t="str">
        <f>IF('Synthèse classes'!B32="","",'Synthèse classes'!B32)</f>
        <v/>
      </c>
      <c r="B32" s="254" t="str">
        <f>IF('Synthèse classes'!C32="","",'Synthèse classes'!C32)</f>
        <v/>
      </c>
      <c r="C32" s="58">
        <f>IF('Synthèse classes'!D32="",0,'Synthèse classes'!D32)</f>
        <v>0</v>
      </c>
      <c r="D32" s="189">
        <f t="shared" si="1"/>
        <v>1</v>
      </c>
      <c r="E32" s="183" t="str">
        <f>IF(C32=0,"",INDEX(Stabilo!$F$9:$DA$408,MATCH($B$3,Stabilo!$D$9:$D$408,0),C32))</f>
        <v/>
      </c>
      <c r="F32" s="242" t="str">
        <f>IF(C32=0,"",INDEX(Stabilo!$F$9:$DA$408,MATCH($B$3,Stabilo!$D$9:$D$408,0),C32))</f>
        <v/>
      </c>
      <c r="G32" s="242" t="str">
        <f>IF(C32=0,"",INDEX(Stabilo!$F$9:$DA$408,MATCH($B$3,Stabilo!$D$9:$D$408,0),C32))</f>
        <v/>
      </c>
      <c r="H32" s="243" t="str">
        <f>IF(C32=0,"",INDEX(Stabilo!$F$9:$DA$408,MATCH($B$3,Stabilo!$D$9:$D$408,0),C32))</f>
        <v/>
      </c>
      <c r="I32" s="243" t="str">
        <f>IF(C32=0,"",INDEX(Stabilo!$F$9:$DA$408,MATCH($B$3,Stabilo!$D$9:$D$408,0),C32))</f>
        <v/>
      </c>
      <c r="J32" s="182" t="str">
        <f>IF(C32=0,"",INDEX(Stabilo!$F$9:$DA$408,MATCH($B$3,Stabilo!$D$9:$D$408,0),C32))</f>
        <v/>
      </c>
      <c r="K32" s="253" t="str">
        <f t="shared" si="2"/>
        <v/>
      </c>
      <c r="L32" s="253" t="str">
        <f t="shared" si="3"/>
        <v/>
      </c>
      <c r="M32" s="181" t="str">
        <f t="shared" si="4"/>
        <v/>
      </c>
      <c r="N32" s="258" t="str">
        <f t="shared" si="5"/>
        <v/>
      </c>
      <c r="O32" s="97" t="str">
        <f>IF(ISERROR(INDEX(Accueil!$M$27:$N$56,MATCH(VLOOKUP(C32,Accueil!$R$27:$S$126,2),Accueil!$M$27:$M$56,0),2)),"",INDEX(Accueil!$M$27:$N$56,MATCH(VLOOKUP(C32,Accueil!$R$27:$S$126,2),Accueil!$M$27:$M$56,0),2))</f>
        <v/>
      </c>
      <c r="P32" s="97" t="str">
        <f>IF(ISERROR(INDEX(Accueil!$L$27:$M$56,MATCH(VLOOKUP(C32,Accueil!$R$27:$S$126,2),Accueil!$M$27:$M$56,0),1)),"",INDEX(Accueil!$L$27:$M$56,MATCH(VLOOKUP(C32,Accueil!$R$27:$S$126,2),Accueil!$M$27:$M$56,0),1))</f>
        <v/>
      </c>
      <c r="Q32" s="97">
        <f t="shared" si="6"/>
        <v>1</v>
      </c>
      <c r="R32" s="97">
        <f t="shared" si="6"/>
        <v>1</v>
      </c>
      <c r="S32" s="186">
        <f>IF(J32=Accueil!$AB$26,1,0)</f>
        <v>0</v>
      </c>
      <c r="T32" s="185">
        <f>IF(J32=Accueil!$AC$26,1,0)</f>
        <v>0</v>
      </c>
      <c r="U32" s="185">
        <f>IF(J32=Accueil!$AD$26,1,0)</f>
        <v>0</v>
      </c>
      <c r="V32" s="188">
        <f>IF(J32=Accueil!$AE$26,1,0)</f>
        <v>0</v>
      </c>
      <c r="W32" s="188">
        <f>IF(J32=Accueil!$AF$26,1,0)</f>
        <v>0</v>
      </c>
      <c r="X32" s="187">
        <f>IF(J32=Accueil!$AG$26,1,0)</f>
        <v>0</v>
      </c>
    </row>
    <row r="33" spans="1:24" ht="23.25" customHeight="1">
      <c r="A33" s="256" t="str">
        <f>IF('Synthèse classes'!B33="","",'Synthèse classes'!B33)</f>
        <v/>
      </c>
      <c r="B33" s="254" t="str">
        <f>IF('Synthèse classes'!C33="","",'Synthèse classes'!C33)</f>
        <v/>
      </c>
      <c r="C33" s="58">
        <f>IF('Synthèse classes'!D33="",0,'Synthèse classes'!D33)</f>
        <v>0</v>
      </c>
      <c r="D33" s="189">
        <f t="shared" si="1"/>
        <v>1</v>
      </c>
      <c r="E33" s="183" t="str">
        <f>IF(C33=0,"",INDEX(Stabilo!$F$9:$DA$408,MATCH($B$3,Stabilo!$D$9:$D$408,0),C33))</f>
        <v/>
      </c>
      <c r="F33" s="242" t="str">
        <f>IF(C33=0,"",INDEX(Stabilo!$F$9:$DA$408,MATCH($B$3,Stabilo!$D$9:$D$408,0),C33))</f>
        <v/>
      </c>
      <c r="G33" s="242" t="str">
        <f>IF(C33=0,"",INDEX(Stabilo!$F$9:$DA$408,MATCH($B$3,Stabilo!$D$9:$D$408,0),C33))</f>
        <v/>
      </c>
      <c r="H33" s="243" t="str">
        <f>IF(C33=0,"",INDEX(Stabilo!$F$9:$DA$408,MATCH($B$3,Stabilo!$D$9:$D$408,0),C33))</f>
        <v/>
      </c>
      <c r="I33" s="243" t="str">
        <f>IF(C33=0,"",INDEX(Stabilo!$F$9:$DA$408,MATCH($B$3,Stabilo!$D$9:$D$408,0),C33))</f>
        <v/>
      </c>
      <c r="J33" s="182" t="str">
        <f>IF(C33=0,"",INDEX(Stabilo!$F$9:$DA$408,MATCH($B$3,Stabilo!$D$9:$D$408,0),C33))</f>
        <v/>
      </c>
      <c r="K33" s="253" t="str">
        <f t="shared" si="2"/>
        <v/>
      </c>
      <c r="L33" s="253" t="str">
        <f t="shared" si="3"/>
        <v/>
      </c>
      <c r="M33" s="181" t="str">
        <f t="shared" si="4"/>
        <v/>
      </c>
      <c r="N33" s="258" t="str">
        <f t="shared" si="5"/>
        <v/>
      </c>
      <c r="O33" s="97" t="str">
        <f>IF(ISERROR(INDEX(Accueil!$M$27:$N$56,MATCH(VLOOKUP(C33,Accueil!$R$27:$S$126,2),Accueil!$M$27:$M$56,0),2)),"",INDEX(Accueil!$M$27:$N$56,MATCH(VLOOKUP(C33,Accueil!$R$27:$S$126,2),Accueil!$M$27:$M$56,0),2))</f>
        <v/>
      </c>
      <c r="P33" s="97" t="str">
        <f>IF(ISERROR(INDEX(Accueil!$L$27:$M$56,MATCH(VLOOKUP(C33,Accueil!$R$27:$S$126,2),Accueil!$M$27:$M$56,0),1)),"",INDEX(Accueil!$L$27:$M$56,MATCH(VLOOKUP(C33,Accueil!$R$27:$S$126,2),Accueil!$M$27:$M$56,0),1))</f>
        <v/>
      </c>
      <c r="Q33" s="97">
        <f t="shared" si="6"/>
        <v>1</v>
      </c>
      <c r="R33" s="97">
        <f t="shared" si="6"/>
        <v>1</v>
      </c>
      <c r="S33" s="186">
        <f>IF(J33=Accueil!$AB$26,1,0)</f>
        <v>0</v>
      </c>
      <c r="T33" s="185">
        <f>IF(J33=Accueil!$AC$26,1,0)</f>
        <v>0</v>
      </c>
      <c r="U33" s="185">
        <f>IF(J33=Accueil!$AD$26,1,0)</f>
        <v>0</v>
      </c>
      <c r="V33" s="188">
        <f>IF(J33=Accueil!$AE$26,1,0)</f>
        <v>0</v>
      </c>
      <c r="W33" s="188">
        <f>IF(J33=Accueil!$AF$26,1,0)</f>
        <v>0</v>
      </c>
      <c r="X33" s="187">
        <f>IF(J33=Accueil!$AG$26,1,0)</f>
        <v>0</v>
      </c>
    </row>
    <row r="34" spans="1:24" ht="23.25" customHeight="1">
      <c r="A34" s="256" t="str">
        <f>IF('Synthèse classes'!B34="","",'Synthèse classes'!B34)</f>
        <v/>
      </c>
      <c r="B34" s="254" t="str">
        <f>IF('Synthèse classes'!C34="","",'Synthèse classes'!C34)</f>
        <v/>
      </c>
      <c r="C34" s="58">
        <f>IF('Synthèse classes'!D34="",0,'Synthèse classes'!D34)</f>
        <v>0</v>
      </c>
      <c r="D34" s="189">
        <f t="shared" si="1"/>
        <v>1</v>
      </c>
      <c r="E34" s="183" t="str">
        <f>IF(C34=0,"",INDEX(Stabilo!$F$9:$DA$408,MATCH($B$3,Stabilo!$D$9:$D$408,0),C34))</f>
        <v/>
      </c>
      <c r="F34" s="242" t="str">
        <f>IF(C34=0,"",INDEX(Stabilo!$F$9:$DA$408,MATCH($B$3,Stabilo!$D$9:$D$408,0),C34))</f>
        <v/>
      </c>
      <c r="G34" s="242" t="str">
        <f>IF(C34=0,"",INDEX(Stabilo!$F$9:$DA$408,MATCH($B$3,Stabilo!$D$9:$D$408,0),C34))</f>
        <v/>
      </c>
      <c r="H34" s="243" t="str">
        <f>IF(C34=0,"",INDEX(Stabilo!$F$9:$DA$408,MATCH($B$3,Stabilo!$D$9:$D$408,0),C34))</f>
        <v/>
      </c>
      <c r="I34" s="243" t="str">
        <f>IF(C34=0,"",INDEX(Stabilo!$F$9:$DA$408,MATCH($B$3,Stabilo!$D$9:$D$408,0),C34))</f>
        <v/>
      </c>
      <c r="J34" s="182" t="str">
        <f>IF(C34=0,"",INDEX(Stabilo!$F$9:$DA$408,MATCH($B$3,Stabilo!$D$9:$D$408,0),C34))</f>
        <v/>
      </c>
      <c r="K34" s="253" t="str">
        <f t="shared" si="2"/>
        <v/>
      </c>
      <c r="L34" s="253" t="str">
        <f t="shared" si="3"/>
        <v/>
      </c>
      <c r="M34" s="181" t="str">
        <f t="shared" si="4"/>
        <v/>
      </c>
      <c r="N34" s="258" t="str">
        <f t="shared" si="5"/>
        <v/>
      </c>
      <c r="O34" s="97" t="str">
        <f>IF(ISERROR(INDEX(Accueil!$M$27:$N$56,MATCH(VLOOKUP(C34,Accueil!$R$27:$S$126,2),Accueil!$M$27:$M$56,0),2)),"",INDEX(Accueil!$M$27:$N$56,MATCH(VLOOKUP(C34,Accueil!$R$27:$S$126,2),Accueil!$M$27:$M$56,0),2))</f>
        <v/>
      </c>
      <c r="P34" s="97" t="str">
        <f>IF(ISERROR(INDEX(Accueil!$L$27:$M$56,MATCH(VLOOKUP(C34,Accueil!$R$27:$S$126,2),Accueil!$M$27:$M$56,0),1)),"",INDEX(Accueil!$L$27:$M$56,MATCH(VLOOKUP(C34,Accueil!$R$27:$S$126,2),Accueil!$M$27:$M$56,0),1))</f>
        <v/>
      </c>
      <c r="Q34" s="97">
        <f t="shared" si="6"/>
        <v>1</v>
      </c>
      <c r="R34" s="97">
        <f t="shared" si="6"/>
        <v>1</v>
      </c>
      <c r="S34" s="186">
        <f>IF(J34=Accueil!$AB$26,1,0)</f>
        <v>0</v>
      </c>
      <c r="T34" s="185">
        <f>IF(J34=Accueil!$AC$26,1,0)</f>
        <v>0</v>
      </c>
      <c r="U34" s="185">
        <f>IF(J34=Accueil!$AD$26,1,0)</f>
        <v>0</v>
      </c>
      <c r="V34" s="188">
        <f>IF(J34=Accueil!$AE$26,1,0)</f>
        <v>0</v>
      </c>
      <c r="W34" s="188">
        <f>IF(J34=Accueil!$AF$26,1,0)</f>
        <v>0</v>
      </c>
      <c r="X34" s="187">
        <f>IF(J34=Accueil!$AG$26,1,0)</f>
        <v>0</v>
      </c>
    </row>
    <row r="35" spans="1:24" ht="23.25" customHeight="1">
      <c r="A35" s="256" t="str">
        <f>IF('Synthèse classes'!B35="","",'Synthèse classes'!B35)</f>
        <v/>
      </c>
      <c r="B35" s="254" t="str">
        <f>IF('Synthèse classes'!C35="","",'Synthèse classes'!C35)</f>
        <v/>
      </c>
      <c r="C35" s="58">
        <f>IF('Synthèse classes'!D35="",0,'Synthèse classes'!D35)</f>
        <v>0</v>
      </c>
      <c r="D35" s="189">
        <f t="shared" si="1"/>
        <v>1</v>
      </c>
      <c r="E35" s="183" t="str">
        <f>IF(C35=0,"",INDEX(Stabilo!$F$9:$DA$408,MATCH($B$3,Stabilo!$D$9:$D$408,0),C35))</f>
        <v/>
      </c>
      <c r="F35" s="242" t="str">
        <f>IF(C35=0,"",INDEX(Stabilo!$F$9:$DA$408,MATCH($B$3,Stabilo!$D$9:$D$408,0),C35))</f>
        <v/>
      </c>
      <c r="G35" s="242" t="str">
        <f>IF(C35=0,"",INDEX(Stabilo!$F$9:$DA$408,MATCH($B$3,Stabilo!$D$9:$D$408,0),C35))</f>
        <v/>
      </c>
      <c r="H35" s="243" t="str">
        <f>IF(C35=0,"",INDEX(Stabilo!$F$9:$DA$408,MATCH($B$3,Stabilo!$D$9:$D$408,0),C35))</f>
        <v/>
      </c>
      <c r="I35" s="243" t="str">
        <f>IF(C35=0,"",INDEX(Stabilo!$F$9:$DA$408,MATCH($B$3,Stabilo!$D$9:$D$408,0),C35))</f>
        <v/>
      </c>
      <c r="J35" s="182" t="str">
        <f>IF(C35=0,"",INDEX(Stabilo!$F$9:$DA$408,MATCH($B$3,Stabilo!$D$9:$D$408,0),C35))</f>
        <v/>
      </c>
      <c r="K35" s="253" t="str">
        <f t="shared" si="2"/>
        <v/>
      </c>
      <c r="L35" s="253" t="str">
        <f t="shared" si="3"/>
        <v/>
      </c>
      <c r="M35" s="181" t="str">
        <f t="shared" si="4"/>
        <v/>
      </c>
      <c r="N35" s="258" t="str">
        <f t="shared" si="5"/>
        <v/>
      </c>
      <c r="O35" s="97" t="str">
        <f>IF(ISERROR(INDEX(Accueil!$M$27:$N$56,MATCH(VLOOKUP(C35,Accueil!$R$27:$S$126,2),Accueil!$M$27:$M$56,0),2)),"",INDEX(Accueil!$M$27:$N$56,MATCH(VLOOKUP(C35,Accueil!$R$27:$S$126,2),Accueil!$M$27:$M$56,0),2))</f>
        <v/>
      </c>
      <c r="P35" s="97" t="str">
        <f>IF(ISERROR(INDEX(Accueil!$L$27:$M$56,MATCH(VLOOKUP(C35,Accueil!$R$27:$S$126,2),Accueil!$M$27:$M$56,0),1)),"",INDEX(Accueil!$L$27:$M$56,MATCH(VLOOKUP(C35,Accueil!$R$27:$S$126,2),Accueil!$M$27:$M$56,0),1))</f>
        <v/>
      </c>
      <c r="Q35" s="97">
        <f t="shared" si="6"/>
        <v>1</v>
      </c>
      <c r="R35" s="97">
        <f t="shared" si="6"/>
        <v>1</v>
      </c>
      <c r="S35" s="186">
        <f>IF(J35=Accueil!$AB$26,1,0)</f>
        <v>0</v>
      </c>
      <c r="T35" s="185">
        <f>IF(J35=Accueil!$AC$26,1,0)</f>
        <v>0</v>
      </c>
      <c r="U35" s="185">
        <f>IF(J35=Accueil!$AD$26,1,0)</f>
        <v>0</v>
      </c>
      <c r="V35" s="188">
        <f>IF(J35=Accueil!$AE$26,1,0)</f>
        <v>0</v>
      </c>
      <c r="W35" s="188">
        <f>IF(J35=Accueil!$AF$26,1,0)</f>
        <v>0</v>
      </c>
      <c r="X35" s="187">
        <f>IF(J35=Accueil!$AG$26,1,0)</f>
        <v>0</v>
      </c>
    </row>
    <row r="36" spans="1:24" ht="23.25" customHeight="1">
      <c r="A36" s="256" t="str">
        <f>IF('Synthèse classes'!B36="","",'Synthèse classes'!B36)</f>
        <v/>
      </c>
      <c r="B36" s="254" t="str">
        <f>IF('Synthèse classes'!C36="","",'Synthèse classes'!C36)</f>
        <v/>
      </c>
      <c r="C36" s="58">
        <f>IF('Synthèse classes'!D36="",0,'Synthèse classes'!D36)</f>
        <v>0</v>
      </c>
      <c r="D36" s="189">
        <f t="shared" si="1"/>
        <v>1</v>
      </c>
      <c r="E36" s="183" t="str">
        <f>IF(C36=0,"",INDEX(Stabilo!$F$9:$DA$408,MATCH($B$3,Stabilo!$D$9:$D$408,0),C36))</f>
        <v/>
      </c>
      <c r="F36" s="242" t="str">
        <f>IF(C36=0,"",INDEX(Stabilo!$F$9:$DA$408,MATCH($B$3,Stabilo!$D$9:$D$408,0),C36))</f>
        <v/>
      </c>
      <c r="G36" s="242" t="str">
        <f>IF(C36=0,"",INDEX(Stabilo!$F$9:$DA$408,MATCH($B$3,Stabilo!$D$9:$D$408,0),C36))</f>
        <v/>
      </c>
      <c r="H36" s="243" t="str">
        <f>IF(C36=0,"",INDEX(Stabilo!$F$9:$DA$408,MATCH($B$3,Stabilo!$D$9:$D$408,0),C36))</f>
        <v/>
      </c>
      <c r="I36" s="243" t="str">
        <f>IF(C36=0,"",INDEX(Stabilo!$F$9:$DA$408,MATCH($B$3,Stabilo!$D$9:$D$408,0),C36))</f>
        <v/>
      </c>
      <c r="J36" s="182" t="str">
        <f>IF(C36=0,"",INDEX(Stabilo!$F$9:$DA$408,MATCH($B$3,Stabilo!$D$9:$D$408,0),C36))</f>
        <v/>
      </c>
      <c r="K36" s="253" t="str">
        <f t="shared" si="2"/>
        <v/>
      </c>
      <c r="L36" s="253" t="str">
        <f t="shared" si="3"/>
        <v/>
      </c>
      <c r="M36" s="181" t="str">
        <f t="shared" si="4"/>
        <v/>
      </c>
      <c r="N36" s="258" t="str">
        <f t="shared" si="5"/>
        <v/>
      </c>
      <c r="O36" s="97" t="str">
        <f>IF(ISERROR(INDEX(Accueil!$M$27:$N$56,MATCH(VLOOKUP(C36,Accueil!$R$27:$S$126,2),Accueil!$M$27:$M$56,0),2)),"",INDEX(Accueil!$M$27:$N$56,MATCH(VLOOKUP(C36,Accueil!$R$27:$S$126,2),Accueil!$M$27:$M$56,0),2))</f>
        <v/>
      </c>
      <c r="P36" s="97" t="str">
        <f>IF(ISERROR(INDEX(Accueil!$L$27:$M$56,MATCH(VLOOKUP(C36,Accueil!$R$27:$S$126,2),Accueil!$M$27:$M$56,0),1)),"",INDEX(Accueil!$L$27:$M$56,MATCH(VLOOKUP(C36,Accueil!$R$27:$S$126,2),Accueil!$M$27:$M$56,0),1))</f>
        <v/>
      </c>
      <c r="Q36" s="97">
        <f t="shared" si="6"/>
        <v>1</v>
      </c>
      <c r="R36" s="97">
        <f t="shared" si="6"/>
        <v>1</v>
      </c>
      <c r="S36" s="186">
        <f>IF(J36=Accueil!$AB$26,1,0)</f>
        <v>0</v>
      </c>
      <c r="T36" s="185">
        <f>IF(J36=Accueil!$AC$26,1,0)</f>
        <v>0</v>
      </c>
      <c r="U36" s="185">
        <f>IF(J36=Accueil!$AD$26,1,0)</f>
        <v>0</v>
      </c>
      <c r="V36" s="188">
        <f>IF(J36=Accueil!$AE$26,1,0)</f>
        <v>0</v>
      </c>
      <c r="W36" s="188">
        <f>IF(J36=Accueil!$AF$26,1,0)</f>
        <v>0</v>
      </c>
      <c r="X36" s="187">
        <f>IF(J36=Accueil!$AG$26,1,0)</f>
        <v>0</v>
      </c>
    </row>
    <row r="37" spans="1:24" ht="23.25" customHeight="1">
      <c r="A37" s="256" t="str">
        <f>IF('Synthèse classes'!B37="","",'Synthèse classes'!B37)</f>
        <v/>
      </c>
      <c r="B37" s="254" t="str">
        <f>IF('Synthèse classes'!C37="","",'Synthèse classes'!C37)</f>
        <v/>
      </c>
      <c r="C37" s="58">
        <f>IF('Synthèse classes'!D37="",0,'Synthèse classes'!D37)</f>
        <v>0</v>
      </c>
      <c r="D37" s="189">
        <f t="shared" si="1"/>
        <v>1</v>
      </c>
      <c r="E37" s="183" t="str">
        <f>IF(C37=0,"",INDEX(Stabilo!$F$9:$DA$408,MATCH($B$3,Stabilo!$D$9:$D$408,0),C37))</f>
        <v/>
      </c>
      <c r="F37" s="242" t="str">
        <f>IF(C37=0,"",INDEX(Stabilo!$F$9:$DA$408,MATCH($B$3,Stabilo!$D$9:$D$408,0),C37))</f>
        <v/>
      </c>
      <c r="G37" s="242" t="str">
        <f>IF(C37=0,"",INDEX(Stabilo!$F$9:$DA$408,MATCH($B$3,Stabilo!$D$9:$D$408,0),C37))</f>
        <v/>
      </c>
      <c r="H37" s="243" t="str">
        <f>IF(C37=0,"",INDEX(Stabilo!$F$9:$DA$408,MATCH($B$3,Stabilo!$D$9:$D$408,0),C37))</f>
        <v/>
      </c>
      <c r="I37" s="243" t="str">
        <f>IF(C37=0,"",INDEX(Stabilo!$F$9:$DA$408,MATCH($B$3,Stabilo!$D$9:$D$408,0),C37))</f>
        <v/>
      </c>
      <c r="J37" s="182" t="str">
        <f>IF(C37=0,"",INDEX(Stabilo!$F$9:$DA$408,MATCH($B$3,Stabilo!$D$9:$D$408,0),C37))</f>
        <v/>
      </c>
      <c r="K37" s="253" t="str">
        <f t="shared" si="2"/>
        <v/>
      </c>
      <c r="L37" s="253" t="str">
        <f t="shared" si="3"/>
        <v/>
      </c>
      <c r="M37" s="181" t="str">
        <f t="shared" si="4"/>
        <v/>
      </c>
      <c r="N37" s="258" t="str">
        <f t="shared" si="5"/>
        <v/>
      </c>
      <c r="O37" s="97" t="str">
        <f>IF(ISERROR(INDEX(Accueil!$M$27:$N$56,MATCH(VLOOKUP(C37,Accueil!$R$27:$S$126,2),Accueil!$M$27:$M$56,0),2)),"",INDEX(Accueil!$M$27:$N$56,MATCH(VLOOKUP(C37,Accueil!$R$27:$S$126,2),Accueil!$M$27:$M$56,0),2))</f>
        <v/>
      </c>
      <c r="P37" s="97" t="str">
        <f>IF(ISERROR(INDEX(Accueil!$L$27:$M$56,MATCH(VLOOKUP(C37,Accueil!$R$27:$S$126,2),Accueil!$M$27:$M$56,0),1)),"",INDEX(Accueil!$L$27:$M$56,MATCH(VLOOKUP(C37,Accueil!$R$27:$S$126,2),Accueil!$M$27:$M$56,0),1))</f>
        <v/>
      </c>
      <c r="Q37" s="97">
        <f t="shared" si="6"/>
        <v>1</v>
      </c>
      <c r="R37" s="97">
        <f t="shared" si="6"/>
        <v>1</v>
      </c>
      <c r="S37" s="186">
        <f>IF(J37=Accueil!$AB$26,1,0)</f>
        <v>0</v>
      </c>
      <c r="T37" s="185">
        <f>IF(J37=Accueil!$AC$26,1,0)</f>
        <v>0</v>
      </c>
      <c r="U37" s="185">
        <f>IF(J37=Accueil!$AD$26,1,0)</f>
        <v>0</v>
      </c>
      <c r="V37" s="188">
        <f>IF(J37=Accueil!$AE$26,1,0)</f>
        <v>0</v>
      </c>
      <c r="W37" s="188">
        <f>IF(J37=Accueil!$AF$26,1,0)</f>
        <v>0</v>
      </c>
      <c r="X37" s="187">
        <f>IF(J37=Accueil!$AG$26,1,0)</f>
        <v>0</v>
      </c>
    </row>
    <row r="38" spans="1:24" ht="23.25" customHeight="1">
      <c r="A38" s="256" t="str">
        <f>IF('Synthèse classes'!B38="","",'Synthèse classes'!B38)</f>
        <v/>
      </c>
      <c r="B38" s="254" t="str">
        <f>IF('Synthèse classes'!C38="","",'Synthèse classes'!C38)</f>
        <v/>
      </c>
      <c r="C38" s="58">
        <f>IF('Synthèse classes'!D38="",0,'Synthèse classes'!D38)</f>
        <v>0</v>
      </c>
      <c r="D38" s="189">
        <f t="shared" si="1"/>
        <v>1</v>
      </c>
      <c r="E38" s="183" t="str">
        <f>IF(C38=0,"",INDEX(Stabilo!$F$9:$DA$408,MATCH($B$3,Stabilo!$D$9:$D$408,0),C38))</f>
        <v/>
      </c>
      <c r="F38" s="242" t="str">
        <f>IF(C38=0,"",INDEX(Stabilo!$F$9:$DA$408,MATCH($B$3,Stabilo!$D$9:$D$408,0),C38))</f>
        <v/>
      </c>
      <c r="G38" s="242" t="str">
        <f>IF(C38=0,"",INDEX(Stabilo!$F$9:$DA$408,MATCH($B$3,Stabilo!$D$9:$D$408,0),C38))</f>
        <v/>
      </c>
      <c r="H38" s="243" t="str">
        <f>IF(C38=0,"",INDEX(Stabilo!$F$9:$DA$408,MATCH($B$3,Stabilo!$D$9:$D$408,0),C38))</f>
        <v/>
      </c>
      <c r="I38" s="243" t="str">
        <f>IF(C38=0,"",INDEX(Stabilo!$F$9:$DA$408,MATCH($B$3,Stabilo!$D$9:$D$408,0),C38))</f>
        <v/>
      </c>
      <c r="J38" s="182" t="str">
        <f>IF(C38=0,"",INDEX(Stabilo!$F$9:$DA$408,MATCH($B$3,Stabilo!$D$9:$D$408,0),C38))</f>
        <v/>
      </c>
      <c r="K38" s="253" t="str">
        <f t="shared" si="2"/>
        <v/>
      </c>
      <c r="L38" s="253" t="str">
        <f t="shared" si="3"/>
        <v/>
      </c>
      <c r="M38" s="181" t="str">
        <f t="shared" si="4"/>
        <v/>
      </c>
      <c r="N38" s="258" t="str">
        <f t="shared" si="5"/>
        <v/>
      </c>
      <c r="O38" s="97" t="str">
        <f>IF(ISERROR(INDEX(Accueil!$M$27:$N$56,MATCH(VLOOKUP(C38,Accueil!$R$27:$S$126,2),Accueil!$M$27:$M$56,0),2)),"",INDEX(Accueil!$M$27:$N$56,MATCH(VLOOKUP(C38,Accueil!$R$27:$S$126,2),Accueil!$M$27:$M$56,0),2))</f>
        <v/>
      </c>
      <c r="P38" s="97" t="str">
        <f>IF(ISERROR(INDEX(Accueil!$L$27:$M$56,MATCH(VLOOKUP(C38,Accueil!$R$27:$S$126,2),Accueil!$M$27:$M$56,0),1)),"",INDEX(Accueil!$L$27:$M$56,MATCH(VLOOKUP(C38,Accueil!$R$27:$S$126,2),Accueil!$M$27:$M$56,0),1))</f>
        <v/>
      </c>
      <c r="Q38" s="97">
        <f t="shared" si="6"/>
        <v>1</v>
      </c>
      <c r="R38" s="97">
        <f t="shared" si="6"/>
        <v>1</v>
      </c>
      <c r="S38" s="186">
        <f>IF(J38=Accueil!$AB$26,1,0)</f>
        <v>0</v>
      </c>
      <c r="T38" s="185">
        <f>IF(J38=Accueil!$AC$26,1,0)</f>
        <v>0</v>
      </c>
      <c r="U38" s="185">
        <f>IF(J38=Accueil!$AD$26,1,0)</f>
        <v>0</v>
      </c>
      <c r="V38" s="188">
        <f>IF(J38=Accueil!$AE$26,1,0)</f>
        <v>0</v>
      </c>
      <c r="W38" s="188">
        <f>IF(J38=Accueil!$AF$26,1,0)</f>
        <v>0</v>
      </c>
      <c r="X38" s="187">
        <f>IF(J38=Accueil!$AG$26,1,0)</f>
        <v>0</v>
      </c>
    </row>
    <row r="39" spans="1:24" ht="23.25" customHeight="1">
      <c r="A39" s="256" t="str">
        <f>IF('Synthèse classes'!B39="","",'Synthèse classes'!B39)</f>
        <v/>
      </c>
      <c r="B39" s="254" t="str">
        <f>IF('Synthèse classes'!C39="","",'Synthèse classes'!C39)</f>
        <v/>
      </c>
      <c r="C39" s="58">
        <f>IF('Synthèse classes'!D39="",0,'Synthèse classes'!D39)</f>
        <v>0</v>
      </c>
      <c r="D39" s="189">
        <f t="shared" si="1"/>
        <v>1</v>
      </c>
      <c r="E39" s="183" t="str">
        <f>IF(C39=0,"",INDEX(Stabilo!$F$9:$DA$408,MATCH($B$3,Stabilo!$D$9:$D$408,0),C39))</f>
        <v/>
      </c>
      <c r="F39" s="242" t="str">
        <f>IF(C39=0,"",INDEX(Stabilo!$F$9:$DA$408,MATCH($B$3,Stabilo!$D$9:$D$408,0),C39))</f>
        <v/>
      </c>
      <c r="G39" s="242" t="str">
        <f>IF(C39=0,"",INDEX(Stabilo!$F$9:$DA$408,MATCH($B$3,Stabilo!$D$9:$D$408,0),C39))</f>
        <v/>
      </c>
      <c r="H39" s="243" t="str">
        <f>IF(C39=0,"",INDEX(Stabilo!$F$9:$DA$408,MATCH($B$3,Stabilo!$D$9:$D$408,0),C39))</f>
        <v/>
      </c>
      <c r="I39" s="243" t="str">
        <f>IF(C39=0,"",INDEX(Stabilo!$F$9:$DA$408,MATCH($B$3,Stabilo!$D$9:$D$408,0),C39))</f>
        <v/>
      </c>
      <c r="J39" s="182" t="str">
        <f>IF(C39=0,"",INDEX(Stabilo!$F$9:$DA$408,MATCH($B$3,Stabilo!$D$9:$D$408,0),C39))</f>
        <v/>
      </c>
      <c r="K39" s="253" t="str">
        <f t="shared" si="2"/>
        <v/>
      </c>
      <c r="L39" s="253" t="str">
        <f t="shared" si="3"/>
        <v/>
      </c>
      <c r="M39" s="181" t="str">
        <f t="shared" si="4"/>
        <v/>
      </c>
      <c r="N39" s="258" t="str">
        <f t="shared" si="5"/>
        <v/>
      </c>
      <c r="O39" s="97" t="str">
        <f>IF(ISERROR(INDEX(Accueil!$M$27:$N$56,MATCH(VLOOKUP(C39,Accueil!$R$27:$S$126,2),Accueil!$M$27:$M$56,0),2)),"",INDEX(Accueil!$M$27:$N$56,MATCH(VLOOKUP(C39,Accueil!$R$27:$S$126,2),Accueil!$M$27:$M$56,0),2))</f>
        <v/>
      </c>
      <c r="P39" s="97" t="str">
        <f>IF(ISERROR(INDEX(Accueil!$L$27:$M$56,MATCH(VLOOKUP(C39,Accueil!$R$27:$S$126,2),Accueil!$M$27:$M$56,0),1)),"",INDEX(Accueil!$L$27:$M$56,MATCH(VLOOKUP(C39,Accueil!$R$27:$S$126,2),Accueil!$M$27:$M$56,0),1))</f>
        <v/>
      </c>
      <c r="Q39" s="97">
        <f t="shared" si="6"/>
        <v>1</v>
      </c>
      <c r="R39" s="97">
        <f t="shared" si="6"/>
        <v>1</v>
      </c>
      <c r="S39" s="186">
        <f>IF(J39=Accueil!$AB$26,1,0)</f>
        <v>0</v>
      </c>
      <c r="T39" s="185">
        <f>IF(J39=Accueil!$AC$26,1,0)</f>
        <v>0</v>
      </c>
      <c r="U39" s="185">
        <f>IF(J39=Accueil!$AD$26,1,0)</f>
        <v>0</v>
      </c>
      <c r="V39" s="188">
        <f>IF(J39=Accueil!$AE$26,1,0)</f>
        <v>0</v>
      </c>
      <c r="W39" s="188">
        <f>IF(J39=Accueil!$AF$26,1,0)</f>
        <v>0</v>
      </c>
      <c r="X39" s="187">
        <f>IF(J39=Accueil!$AG$26,1,0)</f>
        <v>0</v>
      </c>
    </row>
    <row r="40" spans="1:24" ht="23.25" customHeight="1">
      <c r="A40" s="256" t="str">
        <f>IF('Synthèse classes'!B40="","",'Synthèse classes'!B40)</f>
        <v/>
      </c>
      <c r="B40" s="254" t="str">
        <f>IF('Synthèse classes'!C40="","",'Synthèse classes'!C40)</f>
        <v/>
      </c>
      <c r="C40" s="58">
        <f>IF('Synthèse classes'!D40="",0,'Synthèse classes'!D40)</f>
        <v>0</v>
      </c>
      <c r="D40" s="189">
        <f t="shared" si="1"/>
        <v>1</v>
      </c>
      <c r="E40" s="183" t="str">
        <f>IF(C40=0,"",INDEX(Stabilo!$F$9:$DA$408,MATCH($B$3,Stabilo!$D$9:$D$408,0),C40))</f>
        <v/>
      </c>
      <c r="F40" s="242" t="str">
        <f>IF(C40=0,"",INDEX(Stabilo!$F$9:$DA$408,MATCH($B$3,Stabilo!$D$9:$D$408,0),C40))</f>
        <v/>
      </c>
      <c r="G40" s="242" t="str">
        <f>IF(C40=0,"",INDEX(Stabilo!$F$9:$DA$408,MATCH($B$3,Stabilo!$D$9:$D$408,0),C40))</f>
        <v/>
      </c>
      <c r="H40" s="243" t="str">
        <f>IF(C40=0,"",INDEX(Stabilo!$F$9:$DA$408,MATCH($B$3,Stabilo!$D$9:$D$408,0),C40))</f>
        <v/>
      </c>
      <c r="I40" s="243" t="str">
        <f>IF(C40=0,"",INDEX(Stabilo!$F$9:$DA$408,MATCH($B$3,Stabilo!$D$9:$D$408,0),C40))</f>
        <v/>
      </c>
      <c r="J40" s="182" t="str">
        <f>IF(C40=0,"",INDEX(Stabilo!$F$9:$DA$408,MATCH($B$3,Stabilo!$D$9:$D$408,0),C40))</f>
        <v/>
      </c>
      <c r="K40" s="253" t="str">
        <f t="shared" si="2"/>
        <v/>
      </c>
      <c r="L40" s="253" t="str">
        <f t="shared" si="3"/>
        <v/>
      </c>
      <c r="M40" s="181" t="str">
        <f t="shared" si="4"/>
        <v/>
      </c>
      <c r="N40" s="258" t="str">
        <f t="shared" si="5"/>
        <v/>
      </c>
      <c r="O40" s="97" t="str">
        <f>IF(ISERROR(INDEX(Accueil!$M$27:$N$56,MATCH(VLOOKUP(C40,Accueil!$R$27:$S$126,2),Accueil!$M$27:$M$56,0),2)),"",INDEX(Accueil!$M$27:$N$56,MATCH(VLOOKUP(C40,Accueil!$R$27:$S$126,2),Accueil!$M$27:$M$56,0),2))</f>
        <v/>
      </c>
      <c r="P40" s="97" t="str">
        <f>IF(ISERROR(INDEX(Accueil!$L$27:$M$56,MATCH(VLOOKUP(C40,Accueil!$R$27:$S$126,2),Accueil!$M$27:$M$56,0),1)),"",INDEX(Accueil!$L$27:$M$56,MATCH(VLOOKUP(C40,Accueil!$R$27:$S$126,2),Accueil!$M$27:$M$56,0),1))</f>
        <v/>
      </c>
      <c r="Q40" s="97">
        <f t="shared" si="6"/>
        <v>1</v>
      </c>
      <c r="R40" s="97">
        <f t="shared" si="6"/>
        <v>1</v>
      </c>
      <c r="S40" s="186">
        <f>IF(J40=Accueil!$AB$26,1,0)</f>
        <v>0</v>
      </c>
      <c r="T40" s="185">
        <f>IF(J40=Accueil!$AC$26,1,0)</f>
        <v>0</v>
      </c>
      <c r="U40" s="185">
        <f>IF(J40=Accueil!$AD$26,1,0)</f>
        <v>0</v>
      </c>
      <c r="V40" s="188">
        <f>IF(J40=Accueil!$AE$26,1,0)</f>
        <v>0</v>
      </c>
      <c r="W40" s="188">
        <f>IF(J40=Accueil!$AF$26,1,0)</f>
        <v>0</v>
      </c>
      <c r="X40" s="187">
        <f>IF(J40=Accueil!$AG$26,1,0)</f>
        <v>0</v>
      </c>
    </row>
    <row r="41" spans="1:24" ht="23.25" customHeight="1">
      <c r="A41" s="256" t="str">
        <f>IF('Synthèse classes'!B41="","",'Synthèse classes'!B41)</f>
        <v/>
      </c>
      <c r="B41" s="254" t="str">
        <f>IF('Synthèse classes'!C41="","",'Synthèse classes'!C41)</f>
        <v/>
      </c>
      <c r="C41" s="58">
        <f>IF('Synthèse classes'!D41="",0,'Synthèse classes'!D41)</f>
        <v>0</v>
      </c>
      <c r="D41" s="189">
        <f t="shared" si="1"/>
        <v>1</v>
      </c>
      <c r="E41" s="183" t="str">
        <f>IF(C41=0,"",INDEX(Stabilo!$F$9:$DA$408,MATCH($B$3,Stabilo!$D$9:$D$408,0),C41))</f>
        <v/>
      </c>
      <c r="F41" s="242" t="str">
        <f>IF(C41=0,"",INDEX(Stabilo!$F$9:$DA$408,MATCH($B$3,Stabilo!$D$9:$D$408,0),C41))</f>
        <v/>
      </c>
      <c r="G41" s="242" t="str">
        <f>IF(C41=0,"",INDEX(Stabilo!$F$9:$DA$408,MATCH($B$3,Stabilo!$D$9:$D$408,0),C41))</f>
        <v/>
      </c>
      <c r="H41" s="243" t="str">
        <f>IF(C41=0,"",INDEX(Stabilo!$F$9:$DA$408,MATCH($B$3,Stabilo!$D$9:$D$408,0),C41))</f>
        <v/>
      </c>
      <c r="I41" s="243" t="str">
        <f>IF(C41=0,"",INDEX(Stabilo!$F$9:$DA$408,MATCH($B$3,Stabilo!$D$9:$D$408,0),C41))</f>
        <v/>
      </c>
      <c r="J41" s="182" t="str">
        <f>IF(C41=0,"",INDEX(Stabilo!$F$9:$DA$408,MATCH($B$3,Stabilo!$D$9:$D$408,0),C41))</f>
        <v/>
      </c>
      <c r="K41" s="253" t="str">
        <f t="shared" si="2"/>
        <v/>
      </c>
      <c r="L41" s="253" t="str">
        <f t="shared" si="3"/>
        <v/>
      </c>
      <c r="M41" s="181" t="str">
        <f t="shared" si="4"/>
        <v/>
      </c>
      <c r="N41" s="258" t="str">
        <f t="shared" si="5"/>
        <v/>
      </c>
      <c r="O41" s="97" t="str">
        <f>IF(ISERROR(INDEX(Accueil!$M$27:$N$56,MATCH(VLOOKUP(C41,Accueil!$R$27:$S$126,2),Accueil!$M$27:$M$56,0),2)),"",INDEX(Accueil!$M$27:$N$56,MATCH(VLOOKUP(C41,Accueil!$R$27:$S$126,2),Accueil!$M$27:$M$56,0),2))</f>
        <v/>
      </c>
      <c r="P41" s="97" t="str">
        <f>IF(ISERROR(INDEX(Accueil!$L$27:$M$56,MATCH(VLOOKUP(C41,Accueil!$R$27:$S$126,2),Accueil!$M$27:$M$56,0),1)),"",INDEX(Accueil!$L$27:$M$56,MATCH(VLOOKUP(C41,Accueil!$R$27:$S$126,2),Accueil!$M$27:$M$56,0),1))</f>
        <v/>
      </c>
      <c r="Q41" s="97">
        <f t="shared" si="6"/>
        <v>1</v>
      </c>
      <c r="R41" s="97">
        <f t="shared" si="6"/>
        <v>1</v>
      </c>
      <c r="S41" s="186">
        <f>IF(J41=Accueil!$AB$26,1,0)</f>
        <v>0</v>
      </c>
      <c r="T41" s="185">
        <f>IF(J41=Accueil!$AC$26,1,0)</f>
        <v>0</v>
      </c>
      <c r="U41" s="185">
        <f>IF(J41=Accueil!$AD$26,1,0)</f>
        <v>0</v>
      </c>
      <c r="V41" s="188">
        <f>IF(J41=Accueil!$AE$26,1,0)</f>
        <v>0</v>
      </c>
      <c r="W41" s="188">
        <f>IF(J41=Accueil!$AF$26,1,0)</f>
        <v>0</v>
      </c>
      <c r="X41" s="187">
        <f>IF(J41=Accueil!$AG$26,1,0)</f>
        <v>0</v>
      </c>
    </row>
    <row r="42" spans="1:24" ht="23.25" customHeight="1">
      <c r="A42" s="256" t="str">
        <f>IF('Synthèse classes'!B42="","",'Synthèse classes'!B42)</f>
        <v/>
      </c>
      <c r="B42" s="254" t="str">
        <f>IF('Synthèse classes'!C42="","",'Synthèse classes'!C42)</f>
        <v/>
      </c>
      <c r="C42" s="58">
        <f>IF('Synthèse classes'!D42="",0,'Synthèse classes'!D42)</f>
        <v>0</v>
      </c>
      <c r="D42" s="189">
        <f t="shared" si="1"/>
        <v>1</v>
      </c>
      <c r="E42" s="183" t="str">
        <f>IF(C42=0,"",INDEX(Stabilo!$F$9:$DA$408,MATCH($B$3,Stabilo!$D$9:$D$408,0),C42))</f>
        <v/>
      </c>
      <c r="F42" s="242" t="str">
        <f>IF(C42=0,"",INDEX(Stabilo!$F$9:$DA$408,MATCH($B$3,Stabilo!$D$9:$D$408,0),C42))</f>
        <v/>
      </c>
      <c r="G42" s="242" t="str">
        <f>IF(C42=0,"",INDEX(Stabilo!$F$9:$DA$408,MATCH($B$3,Stabilo!$D$9:$D$408,0),C42))</f>
        <v/>
      </c>
      <c r="H42" s="243" t="str">
        <f>IF(C42=0,"",INDEX(Stabilo!$F$9:$DA$408,MATCH($B$3,Stabilo!$D$9:$D$408,0),C42))</f>
        <v/>
      </c>
      <c r="I42" s="243" t="str">
        <f>IF(C42=0,"",INDEX(Stabilo!$F$9:$DA$408,MATCH($B$3,Stabilo!$D$9:$D$408,0),C42))</f>
        <v/>
      </c>
      <c r="J42" s="182" t="str">
        <f>IF(C42=0,"",INDEX(Stabilo!$F$9:$DA$408,MATCH($B$3,Stabilo!$D$9:$D$408,0),C42))</f>
        <v/>
      </c>
      <c r="K42" s="253" t="str">
        <f t="shared" si="2"/>
        <v/>
      </c>
      <c r="L42" s="253" t="str">
        <f t="shared" si="3"/>
        <v/>
      </c>
      <c r="M42" s="181" t="str">
        <f t="shared" si="4"/>
        <v/>
      </c>
      <c r="N42" s="258" t="str">
        <f t="shared" si="5"/>
        <v/>
      </c>
      <c r="O42" s="97" t="str">
        <f>IF(ISERROR(INDEX(Accueil!$M$27:$N$56,MATCH(VLOOKUP(C42,Accueil!$R$27:$S$126,2),Accueil!$M$27:$M$56,0),2)),"",INDEX(Accueil!$M$27:$N$56,MATCH(VLOOKUP(C42,Accueil!$R$27:$S$126,2),Accueil!$M$27:$M$56,0),2))</f>
        <v/>
      </c>
      <c r="P42" s="97" t="str">
        <f>IF(ISERROR(INDEX(Accueil!$L$27:$M$56,MATCH(VLOOKUP(C42,Accueil!$R$27:$S$126,2),Accueil!$M$27:$M$56,0),1)),"",INDEX(Accueil!$L$27:$M$56,MATCH(VLOOKUP(C42,Accueil!$R$27:$S$126,2),Accueil!$M$27:$M$56,0),1))</f>
        <v/>
      </c>
      <c r="Q42" s="97">
        <f t="shared" si="6"/>
        <v>1</v>
      </c>
      <c r="R42" s="97">
        <f t="shared" si="6"/>
        <v>1</v>
      </c>
      <c r="S42" s="186">
        <f>IF(J42=Accueil!$AB$26,1,0)</f>
        <v>0</v>
      </c>
      <c r="T42" s="185">
        <f>IF(J42=Accueil!$AC$26,1,0)</f>
        <v>0</v>
      </c>
      <c r="U42" s="185">
        <f>IF(J42=Accueil!$AD$26,1,0)</f>
        <v>0</v>
      </c>
      <c r="V42" s="188">
        <f>IF(J42=Accueil!$AE$26,1,0)</f>
        <v>0</v>
      </c>
      <c r="W42" s="188">
        <f>IF(J42=Accueil!$AF$26,1,0)</f>
        <v>0</v>
      </c>
      <c r="X42" s="187">
        <f>IF(J42=Accueil!$AG$26,1,0)</f>
        <v>0</v>
      </c>
    </row>
    <row r="43" spans="1:24" ht="23.25" customHeight="1">
      <c r="A43" s="256" t="str">
        <f>IF('Synthèse classes'!B43="","",'Synthèse classes'!B43)</f>
        <v/>
      </c>
      <c r="B43" s="254" t="str">
        <f>IF('Synthèse classes'!C43="","",'Synthèse classes'!C43)</f>
        <v/>
      </c>
      <c r="C43" s="58">
        <f>IF('Synthèse classes'!D43="",0,'Synthèse classes'!D43)</f>
        <v>0</v>
      </c>
      <c r="D43" s="189">
        <f t="shared" si="1"/>
        <v>1</v>
      </c>
      <c r="E43" s="183" t="str">
        <f>IF(C43=0,"",INDEX(Stabilo!$F$9:$DA$408,MATCH($B$3,Stabilo!$D$9:$D$408,0),C43))</f>
        <v/>
      </c>
      <c r="F43" s="242" t="str">
        <f>IF(C43=0,"",INDEX(Stabilo!$F$9:$DA$408,MATCH($B$3,Stabilo!$D$9:$D$408,0),C43))</f>
        <v/>
      </c>
      <c r="G43" s="242" t="str">
        <f>IF(C43=0,"",INDEX(Stabilo!$F$9:$DA$408,MATCH($B$3,Stabilo!$D$9:$D$408,0),C43))</f>
        <v/>
      </c>
      <c r="H43" s="243" t="str">
        <f>IF(C43=0,"",INDEX(Stabilo!$F$9:$DA$408,MATCH($B$3,Stabilo!$D$9:$D$408,0),C43))</f>
        <v/>
      </c>
      <c r="I43" s="243" t="str">
        <f>IF(C43=0,"",INDEX(Stabilo!$F$9:$DA$408,MATCH($B$3,Stabilo!$D$9:$D$408,0),C43))</f>
        <v/>
      </c>
      <c r="J43" s="182" t="str">
        <f>IF(C43=0,"",INDEX(Stabilo!$F$9:$DA$408,MATCH($B$3,Stabilo!$D$9:$D$408,0),C43))</f>
        <v/>
      </c>
      <c r="K43" s="253" t="str">
        <f t="shared" si="2"/>
        <v/>
      </c>
      <c r="L43" s="253" t="str">
        <f t="shared" si="3"/>
        <v/>
      </c>
      <c r="M43" s="181" t="str">
        <f t="shared" si="4"/>
        <v/>
      </c>
      <c r="N43" s="258" t="str">
        <f t="shared" si="5"/>
        <v/>
      </c>
      <c r="O43" s="97" t="str">
        <f>IF(ISERROR(INDEX(Accueil!$M$27:$N$56,MATCH(VLOOKUP(C43,Accueil!$R$27:$S$126,2),Accueil!$M$27:$M$56,0),2)),"",INDEX(Accueil!$M$27:$N$56,MATCH(VLOOKUP(C43,Accueil!$R$27:$S$126,2),Accueil!$M$27:$M$56,0),2))</f>
        <v/>
      </c>
      <c r="P43" s="97" t="str">
        <f>IF(ISERROR(INDEX(Accueil!$L$27:$M$56,MATCH(VLOOKUP(C43,Accueil!$R$27:$S$126,2),Accueil!$M$27:$M$56,0),1)),"",INDEX(Accueil!$L$27:$M$56,MATCH(VLOOKUP(C43,Accueil!$R$27:$S$126,2),Accueil!$M$27:$M$56,0),1))</f>
        <v/>
      </c>
      <c r="Q43" s="97">
        <f t="shared" si="6"/>
        <v>1</v>
      </c>
      <c r="R43" s="97">
        <f t="shared" si="6"/>
        <v>1</v>
      </c>
      <c r="S43" s="186">
        <f>IF(J43=Accueil!$AB$26,1,0)</f>
        <v>0</v>
      </c>
      <c r="T43" s="185">
        <f>IF(J43=Accueil!$AC$26,1,0)</f>
        <v>0</v>
      </c>
      <c r="U43" s="185">
        <f>IF(J43=Accueil!$AD$26,1,0)</f>
        <v>0</v>
      </c>
      <c r="V43" s="188">
        <f>IF(J43=Accueil!$AE$26,1,0)</f>
        <v>0</v>
      </c>
      <c r="W43" s="188">
        <f>IF(J43=Accueil!$AF$26,1,0)</f>
        <v>0</v>
      </c>
      <c r="X43" s="187">
        <f>IF(J43=Accueil!$AG$26,1,0)</f>
        <v>0</v>
      </c>
    </row>
    <row r="44" spans="1:24" ht="23.25" customHeight="1">
      <c r="A44" s="256" t="str">
        <f>IF('Synthèse classes'!B44="","",'Synthèse classes'!B44)</f>
        <v/>
      </c>
      <c r="B44" s="254" t="str">
        <f>IF('Synthèse classes'!C44="","",'Synthèse classes'!C44)</f>
        <v/>
      </c>
      <c r="C44" s="58">
        <f>IF('Synthèse classes'!D44="",0,'Synthèse classes'!D44)</f>
        <v>0</v>
      </c>
      <c r="D44" s="189">
        <f t="shared" si="1"/>
        <v>1</v>
      </c>
      <c r="E44" s="183" t="str">
        <f>IF(C44=0,"",INDEX(Stabilo!$F$9:$DA$408,MATCH($B$3,Stabilo!$D$9:$D$408,0),C44))</f>
        <v/>
      </c>
      <c r="F44" s="242" t="str">
        <f>IF(C44=0,"",INDEX(Stabilo!$F$9:$DA$408,MATCH($B$3,Stabilo!$D$9:$D$408,0),C44))</f>
        <v/>
      </c>
      <c r="G44" s="242" t="str">
        <f>IF(C44=0,"",INDEX(Stabilo!$F$9:$DA$408,MATCH($B$3,Stabilo!$D$9:$D$408,0),C44))</f>
        <v/>
      </c>
      <c r="H44" s="243" t="str">
        <f>IF(C44=0,"",INDEX(Stabilo!$F$9:$DA$408,MATCH($B$3,Stabilo!$D$9:$D$408,0),C44))</f>
        <v/>
      </c>
      <c r="I44" s="243" t="str">
        <f>IF(C44=0,"",INDEX(Stabilo!$F$9:$DA$408,MATCH($B$3,Stabilo!$D$9:$D$408,0),C44))</f>
        <v/>
      </c>
      <c r="J44" s="182" t="str">
        <f>IF(C44=0,"",INDEX(Stabilo!$F$9:$DA$408,MATCH($B$3,Stabilo!$D$9:$D$408,0),C44))</f>
        <v/>
      </c>
      <c r="K44" s="253" t="str">
        <f t="shared" si="2"/>
        <v/>
      </c>
      <c r="L44" s="253" t="str">
        <f t="shared" si="3"/>
        <v/>
      </c>
      <c r="M44" s="181" t="str">
        <f t="shared" si="4"/>
        <v/>
      </c>
      <c r="N44" s="258" t="str">
        <f t="shared" si="5"/>
        <v/>
      </c>
      <c r="O44" s="97" t="str">
        <f>IF(ISERROR(INDEX(Accueil!$M$27:$N$56,MATCH(VLOOKUP(C44,Accueil!$R$27:$S$126,2),Accueil!$M$27:$M$56,0),2)),"",INDEX(Accueil!$M$27:$N$56,MATCH(VLOOKUP(C44,Accueil!$R$27:$S$126,2),Accueil!$M$27:$M$56,0),2))</f>
        <v/>
      </c>
      <c r="P44" s="97" t="str">
        <f>IF(ISERROR(INDEX(Accueil!$L$27:$M$56,MATCH(VLOOKUP(C44,Accueil!$R$27:$S$126,2),Accueil!$M$27:$M$56,0),1)),"",INDEX(Accueil!$L$27:$M$56,MATCH(VLOOKUP(C44,Accueil!$R$27:$S$126,2),Accueil!$M$27:$M$56,0),1))</f>
        <v/>
      </c>
      <c r="Q44" s="97">
        <f t="shared" si="6"/>
        <v>1</v>
      </c>
      <c r="R44" s="97">
        <f t="shared" si="6"/>
        <v>1</v>
      </c>
      <c r="S44" s="186">
        <f>IF(J44=Accueil!$AB$26,1,0)</f>
        <v>0</v>
      </c>
      <c r="T44" s="185">
        <f>IF(J44=Accueil!$AC$26,1,0)</f>
        <v>0</v>
      </c>
      <c r="U44" s="185">
        <f>IF(J44=Accueil!$AD$26,1,0)</f>
        <v>0</v>
      </c>
      <c r="V44" s="188">
        <f>IF(J44=Accueil!$AE$26,1,0)</f>
        <v>0</v>
      </c>
      <c r="W44" s="188">
        <f>IF(J44=Accueil!$AF$26,1,0)</f>
        <v>0</v>
      </c>
      <c r="X44" s="187">
        <f>IF(J44=Accueil!$AG$26,1,0)</f>
        <v>0</v>
      </c>
    </row>
    <row r="45" spans="1:24" ht="23.25" customHeight="1">
      <c r="A45" s="256" t="str">
        <f>IF('Synthèse classes'!B45="","",'Synthèse classes'!B45)</f>
        <v/>
      </c>
      <c r="B45" s="254" t="str">
        <f>IF('Synthèse classes'!C45="","",'Synthèse classes'!C45)</f>
        <v/>
      </c>
      <c r="C45" s="58">
        <f>IF('Synthèse classes'!D45="",0,'Synthèse classes'!D45)</f>
        <v>0</v>
      </c>
      <c r="D45" s="189">
        <f t="shared" si="1"/>
        <v>1</v>
      </c>
      <c r="E45" s="183" t="str">
        <f>IF(C45=0,"",INDEX(Stabilo!$F$9:$DA$408,MATCH($B$3,Stabilo!$D$9:$D$408,0),C45))</f>
        <v/>
      </c>
      <c r="F45" s="242" t="str">
        <f>IF(C45=0,"",INDEX(Stabilo!$F$9:$DA$408,MATCH($B$3,Stabilo!$D$9:$D$408,0),C45))</f>
        <v/>
      </c>
      <c r="G45" s="242" t="str">
        <f>IF(C45=0,"",INDEX(Stabilo!$F$9:$DA$408,MATCH($B$3,Stabilo!$D$9:$D$408,0),C45))</f>
        <v/>
      </c>
      <c r="H45" s="243" t="str">
        <f>IF(C45=0,"",INDEX(Stabilo!$F$9:$DA$408,MATCH($B$3,Stabilo!$D$9:$D$408,0),C45))</f>
        <v/>
      </c>
      <c r="I45" s="243" t="str">
        <f>IF(C45=0,"",INDEX(Stabilo!$F$9:$DA$408,MATCH($B$3,Stabilo!$D$9:$D$408,0),C45))</f>
        <v/>
      </c>
      <c r="J45" s="182" t="str">
        <f>IF(C45=0,"",INDEX(Stabilo!$F$9:$DA$408,MATCH($B$3,Stabilo!$D$9:$D$408,0),C45))</f>
        <v/>
      </c>
      <c r="K45" s="253" t="str">
        <f t="shared" si="2"/>
        <v/>
      </c>
      <c r="L45" s="253" t="str">
        <f t="shared" si="3"/>
        <v/>
      </c>
      <c r="M45" s="181" t="str">
        <f t="shared" si="4"/>
        <v/>
      </c>
      <c r="N45" s="258" t="str">
        <f t="shared" si="5"/>
        <v/>
      </c>
      <c r="O45" s="97" t="str">
        <f>IF(ISERROR(INDEX(Accueil!$M$27:$N$56,MATCH(VLOOKUP(C45,Accueil!$R$27:$S$126,2),Accueil!$M$27:$M$56,0),2)),"",INDEX(Accueil!$M$27:$N$56,MATCH(VLOOKUP(C45,Accueil!$R$27:$S$126,2),Accueil!$M$27:$M$56,0),2))</f>
        <v/>
      </c>
      <c r="P45" s="97" t="str">
        <f>IF(ISERROR(INDEX(Accueil!$L$27:$M$56,MATCH(VLOOKUP(C45,Accueil!$R$27:$S$126,2),Accueil!$M$27:$M$56,0),1)),"",INDEX(Accueil!$L$27:$M$56,MATCH(VLOOKUP(C45,Accueil!$R$27:$S$126,2),Accueil!$M$27:$M$56,0),1))</f>
        <v/>
      </c>
      <c r="Q45" s="97">
        <f t="shared" si="6"/>
        <v>1</v>
      </c>
      <c r="R45" s="97">
        <f t="shared" si="6"/>
        <v>1</v>
      </c>
      <c r="S45" s="186">
        <f>IF(J45=Accueil!$AB$26,1,0)</f>
        <v>0</v>
      </c>
      <c r="T45" s="185">
        <f>IF(J45=Accueil!$AC$26,1,0)</f>
        <v>0</v>
      </c>
      <c r="U45" s="185">
        <f>IF(J45=Accueil!$AD$26,1,0)</f>
        <v>0</v>
      </c>
      <c r="V45" s="188">
        <f>IF(J45=Accueil!$AE$26,1,0)</f>
        <v>0</v>
      </c>
      <c r="W45" s="188">
        <f>IF(J45=Accueil!$AF$26,1,0)</f>
        <v>0</v>
      </c>
      <c r="X45" s="187">
        <f>IF(J45=Accueil!$AG$26,1,0)</f>
        <v>0</v>
      </c>
    </row>
    <row r="46" spans="1:24" ht="23.25" customHeight="1">
      <c r="A46" s="256" t="str">
        <f>IF('Synthèse classes'!B46="","",'Synthèse classes'!B46)</f>
        <v/>
      </c>
      <c r="B46" s="254" t="str">
        <f>IF('Synthèse classes'!C46="","",'Synthèse classes'!C46)</f>
        <v/>
      </c>
      <c r="C46" s="58">
        <f>IF('Synthèse classes'!D46="",0,'Synthèse classes'!D46)</f>
        <v>0</v>
      </c>
      <c r="D46" s="189">
        <f t="shared" si="1"/>
        <v>1</v>
      </c>
      <c r="E46" s="183" t="str">
        <f>IF(C46=0,"",INDEX(Stabilo!$F$9:$DA$408,MATCH($B$3,Stabilo!$D$9:$D$408,0),C46))</f>
        <v/>
      </c>
      <c r="F46" s="242" t="str">
        <f>IF(C46=0,"",INDEX(Stabilo!$F$9:$DA$408,MATCH($B$3,Stabilo!$D$9:$D$408,0),C46))</f>
        <v/>
      </c>
      <c r="G46" s="242" t="str">
        <f>IF(C46=0,"",INDEX(Stabilo!$F$9:$DA$408,MATCH($B$3,Stabilo!$D$9:$D$408,0),C46))</f>
        <v/>
      </c>
      <c r="H46" s="243" t="str">
        <f>IF(C46=0,"",INDEX(Stabilo!$F$9:$DA$408,MATCH($B$3,Stabilo!$D$9:$D$408,0),C46))</f>
        <v/>
      </c>
      <c r="I46" s="243" t="str">
        <f>IF(C46=0,"",INDEX(Stabilo!$F$9:$DA$408,MATCH($B$3,Stabilo!$D$9:$D$408,0),C46))</f>
        <v/>
      </c>
      <c r="J46" s="182" t="str">
        <f>IF(C46=0,"",INDEX(Stabilo!$F$9:$DA$408,MATCH($B$3,Stabilo!$D$9:$D$408,0),C46))</f>
        <v/>
      </c>
      <c r="K46" s="253" t="str">
        <f t="shared" si="2"/>
        <v/>
      </c>
      <c r="L46" s="253" t="str">
        <f t="shared" si="3"/>
        <v/>
      </c>
      <c r="M46" s="181" t="str">
        <f t="shared" si="4"/>
        <v/>
      </c>
      <c r="N46" s="258" t="str">
        <f t="shared" si="5"/>
        <v/>
      </c>
      <c r="O46" s="97" t="str">
        <f>IF(ISERROR(INDEX(Accueil!$M$27:$N$56,MATCH(VLOOKUP(C46,Accueil!$R$27:$S$126,2),Accueil!$M$27:$M$56,0),2)),"",INDEX(Accueil!$M$27:$N$56,MATCH(VLOOKUP(C46,Accueil!$R$27:$S$126,2),Accueil!$M$27:$M$56,0),2))</f>
        <v/>
      </c>
      <c r="P46" s="97" t="str">
        <f>IF(ISERROR(INDEX(Accueil!$L$27:$M$56,MATCH(VLOOKUP(C46,Accueil!$R$27:$S$126,2),Accueil!$M$27:$M$56,0),1)),"",INDEX(Accueil!$L$27:$M$56,MATCH(VLOOKUP(C46,Accueil!$R$27:$S$126,2),Accueil!$M$27:$M$56,0),1))</f>
        <v/>
      </c>
      <c r="Q46" s="97">
        <f t="shared" si="6"/>
        <v>1</v>
      </c>
      <c r="R46" s="97">
        <f t="shared" si="6"/>
        <v>1</v>
      </c>
      <c r="S46" s="186">
        <f>IF(J46=Accueil!$AB$26,1,0)</f>
        <v>0</v>
      </c>
      <c r="T46" s="185">
        <f>IF(J46=Accueil!$AC$26,1,0)</f>
        <v>0</v>
      </c>
      <c r="U46" s="185">
        <f>IF(J46=Accueil!$AD$26,1,0)</f>
        <v>0</v>
      </c>
      <c r="V46" s="188">
        <f>IF(J46=Accueil!$AE$26,1,0)</f>
        <v>0</v>
      </c>
      <c r="W46" s="188">
        <f>IF(J46=Accueil!$AF$26,1,0)</f>
        <v>0</v>
      </c>
      <c r="X46" s="187">
        <f>IF(J46=Accueil!$AG$26,1,0)</f>
        <v>0</v>
      </c>
    </row>
    <row r="47" spans="1:24" ht="23.25" customHeight="1">
      <c r="A47" s="256" t="str">
        <f>IF('Synthèse classes'!B47="","",'Synthèse classes'!B47)</f>
        <v/>
      </c>
      <c r="B47" s="254" t="str">
        <f>IF('Synthèse classes'!C47="","",'Synthèse classes'!C47)</f>
        <v/>
      </c>
      <c r="C47" s="58">
        <f>IF('Synthèse classes'!D47="",0,'Synthèse classes'!D47)</f>
        <v>0</v>
      </c>
      <c r="D47" s="189">
        <f t="shared" si="1"/>
        <v>1</v>
      </c>
      <c r="E47" s="183" t="str">
        <f>IF(C47=0,"",INDEX(Stabilo!$F$9:$DA$408,MATCH($B$3,Stabilo!$D$9:$D$408,0),C47))</f>
        <v/>
      </c>
      <c r="F47" s="242" t="str">
        <f>IF(C47=0,"",INDEX(Stabilo!$F$9:$DA$408,MATCH($B$3,Stabilo!$D$9:$D$408,0),C47))</f>
        <v/>
      </c>
      <c r="G47" s="242" t="str">
        <f>IF(C47=0,"",INDEX(Stabilo!$F$9:$DA$408,MATCH($B$3,Stabilo!$D$9:$D$408,0),C47))</f>
        <v/>
      </c>
      <c r="H47" s="243" t="str">
        <f>IF(C47=0,"",INDEX(Stabilo!$F$9:$DA$408,MATCH($B$3,Stabilo!$D$9:$D$408,0),C47))</f>
        <v/>
      </c>
      <c r="I47" s="243" t="str">
        <f>IF(C47=0,"",INDEX(Stabilo!$F$9:$DA$408,MATCH($B$3,Stabilo!$D$9:$D$408,0),C47))</f>
        <v/>
      </c>
      <c r="J47" s="182" t="str">
        <f>IF(C47=0,"",INDEX(Stabilo!$F$9:$DA$408,MATCH($B$3,Stabilo!$D$9:$D$408,0),C47))</f>
        <v/>
      </c>
      <c r="K47" s="253" t="str">
        <f t="shared" si="2"/>
        <v/>
      </c>
      <c r="L47" s="253" t="str">
        <f t="shared" si="3"/>
        <v/>
      </c>
      <c r="M47" s="181" t="str">
        <f t="shared" si="4"/>
        <v/>
      </c>
      <c r="N47" s="258" t="str">
        <f t="shared" si="5"/>
        <v/>
      </c>
      <c r="O47" s="97" t="str">
        <f>IF(ISERROR(INDEX(Accueil!$M$27:$N$56,MATCH(VLOOKUP(C47,Accueil!$R$27:$S$126,2),Accueil!$M$27:$M$56,0),2)),"",INDEX(Accueil!$M$27:$N$56,MATCH(VLOOKUP(C47,Accueil!$R$27:$S$126,2),Accueil!$M$27:$M$56,0),2))</f>
        <v/>
      </c>
      <c r="P47" s="97" t="str">
        <f>IF(ISERROR(INDEX(Accueil!$L$27:$M$56,MATCH(VLOOKUP(C47,Accueil!$R$27:$S$126,2),Accueil!$M$27:$M$56,0),1)),"",INDEX(Accueil!$L$27:$M$56,MATCH(VLOOKUP(C47,Accueil!$R$27:$S$126,2),Accueil!$M$27:$M$56,0),1))</f>
        <v/>
      </c>
      <c r="Q47" s="97">
        <f t="shared" si="6"/>
        <v>1</v>
      </c>
      <c r="R47" s="97">
        <f t="shared" si="6"/>
        <v>1</v>
      </c>
      <c r="S47" s="186">
        <f>IF(J47=Accueil!$AB$26,1,0)</f>
        <v>0</v>
      </c>
      <c r="T47" s="185">
        <f>IF(J47=Accueil!$AC$26,1,0)</f>
        <v>0</v>
      </c>
      <c r="U47" s="185">
        <f>IF(J47=Accueil!$AD$26,1,0)</f>
        <v>0</v>
      </c>
      <c r="V47" s="188">
        <f>IF(J47=Accueil!$AE$26,1,0)</f>
        <v>0</v>
      </c>
      <c r="W47" s="188">
        <f>IF(J47=Accueil!$AF$26,1,0)</f>
        <v>0</v>
      </c>
      <c r="X47" s="187">
        <f>IF(J47=Accueil!$AG$26,1,0)</f>
        <v>0</v>
      </c>
    </row>
    <row r="48" spans="1:24" ht="23.25" customHeight="1">
      <c r="A48" s="256" t="str">
        <f>IF('Synthèse classes'!B48="","",'Synthèse classes'!B48)</f>
        <v/>
      </c>
      <c r="B48" s="254" t="str">
        <f>IF('Synthèse classes'!C48="","",'Synthèse classes'!C48)</f>
        <v/>
      </c>
      <c r="C48" s="58">
        <f>IF('Synthèse classes'!D48="",0,'Synthèse classes'!D48)</f>
        <v>0</v>
      </c>
      <c r="D48" s="189">
        <f t="shared" si="1"/>
        <v>1</v>
      </c>
      <c r="E48" s="183" t="str">
        <f>IF(C48=0,"",INDEX(Stabilo!$F$9:$DA$408,MATCH($B$3,Stabilo!$D$9:$D$408,0),C48))</f>
        <v/>
      </c>
      <c r="F48" s="242" t="str">
        <f>IF(C48=0,"",INDEX(Stabilo!$F$9:$DA$408,MATCH($B$3,Stabilo!$D$9:$D$408,0),C48))</f>
        <v/>
      </c>
      <c r="G48" s="242" t="str">
        <f>IF(C48=0,"",INDEX(Stabilo!$F$9:$DA$408,MATCH($B$3,Stabilo!$D$9:$D$408,0),C48))</f>
        <v/>
      </c>
      <c r="H48" s="243" t="str">
        <f>IF(C48=0,"",INDEX(Stabilo!$F$9:$DA$408,MATCH($B$3,Stabilo!$D$9:$D$408,0),C48))</f>
        <v/>
      </c>
      <c r="I48" s="243" t="str">
        <f>IF(C48=0,"",INDEX(Stabilo!$F$9:$DA$408,MATCH($B$3,Stabilo!$D$9:$D$408,0),C48))</f>
        <v/>
      </c>
      <c r="J48" s="182" t="str">
        <f>IF(C48=0,"",INDEX(Stabilo!$F$9:$DA$408,MATCH($B$3,Stabilo!$D$9:$D$408,0),C48))</f>
        <v/>
      </c>
      <c r="K48" s="253" t="str">
        <f t="shared" si="2"/>
        <v/>
      </c>
      <c r="L48" s="253" t="str">
        <f t="shared" si="3"/>
        <v/>
      </c>
      <c r="M48" s="181" t="str">
        <f t="shared" si="4"/>
        <v/>
      </c>
      <c r="N48" s="258" t="str">
        <f t="shared" si="5"/>
        <v/>
      </c>
      <c r="O48" s="97" t="str">
        <f>IF(ISERROR(INDEX(Accueil!$M$27:$N$56,MATCH(VLOOKUP(C48,Accueil!$R$27:$S$126,2),Accueil!$M$27:$M$56,0),2)),"",INDEX(Accueil!$M$27:$N$56,MATCH(VLOOKUP(C48,Accueil!$R$27:$S$126,2),Accueil!$M$27:$M$56,0),2))</f>
        <v/>
      </c>
      <c r="P48" s="97" t="str">
        <f>IF(ISERROR(INDEX(Accueil!$L$27:$M$56,MATCH(VLOOKUP(C48,Accueil!$R$27:$S$126,2),Accueil!$M$27:$M$56,0),1)),"",INDEX(Accueil!$L$27:$M$56,MATCH(VLOOKUP(C48,Accueil!$R$27:$S$126,2),Accueil!$M$27:$M$56,0),1))</f>
        <v/>
      </c>
      <c r="Q48" s="97">
        <f t="shared" si="6"/>
        <v>1</v>
      </c>
      <c r="R48" s="97">
        <f t="shared" si="6"/>
        <v>1</v>
      </c>
      <c r="S48" s="186">
        <f>IF(J48=Accueil!$AB$26,1,0)</f>
        <v>0</v>
      </c>
      <c r="T48" s="185">
        <f>IF(J48=Accueil!$AC$26,1,0)</f>
        <v>0</v>
      </c>
      <c r="U48" s="185">
        <f>IF(J48=Accueil!$AD$26,1,0)</f>
        <v>0</v>
      </c>
      <c r="V48" s="188">
        <f>IF(J48=Accueil!$AE$26,1,0)</f>
        <v>0</v>
      </c>
      <c r="W48" s="188">
        <f>IF(J48=Accueil!$AF$26,1,0)</f>
        <v>0</v>
      </c>
      <c r="X48" s="187">
        <f>IF(J48=Accueil!$AG$26,1,0)</f>
        <v>0</v>
      </c>
    </row>
    <row r="49" spans="1:24" ht="23.25" customHeight="1">
      <c r="A49" s="256" t="str">
        <f>IF('Synthèse classes'!B49="","",'Synthèse classes'!B49)</f>
        <v/>
      </c>
      <c r="B49" s="254" t="str">
        <f>IF('Synthèse classes'!C49="","",'Synthèse classes'!C49)</f>
        <v/>
      </c>
      <c r="C49" s="58">
        <f>IF('Synthèse classes'!D49="",0,'Synthèse classes'!D49)</f>
        <v>0</v>
      </c>
      <c r="D49" s="189">
        <f t="shared" si="1"/>
        <v>1</v>
      </c>
      <c r="E49" s="183" t="str">
        <f>IF(C49=0,"",INDEX(Stabilo!$F$9:$DA$408,MATCH($B$3,Stabilo!$D$9:$D$408,0),C49))</f>
        <v/>
      </c>
      <c r="F49" s="242" t="str">
        <f>IF(C49=0,"",INDEX(Stabilo!$F$9:$DA$408,MATCH($B$3,Stabilo!$D$9:$D$408,0),C49))</f>
        <v/>
      </c>
      <c r="G49" s="242" t="str">
        <f>IF(C49=0,"",INDEX(Stabilo!$F$9:$DA$408,MATCH($B$3,Stabilo!$D$9:$D$408,0),C49))</f>
        <v/>
      </c>
      <c r="H49" s="243" t="str">
        <f>IF(C49=0,"",INDEX(Stabilo!$F$9:$DA$408,MATCH($B$3,Stabilo!$D$9:$D$408,0),C49))</f>
        <v/>
      </c>
      <c r="I49" s="243" t="str">
        <f>IF(C49=0,"",INDEX(Stabilo!$F$9:$DA$408,MATCH($B$3,Stabilo!$D$9:$D$408,0),C49))</f>
        <v/>
      </c>
      <c r="J49" s="182" t="str">
        <f>IF(C49=0,"",INDEX(Stabilo!$F$9:$DA$408,MATCH($B$3,Stabilo!$D$9:$D$408,0),C49))</f>
        <v/>
      </c>
      <c r="K49" s="253" t="str">
        <f t="shared" si="2"/>
        <v/>
      </c>
      <c r="L49" s="253" t="str">
        <f t="shared" si="3"/>
        <v/>
      </c>
      <c r="M49" s="181" t="str">
        <f t="shared" si="4"/>
        <v/>
      </c>
      <c r="N49" s="258" t="str">
        <f t="shared" si="5"/>
        <v/>
      </c>
      <c r="O49" s="97" t="str">
        <f>IF(ISERROR(INDEX(Accueil!$M$27:$N$56,MATCH(VLOOKUP(C49,Accueil!$R$27:$S$126,2),Accueil!$M$27:$M$56,0),2)),"",INDEX(Accueil!$M$27:$N$56,MATCH(VLOOKUP(C49,Accueil!$R$27:$S$126,2),Accueil!$M$27:$M$56,0),2))</f>
        <v/>
      </c>
      <c r="P49" s="97" t="str">
        <f>IF(ISERROR(INDEX(Accueil!$L$27:$M$56,MATCH(VLOOKUP(C49,Accueil!$R$27:$S$126,2),Accueil!$M$27:$M$56,0),1)),"",INDEX(Accueil!$L$27:$M$56,MATCH(VLOOKUP(C49,Accueil!$R$27:$S$126,2),Accueil!$M$27:$M$56,0),1))</f>
        <v/>
      </c>
      <c r="Q49" s="97">
        <f t="shared" si="6"/>
        <v>1</v>
      </c>
      <c r="R49" s="97">
        <f t="shared" si="6"/>
        <v>1</v>
      </c>
      <c r="S49" s="186">
        <f>IF(J49=Accueil!$AB$26,1,0)</f>
        <v>0</v>
      </c>
      <c r="T49" s="185">
        <f>IF(J49=Accueil!$AC$26,1,0)</f>
        <v>0</v>
      </c>
      <c r="U49" s="185">
        <f>IF(J49=Accueil!$AD$26,1,0)</f>
        <v>0</v>
      </c>
      <c r="V49" s="188">
        <f>IF(J49=Accueil!$AE$26,1,0)</f>
        <v>0</v>
      </c>
      <c r="W49" s="188">
        <f>IF(J49=Accueil!$AF$26,1,0)</f>
        <v>0</v>
      </c>
      <c r="X49" s="187">
        <f>IF(J49=Accueil!$AG$26,1,0)</f>
        <v>0</v>
      </c>
    </row>
    <row r="50" spans="1:24" ht="23.25" customHeight="1">
      <c r="A50" s="256" t="str">
        <f>IF('Synthèse classes'!B50="","",'Synthèse classes'!B50)</f>
        <v/>
      </c>
      <c r="B50" s="254" t="str">
        <f>IF('Synthèse classes'!C50="","",'Synthèse classes'!C50)</f>
        <v/>
      </c>
      <c r="C50" s="58">
        <f>IF('Synthèse classes'!D50="",0,'Synthèse classes'!D50)</f>
        <v>0</v>
      </c>
      <c r="D50" s="189">
        <f t="shared" si="1"/>
        <v>1</v>
      </c>
      <c r="E50" s="183" t="str">
        <f>IF(C50=0,"",INDEX(Stabilo!$F$9:$DA$408,MATCH($B$3,Stabilo!$D$9:$D$408,0),C50))</f>
        <v/>
      </c>
      <c r="F50" s="242" t="str">
        <f>IF(C50=0,"",INDEX(Stabilo!$F$9:$DA$408,MATCH($B$3,Stabilo!$D$9:$D$408,0),C50))</f>
        <v/>
      </c>
      <c r="G50" s="242" t="str">
        <f>IF(C50=0,"",INDEX(Stabilo!$F$9:$DA$408,MATCH($B$3,Stabilo!$D$9:$D$408,0),C50))</f>
        <v/>
      </c>
      <c r="H50" s="243" t="str">
        <f>IF(C50=0,"",INDEX(Stabilo!$F$9:$DA$408,MATCH($B$3,Stabilo!$D$9:$D$408,0),C50))</f>
        <v/>
      </c>
      <c r="I50" s="243" t="str">
        <f>IF(C50=0,"",INDEX(Stabilo!$F$9:$DA$408,MATCH($B$3,Stabilo!$D$9:$D$408,0),C50))</f>
        <v/>
      </c>
      <c r="J50" s="182" t="str">
        <f>IF(C50=0,"",INDEX(Stabilo!$F$9:$DA$408,MATCH($B$3,Stabilo!$D$9:$D$408,0),C50))</f>
        <v/>
      </c>
      <c r="K50" s="253" t="str">
        <f t="shared" si="2"/>
        <v/>
      </c>
      <c r="L50" s="253" t="str">
        <f t="shared" si="3"/>
        <v/>
      </c>
      <c r="M50" s="181" t="str">
        <f t="shared" si="4"/>
        <v/>
      </c>
      <c r="N50" s="258" t="str">
        <f t="shared" si="5"/>
        <v/>
      </c>
      <c r="O50" s="97" t="str">
        <f>IF(ISERROR(INDEX(Accueil!$M$27:$N$56,MATCH(VLOOKUP(C50,Accueil!$R$27:$S$126,2),Accueil!$M$27:$M$56,0),2)),"",INDEX(Accueil!$M$27:$N$56,MATCH(VLOOKUP(C50,Accueil!$R$27:$S$126,2),Accueil!$M$27:$M$56,0),2))</f>
        <v/>
      </c>
      <c r="P50" s="97" t="str">
        <f>IF(ISERROR(INDEX(Accueil!$L$27:$M$56,MATCH(VLOOKUP(C50,Accueil!$R$27:$S$126,2),Accueil!$M$27:$M$56,0),1)),"",INDEX(Accueil!$L$27:$M$56,MATCH(VLOOKUP(C50,Accueil!$R$27:$S$126,2),Accueil!$M$27:$M$56,0),1))</f>
        <v/>
      </c>
      <c r="Q50" s="97">
        <f t="shared" si="6"/>
        <v>1</v>
      </c>
      <c r="R50" s="97">
        <f t="shared" si="6"/>
        <v>1</v>
      </c>
      <c r="S50" s="186">
        <f>IF(J50=Accueil!$AB$26,1,0)</f>
        <v>0</v>
      </c>
      <c r="T50" s="185">
        <f>IF(J50=Accueil!$AC$26,1,0)</f>
        <v>0</v>
      </c>
      <c r="U50" s="185">
        <f>IF(J50=Accueil!$AD$26,1,0)</f>
        <v>0</v>
      </c>
      <c r="V50" s="188">
        <f>IF(J50=Accueil!$AE$26,1,0)</f>
        <v>0</v>
      </c>
      <c r="W50" s="188">
        <f>IF(J50=Accueil!$AF$26,1,0)</f>
        <v>0</v>
      </c>
      <c r="X50" s="187">
        <f>IF(J50=Accueil!$AG$26,1,0)</f>
        <v>0</v>
      </c>
    </row>
    <row r="51" spans="1:24" ht="23.25" customHeight="1">
      <c r="A51" s="256" t="str">
        <f>IF('Synthèse classes'!B51="","",'Synthèse classes'!B51)</f>
        <v/>
      </c>
      <c r="B51" s="254" t="str">
        <f>IF('Synthèse classes'!C51="","",'Synthèse classes'!C51)</f>
        <v/>
      </c>
      <c r="C51" s="58">
        <f>IF('Synthèse classes'!D51="",0,'Synthèse classes'!D51)</f>
        <v>0</v>
      </c>
      <c r="D51" s="189">
        <f t="shared" si="1"/>
        <v>1</v>
      </c>
      <c r="E51" s="183" t="str">
        <f>IF(C51=0,"",INDEX(Stabilo!$F$9:$DA$408,MATCH($B$3,Stabilo!$D$9:$D$408,0),C51))</f>
        <v/>
      </c>
      <c r="F51" s="242" t="str">
        <f>IF(C51=0,"",INDEX(Stabilo!$F$9:$DA$408,MATCH($B$3,Stabilo!$D$9:$D$408,0),C51))</f>
        <v/>
      </c>
      <c r="G51" s="242" t="str">
        <f>IF(C51=0,"",INDEX(Stabilo!$F$9:$DA$408,MATCH($B$3,Stabilo!$D$9:$D$408,0),C51))</f>
        <v/>
      </c>
      <c r="H51" s="243" t="str">
        <f>IF(C51=0,"",INDEX(Stabilo!$F$9:$DA$408,MATCH($B$3,Stabilo!$D$9:$D$408,0),C51))</f>
        <v/>
      </c>
      <c r="I51" s="243" t="str">
        <f>IF(C51=0,"",INDEX(Stabilo!$F$9:$DA$408,MATCH($B$3,Stabilo!$D$9:$D$408,0),C51))</f>
        <v/>
      </c>
      <c r="J51" s="182" t="str">
        <f>IF(C51=0,"",INDEX(Stabilo!$F$9:$DA$408,MATCH($B$3,Stabilo!$D$9:$D$408,0),C51))</f>
        <v/>
      </c>
      <c r="K51" s="253" t="str">
        <f t="shared" si="2"/>
        <v/>
      </c>
      <c r="L51" s="253" t="str">
        <f t="shared" si="3"/>
        <v/>
      </c>
      <c r="M51" s="181" t="str">
        <f t="shared" si="4"/>
        <v/>
      </c>
      <c r="N51" s="258" t="str">
        <f t="shared" si="5"/>
        <v/>
      </c>
      <c r="O51" s="97" t="str">
        <f>IF(ISERROR(INDEX(Accueil!$M$27:$N$56,MATCH(VLOOKUP(C51,Accueil!$R$27:$S$126,2),Accueil!$M$27:$M$56,0),2)),"",INDEX(Accueil!$M$27:$N$56,MATCH(VLOOKUP(C51,Accueil!$R$27:$S$126,2),Accueil!$M$27:$M$56,0),2))</f>
        <v/>
      </c>
      <c r="P51" s="97" t="str">
        <f>IF(ISERROR(INDEX(Accueil!$L$27:$M$56,MATCH(VLOOKUP(C51,Accueil!$R$27:$S$126,2),Accueil!$M$27:$M$56,0),1)),"",INDEX(Accueil!$L$27:$M$56,MATCH(VLOOKUP(C51,Accueil!$R$27:$S$126,2),Accueil!$M$27:$M$56,0),1))</f>
        <v/>
      </c>
      <c r="Q51" s="97">
        <f t="shared" si="6"/>
        <v>1</v>
      </c>
      <c r="R51" s="97">
        <f t="shared" si="6"/>
        <v>1</v>
      </c>
      <c r="S51" s="186">
        <f>IF(J51=Accueil!$AB$26,1,0)</f>
        <v>0</v>
      </c>
      <c r="T51" s="185">
        <f>IF(J51=Accueil!$AC$26,1,0)</f>
        <v>0</v>
      </c>
      <c r="U51" s="185">
        <f>IF(J51=Accueil!$AD$26,1,0)</f>
        <v>0</v>
      </c>
      <c r="V51" s="188">
        <f>IF(J51=Accueil!$AE$26,1,0)</f>
        <v>0</v>
      </c>
      <c r="W51" s="188">
        <f>IF(J51=Accueil!$AF$26,1,0)</f>
        <v>0</v>
      </c>
      <c r="X51" s="187">
        <f>IF(J51=Accueil!$AG$26,1,0)</f>
        <v>0</v>
      </c>
    </row>
    <row r="52" spans="1:24" ht="23.25" customHeight="1">
      <c r="A52" s="256" t="str">
        <f>IF('Synthèse classes'!B52="","",'Synthèse classes'!B52)</f>
        <v/>
      </c>
      <c r="B52" s="254" t="str">
        <f>IF('Synthèse classes'!C52="","",'Synthèse classes'!C52)</f>
        <v/>
      </c>
      <c r="C52" s="58">
        <f>IF('Synthèse classes'!D52="",0,'Synthèse classes'!D52)</f>
        <v>0</v>
      </c>
      <c r="D52" s="189">
        <f t="shared" si="1"/>
        <v>1</v>
      </c>
      <c r="E52" s="183" t="str">
        <f>IF(C52=0,"",INDEX(Stabilo!$F$9:$DA$408,MATCH($B$3,Stabilo!$D$9:$D$408,0),C52))</f>
        <v/>
      </c>
      <c r="F52" s="242" t="str">
        <f>IF(C52=0,"",INDEX(Stabilo!$F$9:$DA$408,MATCH($B$3,Stabilo!$D$9:$D$408,0),C52))</f>
        <v/>
      </c>
      <c r="G52" s="242" t="str">
        <f>IF(C52=0,"",INDEX(Stabilo!$F$9:$DA$408,MATCH($B$3,Stabilo!$D$9:$D$408,0),C52))</f>
        <v/>
      </c>
      <c r="H52" s="243" t="str">
        <f>IF(C52=0,"",INDEX(Stabilo!$F$9:$DA$408,MATCH($B$3,Stabilo!$D$9:$D$408,0),C52))</f>
        <v/>
      </c>
      <c r="I52" s="243" t="str">
        <f>IF(C52=0,"",INDEX(Stabilo!$F$9:$DA$408,MATCH($B$3,Stabilo!$D$9:$D$408,0),C52))</f>
        <v/>
      </c>
      <c r="J52" s="182" t="str">
        <f>IF(C52=0,"",INDEX(Stabilo!$F$9:$DA$408,MATCH($B$3,Stabilo!$D$9:$D$408,0),C52))</f>
        <v/>
      </c>
      <c r="K52" s="253" t="str">
        <f t="shared" si="2"/>
        <v/>
      </c>
      <c r="L52" s="253" t="str">
        <f t="shared" si="3"/>
        <v/>
      </c>
      <c r="M52" s="181" t="str">
        <f t="shared" si="4"/>
        <v/>
      </c>
      <c r="N52" s="258" t="str">
        <f t="shared" si="5"/>
        <v/>
      </c>
      <c r="O52" s="97" t="str">
        <f>IF(ISERROR(INDEX(Accueil!$M$27:$N$56,MATCH(VLOOKUP(C52,Accueil!$R$27:$S$126,2),Accueil!$M$27:$M$56,0),2)),"",INDEX(Accueil!$M$27:$N$56,MATCH(VLOOKUP(C52,Accueil!$R$27:$S$126,2),Accueil!$M$27:$M$56,0),2))</f>
        <v/>
      </c>
      <c r="P52" s="97" t="str">
        <f>IF(ISERROR(INDEX(Accueil!$L$27:$M$56,MATCH(VLOOKUP(C52,Accueil!$R$27:$S$126,2),Accueil!$M$27:$M$56,0),1)),"",INDEX(Accueil!$L$27:$M$56,MATCH(VLOOKUP(C52,Accueil!$R$27:$S$126,2),Accueil!$M$27:$M$56,0),1))</f>
        <v/>
      </c>
      <c r="Q52" s="97">
        <f t="shared" si="6"/>
        <v>1</v>
      </c>
      <c r="R52" s="97">
        <f t="shared" si="6"/>
        <v>1</v>
      </c>
      <c r="S52" s="186">
        <f>IF(J52=Accueil!$AB$26,1,0)</f>
        <v>0</v>
      </c>
      <c r="T52" s="185">
        <f>IF(J52=Accueil!$AC$26,1,0)</f>
        <v>0</v>
      </c>
      <c r="U52" s="185">
        <f>IF(J52=Accueil!$AD$26,1,0)</f>
        <v>0</v>
      </c>
      <c r="V52" s="188">
        <f>IF(J52=Accueil!$AE$26,1,0)</f>
        <v>0</v>
      </c>
      <c r="W52" s="188">
        <f>IF(J52=Accueil!$AF$26,1,0)</f>
        <v>0</v>
      </c>
      <c r="X52" s="187">
        <f>IF(J52=Accueil!$AG$26,1,0)</f>
        <v>0</v>
      </c>
    </row>
    <row r="53" spans="1:24" ht="23.25" customHeight="1">
      <c r="A53" s="256" t="str">
        <f>IF('Synthèse classes'!B53="","",'Synthèse classes'!B53)</f>
        <v/>
      </c>
      <c r="B53" s="254" t="str">
        <f>IF('Synthèse classes'!C53="","",'Synthèse classes'!C53)</f>
        <v/>
      </c>
      <c r="C53" s="58">
        <f>IF('Synthèse classes'!D53="",0,'Synthèse classes'!D53)</f>
        <v>0</v>
      </c>
      <c r="D53" s="189">
        <f t="shared" si="1"/>
        <v>1</v>
      </c>
      <c r="E53" s="183" t="str">
        <f>IF(C53=0,"",INDEX(Stabilo!$F$9:$DA$408,MATCH($B$3,Stabilo!$D$9:$D$408,0),C53))</f>
        <v/>
      </c>
      <c r="F53" s="242" t="str">
        <f>IF(C53=0,"",INDEX(Stabilo!$F$9:$DA$408,MATCH($B$3,Stabilo!$D$9:$D$408,0),C53))</f>
        <v/>
      </c>
      <c r="G53" s="242" t="str">
        <f>IF(C53=0,"",INDEX(Stabilo!$F$9:$DA$408,MATCH($B$3,Stabilo!$D$9:$D$408,0),C53))</f>
        <v/>
      </c>
      <c r="H53" s="243" t="str">
        <f>IF(C53=0,"",INDEX(Stabilo!$F$9:$DA$408,MATCH($B$3,Stabilo!$D$9:$D$408,0),C53))</f>
        <v/>
      </c>
      <c r="I53" s="243" t="str">
        <f>IF(C53=0,"",INDEX(Stabilo!$F$9:$DA$408,MATCH($B$3,Stabilo!$D$9:$D$408,0),C53))</f>
        <v/>
      </c>
      <c r="J53" s="182" t="str">
        <f>IF(C53=0,"",INDEX(Stabilo!$F$9:$DA$408,MATCH($B$3,Stabilo!$D$9:$D$408,0),C53))</f>
        <v/>
      </c>
      <c r="K53" s="253" t="str">
        <f t="shared" si="2"/>
        <v/>
      </c>
      <c r="L53" s="253" t="str">
        <f t="shared" si="3"/>
        <v/>
      </c>
      <c r="M53" s="181" t="str">
        <f t="shared" si="4"/>
        <v/>
      </c>
      <c r="N53" s="258" t="str">
        <f t="shared" si="5"/>
        <v/>
      </c>
      <c r="O53" s="97" t="str">
        <f>IF(ISERROR(INDEX(Accueil!$M$27:$N$56,MATCH(VLOOKUP(C53,Accueil!$R$27:$S$126,2),Accueil!$M$27:$M$56,0),2)),"",INDEX(Accueil!$M$27:$N$56,MATCH(VLOOKUP(C53,Accueil!$R$27:$S$126,2),Accueil!$M$27:$M$56,0),2))</f>
        <v/>
      </c>
      <c r="P53" s="97" t="str">
        <f>IF(ISERROR(INDEX(Accueil!$L$27:$M$56,MATCH(VLOOKUP(C53,Accueil!$R$27:$S$126,2),Accueil!$M$27:$M$56,0),1)),"",INDEX(Accueil!$L$27:$M$56,MATCH(VLOOKUP(C53,Accueil!$R$27:$S$126,2),Accueil!$M$27:$M$56,0),1))</f>
        <v/>
      </c>
      <c r="Q53" s="97">
        <f t="shared" si="6"/>
        <v>1</v>
      </c>
      <c r="R53" s="97">
        <f t="shared" si="6"/>
        <v>1</v>
      </c>
      <c r="S53" s="186">
        <f>IF(J53=Accueil!$AB$26,1,0)</f>
        <v>0</v>
      </c>
      <c r="T53" s="185">
        <f>IF(J53=Accueil!$AC$26,1,0)</f>
        <v>0</v>
      </c>
      <c r="U53" s="185">
        <f>IF(J53=Accueil!$AD$26,1,0)</f>
        <v>0</v>
      </c>
      <c r="V53" s="188">
        <f>IF(J53=Accueil!$AE$26,1,0)</f>
        <v>0</v>
      </c>
      <c r="W53" s="188">
        <f>IF(J53=Accueil!$AF$26,1,0)</f>
        <v>0</v>
      </c>
      <c r="X53" s="187">
        <f>IF(J53=Accueil!$AG$26,1,0)</f>
        <v>0</v>
      </c>
    </row>
    <row r="54" spans="1:24" ht="23.25" customHeight="1">
      <c r="A54" s="256" t="str">
        <f>IF('Synthèse classes'!B54="","",'Synthèse classes'!B54)</f>
        <v/>
      </c>
      <c r="B54" s="254" t="str">
        <f>IF('Synthèse classes'!C54="","",'Synthèse classes'!C54)</f>
        <v/>
      </c>
      <c r="C54" s="58">
        <f>IF('Synthèse classes'!D54="",0,'Synthèse classes'!D54)</f>
        <v>0</v>
      </c>
      <c r="D54" s="189">
        <f t="shared" si="1"/>
        <v>1</v>
      </c>
      <c r="E54" s="183" t="str">
        <f>IF(C54=0,"",INDEX(Stabilo!$F$9:$DA$408,MATCH($B$3,Stabilo!$D$9:$D$408,0),C54))</f>
        <v/>
      </c>
      <c r="F54" s="242" t="str">
        <f>IF(C54=0,"",INDEX(Stabilo!$F$9:$DA$408,MATCH($B$3,Stabilo!$D$9:$D$408,0),C54))</f>
        <v/>
      </c>
      <c r="G54" s="242" t="str">
        <f>IF(C54=0,"",INDEX(Stabilo!$F$9:$DA$408,MATCH($B$3,Stabilo!$D$9:$D$408,0),C54))</f>
        <v/>
      </c>
      <c r="H54" s="243" t="str">
        <f>IF(C54=0,"",INDEX(Stabilo!$F$9:$DA$408,MATCH($B$3,Stabilo!$D$9:$D$408,0),C54))</f>
        <v/>
      </c>
      <c r="I54" s="243" t="str">
        <f>IF(C54=0,"",INDEX(Stabilo!$F$9:$DA$408,MATCH($B$3,Stabilo!$D$9:$D$408,0),C54))</f>
        <v/>
      </c>
      <c r="J54" s="182" t="str">
        <f>IF(C54=0,"",INDEX(Stabilo!$F$9:$DA$408,MATCH($B$3,Stabilo!$D$9:$D$408,0),C54))</f>
        <v/>
      </c>
      <c r="K54" s="253" t="str">
        <f t="shared" si="2"/>
        <v/>
      </c>
      <c r="L54" s="253" t="str">
        <f t="shared" si="3"/>
        <v/>
      </c>
      <c r="M54" s="181" t="str">
        <f t="shared" si="4"/>
        <v/>
      </c>
      <c r="N54" s="258" t="str">
        <f t="shared" si="5"/>
        <v/>
      </c>
      <c r="O54" s="97" t="str">
        <f>IF(ISERROR(INDEX(Accueil!$M$27:$N$56,MATCH(VLOOKUP(C54,Accueil!$R$27:$S$126,2),Accueil!$M$27:$M$56,0),2)),"",INDEX(Accueil!$M$27:$N$56,MATCH(VLOOKUP(C54,Accueil!$R$27:$S$126,2),Accueil!$M$27:$M$56,0),2))</f>
        <v/>
      </c>
      <c r="P54" s="97" t="str">
        <f>IF(ISERROR(INDEX(Accueil!$L$27:$M$56,MATCH(VLOOKUP(C54,Accueil!$R$27:$S$126,2),Accueil!$M$27:$M$56,0),1)),"",INDEX(Accueil!$L$27:$M$56,MATCH(VLOOKUP(C54,Accueil!$R$27:$S$126,2),Accueil!$M$27:$M$56,0),1))</f>
        <v/>
      </c>
      <c r="Q54" s="97">
        <f t="shared" si="6"/>
        <v>1</v>
      </c>
      <c r="R54" s="97">
        <f t="shared" si="6"/>
        <v>1</v>
      </c>
      <c r="S54" s="186">
        <f>IF(J54=Accueil!$AB$26,1,0)</f>
        <v>0</v>
      </c>
      <c r="T54" s="185">
        <f>IF(J54=Accueil!$AC$26,1,0)</f>
        <v>0</v>
      </c>
      <c r="U54" s="185">
        <f>IF(J54=Accueil!$AD$26,1,0)</f>
        <v>0</v>
      </c>
      <c r="V54" s="188">
        <f>IF(J54=Accueil!$AE$26,1,0)</f>
        <v>0</v>
      </c>
      <c r="W54" s="188">
        <f>IF(J54=Accueil!$AF$26,1,0)</f>
        <v>0</v>
      </c>
      <c r="X54" s="187">
        <f>IF(J54=Accueil!$AG$26,1,0)</f>
        <v>0</v>
      </c>
    </row>
    <row r="55" spans="1:24" ht="23.25" customHeight="1">
      <c r="A55" s="256" t="str">
        <f>IF('Synthèse classes'!B55="","",'Synthèse classes'!B55)</f>
        <v/>
      </c>
      <c r="B55" s="254" t="str">
        <f>IF('Synthèse classes'!C55="","",'Synthèse classes'!C55)</f>
        <v/>
      </c>
      <c r="C55" s="58">
        <f>IF('Synthèse classes'!D55="",0,'Synthèse classes'!D55)</f>
        <v>0</v>
      </c>
      <c r="D55" s="189">
        <f t="shared" si="1"/>
        <v>1</v>
      </c>
      <c r="E55" s="183" t="str">
        <f>IF(C55=0,"",INDEX(Stabilo!$F$9:$DA$408,MATCH($B$3,Stabilo!$D$9:$D$408,0),C55))</f>
        <v/>
      </c>
      <c r="F55" s="242" t="str">
        <f>IF(C55=0,"",INDEX(Stabilo!$F$9:$DA$408,MATCH($B$3,Stabilo!$D$9:$D$408,0),C55))</f>
        <v/>
      </c>
      <c r="G55" s="242" t="str">
        <f>IF(C55=0,"",INDEX(Stabilo!$F$9:$DA$408,MATCH($B$3,Stabilo!$D$9:$D$408,0),C55))</f>
        <v/>
      </c>
      <c r="H55" s="243" t="str">
        <f>IF(C55=0,"",INDEX(Stabilo!$F$9:$DA$408,MATCH($B$3,Stabilo!$D$9:$D$408,0),C55))</f>
        <v/>
      </c>
      <c r="I55" s="243" t="str">
        <f>IF(C55=0,"",INDEX(Stabilo!$F$9:$DA$408,MATCH($B$3,Stabilo!$D$9:$D$408,0),C55))</f>
        <v/>
      </c>
      <c r="J55" s="182" t="str">
        <f>IF(C55=0,"",INDEX(Stabilo!$F$9:$DA$408,MATCH($B$3,Stabilo!$D$9:$D$408,0),C55))</f>
        <v/>
      </c>
      <c r="K55" s="253" t="str">
        <f t="shared" si="2"/>
        <v/>
      </c>
      <c r="L55" s="253" t="str">
        <f t="shared" si="3"/>
        <v/>
      </c>
      <c r="M55" s="181" t="str">
        <f t="shared" si="4"/>
        <v/>
      </c>
      <c r="N55" s="258" t="str">
        <f t="shared" si="5"/>
        <v/>
      </c>
      <c r="O55" s="97" t="str">
        <f>IF(ISERROR(INDEX(Accueil!$M$27:$N$56,MATCH(VLOOKUP(C55,Accueil!$R$27:$S$126,2),Accueil!$M$27:$M$56,0),2)),"",INDEX(Accueil!$M$27:$N$56,MATCH(VLOOKUP(C55,Accueil!$R$27:$S$126,2),Accueil!$M$27:$M$56,0),2))</f>
        <v/>
      </c>
      <c r="P55" s="97" t="str">
        <f>IF(ISERROR(INDEX(Accueil!$L$27:$M$56,MATCH(VLOOKUP(C55,Accueil!$R$27:$S$126,2),Accueil!$M$27:$M$56,0),1)),"",INDEX(Accueil!$L$27:$M$56,MATCH(VLOOKUP(C55,Accueil!$R$27:$S$126,2),Accueil!$M$27:$M$56,0),1))</f>
        <v/>
      </c>
      <c r="Q55" s="97">
        <f t="shared" si="6"/>
        <v>1</v>
      </c>
      <c r="R55" s="97">
        <f t="shared" si="6"/>
        <v>1</v>
      </c>
      <c r="S55" s="186">
        <f>IF(J55=Accueil!$AB$26,1,0)</f>
        <v>0</v>
      </c>
      <c r="T55" s="185">
        <f>IF(J55=Accueil!$AC$26,1,0)</f>
        <v>0</v>
      </c>
      <c r="U55" s="185">
        <f>IF(J55=Accueil!$AD$26,1,0)</f>
        <v>0</v>
      </c>
      <c r="V55" s="188">
        <f>IF(J55=Accueil!$AE$26,1,0)</f>
        <v>0</v>
      </c>
      <c r="W55" s="188">
        <f>IF(J55=Accueil!$AF$26,1,0)</f>
        <v>0</v>
      </c>
      <c r="X55" s="187">
        <f>IF(J55=Accueil!$AG$26,1,0)</f>
        <v>0</v>
      </c>
    </row>
    <row r="56" spans="1:24" ht="23.25" customHeight="1">
      <c r="A56" s="256" t="str">
        <f>IF('Synthèse classes'!B56="","",'Synthèse classes'!B56)</f>
        <v/>
      </c>
      <c r="B56" s="254" t="str">
        <f>IF('Synthèse classes'!C56="","",'Synthèse classes'!C56)</f>
        <v/>
      </c>
      <c r="C56" s="58">
        <f>IF('Synthèse classes'!D56="",0,'Synthèse classes'!D56)</f>
        <v>0</v>
      </c>
      <c r="D56" s="189">
        <f t="shared" si="1"/>
        <v>1</v>
      </c>
      <c r="E56" s="183" t="str">
        <f>IF(C56=0,"",INDEX(Stabilo!$F$9:$DA$408,MATCH($B$3,Stabilo!$D$9:$D$408,0),C56))</f>
        <v/>
      </c>
      <c r="F56" s="242" t="str">
        <f>IF(C56=0,"",INDEX(Stabilo!$F$9:$DA$408,MATCH($B$3,Stabilo!$D$9:$D$408,0),C56))</f>
        <v/>
      </c>
      <c r="G56" s="242" t="str">
        <f>IF(C56=0,"",INDEX(Stabilo!$F$9:$DA$408,MATCH($B$3,Stabilo!$D$9:$D$408,0),C56))</f>
        <v/>
      </c>
      <c r="H56" s="243" t="str">
        <f>IF(C56=0,"",INDEX(Stabilo!$F$9:$DA$408,MATCH($B$3,Stabilo!$D$9:$D$408,0),C56))</f>
        <v/>
      </c>
      <c r="I56" s="243" t="str">
        <f>IF(C56=0,"",INDEX(Stabilo!$F$9:$DA$408,MATCH($B$3,Stabilo!$D$9:$D$408,0),C56))</f>
        <v/>
      </c>
      <c r="J56" s="182" t="str">
        <f>IF(C56=0,"",INDEX(Stabilo!$F$9:$DA$408,MATCH($B$3,Stabilo!$D$9:$D$408,0),C56))</f>
        <v/>
      </c>
      <c r="K56" s="253" t="str">
        <f t="shared" si="2"/>
        <v/>
      </c>
      <c r="L56" s="253" t="str">
        <f t="shared" si="3"/>
        <v/>
      </c>
      <c r="M56" s="181" t="str">
        <f t="shared" si="4"/>
        <v/>
      </c>
      <c r="N56" s="258" t="str">
        <f t="shared" si="5"/>
        <v/>
      </c>
      <c r="O56" s="97" t="str">
        <f>IF(ISERROR(INDEX(Accueil!$M$27:$N$56,MATCH(VLOOKUP(C56,Accueil!$R$27:$S$126,2),Accueil!$M$27:$M$56,0),2)),"",INDEX(Accueil!$M$27:$N$56,MATCH(VLOOKUP(C56,Accueil!$R$27:$S$126,2),Accueil!$M$27:$M$56,0),2))</f>
        <v/>
      </c>
      <c r="P56" s="97" t="str">
        <f>IF(ISERROR(INDEX(Accueil!$L$27:$M$56,MATCH(VLOOKUP(C56,Accueil!$R$27:$S$126,2),Accueil!$M$27:$M$56,0),1)),"",INDEX(Accueil!$L$27:$M$56,MATCH(VLOOKUP(C56,Accueil!$R$27:$S$126,2),Accueil!$M$27:$M$56,0),1))</f>
        <v/>
      </c>
      <c r="Q56" s="97">
        <f t="shared" ref="Q56:Q103" si="7">IF(A56=A55,1,0)</f>
        <v>1</v>
      </c>
      <c r="R56" s="97">
        <f t="shared" ref="R56:R103" si="8">IF(B56=B55,1,0)</f>
        <v>1</v>
      </c>
      <c r="S56" s="186">
        <f>IF(J56=Accueil!$AB$26,1,0)</f>
        <v>0</v>
      </c>
      <c r="T56" s="185">
        <f>IF(J56=Accueil!$AC$26,1,0)</f>
        <v>0</v>
      </c>
      <c r="U56" s="185">
        <f>IF(J56=Accueil!$AD$26,1,0)</f>
        <v>0</v>
      </c>
      <c r="V56" s="188">
        <f>IF(J56=Accueil!$AE$26,1,0)</f>
        <v>0</v>
      </c>
      <c r="W56" s="188">
        <f>IF(J56=Accueil!$AF$26,1,0)</f>
        <v>0</v>
      </c>
      <c r="X56" s="187">
        <f>IF(J56=Accueil!$AG$26,1,0)</f>
        <v>0</v>
      </c>
    </row>
    <row r="57" spans="1:24" ht="23.25" customHeight="1">
      <c r="A57" s="256" t="str">
        <f>IF('Synthèse classes'!B57="","",'Synthèse classes'!B57)</f>
        <v/>
      </c>
      <c r="B57" s="254" t="str">
        <f>IF('Synthèse classes'!C57="","",'Synthèse classes'!C57)</f>
        <v/>
      </c>
      <c r="C57" s="58">
        <f>IF('Synthèse classes'!D57="",0,'Synthèse classes'!D57)</f>
        <v>0</v>
      </c>
      <c r="D57" s="189">
        <f t="shared" si="1"/>
        <v>1</v>
      </c>
      <c r="E57" s="183" t="str">
        <f>IF(C57=0,"",INDEX(Stabilo!$F$9:$DA$408,MATCH($B$3,Stabilo!$D$9:$D$408,0),C57))</f>
        <v/>
      </c>
      <c r="F57" s="242" t="str">
        <f>IF(C57=0,"",INDEX(Stabilo!$F$9:$DA$408,MATCH($B$3,Stabilo!$D$9:$D$408,0),C57))</f>
        <v/>
      </c>
      <c r="G57" s="242" t="str">
        <f>IF(C57=0,"",INDEX(Stabilo!$F$9:$DA$408,MATCH($B$3,Stabilo!$D$9:$D$408,0),C57))</f>
        <v/>
      </c>
      <c r="H57" s="243" t="str">
        <f>IF(C57=0,"",INDEX(Stabilo!$F$9:$DA$408,MATCH($B$3,Stabilo!$D$9:$D$408,0),C57))</f>
        <v/>
      </c>
      <c r="I57" s="243" t="str">
        <f>IF(C57=0,"",INDEX(Stabilo!$F$9:$DA$408,MATCH($B$3,Stabilo!$D$9:$D$408,0),C57))</f>
        <v/>
      </c>
      <c r="J57" s="182" t="str">
        <f>IF(C57=0,"",INDEX(Stabilo!$F$9:$DA$408,MATCH($B$3,Stabilo!$D$9:$D$408,0),C57))</f>
        <v/>
      </c>
      <c r="K57" s="253" t="str">
        <f t="shared" si="2"/>
        <v/>
      </c>
      <c r="L57" s="253" t="str">
        <f t="shared" si="3"/>
        <v/>
      </c>
      <c r="M57" s="181" t="str">
        <f t="shared" si="4"/>
        <v/>
      </c>
      <c r="N57" s="258" t="str">
        <f t="shared" si="5"/>
        <v/>
      </c>
      <c r="O57" s="97" t="str">
        <f>IF(ISERROR(INDEX(Accueil!$M$27:$N$56,MATCH(VLOOKUP(C57,Accueil!$R$27:$S$126,2),Accueil!$M$27:$M$56,0),2)),"",INDEX(Accueil!$M$27:$N$56,MATCH(VLOOKUP(C57,Accueil!$R$27:$S$126,2),Accueil!$M$27:$M$56,0),2))</f>
        <v/>
      </c>
      <c r="P57" s="97" t="str">
        <f>IF(ISERROR(INDEX(Accueil!$L$27:$M$56,MATCH(VLOOKUP(C57,Accueil!$R$27:$S$126,2),Accueil!$M$27:$M$56,0),1)),"",INDEX(Accueil!$L$27:$M$56,MATCH(VLOOKUP(C57,Accueil!$R$27:$S$126,2),Accueil!$M$27:$M$56,0),1))</f>
        <v/>
      </c>
      <c r="Q57" s="97">
        <f t="shared" si="7"/>
        <v>1</v>
      </c>
      <c r="R57" s="97">
        <f t="shared" si="8"/>
        <v>1</v>
      </c>
      <c r="S57" s="186">
        <f>IF(J57=Accueil!$AB$26,1,0)</f>
        <v>0</v>
      </c>
      <c r="T57" s="185">
        <f>IF(J57=Accueil!$AC$26,1,0)</f>
        <v>0</v>
      </c>
      <c r="U57" s="185">
        <f>IF(J57=Accueil!$AD$26,1,0)</f>
        <v>0</v>
      </c>
      <c r="V57" s="188">
        <f>IF(J57=Accueil!$AE$26,1,0)</f>
        <v>0</v>
      </c>
      <c r="W57" s="188">
        <f>IF(J57=Accueil!$AF$26,1,0)</f>
        <v>0</v>
      </c>
      <c r="X57" s="187">
        <f>IF(J57=Accueil!$AG$26,1,0)</f>
        <v>0</v>
      </c>
    </row>
    <row r="58" spans="1:24" ht="23.25" customHeight="1">
      <c r="A58" s="256" t="str">
        <f>IF('Synthèse classes'!B58="","",'Synthèse classes'!B58)</f>
        <v/>
      </c>
      <c r="B58" s="254" t="str">
        <f>IF('Synthèse classes'!C58="","",'Synthèse classes'!C58)</f>
        <v/>
      </c>
      <c r="C58" s="58">
        <f>IF('Synthèse classes'!D58="",0,'Synthèse classes'!D58)</f>
        <v>0</v>
      </c>
      <c r="D58" s="189">
        <f t="shared" si="1"/>
        <v>1</v>
      </c>
      <c r="E58" s="183" t="str">
        <f>IF(C58=0,"",INDEX(Stabilo!$F$9:$DA$408,MATCH($B$3,Stabilo!$D$9:$D$408,0),C58))</f>
        <v/>
      </c>
      <c r="F58" s="242" t="str">
        <f>IF(C58=0,"",INDEX(Stabilo!$F$9:$DA$408,MATCH($B$3,Stabilo!$D$9:$D$408,0),C58))</f>
        <v/>
      </c>
      <c r="G58" s="242" t="str">
        <f>IF(C58=0,"",INDEX(Stabilo!$F$9:$DA$408,MATCH($B$3,Stabilo!$D$9:$D$408,0),C58))</f>
        <v/>
      </c>
      <c r="H58" s="243" t="str">
        <f>IF(C58=0,"",INDEX(Stabilo!$F$9:$DA$408,MATCH($B$3,Stabilo!$D$9:$D$408,0),C58))</f>
        <v/>
      </c>
      <c r="I58" s="243" t="str">
        <f>IF(C58=0,"",INDEX(Stabilo!$F$9:$DA$408,MATCH($B$3,Stabilo!$D$9:$D$408,0),C58))</f>
        <v/>
      </c>
      <c r="J58" s="182" t="str">
        <f>IF(C58=0,"",INDEX(Stabilo!$F$9:$DA$408,MATCH($B$3,Stabilo!$D$9:$D$408,0),C58))</f>
        <v/>
      </c>
      <c r="K58" s="253" t="str">
        <f t="shared" si="2"/>
        <v/>
      </c>
      <c r="L58" s="253" t="str">
        <f t="shared" si="3"/>
        <v/>
      </c>
      <c r="M58" s="181" t="str">
        <f t="shared" si="4"/>
        <v/>
      </c>
      <c r="N58" s="258" t="str">
        <f t="shared" si="5"/>
        <v/>
      </c>
      <c r="O58" s="97" t="str">
        <f>IF(ISERROR(INDEX(Accueil!$M$27:$N$56,MATCH(VLOOKUP(C58,Accueil!$R$27:$S$126,2),Accueil!$M$27:$M$56,0),2)),"",INDEX(Accueil!$M$27:$N$56,MATCH(VLOOKUP(C58,Accueil!$R$27:$S$126,2),Accueil!$M$27:$M$56,0),2))</f>
        <v/>
      </c>
      <c r="P58" s="97" t="str">
        <f>IF(ISERROR(INDEX(Accueil!$L$27:$M$56,MATCH(VLOOKUP(C58,Accueil!$R$27:$S$126,2),Accueil!$M$27:$M$56,0),1)),"",INDEX(Accueil!$L$27:$M$56,MATCH(VLOOKUP(C58,Accueil!$R$27:$S$126,2),Accueil!$M$27:$M$56,0),1))</f>
        <v/>
      </c>
      <c r="Q58" s="97">
        <f t="shared" si="7"/>
        <v>1</v>
      </c>
      <c r="R58" s="97">
        <f t="shared" si="8"/>
        <v>1</v>
      </c>
      <c r="S58" s="186">
        <f>IF(J58=Accueil!$AB$26,1,0)</f>
        <v>0</v>
      </c>
      <c r="T58" s="185">
        <f>IF(J58=Accueil!$AC$26,1,0)</f>
        <v>0</v>
      </c>
      <c r="U58" s="185">
        <f>IF(J58=Accueil!$AD$26,1,0)</f>
        <v>0</v>
      </c>
      <c r="V58" s="188">
        <f>IF(J58=Accueil!$AE$26,1,0)</f>
        <v>0</v>
      </c>
      <c r="W58" s="188">
        <f>IF(J58=Accueil!$AF$26,1,0)</f>
        <v>0</v>
      </c>
      <c r="X58" s="187">
        <f>IF(J58=Accueil!$AG$26,1,0)</f>
        <v>0</v>
      </c>
    </row>
    <row r="59" spans="1:24" ht="23.25" customHeight="1">
      <c r="A59" s="256" t="str">
        <f>IF('Synthèse classes'!B59="","",'Synthèse classes'!B59)</f>
        <v/>
      </c>
      <c r="B59" s="254" t="str">
        <f>IF('Synthèse classes'!C59="","",'Synthèse classes'!C59)</f>
        <v/>
      </c>
      <c r="C59" s="58">
        <f>IF('Synthèse classes'!D59="",0,'Synthèse classes'!D59)</f>
        <v>0</v>
      </c>
      <c r="D59" s="189">
        <f t="shared" si="1"/>
        <v>1</v>
      </c>
      <c r="E59" s="183" t="str">
        <f>IF(C59=0,"",INDEX(Stabilo!$F$9:$DA$408,MATCH($B$3,Stabilo!$D$9:$D$408,0),C59))</f>
        <v/>
      </c>
      <c r="F59" s="242" t="str">
        <f>IF(C59=0,"",INDEX(Stabilo!$F$9:$DA$408,MATCH($B$3,Stabilo!$D$9:$D$408,0),C59))</f>
        <v/>
      </c>
      <c r="G59" s="242" t="str">
        <f>IF(C59=0,"",INDEX(Stabilo!$F$9:$DA$408,MATCH($B$3,Stabilo!$D$9:$D$408,0),C59))</f>
        <v/>
      </c>
      <c r="H59" s="243" t="str">
        <f>IF(C59=0,"",INDEX(Stabilo!$F$9:$DA$408,MATCH($B$3,Stabilo!$D$9:$D$408,0),C59))</f>
        <v/>
      </c>
      <c r="I59" s="243" t="str">
        <f>IF(C59=0,"",INDEX(Stabilo!$F$9:$DA$408,MATCH($B$3,Stabilo!$D$9:$D$408,0),C59))</f>
        <v/>
      </c>
      <c r="J59" s="182" t="str">
        <f>IF(C59=0,"",INDEX(Stabilo!$F$9:$DA$408,MATCH($B$3,Stabilo!$D$9:$D$408,0),C59))</f>
        <v/>
      </c>
      <c r="K59" s="253" t="str">
        <f t="shared" si="2"/>
        <v/>
      </c>
      <c r="L59" s="253" t="str">
        <f t="shared" si="3"/>
        <v/>
      </c>
      <c r="M59" s="181" t="str">
        <f t="shared" si="4"/>
        <v/>
      </c>
      <c r="N59" s="258" t="str">
        <f t="shared" si="5"/>
        <v/>
      </c>
      <c r="O59" s="97" t="str">
        <f>IF(ISERROR(INDEX(Accueil!$M$27:$N$56,MATCH(VLOOKUP(C59,Accueil!$R$27:$S$126,2),Accueil!$M$27:$M$56,0),2)),"",INDEX(Accueil!$M$27:$N$56,MATCH(VLOOKUP(C59,Accueil!$R$27:$S$126,2),Accueil!$M$27:$M$56,0),2))</f>
        <v/>
      </c>
      <c r="P59" s="97" t="str">
        <f>IF(ISERROR(INDEX(Accueil!$L$27:$M$56,MATCH(VLOOKUP(C59,Accueil!$R$27:$S$126,2),Accueil!$M$27:$M$56,0),1)),"",INDEX(Accueil!$L$27:$M$56,MATCH(VLOOKUP(C59,Accueil!$R$27:$S$126,2),Accueil!$M$27:$M$56,0),1))</f>
        <v/>
      </c>
      <c r="Q59" s="97">
        <f t="shared" si="7"/>
        <v>1</v>
      </c>
      <c r="R59" s="97">
        <f t="shared" si="8"/>
        <v>1</v>
      </c>
      <c r="S59" s="186">
        <f>IF(J59=Accueil!$AB$26,1,0)</f>
        <v>0</v>
      </c>
      <c r="T59" s="185">
        <f>IF(J59=Accueil!$AC$26,1,0)</f>
        <v>0</v>
      </c>
      <c r="U59" s="185">
        <f>IF(J59=Accueil!$AD$26,1,0)</f>
        <v>0</v>
      </c>
      <c r="V59" s="188">
        <f>IF(J59=Accueil!$AE$26,1,0)</f>
        <v>0</v>
      </c>
      <c r="W59" s="188">
        <f>IF(J59=Accueil!$AF$26,1,0)</f>
        <v>0</v>
      </c>
      <c r="X59" s="187">
        <f>IF(J59=Accueil!$AG$26,1,0)</f>
        <v>0</v>
      </c>
    </row>
    <row r="60" spans="1:24" ht="23.25" customHeight="1">
      <c r="A60" s="256" t="str">
        <f>IF('Synthèse classes'!B60="","",'Synthèse classes'!B60)</f>
        <v/>
      </c>
      <c r="B60" s="254" t="str">
        <f>IF('Synthèse classes'!C60="","",'Synthèse classes'!C60)</f>
        <v/>
      </c>
      <c r="C60" s="58">
        <f>IF('Synthèse classes'!D60="",0,'Synthèse classes'!D60)</f>
        <v>0</v>
      </c>
      <c r="D60" s="189">
        <f t="shared" si="1"/>
        <v>1</v>
      </c>
      <c r="E60" s="183" t="str">
        <f>IF(C60=0,"",INDEX(Stabilo!$F$9:$DA$408,MATCH($B$3,Stabilo!$D$9:$D$408,0),C60))</f>
        <v/>
      </c>
      <c r="F60" s="242" t="str">
        <f>IF(C60=0,"",INDEX(Stabilo!$F$9:$DA$408,MATCH($B$3,Stabilo!$D$9:$D$408,0),C60))</f>
        <v/>
      </c>
      <c r="G60" s="242" t="str">
        <f>IF(C60=0,"",INDEX(Stabilo!$F$9:$DA$408,MATCH($B$3,Stabilo!$D$9:$D$408,0),C60))</f>
        <v/>
      </c>
      <c r="H60" s="243" t="str">
        <f>IF(C60=0,"",INDEX(Stabilo!$F$9:$DA$408,MATCH($B$3,Stabilo!$D$9:$D$408,0),C60))</f>
        <v/>
      </c>
      <c r="I60" s="243" t="str">
        <f>IF(C60=0,"",INDEX(Stabilo!$F$9:$DA$408,MATCH($B$3,Stabilo!$D$9:$D$408,0),C60))</f>
        <v/>
      </c>
      <c r="J60" s="182" t="str">
        <f>IF(C60=0,"",INDEX(Stabilo!$F$9:$DA$408,MATCH($B$3,Stabilo!$D$9:$D$408,0),C60))</f>
        <v/>
      </c>
      <c r="K60" s="253" t="str">
        <f t="shared" si="2"/>
        <v/>
      </c>
      <c r="L60" s="253" t="str">
        <f t="shared" si="3"/>
        <v/>
      </c>
      <c r="M60" s="181" t="str">
        <f t="shared" si="4"/>
        <v/>
      </c>
      <c r="N60" s="258" t="str">
        <f t="shared" si="5"/>
        <v/>
      </c>
      <c r="O60" s="97" t="str">
        <f>IF(ISERROR(INDEX(Accueil!$M$27:$N$56,MATCH(VLOOKUP(C60,Accueil!$R$27:$S$126,2),Accueil!$M$27:$M$56,0),2)),"",INDEX(Accueil!$M$27:$N$56,MATCH(VLOOKUP(C60,Accueil!$R$27:$S$126,2),Accueil!$M$27:$M$56,0),2))</f>
        <v/>
      </c>
      <c r="P60" s="97" t="str">
        <f>IF(ISERROR(INDEX(Accueil!$L$27:$M$56,MATCH(VLOOKUP(C60,Accueil!$R$27:$S$126,2),Accueil!$M$27:$M$56,0),1)),"",INDEX(Accueil!$L$27:$M$56,MATCH(VLOOKUP(C60,Accueil!$R$27:$S$126,2),Accueil!$M$27:$M$56,0),1))</f>
        <v/>
      </c>
      <c r="Q60" s="97">
        <f t="shared" si="7"/>
        <v>1</v>
      </c>
      <c r="R60" s="97">
        <f t="shared" si="8"/>
        <v>1</v>
      </c>
      <c r="S60" s="186">
        <f>IF(J60=Accueil!$AB$26,1,0)</f>
        <v>0</v>
      </c>
      <c r="T60" s="185">
        <f>IF(J60=Accueil!$AC$26,1,0)</f>
        <v>0</v>
      </c>
      <c r="U60" s="185">
        <f>IF(J60=Accueil!$AD$26,1,0)</f>
        <v>0</v>
      </c>
      <c r="V60" s="188">
        <f>IF(J60=Accueil!$AE$26,1,0)</f>
        <v>0</v>
      </c>
      <c r="W60" s="188">
        <f>IF(J60=Accueil!$AF$26,1,0)</f>
        <v>0</v>
      </c>
      <c r="X60" s="187">
        <f>IF(J60=Accueil!$AG$26,1,0)</f>
        <v>0</v>
      </c>
    </row>
    <row r="61" spans="1:24" ht="23.25" customHeight="1">
      <c r="A61" s="256" t="str">
        <f>IF('Synthèse classes'!B61="","",'Synthèse classes'!B61)</f>
        <v/>
      </c>
      <c r="B61" s="254" t="str">
        <f>IF('Synthèse classes'!C61="","",'Synthèse classes'!C61)</f>
        <v/>
      </c>
      <c r="C61" s="58">
        <f>IF('Synthèse classes'!D61="",0,'Synthèse classes'!D61)</f>
        <v>0</v>
      </c>
      <c r="D61" s="189">
        <f t="shared" si="1"/>
        <v>1</v>
      </c>
      <c r="E61" s="183" t="str">
        <f>IF(C61=0,"",INDEX(Stabilo!$F$9:$DA$408,MATCH($B$3,Stabilo!$D$9:$D$408,0),C61))</f>
        <v/>
      </c>
      <c r="F61" s="242" t="str">
        <f>IF(C61=0,"",INDEX(Stabilo!$F$9:$DA$408,MATCH($B$3,Stabilo!$D$9:$D$408,0),C61))</f>
        <v/>
      </c>
      <c r="G61" s="242" t="str">
        <f>IF(C61=0,"",INDEX(Stabilo!$F$9:$DA$408,MATCH($B$3,Stabilo!$D$9:$D$408,0),C61))</f>
        <v/>
      </c>
      <c r="H61" s="243" t="str">
        <f>IF(C61=0,"",INDEX(Stabilo!$F$9:$DA$408,MATCH($B$3,Stabilo!$D$9:$D$408,0),C61))</f>
        <v/>
      </c>
      <c r="I61" s="243" t="str">
        <f>IF(C61=0,"",INDEX(Stabilo!$F$9:$DA$408,MATCH($B$3,Stabilo!$D$9:$D$408,0),C61))</f>
        <v/>
      </c>
      <c r="J61" s="182" t="str">
        <f>IF(C61=0,"",INDEX(Stabilo!$F$9:$DA$408,MATCH($B$3,Stabilo!$D$9:$D$408,0),C61))</f>
        <v/>
      </c>
      <c r="K61" s="253" t="str">
        <f t="shared" si="2"/>
        <v/>
      </c>
      <c r="L61" s="253" t="str">
        <f t="shared" si="3"/>
        <v/>
      </c>
      <c r="M61" s="181" t="str">
        <f t="shared" si="4"/>
        <v/>
      </c>
      <c r="N61" s="258" t="str">
        <f t="shared" si="5"/>
        <v/>
      </c>
      <c r="O61" s="97" t="str">
        <f>IF(ISERROR(INDEX(Accueil!$M$27:$N$56,MATCH(VLOOKUP(C61,Accueil!$R$27:$S$126,2),Accueil!$M$27:$M$56,0),2)),"",INDEX(Accueil!$M$27:$N$56,MATCH(VLOOKUP(C61,Accueil!$R$27:$S$126,2),Accueil!$M$27:$M$56,0),2))</f>
        <v/>
      </c>
      <c r="P61" s="97" t="str">
        <f>IF(ISERROR(INDEX(Accueil!$L$27:$M$56,MATCH(VLOOKUP(C61,Accueil!$R$27:$S$126,2),Accueil!$M$27:$M$56,0),1)),"",INDEX(Accueil!$L$27:$M$56,MATCH(VLOOKUP(C61,Accueil!$R$27:$S$126,2),Accueil!$M$27:$M$56,0),1))</f>
        <v/>
      </c>
      <c r="Q61" s="97">
        <f t="shared" si="7"/>
        <v>1</v>
      </c>
      <c r="R61" s="97">
        <f t="shared" si="8"/>
        <v>1</v>
      </c>
      <c r="S61" s="186">
        <f>IF(J61=Accueil!$AB$26,1,0)</f>
        <v>0</v>
      </c>
      <c r="T61" s="185">
        <f>IF(J61=Accueil!$AC$26,1,0)</f>
        <v>0</v>
      </c>
      <c r="U61" s="185">
        <f>IF(J61=Accueil!$AD$26,1,0)</f>
        <v>0</v>
      </c>
      <c r="V61" s="188">
        <f>IF(J61=Accueil!$AE$26,1,0)</f>
        <v>0</v>
      </c>
      <c r="W61" s="188">
        <f>IF(J61=Accueil!$AF$26,1,0)</f>
        <v>0</v>
      </c>
      <c r="X61" s="187">
        <f>IF(J61=Accueil!$AG$26,1,0)</f>
        <v>0</v>
      </c>
    </row>
    <row r="62" spans="1:24" ht="23.25" customHeight="1">
      <c r="A62" s="256" t="str">
        <f>IF('Synthèse classes'!B62="","",'Synthèse classes'!B62)</f>
        <v/>
      </c>
      <c r="B62" s="254" t="str">
        <f>IF('Synthèse classes'!C62="","",'Synthèse classes'!C62)</f>
        <v/>
      </c>
      <c r="C62" s="58">
        <f>IF('Synthèse classes'!D62="",0,'Synthèse classes'!D62)</f>
        <v>0</v>
      </c>
      <c r="D62" s="189">
        <f t="shared" si="1"/>
        <v>1</v>
      </c>
      <c r="E62" s="183" t="str">
        <f>IF(C62=0,"",INDEX(Stabilo!$F$9:$DA$408,MATCH($B$3,Stabilo!$D$9:$D$408,0),C62))</f>
        <v/>
      </c>
      <c r="F62" s="242" t="str">
        <f>IF(C62=0,"",INDEX(Stabilo!$F$9:$DA$408,MATCH($B$3,Stabilo!$D$9:$D$408,0),C62))</f>
        <v/>
      </c>
      <c r="G62" s="242" t="str">
        <f>IF(C62=0,"",INDEX(Stabilo!$F$9:$DA$408,MATCH($B$3,Stabilo!$D$9:$D$408,0),C62))</f>
        <v/>
      </c>
      <c r="H62" s="243" t="str">
        <f>IF(C62=0,"",INDEX(Stabilo!$F$9:$DA$408,MATCH($B$3,Stabilo!$D$9:$D$408,0),C62))</f>
        <v/>
      </c>
      <c r="I62" s="243" t="str">
        <f>IF(C62=0,"",INDEX(Stabilo!$F$9:$DA$408,MATCH($B$3,Stabilo!$D$9:$D$408,0),C62))</f>
        <v/>
      </c>
      <c r="J62" s="182" t="str">
        <f>IF(C62=0,"",INDEX(Stabilo!$F$9:$DA$408,MATCH($B$3,Stabilo!$D$9:$D$408,0),C62))</f>
        <v/>
      </c>
      <c r="K62" s="253" t="str">
        <f t="shared" si="2"/>
        <v/>
      </c>
      <c r="L62" s="253" t="str">
        <f t="shared" si="3"/>
        <v/>
      </c>
      <c r="M62" s="181" t="str">
        <f t="shared" si="4"/>
        <v/>
      </c>
      <c r="N62" s="258" t="str">
        <f t="shared" si="5"/>
        <v/>
      </c>
      <c r="O62" s="97" t="str">
        <f>IF(ISERROR(INDEX(Accueil!$M$27:$N$56,MATCH(VLOOKUP(C62,Accueil!$R$27:$S$126,2),Accueil!$M$27:$M$56,0),2)),"",INDEX(Accueil!$M$27:$N$56,MATCH(VLOOKUP(C62,Accueil!$R$27:$S$126,2),Accueil!$M$27:$M$56,0),2))</f>
        <v/>
      </c>
      <c r="P62" s="97" t="str">
        <f>IF(ISERROR(INDEX(Accueil!$L$27:$M$56,MATCH(VLOOKUP(C62,Accueil!$R$27:$S$126,2),Accueil!$M$27:$M$56,0),1)),"",INDEX(Accueil!$L$27:$M$56,MATCH(VLOOKUP(C62,Accueil!$R$27:$S$126,2),Accueil!$M$27:$M$56,0),1))</f>
        <v/>
      </c>
      <c r="Q62" s="97">
        <f t="shared" si="7"/>
        <v>1</v>
      </c>
      <c r="R62" s="97">
        <f t="shared" si="8"/>
        <v>1</v>
      </c>
      <c r="S62" s="186">
        <f>IF(J62=Accueil!$AB$26,1,0)</f>
        <v>0</v>
      </c>
      <c r="T62" s="185">
        <f>IF(J62=Accueil!$AC$26,1,0)</f>
        <v>0</v>
      </c>
      <c r="U62" s="185">
        <f>IF(J62=Accueil!$AD$26,1,0)</f>
        <v>0</v>
      </c>
      <c r="V62" s="188">
        <f>IF(J62=Accueil!$AE$26,1,0)</f>
        <v>0</v>
      </c>
      <c r="W62" s="188">
        <f>IF(J62=Accueil!$AF$26,1,0)</f>
        <v>0</v>
      </c>
      <c r="X62" s="187">
        <f>IF(J62=Accueil!$AG$26,1,0)</f>
        <v>0</v>
      </c>
    </row>
    <row r="63" spans="1:24" ht="23.25" customHeight="1">
      <c r="A63" s="256" t="str">
        <f>IF('Synthèse classes'!B63="","",'Synthèse classes'!B63)</f>
        <v/>
      </c>
      <c r="B63" s="254" t="str">
        <f>IF('Synthèse classes'!C63="","",'Synthèse classes'!C63)</f>
        <v/>
      </c>
      <c r="C63" s="58">
        <f>IF('Synthèse classes'!D63="",0,'Synthèse classes'!D63)</f>
        <v>0</v>
      </c>
      <c r="D63" s="189">
        <f t="shared" si="1"/>
        <v>1</v>
      </c>
      <c r="E63" s="183" t="str">
        <f>IF(C63=0,"",INDEX(Stabilo!$F$9:$DA$408,MATCH($B$3,Stabilo!$D$9:$D$408,0),C63))</f>
        <v/>
      </c>
      <c r="F63" s="242" t="str">
        <f>IF(C63=0,"",INDEX(Stabilo!$F$9:$DA$408,MATCH($B$3,Stabilo!$D$9:$D$408,0),C63))</f>
        <v/>
      </c>
      <c r="G63" s="242" t="str">
        <f>IF(C63=0,"",INDEX(Stabilo!$F$9:$DA$408,MATCH($B$3,Stabilo!$D$9:$D$408,0),C63))</f>
        <v/>
      </c>
      <c r="H63" s="243" t="str">
        <f>IF(C63=0,"",INDEX(Stabilo!$F$9:$DA$408,MATCH($B$3,Stabilo!$D$9:$D$408,0),C63))</f>
        <v/>
      </c>
      <c r="I63" s="243" t="str">
        <f>IF(C63=0,"",INDEX(Stabilo!$F$9:$DA$408,MATCH($B$3,Stabilo!$D$9:$D$408,0),C63))</f>
        <v/>
      </c>
      <c r="J63" s="182" t="str">
        <f>IF(C63=0,"",INDEX(Stabilo!$F$9:$DA$408,MATCH($B$3,Stabilo!$D$9:$D$408,0),C63))</f>
        <v/>
      </c>
      <c r="K63" s="253" t="str">
        <f t="shared" si="2"/>
        <v/>
      </c>
      <c r="L63" s="253" t="str">
        <f t="shared" si="3"/>
        <v/>
      </c>
      <c r="M63" s="181" t="str">
        <f t="shared" si="4"/>
        <v/>
      </c>
      <c r="N63" s="258" t="str">
        <f t="shared" si="5"/>
        <v/>
      </c>
      <c r="O63" s="97" t="str">
        <f>IF(ISERROR(INDEX(Accueil!$M$27:$N$56,MATCH(VLOOKUP(C63,Accueil!$R$27:$S$126,2),Accueil!$M$27:$M$56,0),2)),"",INDEX(Accueil!$M$27:$N$56,MATCH(VLOOKUP(C63,Accueil!$R$27:$S$126,2),Accueil!$M$27:$M$56,0),2))</f>
        <v/>
      </c>
      <c r="P63" s="97" t="str">
        <f>IF(ISERROR(INDEX(Accueil!$L$27:$M$56,MATCH(VLOOKUP(C63,Accueil!$R$27:$S$126,2),Accueil!$M$27:$M$56,0),1)),"",INDEX(Accueil!$L$27:$M$56,MATCH(VLOOKUP(C63,Accueil!$R$27:$S$126,2),Accueil!$M$27:$M$56,0),1))</f>
        <v/>
      </c>
      <c r="Q63" s="97">
        <f t="shared" si="7"/>
        <v>1</v>
      </c>
      <c r="R63" s="97">
        <f t="shared" si="8"/>
        <v>1</v>
      </c>
      <c r="S63" s="186">
        <f>IF(J63=Accueil!$AB$26,1,0)</f>
        <v>0</v>
      </c>
      <c r="T63" s="185">
        <f>IF(J63=Accueil!$AC$26,1,0)</f>
        <v>0</v>
      </c>
      <c r="U63" s="185">
        <f>IF(J63=Accueil!$AD$26,1,0)</f>
        <v>0</v>
      </c>
      <c r="V63" s="188">
        <f>IF(J63=Accueil!$AE$26,1,0)</f>
        <v>0</v>
      </c>
      <c r="W63" s="188">
        <f>IF(J63=Accueil!$AF$26,1,0)</f>
        <v>0</v>
      </c>
      <c r="X63" s="187">
        <f>IF(J63=Accueil!$AG$26,1,0)</f>
        <v>0</v>
      </c>
    </row>
    <row r="64" spans="1:24" ht="23.25" customHeight="1">
      <c r="A64" s="256" t="str">
        <f>IF('Synthèse classes'!B64="","",'Synthèse classes'!B64)</f>
        <v/>
      </c>
      <c r="B64" s="254" t="str">
        <f>IF('Synthèse classes'!C64="","",'Synthèse classes'!C64)</f>
        <v/>
      </c>
      <c r="C64" s="58">
        <f>IF('Synthèse classes'!D64="",0,'Synthèse classes'!D64)</f>
        <v>0</v>
      </c>
      <c r="D64" s="189">
        <f t="shared" si="1"/>
        <v>1</v>
      </c>
      <c r="E64" s="183" t="str">
        <f>IF(C64=0,"",INDEX(Stabilo!$F$9:$DA$408,MATCH($B$3,Stabilo!$D$9:$D$408,0),C64))</f>
        <v/>
      </c>
      <c r="F64" s="242" t="str">
        <f>IF(C64=0,"",INDEX(Stabilo!$F$9:$DA$408,MATCH($B$3,Stabilo!$D$9:$D$408,0),C64))</f>
        <v/>
      </c>
      <c r="G64" s="242" t="str">
        <f>IF(C64=0,"",INDEX(Stabilo!$F$9:$DA$408,MATCH($B$3,Stabilo!$D$9:$D$408,0),C64))</f>
        <v/>
      </c>
      <c r="H64" s="243" t="str">
        <f>IF(C64=0,"",INDEX(Stabilo!$F$9:$DA$408,MATCH($B$3,Stabilo!$D$9:$D$408,0),C64))</f>
        <v/>
      </c>
      <c r="I64" s="243" t="str">
        <f>IF(C64=0,"",INDEX(Stabilo!$F$9:$DA$408,MATCH($B$3,Stabilo!$D$9:$D$408,0),C64))</f>
        <v/>
      </c>
      <c r="J64" s="182" t="str">
        <f>IF(C64=0,"",INDEX(Stabilo!$F$9:$DA$408,MATCH($B$3,Stabilo!$D$9:$D$408,0),C64))</f>
        <v/>
      </c>
      <c r="K64" s="253" t="str">
        <f t="shared" si="2"/>
        <v/>
      </c>
      <c r="L64" s="253" t="str">
        <f t="shared" si="3"/>
        <v/>
      </c>
      <c r="M64" s="181" t="str">
        <f t="shared" si="4"/>
        <v/>
      </c>
      <c r="N64" s="258" t="str">
        <f t="shared" si="5"/>
        <v/>
      </c>
      <c r="O64" s="97" t="str">
        <f>IF(ISERROR(INDEX(Accueil!$M$27:$N$56,MATCH(VLOOKUP(C64,Accueil!$R$27:$S$126,2),Accueil!$M$27:$M$56,0),2)),"",INDEX(Accueil!$M$27:$N$56,MATCH(VLOOKUP(C64,Accueil!$R$27:$S$126,2),Accueil!$M$27:$M$56,0),2))</f>
        <v/>
      </c>
      <c r="P64" s="97" t="str">
        <f>IF(ISERROR(INDEX(Accueil!$L$27:$M$56,MATCH(VLOOKUP(C64,Accueil!$R$27:$S$126,2),Accueil!$M$27:$M$56,0),1)),"",INDEX(Accueil!$L$27:$M$56,MATCH(VLOOKUP(C64,Accueil!$R$27:$S$126,2),Accueil!$M$27:$M$56,0),1))</f>
        <v/>
      </c>
      <c r="Q64" s="97">
        <f t="shared" si="7"/>
        <v>1</v>
      </c>
      <c r="R64" s="97">
        <f t="shared" si="8"/>
        <v>1</v>
      </c>
      <c r="S64" s="186">
        <f>IF(J64=Accueil!$AB$26,1,0)</f>
        <v>0</v>
      </c>
      <c r="T64" s="185">
        <f>IF(J64=Accueil!$AC$26,1,0)</f>
        <v>0</v>
      </c>
      <c r="U64" s="185">
        <f>IF(J64=Accueil!$AD$26,1,0)</f>
        <v>0</v>
      </c>
      <c r="V64" s="188">
        <f>IF(J64=Accueil!$AE$26,1,0)</f>
        <v>0</v>
      </c>
      <c r="W64" s="188">
        <f>IF(J64=Accueil!$AF$26,1,0)</f>
        <v>0</v>
      </c>
      <c r="X64" s="187">
        <f>IF(J64=Accueil!$AG$26,1,0)</f>
        <v>0</v>
      </c>
    </row>
    <row r="65" spans="1:24" ht="23.25" customHeight="1">
      <c r="A65" s="256" t="str">
        <f>IF('Synthèse classes'!B65="","",'Synthèse classes'!B65)</f>
        <v/>
      </c>
      <c r="B65" s="254" t="str">
        <f>IF('Synthèse classes'!C65="","",'Synthèse classes'!C65)</f>
        <v/>
      </c>
      <c r="C65" s="58">
        <f>IF('Synthèse classes'!D65="",0,'Synthèse classes'!D65)</f>
        <v>0</v>
      </c>
      <c r="D65" s="189">
        <f t="shared" si="1"/>
        <v>1</v>
      </c>
      <c r="E65" s="183" t="str">
        <f>IF(C65=0,"",INDEX(Stabilo!$F$9:$DA$408,MATCH($B$3,Stabilo!$D$9:$D$408,0),C65))</f>
        <v/>
      </c>
      <c r="F65" s="242" t="str">
        <f>IF(C65=0,"",INDEX(Stabilo!$F$9:$DA$408,MATCH($B$3,Stabilo!$D$9:$D$408,0),C65))</f>
        <v/>
      </c>
      <c r="G65" s="242" t="str">
        <f>IF(C65=0,"",INDEX(Stabilo!$F$9:$DA$408,MATCH($B$3,Stabilo!$D$9:$D$408,0),C65))</f>
        <v/>
      </c>
      <c r="H65" s="243" t="str">
        <f>IF(C65=0,"",INDEX(Stabilo!$F$9:$DA$408,MATCH($B$3,Stabilo!$D$9:$D$408,0),C65))</f>
        <v/>
      </c>
      <c r="I65" s="243" t="str">
        <f>IF(C65=0,"",INDEX(Stabilo!$F$9:$DA$408,MATCH($B$3,Stabilo!$D$9:$D$408,0),C65))</f>
        <v/>
      </c>
      <c r="J65" s="182" t="str">
        <f>IF(C65=0,"",INDEX(Stabilo!$F$9:$DA$408,MATCH($B$3,Stabilo!$D$9:$D$408,0),C65))</f>
        <v/>
      </c>
      <c r="K65" s="253" t="str">
        <f t="shared" si="2"/>
        <v/>
      </c>
      <c r="L65" s="253" t="str">
        <f t="shared" si="3"/>
        <v/>
      </c>
      <c r="M65" s="181" t="str">
        <f t="shared" si="4"/>
        <v/>
      </c>
      <c r="N65" s="258" t="str">
        <f t="shared" si="5"/>
        <v/>
      </c>
      <c r="O65" s="97" t="str">
        <f>IF(ISERROR(INDEX(Accueil!$M$27:$N$56,MATCH(VLOOKUP(C65,Accueil!$R$27:$S$126,2),Accueil!$M$27:$M$56,0),2)),"",INDEX(Accueil!$M$27:$N$56,MATCH(VLOOKUP(C65,Accueil!$R$27:$S$126,2),Accueil!$M$27:$M$56,0),2))</f>
        <v/>
      </c>
      <c r="P65" s="97" t="str">
        <f>IF(ISERROR(INDEX(Accueil!$L$27:$M$56,MATCH(VLOOKUP(C65,Accueil!$R$27:$S$126,2),Accueil!$M$27:$M$56,0),1)),"",INDEX(Accueil!$L$27:$M$56,MATCH(VLOOKUP(C65,Accueil!$R$27:$S$126,2),Accueil!$M$27:$M$56,0),1))</f>
        <v/>
      </c>
      <c r="Q65" s="97">
        <f t="shared" si="7"/>
        <v>1</v>
      </c>
      <c r="R65" s="97">
        <f t="shared" si="8"/>
        <v>1</v>
      </c>
      <c r="S65" s="186">
        <f>IF(J65=Accueil!$AB$26,1,0)</f>
        <v>0</v>
      </c>
      <c r="T65" s="185">
        <f>IF(J65=Accueil!$AC$26,1,0)</f>
        <v>0</v>
      </c>
      <c r="U65" s="185">
        <f>IF(J65=Accueil!$AD$26,1,0)</f>
        <v>0</v>
      </c>
      <c r="V65" s="188">
        <f>IF(J65=Accueil!$AE$26,1,0)</f>
        <v>0</v>
      </c>
      <c r="W65" s="188">
        <f>IF(J65=Accueil!$AF$26,1,0)</f>
        <v>0</v>
      </c>
      <c r="X65" s="187">
        <f>IF(J65=Accueil!$AG$26,1,0)</f>
        <v>0</v>
      </c>
    </row>
    <row r="66" spans="1:24" ht="23.25" customHeight="1">
      <c r="A66" s="256" t="str">
        <f>IF('Synthèse classes'!B66="","",'Synthèse classes'!B66)</f>
        <v/>
      </c>
      <c r="B66" s="254" t="str">
        <f>IF('Synthèse classes'!C66="","",'Synthèse classes'!C66)</f>
        <v/>
      </c>
      <c r="C66" s="58">
        <f>IF('Synthèse classes'!D66="",0,'Synthèse classes'!D66)</f>
        <v>0</v>
      </c>
      <c r="D66" s="189">
        <f t="shared" si="1"/>
        <v>1</v>
      </c>
      <c r="E66" s="183" t="str">
        <f>IF(C66=0,"",INDEX(Stabilo!$F$9:$DA$408,MATCH($B$3,Stabilo!$D$9:$D$408,0),C66))</f>
        <v/>
      </c>
      <c r="F66" s="242" t="str">
        <f>IF(C66=0,"",INDEX(Stabilo!$F$9:$DA$408,MATCH($B$3,Stabilo!$D$9:$D$408,0),C66))</f>
        <v/>
      </c>
      <c r="G66" s="242" t="str">
        <f>IF(C66=0,"",INDEX(Stabilo!$F$9:$DA$408,MATCH($B$3,Stabilo!$D$9:$D$408,0),C66))</f>
        <v/>
      </c>
      <c r="H66" s="243" t="str">
        <f>IF(C66=0,"",INDEX(Stabilo!$F$9:$DA$408,MATCH($B$3,Stabilo!$D$9:$D$408,0),C66))</f>
        <v/>
      </c>
      <c r="I66" s="243" t="str">
        <f>IF(C66=0,"",INDEX(Stabilo!$F$9:$DA$408,MATCH($B$3,Stabilo!$D$9:$D$408,0),C66))</f>
        <v/>
      </c>
      <c r="J66" s="182" t="str">
        <f>IF(C66=0,"",INDEX(Stabilo!$F$9:$DA$408,MATCH($B$3,Stabilo!$D$9:$D$408,0),C66))</f>
        <v/>
      </c>
      <c r="K66" s="253" t="str">
        <f t="shared" si="2"/>
        <v/>
      </c>
      <c r="L66" s="253" t="str">
        <f t="shared" si="3"/>
        <v/>
      </c>
      <c r="M66" s="181" t="str">
        <f t="shared" si="4"/>
        <v/>
      </c>
      <c r="N66" s="258" t="str">
        <f t="shared" si="5"/>
        <v/>
      </c>
      <c r="O66" s="97" t="str">
        <f>IF(ISERROR(INDEX(Accueil!$M$27:$N$56,MATCH(VLOOKUP(C66,Accueil!$R$27:$S$126,2),Accueil!$M$27:$M$56,0),2)),"",INDEX(Accueil!$M$27:$N$56,MATCH(VLOOKUP(C66,Accueil!$R$27:$S$126,2),Accueil!$M$27:$M$56,0),2))</f>
        <v/>
      </c>
      <c r="P66" s="97" t="str">
        <f>IF(ISERROR(INDEX(Accueil!$L$27:$M$56,MATCH(VLOOKUP(C66,Accueil!$R$27:$S$126,2),Accueil!$M$27:$M$56,0),1)),"",INDEX(Accueil!$L$27:$M$56,MATCH(VLOOKUP(C66,Accueil!$R$27:$S$126,2),Accueil!$M$27:$M$56,0),1))</f>
        <v/>
      </c>
      <c r="Q66" s="97">
        <f t="shared" si="7"/>
        <v>1</v>
      </c>
      <c r="R66" s="97">
        <f t="shared" si="8"/>
        <v>1</v>
      </c>
      <c r="S66" s="186">
        <f>IF(J66=Accueil!$AB$26,1,0)</f>
        <v>0</v>
      </c>
      <c r="T66" s="185">
        <f>IF(J66=Accueil!$AC$26,1,0)</f>
        <v>0</v>
      </c>
      <c r="U66" s="185">
        <f>IF(J66=Accueil!$AD$26,1,0)</f>
        <v>0</v>
      </c>
      <c r="V66" s="188">
        <f>IF(J66=Accueil!$AE$26,1,0)</f>
        <v>0</v>
      </c>
      <c r="W66" s="188">
        <f>IF(J66=Accueil!$AF$26,1,0)</f>
        <v>0</v>
      </c>
      <c r="X66" s="187">
        <f>IF(J66=Accueil!$AG$26,1,0)</f>
        <v>0</v>
      </c>
    </row>
    <row r="67" spans="1:24" ht="23.25" customHeight="1">
      <c r="A67" s="256" t="str">
        <f>IF('Synthèse classes'!B67="","",'Synthèse classes'!B67)</f>
        <v/>
      </c>
      <c r="B67" s="254" t="str">
        <f>IF('Synthèse classes'!C67="","",'Synthèse classes'!C67)</f>
        <v/>
      </c>
      <c r="C67" s="58">
        <f>IF('Synthèse classes'!D67="",0,'Synthèse classes'!D67)</f>
        <v>0</v>
      </c>
      <c r="D67" s="189">
        <f t="shared" si="1"/>
        <v>1</v>
      </c>
      <c r="E67" s="183" t="str">
        <f>IF(C67=0,"",INDEX(Stabilo!$F$9:$DA$408,MATCH($B$3,Stabilo!$D$9:$D$408,0),C67))</f>
        <v/>
      </c>
      <c r="F67" s="242" t="str">
        <f>IF(C67=0,"",INDEX(Stabilo!$F$9:$DA$408,MATCH($B$3,Stabilo!$D$9:$D$408,0),C67))</f>
        <v/>
      </c>
      <c r="G67" s="242" t="str">
        <f>IF(C67=0,"",INDEX(Stabilo!$F$9:$DA$408,MATCH($B$3,Stabilo!$D$9:$D$408,0),C67))</f>
        <v/>
      </c>
      <c r="H67" s="243" t="str">
        <f>IF(C67=0,"",INDEX(Stabilo!$F$9:$DA$408,MATCH($B$3,Stabilo!$D$9:$D$408,0),C67))</f>
        <v/>
      </c>
      <c r="I67" s="243" t="str">
        <f>IF(C67=0,"",INDEX(Stabilo!$F$9:$DA$408,MATCH($B$3,Stabilo!$D$9:$D$408,0),C67))</f>
        <v/>
      </c>
      <c r="J67" s="182" t="str">
        <f>IF(C67=0,"",INDEX(Stabilo!$F$9:$DA$408,MATCH($B$3,Stabilo!$D$9:$D$408,0),C67))</f>
        <v/>
      </c>
      <c r="K67" s="253" t="str">
        <f t="shared" si="2"/>
        <v/>
      </c>
      <c r="L67" s="253" t="str">
        <f t="shared" si="3"/>
        <v/>
      </c>
      <c r="M67" s="181" t="str">
        <f t="shared" si="4"/>
        <v/>
      </c>
      <c r="N67" s="258" t="str">
        <f t="shared" si="5"/>
        <v/>
      </c>
      <c r="O67" s="97" t="str">
        <f>IF(ISERROR(INDEX(Accueil!$M$27:$N$56,MATCH(VLOOKUP(C67,Accueil!$R$27:$S$126,2),Accueil!$M$27:$M$56,0),2)),"",INDEX(Accueil!$M$27:$N$56,MATCH(VLOOKUP(C67,Accueil!$R$27:$S$126,2),Accueil!$M$27:$M$56,0),2))</f>
        <v/>
      </c>
      <c r="P67" s="97" t="str">
        <f>IF(ISERROR(INDEX(Accueil!$L$27:$M$56,MATCH(VLOOKUP(C67,Accueil!$R$27:$S$126,2),Accueil!$M$27:$M$56,0),1)),"",INDEX(Accueil!$L$27:$M$56,MATCH(VLOOKUP(C67,Accueil!$R$27:$S$126,2),Accueil!$M$27:$M$56,0),1))</f>
        <v/>
      </c>
      <c r="Q67" s="97">
        <f t="shared" si="7"/>
        <v>1</v>
      </c>
      <c r="R67" s="97">
        <f t="shared" si="8"/>
        <v>1</v>
      </c>
      <c r="S67" s="186">
        <f>IF(J67=Accueil!$AB$26,1,0)</f>
        <v>0</v>
      </c>
      <c r="T67" s="185">
        <f>IF(J67=Accueil!$AC$26,1,0)</f>
        <v>0</v>
      </c>
      <c r="U67" s="185">
        <f>IF(J67=Accueil!$AD$26,1,0)</f>
        <v>0</v>
      </c>
      <c r="V67" s="188">
        <f>IF(J67=Accueil!$AE$26,1,0)</f>
        <v>0</v>
      </c>
      <c r="W67" s="188">
        <f>IF(J67=Accueil!$AF$26,1,0)</f>
        <v>0</v>
      </c>
      <c r="X67" s="187">
        <f>IF(J67=Accueil!$AG$26,1,0)</f>
        <v>0</v>
      </c>
    </row>
    <row r="68" spans="1:24" ht="23.25" customHeight="1">
      <c r="A68" s="256" t="str">
        <f>IF('Synthèse classes'!B68="","",'Synthèse classes'!B68)</f>
        <v/>
      </c>
      <c r="B68" s="254" t="str">
        <f>IF('Synthèse classes'!C68="","",'Synthèse classes'!C68)</f>
        <v/>
      </c>
      <c r="C68" s="58">
        <f>IF('Synthèse classes'!D68="",0,'Synthèse classes'!D68)</f>
        <v>0</v>
      </c>
      <c r="D68" s="189">
        <f t="shared" si="1"/>
        <v>1</v>
      </c>
      <c r="E68" s="183" t="str">
        <f>IF(C68=0,"",INDEX(Stabilo!$F$9:$DA$408,MATCH($B$3,Stabilo!$D$9:$D$408,0),C68))</f>
        <v/>
      </c>
      <c r="F68" s="242" t="str">
        <f>IF(C68=0,"",INDEX(Stabilo!$F$9:$DA$408,MATCH($B$3,Stabilo!$D$9:$D$408,0),C68))</f>
        <v/>
      </c>
      <c r="G68" s="242" t="str">
        <f>IF(C68=0,"",INDEX(Stabilo!$F$9:$DA$408,MATCH($B$3,Stabilo!$D$9:$D$408,0),C68))</f>
        <v/>
      </c>
      <c r="H68" s="243" t="str">
        <f>IF(C68=0,"",INDEX(Stabilo!$F$9:$DA$408,MATCH($B$3,Stabilo!$D$9:$D$408,0),C68))</f>
        <v/>
      </c>
      <c r="I68" s="243" t="str">
        <f>IF(C68=0,"",INDEX(Stabilo!$F$9:$DA$408,MATCH($B$3,Stabilo!$D$9:$D$408,0),C68))</f>
        <v/>
      </c>
      <c r="J68" s="182" t="str">
        <f>IF(C68=0,"",INDEX(Stabilo!$F$9:$DA$408,MATCH($B$3,Stabilo!$D$9:$D$408,0),C68))</f>
        <v/>
      </c>
      <c r="K68" s="253" t="str">
        <f t="shared" si="2"/>
        <v/>
      </c>
      <c r="L68" s="253" t="str">
        <f t="shared" si="3"/>
        <v/>
      </c>
      <c r="M68" s="181" t="str">
        <f t="shared" si="4"/>
        <v/>
      </c>
      <c r="N68" s="258" t="str">
        <f t="shared" si="5"/>
        <v/>
      </c>
      <c r="O68" s="97" t="str">
        <f>IF(ISERROR(INDEX(Accueil!$M$27:$N$56,MATCH(VLOOKUP(C68,Accueil!$R$27:$S$126,2),Accueil!$M$27:$M$56,0),2)),"",INDEX(Accueil!$M$27:$N$56,MATCH(VLOOKUP(C68,Accueil!$R$27:$S$126,2),Accueil!$M$27:$M$56,0),2))</f>
        <v/>
      </c>
      <c r="P68" s="97" t="str">
        <f>IF(ISERROR(INDEX(Accueil!$L$27:$M$56,MATCH(VLOOKUP(C68,Accueil!$R$27:$S$126,2),Accueil!$M$27:$M$56,0),1)),"",INDEX(Accueil!$L$27:$M$56,MATCH(VLOOKUP(C68,Accueil!$R$27:$S$126,2),Accueil!$M$27:$M$56,0),1))</f>
        <v/>
      </c>
      <c r="Q68" s="97">
        <f t="shared" si="7"/>
        <v>1</v>
      </c>
      <c r="R68" s="97">
        <f t="shared" si="8"/>
        <v>1</v>
      </c>
      <c r="S68" s="186">
        <f>IF(J68=Accueil!$AB$26,1,0)</f>
        <v>0</v>
      </c>
      <c r="T68" s="185">
        <f>IF(J68=Accueil!$AC$26,1,0)</f>
        <v>0</v>
      </c>
      <c r="U68" s="185">
        <f>IF(J68=Accueil!$AD$26,1,0)</f>
        <v>0</v>
      </c>
      <c r="V68" s="188">
        <f>IF(J68=Accueil!$AE$26,1,0)</f>
        <v>0</v>
      </c>
      <c r="W68" s="188">
        <f>IF(J68=Accueil!$AF$26,1,0)</f>
        <v>0</v>
      </c>
      <c r="X68" s="187">
        <f>IF(J68=Accueil!$AG$26,1,0)</f>
        <v>0</v>
      </c>
    </row>
    <row r="69" spans="1:24" ht="23.25" customHeight="1">
      <c r="A69" s="256" t="str">
        <f>IF('Synthèse classes'!B69="","",'Synthèse classes'!B69)</f>
        <v/>
      </c>
      <c r="B69" s="254" t="str">
        <f>IF('Synthèse classes'!C69="","",'Synthèse classes'!C69)</f>
        <v/>
      </c>
      <c r="C69" s="58">
        <f>IF('Synthèse classes'!D69="",0,'Synthèse classes'!D69)</f>
        <v>0</v>
      </c>
      <c r="D69" s="189">
        <f t="shared" ref="D69:D92" si="9">IF(J69="A",1000,1)</f>
        <v>1</v>
      </c>
      <c r="E69" s="183" t="str">
        <f>IF(C69=0,"",INDEX(Stabilo!$F$9:$DA$408,MATCH($B$3,Stabilo!$D$9:$D$408,0),C69))</f>
        <v/>
      </c>
      <c r="F69" s="242" t="str">
        <f>IF(C69=0,"",INDEX(Stabilo!$F$9:$DA$408,MATCH($B$3,Stabilo!$D$9:$D$408,0),C69))</f>
        <v/>
      </c>
      <c r="G69" s="242" t="str">
        <f>IF(C69=0,"",INDEX(Stabilo!$F$9:$DA$408,MATCH($B$3,Stabilo!$D$9:$D$408,0),C69))</f>
        <v/>
      </c>
      <c r="H69" s="243" t="str">
        <f>IF(C69=0,"",INDEX(Stabilo!$F$9:$DA$408,MATCH($B$3,Stabilo!$D$9:$D$408,0),C69))</f>
        <v/>
      </c>
      <c r="I69" s="243" t="str">
        <f>IF(C69=0,"",INDEX(Stabilo!$F$9:$DA$408,MATCH($B$3,Stabilo!$D$9:$D$408,0),C69))</f>
        <v/>
      </c>
      <c r="J69" s="182" t="str">
        <f>IF(C69=0,"",INDEX(Stabilo!$F$9:$DA$408,MATCH($B$3,Stabilo!$D$9:$D$408,0),C69))</f>
        <v/>
      </c>
      <c r="K69" s="253" t="str">
        <f t="shared" ref="K69:K103" si="10">IF(C69=0,"",IF(ISERROR(IF(SUM(D69:D70)&gt;999,"ABSENT",SUMIF($P$4:$P$103,P69,$S$4:$S$103))),"",IF(SUM(D69:D70)&gt;999,"ABSENT",SUMIF($P$4:$P$103,P69,$S$4:$S$103))))</f>
        <v/>
      </c>
      <c r="L69" s="253" t="str">
        <f t="shared" ref="L69:L103" si="11">IF(C69=0,"",IF(ISERROR(IF(SUM(D69:D70)&gt;999,"ABSENT",SUMIF($P$4:$P$103,P69,$D$4:$D$103))),"",IF(SUM(D69:D70)&gt;999,"ABSENT",SUMIF($P$4:$P$103,P69,$D$4:$D$103))))</f>
        <v/>
      </c>
      <c r="M69" s="181" t="str">
        <f t="shared" ref="M69:M103" si="12">IF(C69=0,"",IF(ISERROR(IF(SUMIF($P$4:$P$103,P69,$D$4:$D$103)&gt;999,"ABSENT",IF(ISERROR(SUMIF($P$4:$P$103,P69,$S$4:$S$103)/SUMIF($P$4:$P$103,P69,$D$4:$D$103)),"",ROUND(SUMIF($P$4:$P$103,P69,$S$4:$S$103)/SUMIF($P$4:$P$103,P69,$D$4:$D$103),3)))),"",IF(SUMIF($P$4:$P$103,P69,$D$4:$D$103)&gt;999,"ABSENT",IF(ISERROR(SUMIF($P$4:$P$103,P69,$S$4:$S$103)/SUMIF($P$4:$P$103,P69,$D$4:$D$103)),"",ROUND(SUMIF($P$4:$P$103,P69,$S$4:$S$103)/SUMIF($P$4:$P$103,P69,$D$4:$D$103),3)))))</f>
        <v/>
      </c>
      <c r="N69" s="258" t="str">
        <f t="shared" ref="N69:N103" si="13">IF(C69=0,"",IF(ISERROR(IF(SUMIF($O$4:$O$103,O69,$D$4:$D$103)&gt;999,"ABSENT",IF(ISERROR(SUMIF($O$4:$O$103,O69,$S$4:$S$103)/SUMIF($O$4:$O$103,O69,$D$4:$D$103)),"",ROUND(SUMIF($O$4:$O$103,O69,$S$4:$S$103)/SUMIF($O$4:$O$103,O69,$D$4:$D$103),3)))),"",IF(SUMIF($O$4:$O$103,O69,$D$4:$D$103)&gt;999,"ABSENT",IF(ISERROR(SUMIF($O$4:$O$103,O69,$S$4:$S$103)/SUMIF($O$4:$O$103,O69,$D$4:$D$103)),"",ROUND(SUMIF($O$4:$O$103,O69,$S$4:$S$103)/SUMIF($O$4:$O$103,O69,$D$4:$D$103),3)))))</f>
        <v/>
      </c>
      <c r="O69" s="97" t="str">
        <f>IF(ISERROR(INDEX(Accueil!$M$27:$N$56,MATCH(VLOOKUP(C69,Accueil!$R$27:$S$126,2),Accueil!$M$27:$M$56,0),2)),"",INDEX(Accueil!$M$27:$N$56,MATCH(VLOOKUP(C69,Accueil!$R$27:$S$126,2),Accueil!$M$27:$M$56,0),2))</f>
        <v/>
      </c>
      <c r="P69" s="97" t="str">
        <f>IF(ISERROR(INDEX(Accueil!$L$27:$M$56,MATCH(VLOOKUP(C69,Accueil!$R$27:$S$126,2),Accueil!$M$27:$M$56,0),1)),"",INDEX(Accueil!$L$27:$M$56,MATCH(VLOOKUP(C69,Accueil!$R$27:$S$126,2),Accueil!$M$27:$M$56,0),1))</f>
        <v/>
      </c>
      <c r="Q69" s="97">
        <f t="shared" si="7"/>
        <v>1</v>
      </c>
      <c r="R69" s="97">
        <f t="shared" si="8"/>
        <v>1</v>
      </c>
      <c r="S69" s="186">
        <f>IF(J69=Accueil!$AB$26,1,0)</f>
        <v>0</v>
      </c>
      <c r="T69" s="185">
        <f>IF(J69=Accueil!$AC$26,1,0)</f>
        <v>0</v>
      </c>
      <c r="U69" s="185">
        <f>IF(J69=Accueil!$AD$26,1,0)</f>
        <v>0</v>
      </c>
      <c r="V69" s="188">
        <f>IF(J69=Accueil!$AE$26,1,0)</f>
        <v>0</v>
      </c>
      <c r="W69" s="188">
        <f>IF(J69=Accueil!$AF$26,1,0)</f>
        <v>0</v>
      </c>
      <c r="X69" s="187">
        <f>IF(J69=Accueil!$AG$26,1,0)</f>
        <v>0</v>
      </c>
    </row>
    <row r="70" spans="1:24" ht="23.25" customHeight="1">
      <c r="A70" s="256" t="str">
        <f>IF('Synthèse classes'!B70="","",'Synthèse classes'!B70)</f>
        <v/>
      </c>
      <c r="B70" s="254" t="str">
        <f>IF('Synthèse classes'!C70="","",'Synthèse classes'!C70)</f>
        <v/>
      </c>
      <c r="C70" s="58">
        <f>IF('Synthèse classes'!D70="",0,'Synthèse classes'!D70)</f>
        <v>0</v>
      </c>
      <c r="D70" s="189">
        <f t="shared" si="9"/>
        <v>1</v>
      </c>
      <c r="E70" s="183" t="str">
        <f>IF(C70=0,"",INDEX(Stabilo!$F$9:$DA$408,MATCH($B$3,Stabilo!$D$9:$D$408,0),C70))</f>
        <v/>
      </c>
      <c r="F70" s="242" t="str">
        <f>IF(C70=0,"",INDEX(Stabilo!$F$9:$DA$408,MATCH($B$3,Stabilo!$D$9:$D$408,0),C70))</f>
        <v/>
      </c>
      <c r="G70" s="242" t="str">
        <f>IF(C70=0,"",INDEX(Stabilo!$F$9:$DA$408,MATCH($B$3,Stabilo!$D$9:$D$408,0),C70))</f>
        <v/>
      </c>
      <c r="H70" s="243" t="str">
        <f>IF(C70=0,"",INDEX(Stabilo!$F$9:$DA$408,MATCH($B$3,Stabilo!$D$9:$D$408,0),C70))</f>
        <v/>
      </c>
      <c r="I70" s="243" t="str">
        <f>IF(C70=0,"",INDEX(Stabilo!$F$9:$DA$408,MATCH($B$3,Stabilo!$D$9:$D$408,0),C70))</f>
        <v/>
      </c>
      <c r="J70" s="182" t="str">
        <f>IF(C70=0,"",INDEX(Stabilo!$F$9:$DA$408,MATCH($B$3,Stabilo!$D$9:$D$408,0),C70))</f>
        <v/>
      </c>
      <c r="K70" s="253" t="str">
        <f t="shared" si="10"/>
        <v/>
      </c>
      <c r="L70" s="253" t="str">
        <f t="shared" si="11"/>
        <v/>
      </c>
      <c r="M70" s="181" t="str">
        <f t="shared" si="12"/>
        <v/>
      </c>
      <c r="N70" s="258" t="str">
        <f t="shared" si="13"/>
        <v/>
      </c>
      <c r="O70" s="97" t="str">
        <f>IF(ISERROR(INDEX(Accueil!$M$27:$N$56,MATCH(VLOOKUP(C70,Accueil!$R$27:$S$126,2),Accueil!$M$27:$M$56,0),2)),"",INDEX(Accueil!$M$27:$N$56,MATCH(VLOOKUP(C70,Accueil!$R$27:$S$126,2),Accueil!$M$27:$M$56,0),2))</f>
        <v/>
      </c>
      <c r="P70" s="97" t="str">
        <f>IF(ISERROR(INDEX(Accueil!$L$27:$M$56,MATCH(VLOOKUP(C70,Accueil!$R$27:$S$126,2),Accueil!$M$27:$M$56,0),1)),"",INDEX(Accueil!$L$27:$M$56,MATCH(VLOOKUP(C70,Accueil!$R$27:$S$126,2),Accueil!$M$27:$M$56,0),1))</f>
        <v/>
      </c>
      <c r="Q70" s="97">
        <f t="shared" si="7"/>
        <v>1</v>
      </c>
      <c r="R70" s="97">
        <f t="shared" si="8"/>
        <v>1</v>
      </c>
      <c r="S70" s="186">
        <f>IF(J70=Accueil!$AB$26,1,0)</f>
        <v>0</v>
      </c>
      <c r="T70" s="185">
        <f>IF(J70=Accueil!$AC$26,1,0)</f>
        <v>0</v>
      </c>
      <c r="U70" s="185">
        <f>IF(J70=Accueil!$AD$26,1,0)</f>
        <v>0</v>
      </c>
      <c r="V70" s="188">
        <f>IF(J70=Accueil!$AE$26,1,0)</f>
        <v>0</v>
      </c>
      <c r="W70" s="188">
        <f>IF(J70=Accueil!$AF$26,1,0)</f>
        <v>0</v>
      </c>
      <c r="X70" s="187">
        <f>IF(J70=Accueil!$AG$26,1,0)</f>
        <v>0</v>
      </c>
    </row>
    <row r="71" spans="1:24" ht="23.25" customHeight="1">
      <c r="A71" s="256" t="str">
        <f>IF('Synthèse classes'!B71="","",'Synthèse classes'!B71)</f>
        <v/>
      </c>
      <c r="B71" s="254" t="str">
        <f>IF('Synthèse classes'!C71="","",'Synthèse classes'!C71)</f>
        <v/>
      </c>
      <c r="C71" s="58">
        <f>IF('Synthèse classes'!D71="",0,'Synthèse classes'!D71)</f>
        <v>0</v>
      </c>
      <c r="D71" s="189">
        <f t="shared" si="9"/>
        <v>1</v>
      </c>
      <c r="E71" s="183" t="str">
        <f>IF(C71=0,"",INDEX(Stabilo!$F$9:$DA$408,MATCH($B$3,Stabilo!$D$9:$D$408,0),C71))</f>
        <v/>
      </c>
      <c r="F71" s="242" t="str">
        <f>IF(C71=0,"",INDEX(Stabilo!$F$9:$DA$408,MATCH($B$3,Stabilo!$D$9:$D$408,0),C71))</f>
        <v/>
      </c>
      <c r="G71" s="242" t="str">
        <f>IF(C71=0,"",INDEX(Stabilo!$F$9:$DA$408,MATCH($B$3,Stabilo!$D$9:$D$408,0),C71))</f>
        <v/>
      </c>
      <c r="H71" s="243" t="str">
        <f>IF(C71=0,"",INDEX(Stabilo!$F$9:$DA$408,MATCH($B$3,Stabilo!$D$9:$D$408,0),C71))</f>
        <v/>
      </c>
      <c r="I71" s="243" t="str">
        <f>IF(C71=0,"",INDEX(Stabilo!$F$9:$DA$408,MATCH($B$3,Stabilo!$D$9:$D$408,0),C71))</f>
        <v/>
      </c>
      <c r="J71" s="182" t="str">
        <f>IF(C71=0,"",INDEX(Stabilo!$F$9:$DA$408,MATCH($B$3,Stabilo!$D$9:$D$408,0),C71))</f>
        <v/>
      </c>
      <c r="K71" s="253" t="str">
        <f t="shared" si="10"/>
        <v/>
      </c>
      <c r="L71" s="253" t="str">
        <f t="shared" si="11"/>
        <v/>
      </c>
      <c r="M71" s="181" t="str">
        <f t="shared" si="12"/>
        <v/>
      </c>
      <c r="N71" s="258" t="str">
        <f t="shared" si="13"/>
        <v/>
      </c>
      <c r="O71" s="97" t="str">
        <f>IF(ISERROR(INDEX(Accueil!$M$27:$N$56,MATCH(VLOOKUP(C71,Accueil!$R$27:$S$126,2),Accueil!$M$27:$M$56,0),2)),"",INDEX(Accueil!$M$27:$N$56,MATCH(VLOOKUP(C71,Accueil!$R$27:$S$126,2),Accueil!$M$27:$M$56,0),2))</f>
        <v/>
      </c>
      <c r="P71" s="97" t="str">
        <f>IF(ISERROR(INDEX(Accueil!$L$27:$M$56,MATCH(VLOOKUP(C71,Accueil!$R$27:$S$126,2),Accueil!$M$27:$M$56,0),1)),"",INDEX(Accueil!$L$27:$M$56,MATCH(VLOOKUP(C71,Accueil!$R$27:$S$126,2),Accueil!$M$27:$M$56,0),1))</f>
        <v/>
      </c>
      <c r="Q71" s="97">
        <f t="shared" si="7"/>
        <v>1</v>
      </c>
      <c r="R71" s="97">
        <f t="shared" si="8"/>
        <v>1</v>
      </c>
      <c r="S71" s="186">
        <f>IF(J71=Accueil!$AB$26,1,0)</f>
        <v>0</v>
      </c>
      <c r="T71" s="185">
        <f>IF(J71=Accueil!$AC$26,1,0)</f>
        <v>0</v>
      </c>
      <c r="U71" s="185">
        <f>IF(J71=Accueil!$AD$26,1,0)</f>
        <v>0</v>
      </c>
      <c r="V71" s="188">
        <f>IF(J71=Accueil!$AE$26,1,0)</f>
        <v>0</v>
      </c>
      <c r="W71" s="188">
        <f>IF(J71=Accueil!$AF$26,1,0)</f>
        <v>0</v>
      </c>
      <c r="X71" s="187">
        <f>IF(J71=Accueil!$AG$26,1,0)</f>
        <v>0</v>
      </c>
    </row>
    <row r="72" spans="1:24" ht="23.25" customHeight="1">
      <c r="A72" s="256" t="str">
        <f>IF('Synthèse classes'!B72="","",'Synthèse classes'!B72)</f>
        <v/>
      </c>
      <c r="B72" s="254" t="str">
        <f>IF('Synthèse classes'!C72="","",'Synthèse classes'!C72)</f>
        <v/>
      </c>
      <c r="C72" s="58">
        <f>IF('Synthèse classes'!D72="",0,'Synthèse classes'!D72)</f>
        <v>0</v>
      </c>
      <c r="D72" s="189">
        <f t="shared" si="9"/>
        <v>1</v>
      </c>
      <c r="E72" s="183" t="str">
        <f>IF(C72=0,"",INDEX(Stabilo!$F$9:$DA$408,MATCH($B$3,Stabilo!$D$9:$D$408,0),C72))</f>
        <v/>
      </c>
      <c r="F72" s="242" t="str">
        <f>IF(C72=0,"",INDEX(Stabilo!$F$9:$DA$408,MATCH($B$3,Stabilo!$D$9:$D$408,0),C72))</f>
        <v/>
      </c>
      <c r="G72" s="242" t="str">
        <f>IF(C72=0,"",INDEX(Stabilo!$F$9:$DA$408,MATCH($B$3,Stabilo!$D$9:$D$408,0),C72))</f>
        <v/>
      </c>
      <c r="H72" s="243" t="str">
        <f>IF(C72=0,"",INDEX(Stabilo!$F$9:$DA$408,MATCH($B$3,Stabilo!$D$9:$D$408,0),C72))</f>
        <v/>
      </c>
      <c r="I72" s="243" t="str">
        <f>IF(C72=0,"",INDEX(Stabilo!$F$9:$DA$408,MATCH($B$3,Stabilo!$D$9:$D$408,0),C72))</f>
        <v/>
      </c>
      <c r="J72" s="182" t="str">
        <f>IF(C72=0,"",INDEX(Stabilo!$F$9:$DA$408,MATCH($B$3,Stabilo!$D$9:$D$408,0),C72))</f>
        <v/>
      </c>
      <c r="K72" s="253" t="str">
        <f t="shared" si="10"/>
        <v/>
      </c>
      <c r="L72" s="253" t="str">
        <f t="shared" si="11"/>
        <v/>
      </c>
      <c r="M72" s="181" t="str">
        <f t="shared" si="12"/>
        <v/>
      </c>
      <c r="N72" s="258" t="str">
        <f t="shared" si="13"/>
        <v/>
      </c>
      <c r="O72" s="97" t="str">
        <f>IF(ISERROR(INDEX(Accueil!$M$27:$N$56,MATCH(VLOOKUP(C72,Accueil!$R$27:$S$126,2),Accueil!$M$27:$M$56,0),2)),"",INDEX(Accueil!$M$27:$N$56,MATCH(VLOOKUP(C72,Accueil!$R$27:$S$126,2),Accueil!$M$27:$M$56,0),2))</f>
        <v/>
      </c>
      <c r="P72" s="97" t="str">
        <f>IF(ISERROR(INDEX(Accueil!$L$27:$M$56,MATCH(VLOOKUP(C72,Accueil!$R$27:$S$126,2),Accueil!$M$27:$M$56,0),1)),"",INDEX(Accueil!$L$27:$M$56,MATCH(VLOOKUP(C72,Accueil!$R$27:$S$126,2),Accueil!$M$27:$M$56,0),1))</f>
        <v/>
      </c>
      <c r="Q72" s="97">
        <f t="shared" si="7"/>
        <v>1</v>
      </c>
      <c r="R72" s="97">
        <f t="shared" si="8"/>
        <v>1</v>
      </c>
      <c r="S72" s="186">
        <f>IF(J72=Accueil!$AB$26,1,0)</f>
        <v>0</v>
      </c>
      <c r="T72" s="185">
        <f>IF(J72=Accueil!$AC$26,1,0)</f>
        <v>0</v>
      </c>
      <c r="U72" s="185">
        <f>IF(J72=Accueil!$AD$26,1,0)</f>
        <v>0</v>
      </c>
      <c r="V72" s="188">
        <f>IF(J72=Accueil!$AE$26,1,0)</f>
        <v>0</v>
      </c>
      <c r="W72" s="188">
        <f>IF(J72=Accueil!$AF$26,1,0)</f>
        <v>0</v>
      </c>
      <c r="X72" s="187">
        <f>IF(J72=Accueil!$AG$26,1,0)</f>
        <v>0</v>
      </c>
    </row>
    <row r="73" spans="1:24" ht="23.25" customHeight="1">
      <c r="A73" s="256" t="str">
        <f>IF('Synthèse classes'!B73="","",'Synthèse classes'!B73)</f>
        <v/>
      </c>
      <c r="B73" s="254" t="str">
        <f>IF('Synthèse classes'!C73="","",'Synthèse classes'!C73)</f>
        <v/>
      </c>
      <c r="C73" s="58">
        <f>IF('Synthèse classes'!D73="",0,'Synthèse classes'!D73)</f>
        <v>0</v>
      </c>
      <c r="D73" s="189">
        <f t="shared" si="9"/>
        <v>1</v>
      </c>
      <c r="E73" s="183" t="str">
        <f>IF(C73=0,"",INDEX(Stabilo!$F$9:$DA$408,MATCH($B$3,Stabilo!$D$9:$D$408,0),C73))</f>
        <v/>
      </c>
      <c r="F73" s="242" t="str">
        <f>IF(C73=0,"",INDEX(Stabilo!$F$9:$DA$408,MATCH($B$3,Stabilo!$D$9:$D$408,0),C73))</f>
        <v/>
      </c>
      <c r="G73" s="242" t="str">
        <f>IF(C73=0,"",INDEX(Stabilo!$F$9:$DA$408,MATCH($B$3,Stabilo!$D$9:$D$408,0),C73))</f>
        <v/>
      </c>
      <c r="H73" s="243" t="str">
        <f>IF(C73=0,"",INDEX(Stabilo!$F$9:$DA$408,MATCH($B$3,Stabilo!$D$9:$D$408,0),C73))</f>
        <v/>
      </c>
      <c r="I73" s="243" t="str">
        <f>IF(C73=0,"",INDEX(Stabilo!$F$9:$DA$408,MATCH($B$3,Stabilo!$D$9:$D$408,0),C73))</f>
        <v/>
      </c>
      <c r="J73" s="182" t="str">
        <f>IF(C73=0,"",INDEX(Stabilo!$F$9:$DA$408,MATCH($B$3,Stabilo!$D$9:$D$408,0),C73))</f>
        <v/>
      </c>
      <c r="K73" s="253" t="str">
        <f t="shared" si="10"/>
        <v/>
      </c>
      <c r="L73" s="253" t="str">
        <f t="shared" si="11"/>
        <v/>
      </c>
      <c r="M73" s="181" t="str">
        <f t="shared" si="12"/>
        <v/>
      </c>
      <c r="N73" s="258" t="str">
        <f t="shared" si="13"/>
        <v/>
      </c>
      <c r="O73" s="97" t="str">
        <f>IF(ISERROR(INDEX(Accueil!$M$27:$N$56,MATCH(VLOOKUP(C73,Accueil!$R$27:$S$126,2),Accueil!$M$27:$M$56,0),2)),"",INDEX(Accueil!$M$27:$N$56,MATCH(VLOOKUP(C73,Accueil!$R$27:$S$126,2),Accueil!$M$27:$M$56,0),2))</f>
        <v/>
      </c>
      <c r="P73" s="97" t="str">
        <f>IF(ISERROR(INDEX(Accueil!$L$27:$M$56,MATCH(VLOOKUP(C73,Accueil!$R$27:$S$126,2),Accueil!$M$27:$M$56,0),1)),"",INDEX(Accueil!$L$27:$M$56,MATCH(VLOOKUP(C73,Accueil!$R$27:$S$126,2),Accueil!$M$27:$M$56,0),1))</f>
        <v/>
      </c>
      <c r="Q73" s="97">
        <f t="shared" si="7"/>
        <v>1</v>
      </c>
      <c r="R73" s="97">
        <f t="shared" si="8"/>
        <v>1</v>
      </c>
      <c r="S73" s="186">
        <f>IF(J73=Accueil!$AB$26,1,0)</f>
        <v>0</v>
      </c>
      <c r="T73" s="185">
        <f>IF(J73=Accueil!$AC$26,1,0)</f>
        <v>0</v>
      </c>
      <c r="U73" s="185">
        <f>IF(J73=Accueil!$AD$26,1,0)</f>
        <v>0</v>
      </c>
      <c r="V73" s="188">
        <f>IF(J73=Accueil!$AE$26,1,0)</f>
        <v>0</v>
      </c>
      <c r="W73" s="188">
        <f>IF(J73=Accueil!$AF$26,1,0)</f>
        <v>0</v>
      </c>
      <c r="X73" s="187">
        <f>IF(J73=Accueil!$AG$26,1,0)</f>
        <v>0</v>
      </c>
    </row>
    <row r="74" spans="1:24" ht="23.25" customHeight="1">
      <c r="A74" s="256" t="str">
        <f>IF('Synthèse classes'!B74="","",'Synthèse classes'!B74)</f>
        <v/>
      </c>
      <c r="B74" s="254" t="str">
        <f>IF('Synthèse classes'!C74="","",'Synthèse classes'!C74)</f>
        <v/>
      </c>
      <c r="C74" s="58">
        <f>IF('Synthèse classes'!D74="",0,'Synthèse classes'!D74)</f>
        <v>0</v>
      </c>
      <c r="D74" s="189">
        <f t="shared" si="9"/>
        <v>1</v>
      </c>
      <c r="E74" s="183" t="str">
        <f>IF(C74=0,"",INDEX(Stabilo!$F$9:$DA$408,MATCH($B$3,Stabilo!$D$9:$D$408,0),C74))</f>
        <v/>
      </c>
      <c r="F74" s="242" t="str">
        <f>IF(C74=0,"",INDEX(Stabilo!$F$9:$DA$408,MATCH($B$3,Stabilo!$D$9:$D$408,0),C74))</f>
        <v/>
      </c>
      <c r="G74" s="242" t="str">
        <f>IF(C74=0,"",INDEX(Stabilo!$F$9:$DA$408,MATCH($B$3,Stabilo!$D$9:$D$408,0),C74))</f>
        <v/>
      </c>
      <c r="H74" s="243" t="str">
        <f>IF(C74=0,"",INDEX(Stabilo!$F$9:$DA$408,MATCH($B$3,Stabilo!$D$9:$D$408,0),C74))</f>
        <v/>
      </c>
      <c r="I74" s="243" t="str">
        <f>IF(C74=0,"",INDEX(Stabilo!$F$9:$DA$408,MATCH($B$3,Stabilo!$D$9:$D$408,0),C74))</f>
        <v/>
      </c>
      <c r="J74" s="182" t="str">
        <f>IF(C74=0,"",INDEX(Stabilo!$F$9:$DA$408,MATCH($B$3,Stabilo!$D$9:$D$408,0),C74))</f>
        <v/>
      </c>
      <c r="K74" s="253" t="str">
        <f t="shared" si="10"/>
        <v/>
      </c>
      <c r="L74" s="253" t="str">
        <f t="shared" si="11"/>
        <v/>
      </c>
      <c r="M74" s="181" t="str">
        <f t="shared" si="12"/>
        <v/>
      </c>
      <c r="N74" s="258" t="str">
        <f t="shared" si="13"/>
        <v/>
      </c>
      <c r="O74" s="97" t="str">
        <f>IF(ISERROR(INDEX(Accueil!$M$27:$N$56,MATCH(VLOOKUP(C74,Accueil!$R$27:$S$126,2),Accueil!$M$27:$M$56,0),2)),"",INDEX(Accueil!$M$27:$N$56,MATCH(VLOOKUP(C74,Accueil!$R$27:$S$126,2),Accueil!$M$27:$M$56,0),2))</f>
        <v/>
      </c>
      <c r="P74" s="97" t="str">
        <f>IF(ISERROR(INDEX(Accueil!$L$27:$M$56,MATCH(VLOOKUP(C74,Accueil!$R$27:$S$126,2),Accueil!$M$27:$M$56,0),1)),"",INDEX(Accueil!$L$27:$M$56,MATCH(VLOOKUP(C74,Accueil!$R$27:$S$126,2),Accueil!$M$27:$M$56,0),1))</f>
        <v/>
      </c>
      <c r="Q74" s="97">
        <f t="shared" si="7"/>
        <v>1</v>
      </c>
      <c r="R74" s="97">
        <f t="shared" si="8"/>
        <v>1</v>
      </c>
      <c r="S74" s="186">
        <f>IF(J74=Accueil!$AB$26,1,0)</f>
        <v>0</v>
      </c>
      <c r="T74" s="185">
        <f>IF(J74=Accueil!$AC$26,1,0)</f>
        <v>0</v>
      </c>
      <c r="U74" s="185">
        <f>IF(J74=Accueil!$AD$26,1,0)</f>
        <v>0</v>
      </c>
      <c r="V74" s="188">
        <f>IF(J74=Accueil!$AE$26,1,0)</f>
        <v>0</v>
      </c>
      <c r="W74" s="188">
        <f>IF(J74=Accueil!$AF$26,1,0)</f>
        <v>0</v>
      </c>
      <c r="X74" s="187">
        <f>IF(J74=Accueil!$AG$26,1,0)</f>
        <v>0</v>
      </c>
    </row>
    <row r="75" spans="1:24" ht="23.25" customHeight="1">
      <c r="A75" s="256" t="str">
        <f>IF('Synthèse classes'!B75="","",'Synthèse classes'!B75)</f>
        <v/>
      </c>
      <c r="B75" s="254" t="str">
        <f>IF('Synthèse classes'!C75="","",'Synthèse classes'!C75)</f>
        <v/>
      </c>
      <c r="C75" s="58">
        <f>IF('Synthèse classes'!D75="",0,'Synthèse classes'!D75)</f>
        <v>0</v>
      </c>
      <c r="D75" s="189">
        <f t="shared" si="9"/>
        <v>1</v>
      </c>
      <c r="E75" s="183" t="str">
        <f>IF(C75=0,"",INDEX(Stabilo!$F$9:$DA$408,MATCH($B$3,Stabilo!$D$9:$D$408,0),C75))</f>
        <v/>
      </c>
      <c r="F75" s="242" t="str">
        <f>IF(C75=0,"",INDEX(Stabilo!$F$9:$DA$408,MATCH($B$3,Stabilo!$D$9:$D$408,0),C75))</f>
        <v/>
      </c>
      <c r="G75" s="242" t="str">
        <f>IF(C75=0,"",INDEX(Stabilo!$F$9:$DA$408,MATCH($B$3,Stabilo!$D$9:$D$408,0),C75))</f>
        <v/>
      </c>
      <c r="H75" s="243" t="str">
        <f>IF(C75=0,"",INDEX(Stabilo!$F$9:$DA$408,MATCH($B$3,Stabilo!$D$9:$D$408,0),C75))</f>
        <v/>
      </c>
      <c r="I75" s="243" t="str">
        <f>IF(C75=0,"",INDEX(Stabilo!$F$9:$DA$408,MATCH($B$3,Stabilo!$D$9:$D$408,0),C75))</f>
        <v/>
      </c>
      <c r="J75" s="182" t="str">
        <f>IF(C75=0,"",INDEX(Stabilo!$F$9:$DA$408,MATCH($B$3,Stabilo!$D$9:$D$408,0),C75))</f>
        <v/>
      </c>
      <c r="K75" s="253" t="str">
        <f t="shared" si="10"/>
        <v/>
      </c>
      <c r="L75" s="253" t="str">
        <f t="shared" si="11"/>
        <v/>
      </c>
      <c r="M75" s="181" t="str">
        <f t="shared" si="12"/>
        <v/>
      </c>
      <c r="N75" s="258" t="str">
        <f t="shared" si="13"/>
        <v/>
      </c>
      <c r="O75" s="97" t="str">
        <f>IF(ISERROR(INDEX(Accueil!$M$27:$N$56,MATCH(VLOOKUP(C75,Accueil!$R$27:$S$126,2),Accueil!$M$27:$M$56,0),2)),"",INDEX(Accueil!$M$27:$N$56,MATCH(VLOOKUP(C75,Accueil!$R$27:$S$126,2),Accueil!$M$27:$M$56,0),2))</f>
        <v/>
      </c>
      <c r="P75" s="97" t="str">
        <f>IF(ISERROR(INDEX(Accueil!$L$27:$M$56,MATCH(VLOOKUP(C75,Accueil!$R$27:$S$126,2),Accueil!$M$27:$M$56,0),1)),"",INDEX(Accueil!$L$27:$M$56,MATCH(VLOOKUP(C75,Accueil!$R$27:$S$126,2),Accueil!$M$27:$M$56,0),1))</f>
        <v/>
      </c>
      <c r="Q75" s="97">
        <f t="shared" si="7"/>
        <v>1</v>
      </c>
      <c r="R75" s="97">
        <f t="shared" si="8"/>
        <v>1</v>
      </c>
      <c r="S75" s="186">
        <f>IF(J75=Accueil!$AB$26,1,0)</f>
        <v>0</v>
      </c>
      <c r="T75" s="185">
        <f>IF(J75=Accueil!$AC$26,1,0)</f>
        <v>0</v>
      </c>
      <c r="U75" s="185">
        <f>IF(J75=Accueil!$AD$26,1,0)</f>
        <v>0</v>
      </c>
      <c r="V75" s="188">
        <f>IF(J75=Accueil!$AE$26,1,0)</f>
        <v>0</v>
      </c>
      <c r="W75" s="188">
        <f>IF(J75=Accueil!$AF$26,1,0)</f>
        <v>0</v>
      </c>
      <c r="X75" s="187">
        <f>IF(J75=Accueil!$AG$26,1,0)</f>
        <v>0</v>
      </c>
    </row>
    <row r="76" spans="1:24" ht="23.25" customHeight="1">
      <c r="A76" s="256" t="str">
        <f>IF('Synthèse classes'!B76="","",'Synthèse classes'!B76)</f>
        <v/>
      </c>
      <c r="B76" s="254" t="str">
        <f>IF('Synthèse classes'!C76="","",'Synthèse classes'!C76)</f>
        <v/>
      </c>
      <c r="C76" s="58">
        <f>IF('Synthèse classes'!D76="",0,'Synthèse classes'!D76)</f>
        <v>0</v>
      </c>
      <c r="D76" s="189">
        <f t="shared" si="9"/>
        <v>1</v>
      </c>
      <c r="E76" s="183" t="str">
        <f>IF(C76=0,"",INDEX(Stabilo!$F$9:$DA$408,MATCH($B$3,Stabilo!$D$9:$D$408,0),C76))</f>
        <v/>
      </c>
      <c r="F76" s="242" t="str">
        <f>IF(C76=0,"",INDEX(Stabilo!$F$9:$DA$408,MATCH($B$3,Stabilo!$D$9:$D$408,0),C76))</f>
        <v/>
      </c>
      <c r="G76" s="242" t="str">
        <f>IF(C76=0,"",INDEX(Stabilo!$F$9:$DA$408,MATCH($B$3,Stabilo!$D$9:$D$408,0),C76))</f>
        <v/>
      </c>
      <c r="H76" s="243" t="str">
        <f>IF(C76=0,"",INDEX(Stabilo!$F$9:$DA$408,MATCH($B$3,Stabilo!$D$9:$D$408,0),C76))</f>
        <v/>
      </c>
      <c r="I76" s="243" t="str">
        <f>IF(C76=0,"",INDEX(Stabilo!$F$9:$DA$408,MATCH($B$3,Stabilo!$D$9:$D$408,0),C76))</f>
        <v/>
      </c>
      <c r="J76" s="182" t="str">
        <f>IF(C76=0,"",INDEX(Stabilo!$F$9:$DA$408,MATCH($B$3,Stabilo!$D$9:$D$408,0),C76))</f>
        <v/>
      </c>
      <c r="K76" s="253" t="str">
        <f t="shared" si="10"/>
        <v/>
      </c>
      <c r="L76" s="253" t="str">
        <f t="shared" si="11"/>
        <v/>
      </c>
      <c r="M76" s="181" t="str">
        <f t="shared" si="12"/>
        <v/>
      </c>
      <c r="N76" s="258" t="str">
        <f t="shared" si="13"/>
        <v/>
      </c>
      <c r="O76" s="97" t="str">
        <f>IF(ISERROR(INDEX(Accueil!$M$27:$N$56,MATCH(VLOOKUP(C76,Accueil!$R$27:$S$126,2),Accueil!$M$27:$M$56,0),2)),"",INDEX(Accueil!$M$27:$N$56,MATCH(VLOOKUP(C76,Accueil!$R$27:$S$126,2),Accueil!$M$27:$M$56,0),2))</f>
        <v/>
      </c>
      <c r="P76" s="97" t="str">
        <f>IF(ISERROR(INDEX(Accueil!$L$27:$M$56,MATCH(VLOOKUP(C76,Accueil!$R$27:$S$126,2),Accueil!$M$27:$M$56,0),1)),"",INDEX(Accueil!$L$27:$M$56,MATCH(VLOOKUP(C76,Accueil!$R$27:$S$126,2),Accueil!$M$27:$M$56,0),1))</f>
        <v/>
      </c>
      <c r="Q76" s="97">
        <f t="shared" si="7"/>
        <v>1</v>
      </c>
      <c r="R76" s="97">
        <f t="shared" si="8"/>
        <v>1</v>
      </c>
      <c r="S76" s="186">
        <f>IF(J76=Accueil!$AB$26,1,0)</f>
        <v>0</v>
      </c>
      <c r="T76" s="185">
        <f>IF(J76=Accueil!$AC$26,1,0)</f>
        <v>0</v>
      </c>
      <c r="U76" s="185">
        <f>IF(J76=Accueil!$AD$26,1,0)</f>
        <v>0</v>
      </c>
      <c r="V76" s="188">
        <f>IF(J76=Accueil!$AE$26,1,0)</f>
        <v>0</v>
      </c>
      <c r="W76" s="188">
        <f>IF(J76=Accueil!$AF$26,1,0)</f>
        <v>0</v>
      </c>
      <c r="X76" s="187">
        <f>IF(J76=Accueil!$AG$26,1,0)</f>
        <v>0</v>
      </c>
    </row>
    <row r="77" spans="1:24" ht="23.25" customHeight="1">
      <c r="A77" s="256" t="str">
        <f>IF('Synthèse classes'!B77="","",'Synthèse classes'!B77)</f>
        <v/>
      </c>
      <c r="B77" s="254" t="str">
        <f>IF('Synthèse classes'!C77="","",'Synthèse classes'!C77)</f>
        <v/>
      </c>
      <c r="C77" s="58">
        <f>IF('Synthèse classes'!D77="",0,'Synthèse classes'!D77)</f>
        <v>0</v>
      </c>
      <c r="D77" s="189">
        <f t="shared" si="9"/>
        <v>1</v>
      </c>
      <c r="E77" s="183" t="str">
        <f>IF(C77=0,"",INDEX(Stabilo!$F$9:$DA$408,MATCH($B$3,Stabilo!$D$9:$D$408,0),C77))</f>
        <v/>
      </c>
      <c r="F77" s="242" t="str">
        <f>IF(C77=0,"",INDEX(Stabilo!$F$9:$DA$408,MATCH($B$3,Stabilo!$D$9:$D$408,0),C77))</f>
        <v/>
      </c>
      <c r="G77" s="242" t="str">
        <f>IF(C77=0,"",INDEX(Stabilo!$F$9:$DA$408,MATCH($B$3,Stabilo!$D$9:$D$408,0),C77))</f>
        <v/>
      </c>
      <c r="H77" s="243" t="str">
        <f>IF(C77=0,"",INDEX(Stabilo!$F$9:$DA$408,MATCH($B$3,Stabilo!$D$9:$D$408,0),C77))</f>
        <v/>
      </c>
      <c r="I77" s="243" t="str">
        <f>IF(C77=0,"",INDEX(Stabilo!$F$9:$DA$408,MATCH($B$3,Stabilo!$D$9:$D$408,0),C77))</f>
        <v/>
      </c>
      <c r="J77" s="182" t="str">
        <f>IF(C77=0,"",INDEX(Stabilo!$F$9:$DA$408,MATCH($B$3,Stabilo!$D$9:$D$408,0),C77))</f>
        <v/>
      </c>
      <c r="K77" s="253" t="str">
        <f t="shared" si="10"/>
        <v/>
      </c>
      <c r="L77" s="253" t="str">
        <f t="shared" si="11"/>
        <v/>
      </c>
      <c r="M77" s="181" t="str">
        <f t="shared" si="12"/>
        <v/>
      </c>
      <c r="N77" s="258" t="str">
        <f t="shared" si="13"/>
        <v/>
      </c>
      <c r="O77" s="97" t="str">
        <f>IF(ISERROR(INDEX(Accueil!$M$27:$N$56,MATCH(VLOOKUP(C77,Accueil!$R$27:$S$126,2),Accueil!$M$27:$M$56,0),2)),"",INDEX(Accueil!$M$27:$N$56,MATCH(VLOOKUP(C77,Accueil!$R$27:$S$126,2),Accueil!$M$27:$M$56,0),2))</f>
        <v/>
      </c>
      <c r="P77" s="97" t="str">
        <f>IF(ISERROR(INDEX(Accueil!$L$27:$M$56,MATCH(VLOOKUP(C77,Accueil!$R$27:$S$126,2),Accueil!$M$27:$M$56,0),1)),"",INDEX(Accueil!$L$27:$M$56,MATCH(VLOOKUP(C77,Accueil!$R$27:$S$126,2),Accueil!$M$27:$M$56,0),1))</f>
        <v/>
      </c>
      <c r="Q77" s="97">
        <f t="shared" si="7"/>
        <v>1</v>
      </c>
      <c r="R77" s="97">
        <f t="shared" si="8"/>
        <v>1</v>
      </c>
      <c r="S77" s="186">
        <f>IF(J77=Accueil!$AB$26,1,0)</f>
        <v>0</v>
      </c>
      <c r="T77" s="185">
        <f>IF(J77=Accueil!$AC$26,1,0)</f>
        <v>0</v>
      </c>
      <c r="U77" s="185">
        <f>IF(J77=Accueil!$AD$26,1,0)</f>
        <v>0</v>
      </c>
      <c r="V77" s="188">
        <f>IF(J77=Accueil!$AE$26,1,0)</f>
        <v>0</v>
      </c>
      <c r="W77" s="188">
        <f>IF(J77=Accueil!$AF$26,1,0)</f>
        <v>0</v>
      </c>
      <c r="X77" s="187">
        <f>IF(J77=Accueil!$AG$26,1,0)</f>
        <v>0</v>
      </c>
    </row>
    <row r="78" spans="1:24" ht="23.25" customHeight="1">
      <c r="A78" s="256" t="str">
        <f>IF('Synthèse classes'!B78="","",'Synthèse classes'!B78)</f>
        <v/>
      </c>
      <c r="B78" s="254" t="str">
        <f>IF('Synthèse classes'!C78="","",'Synthèse classes'!C78)</f>
        <v/>
      </c>
      <c r="C78" s="58">
        <f>IF('Synthèse classes'!D78="",0,'Synthèse classes'!D78)</f>
        <v>0</v>
      </c>
      <c r="D78" s="189">
        <f t="shared" si="9"/>
        <v>1</v>
      </c>
      <c r="E78" s="183" t="str">
        <f>IF(C78=0,"",INDEX(Stabilo!$F$9:$DA$408,MATCH($B$3,Stabilo!$D$9:$D$408,0),C78))</f>
        <v/>
      </c>
      <c r="F78" s="242" t="str">
        <f>IF(C78=0,"",INDEX(Stabilo!$F$9:$DA$408,MATCH($B$3,Stabilo!$D$9:$D$408,0),C78))</f>
        <v/>
      </c>
      <c r="G78" s="242" t="str">
        <f>IF(C78=0,"",INDEX(Stabilo!$F$9:$DA$408,MATCH($B$3,Stabilo!$D$9:$D$408,0),C78))</f>
        <v/>
      </c>
      <c r="H78" s="243" t="str">
        <f>IF(C78=0,"",INDEX(Stabilo!$F$9:$DA$408,MATCH($B$3,Stabilo!$D$9:$D$408,0),C78))</f>
        <v/>
      </c>
      <c r="I78" s="243" t="str">
        <f>IF(C78=0,"",INDEX(Stabilo!$F$9:$DA$408,MATCH($B$3,Stabilo!$D$9:$D$408,0),C78))</f>
        <v/>
      </c>
      <c r="J78" s="182" t="str">
        <f>IF(C78=0,"",INDEX(Stabilo!$F$9:$DA$408,MATCH($B$3,Stabilo!$D$9:$D$408,0),C78))</f>
        <v/>
      </c>
      <c r="K78" s="253" t="str">
        <f t="shared" si="10"/>
        <v/>
      </c>
      <c r="L78" s="253" t="str">
        <f t="shared" si="11"/>
        <v/>
      </c>
      <c r="M78" s="181" t="str">
        <f t="shared" si="12"/>
        <v/>
      </c>
      <c r="N78" s="258" t="str">
        <f t="shared" si="13"/>
        <v/>
      </c>
      <c r="O78" s="97" t="str">
        <f>IF(ISERROR(INDEX(Accueil!$M$27:$N$56,MATCH(VLOOKUP(C78,Accueil!$R$27:$S$126,2),Accueil!$M$27:$M$56,0),2)),"",INDEX(Accueil!$M$27:$N$56,MATCH(VLOOKUP(C78,Accueil!$R$27:$S$126,2),Accueil!$M$27:$M$56,0),2))</f>
        <v/>
      </c>
      <c r="P78" s="97" t="str">
        <f>IF(ISERROR(INDEX(Accueil!$L$27:$M$56,MATCH(VLOOKUP(C78,Accueil!$R$27:$S$126,2),Accueil!$M$27:$M$56,0),1)),"",INDEX(Accueil!$L$27:$M$56,MATCH(VLOOKUP(C78,Accueil!$R$27:$S$126,2),Accueil!$M$27:$M$56,0),1))</f>
        <v/>
      </c>
      <c r="Q78" s="97">
        <f t="shared" si="7"/>
        <v>1</v>
      </c>
      <c r="R78" s="97">
        <f t="shared" si="8"/>
        <v>1</v>
      </c>
      <c r="S78" s="186">
        <f>IF(J78=Accueil!$AB$26,1,0)</f>
        <v>0</v>
      </c>
      <c r="T78" s="185">
        <f>IF(J78=Accueil!$AC$26,1,0)</f>
        <v>0</v>
      </c>
      <c r="U78" s="185">
        <f>IF(J78=Accueil!$AD$26,1,0)</f>
        <v>0</v>
      </c>
      <c r="V78" s="188">
        <f>IF(J78=Accueil!$AE$26,1,0)</f>
        <v>0</v>
      </c>
      <c r="W78" s="188">
        <f>IF(J78=Accueil!$AF$26,1,0)</f>
        <v>0</v>
      </c>
      <c r="X78" s="187">
        <f>IF(J78=Accueil!$AG$26,1,0)</f>
        <v>0</v>
      </c>
    </row>
    <row r="79" spans="1:24" ht="23.25" customHeight="1">
      <c r="A79" s="256" t="str">
        <f>IF('Synthèse classes'!B79="","",'Synthèse classes'!B79)</f>
        <v/>
      </c>
      <c r="B79" s="254" t="str">
        <f>IF('Synthèse classes'!C79="","",'Synthèse classes'!C79)</f>
        <v/>
      </c>
      <c r="C79" s="58">
        <f>IF('Synthèse classes'!D79="",0,'Synthèse classes'!D79)</f>
        <v>0</v>
      </c>
      <c r="D79" s="189">
        <f t="shared" si="9"/>
        <v>1</v>
      </c>
      <c r="E79" s="183" t="str">
        <f>IF(C79=0,"",INDEX(Stabilo!$F$9:$DA$408,MATCH($B$3,Stabilo!$D$9:$D$408,0),C79))</f>
        <v/>
      </c>
      <c r="F79" s="242" t="str">
        <f>IF(C79=0,"",INDEX(Stabilo!$F$9:$DA$408,MATCH($B$3,Stabilo!$D$9:$D$408,0),C79))</f>
        <v/>
      </c>
      <c r="G79" s="242" t="str">
        <f>IF(C79=0,"",INDEX(Stabilo!$F$9:$DA$408,MATCH($B$3,Stabilo!$D$9:$D$408,0),C79))</f>
        <v/>
      </c>
      <c r="H79" s="243" t="str">
        <f>IF(C79=0,"",INDEX(Stabilo!$F$9:$DA$408,MATCH($B$3,Stabilo!$D$9:$D$408,0),C79))</f>
        <v/>
      </c>
      <c r="I79" s="243" t="str">
        <f>IF(C79=0,"",INDEX(Stabilo!$F$9:$DA$408,MATCH($B$3,Stabilo!$D$9:$D$408,0),C79))</f>
        <v/>
      </c>
      <c r="J79" s="182" t="str">
        <f>IF(C79=0,"",INDEX(Stabilo!$F$9:$DA$408,MATCH($B$3,Stabilo!$D$9:$D$408,0),C79))</f>
        <v/>
      </c>
      <c r="K79" s="253" t="str">
        <f t="shared" si="10"/>
        <v/>
      </c>
      <c r="L79" s="253" t="str">
        <f t="shared" si="11"/>
        <v/>
      </c>
      <c r="M79" s="181" t="str">
        <f t="shared" si="12"/>
        <v/>
      </c>
      <c r="N79" s="258" t="str">
        <f t="shared" si="13"/>
        <v/>
      </c>
      <c r="O79" s="97" t="str">
        <f>IF(ISERROR(INDEX(Accueil!$M$27:$N$56,MATCH(VLOOKUP(C79,Accueil!$R$27:$S$126,2),Accueil!$M$27:$M$56,0),2)),"",INDEX(Accueil!$M$27:$N$56,MATCH(VLOOKUP(C79,Accueil!$R$27:$S$126,2),Accueil!$M$27:$M$56,0),2))</f>
        <v/>
      </c>
      <c r="P79" s="97" t="str">
        <f>IF(ISERROR(INDEX(Accueil!$L$27:$M$56,MATCH(VLOOKUP(C79,Accueil!$R$27:$S$126,2),Accueil!$M$27:$M$56,0),1)),"",INDEX(Accueil!$L$27:$M$56,MATCH(VLOOKUP(C79,Accueil!$R$27:$S$126,2),Accueil!$M$27:$M$56,0),1))</f>
        <v/>
      </c>
      <c r="Q79" s="97">
        <f t="shared" si="7"/>
        <v>1</v>
      </c>
      <c r="R79" s="97">
        <f t="shared" si="8"/>
        <v>1</v>
      </c>
      <c r="S79" s="186">
        <f>IF(J79=Accueil!$AB$26,1,0)</f>
        <v>0</v>
      </c>
      <c r="T79" s="185">
        <f>IF(J79=Accueil!$AC$26,1,0)</f>
        <v>0</v>
      </c>
      <c r="U79" s="185">
        <f>IF(J79=Accueil!$AD$26,1,0)</f>
        <v>0</v>
      </c>
      <c r="V79" s="188">
        <f>IF(J79=Accueil!$AE$26,1,0)</f>
        <v>0</v>
      </c>
      <c r="W79" s="188">
        <f>IF(J79=Accueil!$AF$26,1,0)</f>
        <v>0</v>
      </c>
      <c r="X79" s="187">
        <f>IF(J79=Accueil!$AG$26,1,0)</f>
        <v>0</v>
      </c>
    </row>
    <row r="80" spans="1:24" ht="23.25" customHeight="1">
      <c r="A80" s="256" t="str">
        <f>IF('Synthèse classes'!B80="","",'Synthèse classes'!B80)</f>
        <v/>
      </c>
      <c r="B80" s="254" t="str">
        <f>IF('Synthèse classes'!C80="","",'Synthèse classes'!C80)</f>
        <v/>
      </c>
      <c r="C80" s="58">
        <f>IF('Synthèse classes'!D80="",0,'Synthèse classes'!D80)</f>
        <v>0</v>
      </c>
      <c r="D80" s="189">
        <f t="shared" si="9"/>
        <v>1</v>
      </c>
      <c r="E80" s="183" t="str">
        <f>IF(C80=0,"",INDEX(Stabilo!$F$9:$DA$408,MATCH($B$3,Stabilo!$D$9:$D$408,0),C80))</f>
        <v/>
      </c>
      <c r="F80" s="242" t="str">
        <f>IF(C80=0,"",INDEX(Stabilo!$F$9:$DA$408,MATCH($B$3,Stabilo!$D$9:$D$408,0),C80))</f>
        <v/>
      </c>
      <c r="G80" s="242" t="str">
        <f>IF(C80=0,"",INDEX(Stabilo!$F$9:$DA$408,MATCH($B$3,Stabilo!$D$9:$D$408,0),C80))</f>
        <v/>
      </c>
      <c r="H80" s="243" t="str">
        <f>IF(C80=0,"",INDEX(Stabilo!$F$9:$DA$408,MATCH($B$3,Stabilo!$D$9:$D$408,0),C80))</f>
        <v/>
      </c>
      <c r="I80" s="243" t="str">
        <f>IF(C80=0,"",INDEX(Stabilo!$F$9:$DA$408,MATCH($B$3,Stabilo!$D$9:$D$408,0),C80))</f>
        <v/>
      </c>
      <c r="J80" s="182" t="str">
        <f>IF(C80=0,"",INDEX(Stabilo!$F$9:$DA$408,MATCH($B$3,Stabilo!$D$9:$D$408,0),C80))</f>
        <v/>
      </c>
      <c r="K80" s="253" t="str">
        <f t="shared" si="10"/>
        <v/>
      </c>
      <c r="L80" s="253" t="str">
        <f t="shared" si="11"/>
        <v/>
      </c>
      <c r="M80" s="181" t="str">
        <f t="shared" si="12"/>
        <v/>
      </c>
      <c r="N80" s="258" t="str">
        <f t="shared" si="13"/>
        <v/>
      </c>
      <c r="O80" s="97" t="str">
        <f>IF(ISERROR(INDEX(Accueil!$M$27:$N$56,MATCH(VLOOKUP(C80,Accueil!$R$27:$S$126,2),Accueil!$M$27:$M$56,0),2)),"",INDEX(Accueil!$M$27:$N$56,MATCH(VLOOKUP(C80,Accueil!$R$27:$S$126,2),Accueil!$M$27:$M$56,0),2))</f>
        <v/>
      </c>
      <c r="P80" s="97" t="str">
        <f>IF(ISERROR(INDEX(Accueil!$L$27:$M$56,MATCH(VLOOKUP(C80,Accueil!$R$27:$S$126,2),Accueil!$M$27:$M$56,0),1)),"",INDEX(Accueil!$L$27:$M$56,MATCH(VLOOKUP(C80,Accueil!$R$27:$S$126,2),Accueil!$M$27:$M$56,0),1))</f>
        <v/>
      </c>
      <c r="Q80" s="97">
        <f t="shared" si="7"/>
        <v>1</v>
      </c>
      <c r="R80" s="97">
        <f t="shared" si="8"/>
        <v>1</v>
      </c>
      <c r="S80" s="186">
        <f>IF(J80=Accueil!$AB$26,1,0)</f>
        <v>0</v>
      </c>
      <c r="T80" s="185">
        <f>IF(J80=Accueil!$AC$26,1,0)</f>
        <v>0</v>
      </c>
      <c r="U80" s="185">
        <f>IF(J80=Accueil!$AD$26,1,0)</f>
        <v>0</v>
      </c>
      <c r="V80" s="188">
        <f>IF(J80=Accueil!$AE$26,1,0)</f>
        <v>0</v>
      </c>
      <c r="W80" s="188">
        <f>IF(J80=Accueil!$AF$26,1,0)</f>
        <v>0</v>
      </c>
      <c r="X80" s="187">
        <f>IF(J80=Accueil!$AG$26,1,0)</f>
        <v>0</v>
      </c>
    </row>
    <row r="81" spans="1:24" ht="23.25" customHeight="1">
      <c r="A81" s="256" t="str">
        <f>IF('Synthèse classes'!B81="","",'Synthèse classes'!B81)</f>
        <v/>
      </c>
      <c r="B81" s="254" t="str">
        <f>IF('Synthèse classes'!C81="","",'Synthèse classes'!C81)</f>
        <v/>
      </c>
      <c r="C81" s="58">
        <f>IF('Synthèse classes'!D81="",0,'Synthèse classes'!D81)</f>
        <v>0</v>
      </c>
      <c r="D81" s="189">
        <f t="shared" si="9"/>
        <v>1</v>
      </c>
      <c r="E81" s="183" t="str">
        <f>IF(C81=0,"",INDEX(Stabilo!$F$9:$DA$408,MATCH($B$3,Stabilo!$D$9:$D$408,0),C81))</f>
        <v/>
      </c>
      <c r="F81" s="242" t="str">
        <f>IF(C81=0,"",INDEX(Stabilo!$F$9:$DA$408,MATCH($B$3,Stabilo!$D$9:$D$408,0),C81))</f>
        <v/>
      </c>
      <c r="G81" s="242" t="str">
        <f>IF(C81=0,"",INDEX(Stabilo!$F$9:$DA$408,MATCH($B$3,Stabilo!$D$9:$D$408,0),C81))</f>
        <v/>
      </c>
      <c r="H81" s="243" t="str">
        <f>IF(C81=0,"",INDEX(Stabilo!$F$9:$DA$408,MATCH($B$3,Stabilo!$D$9:$D$408,0),C81))</f>
        <v/>
      </c>
      <c r="I81" s="243" t="str">
        <f>IF(C81=0,"",INDEX(Stabilo!$F$9:$DA$408,MATCH($B$3,Stabilo!$D$9:$D$408,0),C81))</f>
        <v/>
      </c>
      <c r="J81" s="182" t="str">
        <f>IF(C81=0,"",INDEX(Stabilo!$F$9:$DA$408,MATCH($B$3,Stabilo!$D$9:$D$408,0),C81))</f>
        <v/>
      </c>
      <c r="K81" s="253" t="str">
        <f t="shared" si="10"/>
        <v/>
      </c>
      <c r="L81" s="253" t="str">
        <f t="shared" si="11"/>
        <v/>
      </c>
      <c r="M81" s="181" t="str">
        <f t="shared" si="12"/>
        <v/>
      </c>
      <c r="N81" s="258" t="str">
        <f t="shared" si="13"/>
        <v/>
      </c>
      <c r="O81" s="97" t="str">
        <f>IF(ISERROR(INDEX(Accueil!$M$27:$N$56,MATCH(VLOOKUP(C81,Accueil!$R$27:$S$126,2),Accueil!$M$27:$M$56,0),2)),"",INDEX(Accueil!$M$27:$N$56,MATCH(VLOOKUP(C81,Accueil!$R$27:$S$126,2),Accueil!$M$27:$M$56,0),2))</f>
        <v/>
      </c>
      <c r="P81" s="97" t="str">
        <f>IF(ISERROR(INDEX(Accueil!$L$27:$M$56,MATCH(VLOOKUP(C81,Accueil!$R$27:$S$126,2),Accueil!$M$27:$M$56,0),1)),"",INDEX(Accueil!$L$27:$M$56,MATCH(VLOOKUP(C81,Accueil!$R$27:$S$126,2),Accueil!$M$27:$M$56,0),1))</f>
        <v/>
      </c>
      <c r="Q81" s="97">
        <f t="shared" si="7"/>
        <v>1</v>
      </c>
      <c r="R81" s="97">
        <f t="shared" si="8"/>
        <v>1</v>
      </c>
      <c r="S81" s="186">
        <f>IF(J81=Accueil!$AB$26,1,0)</f>
        <v>0</v>
      </c>
      <c r="T81" s="185">
        <f>IF(J81=Accueil!$AC$26,1,0)</f>
        <v>0</v>
      </c>
      <c r="U81" s="185">
        <f>IF(J81=Accueil!$AD$26,1,0)</f>
        <v>0</v>
      </c>
      <c r="V81" s="188">
        <f>IF(J81=Accueil!$AE$26,1,0)</f>
        <v>0</v>
      </c>
      <c r="W81" s="188">
        <f>IF(J81=Accueil!$AF$26,1,0)</f>
        <v>0</v>
      </c>
      <c r="X81" s="187">
        <f>IF(J81=Accueil!$AG$26,1,0)</f>
        <v>0</v>
      </c>
    </row>
    <row r="82" spans="1:24" ht="23.25" customHeight="1">
      <c r="A82" s="256" t="str">
        <f>IF('Synthèse classes'!B82="","",'Synthèse classes'!B82)</f>
        <v/>
      </c>
      <c r="B82" s="254" t="str">
        <f>IF('Synthèse classes'!C82="","",'Synthèse classes'!C82)</f>
        <v/>
      </c>
      <c r="C82" s="58">
        <f>IF('Synthèse classes'!D82="",0,'Synthèse classes'!D82)</f>
        <v>0</v>
      </c>
      <c r="D82" s="189">
        <f t="shared" si="9"/>
        <v>1</v>
      </c>
      <c r="E82" s="183" t="str">
        <f>IF(C82=0,"",INDEX(Stabilo!$F$9:$DA$408,MATCH($B$3,Stabilo!$D$9:$D$408,0),C82))</f>
        <v/>
      </c>
      <c r="F82" s="242" t="str">
        <f>IF(C82=0,"",INDEX(Stabilo!$F$9:$DA$408,MATCH($B$3,Stabilo!$D$9:$D$408,0),C82))</f>
        <v/>
      </c>
      <c r="G82" s="242" t="str">
        <f>IF(C82=0,"",INDEX(Stabilo!$F$9:$DA$408,MATCH($B$3,Stabilo!$D$9:$D$408,0),C82))</f>
        <v/>
      </c>
      <c r="H82" s="243" t="str">
        <f>IF(C82=0,"",INDEX(Stabilo!$F$9:$DA$408,MATCH($B$3,Stabilo!$D$9:$D$408,0),C82))</f>
        <v/>
      </c>
      <c r="I82" s="243" t="str">
        <f>IF(C82=0,"",INDEX(Stabilo!$F$9:$DA$408,MATCH($B$3,Stabilo!$D$9:$D$408,0),C82))</f>
        <v/>
      </c>
      <c r="J82" s="182" t="str">
        <f>IF(C82=0,"",INDEX(Stabilo!$F$9:$DA$408,MATCH($B$3,Stabilo!$D$9:$D$408,0),C82))</f>
        <v/>
      </c>
      <c r="K82" s="253" t="str">
        <f t="shared" si="10"/>
        <v/>
      </c>
      <c r="L82" s="253" t="str">
        <f t="shared" si="11"/>
        <v/>
      </c>
      <c r="M82" s="181" t="str">
        <f t="shared" si="12"/>
        <v/>
      </c>
      <c r="N82" s="258" t="str">
        <f t="shared" si="13"/>
        <v/>
      </c>
      <c r="O82" s="97" t="str">
        <f>IF(ISERROR(INDEX(Accueil!$M$27:$N$56,MATCH(VLOOKUP(C82,Accueil!$R$27:$S$126,2),Accueil!$M$27:$M$56,0),2)),"",INDEX(Accueil!$M$27:$N$56,MATCH(VLOOKUP(C82,Accueil!$R$27:$S$126,2),Accueil!$M$27:$M$56,0),2))</f>
        <v/>
      </c>
      <c r="P82" s="97" t="str">
        <f>IF(ISERROR(INDEX(Accueil!$L$27:$M$56,MATCH(VLOOKUP(C82,Accueil!$R$27:$S$126,2),Accueil!$M$27:$M$56,0),1)),"",INDEX(Accueil!$L$27:$M$56,MATCH(VLOOKUP(C82,Accueil!$R$27:$S$126,2),Accueil!$M$27:$M$56,0),1))</f>
        <v/>
      </c>
      <c r="Q82" s="97">
        <f t="shared" si="7"/>
        <v>1</v>
      </c>
      <c r="R82" s="97">
        <f t="shared" si="8"/>
        <v>1</v>
      </c>
      <c r="S82" s="186">
        <f>IF(J82=Accueil!$AB$26,1,0)</f>
        <v>0</v>
      </c>
      <c r="T82" s="185">
        <f>IF(J82=Accueil!$AC$26,1,0)</f>
        <v>0</v>
      </c>
      <c r="U82" s="185">
        <f>IF(J82=Accueil!$AD$26,1,0)</f>
        <v>0</v>
      </c>
      <c r="V82" s="188">
        <f>IF(J82=Accueil!$AE$26,1,0)</f>
        <v>0</v>
      </c>
      <c r="W82" s="188">
        <f>IF(J82=Accueil!$AF$26,1,0)</f>
        <v>0</v>
      </c>
      <c r="X82" s="187">
        <f>IF(J82=Accueil!$AG$26,1,0)</f>
        <v>0</v>
      </c>
    </row>
    <row r="83" spans="1:24" ht="23.25" customHeight="1">
      <c r="A83" s="256" t="str">
        <f>IF('Synthèse classes'!B83="","",'Synthèse classes'!B83)</f>
        <v/>
      </c>
      <c r="B83" s="254" t="str">
        <f>IF('Synthèse classes'!C83="","",'Synthèse classes'!C83)</f>
        <v/>
      </c>
      <c r="C83" s="58">
        <f>IF('Synthèse classes'!D83="",0,'Synthèse classes'!D83)</f>
        <v>0</v>
      </c>
      <c r="D83" s="189">
        <f t="shared" si="9"/>
        <v>1</v>
      </c>
      <c r="E83" s="183" t="str">
        <f>IF(C83=0,"",INDEX(Stabilo!$F$9:$DA$408,MATCH($B$3,Stabilo!$D$9:$D$408,0),C83))</f>
        <v/>
      </c>
      <c r="F83" s="242" t="str">
        <f>IF(C83=0,"",INDEX(Stabilo!$F$9:$DA$408,MATCH($B$3,Stabilo!$D$9:$D$408,0),C83))</f>
        <v/>
      </c>
      <c r="G83" s="242" t="str">
        <f>IF(C83=0,"",INDEX(Stabilo!$F$9:$DA$408,MATCH($B$3,Stabilo!$D$9:$D$408,0),C83))</f>
        <v/>
      </c>
      <c r="H83" s="243" t="str">
        <f>IF(C83=0,"",INDEX(Stabilo!$F$9:$DA$408,MATCH($B$3,Stabilo!$D$9:$D$408,0),C83))</f>
        <v/>
      </c>
      <c r="I83" s="243" t="str">
        <f>IF(C83=0,"",INDEX(Stabilo!$F$9:$DA$408,MATCH($B$3,Stabilo!$D$9:$D$408,0),C83))</f>
        <v/>
      </c>
      <c r="J83" s="182" t="str">
        <f>IF(C83=0,"",INDEX(Stabilo!$F$9:$DA$408,MATCH($B$3,Stabilo!$D$9:$D$408,0),C83))</f>
        <v/>
      </c>
      <c r="K83" s="253" t="str">
        <f t="shared" si="10"/>
        <v/>
      </c>
      <c r="L83" s="253" t="str">
        <f t="shared" si="11"/>
        <v/>
      </c>
      <c r="M83" s="181" t="str">
        <f t="shared" si="12"/>
        <v/>
      </c>
      <c r="N83" s="258" t="str">
        <f t="shared" si="13"/>
        <v/>
      </c>
      <c r="O83" s="97" t="str">
        <f>IF(ISERROR(INDEX(Accueil!$M$27:$N$56,MATCH(VLOOKUP(C83,Accueil!$R$27:$S$126,2),Accueil!$M$27:$M$56,0),2)),"",INDEX(Accueil!$M$27:$N$56,MATCH(VLOOKUP(C83,Accueil!$R$27:$S$126,2),Accueil!$M$27:$M$56,0),2))</f>
        <v/>
      </c>
      <c r="P83" s="97" t="str">
        <f>IF(ISERROR(INDEX(Accueil!$L$27:$M$56,MATCH(VLOOKUP(C83,Accueil!$R$27:$S$126,2),Accueil!$M$27:$M$56,0),1)),"",INDEX(Accueil!$L$27:$M$56,MATCH(VLOOKUP(C83,Accueil!$R$27:$S$126,2),Accueil!$M$27:$M$56,0),1))</f>
        <v/>
      </c>
      <c r="Q83" s="97">
        <f t="shared" si="7"/>
        <v>1</v>
      </c>
      <c r="R83" s="97">
        <f t="shared" si="8"/>
        <v>1</v>
      </c>
      <c r="S83" s="186">
        <f>IF(J83=Accueil!$AB$26,1,0)</f>
        <v>0</v>
      </c>
      <c r="T83" s="185">
        <f>IF(J83=Accueil!$AC$26,1,0)</f>
        <v>0</v>
      </c>
      <c r="U83" s="185">
        <f>IF(J83=Accueil!$AD$26,1,0)</f>
        <v>0</v>
      </c>
      <c r="V83" s="188">
        <f>IF(J83=Accueil!$AE$26,1,0)</f>
        <v>0</v>
      </c>
      <c r="W83" s="188">
        <f>IF(J83=Accueil!$AF$26,1,0)</f>
        <v>0</v>
      </c>
      <c r="X83" s="187">
        <f>IF(J83=Accueil!$AG$26,1,0)</f>
        <v>0</v>
      </c>
    </row>
    <row r="84" spans="1:24" ht="23.25" customHeight="1">
      <c r="A84" s="256" t="str">
        <f>IF('Synthèse classes'!B84="","",'Synthèse classes'!B84)</f>
        <v/>
      </c>
      <c r="B84" s="254" t="str">
        <f>IF('Synthèse classes'!C84="","",'Synthèse classes'!C84)</f>
        <v/>
      </c>
      <c r="C84" s="58">
        <f>IF('Synthèse classes'!D84="",0,'Synthèse classes'!D84)</f>
        <v>0</v>
      </c>
      <c r="D84" s="189">
        <f t="shared" si="9"/>
        <v>1</v>
      </c>
      <c r="E84" s="183" t="str">
        <f>IF(C84=0,"",INDEX(Stabilo!$F$9:$DA$408,MATCH($B$3,Stabilo!$D$9:$D$408,0),C84))</f>
        <v/>
      </c>
      <c r="F84" s="242" t="str">
        <f>IF(C84=0,"",INDEX(Stabilo!$F$9:$DA$408,MATCH($B$3,Stabilo!$D$9:$D$408,0),C84))</f>
        <v/>
      </c>
      <c r="G84" s="242" t="str">
        <f>IF(C84=0,"",INDEX(Stabilo!$F$9:$DA$408,MATCH($B$3,Stabilo!$D$9:$D$408,0),C84))</f>
        <v/>
      </c>
      <c r="H84" s="243" t="str">
        <f>IF(C84=0,"",INDEX(Stabilo!$F$9:$DA$408,MATCH($B$3,Stabilo!$D$9:$D$408,0),C84))</f>
        <v/>
      </c>
      <c r="I84" s="243" t="str">
        <f>IF(C84=0,"",INDEX(Stabilo!$F$9:$DA$408,MATCH($B$3,Stabilo!$D$9:$D$408,0),C84))</f>
        <v/>
      </c>
      <c r="J84" s="182" t="str">
        <f>IF(C84=0,"",INDEX(Stabilo!$F$9:$DA$408,MATCH($B$3,Stabilo!$D$9:$D$408,0),C84))</f>
        <v/>
      </c>
      <c r="K84" s="253" t="str">
        <f t="shared" si="10"/>
        <v/>
      </c>
      <c r="L84" s="253" t="str">
        <f t="shared" si="11"/>
        <v/>
      </c>
      <c r="M84" s="181" t="str">
        <f t="shared" si="12"/>
        <v/>
      </c>
      <c r="N84" s="258" t="str">
        <f t="shared" si="13"/>
        <v/>
      </c>
      <c r="O84" s="97" t="str">
        <f>IF(ISERROR(INDEX(Accueil!$M$27:$N$56,MATCH(VLOOKUP(C84,Accueil!$R$27:$S$126,2),Accueil!$M$27:$M$56,0),2)),"",INDEX(Accueil!$M$27:$N$56,MATCH(VLOOKUP(C84,Accueil!$R$27:$S$126,2),Accueil!$M$27:$M$56,0),2))</f>
        <v/>
      </c>
      <c r="P84" s="97" t="str">
        <f>IF(ISERROR(INDEX(Accueil!$L$27:$M$56,MATCH(VLOOKUP(C84,Accueil!$R$27:$S$126,2),Accueil!$M$27:$M$56,0),1)),"",INDEX(Accueil!$L$27:$M$56,MATCH(VLOOKUP(C84,Accueil!$R$27:$S$126,2),Accueil!$M$27:$M$56,0),1))</f>
        <v/>
      </c>
      <c r="Q84" s="97">
        <f t="shared" si="7"/>
        <v>1</v>
      </c>
      <c r="R84" s="97">
        <f t="shared" si="8"/>
        <v>1</v>
      </c>
      <c r="S84" s="186">
        <f>IF(J84=Accueil!$AB$26,1,0)</f>
        <v>0</v>
      </c>
      <c r="T84" s="185">
        <f>IF(J84=Accueil!$AC$26,1,0)</f>
        <v>0</v>
      </c>
      <c r="U84" s="185">
        <f>IF(J84=Accueil!$AD$26,1,0)</f>
        <v>0</v>
      </c>
      <c r="V84" s="188">
        <f>IF(J84=Accueil!$AE$26,1,0)</f>
        <v>0</v>
      </c>
      <c r="W84" s="188">
        <f>IF(J84=Accueil!$AF$26,1,0)</f>
        <v>0</v>
      </c>
      <c r="X84" s="187">
        <f>IF(J84=Accueil!$AG$26,1,0)</f>
        <v>0</v>
      </c>
    </row>
    <row r="85" spans="1:24" ht="23.25" customHeight="1">
      <c r="A85" s="256" t="str">
        <f>IF('Synthèse classes'!B85="","",'Synthèse classes'!B85)</f>
        <v/>
      </c>
      <c r="B85" s="254" t="str">
        <f>IF('Synthèse classes'!C85="","",'Synthèse classes'!C85)</f>
        <v/>
      </c>
      <c r="C85" s="58">
        <f>IF('Synthèse classes'!D85="",0,'Synthèse classes'!D85)</f>
        <v>0</v>
      </c>
      <c r="D85" s="189">
        <f t="shared" si="9"/>
        <v>1</v>
      </c>
      <c r="E85" s="183" t="str">
        <f>IF(C85=0,"",INDEX(Stabilo!$F$9:$DA$408,MATCH($B$3,Stabilo!$D$9:$D$408,0),C85))</f>
        <v/>
      </c>
      <c r="F85" s="242" t="str">
        <f>IF(C85=0,"",INDEX(Stabilo!$F$9:$DA$408,MATCH($B$3,Stabilo!$D$9:$D$408,0),C85))</f>
        <v/>
      </c>
      <c r="G85" s="242" t="str">
        <f>IF(C85=0,"",INDEX(Stabilo!$F$9:$DA$408,MATCH($B$3,Stabilo!$D$9:$D$408,0),C85))</f>
        <v/>
      </c>
      <c r="H85" s="243" t="str">
        <f>IF(C85=0,"",INDEX(Stabilo!$F$9:$DA$408,MATCH($B$3,Stabilo!$D$9:$D$408,0),C85))</f>
        <v/>
      </c>
      <c r="I85" s="243" t="str">
        <f>IF(C85=0,"",INDEX(Stabilo!$F$9:$DA$408,MATCH($B$3,Stabilo!$D$9:$D$408,0),C85))</f>
        <v/>
      </c>
      <c r="J85" s="182" t="str">
        <f>IF(C85=0,"",INDEX(Stabilo!$F$9:$DA$408,MATCH($B$3,Stabilo!$D$9:$D$408,0),C85))</f>
        <v/>
      </c>
      <c r="K85" s="253" t="str">
        <f t="shared" si="10"/>
        <v/>
      </c>
      <c r="L85" s="253" t="str">
        <f t="shared" si="11"/>
        <v/>
      </c>
      <c r="M85" s="181" t="str">
        <f t="shared" si="12"/>
        <v/>
      </c>
      <c r="N85" s="258" t="str">
        <f t="shared" si="13"/>
        <v/>
      </c>
      <c r="O85" s="97" t="str">
        <f>IF(ISERROR(INDEX(Accueil!$M$27:$N$56,MATCH(VLOOKUP(C85,Accueil!$R$27:$S$126,2),Accueil!$M$27:$M$56,0),2)),"",INDEX(Accueil!$M$27:$N$56,MATCH(VLOOKUP(C85,Accueil!$R$27:$S$126,2),Accueil!$M$27:$M$56,0),2))</f>
        <v/>
      </c>
      <c r="P85" s="97" t="str">
        <f>IF(ISERROR(INDEX(Accueil!$L$27:$M$56,MATCH(VLOOKUP(C85,Accueil!$R$27:$S$126,2),Accueil!$M$27:$M$56,0),1)),"",INDEX(Accueil!$L$27:$M$56,MATCH(VLOOKUP(C85,Accueil!$R$27:$S$126,2),Accueil!$M$27:$M$56,0),1))</f>
        <v/>
      </c>
      <c r="Q85" s="97">
        <f t="shared" si="7"/>
        <v>1</v>
      </c>
      <c r="R85" s="97">
        <f t="shared" si="8"/>
        <v>1</v>
      </c>
      <c r="S85" s="186">
        <f>IF(J85=Accueil!$AB$26,1,0)</f>
        <v>0</v>
      </c>
      <c r="T85" s="185">
        <f>IF(J85=Accueil!$AC$26,1,0)</f>
        <v>0</v>
      </c>
      <c r="U85" s="185">
        <f>IF(J85=Accueil!$AD$26,1,0)</f>
        <v>0</v>
      </c>
      <c r="V85" s="188">
        <f>IF(J85=Accueil!$AE$26,1,0)</f>
        <v>0</v>
      </c>
      <c r="W85" s="188">
        <f>IF(J85=Accueil!$AF$26,1,0)</f>
        <v>0</v>
      </c>
      <c r="X85" s="187">
        <f>IF(J85=Accueil!$AG$26,1,0)</f>
        <v>0</v>
      </c>
    </row>
    <row r="86" spans="1:24" ht="23.25" customHeight="1">
      <c r="A86" s="256" t="str">
        <f>IF('Synthèse classes'!B86="","",'Synthèse classes'!B86)</f>
        <v/>
      </c>
      <c r="B86" s="254" t="str">
        <f>IF('Synthèse classes'!C86="","",'Synthèse classes'!C86)</f>
        <v/>
      </c>
      <c r="C86" s="58">
        <f>IF('Synthèse classes'!D86="",0,'Synthèse classes'!D86)</f>
        <v>0</v>
      </c>
      <c r="D86" s="189">
        <f t="shared" si="9"/>
        <v>1</v>
      </c>
      <c r="E86" s="183" t="str">
        <f>IF(C86=0,"",INDEX(Stabilo!$F$9:$DA$408,MATCH($B$3,Stabilo!$D$9:$D$408,0),C86))</f>
        <v/>
      </c>
      <c r="F86" s="242" t="str">
        <f>IF(C86=0,"",INDEX(Stabilo!$F$9:$DA$408,MATCH($B$3,Stabilo!$D$9:$D$408,0),C86))</f>
        <v/>
      </c>
      <c r="G86" s="242" t="str">
        <f>IF(C86=0,"",INDEX(Stabilo!$F$9:$DA$408,MATCH($B$3,Stabilo!$D$9:$D$408,0),C86))</f>
        <v/>
      </c>
      <c r="H86" s="243" t="str">
        <f>IF(C86=0,"",INDEX(Stabilo!$F$9:$DA$408,MATCH($B$3,Stabilo!$D$9:$D$408,0),C86))</f>
        <v/>
      </c>
      <c r="I86" s="243" t="str">
        <f>IF(C86=0,"",INDEX(Stabilo!$F$9:$DA$408,MATCH($B$3,Stabilo!$D$9:$D$408,0),C86))</f>
        <v/>
      </c>
      <c r="J86" s="182" t="str">
        <f>IF(C86=0,"",INDEX(Stabilo!$F$9:$DA$408,MATCH($B$3,Stabilo!$D$9:$D$408,0),C86))</f>
        <v/>
      </c>
      <c r="K86" s="253" t="str">
        <f t="shared" si="10"/>
        <v/>
      </c>
      <c r="L86" s="253" t="str">
        <f t="shared" si="11"/>
        <v/>
      </c>
      <c r="M86" s="181" t="str">
        <f t="shared" si="12"/>
        <v/>
      </c>
      <c r="N86" s="258" t="str">
        <f t="shared" si="13"/>
        <v/>
      </c>
      <c r="O86" s="97" t="str">
        <f>IF(ISERROR(INDEX(Accueil!$M$27:$N$56,MATCH(VLOOKUP(C86,Accueil!$R$27:$S$126,2),Accueil!$M$27:$M$56,0),2)),"",INDEX(Accueil!$M$27:$N$56,MATCH(VLOOKUP(C86,Accueil!$R$27:$S$126,2),Accueil!$M$27:$M$56,0),2))</f>
        <v/>
      </c>
      <c r="P86" s="97" t="str">
        <f>IF(ISERROR(INDEX(Accueil!$L$27:$M$56,MATCH(VLOOKUP(C86,Accueil!$R$27:$S$126,2),Accueil!$M$27:$M$56,0),1)),"",INDEX(Accueil!$L$27:$M$56,MATCH(VLOOKUP(C86,Accueil!$R$27:$S$126,2),Accueil!$M$27:$M$56,0),1))</f>
        <v/>
      </c>
      <c r="Q86" s="97">
        <f t="shared" si="7"/>
        <v>1</v>
      </c>
      <c r="R86" s="97">
        <f t="shared" si="8"/>
        <v>1</v>
      </c>
      <c r="S86" s="186">
        <f>IF(J86=Accueil!$AB$26,1,0)</f>
        <v>0</v>
      </c>
      <c r="T86" s="185">
        <f>IF(J86=Accueil!$AC$26,1,0)</f>
        <v>0</v>
      </c>
      <c r="U86" s="185">
        <f>IF(J86=Accueil!$AD$26,1,0)</f>
        <v>0</v>
      </c>
      <c r="V86" s="188">
        <f>IF(J86=Accueil!$AE$26,1,0)</f>
        <v>0</v>
      </c>
      <c r="W86" s="188">
        <f>IF(J86=Accueil!$AF$26,1,0)</f>
        <v>0</v>
      </c>
      <c r="X86" s="187">
        <f>IF(J86=Accueil!$AG$26,1,0)</f>
        <v>0</v>
      </c>
    </row>
    <row r="87" spans="1:24" ht="23.25" customHeight="1">
      <c r="A87" s="256" t="str">
        <f>IF('Synthèse classes'!B87="","",'Synthèse classes'!B87)</f>
        <v/>
      </c>
      <c r="B87" s="254" t="str">
        <f>IF('Synthèse classes'!C87="","",'Synthèse classes'!C87)</f>
        <v/>
      </c>
      <c r="C87" s="58">
        <f>IF('Synthèse classes'!D87="",0,'Synthèse classes'!D87)</f>
        <v>0</v>
      </c>
      <c r="D87" s="189">
        <f t="shared" si="9"/>
        <v>1</v>
      </c>
      <c r="E87" s="183" t="str">
        <f>IF(C87=0,"",INDEX(Stabilo!$F$9:$DA$408,MATCH($B$3,Stabilo!$D$9:$D$408,0),C87))</f>
        <v/>
      </c>
      <c r="F87" s="242" t="str">
        <f>IF(C87=0,"",INDEX(Stabilo!$F$9:$DA$408,MATCH($B$3,Stabilo!$D$9:$D$408,0),C87))</f>
        <v/>
      </c>
      <c r="G87" s="242" t="str">
        <f>IF(C87=0,"",INDEX(Stabilo!$F$9:$DA$408,MATCH($B$3,Stabilo!$D$9:$D$408,0),C87))</f>
        <v/>
      </c>
      <c r="H87" s="243" t="str">
        <f>IF(C87=0,"",INDEX(Stabilo!$F$9:$DA$408,MATCH($B$3,Stabilo!$D$9:$D$408,0),C87))</f>
        <v/>
      </c>
      <c r="I87" s="243" t="str">
        <f>IF(C87=0,"",INDEX(Stabilo!$F$9:$DA$408,MATCH($B$3,Stabilo!$D$9:$D$408,0),C87))</f>
        <v/>
      </c>
      <c r="J87" s="182" t="str">
        <f>IF(C87=0,"",INDEX(Stabilo!$F$9:$DA$408,MATCH($B$3,Stabilo!$D$9:$D$408,0),C87))</f>
        <v/>
      </c>
      <c r="K87" s="253" t="str">
        <f t="shared" si="10"/>
        <v/>
      </c>
      <c r="L87" s="253" t="str">
        <f t="shared" si="11"/>
        <v/>
      </c>
      <c r="M87" s="181" t="str">
        <f t="shared" si="12"/>
        <v/>
      </c>
      <c r="N87" s="258" t="str">
        <f t="shared" si="13"/>
        <v/>
      </c>
      <c r="O87" s="97" t="str">
        <f>IF(ISERROR(INDEX(Accueil!$M$27:$N$56,MATCH(VLOOKUP(C87,Accueil!$R$27:$S$126,2),Accueil!$M$27:$M$56,0),2)),"",INDEX(Accueil!$M$27:$N$56,MATCH(VLOOKUP(C87,Accueil!$R$27:$S$126,2),Accueil!$M$27:$M$56,0),2))</f>
        <v/>
      </c>
      <c r="P87" s="97" t="str">
        <f>IF(ISERROR(INDEX(Accueil!$L$27:$M$56,MATCH(VLOOKUP(C87,Accueil!$R$27:$S$126,2),Accueil!$M$27:$M$56,0),1)),"",INDEX(Accueil!$L$27:$M$56,MATCH(VLOOKUP(C87,Accueil!$R$27:$S$126,2),Accueil!$M$27:$M$56,0),1))</f>
        <v/>
      </c>
      <c r="Q87" s="97">
        <f t="shared" si="7"/>
        <v>1</v>
      </c>
      <c r="R87" s="97">
        <f t="shared" si="8"/>
        <v>1</v>
      </c>
      <c r="S87" s="186">
        <f>IF(J87=Accueil!$AB$26,1,0)</f>
        <v>0</v>
      </c>
      <c r="T87" s="185">
        <f>IF(J87=Accueil!$AC$26,1,0)</f>
        <v>0</v>
      </c>
      <c r="U87" s="185">
        <f>IF(J87=Accueil!$AD$26,1,0)</f>
        <v>0</v>
      </c>
      <c r="V87" s="188">
        <f>IF(J87=Accueil!$AE$26,1,0)</f>
        <v>0</v>
      </c>
      <c r="W87" s="188">
        <f>IF(J87=Accueil!$AF$26,1,0)</f>
        <v>0</v>
      </c>
      <c r="X87" s="187">
        <f>IF(J87=Accueil!$AG$26,1,0)</f>
        <v>0</v>
      </c>
    </row>
    <row r="88" spans="1:24" ht="23.25" customHeight="1">
      <c r="A88" s="256" t="str">
        <f>IF('Synthèse classes'!B88="","",'Synthèse classes'!B88)</f>
        <v/>
      </c>
      <c r="B88" s="254" t="str">
        <f>IF('Synthèse classes'!C88="","",'Synthèse classes'!C88)</f>
        <v/>
      </c>
      <c r="C88" s="58">
        <f>IF('Synthèse classes'!D88="",0,'Synthèse classes'!D88)</f>
        <v>0</v>
      </c>
      <c r="D88" s="189">
        <f t="shared" si="9"/>
        <v>1</v>
      </c>
      <c r="E88" s="183" t="str">
        <f>IF(C88=0,"",INDEX(Stabilo!$F$9:$DA$408,MATCH($B$3,Stabilo!$D$9:$D$408,0),C88))</f>
        <v/>
      </c>
      <c r="F88" s="242" t="str">
        <f>IF(C88=0,"",INDEX(Stabilo!$F$9:$DA$408,MATCH($B$3,Stabilo!$D$9:$D$408,0),C88))</f>
        <v/>
      </c>
      <c r="G88" s="242" t="str">
        <f>IF(C88=0,"",INDEX(Stabilo!$F$9:$DA$408,MATCH($B$3,Stabilo!$D$9:$D$408,0),C88))</f>
        <v/>
      </c>
      <c r="H88" s="243" t="str">
        <f>IF(C88=0,"",INDEX(Stabilo!$F$9:$DA$408,MATCH($B$3,Stabilo!$D$9:$D$408,0),C88))</f>
        <v/>
      </c>
      <c r="I88" s="243" t="str">
        <f>IF(C88=0,"",INDEX(Stabilo!$F$9:$DA$408,MATCH($B$3,Stabilo!$D$9:$D$408,0),C88))</f>
        <v/>
      </c>
      <c r="J88" s="182" t="str">
        <f>IF(C88=0,"",INDEX(Stabilo!$F$9:$DA$408,MATCH($B$3,Stabilo!$D$9:$D$408,0),C88))</f>
        <v/>
      </c>
      <c r="K88" s="253" t="str">
        <f t="shared" si="10"/>
        <v/>
      </c>
      <c r="L88" s="253" t="str">
        <f t="shared" si="11"/>
        <v/>
      </c>
      <c r="M88" s="181" t="str">
        <f t="shared" si="12"/>
        <v/>
      </c>
      <c r="N88" s="258" t="str">
        <f t="shared" si="13"/>
        <v/>
      </c>
      <c r="O88" s="97" t="str">
        <f>IF(ISERROR(INDEX(Accueil!$M$27:$N$56,MATCH(VLOOKUP(C88,Accueil!$R$27:$S$126,2),Accueil!$M$27:$M$56,0),2)),"",INDEX(Accueil!$M$27:$N$56,MATCH(VLOOKUP(C88,Accueil!$R$27:$S$126,2),Accueil!$M$27:$M$56,0),2))</f>
        <v/>
      </c>
      <c r="P88" s="97" t="str">
        <f>IF(ISERROR(INDEX(Accueil!$L$27:$M$56,MATCH(VLOOKUP(C88,Accueil!$R$27:$S$126,2),Accueil!$M$27:$M$56,0),1)),"",INDEX(Accueil!$L$27:$M$56,MATCH(VLOOKUP(C88,Accueil!$R$27:$S$126,2),Accueil!$M$27:$M$56,0),1))</f>
        <v/>
      </c>
      <c r="Q88" s="97">
        <f t="shared" si="7"/>
        <v>1</v>
      </c>
      <c r="R88" s="97">
        <f t="shared" si="8"/>
        <v>1</v>
      </c>
      <c r="S88" s="186">
        <f>IF(J88=Accueil!$AB$26,1,0)</f>
        <v>0</v>
      </c>
      <c r="T88" s="185">
        <f>IF(J88=Accueil!$AC$26,1,0)</f>
        <v>0</v>
      </c>
      <c r="U88" s="185">
        <f>IF(J88=Accueil!$AD$26,1,0)</f>
        <v>0</v>
      </c>
      <c r="V88" s="188">
        <f>IF(J88=Accueil!$AE$26,1,0)</f>
        <v>0</v>
      </c>
      <c r="W88" s="188">
        <f>IF(J88=Accueil!$AF$26,1,0)</f>
        <v>0</v>
      </c>
      <c r="X88" s="187">
        <f>IF(J88=Accueil!$AG$26,1,0)</f>
        <v>0</v>
      </c>
    </row>
    <row r="89" spans="1:24" ht="23.25" customHeight="1">
      <c r="A89" s="256" t="str">
        <f>IF('Synthèse classes'!B89="","",'Synthèse classes'!B89)</f>
        <v/>
      </c>
      <c r="B89" s="254" t="str">
        <f>IF('Synthèse classes'!C89="","",'Synthèse classes'!C89)</f>
        <v/>
      </c>
      <c r="C89" s="58">
        <f>IF('Synthèse classes'!D89="",0,'Synthèse classes'!D89)</f>
        <v>0</v>
      </c>
      <c r="D89" s="189">
        <f t="shared" si="9"/>
        <v>1</v>
      </c>
      <c r="E89" s="183" t="str">
        <f>IF(C89=0,"",INDEX(Stabilo!$F$9:$DA$408,MATCH($B$3,Stabilo!$D$9:$D$408,0),C89))</f>
        <v/>
      </c>
      <c r="F89" s="242" t="str">
        <f>IF(C89=0,"",INDEX(Stabilo!$F$9:$DA$408,MATCH($B$3,Stabilo!$D$9:$D$408,0),C89))</f>
        <v/>
      </c>
      <c r="G89" s="242" t="str">
        <f>IF(C89=0,"",INDEX(Stabilo!$F$9:$DA$408,MATCH($B$3,Stabilo!$D$9:$D$408,0),C89))</f>
        <v/>
      </c>
      <c r="H89" s="243" t="str">
        <f>IF(C89=0,"",INDEX(Stabilo!$F$9:$DA$408,MATCH($B$3,Stabilo!$D$9:$D$408,0),C89))</f>
        <v/>
      </c>
      <c r="I89" s="243" t="str">
        <f>IF(C89=0,"",INDEX(Stabilo!$F$9:$DA$408,MATCH($B$3,Stabilo!$D$9:$D$408,0),C89))</f>
        <v/>
      </c>
      <c r="J89" s="182" t="str">
        <f>IF(C89=0,"",INDEX(Stabilo!$F$9:$DA$408,MATCH($B$3,Stabilo!$D$9:$D$408,0),C89))</f>
        <v/>
      </c>
      <c r="K89" s="253" t="str">
        <f t="shared" si="10"/>
        <v/>
      </c>
      <c r="L89" s="253" t="str">
        <f t="shared" si="11"/>
        <v/>
      </c>
      <c r="M89" s="181" t="str">
        <f t="shared" si="12"/>
        <v/>
      </c>
      <c r="N89" s="258" t="str">
        <f t="shared" si="13"/>
        <v/>
      </c>
      <c r="O89" s="97" t="str">
        <f>IF(ISERROR(INDEX(Accueil!$M$27:$N$56,MATCH(VLOOKUP(C89,Accueil!$R$27:$S$126,2),Accueil!$M$27:$M$56,0),2)),"",INDEX(Accueil!$M$27:$N$56,MATCH(VLOOKUP(C89,Accueil!$R$27:$S$126,2),Accueil!$M$27:$M$56,0),2))</f>
        <v/>
      </c>
      <c r="P89" s="97" t="str">
        <f>IF(ISERROR(INDEX(Accueil!$L$27:$M$56,MATCH(VLOOKUP(C89,Accueil!$R$27:$S$126,2),Accueil!$M$27:$M$56,0),1)),"",INDEX(Accueil!$L$27:$M$56,MATCH(VLOOKUP(C89,Accueil!$R$27:$S$126,2),Accueil!$M$27:$M$56,0),1))</f>
        <v/>
      </c>
      <c r="Q89" s="97">
        <f t="shared" si="7"/>
        <v>1</v>
      </c>
      <c r="R89" s="97">
        <f t="shared" si="8"/>
        <v>1</v>
      </c>
      <c r="S89" s="186">
        <f>IF(J89=Accueil!$AB$26,1,0)</f>
        <v>0</v>
      </c>
      <c r="T89" s="185">
        <f>IF(J89=Accueil!$AC$26,1,0)</f>
        <v>0</v>
      </c>
      <c r="U89" s="185">
        <f>IF(J89=Accueil!$AD$26,1,0)</f>
        <v>0</v>
      </c>
      <c r="V89" s="188">
        <f>IF(J89=Accueil!$AE$26,1,0)</f>
        <v>0</v>
      </c>
      <c r="W89" s="188">
        <f>IF(J89=Accueil!$AF$26,1,0)</f>
        <v>0</v>
      </c>
      <c r="X89" s="187">
        <f>IF(J89=Accueil!$AG$26,1,0)</f>
        <v>0</v>
      </c>
    </row>
    <row r="90" spans="1:24" ht="23.25" customHeight="1">
      <c r="A90" s="256" t="str">
        <f>IF('Synthèse classes'!B90="","",'Synthèse classes'!B90)</f>
        <v/>
      </c>
      <c r="B90" s="254" t="str">
        <f>IF('Synthèse classes'!C90="","",'Synthèse classes'!C90)</f>
        <v/>
      </c>
      <c r="C90" s="58">
        <f>IF('Synthèse classes'!D90="",0,'Synthèse classes'!D90)</f>
        <v>0</v>
      </c>
      <c r="D90" s="189">
        <f t="shared" si="9"/>
        <v>1</v>
      </c>
      <c r="E90" s="183" t="str">
        <f>IF(C90=0,"",INDEX(Stabilo!$F$9:$DA$408,MATCH($B$3,Stabilo!$D$9:$D$408,0),C90))</f>
        <v/>
      </c>
      <c r="F90" s="242" t="str">
        <f>IF(C90=0,"",INDEX(Stabilo!$F$9:$DA$408,MATCH($B$3,Stabilo!$D$9:$D$408,0),C90))</f>
        <v/>
      </c>
      <c r="G90" s="242" t="str">
        <f>IF(C90=0,"",INDEX(Stabilo!$F$9:$DA$408,MATCH($B$3,Stabilo!$D$9:$D$408,0),C90))</f>
        <v/>
      </c>
      <c r="H90" s="243" t="str">
        <f>IF(C90=0,"",INDEX(Stabilo!$F$9:$DA$408,MATCH($B$3,Stabilo!$D$9:$D$408,0),C90))</f>
        <v/>
      </c>
      <c r="I90" s="243" t="str">
        <f>IF(C90=0,"",INDEX(Stabilo!$F$9:$DA$408,MATCH($B$3,Stabilo!$D$9:$D$408,0),C90))</f>
        <v/>
      </c>
      <c r="J90" s="182" t="str">
        <f>IF(C90=0,"",INDEX(Stabilo!$F$9:$DA$408,MATCH($B$3,Stabilo!$D$9:$D$408,0),C90))</f>
        <v/>
      </c>
      <c r="K90" s="253" t="str">
        <f t="shared" si="10"/>
        <v/>
      </c>
      <c r="L90" s="253" t="str">
        <f t="shared" si="11"/>
        <v/>
      </c>
      <c r="M90" s="181" t="str">
        <f t="shared" si="12"/>
        <v/>
      </c>
      <c r="N90" s="258" t="str">
        <f t="shared" si="13"/>
        <v/>
      </c>
      <c r="O90" s="97" t="str">
        <f>IF(ISERROR(INDEX(Accueil!$M$27:$N$56,MATCH(VLOOKUP(C90,Accueil!$R$27:$S$126,2),Accueil!$M$27:$M$56,0),2)),"",INDEX(Accueil!$M$27:$N$56,MATCH(VLOOKUP(C90,Accueil!$R$27:$S$126,2),Accueil!$M$27:$M$56,0),2))</f>
        <v/>
      </c>
      <c r="P90" s="97" t="str">
        <f>IF(ISERROR(INDEX(Accueil!$L$27:$M$56,MATCH(VLOOKUP(C90,Accueil!$R$27:$S$126,2),Accueil!$M$27:$M$56,0),1)),"",INDEX(Accueil!$L$27:$M$56,MATCH(VLOOKUP(C90,Accueil!$R$27:$S$126,2),Accueil!$M$27:$M$56,0),1))</f>
        <v/>
      </c>
      <c r="Q90" s="97">
        <f t="shared" si="7"/>
        <v>1</v>
      </c>
      <c r="R90" s="97">
        <f t="shared" si="8"/>
        <v>1</v>
      </c>
      <c r="S90" s="186">
        <f>IF(J90=Accueil!$AB$26,1,0)</f>
        <v>0</v>
      </c>
      <c r="T90" s="185">
        <f>IF(J90=Accueil!$AC$26,1,0)</f>
        <v>0</v>
      </c>
      <c r="U90" s="185">
        <f>IF(J90=Accueil!$AD$26,1,0)</f>
        <v>0</v>
      </c>
      <c r="V90" s="188">
        <f>IF(J90=Accueil!$AE$26,1,0)</f>
        <v>0</v>
      </c>
      <c r="W90" s="188">
        <f>IF(J90=Accueil!$AF$26,1,0)</f>
        <v>0</v>
      </c>
      <c r="X90" s="187">
        <f>IF(J90=Accueil!$AG$26,1,0)</f>
        <v>0</v>
      </c>
    </row>
    <row r="91" spans="1:24" ht="23.25" customHeight="1">
      <c r="A91" s="256" t="str">
        <f>IF('Synthèse classes'!B91="","",'Synthèse classes'!B91)</f>
        <v/>
      </c>
      <c r="B91" s="254" t="str">
        <f>IF('Synthèse classes'!C91="","",'Synthèse classes'!C91)</f>
        <v/>
      </c>
      <c r="C91" s="58">
        <f>IF('Synthèse classes'!D91="",0,'Synthèse classes'!D91)</f>
        <v>0</v>
      </c>
      <c r="D91" s="189">
        <f t="shared" si="9"/>
        <v>1</v>
      </c>
      <c r="E91" s="183" t="str">
        <f>IF(C91=0,"",INDEX(Stabilo!$F$9:$DA$408,MATCH($B$3,Stabilo!$D$9:$D$408,0),C91))</f>
        <v/>
      </c>
      <c r="F91" s="242" t="str">
        <f>IF(C91=0,"",INDEX(Stabilo!$F$9:$DA$408,MATCH($B$3,Stabilo!$D$9:$D$408,0),C91))</f>
        <v/>
      </c>
      <c r="G91" s="242" t="str">
        <f>IF(C91=0,"",INDEX(Stabilo!$F$9:$DA$408,MATCH($B$3,Stabilo!$D$9:$D$408,0),C91))</f>
        <v/>
      </c>
      <c r="H91" s="243" t="str">
        <f>IF(C91=0,"",INDEX(Stabilo!$F$9:$DA$408,MATCH($B$3,Stabilo!$D$9:$D$408,0),C91))</f>
        <v/>
      </c>
      <c r="I91" s="243" t="str">
        <f>IF(C91=0,"",INDEX(Stabilo!$F$9:$DA$408,MATCH($B$3,Stabilo!$D$9:$D$408,0),C91))</f>
        <v/>
      </c>
      <c r="J91" s="182" t="str">
        <f>IF(C91=0,"",INDEX(Stabilo!$F$9:$DA$408,MATCH($B$3,Stabilo!$D$9:$D$408,0),C91))</f>
        <v/>
      </c>
      <c r="K91" s="253" t="str">
        <f t="shared" si="10"/>
        <v/>
      </c>
      <c r="L91" s="253" t="str">
        <f t="shared" si="11"/>
        <v/>
      </c>
      <c r="M91" s="181" t="str">
        <f t="shared" si="12"/>
        <v/>
      </c>
      <c r="N91" s="258" t="str">
        <f t="shared" si="13"/>
        <v/>
      </c>
      <c r="O91" s="97" t="str">
        <f>IF(ISERROR(INDEX(Accueil!$M$27:$N$56,MATCH(VLOOKUP(C91,Accueil!$R$27:$S$126,2),Accueil!$M$27:$M$56,0),2)),"",INDEX(Accueil!$M$27:$N$56,MATCH(VLOOKUP(C91,Accueil!$R$27:$S$126,2),Accueil!$M$27:$M$56,0),2))</f>
        <v/>
      </c>
      <c r="P91" s="97" t="str">
        <f>IF(ISERROR(INDEX(Accueil!$L$27:$M$56,MATCH(VLOOKUP(C91,Accueil!$R$27:$S$126,2),Accueil!$M$27:$M$56,0),1)),"",INDEX(Accueil!$L$27:$M$56,MATCH(VLOOKUP(C91,Accueil!$R$27:$S$126,2),Accueil!$M$27:$M$56,0),1))</f>
        <v/>
      </c>
      <c r="Q91" s="97">
        <f t="shared" si="7"/>
        <v>1</v>
      </c>
      <c r="R91" s="97">
        <f t="shared" si="8"/>
        <v>1</v>
      </c>
      <c r="S91" s="186">
        <f>IF(J91=Accueil!$AB$26,1,0)</f>
        <v>0</v>
      </c>
      <c r="T91" s="185">
        <f>IF(J91=Accueil!$AC$26,1,0)</f>
        <v>0</v>
      </c>
      <c r="U91" s="185">
        <f>IF(J91=Accueil!$AD$26,1,0)</f>
        <v>0</v>
      </c>
      <c r="V91" s="188">
        <f>IF(J91=Accueil!$AE$26,1,0)</f>
        <v>0</v>
      </c>
      <c r="W91" s="188">
        <f>IF(J91=Accueil!$AF$26,1,0)</f>
        <v>0</v>
      </c>
      <c r="X91" s="187">
        <f>IF(J91=Accueil!$AG$26,1,0)</f>
        <v>0</v>
      </c>
    </row>
    <row r="92" spans="1:24" ht="23.25" customHeight="1">
      <c r="A92" s="256" t="str">
        <f>IF('Synthèse classes'!B92="","",'Synthèse classes'!B92)</f>
        <v/>
      </c>
      <c r="B92" s="254" t="str">
        <f>IF('Synthèse classes'!C92="","",'Synthèse classes'!C92)</f>
        <v/>
      </c>
      <c r="C92" s="58">
        <f>IF('Synthèse classes'!D92="",0,'Synthèse classes'!D92)</f>
        <v>0</v>
      </c>
      <c r="D92" s="189">
        <f t="shared" si="9"/>
        <v>1</v>
      </c>
      <c r="E92" s="183" t="str">
        <f>IF(C92=0,"",INDEX(Stabilo!$F$9:$DA$408,MATCH($B$3,Stabilo!$D$9:$D$408,0),C92))</f>
        <v/>
      </c>
      <c r="F92" s="242" t="str">
        <f>IF(C92=0,"",INDEX(Stabilo!$F$9:$DA$408,MATCH($B$3,Stabilo!$D$9:$D$408,0),C92))</f>
        <v/>
      </c>
      <c r="G92" s="242" t="str">
        <f>IF(C92=0,"",INDEX(Stabilo!$F$9:$DA$408,MATCH($B$3,Stabilo!$D$9:$D$408,0),C92))</f>
        <v/>
      </c>
      <c r="H92" s="243" t="str">
        <f>IF(C92=0,"",INDEX(Stabilo!$F$9:$DA$408,MATCH($B$3,Stabilo!$D$9:$D$408,0),C92))</f>
        <v/>
      </c>
      <c r="I92" s="243" t="str">
        <f>IF(C92=0,"",INDEX(Stabilo!$F$9:$DA$408,MATCH($B$3,Stabilo!$D$9:$D$408,0),C92))</f>
        <v/>
      </c>
      <c r="J92" s="182" t="str">
        <f>IF(C92=0,"",INDEX(Stabilo!$F$9:$DA$408,MATCH($B$3,Stabilo!$D$9:$D$408,0),C92))</f>
        <v/>
      </c>
      <c r="K92" s="253" t="str">
        <f t="shared" si="10"/>
        <v/>
      </c>
      <c r="L92" s="253" t="str">
        <f t="shared" si="11"/>
        <v/>
      </c>
      <c r="M92" s="181" t="str">
        <f t="shared" si="12"/>
        <v/>
      </c>
      <c r="N92" s="258" t="str">
        <f t="shared" si="13"/>
        <v/>
      </c>
      <c r="O92" s="97" t="str">
        <f>IF(ISERROR(INDEX(Accueil!$M$27:$N$56,MATCH(VLOOKUP(C92,Accueil!$R$27:$S$126,2),Accueil!$M$27:$M$56,0),2)),"",INDEX(Accueil!$M$27:$N$56,MATCH(VLOOKUP(C92,Accueil!$R$27:$S$126,2),Accueil!$M$27:$M$56,0),2))</f>
        <v/>
      </c>
      <c r="P92" s="97" t="str">
        <f>IF(ISERROR(INDEX(Accueil!$L$27:$M$56,MATCH(VLOOKUP(C92,Accueil!$R$27:$S$126,2),Accueil!$M$27:$M$56,0),1)),"",INDEX(Accueil!$L$27:$M$56,MATCH(VLOOKUP(C92,Accueil!$R$27:$S$126,2),Accueil!$M$27:$M$56,0),1))</f>
        <v/>
      </c>
      <c r="Q92" s="97">
        <f t="shared" si="7"/>
        <v>1</v>
      </c>
      <c r="R92" s="97">
        <f t="shared" si="8"/>
        <v>1</v>
      </c>
      <c r="S92" s="186">
        <f>IF(J92=Accueil!$AB$26,1,0)</f>
        <v>0</v>
      </c>
      <c r="T92" s="185">
        <f>IF(J92=Accueil!$AC$26,1,0)</f>
        <v>0</v>
      </c>
      <c r="U92" s="185">
        <f>IF(J92=Accueil!$AD$26,1,0)</f>
        <v>0</v>
      </c>
      <c r="V92" s="188">
        <f>IF(J92=Accueil!$AE$26,1,0)</f>
        <v>0</v>
      </c>
      <c r="W92" s="188">
        <f>IF(J92=Accueil!$AF$26,1,0)</f>
        <v>0</v>
      </c>
      <c r="X92" s="187">
        <f>IF(J92=Accueil!$AG$26,1,0)</f>
        <v>0</v>
      </c>
    </row>
    <row r="93" spans="1:24" ht="23.25" customHeight="1">
      <c r="A93" s="256" t="str">
        <f>IF('Synthèse classes'!B93="","",'Synthèse classes'!B93)</f>
        <v/>
      </c>
      <c r="B93" s="254" t="str">
        <f>IF('Synthèse classes'!C93="","",'Synthèse classes'!C93)</f>
        <v/>
      </c>
      <c r="C93" s="58">
        <f>IF('Synthèse classes'!D93="",0,'Synthèse classes'!D93)</f>
        <v>0</v>
      </c>
      <c r="D93" s="189">
        <f t="shared" ref="D93:D103" si="14">IF(J93="A",1000,1)</f>
        <v>1</v>
      </c>
      <c r="E93" s="183" t="str">
        <f>IF(C93=0,"",INDEX(Stabilo!$F$9:$DA$408,MATCH($B$3,Stabilo!$D$9:$D$408,0),C93))</f>
        <v/>
      </c>
      <c r="F93" s="242" t="str">
        <f>IF(C93=0,"",INDEX(Stabilo!$F$9:$DA$408,MATCH($B$3,Stabilo!$D$9:$D$408,0),C93))</f>
        <v/>
      </c>
      <c r="G93" s="242" t="str">
        <f>IF(C93=0,"",INDEX(Stabilo!$F$9:$DA$408,MATCH($B$3,Stabilo!$D$9:$D$408,0),C93))</f>
        <v/>
      </c>
      <c r="H93" s="243" t="str">
        <f>IF(C93=0,"",INDEX(Stabilo!$F$9:$DA$408,MATCH($B$3,Stabilo!$D$9:$D$408,0),C93))</f>
        <v/>
      </c>
      <c r="I93" s="243" t="str">
        <f>IF(C93=0,"",INDEX(Stabilo!$F$9:$DA$408,MATCH($B$3,Stabilo!$D$9:$D$408,0),C93))</f>
        <v/>
      </c>
      <c r="J93" s="182" t="str">
        <f>IF(C93=0,"",INDEX(Stabilo!$F$9:$DA$408,MATCH($B$3,Stabilo!$D$9:$D$408,0),C93))</f>
        <v/>
      </c>
      <c r="K93" s="253" t="str">
        <f t="shared" si="10"/>
        <v/>
      </c>
      <c r="L93" s="253" t="str">
        <f t="shared" si="11"/>
        <v/>
      </c>
      <c r="M93" s="181" t="str">
        <f t="shared" si="12"/>
        <v/>
      </c>
      <c r="N93" s="258" t="str">
        <f t="shared" si="13"/>
        <v/>
      </c>
      <c r="O93" s="97" t="str">
        <f>IF(ISERROR(INDEX(Accueil!$M$27:$N$56,MATCH(VLOOKUP(C93,Accueil!$R$27:$S$126,2),Accueil!$M$27:$M$56,0),2)),"",INDEX(Accueil!$M$27:$N$56,MATCH(VLOOKUP(C93,Accueil!$R$27:$S$126,2),Accueil!$M$27:$M$56,0),2))</f>
        <v/>
      </c>
      <c r="P93" s="97" t="str">
        <f>IF(ISERROR(INDEX(Accueil!$L$27:$M$56,MATCH(VLOOKUP(C93,Accueil!$R$27:$S$126,2),Accueil!$M$27:$M$56,0),1)),"",INDEX(Accueil!$L$27:$M$56,MATCH(VLOOKUP(C93,Accueil!$R$27:$S$126,2),Accueil!$M$27:$M$56,0),1))</f>
        <v/>
      </c>
      <c r="Q93" s="97">
        <f t="shared" si="7"/>
        <v>1</v>
      </c>
      <c r="R93" s="97">
        <f t="shared" si="8"/>
        <v>1</v>
      </c>
      <c r="S93" s="186">
        <f>IF(J93=Accueil!$AB$26,1,0)</f>
        <v>0</v>
      </c>
      <c r="T93" s="185">
        <f>IF(J93=Accueil!$AC$26,1,0)</f>
        <v>0</v>
      </c>
      <c r="U93" s="185">
        <f>IF(J93=Accueil!$AD$26,1,0)</f>
        <v>0</v>
      </c>
      <c r="V93" s="188">
        <f>IF(J93=Accueil!$AE$26,1,0)</f>
        <v>0</v>
      </c>
      <c r="W93" s="188">
        <f>IF(J93=Accueil!$AF$26,1,0)</f>
        <v>0</v>
      </c>
      <c r="X93" s="187">
        <f>IF(J93=Accueil!$AG$26,1,0)</f>
        <v>0</v>
      </c>
    </row>
    <row r="94" spans="1:24" ht="23.25" customHeight="1">
      <c r="A94" s="256" t="str">
        <f>IF('Synthèse classes'!B94="","",'Synthèse classes'!B94)</f>
        <v/>
      </c>
      <c r="B94" s="254" t="str">
        <f>IF('Synthèse classes'!C94="","",'Synthèse classes'!C94)</f>
        <v/>
      </c>
      <c r="C94" s="58">
        <f>IF('Synthèse classes'!D94="",0,'Synthèse classes'!D94)</f>
        <v>0</v>
      </c>
      <c r="D94" s="189">
        <f t="shared" si="14"/>
        <v>1</v>
      </c>
      <c r="E94" s="183" t="str">
        <f>IF(C94=0,"",INDEX(Stabilo!$F$9:$DA$408,MATCH($B$3,Stabilo!$D$9:$D$408,0),C94))</f>
        <v/>
      </c>
      <c r="F94" s="242" t="str">
        <f>IF(C94=0,"",INDEX(Stabilo!$F$9:$DA$408,MATCH($B$3,Stabilo!$D$9:$D$408,0),C94))</f>
        <v/>
      </c>
      <c r="G94" s="242" t="str">
        <f>IF(C94=0,"",INDEX(Stabilo!$F$9:$DA$408,MATCH($B$3,Stabilo!$D$9:$D$408,0),C94))</f>
        <v/>
      </c>
      <c r="H94" s="243" t="str">
        <f>IF(C94=0,"",INDEX(Stabilo!$F$9:$DA$408,MATCH($B$3,Stabilo!$D$9:$D$408,0),C94))</f>
        <v/>
      </c>
      <c r="I94" s="243" t="str">
        <f>IF(C94=0,"",INDEX(Stabilo!$F$9:$DA$408,MATCH($B$3,Stabilo!$D$9:$D$408,0),C94))</f>
        <v/>
      </c>
      <c r="J94" s="182" t="str">
        <f>IF(C94=0,"",INDEX(Stabilo!$F$9:$DA$408,MATCH($B$3,Stabilo!$D$9:$D$408,0),C94))</f>
        <v/>
      </c>
      <c r="K94" s="253" t="str">
        <f t="shared" si="10"/>
        <v/>
      </c>
      <c r="L94" s="253" t="str">
        <f t="shared" si="11"/>
        <v/>
      </c>
      <c r="M94" s="181" t="str">
        <f t="shared" si="12"/>
        <v/>
      </c>
      <c r="N94" s="258" t="str">
        <f t="shared" si="13"/>
        <v/>
      </c>
      <c r="O94" s="97" t="str">
        <f>IF(ISERROR(INDEX(Accueil!$M$27:$N$56,MATCH(VLOOKUP(C94,Accueil!$R$27:$S$126,2),Accueil!$M$27:$M$56,0),2)),"",INDEX(Accueil!$M$27:$N$56,MATCH(VLOOKUP(C94,Accueil!$R$27:$S$126,2),Accueil!$M$27:$M$56,0),2))</f>
        <v/>
      </c>
      <c r="P94" s="97" t="str">
        <f>IF(ISERROR(INDEX(Accueil!$L$27:$M$56,MATCH(VLOOKUP(C94,Accueil!$R$27:$S$126,2),Accueil!$M$27:$M$56,0),1)),"",INDEX(Accueil!$L$27:$M$56,MATCH(VLOOKUP(C94,Accueil!$R$27:$S$126,2),Accueil!$M$27:$M$56,0),1))</f>
        <v/>
      </c>
      <c r="Q94" s="97">
        <f t="shared" si="7"/>
        <v>1</v>
      </c>
      <c r="R94" s="97">
        <f t="shared" si="8"/>
        <v>1</v>
      </c>
      <c r="S94" s="186">
        <f>IF(J94=Accueil!$AB$26,1,0)</f>
        <v>0</v>
      </c>
      <c r="T94" s="185">
        <f>IF(J94=Accueil!$AC$26,1,0)</f>
        <v>0</v>
      </c>
      <c r="U94" s="185">
        <f>IF(J94=Accueil!$AD$26,1,0)</f>
        <v>0</v>
      </c>
      <c r="V94" s="188">
        <f>IF(J94=Accueil!$AE$26,1,0)</f>
        <v>0</v>
      </c>
      <c r="W94" s="188">
        <f>IF(J94=Accueil!$AF$26,1,0)</f>
        <v>0</v>
      </c>
      <c r="X94" s="187">
        <f>IF(J94=Accueil!$AG$26,1,0)</f>
        <v>0</v>
      </c>
    </row>
    <row r="95" spans="1:24" ht="23.25" customHeight="1">
      <c r="A95" s="256" t="str">
        <f>IF('Synthèse classes'!B95="","",'Synthèse classes'!B95)</f>
        <v/>
      </c>
      <c r="B95" s="254" t="str">
        <f>IF('Synthèse classes'!C95="","",'Synthèse classes'!C95)</f>
        <v/>
      </c>
      <c r="C95" s="58">
        <f>IF('Synthèse classes'!D95="",0,'Synthèse classes'!D95)</f>
        <v>0</v>
      </c>
      <c r="D95" s="189">
        <f t="shared" si="14"/>
        <v>1</v>
      </c>
      <c r="E95" s="183" t="str">
        <f>IF(C95=0,"",INDEX(Stabilo!$F$9:$DA$408,MATCH($B$3,Stabilo!$D$9:$D$408,0),C95))</f>
        <v/>
      </c>
      <c r="F95" s="242" t="str">
        <f>IF(C95=0,"",INDEX(Stabilo!$F$9:$DA$408,MATCH($B$3,Stabilo!$D$9:$D$408,0),C95))</f>
        <v/>
      </c>
      <c r="G95" s="242" t="str">
        <f>IF(C95=0,"",INDEX(Stabilo!$F$9:$DA$408,MATCH($B$3,Stabilo!$D$9:$D$408,0),C95))</f>
        <v/>
      </c>
      <c r="H95" s="243" t="str">
        <f>IF(C95=0,"",INDEX(Stabilo!$F$9:$DA$408,MATCH($B$3,Stabilo!$D$9:$D$408,0),C95))</f>
        <v/>
      </c>
      <c r="I95" s="243" t="str">
        <f>IF(C95=0,"",INDEX(Stabilo!$F$9:$DA$408,MATCH($B$3,Stabilo!$D$9:$D$408,0),C95))</f>
        <v/>
      </c>
      <c r="J95" s="182" t="str">
        <f>IF(C95=0,"",INDEX(Stabilo!$F$9:$DA$408,MATCH($B$3,Stabilo!$D$9:$D$408,0),C95))</f>
        <v/>
      </c>
      <c r="K95" s="253" t="str">
        <f t="shared" si="10"/>
        <v/>
      </c>
      <c r="L95" s="253" t="str">
        <f t="shared" si="11"/>
        <v/>
      </c>
      <c r="M95" s="181" t="str">
        <f t="shared" si="12"/>
        <v/>
      </c>
      <c r="N95" s="258" t="str">
        <f t="shared" si="13"/>
        <v/>
      </c>
      <c r="O95" s="97" t="str">
        <f>IF(ISERROR(INDEX(Accueil!$M$27:$N$56,MATCH(VLOOKUP(C95,Accueil!$R$27:$S$126,2),Accueil!$M$27:$M$56,0),2)),"",INDEX(Accueil!$M$27:$N$56,MATCH(VLOOKUP(C95,Accueil!$R$27:$S$126,2),Accueil!$M$27:$M$56,0),2))</f>
        <v/>
      </c>
      <c r="P95" s="97" t="str">
        <f>IF(ISERROR(INDEX(Accueil!$L$27:$M$56,MATCH(VLOOKUP(C95,Accueil!$R$27:$S$126,2),Accueil!$M$27:$M$56,0),1)),"",INDEX(Accueil!$L$27:$M$56,MATCH(VLOOKUP(C95,Accueil!$R$27:$S$126,2),Accueil!$M$27:$M$56,0),1))</f>
        <v/>
      </c>
      <c r="Q95" s="97">
        <f t="shared" si="7"/>
        <v>1</v>
      </c>
      <c r="R95" s="97">
        <f t="shared" si="8"/>
        <v>1</v>
      </c>
      <c r="S95" s="186">
        <f>IF(J95=Accueil!$AB$26,1,0)</f>
        <v>0</v>
      </c>
      <c r="T95" s="185">
        <f>IF(J95=Accueil!$AC$26,1,0)</f>
        <v>0</v>
      </c>
      <c r="U95" s="185">
        <f>IF(J95=Accueil!$AD$26,1,0)</f>
        <v>0</v>
      </c>
      <c r="V95" s="188">
        <f>IF(J95=Accueil!$AE$26,1,0)</f>
        <v>0</v>
      </c>
      <c r="W95" s="188">
        <f>IF(J95=Accueil!$AF$26,1,0)</f>
        <v>0</v>
      </c>
      <c r="X95" s="187">
        <f>IF(J95=Accueil!$AG$26,1,0)</f>
        <v>0</v>
      </c>
    </row>
    <row r="96" spans="1:24" ht="23.25" customHeight="1">
      <c r="A96" s="256" t="str">
        <f>IF('Synthèse classes'!B96="","",'Synthèse classes'!B96)</f>
        <v/>
      </c>
      <c r="B96" s="254" t="str">
        <f>IF('Synthèse classes'!C96="","",'Synthèse classes'!C96)</f>
        <v/>
      </c>
      <c r="C96" s="58">
        <f>IF('Synthèse classes'!D96="",0,'Synthèse classes'!D96)</f>
        <v>0</v>
      </c>
      <c r="D96" s="189">
        <f t="shared" si="14"/>
        <v>1</v>
      </c>
      <c r="E96" s="183" t="str">
        <f>IF(C96=0,"",INDEX(Stabilo!$F$9:$DA$408,MATCH($B$3,Stabilo!$D$9:$D$408,0),C96))</f>
        <v/>
      </c>
      <c r="F96" s="242" t="str">
        <f>IF(C96=0,"",INDEX(Stabilo!$F$9:$DA$408,MATCH($B$3,Stabilo!$D$9:$D$408,0),C96))</f>
        <v/>
      </c>
      <c r="G96" s="242" t="str">
        <f>IF(C96=0,"",INDEX(Stabilo!$F$9:$DA$408,MATCH($B$3,Stabilo!$D$9:$D$408,0),C96))</f>
        <v/>
      </c>
      <c r="H96" s="243" t="str">
        <f>IF(C96=0,"",INDEX(Stabilo!$F$9:$DA$408,MATCH($B$3,Stabilo!$D$9:$D$408,0),C96))</f>
        <v/>
      </c>
      <c r="I96" s="243" t="str">
        <f>IF(C96=0,"",INDEX(Stabilo!$F$9:$DA$408,MATCH($B$3,Stabilo!$D$9:$D$408,0),C96))</f>
        <v/>
      </c>
      <c r="J96" s="182" t="str">
        <f>IF(C96=0,"",INDEX(Stabilo!$F$9:$DA$408,MATCH($B$3,Stabilo!$D$9:$D$408,0),C96))</f>
        <v/>
      </c>
      <c r="K96" s="253" t="str">
        <f t="shared" si="10"/>
        <v/>
      </c>
      <c r="L96" s="253" t="str">
        <f t="shared" si="11"/>
        <v/>
      </c>
      <c r="M96" s="181" t="str">
        <f t="shared" si="12"/>
        <v/>
      </c>
      <c r="N96" s="258" t="str">
        <f t="shared" si="13"/>
        <v/>
      </c>
      <c r="O96" s="97" t="str">
        <f>IF(ISERROR(INDEX(Accueil!$M$27:$N$56,MATCH(VLOOKUP(C96,Accueil!$R$27:$S$126,2),Accueil!$M$27:$M$56,0),2)),"",INDEX(Accueil!$M$27:$N$56,MATCH(VLOOKUP(C96,Accueil!$R$27:$S$126,2),Accueil!$M$27:$M$56,0),2))</f>
        <v/>
      </c>
      <c r="P96" s="97" t="str">
        <f>IF(ISERROR(INDEX(Accueil!$L$27:$M$56,MATCH(VLOOKUP(C96,Accueil!$R$27:$S$126,2),Accueil!$M$27:$M$56,0),1)),"",INDEX(Accueil!$L$27:$M$56,MATCH(VLOOKUP(C96,Accueil!$R$27:$S$126,2),Accueil!$M$27:$M$56,0),1))</f>
        <v/>
      </c>
      <c r="Q96" s="97">
        <f t="shared" si="7"/>
        <v>1</v>
      </c>
      <c r="R96" s="97">
        <f t="shared" si="8"/>
        <v>1</v>
      </c>
      <c r="S96" s="186">
        <f>IF(J96=Accueil!$AB$26,1,0)</f>
        <v>0</v>
      </c>
      <c r="T96" s="185">
        <f>IF(J96=Accueil!$AC$26,1,0)</f>
        <v>0</v>
      </c>
      <c r="U96" s="185">
        <f>IF(J96=Accueil!$AD$26,1,0)</f>
        <v>0</v>
      </c>
      <c r="V96" s="188">
        <f>IF(J96=Accueil!$AE$26,1,0)</f>
        <v>0</v>
      </c>
      <c r="W96" s="188">
        <f>IF(J96=Accueil!$AF$26,1,0)</f>
        <v>0</v>
      </c>
      <c r="X96" s="187">
        <f>IF(J96=Accueil!$AG$26,1,0)</f>
        <v>0</v>
      </c>
    </row>
    <row r="97" spans="1:24" ht="23.25" customHeight="1">
      <c r="A97" s="256" t="str">
        <f>IF('Synthèse classes'!B97="","",'Synthèse classes'!B97)</f>
        <v/>
      </c>
      <c r="B97" s="254" t="str">
        <f>IF('Synthèse classes'!C97="","",'Synthèse classes'!C97)</f>
        <v/>
      </c>
      <c r="C97" s="58">
        <f>IF('Synthèse classes'!D97="",0,'Synthèse classes'!D97)</f>
        <v>0</v>
      </c>
      <c r="D97" s="189">
        <f t="shared" si="14"/>
        <v>1</v>
      </c>
      <c r="E97" s="183" t="str">
        <f>IF(C97=0,"",INDEX(Stabilo!$F$9:$DA$408,MATCH($B$3,Stabilo!$D$9:$D$408,0),C97))</f>
        <v/>
      </c>
      <c r="F97" s="242" t="str">
        <f>IF(C97=0,"",INDEX(Stabilo!$F$9:$DA$408,MATCH($B$3,Stabilo!$D$9:$D$408,0),C97))</f>
        <v/>
      </c>
      <c r="G97" s="242" t="str">
        <f>IF(C97=0,"",INDEX(Stabilo!$F$9:$DA$408,MATCH($B$3,Stabilo!$D$9:$D$408,0),C97))</f>
        <v/>
      </c>
      <c r="H97" s="243" t="str">
        <f>IF(C97=0,"",INDEX(Stabilo!$F$9:$DA$408,MATCH($B$3,Stabilo!$D$9:$D$408,0),C97))</f>
        <v/>
      </c>
      <c r="I97" s="243" t="str">
        <f>IF(C97=0,"",INDEX(Stabilo!$F$9:$DA$408,MATCH($B$3,Stabilo!$D$9:$D$408,0),C97))</f>
        <v/>
      </c>
      <c r="J97" s="182" t="str">
        <f>IF(C97=0,"",INDEX(Stabilo!$F$9:$DA$408,MATCH($B$3,Stabilo!$D$9:$D$408,0),C97))</f>
        <v/>
      </c>
      <c r="K97" s="253" t="str">
        <f t="shared" si="10"/>
        <v/>
      </c>
      <c r="L97" s="253" t="str">
        <f t="shared" si="11"/>
        <v/>
      </c>
      <c r="M97" s="181" t="str">
        <f t="shared" si="12"/>
        <v/>
      </c>
      <c r="N97" s="258" t="str">
        <f t="shared" si="13"/>
        <v/>
      </c>
      <c r="O97" s="97" t="str">
        <f>IF(ISERROR(INDEX(Accueil!$M$27:$N$56,MATCH(VLOOKUP(C97,Accueil!$R$27:$S$126,2),Accueil!$M$27:$M$56,0),2)),"",INDEX(Accueil!$M$27:$N$56,MATCH(VLOOKUP(C97,Accueil!$R$27:$S$126,2),Accueil!$M$27:$M$56,0),2))</f>
        <v/>
      </c>
      <c r="P97" s="97" t="str">
        <f>IF(ISERROR(INDEX(Accueil!$L$27:$M$56,MATCH(VLOOKUP(C97,Accueil!$R$27:$S$126,2),Accueil!$M$27:$M$56,0),1)),"",INDEX(Accueil!$L$27:$M$56,MATCH(VLOOKUP(C97,Accueil!$R$27:$S$126,2),Accueil!$M$27:$M$56,0),1))</f>
        <v/>
      </c>
      <c r="Q97" s="97">
        <f t="shared" si="7"/>
        <v>1</v>
      </c>
      <c r="R97" s="97">
        <f t="shared" si="8"/>
        <v>1</v>
      </c>
      <c r="S97" s="186">
        <f>IF(J97=Accueil!$AB$26,1,0)</f>
        <v>0</v>
      </c>
      <c r="T97" s="185">
        <f>IF(J97=Accueil!$AC$26,1,0)</f>
        <v>0</v>
      </c>
      <c r="U97" s="185">
        <f>IF(J97=Accueil!$AD$26,1,0)</f>
        <v>0</v>
      </c>
      <c r="V97" s="188">
        <f>IF(J97=Accueil!$AE$26,1,0)</f>
        <v>0</v>
      </c>
      <c r="W97" s="188">
        <f>IF(J97=Accueil!$AF$26,1,0)</f>
        <v>0</v>
      </c>
      <c r="X97" s="187">
        <f>IF(J97=Accueil!$AG$26,1,0)</f>
        <v>0</v>
      </c>
    </row>
    <row r="98" spans="1:24" ht="23.25" customHeight="1">
      <c r="A98" s="256" t="str">
        <f>IF('Synthèse classes'!B98="","",'Synthèse classes'!B98)</f>
        <v/>
      </c>
      <c r="B98" s="254" t="str">
        <f>IF('Synthèse classes'!C98="","",'Synthèse classes'!C98)</f>
        <v/>
      </c>
      <c r="C98" s="58">
        <f>IF('Synthèse classes'!D98="",0,'Synthèse classes'!D98)</f>
        <v>0</v>
      </c>
      <c r="D98" s="189">
        <f t="shared" si="14"/>
        <v>1</v>
      </c>
      <c r="E98" s="183" t="str">
        <f>IF(C98=0,"",INDEX(Stabilo!$F$9:$DA$408,MATCH($B$3,Stabilo!$D$9:$D$408,0),C98))</f>
        <v/>
      </c>
      <c r="F98" s="242" t="str">
        <f>IF(C98=0,"",INDEX(Stabilo!$F$9:$DA$408,MATCH($B$3,Stabilo!$D$9:$D$408,0),C98))</f>
        <v/>
      </c>
      <c r="G98" s="242" t="str">
        <f>IF(C98=0,"",INDEX(Stabilo!$F$9:$DA$408,MATCH($B$3,Stabilo!$D$9:$D$408,0),C98))</f>
        <v/>
      </c>
      <c r="H98" s="243" t="str">
        <f>IF(C98=0,"",INDEX(Stabilo!$F$9:$DA$408,MATCH($B$3,Stabilo!$D$9:$D$408,0),C98))</f>
        <v/>
      </c>
      <c r="I98" s="243" t="str">
        <f>IF(C98=0,"",INDEX(Stabilo!$F$9:$DA$408,MATCH($B$3,Stabilo!$D$9:$D$408,0),C98))</f>
        <v/>
      </c>
      <c r="J98" s="182" t="str">
        <f>IF(C98=0,"",INDEX(Stabilo!$F$9:$DA$408,MATCH($B$3,Stabilo!$D$9:$D$408,0),C98))</f>
        <v/>
      </c>
      <c r="K98" s="253" t="str">
        <f t="shared" si="10"/>
        <v/>
      </c>
      <c r="L98" s="253" t="str">
        <f t="shared" si="11"/>
        <v/>
      </c>
      <c r="M98" s="181" t="str">
        <f t="shared" si="12"/>
        <v/>
      </c>
      <c r="N98" s="258" t="str">
        <f t="shared" si="13"/>
        <v/>
      </c>
      <c r="O98" s="97" t="str">
        <f>IF(ISERROR(INDEX(Accueil!$M$27:$N$56,MATCH(VLOOKUP(C98,Accueil!$R$27:$S$126,2),Accueil!$M$27:$M$56,0),2)),"",INDEX(Accueil!$M$27:$N$56,MATCH(VLOOKUP(C98,Accueil!$R$27:$S$126,2),Accueil!$M$27:$M$56,0),2))</f>
        <v/>
      </c>
      <c r="P98" s="97" t="str">
        <f>IF(ISERROR(INDEX(Accueil!$L$27:$M$56,MATCH(VLOOKUP(C98,Accueil!$R$27:$S$126,2),Accueil!$M$27:$M$56,0),1)),"",INDEX(Accueil!$L$27:$M$56,MATCH(VLOOKUP(C98,Accueil!$R$27:$S$126,2),Accueil!$M$27:$M$56,0),1))</f>
        <v/>
      </c>
      <c r="Q98" s="97">
        <f t="shared" si="7"/>
        <v>1</v>
      </c>
      <c r="R98" s="97">
        <f t="shared" si="8"/>
        <v>1</v>
      </c>
      <c r="S98" s="186">
        <f>IF(J98=Accueil!$AB$26,1,0)</f>
        <v>0</v>
      </c>
      <c r="T98" s="185">
        <f>IF(J98=Accueil!$AC$26,1,0)</f>
        <v>0</v>
      </c>
      <c r="U98" s="185">
        <f>IF(J98=Accueil!$AD$26,1,0)</f>
        <v>0</v>
      </c>
      <c r="V98" s="188">
        <f>IF(J98=Accueil!$AE$26,1,0)</f>
        <v>0</v>
      </c>
      <c r="W98" s="188">
        <f>IF(J98=Accueil!$AF$26,1,0)</f>
        <v>0</v>
      </c>
      <c r="X98" s="187">
        <f>IF(J98=Accueil!$AG$26,1,0)</f>
        <v>0</v>
      </c>
    </row>
    <row r="99" spans="1:24" ht="23.25" customHeight="1">
      <c r="A99" s="256" t="str">
        <f>IF('Synthèse classes'!B99="","",'Synthèse classes'!B99)</f>
        <v/>
      </c>
      <c r="B99" s="254" t="str">
        <f>IF('Synthèse classes'!C99="","",'Synthèse classes'!C99)</f>
        <v/>
      </c>
      <c r="C99" s="58">
        <f>IF('Synthèse classes'!D99="",0,'Synthèse classes'!D99)</f>
        <v>0</v>
      </c>
      <c r="D99" s="189">
        <f t="shared" si="14"/>
        <v>1</v>
      </c>
      <c r="E99" s="183" t="str">
        <f>IF(C99=0,"",INDEX(Stabilo!$F$9:$DA$408,MATCH($B$3,Stabilo!$D$9:$D$408,0),C99))</f>
        <v/>
      </c>
      <c r="F99" s="242" t="str">
        <f>IF(C99=0,"",INDEX(Stabilo!$F$9:$DA$408,MATCH($B$3,Stabilo!$D$9:$D$408,0),C99))</f>
        <v/>
      </c>
      <c r="G99" s="242" t="str">
        <f>IF(C99=0,"",INDEX(Stabilo!$F$9:$DA$408,MATCH($B$3,Stabilo!$D$9:$D$408,0),C99))</f>
        <v/>
      </c>
      <c r="H99" s="243" t="str">
        <f>IF(C99=0,"",INDEX(Stabilo!$F$9:$DA$408,MATCH($B$3,Stabilo!$D$9:$D$408,0),C99))</f>
        <v/>
      </c>
      <c r="I99" s="243" t="str">
        <f>IF(C99=0,"",INDEX(Stabilo!$F$9:$DA$408,MATCH($B$3,Stabilo!$D$9:$D$408,0),C99))</f>
        <v/>
      </c>
      <c r="J99" s="182" t="str">
        <f>IF(C99=0,"",INDEX(Stabilo!$F$9:$DA$408,MATCH($B$3,Stabilo!$D$9:$D$408,0),C99))</f>
        <v/>
      </c>
      <c r="K99" s="253" t="str">
        <f t="shared" si="10"/>
        <v/>
      </c>
      <c r="L99" s="253" t="str">
        <f t="shared" si="11"/>
        <v/>
      </c>
      <c r="M99" s="181" t="str">
        <f t="shared" si="12"/>
        <v/>
      </c>
      <c r="N99" s="258" t="str">
        <f t="shared" si="13"/>
        <v/>
      </c>
      <c r="O99" s="97" t="str">
        <f>IF(ISERROR(INDEX(Accueil!$M$27:$N$56,MATCH(VLOOKUP(C99,Accueil!$R$27:$S$126,2),Accueil!$M$27:$M$56,0),2)),"",INDEX(Accueil!$M$27:$N$56,MATCH(VLOOKUP(C99,Accueil!$R$27:$S$126,2),Accueil!$M$27:$M$56,0),2))</f>
        <v/>
      </c>
      <c r="P99" s="97" t="str">
        <f>IF(ISERROR(INDEX(Accueil!$L$27:$M$56,MATCH(VLOOKUP(C99,Accueil!$R$27:$S$126,2),Accueil!$M$27:$M$56,0),1)),"",INDEX(Accueil!$L$27:$M$56,MATCH(VLOOKUP(C99,Accueil!$R$27:$S$126,2),Accueil!$M$27:$M$56,0),1))</f>
        <v/>
      </c>
      <c r="Q99" s="97">
        <f t="shared" si="7"/>
        <v>1</v>
      </c>
      <c r="R99" s="97">
        <f t="shared" si="8"/>
        <v>1</v>
      </c>
      <c r="S99" s="186">
        <f>IF(J99=Accueil!$AB$26,1,0)</f>
        <v>0</v>
      </c>
      <c r="T99" s="185">
        <f>IF(J99=Accueil!$AC$26,1,0)</f>
        <v>0</v>
      </c>
      <c r="U99" s="185">
        <f>IF(J99=Accueil!$AD$26,1,0)</f>
        <v>0</v>
      </c>
      <c r="V99" s="188">
        <f>IF(J99=Accueil!$AE$26,1,0)</f>
        <v>0</v>
      </c>
      <c r="W99" s="188">
        <f>IF(J99=Accueil!$AF$26,1,0)</f>
        <v>0</v>
      </c>
      <c r="X99" s="187">
        <f>IF(J99=Accueil!$AG$26,1,0)</f>
        <v>0</v>
      </c>
    </row>
    <row r="100" spans="1:24" ht="23.25" customHeight="1">
      <c r="A100" s="256" t="str">
        <f>IF('Synthèse classes'!B100="","",'Synthèse classes'!B100)</f>
        <v/>
      </c>
      <c r="B100" s="254" t="str">
        <f>IF('Synthèse classes'!C100="","",'Synthèse classes'!C100)</f>
        <v/>
      </c>
      <c r="C100" s="58">
        <f>IF('Synthèse classes'!D100="",0,'Synthèse classes'!D100)</f>
        <v>0</v>
      </c>
      <c r="D100" s="189">
        <f t="shared" si="14"/>
        <v>1</v>
      </c>
      <c r="E100" s="183" t="str">
        <f>IF(C100=0,"",INDEX(Stabilo!$F$9:$DA$408,MATCH($B$3,Stabilo!$D$9:$D$408,0),C100))</f>
        <v/>
      </c>
      <c r="F100" s="242" t="str">
        <f>IF(C100=0,"",INDEX(Stabilo!$F$9:$DA$408,MATCH($B$3,Stabilo!$D$9:$D$408,0),C100))</f>
        <v/>
      </c>
      <c r="G100" s="242" t="str">
        <f>IF(C100=0,"",INDEX(Stabilo!$F$9:$DA$408,MATCH($B$3,Stabilo!$D$9:$D$408,0),C100))</f>
        <v/>
      </c>
      <c r="H100" s="243" t="str">
        <f>IF(C100=0,"",INDEX(Stabilo!$F$9:$DA$408,MATCH($B$3,Stabilo!$D$9:$D$408,0),C100))</f>
        <v/>
      </c>
      <c r="I100" s="243" t="str">
        <f>IF(C100=0,"",INDEX(Stabilo!$F$9:$DA$408,MATCH($B$3,Stabilo!$D$9:$D$408,0),C100))</f>
        <v/>
      </c>
      <c r="J100" s="182" t="str">
        <f>IF(C100=0,"",INDEX(Stabilo!$F$9:$DA$408,MATCH($B$3,Stabilo!$D$9:$D$408,0),C100))</f>
        <v/>
      </c>
      <c r="K100" s="253" t="str">
        <f t="shared" si="10"/>
        <v/>
      </c>
      <c r="L100" s="253" t="str">
        <f t="shared" si="11"/>
        <v/>
      </c>
      <c r="M100" s="181" t="str">
        <f t="shared" si="12"/>
        <v/>
      </c>
      <c r="N100" s="258" t="str">
        <f t="shared" si="13"/>
        <v/>
      </c>
      <c r="O100" s="97" t="str">
        <f>IF(ISERROR(INDEX(Accueil!$M$27:$N$56,MATCH(VLOOKUP(C100,Accueil!$R$27:$S$126,2),Accueil!$M$27:$M$56,0),2)),"",INDEX(Accueil!$M$27:$N$56,MATCH(VLOOKUP(C100,Accueil!$R$27:$S$126,2),Accueil!$M$27:$M$56,0),2))</f>
        <v/>
      </c>
      <c r="P100" s="97" t="str">
        <f>IF(ISERROR(INDEX(Accueil!$L$27:$M$56,MATCH(VLOOKUP(C100,Accueil!$R$27:$S$126,2),Accueil!$M$27:$M$56,0),1)),"",INDEX(Accueil!$L$27:$M$56,MATCH(VLOOKUP(C100,Accueil!$R$27:$S$126,2),Accueil!$M$27:$M$56,0),1))</f>
        <v/>
      </c>
      <c r="Q100" s="97">
        <f t="shared" si="7"/>
        <v>1</v>
      </c>
      <c r="R100" s="97">
        <f t="shared" si="8"/>
        <v>1</v>
      </c>
      <c r="S100" s="186">
        <f>IF(J100=Accueil!$AB$26,1,0)</f>
        <v>0</v>
      </c>
      <c r="T100" s="185">
        <f>IF(J100=Accueil!$AC$26,1,0)</f>
        <v>0</v>
      </c>
      <c r="U100" s="185">
        <f>IF(J100=Accueil!$AD$26,1,0)</f>
        <v>0</v>
      </c>
      <c r="V100" s="188">
        <f>IF(J100=Accueil!$AE$26,1,0)</f>
        <v>0</v>
      </c>
      <c r="W100" s="188">
        <f>IF(J100=Accueil!$AF$26,1,0)</f>
        <v>0</v>
      </c>
      <c r="X100" s="187">
        <f>IF(J100=Accueil!$AG$26,1,0)</f>
        <v>0</v>
      </c>
    </row>
    <row r="101" spans="1:24" ht="23.25" customHeight="1">
      <c r="A101" s="256" t="str">
        <f>IF('Synthèse classes'!B101="","",'Synthèse classes'!B101)</f>
        <v/>
      </c>
      <c r="B101" s="254" t="str">
        <f>IF('Synthèse classes'!C101="","",'Synthèse classes'!C101)</f>
        <v/>
      </c>
      <c r="C101" s="58">
        <f>IF('Synthèse classes'!D101="",0,'Synthèse classes'!D101)</f>
        <v>0</v>
      </c>
      <c r="D101" s="189">
        <f t="shared" si="14"/>
        <v>1</v>
      </c>
      <c r="E101" s="183" t="str">
        <f>IF(C101=0,"",INDEX(Stabilo!$F$9:$DA$408,MATCH($B$3,Stabilo!$D$9:$D$408,0),C101))</f>
        <v/>
      </c>
      <c r="F101" s="242" t="str">
        <f>IF(C101=0,"",INDEX(Stabilo!$F$9:$DA$408,MATCH($B$3,Stabilo!$D$9:$D$408,0),C101))</f>
        <v/>
      </c>
      <c r="G101" s="242" t="str">
        <f>IF(C101=0,"",INDEX(Stabilo!$F$9:$DA$408,MATCH($B$3,Stabilo!$D$9:$D$408,0),C101))</f>
        <v/>
      </c>
      <c r="H101" s="243" t="str">
        <f>IF(C101=0,"",INDEX(Stabilo!$F$9:$DA$408,MATCH($B$3,Stabilo!$D$9:$D$408,0),C101))</f>
        <v/>
      </c>
      <c r="I101" s="243" t="str">
        <f>IF(C101=0,"",INDEX(Stabilo!$F$9:$DA$408,MATCH($B$3,Stabilo!$D$9:$D$408,0),C101))</f>
        <v/>
      </c>
      <c r="J101" s="182" t="str">
        <f>IF(C101=0,"",INDEX(Stabilo!$F$9:$DA$408,MATCH($B$3,Stabilo!$D$9:$D$408,0),C101))</f>
        <v/>
      </c>
      <c r="K101" s="253" t="str">
        <f t="shared" si="10"/>
        <v/>
      </c>
      <c r="L101" s="253" t="str">
        <f t="shared" si="11"/>
        <v/>
      </c>
      <c r="M101" s="181" t="str">
        <f t="shared" si="12"/>
        <v/>
      </c>
      <c r="N101" s="258" t="str">
        <f t="shared" si="13"/>
        <v/>
      </c>
      <c r="O101" s="97" t="str">
        <f>IF(ISERROR(INDEX(Accueil!$M$27:$N$56,MATCH(VLOOKUP(C101,Accueil!$R$27:$S$126,2),Accueil!$M$27:$M$56,0),2)),"",INDEX(Accueil!$M$27:$N$56,MATCH(VLOOKUP(C101,Accueil!$R$27:$S$126,2),Accueil!$M$27:$M$56,0),2))</f>
        <v/>
      </c>
      <c r="P101" s="97" t="str">
        <f>IF(ISERROR(INDEX(Accueil!$L$27:$M$56,MATCH(VLOOKUP(C101,Accueil!$R$27:$S$126,2),Accueil!$M$27:$M$56,0),1)),"",INDEX(Accueil!$L$27:$M$56,MATCH(VLOOKUP(C101,Accueil!$R$27:$S$126,2),Accueil!$M$27:$M$56,0),1))</f>
        <v/>
      </c>
      <c r="Q101" s="97">
        <f t="shared" si="7"/>
        <v>1</v>
      </c>
      <c r="R101" s="97">
        <f t="shared" si="8"/>
        <v>1</v>
      </c>
      <c r="S101" s="186">
        <f>IF(J101=Accueil!$AB$26,1,0)</f>
        <v>0</v>
      </c>
      <c r="T101" s="185">
        <f>IF(J101=Accueil!$AC$26,1,0)</f>
        <v>0</v>
      </c>
      <c r="U101" s="185">
        <f>IF(J101=Accueil!$AD$26,1,0)</f>
        <v>0</v>
      </c>
      <c r="V101" s="188">
        <f>IF(J101=Accueil!$AE$26,1,0)</f>
        <v>0</v>
      </c>
      <c r="W101" s="188">
        <f>IF(J101=Accueil!$AF$26,1,0)</f>
        <v>0</v>
      </c>
      <c r="X101" s="187">
        <f>IF(J101=Accueil!$AG$26,1,0)</f>
        <v>0</v>
      </c>
    </row>
    <row r="102" spans="1:24" ht="23.25" customHeight="1">
      <c r="A102" s="256" t="str">
        <f>IF('Synthèse classes'!B102="","",'Synthèse classes'!B102)</f>
        <v/>
      </c>
      <c r="B102" s="254" t="str">
        <f>IF('Synthèse classes'!C102="","",'Synthèse classes'!C102)</f>
        <v/>
      </c>
      <c r="C102" s="58">
        <f>IF('Synthèse classes'!D102="",0,'Synthèse classes'!D102)</f>
        <v>0</v>
      </c>
      <c r="D102" s="189">
        <f t="shared" si="14"/>
        <v>1</v>
      </c>
      <c r="E102" s="183" t="str">
        <f>IF(C102=0,"",INDEX(Stabilo!$F$9:$DA$408,MATCH($B$3,Stabilo!$D$9:$D$408,0),C102))</f>
        <v/>
      </c>
      <c r="F102" s="242" t="str">
        <f>IF(C102=0,"",INDEX(Stabilo!$F$9:$DA$408,MATCH($B$3,Stabilo!$D$9:$D$408,0),C102))</f>
        <v/>
      </c>
      <c r="G102" s="242" t="str">
        <f>IF(C102=0,"",INDEX(Stabilo!$F$9:$DA$408,MATCH($B$3,Stabilo!$D$9:$D$408,0),C102))</f>
        <v/>
      </c>
      <c r="H102" s="243" t="str">
        <f>IF(C102=0,"",INDEX(Stabilo!$F$9:$DA$408,MATCH($B$3,Stabilo!$D$9:$D$408,0),C102))</f>
        <v/>
      </c>
      <c r="I102" s="243" t="str">
        <f>IF(C102=0,"",INDEX(Stabilo!$F$9:$DA$408,MATCH($B$3,Stabilo!$D$9:$D$408,0),C102))</f>
        <v/>
      </c>
      <c r="J102" s="182" t="str">
        <f>IF(C102=0,"",INDEX(Stabilo!$F$9:$DA$408,MATCH($B$3,Stabilo!$D$9:$D$408,0),C102))</f>
        <v/>
      </c>
      <c r="K102" s="253" t="str">
        <f t="shared" si="10"/>
        <v/>
      </c>
      <c r="L102" s="253" t="str">
        <f t="shared" si="11"/>
        <v/>
      </c>
      <c r="M102" s="181" t="str">
        <f t="shared" si="12"/>
        <v/>
      </c>
      <c r="N102" s="258" t="str">
        <f t="shared" si="13"/>
        <v/>
      </c>
      <c r="O102" s="97" t="str">
        <f>IF(ISERROR(INDEX(Accueil!$M$27:$N$56,MATCH(VLOOKUP(C102,Accueil!$R$27:$S$126,2),Accueil!$M$27:$M$56,0),2)),"",INDEX(Accueil!$M$27:$N$56,MATCH(VLOOKUP(C102,Accueil!$R$27:$S$126,2),Accueil!$M$27:$M$56,0),2))</f>
        <v/>
      </c>
      <c r="P102" s="97" t="str">
        <f>IF(ISERROR(INDEX(Accueil!$L$27:$M$56,MATCH(VLOOKUP(C102,Accueil!$R$27:$S$126,2),Accueil!$M$27:$M$56,0),1)),"",INDEX(Accueil!$L$27:$M$56,MATCH(VLOOKUP(C102,Accueil!$R$27:$S$126,2),Accueil!$M$27:$M$56,0),1))</f>
        <v/>
      </c>
      <c r="Q102" s="97">
        <f t="shared" si="7"/>
        <v>1</v>
      </c>
      <c r="R102" s="97">
        <f t="shared" si="8"/>
        <v>1</v>
      </c>
      <c r="S102" s="186">
        <f>IF(J102=Accueil!$AB$26,1,0)</f>
        <v>0</v>
      </c>
      <c r="T102" s="185">
        <f>IF(J102=Accueil!$AC$26,1,0)</f>
        <v>0</v>
      </c>
      <c r="U102" s="185">
        <f>IF(J102=Accueil!$AD$26,1,0)</f>
        <v>0</v>
      </c>
      <c r="V102" s="188">
        <f>IF(J102=Accueil!$AE$26,1,0)</f>
        <v>0</v>
      </c>
      <c r="W102" s="188">
        <f>IF(J102=Accueil!$AF$26,1,0)</f>
        <v>0</v>
      </c>
      <c r="X102" s="187">
        <f>IF(J102=Accueil!$AG$26,1,0)</f>
        <v>0</v>
      </c>
    </row>
    <row r="103" spans="1:24" ht="23.25" customHeight="1">
      <c r="A103" s="336" t="str">
        <f>IF('Synthèse classes'!B103="","",'Synthèse classes'!B103)</f>
        <v/>
      </c>
      <c r="B103" s="337" t="str">
        <f>IF('Synthèse classes'!C103="","",'Synthèse classes'!C103)</f>
        <v/>
      </c>
      <c r="C103" s="338">
        <f>IF('Synthèse classes'!D103="",0,'Synthèse classes'!D103)</f>
        <v>0</v>
      </c>
      <c r="D103" s="339">
        <f t="shared" si="14"/>
        <v>1</v>
      </c>
      <c r="E103" s="340" t="str">
        <f>IF(C103=0,"",INDEX(Stabilo!$F$9:$DA$408,MATCH($B$3,Stabilo!$D$9:$D$408,0),C103))</f>
        <v/>
      </c>
      <c r="F103" s="341" t="str">
        <f>IF(C103=0,"",INDEX(Stabilo!$F$9:$DA$408,MATCH($B$3,Stabilo!$D$9:$D$408,0),C103))</f>
        <v/>
      </c>
      <c r="G103" s="341" t="str">
        <f>IF(C103=0,"",INDEX(Stabilo!$F$9:$DA$408,MATCH($B$3,Stabilo!$D$9:$D$408,0),C103))</f>
        <v/>
      </c>
      <c r="H103" s="342" t="str">
        <f>IF(C103=0,"",INDEX(Stabilo!$F$9:$DA$408,MATCH($B$3,Stabilo!$D$9:$D$408,0),C103))</f>
        <v/>
      </c>
      <c r="I103" s="342" t="str">
        <f>IF(C103=0,"",INDEX(Stabilo!$F$9:$DA$408,MATCH($B$3,Stabilo!$D$9:$D$408,0),C103))</f>
        <v/>
      </c>
      <c r="J103" s="343" t="str">
        <f>IF(C103=0,"",INDEX(Stabilo!$F$9:$DA$408,MATCH($B$3,Stabilo!$D$9:$D$408,0),C103))</f>
        <v/>
      </c>
      <c r="K103" s="344" t="str">
        <f t="shared" si="10"/>
        <v/>
      </c>
      <c r="L103" s="344" t="str">
        <f t="shared" si="11"/>
        <v/>
      </c>
      <c r="M103" s="345" t="str">
        <f t="shared" si="12"/>
        <v/>
      </c>
      <c r="N103" s="346" t="str">
        <f t="shared" si="13"/>
        <v/>
      </c>
      <c r="O103" s="97" t="str">
        <f>IF(ISERROR(INDEX(Accueil!$M$27:$N$56,MATCH(VLOOKUP(C103,Accueil!$R$27:$S$126,2),Accueil!$M$27:$M$56,0),2)),"",INDEX(Accueil!$M$27:$N$56,MATCH(VLOOKUP(C103,Accueil!$R$27:$S$126,2),Accueil!$M$27:$M$56,0),2))</f>
        <v/>
      </c>
      <c r="P103" s="97" t="str">
        <f>IF(ISERROR(INDEX(Accueil!$L$27:$M$56,MATCH(VLOOKUP(C103,Accueil!$R$27:$S$126,2),Accueil!$M$27:$M$56,0),1)),"",INDEX(Accueil!$L$27:$M$56,MATCH(VLOOKUP(C103,Accueil!$R$27:$S$126,2),Accueil!$M$27:$M$56,0),1))</f>
        <v/>
      </c>
      <c r="Q103" s="97">
        <f t="shared" si="7"/>
        <v>1</v>
      </c>
      <c r="R103" s="97">
        <f t="shared" si="8"/>
        <v>1</v>
      </c>
      <c r="S103" s="186">
        <f>IF(J103=Accueil!$AB$26,1,0)</f>
        <v>0</v>
      </c>
      <c r="T103" s="185">
        <f>IF(J103=Accueil!$AC$26,1,0)</f>
        <v>0</v>
      </c>
      <c r="U103" s="185">
        <f>IF(J103=Accueil!$AD$26,1,0)</f>
        <v>0</v>
      </c>
      <c r="V103" s="188">
        <f>IF(J103=Accueil!$AE$26,1,0)</f>
        <v>0</v>
      </c>
      <c r="W103" s="188">
        <f>IF(J103=Accueil!$AF$26,1,0)</f>
        <v>0</v>
      </c>
      <c r="X103" s="187">
        <f>IF(J103=Accueil!$AG$26,1,0)</f>
        <v>0</v>
      </c>
    </row>
    <row r="104" spans="1:24" ht="0.75" customHeight="1">
      <c r="A104" s="277"/>
      <c r="B104" s="274"/>
      <c r="C104" s="275"/>
      <c r="D104" s="276"/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</row>
    <row r="105" spans="1:24" ht="72" customHeight="1">
      <c r="B105" s="67"/>
      <c r="C105" s="68"/>
      <c r="D105" s="190"/>
      <c r="E105" s="68"/>
      <c r="F105" s="68"/>
      <c r="G105" s="68"/>
      <c r="H105" s="68"/>
      <c r="I105" s="68"/>
      <c r="J105" s="68"/>
      <c r="K105" s="68"/>
      <c r="L105" s="68"/>
      <c r="M105" s="68"/>
      <c r="N105" s="68"/>
    </row>
    <row r="106" spans="1:24" ht="21.75" customHeight="1">
      <c r="A106" s="381" t="str">
        <f>IF(Accueil!A2="","",Accueil!A2)&amp;IF(B3="",""," - "&amp;B3)</f>
        <v>Evaluation</v>
      </c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</row>
    <row r="108" spans="1:24" ht="15" customHeight="1">
      <c r="A108" s="259">
        <v>1</v>
      </c>
      <c r="B108" s="382" t="str">
        <f>IF(K108="","",IF(COMP1="","",COMP1))</f>
        <v/>
      </c>
      <c r="C108" s="383"/>
      <c r="D108" s="383"/>
      <c r="E108" s="383"/>
      <c r="F108" s="383"/>
      <c r="G108" s="383"/>
      <c r="H108" s="383"/>
      <c r="I108" s="383"/>
      <c r="J108" s="384"/>
      <c r="K108" s="334" t="str">
        <f>IF(ISERROR(INDEX($N$4:$N$104,MATCH(A108,$O$4:$O$104,0),1)),"",INDEX($N$4:$N$104,MATCH(A108,$O$4:$O$104,0),1))</f>
        <v/>
      </c>
    </row>
    <row r="109" spans="1:24" ht="15" customHeight="1">
      <c r="A109" s="259">
        <v>2</v>
      </c>
      <c r="B109" s="382" t="str">
        <f>IF(K109="","",IF(COMP2="","",COMP2))</f>
        <v/>
      </c>
      <c r="C109" s="383"/>
      <c r="D109" s="383"/>
      <c r="E109" s="383"/>
      <c r="F109" s="383"/>
      <c r="G109" s="383"/>
      <c r="H109" s="383"/>
      <c r="I109" s="383"/>
      <c r="J109" s="384"/>
      <c r="K109" s="334" t="str">
        <f t="shared" ref="K109:K117" si="15">IF(ISERROR(INDEX($N$4:$N$104,MATCH(A109,$O$4:$O$104,0),1)),"",INDEX($N$4:$N$104,MATCH(A109,$O$4:$O$104,0),1))</f>
        <v/>
      </c>
    </row>
    <row r="110" spans="1:24" ht="15" customHeight="1">
      <c r="A110" s="259">
        <v>3</v>
      </c>
      <c r="B110" s="382" t="str">
        <f>IF(K110="","",IF(COMP3="","",COMP3))</f>
        <v/>
      </c>
      <c r="C110" s="383"/>
      <c r="D110" s="383"/>
      <c r="E110" s="383"/>
      <c r="F110" s="383"/>
      <c r="G110" s="383"/>
      <c r="H110" s="383"/>
      <c r="I110" s="383"/>
      <c r="J110" s="384"/>
      <c r="K110" s="334" t="str">
        <f t="shared" si="15"/>
        <v/>
      </c>
    </row>
    <row r="111" spans="1:24" ht="15" customHeight="1">
      <c r="A111" s="259">
        <v>4</v>
      </c>
      <c r="B111" s="382" t="str">
        <f>IF(K111="","",IF(COMP4="","",COMP4))</f>
        <v/>
      </c>
      <c r="C111" s="383"/>
      <c r="D111" s="383"/>
      <c r="E111" s="383"/>
      <c r="F111" s="383"/>
      <c r="G111" s="383"/>
      <c r="H111" s="383"/>
      <c r="I111" s="383"/>
      <c r="J111" s="384"/>
      <c r="K111" s="334" t="str">
        <f t="shared" si="15"/>
        <v/>
      </c>
    </row>
    <row r="112" spans="1:24" ht="15" customHeight="1">
      <c r="A112" s="259">
        <v>5</v>
      </c>
      <c r="B112" s="382" t="str">
        <f>IF(K112="","",IF(COMP5="","",COMP5))</f>
        <v/>
      </c>
      <c r="C112" s="383"/>
      <c r="D112" s="383"/>
      <c r="E112" s="383"/>
      <c r="F112" s="383"/>
      <c r="G112" s="383"/>
      <c r="H112" s="383"/>
      <c r="I112" s="383"/>
      <c r="J112" s="384"/>
      <c r="K112" s="334" t="str">
        <f t="shared" si="15"/>
        <v/>
      </c>
      <c r="L112" s="162"/>
    </row>
    <row r="113" spans="1:14" ht="15" customHeight="1">
      <c r="A113" s="259">
        <v>6</v>
      </c>
      <c r="B113" s="382" t="str">
        <f>IF(K113="","",IF(COMP6="","",COMP6))</f>
        <v/>
      </c>
      <c r="C113" s="383"/>
      <c r="D113" s="383"/>
      <c r="E113" s="383"/>
      <c r="F113" s="383"/>
      <c r="G113" s="383"/>
      <c r="H113" s="383"/>
      <c r="I113" s="383"/>
      <c r="J113" s="384"/>
      <c r="K113" s="334" t="str">
        <f t="shared" si="15"/>
        <v/>
      </c>
      <c r="L113" s="162"/>
      <c r="N113" s="163"/>
    </row>
    <row r="114" spans="1:14" ht="15" customHeight="1">
      <c r="A114" s="259">
        <v>7</v>
      </c>
      <c r="B114" s="382" t="str">
        <f>IF(K114="","",IF(COMP7="","",COMP7))</f>
        <v/>
      </c>
      <c r="C114" s="383"/>
      <c r="D114" s="383"/>
      <c r="E114" s="383"/>
      <c r="F114" s="383"/>
      <c r="G114" s="383"/>
      <c r="H114" s="383"/>
      <c r="I114" s="383"/>
      <c r="J114" s="384"/>
      <c r="K114" s="334" t="str">
        <f t="shared" si="15"/>
        <v/>
      </c>
      <c r="L114" s="162"/>
      <c r="N114" s="163"/>
    </row>
    <row r="115" spans="1:14">
      <c r="A115" s="259">
        <v>8</v>
      </c>
      <c r="B115" s="382" t="str">
        <f>IF(K115="","",IF(COMP8="","",COMP8))</f>
        <v/>
      </c>
      <c r="C115" s="383"/>
      <c r="D115" s="383"/>
      <c r="E115" s="383"/>
      <c r="F115" s="383"/>
      <c r="G115" s="383"/>
      <c r="H115" s="383"/>
      <c r="I115" s="383"/>
      <c r="J115" s="384"/>
      <c r="K115" s="334" t="str">
        <f t="shared" si="15"/>
        <v/>
      </c>
    </row>
    <row r="116" spans="1:14">
      <c r="A116" s="259">
        <v>9</v>
      </c>
      <c r="B116" s="382" t="str">
        <f>IF(K116="","",IF(COMP9="","",COMP9))</f>
        <v/>
      </c>
      <c r="C116" s="383"/>
      <c r="D116" s="383"/>
      <c r="E116" s="383"/>
      <c r="F116" s="383"/>
      <c r="G116" s="383"/>
      <c r="H116" s="383"/>
      <c r="I116" s="383"/>
      <c r="J116" s="384"/>
      <c r="K116" s="334" t="str">
        <f t="shared" si="15"/>
        <v/>
      </c>
    </row>
    <row r="117" spans="1:14">
      <c r="A117" s="259">
        <v>10</v>
      </c>
      <c r="B117" s="382" t="str">
        <f>IF(K117="","",IF(COMP10="","",COMP10))</f>
        <v/>
      </c>
      <c r="C117" s="383"/>
      <c r="D117" s="383"/>
      <c r="E117" s="383"/>
      <c r="F117" s="383"/>
      <c r="G117" s="383"/>
      <c r="H117" s="383"/>
      <c r="I117" s="383"/>
      <c r="J117" s="384"/>
      <c r="K117" s="334" t="str">
        <f t="shared" si="15"/>
        <v/>
      </c>
    </row>
    <row r="119" spans="1:14">
      <c r="C119" s="71"/>
      <c r="D119" s="191"/>
      <c r="E119" s="71"/>
      <c r="F119" s="71"/>
      <c r="G119" s="71"/>
      <c r="H119" s="71"/>
      <c r="I119" s="71"/>
      <c r="J119" s="72"/>
      <c r="K119" s="72"/>
      <c r="L119" s="72"/>
      <c r="M119" s="73"/>
    </row>
    <row r="120" spans="1:14">
      <c r="C120" s="71"/>
      <c r="D120" s="191"/>
      <c r="E120" s="71"/>
      <c r="F120" s="71"/>
      <c r="G120" s="71"/>
      <c r="H120" s="71"/>
      <c r="I120" s="71"/>
      <c r="J120" s="72"/>
      <c r="K120" s="72"/>
      <c r="L120" s="72"/>
      <c r="M120" s="73"/>
    </row>
    <row r="121" spans="1:14">
      <c r="C121" s="71"/>
      <c r="D121" s="191"/>
      <c r="E121" s="71"/>
      <c r="F121" s="71"/>
      <c r="G121" s="71"/>
      <c r="H121" s="71"/>
      <c r="I121" s="71"/>
      <c r="J121" s="72"/>
      <c r="K121" s="72"/>
      <c r="L121" s="72"/>
      <c r="M121" s="73"/>
    </row>
    <row r="122" spans="1:14" ht="30" customHeight="1">
      <c r="C122" s="71"/>
      <c r="D122" s="191"/>
      <c r="E122" s="71"/>
      <c r="F122" s="71"/>
      <c r="G122" s="71"/>
      <c r="H122" s="71"/>
      <c r="I122" s="71"/>
      <c r="J122" s="72"/>
      <c r="K122" s="72"/>
      <c r="L122" s="72"/>
      <c r="M122" s="73"/>
    </row>
    <row r="155" spans="2:13"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</row>
  </sheetData>
  <sheetProtection password="C724" sheet="1" objects="1" scenarios="1"/>
  <mergeCells count="35">
    <mergeCell ref="B155:M155"/>
    <mergeCell ref="B108:J108"/>
    <mergeCell ref="B109:J109"/>
    <mergeCell ref="B110:J110"/>
    <mergeCell ref="B111:J111"/>
    <mergeCell ref="B112:J112"/>
    <mergeCell ref="B113:J113"/>
    <mergeCell ref="B114:J114"/>
    <mergeCell ref="B116:J116"/>
    <mergeCell ref="B117:J117"/>
    <mergeCell ref="B115:J115"/>
    <mergeCell ref="A1:A3"/>
    <mergeCell ref="C1:C3"/>
    <mergeCell ref="D1:D3"/>
    <mergeCell ref="E1:E3"/>
    <mergeCell ref="A106:N106"/>
    <mergeCell ref="F1:F3"/>
    <mergeCell ref="M1:M3"/>
    <mergeCell ref="G1:G3"/>
    <mergeCell ref="H1:H3"/>
    <mergeCell ref="I1:I3"/>
    <mergeCell ref="J1:J3"/>
    <mergeCell ref="K1:K3"/>
    <mergeCell ref="L1:L3"/>
    <mergeCell ref="N1:N3"/>
    <mergeCell ref="O1:O3"/>
    <mergeCell ref="P1:P3"/>
    <mergeCell ref="Q2:Q4"/>
    <mergeCell ref="R2:R4"/>
    <mergeCell ref="X1:X3"/>
    <mergeCell ref="S1:S3"/>
    <mergeCell ref="T1:T3"/>
    <mergeCell ref="U1:U3"/>
    <mergeCell ref="V1:V3"/>
    <mergeCell ref="W1:W3"/>
  </mergeCells>
  <phoneticPr fontId="101" type="noConversion"/>
  <conditionalFormatting sqref="K4:L103">
    <cfRule type="cellIs" dxfId="31" priority="30" operator="equal">
      <formula>"ABSENT"</formula>
    </cfRule>
  </conditionalFormatting>
  <conditionalFormatting sqref="K108:K117">
    <cfRule type="cellIs" dxfId="30" priority="13" stopIfTrue="1" operator="equal">
      <formula>"ABSENT"</formula>
    </cfRule>
  </conditionalFormatting>
  <conditionalFormatting sqref="A4:A103">
    <cfRule type="expression" dxfId="29" priority="16">
      <formula>Q4=0</formula>
    </cfRule>
    <cfRule type="expression" dxfId="28" priority="17">
      <formula>Q4=1</formula>
    </cfRule>
  </conditionalFormatting>
  <conditionalFormatting sqref="B4:B103">
    <cfRule type="expression" dxfId="27" priority="14">
      <formula>R4=0</formula>
    </cfRule>
    <cfRule type="expression" dxfId="26" priority="15">
      <formula>R4=1</formula>
    </cfRule>
  </conditionalFormatting>
  <conditionalFormatting sqref="A4:B103">
    <cfRule type="cellIs" dxfId="25" priority="12" operator="equal">
      <formula>0</formula>
    </cfRule>
  </conditionalFormatting>
  <conditionalFormatting sqref="M4:M103">
    <cfRule type="expression" dxfId="24" priority="9">
      <formula>R4=0</formula>
    </cfRule>
    <cfRule type="expression" dxfId="23" priority="10" stopIfTrue="1">
      <formula>R4=1</formula>
    </cfRule>
  </conditionalFormatting>
  <conditionalFormatting sqref="N4:N103">
    <cfRule type="expression" dxfId="22" priority="3">
      <formula>Q4=0</formula>
    </cfRule>
    <cfRule type="expression" dxfId="21" priority="4" stopIfTrue="1">
      <formula>Q4=1</formula>
    </cfRule>
  </conditionalFormatting>
  <conditionalFormatting sqref="M4:N103">
    <cfRule type="cellIs" dxfId="20" priority="2" operator="equal">
      <formula>"ABSENT"</formula>
    </cfRule>
  </conditionalFormatting>
  <conditionalFormatting sqref="C4:C103">
    <cfRule type="cellIs" dxfId="19" priority="1" operator="equal">
      <formula>0</formula>
    </cfRule>
  </conditionalFormatting>
  <printOptions horizontalCentered="1"/>
  <pageMargins left="0.39370078740157483" right="0.31496062992125984" top="0.31496062992125984" bottom="0.31496062992125984" header="0.31496062992125984" footer="0.23622047244094491"/>
  <pageSetup paperSize="9" scale="58" fitToHeight="3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3A836C4-AE6D-4C15-B59F-10DB5CF9477E}">
            <xm:f>Accueil!$AB$26</xm:f>
            <x14:dxf>
              <font>
                <color auto="1"/>
              </font>
            </x14:dxf>
          </x14:cfRule>
          <xm:sqref>E4:E103</xm:sqref>
        </x14:conditionalFormatting>
        <x14:conditionalFormatting xmlns:xm="http://schemas.microsoft.com/office/excel/2006/main">
          <x14:cfRule type="cellIs" priority="37" operator="equal" id="{A4458329-BCCD-42A0-A68B-C254E750EC19}">
            <xm:f>Accueil!$AC$28</xm:f>
            <x14:dxf>
              <font>
                <color auto="1"/>
              </font>
            </x14:dxf>
          </x14:cfRule>
          <xm:sqref>F4:F103</xm:sqref>
        </x14:conditionalFormatting>
        <x14:conditionalFormatting xmlns:xm="http://schemas.microsoft.com/office/excel/2006/main">
          <x14:cfRule type="cellIs" priority="36" operator="equal" id="{EC983E18-57C7-4179-A89E-369768CECD5C}">
            <xm:f>Accueil!$AD$26</xm:f>
            <x14:dxf>
              <font>
                <color auto="1"/>
              </font>
            </x14:dxf>
          </x14:cfRule>
          <xm:sqref>G4:G103</xm:sqref>
        </x14:conditionalFormatting>
        <x14:conditionalFormatting xmlns:xm="http://schemas.microsoft.com/office/excel/2006/main">
          <x14:cfRule type="cellIs" priority="35" operator="equal" id="{84FE9F59-35A1-4ECE-92F2-4472088976F5}">
            <xm:f>Accueil!$AE$26</xm:f>
            <x14:dxf>
              <font>
                <color auto="1"/>
              </font>
            </x14:dxf>
          </x14:cfRule>
          <xm:sqref>H4:H103</xm:sqref>
        </x14:conditionalFormatting>
        <x14:conditionalFormatting xmlns:xm="http://schemas.microsoft.com/office/excel/2006/main">
          <x14:cfRule type="cellIs" priority="34" operator="equal" id="{DB425576-E144-440E-BE15-32A48F96A442}">
            <xm:f>Accueil!$AF$26</xm:f>
            <x14:dxf>
              <font>
                <color auto="1"/>
              </font>
            </x14:dxf>
          </x14:cfRule>
          <xm:sqref>I4:I103</xm:sqref>
        </x14:conditionalFormatting>
        <x14:conditionalFormatting xmlns:xm="http://schemas.microsoft.com/office/excel/2006/main">
          <x14:cfRule type="cellIs" priority="33" operator="equal" id="{836E68A1-E8B1-4BC8-89AB-0C848EC02FD2}">
            <xm:f>Accueil!$AG$26</xm:f>
            <x14:dxf>
              <font>
                <color auto="1"/>
              </font>
            </x14:dxf>
          </x14:cfRule>
          <xm:sqref>J4:J103</xm:sqref>
        </x14:conditionalFormatting>
        <x14:conditionalFormatting xmlns:xm="http://schemas.microsoft.com/office/excel/2006/main">
          <x14:cfRule type="cellIs" priority="22" stopIfTrue="1" operator="lessThanOrEqual" id="{649BA38D-AAB8-4E5E-85BA-EB3DF6A6344D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23" stopIfTrue="1" operator="between" id="{1F3C1DA6-1255-4B3F-B713-50F5FA54CDBB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4" stopIfTrue="1" operator="between" id="{D44ED803-9063-4387-B403-0D91DCC6939C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25" stopIfTrue="1" operator="greaterThanOrEqual" id="{DA86836A-E8FC-493D-9F89-869709AEC435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K108:K117</xm:sqref>
        </x14:conditionalFormatting>
        <x14:conditionalFormatting xmlns:xm="http://schemas.microsoft.com/office/excel/2006/main">
          <x14:cfRule type="cellIs" priority="18" stopIfTrue="1" operator="lessThanOrEqual" id="{4D99587D-8F58-4BE2-9C55-318E9E150BAD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19" stopIfTrue="1" operator="between" id="{BA077D0C-9E94-4447-B840-C7EB6583CD15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20" stopIfTrue="1" operator="between" id="{9D284C8D-7520-4B41-998F-6E6F5597758A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21" stopIfTrue="1" operator="greaterThanOrEqual" id="{D37EFEA5-D89F-48F8-9BFC-066BCB82A20B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K115:K117</xm:sqref>
        </x14:conditionalFormatting>
        <x14:conditionalFormatting xmlns:xm="http://schemas.microsoft.com/office/excel/2006/main">
          <x14:cfRule type="iconSet" priority="11" id="{2F774539-F90B-4B07-94DD-2E8EB67CB82E}">
            <x14:iconSet iconSet="4TrafficLights" custom="1">
              <x14:cfvo type="percent">
                <xm:f>0</xm:f>
              </x14:cfvo>
              <x14:cfvo type="formula">
                <xm:f>Accueil!$AH$36</xm:f>
              </x14:cfvo>
              <x14:cfvo type="formula">
                <xm:f>Accueil!$AH$37</xm:f>
              </x14:cfvo>
              <x14:cfvo type="formula">
                <xm:f>Accueil!$AH$38</xm:f>
              </x14:cfvo>
              <x14:cfIcon iconSet="4TrafficLights" iconId="0"/>
              <x14:cfIcon iconSet="3TrafficLights1" iconId="0"/>
              <x14:cfIcon iconSet="3TrafficLights1" iconId="1"/>
              <x14:cfIcon iconSet="3TrafficLights1" iconId="2"/>
            </x14:iconSet>
          </x14:cfRule>
          <xm:sqref>M4:M103</xm:sqref>
        </x14:conditionalFormatting>
        <x14:conditionalFormatting xmlns:xm="http://schemas.microsoft.com/office/excel/2006/main">
          <x14:cfRule type="cellIs" priority="5" stopIfTrue="1" operator="lessThanOrEqual" id="{8C9FA37B-01F9-4678-ACBA-0A863E40FF4B}">
            <xm:f>Accueil!$AL$36</xm:f>
            <x14:dxf>
              <fill>
                <patternFill>
                  <bgColor theme="0" tint="-0.24994659260841701"/>
                </patternFill>
              </fill>
            </x14:dxf>
          </x14:cfRule>
          <x14:cfRule type="cellIs" priority="6" stopIfTrue="1" operator="between" id="{237A0DC6-15E7-4C3F-A562-30364B8D7ADB}">
            <xm:f>Accueil!$AL$36</xm:f>
            <xm:f>Accueil!$AL$37</xm:f>
            <x14:dxf>
              <fill>
                <patternFill>
                  <bgColor rgb="FFFFCCCC"/>
                </patternFill>
              </fill>
            </x14:dxf>
          </x14:cfRule>
          <x14:cfRule type="cellIs" priority="7" stopIfTrue="1" operator="between" id="{BA733872-1BBE-40C3-AD46-A4C9F0C2E69C}">
            <xm:f>Accueil!$AL$37</xm:f>
            <xm:f>Accueil!$AL$38</xm:f>
            <x14:dxf>
              <fill>
                <patternFill>
                  <bgColor rgb="FFFFFF99"/>
                </patternFill>
              </fill>
            </x14:dxf>
          </x14:cfRule>
          <x14:cfRule type="cellIs" priority="8" stopIfTrue="1" operator="greaterThanOrEqual" id="{71D2CB68-BCDB-49C9-B26C-C34D578709B3}">
            <xm:f>Accueil!$AL$39</xm:f>
            <x14:dxf>
              <fill>
                <patternFill>
                  <bgColor rgb="FFCCFFCC"/>
                </patternFill>
              </fill>
            </x14:dxf>
          </x14:cfRule>
          <xm:sqref>N4:N103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Accueil!$F$12:$F$52</xm:f>
          </x14:formula1>
          <xm:sqref>B3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 enableFormatConditionsCalculation="0">
    <tabColor rgb="FFFF9999"/>
    <pageSetUpPr fitToPage="1"/>
  </sheetPr>
  <dimension ref="A1:BC412"/>
  <sheetViews>
    <sheetView showGridLines="0" showRowColHeaders="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RowHeight="10" x14ac:dyDescent="0"/>
  <cols>
    <col min="1" max="1" width="26.1640625" style="195" customWidth="1"/>
    <col min="2" max="2" width="26.1640625" style="196" customWidth="1"/>
    <col min="3" max="3" width="4.83203125" style="201" bestFit="1" customWidth="1"/>
    <col min="4" max="4" width="26.1640625" style="196" customWidth="1"/>
    <col min="5" max="5" width="4.83203125" style="201" bestFit="1" customWidth="1"/>
    <col min="6" max="6" width="0.5" style="196" customWidth="1"/>
    <col min="7" max="7" width="26.1640625" style="196" customWidth="1"/>
    <col min="8" max="8" width="4.83203125" style="201" bestFit="1" customWidth="1"/>
    <col min="9" max="9" width="26.1640625" style="196" customWidth="1"/>
    <col min="10" max="10" width="4.83203125" style="201" bestFit="1" customWidth="1"/>
    <col min="11" max="11" width="0.5" style="196" customWidth="1"/>
    <col min="12" max="12" width="26.1640625" style="196" customWidth="1"/>
    <col min="13" max="13" width="4.83203125" style="201" bestFit="1" customWidth="1"/>
    <col min="14" max="14" width="26.1640625" style="196" customWidth="1"/>
    <col min="15" max="15" width="4.83203125" style="201" bestFit="1" customWidth="1"/>
    <col min="16" max="16" width="0.5" style="196" customWidth="1"/>
    <col min="17" max="17" width="26.1640625" style="196" customWidth="1"/>
    <col min="18" max="18" width="4.83203125" style="201" bestFit="1" customWidth="1"/>
    <col min="19" max="19" width="26.1640625" style="196" customWidth="1"/>
    <col min="20" max="20" width="4.83203125" style="201" bestFit="1" customWidth="1"/>
    <col min="21" max="21" width="0.5" style="196" customWidth="1"/>
    <col min="22" max="22" width="26.1640625" style="196" customWidth="1"/>
    <col min="23" max="23" width="4.83203125" style="201" bestFit="1" customWidth="1"/>
    <col min="24" max="24" width="26.1640625" style="196" customWidth="1"/>
    <col min="25" max="25" width="4.83203125" style="201" bestFit="1" customWidth="1"/>
    <col min="26" max="26" width="1.1640625" style="196" hidden="1" customWidth="1"/>
    <col min="27" max="27" width="4.6640625" style="197" hidden="1" customWidth="1"/>
    <col min="28" max="28" width="4.6640625" style="198" hidden="1" customWidth="1"/>
    <col min="29" max="29" width="12.33203125" style="196" hidden="1" customWidth="1"/>
    <col min="30" max="30" width="5" style="196" hidden="1" customWidth="1"/>
    <col min="31" max="31" width="0.5" style="196" customWidth="1"/>
    <col min="32" max="32" width="26.1640625" style="196" customWidth="1"/>
    <col min="33" max="33" width="4.83203125" style="201" bestFit="1" customWidth="1"/>
    <col min="34" max="34" width="26.1640625" style="196" customWidth="1"/>
    <col min="35" max="35" width="4.83203125" style="201" bestFit="1" customWidth="1"/>
    <col min="36" max="36" width="0.5" style="196" customWidth="1"/>
    <col min="37" max="37" width="26.1640625" style="196" customWidth="1"/>
    <col min="38" max="38" width="4.83203125" style="201" bestFit="1" customWidth="1"/>
    <col min="39" max="39" width="26.1640625" style="196" customWidth="1"/>
    <col min="40" max="40" width="4.83203125" style="201" bestFit="1" customWidth="1"/>
    <col min="41" max="41" width="0.5" style="196" customWidth="1"/>
    <col min="42" max="42" width="26.1640625" style="196" customWidth="1"/>
    <col min="43" max="43" width="4.83203125" style="201" bestFit="1" customWidth="1"/>
    <col min="44" max="44" width="26.1640625" style="196" customWidth="1"/>
    <col min="45" max="45" width="4.83203125" style="201" bestFit="1" customWidth="1"/>
    <col min="46" max="46" width="0.5" style="196" customWidth="1"/>
    <col min="47" max="47" width="26.1640625" style="196" customWidth="1"/>
    <col min="48" max="48" width="4.83203125" style="201" bestFit="1" customWidth="1"/>
    <col min="49" max="49" width="26.1640625" style="196" customWidth="1"/>
    <col min="50" max="50" width="4.83203125" style="201" bestFit="1" customWidth="1"/>
    <col min="51" max="51" width="0.5" style="196" customWidth="1"/>
    <col min="52" max="52" width="26.1640625" style="196" customWidth="1"/>
    <col min="53" max="53" width="4.83203125" style="201" bestFit="1" customWidth="1"/>
    <col min="54" max="54" width="26.1640625" style="196" customWidth="1"/>
    <col min="55" max="55" width="4.83203125" style="201" bestFit="1" customWidth="1"/>
    <col min="56" max="16384" width="10.83203125" style="196"/>
  </cols>
  <sheetData>
    <row r="1" spans="1:55" ht="13">
      <c r="B1" s="16" t="s">
        <v>66</v>
      </c>
      <c r="C1" s="193"/>
      <c r="D1" s="17"/>
      <c r="E1" s="193"/>
      <c r="F1" s="18"/>
      <c r="G1" s="3"/>
      <c r="H1" s="193"/>
      <c r="I1" s="3"/>
      <c r="J1" s="193"/>
      <c r="M1" s="193"/>
      <c r="O1" s="193"/>
      <c r="R1" s="193"/>
      <c r="T1" s="193"/>
      <c r="W1" s="193"/>
      <c r="Y1" s="193"/>
      <c r="AG1" s="193"/>
      <c r="AI1" s="193"/>
      <c r="AL1" s="193"/>
      <c r="AN1" s="193"/>
      <c r="AQ1" s="193"/>
      <c r="AS1" s="193"/>
      <c r="AV1" s="193"/>
      <c r="AX1" s="193"/>
      <c r="BA1" s="193"/>
      <c r="BC1" s="193"/>
    </row>
    <row r="2" spans="1:55" ht="14">
      <c r="B2" s="19" t="s">
        <v>76</v>
      </c>
      <c r="C2" s="193"/>
      <c r="D2" s="17"/>
      <c r="E2" s="193"/>
      <c r="F2" s="18"/>
      <c r="G2" s="3"/>
      <c r="H2" s="193"/>
      <c r="I2" s="3"/>
      <c r="J2" s="193"/>
      <c r="M2" s="193"/>
      <c r="O2" s="193"/>
      <c r="R2" s="193"/>
      <c r="T2" s="193"/>
      <c r="W2" s="193"/>
      <c r="Y2" s="193"/>
      <c r="AG2" s="193"/>
      <c r="AI2" s="193"/>
      <c r="AL2" s="193"/>
      <c r="AN2" s="193"/>
      <c r="AQ2" s="193"/>
      <c r="AS2" s="193"/>
      <c r="AV2" s="193"/>
      <c r="AX2" s="193"/>
      <c r="BA2" s="193"/>
      <c r="BC2" s="193"/>
    </row>
    <row r="3" spans="1:55" s="303" customFormat="1" ht="15" customHeight="1">
      <c r="A3" s="305"/>
      <c r="B3" s="307"/>
      <c r="C3" s="194">
        <v>0</v>
      </c>
      <c r="D3" s="308"/>
      <c r="F3" s="306"/>
      <c r="J3" s="309"/>
      <c r="M3" s="309"/>
      <c r="O3" s="309"/>
      <c r="R3" s="309"/>
      <c r="T3" s="306"/>
      <c r="W3" s="306"/>
      <c r="Y3" s="306"/>
      <c r="AA3" s="310"/>
      <c r="AB3" s="311"/>
      <c r="AG3" s="306"/>
      <c r="AI3" s="306"/>
      <c r="AL3" s="306"/>
      <c r="AN3" s="306"/>
      <c r="AQ3" s="306"/>
      <c r="AS3" s="306"/>
      <c r="AV3" s="306"/>
      <c r="AX3" s="306"/>
      <c r="BA3" s="306"/>
      <c r="BC3" s="306"/>
    </row>
    <row r="4" spans="1:55" s="303" customFormat="1" ht="15" customHeight="1">
      <c r="A4" s="305"/>
      <c r="B4" s="312" t="s">
        <v>74</v>
      </c>
      <c r="C4" s="313">
        <v>15</v>
      </c>
      <c r="D4" s="314" t="str">
        <f>CONCATENATE("Moins de ",ROUND(G4,0)," %")</f>
        <v>Moins de 15 %</v>
      </c>
      <c r="E4" s="199">
        <f>G4/100</f>
        <v>0.15</v>
      </c>
      <c r="F4" s="200"/>
      <c r="G4" s="194">
        <f>IF(C4="",33,C4)</f>
        <v>15</v>
      </c>
      <c r="H4" s="411" t="s">
        <v>8</v>
      </c>
      <c r="I4" s="411"/>
      <c r="J4" s="411"/>
      <c r="R4" s="309"/>
      <c r="T4" s="306"/>
      <c r="W4" s="306"/>
      <c r="Y4" s="306"/>
      <c r="AA4" s="310"/>
      <c r="AB4" s="311"/>
      <c r="AG4" s="306"/>
      <c r="AI4" s="306"/>
      <c r="AL4" s="306"/>
      <c r="AN4" s="306"/>
      <c r="AQ4" s="306"/>
      <c r="AS4" s="306"/>
      <c r="AV4" s="306"/>
      <c r="AX4" s="306"/>
      <c r="BA4" s="306"/>
      <c r="BC4" s="306"/>
    </row>
    <row r="5" spans="1:55" s="303" customFormat="1" ht="15" customHeight="1">
      <c r="A5" s="305"/>
      <c r="B5" s="312" t="s">
        <v>75</v>
      </c>
      <c r="C5" s="313">
        <v>33</v>
      </c>
      <c r="D5" s="314" t="str">
        <f>CONCATENATE("De ",ROUND(G4,0)," % à ",ROUND(G5,0)," %")</f>
        <v>De 15 % à 33 %</v>
      </c>
      <c r="E5" s="199">
        <f>G5/100</f>
        <v>0.33</v>
      </c>
      <c r="F5" s="200"/>
      <c r="G5" s="194">
        <f>IF(C5="",66,C5)</f>
        <v>33</v>
      </c>
      <c r="H5" s="255" t="s">
        <v>8</v>
      </c>
      <c r="I5" s="255"/>
      <c r="J5" s="255"/>
      <c r="R5" s="309"/>
      <c r="T5" s="306"/>
      <c r="W5" s="306"/>
      <c r="Y5" s="306"/>
      <c r="AA5" s="310"/>
      <c r="AB5" s="311"/>
      <c r="AG5" s="306"/>
      <c r="AI5" s="306"/>
      <c r="AL5" s="306"/>
      <c r="AN5" s="306"/>
      <c r="AQ5" s="306"/>
      <c r="AS5" s="306"/>
      <c r="AV5" s="306"/>
      <c r="AX5" s="306"/>
      <c r="BA5" s="306"/>
      <c r="BC5" s="306"/>
    </row>
    <row r="6" spans="1:55" s="303" customFormat="1" ht="15" customHeight="1">
      <c r="A6" s="305"/>
      <c r="B6" s="308"/>
      <c r="C6" s="304">
        <v>100</v>
      </c>
      <c r="D6" s="308"/>
      <c r="F6" s="306"/>
      <c r="G6" s="301"/>
      <c r="J6" s="302"/>
      <c r="L6" s="300"/>
      <c r="M6" s="412"/>
      <c r="N6" s="412"/>
      <c r="O6" s="412"/>
      <c r="R6" s="309"/>
      <c r="T6" s="306"/>
      <c r="W6" s="306"/>
      <c r="Y6" s="306"/>
      <c r="AA6" s="310"/>
      <c r="AB6" s="311"/>
      <c r="AG6" s="306"/>
      <c r="AI6" s="306"/>
      <c r="AL6" s="306"/>
      <c r="AN6" s="306"/>
      <c r="AQ6" s="306"/>
      <c r="AS6" s="306"/>
      <c r="AV6" s="306"/>
      <c r="AX6" s="306"/>
      <c r="BA6" s="306"/>
      <c r="BC6" s="306"/>
    </row>
    <row r="7" spans="1:55" ht="6" customHeight="1" thickBot="1">
      <c r="I7" s="298"/>
      <c r="J7" s="299"/>
      <c r="K7" s="298"/>
      <c r="L7" s="298"/>
      <c r="M7" s="299"/>
      <c r="N7" s="298"/>
      <c r="O7" s="299"/>
    </row>
    <row r="8" spans="1:55" s="203" customFormat="1" ht="25.5" customHeight="1" thickBot="1">
      <c r="A8" s="202"/>
      <c r="B8" s="413" t="str">
        <f>Accueil!$A$2&amp;IF(Accueil!$A$2="",""," - ")&amp;"ACQUIS NON SUFFISANTS OU FRAGILES"</f>
        <v>Evaluation - ACQUIS NON SUFFISANTS OU FRAGILES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 t="str">
        <f>Accueil!$A$2&amp;IF(Accueil!$A$2="",""," - ")&amp;"ACQUIS NON SUFFISANTS OU FRAGILES"</f>
        <v>Evaluation - ACQUIS NON SUFFISANTS OU FRAGILES</v>
      </c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241"/>
      <c r="AK8" s="414" t="str">
        <f>Accueil!$A$2&amp;IF(Accueil!$A$2="",""," - ")&amp;"ACQUIS NON SUFFISANTS OU FRAGILES"</f>
        <v>Evaluation - ACQUIS NON SUFFISANTS OU FRAGILES</v>
      </c>
      <c r="AL8" s="414"/>
      <c r="AM8" s="414"/>
      <c r="AN8" s="414"/>
      <c r="AO8" s="414"/>
      <c r="AP8" s="414"/>
      <c r="AQ8" s="414"/>
      <c r="AR8" s="414"/>
      <c r="AS8" s="414"/>
      <c r="AT8" s="414"/>
      <c r="AU8" s="414"/>
      <c r="AV8" s="414"/>
      <c r="AW8" s="414"/>
      <c r="AX8" s="414"/>
      <c r="AY8" s="414"/>
      <c r="AZ8" s="414"/>
      <c r="BA8" s="414"/>
      <c r="BB8" s="414"/>
      <c r="BC8" s="415"/>
    </row>
    <row r="9" spans="1:55" s="207" customFormat="1" ht="33" customHeight="1">
      <c r="A9" s="248"/>
      <c r="B9" s="408" t="str">
        <f>COMP1</f>
        <v>CP 1 : Chercher</v>
      </c>
      <c r="C9" s="409"/>
      <c r="D9" s="409"/>
      <c r="E9" s="410"/>
      <c r="F9" s="204"/>
      <c r="G9" s="408" t="str">
        <f>COMP2</f>
        <v>CP 2 : Représenter</v>
      </c>
      <c r="H9" s="409"/>
      <c r="I9" s="409"/>
      <c r="J9" s="410"/>
      <c r="K9" s="204"/>
      <c r="L9" s="408" t="str">
        <f>COMP3</f>
        <v>CP 3 : Calculer</v>
      </c>
      <c r="M9" s="409"/>
      <c r="N9" s="409"/>
      <c r="O9" s="410"/>
      <c r="P9" s="204"/>
      <c r="Q9" s="408" t="str">
        <f>COMP4</f>
        <v>CP 4 : Raisonner</v>
      </c>
      <c r="R9" s="409"/>
      <c r="S9" s="409"/>
      <c r="T9" s="410"/>
      <c r="U9" s="204"/>
      <c r="V9" s="408" t="str">
        <f>COMP5</f>
        <v>CP 5 : Communiquer</v>
      </c>
      <c r="W9" s="409"/>
      <c r="X9" s="409"/>
      <c r="Y9" s="410"/>
      <c r="Z9" s="204"/>
      <c r="AA9" s="205">
        <v>24</v>
      </c>
      <c r="AB9" s="204"/>
      <c r="AC9" s="204"/>
      <c r="AD9" s="204"/>
      <c r="AE9" s="206"/>
      <c r="AF9" s="408" t="str">
        <f>COMP6</f>
        <v/>
      </c>
      <c r="AG9" s="409"/>
      <c r="AH9" s="409"/>
      <c r="AI9" s="410"/>
      <c r="AJ9" s="204"/>
      <c r="AK9" s="408" t="str">
        <f>COMP7</f>
        <v/>
      </c>
      <c r="AL9" s="409"/>
      <c r="AM9" s="409"/>
      <c r="AN9" s="410"/>
      <c r="AO9" s="204"/>
      <c r="AP9" s="408" t="str">
        <f>COMP8</f>
        <v/>
      </c>
      <c r="AQ9" s="409"/>
      <c r="AR9" s="409"/>
      <c r="AS9" s="410"/>
      <c r="AT9" s="204"/>
      <c r="AU9" s="408" t="str">
        <f>COMP9</f>
        <v/>
      </c>
      <c r="AV9" s="409"/>
      <c r="AW9" s="409"/>
      <c r="AX9" s="410"/>
      <c r="AY9" s="204"/>
      <c r="AZ9" s="408" t="str">
        <f>COMP10</f>
        <v/>
      </c>
      <c r="BA9" s="409"/>
      <c r="BB9" s="409"/>
      <c r="BC9" s="410"/>
    </row>
    <row r="10" spans="1:55" s="74" customFormat="1" ht="17.25" customHeight="1">
      <c r="A10" s="249"/>
      <c r="B10" s="406" t="str">
        <f>$D$4</f>
        <v>Moins de 15 %</v>
      </c>
      <c r="C10" s="407"/>
      <c r="D10" s="400" t="str">
        <f>$D$5</f>
        <v>De 15 % à 33 %</v>
      </c>
      <c r="E10" s="401"/>
      <c r="F10" s="236"/>
      <c r="G10" s="406" t="str">
        <f>$D$4</f>
        <v>Moins de 15 %</v>
      </c>
      <c r="H10" s="407"/>
      <c r="I10" s="400" t="str">
        <f>$D$5</f>
        <v>De 15 % à 33 %</v>
      </c>
      <c r="J10" s="401"/>
      <c r="K10" s="236"/>
      <c r="L10" s="406" t="str">
        <f>$D$4</f>
        <v>Moins de 15 %</v>
      </c>
      <c r="M10" s="407"/>
      <c r="N10" s="400" t="str">
        <f>$D$5</f>
        <v>De 15 % à 33 %</v>
      </c>
      <c r="O10" s="401"/>
      <c r="P10" s="236"/>
      <c r="Q10" s="406" t="str">
        <f>$D$4</f>
        <v>Moins de 15 %</v>
      </c>
      <c r="R10" s="407"/>
      <c r="S10" s="400" t="str">
        <f>$D$5</f>
        <v>De 15 % à 33 %</v>
      </c>
      <c r="T10" s="401"/>
      <c r="U10" s="236"/>
      <c r="V10" s="406" t="str">
        <f>$D$4</f>
        <v>Moins de 15 %</v>
      </c>
      <c r="W10" s="407"/>
      <c r="X10" s="400" t="str">
        <f>$D$5</f>
        <v>De 15 % à 33 %</v>
      </c>
      <c r="Y10" s="401"/>
      <c r="AA10" s="237"/>
      <c r="AB10" s="238"/>
      <c r="AE10" s="239"/>
      <c r="AF10" s="406" t="str">
        <f>$D$4</f>
        <v>Moins de 15 %</v>
      </c>
      <c r="AG10" s="407"/>
      <c r="AH10" s="400" t="str">
        <f>$D$5</f>
        <v>De 15 % à 33 %</v>
      </c>
      <c r="AI10" s="401"/>
      <c r="AJ10" s="236"/>
      <c r="AK10" s="406" t="str">
        <f>$D$4</f>
        <v>Moins de 15 %</v>
      </c>
      <c r="AL10" s="407"/>
      <c r="AM10" s="400" t="str">
        <f>$D$5</f>
        <v>De 15 % à 33 %</v>
      </c>
      <c r="AN10" s="401"/>
      <c r="AO10" s="236"/>
      <c r="AP10" s="406" t="str">
        <f>$D$4</f>
        <v>Moins de 15 %</v>
      </c>
      <c r="AQ10" s="407"/>
      <c r="AR10" s="400" t="str">
        <f>$D$5</f>
        <v>De 15 % à 33 %</v>
      </c>
      <c r="AS10" s="401"/>
      <c r="AT10" s="236"/>
      <c r="AU10" s="406" t="str">
        <f>$D$4</f>
        <v>Moins de 15 %</v>
      </c>
      <c r="AV10" s="407"/>
      <c r="AW10" s="400" t="str">
        <f>$D$5</f>
        <v>De 15 % à 33 %</v>
      </c>
      <c r="AX10" s="401"/>
      <c r="AY10" s="236"/>
      <c r="AZ10" s="402" t="str">
        <f>$D$4</f>
        <v>Moins de 15 %</v>
      </c>
      <c r="BA10" s="403"/>
      <c r="BB10" s="404" t="str">
        <f>$D$5</f>
        <v>De 15 % à 33 %</v>
      </c>
      <c r="BC10" s="405"/>
    </row>
    <row r="11" spans="1:55" s="211" customFormat="1" ht="17.25" customHeight="1" thickBot="1">
      <c r="A11" s="279"/>
      <c r="B11" s="280" t="s">
        <v>67</v>
      </c>
      <c r="C11" s="315">
        <f>COUNTIF(B12:B411,"&gt;=A")</f>
        <v>0</v>
      </c>
      <c r="D11" s="316" t="s">
        <v>67</v>
      </c>
      <c r="E11" s="317">
        <f>COUNTIF(D12:D411,"&gt;=A")</f>
        <v>0</v>
      </c>
      <c r="F11" s="210"/>
      <c r="G11" s="280" t="s">
        <v>67</v>
      </c>
      <c r="H11" s="315">
        <f>COUNTIF(G12:G411,"&gt;=A")</f>
        <v>0</v>
      </c>
      <c r="I11" s="316" t="s">
        <v>67</v>
      </c>
      <c r="J11" s="317">
        <f>COUNTIF(I12:I411,"&gt;=A")</f>
        <v>0</v>
      </c>
      <c r="K11" s="210"/>
      <c r="L11" s="280" t="s">
        <v>67</v>
      </c>
      <c r="M11" s="315">
        <f>COUNTIF(L12:L411,"&gt;=A")</f>
        <v>0</v>
      </c>
      <c r="N11" s="316" t="s">
        <v>67</v>
      </c>
      <c r="O11" s="317">
        <f>COUNTIF(N12:N411,"&gt;=A")</f>
        <v>0</v>
      </c>
      <c r="P11" s="210"/>
      <c r="Q11" s="280" t="s">
        <v>67</v>
      </c>
      <c r="R11" s="315">
        <f>COUNTIF(Q12:Q411,"&gt;=A")</f>
        <v>0</v>
      </c>
      <c r="S11" s="316" t="s">
        <v>67</v>
      </c>
      <c r="T11" s="317">
        <f>COUNTIF(S12:S411,"&gt;=A")</f>
        <v>0</v>
      </c>
      <c r="U11" s="210"/>
      <c r="V11" s="280" t="s">
        <v>67</v>
      </c>
      <c r="W11" s="315">
        <f>COUNTIF(V12:V411,"&gt;=A")</f>
        <v>0</v>
      </c>
      <c r="X11" s="316" t="s">
        <v>67</v>
      </c>
      <c r="Y11" s="317">
        <f>COUNTIF(X12:X411,"&gt;=A")</f>
        <v>0</v>
      </c>
      <c r="AA11" s="212"/>
      <c r="AB11" s="213"/>
      <c r="AC11" s="214"/>
      <c r="AD11" s="214"/>
      <c r="AE11" s="215"/>
      <c r="AF11" s="280" t="s">
        <v>67</v>
      </c>
      <c r="AG11" s="315">
        <f>COUNTIF(AF12:AF411,"&gt;=A")</f>
        <v>0</v>
      </c>
      <c r="AH11" s="316" t="s">
        <v>67</v>
      </c>
      <c r="AI11" s="317">
        <f>COUNTIF(AH12:AH411,"&gt;=A")</f>
        <v>0</v>
      </c>
      <c r="AJ11" s="210"/>
      <c r="AK11" s="280" t="s">
        <v>67</v>
      </c>
      <c r="AL11" s="315">
        <f>COUNTIF(AK12:AK411,"&gt;=A")</f>
        <v>0</v>
      </c>
      <c r="AM11" s="316" t="s">
        <v>67</v>
      </c>
      <c r="AN11" s="317">
        <f>COUNTIF(AM12:AM411,"&gt;=A")</f>
        <v>0</v>
      </c>
      <c r="AO11" s="210"/>
      <c r="AP11" s="280" t="s">
        <v>67</v>
      </c>
      <c r="AQ11" s="315">
        <f>COUNTIF(AP12:AP411,"&gt;=A")</f>
        <v>0</v>
      </c>
      <c r="AR11" s="316" t="s">
        <v>67</v>
      </c>
      <c r="AS11" s="317">
        <f>COUNTIF(AR12:AR411,"&gt;=A")</f>
        <v>0</v>
      </c>
      <c r="AT11" s="210"/>
      <c r="AU11" s="280" t="s">
        <v>67</v>
      </c>
      <c r="AV11" s="315">
        <f>COUNTIF(AU12:AU411,"&gt;=A")</f>
        <v>0</v>
      </c>
      <c r="AW11" s="316" t="s">
        <v>67</v>
      </c>
      <c r="AX11" s="317">
        <f>COUNTIF(AW12:AW411,"&gt;=A")</f>
        <v>0</v>
      </c>
      <c r="AY11" s="210"/>
      <c r="AZ11" s="280" t="s">
        <v>67</v>
      </c>
      <c r="BA11" s="315">
        <f>COUNTIF(AZ12:AZ411,"&gt;=A")</f>
        <v>0</v>
      </c>
      <c r="BB11" s="316" t="s">
        <v>67</v>
      </c>
      <c r="BC11" s="317">
        <f>COUNTIF(BB12:BB411,"&gt;=A")</f>
        <v>0</v>
      </c>
    </row>
    <row r="12" spans="1:55" s="225" customFormat="1" ht="12.75" customHeight="1">
      <c r="A12" s="216" t="str">
        <f>IF(Accueil!F13="","",Accueil!F13)</f>
        <v/>
      </c>
      <c r="B12" s="281" t="str">
        <f>IF(OR('Résultats élèves'!D4&lt;$E$4,'Résultats élèves'!D4="A"),'Groupes de besoin'!A12,"")</f>
        <v/>
      </c>
      <c r="C12" s="282" t="str">
        <f>IF(B12="","",'Résultats élèves'!D4)</f>
        <v/>
      </c>
      <c r="D12" s="283" t="str">
        <f>IF(OR(AND('Résultats élèves'!D4&gt;=$E$4,'Résultats élèves'!D4&lt;=$E$5),'Résultats élèves'!D4="A"),'Groupes de besoin'!A12,"")</f>
        <v/>
      </c>
      <c r="E12" s="284" t="str">
        <f>IF(D12="","",'Résultats élèves'!D4)</f>
        <v/>
      </c>
      <c r="F12" s="285"/>
      <c r="G12" s="281" t="str">
        <f>IF(OR('Résultats élèves'!E4&lt;$E$4,'Résultats élèves'!E4="A"),'Groupes de besoin'!A12,"")</f>
        <v/>
      </c>
      <c r="H12" s="282" t="str">
        <f>IF(G12="","",'Résultats élèves'!E4)</f>
        <v/>
      </c>
      <c r="I12" s="283" t="str">
        <f>IF(OR(AND('Résultats élèves'!E4&gt;=$E$4,'Résultats élèves'!E4&lt;=$E$5),'Résultats élèves'!E4="A"),'Groupes de besoin'!A12,"")</f>
        <v/>
      </c>
      <c r="J12" s="284" t="str">
        <f>IF(I12="","",'Résultats élèves'!E4)</f>
        <v/>
      </c>
      <c r="K12" s="285"/>
      <c r="L12" s="281" t="str">
        <f>IF(OR('Résultats élèves'!F4&lt;$E$4,'Résultats élèves'!F4="A"),'Groupes de besoin'!A12,"")</f>
        <v/>
      </c>
      <c r="M12" s="282" t="str">
        <f>IF(L12="","",'Résultats élèves'!F4)</f>
        <v/>
      </c>
      <c r="N12" s="283" t="str">
        <f>IF(OR(AND('Résultats élèves'!F4&gt;=$E$4,'Résultats élèves'!F4&lt;=$E$5),'Résultats élèves'!F4="A"),'Groupes de besoin'!A12,"")</f>
        <v/>
      </c>
      <c r="O12" s="284" t="str">
        <f>IF(N12="","",'Résultats élèves'!F4)</f>
        <v/>
      </c>
      <c r="P12" s="285"/>
      <c r="Q12" s="281" t="str">
        <f>IF(OR('Résultats élèves'!G4&lt;$E$4,'Résultats élèves'!G4="A"),'Groupes de besoin'!A12,"")</f>
        <v/>
      </c>
      <c r="R12" s="282" t="str">
        <f>IF(Q12="","",'Résultats élèves'!G4)</f>
        <v/>
      </c>
      <c r="S12" s="283" t="str">
        <f>IF(OR(AND('Résultats élèves'!G4&gt;=$E$4,'Résultats élèves'!G4&lt;=$E$5),'Résultats élèves'!G4="A"),'Groupes de besoin'!A12,"")</f>
        <v/>
      </c>
      <c r="T12" s="284" t="str">
        <f>IF(S12="","",'Résultats élèves'!G4)</f>
        <v/>
      </c>
      <c r="U12" s="285"/>
      <c r="V12" s="281" t="str">
        <f>IF(OR('Résultats élèves'!H4&lt;$E$4,'Résultats élèves'!H4="A"),'Groupes de besoin'!A12,"")</f>
        <v/>
      </c>
      <c r="W12" s="282" t="str">
        <f>IF(V12="","",'Résultats élèves'!H4)</f>
        <v/>
      </c>
      <c r="X12" s="283" t="str">
        <f>IF(OR(AND('Résultats élèves'!H4&gt;=$E$4,'Résultats élèves'!H4&lt;=$E$5),'Résultats élèves'!H4="A"),'Groupes de besoin'!A12,"")</f>
        <v/>
      </c>
      <c r="Y12" s="284" t="str">
        <f>IF(X12="","",'Résultats élèves'!H4)</f>
        <v/>
      </c>
      <c r="Z12" s="286"/>
      <c r="AA12" s="287">
        <f t="shared" ref="AA12:AA75" si="0">COUNTIF(B12:Y12,"")</f>
        <v>24</v>
      </c>
      <c r="AB12" s="288">
        <f>COUNTA(B12:Y12)</f>
        <v>20</v>
      </c>
      <c r="AC12" s="289" t="str">
        <f>IF(AA12&lt;$AA$9,#REF!,"")</f>
        <v/>
      </c>
      <c r="AD12" s="289"/>
      <c r="AE12" s="290"/>
      <c r="AF12" s="281" t="str">
        <f>IF(OR('Résultats élèves'!I4&lt;$E$4,'Résultats élèves'!I4="A"),'Groupes de besoin'!A12,"")</f>
        <v/>
      </c>
      <c r="AG12" s="282" t="str">
        <f>IF(AF12="","",'Résultats élèves'!I4)</f>
        <v/>
      </c>
      <c r="AH12" s="283" t="str">
        <f>IF(OR(AND('Résultats élèves'!I4&gt;=$E$4,'Résultats élèves'!I4&lt;=$E$5),'Résultats élèves'!I4="A"),'Groupes de besoin'!A12,"")</f>
        <v/>
      </c>
      <c r="AI12" s="284" t="str">
        <f>IF(AH12="","",'Résultats élèves'!I4)</f>
        <v/>
      </c>
      <c r="AJ12" s="285"/>
      <c r="AK12" s="281" t="str">
        <f>IF(OR('Résultats élèves'!J4&lt;$E$4,'Résultats élèves'!J4="A"),'Groupes de besoin'!A12,"")</f>
        <v/>
      </c>
      <c r="AL12" s="282" t="str">
        <f>IF(AK12="","",'Résultats élèves'!J4)</f>
        <v/>
      </c>
      <c r="AM12" s="283" t="str">
        <f>IF(OR(AND('Résultats élèves'!J4&gt;=$E$4,'Résultats élèves'!J4&lt;=$E$5),'Résultats élèves'!J4="A"),'Groupes de besoin'!A12,"")</f>
        <v/>
      </c>
      <c r="AN12" s="284" t="str">
        <f>IF(AM12="","",'Résultats élèves'!J4)</f>
        <v/>
      </c>
      <c r="AO12" s="285"/>
      <c r="AP12" s="281" t="str">
        <f>IF(OR('Résultats élèves'!K4&lt;$E$4,'Résultats élèves'!K4="A"),'Groupes de besoin'!A12,"")</f>
        <v/>
      </c>
      <c r="AQ12" s="282" t="str">
        <f>IF(AP12="","",'Résultats élèves'!K4)</f>
        <v/>
      </c>
      <c r="AR12" s="283" t="str">
        <f>IF(OR(AND('Résultats élèves'!K4&gt;=$E$4,'Résultats élèves'!K4&lt;=$E$5),'Résultats élèves'!K4="A"),'Groupes de besoin'!A12,"")</f>
        <v/>
      </c>
      <c r="AS12" s="284" t="str">
        <f>IF(AR12="","",'Résultats élèves'!K4)</f>
        <v/>
      </c>
      <c r="AT12" s="285"/>
      <c r="AU12" s="281" t="str">
        <f>IF(OR('Résultats élèves'!L4&lt;$E$4,'Résultats élèves'!L4="A"),'Groupes de besoin'!A12,"")</f>
        <v/>
      </c>
      <c r="AV12" s="282" t="str">
        <f>IF(AU12="","",'Résultats élèves'!L4)</f>
        <v/>
      </c>
      <c r="AW12" s="283" t="str">
        <f>IF(OR(AND('Résultats élèves'!L4&gt;=$E$4,'Résultats élèves'!L4&lt;=$E$5),'Résultats élèves'!L4="A"),'Groupes de besoin'!A12,"")</f>
        <v/>
      </c>
      <c r="AX12" s="284" t="str">
        <f>IF(AW12="","",'Résultats élèves'!L4)</f>
        <v/>
      </c>
      <c r="AY12" s="285"/>
      <c r="AZ12" s="281" t="str">
        <f>IF(OR('Résultats élèves'!M4&lt;$E$4,'Résultats élèves'!M4="A"),'Groupes de besoin'!A12,"")</f>
        <v/>
      </c>
      <c r="BA12" s="282" t="str">
        <f>IF(AZ12="","",'Résultats élèves'!M4)</f>
        <v/>
      </c>
      <c r="BB12" s="283" t="str">
        <f>IF(OR(AND('Résultats élèves'!M4&gt;=$E$4,'Résultats élèves'!M4&lt;=$E$5),'Résultats élèves'!M4="A"),'Groupes de besoin'!A12,"")</f>
        <v/>
      </c>
      <c r="BC12" s="284" t="str">
        <f>IF(BB12="","",'Résultats élèves'!M4)</f>
        <v/>
      </c>
    </row>
    <row r="13" spans="1:55" s="225" customFormat="1" ht="12.75" customHeight="1">
      <c r="A13" s="227" t="str">
        <f>IF(Accueil!F14="","",Accueil!F14)</f>
        <v/>
      </c>
      <c r="B13" s="217" t="str">
        <f>IF(OR('Résultats élèves'!D5&lt;$E$4,'Résultats élèves'!D5="A"),'Groupes de besoin'!A13,"")</f>
        <v/>
      </c>
      <c r="C13" s="218" t="str">
        <f>IF(B13="","",'Résultats élèves'!D5)</f>
        <v/>
      </c>
      <c r="D13" s="219" t="str">
        <f>IF(OR(AND('Résultats élèves'!D5&gt;=$E$4,'Résultats élèves'!D5&lt;=$E$5),'Résultats élèves'!D5="A"),'Groupes de besoin'!A13,"")</f>
        <v/>
      </c>
      <c r="E13" s="220" t="str">
        <f>IF(D13="","",'Résultats élèves'!D5)</f>
        <v/>
      </c>
      <c r="F13" s="221"/>
      <c r="G13" s="217" t="str">
        <f>IF(OR('Résultats élèves'!E5&lt;$E$4,'Résultats élèves'!E5="A"),'Groupes de besoin'!A13,"")</f>
        <v/>
      </c>
      <c r="H13" s="218" t="str">
        <f>IF(G13="","",'Résultats élèves'!E5)</f>
        <v/>
      </c>
      <c r="I13" s="219" t="str">
        <f>IF(OR(AND('Résultats élèves'!E5&gt;=$E$4,'Résultats élèves'!E5&lt;=$E$5),'Résultats élèves'!E5="A"),'Groupes de besoin'!A13,"")</f>
        <v/>
      </c>
      <c r="J13" s="220" t="str">
        <f>IF(I13="","",'Résultats élèves'!E5)</f>
        <v/>
      </c>
      <c r="K13" s="221"/>
      <c r="L13" s="217" t="str">
        <f>IF(OR('Résultats élèves'!F5&lt;$E$4,'Résultats élèves'!F5="A"),'Groupes de besoin'!A13,"")</f>
        <v/>
      </c>
      <c r="M13" s="218" t="str">
        <f>IF(L13="","",'Résultats élèves'!F5)</f>
        <v/>
      </c>
      <c r="N13" s="219" t="str">
        <f>IF(OR(AND('Résultats élèves'!F5&gt;=$E$4,'Résultats élèves'!F5&lt;=$E$5),'Résultats élèves'!F5="A"),'Groupes de besoin'!A13,"")</f>
        <v/>
      </c>
      <c r="O13" s="220" t="str">
        <f>IF(N13="","",'Résultats élèves'!F5)</f>
        <v/>
      </c>
      <c r="P13" s="221"/>
      <c r="Q13" s="217" t="str">
        <f>IF(OR('Résultats élèves'!G5&lt;$E$4,'Résultats élèves'!G5="A"),'Groupes de besoin'!A13,"")</f>
        <v/>
      </c>
      <c r="R13" s="218" t="str">
        <f>IF(Q13="","",'Résultats élèves'!G5)</f>
        <v/>
      </c>
      <c r="S13" s="219" t="str">
        <f>IF(OR(AND('Résultats élèves'!G5&gt;=$E$4,'Résultats élèves'!G5&lt;=$E$5),'Résultats élèves'!G5="A"),'Groupes de besoin'!A13,"")</f>
        <v/>
      </c>
      <c r="T13" s="220" t="str">
        <f>IF(S13="","",'Résultats élèves'!G5)</f>
        <v/>
      </c>
      <c r="U13" s="221"/>
      <c r="V13" s="217" t="str">
        <f>IF(OR('Résultats élèves'!H5&lt;$E$4,'Résultats élèves'!H5="A"),'Groupes de besoin'!A13,"")</f>
        <v/>
      </c>
      <c r="W13" s="218" t="str">
        <f>IF(V13="","",'Résultats élèves'!H5)</f>
        <v/>
      </c>
      <c r="X13" s="219" t="str">
        <f>IF(OR(AND('Résultats élèves'!H5&gt;=$E$4,'Résultats élèves'!H5&lt;=$E$5),'Résultats élèves'!H5="A"),'Groupes de besoin'!A13,"")</f>
        <v/>
      </c>
      <c r="Y13" s="220" t="str">
        <f>IF(X13="","",'Résultats élèves'!H5)</f>
        <v/>
      </c>
      <c r="Z13" s="222"/>
      <c r="AA13" s="223">
        <f t="shared" si="0"/>
        <v>24</v>
      </c>
      <c r="AB13" s="224">
        <f t="shared" ref="AB13:AB267" si="1">COUNTA(B13:Y13)</f>
        <v>20</v>
      </c>
      <c r="AC13" s="291" t="str">
        <f>IF(AA13&lt;$AA$9,#REF!,"")</f>
        <v/>
      </c>
      <c r="AD13" s="291"/>
      <c r="AE13" s="226"/>
      <c r="AF13" s="217" t="str">
        <f>IF(OR('Résultats élèves'!I5&lt;$E$4,'Résultats élèves'!I5="A"),'Groupes de besoin'!A13,"")</f>
        <v/>
      </c>
      <c r="AG13" s="218" t="str">
        <f>IF(AF13="","",'Résultats élèves'!I5)</f>
        <v/>
      </c>
      <c r="AH13" s="219" t="str">
        <f>IF(OR(AND('Résultats élèves'!I5&gt;=$E$4,'Résultats élèves'!I5&lt;=$E$5),'Résultats élèves'!I5="A"),'Groupes de besoin'!A13,"")</f>
        <v/>
      </c>
      <c r="AI13" s="220" t="str">
        <f>IF(AH13="","",'Résultats élèves'!I5)</f>
        <v/>
      </c>
      <c r="AJ13" s="221"/>
      <c r="AK13" s="217" t="str">
        <f>IF(OR('Résultats élèves'!J5&lt;$E$4,'Résultats élèves'!J5="A"),'Groupes de besoin'!A13,"")</f>
        <v/>
      </c>
      <c r="AL13" s="218" t="str">
        <f>IF(AK13="","",'Résultats élèves'!J5)</f>
        <v/>
      </c>
      <c r="AM13" s="219" t="str">
        <f>IF(OR(AND('Résultats élèves'!J5&gt;=$E$4,'Résultats élèves'!J5&lt;=$E$5),'Résultats élèves'!J5="A"),'Groupes de besoin'!A13,"")</f>
        <v/>
      </c>
      <c r="AN13" s="220" t="str">
        <f>IF(AM13="","",'Résultats élèves'!J5)</f>
        <v/>
      </c>
      <c r="AO13" s="221"/>
      <c r="AP13" s="217" t="str">
        <f>IF(OR('Résultats élèves'!K5&lt;$E$4,'Résultats élèves'!K5="A"),'Groupes de besoin'!A13,"")</f>
        <v/>
      </c>
      <c r="AQ13" s="218" t="str">
        <f>IF(AP13="","",'Résultats élèves'!K5)</f>
        <v/>
      </c>
      <c r="AR13" s="219" t="str">
        <f>IF(OR(AND('Résultats élèves'!K5&gt;=$E$4,'Résultats élèves'!K5&lt;=$E$5),'Résultats élèves'!K5="A"),'Groupes de besoin'!A13,"")</f>
        <v/>
      </c>
      <c r="AS13" s="220" t="str">
        <f>IF(AR13="","",'Résultats élèves'!K5)</f>
        <v/>
      </c>
      <c r="AT13" s="221"/>
      <c r="AU13" s="217" t="str">
        <f>IF(OR('Résultats élèves'!L5&lt;$E$4,'Résultats élèves'!L5="A"),'Groupes de besoin'!A13,"")</f>
        <v/>
      </c>
      <c r="AV13" s="218" t="str">
        <f>IF(AU13="","",'Résultats élèves'!L5)</f>
        <v/>
      </c>
      <c r="AW13" s="219" t="str">
        <f>IF(OR(AND('Résultats élèves'!L5&gt;=$E$4,'Résultats élèves'!L5&lt;=$E$5),'Résultats élèves'!L5="A"),'Groupes de besoin'!A13,"")</f>
        <v/>
      </c>
      <c r="AX13" s="220" t="str">
        <f>IF(AW13="","",'Résultats élèves'!L5)</f>
        <v/>
      </c>
      <c r="AY13" s="221"/>
      <c r="AZ13" s="217" t="str">
        <f>IF(OR('Résultats élèves'!M5&lt;$E$4,'Résultats élèves'!M5="A"),'Groupes de besoin'!A13,"")</f>
        <v/>
      </c>
      <c r="BA13" s="218" t="str">
        <f>IF(AZ13="","",'Résultats élèves'!M5)</f>
        <v/>
      </c>
      <c r="BB13" s="219" t="str">
        <f>IF(OR(AND('Résultats élèves'!M5&gt;=$E$4,'Résultats élèves'!M5&lt;=$E$5),'Résultats élèves'!M5="A"),'Groupes de besoin'!A13,"")</f>
        <v/>
      </c>
      <c r="BC13" s="220" t="str">
        <f>IF(BB13="","",'Résultats élèves'!M5)</f>
        <v/>
      </c>
    </row>
    <row r="14" spans="1:55" s="225" customFormat="1">
      <c r="A14" s="227" t="str">
        <f>IF(Accueil!F15="","",Accueil!F15)</f>
        <v/>
      </c>
      <c r="B14" s="217" t="str">
        <f>IF(OR('Résultats élèves'!D6&lt;$E$4,'Résultats élèves'!D6="A"),'Groupes de besoin'!A14,"")</f>
        <v/>
      </c>
      <c r="C14" s="218" t="str">
        <f>IF(B14="","",'Résultats élèves'!D6)</f>
        <v/>
      </c>
      <c r="D14" s="219" t="str">
        <f>IF(OR(AND('Résultats élèves'!D6&gt;=$E$4,'Résultats élèves'!D6&lt;=$E$5),'Résultats élèves'!D6="A"),'Groupes de besoin'!A14,"")</f>
        <v/>
      </c>
      <c r="E14" s="220" t="str">
        <f>IF(D14="","",'Résultats élèves'!D6)</f>
        <v/>
      </c>
      <c r="F14" s="221"/>
      <c r="G14" s="217" t="str">
        <f>IF(OR('Résultats élèves'!E6&lt;$E$4,'Résultats élèves'!E6="A"),'Groupes de besoin'!A14,"")</f>
        <v/>
      </c>
      <c r="H14" s="218" t="str">
        <f>IF(G14="","",'Résultats élèves'!E6)</f>
        <v/>
      </c>
      <c r="I14" s="219" t="str">
        <f>IF(OR(AND('Résultats élèves'!E6&gt;=$E$4,'Résultats élèves'!E6&lt;=$E$5),'Résultats élèves'!E6="A"),'Groupes de besoin'!A14,"")</f>
        <v/>
      </c>
      <c r="J14" s="220" t="str">
        <f>IF(I14="","",'Résultats élèves'!E6)</f>
        <v/>
      </c>
      <c r="K14" s="221"/>
      <c r="L14" s="217" t="str">
        <f>IF(OR('Résultats élèves'!F6&lt;$E$4,'Résultats élèves'!F6="A"),'Groupes de besoin'!A14,"")</f>
        <v/>
      </c>
      <c r="M14" s="218" t="str">
        <f>IF(L14="","",'Résultats élèves'!F6)</f>
        <v/>
      </c>
      <c r="N14" s="219" t="str">
        <f>IF(OR(AND('Résultats élèves'!F6&gt;=$E$4,'Résultats élèves'!F6&lt;=$E$5),'Résultats élèves'!F6="A"),'Groupes de besoin'!A14,"")</f>
        <v/>
      </c>
      <c r="O14" s="220" t="str">
        <f>IF(N14="","",'Résultats élèves'!F6)</f>
        <v/>
      </c>
      <c r="P14" s="221"/>
      <c r="Q14" s="217" t="str">
        <f>IF(OR('Résultats élèves'!G6&lt;$E$4,'Résultats élèves'!G6="A"),'Groupes de besoin'!A14,"")</f>
        <v/>
      </c>
      <c r="R14" s="218" t="str">
        <f>IF(Q14="","",'Résultats élèves'!G6)</f>
        <v/>
      </c>
      <c r="S14" s="219" t="str">
        <f>IF(OR(AND('Résultats élèves'!G6&gt;=$E$4,'Résultats élèves'!G6&lt;=$E$5),'Résultats élèves'!G6="A"),'Groupes de besoin'!A14,"")</f>
        <v/>
      </c>
      <c r="T14" s="220" t="str">
        <f>IF(S14="","",'Résultats élèves'!G6)</f>
        <v/>
      </c>
      <c r="U14" s="221"/>
      <c r="V14" s="217" t="str">
        <f>IF(OR('Résultats élèves'!H6&lt;$E$4,'Résultats élèves'!H6="A"),'Groupes de besoin'!A14,"")</f>
        <v/>
      </c>
      <c r="W14" s="218" t="str">
        <f>IF(V14="","",'Résultats élèves'!H6)</f>
        <v/>
      </c>
      <c r="X14" s="219" t="str">
        <f>IF(OR(AND('Résultats élèves'!H6&gt;=$E$4,'Résultats élèves'!H6&lt;=$E$5),'Résultats élèves'!H6="A"),'Groupes de besoin'!A14,"")</f>
        <v/>
      </c>
      <c r="Y14" s="220" t="str">
        <f>IF(X14="","",'Résultats élèves'!H6)</f>
        <v/>
      </c>
      <c r="Z14" s="222"/>
      <c r="AA14" s="223">
        <f t="shared" si="0"/>
        <v>24</v>
      </c>
      <c r="AB14" s="224">
        <f t="shared" si="1"/>
        <v>20</v>
      </c>
      <c r="AC14" s="291" t="str">
        <f>IF(AA14&lt;$AA$9,#REF!,"")</f>
        <v/>
      </c>
      <c r="AD14" s="291"/>
      <c r="AE14" s="226"/>
      <c r="AF14" s="217" t="str">
        <f>IF(OR('Résultats élèves'!I6&lt;$E$4,'Résultats élèves'!I6="A"),'Groupes de besoin'!A14,"")</f>
        <v/>
      </c>
      <c r="AG14" s="218" t="str">
        <f>IF(AF14="","",'Résultats élèves'!I6)</f>
        <v/>
      </c>
      <c r="AH14" s="219" t="str">
        <f>IF(OR(AND('Résultats élèves'!I6&gt;=$E$4,'Résultats élèves'!I6&lt;=$E$5),'Résultats élèves'!I6="A"),'Groupes de besoin'!A14,"")</f>
        <v/>
      </c>
      <c r="AI14" s="220" t="str">
        <f>IF(AH14="","",'Résultats élèves'!I6)</f>
        <v/>
      </c>
      <c r="AJ14" s="221"/>
      <c r="AK14" s="217" t="str">
        <f>IF(OR('Résultats élèves'!J6&lt;$E$4,'Résultats élèves'!J6="A"),'Groupes de besoin'!A14,"")</f>
        <v/>
      </c>
      <c r="AL14" s="218" t="str">
        <f>IF(AK14="","",'Résultats élèves'!J6)</f>
        <v/>
      </c>
      <c r="AM14" s="219" t="str">
        <f>IF(OR(AND('Résultats élèves'!J6&gt;=$E$4,'Résultats élèves'!J6&lt;=$E$5),'Résultats élèves'!J6="A"),'Groupes de besoin'!A14,"")</f>
        <v/>
      </c>
      <c r="AN14" s="220" t="str">
        <f>IF(AM14="","",'Résultats élèves'!J6)</f>
        <v/>
      </c>
      <c r="AO14" s="221"/>
      <c r="AP14" s="217" t="str">
        <f>IF(OR('Résultats élèves'!K6&lt;$E$4,'Résultats élèves'!K6="A"),'Groupes de besoin'!A14,"")</f>
        <v/>
      </c>
      <c r="AQ14" s="218" t="str">
        <f>IF(AP14="","",'Résultats élèves'!K6)</f>
        <v/>
      </c>
      <c r="AR14" s="219" t="str">
        <f>IF(OR(AND('Résultats élèves'!K6&gt;=$E$4,'Résultats élèves'!K6&lt;=$E$5),'Résultats élèves'!K6="A"),'Groupes de besoin'!A14,"")</f>
        <v/>
      </c>
      <c r="AS14" s="220" t="str">
        <f>IF(AR14="","",'Résultats élèves'!K6)</f>
        <v/>
      </c>
      <c r="AT14" s="221"/>
      <c r="AU14" s="217" t="str">
        <f>IF(OR('Résultats élèves'!L6&lt;$E$4,'Résultats élèves'!L6="A"),'Groupes de besoin'!A14,"")</f>
        <v/>
      </c>
      <c r="AV14" s="218" t="str">
        <f>IF(AU14="","",'Résultats élèves'!L6)</f>
        <v/>
      </c>
      <c r="AW14" s="219" t="str">
        <f>IF(OR(AND('Résultats élèves'!L6&gt;=$E$4,'Résultats élèves'!L6&lt;=$E$5),'Résultats élèves'!L6="A"),'Groupes de besoin'!A14,"")</f>
        <v/>
      </c>
      <c r="AX14" s="220" t="str">
        <f>IF(AW14="","",'Résultats élèves'!L6)</f>
        <v/>
      </c>
      <c r="AY14" s="221"/>
      <c r="AZ14" s="217" t="str">
        <f>IF(OR('Résultats élèves'!M6&lt;$E$4,'Résultats élèves'!M6="A"),'Groupes de besoin'!A14,"")</f>
        <v/>
      </c>
      <c r="BA14" s="218" t="str">
        <f>IF(AZ14="","",'Résultats élèves'!M6)</f>
        <v/>
      </c>
      <c r="BB14" s="219" t="str">
        <f>IF(OR(AND('Résultats élèves'!M6&gt;=$E$4,'Résultats élèves'!M6&lt;=$E$5),'Résultats élèves'!M6="A"),'Groupes de besoin'!A14,"")</f>
        <v/>
      </c>
      <c r="BC14" s="220" t="str">
        <f>IF(BB14="","",'Résultats élèves'!M6)</f>
        <v/>
      </c>
    </row>
    <row r="15" spans="1:55" s="225" customFormat="1">
      <c r="A15" s="227" t="str">
        <f>IF(Accueil!F16="","",Accueil!F16)</f>
        <v/>
      </c>
      <c r="B15" s="217" t="str">
        <f>IF(OR('Résultats élèves'!D7&lt;$E$4,'Résultats élèves'!D7="A"),'Groupes de besoin'!A15,"")</f>
        <v/>
      </c>
      <c r="C15" s="218" t="str">
        <f>IF(B15="","",'Résultats élèves'!D7)</f>
        <v/>
      </c>
      <c r="D15" s="219" t="str">
        <f>IF(OR(AND('Résultats élèves'!D7&gt;=$E$4,'Résultats élèves'!D7&lt;=$E$5),'Résultats élèves'!D7="A"),'Groupes de besoin'!A15,"")</f>
        <v/>
      </c>
      <c r="E15" s="220" t="str">
        <f>IF(D15="","",'Résultats élèves'!D7)</f>
        <v/>
      </c>
      <c r="F15" s="221"/>
      <c r="G15" s="217" t="str">
        <f>IF(OR('Résultats élèves'!E7&lt;$E$4,'Résultats élèves'!E7="A"),'Groupes de besoin'!A15,"")</f>
        <v/>
      </c>
      <c r="H15" s="218" t="str">
        <f>IF(G15="","",'Résultats élèves'!E7)</f>
        <v/>
      </c>
      <c r="I15" s="219" t="str">
        <f>IF(OR(AND('Résultats élèves'!E7&gt;=$E$4,'Résultats élèves'!E7&lt;=$E$5),'Résultats élèves'!E7="A"),'Groupes de besoin'!A15,"")</f>
        <v/>
      </c>
      <c r="J15" s="220" t="str">
        <f>IF(I15="","",'Résultats élèves'!E7)</f>
        <v/>
      </c>
      <c r="K15" s="221"/>
      <c r="L15" s="217" t="str">
        <f>IF(OR('Résultats élèves'!F7&lt;$E$4,'Résultats élèves'!F7="A"),'Groupes de besoin'!A15,"")</f>
        <v/>
      </c>
      <c r="M15" s="218" t="str">
        <f>IF(L15="","",'Résultats élèves'!F7)</f>
        <v/>
      </c>
      <c r="N15" s="219" t="str">
        <f>IF(OR(AND('Résultats élèves'!F7&gt;=$E$4,'Résultats élèves'!F7&lt;=$E$5),'Résultats élèves'!F7="A"),'Groupes de besoin'!A15,"")</f>
        <v/>
      </c>
      <c r="O15" s="220" t="str">
        <f>IF(N15="","",'Résultats élèves'!F7)</f>
        <v/>
      </c>
      <c r="P15" s="221"/>
      <c r="Q15" s="217" t="str">
        <f>IF(OR('Résultats élèves'!G7&lt;$E$4,'Résultats élèves'!G7="A"),'Groupes de besoin'!A15,"")</f>
        <v/>
      </c>
      <c r="R15" s="218" t="str">
        <f>IF(Q15="","",'Résultats élèves'!G7)</f>
        <v/>
      </c>
      <c r="S15" s="219" t="str">
        <f>IF(OR(AND('Résultats élèves'!G7&gt;=$E$4,'Résultats élèves'!G7&lt;=$E$5),'Résultats élèves'!G7="A"),'Groupes de besoin'!A15,"")</f>
        <v/>
      </c>
      <c r="T15" s="220" t="str">
        <f>IF(S15="","",'Résultats élèves'!G7)</f>
        <v/>
      </c>
      <c r="U15" s="221"/>
      <c r="V15" s="217" t="str">
        <f>IF(OR('Résultats élèves'!H7&lt;$E$4,'Résultats élèves'!H7="A"),'Groupes de besoin'!A15,"")</f>
        <v/>
      </c>
      <c r="W15" s="218" t="str">
        <f>IF(V15="","",'Résultats élèves'!H7)</f>
        <v/>
      </c>
      <c r="X15" s="219" t="str">
        <f>IF(OR(AND('Résultats élèves'!H7&gt;=$E$4,'Résultats élèves'!H7&lt;=$E$5),'Résultats élèves'!H7="A"),'Groupes de besoin'!A15,"")</f>
        <v/>
      </c>
      <c r="Y15" s="220" t="str">
        <f>IF(X15="","",'Résultats élèves'!H7)</f>
        <v/>
      </c>
      <c r="Z15" s="222"/>
      <c r="AA15" s="223">
        <f t="shared" si="0"/>
        <v>24</v>
      </c>
      <c r="AB15" s="224">
        <f t="shared" si="1"/>
        <v>20</v>
      </c>
      <c r="AC15" s="291" t="str">
        <f>IF(AA15&lt;$AA$9,#REF!,"")</f>
        <v/>
      </c>
      <c r="AD15" s="291"/>
      <c r="AE15" s="226"/>
      <c r="AF15" s="217" t="str">
        <f>IF(OR('Résultats élèves'!I7&lt;$E$4,'Résultats élèves'!I7="A"),'Groupes de besoin'!A15,"")</f>
        <v/>
      </c>
      <c r="AG15" s="218" t="str">
        <f>IF(AF15="","",'Résultats élèves'!I7)</f>
        <v/>
      </c>
      <c r="AH15" s="219" t="str">
        <f>IF(OR(AND('Résultats élèves'!I7&gt;=$E$4,'Résultats élèves'!I7&lt;=$E$5),'Résultats élèves'!I7="A"),'Groupes de besoin'!A15,"")</f>
        <v/>
      </c>
      <c r="AI15" s="220" t="str">
        <f>IF(AH15="","",'Résultats élèves'!I7)</f>
        <v/>
      </c>
      <c r="AJ15" s="221"/>
      <c r="AK15" s="217" t="str">
        <f>IF(OR('Résultats élèves'!J7&lt;$E$4,'Résultats élèves'!J7="A"),'Groupes de besoin'!A15,"")</f>
        <v/>
      </c>
      <c r="AL15" s="218" t="str">
        <f>IF(AK15="","",'Résultats élèves'!J7)</f>
        <v/>
      </c>
      <c r="AM15" s="219" t="str">
        <f>IF(OR(AND('Résultats élèves'!J7&gt;=$E$4,'Résultats élèves'!J7&lt;=$E$5),'Résultats élèves'!J7="A"),'Groupes de besoin'!A15,"")</f>
        <v/>
      </c>
      <c r="AN15" s="220" t="str">
        <f>IF(AM15="","",'Résultats élèves'!J7)</f>
        <v/>
      </c>
      <c r="AO15" s="221"/>
      <c r="AP15" s="217" t="str">
        <f>IF(OR('Résultats élèves'!K7&lt;$E$4,'Résultats élèves'!K7="A"),'Groupes de besoin'!A15,"")</f>
        <v/>
      </c>
      <c r="AQ15" s="218" t="str">
        <f>IF(AP15="","",'Résultats élèves'!K7)</f>
        <v/>
      </c>
      <c r="AR15" s="219" t="str">
        <f>IF(OR(AND('Résultats élèves'!K7&gt;=$E$4,'Résultats élèves'!K7&lt;=$E$5),'Résultats élèves'!K7="A"),'Groupes de besoin'!A15,"")</f>
        <v/>
      </c>
      <c r="AS15" s="220" t="str">
        <f>IF(AR15="","",'Résultats élèves'!K7)</f>
        <v/>
      </c>
      <c r="AT15" s="221"/>
      <c r="AU15" s="217" t="str">
        <f>IF(OR('Résultats élèves'!L7&lt;$E$4,'Résultats élèves'!L7="A"),'Groupes de besoin'!A15,"")</f>
        <v/>
      </c>
      <c r="AV15" s="218" t="str">
        <f>IF(AU15="","",'Résultats élèves'!L7)</f>
        <v/>
      </c>
      <c r="AW15" s="219" t="str">
        <f>IF(OR(AND('Résultats élèves'!L7&gt;=$E$4,'Résultats élèves'!L7&lt;=$E$5),'Résultats élèves'!L7="A"),'Groupes de besoin'!A15,"")</f>
        <v/>
      </c>
      <c r="AX15" s="220" t="str">
        <f>IF(AW15="","",'Résultats élèves'!L7)</f>
        <v/>
      </c>
      <c r="AY15" s="221"/>
      <c r="AZ15" s="217" t="str">
        <f>IF(OR('Résultats élèves'!M7&lt;$E$4,'Résultats élèves'!M7="A"),'Groupes de besoin'!A15,"")</f>
        <v/>
      </c>
      <c r="BA15" s="218" t="str">
        <f>IF(AZ15="","",'Résultats élèves'!M7)</f>
        <v/>
      </c>
      <c r="BB15" s="219" t="str">
        <f>IF(OR(AND('Résultats élèves'!M7&gt;=$E$4,'Résultats élèves'!M7&lt;=$E$5),'Résultats élèves'!M7="A"),'Groupes de besoin'!A15,"")</f>
        <v/>
      </c>
      <c r="BC15" s="220" t="str">
        <f>IF(BB15="","",'Résultats élèves'!M7)</f>
        <v/>
      </c>
    </row>
    <row r="16" spans="1:55" s="225" customFormat="1">
      <c r="A16" s="227" t="str">
        <f>IF(Accueil!F17="","",Accueil!F17)</f>
        <v/>
      </c>
      <c r="B16" s="217" t="str">
        <f>IF(OR('Résultats élèves'!D8&lt;$E$4,'Résultats élèves'!D8="A"),'Groupes de besoin'!A16,"")</f>
        <v/>
      </c>
      <c r="C16" s="218" t="str">
        <f>IF(B16="","",'Résultats élèves'!D8)</f>
        <v/>
      </c>
      <c r="D16" s="219" t="str">
        <f>IF(OR(AND('Résultats élèves'!D8&gt;=$E$4,'Résultats élèves'!D8&lt;=$E$5),'Résultats élèves'!D8="A"),'Groupes de besoin'!A16,"")</f>
        <v/>
      </c>
      <c r="E16" s="220" t="str">
        <f>IF(D16="","",'Résultats élèves'!D8)</f>
        <v/>
      </c>
      <c r="F16" s="221"/>
      <c r="G16" s="217" t="str">
        <f>IF(OR('Résultats élèves'!E8&lt;$E$4,'Résultats élèves'!E8="A"),'Groupes de besoin'!A16,"")</f>
        <v/>
      </c>
      <c r="H16" s="218" t="str">
        <f>IF(G16="","",'Résultats élèves'!E8)</f>
        <v/>
      </c>
      <c r="I16" s="219" t="str">
        <f>IF(OR(AND('Résultats élèves'!E8&gt;=$E$4,'Résultats élèves'!E8&lt;=$E$5),'Résultats élèves'!E8="A"),'Groupes de besoin'!A16,"")</f>
        <v/>
      </c>
      <c r="J16" s="220" t="str">
        <f>IF(I16="","",'Résultats élèves'!E8)</f>
        <v/>
      </c>
      <c r="K16" s="221"/>
      <c r="L16" s="217" t="str">
        <f>IF(OR('Résultats élèves'!F8&lt;$E$4,'Résultats élèves'!F8="A"),'Groupes de besoin'!A16,"")</f>
        <v/>
      </c>
      <c r="M16" s="218" t="str">
        <f>IF(L16="","",'Résultats élèves'!F8)</f>
        <v/>
      </c>
      <c r="N16" s="219" t="str">
        <f>IF(OR(AND('Résultats élèves'!F8&gt;=$E$4,'Résultats élèves'!F8&lt;=$E$5),'Résultats élèves'!F8="A"),'Groupes de besoin'!A16,"")</f>
        <v/>
      </c>
      <c r="O16" s="220" t="str">
        <f>IF(N16="","",'Résultats élèves'!F8)</f>
        <v/>
      </c>
      <c r="P16" s="221"/>
      <c r="Q16" s="217" t="str">
        <f>IF(OR('Résultats élèves'!G8&lt;$E$4,'Résultats élèves'!G8="A"),'Groupes de besoin'!A16,"")</f>
        <v/>
      </c>
      <c r="R16" s="218" t="str">
        <f>IF(Q16="","",'Résultats élèves'!G8)</f>
        <v/>
      </c>
      <c r="S16" s="219" t="str">
        <f>IF(OR(AND('Résultats élèves'!G8&gt;=$E$4,'Résultats élèves'!G8&lt;=$E$5),'Résultats élèves'!G8="A"),'Groupes de besoin'!A16,"")</f>
        <v/>
      </c>
      <c r="T16" s="220" t="str">
        <f>IF(S16="","",'Résultats élèves'!G8)</f>
        <v/>
      </c>
      <c r="U16" s="221"/>
      <c r="V16" s="217" t="str">
        <f>IF(OR('Résultats élèves'!H8&lt;$E$4,'Résultats élèves'!H8="A"),'Groupes de besoin'!A16,"")</f>
        <v/>
      </c>
      <c r="W16" s="218" t="str">
        <f>IF(V16="","",'Résultats élèves'!H8)</f>
        <v/>
      </c>
      <c r="X16" s="219" t="str">
        <f>IF(OR(AND('Résultats élèves'!H8&gt;=$E$4,'Résultats élèves'!H8&lt;=$E$5),'Résultats élèves'!H8="A"),'Groupes de besoin'!A16,"")</f>
        <v/>
      </c>
      <c r="Y16" s="220" t="str">
        <f>IF(X16="","",'Résultats élèves'!H8)</f>
        <v/>
      </c>
      <c r="Z16" s="222"/>
      <c r="AA16" s="223">
        <f t="shared" si="0"/>
        <v>24</v>
      </c>
      <c r="AB16" s="224">
        <f t="shared" si="1"/>
        <v>20</v>
      </c>
      <c r="AC16" s="291" t="str">
        <f>IF(AA16&lt;$AA$9,#REF!,"")</f>
        <v/>
      </c>
      <c r="AD16" s="291"/>
      <c r="AE16" s="226"/>
      <c r="AF16" s="217" t="str">
        <f>IF(OR('Résultats élèves'!I8&lt;$E$4,'Résultats élèves'!I8="A"),'Groupes de besoin'!A16,"")</f>
        <v/>
      </c>
      <c r="AG16" s="218" t="str">
        <f>IF(AF16="","",'Résultats élèves'!I8)</f>
        <v/>
      </c>
      <c r="AH16" s="219" t="str">
        <f>IF(OR(AND('Résultats élèves'!I8&gt;=$E$4,'Résultats élèves'!I8&lt;=$E$5),'Résultats élèves'!I8="A"),'Groupes de besoin'!A16,"")</f>
        <v/>
      </c>
      <c r="AI16" s="220" t="str">
        <f>IF(AH16="","",'Résultats élèves'!I8)</f>
        <v/>
      </c>
      <c r="AJ16" s="221"/>
      <c r="AK16" s="217" t="str">
        <f>IF(OR('Résultats élèves'!J8&lt;$E$4,'Résultats élèves'!J8="A"),'Groupes de besoin'!A16,"")</f>
        <v/>
      </c>
      <c r="AL16" s="218" t="str">
        <f>IF(AK16="","",'Résultats élèves'!J8)</f>
        <v/>
      </c>
      <c r="AM16" s="219" t="str">
        <f>IF(OR(AND('Résultats élèves'!J8&gt;=$E$4,'Résultats élèves'!J8&lt;=$E$5),'Résultats élèves'!J8="A"),'Groupes de besoin'!A16,"")</f>
        <v/>
      </c>
      <c r="AN16" s="220" t="str">
        <f>IF(AM16="","",'Résultats élèves'!J8)</f>
        <v/>
      </c>
      <c r="AO16" s="221"/>
      <c r="AP16" s="217" t="str">
        <f>IF(OR('Résultats élèves'!K8&lt;$E$4,'Résultats élèves'!K8="A"),'Groupes de besoin'!A16,"")</f>
        <v/>
      </c>
      <c r="AQ16" s="218" t="str">
        <f>IF(AP16="","",'Résultats élèves'!K8)</f>
        <v/>
      </c>
      <c r="AR16" s="219" t="str">
        <f>IF(OR(AND('Résultats élèves'!K8&gt;=$E$4,'Résultats élèves'!K8&lt;=$E$5),'Résultats élèves'!K8="A"),'Groupes de besoin'!A16,"")</f>
        <v/>
      </c>
      <c r="AS16" s="220" t="str">
        <f>IF(AR16="","",'Résultats élèves'!K8)</f>
        <v/>
      </c>
      <c r="AT16" s="221"/>
      <c r="AU16" s="217" t="str">
        <f>IF(OR('Résultats élèves'!L8&lt;$E$4,'Résultats élèves'!L8="A"),'Groupes de besoin'!A16,"")</f>
        <v/>
      </c>
      <c r="AV16" s="218" t="str">
        <f>IF(AU16="","",'Résultats élèves'!L8)</f>
        <v/>
      </c>
      <c r="AW16" s="219" t="str">
        <f>IF(OR(AND('Résultats élèves'!L8&gt;=$E$4,'Résultats élèves'!L8&lt;=$E$5),'Résultats élèves'!L8="A"),'Groupes de besoin'!A16,"")</f>
        <v/>
      </c>
      <c r="AX16" s="220" t="str">
        <f>IF(AW16="","",'Résultats élèves'!L8)</f>
        <v/>
      </c>
      <c r="AY16" s="221"/>
      <c r="AZ16" s="217" t="str">
        <f>IF(OR('Résultats élèves'!M8&lt;$E$4,'Résultats élèves'!M8="A"),'Groupes de besoin'!A16,"")</f>
        <v/>
      </c>
      <c r="BA16" s="218" t="str">
        <f>IF(AZ16="","",'Résultats élèves'!M8)</f>
        <v/>
      </c>
      <c r="BB16" s="219" t="str">
        <f>IF(OR(AND('Résultats élèves'!M8&gt;=$E$4,'Résultats élèves'!M8&lt;=$E$5),'Résultats élèves'!M8="A"),'Groupes de besoin'!A16,"")</f>
        <v/>
      </c>
      <c r="BC16" s="220" t="str">
        <f>IF(BB16="","",'Résultats élèves'!M8)</f>
        <v/>
      </c>
    </row>
    <row r="17" spans="1:55" s="225" customFormat="1">
      <c r="A17" s="227" t="str">
        <f>IF(Accueil!F18="","",Accueil!F18)</f>
        <v/>
      </c>
      <c r="B17" s="217" t="str">
        <f>IF(OR('Résultats élèves'!D9&lt;$E$4,'Résultats élèves'!D9="A"),'Groupes de besoin'!A17,"")</f>
        <v/>
      </c>
      <c r="C17" s="218" t="str">
        <f>IF(B17="","",'Résultats élèves'!D9)</f>
        <v/>
      </c>
      <c r="D17" s="219" t="str">
        <f>IF(OR(AND('Résultats élèves'!D9&gt;=$E$4,'Résultats élèves'!D9&lt;=$E$5),'Résultats élèves'!D9="A"),'Groupes de besoin'!A17,"")</f>
        <v/>
      </c>
      <c r="E17" s="220" t="str">
        <f>IF(D17="","",'Résultats élèves'!D9)</f>
        <v/>
      </c>
      <c r="F17" s="221"/>
      <c r="G17" s="217" t="str">
        <f>IF(OR('Résultats élèves'!E9&lt;$E$4,'Résultats élèves'!E9="A"),'Groupes de besoin'!A17,"")</f>
        <v/>
      </c>
      <c r="H17" s="218" t="str">
        <f>IF(G17="","",'Résultats élèves'!E9)</f>
        <v/>
      </c>
      <c r="I17" s="219" t="str">
        <f>IF(OR(AND('Résultats élèves'!E9&gt;=$E$4,'Résultats élèves'!E9&lt;=$E$5),'Résultats élèves'!E9="A"),'Groupes de besoin'!A17,"")</f>
        <v/>
      </c>
      <c r="J17" s="220" t="str">
        <f>IF(I17="","",'Résultats élèves'!E9)</f>
        <v/>
      </c>
      <c r="K17" s="221"/>
      <c r="L17" s="217" t="str">
        <f>IF(OR('Résultats élèves'!F9&lt;$E$4,'Résultats élèves'!F9="A"),'Groupes de besoin'!A17,"")</f>
        <v/>
      </c>
      <c r="M17" s="218" t="str">
        <f>IF(L17="","",'Résultats élèves'!F9)</f>
        <v/>
      </c>
      <c r="N17" s="219" t="str">
        <f>IF(OR(AND('Résultats élèves'!F9&gt;=$E$4,'Résultats élèves'!F9&lt;=$E$5),'Résultats élèves'!F9="A"),'Groupes de besoin'!A17,"")</f>
        <v/>
      </c>
      <c r="O17" s="220" t="str">
        <f>IF(N17="","",'Résultats élèves'!F9)</f>
        <v/>
      </c>
      <c r="P17" s="221"/>
      <c r="Q17" s="217" t="str">
        <f>IF(OR('Résultats élèves'!G9&lt;$E$4,'Résultats élèves'!G9="A"),'Groupes de besoin'!A17,"")</f>
        <v/>
      </c>
      <c r="R17" s="218" t="str">
        <f>IF(Q17="","",'Résultats élèves'!G9)</f>
        <v/>
      </c>
      <c r="S17" s="219" t="str">
        <f>IF(OR(AND('Résultats élèves'!G9&gt;=$E$4,'Résultats élèves'!G9&lt;=$E$5),'Résultats élèves'!G9="A"),'Groupes de besoin'!A17,"")</f>
        <v/>
      </c>
      <c r="T17" s="220" t="str">
        <f>IF(S17="","",'Résultats élèves'!G9)</f>
        <v/>
      </c>
      <c r="U17" s="221"/>
      <c r="V17" s="217" t="str">
        <f>IF(OR('Résultats élèves'!H9&lt;$E$4,'Résultats élèves'!H9="A"),'Groupes de besoin'!A17,"")</f>
        <v/>
      </c>
      <c r="W17" s="218" t="str">
        <f>IF(V17="","",'Résultats élèves'!H9)</f>
        <v/>
      </c>
      <c r="X17" s="219" t="str">
        <f>IF(OR(AND('Résultats élèves'!H9&gt;=$E$4,'Résultats élèves'!H9&lt;=$E$5),'Résultats élèves'!H9="A"),'Groupes de besoin'!A17,"")</f>
        <v/>
      </c>
      <c r="Y17" s="220" t="str">
        <f>IF(X17="","",'Résultats élèves'!H9)</f>
        <v/>
      </c>
      <c r="Z17" s="222"/>
      <c r="AA17" s="223">
        <f t="shared" si="0"/>
        <v>24</v>
      </c>
      <c r="AB17" s="224">
        <f t="shared" si="1"/>
        <v>20</v>
      </c>
      <c r="AC17" s="291" t="str">
        <f>IF(AA17&lt;$AA$9,#REF!,"")</f>
        <v/>
      </c>
      <c r="AD17" s="291"/>
      <c r="AE17" s="226"/>
      <c r="AF17" s="217" t="str">
        <f>IF(OR('Résultats élèves'!I9&lt;$E$4,'Résultats élèves'!I9="A"),'Groupes de besoin'!A17,"")</f>
        <v/>
      </c>
      <c r="AG17" s="218" t="str">
        <f>IF(AF17="","",'Résultats élèves'!I9)</f>
        <v/>
      </c>
      <c r="AH17" s="219" t="str">
        <f>IF(OR(AND('Résultats élèves'!I9&gt;=$E$4,'Résultats élèves'!I9&lt;=$E$5),'Résultats élèves'!I9="A"),'Groupes de besoin'!A17,"")</f>
        <v/>
      </c>
      <c r="AI17" s="220" t="str">
        <f>IF(AH17="","",'Résultats élèves'!I9)</f>
        <v/>
      </c>
      <c r="AJ17" s="221"/>
      <c r="AK17" s="217" t="str">
        <f>IF(OR('Résultats élèves'!J9&lt;$E$4,'Résultats élèves'!J9="A"),'Groupes de besoin'!A17,"")</f>
        <v/>
      </c>
      <c r="AL17" s="218" t="str">
        <f>IF(AK17="","",'Résultats élèves'!J9)</f>
        <v/>
      </c>
      <c r="AM17" s="219" t="str">
        <f>IF(OR(AND('Résultats élèves'!J9&gt;=$E$4,'Résultats élèves'!J9&lt;=$E$5),'Résultats élèves'!J9="A"),'Groupes de besoin'!A17,"")</f>
        <v/>
      </c>
      <c r="AN17" s="220" t="str">
        <f>IF(AM17="","",'Résultats élèves'!J9)</f>
        <v/>
      </c>
      <c r="AO17" s="221"/>
      <c r="AP17" s="217" t="str">
        <f>IF(OR('Résultats élèves'!K9&lt;$E$4,'Résultats élèves'!K9="A"),'Groupes de besoin'!A17,"")</f>
        <v/>
      </c>
      <c r="AQ17" s="218" t="str">
        <f>IF(AP17="","",'Résultats élèves'!K9)</f>
        <v/>
      </c>
      <c r="AR17" s="219" t="str">
        <f>IF(OR(AND('Résultats élèves'!K9&gt;=$E$4,'Résultats élèves'!K9&lt;=$E$5),'Résultats élèves'!K9="A"),'Groupes de besoin'!A17,"")</f>
        <v/>
      </c>
      <c r="AS17" s="220" t="str">
        <f>IF(AR17="","",'Résultats élèves'!K9)</f>
        <v/>
      </c>
      <c r="AT17" s="221"/>
      <c r="AU17" s="217" t="str">
        <f>IF(OR('Résultats élèves'!L9&lt;$E$4,'Résultats élèves'!L9="A"),'Groupes de besoin'!A17,"")</f>
        <v/>
      </c>
      <c r="AV17" s="218" t="str">
        <f>IF(AU17="","",'Résultats élèves'!L9)</f>
        <v/>
      </c>
      <c r="AW17" s="219" t="str">
        <f>IF(OR(AND('Résultats élèves'!L9&gt;=$E$4,'Résultats élèves'!L9&lt;=$E$5),'Résultats élèves'!L9="A"),'Groupes de besoin'!A17,"")</f>
        <v/>
      </c>
      <c r="AX17" s="220" t="str">
        <f>IF(AW17="","",'Résultats élèves'!L9)</f>
        <v/>
      </c>
      <c r="AY17" s="221"/>
      <c r="AZ17" s="217" t="str">
        <f>IF(OR('Résultats élèves'!M9&lt;$E$4,'Résultats élèves'!M9="A"),'Groupes de besoin'!A17,"")</f>
        <v/>
      </c>
      <c r="BA17" s="218" t="str">
        <f>IF(AZ17="","",'Résultats élèves'!M9)</f>
        <v/>
      </c>
      <c r="BB17" s="219" t="str">
        <f>IF(OR(AND('Résultats élèves'!M9&gt;=$E$4,'Résultats élèves'!M9&lt;=$E$5),'Résultats élèves'!M9="A"),'Groupes de besoin'!A17,"")</f>
        <v/>
      </c>
      <c r="BC17" s="220" t="str">
        <f>IF(BB17="","",'Résultats élèves'!M9)</f>
        <v/>
      </c>
    </row>
    <row r="18" spans="1:55" s="225" customFormat="1">
      <c r="A18" s="227" t="str">
        <f>IF(Accueil!F19="","",Accueil!F19)</f>
        <v/>
      </c>
      <c r="B18" s="217" t="str">
        <f>IF(OR('Résultats élèves'!D10&lt;$E$4,'Résultats élèves'!D10="A"),'Groupes de besoin'!A18,"")</f>
        <v/>
      </c>
      <c r="C18" s="218" t="str">
        <f>IF(B18="","",'Résultats élèves'!D10)</f>
        <v/>
      </c>
      <c r="D18" s="219" t="str">
        <f>IF(OR(AND('Résultats élèves'!D10&gt;=$E$4,'Résultats élèves'!D10&lt;=$E$5),'Résultats élèves'!D10="A"),'Groupes de besoin'!A18,"")</f>
        <v/>
      </c>
      <c r="E18" s="220" t="str">
        <f>IF(D18="","",'Résultats élèves'!D10)</f>
        <v/>
      </c>
      <c r="F18" s="221"/>
      <c r="G18" s="217" t="str">
        <f>IF(OR('Résultats élèves'!E10&lt;$E$4,'Résultats élèves'!E10="A"),'Groupes de besoin'!A18,"")</f>
        <v/>
      </c>
      <c r="H18" s="218" t="str">
        <f>IF(G18="","",'Résultats élèves'!E10)</f>
        <v/>
      </c>
      <c r="I18" s="219" t="str">
        <f>IF(OR(AND('Résultats élèves'!E10&gt;=$E$4,'Résultats élèves'!E10&lt;=$E$5),'Résultats élèves'!E10="A"),'Groupes de besoin'!A18,"")</f>
        <v/>
      </c>
      <c r="J18" s="220" t="str">
        <f>IF(I18="","",'Résultats élèves'!E10)</f>
        <v/>
      </c>
      <c r="K18" s="221"/>
      <c r="L18" s="217" t="str">
        <f>IF(OR('Résultats élèves'!F10&lt;$E$4,'Résultats élèves'!F10="A"),'Groupes de besoin'!A18,"")</f>
        <v/>
      </c>
      <c r="M18" s="218" t="str">
        <f>IF(L18="","",'Résultats élèves'!F10)</f>
        <v/>
      </c>
      <c r="N18" s="219" t="str">
        <f>IF(OR(AND('Résultats élèves'!F10&gt;=$E$4,'Résultats élèves'!F10&lt;=$E$5),'Résultats élèves'!F10="A"),'Groupes de besoin'!A18,"")</f>
        <v/>
      </c>
      <c r="O18" s="220" t="str">
        <f>IF(N18="","",'Résultats élèves'!F10)</f>
        <v/>
      </c>
      <c r="P18" s="221"/>
      <c r="Q18" s="217" t="str">
        <f>IF(OR('Résultats élèves'!G10&lt;$E$4,'Résultats élèves'!G10="A"),'Groupes de besoin'!A18,"")</f>
        <v/>
      </c>
      <c r="R18" s="218" t="str">
        <f>IF(Q18="","",'Résultats élèves'!G10)</f>
        <v/>
      </c>
      <c r="S18" s="219" t="str">
        <f>IF(OR(AND('Résultats élèves'!G10&gt;=$E$4,'Résultats élèves'!G10&lt;=$E$5),'Résultats élèves'!G10="A"),'Groupes de besoin'!A18,"")</f>
        <v/>
      </c>
      <c r="T18" s="220" t="str">
        <f>IF(S18="","",'Résultats élèves'!G10)</f>
        <v/>
      </c>
      <c r="U18" s="221"/>
      <c r="V18" s="217" t="str">
        <f>IF(OR('Résultats élèves'!H10&lt;$E$4,'Résultats élèves'!H10="A"),'Groupes de besoin'!A18,"")</f>
        <v/>
      </c>
      <c r="W18" s="218" t="str">
        <f>IF(V18="","",'Résultats élèves'!H10)</f>
        <v/>
      </c>
      <c r="X18" s="219" t="str">
        <f>IF(OR(AND('Résultats élèves'!H10&gt;=$E$4,'Résultats élèves'!H10&lt;=$E$5),'Résultats élèves'!H10="A"),'Groupes de besoin'!A18,"")</f>
        <v/>
      </c>
      <c r="Y18" s="220" t="str">
        <f>IF(X18="","",'Résultats élèves'!H10)</f>
        <v/>
      </c>
      <c r="Z18" s="222"/>
      <c r="AA18" s="223">
        <f t="shared" si="0"/>
        <v>24</v>
      </c>
      <c r="AB18" s="224">
        <f t="shared" si="1"/>
        <v>20</v>
      </c>
      <c r="AC18" s="291" t="str">
        <f>IF(AA18&lt;$AA$9,#REF!,"")</f>
        <v/>
      </c>
      <c r="AD18" s="291"/>
      <c r="AE18" s="226"/>
      <c r="AF18" s="217" t="str">
        <f>IF(OR('Résultats élèves'!I10&lt;$E$4,'Résultats élèves'!I10="A"),'Groupes de besoin'!A18,"")</f>
        <v/>
      </c>
      <c r="AG18" s="218" t="str">
        <f>IF(AF18="","",'Résultats élèves'!I10)</f>
        <v/>
      </c>
      <c r="AH18" s="219" t="str">
        <f>IF(OR(AND('Résultats élèves'!I10&gt;=$E$4,'Résultats élèves'!I10&lt;=$E$5),'Résultats élèves'!I10="A"),'Groupes de besoin'!A18,"")</f>
        <v/>
      </c>
      <c r="AI18" s="220" t="str">
        <f>IF(AH18="","",'Résultats élèves'!I10)</f>
        <v/>
      </c>
      <c r="AJ18" s="221"/>
      <c r="AK18" s="217" t="str">
        <f>IF(OR('Résultats élèves'!J10&lt;$E$4,'Résultats élèves'!J10="A"),'Groupes de besoin'!A18,"")</f>
        <v/>
      </c>
      <c r="AL18" s="218" t="str">
        <f>IF(AK18="","",'Résultats élèves'!J10)</f>
        <v/>
      </c>
      <c r="AM18" s="219" t="str">
        <f>IF(OR(AND('Résultats élèves'!J10&gt;=$E$4,'Résultats élèves'!J10&lt;=$E$5),'Résultats élèves'!J10="A"),'Groupes de besoin'!A18,"")</f>
        <v/>
      </c>
      <c r="AN18" s="220" t="str">
        <f>IF(AM18="","",'Résultats élèves'!J10)</f>
        <v/>
      </c>
      <c r="AO18" s="221"/>
      <c r="AP18" s="217" t="str">
        <f>IF(OR('Résultats élèves'!K10&lt;$E$4,'Résultats élèves'!K10="A"),'Groupes de besoin'!A18,"")</f>
        <v/>
      </c>
      <c r="AQ18" s="218" t="str">
        <f>IF(AP18="","",'Résultats élèves'!K10)</f>
        <v/>
      </c>
      <c r="AR18" s="219" t="str">
        <f>IF(OR(AND('Résultats élèves'!K10&gt;=$E$4,'Résultats élèves'!K10&lt;=$E$5),'Résultats élèves'!K10="A"),'Groupes de besoin'!A18,"")</f>
        <v/>
      </c>
      <c r="AS18" s="220" t="str">
        <f>IF(AR18="","",'Résultats élèves'!K10)</f>
        <v/>
      </c>
      <c r="AT18" s="221"/>
      <c r="AU18" s="217" t="str">
        <f>IF(OR('Résultats élèves'!L10&lt;$E$4,'Résultats élèves'!L10="A"),'Groupes de besoin'!A18,"")</f>
        <v/>
      </c>
      <c r="AV18" s="218" t="str">
        <f>IF(AU18="","",'Résultats élèves'!L10)</f>
        <v/>
      </c>
      <c r="AW18" s="219" t="str">
        <f>IF(OR(AND('Résultats élèves'!L10&gt;=$E$4,'Résultats élèves'!L10&lt;=$E$5),'Résultats élèves'!L10="A"),'Groupes de besoin'!A18,"")</f>
        <v/>
      </c>
      <c r="AX18" s="220" t="str">
        <f>IF(AW18="","",'Résultats élèves'!L10)</f>
        <v/>
      </c>
      <c r="AY18" s="221"/>
      <c r="AZ18" s="217" t="str">
        <f>IF(OR('Résultats élèves'!M10&lt;$E$4,'Résultats élèves'!M10="A"),'Groupes de besoin'!A18,"")</f>
        <v/>
      </c>
      <c r="BA18" s="218" t="str">
        <f>IF(AZ18="","",'Résultats élèves'!M10)</f>
        <v/>
      </c>
      <c r="BB18" s="219" t="str">
        <f>IF(OR(AND('Résultats élèves'!M10&gt;=$E$4,'Résultats élèves'!M10&lt;=$E$5),'Résultats élèves'!M10="A"),'Groupes de besoin'!A18,"")</f>
        <v/>
      </c>
      <c r="BC18" s="220" t="str">
        <f>IF(BB18="","",'Résultats élèves'!M10)</f>
        <v/>
      </c>
    </row>
    <row r="19" spans="1:55" s="225" customFormat="1">
      <c r="A19" s="227" t="str">
        <f>IF(Accueil!F20="","",Accueil!F20)</f>
        <v/>
      </c>
      <c r="B19" s="217" t="str">
        <f>IF(OR('Résultats élèves'!D11&lt;$E$4,'Résultats élèves'!D11="A"),'Groupes de besoin'!A19,"")</f>
        <v/>
      </c>
      <c r="C19" s="218" t="str">
        <f>IF(B19="","",'Résultats élèves'!D11)</f>
        <v/>
      </c>
      <c r="D19" s="219" t="str">
        <f>IF(OR(AND('Résultats élèves'!D11&gt;=$E$4,'Résultats élèves'!D11&lt;=$E$5),'Résultats élèves'!D11="A"),'Groupes de besoin'!A19,"")</f>
        <v/>
      </c>
      <c r="E19" s="220" t="str">
        <f>IF(D19="","",'Résultats élèves'!D11)</f>
        <v/>
      </c>
      <c r="F19" s="221"/>
      <c r="G19" s="217" t="str">
        <f>IF(OR('Résultats élèves'!E11&lt;$E$4,'Résultats élèves'!E11="A"),'Groupes de besoin'!A19,"")</f>
        <v/>
      </c>
      <c r="H19" s="218" t="str">
        <f>IF(G19="","",'Résultats élèves'!E11)</f>
        <v/>
      </c>
      <c r="I19" s="219" t="str">
        <f>IF(OR(AND('Résultats élèves'!E11&gt;=$E$4,'Résultats élèves'!E11&lt;=$E$5),'Résultats élèves'!E11="A"),'Groupes de besoin'!A19,"")</f>
        <v/>
      </c>
      <c r="J19" s="220" t="str">
        <f>IF(I19="","",'Résultats élèves'!E11)</f>
        <v/>
      </c>
      <c r="K19" s="221"/>
      <c r="L19" s="217" t="str">
        <f>IF(OR('Résultats élèves'!F11&lt;$E$4,'Résultats élèves'!F11="A"),'Groupes de besoin'!A19,"")</f>
        <v/>
      </c>
      <c r="M19" s="218" t="str">
        <f>IF(L19="","",'Résultats élèves'!F11)</f>
        <v/>
      </c>
      <c r="N19" s="219" t="str">
        <f>IF(OR(AND('Résultats élèves'!F11&gt;=$E$4,'Résultats élèves'!F11&lt;=$E$5),'Résultats élèves'!F11="A"),'Groupes de besoin'!A19,"")</f>
        <v/>
      </c>
      <c r="O19" s="220" t="str">
        <f>IF(N19="","",'Résultats élèves'!F11)</f>
        <v/>
      </c>
      <c r="P19" s="221"/>
      <c r="Q19" s="217" t="str">
        <f>IF(OR('Résultats élèves'!G11&lt;$E$4,'Résultats élèves'!G11="A"),'Groupes de besoin'!A19,"")</f>
        <v/>
      </c>
      <c r="R19" s="218" t="str">
        <f>IF(Q19="","",'Résultats élèves'!G11)</f>
        <v/>
      </c>
      <c r="S19" s="219" t="str">
        <f>IF(OR(AND('Résultats élèves'!G11&gt;=$E$4,'Résultats élèves'!G11&lt;=$E$5),'Résultats élèves'!G11="A"),'Groupes de besoin'!A19,"")</f>
        <v/>
      </c>
      <c r="T19" s="220" t="str">
        <f>IF(S19="","",'Résultats élèves'!G11)</f>
        <v/>
      </c>
      <c r="U19" s="221"/>
      <c r="V19" s="217" t="str">
        <f>IF(OR('Résultats élèves'!H11&lt;$E$4,'Résultats élèves'!H11="A"),'Groupes de besoin'!A19,"")</f>
        <v/>
      </c>
      <c r="W19" s="218" t="str">
        <f>IF(V19="","",'Résultats élèves'!H11)</f>
        <v/>
      </c>
      <c r="X19" s="219" t="str">
        <f>IF(OR(AND('Résultats élèves'!H11&gt;=$E$4,'Résultats élèves'!H11&lt;=$E$5),'Résultats élèves'!H11="A"),'Groupes de besoin'!A19,"")</f>
        <v/>
      </c>
      <c r="Y19" s="220" t="str">
        <f>IF(X19="","",'Résultats élèves'!H11)</f>
        <v/>
      </c>
      <c r="Z19" s="222"/>
      <c r="AA19" s="223">
        <f t="shared" si="0"/>
        <v>24</v>
      </c>
      <c r="AB19" s="224">
        <f t="shared" si="1"/>
        <v>20</v>
      </c>
      <c r="AC19" s="291" t="str">
        <f>IF(AA19&lt;$AA$9,#REF!,"")</f>
        <v/>
      </c>
      <c r="AD19" s="291"/>
      <c r="AE19" s="226"/>
      <c r="AF19" s="217" t="str">
        <f>IF(OR('Résultats élèves'!I11&lt;$E$4,'Résultats élèves'!I11="A"),'Groupes de besoin'!A19,"")</f>
        <v/>
      </c>
      <c r="AG19" s="218" t="str">
        <f>IF(AF19="","",'Résultats élèves'!I11)</f>
        <v/>
      </c>
      <c r="AH19" s="219" t="str">
        <f>IF(OR(AND('Résultats élèves'!I11&gt;=$E$4,'Résultats élèves'!I11&lt;=$E$5),'Résultats élèves'!I11="A"),'Groupes de besoin'!A19,"")</f>
        <v/>
      </c>
      <c r="AI19" s="220" t="str">
        <f>IF(AH19="","",'Résultats élèves'!I11)</f>
        <v/>
      </c>
      <c r="AJ19" s="221"/>
      <c r="AK19" s="217" t="str">
        <f>IF(OR('Résultats élèves'!J11&lt;$E$4,'Résultats élèves'!J11="A"),'Groupes de besoin'!A19,"")</f>
        <v/>
      </c>
      <c r="AL19" s="218" t="str">
        <f>IF(AK19="","",'Résultats élèves'!J11)</f>
        <v/>
      </c>
      <c r="AM19" s="219" t="str">
        <f>IF(OR(AND('Résultats élèves'!J11&gt;=$E$4,'Résultats élèves'!J11&lt;=$E$5),'Résultats élèves'!J11="A"),'Groupes de besoin'!A19,"")</f>
        <v/>
      </c>
      <c r="AN19" s="220" t="str">
        <f>IF(AM19="","",'Résultats élèves'!J11)</f>
        <v/>
      </c>
      <c r="AO19" s="221"/>
      <c r="AP19" s="217" t="str">
        <f>IF(OR('Résultats élèves'!K11&lt;$E$4,'Résultats élèves'!K11="A"),'Groupes de besoin'!A19,"")</f>
        <v/>
      </c>
      <c r="AQ19" s="218" t="str">
        <f>IF(AP19="","",'Résultats élèves'!K11)</f>
        <v/>
      </c>
      <c r="AR19" s="219" t="str">
        <f>IF(OR(AND('Résultats élèves'!K11&gt;=$E$4,'Résultats élèves'!K11&lt;=$E$5),'Résultats élèves'!K11="A"),'Groupes de besoin'!A19,"")</f>
        <v/>
      </c>
      <c r="AS19" s="220" t="str">
        <f>IF(AR19="","",'Résultats élèves'!K11)</f>
        <v/>
      </c>
      <c r="AT19" s="221"/>
      <c r="AU19" s="217" t="str">
        <f>IF(OR('Résultats élèves'!L11&lt;$E$4,'Résultats élèves'!L11="A"),'Groupes de besoin'!A19,"")</f>
        <v/>
      </c>
      <c r="AV19" s="218" t="str">
        <f>IF(AU19="","",'Résultats élèves'!L11)</f>
        <v/>
      </c>
      <c r="AW19" s="219" t="str">
        <f>IF(OR(AND('Résultats élèves'!L11&gt;=$E$4,'Résultats élèves'!L11&lt;=$E$5),'Résultats élèves'!L11="A"),'Groupes de besoin'!A19,"")</f>
        <v/>
      </c>
      <c r="AX19" s="220" t="str">
        <f>IF(AW19="","",'Résultats élèves'!L11)</f>
        <v/>
      </c>
      <c r="AY19" s="221"/>
      <c r="AZ19" s="217" t="str">
        <f>IF(OR('Résultats élèves'!M11&lt;$E$4,'Résultats élèves'!M11="A"),'Groupes de besoin'!A19,"")</f>
        <v/>
      </c>
      <c r="BA19" s="218" t="str">
        <f>IF(AZ19="","",'Résultats élèves'!M11)</f>
        <v/>
      </c>
      <c r="BB19" s="219" t="str">
        <f>IF(OR(AND('Résultats élèves'!M11&gt;=$E$4,'Résultats élèves'!M11&lt;=$E$5),'Résultats élèves'!M11="A"),'Groupes de besoin'!A19,"")</f>
        <v/>
      </c>
      <c r="BC19" s="220" t="str">
        <f>IF(BB19="","",'Résultats élèves'!M11)</f>
        <v/>
      </c>
    </row>
    <row r="20" spans="1:55" s="225" customFormat="1">
      <c r="A20" s="227" t="str">
        <f>IF(Accueil!F21="","",Accueil!F21)</f>
        <v/>
      </c>
      <c r="B20" s="217" t="str">
        <f>IF(OR('Résultats élèves'!D12&lt;$E$4,'Résultats élèves'!D12="A"),'Groupes de besoin'!A20,"")</f>
        <v/>
      </c>
      <c r="C20" s="218" t="str">
        <f>IF(B20="","",'Résultats élèves'!D12)</f>
        <v/>
      </c>
      <c r="D20" s="219" t="str">
        <f>IF(OR(AND('Résultats élèves'!D12&gt;=$E$4,'Résultats élèves'!D12&lt;=$E$5),'Résultats élèves'!D12="A"),'Groupes de besoin'!A20,"")</f>
        <v/>
      </c>
      <c r="E20" s="220" t="str">
        <f>IF(D20="","",'Résultats élèves'!D12)</f>
        <v/>
      </c>
      <c r="F20" s="221"/>
      <c r="G20" s="217" t="str">
        <f>IF(OR('Résultats élèves'!E12&lt;$E$4,'Résultats élèves'!E12="A"),'Groupes de besoin'!A20,"")</f>
        <v/>
      </c>
      <c r="H20" s="218" t="str">
        <f>IF(G20="","",'Résultats élèves'!E12)</f>
        <v/>
      </c>
      <c r="I20" s="219" t="str">
        <f>IF(OR(AND('Résultats élèves'!E12&gt;=$E$4,'Résultats élèves'!E12&lt;=$E$5),'Résultats élèves'!E12="A"),'Groupes de besoin'!A20,"")</f>
        <v/>
      </c>
      <c r="J20" s="220" t="str">
        <f>IF(I20="","",'Résultats élèves'!E12)</f>
        <v/>
      </c>
      <c r="K20" s="221"/>
      <c r="L20" s="217" t="str">
        <f>IF(OR('Résultats élèves'!F12&lt;$E$4,'Résultats élèves'!F12="A"),'Groupes de besoin'!A20,"")</f>
        <v/>
      </c>
      <c r="M20" s="218" t="str">
        <f>IF(L20="","",'Résultats élèves'!F12)</f>
        <v/>
      </c>
      <c r="N20" s="219" t="str">
        <f>IF(OR(AND('Résultats élèves'!F12&gt;=$E$4,'Résultats élèves'!F12&lt;=$E$5),'Résultats élèves'!F12="A"),'Groupes de besoin'!A20,"")</f>
        <v/>
      </c>
      <c r="O20" s="220" t="str">
        <f>IF(N20="","",'Résultats élèves'!F12)</f>
        <v/>
      </c>
      <c r="P20" s="221"/>
      <c r="Q20" s="217" t="str">
        <f>IF(OR('Résultats élèves'!G12&lt;$E$4,'Résultats élèves'!G12="A"),'Groupes de besoin'!A20,"")</f>
        <v/>
      </c>
      <c r="R20" s="218" t="str">
        <f>IF(Q20="","",'Résultats élèves'!G12)</f>
        <v/>
      </c>
      <c r="S20" s="219" t="str">
        <f>IF(OR(AND('Résultats élèves'!G12&gt;=$E$4,'Résultats élèves'!G12&lt;=$E$5),'Résultats élèves'!G12="A"),'Groupes de besoin'!A20,"")</f>
        <v/>
      </c>
      <c r="T20" s="220" t="str">
        <f>IF(S20="","",'Résultats élèves'!G12)</f>
        <v/>
      </c>
      <c r="U20" s="221"/>
      <c r="V20" s="217" t="str">
        <f>IF(OR('Résultats élèves'!H12&lt;$E$4,'Résultats élèves'!H12="A"),'Groupes de besoin'!A20,"")</f>
        <v/>
      </c>
      <c r="W20" s="218" t="str">
        <f>IF(V20="","",'Résultats élèves'!H12)</f>
        <v/>
      </c>
      <c r="X20" s="219" t="str">
        <f>IF(OR(AND('Résultats élèves'!H12&gt;=$E$4,'Résultats élèves'!H12&lt;=$E$5),'Résultats élèves'!H12="A"),'Groupes de besoin'!A20,"")</f>
        <v/>
      </c>
      <c r="Y20" s="220" t="str">
        <f>IF(X20="","",'Résultats élèves'!H12)</f>
        <v/>
      </c>
      <c r="Z20" s="222"/>
      <c r="AA20" s="223">
        <f t="shared" si="0"/>
        <v>24</v>
      </c>
      <c r="AB20" s="224">
        <f t="shared" si="1"/>
        <v>20</v>
      </c>
      <c r="AC20" s="291" t="str">
        <f>IF(AA20&lt;$AA$9,#REF!,"")</f>
        <v/>
      </c>
      <c r="AD20" s="291"/>
      <c r="AE20" s="226"/>
      <c r="AF20" s="217" t="str">
        <f>IF(OR('Résultats élèves'!I12&lt;$E$4,'Résultats élèves'!I12="A"),'Groupes de besoin'!A20,"")</f>
        <v/>
      </c>
      <c r="AG20" s="218" t="str">
        <f>IF(AF20="","",'Résultats élèves'!I12)</f>
        <v/>
      </c>
      <c r="AH20" s="219" t="str">
        <f>IF(OR(AND('Résultats élèves'!I12&gt;=$E$4,'Résultats élèves'!I12&lt;=$E$5),'Résultats élèves'!I12="A"),'Groupes de besoin'!A20,"")</f>
        <v/>
      </c>
      <c r="AI20" s="220" t="str">
        <f>IF(AH20="","",'Résultats élèves'!I12)</f>
        <v/>
      </c>
      <c r="AJ20" s="221"/>
      <c r="AK20" s="217" t="str">
        <f>IF(OR('Résultats élèves'!J12&lt;$E$4,'Résultats élèves'!J12="A"),'Groupes de besoin'!A20,"")</f>
        <v/>
      </c>
      <c r="AL20" s="218" t="str">
        <f>IF(AK20="","",'Résultats élèves'!J12)</f>
        <v/>
      </c>
      <c r="AM20" s="219" t="str">
        <f>IF(OR(AND('Résultats élèves'!J12&gt;=$E$4,'Résultats élèves'!J12&lt;=$E$5),'Résultats élèves'!J12="A"),'Groupes de besoin'!A20,"")</f>
        <v/>
      </c>
      <c r="AN20" s="220" t="str">
        <f>IF(AM20="","",'Résultats élèves'!J12)</f>
        <v/>
      </c>
      <c r="AO20" s="221"/>
      <c r="AP20" s="217" t="str">
        <f>IF(OR('Résultats élèves'!K12&lt;$E$4,'Résultats élèves'!K12="A"),'Groupes de besoin'!A20,"")</f>
        <v/>
      </c>
      <c r="AQ20" s="218" t="str">
        <f>IF(AP20="","",'Résultats élèves'!K12)</f>
        <v/>
      </c>
      <c r="AR20" s="219" t="str">
        <f>IF(OR(AND('Résultats élèves'!K12&gt;=$E$4,'Résultats élèves'!K12&lt;=$E$5),'Résultats élèves'!K12="A"),'Groupes de besoin'!A20,"")</f>
        <v/>
      </c>
      <c r="AS20" s="220" t="str">
        <f>IF(AR20="","",'Résultats élèves'!K12)</f>
        <v/>
      </c>
      <c r="AT20" s="221"/>
      <c r="AU20" s="217" t="str">
        <f>IF(OR('Résultats élèves'!L12&lt;$E$4,'Résultats élèves'!L12="A"),'Groupes de besoin'!A20,"")</f>
        <v/>
      </c>
      <c r="AV20" s="218" t="str">
        <f>IF(AU20="","",'Résultats élèves'!L12)</f>
        <v/>
      </c>
      <c r="AW20" s="219" t="str">
        <f>IF(OR(AND('Résultats élèves'!L12&gt;=$E$4,'Résultats élèves'!L12&lt;=$E$5),'Résultats élèves'!L12="A"),'Groupes de besoin'!A20,"")</f>
        <v/>
      </c>
      <c r="AX20" s="220" t="str">
        <f>IF(AW20="","",'Résultats élèves'!L12)</f>
        <v/>
      </c>
      <c r="AY20" s="221"/>
      <c r="AZ20" s="217" t="str">
        <f>IF(OR('Résultats élèves'!M12&lt;$E$4,'Résultats élèves'!M12="A"),'Groupes de besoin'!A20,"")</f>
        <v/>
      </c>
      <c r="BA20" s="218" t="str">
        <f>IF(AZ20="","",'Résultats élèves'!M12)</f>
        <v/>
      </c>
      <c r="BB20" s="219" t="str">
        <f>IF(OR(AND('Résultats élèves'!M12&gt;=$E$4,'Résultats élèves'!M12&lt;=$E$5),'Résultats élèves'!M12="A"),'Groupes de besoin'!A20,"")</f>
        <v/>
      </c>
      <c r="BC20" s="220" t="str">
        <f>IF(BB20="","",'Résultats élèves'!M12)</f>
        <v/>
      </c>
    </row>
    <row r="21" spans="1:55" s="225" customFormat="1">
      <c r="A21" s="227" t="str">
        <f>IF(Accueil!F22="","",Accueil!F22)</f>
        <v/>
      </c>
      <c r="B21" s="217" t="str">
        <f>IF(OR('Résultats élèves'!D13&lt;$E$4,'Résultats élèves'!D13="A"),'Groupes de besoin'!A21,"")</f>
        <v/>
      </c>
      <c r="C21" s="218" t="str">
        <f>IF(B21="","",'Résultats élèves'!D13)</f>
        <v/>
      </c>
      <c r="D21" s="219" t="str">
        <f>IF(OR(AND('Résultats élèves'!D13&gt;=$E$4,'Résultats élèves'!D13&lt;=$E$5),'Résultats élèves'!D13="A"),'Groupes de besoin'!A21,"")</f>
        <v/>
      </c>
      <c r="E21" s="220" t="str">
        <f>IF(D21="","",'Résultats élèves'!D13)</f>
        <v/>
      </c>
      <c r="F21" s="221"/>
      <c r="G21" s="217" t="str">
        <f>IF(OR('Résultats élèves'!E13&lt;$E$4,'Résultats élèves'!E13="A"),'Groupes de besoin'!A21,"")</f>
        <v/>
      </c>
      <c r="H21" s="218" t="str">
        <f>IF(G21="","",'Résultats élèves'!E13)</f>
        <v/>
      </c>
      <c r="I21" s="219" t="str">
        <f>IF(OR(AND('Résultats élèves'!E13&gt;=$E$4,'Résultats élèves'!E13&lt;=$E$5),'Résultats élèves'!E13="A"),'Groupes de besoin'!A21,"")</f>
        <v/>
      </c>
      <c r="J21" s="220" t="str">
        <f>IF(I21="","",'Résultats élèves'!E13)</f>
        <v/>
      </c>
      <c r="K21" s="221"/>
      <c r="L21" s="217" t="str">
        <f>IF(OR('Résultats élèves'!F13&lt;$E$4,'Résultats élèves'!F13="A"),'Groupes de besoin'!A21,"")</f>
        <v/>
      </c>
      <c r="M21" s="218" t="str">
        <f>IF(L21="","",'Résultats élèves'!F13)</f>
        <v/>
      </c>
      <c r="N21" s="219" t="str">
        <f>IF(OR(AND('Résultats élèves'!F13&gt;=$E$4,'Résultats élèves'!F13&lt;=$E$5),'Résultats élèves'!F13="A"),'Groupes de besoin'!A21,"")</f>
        <v/>
      </c>
      <c r="O21" s="220" t="str">
        <f>IF(N21="","",'Résultats élèves'!F13)</f>
        <v/>
      </c>
      <c r="P21" s="221"/>
      <c r="Q21" s="217" t="str">
        <f>IF(OR('Résultats élèves'!G13&lt;$E$4,'Résultats élèves'!G13="A"),'Groupes de besoin'!A21,"")</f>
        <v/>
      </c>
      <c r="R21" s="218" t="str">
        <f>IF(Q21="","",'Résultats élèves'!G13)</f>
        <v/>
      </c>
      <c r="S21" s="219" t="str">
        <f>IF(OR(AND('Résultats élèves'!G13&gt;=$E$4,'Résultats élèves'!G13&lt;=$E$5),'Résultats élèves'!G13="A"),'Groupes de besoin'!A21,"")</f>
        <v/>
      </c>
      <c r="T21" s="220" t="str">
        <f>IF(S21="","",'Résultats élèves'!G13)</f>
        <v/>
      </c>
      <c r="U21" s="221"/>
      <c r="V21" s="217" t="str">
        <f>IF(OR('Résultats élèves'!H13&lt;$E$4,'Résultats élèves'!H13="A"),'Groupes de besoin'!A21,"")</f>
        <v/>
      </c>
      <c r="W21" s="218" t="str">
        <f>IF(V21="","",'Résultats élèves'!H13)</f>
        <v/>
      </c>
      <c r="X21" s="219" t="str">
        <f>IF(OR(AND('Résultats élèves'!H13&gt;=$E$4,'Résultats élèves'!H13&lt;=$E$5),'Résultats élèves'!H13="A"),'Groupes de besoin'!A21,"")</f>
        <v/>
      </c>
      <c r="Y21" s="220" t="str">
        <f>IF(X21="","",'Résultats élèves'!H13)</f>
        <v/>
      </c>
      <c r="Z21" s="222"/>
      <c r="AA21" s="223">
        <f t="shared" si="0"/>
        <v>24</v>
      </c>
      <c r="AB21" s="224">
        <f t="shared" si="1"/>
        <v>20</v>
      </c>
      <c r="AC21" s="291" t="str">
        <f>IF(AA21&lt;$AA$9,#REF!,"")</f>
        <v/>
      </c>
      <c r="AD21" s="291"/>
      <c r="AE21" s="226"/>
      <c r="AF21" s="217" t="str">
        <f>IF(OR('Résultats élèves'!I13&lt;$E$4,'Résultats élèves'!I13="A"),'Groupes de besoin'!A21,"")</f>
        <v/>
      </c>
      <c r="AG21" s="218" t="str">
        <f>IF(AF21="","",'Résultats élèves'!I13)</f>
        <v/>
      </c>
      <c r="AH21" s="219" t="str">
        <f>IF(OR(AND('Résultats élèves'!I13&gt;=$E$4,'Résultats élèves'!I13&lt;=$E$5),'Résultats élèves'!I13="A"),'Groupes de besoin'!A21,"")</f>
        <v/>
      </c>
      <c r="AI21" s="220" t="str">
        <f>IF(AH21="","",'Résultats élèves'!I13)</f>
        <v/>
      </c>
      <c r="AJ21" s="221"/>
      <c r="AK21" s="217" t="str">
        <f>IF(OR('Résultats élèves'!J13&lt;$E$4,'Résultats élèves'!J13="A"),'Groupes de besoin'!A21,"")</f>
        <v/>
      </c>
      <c r="AL21" s="218" t="str">
        <f>IF(AK21="","",'Résultats élèves'!J13)</f>
        <v/>
      </c>
      <c r="AM21" s="219" t="str">
        <f>IF(OR(AND('Résultats élèves'!J13&gt;=$E$4,'Résultats élèves'!J13&lt;=$E$5),'Résultats élèves'!J13="A"),'Groupes de besoin'!A21,"")</f>
        <v/>
      </c>
      <c r="AN21" s="220" t="str">
        <f>IF(AM21="","",'Résultats élèves'!J13)</f>
        <v/>
      </c>
      <c r="AO21" s="221"/>
      <c r="AP21" s="217" t="str">
        <f>IF(OR('Résultats élèves'!K13&lt;$E$4,'Résultats élèves'!K13="A"),'Groupes de besoin'!A21,"")</f>
        <v/>
      </c>
      <c r="AQ21" s="218" t="str">
        <f>IF(AP21="","",'Résultats élèves'!K13)</f>
        <v/>
      </c>
      <c r="AR21" s="219" t="str">
        <f>IF(OR(AND('Résultats élèves'!K13&gt;=$E$4,'Résultats élèves'!K13&lt;=$E$5),'Résultats élèves'!K13="A"),'Groupes de besoin'!A21,"")</f>
        <v/>
      </c>
      <c r="AS21" s="220" t="str">
        <f>IF(AR21="","",'Résultats élèves'!K13)</f>
        <v/>
      </c>
      <c r="AT21" s="221"/>
      <c r="AU21" s="217" t="str">
        <f>IF(OR('Résultats élèves'!L13&lt;$E$4,'Résultats élèves'!L13="A"),'Groupes de besoin'!A21,"")</f>
        <v/>
      </c>
      <c r="AV21" s="218" t="str">
        <f>IF(AU21="","",'Résultats élèves'!L13)</f>
        <v/>
      </c>
      <c r="AW21" s="219" t="str">
        <f>IF(OR(AND('Résultats élèves'!L13&gt;=$E$4,'Résultats élèves'!L13&lt;=$E$5),'Résultats élèves'!L13="A"),'Groupes de besoin'!A21,"")</f>
        <v/>
      </c>
      <c r="AX21" s="220" t="str">
        <f>IF(AW21="","",'Résultats élèves'!L13)</f>
        <v/>
      </c>
      <c r="AY21" s="221"/>
      <c r="AZ21" s="217" t="str">
        <f>IF(OR('Résultats élèves'!M13&lt;$E$4,'Résultats élèves'!M13="A"),'Groupes de besoin'!A21,"")</f>
        <v/>
      </c>
      <c r="BA21" s="218" t="str">
        <f>IF(AZ21="","",'Résultats élèves'!M13)</f>
        <v/>
      </c>
      <c r="BB21" s="219" t="str">
        <f>IF(OR(AND('Résultats élèves'!M13&gt;=$E$4,'Résultats élèves'!M13&lt;=$E$5),'Résultats élèves'!M13="A"),'Groupes de besoin'!A21,"")</f>
        <v/>
      </c>
      <c r="BC21" s="220" t="str">
        <f>IF(BB21="","",'Résultats élèves'!M13)</f>
        <v/>
      </c>
    </row>
    <row r="22" spans="1:55" s="225" customFormat="1">
      <c r="A22" s="227" t="str">
        <f>IF(Accueil!F23="","",Accueil!F23)</f>
        <v/>
      </c>
      <c r="B22" s="217" t="str">
        <f>IF(OR('Résultats élèves'!D14&lt;$E$4,'Résultats élèves'!D14="A"),'Groupes de besoin'!A22,"")</f>
        <v/>
      </c>
      <c r="C22" s="218" t="str">
        <f>IF(B22="","",'Résultats élèves'!D14)</f>
        <v/>
      </c>
      <c r="D22" s="219" t="str">
        <f>IF(OR(AND('Résultats élèves'!D14&gt;=$E$4,'Résultats élèves'!D14&lt;=$E$5),'Résultats élèves'!D14="A"),'Groupes de besoin'!A22,"")</f>
        <v/>
      </c>
      <c r="E22" s="220" t="str">
        <f>IF(D22="","",'Résultats élèves'!D14)</f>
        <v/>
      </c>
      <c r="F22" s="221"/>
      <c r="G22" s="217" t="str">
        <f>IF(OR('Résultats élèves'!E14&lt;$E$4,'Résultats élèves'!E14="A"),'Groupes de besoin'!A22,"")</f>
        <v/>
      </c>
      <c r="H22" s="218" t="str">
        <f>IF(G22="","",'Résultats élèves'!E14)</f>
        <v/>
      </c>
      <c r="I22" s="219" t="str">
        <f>IF(OR(AND('Résultats élèves'!E14&gt;=$E$4,'Résultats élèves'!E14&lt;=$E$5),'Résultats élèves'!E14="A"),'Groupes de besoin'!A22,"")</f>
        <v/>
      </c>
      <c r="J22" s="220" t="str">
        <f>IF(I22="","",'Résultats élèves'!E14)</f>
        <v/>
      </c>
      <c r="K22" s="221"/>
      <c r="L22" s="217" t="str">
        <f>IF(OR('Résultats élèves'!F14&lt;$E$4,'Résultats élèves'!F14="A"),'Groupes de besoin'!A22,"")</f>
        <v/>
      </c>
      <c r="M22" s="218" t="str">
        <f>IF(L22="","",'Résultats élèves'!F14)</f>
        <v/>
      </c>
      <c r="N22" s="219" t="str">
        <f>IF(OR(AND('Résultats élèves'!F14&gt;=$E$4,'Résultats élèves'!F14&lt;=$E$5),'Résultats élèves'!F14="A"),'Groupes de besoin'!A22,"")</f>
        <v/>
      </c>
      <c r="O22" s="220" t="str">
        <f>IF(N22="","",'Résultats élèves'!F14)</f>
        <v/>
      </c>
      <c r="P22" s="221"/>
      <c r="Q22" s="217" t="str">
        <f>IF(OR('Résultats élèves'!G14&lt;$E$4,'Résultats élèves'!G14="A"),'Groupes de besoin'!A22,"")</f>
        <v/>
      </c>
      <c r="R22" s="218" t="str">
        <f>IF(Q22="","",'Résultats élèves'!G14)</f>
        <v/>
      </c>
      <c r="S22" s="219" t="str">
        <f>IF(OR(AND('Résultats élèves'!G14&gt;=$E$4,'Résultats élèves'!G14&lt;=$E$5),'Résultats élèves'!G14="A"),'Groupes de besoin'!A22,"")</f>
        <v/>
      </c>
      <c r="T22" s="220" t="str">
        <f>IF(S22="","",'Résultats élèves'!G14)</f>
        <v/>
      </c>
      <c r="U22" s="221"/>
      <c r="V22" s="217" t="str">
        <f>IF(OR('Résultats élèves'!H14&lt;$E$4,'Résultats élèves'!H14="A"),'Groupes de besoin'!A22,"")</f>
        <v/>
      </c>
      <c r="W22" s="218" t="str">
        <f>IF(V22="","",'Résultats élèves'!H14)</f>
        <v/>
      </c>
      <c r="X22" s="219" t="str">
        <f>IF(OR(AND('Résultats élèves'!H14&gt;=$E$4,'Résultats élèves'!H14&lt;=$E$5),'Résultats élèves'!H14="A"),'Groupes de besoin'!A22,"")</f>
        <v/>
      </c>
      <c r="Y22" s="220" t="str">
        <f>IF(X22="","",'Résultats élèves'!H14)</f>
        <v/>
      </c>
      <c r="Z22" s="222"/>
      <c r="AA22" s="223">
        <f t="shared" si="0"/>
        <v>24</v>
      </c>
      <c r="AB22" s="224">
        <f t="shared" si="1"/>
        <v>20</v>
      </c>
      <c r="AC22" s="291" t="str">
        <f>IF(AA22&lt;$AA$9,#REF!,"")</f>
        <v/>
      </c>
      <c r="AD22" s="291"/>
      <c r="AE22" s="226"/>
      <c r="AF22" s="217" t="str">
        <f>IF(OR('Résultats élèves'!I14&lt;$E$4,'Résultats élèves'!I14="A"),'Groupes de besoin'!A22,"")</f>
        <v/>
      </c>
      <c r="AG22" s="218" t="str">
        <f>IF(AF22="","",'Résultats élèves'!I14)</f>
        <v/>
      </c>
      <c r="AH22" s="219" t="str">
        <f>IF(OR(AND('Résultats élèves'!I14&gt;=$E$4,'Résultats élèves'!I14&lt;=$E$5),'Résultats élèves'!I14="A"),'Groupes de besoin'!A22,"")</f>
        <v/>
      </c>
      <c r="AI22" s="220" t="str">
        <f>IF(AH22="","",'Résultats élèves'!I14)</f>
        <v/>
      </c>
      <c r="AJ22" s="221"/>
      <c r="AK22" s="217" t="str">
        <f>IF(OR('Résultats élèves'!J14&lt;$E$4,'Résultats élèves'!J14="A"),'Groupes de besoin'!A22,"")</f>
        <v/>
      </c>
      <c r="AL22" s="218" t="str">
        <f>IF(AK22="","",'Résultats élèves'!J14)</f>
        <v/>
      </c>
      <c r="AM22" s="219" t="str">
        <f>IF(OR(AND('Résultats élèves'!J14&gt;=$E$4,'Résultats élèves'!J14&lt;=$E$5),'Résultats élèves'!J14="A"),'Groupes de besoin'!A22,"")</f>
        <v/>
      </c>
      <c r="AN22" s="220" t="str">
        <f>IF(AM22="","",'Résultats élèves'!J14)</f>
        <v/>
      </c>
      <c r="AO22" s="221"/>
      <c r="AP22" s="217" t="str">
        <f>IF(OR('Résultats élèves'!K14&lt;$E$4,'Résultats élèves'!K14="A"),'Groupes de besoin'!A22,"")</f>
        <v/>
      </c>
      <c r="AQ22" s="218" t="str">
        <f>IF(AP22="","",'Résultats élèves'!K14)</f>
        <v/>
      </c>
      <c r="AR22" s="219" t="str">
        <f>IF(OR(AND('Résultats élèves'!K14&gt;=$E$4,'Résultats élèves'!K14&lt;=$E$5),'Résultats élèves'!K14="A"),'Groupes de besoin'!A22,"")</f>
        <v/>
      </c>
      <c r="AS22" s="220" t="str">
        <f>IF(AR22="","",'Résultats élèves'!K14)</f>
        <v/>
      </c>
      <c r="AT22" s="221"/>
      <c r="AU22" s="217" t="str">
        <f>IF(OR('Résultats élèves'!L14&lt;$E$4,'Résultats élèves'!L14="A"),'Groupes de besoin'!A22,"")</f>
        <v/>
      </c>
      <c r="AV22" s="218" t="str">
        <f>IF(AU22="","",'Résultats élèves'!L14)</f>
        <v/>
      </c>
      <c r="AW22" s="219" t="str">
        <f>IF(OR(AND('Résultats élèves'!L14&gt;=$E$4,'Résultats élèves'!L14&lt;=$E$5),'Résultats élèves'!L14="A"),'Groupes de besoin'!A22,"")</f>
        <v/>
      </c>
      <c r="AX22" s="220" t="str">
        <f>IF(AW22="","",'Résultats élèves'!L14)</f>
        <v/>
      </c>
      <c r="AY22" s="221"/>
      <c r="AZ22" s="217" t="str">
        <f>IF(OR('Résultats élèves'!M14&lt;$E$4,'Résultats élèves'!M14="A"),'Groupes de besoin'!A22,"")</f>
        <v/>
      </c>
      <c r="BA22" s="218" t="str">
        <f>IF(AZ22="","",'Résultats élèves'!M14)</f>
        <v/>
      </c>
      <c r="BB22" s="219" t="str">
        <f>IF(OR(AND('Résultats élèves'!M14&gt;=$E$4,'Résultats élèves'!M14&lt;=$E$5),'Résultats élèves'!M14="A"),'Groupes de besoin'!A22,"")</f>
        <v/>
      </c>
      <c r="BC22" s="220" t="str">
        <f>IF(BB22="","",'Résultats élèves'!M14)</f>
        <v/>
      </c>
    </row>
    <row r="23" spans="1:55" s="225" customFormat="1">
      <c r="A23" s="227" t="str">
        <f>IF(Accueil!F24="","",Accueil!F24)</f>
        <v/>
      </c>
      <c r="B23" s="217" t="str">
        <f>IF(OR('Résultats élèves'!D15&lt;$E$4,'Résultats élèves'!D15="A"),'Groupes de besoin'!A23,"")</f>
        <v/>
      </c>
      <c r="C23" s="218" t="str">
        <f>IF(B23="","",'Résultats élèves'!D15)</f>
        <v/>
      </c>
      <c r="D23" s="219" t="str">
        <f>IF(OR(AND('Résultats élèves'!D15&gt;=$E$4,'Résultats élèves'!D15&lt;=$E$5),'Résultats élèves'!D15="A"),'Groupes de besoin'!A23,"")</f>
        <v/>
      </c>
      <c r="E23" s="220" t="str">
        <f>IF(D23="","",'Résultats élèves'!D15)</f>
        <v/>
      </c>
      <c r="F23" s="221"/>
      <c r="G23" s="217" t="str">
        <f>IF(OR('Résultats élèves'!E15&lt;$E$4,'Résultats élèves'!E15="A"),'Groupes de besoin'!A23,"")</f>
        <v/>
      </c>
      <c r="H23" s="218" t="str">
        <f>IF(G23="","",'Résultats élèves'!E15)</f>
        <v/>
      </c>
      <c r="I23" s="219" t="str">
        <f>IF(OR(AND('Résultats élèves'!E15&gt;=$E$4,'Résultats élèves'!E15&lt;=$E$5),'Résultats élèves'!E15="A"),'Groupes de besoin'!A23,"")</f>
        <v/>
      </c>
      <c r="J23" s="220" t="str">
        <f>IF(I23="","",'Résultats élèves'!E15)</f>
        <v/>
      </c>
      <c r="K23" s="221"/>
      <c r="L23" s="217" t="str">
        <f>IF(OR('Résultats élèves'!F15&lt;$E$4,'Résultats élèves'!F15="A"),'Groupes de besoin'!A23,"")</f>
        <v/>
      </c>
      <c r="M23" s="218" t="str">
        <f>IF(L23="","",'Résultats élèves'!F15)</f>
        <v/>
      </c>
      <c r="N23" s="219" t="str">
        <f>IF(OR(AND('Résultats élèves'!F15&gt;=$E$4,'Résultats élèves'!F15&lt;=$E$5),'Résultats élèves'!F15="A"),'Groupes de besoin'!A23,"")</f>
        <v/>
      </c>
      <c r="O23" s="220" t="str">
        <f>IF(N23="","",'Résultats élèves'!F15)</f>
        <v/>
      </c>
      <c r="P23" s="221"/>
      <c r="Q23" s="217" t="str">
        <f>IF(OR('Résultats élèves'!G15&lt;$E$4,'Résultats élèves'!G15="A"),'Groupes de besoin'!A23,"")</f>
        <v/>
      </c>
      <c r="R23" s="218" t="str">
        <f>IF(Q23="","",'Résultats élèves'!G15)</f>
        <v/>
      </c>
      <c r="S23" s="219" t="str">
        <f>IF(OR(AND('Résultats élèves'!G15&gt;=$E$4,'Résultats élèves'!G15&lt;=$E$5),'Résultats élèves'!G15="A"),'Groupes de besoin'!A23,"")</f>
        <v/>
      </c>
      <c r="T23" s="220" t="str">
        <f>IF(S23="","",'Résultats élèves'!G15)</f>
        <v/>
      </c>
      <c r="U23" s="221"/>
      <c r="V23" s="217" t="str">
        <f>IF(OR('Résultats élèves'!H15&lt;$E$4,'Résultats élèves'!H15="A"),'Groupes de besoin'!A23,"")</f>
        <v/>
      </c>
      <c r="W23" s="218" t="str">
        <f>IF(V23="","",'Résultats élèves'!H15)</f>
        <v/>
      </c>
      <c r="X23" s="219" t="str">
        <f>IF(OR(AND('Résultats élèves'!H15&gt;=$E$4,'Résultats élèves'!H15&lt;=$E$5),'Résultats élèves'!H15="A"),'Groupes de besoin'!A23,"")</f>
        <v/>
      </c>
      <c r="Y23" s="220" t="str">
        <f>IF(X23="","",'Résultats élèves'!H15)</f>
        <v/>
      </c>
      <c r="Z23" s="222"/>
      <c r="AA23" s="223">
        <f t="shared" si="0"/>
        <v>24</v>
      </c>
      <c r="AB23" s="224">
        <f t="shared" si="1"/>
        <v>20</v>
      </c>
      <c r="AC23" s="291" t="str">
        <f>IF(AA23&lt;$AA$9,#REF!,"")</f>
        <v/>
      </c>
      <c r="AD23" s="291"/>
      <c r="AE23" s="226"/>
      <c r="AF23" s="217" t="str">
        <f>IF(OR('Résultats élèves'!I15&lt;$E$4,'Résultats élèves'!I15="A"),'Groupes de besoin'!A23,"")</f>
        <v/>
      </c>
      <c r="AG23" s="218" t="str">
        <f>IF(AF23="","",'Résultats élèves'!I15)</f>
        <v/>
      </c>
      <c r="AH23" s="219" t="str">
        <f>IF(OR(AND('Résultats élèves'!I15&gt;=$E$4,'Résultats élèves'!I15&lt;=$E$5),'Résultats élèves'!I15="A"),'Groupes de besoin'!A23,"")</f>
        <v/>
      </c>
      <c r="AI23" s="220" t="str">
        <f>IF(AH23="","",'Résultats élèves'!I15)</f>
        <v/>
      </c>
      <c r="AJ23" s="221"/>
      <c r="AK23" s="217" t="str">
        <f>IF(OR('Résultats élèves'!J15&lt;$E$4,'Résultats élèves'!J15="A"),'Groupes de besoin'!A23,"")</f>
        <v/>
      </c>
      <c r="AL23" s="218" t="str">
        <f>IF(AK23="","",'Résultats élèves'!J15)</f>
        <v/>
      </c>
      <c r="AM23" s="219" t="str">
        <f>IF(OR(AND('Résultats élèves'!J15&gt;=$E$4,'Résultats élèves'!J15&lt;=$E$5),'Résultats élèves'!J15="A"),'Groupes de besoin'!A23,"")</f>
        <v/>
      </c>
      <c r="AN23" s="220" t="str">
        <f>IF(AM23="","",'Résultats élèves'!J15)</f>
        <v/>
      </c>
      <c r="AO23" s="221"/>
      <c r="AP23" s="217" t="str">
        <f>IF(OR('Résultats élèves'!K15&lt;$E$4,'Résultats élèves'!K15="A"),'Groupes de besoin'!A23,"")</f>
        <v/>
      </c>
      <c r="AQ23" s="218" t="str">
        <f>IF(AP23="","",'Résultats élèves'!K15)</f>
        <v/>
      </c>
      <c r="AR23" s="219" t="str">
        <f>IF(OR(AND('Résultats élèves'!K15&gt;=$E$4,'Résultats élèves'!K15&lt;=$E$5),'Résultats élèves'!K15="A"),'Groupes de besoin'!A23,"")</f>
        <v/>
      </c>
      <c r="AS23" s="220" t="str">
        <f>IF(AR23="","",'Résultats élèves'!K15)</f>
        <v/>
      </c>
      <c r="AT23" s="221"/>
      <c r="AU23" s="217" t="str">
        <f>IF(OR('Résultats élèves'!L15&lt;$E$4,'Résultats élèves'!L15="A"),'Groupes de besoin'!A23,"")</f>
        <v/>
      </c>
      <c r="AV23" s="218" t="str">
        <f>IF(AU23="","",'Résultats élèves'!L15)</f>
        <v/>
      </c>
      <c r="AW23" s="219" t="str">
        <f>IF(OR(AND('Résultats élèves'!L15&gt;=$E$4,'Résultats élèves'!L15&lt;=$E$5),'Résultats élèves'!L15="A"),'Groupes de besoin'!A23,"")</f>
        <v/>
      </c>
      <c r="AX23" s="220" t="str">
        <f>IF(AW23="","",'Résultats élèves'!L15)</f>
        <v/>
      </c>
      <c r="AY23" s="221"/>
      <c r="AZ23" s="217" t="str">
        <f>IF(OR('Résultats élèves'!M15&lt;$E$4,'Résultats élèves'!M15="A"),'Groupes de besoin'!A23,"")</f>
        <v/>
      </c>
      <c r="BA23" s="218" t="str">
        <f>IF(AZ23="","",'Résultats élèves'!M15)</f>
        <v/>
      </c>
      <c r="BB23" s="219" t="str">
        <f>IF(OR(AND('Résultats élèves'!M15&gt;=$E$4,'Résultats élèves'!M15&lt;=$E$5),'Résultats élèves'!M15="A"),'Groupes de besoin'!A23,"")</f>
        <v/>
      </c>
      <c r="BC23" s="220" t="str">
        <f>IF(BB23="","",'Résultats élèves'!M15)</f>
        <v/>
      </c>
    </row>
    <row r="24" spans="1:55" s="225" customFormat="1">
      <c r="A24" s="227" t="str">
        <f>IF(Accueil!F25="","",Accueil!F25)</f>
        <v/>
      </c>
      <c r="B24" s="217" t="str">
        <f>IF(OR('Résultats élèves'!D16&lt;$E$4,'Résultats élèves'!D16="A"),'Groupes de besoin'!A24,"")</f>
        <v/>
      </c>
      <c r="C24" s="218" t="str">
        <f>IF(B24="","",'Résultats élèves'!D16)</f>
        <v/>
      </c>
      <c r="D24" s="219" t="str">
        <f>IF(OR(AND('Résultats élèves'!D16&gt;=$E$4,'Résultats élèves'!D16&lt;=$E$5),'Résultats élèves'!D16="A"),'Groupes de besoin'!A24,"")</f>
        <v/>
      </c>
      <c r="E24" s="220" t="str">
        <f>IF(D24="","",'Résultats élèves'!D16)</f>
        <v/>
      </c>
      <c r="F24" s="221"/>
      <c r="G24" s="217" t="str">
        <f>IF(OR('Résultats élèves'!E16&lt;$E$4,'Résultats élèves'!E16="A"),'Groupes de besoin'!A24,"")</f>
        <v/>
      </c>
      <c r="H24" s="218" t="str">
        <f>IF(G24="","",'Résultats élèves'!E16)</f>
        <v/>
      </c>
      <c r="I24" s="219" t="str">
        <f>IF(OR(AND('Résultats élèves'!E16&gt;=$E$4,'Résultats élèves'!E16&lt;=$E$5),'Résultats élèves'!E16="A"),'Groupes de besoin'!A24,"")</f>
        <v/>
      </c>
      <c r="J24" s="220" t="str">
        <f>IF(I24="","",'Résultats élèves'!E16)</f>
        <v/>
      </c>
      <c r="K24" s="221"/>
      <c r="L24" s="217" t="str">
        <f>IF(OR('Résultats élèves'!F16&lt;$E$4,'Résultats élèves'!F16="A"),'Groupes de besoin'!A24,"")</f>
        <v/>
      </c>
      <c r="M24" s="218" t="str">
        <f>IF(L24="","",'Résultats élèves'!F16)</f>
        <v/>
      </c>
      <c r="N24" s="219" t="str">
        <f>IF(OR(AND('Résultats élèves'!F16&gt;=$E$4,'Résultats élèves'!F16&lt;=$E$5),'Résultats élèves'!F16="A"),'Groupes de besoin'!A24,"")</f>
        <v/>
      </c>
      <c r="O24" s="220" t="str">
        <f>IF(N24="","",'Résultats élèves'!F16)</f>
        <v/>
      </c>
      <c r="P24" s="221"/>
      <c r="Q24" s="217" t="str">
        <f>IF(OR('Résultats élèves'!G16&lt;$E$4,'Résultats élèves'!G16="A"),'Groupes de besoin'!A24,"")</f>
        <v/>
      </c>
      <c r="R24" s="218" t="str">
        <f>IF(Q24="","",'Résultats élèves'!G16)</f>
        <v/>
      </c>
      <c r="S24" s="219" t="str">
        <f>IF(OR(AND('Résultats élèves'!G16&gt;=$E$4,'Résultats élèves'!G16&lt;=$E$5),'Résultats élèves'!G16="A"),'Groupes de besoin'!A24,"")</f>
        <v/>
      </c>
      <c r="T24" s="220" t="str">
        <f>IF(S24="","",'Résultats élèves'!G16)</f>
        <v/>
      </c>
      <c r="U24" s="221"/>
      <c r="V24" s="217" t="str">
        <f>IF(OR('Résultats élèves'!H16&lt;$E$4,'Résultats élèves'!H16="A"),'Groupes de besoin'!A24,"")</f>
        <v/>
      </c>
      <c r="W24" s="218" t="str">
        <f>IF(V24="","",'Résultats élèves'!H16)</f>
        <v/>
      </c>
      <c r="X24" s="219" t="str">
        <f>IF(OR(AND('Résultats élèves'!H16&gt;=$E$4,'Résultats élèves'!H16&lt;=$E$5),'Résultats élèves'!H16="A"),'Groupes de besoin'!A24,"")</f>
        <v/>
      </c>
      <c r="Y24" s="220" t="str">
        <f>IF(X24="","",'Résultats élèves'!H16)</f>
        <v/>
      </c>
      <c r="Z24" s="222"/>
      <c r="AA24" s="223">
        <f t="shared" si="0"/>
        <v>24</v>
      </c>
      <c r="AB24" s="224">
        <f t="shared" si="1"/>
        <v>20</v>
      </c>
      <c r="AC24" s="291" t="str">
        <f>IF(AA24&lt;$AA$9,#REF!,"")</f>
        <v/>
      </c>
      <c r="AD24" s="291"/>
      <c r="AE24" s="226"/>
      <c r="AF24" s="217" t="str">
        <f>IF(OR('Résultats élèves'!I16&lt;$E$4,'Résultats élèves'!I16="A"),'Groupes de besoin'!A24,"")</f>
        <v/>
      </c>
      <c r="AG24" s="218" t="str">
        <f>IF(AF24="","",'Résultats élèves'!I16)</f>
        <v/>
      </c>
      <c r="AH24" s="219" t="str">
        <f>IF(OR(AND('Résultats élèves'!I16&gt;=$E$4,'Résultats élèves'!I16&lt;=$E$5),'Résultats élèves'!I16="A"),'Groupes de besoin'!A24,"")</f>
        <v/>
      </c>
      <c r="AI24" s="220" t="str">
        <f>IF(AH24="","",'Résultats élèves'!I16)</f>
        <v/>
      </c>
      <c r="AJ24" s="221"/>
      <c r="AK24" s="217" t="str">
        <f>IF(OR('Résultats élèves'!J16&lt;$E$4,'Résultats élèves'!J16="A"),'Groupes de besoin'!A24,"")</f>
        <v/>
      </c>
      <c r="AL24" s="218" t="str">
        <f>IF(AK24="","",'Résultats élèves'!J16)</f>
        <v/>
      </c>
      <c r="AM24" s="219" t="str">
        <f>IF(OR(AND('Résultats élèves'!J16&gt;=$E$4,'Résultats élèves'!J16&lt;=$E$5),'Résultats élèves'!J16="A"),'Groupes de besoin'!A24,"")</f>
        <v/>
      </c>
      <c r="AN24" s="220" t="str">
        <f>IF(AM24="","",'Résultats élèves'!J16)</f>
        <v/>
      </c>
      <c r="AO24" s="221"/>
      <c r="AP24" s="217" t="str">
        <f>IF(OR('Résultats élèves'!K16&lt;$E$4,'Résultats élèves'!K16="A"),'Groupes de besoin'!A24,"")</f>
        <v/>
      </c>
      <c r="AQ24" s="218" t="str">
        <f>IF(AP24="","",'Résultats élèves'!K16)</f>
        <v/>
      </c>
      <c r="AR24" s="219" t="str">
        <f>IF(OR(AND('Résultats élèves'!K16&gt;=$E$4,'Résultats élèves'!K16&lt;=$E$5),'Résultats élèves'!K16="A"),'Groupes de besoin'!A24,"")</f>
        <v/>
      </c>
      <c r="AS24" s="220" t="str">
        <f>IF(AR24="","",'Résultats élèves'!K16)</f>
        <v/>
      </c>
      <c r="AT24" s="221"/>
      <c r="AU24" s="217" t="str">
        <f>IF(OR('Résultats élèves'!L16&lt;$E$4,'Résultats élèves'!L16="A"),'Groupes de besoin'!A24,"")</f>
        <v/>
      </c>
      <c r="AV24" s="218" t="str">
        <f>IF(AU24="","",'Résultats élèves'!L16)</f>
        <v/>
      </c>
      <c r="AW24" s="219" t="str">
        <f>IF(OR(AND('Résultats élèves'!L16&gt;=$E$4,'Résultats élèves'!L16&lt;=$E$5),'Résultats élèves'!L16="A"),'Groupes de besoin'!A24,"")</f>
        <v/>
      </c>
      <c r="AX24" s="220" t="str">
        <f>IF(AW24="","",'Résultats élèves'!L16)</f>
        <v/>
      </c>
      <c r="AY24" s="221"/>
      <c r="AZ24" s="217" t="str">
        <f>IF(OR('Résultats élèves'!M16&lt;$E$4,'Résultats élèves'!M16="A"),'Groupes de besoin'!A24,"")</f>
        <v/>
      </c>
      <c r="BA24" s="218" t="str">
        <f>IF(AZ24="","",'Résultats élèves'!M16)</f>
        <v/>
      </c>
      <c r="BB24" s="219" t="str">
        <f>IF(OR(AND('Résultats élèves'!M16&gt;=$E$4,'Résultats élèves'!M16&lt;=$E$5),'Résultats élèves'!M16="A"),'Groupes de besoin'!A24,"")</f>
        <v/>
      </c>
      <c r="BC24" s="220" t="str">
        <f>IF(BB24="","",'Résultats élèves'!M16)</f>
        <v/>
      </c>
    </row>
    <row r="25" spans="1:55" s="225" customFormat="1">
      <c r="A25" s="227" t="str">
        <f>IF(Accueil!F26="","",Accueil!F26)</f>
        <v/>
      </c>
      <c r="B25" s="217" t="str">
        <f>IF(OR('Résultats élèves'!D17&lt;$E$4,'Résultats élèves'!D17="A"),'Groupes de besoin'!A25,"")</f>
        <v/>
      </c>
      <c r="C25" s="218" t="str">
        <f>IF(B25="","",'Résultats élèves'!D17)</f>
        <v/>
      </c>
      <c r="D25" s="219" t="str">
        <f>IF(OR(AND('Résultats élèves'!D17&gt;=$E$4,'Résultats élèves'!D17&lt;=$E$5),'Résultats élèves'!D17="A"),'Groupes de besoin'!A25,"")</f>
        <v/>
      </c>
      <c r="E25" s="220" t="str">
        <f>IF(D25="","",'Résultats élèves'!D17)</f>
        <v/>
      </c>
      <c r="F25" s="221"/>
      <c r="G25" s="217" t="str">
        <f>IF(OR('Résultats élèves'!E17&lt;$E$4,'Résultats élèves'!E17="A"),'Groupes de besoin'!A25,"")</f>
        <v/>
      </c>
      <c r="H25" s="218" t="str">
        <f>IF(G25="","",'Résultats élèves'!E17)</f>
        <v/>
      </c>
      <c r="I25" s="219" t="str">
        <f>IF(OR(AND('Résultats élèves'!E17&gt;=$E$4,'Résultats élèves'!E17&lt;=$E$5),'Résultats élèves'!E17="A"),'Groupes de besoin'!A25,"")</f>
        <v/>
      </c>
      <c r="J25" s="220" t="str">
        <f>IF(I25="","",'Résultats élèves'!E17)</f>
        <v/>
      </c>
      <c r="K25" s="221"/>
      <c r="L25" s="217" t="str">
        <f>IF(OR('Résultats élèves'!F17&lt;$E$4,'Résultats élèves'!F17="A"),'Groupes de besoin'!A25,"")</f>
        <v/>
      </c>
      <c r="M25" s="218" t="str">
        <f>IF(L25="","",'Résultats élèves'!F17)</f>
        <v/>
      </c>
      <c r="N25" s="219" t="str">
        <f>IF(OR(AND('Résultats élèves'!F17&gt;=$E$4,'Résultats élèves'!F17&lt;=$E$5),'Résultats élèves'!F17="A"),'Groupes de besoin'!A25,"")</f>
        <v/>
      </c>
      <c r="O25" s="220" t="str">
        <f>IF(N25="","",'Résultats élèves'!F17)</f>
        <v/>
      </c>
      <c r="P25" s="221"/>
      <c r="Q25" s="217" t="str">
        <f>IF(OR('Résultats élèves'!G17&lt;$E$4,'Résultats élèves'!G17="A"),'Groupes de besoin'!A25,"")</f>
        <v/>
      </c>
      <c r="R25" s="218" t="str">
        <f>IF(Q25="","",'Résultats élèves'!G17)</f>
        <v/>
      </c>
      <c r="S25" s="219" t="str">
        <f>IF(OR(AND('Résultats élèves'!G17&gt;=$E$4,'Résultats élèves'!G17&lt;=$E$5),'Résultats élèves'!G17="A"),'Groupes de besoin'!A25,"")</f>
        <v/>
      </c>
      <c r="T25" s="220" t="str">
        <f>IF(S25="","",'Résultats élèves'!G17)</f>
        <v/>
      </c>
      <c r="U25" s="221"/>
      <c r="V25" s="217" t="str">
        <f>IF(OR('Résultats élèves'!H17&lt;$E$4,'Résultats élèves'!H17="A"),'Groupes de besoin'!A25,"")</f>
        <v/>
      </c>
      <c r="W25" s="218" t="str">
        <f>IF(V25="","",'Résultats élèves'!H17)</f>
        <v/>
      </c>
      <c r="X25" s="219" t="str">
        <f>IF(OR(AND('Résultats élèves'!H17&gt;=$E$4,'Résultats élèves'!H17&lt;=$E$5),'Résultats élèves'!H17="A"),'Groupes de besoin'!A25,"")</f>
        <v/>
      </c>
      <c r="Y25" s="220" t="str">
        <f>IF(X25="","",'Résultats élèves'!H17)</f>
        <v/>
      </c>
      <c r="Z25" s="222"/>
      <c r="AA25" s="223">
        <f t="shared" si="0"/>
        <v>24</v>
      </c>
      <c r="AB25" s="224">
        <f t="shared" si="1"/>
        <v>20</v>
      </c>
      <c r="AC25" s="291" t="str">
        <f>IF(AA25&lt;$AA$9,#REF!,"")</f>
        <v/>
      </c>
      <c r="AD25" s="291"/>
      <c r="AE25" s="226"/>
      <c r="AF25" s="217" t="str">
        <f>IF(OR('Résultats élèves'!I17&lt;$E$4,'Résultats élèves'!I17="A"),'Groupes de besoin'!A25,"")</f>
        <v/>
      </c>
      <c r="AG25" s="218" t="str">
        <f>IF(AF25="","",'Résultats élèves'!I17)</f>
        <v/>
      </c>
      <c r="AH25" s="219" t="str">
        <f>IF(OR(AND('Résultats élèves'!I17&gt;=$E$4,'Résultats élèves'!I17&lt;=$E$5),'Résultats élèves'!I17="A"),'Groupes de besoin'!A25,"")</f>
        <v/>
      </c>
      <c r="AI25" s="220" t="str">
        <f>IF(AH25="","",'Résultats élèves'!I17)</f>
        <v/>
      </c>
      <c r="AJ25" s="221"/>
      <c r="AK25" s="217" t="str">
        <f>IF(OR('Résultats élèves'!J17&lt;$E$4,'Résultats élèves'!J17="A"),'Groupes de besoin'!A25,"")</f>
        <v/>
      </c>
      <c r="AL25" s="218" t="str">
        <f>IF(AK25="","",'Résultats élèves'!J17)</f>
        <v/>
      </c>
      <c r="AM25" s="219" t="str">
        <f>IF(OR(AND('Résultats élèves'!J17&gt;=$E$4,'Résultats élèves'!J17&lt;=$E$5),'Résultats élèves'!J17="A"),'Groupes de besoin'!A25,"")</f>
        <v/>
      </c>
      <c r="AN25" s="220" t="str">
        <f>IF(AM25="","",'Résultats élèves'!J17)</f>
        <v/>
      </c>
      <c r="AO25" s="221"/>
      <c r="AP25" s="217" t="str">
        <f>IF(OR('Résultats élèves'!K17&lt;$E$4,'Résultats élèves'!K17="A"),'Groupes de besoin'!A25,"")</f>
        <v/>
      </c>
      <c r="AQ25" s="218" t="str">
        <f>IF(AP25="","",'Résultats élèves'!K17)</f>
        <v/>
      </c>
      <c r="AR25" s="219" t="str">
        <f>IF(OR(AND('Résultats élèves'!K17&gt;=$E$4,'Résultats élèves'!K17&lt;=$E$5),'Résultats élèves'!K17="A"),'Groupes de besoin'!A25,"")</f>
        <v/>
      </c>
      <c r="AS25" s="220" t="str">
        <f>IF(AR25="","",'Résultats élèves'!K17)</f>
        <v/>
      </c>
      <c r="AT25" s="221"/>
      <c r="AU25" s="217" t="str">
        <f>IF(OR('Résultats élèves'!L17&lt;$E$4,'Résultats élèves'!L17="A"),'Groupes de besoin'!A25,"")</f>
        <v/>
      </c>
      <c r="AV25" s="218" t="str">
        <f>IF(AU25="","",'Résultats élèves'!L17)</f>
        <v/>
      </c>
      <c r="AW25" s="219" t="str">
        <f>IF(OR(AND('Résultats élèves'!L17&gt;=$E$4,'Résultats élèves'!L17&lt;=$E$5),'Résultats élèves'!L17="A"),'Groupes de besoin'!A25,"")</f>
        <v/>
      </c>
      <c r="AX25" s="220" t="str">
        <f>IF(AW25="","",'Résultats élèves'!L17)</f>
        <v/>
      </c>
      <c r="AY25" s="221"/>
      <c r="AZ25" s="217" t="str">
        <f>IF(OR('Résultats élèves'!M17&lt;$E$4,'Résultats élèves'!M17="A"),'Groupes de besoin'!A25,"")</f>
        <v/>
      </c>
      <c r="BA25" s="218" t="str">
        <f>IF(AZ25="","",'Résultats élèves'!M17)</f>
        <v/>
      </c>
      <c r="BB25" s="219" t="str">
        <f>IF(OR(AND('Résultats élèves'!M17&gt;=$E$4,'Résultats élèves'!M17&lt;=$E$5),'Résultats élèves'!M17="A"),'Groupes de besoin'!A25,"")</f>
        <v/>
      </c>
      <c r="BC25" s="220" t="str">
        <f>IF(BB25="","",'Résultats élèves'!M17)</f>
        <v/>
      </c>
    </row>
    <row r="26" spans="1:55" s="225" customFormat="1">
      <c r="A26" s="227" t="str">
        <f>IF(Accueil!F27="","",Accueil!F27)</f>
        <v/>
      </c>
      <c r="B26" s="217" t="str">
        <f>IF(OR('Résultats élèves'!D18&lt;$E$4,'Résultats élèves'!D18="A"),'Groupes de besoin'!A26,"")</f>
        <v/>
      </c>
      <c r="C26" s="218" t="str">
        <f>IF(B26="","",'Résultats élèves'!D18)</f>
        <v/>
      </c>
      <c r="D26" s="219" t="str">
        <f>IF(OR(AND('Résultats élèves'!D18&gt;=$E$4,'Résultats élèves'!D18&lt;=$E$5),'Résultats élèves'!D18="A"),'Groupes de besoin'!A26,"")</f>
        <v/>
      </c>
      <c r="E26" s="220" t="str">
        <f>IF(D26="","",'Résultats élèves'!D18)</f>
        <v/>
      </c>
      <c r="F26" s="221"/>
      <c r="G26" s="217" t="str">
        <f>IF(OR('Résultats élèves'!E18&lt;$E$4,'Résultats élèves'!E18="A"),'Groupes de besoin'!A26,"")</f>
        <v/>
      </c>
      <c r="H26" s="218" t="str">
        <f>IF(G26="","",'Résultats élèves'!E18)</f>
        <v/>
      </c>
      <c r="I26" s="219" t="str">
        <f>IF(OR(AND('Résultats élèves'!E18&gt;=$E$4,'Résultats élèves'!E18&lt;=$E$5),'Résultats élèves'!E18="A"),'Groupes de besoin'!A26,"")</f>
        <v/>
      </c>
      <c r="J26" s="220" t="str">
        <f>IF(I26="","",'Résultats élèves'!E18)</f>
        <v/>
      </c>
      <c r="K26" s="221"/>
      <c r="L26" s="217" t="str">
        <f>IF(OR('Résultats élèves'!F18&lt;$E$4,'Résultats élèves'!F18="A"),'Groupes de besoin'!A26,"")</f>
        <v/>
      </c>
      <c r="M26" s="218" t="str">
        <f>IF(L26="","",'Résultats élèves'!F18)</f>
        <v/>
      </c>
      <c r="N26" s="219" t="str">
        <f>IF(OR(AND('Résultats élèves'!F18&gt;=$E$4,'Résultats élèves'!F18&lt;=$E$5),'Résultats élèves'!F18="A"),'Groupes de besoin'!A26,"")</f>
        <v/>
      </c>
      <c r="O26" s="220" t="str">
        <f>IF(N26="","",'Résultats élèves'!F18)</f>
        <v/>
      </c>
      <c r="P26" s="221"/>
      <c r="Q26" s="217" t="str">
        <f>IF(OR('Résultats élèves'!G18&lt;$E$4,'Résultats élèves'!G18="A"),'Groupes de besoin'!A26,"")</f>
        <v/>
      </c>
      <c r="R26" s="218" t="str">
        <f>IF(Q26="","",'Résultats élèves'!G18)</f>
        <v/>
      </c>
      <c r="S26" s="219" t="str">
        <f>IF(OR(AND('Résultats élèves'!G18&gt;=$E$4,'Résultats élèves'!G18&lt;=$E$5),'Résultats élèves'!G18="A"),'Groupes de besoin'!A26,"")</f>
        <v/>
      </c>
      <c r="T26" s="220" t="str">
        <f>IF(S26="","",'Résultats élèves'!G18)</f>
        <v/>
      </c>
      <c r="U26" s="221"/>
      <c r="V26" s="217" t="str">
        <f>IF(OR('Résultats élèves'!H18&lt;$E$4,'Résultats élèves'!H18="A"),'Groupes de besoin'!A26,"")</f>
        <v/>
      </c>
      <c r="W26" s="218" t="str">
        <f>IF(V26="","",'Résultats élèves'!H18)</f>
        <v/>
      </c>
      <c r="X26" s="219" t="str">
        <f>IF(OR(AND('Résultats élèves'!H18&gt;=$E$4,'Résultats élèves'!H18&lt;=$E$5),'Résultats élèves'!H18="A"),'Groupes de besoin'!A26,"")</f>
        <v/>
      </c>
      <c r="Y26" s="220" t="str">
        <f>IF(X26="","",'Résultats élèves'!H18)</f>
        <v/>
      </c>
      <c r="Z26" s="222"/>
      <c r="AA26" s="223">
        <f t="shared" si="0"/>
        <v>24</v>
      </c>
      <c r="AB26" s="224">
        <f t="shared" si="1"/>
        <v>20</v>
      </c>
      <c r="AC26" s="291" t="str">
        <f>IF(AA26&lt;$AA$9,#REF!,"")</f>
        <v/>
      </c>
      <c r="AD26" s="291"/>
      <c r="AE26" s="226"/>
      <c r="AF26" s="217" t="str">
        <f>IF(OR('Résultats élèves'!I18&lt;$E$4,'Résultats élèves'!I18="A"),'Groupes de besoin'!A26,"")</f>
        <v/>
      </c>
      <c r="AG26" s="218" t="str">
        <f>IF(AF26="","",'Résultats élèves'!I18)</f>
        <v/>
      </c>
      <c r="AH26" s="219" t="str">
        <f>IF(OR(AND('Résultats élèves'!I18&gt;=$E$4,'Résultats élèves'!I18&lt;=$E$5),'Résultats élèves'!I18="A"),'Groupes de besoin'!A26,"")</f>
        <v/>
      </c>
      <c r="AI26" s="220" t="str">
        <f>IF(AH26="","",'Résultats élèves'!I18)</f>
        <v/>
      </c>
      <c r="AJ26" s="221"/>
      <c r="AK26" s="217" t="str">
        <f>IF(OR('Résultats élèves'!J18&lt;$E$4,'Résultats élèves'!J18="A"),'Groupes de besoin'!A26,"")</f>
        <v/>
      </c>
      <c r="AL26" s="218" t="str">
        <f>IF(AK26="","",'Résultats élèves'!J18)</f>
        <v/>
      </c>
      <c r="AM26" s="219" t="str">
        <f>IF(OR(AND('Résultats élèves'!J18&gt;=$E$4,'Résultats élèves'!J18&lt;=$E$5),'Résultats élèves'!J18="A"),'Groupes de besoin'!A26,"")</f>
        <v/>
      </c>
      <c r="AN26" s="220" t="str">
        <f>IF(AM26="","",'Résultats élèves'!J18)</f>
        <v/>
      </c>
      <c r="AO26" s="221"/>
      <c r="AP26" s="217" t="str">
        <f>IF(OR('Résultats élèves'!K18&lt;$E$4,'Résultats élèves'!K18="A"),'Groupes de besoin'!A26,"")</f>
        <v/>
      </c>
      <c r="AQ26" s="218" t="str">
        <f>IF(AP26="","",'Résultats élèves'!K18)</f>
        <v/>
      </c>
      <c r="AR26" s="219" t="str">
        <f>IF(OR(AND('Résultats élèves'!K18&gt;=$E$4,'Résultats élèves'!K18&lt;=$E$5),'Résultats élèves'!K18="A"),'Groupes de besoin'!A26,"")</f>
        <v/>
      </c>
      <c r="AS26" s="220" t="str">
        <f>IF(AR26="","",'Résultats élèves'!K18)</f>
        <v/>
      </c>
      <c r="AT26" s="221"/>
      <c r="AU26" s="217" t="str">
        <f>IF(OR('Résultats élèves'!L18&lt;$E$4,'Résultats élèves'!L18="A"),'Groupes de besoin'!A26,"")</f>
        <v/>
      </c>
      <c r="AV26" s="218" t="str">
        <f>IF(AU26="","",'Résultats élèves'!L18)</f>
        <v/>
      </c>
      <c r="AW26" s="219" t="str">
        <f>IF(OR(AND('Résultats élèves'!L18&gt;=$E$4,'Résultats élèves'!L18&lt;=$E$5),'Résultats élèves'!L18="A"),'Groupes de besoin'!A26,"")</f>
        <v/>
      </c>
      <c r="AX26" s="220" t="str">
        <f>IF(AW26="","",'Résultats élèves'!L18)</f>
        <v/>
      </c>
      <c r="AY26" s="221"/>
      <c r="AZ26" s="217" t="str">
        <f>IF(OR('Résultats élèves'!M18&lt;$E$4,'Résultats élèves'!M18="A"),'Groupes de besoin'!A26,"")</f>
        <v/>
      </c>
      <c r="BA26" s="218" t="str">
        <f>IF(AZ26="","",'Résultats élèves'!M18)</f>
        <v/>
      </c>
      <c r="BB26" s="219" t="str">
        <f>IF(OR(AND('Résultats élèves'!M18&gt;=$E$4,'Résultats élèves'!M18&lt;=$E$5),'Résultats élèves'!M18="A"),'Groupes de besoin'!A26,"")</f>
        <v/>
      </c>
      <c r="BC26" s="220" t="str">
        <f>IF(BB26="","",'Résultats élèves'!M18)</f>
        <v/>
      </c>
    </row>
    <row r="27" spans="1:55" s="225" customFormat="1">
      <c r="A27" s="227" t="str">
        <f>IF(Accueil!F28="","",Accueil!F28)</f>
        <v/>
      </c>
      <c r="B27" s="217" t="str">
        <f>IF(OR('Résultats élèves'!D19&lt;$E$4,'Résultats élèves'!D19="A"),'Groupes de besoin'!A27,"")</f>
        <v/>
      </c>
      <c r="C27" s="218" t="str">
        <f>IF(B27="","",'Résultats élèves'!D19)</f>
        <v/>
      </c>
      <c r="D27" s="219" t="str">
        <f>IF(OR(AND('Résultats élèves'!D19&gt;=$E$4,'Résultats élèves'!D19&lt;=$E$5),'Résultats élèves'!D19="A"),'Groupes de besoin'!A27,"")</f>
        <v/>
      </c>
      <c r="E27" s="220" t="str">
        <f>IF(D27="","",'Résultats élèves'!D19)</f>
        <v/>
      </c>
      <c r="F27" s="221"/>
      <c r="G27" s="217" t="str">
        <f>IF(OR('Résultats élèves'!E19&lt;$E$4,'Résultats élèves'!E19="A"),'Groupes de besoin'!A27,"")</f>
        <v/>
      </c>
      <c r="H27" s="218" t="str">
        <f>IF(G27="","",'Résultats élèves'!E19)</f>
        <v/>
      </c>
      <c r="I27" s="219" t="str">
        <f>IF(OR(AND('Résultats élèves'!E19&gt;=$E$4,'Résultats élèves'!E19&lt;=$E$5),'Résultats élèves'!E19="A"),'Groupes de besoin'!A27,"")</f>
        <v/>
      </c>
      <c r="J27" s="220" t="str">
        <f>IF(I27="","",'Résultats élèves'!E19)</f>
        <v/>
      </c>
      <c r="K27" s="221"/>
      <c r="L27" s="217" t="str">
        <f>IF(OR('Résultats élèves'!F19&lt;$E$4,'Résultats élèves'!F19="A"),'Groupes de besoin'!A27,"")</f>
        <v/>
      </c>
      <c r="M27" s="218" t="str">
        <f>IF(L27="","",'Résultats élèves'!F19)</f>
        <v/>
      </c>
      <c r="N27" s="219" t="str">
        <f>IF(OR(AND('Résultats élèves'!F19&gt;=$E$4,'Résultats élèves'!F19&lt;=$E$5),'Résultats élèves'!F19="A"),'Groupes de besoin'!A27,"")</f>
        <v/>
      </c>
      <c r="O27" s="220" t="str">
        <f>IF(N27="","",'Résultats élèves'!F19)</f>
        <v/>
      </c>
      <c r="P27" s="221"/>
      <c r="Q27" s="217" t="str">
        <f>IF(OR('Résultats élèves'!G19&lt;$E$4,'Résultats élèves'!G19="A"),'Groupes de besoin'!A27,"")</f>
        <v/>
      </c>
      <c r="R27" s="218" t="str">
        <f>IF(Q27="","",'Résultats élèves'!G19)</f>
        <v/>
      </c>
      <c r="S27" s="219" t="str">
        <f>IF(OR(AND('Résultats élèves'!G19&gt;=$E$4,'Résultats élèves'!G19&lt;=$E$5),'Résultats élèves'!G19="A"),'Groupes de besoin'!A27,"")</f>
        <v/>
      </c>
      <c r="T27" s="220" t="str">
        <f>IF(S27="","",'Résultats élèves'!G19)</f>
        <v/>
      </c>
      <c r="U27" s="221"/>
      <c r="V27" s="217" t="str">
        <f>IF(OR('Résultats élèves'!H19&lt;$E$4,'Résultats élèves'!H19="A"),'Groupes de besoin'!A27,"")</f>
        <v/>
      </c>
      <c r="W27" s="218" t="str">
        <f>IF(V27="","",'Résultats élèves'!H19)</f>
        <v/>
      </c>
      <c r="X27" s="219" t="str">
        <f>IF(OR(AND('Résultats élèves'!H19&gt;=$E$4,'Résultats élèves'!H19&lt;=$E$5),'Résultats élèves'!H19="A"),'Groupes de besoin'!A27,"")</f>
        <v/>
      </c>
      <c r="Y27" s="220" t="str">
        <f>IF(X27="","",'Résultats élèves'!H19)</f>
        <v/>
      </c>
      <c r="Z27" s="222"/>
      <c r="AA27" s="223">
        <f t="shared" si="0"/>
        <v>24</v>
      </c>
      <c r="AB27" s="224">
        <f t="shared" si="1"/>
        <v>20</v>
      </c>
      <c r="AC27" s="291" t="str">
        <f>IF(AA27&lt;$AA$9,#REF!,"")</f>
        <v/>
      </c>
      <c r="AD27" s="291"/>
      <c r="AE27" s="226"/>
      <c r="AF27" s="217" t="str">
        <f>IF(OR('Résultats élèves'!I19&lt;$E$4,'Résultats élèves'!I19="A"),'Groupes de besoin'!A27,"")</f>
        <v/>
      </c>
      <c r="AG27" s="218" t="str">
        <f>IF(AF27="","",'Résultats élèves'!I19)</f>
        <v/>
      </c>
      <c r="AH27" s="219" t="str">
        <f>IF(OR(AND('Résultats élèves'!I19&gt;=$E$4,'Résultats élèves'!I19&lt;=$E$5),'Résultats élèves'!I19="A"),'Groupes de besoin'!A27,"")</f>
        <v/>
      </c>
      <c r="AI27" s="220" t="str">
        <f>IF(AH27="","",'Résultats élèves'!I19)</f>
        <v/>
      </c>
      <c r="AJ27" s="221"/>
      <c r="AK27" s="217" t="str">
        <f>IF(OR('Résultats élèves'!J19&lt;$E$4,'Résultats élèves'!J19="A"),'Groupes de besoin'!A27,"")</f>
        <v/>
      </c>
      <c r="AL27" s="218" t="str">
        <f>IF(AK27="","",'Résultats élèves'!J19)</f>
        <v/>
      </c>
      <c r="AM27" s="219" t="str">
        <f>IF(OR(AND('Résultats élèves'!J19&gt;=$E$4,'Résultats élèves'!J19&lt;=$E$5),'Résultats élèves'!J19="A"),'Groupes de besoin'!A27,"")</f>
        <v/>
      </c>
      <c r="AN27" s="220" t="str">
        <f>IF(AM27="","",'Résultats élèves'!J19)</f>
        <v/>
      </c>
      <c r="AO27" s="221"/>
      <c r="AP27" s="217" t="str">
        <f>IF(OR('Résultats élèves'!K19&lt;$E$4,'Résultats élèves'!K19="A"),'Groupes de besoin'!A27,"")</f>
        <v/>
      </c>
      <c r="AQ27" s="218" t="str">
        <f>IF(AP27="","",'Résultats élèves'!K19)</f>
        <v/>
      </c>
      <c r="AR27" s="219" t="str">
        <f>IF(OR(AND('Résultats élèves'!K19&gt;=$E$4,'Résultats élèves'!K19&lt;=$E$5),'Résultats élèves'!K19="A"),'Groupes de besoin'!A27,"")</f>
        <v/>
      </c>
      <c r="AS27" s="220" t="str">
        <f>IF(AR27="","",'Résultats élèves'!K19)</f>
        <v/>
      </c>
      <c r="AT27" s="221"/>
      <c r="AU27" s="217" t="str">
        <f>IF(OR('Résultats élèves'!L19&lt;$E$4,'Résultats élèves'!L19="A"),'Groupes de besoin'!A27,"")</f>
        <v/>
      </c>
      <c r="AV27" s="218" t="str">
        <f>IF(AU27="","",'Résultats élèves'!L19)</f>
        <v/>
      </c>
      <c r="AW27" s="219" t="str">
        <f>IF(OR(AND('Résultats élèves'!L19&gt;=$E$4,'Résultats élèves'!L19&lt;=$E$5),'Résultats élèves'!L19="A"),'Groupes de besoin'!A27,"")</f>
        <v/>
      </c>
      <c r="AX27" s="220" t="str">
        <f>IF(AW27="","",'Résultats élèves'!L19)</f>
        <v/>
      </c>
      <c r="AY27" s="221"/>
      <c r="AZ27" s="217" t="str">
        <f>IF(OR('Résultats élèves'!M19&lt;$E$4,'Résultats élèves'!M19="A"),'Groupes de besoin'!A27,"")</f>
        <v/>
      </c>
      <c r="BA27" s="218" t="str">
        <f>IF(AZ27="","",'Résultats élèves'!M19)</f>
        <v/>
      </c>
      <c r="BB27" s="219" t="str">
        <f>IF(OR(AND('Résultats élèves'!M19&gt;=$E$4,'Résultats élèves'!M19&lt;=$E$5),'Résultats élèves'!M19="A"),'Groupes de besoin'!A27,"")</f>
        <v/>
      </c>
      <c r="BC27" s="220" t="str">
        <f>IF(BB27="","",'Résultats élèves'!M19)</f>
        <v/>
      </c>
    </row>
    <row r="28" spans="1:55" s="225" customFormat="1">
      <c r="A28" s="227" t="str">
        <f>IF(Accueil!F29="","",Accueil!F29)</f>
        <v/>
      </c>
      <c r="B28" s="217" t="str">
        <f>IF(OR('Résultats élèves'!D20&lt;$E$4,'Résultats élèves'!D20="A"),'Groupes de besoin'!A28,"")</f>
        <v/>
      </c>
      <c r="C28" s="218" t="str">
        <f>IF(B28="","",'Résultats élèves'!D20)</f>
        <v/>
      </c>
      <c r="D28" s="219" t="str">
        <f>IF(OR(AND('Résultats élèves'!D20&gt;=$E$4,'Résultats élèves'!D20&lt;=$E$5),'Résultats élèves'!D20="A"),'Groupes de besoin'!A28,"")</f>
        <v/>
      </c>
      <c r="E28" s="220" t="str">
        <f>IF(D28="","",'Résultats élèves'!D20)</f>
        <v/>
      </c>
      <c r="F28" s="221"/>
      <c r="G28" s="217" t="str">
        <f>IF(OR('Résultats élèves'!E20&lt;$E$4,'Résultats élèves'!E20="A"),'Groupes de besoin'!A28,"")</f>
        <v/>
      </c>
      <c r="H28" s="218" t="str">
        <f>IF(G28="","",'Résultats élèves'!E20)</f>
        <v/>
      </c>
      <c r="I28" s="219" t="str">
        <f>IF(OR(AND('Résultats élèves'!E20&gt;=$E$4,'Résultats élèves'!E20&lt;=$E$5),'Résultats élèves'!E20="A"),'Groupes de besoin'!A28,"")</f>
        <v/>
      </c>
      <c r="J28" s="220" t="str">
        <f>IF(I28="","",'Résultats élèves'!E20)</f>
        <v/>
      </c>
      <c r="K28" s="221"/>
      <c r="L28" s="217" t="str">
        <f>IF(OR('Résultats élèves'!F20&lt;$E$4,'Résultats élèves'!F20="A"),'Groupes de besoin'!A28,"")</f>
        <v/>
      </c>
      <c r="M28" s="218" t="str">
        <f>IF(L28="","",'Résultats élèves'!F20)</f>
        <v/>
      </c>
      <c r="N28" s="219" t="str">
        <f>IF(OR(AND('Résultats élèves'!F20&gt;=$E$4,'Résultats élèves'!F20&lt;=$E$5),'Résultats élèves'!F20="A"),'Groupes de besoin'!A28,"")</f>
        <v/>
      </c>
      <c r="O28" s="220" t="str">
        <f>IF(N28="","",'Résultats élèves'!F20)</f>
        <v/>
      </c>
      <c r="P28" s="221"/>
      <c r="Q28" s="217" t="str">
        <f>IF(OR('Résultats élèves'!G20&lt;$E$4,'Résultats élèves'!G20="A"),'Groupes de besoin'!A28,"")</f>
        <v/>
      </c>
      <c r="R28" s="218" t="str">
        <f>IF(Q28="","",'Résultats élèves'!G20)</f>
        <v/>
      </c>
      <c r="S28" s="219" t="str">
        <f>IF(OR(AND('Résultats élèves'!G20&gt;=$E$4,'Résultats élèves'!G20&lt;=$E$5),'Résultats élèves'!G20="A"),'Groupes de besoin'!A28,"")</f>
        <v/>
      </c>
      <c r="T28" s="220" t="str">
        <f>IF(S28="","",'Résultats élèves'!G20)</f>
        <v/>
      </c>
      <c r="U28" s="221"/>
      <c r="V28" s="217" t="str">
        <f>IF(OR('Résultats élèves'!H20&lt;$E$4,'Résultats élèves'!H20="A"),'Groupes de besoin'!A28,"")</f>
        <v/>
      </c>
      <c r="W28" s="218" t="str">
        <f>IF(V28="","",'Résultats élèves'!H20)</f>
        <v/>
      </c>
      <c r="X28" s="219" t="str">
        <f>IF(OR(AND('Résultats élèves'!H20&gt;=$E$4,'Résultats élèves'!H20&lt;=$E$5),'Résultats élèves'!H20="A"),'Groupes de besoin'!A28,"")</f>
        <v/>
      </c>
      <c r="Y28" s="220" t="str">
        <f>IF(X28="","",'Résultats élèves'!H20)</f>
        <v/>
      </c>
      <c r="Z28" s="222"/>
      <c r="AA28" s="223">
        <f t="shared" si="0"/>
        <v>24</v>
      </c>
      <c r="AB28" s="224">
        <f t="shared" si="1"/>
        <v>20</v>
      </c>
      <c r="AC28" s="291" t="str">
        <f>IF(AA28&lt;$AA$9,#REF!,"")</f>
        <v/>
      </c>
      <c r="AD28" s="291"/>
      <c r="AE28" s="226"/>
      <c r="AF28" s="217" t="str">
        <f>IF(OR('Résultats élèves'!I20&lt;$E$4,'Résultats élèves'!I20="A"),'Groupes de besoin'!A28,"")</f>
        <v/>
      </c>
      <c r="AG28" s="218" t="str">
        <f>IF(AF28="","",'Résultats élèves'!I20)</f>
        <v/>
      </c>
      <c r="AH28" s="219" t="str">
        <f>IF(OR(AND('Résultats élèves'!I20&gt;=$E$4,'Résultats élèves'!I20&lt;=$E$5),'Résultats élèves'!I20="A"),'Groupes de besoin'!A28,"")</f>
        <v/>
      </c>
      <c r="AI28" s="220" t="str">
        <f>IF(AH28="","",'Résultats élèves'!I20)</f>
        <v/>
      </c>
      <c r="AJ28" s="221"/>
      <c r="AK28" s="217" t="str">
        <f>IF(OR('Résultats élèves'!J20&lt;$E$4,'Résultats élèves'!J20="A"),'Groupes de besoin'!A28,"")</f>
        <v/>
      </c>
      <c r="AL28" s="218" t="str">
        <f>IF(AK28="","",'Résultats élèves'!J20)</f>
        <v/>
      </c>
      <c r="AM28" s="219" t="str">
        <f>IF(OR(AND('Résultats élèves'!J20&gt;=$E$4,'Résultats élèves'!J20&lt;=$E$5),'Résultats élèves'!J20="A"),'Groupes de besoin'!A28,"")</f>
        <v/>
      </c>
      <c r="AN28" s="220" t="str">
        <f>IF(AM28="","",'Résultats élèves'!J20)</f>
        <v/>
      </c>
      <c r="AO28" s="221"/>
      <c r="AP28" s="217" t="str">
        <f>IF(OR('Résultats élèves'!K20&lt;$E$4,'Résultats élèves'!K20="A"),'Groupes de besoin'!A28,"")</f>
        <v/>
      </c>
      <c r="AQ28" s="218" t="str">
        <f>IF(AP28="","",'Résultats élèves'!K20)</f>
        <v/>
      </c>
      <c r="AR28" s="219" t="str">
        <f>IF(OR(AND('Résultats élèves'!K20&gt;=$E$4,'Résultats élèves'!K20&lt;=$E$5),'Résultats élèves'!K20="A"),'Groupes de besoin'!A28,"")</f>
        <v/>
      </c>
      <c r="AS28" s="220" t="str">
        <f>IF(AR28="","",'Résultats élèves'!K20)</f>
        <v/>
      </c>
      <c r="AT28" s="221"/>
      <c r="AU28" s="217" t="str">
        <f>IF(OR('Résultats élèves'!L20&lt;$E$4,'Résultats élèves'!L20="A"),'Groupes de besoin'!A28,"")</f>
        <v/>
      </c>
      <c r="AV28" s="218" t="str">
        <f>IF(AU28="","",'Résultats élèves'!L20)</f>
        <v/>
      </c>
      <c r="AW28" s="219" t="str">
        <f>IF(OR(AND('Résultats élèves'!L20&gt;=$E$4,'Résultats élèves'!L20&lt;=$E$5),'Résultats élèves'!L20="A"),'Groupes de besoin'!A28,"")</f>
        <v/>
      </c>
      <c r="AX28" s="220" t="str">
        <f>IF(AW28="","",'Résultats élèves'!L20)</f>
        <v/>
      </c>
      <c r="AY28" s="221"/>
      <c r="AZ28" s="217" t="str">
        <f>IF(OR('Résultats élèves'!M20&lt;$E$4,'Résultats élèves'!M20="A"),'Groupes de besoin'!A28,"")</f>
        <v/>
      </c>
      <c r="BA28" s="218" t="str">
        <f>IF(AZ28="","",'Résultats élèves'!M20)</f>
        <v/>
      </c>
      <c r="BB28" s="219" t="str">
        <f>IF(OR(AND('Résultats élèves'!M20&gt;=$E$4,'Résultats élèves'!M20&lt;=$E$5),'Résultats élèves'!M20="A"),'Groupes de besoin'!A28,"")</f>
        <v/>
      </c>
      <c r="BC28" s="220" t="str">
        <f>IF(BB28="","",'Résultats élèves'!M20)</f>
        <v/>
      </c>
    </row>
    <row r="29" spans="1:55" s="225" customFormat="1">
      <c r="A29" s="227" t="str">
        <f>IF(Accueil!F30="","",Accueil!F30)</f>
        <v/>
      </c>
      <c r="B29" s="217" t="str">
        <f>IF(OR('Résultats élèves'!D21&lt;$E$4,'Résultats élèves'!D21="A"),'Groupes de besoin'!A29,"")</f>
        <v/>
      </c>
      <c r="C29" s="218" t="str">
        <f>IF(B29="","",'Résultats élèves'!D21)</f>
        <v/>
      </c>
      <c r="D29" s="219" t="str">
        <f>IF(OR(AND('Résultats élèves'!D21&gt;=$E$4,'Résultats élèves'!D21&lt;=$E$5),'Résultats élèves'!D21="A"),'Groupes de besoin'!A29,"")</f>
        <v/>
      </c>
      <c r="E29" s="220" t="str">
        <f>IF(D29="","",'Résultats élèves'!D21)</f>
        <v/>
      </c>
      <c r="F29" s="221"/>
      <c r="G29" s="217" t="str">
        <f>IF(OR('Résultats élèves'!E21&lt;$E$4,'Résultats élèves'!E21="A"),'Groupes de besoin'!A29,"")</f>
        <v/>
      </c>
      <c r="H29" s="218" t="str">
        <f>IF(G29="","",'Résultats élèves'!E21)</f>
        <v/>
      </c>
      <c r="I29" s="219" t="str">
        <f>IF(OR(AND('Résultats élèves'!E21&gt;=$E$4,'Résultats élèves'!E21&lt;=$E$5),'Résultats élèves'!E21="A"),'Groupes de besoin'!A29,"")</f>
        <v/>
      </c>
      <c r="J29" s="220" t="str">
        <f>IF(I29="","",'Résultats élèves'!E21)</f>
        <v/>
      </c>
      <c r="K29" s="221"/>
      <c r="L29" s="217" t="str">
        <f>IF(OR('Résultats élèves'!F21&lt;$E$4,'Résultats élèves'!F21="A"),'Groupes de besoin'!A29,"")</f>
        <v/>
      </c>
      <c r="M29" s="218" t="str">
        <f>IF(L29="","",'Résultats élèves'!F21)</f>
        <v/>
      </c>
      <c r="N29" s="219" t="str">
        <f>IF(OR(AND('Résultats élèves'!F21&gt;=$E$4,'Résultats élèves'!F21&lt;=$E$5),'Résultats élèves'!F21="A"),'Groupes de besoin'!A29,"")</f>
        <v/>
      </c>
      <c r="O29" s="220" t="str">
        <f>IF(N29="","",'Résultats élèves'!F21)</f>
        <v/>
      </c>
      <c r="P29" s="221"/>
      <c r="Q29" s="217" t="str">
        <f>IF(OR('Résultats élèves'!G21&lt;$E$4,'Résultats élèves'!G21="A"),'Groupes de besoin'!A29,"")</f>
        <v/>
      </c>
      <c r="R29" s="218" t="str">
        <f>IF(Q29="","",'Résultats élèves'!G21)</f>
        <v/>
      </c>
      <c r="S29" s="219" t="str">
        <f>IF(OR(AND('Résultats élèves'!G21&gt;=$E$4,'Résultats élèves'!G21&lt;=$E$5),'Résultats élèves'!G21="A"),'Groupes de besoin'!A29,"")</f>
        <v/>
      </c>
      <c r="T29" s="220" t="str">
        <f>IF(S29="","",'Résultats élèves'!G21)</f>
        <v/>
      </c>
      <c r="U29" s="221"/>
      <c r="V29" s="217" t="str">
        <f>IF(OR('Résultats élèves'!H21&lt;$E$4,'Résultats élèves'!H21="A"),'Groupes de besoin'!A29,"")</f>
        <v/>
      </c>
      <c r="W29" s="218" t="str">
        <f>IF(V29="","",'Résultats élèves'!H21)</f>
        <v/>
      </c>
      <c r="X29" s="219" t="str">
        <f>IF(OR(AND('Résultats élèves'!H21&gt;=$E$4,'Résultats élèves'!H21&lt;=$E$5),'Résultats élèves'!H21="A"),'Groupes de besoin'!A29,"")</f>
        <v/>
      </c>
      <c r="Y29" s="220" t="str">
        <f>IF(X29="","",'Résultats élèves'!H21)</f>
        <v/>
      </c>
      <c r="Z29" s="222"/>
      <c r="AA29" s="223">
        <f t="shared" si="0"/>
        <v>24</v>
      </c>
      <c r="AB29" s="224">
        <f t="shared" si="1"/>
        <v>20</v>
      </c>
      <c r="AC29" s="291" t="str">
        <f>IF(AA29&lt;$AA$9,#REF!,"")</f>
        <v/>
      </c>
      <c r="AD29" s="291"/>
      <c r="AE29" s="226"/>
      <c r="AF29" s="217" t="str">
        <f>IF(OR('Résultats élèves'!I21&lt;$E$4,'Résultats élèves'!I21="A"),'Groupes de besoin'!A29,"")</f>
        <v/>
      </c>
      <c r="AG29" s="218" t="str">
        <f>IF(AF29="","",'Résultats élèves'!I21)</f>
        <v/>
      </c>
      <c r="AH29" s="219" t="str">
        <f>IF(OR(AND('Résultats élèves'!I21&gt;=$E$4,'Résultats élèves'!I21&lt;=$E$5),'Résultats élèves'!I21="A"),'Groupes de besoin'!A29,"")</f>
        <v/>
      </c>
      <c r="AI29" s="220" t="str">
        <f>IF(AH29="","",'Résultats élèves'!I21)</f>
        <v/>
      </c>
      <c r="AJ29" s="221"/>
      <c r="AK29" s="217" t="str">
        <f>IF(OR('Résultats élèves'!J21&lt;$E$4,'Résultats élèves'!J21="A"),'Groupes de besoin'!A29,"")</f>
        <v/>
      </c>
      <c r="AL29" s="218" t="str">
        <f>IF(AK29="","",'Résultats élèves'!J21)</f>
        <v/>
      </c>
      <c r="AM29" s="219" t="str">
        <f>IF(OR(AND('Résultats élèves'!J21&gt;=$E$4,'Résultats élèves'!J21&lt;=$E$5),'Résultats élèves'!J21="A"),'Groupes de besoin'!A29,"")</f>
        <v/>
      </c>
      <c r="AN29" s="220" t="str">
        <f>IF(AM29="","",'Résultats élèves'!J21)</f>
        <v/>
      </c>
      <c r="AO29" s="221"/>
      <c r="AP29" s="217" t="str">
        <f>IF(OR('Résultats élèves'!K21&lt;$E$4,'Résultats élèves'!K21="A"),'Groupes de besoin'!A29,"")</f>
        <v/>
      </c>
      <c r="AQ29" s="218" t="str">
        <f>IF(AP29="","",'Résultats élèves'!K21)</f>
        <v/>
      </c>
      <c r="AR29" s="219" t="str">
        <f>IF(OR(AND('Résultats élèves'!K21&gt;=$E$4,'Résultats élèves'!K21&lt;=$E$5),'Résultats élèves'!K21="A"),'Groupes de besoin'!A29,"")</f>
        <v/>
      </c>
      <c r="AS29" s="220" t="str">
        <f>IF(AR29="","",'Résultats élèves'!K21)</f>
        <v/>
      </c>
      <c r="AT29" s="221"/>
      <c r="AU29" s="217" t="str">
        <f>IF(OR('Résultats élèves'!L21&lt;$E$4,'Résultats élèves'!L21="A"),'Groupes de besoin'!A29,"")</f>
        <v/>
      </c>
      <c r="AV29" s="218" t="str">
        <f>IF(AU29="","",'Résultats élèves'!L21)</f>
        <v/>
      </c>
      <c r="AW29" s="219" t="str">
        <f>IF(OR(AND('Résultats élèves'!L21&gt;=$E$4,'Résultats élèves'!L21&lt;=$E$5),'Résultats élèves'!L21="A"),'Groupes de besoin'!A29,"")</f>
        <v/>
      </c>
      <c r="AX29" s="220" t="str">
        <f>IF(AW29="","",'Résultats élèves'!L21)</f>
        <v/>
      </c>
      <c r="AY29" s="221"/>
      <c r="AZ29" s="217" t="str">
        <f>IF(OR('Résultats élèves'!M21&lt;$E$4,'Résultats élèves'!M21="A"),'Groupes de besoin'!A29,"")</f>
        <v/>
      </c>
      <c r="BA29" s="218" t="str">
        <f>IF(AZ29="","",'Résultats élèves'!M21)</f>
        <v/>
      </c>
      <c r="BB29" s="219" t="str">
        <f>IF(OR(AND('Résultats élèves'!M21&gt;=$E$4,'Résultats élèves'!M21&lt;=$E$5),'Résultats élèves'!M21="A"),'Groupes de besoin'!A29,"")</f>
        <v/>
      </c>
      <c r="BC29" s="220" t="str">
        <f>IF(BB29="","",'Résultats élèves'!M21)</f>
        <v/>
      </c>
    </row>
    <row r="30" spans="1:55" s="225" customFormat="1">
      <c r="A30" s="227" t="str">
        <f>IF(Accueil!F31="","",Accueil!F31)</f>
        <v/>
      </c>
      <c r="B30" s="217" t="str">
        <f>IF(OR('Résultats élèves'!D22&lt;$E$4,'Résultats élèves'!D22="A"),'Groupes de besoin'!A30,"")</f>
        <v/>
      </c>
      <c r="C30" s="218" t="str">
        <f>IF(B30="","",'Résultats élèves'!D22)</f>
        <v/>
      </c>
      <c r="D30" s="219" t="str">
        <f>IF(OR(AND('Résultats élèves'!D22&gt;=$E$4,'Résultats élèves'!D22&lt;=$E$5),'Résultats élèves'!D22="A"),'Groupes de besoin'!A30,"")</f>
        <v/>
      </c>
      <c r="E30" s="220" t="str">
        <f>IF(D30="","",'Résultats élèves'!D22)</f>
        <v/>
      </c>
      <c r="F30" s="221"/>
      <c r="G30" s="217" t="str">
        <f>IF(OR('Résultats élèves'!E22&lt;$E$4,'Résultats élèves'!E22="A"),'Groupes de besoin'!A30,"")</f>
        <v/>
      </c>
      <c r="H30" s="218" t="str">
        <f>IF(G30="","",'Résultats élèves'!E22)</f>
        <v/>
      </c>
      <c r="I30" s="219" t="str">
        <f>IF(OR(AND('Résultats élèves'!E22&gt;=$E$4,'Résultats élèves'!E22&lt;=$E$5),'Résultats élèves'!E22="A"),'Groupes de besoin'!A30,"")</f>
        <v/>
      </c>
      <c r="J30" s="220" t="str">
        <f>IF(I30="","",'Résultats élèves'!E22)</f>
        <v/>
      </c>
      <c r="K30" s="221"/>
      <c r="L30" s="217" t="str">
        <f>IF(OR('Résultats élèves'!F22&lt;$E$4,'Résultats élèves'!F22="A"),'Groupes de besoin'!A30,"")</f>
        <v/>
      </c>
      <c r="M30" s="218" t="str">
        <f>IF(L30="","",'Résultats élèves'!F22)</f>
        <v/>
      </c>
      <c r="N30" s="219" t="str">
        <f>IF(OR(AND('Résultats élèves'!F22&gt;=$E$4,'Résultats élèves'!F22&lt;=$E$5),'Résultats élèves'!F22="A"),'Groupes de besoin'!A30,"")</f>
        <v/>
      </c>
      <c r="O30" s="220" t="str">
        <f>IF(N30="","",'Résultats élèves'!F22)</f>
        <v/>
      </c>
      <c r="P30" s="221"/>
      <c r="Q30" s="217" t="str">
        <f>IF(OR('Résultats élèves'!G22&lt;$E$4,'Résultats élèves'!G22="A"),'Groupes de besoin'!A30,"")</f>
        <v/>
      </c>
      <c r="R30" s="218" t="str">
        <f>IF(Q30="","",'Résultats élèves'!G22)</f>
        <v/>
      </c>
      <c r="S30" s="219" t="str">
        <f>IF(OR(AND('Résultats élèves'!G22&gt;=$E$4,'Résultats élèves'!G22&lt;=$E$5),'Résultats élèves'!G22="A"),'Groupes de besoin'!A30,"")</f>
        <v/>
      </c>
      <c r="T30" s="220" t="str">
        <f>IF(S30="","",'Résultats élèves'!G22)</f>
        <v/>
      </c>
      <c r="U30" s="221"/>
      <c r="V30" s="217" t="str">
        <f>IF(OR('Résultats élèves'!H22&lt;$E$4,'Résultats élèves'!H22="A"),'Groupes de besoin'!A30,"")</f>
        <v/>
      </c>
      <c r="W30" s="218" t="str">
        <f>IF(V30="","",'Résultats élèves'!H22)</f>
        <v/>
      </c>
      <c r="X30" s="219" t="str">
        <f>IF(OR(AND('Résultats élèves'!H22&gt;=$E$4,'Résultats élèves'!H22&lt;=$E$5),'Résultats élèves'!H22="A"),'Groupes de besoin'!A30,"")</f>
        <v/>
      </c>
      <c r="Y30" s="220" t="str">
        <f>IF(X30="","",'Résultats élèves'!H22)</f>
        <v/>
      </c>
      <c r="Z30" s="222"/>
      <c r="AA30" s="223">
        <f t="shared" si="0"/>
        <v>24</v>
      </c>
      <c r="AB30" s="224">
        <f t="shared" si="1"/>
        <v>20</v>
      </c>
      <c r="AC30" s="291" t="str">
        <f>IF(AA30&lt;$AA$9,#REF!,"")</f>
        <v/>
      </c>
      <c r="AD30" s="291"/>
      <c r="AE30" s="226"/>
      <c r="AF30" s="217" t="str">
        <f>IF(OR('Résultats élèves'!I22&lt;$E$4,'Résultats élèves'!I22="A"),'Groupes de besoin'!A30,"")</f>
        <v/>
      </c>
      <c r="AG30" s="218" t="str">
        <f>IF(AF30="","",'Résultats élèves'!I22)</f>
        <v/>
      </c>
      <c r="AH30" s="219" t="str">
        <f>IF(OR(AND('Résultats élèves'!I22&gt;=$E$4,'Résultats élèves'!I22&lt;=$E$5),'Résultats élèves'!I22="A"),'Groupes de besoin'!A30,"")</f>
        <v/>
      </c>
      <c r="AI30" s="220" t="str">
        <f>IF(AH30="","",'Résultats élèves'!I22)</f>
        <v/>
      </c>
      <c r="AJ30" s="221"/>
      <c r="AK30" s="217" t="str">
        <f>IF(OR('Résultats élèves'!J22&lt;$E$4,'Résultats élèves'!J22="A"),'Groupes de besoin'!A30,"")</f>
        <v/>
      </c>
      <c r="AL30" s="218" t="str">
        <f>IF(AK30="","",'Résultats élèves'!J22)</f>
        <v/>
      </c>
      <c r="AM30" s="219" t="str">
        <f>IF(OR(AND('Résultats élèves'!J22&gt;=$E$4,'Résultats élèves'!J22&lt;=$E$5),'Résultats élèves'!J22="A"),'Groupes de besoin'!A30,"")</f>
        <v/>
      </c>
      <c r="AN30" s="220" t="str">
        <f>IF(AM30="","",'Résultats élèves'!J22)</f>
        <v/>
      </c>
      <c r="AO30" s="221"/>
      <c r="AP30" s="217" t="str">
        <f>IF(OR('Résultats élèves'!K22&lt;$E$4,'Résultats élèves'!K22="A"),'Groupes de besoin'!A30,"")</f>
        <v/>
      </c>
      <c r="AQ30" s="218" t="str">
        <f>IF(AP30="","",'Résultats élèves'!K22)</f>
        <v/>
      </c>
      <c r="AR30" s="219" t="str">
        <f>IF(OR(AND('Résultats élèves'!K22&gt;=$E$4,'Résultats élèves'!K22&lt;=$E$5),'Résultats élèves'!K22="A"),'Groupes de besoin'!A30,"")</f>
        <v/>
      </c>
      <c r="AS30" s="220" t="str">
        <f>IF(AR30="","",'Résultats élèves'!K22)</f>
        <v/>
      </c>
      <c r="AT30" s="221"/>
      <c r="AU30" s="217" t="str">
        <f>IF(OR('Résultats élèves'!L22&lt;$E$4,'Résultats élèves'!L22="A"),'Groupes de besoin'!A30,"")</f>
        <v/>
      </c>
      <c r="AV30" s="218" t="str">
        <f>IF(AU30="","",'Résultats élèves'!L22)</f>
        <v/>
      </c>
      <c r="AW30" s="219" t="str">
        <f>IF(OR(AND('Résultats élèves'!L22&gt;=$E$4,'Résultats élèves'!L22&lt;=$E$5),'Résultats élèves'!L22="A"),'Groupes de besoin'!A30,"")</f>
        <v/>
      </c>
      <c r="AX30" s="220" t="str">
        <f>IF(AW30="","",'Résultats élèves'!L22)</f>
        <v/>
      </c>
      <c r="AY30" s="221"/>
      <c r="AZ30" s="217" t="str">
        <f>IF(OR('Résultats élèves'!M22&lt;$E$4,'Résultats élèves'!M22="A"),'Groupes de besoin'!A30,"")</f>
        <v/>
      </c>
      <c r="BA30" s="218" t="str">
        <f>IF(AZ30="","",'Résultats élèves'!M22)</f>
        <v/>
      </c>
      <c r="BB30" s="219" t="str">
        <f>IF(OR(AND('Résultats élèves'!M22&gt;=$E$4,'Résultats élèves'!M22&lt;=$E$5),'Résultats élèves'!M22="A"),'Groupes de besoin'!A30,"")</f>
        <v/>
      </c>
      <c r="BC30" s="220" t="str">
        <f>IF(BB30="","",'Résultats élèves'!M22)</f>
        <v/>
      </c>
    </row>
    <row r="31" spans="1:55" s="225" customFormat="1">
      <c r="A31" s="227" t="str">
        <f>IF(Accueil!F32="","",Accueil!F32)</f>
        <v/>
      </c>
      <c r="B31" s="217" t="str">
        <f>IF(OR('Résultats élèves'!D23&lt;$E$4,'Résultats élèves'!D23="A"),'Groupes de besoin'!A31,"")</f>
        <v/>
      </c>
      <c r="C31" s="218" t="str">
        <f>IF(B31="","",'Résultats élèves'!D23)</f>
        <v/>
      </c>
      <c r="D31" s="219" t="str">
        <f>IF(OR(AND('Résultats élèves'!D23&gt;=$E$4,'Résultats élèves'!D23&lt;=$E$5),'Résultats élèves'!D23="A"),'Groupes de besoin'!A31,"")</f>
        <v/>
      </c>
      <c r="E31" s="220" t="str">
        <f>IF(D31="","",'Résultats élèves'!D23)</f>
        <v/>
      </c>
      <c r="F31" s="221"/>
      <c r="G31" s="217" t="str">
        <f>IF(OR('Résultats élèves'!E23&lt;$E$4,'Résultats élèves'!E23="A"),'Groupes de besoin'!A31,"")</f>
        <v/>
      </c>
      <c r="H31" s="218" t="str">
        <f>IF(G31="","",'Résultats élèves'!E23)</f>
        <v/>
      </c>
      <c r="I31" s="219" t="str">
        <f>IF(OR(AND('Résultats élèves'!E23&gt;=$E$4,'Résultats élèves'!E23&lt;=$E$5),'Résultats élèves'!E23="A"),'Groupes de besoin'!A31,"")</f>
        <v/>
      </c>
      <c r="J31" s="220" t="str">
        <f>IF(I31="","",'Résultats élèves'!E23)</f>
        <v/>
      </c>
      <c r="K31" s="221"/>
      <c r="L31" s="217" t="str">
        <f>IF(OR('Résultats élèves'!F23&lt;$E$4,'Résultats élèves'!F23="A"),'Groupes de besoin'!A31,"")</f>
        <v/>
      </c>
      <c r="M31" s="218" t="str">
        <f>IF(L31="","",'Résultats élèves'!F23)</f>
        <v/>
      </c>
      <c r="N31" s="219" t="str">
        <f>IF(OR(AND('Résultats élèves'!F23&gt;=$E$4,'Résultats élèves'!F23&lt;=$E$5),'Résultats élèves'!F23="A"),'Groupes de besoin'!A31,"")</f>
        <v/>
      </c>
      <c r="O31" s="220" t="str">
        <f>IF(N31="","",'Résultats élèves'!F23)</f>
        <v/>
      </c>
      <c r="P31" s="221"/>
      <c r="Q31" s="217" t="str">
        <f>IF(OR('Résultats élèves'!G23&lt;$E$4,'Résultats élèves'!G23="A"),'Groupes de besoin'!A31,"")</f>
        <v/>
      </c>
      <c r="R31" s="218" t="str">
        <f>IF(Q31="","",'Résultats élèves'!G23)</f>
        <v/>
      </c>
      <c r="S31" s="219" t="str">
        <f>IF(OR(AND('Résultats élèves'!G23&gt;=$E$4,'Résultats élèves'!G23&lt;=$E$5),'Résultats élèves'!G23="A"),'Groupes de besoin'!A31,"")</f>
        <v/>
      </c>
      <c r="T31" s="220" t="str">
        <f>IF(S31="","",'Résultats élèves'!G23)</f>
        <v/>
      </c>
      <c r="U31" s="221"/>
      <c r="V31" s="217" t="str">
        <f>IF(OR('Résultats élèves'!H23&lt;$E$4,'Résultats élèves'!H23="A"),'Groupes de besoin'!A31,"")</f>
        <v/>
      </c>
      <c r="W31" s="218" t="str">
        <f>IF(V31="","",'Résultats élèves'!H23)</f>
        <v/>
      </c>
      <c r="X31" s="219" t="str">
        <f>IF(OR(AND('Résultats élèves'!H23&gt;=$E$4,'Résultats élèves'!H23&lt;=$E$5),'Résultats élèves'!H23="A"),'Groupes de besoin'!A31,"")</f>
        <v/>
      </c>
      <c r="Y31" s="220" t="str">
        <f>IF(X31="","",'Résultats élèves'!H23)</f>
        <v/>
      </c>
      <c r="Z31" s="222"/>
      <c r="AA31" s="223">
        <f t="shared" si="0"/>
        <v>24</v>
      </c>
      <c r="AB31" s="224">
        <f t="shared" si="1"/>
        <v>20</v>
      </c>
      <c r="AC31" s="291" t="str">
        <f>IF(AA31&lt;$AA$9,#REF!,"")</f>
        <v/>
      </c>
      <c r="AD31" s="291"/>
      <c r="AE31" s="226"/>
      <c r="AF31" s="217" t="str">
        <f>IF(OR('Résultats élèves'!I23&lt;$E$4,'Résultats élèves'!I23="A"),'Groupes de besoin'!A31,"")</f>
        <v/>
      </c>
      <c r="AG31" s="218" t="str">
        <f>IF(AF31="","",'Résultats élèves'!I23)</f>
        <v/>
      </c>
      <c r="AH31" s="219" t="str">
        <f>IF(OR(AND('Résultats élèves'!I23&gt;=$E$4,'Résultats élèves'!I23&lt;=$E$5),'Résultats élèves'!I23="A"),'Groupes de besoin'!A31,"")</f>
        <v/>
      </c>
      <c r="AI31" s="220" t="str">
        <f>IF(AH31="","",'Résultats élèves'!I23)</f>
        <v/>
      </c>
      <c r="AJ31" s="221"/>
      <c r="AK31" s="217" t="str">
        <f>IF(OR('Résultats élèves'!J23&lt;$E$4,'Résultats élèves'!J23="A"),'Groupes de besoin'!A31,"")</f>
        <v/>
      </c>
      <c r="AL31" s="218" t="str">
        <f>IF(AK31="","",'Résultats élèves'!J23)</f>
        <v/>
      </c>
      <c r="AM31" s="219" t="str">
        <f>IF(OR(AND('Résultats élèves'!J23&gt;=$E$4,'Résultats élèves'!J23&lt;=$E$5),'Résultats élèves'!J23="A"),'Groupes de besoin'!A31,"")</f>
        <v/>
      </c>
      <c r="AN31" s="220" t="str">
        <f>IF(AM31="","",'Résultats élèves'!J23)</f>
        <v/>
      </c>
      <c r="AO31" s="221"/>
      <c r="AP31" s="217" t="str">
        <f>IF(OR('Résultats élèves'!K23&lt;$E$4,'Résultats élèves'!K23="A"),'Groupes de besoin'!A31,"")</f>
        <v/>
      </c>
      <c r="AQ31" s="218" t="str">
        <f>IF(AP31="","",'Résultats élèves'!K23)</f>
        <v/>
      </c>
      <c r="AR31" s="219" t="str">
        <f>IF(OR(AND('Résultats élèves'!K23&gt;=$E$4,'Résultats élèves'!K23&lt;=$E$5),'Résultats élèves'!K23="A"),'Groupes de besoin'!A31,"")</f>
        <v/>
      </c>
      <c r="AS31" s="220" t="str">
        <f>IF(AR31="","",'Résultats élèves'!K23)</f>
        <v/>
      </c>
      <c r="AT31" s="221"/>
      <c r="AU31" s="217" t="str">
        <f>IF(OR('Résultats élèves'!L23&lt;$E$4,'Résultats élèves'!L23="A"),'Groupes de besoin'!A31,"")</f>
        <v/>
      </c>
      <c r="AV31" s="218" t="str">
        <f>IF(AU31="","",'Résultats élèves'!L23)</f>
        <v/>
      </c>
      <c r="AW31" s="219" t="str">
        <f>IF(OR(AND('Résultats élèves'!L23&gt;=$E$4,'Résultats élèves'!L23&lt;=$E$5),'Résultats élèves'!L23="A"),'Groupes de besoin'!A31,"")</f>
        <v/>
      </c>
      <c r="AX31" s="220" t="str">
        <f>IF(AW31="","",'Résultats élèves'!L23)</f>
        <v/>
      </c>
      <c r="AY31" s="221"/>
      <c r="AZ31" s="217" t="str">
        <f>IF(OR('Résultats élèves'!M23&lt;$E$4,'Résultats élèves'!M23="A"),'Groupes de besoin'!A31,"")</f>
        <v/>
      </c>
      <c r="BA31" s="218" t="str">
        <f>IF(AZ31="","",'Résultats élèves'!M23)</f>
        <v/>
      </c>
      <c r="BB31" s="219" t="str">
        <f>IF(OR(AND('Résultats élèves'!M23&gt;=$E$4,'Résultats élèves'!M23&lt;=$E$5),'Résultats élèves'!M23="A"),'Groupes de besoin'!A31,"")</f>
        <v/>
      </c>
      <c r="BC31" s="220" t="str">
        <f>IF(BB31="","",'Résultats élèves'!M23)</f>
        <v/>
      </c>
    </row>
    <row r="32" spans="1:55" s="225" customFormat="1">
      <c r="A32" s="227" t="str">
        <f>IF(Accueil!F33="","",Accueil!F33)</f>
        <v/>
      </c>
      <c r="B32" s="217" t="str">
        <f>IF(OR('Résultats élèves'!D24&lt;$E$4,'Résultats élèves'!D24="A"),'Groupes de besoin'!A32,"")</f>
        <v/>
      </c>
      <c r="C32" s="218" t="str">
        <f>IF(B32="","",'Résultats élèves'!D24)</f>
        <v/>
      </c>
      <c r="D32" s="219" t="str">
        <f>IF(OR(AND('Résultats élèves'!D24&gt;=$E$4,'Résultats élèves'!D24&lt;=$E$5),'Résultats élèves'!D24="A"),'Groupes de besoin'!A32,"")</f>
        <v/>
      </c>
      <c r="E32" s="220" t="str">
        <f>IF(D32="","",'Résultats élèves'!D24)</f>
        <v/>
      </c>
      <c r="F32" s="221"/>
      <c r="G32" s="217" t="str">
        <f>IF(OR('Résultats élèves'!E24&lt;$E$4,'Résultats élèves'!E24="A"),'Groupes de besoin'!A32,"")</f>
        <v/>
      </c>
      <c r="H32" s="218" t="str">
        <f>IF(G32="","",'Résultats élèves'!E24)</f>
        <v/>
      </c>
      <c r="I32" s="219" t="str">
        <f>IF(OR(AND('Résultats élèves'!E24&gt;=$E$4,'Résultats élèves'!E24&lt;=$E$5),'Résultats élèves'!E24="A"),'Groupes de besoin'!A32,"")</f>
        <v/>
      </c>
      <c r="J32" s="220" t="str">
        <f>IF(I32="","",'Résultats élèves'!E24)</f>
        <v/>
      </c>
      <c r="K32" s="221"/>
      <c r="L32" s="217" t="str">
        <f>IF(OR('Résultats élèves'!F24&lt;$E$4,'Résultats élèves'!F24="A"),'Groupes de besoin'!A32,"")</f>
        <v/>
      </c>
      <c r="M32" s="218" t="str">
        <f>IF(L32="","",'Résultats élèves'!F24)</f>
        <v/>
      </c>
      <c r="N32" s="219" t="str">
        <f>IF(OR(AND('Résultats élèves'!F24&gt;=$E$4,'Résultats élèves'!F24&lt;=$E$5),'Résultats élèves'!F24="A"),'Groupes de besoin'!A32,"")</f>
        <v/>
      </c>
      <c r="O32" s="220" t="str">
        <f>IF(N32="","",'Résultats élèves'!F24)</f>
        <v/>
      </c>
      <c r="P32" s="221"/>
      <c r="Q32" s="217" t="str">
        <f>IF(OR('Résultats élèves'!G24&lt;$E$4,'Résultats élèves'!G24="A"),'Groupes de besoin'!A32,"")</f>
        <v/>
      </c>
      <c r="R32" s="218" t="str">
        <f>IF(Q32="","",'Résultats élèves'!G24)</f>
        <v/>
      </c>
      <c r="S32" s="219" t="str">
        <f>IF(OR(AND('Résultats élèves'!G24&gt;=$E$4,'Résultats élèves'!G24&lt;=$E$5),'Résultats élèves'!G24="A"),'Groupes de besoin'!A32,"")</f>
        <v/>
      </c>
      <c r="T32" s="220" t="str">
        <f>IF(S32="","",'Résultats élèves'!G24)</f>
        <v/>
      </c>
      <c r="U32" s="221"/>
      <c r="V32" s="217" t="str">
        <f>IF(OR('Résultats élèves'!H24&lt;$E$4,'Résultats élèves'!H24="A"),'Groupes de besoin'!A32,"")</f>
        <v/>
      </c>
      <c r="W32" s="218" t="str">
        <f>IF(V32="","",'Résultats élèves'!H24)</f>
        <v/>
      </c>
      <c r="X32" s="219" t="str">
        <f>IF(OR(AND('Résultats élèves'!H24&gt;=$E$4,'Résultats élèves'!H24&lt;=$E$5),'Résultats élèves'!H24="A"),'Groupes de besoin'!A32,"")</f>
        <v/>
      </c>
      <c r="Y32" s="220" t="str">
        <f>IF(X32="","",'Résultats élèves'!H24)</f>
        <v/>
      </c>
      <c r="Z32" s="222"/>
      <c r="AA32" s="223">
        <f t="shared" si="0"/>
        <v>24</v>
      </c>
      <c r="AB32" s="224">
        <f t="shared" si="1"/>
        <v>20</v>
      </c>
      <c r="AC32" s="291" t="str">
        <f>IF(AA32&lt;$AA$9,#REF!,"")</f>
        <v/>
      </c>
      <c r="AD32" s="291"/>
      <c r="AE32" s="226"/>
      <c r="AF32" s="217" t="str">
        <f>IF(OR('Résultats élèves'!I24&lt;$E$4,'Résultats élèves'!I24="A"),'Groupes de besoin'!A32,"")</f>
        <v/>
      </c>
      <c r="AG32" s="218" t="str">
        <f>IF(AF32="","",'Résultats élèves'!I24)</f>
        <v/>
      </c>
      <c r="AH32" s="219" t="str">
        <f>IF(OR(AND('Résultats élèves'!I24&gt;=$E$4,'Résultats élèves'!I24&lt;=$E$5),'Résultats élèves'!I24="A"),'Groupes de besoin'!A32,"")</f>
        <v/>
      </c>
      <c r="AI32" s="220" t="str">
        <f>IF(AH32="","",'Résultats élèves'!I24)</f>
        <v/>
      </c>
      <c r="AJ32" s="221"/>
      <c r="AK32" s="217" t="str">
        <f>IF(OR('Résultats élèves'!J24&lt;$E$4,'Résultats élèves'!J24="A"),'Groupes de besoin'!A32,"")</f>
        <v/>
      </c>
      <c r="AL32" s="218" t="str">
        <f>IF(AK32="","",'Résultats élèves'!J24)</f>
        <v/>
      </c>
      <c r="AM32" s="219" t="str">
        <f>IF(OR(AND('Résultats élèves'!J24&gt;=$E$4,'Résultats élèves'!J24&lt;=$E$5),'Résultats élèves'!J24="A"),'Groupes de besoin'!A32,"")</f>
        <v/>
      </c>
      <c r="AN32" s="220" t="str">
        <f>IF(AM32="","",'Résultats élèves'!J24)</f>
        <v/>
      </c>
      <c r="AO32" s="221"/>
      <c r="AP32" s="217" t="str">
        <f>IF(OR('Résultats élèves'!K24&lt;$E$4,'Résultats élèves'!K24="A"),'Groupes de besoin'!A32,"")</f>
        <v/>
      </c>
      <c r="AQ32" s="218" t="str">
        <f>IF(AP32="","",'Résultats élèves'!K24)</f>
        <v/>
      </c>
      <c r="AR32" s="219" t="str">
        <f>IF(OR(AND('Résultats élèves'!K24&gt;=$E$4,'Résultats élèves'!K24&lt;=$E$5),'Résultats élèves'!K24="A"),'Groupes de besoin'!A32,"")</f>
        <v/>
      </c>
      <c r="AS32" s="220" t="str">
        <f>IF(AR32="","",'Résultats élèves'!K24)</f>
        <v/>
      </c>
      <c r="AT32" s="221"/>
      <c r="AU32" s="217" t="str">
        <f>IF(OR('Résultats élèves'!L24&lt;$E$4,'Résultats élèves'!L24="A"),'Groupes de besoin'!A32,"")</f>
        <v/>
      </c>
      <c r="AV32" s="218" t="str">
        <f>IF(AU32="","",'Résultats élèves'!L24)</f>
        <v/>
      </c>
      <c r="AW32" s="219" t="str">
        <f>IF(OR(AND('Résultats élèves'!L24&gt;=$E$4,'Résultats élèves'!L24&lt;=$E$5),'Résultats élèves'!L24="A"),'Groupes de besoin'!A32,"")</f>
        <v/>
      </c>
      <c r="AX32" s="220" t="str">
        <f>IF(AW32="","",'Résultats élèves'!L24)</f>
        <v/>
      </c>
      <c r="AY32" s="221"/>
      <c r="AZ32" s="217" t="str">
        <f>IF(OR('Résultats élèves'!M24&lt;$E$4,'Résultats élèves'!M24="A"),'Groupes de besoin'!A32,"")</f>
        <v/>
      </c>
      <c r="BA32" s="218" t="str">
        <f>IF(AZ32="","",'Résultats élèves'!M24)</f>
        <v/>
      </c>
      <c r="BB32" s="219" t="str">
        <f>IF(OR(AND('Résultats élèves'!M24&gt;=$E$4,'Résultats élèves'!M24&lt;=$E$5),'Résultats élèves'!M24="A"),'Groupes de besoin'!A32,"")</f>
        <v/>
      </c>
      <c r="BC32" s="220" t="str">
        <f>IF(BB32="","",'Résultats élèves'!M24)</f>
        <v/>
      </c>
    </row>
    <row r="33" spans="1:55" s="225" customFormat="1">
      <c r="A33" s="227" t="str">
        <f>IF(Accueil!F34="","",Accueil!F34)</f>
        <v/>
      </c>
      <c r="B33" s="217" t="str">
        <f>IF(OR('Résultats élèves'!D25&lt;$E$4,'Résultats élèves'!D25="A"),'Groupes de besoin'!A33,"")</f>
        <v/>
      </c>
      <c r="C33" s="218" t="str">
        <f>IF(B33="","",'Résultats élèves'!D25)</f>
        <v/>
      </c>
      <c r="D33" s="219" t="str">
        <f>IF(OR(AND('Résultats élèves'!D25&gt;=$E$4,'Résultats élèves'!D25&lt;=$E$5),'Résultats élèves'!D25="A"),'Groupes de besoin'!A33,"")</f>
        <v/>
      </c>
      <c r="E33" s="220" t="str">
        <f>IF(D33="","",'Résultats élèves'!D25)</f>
        <v/>
      </c>
      <c r="F33" s="221"/>
      <c r="G33" s="217" t="str">
        <f>IF(OR('Résultats élèves'!E25&lt;$E$4,'Résultats élèves'!E25="A"),'Groupes de besoin'!A33,"")</f>
        <v/>
      </c>
      <c r="H33" s="218" t="str">
        <f>IF(G33="","",'Résultats élèves'!E25)</f>
        <v/>
      </c>
      <c r="I33" s="219" t="str">
        <f>IF(OR(AND('Résultats élèves'!E25&gt;=$E$4,'Résultats élèves'!E25&lt;=$E$5),'Résultats élèves'!E25="A"),'Groupes de besoin'!A33,"")</f>
        <v/>
      </c>
      <c r="J33" s="220" t="str">
        <f>IF(I33="","",'Résultats élèves'!E25)</f>
        <v/>
      </c>
      <c r="K33" s="221"/>
      <c r="L33" s="217" t="str">
        <f>IF(OR('Résultats élèves'!F25&lt;$E$4,'Résultats élèves'!F25="A"),'Groupes de besoin'!A33,"")</f>
        <v/>
      </c>
      <c r="M33" s="218" t="str">
        <f>IF(L33="","",'Résultats élèves'!F25)</f>
        <v/>
      </c>
      <c r="N33" s="219" t="str">
        <f>IF(OR(AND('Résultats élèves'!F25&gt;=$E$4,'Résultats élèves'!F25&lt;=$E$5),'Résultats élèves'!F25="A"),'Groupes de besoin'!A33,"")</f>
        <v/>
      </c>
      <c r="O33" s="220" t="str">
        <f>IF(N33="","",'Résultats élèves'!F25)</f>
        <v/>
      </c>
      <c r="P33" s="221"/>
      <c r="Q33" s="217" t="str">
        <f>IF(OR('Résultats élèves'!G25&lt;$E$4,'Résultats élèves'!G25="A"),'Groupes de besoin'!A33,"")</f>
        <v/>
      </c>
      <c r="R33" s="218" t="str">
        <f>IF(Q33="","",'Résultats élèves'!G25)</f>
        <v/>
      </c>
      <c r="S33" s="219" t="str">
        <f>IF(OR(AND('Résultats élèves'!G25&gt;=$E$4,'Résultats élèves'!G25&lt;=$E$5),'Résultats élèves'!G25="A"),'Groupes de besoin'!A33,"")</f>
        <v/>
      </c>
      <c r="T33" s="220" t="str">
        <f>IF(S33="","",'Résultats élèves'!G25)</f>
        <v/>
      </c>
      <c r="U33" s="221"/>
      <c r="V33" s="217" t="str">
        <f>IF(OR('Résultats élèves'!H25&lt;$E$4,'Résultats élèves'!H25="A"),'Groupes de besoin'!A33,"")</f>
        <v/>
      </c>
      <c r="W33" s="218" t="str">
        <f>IF(V33="","",'Résultats élèves'!H25)</f>
        <v/>
      </c>
      <c r="X33" s="219" t="str">
        <f>IF(OR(AND('Résultats élèves'!H25&gt;=$E$4,'Résultats élèves'!H25&lt;=$E$5),'Résultats élèves'!H25="A"),'Groupes de besoin'!A33,"")</f>
        <v/>
      </c>
      <c r="Y33" s="220" t="str">
        <f>IF(X33="","",'Résultats élèves'!H25)</f>
        <v/>
      </c>
      <c r="Z33" s="222"/>
      <c r="AA33" s="223">
        <f t="shared" si="0"/>
        <v>24</v>
      </c>
      <c r="AB33" s="224">
        <f t="shared" si="1"/>
        <v>20</v>
      </c>
      <c r="AC33" s="291" t="str">
        <f>IF(AA33&lt;$AA$9,#REF!,"")</f>
        <v/>
      </c>
      <c r="AD33" s="291"/>
      <c r="AE33" s="226"/>
      <c r="AF33" s="217" t="str">
        <f>IF(OR('Résultats élèves'!I25&lt;$E$4,'Résultats élèves'!I25="A"),'Groupes de besoin'!A33,"")</f>
        <v/>
      </c>
      <c r="AG33" s="218" t="str">
        <f>IF(AF33="","",'Résultats élèves'!I25)</f>
        <v/>
      </c>
      <c r="AH33" s="219" t="str">
        <f>IF(OR(AND('Résultats élèves'!I25&gt;=$E$4,'Résultats élèves'!I25&lt;=$E$5),'Résultats élèves'!I25="A"),'Groupes de besoin'!A33,"")</f>
        <v/>
      </c>
      <c r="AI33" s="220" t="str">
        <f>IF(AH33="","",'Résultats élèves'!I25)</f>
        <v/>
      </c>
      <c r="AJ33" s="221"/>
      <c r="AK33" s="217" t="str">
        <f>IF(OR('Résultats élèves'!J25&lt;$E$4,'Résultats élèves'!J25="A"),'Groupes de besoin'!A33,"")</f>
        <v/>
      </c>
      <c r="AL33" s="218" t="str">
        <f>IF(AK33="","",'Résultats élèves'!J25)</f>
        <v/>
      </c>
      <c r="AM33" s="219" t="str">
        <f>IF(OR(AND('Résultats élèves'!J25&gt;=$E$4,'Résultats élèves'!J25&lt;=$E$5),'Résultats élèves'!J25="A"),'Groupes de besoin'!A33,"")</f>
        <v/>
      </c>
      <c r="AN33" s="220" t="str">
        <f>IF(AM33="","",'Résultats élèves'!J25)</f>
        <v/>
      </c>
      <c r="AO33" s="221"/>
      <c r="AP33" s="217" t="str">
        <f>IF(OR('Résultats élèves'!K25&lt;$E$4,'Résultats élèves'!K25="A"),'Groupes de besoin'!A33,"")</f>
        <v/>
      </c>
      <c r="AQ33" s="218" t="str">
        <f>IF(AP33="","",'Résultats élèves'!K25)</f>
        <v/>
      </c>
      <c r="AR33" s="219" t="str">
        <f>IF(OR(AND('Résultats élèves'!K25&gt;=$E$4,'Résultats élèves'!K25&lt;=$E$5),'Résultats élèves'!K25="A"),'Groupes de besoin'!A33,"")</f>
        <v/>
      </c>
      <c r="AS33" s="220" t="str">
        <f>IF(AR33="","",'Résultats élèves'!K25)</f>
        <v/>
      </c>
      <c r="AT33" s="221"/>
      <c r="AU33" s="217" t="str">
        <f>IF(OR('Résultats élèves'!L25&lt;$E$4,'Résultats élèves'!L25="A"),'Groupes de besoin'!A33,"")</f>
        <v/>
      </c>
      <c r="AV33" s="218" t="str">
        <f>IF(AU33="","",'Résultats élèves'!L25)</f>
        <v/>
      </c>
      <c r="AW33" s="219" t="str">
        <f>IF(OR(AND('Résultats élèves'!L25&gt;=$E$4,'Résultats élèves'!L25&lt;=$E$5),'Résultats élèves'!L25="A"),'Groupes de besoin'!A33,"")</f>
        <v/>
      </c>
      <c r="AX33" s="220" t="str">
        <f>IF(AW33="","",'Résultats élèves'!L25)</f>
        <v/>
      </c>
      <c r="AY33" s="221"/>
      <c r="AZ33" s="217" t="str">
        <f>IF(OR('Résultats élèves'!M25&lt;$E$4,'Résultats élèves'!M25="A"),'Groupes de besoin'!A33,"")</f>
        <v/>
      </c>
      <c r="BA33" s="218" t="str">
        <f>IF(AZ33="","",'Résultats élèves'!M25)</f>
        <v/>
      </c>
      <c r="BB33" s="219" t="str">
        <f>IF(OR(AND('Résultats élèves'!M25&gt;=$E$4,'Résultats élèves'!M25&lt;=$E$5),'Résultats élèves'!M25="A"),'Groupes de besoin'!A33,"")</f>
        <v/>
      </c>
      <c r="BC33" s="220" t="str">
        <f>IF(BB33="","",'Résultats élèves'!M25)</f>
        <v/>
      </c>
    </row>
    <row r="34" spans="1:55" s="225" customFormat="1">
      <c r="A34" s="227" t="str">
        <f>IF(Accueil!F35="","",Accueil!F35)</f>
        <v/>
      </c>
      <c r="B34" s="217" t="str">
        <f>IF(OR('Résultats élèves'!D26&lt;$E$4,'Résultats élèves'!D26="A"),'Groupes de besoin'!A34,"")</f>
        <v/>
      </c>
      <c r="C34" s="218" t="str">
        <f>IF(B34="","",'Résultats élèves'!D26)</f>
        <v/>
      </c>
      <c r="D34" s="219" t="str">
        <f>IF(OR(AND('Résultats élèves'!D26&gt;=$E$4,'Résultats élèves'!D26&lt;=$E$5),'Résultats élèves'!D26="A"),'Groupes de besoin'!A34,"")</f>
        <v/>
      </c>
      <c r="E34" s="220" t="str">
        <f>IF(D34="","",'Résultats élèves'!D26)</f>
        <v/>
      </c>
      <c r="F34" s="221"/>
      <c r="G34" s="217" t="str">
        <f>IF(OR('Résultats élèves'!E26&lt;$E$4,'Résultats élèves'!E26="A"),'Groupes de besoin'!A34,"")</f>
        <v/>
      </c>
      <c r="H34" s="218" t="str">
        <f>IF(G34="","",'Résultats élèves'!E26)</f>
        <v/>
      </c>
      <c r="I34" s="219" t="str">
        <f>IF(OR(AND('Résultats élèves'!E26&gt;=$E$4,'Résultats élèves'!E26&lt;=$E$5),'Résultats élèves'!E26="A"),'Groupes de besoin'!A34,"")</f>
        <v/>
      </c>
      <c r="J34" s="220" t="str">
        <f>IF(I34="","",'Résultats élèves'!E26)</f>
        <v/>
      </c>
      <c r="K34" s="221"/>
      <c r="L34" s="217" t="str">
        <f>IF(OR('Résultats élèves'!F26&lt;$E$4,'Résultats élèves'!F26="A"),'Groupes de besoin'!A34,"")</f>
        <v/>
      </c>
      <c r="M34" s="218" t="str">
        <f>IF(L34="","",'Résultats élèves'!F26)</f>
        <v/>
      </c>
      <c r="N34" s="219" t="str">
        <f>IF(OR(AND('Résultats élèves'!F26&gt;=$E$4,'Résultats élèves'!F26&lt;=$E$5),'Résultats élèves'!F26="A"),'Groupes de besoin'!A34,"")</f>
        <v/>
      </c>
      <c r="O34" s="220" t="str">
        <f>IF(N34="","",'Résultats élèves'!F26)</f>
        <v/>
      </c>
      <c r="P34" s="221"/>
      <c r="Q34" s="217" t="str">
        <f>IF(OR('Résultats élèves'!G26&lt;$E$4,'Résultats élèves'!G26="A"),'Groupes de besoin'!A34,"")</f>
        <v/>
      </c>
      <c r="R34" s="218" t="str">
        <f>IF(Q34="","",'Résultats élèves'!G26)</f>
        <v/>
      </c>
      <c r="S34" s="219" t="str">
        <f>IF(OR(AND('Résultats élèves'!G26&gt;=$E$4,'Résultats élèves'!G26&lt;=$E$5),'Résultats élèves'!G26="A"),'Groupes de besoin'!A34,"")</f>
        <v/>
      </c>
      <c r="T34" s="220" t="str">
        <f>IF(S34="","",'Résultats élèves'!G26)</f>
        <v/>
      </c>
      <c r="U34" s="221"/>
      <c r="V34" s="217" t="str">
        <f>IF(OR('Résultats élèves'!H26&lt;$E$4,'Résultats élèves'!H26="A"),'Groupes de besoin'!A34,"")</f>
        <v/>
      </c>
      <c r="W34" s="218" t="str">
        <f>IF(V34="","",'Résultats élèves'!H26)</f>
        <v/>
      </c>
      <c r="X34" s="219" t="str">
        <f>IF(OR(AND('Résultats élèves'!H26&gt;=$E$4,'Résultats élèves'!H26&lt;=$E$5),'Résultats élèves'!H26="A"),'Groupes de besoin'!A34,"")</f>
        <v/>
      </c>
      <c r="Y34" s="220" t="str">
        <f>IF(X34="","",'Résultats élèves'!H26)</f>
        <v/>
      </c>
      <c r="Z34" s="222"/>
      <c r="AA34" s="223">
        <f t="shared" si="0"/>
        <v>24</v>
      </c>
      <c r="AB34" s="224">
        <f t="shared" si="1"/>
        <v>20</v>
      </c>
      <c r="AC34" s="291" t="str">
        <f>IF(AA34&lt;$AA$9,#REF!,"")</f>
        <v/>
      </c>
      <c r="AD34" s="291"/>
      <c r="AE34" s="226"/>
      <c r="AF34" s="217" t="str">
        <f>IF(OR('Résultats élèves'!I26&lt;$E$4,'Résultats élèves'!I26="A"),'Groupes de besoin'!A34,"")</f>
        <v/>
      </c>
      <c r="AG34" s="218" t="str">
        <f>IF(AF34="","",'Résultats élèves'!I26)</f>
        <v/>
      </c>
      <c r="AH34" s="219" t="str">
        <f>IF(OR(AND('Résultats élèves'!I26&gt;=$E$4,'Résultats élèves'!I26&lt;=$E$5),'Résultats élèves'!I26="A"),'Groupes de besoin'!A34,"")</f>
        <v/>
      </c>
      <c r="AI34" s="220" t="str">
        <f>IF(AH34="","",'Résultats élèves'!I26)</f>
        <v/>
      </c>
      <c r="AJ34" s="221"/>
      <c r="AK34" s="217" t="str">
        <f>IF(OR('Résultats élèves'!J26&lt;$E$4,'Résultats élèves'!J26="A"),'Groupes de besoin'!A34,"")</f>
        <v/>
      </c>
      <c r="AL34" s="218" t="str">
        <f>IF(AK34="","",'Résultats élèves'!J26)</f>
        <v/>
      </c>
      <c r="AM34" s="219" t="str">
        <f>IF(OR(AND('Résultats élèves'!J26&gt;=$E$4,'Résultats élèves'!J26&lt;=$E$5),'Résultats élèves'!J26="A"),'Groupes de besoin'!A34,"")</f>
        <v/>
      </c>
      <c r="AN34" s="220" t="str">
        <f>IF(AM34="","",'Résultats élèves'!J26)</f>
        <v/>
      </c>
      <c r="AO34" s="221"/>
      <c r="AP34" s="217" t="str">
        <f>IF(OR('Résultats élèves'!K26&lt;$E$4,'Résultats élèves'!K26="A"),'Groupes de besoin'!A34,"")</f>
        <v/>
      </c>
      <c r="AQ34" s="218" t="str">
        <f>IF(AP34="","",'Résultats élèves'!K26)</f>
        <v/>
      </c>
      <c r="AR34" s="219" t="str">
        <f>IF(OR(AND('Résultats élèves'!K26&gt;=$E$4,'Résultats élèves'!K26&lt;=$E$5),'Résultats élèves'!K26="A"),'Groupes de besoin'!A34,"")</f>
        <v/>
      </c>
      <c r="AS34" s="220" t="str">
        <f>IF(AR34="","",'Résultats élèves'!K26)</f>
        <v/>
      </c>
      <c r="AT34" s="221"/>
      <c r="AU34" s="217" t="str">
        <f>IF(OR('Résultats élèves'!L26&lt;$E$4,'Résultats élèves'!L26="A"),'Groupes de besoin'!A34,"")</f>
        <v/>
      </c>
      <c r="AV34" s="218" t="str">
        <f>IF(AU34="","",'Résultats élèves'!L26)</f>
        <v/>
      </c>
      <c r="AW34" s="219" t="str">
        <f>IF(OR(AND('Résultats élèves'!L26&gt;=$E$4,'Résultats élèves'!L26&lt;=$E$5),'Résultats élèves'!L26="A"),'Groupes de besoin'!A34,"")</f>
        <v/>
      </c>
      <c r="AX34" s="220" t="str">
        <f>IF(AW34="","",'Résultats élèves'!L26)</f>
        <v/>
      </c>
      <c r="AY34" s="221"/>
      <c r="AZ34" s="217" t="str">
        <f>IF(OR('Résultats élèves'!M26&lt;$E$4,'Résultats élèves'!M26="A"),'Groupes de besoin'!A34,"")</f>
        <v/>
      </c>
      <c r="BA34" s="218" t="str">
        <f>IF(AZ34="","",'Résultats élèves'!M26)</f>
        <v/>
      </c>
      <c r="BB34" s="219" t="str">
        <f>IF(OR(AND('Résultats élèves'!M26&gt;=$E$4,'Résultats élèves'!M26&lt;=$E$5),'Résultats élèves'!M26="A"),'Groupes de besoin'!A34,"")</f>
        <v/>
      </c>
      <c r="BC34" s="220" t="str">
        <f>IF(BB34="","",'Résultats élèves'!M26)</f>
        <v/>
      </c>
    </row>
    <row r="35" spans="1:55" s="225" customFormat="1">
      <c r="A35" s="227" t="str">
        <f>IF(Accueil!F36="","",Accueil!F36)</f>
        <v/>
      </c>
      <c r="B35" s="217" t="str">
        <f>IF(OR('Résultats élèves'!D27&lt;$E$4,'Résultats élèves'!D27="A"),'Groupes de besoin'!A35,"")</f>
        <v/>
      </c>
      <c r="C35" s="218" t="str">
        <f>IF(B35="","",'Résultats élèves'!D27)</f>
        <v/>
      </c>
      <c r="D35" s="219" t="str">
        <f>IF(OR(AND('Résultats élèves'!D27&gt;=$E$4,'Résultats élèves'!D27&lt;=$E$5),'Résultats élèves'!D27="A"),'Groupes de besoin'!A35,"")</f>
        <v/>
      </c>
      <c r="E35" s="220" t="str">
        <f>IF(D35="","",'Résultats élèves'!D27)</f>
        <v/>
      </c>
      <c r="F35" s="221"/>
      <c r="G35" s="217" t="str">
        <f>IF(OR('Résultats élèves'!E27&lt;$E$4,'Résultats élèves'!E27="A"),'Groupes de besoin'!A35,"")</f>
        <v/>
      </c>
      <c r="H35" s="218" t="str">
        <f>IF(G35="","",'Résultats élèves'!E27)</f>
        <v/>
      </c>
      <c r="I35" s="219" t="str">
        <f>IF(OR(AND('Résultats élèves'!E27&gt;=$E$4,'Résultats élèves'!E27&lt;=$E$5),'Résultats élèves'!E27="A"),'Groupes de besoin'!A35,"")</f>
        <v/>
      </c>
      <c r="J35" s="220" t="str">
        <f>IF(I35="","",'Résultats élèves'!E27)</f>
        <v/>
      </c>
      <c r="K35" s="221"/>
      <c r="L35" s="217" t="str">
        <f>IF(OR('Résultats élèves'!F27&lt;$E$4,'Résultats élèves'!F27="A"),'Groupes de besoin'!A35,"")</f>
        <v/>
      </c>
      <c r="M35" s="218" t="str">
        <f>IF(L35="","",'Résultats élèves'!F27)</f>
        <v/>
      </c>
      <c r="N35" s="219" t="str">
        <f>IF(OR(AND('Résultats élèves'!F27&gt;=$E$4,'Résultats élèves'!F27&lt;=$E$5),'Résultats élèves'!F27="A"),'Groupes de besoin'!A35,"")</f>
        <v/>
      </c>
      <c r="O35" s="220" t="str">
        <f>IF(N35="","",'Résultats élèves'!F27)</f>
        <v/>
      </c>
      <c r="P35" s="221"/>
      <c r="Q35" s="217" t="str">
        <f>IF(OR('Résultats élèves'!G27&lt;$E$4,'Résultats élèves'!G27="A"),'Groupes de besoin'!A35,"")</f>
        <v/>
      </c>
      <c r="R35" s="218" t="str">
        <f>IF(Q35="","",'Résultats élèves'!G27)</f>
        <v/>
      </c>
      <c r="S35" s="219" t="str">
        <f>IF(OR(AND('Résultats élèves'!G27&gt;=$E$4,'Résultats élèves'!G27&lt;=$E$5),'Résultats élèves'!G27="A"),'Groupes de besoin'!A35,"")</f>
        <v/>
      </c>
      <c r="T35" s="220" t="str">
        <f>IF(S35="","",'Résultats élèves'!G27)</f>
        <v/>
      </c>
      <c r="U35" s="221"/>
      <c r="V35" s="217" t="str">
        <f>IF(OR('Résultats élèves'!H27&lt;$E$4,'Résultats élèves'!H27="A"),'Groupes de besoin'!A35,"")</f>
        <v/>
      </c>
      <c r="W35" s="218" t="str">
        <f>IF(V35="","",'Résultats élèves'!H27)</f>
        <v/>
      </c>
      <c r="X35" s="219" t="str">
        <f>IF(OR(AND('Résultats élèves'!H27&gt;=$E$4,'Résultats élèves'!H27&lt;=$E$5),'Résultats élèves'!H27="A"),'Groupes de besoin'!A35,"")</f>
        <v/>
      </c>
      <c r="Y35" s="220" t="str">
        <f>IF(X35="","",'Résultats élèves'!H27)</f>
        <v/>
      </c>
      <c r="Z35" s="222"/>
      <c r="AA35" s="223">
        <f t="shared" si="0"/>
        <v>24</v>
      </c>
      <c r="AB35" s="224">
        <f t="shared" si="1"/>
        <v>20</v>
      </c>
      <c r="AC35" s="291" t="str">
        <f>IF(AA35&lt;$AA$9,#REF!,"")</f>
        <v/>
      </c>
      <c r="AD35" s="291"/>
      <c r="AE35" s="226"/>
      <c r="AF35" s="217" t="str">
        <f>IF(OR('Résultats élèves'!I27&lt;$E$4,'Résultats élèves'!I27="A"),'Groupes de besoin'!A35,"")</f>
        <v/>
      </c>
      <c r="AG35" s="218" t="str">
        <f>IF(AF35="","",'Résultats élèves'!I27)</f>
        <v/>
      </c>
      <c r="AH35" s="219" t="str">
        <f>IF(OR(AND('Résultats élèves'!I27&gt;=$E$4,'Résultats élèves'!I27&lt;=$E$5),'Résultats élèves'!I27="A"),'Groupes de besoin'!A35,"")</f>
        <v/>
      </c>
      <c r="AI35" s="220" t="str">
        <f>IF(AH35="","",'Résultats élèves'!I27)</f>
        <v/>
      </c>
      <c r="AJ35" s="221"/>
      <c r="AK35" s="217" t="str">
        <f>IF(OR('Résultats élèves'!J27&lt;$E$4,'Résultats élèves'!J27="A"),'Groupes de besoin'!A35,"")</f>
        <v/>
      </c>
      <c r="AL35" s="218" t="str">
        <f>IF(AK35="","",'Résultats élèves'!J27)</f>
        <v/>
      </c>
      <c r="AM35" s="219" t="str">
        <f>IF(OR(AND('Résultats élèves'!J27&gt;=$E$4,'Résultats élèves'!J27&lt;=$E$5),'Résultats élèves'!J27="A"),'Groupes de besoin'!A35,"")</f>
        <v/>
      </c>
      <c r="AN35" s="220" t="str">
        <f>IF(AM35="","",'Résultats élèves'!J27)</f>
        <v/>
      </c>
      <c r="AO35" s="221"/>
      <c r="AP35" s="217" t="str">
        <f>IF(OR('Résultats élèves'!K27&lt;$E$4,'Résultats élèves'!K27="A"),'Groupes de besoin'!A35,"")</f>
        <v/>
      </c>
      <c r="AQ35" s="218" t="str">
        <f>IF(AP35="","",'Résultats élèves'!K27)</f>
        <v/>
      </c>
      <c r="AR35" s="219" t="str">
        <f>IF(OR(AND('Résultats élèves'!K27&gt;=$E$4,'Résultats élèves'!K27&lt;=$E$5),'Résultats élèves'!K27="A"),'Groupes de besoin'!A35,"")</f>
        <v/>
      </c>
      <c r="AS35" s="220" t="str">
        <f>IF(AR35="","",'Résultats élèves'!K27)</f>
        <v/>
      </c>
      <c r="AT35" s="221"/>
      <c r="AU35" s="217" t="str">
        <f>IF(OR('Résultats élèves'!L27&lt;$E$4,'Résultats élèves'!L27="A"),'Groupes de besoin'!A35,"")</f>
        <v/>
      </c>
      <c r="AV35" s="218" t="str">
        <f>IF(AU35="","",'Résultats élèves'!L27)</f>
        <v/>
      </c>
      <c r="AW35" s="219" t="str">
        <f>IF(OR(AND('Résultats élèves'!L27&gt;=$E$4,'Résultats élèves'!L27&lt;=$E$5),'Résultats élèves'!L27="A"),'Groupes de besoin'!A35,"")</f>
        <v/>
      </c>
      <c r="AX35" s="220" t="str">
        <f>IF(AW35="","",'Résultats élèves'!L27)</f>
        <v/>
      </c>
      <c r="AY35" s="221"/>
      <c r="AZ35" s="217" t="str">
        <f>IF(OR('Résultats élèves'!M27&lt;$E$4,'Résultats élèves'!M27="A"),'Groupes de besoin'!A35,"")</f>
        <v/>
      </c>
      <c r="BA35" s="218" t="str">
        <f>IF(AZ35="","",'Résultats élèves'!M27)</f>
        <v/>
      </c>
      <c r="BB35" s="219" t="str">
        <f>IF(OR(AND('Résultats élèves'!M27&gt;=$E$4,'Résultats élèves'!M27&lt;=$E$5),'Résultats élèves'!M27="A"),'Groupes de besoin'!A35,"")</f>
        <v/>
      </c>
      <c r="BC35" s="220" t="str">
        <f>IF(BB35="","",'Résultats élèves'!M27)</f>
        <v/>
      </c>
    </row>
    <row r="36" spans="1:55" s="225" customFormat="1">
      <c r="A36" s="227" t="str">
        <f>IF(Accueil!F37="","",Accueil!F37)</f>
        <v/>
      </c>
      <c r="B36" s="217" t="str">
        <f>IF(OR('Résultats élèves'!D28&lt;$E$4,'Résultats élèves'!D28="A"),'Groupes de besoin'!A36,"")</f>
        <v/>
      </c>
      <c r="C36" s="218" t="str">
        <f>IF(B36="","",'Résultats élèves'!D28)</f>
        <v/>
      </c>
      <c r="D36" s="219" t="str">
        <f>IF(OR(AND('Résultats élèves'!D28&gt;=$E$4,'Résultats élèves'!D28&lt;=$E$5),'Résultats élèves'!D28="A"),'Groupes de besoin'!A36,"")</f>
        <v/>
      </c>
      <c r="E36" s="220" t="str">
        <f>IF(D36="","",'Résultats élèves'!D28)</f>
        <v/>
      </c>
      <c r="F36" s="221"/>
      <c r="G36" s="217" t="str">
        <f>IF(OR('Résultats élèves'!E28&lt;$E$4,'Résultats élèves'!E28="A"),'Groupes de besoin'!A36,"")</f>
        <v/>
      </c>
      <c r="H36" s="218" t="str">
        <f>IF(G36="","",'Résultats élèves'!E28)</f>
        <v/>
      </c>
      <c r="I36" s="219" t="str">
        <f>IF(OR(AND('Résultats élèves'!E28&gt;=$E$4,'Résultats élèves'!E28&lt;=$E$5),'Résultats élèves'!E28="A"),'Groupes de besoin'!A36,"")</f>
        <v/>
      </c>
      <c r="J36" s="220" t="str">
        <f>IF(I36="","",'Résultats élèves'!E28)</f>
        <v/>
      </c>
      <c r="K36" s="221"/>
      <c r="L36" s="217" t="str">
        <f>IF(OR('Résultats élèves'!F28&lt;$E$4,'Résultats élèves'!F28="A"),'Groupes de besoin'!A36,"")</f>
        <v/>
      </c>
      <c r="M36" s="218" t="str">
        <f>IF(L36="","",'Résultats élèves'!F28)</f>
        <v/>
      </c>
      <c r="N36" s="219" t="str">
        <f>IF(OR(AND('Résultats élèves'!F28&gt;=$E$4,'Résultats élèves'!F28&lt;=$E$5),'Résultats élèves'!F28="A"),'Groupes de besoin'!A36,"")</f>
        <v/>
      </c>
      <c r="O36" s="220" t="str">
        <f>IF(N36="","",'Résultats élèves'!F28)</f>
        <v/>
      </c>
      <c r="P36" s="221"/>
      <c r="Q36" s="217" t="str">
        <f>IF(OR('Résultats élèves'!G28&lt;$E$4,'Résultats élèves'!G28="A"),'Groupes de besoin'!A36,"")</f>
        <v/>
      </c>
      <c r="R36" s="218" t="str">
        <f>IF(Q36="","",'Résultats élèves'!G28)</f>
        <v/>
      </c>
      <c r="S36" s="219" t="str">
        <f>IF(OR(AND('Résultats élèves'!G28&gt;=$E$4,'Résultats élèves'!G28&lt;=$E$5),'Résultats élèves'!G28="A"),'Groupes de besoin'!A36,"")</f>
        <v/>
      </c>
      <c r="T36" s="220" t="str">
        <f>IF(S36="","",'Résultats élèves'!G28)</f>
        <v/>
      </c>
      <c r="U36" s="221"/>
      <c r="V36" s="217" t="str">
        <f>IF(OR('Résultats élèves'!H28&lt;$E$4,'Résultats élèves'!H28="A"),'Groupes de besoin'!A36,"")</f>
        <v/>
      </c>
      <c r="W36" s="218" t="str">
        <f>IF(V36="","",'Résultats élèves'!H28)</f>
        <v/>
      </c>
      <c r="X36" s="219" t="str">
        <f>IF(OR(AND('Résultats élèves'!H28&gt;=$E$4,'Résultats élèves'!H28&lt;=$E$5),'Résultats élèves'!H28="A"),'Groupes de besoin'!A36,"")</f>
        <v/>
      </c>
      <c r="Y36" s="220" t="str">
        <f>IF(X36="","",'Résultats élèves'!H28)</f>
        <v/>
      </c>
      <c r="Z36" s="222"/>
      <c r="AA36" s="223">
        <f t="shared" si="0"/>
        <v>24</v>
      </c>
      <c r="AB36" s="224">
        <f t="shared" si="1"/>
        <v>20</v>
      </c>
      <c r="AC36" s="291" t="str">
        <f>IF(AA36&lt;$AA$9,#REF!,"")</f>
        <v/>
      </c>
      <c r="AD36" s="291"/>
      <c r="AE36" s="226"/>
      <c r="AF36" s="217" t="str">
        <f>IF(OR('Résultats élèves'!I28&lt;$E$4,'Résultats élèves'!I28="A"),'Groupes de besoin'!A36,"")</f>
        <v/>
      </c>
      <c r="AG36" s="218" t="str">
        <f>IF(AF36="","",'Résultats élèves'!I28)</f>
        <v/>
      </c>
      <c r="AH36" s="219" t="str">
        <f>IF(OR(AND('Résultats élèves'!I28&gt;=$E$4,'Résultats élèves'!I28&lt;=$E$5),'Résultats élèves'!I28="A"),'Groupes de besoin'!A36,"")</f>
        <v/>
      </c>
      <c r="AI36" s="220" t="str">
        <f>IF(AH36="","",'Résultats élèves'!I28)</f>
        <v/>
      </c>
      <c r="AJ36" s="221"/>
      <c r="AK36" s="217" t="str">
        <f>IF(OR('Résultats élèves'!J28&lt;$E$4,'Résultats élèves'!J28="A"),'Groupes de besoin'!A36,"")</f>
        <v/>
      </c>
      <c r="AL36" s="218" t="str">
        <f>IF(AK36="","",'Résultats élèves'!J28)</f>
        <v/>
      </c>
      <c r="AM36" s="219" t="str">
        <f>IF(OR(AND('Résultats élèves'!J28&gt;=$E$4,'Résultats élèves'!J28&lt;=$E$5),'Résultats élèves'!J28="A"),'Groupes de besoin'!A36,"")</f>
        <v/>
      </c>
      <c r="AN36" s="220" t="str">
        <f>IF(AM36="","",'Résultats élèves'!J28)</f>
        <v/>
      </c>
      <c r="AO36" s="221"/>
      <c r="AP36" s="217" t="str">
        <f>IF(OR('Résultats élèves'!K28&lt;$E$4,'Résultats élèves'!K28="A"),'Groupes de besoin'!A36,"")</f>
        <v/>
      </c>
      <c r="AQ36" s="218" t="str">
        <f>IF(AP36="","",'Résultats élèves'!K28)</f>
        <v/>
      </c>
      <c r="AR36" s="219" t="str">
        <f>IF(OR(AND('Résultats élèves'!K28&gt;=$E$4,'Résultats élèves'!K28&lt;=$E$5),'Résultats élèves'!K28="A"),'Groupes de besoin'!A36,"")</f>
        <v/>
      </c>
      <c r="AS36" s="220" t="str">
        <f>IF(AR36="","",'Résultats élèves'!K28)</f>
        <v/>
      </c>
      <c r="AT36" s="221"/>
      <c r="AU36" s="217" t="str">
        <f>IF(OR('Résultats élèves'!L28&lt;$E$4,'Résultats élèves'!L28="A"),'Groupes de besoin'!A36,"")</f>
        <v/>
      </c>
      <c r="AV36" s="218" t="str">
        <f>IF(AU36="","",'Résultats élèves'!L28)</f>
        <v/>
      </c>
      <c r="AW36" s="219" t="str">
        <f>IF(OR(AND('Résultats élèves'!L28&gt;=$E$4,'Résultats élèves'!L28&lt;=$E$5),'Résultats élèves'!L28="A"),'Groupes de besoin'!A36,"")</f>
        <v/>
      </c>
      <c r="AX36" s="220" t="str">
        <f>IF(AW36="","",'Résultats élèves'!L28)</f>
        <v/>
      </c>
      <c r="AY36" s="221"/>
      <c r="AZ36" s="217" t="str">
        <f>IF(OR('Résultats élèves'!M28&lt;$E$4,'Résultats élèves'!M28="A"),'Groupes de besoin'!A36,"")</f>
        <v/>
      </c>
      <c r="BA36" s="218" t="str">
        <f>IF(AZ36="","",'Résultats élèves'!M28)</f>
        <v/>
      </c>
      <c r="BB36" s="219" t="str">
        <f>IF(OR(AND('Résultats élèves'!M28&gt;=$E$4,'Résultats élèves'!M28&lt;=$E$5),'Résultats élèves'!M28="A"),'Groupes de besoin'!A36,"")</f>
        <v/>
      </c>
      <c r="BC36" s="220" t="str">
        <f>IF(BB36="","",'Résultats élèves'!M28)</f>
        <v/>
      </c>
    </row>
    <row r="37" spans="1:55" s="225" customFormat="1">
      <c r="A37" s="227" t="str">
        <f>IF(Accueil!F38="","",Accueil!F38)</f>
        <v/>
      </c>
      <c r="B37" s="217" t="str">
        <f>IF(OR('Résultats élèves'!D29&lt;$E$4,'Résultats élèves'!D29="A"),'Groupes de besoin'!A37,"")</f>
        <v/>
      </c>
      <c r="C37" s="218" t="str">
        <f>IF(B37="","",'Résultats élèves'!D29)</f>
        <v/>
      </c>
      <c r="D37" s="219" t="str">
        <f>IF(OR(AND('Résultats élèves'!D29&gt;=$E$4,'Résultats élèves'!D29&lt;=$E$5),'Résultats élèves'!D29="A"),'Groupes de besoin'!A37,"")</f>
        <v/>
      </c>
      <c r="E37" s="220" t="str">
        <f>IF(D37="","",'Résultats élèves'!D29)</f>
        <v/>
      </c>
      <c r="F37" s="221"/>
      <c r="G37" s="217" t="str">
        <f>IF(OR('Résultats élèves'!E29&lt;$E$4,'Résultats élèves'!E29="A"),'Groupes de besoin'!A37,"")</f>
        <v/>
      </c>
      <c r="H37" s="218" t="str">
        <f>IF(G37="","",'Résultats élèves'!E29)</f>
        <v/>
      </c>
      <c r="I37" s="219" t="str">
        <f>IF(OR(AND('Résultats élèves'!E29&gt;=$E$4,'Résultats élèves'!E29&lt;=$E$5),'Résultats élèves'!E29="A"),'Groupes de besoin'!A37,"")</f>
        <v/>
      </c>
      <c r="J37" s="220" t="str">
        <f>IF(I37="","",'Résultats élèves'!E29)</f>
        <v/>
      </c>
      <c r="K37" s="221"/>
      <c r="L37" s="217" t="str">
        <f>IF(OR('Résultats élèves'!F29&lt;$E$4,'Résultats élèves'!F29="A"),'Groupes de besoin'!A37,"")</f>
        <v/>
      </c>
      <c r="M37" s="218" t="str">
        <f>IF(L37="","",'Résultats élèves'!F29)</f>
        <v/>
      </c>
      <c r="N37" s="219" t="str">
        <f>IF(OR(AND('Résultats élèves'!F29&gt;=$E$4,'Résultats élèves'!F29&lt;=$E$5),'Résultats élèves'!F29="A"),'Groupes de besoin'!A37,"")</f>
        <v/>
      </c>
      <c r="O37" s="220" t="str">
        <f>IF(N37="","",'Résultats élèves'!F29)</f>
        <v/>
      </c>
      <c r="P37" s="221"/>
      <c r="Q37" s="217" t="str">
        <f>IF(OR('Résultats élèves'!G29&lt;$E$4,'Résultats élèves'!G29="A"),'Groupes de besoin'!A37,"")</f>
        <v/>
      </c>
      <c r="R37" s="218" t="str">
        <f>IF(Q37="","",'Résultats élèves'!G29)</f>
        <v/>
      </c>
      <c r="S37" s="219" t="str">
        <f>IF(OR(AND('Résultats élèves'!G29&gt;=$E$4,'Résultats élèves'!G29&lt;=$E$5),'Résultats élèves'!G29="A"),'Groupes de besoin'!A37,"")</f>
        <v/>
      </c>
      <c r="T37" s="220" t="str">
        <f>IF(S37="","",'Résultats élèves'!G29)</f>
        <v/>
      </c>
      <c r="U37" s="221"/>
      <c r="V37" s="217" t="str">
        <f>IF(OR('Résultats élèves'!H29&lt;$E$4,'Résultats élèves'!H29="A"),'Groupes de besoin'!A37,"")</f>
        <v/>
      </c>
      <c r="W37" s="218" t="str">
        <f>IF(V37="","",'Résultats élèves'!H29)</f>
        <v/>
      </c>
      <c r="X37" s="219" t="str">
        <f>IF(OR(AND('Résultats élèves'!H29&gt;=$E$4,'Résultats élèves'!H29&lt;=$E$5),'Résultats élèves'!H29="A"),'Groupes de besoin'!A37,"")</f>
        <v/>
      </c>
      <c r="Y37" s="220" t="str">
        <f>IF(X37="","",'Résultats élèves'!H29)</f>
        <v/>
      </c>
      <c r="Z37" s="222"/>
      <c r="AA37" s="223">
        <f t="shared" si="0"/>
        <v>24</v>
      </c>
      <c r="AB37" s="224">
        <f t="shared" si="1"/>
        <v>20</v>
      </c>
      <c r="AC37" s="291" t="str">
        <f>IF(AA37&lt;$AA$9,#REF!,"")</f>
        <v/>
      </c>
      <c r="AD37" s="291"/>
      <c r="AE37" s="226"/>
      <c r="AF37" s="217" t="str">
        <f>IF(OR('Résultats élèves'!I29&lt;$E$4,'Résultats élèves'!I29="A"),'Groupes de besoin'!A37,"")</f>
        <v/>
      </c>
      <c r="AG37" s="218" t="str">
        <f>IF(AF37="","",'Résultats élèves'!I29)</f>
        <v/>
      </c>
      <c r="AH37" s="219" t="str">
        <f>IF(OR(AND('Résultats élèves'!I29&gt;=$E$4,'Résultats élèves'!I29&lt;=$E$5),'Résultats élèves'!I29="A"),'Groupes de besoin'!A37,"")</f>
        <v/>
      </c>
      <c r="AI37" s="220" t="str">
        <f>IF(AH37="","",'Résultats élèves'!I29)</f>
        <v/>
      </c>
      <c r="AJ37" s="221"/>
      <c r="AK37" s="217" t="str">
        <f>IF(OR('Résultats élèves'!J29&lt;$E$4,'Résultats élèves'!J29="A"),'Groupes de besoin'!A37,"")</f>
        <v/>
      </c>
      <c r="AL37" s="218" t="str">
        <f>IF(AK37="","",'Résultats élèves'!J29)</f>
        <v/>
      </c>
      <c r="AM37" s="219" t="str">
        <f>IF(OR(AND('Résultats élèves'!J29&gt;=$E$4,'Résultats élèves'!J29&lt;=$E$5),'Résultats élèves'!J29="A"),'Groupes de besoin'!A37,"")</f>
        <v/>
      </c>
      <c r="AN37" s="220" t="str">
        <f>IF(AM37="","",'Résultats élèves'!J29)</f>
        <v/>
      </c>
      <c r="AO37" s="221"/>
      <c r="AP37" s="217" t="str">
        <f>IF(OR('Résultats élèves'!K29&lt;$E$4,'Résultats élèves'!K29="A"),'Groupes de besoin'!A37,"")</f>
        <v/>
      </c>
      <c r="AQ37" s="218" t="str">
        <f>IF(AP37="","",'Résultats élèves'!K29)</f>
        <v/>
      </c>
      <c r="AR37" s="219" t="str">
        <f>IF(OR(AND('Résultats élèves'!K29&gt;=$E$4,'Résultats élèves'!K29&lt;=$E$5),'Résultats élèves'!K29="A"),'Groupes de besoin'!A37,"")</f>
        <v/>
      </c>
      <c r="AS37" s="220" t="str">
        <f>IF(AR37="","",'Résultats élèves'!K29)</f>
        <v/>
      </c>
      <c r="AT37" s="221"/>
      <c r="AU37" s="217" t="str">
        <f>IF(OR('Résultats élèves'!L29&lt;$E$4,'Résultats élèves'!L29="A"),'Groupes de besoin'!A37,"")</f>
        <v/>
      </c>
      <c r="AV37" s="218" t="str">
        <f>IF(AU37="","",'Résultats élèves'!L29)</f>
        <v/>
      </c>
      <c r="AW37" s="219" t="str">
        <f>IF(OR(AND('Résultats élèves'!L29&gt;=$E$4,'Résultats élèves'!L29&lt;=$E$5),'Résultats élèves'!L29="A"),'Groupes de besoin'!A37,"")</f>
        <v/>
      </c>
      <c r="AX37" s="220" t="str">
        <f>IF(AW37="","",'Résultats élèves'!L29)</f>
        <v/>
      </c>
      <c r="AY37" s="221"/>
      <c r="AZ37" s="217" t="str">
        <f>IF(OR('Résultats élèves'!M29&lt;$E$4,'Résultats élèves'!M29="A"),'Groupes de besoin'!A37,"")</f>
        <v/>
      </c>
      <c r="BA37" s="218" t="str">
        <f>IF(AZ37="","",'Résultats élèves'!M29)</f>
        <v/>
      </c>
      <c r="BB37" s="219" t="str">
        <f>IF(OR(AND('Résultats élèves'!M29&gt;=$E$4,'Résultats élèves'!M29&lt;=$E$5),'Résultats élèves'!M29="A"),'Groupes de besoin'!A37,"")</f>
        <v/>
      </c>
      <c r="BC37" s="220" t="str">
        <f>IF(BB37="","",'Résultats élèves'!M29)</f>
        <v/>
      </c>
    </row>
    <row r="38" spans="1:55" s="225" customFormat="1">
      <c r="A38" s="227" t="str">
        <f>IF(Accueil!F39="","",Accueil!F39)</f>
        <v/>
      </c>
      <c r="B38" s="217" t="str">
        <f>IF(OR('Résultats élèves'!D30&lt;$E$4,'Résultats élèves'!D30="A"),'Groupes de besoin'!A38,"")</f>
        <v/>
      </c>
      <c r="C38" s="218" t="str">
        <f>IF(B38="","",'Résultats élèves'!D30)</f>
        <v/>
      </c>
      <c r="D38" s="219" t="str">
        <f>IF(OR(AND('Résultats élèves'!D30&gt;=$E$4,'Résultats élèves'!D30&lt;=$E$5),'Résultats élèves'!D30="A"),'Groupes de besoin'!A38,"")</f>
        <v/>
      </c>
      <c r="E38" s="220" t="str">
        <f>IF(D38="","",'Résultats élèves'!D30)</f>
        <v/>
      </c>
      <c r="F38" s="221"/>
      <c r="G38" s="217" t="str">
        <f>IF(OR('Résultats élèves'!E30&lt;$E$4,'Résultats élèves'!E30="A"),'Groupes de besoin'!A38,"")</f>
        <v/>
      </c>
      <c r="H38" s="218" t="str">
        <f>IF(G38="","",'Résultats élèves'!E30)</f>
        <v/>
      </c>
      <c r="I38" s="219" t="str">
        <f>IF(OR(AND('Résultats élèves'!E30&gt;=$E$4,'Résultats élèves'!E30&lt;=$E$5),'Résultats élèves'!E30="A"),'Groupes de besoin'!A38,"")</f>
        <v/>
      </c>
      <c r="J38" s="220" t="str">
        <f>IF(I38="","",'Résultats élèves'!E30)</f>
        <v/>
      </c>
      <c r="K38" s="221"/>
      <c r="L38" s="217" t="str">
        <f>IF(OR('Résultats élèves'!F30&lt;$E$4,'Résultats élèves'!F30="A"),'Groupes de besoin'!A38,"")</f>
        <v/>
      </c>
      <c r="M38" s="218" t="str">
        <f>IF(L38="","",'Résultats élèves'!F30)</f>
        <v/>
      </c>
      <c r="N38" s="219" t="str">
        <f>IF(OR(AND('Résultats élèves'!F30&gt;=$E$4,'Résultats élèves'!F30&lt;=$E$5),'Résultats élèves'!F30="A"),'Groupes de besoin'!A38,"")</f>
        <v/>
      </c>
      <c r="O38" s="220" t="str">
        <f>IF(N38="","",'Résultats élèves'!F30)</f>
        <v/>
      </c>
      <c r="P38" s="221"/>
      <c r="Q38" s="217" t="str">
        <f>IF(OR('Résultats élèves'!G30&lt;$E$4,'Résultats élèves'!G30="A"),'Groupes de besoin'!A38,"")</f>
        <v/>
      </c>
      <c r="R38" s="218" t="str">
        <f>IF(Q38="","",'Résultats élèves'!G30)</f>
        <v/>
      </c>
      <c r="S38" s="219" t="str">
        <f>IF(OR(AND('Résultats élèves'!G30&gt;=$E$4,'Résultats élèves'!G30&lt;=$E$5),'Résultats élèves'!G30="A"),'Groupes de besoin'!A38,"")</f>
        <v/>
      </c>
      <c r="T38" s="220" t="str">
        <f>IF(S38="","",'Résultats élèves'!G30)</f>
        <v/>
      </c>
      <c r="U38" s="221"/>
      <c r="V38" s="217" t="str">
        <f>IF(OR('Résultats élèves'!H30&lt;$E$4,'Résultats élèves'!H30="A"),'Groupes de besoin'!A38,"")</f>
        <v/>
      </c>
      <c r="W38" s="218" t="str">
        <f>IF(V38="","",'Résultats élèves'!H30)</f>
        <v/>
      </c>
      <c r="X38" s="219" t="str">
        <f>IF(OR(AND('Résultats élèves'!H30&gt;=$E$4,'Résultats élèves'!H30&lt;=$E$5),'Résultats élèves'!H30="A"),'Groupes de besoin'!A38,"")</f>
        <v/>
      </c>
      <c r="Y38" s="220" t="str">
        <f>IF(X38="","",'Résultats élèves'!H30)</f>
        <v/>
      </c>
      <c r="Z38" s="222"/>
      <c r="AA38" s="223">
        <f t="shared" si="0"/>
        <v>24</v>
      </c>
      <c r="AB38" s="224">
        <f t="shared" si="1"/>
        <v>20</v>
      </c>
      <c r="AC38" s="291" t="str">
        <f>IF(AA38&lt;$AA$9,#REF!,"")</f>
        <v/>
      </c>
      <c r="AD38" s="291"/>
      <c r="AE38" s="226"/>
      <c r="AF38" s="217" t="str">
        <f>IF(OR('Résultats élèves'!I30&lt;$E$4,'Résultats élèves'!I30="A"),'Groupes de besoin'!A38,"")</f>
        <v/>
      </c>
      <c r="AG38" s="218" t="str">
        <f>IF(AF38="","",'Résultats élèves'!I30)</f>
        <v/>
      </c>
      <c r="AH38" s="219" t="str">
        <f>IF(OR(AND('Résultats élèves'!I30&gt;=$E$4,'Résultats élèves'!I30&lt;=$E$5),'Résultats élèves'!I30="A"),'Groupes de besoin'!A38,"")</f>
        <v/>
      </c>
      <c r="AI38" s="220" t="str">
        <f>IF(AH38="","",'Résultats élèves'!I30)</f>
        <v/>
      </c>
      <c r="AJ38" s="221"/>
      <c r="AK38" s="217" t="str">
        <f>IF(OR('Résultats élèves'!J30&lt;$E$4,'Résultats élèves'!J30="A"),'Groupes de besoin'!A38,"")</f>
        <v/>
      </c>
      <c r="AL38" s="218" t="str">
        <f>IF(AK38="","",'Résultats élèves'!J30)</f>
        <v/>
      </c>
      <c r="AM38" s="219" t="str">
        <f>IF(OR(AND('Résultats élèves'!J30&gt;=$E$4,'Résultats élèves'!J30&lt;=$E$5),'Résultats élèves'!J30="A"),'Groupes de besoin'!A38,"")</f>
        <v/>
      </c>
      <c r="AN38" s="220" t="str">
        <f>IF(AM38="","",'Résultats élèves'!J30)</f>
        <v/>
      </c>
      <c r="AO38" s="221"/>
      <c r="AP38" s="217" t="str">
        <f>IF(OR('Résultats élèves'!K30&lt;$E$4,'Résultats élèves'!K30="A"),'Groupes de besoin'!A38,"")</f>
        <v/>
      </c>
      <c r="AQ38" s="218" t="str">
        <f>IF(AP38="","",'Résultats élèves'!K30)</f>
        <v/>
      </c>
      <c r="AR38" s="219" t="str">
        <f>IF(OR(AND('Résultats élèves'!K30&gt;=$E$4,'Résultats élèves'!K30&lt;=$E$5),'Résultats élèves'!K30="A"),'Groupes de besoin'!A38,"")</f>
        <v/>
      </c>
      <c r="AS38" s="220" t="str">
        <f>IF(AR38="","",'Résultats élèves'!K30)</f>
        <v/>
      </c>
      <c r="AT38" s="221"/>
      <c r="AU38" s="217" t="str">
        <f>IF(OR('Résultats élèves'!L30&lt;$E$4,'Résultats élèves'!L30="A"),'Groupes de besoin'!A38,"")</f>
        <v/>
      </c>
      <c r="AV38" s="218" t="str">
        <f>IF(AU38="","",'Résultats élèves'!L30)</f>
        <v/>
      </c>
      <c r="AW38" s="219" t="str">
        <f>IF(OR(AND('Résultats élèves'!L30&gt;=$E$4,'Résultats élèves'!L30&lt;=$E$5),'Résultats élèves'!L30="A"),'Groupes de besoin'!A38,"")</f>
        <v/>
      </c>
      <c r="AX38" s="220" t="str">
        <f>IF(AW38="","",'Résultats élèves'!L30)</f>
        <v/>
      </c>
      <c r="AY38" s="221"/>
      <c r="AZ38" s="217" t="str">
        <f>IF(OR('Résultats élèves'!M30&lt;$E$4,'Résultats élèves'!M30="A"),'Groupes de besoin'!A38,"")</f>
        <v/>
      </c>
      <c r="BA38" s="218" t="str">
        <f>IF(AZ38="","",'Résultats élèves'!M30)</f>
        <v/>
      </c>
      <c r="BB38" s="219" t="str">
        <f>IF(OR(AND('Résultats élèves'!M30&gt;=$E$4,'Résultats élèves'!M30&lt;=$E$5),'Résultats élèves'!M30="A"),'Groupes de besoin'!A38,"")</f>
        <v/>
      </c>
      <c r="BC38" s="220" t="str">
        <f>IF(BB38="","",'Résultats élèves'!M30)</f>
        <v/>
      </c>
    </row>
    <row r="39" spans="1:55" s="225" customFormat="1">
      <c r="A39" s="227" t="str">
        <f>IF(Accueil!F40="","",Accueil!F40)</f>
        <v/>
      </c>
      <c r="B39" s="217" t="str">
        <f>IF(OR('Résultats élèves'!D31&lt;$E$4,'Résultats élèves'!D31="A"),'Groupes de besoin'!A39,"")</f>
        <v/>
      </c>
      <c r="C39" s="218" t="str">
        <f>IF(B39="","",'Résultats élèves'!D31)</f>
        <v/>
      </c>
      <c r="D39" s="219" t="str">
        <f>IF(OR(AND('Résultats élèves'!D31&gt;=$E$4,'Résultats élèves'!D31&lt;=$E$5),'Résultats élèves'!D31="A"),'Groupes de besoin'!A39,"")</f>
        <v/>
      </c>
      <c r="E39" s="220" t="str">
        <f>IF(D39="","",'Résultats élèves'!D31)</f>
        <v/>
      </c>
      <c r="F39" s="221"/>
      <c r="G39" s="217" t="str">
        <f>IF(OR('Résultats élèves'!E31&lt;$E$4,'Résultats élèves'!E31="A"),'Groupes de besoin'!A39,"")</f>
        <v/>
      </c>
      <c r="H39" s="218" t="str">
        <f>IF(G39="","",'Résultats élèves'!E31)</f>
        <v/>
      </c>
      <c r="I39" s="219" t="str">
        <f>IF(OR(AND('Résultats élèves'!E31&gt;=$E$4,'Résultats élèves'!E31&lt;=$E$5),'Résultats élèves'!E31="A"),'Groupes de besoin'!A39,"")</f>
        <v/>
      </c>
      <c r="J39" s="220" t="str">
        <f>IF(I39="","",'Résultats élèves'!E31)</f>
        <v/>
      </c>
      <c r="K39" s="221"/>
      <c r="L39" s="217" t="str">
        <f>IF(OR('Résultats élèves'!F31&lt;$E$4,'Résultats élèves'!F31="A"),'Groupes de besoin'!A39,"")</f>
        <v/>
      </c>
      <c r="M39" s="218" t="str">
        <f>IF(L39="","",'Résultats élèves'!F31)</f>
        <v/>
      </c>
      <c r="N39" s="219" t="str">
        <f>IF(OR(AND('Résultats élèves'!F31&gt;=$E$4,'Résultats élèves'!F31&lt;=$E$5),'Résultats élèves'!F31="A"),'Groupes de besoin'!A39,"")</f>
        <v/>
      </c>
      <c r="O39" s="220" t="str">
        <f>IF(N39="","",'Résultats élèves'!F31)</f>
        <v/>
      </c>
      <c r="P39" s="221"/>
      <c r="Q39" s="217" t="str">
        <f>IF(OR('Résultats élèves'!G31&lt;$E$4,'Résultats élèves'!G31="A"),'Groupes de besoin'!A39,"")</f>
        <v/>
      </c>
      <c r="R39" s="218" t="str">
        <f>IF(Q39="","",'Résultats élèves'!G31)</f>
        <v/>
      </c>
      <c r="S39" s="219" t="str">
        <f>IF(OR(AND('Résultats élèves'!G31&gt;=$E$4,'Résultats élèves'!G31&lt;=$E$5),'Résultats élèves'!G31="A"),'Groupes de besoin'!A39,"")</f>
        <v/>
      </c>
      <c r="T39" s="220" t="str">
        <f>IF(S39="","",'Résultats élèves'!G31)</f>
        <v/>
      </c>
      <c r="U39" s="221"/>
      <c r="V39" s="217" t="str">
        <f>IF(OR('Résultats élèves'!H31&lt;$E$4,'Résultats élèves'!H31="A"),'Groupes de besoin'!A39,"")</f>
        <v/>
      </c>
      <c r="W39" s="218" t="str">
        <f>IF(V39="","",'Résultats élèves'!H31)</f>
        <v/>
      </c>
      <c r="X39" s="219" t="str">
        <f>IF(OR(AND('Résultats élèves'!H31&gt;=$E$4,'Résultats élèves'!H31&lt;=$E$5),'Résultats élèves'!H31="A"),'Groupes de besoin'!A39,"")</f>
        <v/>
      </c>
      <c r="Y39" s="220" t="str">
        <f>IF(X39="","",'Résultats élèves'!H31)</f>
        <v/>
      </c>
      <c r="Z39" s="222"/>
      <c r="AA39" s="223">
        <f t="shared" si="0"/>
        <v>24</v>
      </c>
      <c r="AB39" s="224">
        <f t="shared" si="1"/>
        <v>20</v>
      </c>
      <c r="AC39" s="291" t="str">
        <f>IF(AA39&lt;$AA$9,#REF!,"")</f>
        <v/>
      </c>
      <c r="AD39" s="291"/>
      <c r="AE39" s="226"/>
      <c r="AF39" s="217" t="str">
        <f>IF(OR('Résultats élèves'!I31&lt;$E$4,'Résultats élèves'!I31="A"),'Groupes de besoin'!A39,"")</f>
        <v/>
      </c>
      <c r="AG39" s="218" t="str">
        <f>IF(AF39="","",'Résultats élèves'!I31)</f>
        <v/>
      </c>
      <c r="AH39" s="219" t="str">
        <f>IF(OR(AND('Résultats élèves'!I31&gt;=$E$4,'Résultats élèves'!I31&lt;=$E$5),'Résultats élèves'!I31="A"),'Groupes de besoin'!A39,"")</f>
        <v/>
      </c>
      <c r="AI39" s="220" t="str">
        <f>IF(AH39="","",'Résultats élèves'!I31)</f>
        <v/>
      </c>
      <c r="AJ39" s="221"/>
      <c r="AK39" s="217" t="str">
        <f>IF(OR('Résultats élèves'!J31&lt;$E$4,'Résultats élèves'!J31="A"),'Groupes de besoin'!A39,"")</f>
        <v/>
      </c>
      <c r="AL39" s="218" t="str">
        <f>IF(AK39="","",'Résultats élèves'!J31)</f>
        <v/>
      </c>
      <c r="AM39" s="219" t="str">
        <f>IF(OR(AND('Résultats élèves'!J31&gt;=$E$4,'Résultats élèves'!J31&lt;=$E$5),'Résultats élèves'!J31="A"),'Groupes de besoin'!A39,"")</f>
        <v/>
      </c>
      <c r="AN39" s="220" t="str">
        <f>IF(AM39="","",'Résultats élèves'!J31)</f>
        <v/>
      </c>
      <c r="AO39" s="221"/>
      <c r="AP39" s="217" t="str">
        <f>IF(OR('Résultats élèves'!K31&lt;$E$4,'Résultats élèves'!K31="A"),'Groupes de besoin'!A39,"")</f>
        <v/>
      </c>
      <c r="AQ39" s="218" t="str">
        <f>IF(AP39="","",'Résultats élèves'!K31)</f>
        <v/>
      </c>
      <c r="AR39" s="219" t="str">
        <f>IF(OR(AND('Résultats élèves'!K31&gt;=$E$4,'Résultats élèves'!K31&lt;=$E$5),'Résultats élèves'!K31="A"),'Groupes de besoin'!A39,"")</f>
        <v/>
      </c>
      <c r="AS39" s="220" t="str">
        <f>IF(AR39="","",'Résultats élèves'!K31)</f>
        <v/>
      </c>
      <c r="AT39" s="221"/>
      <c r="AU39" s="217" t="str">
        <f>IF(OR('Résultats élèves'!L31&lt;$E$4,'Résultats élèves'!L31="A"),'Groupes de besoin'!A39,"")</f>
        <v/>
      </c>
      <c r="AV39" s="218" t="str">
        <f>IF(AU39="","",'Résultats élèves'!L31)</f>
        <v/>
      </c>
      <c r="AW39" s="219" t="str">
        <f>IF(OR(AND('Résultats élèves'!L31&gt;=$E$4,'Résultats élèves'!L31&lt;=$E$5),'Résultats élèves'!L31="A"),'Groupes de besoin'!A39,"")</f>
        <v/>
      </c>
      <c r="AX39" s="220" t="str">
        <f>IF(AW39="","",'Résultats élèves'!L31)</f>
        <v/>
      </c>
      <c r="AY39" s="221"/>
      <c r="AZ39" s="217" t="str">
        <f>IF(OR('Résultats élèves'!M31&lt;$E$4,'Résultats élèves'!M31="A"),'Groupes de besoin'!A39,"")</f>
        <v/>
      </c>
      <c r="BA39" s="218" t="str">
        <f>IF(AZ39="","",'Résultats élèves'!M31)</f>
        <v/>
      </c>
      <c r="BB39" s="219" t="str">
        <f>IF(OR(AND('Résultats élèves'!M31&gt;=$E$4,'Résultats élèves'!M31&lt;=$E$5),'Résultats élèves'!M31="A"),'Groupes de besoin'!A39,"")</f>
        <v/>
      </c>
      <c r="BC39" s="220" t="str">
        <f>IF(BB39="","",'Résultats élèves'!M31)</f>
        <v/>
      </c>
    </row>
    <row r="40" spans="1:55" s="225" customFormat="1">
      <c r="A40" s="227" t="str">
        <f>IF(Accueil!F41="","",Accueil!F41)</f>
        <v/>
      </c>
      <c r="B40" s="217" t="str">
        <f>IF(OR('Résultats élèves'!D32&lt;$E$4,'Résultats élèves'!D32="A"),'Groupes de besoin'!A40,"")</f>
        <v/>
      </c>
      <c r="C40" s="218" t="str">
        <f>IF(B40="","",'Résultats élèves'!D32)</f>
        <v/>
      </c>
      <c r="D40" s="219" t="str">
        <f>IF(OR(AND('Résultats élèves'!D32&gt;=$E$4,'Résultats élèves'!D32&lt;=$E$5),'Résultats élèves'!D32="A"),'Groupes de besoin'!A40,"")</f>
        <v/>
      </c>
      <c r="E40" s="220" t="str">
        <f>IF(D40="","",'Résultats élèves'!D32)</f>
        <v/>
      </c>
      <c r="F40" s="221"/>
      <c r="G40" s="217" t="str">
        <f>IF(OR('Résultats élèves'!E32&lt;$E$4,'Résultats élèves'!E32="A"),'Groupes de besoin'!A40,"")</f>
        <v/>
      </c>
      <c r="H40" s="218" t="str">
        <f>IF(G40="","",'Résultats élèves'!E32)</f>
        <v/>
      </c>
      <c r="I40" s="219" t="str">
        <f>IF(OR(AND('Résultats élèves'!E32&gt;=$E$4,'Résultats élèves'!E32&lt;=$E$5),'Résultats élèves'!E32="A"),'Groupes de besoin'!A40,"")</f>
        <v/>
      </c>
      <c r="J40" s="220" t="str">
        <f>IF(I40="","",'Résultats élèves'!E32)</f>
        <v/>
      </c>
      <c r="K40" s="221"/>
      <c r="L40" s="217" t="str">
        <f>IF(OR('Résultats élèves'!F32&lt;$E$4,'Résultats élèves'!F32="A"),'Groupes de besoin'!A40,"")</f>
        <v/>
      </c>
      <c r="M40" s="218" t="str">
        <f>IF(L40="","",'Résultats élèves'!F32)</f>
        <v/>
      </c>
      <c r="N40" s="219" t="str">
        <f>IF(OR(AND('Résultats élèves'!F32&gt;=$E$4,'Résultats élèves'!F32&lt;=$E$5),'Résultats élèves'!F32="A"),'Groupes de besoin'!A40,"")</f>
        <v/>
      </c>
      <c r="O40" s="220" t="str">
        <f>IF(N40="","",'Résultats élèves'!F32)</f>
        <v/>
      </c>
      <c r="P40" s="221"/>
      <c r="Q40" s="217" t="str">
        <f>IF(OR('Résultats élèves'!G32&lt;$E$4,'Résultats élèves'!G32="A"),'Groupes de besoin'!A40,"")</f>
        <v/>
      </c>
      <c r="R40" s="218" t="str">
        <f>IF(Q40="","",'Résultats élèves'!G32)</f>
        <v/>
      </c>
      <c r="S40" s="219" t="str">
        <f>IF(OR(AND('Résultats élèves'!G32&gt;=$E$4,'Résultats élèves'!G32&lt;=$E$5),'Résultats élèves'!G32="A"),'Groupes de besoin'!A40,"")</f>
        <v/>
      </c>
      <c r="T40" s="220" t="str">
        <f>IF(S40="","",'Résultats élèves'!G32)</f>
        <v/>
      </c>
      <c r="U40" s="221"/>
      <c r="V40" s="217" t="str">
        <f>IF(OR('Résultats élèves'!H32&lt;$E$4,'Résultats élèves'!H32="A"),'Groupes de besoin'!A40,"")</f>
        <v/>
      </c>
      <c r="W40" s="218" t="str">
        <f>IF(V40="","",'Résultats élèves'!H32)</f>
        <v/>
      </c>
      <c r="X40" s="219" t="str">
        <f>IF(OR(AND('Résultats élèves'!H32&gt;=$E$4,'Résultats élèves'!H32&lt;=$E$5),'Résultats élèves'!H32="A"),'Groupes de besoin'!A40,"")</f>
        <v/>
      </c>
      <c r="Y40" s="220" t="str">
        <f>IF(X40="","",'Résultats élèves'!H32)</f>
        <v/>
      </c>
      <c r="Z40" s="222"/>
      <c r="AA40" s="223">
        <f t="shared" si="0"/>
        <v>24</v>
      </c>
      <c r="AB40" s="224">
        <f t="shared" si="1"/>
        <v>20</v>
      </c>
      <c r="AC40" s="291" t="str">
        <f>IF(AA40&lt;$AA$9,#REF!,"")</f>
        <v/>
      </c>
      <c r="AD40" s="291"/>
      <c r="AE40" s="226"/>
      <c r="AF40" s="217" t="str">
        <f>IF(OR('Résultats élèves'!I32&lt;$E$4,'Résultats élèves'!I32="A"),'Groupes de besoin'!A40,"")</f>
        <v/>
      </c>
      <c r="AG40" s="218" t="str">
        <f>IF(AF40="","",'Résultats élèves'!I32)</f>
        <v/>
      </c>
      <c r="AH40" s="219" t="str">
        <f>IF(OR(AND('Résultats élèves'!I32&gt;=$E$4,'Résultats élèves'!I32&lt;=$E$5),'Résultats élèves'!I32="A"),'Groupes de besoin'!A40,"")</f>
        <v/>
      </c>
      <c r="AI40" s="220" t="str">
        <f>IF(AH40="","",'Résultats élèves'!I32)</f>
        <v/>
      </c>
      <c r="AJ40" s="221"/>
      <c r="AK40" s="217" t="str">
        <f>IF(OR('Résultats élèves'!J32&lt;$E$4,'Résultats élèves'!J32="A"),'Groupes de besoin'!A40,"")</f>
        <v/>
      </c>
      <c r="AL40" s="218" t="str">
        <f>IF(AK40="","",'Résultats élèves'!J32)</f>
        <v/>
      </c>
      <c r="AM40" s="219" t="str">
        <f>IF(OR(AND('Résultats élèves'!J32&gt;=$E$4,'Résultats élèves'!J32&lt;=$E$5),'Résultats élèves'!J32="A"),'Groupes de besoin'!A40,"")</f>
        <v/>
      </c>
      <c r="AN40" s="220" t="str">
        <f>IF(AM40="","",'Résultats élèves'!J32)</f>
        <v/>
      </c>
      <c r="AO40" s="221"/>
      <c r="AP40" s="217" t="str">
        <f>IF(OR('Résultats élèves'!K32&lt;$E$4,'Résultats élèves'!K32="A"),'Groupes de besoin'!A40,"")</f>
        <v/>
      </c>
      <c r="AQ40" s="218" t="str">
        <f>IF(AP40="","",'Résultats élèves'!K32)</f>
        <v/>
      </c>
      <c r="AR40" s="219" t="str">
        <f>IF(OR(AND('Résultats élèves'!K32&gt;=$E$4,'Résultats élèves'!K32&lt;=$E$5),'Résultats élèves'!K32="A"),'Groupes de besoin'!A40,"")</f>
        <v/>
      </c>
      <c r="AS40" s="220" t="str">
        <f>IF(AR40="","",'Résultats élèves'!K32)</f>
        <v/>
      </c>
      <c r="AT40" s="221"/>
      <c r="AU40" s="217" t="str">
        <f>IF(OR('Résultats élèves'!L32&lt;$E$4,'Résultats élèves'!L32="A"),'Groupes de besoin'!A40,"")</f>
        <v/>
      </c>
      <c r="AV40" s="218" t="str">
        <f>IF(AU40="","",'Résultats élèves'!L32)</f>
        <v/>
      </c>
      <c r="AW40" s="219" t="str">
        <f>IF(OR(AND('Résultats élèves'!L32&gt;=$E$4,'Résultats élèves'!L32&lt;=$E$5),'Résultats élèves'!L32="A"),'Groupes de besoin'!A40,"")</f>
        <v/>
      </c>
      <c r="AX40" s="220" t="str">
        <f>IF(AW40="","",'Résultats élèves'!L32)</f>
        <v/>
      </c>
      <c r="AY40" s="221"/>
      <c r="AZ40" s="217" t="str">
        <f>IF(OR('Résultats élèves'!M32&lt;$E$4,'Résultats élèves'!M32="A"),'Groupes de besoin'!A40,"")</f>
        <v/>
      </c>
      <c r="BA40" s="218" t="str">
        <f>IF(AZ40="","",'Résultats élèves'!M32)</f>
        <v/>
      </c>
      <c r="BB40" s="219" t="str">
        <f>IF(OR(AND('Résultats élèves'!M32&gt;=$E$4,'Résultats élèves'!M32&lt;=$E$5),'Résultats élèves'!M32="A"),'Groupes de besoin'!A40,"")</f>
        <v/>
      </c>
      <c r="BC40" s="220" t="str">
        <f>IF(BB40="","",'Résultats élèves'!M32)</f>
        <v/>
      </c>
    </row>
    <row r="41" spans="1:55" s="225" customFormat="1">
      <c r="A41" s="227" t="str">
        <f>IF(Accueil!F42="","",Accueil!F42)</f>
        <v/>
      </c>
      <c r="B41" s="217" t="str">
        <f>IF(OR('Résultats élèves'!D33&lt;$E$4,'Résultats élèves'!D33="A"),'Groupes de besoin'!A41,"")</f>
        <v/>
      </c>
      <c r="C41" s="218" t="str">
        <f>IF(B41="","",'Résultats élèves'!D33)</f>
        <v/>
      </c>
      <c r="D41" s="219" t="str">
        <f>IF(OR(AND('Résultats élèves'!D33&gt;=$E$4,'Résultats élèves'!D33&lt;=$E$5),'Résultats élèves'!D33="A"),'Groupes de besoin'!A41,"")</f>
        <v/>
      </c>
      <c r="E41" s="220" t="str">
        <f>IF(D41="","",'Résultats élèves'!D33)</f>
        <v/>
      </c>
      <c r="F41" s="221"/>
      <c r="G41" s="217" t="str">
        <f>IF(OR('Résultats élèves'!E33&lt;$E$4,'Résultats élèves'!E33="A"),'Groupes de besoin'!A41,"")</f>
        <v/>
      </c>
      <c r="H41" s="218" t="str">
        <f>IF(G41="","",'Résultats élèves'!E33)</f>
        <v/>
      </c>
      <c r="I41" s="219" t="str">
        <f>IF(OR(AND('Résultats élèves'!E33&gt;=$E$4,'Résultats élèves'!E33&lt;=$E$5),'Résultats élèves'!E33="A"),'Groupes de besoin'!A41,"")</f>
        <v/>
      </c>
      <c r="J41" s="220" t="str">
        <f>IF(I41="","",'Résultats élèves'!E33)</f>
        <v/>
      </c>
      <c r="K41" s="221"/>
      <c r="L41" s="217" t="str">
        <f>IF(OR('Résultats élèves'!F33&lt;$E$4,'Résultats élèves'!F33="A"),'Groupes de besoin'!A41,"")</f>
        <v/>
      </c>
      <c r="M41" s="218" t="str">
        <f>IF(L41="","",'Résultats élèves'!F33)</f>
        <v/>
      </c>
      <c r="N41" s="219" t="str">
        <f>IF(OR(AND('Résultats élèves'!F33&gt;=$E$4,'Résultats élèves'!F33&lt;=$E$5),'Résultats élèves'!F33="A"),'Groupes de besoin'!A41,"")</f>
        <v/>
      </c>
      <c r="O41" s="220" t="str">
        <f>IF(N41="","",'Résultats élèves'!F33)</f>
        <v/>
      </c>
      <c r="P41" s="221"/>
      <c r="Q41" s="217" t="str">
        <f>IF(OR('Résultats élèves'!G33&lt;$E$4,'Résultats élèves'!G33="A"),'Groupes de besoin'!A41,"")</f>
        <v/>
      </c>
      <c r="R41" s="218" t="str">
        <f>IF(Q41="","",'Résultats élèves'!G33)</f>
        <v/>
      </c>
      <c r="S41" s="219" t="str">
        <f>IF(OR(AND('Résultats élèves'!G33&gt;=$E$4,'Résultats élèves'!G33&lt;=$E$5),'Résultats élèves'!G33="A"),'Groupes de besoin'!A41,"")</f>
        <v/>
      </c>
      <c r="T41" s="220" t="str">
        <f>IF(S41="","",'Résultats élèves'!G33)</f>
        <v/>
      </c>
      <c r="U41" s="221"/>
      <c r="V41" s="217" t="str">
        <f>IF(OR('Résultats élèves'!H33&lt;$E$4,'Résultats élèves'!H33="A"),'Groupes de besoin'!A41,"")</f>
        <v/>
      </c>
      <c r="W41" s="218" t="str">
        <f>IF(V41="","",'Résultats élèves'!H33)</f>
        <v/>
      </c>
      <c r="X41" s="219" t="str">
        <f>IF(OR(AND('Résultats élèves'!H33&gt;=$E$4,'Résultats élèves'!H33&lt;=$E$5),'Résultats élèves'!H33="A"),'Groupes de besoin'!A41,"")</f>
        <v/>
      </c>
      <c r="Y41" s="220" t="str">
        <f>IF(X41="","",'Résultats élèves'!H33)</f>
        <v/>
      </c>
      <c r="Z41" s="222"/>
      <c r="AA41" s="223">
        <f t="shared" si="0"/>
        <v>24</v>
      </c>
      <c r="AB41" s="224">
        <f t="shared" si="1"/>
        <v>20</v>
      </c>
      <c r="AC41" s="291" t="str">
        <f>IF(AA41&lt;$AA$9,#REF!,"")</f>
        <v/>
      </c>
      <c r="AD41" s="291"/>
      <c r="AE41" s="226"/>
      <c r="AF41" s="217" t="str">
        <f>IF(OR('Résultats élèves'!I33&lt;$E$4,'Résultats élèves'!I33="A"),'Groupes de besoin'!A41,"")</f>
        <v/>
      </c>
      <c r="AG41" s="218" t="str">
        <f>IF(AF41="","",'Résultats élèves'!I33)</f>
        <v/>
      </c>
      <c r="AH41" s="219" t="str">
        <f>IF(OR(AND('Résultats élèves'!I33&gt;=$E$4,'Résultats élèves'!I33&lt;=$E$5),'Résultats élèves'!I33="A"),'Groupes de besoin'!A41,"")</f>
        <v/>
      </c>
      <c r="AI41" s="220" t="str">
        <f>IF(AH41="","",'Résultats élèves'!I33)</f>
        <v/>
      </c>
      <c r="AJ41" s="221"/>
      <c r="AK41" s="217" t="str">
        <f>IF(OR('Résultats élèves'!J33&lt;$E$4,'Résultats élèves'!J33="A"),'Groupes de besoin'!A41,"")</f>
        <v/>
      </c>
      <c r="AL41" s="218" t="str">
        <f>IF(AK41="","",'Résultats élèves'!J33)</f>
        <v/>
      </c>
      <c r="AM41" s="219" t="str">
        <f>IF(OR(AND('Résultats élèves'!J33&gt;=$E$4,'Résultats élèves'!J33&lt;=$E$5),'Résultats élèves'!J33="A"),'Groupes de besoin'!A41,"")</f>
        <v/>
      </c>
      <c r="AN41" s="220" t="str">
        <f>IF(AM41="","",'Résultats élèves'!J33)</f>
        <v/>
      </c>
      <c r="AO41" s="221"/>
      <c r="AP41" s="217" t="str">
        <f>IF(OR('Résultats élèves'!K33&lt;$E$4,'Résultats élèves'!K33="A"),'Groupes de besoin'!A41,"")</f>
        <v/>
      </c>
      <c r="AQ41" s="218" t="str">
        <f>IF(AP41="","",'Résultats élèves'!K33)</f>
        <v/>
      </c>
      <c r="AR41" s="219" t="str">
        <f>IF(OR(AND('Résultats élèves'!K33&gt;=$E$4,'Résultats élèves'!K33&lt;=$E$5),'Résultats élèves'!K33="A"),'Groupes de besoin'!A41,"")</f>
        <v/>
      </c>
      <c r="AS41" s="220" t="str">
        <f>IF(AR41="","",'Résultats élèves'!K33)</f>
        <v/>
      </c>
      <c r="AT41" s="221"/>
      <c r="AU41" s="217" t="str">
        <f>IF(OR('Résultats élèves'!L33&lt;$E$4,'Résultats élèves'!L33="A"),'Groupes de besoin'!A41,"")</f>
        <v/>
      </c>
      <c r="AV41" s="218" t="str">
        <f>IF(AU41="","",'Résultats élèves'!L33)</f>
        <v/>
      </c>
      <c r="AW41" s="219" t="str">
        <f>IF(OR(AND('Résultats élèves'!L33&gt;=$E$4,'Résultats élèves'!L33&lt;=$E$5),'Résultats élèves'!L33="A"),'Groupes de besoin'!A41,"")</f>
        <v/>
      </c>
      <c r="AX41" s="220" t="str">
        <f>IF(AW41="","",'Résultats élèves'!L33)</f>
        <v/>
      </c>
      <c r="AY41" s="221"/>
      <c r="AZ41" s="217" t="str">
        <f>IF(OR('Résultats élèves'!M33&lt;$E$4,'Résultats élèves'!M33="A"),'Groupes de besoin'!A41,"")</f>
        <v/>
      </c>
      <c r="BA41" s="218" t="str">
        <f>IF(AZ41="","",'Résultats élèves'!M33)</f>
        <v/>
      </c>
      <c r="BB41" s="219" t="str">
        <f>IF(OR(AND('Résultats élèves'!M33&gt;=$E$4,'Résultats élèves'!M33&lt;=$E$5),'Résultats élèves'!M33="A"),'Groupes de besoin'!A41,"")</f>
        <v/>
      </c>
      <c r="BC41" s="220" t="str">
        <f>IF(BB41="","",'Résultats élèves'!M33)</f>
        <v/>
      </c>
    </row>
    <row r="42" spans="1:55" s="225" customFormat="1">
      <c r="A42" s="227" t="str">
        <f>IF(Accueil!F43="","",Accueil!F43)</f>
        <v/>
      </c>
      <c r="B42" s="217" t="str">
        <f>IF(OR('Résultats élèves'!D34&lt;$E$4,'Résultats élèves'!D34="A"),'Groupes de besoin'!A42,"")</f>
        <v/>
      </c>
      <c r="C42" s="218" t="str">
        <f>IF(B42="","",'Résultats élèves'!D34)</f>
        <v/>
      </c>
      <c r="D42" s="219" t="str">
        <f>IF(OR(AND('Résultats élèves'!D34&gt;=$E$4,'Résultats élèves'!D34&lt;=$E$5),'Résultats élèves'!D34="A"),'Groupes de besoin'!A42,"")</f>
        <v/>
      </c>
      <c r="E42" s="220" t="str">
        <f>IF(D42="","",'Résultats élèves'!D34)</f>
        <v/>
      </c>
      <c r="F42" s="221"/>
      <c r="G42" s="217" t="str">
        <f>IF(OR('Résultats élèves'!E34&lt;$E$4,'Résultats élèves'!E34="A"),'Groupes de besoin'!A42,"")</f>
        <v/>
      </c>
      <c r="H42" s="218" t="str">
        <f>IF(G42="","",'Résultats élèves'!E34)</f>
        <v/>
      </c>
      <c r="I42" s="219" t="str">
        <f>IF(OR(AND('Résultats élèves'!E34&gt;=$E$4,'Résultats élèves'!E34&lt;=$E$5),'Résultats élèves'!E34="A"),'Groupes de besoin'!A42,"")</f>
        <v/>
      </c>
      <c r="J42" s="220" t="str">
        <f>IF(I42="","",'Résultats élèves'!E34)</f>
        <v/>
      </c>
      <c r="K42" s="221"/>
      <c r="L42" s="217" t="str">
        <f>IF(OR('Résultats élèves'!F34&lt;$E$4,'Résultats élèves'!F34="A"),'Groupes de besoin'!A42,"")</f>
        <v/>
      </c>
      <c r="M42" s="218" t="str">
        <f>IF(L42="","",'Résultats élèves'!F34)</f>
        <v/>
      </c>
      <c r="N42" s="219" t="str">
        <f>IF(OR(AND('Résultats élèves'!F34&gt;=$E$4,'Résultats élèves'!F34&lt;=$E$5),'Résultats élèves'!F34="A"),'Groupes de besoin'!A42,"")</f>
        <v/>
      </c>
      <c r="O42" s="220" t="str">
        <f>IF(N42="","",'Résultats élèves'!F34)</f>
        <v/>
      </c>
      <c r="P42" s="221"/>
      <c r="Q42" s="217" t="str">
        <f>IF(OR('Résultats élèves'!G34&lt;$E$4,'Résultats élèves'!G34="A"),'Groupes de besoin'!A42,"")</f>
        <v/>
      </c>
      <c r="R42" s="218" t="str">
        <f>IF(Q42="","",'Résultats élèves'!G34)</f>
        <v/>
      </c>
      <c r="S42" s="219" t="str">
        <f>IF(OR(AND('Résultats élèves'!G34&gt;=$E$4,'Résultats élèves'!G34&lt;=$E$5),'Résultats élèves'!G34="A"),'Groupes de besoin'!A42,"")</f>
        <v/>
      </c>
      <c r="T42" s="220" t="str">
        <f>IF(S42="","",'Résultats élèves'!G34)</f>
        <v/>
      </c>
      <c r="U42" s="221"/>
      <c r="V42" s="217" t="str">
        <f>IF(OR('Résultats élèves'!H34&lt;$E$4,'Résultats élèves'!H34="A"),'Groupes de besoin'!A42,"")</f>
        <v/>
      </c>
      <c r="W42" s="218" t="str">
        <f>IF(V42="","",'Résultats élèves'!H34)</f>
        <v/>
      </c>
      <c r="X42" s="219" t="str">
        <f>IF(OR(AND('Résultats élèves'!H34&gt;=$E$4,'Résultats élèves'!H34&lt;=$E$5),'Résultats élèves'!H34="A"),'Groupes de besoin'!A42,"")</f>
        <v/>
      </c>
      <c r="Y42" s="220" t="str">
        <f>IF(X42="","",'Résultats élèves'!H34)</f>
        <v/>
      </c>
      <c r="Z42" s="222"/>
      <c r="AA42" s="223">
        <f t="shared" si="0"/>
        <v>24</v>
      </c>
      <c r="AB42" s="224">
        <f t="shared" si="1"/>
        <v>20</v>
      </c>
      <c r="AC42" s="291" t="str">
        <f>IF(AA42&lt;$AA$9,#REF!,"")</f>
        <v/>
      </c>
      <c r="AD42" s="291"/>
      <c r="AE42" s="226"/>
      <c r="AF42" s="217" t="str">
        <f>IF(OR('Résultats élèves'!I34&lt;$E$4,'Résultats élèves'!I34="A"),'Groupes de besoin'!A42,"")</f>
        <v/>
      </c>
      <c r="AG42" s="218" t="str">
        <f>IF(AF42="","",'Résultats élèves'!I34)</f>
        <v/>
      </c>
      <c r="AH42" s="219" t="str">
        <f>IF(OR(AND('Résultats élèves'!I34&gt;=$E$4,'Résultats élèves'!I34&lt;=$E$5),'Résultats élèves'!I34="A"),'Groupes de besoin'!A42,"")</f>
        <v/>
      </c>
      <c r="AI42" s="220" t="str">
        <f>IF(AH42="","",'Résultats élèves'!I34)</f>
        <v/>
      </c>
      <c r="AJ42" s="221"/>
      <c r="AK42" s="217" t="str">
        <f>IF(OR('Résultats élèves'!J34&lt;$E$4,'Résultats élèves'!J34="A"),'Groupes de besoin'!A42,"")</f>
        <v/>
      </c>
      <c r="AL42" s="218" t="str">
        <f>IF(AK42="","",'Résultats élèves'!J34)</f>
        <v/>
      </c>
      <c r="AM42" s="219" t="str">
        <f>IF(OR(AND('Résultats élèves'!J34&gt;=$E$4,'Résultats élèves'!J34&lt;=$E$5),'Résultats élèves'!J34="A"),'Groupes de besoin'!A42,"")</f>
        <v/>
      </c>
      <c r="AN42" s="220" t="str">
        <f>IF(AM42="","",'Résultats élèves'!J34)</f>
        <v/>
      </c>
      <c r="AO42" s="221"/>
      <c r="AP42" s="217" t="str">
        <f>IF(OR('Résultats élèves'!K34&lt;$E$4,'Résultats élèves'!K34="A"),'Groupes de besoin'!A42,"")</f>
        <v/>
      </c>
      <c r="AQ42" s="218" t="str">
        <f>IF(AP42="","",'Résultats élèves'!K34)</f>
        <v/>
      </c>
      <c r="AR42" s="219" t="str">
        <f>IF(OR(AND('Résultats élèves'!K34&gt;=$E$4,'Résultats élèves'!K34&lt;=$E$5),'Résultats élèves'!K34="A"),'Groupes de besoin'!A42,"")</f>
        <v/>
      </c>
      <c r="AS42" s="220" t="str">
        <f>IF(AR42="","",'Résultats élèves'!K34)</f>
        <v/>
      </c>
      <c r="AT42" s="221"/>
      <c r="AU42" s="217" t="str">
        <f>IF(OR('Résultats élèves'!L34&lt;$E$4,'Résultats élèves'!L34="A"),'Groupes de besoin'!A42,"")</f>
        <v/>
      </c>
      <c r="AV42" s="218" t="str">
        <f>IF(AU42="","",'Résultats élèves'!L34)</f>
        <v/>
      </c>
      <c r="AW42" s="219" t="str">
        <f>IF(OR(AND('Résultats élèves'!L34&gt;=$E$4,'Résultats élèves'!L34&lt;=$E$5),'Résultats élèves'!L34="A"),'Groupes de besoin'!A42,"")</f>
        <v/>
      </c>
      <c r="AX42" s="220" t="str">
        <f>IF(AW42="","",'Résultats élèves'!L34)</f>
        <v/>
      </c>
      <c r="AY42" s="221"/>
      <c r="AZ42" s="217" t="str">
        <f>IF(OR('Résultats élèves'!M34&lt;$E$4,'Résultats élèves'!M34="A"),'Groupes de besoin'!A42,"")</f>
        <v/>
      </c>
      <c r="BA42" s="218" t="str">
        <f>IF(AZ42="","",'Résultats élèves'!M34)</f>
        <v/>
      </c>
      <c r="BB42" s="219" t="str">
        <f>IF(OR(AND('Résultats élèves'!M34&gt;=$E$4,'Résultats élèves'!M34&lt;=$E$5),'Résultats élèves'!M34="A"),'Groupes de besoin'!A42,"")</f>
        <v/>
      </c>
      <c r="BC42" s="220" t="str">
        <f>IF(BB42="","",'Résultats élèves'!M34)</f>
        <v/>
      </c>
    </row>
    <row r="43" spans="1:55" s="225" customFormat="1">
      <c r="A43" s="227" t="str">
        <f>IF(Accueil!F44="","",Accueil!F44)</f>
        <v/>
      </c>
      <c r="B43" s="217" t="str">
        <f>IF(OR('Résultats élèves'!D35&lt;$E$4,'Résultats élèves'!D35="A"),'Groupes de besoin'!A43,"")</f>
        <v/>
      </c>
      <c r="C43" s="218" t="str">
        <f>IF(B43="","",'Résultats élèves'!D35)</f>
        <v/>
      </c>
      <c r="D43" s="219" t="str">
        <f>IF(OR(AND('Résultats élèves'!D35&gt;=$E$4,'Résultats élèves'!D35&lt;=$E$5),'Résultats élèves'!D35="A"),'Groupes de besoin'!A43,"")</f>
        <v/>
      </c>
      <c r="E43" s="220" t="str">
        <f>IF(D43="","",'Résultats élèves'!D35)</f>
        <v/>
      </c>
      <c r="F43" s="221"/>
      <c r="G43" s="217" t="str">
        <f>IF(OR('Résultats élèves'!E35&lt;$E$4,'Résultats élèves'!E35="A"),'Groupes de besoin'!A43,"")</f>
        <v/>
      </c>
      <c r="H43" s="218" t="str">
        <f>IF(G43="","",'Résultats élèves'!E35)</f>
        <v/>
      </c>
      <c r="I43" s="219" t="str">
        <f>IF(OR(AND('Résultats élèves'!E35&gt;=$E$4,'Résultats élèves'!E35&lt;=$E$5),'Résultats élèves'!E35="A"),'Groupes de besoin'!A43,"")</f>
        <v/>
      </c>
      <c r="J43" s="220" t="str">
        <f>IF(I43="","",'Résultats élèves'!E35)</f>
        <v/>
      </c>
      <c r="K43" s="221"/>
      <c r="L43" s="217" t="str">
        <f>IF(OR('Résultats élèves'!F35&lt;$E$4,'Résultats élèves'!F35="A"),'Groupes de besoin'!A43,"")</f>
        <v/>
      </c>
      <c r="M43" s="218" t="str">
        <f>IF(L43="","",'Résultats élèves'!F35)</f>
        <v/>
      </c>
      <c r="N43" s="219" t="str">
        <f>IF(OR(AND('Résultats élèves'!F35&gt;=$E$4,'Résultats élèves'!F35&lt;=$E$5),'Résultats élèves'!F35="A"),'Groupes de besoin'!A43,"")</f>
        <v/>
      </c>
      <c r="O43" s="220" t="str">
        <f>IF(N43="","",'Résultats élèves'!F35)</f>
        <v/>
      </c>
      <c r="P43" s="221"/>
      <c r="Q43" s="217" t="str">
        <f>IF(OR('Résultats élèves'!G35&lt;$E$4,'Résultats élèves'!G35="A"),'Groupes de besoin'!A43,"")</f>
        <v/>
      </c>
      <c r="R43" s="218" t="str">
        <f>IF(Q43="","",'Résultats élèves'!G35)</f>
        <v/>
      </c>
      <c r="S43" s="219" t="str">
        <f>IF(OR(AND('Résultats élèves'!G35&gt;=$E$4,'Résultats élèves'!G35&lt;=$E$5),'Résultats élèves'!G35="A"),'Groupes de besoin'!A43,"")</f>
        <v/>
      </c>
      <c r="T43" s="220" t="str">
        <f>IF(S43="","",'Résultats élèves'!G35)</f>
        <v/>
      </c>
      <c r="U43" s="221"/>
      <c r="V43" s="217" t="str">
        <f>IF(OR('Résultats élèves'!H35&lt;$E$4,'Résultats élèves'!H35="A"),'Groupes de besoin'!A43,"")</f>
        <v/>
      </c>
      <c r="W43" s="218" t="str">
        <f>IF(V43="","",'Résultats élèves'!H35)</f>
        <v/>
      </c>
      <c r="X43" s="219" t="str">
        <f>IF(OR(AND('Résultats élèves'!H35&gt;=$E$4,'Résultats élèves'!H35&lt;=$E$5),'Résultats élèves'!H35="A"),'Groupes de besoin'!A43,"")</f>
        <v/>
      </c>
      <c r="Y43" s="220" t="str">
        <f>IF(X43="","",'Résultats élèves'!H35)</f>
        <v/>
      </c>
      <c r="Z43" s="222"/>
      <c r="AA43" s="223">
        <f t="shared" si="0"/>
        <v>24</v>
      </c>
      <c r="AB43" s="224">
        <f t="shared" si="1"/>
        <v>20</v>
      </c>
      <c r="AC43" s="291" t="str">
        <f>IF(AA43&lt;$AA$9,#REF!,"")</f>
        <v/>
      </c>
      <c r="AD43" s="291"/>
      <c r="AE43" s="226"/>
      <c r="AF43" s="217" t="str">
        <f>IF(OR('Résultats élèves'!I35&lt;$E$4,'Résultats élèves'!I35="A"),'Groupes de besoin'!A43,"")</f>
        <v/>
      </c>
      <c r="AG43" s="218" t="str">
        <f>IF(AF43="","",'Résultats élèves'!I35)</f>
        <v/>
      </c>
      <c r="AH43" s="219" t="str">
        <f>IF(OR(AND('Résultats élèves'!I35&gt;=$E$4,'Résultats élèves'!I35&lt;=$E$5),'Résultats élèves'!I35="A"),'Groupes de besoin'!A43,"")</f>
        <v/>
      </c>
      <c r="AI43" s="220" t="str">
        <f>IF(AH43="","",'Résultats élèves'!I35)</f>
        <v/>
      </c>
      <c r="AJ43" s="221"/>
      <c r="AK43" s="217" t="str">
        <f>IF(OR('Résultats élèves'!J35&lt;$E$4,'Résultats élèves'!J35="A"),'Groupes de besoin'!A43,"")</f>
        <v/>
      </c>
      <c r="AL43" s="218" t="str">
        <f>IF(AK43="","",'Résultats élèves'!J35)</f>
        <v/>
      </c>
      <c r="AM43" s="219" t="str">
        <f>IF(OR(AND('Résultats élèves'!J35&gt;=$E$4,'Résultats élèves'!J35&lt;=$E$5),'Résultats élèves'!J35="A"),'Groupes de besoin'!A43,"")</f>
        <v/>
      </c>
      <c r="AN43" s="220" t="str">
        <f>IF(AM43="","",'Résultats élèves'!J35)</f>
        <v/>
      </c>
      <c r="AO43" s="221"/>
      <c r="AP43" s="217" t="str">
        <f>IF(OR('Résultats élèves'!K35&lt;$E$4,'Résultats élèves'!K35="A"),'Groupes de besoin'!A43,"")</f>
        <v/>
      </c>
      <c r="AQ43" s="218" t="str">
        <f>IF(AP43="","",'Résultats élèves'!K35)</f>
        <v/>
      </c>
      <c r="AR43" s="219" t="str">
        <f>IF(OR(AND('Résultats élèves'!K35&gt;=$E$4,'Résultats élèves'!K35&lt;=$E$5),'Résultats élèves'!K35="A"),'Groupes de besoin'!A43,"")</f>
        <v/>
      </c>
      <c r="AS43" s="220" t="str">
        <f>IF(AR43="","",'Résultats élèves'!K35)</f>
        <v/>
      </c>
      <c r="AT43" s="221"/>
      <c r="AU43" s="217" t="str">
        <f>IF(OR('Résultats élèves'!L35&lt;$E$4,'Résultats élèves'!L35="A"),'Groupes de besoin'!A43,"")</f>
        <v/>
      </c>
      <c r="AV43" s="218" t="str">
        <f>IF(AU43="","",'Résultats élèves'!L35)</f>
        <v/>
      </c>
      <c r="AW43" s="219" t="str">
        <f>IF(OR(AND('Résultats élèves'!L35&gt;=$E$4,'Résultats élèves'!L35&lt;=$E$5),'Résultats élèves'!L35="A"),'Groupes de besoin'!A43,"")</f>
        <v/>
      </c>
      <c r="AX43" s="220" t="str">
        <f>IF(AW43="","",'Résultats élèves'!L35)</f>
        <v/>
      </c>
      <c r="AY43" s="221"/>
      <c r="AZ43" s="217" t="str">
        <f>IF(OR('Résultats élèves'!M35&lt;$E$4,'Résultats élèves'!M35="A"),'Groupes de besoin'!A43,"")</f>
        <v/>
      </c>
      <c r="BA43" s="218" t="str">
        <f>IF(AZ43="","",'Résultats élèves'!M35)</f>
        <v/>
      </c>
      <c r="BB43" s="219" t="str">
        <f>IF(OR(AND('Résultats élèves'!M35&gt;=$E$4,'Résultats élèves'!M35&lt;=$E$5),'Résultats élèves'!M35="A"),'Groupes de besoin'!A43,"")</f>
        <v/>
      </c>
      <c r="BC43" s="220" t="str">
        <f>IF(BB43="","",'Résultats élèves'!M35)</f>
        <v/>
      </c>
    </row>
    <row r="44" spans="1:55" s="225" customFormat="1">
      <c r="A44" s="227" t="str">
        <f>IF(Accueil!F45="","",Accueil!F45)</f>
        <v/>
      </c>
      <c r="B44" s="217" t="str">
        <f>IF(OR('Résultats élèves'!D36&lt;$E$4,'Résultats élèves'!D36="A"),'Groupes de besoin'!A44,"")</f>
        <v/>
      </c>
      <c r="C44" s="218" t="str">
        <f>IF(B44="","",'Résultats élèves'!D36)</f>
        <v/>
      </c>
      <c r="D44" s="219" t="str">
        <f>IF(OR(AND('Résultats élèves'!D36&gt;=$E$4,'Résultats élèves'!D36&lt;=$E$5),'Résultats élèves'!D36="A"),'Groupes de besoin'!A44,"")</f>
        <v/>
      </c>
      <c r="E44" s="220" t="str">
        <f>IF(D44="","",'Résultats élèves'!D36)</f>
        <v/>
      </c>
      <c r="F44" s="221"/>
      <c r="G44" s="217" t="str">
        <f>IF(OR('Résultats élèves'!E36&lt;$E$4,'Résultats élèves'!E36="A"),'Groupes de besoin'!A44,"")</f>
        <v/>
      </c>
      <c r="H44" s="218" t="str">
        <f>IF(G44="","",'Résultats élèves'!E36)</f>
        <v/>
      </c>
      <c r="I44" s="219" t="str">
        <f>IF(OR(AND('Résultats élèves'!E36&gt;=$E$4,'Résultats élèves'!E36&lt;=$E$5),'Résultats élèves'!E36="A"),'Groupes de besoin'!A44,"")</f>
        <v/>
      </c>
      <c r="J44" s="220" t="str">
        <f>IF(I44="","",'Résultats élèves'!E36)</f>
        <v/>
      </c>
      <c r="K44" s="221"/>
      <c r="L44" s="217" t="str">
        <f>IF(OR('Résultats élèves'!F36&lt;$E$4,'Résultats élèves'!F36="A"),'Groupes de besoin'!A44,"")</f>
        <v/>
      </c>
      <c r="M44" s="218" t="str">
        <f>IF(L44="","",'Résultats élèves'!F36)</f>
        <v/>
      </c>
      <c r="N44" s="219" t="str">
        <f>IF(OR(AND('Résultats élèves'!F36&gt;=$E$4,'Résultats élèves'!F36&lt;=$E$5),'Résultats élèves'!F36="A"),'Groupes de besoin'!A44,"")</f>
        <v/>
      </c>
      <c r="O44" s="220" t="str">
        <f>IF(N44="","",'Résultats élèves'!F36)</f>
        <v/>
      </c>
      <c r="P44" s="221"/>
      <c r="Q44" s="217" t="str">
        <f>IF(OR('Résultats élèves'!G36&lt;$E$4,'Résultats élèves'!G36="A"),'Groupes de besoin'!A44,"")</f>
        <v/>
      </c>
      <c r="R44" s="218" t="str">
        <f>IF(Q44="","",'Résultats élèves'!G36)</f>
        <v/>
      </c>
      <c r="S44" s="219" t="str">
        <f>IF(OR(AND('Résultats élèves'!G36&gt;=$E$4,'Résultats élèves'!G36&lt;=$E$5),'Résultats élèves'!G36="A"),'Groupes de besoin'!A44,"")</f>
        <v/>
      </c>
      <c r="T44" s="220" t="str">
        <f>IF(S44="","",'Résultats élèves'!G36)</f>
        <v/>
      </c>
      <c r="U44" s="221"/>
      <c r="V44" s="217" t="str">
        <f>IF(OR('Résultats élèves'!H36&lt;$E$4,'Résultats élèves'!H36="A"),'Groupes de besoin'!A44,"")</f>
        <v/>
      </c>
      <c r="W44" s="218" t="str">
        <f>IF(V44="","",'Résultats élèves'!H36)</f>
        <v/>
      </c>
      <c r="X44" s="219" t="str">
        <f>IF(OR(AND('Résultats élèves'!H36&gt;=$E$4,'Résultats élèves'!H36&lt;=$E$5),'Résultats élèves'!H36="A"),'Groupes de besoin'!A44,"")</f>
        <v/>
      </c>
      <c r="Y44" s="220" t="str">
        <f>IF(X44="","",'Résultats élèves'!H36)</f>
        <v/>
      </c>
      <c r="Z44" s="222"/>
      <c r="AA44" s="223">
        <f t="shared" si="0"/>
        <v>24</v>
      </c>
      <c r="AB44" s="224">
        <f t="shared" si="1"/>
        <v>20</v>
      </c>
      <c r="AC44" s="291" t="str">
        <f>IF(AA44&lt;$AA$9,#REF!,"")</f>
        <v/>
      </c>
      <c r="AD44" s="291"/>
      <c r="AE44" s="226"/>
      <c r="AF44" s="217" t="str">
        <f>IF(OR('Résultats élèves'!I36&lt;$E$4,'Résultats élèves'!I36="A"),'Groupes de besoin'!A44,"")</f>
        <v/>
      </c>
      <c r="AG44" s="218" t="str">
        <f>IF(AF44="","",'Résultats élèves'!I36)</f>
        <v/>
      </c>
      <c r="AH44" s="219" t="str">
        <f>IF(OR(AND('Résultats élèves'!I36&gt;=$E$4,'Résultats élèves'!I36&lt;=$E$5),'Résultats élèves'!I36="A"),'Groupes de besoin'!A44,"")</f>
        <v/>
      </c>
      <c r="AI44" s="220" t="str">
        <f>IF(AH44="","",'Résultats élèves'!I36)</f>
        <v/>
      </c>
      <c r="AJ44" s="221"/>
      <c r="AK44" s="217" t="str">
        <f>IF(OR('Résultats élèves'!J36&lt;$E$4,'Résultats élèves'!J36="A"),'Groupes de besoin'!A44,"")</f>
        <v/>
      </c>
      <c r="AL44" s="218" t="str">
        <f>IF(AK44="","",'Résultats élèves'!J36)</f>
        <v/>
      </c>
      <c r="AM44" s="219" t="str">
        <f>IF(OR(AND('Résultats élèves'!J36&gt;=$E$4,'Résultats élèves'!J36&lt;=$E$5),'Résultats élèves'!J36="A"),'Groupes de besoin'!A44,"")</f>
        <v/>
      </c>
      <c r="AN44" s="220" t="str">
        <f>IF(AM44="","",'Résultats élèves'!J36)</f>
        <v/>
      </c>
      <c r="AO44" s="221"/>
      <c r="AP44" s="217" t="str">
        <f>IF(OR('Résultats élèves'!K36&lt;$E$4,'Résultats élèves'!K36="A"),'Groupes de besoin'!A44,"")</f>
        <v/>
      </c>
      <c r="AQ44" s="218" t="str">
        <f>IF(AP44="","",'Résultats élèves'!K36)</f>
        <v/>
      </c>
      <c r="AR44" s="219" t="str">
        <f>IF(OR(AND('Résultats élèves'!K36&gt;=$E$4,'Résultats élèves'!K36&lt;=$E$5),'Résultats élèves'!K36="A"),'Groupes de besoin'!A44,"")</f>
        <v/>
      </c>
      <c r="AS44" s="220" t="str">
        <f>IF(AR44="","",'Résultats élèves'!K36)</f>
        <v/>
      </c>
      <c r="AT44" s="221"/>
      <c r="AU44" s="217" t="str">
        <f>IF(OR('Résultats élèves'!L36&lt;$E$4,'Résultats élèves'!L36="A"),'Groupes de besoin'!A44,"")</f>
        <v/>
      </c>
      <c r="AV44" s="218" t="str">
        <f>IF(AU44="","",'Résultats élèves'!L36)</f>
        <v/>
      </c>
      <c r="AW44" s="219" t="str">
        <f>IF(OR(AND('Résultats élèves'!L36&gt;=$E$4,'Résultats élèves'!L36&lt;=$E$5),'Résultats élèves'!L36="A"),'Groupes de besoin'!A44,"")</f>
        <v/>
      </c>
      <c r="AX44" s="220" t="str">
        <f>IF(AW44="","",'Résultats élèves'!L36)</f>
        <v/>
      </c>
      <c r="AY44" s="221"/>
      <c r="AZ44" s="217" t="str">
        <f>IF(OR('Résultats élèves'!M36&lt;$E$4,'Résultats élèves'!M36="A"),'Groupes de besoin'!A44,"")</f>
        <v/>
      </c>
      <c r="BA44" s="218" t="str">
        <f>IF(AZ44="","",'Résultats élèves'!M36)</f>
        <v/>
      </c>
      <c r="BB44" s="219" t="str">
        <f>IF(OR(AND('Résultats élèves'!M36&gt;=$E$4,'Résultats élèves'!M36&lt;=$E$5),'Résultats élèves'!M36="A"),'Groupes de besoin'!A44,"")</f>
        <v/>
      </c>
      <c r="BC44" s="220" t="str">
        <f>IF(BB44="","",'Résultats élèves'!M36)</f>
        <v/>
      </c>
    </row>
    <row r="45" spans="1:55" s="225" customFormat="1">
      <c r="A45" s="227" t="str">
        <f>IF(Accueil!F46="","",Accueil!F46)</f>
        <v/>
      </c>
      <c r="B45" s="217" t="str">
        <f>IF(OR('Résultats élèves'!D37&lt;$E$4,'Résultats élèves'!D37="A"),'Groupes de besoin'!A45,"")</f>
        <v/>
      </c>
      <c r="C45" s="218" t="str">
        <f>IF(B45="","",'Résultats élèves'!D37)</f>
        <v/>
      </c>
      <c r="D45" s="219" t="str">
        <f>IF(OR(AND('Résultats élèves'!D37&gt;=$E$4,'Résultats élèves'!D37&lt;=$E$5),'Résultats élèves'!D37="A"),'Groupes de besoin'!A45,"")</f>
        <v/>
      </c>
      <c r="E45" s="220" t="str">
        <f>IF(D45="","",'Résultats élèves'!D37)</f>
        <v/>
      </c>
      <c r="F45" s="221"/>
      <c r="G45" s="217" t="str">
        <f>IF(OR('Résultats élèves'!E37&lt;$E$4,'Résultats élèves'!E37="A"),'Groupes de besoin'!A45,"")</f>
        <v/>
      </c>
      <c r="H45" s="218" t="str">
        <f>IF(G45="","",'Résultats élèves'!E37)</f>
        <v/>
      </c>
      <c r="I45" s="219" t="str">
        <f>IF(OR(AND('Résultats élèves'!E37&gt;=$E$4,'Résultats élèves'!E37&lt;=$E$5),'Résultats élèves'!E37="A"),'Groupes de besoin'!A45,"")</f>
        <v/>
      </c>
      <c r="J45" s="220" t="str">
        <f>IF(I45="","",'Résultats élèves'!E37)</f>
        <v/>
      </c>
      <c r="K45" s="221"/>
      <c r="L45" s="217" t="str">
        <f>IF(OR('Résultats élèves'!F37&lt;$E$4,'Résultats élèves'!F37="A"),'Groupes de besoin'!A45,"")</f>
        <v/>
      </c>
      <c r="M45" s="218" t="str">
        <f>IF(L45="","",'Résultats élèves'!F37)</f>
        <v/>
      </c>
      <c r="N45" s="219" t="str">
        <f>IF(OR(AND('Résultats élèves'!F37&gt;=$E$4,'Résultats élèves'!F37&lt;=$E$5),'Résultats élèves'!F37="A"),'Groupes de besoin'!A45,"")</f>
        <v/>
      </c>
      <c r="O45" s="220" t="str">
        <f>IF(N45="","",'Résultats élèves'!F37)</f>
        <v/>
      </c>
      <c r="P45" s="221"/>
      <c r="Q45" s="217" t="str">
        <f>IF(OR('Résultats élèves'!G37&lt;$E$4,'Résultats élèves'!G37="A"),'Groupes de besoin'!A45,"")</f>
        <v/>
      </c>
      <c r="R45" s="218" t="str">
        <f>IF(Q45="","",'Résultats élèves'!G37)</f>
        <v/>
      </c>
      <c r="S45" s="219" t="str">
        <f>IF(OR(AND('Résultats élèves'!G37&gt;=$E$4,'Résultats élèves'!G37&lt;=$E$5),'Résultats élèves'!G37="A"),'Groupes de besoin'!A45,"")</f>
        <v/>
      </c>
      <c r="T45" s="220" t="str">
        <f>IF(S45="","",'Résultats élèves'!G37)</f>
        <v/>
      </c>
      <c r="U45" s="221"/>
      <c r="V45" s="217" t="str">
        <f>IF(OR('Résultats élèves'!H37&lt;$E$4,'Résultats élèves'!H37="A"),'Groupes de besoin'!A45,"")</f>
        <v/>
      </c>
      <c r="W45" s="218" t="str">
        <f>IF(V45="","",'Résultats élèves'!H37)</f>
        <v/>
      </c>
      <c r="X45" s="219" t="str">
        <f>IF(OR(AND('Résultats élèves'!H37&gt;=$E$4,'Résultats élèves'!H37&lt;=$E$5),'Résultats élèves'!H37="A"),'Groupes de besoin'!A45,"")</f>
        <v/>
      </c>
      <c r="Y45" s="220" t="str">
        <f>IF(X45="","",'Résultats élèves'!H37)</f>
        <v/>
      </c>
      <c r="Z45" s="222"/>
      <c r="AA45" s="223">
        <f t="shared" si="0"/>
        <v>24</v>
      </c>
      <c r="AB45" s="224">
        <f t="shared" si="1"/>
        <v>20</v>
      </c>
      <c r="AC45" s="291" t="str">
        <f>IF(AA45&lt;$AA$9,#REF!,"")</f>
        <v/>
      </c>
      <c r="AD45" s="291"/>
      <c r="AE45" s="226"/>
      <c r="AF45" s="217" t="str">
        <f>IF(OR('Résultats élèves'!I37&lt;$E$4,'Résultats élèves'!I37="A"),'Groupes de besoin'!A45,"")</f>
        <v/>
      </c>
      <c r="AG45" s="218" t="str">
        <f>IF(AF45="","",'Résultats élèves'!I37)</f>
        <v/>
      </c>
      <c r="AH45" s="219" t="str">
        <f>IF(OR(AND('Résultats élèves'!I37&gt;=$E$4,'Résultats élèves'!I37&lt;=$E$5),'Résultats élèves'!I37="A"),'Groupes de besoin'!A45,"")</f>
        <v/>
      </c>
      <c r="AI45" s="220" t="str">
        <f>IF(AH45="","",'Résultats élèves'!I37)</f>
        <v/>
      </c>
      <c r="AJ45" s="221"/>
      <c r="AK45" s="217" t="str">
        <f>IF(OR('Résultats élèves'!J37&lt;$E$4,'Résultats élèves'!J37="A"),'Groupes de besoin'!A45,"")</f>
        <v/>
      </c>
      <c r="AL45" s="218" t="str">
        <f>IF(AK45="","",'Résultats élèves'!J37)</f>
        <v/>
      </c>
      <c r="AM45" s="219" t="str">
        <f>IF(OR(AND('Résultats élèves'!J37&gt;=$E$4,'Résultats élèves'!J37&lt;=$E$5),'Résultats élèves'!J37="A"),'Groupes de besoin'!A45,"")</f>
        <v/>
      </c>
      <c r="AN45" s="220" t="str">
        <f>IF(AM45="","",'Résultats élèves'!J37)</f>
        <v/>
      </c>
      <c r="AO45" s="221"/>
      <c r="AP45" s="217" t="str">
        <f>IF(OR('Résultats élèves'!K37&lt;$E$4,'Résultats élèves'!K37="A"),'Groupes de besoin'!A45,"")</f>
        <v/>
      </c>
      <c r="AQ45" s="218" t="str">
        <f>IF(AP45="","",'Résultats élèves'!K37)</f>
        <v/>
      </c>
      <c r="AR45" s="219" t="str">
        <f>IF(OR(AND('Résultats élèves'!K37&gt;=$E$4,'Résultats élèves'!K37&lt;=$E$5),'Résultats élèves'!K37="A"),'Groupes de besoin'!A45,"")</f>
        <v/>
      </c>
      <c r="AS45" s="220" t="str">
        <f>IF(AR45="","",'Résultats élèves'!K37)</f>
        <v/>
      </c>
      <c r="AT45" s="221"/>
      <c r="AU45" s="217" t="str">
        <f>IF(OR('Résultats élèves'!L37&lt;$E$4,'Résultats élèves'!L37="A"),'Groupes de besoin'!A45,"")</f>
        <v/>
      </c>
      <c r="AV45" s="218" t="str">
        <f>IF(AU45="","",'Résultats élèves'!L37)</f>
        <v/>
      </c>
      <c r="AW45" s="219" t="str">
        <f>IF(OR(AND('Résultats élèves'!L37&gt;=$E$4,'Résultats élèves'!L37&lt;=$E$5),'Résultats élèves'!L37="A"),'Groupes de besoin'!A45,"")</f>
        <v/>
      </c>
      <c r="AX45" s="220" t="str">
        <f>IF(AW45="","",'Résultats élèves'!L37)</f>
        <v/>
      </c>
      <c r="AY45" s="221"/>
      <c r="AZ45" s="217" t="str">
        <f>IF(OR('Résultats élèves'!M37&lt;$E$4,'Résultats élèves'!M37="A"),'Groupes de besoin'!A45,"")</f>
        <v/>
      </c>
      <c r="BA45" s="218" t="str">
        <f>IF(AZ45="","",'Résultats élèves'!M37)</f>
        <v/>
      </c>
      <c r="BB45" s="219" t="str">
        <f>IF(OR(AND('Résultats élèves'!M37&gt;=$E$4,'Résultats élèves'!M37&lt;=$E$5),'Résultats élèves'!M37="A"),'Groupes de besoin'!A45,"")</f>
        <v/>
      </c>
      <c r="BC45" s="220" t="str">
        <f>IF(BB45="","",'Résultats élèves'!M37)</f>
        <v/>
      </c>
    </row>
    <row r="46" spans="1:55" s="225" customFormat="1">
      <c r="A46" s="227" t="str">
        <f>IF(Accueil!F47="","",Accueil!F47)</f>
        <v/>
      </c>
      <c r="B46" s="217" t="str">
        <f>IF(OR('Résultats élèves'!D38&lt;$E$4,'Résultats élèves'!D38="A"),'Groupes de besoin'!A46,"")</f>
        <v/>
      </c>
      <c r="C46" s="218" t="str">
        <f>IF(B46="","",'Résultats élèves'!D38)</f>
        <v/>
      </c>
      <c r="D46" s="219" t="str">
        <f>IF(OR(AND('Résultats élèves'!D38&gt;=$E$4,'Résultats élèves'!D38&lt;=$E$5),'Résultats élèves'!D38="A"),'Groupes de besoin'!A46,"")</f>
        <v/>
      </c>
      <c r="E46" s="220" t="str">
        <f>IF(D46="","",'Résultats élèves'!D38)</f>
        <v/>
      </c>
      <c r="F46" s="221"/>
      <c r="G46" s="217" t="str">
        <f>IF(OR('Résultats élèves'!E38&lt;$E$4,'Résultats élèves'!E38="A"),'Groupes de besoin'!A46,"")</f>
        <v/>
      </c>
      <c r="H46" s="218" t="str">
        <f>IF(G46="","",'Résultats élèves'!E38)</f>
        <v/>
      </c>
      <c r="I46" s="219" t="str">
        <f>IF(OR(AND('Résultats élèves'!E38&gt;=$E$4,'Résultats élèves'!E38&lt;=$E$5),'Résultats élèves'!E38="A"),'Groupes de besoin'!A46,"")</f>
        <v/>
      </c>
      <c r="J46" s="220" t="str">
        <f>IF(I46="","",'Résultats élèves'!E38)</f>
        <v/>
      </c>
      <c r="K46" s="221"/>
      <c r="L46" s="217" t="str">
        <f>IF(OR('Résultats élèves'!F38&lt;$E$4,'Résultats élèves'!F38="A"),'Groupes de besoin'!A46,"")</f>
        <v/>
      </c>
      <c r="M46" s="218" t="str">
        <f>IF(L46="","",'Résultats élèves'!F38)</f>
        <v/>
      </c>
      <c r="N46" s="219" t="str">
        <f>IF(OR(AND('Résultats élèves'!F38&gt;=$E$4,'Résultats élèves'!F38&lt;=$E$5),'Résultats élèves'!F38="A"),'Groupes de besoin'!A46,"")</f>
        <v/>
      </c>
      <c r="O46" s="220" t="str">
        <f>IF(N46="","",'Résultats élèves'!F38)</f>
        <v/>
      </c>
      <c r="P46" s="221"/>
      <c r="Q46" s="217" t="str">
        <f>IF(OR('Résultats élèves'!G38&lt;$E$4,'Résultats élèves'!G38="A"),'Groupes de besoin'!A46,"")</f>
        <v/>
      </c>
      <c r="R46" s="218" t="str">
        <f>IF(Q46="","",'Résultats élèves'!G38)</f>
        <v/>
      </c>
      <c r="S46" s="219" t="str">
        <f>IF(OR(AND('Résultats élèves'!G38&gt;=$E$4,'Résultats élèves'!G38&lt;=$E$5),'Résultats élèves'!G38="A"),'Groupes de besoin'!A46,"")</f>
        <v/>
      </c>
      <c r="T46" s="220" t="str">
        <f>IF(S46="","",'Résultats élèves'!G38)</f>
        <v/>
      </c>
      <c r="U46" s="221"/>
      <c r="V46" s="217" t="str">
        <f>IF(OR('Résultats élèves'!H38&lt;$E$4,'Résultats élèves'!H38="A"),'Groupes de besoin'!A46,"")</f>
        <v/>
      </c>
      <c r="W46" s="218" t="str">
        <f>IF(V46="","",'Résultats élèves'!H38)</f>
        <v/>
      </c>
      <c r="X46" s="219" t="str">
        <f>IF(OR(AND('Résultats élèves'!H38&gt;=$E$4,'Résultats élèves'!H38&lt;=$E$5),'Résultats élèves'!H38="A"),'Groupes de besoin'!A46,"")</f>
        <v/>
      </c>
      <c r="Y46" s="220" t="str">
        <f>IF(X46="","",'Résultats élèves'!H38)</f>
        <v/>
      </c>
      <c r="Z46" s="222"/>
      <c r="AA46" s="223">
        <f t="shared" si="0"/>
        <v>24</v>
      </c>
      <c r="AB46" s="224">
        <f t="shared" si="1"/>
        <v>20</v>
      </c>
      <c r="AC46" s="291" t="str">
        <f>IF(AA46&lt;$AA$9,#REF!,"")</f>
        <v/>
      </c>
      <c r="AD46" s="291"/>
      <c r="AE46" s="226"/>
      <c r="AF46" s="217" t="str">
        <f>IF(OR('Résultats élèves'!I38&lt;$E$4,'Résultats élèves'!I38="A"),'Groupes de besoin'!A46,"")</f>
        <v/>
      </c>
      <c r="AG46" s="218" t="str">
        <f>IF(AF46="","",'Résultats élèves'!I38)</f>
        <v/>
      </c>
      <c r="AH46" s="219" t="str">
        <f>IF(OR(AND('Résultats élèves'!I38&gt;=$E$4,'Résultats élèves'!I38&lt;=$E$5),'Résultats élèves'!I38="A"),'Groupes de besoin'!A46,"")</f>
        <v/>
      </c>
      <c r="AI46" s="220" t="str">
        <f>IF(AH46="","",'Résultats élèves'!I38)</f>
        <v/>
      </c>
      <c r="AJ46" s="221"/>
      <c r="AK46" s="217" t="str">
        <f>IF(OR('Résultats élèves'!J38&lt;$E$4,'Résultats élèves'!J38="A"),'Groupes de besoin'!A46,"")</f>
        <v/>
      </c>
      <c r="AL46" s="218" t="str">
        <f>IF(AK46="","",'Résultats élèves'!J38)</f>
        <v/>
      </c>
      <c r="AM46" s="219" t="str">
        <f>IF(OR(AND('Résultats élèves'!J38&gt;=$E$4,'Résultats élèves'!J38&lt;=$E$5),'Résultats élèves'!J38="A"),'Groupes de besoin'!A46,"")</f>
        <v/>
      </c>
      <c r="AN46" s="220" t="str">
        <f>IF(AM46="","",'Résultats élèves'!J38)</f>
        <v/>
      </c>
      <c r="AO46" s="221"/>
      <c r="AP46" s="217" t="str">
        <f>IF(OR('Résultats élèves'!K38&lt;$E$4,'Résultats élèves'!K38="A"),'Groupes de besoin'!A46,"")</f>
        <v/>
      </c>
      <c r="AQ46" s="218" t="str">
        <f>IF(AP46="","",'Résultats élèves'!K38)</f>
        <v/>
      </c>
      <c r="AR46" s="219" t="str">
        <f>IF(OR(AND('Résultats élèves'!K38&gt;=$E$4,'Résultats élèves'!K38&lt;=$E$5),'Résultats élèves'!K38="A"),'Groupes de besoin'!A46,"")</f>
        <v/>
      </c>
      <c r="AS46" s="220" t="str">
        <f>IF(AR46="","",'Résultats élèves'!K38)</f>
        <v/>
      </c>
      <c r="AT46" s="221"/>
      <c r="AU46" s="217" t="str">
        <f>IF(OR('Résultats élèves'!L38&lt;$E$4,'Résultats élèves'!L38="A"),'Groupes de besoin'!A46,"")</f>
        <v/>
      </c>
      <c r="AV46" s="218" t="str">
        <f>IF(AU46="","",'Résultats élèves'!L38)</f>
        <v/>
      </c>
      <c r="AW46" s="219" t="str">
        <f>IF(OR(AND('Résultats élèves'!L38&gt;=$E$4,'Résultats élèves'!L38&lt;=$E$5),'Résultats élèves'!L38="A"),'Groupes de besoin'!A46,"")</f>
        <v/>
      </c>
      <c r="AX46" s="220" t="str">
        <f>IF(AW46="","",'Résultats élèves'!L38)</f>
        <v/>
      </c>
      <c r="AY46" s="221"/>
      <c r="AZ46" s="217" t="str">
        <f>IF(OR('Résultats élèves'!M38&lt;$E$4,'Résultats élèves'!M38="A"),'Groupes de besoin'!A46,"")</f>
        <v/>
      </c>
      <c r="BA46" s="218" t="str">
        <f>IF(AZ46="","",'Résultats élèves'!M38)</f>
        <v/>
      </c>
      <c r="BB46" s="219" t="str">
        <f>IF(OR(AND('Résultats élèves'!M38&gt;=$E$4,'Résultats élèves'!M38&lt;=$E$5),'Résultats élèves'!M38="A"),'Groupes de besoin'!A46,"")</f>
        <v/>
      </c>
      <c r="BC46" s="220" t="str">
        <f>IF(BB46="","",'Résultats élèves'!M38)</f>
        <v/>
      </c>
    </row>
    <row r="47" spans="1:55" s="225" customFormat="1">
      <c r="A47" s="227" t="str">
        <f>IF(Accueil!F48="","",Accueil!F48)</f>
        <v/>
      </c>
      <c r="B47" s="217" t="str">
        <f>IF(OR('Résultats élèves'!D39&lt;$E$4,'Résultats élèves'!D39="A"),'Groupes de besoin'!A47,"")</f>
        <v/>
      </c>
      <c r="C47" s="218" t="str">
        <f>IF(B47="","",'Résultats élèves'!D39)</f>
        <v/>
      </c>
      <c r="D47" s="219" t="str">
        <f>IF(OR(AND('Résultats élèves'!D39&gt;=$E$4,'Résultats élèves'!D39&lt;=$E$5),'Résultats élèves'!D39="A"),'Groupes de besoin'!A47,"")</f>
        <v/>
      </c>
      <c r="E47" s="220" t="str">
        <f>IF(D47="","",'Résultats élèves'!D39)</f>
        <v/>
      </c>
      <c r="F47" s="221"/>
      <c r="G47" s="217" t="str">
        <f>IF(OR('Résultats élèves'!E39&lt;$E$4,'Résultats élèves'!E39="A"),'Groupes de besoin'!A47,"")</f>
        <v/>
      </c>
      <c r="H47" s="218" t="str">
        <f>IF(G47="","",'Résultats élèves'!E39)</f>
        <v/>
      </c>
      <c r="I47" s="219" t="str">
        <f>IF(OR(AND('Résultats élèves'!E39&gt;=$E$4,'Résultats élèves'!E39&lt;=$E$5),'Résultats élèves'!E39="A"),'Groupes de besoin'!A47,"")</f>
        <v/>
      </c>
      <c r="J47" s="220" t="str">
        <f>IF(I47="","",'Résultats élèves'!E39)</f>
        <v/>
      </c>
      <c r="K47" s="221"/>
      <c r="L47" s="217" t="str">
        <f>IF(OR('Résultats élèves'!F39&lt;$E$4,'Résultats élèves'!F39="A"),'Groupes de besoin'!A47,"")</f>
        <v/>
      </c>
      <c r="M47" s="218" t="str">
        <f>IF(L47="","",'Résultats élèves'!F39)</f>
        <v/>
      </c>
      <c r="N47" s="219" t="str">
        <f>IF(OR(AND('Résultats élèves'!F39&gt;=$E$4,'Résultats élèves'!F39&lt;=$E$5),'Résultats élèves'!F39="A"),'Groupes de besoin'!A47,"")</f>
        <v/>
      </c>
      <c r="O47" s="220" t="str">
        <f>IF(N47="","",'Résultats élèves'!F39)</f>
        <v/>
      </c>
      <c r="P47" s="221"/>
      <c r="Q47" s="217" t="str">
        <f>IF(OR('Résultats élèves'!G39&lt;$E$4,'Résultats élèves'!G39="A"),'Groupes de besoin'!A47,"")</f>
        <v/>
      </c>
      <c r="R47" s="218" t="str">
        <f>IF(Q47="","",'Résultats élèves'!G39)</f>
        <v/>
      </c>
      <c r="S47" s="219" t="str">
        <f>IF(OR(AND('Résultats élèves'!G39&gt;=$E$4,'Résultats élèves'!G39&lt;=$E$5),'Résultats élèves'!G39="A"),'Groupes de besoin'!A47,"")</f>
        <v/>
      </c>
      <c r="T47" s="220" t="str">
        <f>IF(S47="","",'Résultats élèves'!G39)</f>
        <v/>
      </c>
      <c r="U47" s="221"/>
      <c r="V47" s="217" t="str">
        <f>IF(OR('Résultats élèves'!H39&lt;$E$4,'Résultats élèves'!H39="A"),'Groupes de besoin'!A47,"")</f>
        <v/>
      </c>
      <c r="W47" s="218" t="str">
        <f>IF(V47="","",'Résultats élèves'!H39)</f>
        <v/>
      </c>
      <c r="X47" s="219" t="str">
        <f>IF(OR(AND('Résultats élèves'!H39&gt;=$E$4,'Résultats élèves'!H39&lt;=$E$5),'Résultats élèves'!H39="A"),'Groupes de besoin'!A47,"")</f>
        <v/>
      </c>
      <c r="Y47" s="220" t="str">
        <f>IF(X47="","",'Résultats élèves'!H39)</f>
        <v/>
      </c>
      <c r="Z47" s="222"/>
      <c r="AA47" s="223">
        <f t="shared" si="0"/>
        <v>24</v>
      </c>
      <c r="AB47" s="224">
        <f t="shared" si="1"/>
        <v>20</v>
      </c>
      <c r="AC47" s="291" t="str">
        <f>IF(AA47&lt;$AA$9,#REF!,"")</f>
        <v/>
      </c>
      <c r="AD47" s="291"/>
      <c r="AE47" s="226"/>
      <c r="AF47" s="217" t="str">
        <f>IF(OR('Résultats élèves'!I39&lt;$E$4,'Résultats élèves'!I39="A"),'Groupes de besoin'!A47,"")</f>
        <v/>
      </c>
      <c r="AG47" s="218" t="str">
        <f>IF(AF47="","",'Résultats élèves'!I39)</f>
        <v/>
      </c>
      <c r="AH47" s="219" t="str">
        <f>IF(OR(AND('Résultats élèves'!I39&gt;=$E$4,'Résultats élèves'!I39&lt;=$E$5),'Résultats élèves'!I39="A"),'Groupes de besoin'!A47,"")</f>
        <v/>
      </c>
      <c r="AI47" s="220" t="str">
        <f>IF(AH47="","",'Résultats élèves'!I39)</f>
        <v/>
      </c>
      <c r="AJ47" s="221"/>
      <c r="AK47" s="217" t="str">
        <f>IF(OR('Résultats élèves'!J39&lt;$E$4,'Résultats élèves'!J39="A"),'Groupes de besoin'!A47,"")</f>
        <v/>
      </c>
      <c r="AL47" s="218" t="str">
        <f>IF(AK47="","",'Résultats élèves'!J39)</f>
        <v/>
      </c>
      <c r="AM47" s="219" t="str">
        <f>IF(OR(AND('Résultats élèves'!J39&gt;=$E$4,'Résultats élèves'!J39&lt;=$E$5),'Résultats élèves'!J39="A"),'Groupes de besoin'!A47,"")</f>
        <v/>
      </c>
      <c r="AN47" s="220" t="str">
        <f>IF(AM47="","",'Résultats élèves'!J39)</f>
        <v/>
      </c>
      <c r="AO47" s="221"/>
      <c r="AP47" s="217" t="str">
        <f>IF(OR('Résultats élèves'!K39&lt;$E$4,'Résultats élèves'!K39="A"),'Groupes de besoin'!A47,"")</f>
        <v/>
      </c>
      <c r="AQ47" s="218" t="str">
        <f>IF(AP47="","",'Résultats élèves'!K39)</f>
        <v/>
      </c>
      <c r="AR47" s="219" t="str">
        <f>IF(OR(AND('Résultats élèves'!K39&gt;=$E$4,'Résultats élèves'!K39&lt;=$E$5),'Résultats élèves'!K39="A"),'Groupes de besoin'!A47,"")</f>
        <v/>
      </c>
      <c r="AS47" s="220" t="str">
        <f>IF(AR47="","",'Résultats élèves'!K39)</f>
        <v/>
      </c>
      <c r="AT47" s="221"/>
      <c r="AU47" s="217" t="str">
        <f>IF(OR('Résultats élèves'!L39&lt;$E$4,'Résultats élèves'!L39="A"),'Groupes de besoin'!A47,"")</f>
        <v/>
      </c>
      <c r="AV47" s="218" t="str">
        <f>IF(AU47="","",'Résultats élèves'!L39)</f>
        <v/>
      </c>
      <c r="AW47" s="219" t="str">
        <f>IF(OR(AND('Résultats élèves'!L39&gt;=$E$4,'Résultats élèves'!L39&lt;=$E$5),'Résultats élèves'!L39="A"),'Groupes de besoin'!A47,"")</f>
        <v/>
      </c>
      <c r="AX47" s="220" t="str">
        <f>IF(AW47="","",'Résultats élèves'!L39)</f>
        <v/>
      </c>
      <c r="AY47" s="221"/>
      <c r="AZ47" s="217" t="str">
        <f>IF(OR('Résultats élèves'!M39&lt;$E$4,'Résultats élèves'!M39="A"),'Groupes de besoin'!A47,"")</f>
        <v/>
      </c>
      <c r="BA47" s="218" t="str">
        <f>IF(AZ47="","",'Résultats élèves'!M39)</f>
        <v/>
      </c>
      <c r="BB47" s="219" t="str">
        <f>IF(OR(AND('Résultats élèves'!M39&gt;=$E$4,'Résultats élèves'!M39&lt;=$E$5),'Résultats élèves'!M39="A"),'Groupes de besoin'!A47,"")</f>
        <v/>
      </c>
      <c r="BC47" s="220" t="str">
        <f>IF(BB47="","",'Résultats élèves'!M39)</f>
        <v/>
      </c>
    </row>
    <row r="48" spans="1:55" s="225" customFormat="1">
      <c r="A48" s="227" t="str">
        <f>IF(Accueil!F49="","",Accueil!F49)</f>
        <v/>
      </c>
      <c r="B48" s="217" t="str">
        <f>IF(OR('Résultats élèves'!D40&lt;$E$4,'Résultats élèves'!D40="A"),'Groupes de besoin'!A48,"")</f>
        <v/>
      </c>
      <c r="C48" s="218" t="str">
        <f>IF(B48="","",'Résultats élèves'!D40)</f>
        <v/>
      </c>
      <c r="D48" s="219" t="str">
        <f>IF(OR(AND('Résultats élèves'!D40&gt;=$E$4,'Résultats élèves'!D40&lt;=$E$5),'Résultats élèves'!D40="A"),'Groupes de besoin'!A48,"")</f>
        <v/>
      </c>
      <c r="E48" s="220" t="str">
        <f>IF(D48="","",'Résultats élèves'!D40)</f>
        <v/>
      </c>
      <c r="F48" s="221"/>
      <c r="G48" s="217" t="str">
        <f>IF(OR('Résultats élèves'!E40&lt;$E$4,'Résultats élèves'!E40="A"),'Groupes de besoin'!A48,"")</f>
        <v/>
      </c>
      <c r="H48" s="218" t="str">
        <f>IF(G48="","",'Résultats élèves'!E40)</f>
        <v/>
      </c>
      <c r="I48" s="219" t="str">
        <f>IF(OR(AND('Résultats élèves'!E40&gt;=$E$4,'Résultats élèves'!E40&lt;=$E$5),'Résultats élèves'!E40="A"),'Groupes de besoin'!A48,"")</f>
        <v/>
      </c>
      <c r="J48" s="220" t="str">
        <f>IF(I48="","",'Résultats élèves'!E40)</f>
        <v/>
      </c>
      <c r="K48" s="221"/>
      <c r="L48" s="217" t="str">
        <f>IF(OR('Résultats élèves'!F40&lt;$E$4,'Résultats élèves'!F40="A"),'Groupes de besoin'!A48,"")</f>
        <v/>
      </c>
      <c r="M48" s="218" t="str">
        <f>IF(L48="","",'Résultats élèves'!F40)</f>
        <v/>
      </c>
      <c r="N48" s="219" t="str">
        <f>IF(OR(AND('Résultats élèves'!F40&gt;=$E$4,'Résultats élèves'!F40&lt;=$E$5),'Résultats élèves'!F40="A"),'Groupes de besoin'!A48,"")</f>
        <v/>
      </c>
      <c r="O48" s="220" t="str">
        <f>IF(N48="","",'Résultats élèves'!F40)</f>
        <v/>
      </c>
      <c r="P48" s="221"/>
      <c r="Q48" s="217" t="str">
        <f>IF(OR('Résultats élèves'!G40&lt;$E$4,'Résultats élèves'!G40="A"),'Groupes de besoin'!A48,"")</f>
        <v/>
      </c>
      <c r="R48" s="218" t="str">
        <f>IF(Q48="","",'Résultats élèves'!G40)</f>
        <v/>
      </c>
      <c r="S48" s="219" t="str">
        <f>IF(OR(AND('Résultats élèves'!G40&gt;=$E$4,'Résultats élèves'!G40&lt;=$E$5),'Résultats élèves'!G40="A"),'Groupes de besoin'!A48,"")</f>
        <v/>
      </c>
      <c r="T48" s="220" t="str">
        <f>IF(S48="","",'Résultats élèves'!G40)</f>
        <v/>
      </c>
      <c r="U48" s="221"/>
      <c r="V48" s="217" t="str">
        <f>IF(OR('Résultats élèves'!H40&lt;$E$4,'Résultats élèves'!H40="A"),'Groupes de besoin'!A48,"")</f>
        <v/>
      </c>
      <c r="W48" s="218" t="str">
        <f>IF(V48="","",'Résultats élèves'!H40)</f>
        <v/>
      </c>
      <c r="X48" s="219" t="str">
        <f>IF(OR(AND('Résultats élèves'!H40&gt;=$E$4,'Résultats élèves'!H40&lt;=$E$5),'Résultats élèves'!H40="A"),'Groupes de besoin'!A48,"")</f>
        <v/>
      </c>
      <c r="Y48" s="220" t="str">
        <f>IF(X48="","",'Résultats élèves'!H40)</f>
        <v/>
      </c>
      <c r="Z48" s="222"/>
      <c r="AA48" s="223">
        <f t="shared" si="0"/>
        <v>24</v>
      </c>
      <c r="AB48" s="224">
        <f t="shared" si="1"/>
        <v>20</v>
      </c>
      <c r="AC48" s="291" t="str">
        <f>IF(AA48&lt;$AA$9,#REF!,"")</f>
        <v/>
      </c>
      <c r="AD48" s="291"/>
      <c r="AE48" s="226"/>
      <c r="AF48" s="217" t="str">
        <f>IF(OR('Résultats élèves'!I40&lt;$E$4,'Résultats élèves'!I40="A"),'Groupes de besoin'!A48,"")</f>
        <v/>
      </c>
      <c r="AG48" s="218" t="str">
        <f>IF(AF48="","",'Résultats élèves'!I40)</f>
        <v/>
      </c>
      <c r="AH48" s="219" t="str">
        <f>IF(OR(AND('Résultats élèves'!I40&gt;=$E$4,'Résultats élèves'!I40&lt;=$E$5),'Résultats élèves'!I40="A"),'Groupes de besoin'!A48,"")</f>
        <v/>
      </c>
      <c r="AI48" s="220" t="str">
        <f>IF(AH48="","",'Résultats élèves'!I40)</f>
        <v/>
      </c>
      <c r="AJ48" s="221"/>
      <c r="AK48" s="217" t="str">
        <f>IF(OR('Résultats élèves'!J40&lt;$E$4,'Résultats élèves'!J40="A"),'Groupes de besoin'!A48,"")</f>
        <v/>
      </c>
      <c r="AL48" s="218" t="str">
        <f>IF(AK48="","",'Résultats élèves'!J40)</f>
        <v/>
      </c>
      <c r="AM48" s="219" t="str">
        <f>IF(OR(AND('Résultats élèves'!J40&gt;=$E$4,'Résultats élèves'!J40&lt;=$E$5),'Résultats élèves'!J40="A"),'Groupes de besoin'!A48,"")</f>
        <v/>
      </c>
      <c r="AN48" s="220" t="str">
        <f>IF(AM48="","",'Résultats élèves'!J40)</f>
        <v/>
      </c>
      <c r="AO48" s="221"/>
      <c r="AP48" s="217" t="str">
        <f>IF(OR('Résultats élèves'!K40&lt;$E$4,'Résultats élèves'!K40="A"),'Groupes de besoin'!A48,"")</f>
        <v/>
      </c>
      <c r="AQ48" s="218" t="str">
        <f>IF(AP48="","",'Résultats élèves'!K40)</f>
        <v/>
      </c>
      <c r="AR48" s="219" t="str">
        <f>IF(OR(AND('Résultats élèves'!K40&gt;=$E$4,'Résultats élèves'!K40&lt;=$E$5),'Résultats élèves'!K40="A"),'Groupes de besoin'!A48,"")</f>
        <v/>
      </c>
      <c r="AS48" s="220" t="str">
        <f>IF(AR48="","",'Résultats élèves'!K40)</f>
        <v/>
      </c>
      <c r="AT48" s="221"/>
      <c r="AU48" s="217" t="str">
        <f>IF(OR('Résultats élèves'!L40&lt;$E$4,'Résultats élèves'!L40="A"),'Groupes de besoin'!A48,"")</f>
        <v/>
      </c>
      <c r="AV48" s="218" t="str">
        <f>IF(AU48="","",'Résultats élèves'!L40)</f>
        <v/>
      </c>
      <c r="AW48" s="219" t="str">
        <f>IF(OR(AND('Résultats élèves'!L40&gt;=$E$4,'Résultats élèves'!L40&lt;=$E$5),'Résultats élèves'!L40="A"),'Groupes de besoin'!A48,"")</f>
        <v/>
      </c>
      <c r="AX48" s="220" t="str">
        <f>IF(AW48="","",'Résultats élèves'!L40)</f>
        <v/>
      </c>
      <c r="AY48" s="221"/>
      <c r="AZ48" s="217" t="str">
        <f>IF(OR('Résultats élèves'!M40&lt;$E$4,'Résultats élèves'!M40="A"),'Groupes de besoin'!A48,"")</f>
        <v/>
      </c>
      <c r="BA48" s="218" t="str">
        <f>IF(AZ48="","",'Résultats élèves'!M40)</f>
        <v/>
      </c>
      <c r="BB48" s="219" t="str">
        <f>IF(OR(AND('Résultats élèves'!M40&gt;=$E$4,'Résultats élèves'!M40&lt;=$E$5),'Résultats élèves'!M40="A"),'Groupes de besoin'!A48,"")</f>
        <v/>
      </c>
      <c r="BC48" s="220" t="str">
        <f>IF(BB48="","",'Résultats élèves'!M40)</f>
        <v/>
      </c>
    </row>
    <row r="49" spans="1:55" s="225" customFormat="1">
      <c r="A49" s="227" t="str">
        <f>IF(Accueil!F50="","",Accueil!F50)</f>
        <v/>
      </c>
      <c r="B49" s="217" t="str">
        <f>IF(OR('Résultats élèves'!D41&lt;$E$4,'Résultats élèves'!D41="A"),'Groupes de besoin'!A49,"")</f>
        <v/>
      </c>
      <c r="C49" s="218" t="str">
        <f>IF(B49="","",'Résultats élèves'!D41)</f>
        <v/>
      </c>
      <c r="D49" s="219" t="str">
        <f>IF(OR(AND('Résultats élèves'!D41&gt;=$E$4,'Résultats élèves'!D41&lt;=$E$5),'Résultats élèves'!D41="A"),'Groupes de besoin'!A49,"")</f>
        <v/>
      </c>
      <c r="E49" s="220" t="str">
        <f>IF(D49="","",'Résultats élèves'!D41)</f>
        <v/>
      </c>
      <c r="F49" s="221"/>
      <c r="G49" s="217" t="str">
        <f>IF(OR('Résultats élèves'!E41&lt;$E$4,'Résultats élèves'!E41="A"),'Groupes de besoin'!A49,"")</f>
        <v/>
      </c>
      <c r="H49" s="218" t="str">
        <f>IF(G49="","",'Résultats élèves'!E41)</f>
        <v/>
      </c>
      <c r="I49" s="219" t="str">
        <f>IF(OR(AND('Résultats élèves'!E41&gt;=$E$4,'Résultats élèves'!E41&lt;=$E$5),'Résultats élèves'!E41="A"),'Groupes de besoin'!A49,"")</f>
        <v/>
      </c>
      <c r="J49" s="220" t="str">
        <f>IF(I49="","",'Résultats élèves'!E41)</f>
        <v/>
      </c>
      <c r="K49" s="221"/>
      <c r="L49" s="217" t="str">
        <f>IF(OR('Résultats élèves'!F41&lt;$E$4,'Résultats élèves'!F41="A"),'Groupes de besoin'!A49,"")</f>
        <v/>
      </c>
      <c r="M49" s="218" t="str">
        <f>IF(L49="","",'Résultats élèves'!F41)</f>
        <v/>
      </c>
      <c r="N49" s="219" t="str">
        <f>IF(OR(AND('Résultats élèves'!F41&gt;=$E$4,'Résultats élèves'!F41&lt;=$E$5),'Résultats élèves'!F41="A"),'Groupes de besoin'!A49,"")</f>
        <v/>
      </c>
      <c r="O49" s="220" t="str">
        <f>IF(N49="","",'Résultats élèves'!F41)</f>
        <v/>
      </c>
      <c r="P49" s="221"/>
      <c r="Q49" s="217" t="str">
        <f>IF(OR('Résultats élèves'!G41&lt;$E$4,'Résultats élèves'!G41="A"),'Groupes de besoin'!A49,"")</f>
        <v/>
      </c>
      <c r="R49" s="218" t="str">
        <f>IF(Q49="","",'Résultats élèves'!G41)</f>
        <v/>
      </c>
      <c r="S49" s="219" t="str">
        <f>IF(OR(AND('Résultats élèves'!G41&gt;=$E$4,'Résultats élèves'!G41&lt;=$E$5),'Résultats élèves'!G41="A"),'Groupes de besoin'!A49,"")</f>
        <v/>
      </c>
      <c r="T49" s="220" t="str">
        <f>IF(S49="","",'Résultats élèves'!G41)</f>
        <v/>
      </c>
      <c r="U49" s="221"/>
      <c r="V49" s="217" t="str">
        <f>IF(OR('Résultats élèves'!H41&lt;$E$4,'Résultats élèves'!H41="A"),'Groupes de besoin'!A49,"")</f>
        <v/>
      </c>
      <c r="W49" s="218" t="str">
        <f>IF(V49="","",'Résultats élèves'!H41)</f>
        <v/>
      </c>
      <c r="X49" s="219" t="str">
        <f>IF(OR(AND('Résultats élèves'!H41&gt;=$E$4,'Résultats élèves'!H41&lt;=$E$5),'Résultats élèves'!H41="A"),'Groupes de besoin'!A49,"")</f>
        <v/>
      </c>
      <c r="Y49" s="220" t="str">
        <f>IF(X49="","",'Résultats élèves'!H41)</f>
        <v/>
      </c>
      <c r="Z49" s="222"/>
      <c r="AA49" s="223">
        <f t="shared" si="0"/>
        <v>24</v>
      </c>
      <c r="AB49" s="224">
        <f t="shared" si="1"/>
        <v>20</v>
      </c>
      <c r="AC49" s="291" t="str">
        <f>IF(AA49&lt;$AA$9,#REF!,"")</f>
        <v/>
      </c>
      <c r="AD49" s="291"/>
      <c r="AE49" s="226"/>
      <c r="AF49" s="217" t="str">
        <f>IF(OR('Résultats élèves'!I41&lt;$E$4,'Résultats élèves'!I41="A"),'Groupes de besoin'!A49,"")</f>
        <v/>
      </c>
      <c r="AG49" s="218" t="str">
        <f>IF(AF49="","",'Résultats élèves'!I41)</f>
        <v/>
      </c>
      <c r="AH49" s="219" t="str">
        <f>IF(OR(AND('Résultats élèves'!I41&gt;=$E$4,'Résultats élèves'!I41&lt;=$E$5),'Résultats élèves'!I41="A"),'Groupes de besoin'!A49,"")</f>
        <v/>
      </c>
      <c r="AI49" s="220" t="str">
        <f>IF(AH49="","",'Résultats élèves'!I41)</f>
        <v/>
      </c>
      <c r="AJ49" s="221"/>
      <c r="AK49" s="217" t="str">
        <f>IF(OR('Résultats élèves'!J41&lt;$E$4,'Résultats élèves'!J41="A"),'Groupes de besoin'!A49,"")</f>
        <v/>
      </c>
      <c r="AL49" s="218" t="str">
        <f>IF(AK49="","",'Résultats élèves'!J41)</f>
        <v/>
      </c>
      <c r="AM49" s="219" t="str">
        <f>IF(OR(AND('Résultats élèves'!J41&gt;=$E$4,'Résultats élèves'!J41&lt;=$E$5),'Résultats élèves'!J41="A"),'Groupes de besoin'!A49,"")</f>
        <v/>
      </c>
      <c r="AN49" s="220" t="str">
        <f>IF(AM49="","",'Résultats élèves'!J41)</f>
        <v/>
      </c>
      <c r="AO49" s="221"/>
      <c r="AP49" s="217" t="str">
        <f>IF(OR('Résultats élèves'!K41&lt;$E$4,'Résultats élèves'!K41="A"),'Groupes de besoin'!A49,"")</f>
        <v/>
      </c>
      <c r="AQ49" s="218" t="str">
        <f>IF(AP49="","",'Résultats élèves'!K41)</f>
        <v/>
      </c>
      <c r="AR49" s="219" t="str">
        <f>IF(OR(AND('Résultats élèves'!K41&gt;=$E$4,'Résultats élèves'!K41&lt;=$E$5),'Résultats élèves'!K41="A"),'Groupes de besoin'!A49,"")</f>
        <v/>
      </c>
      <c r="AS49" s="220" t="str">
        <f>IF(AR49="","",'Résultats élèves'!K41)</f>
        <v/>
      </c>
      <c r="AT49" s="221"/>
      <c r="AU49" s="217" t="str">
        <f>IF(OR('Résultats élèves'!L41&lt;$E$4,'Résultats élèves'!L41="A"),'Groupes de besoin'!A49,"")</f>
        <v/>
      </c>
      <c r="AV49" s="218" t="str">
        <f>IF(AU49="","",'Résultats élèves'!L41)</f>
        <v/>
      </c>
      <c r="AW49" s="219" t="str">
        <f>IF(OR(AND('Résultats élèves'!L41&gt;=$E$4,'Résultats élèves'!L41&lt;=$E$5),'Résultats élèves'!L41="A"),'Groupes de besoin'!A49,"")</f>
        <v/>
      </c>
      <c r="AX49" s="220" t="str">
        <f>IF(AW49="","",'Résultats élèves'!L41)</f>
        <v/>
      </c>
      <c r="AY49" s="221"/>
      <c r="AZ49" s="217" t="str">
        <f>IF(OR('Résultats élèves'!M41&lt;$E$4,'Résultats élèves'!M41="A"),'Groupes de besoin'!A49,"")</f>
        <v/>
      </c>
      <c r="BA49" s="218" t="str">
        <f>IF(AZ49="","",'Résultats élèves'!M41)</f>
        <v/>
      </c>
      <c r="BB49" s="219" t="str">
        <f>IF(OR(AND('Résultats élèves'!M41&gt;=$E$4,'Résultats élèves'!M41&lt;=$E$5),'Résultats élèves'!M41="A"),'Groupes de besoin'!A49,"")</f>
        <v/>
      </c>
      <c r="BC49" s="220" t="str">
        <f>IF(BB49="","",'Résultats élèves'!M41)</f>
        <v/>
      </c>
    </row>
    <row r="50" spans="1:55" s="225" customFormat="1">
      <c r="A50" s="227" t="str">
        <f>IF(Accueil!F51="","",Accueil!F51)</f>
        <v/>
      </c>
      <c r="B50" s="217" t="str">
        <f>IF(OR('Résultats élèves'!D42&lt;$E$4,'Résultats élèves'!D42="A"),'Groupes de besoin'!A50,"")</f>
        <v/>
      </c>
      <c r="C50" s="218" t="str">
        <f>IF(B50="","",'Résultats élèves'!D42)</f>
        <v/>
      </c>
      <c r="D50" s="219" t="str">
        <f>IF(OR(AND('Résultats élèves'!D42&gt;=$E$4,'Résultats élèves'!D42&lt;=$E$5),'Résultats élèves'!D42="A"),'Groupes de besoin'!A50,"")</f>
        <v/>
      </c>
      <c r="E50" s="220" t="str">
        <f>IF(D50="","",'Résultats élèves'!D42)</f>
        <v/>
      </c>
      <c r="F50" s="221"/>
      <c r="G50" s="217" t="str">
        <f>IF(OR('Résultats élèves'!E42&lt;$E$4,'Résultats élèves'!E42="A"),'Groupes de besoin'!A50,"")</f>
        <v/>
      </c>
      <c r="H50" s="218" t="str">
        <f>IF(G50="","",'Résultats élèves'!E42)</f>
        <v/>
      </c>
      <c r="I50" s="219" t="str">
        <f>IF(OR(AND('Résultats élèves'!E42&gt;=$E$4,'Résultats élèves'!E42&lt;=$E$5),'Résultats élèves'!E42="A"),'Groupes de besoin'!A50,"")</f>
        <v/>
      </c>
      <c r="J50" s="220" t="str">
        <f>IF(I50="","",'Résultats élèves'!E42)</f>
        <v/>
      </c>
      <c r="K50" s="221"/>
      <c r="L50" s="217" t="str">
        <f>IF(OR('Résultats élèves'!F42&lt;$E$4,'Résultats élèves'!F42="A"),'Groupes de besoin'!A50,"")</f>
        <v/>
      </c>
      <c r="M50" s="218" t="str">
        <f>IF(L50="","",'Résultats élèves'!F42)</f>
        <v/>
      </c>
      <c r="N50" s="219" t="str">
        <f>IF(OR(AND('Résultats élèves'!F42&gt;=$E$4,'Résultats élèves'!F42&lt;=$E$5),'Résultats élèves'!F42="A"),'Groupes de besoin'!A50,"")</f>
        <v/>
      </c>
      <c r="O50" s="220" t="str">
        <f>IF(N50="","",'Résultats élèves'!F42)</f>
        <v/>
      </c>
      <c r="P50" s="221"/>
      <c r="Q50" s="217" t="str">
        <f>IF(OR('Résultats élèves'!G42&lt;$E$4,'Résultats élèves'!G42="A"),'Groupes de besoin'!A50,"")</f>
        <v/>
      </c>
      <c r="R50" s="218" t="str">
        <f>IF(Q50="","",'Résultats élèves'!G42)</f>
        <v/>
      </c>
      <c r="S50" s="219" t="str">
        <f>IF(OR(AND('Résultats élèves'!G42&gt;=$E$4,'Résultats élèves'!G42&lt;=$E$5),'Résultats élèves'!G42="A"),'Groupes de besoin'!A50,"")</f>
        <v/>
      </c>
      <c r="T50" s="220" t="str">
        <f>IF(S50="","",'Résultats élèves'!G42)</f>
        <v/>
      </c>
      <c r="U50" s="221"/>
      <c r="V50" s="217" t="str">
        <f>IF(OR('Résultats élèves'!H42&lt;$E$4,'Résultats élèves'!H42="A"),'Groupes de besoin'!A50,"")</f>
        <v/>
      </c>
      <c r="W50" s="218" t="str">
        <f>IF(V50="","",'Résultats élèves'!H42)</f>
        <v/>
      </c>
      <c r="X50" s="219" t="str">
        <f>IF(OR(AND('Résultats élèves'!H42&gt;=$E$4,'Résultats élèves'!H42&lt;=$E$5),'Résultats élèves'!H42="A"),'Groupes de besoin'!A50,"")</f>
        <v/>
      </c>
      <c r="Y50" s="220" t="str">
        <f>IF(X50="","",'Résultats élèves'!H42)</f>
        <v/>
      </c>
      <c r="Z50" s="222"/>
      <c r="AA50" s="223">
        <f t="shared" si="0"/>
        <v>24</v>
      </c>
      <c r="AB50" s="224">
        <f t="shared" si="1"/>
        <v>20</v>
      </c>
      <c r="AC50" s="291" t="str">
        <f>IF(AA50&lt;$AA$9,#REF!,"")</f>
        <v/>
      </c>
      <c r="AD50" s="291"/>
      <c r="AE50" s="226"/>
      <c r="AF50" s="217" t="str">
        <f>IF(OR('Résultats élèves'!I42&lt;$E$4,'Résultats élèves'!I42="A"),'Groupes de besoin'!A50,"")</f>
        <v/>
      </c>
      <c r="AG50" s="218" t="str">
        <f>IF(AF50="","",'Résultats élèves'!I42)</f>
        <v/>
      </c>
      <c r="AH50" s="219" t="str">
        <f>IF(OR(AND('Résultats élèves'!I42&gt;=$E$4,'Résultats élèves'!I42&lt;=$E$5),'Résultats élèves'!I42="A"),'Groupes de besoin'!A50,"")</f>
        <v/>
      </c>
      <c r="AI50" s="220" t="str">
        <f>IF(AH50="","",'Résultats élèves'!I42)</f>
        <v/>
      </c>
      <c r="AJ50" s="221"/>
      <c r="AK50" s="217" t="str">
        <f>IF(OR('Résultats élèves'!J42&lt;$E$4,'Résultats élèves'!J42="A"),'Groupes de besoin'!A50,"")</f>
        <v/>
      </c>
      <c r="AL50" s="218" t="str">
        <f>IF(AK50="","",'Résultats élèves'!J42)</f>
        <v/>
      </c>
      <c r="AM50" s="219" t="str">
        <f>IF(OR(AND('Résultats élèves'!J42&gt;=$E$4,'Résultats élèves'!J42&lt;=$E$5),'Résultats élèves'!J42="A"),'Groupes de besoin'!A50,"")</f>
        <v/>
      </c>
      <c r="AN50" s="220" t="str">
        <f>IF(AM50="","",'Résultats élèves'!J42)</f>
        <v/>
      </c>
      <c r="AO50" s="221"/>
      <c r="AP50" s="217" t="str">
        <f>IF(OR('Résultats élèves'!K42&lt;$E$4,'Résultats élèves'!K42="A"),'Groupes de besoin'!A50,"")</f>
        <v/>
      </c>
      <c r="AQ50" s="218" t="str">
        <f>IF(AP50="","",'Résultats élèves'!K42)</f>
        <v/>
      </c>
      <c r="AR50" s="219" t="str">
        <f>IF(OR(AND('Résultats élèves'!K42&gt;=$E$4,'Résultats élèves'!K42&lt;=$E$5),'Résultats élèves'!K42="A"),'Groupes de besoin'!A50,"")</f>
        <v/>
      </c>
      <c r="AS50" s="220" t="str">
        <f>IF(AR50="","",'Résultats élèves'!K42)</f>
        <v/>
      </c>
      <c r="AT50" s="221"/>
      <c r="AU50" s="217" t="str">
        <f>IF(OR('Résultats élèves'!L42&lt;$E$4,'Résultats élèves'!L42="A"),'Groupes de besoin'!A50,"")</f>
        <v/>
      </c>
      <c r="AV50" s="218" t="str">
        <f>IF(AU50="","",'Résultats élèves'!L42)</f>
        <v/>
      </c>
      <c r="AW50" s="219" t="str">
        <f>IF(OR(AND('Résultats élèves'!L42&gt;=$E$4,'Résultats élèves'!L42&lt;=$E$5),'Résultats élèves'!L42="A"),'Groupes de besoin'!A50,"")</f>
        <v/>
      </c>
      <c r="AX50" s="220" t="str">
        <f>IF(AW50="","",'Résultats élèves'!L42)</f>
        <v/>
      </c>
      <c r="AY50" s="221"/>
      <c r="AZ50" s="217" t="str">
        <f>IF(OR('Résultats élèves'!M42&lt;$E$4,'Résultats élèves'!M42="A"),'Groupes de besoin'!A50,"")</f>
        <v/>
      </c>
      <c r="BA50" s="218" t="str">
        <f>IF(AZ50="","",'Résultats élèves'!M42)</f>
        <v/>
      </c>
      <c r="BB50" s="219" t="str">
        <f>IF(OR(AND('Résultats élèves'!M42&gt;=$E$4,'Résultats élèves'!M42&lt;=$E$5),'Résultats élèves'!M42="A"),'Groupes de besoin'!A50,"")</f>
        <v/>
      </c>
      <c r="BC50" s="220" t="str">
        <f>IF(BB50="","",'Résultats élèves'!M42)</f>
        <v/>
      </c>
    </row>
    <row r="51" spans="1:55" s="225" customFormat="1">
      <c r="A51" s="227" t="str">
        <f>IF(Accueil!F52="","",Accueil!F52)</f>
        <v/>
      </c>
      <c r="B51" s="217" t="str">
        <f>IF(OR('Résultats élèves'!D43&lt;$E$4,'Résultats élèves'!D43="A"),'Groupes de besoin'!A51,"")</f>
        <v/>
      </c>
      <c r="C51" s="218" t="str">
        <f>IF(B51="","",'Résultats élèves'!D43)</f>
        <v/>
      </c>
      <c r="D51" s="219" t="str">
        <f>IF(OR(AND('Résultats élèves'!D43&gt;=$E$4,'Résultats élèves'!D43&lt;=$E$5),'Résultats élèves'!D43="A"),'Groupes de besoin'!A51,"")</f>
        <v/>
      </c>
      <c r="E51" s="220" t="str">
        <f>IF(D51="","",'Résultats élèves'!D43)</f>
        <v/>
      </c>
      <c r="F51" s="221"/>
      <c r="G51" s="217" t="str">
        <f>IF(OR('Résultats élèves'!E43&lt;$E$4,'Résultats élèves'!E43="A"),'Groupes de besoin'!A51,"")</f>
        <v/>
      </c>
      <c r="H51" s="218" t="str">
        <f>IF(G51="","",'Résultats élèves'!E43)</f>
        <v/>
      </c>
      <c r="I51" s="219" t="str">
        <f>IF(OR(AND('Résultats élèves'!E43&gt;=$E$4,'Résultats élèves'!E43&lt;=$E$5),'Résultats élèves'!E43="A"),'Groupes de besoin'!A51,"")</f>
        <v/>
      </c>
      <c r="J51" s="220" t="str">
        <f>IF(I51="","",'Résultats élèves'!E43)</f>
        <v/>
      </c>
      <c r="K51" s="221"/>
      <c r="L51" s="217" t="str">
        <f>IF(OR('Résultats élèves'!F43&lt;$E$4,'Résultats élèves'!F43="A"),'Groupes de besoin'!A51,"")</f>
        <v/>
      </c>
      <c r="M51" s="218" t="str">
        <f>IF(L51="","",'Résultats élèves'!F43)</f>
        <v/>
      </c>
      <c r="N51" s="219" t="str">
        <f>IF(OR(AND('Résultats élèves'!F43&gt;=$E$4,'Résultats élèves'!F43&lt;=$E$5),'Résultats élèves'!F43="A"),'Groupes de besoin'!A51,"")</f>
        <v/>
      </c>
      <c r="O51" s="220" t="str">
        <f>IF(N51="","",'Résultats élèves'!F43)</f>
        <v/>
      </c>
      <c r="P51" s="221"/>
      <c r="Q51" s="217" t="str">
        <f>IF(OR('Résultats élèves'!G43&lt;$E$4,'Résultats élèves'!G43="A"),'Groupes de besoin'!A51,"")</f>
        <v/>
      </c>
      <c r="R51" s="218" t="str">
        <f>IF(Q51="","",'Résultats élèves'!G43)</f>
        <v/>
      </c>
      <c r="S51" s="219" t="str">
        <f>IF(OR(AND('Résultats élèves'!G43&gt;=$E$4,'Résultats élèves'!G43&lt;=$E$5),'Résultats élèves'!G43="A"),'Groupes de besoin'!A51,"")</f>
        <v/>
      </c>
      <c r="T51" s="220" t="str">
        <f>IF(S51="","",'Résultats élèves'!G43)</f>
        <v/>
      </c>
      <c r="U51" s="221"/>
      <c r="V51" s="217" t="str">
        <f>IF(OR('Résultats élèves'!H43&lt;$E$4,'Résultats élèves'!H43="A"),'Groupes de besoin'!A51,"")</f>
        <v/>
      </c>
      <c r="W51" s="218" t="str">
        <f>IF(V51="","",'Résultats élèves'!H43)</f>
        <v/>
      </c>
      <c r="X51" s="219" t="str">
        <f>IF(OR(AND('Résultats élèves'!H43&gt;=$E$4,'Résultats élèves'!H43&lt;=$E$5),'Résultats élèves'!H43="A"),'Groupes de besoin'!A51,"")</f>
        <v/>
      </c>
      <c r="Y51" s="220" t="str">
        <f>IF(X51="","",'Résultats élèves'!H43)</f>
        <v/>
      </c>
      <c r="Z51" s="222"/>
      <c r="AA51" s="223">
        <f t="shared" si="0"/>
        <v>24</v>
      </c>
      <c r="AB51" s="224">
        <f t="shared" si="1"/>
        <v>20</v>
      </c>
      <c r="AC51" s="291" t="str">
        <f>IF(AA51&lt;$AA$9,#REF!,"")</f>
        <v/>
      </c>
      <c r="AD51" s="291"/>
      <c r="AE51" s="226"/>
      <c r="AF51" s="217" t="str">
        <f>IF(OR('Résultats élèves'!I43&lt;$E$4,'Résultats élèves'!I43="A"),'Groupes de besoin'!A51,"")</f>
        <v/>
      </c>
      <c r="AG51" s="218" t="str">
        <f>IF(AF51="","",'Résultats élèves'!I43)</f>
        <v/>
      </c>
      <c r="AH51" s="219" t="str">
        <f>IF(OR(AND('Résultats élèves'!I43&gt;=$E$4,'Résultats élèves'!I43&lt;=$E$5),'Résultats élèves'!I43="A"),'Groupes de besoin'!A51,"")</f>
        <v/>
      </c>
      <c r="AI51" s="220" t="str">
        <f>IF(AH51="","",'Résultats élèves'!I43)</f>
        <v/>
      </c>
      <c r="AJ51" s="221"/>
      <c r="AK51" s="217" t="str">
        <f>IF(OR('Résultats élèves'!J43&lt;$E$4,'Résultats élèves'!J43="A"),'Groupes de besoin'!A51,"")</f>
        <v/>
      </c>
      <c r="AL51" s="218" t="str">
        <f>IF(AK51="","",'Résultats élèves'!J43)</f>
        <v/>
      </c>
      <c r="AM51" s="219" t="str">
        <f>IF(OR(AND('Résultats élèves'!J43&gt;=$E$4,'Résultats élèves'!J43&lt;=$E$5),'Résultats élèves'!J43="A"),'Groupes de besoin'!A51,"")</f>
        <v/>
      </c>
      <c r="AN51" s="220" t="str">
        <f>IF(AM51="","",'Résultats élèves'!J43)</f>
        <v/>
      </c>
      <c r="AO51" s="221"/>
      <c r="AP51" s="217" t="str">
        <f>IF(OR('Résultats élèves'!K43&lt;$E$4,'Résultats élèves'!K43="A"),'Groupes de besoin'!A51,"")</f>
        <v/>
      </c>
      <c r="AQ51" s="218" t="str">
        <f>IF(AP51="","",'Résultats élèves'!K43)</f>
        <v/>
      </c>
      <c r="AR51" s="219" t="str">
        <f>IF(OR(AND('Résultats élèves'!K43&gt;=$E$4,'Résultats élèves'!K43&lt;=$E$5),'Résultats élèves'!K43="A"),'Groupes de besoin'!A51,"")</f>
        <v/>
      </c>
      <c r="AS51" s="220" t="str">
        <f>IF(AR51="","",'Résultats élèves'!K43)</f>
        <v/>
      </c>
      <c r="AT51" s="221"/>
      <c r="AU51" s="217" t="str">
        <f>IF(OR('Résultats élèves'!L43&lt;$E$4,'Résultats élèves'!L43="A"),'Groupes de besoin'!A51,"")</f>
        <v/>
      </c>
      <c r="AV51" s="218" t="str">
        <f>IF(AU51="","",'Résultats élèves'!L43)</f>
        <v/>
      </c>
      <c r="AW51" s="219" t="str">
        <f>IF(OR(AND('Résultats élèves'!L43&gt;=$E$4,'Résultats élèves'!L43&lt;=$E$5),'Résultats élèves'!L43="A"),'Groupes de besoin'!A51,"")</f>
        <v/>
      </c>
      <c r="AX51" s="220" t="str">
        <f>IF(AW51="","",'Résultats élèves'!L43)</f>
        <v/>
      </c>
      <c r="AY51" s="221"/>
      <c r="AZ51" s="217" t="str">
        <f>IF(OR('Résultats élèves'!M43&lt;$E$4,'Résultats élèves'!M43="A"),'Groupes de besoin'!A51,"")</f>
        <v/>
      </c>
      <c r="BA51" s="218" t="str">
        <f>IF(AZ51="","",'Résultats élèves'!M43)</f>
        <v/>
      </c>
      <c r="BB51" s="219" t="str">
        <f>IF(OR(AND('Résultats élèves'!M43&gt;=$E$4,'Résultats élèves'!M43&lt;=$E$5),'Résultats élèves'!M43="A"),'Groupes de besoin'!A51,"")</f>
        <v/>
      </c>
      <c r="BC51" s="220" t="str">
        <f>IF(BB51="","",'Résultats élèves'!M43)</f>
        <v/>
      </c>
    </row>
    <row r="52" spans="1:55" s="225" customFormat="1">
      <c r="A52" s="227" t="str">
        <f>IF(Accueil!F53="","",Accueil!F53)</f>
        <v/>
      </c>
      <c r="B52" s="217" t="str">
        <f>IF(OR('Résultats élèves'!D44&lt;$E$4,'Résultats élèves'!D44="A"),'Groupes de besoin'!A52,"")</f>
        <v/>
      </c>
      <c r="C52" s="218" t="str">
        <f>IF(B52="","",'Résultats élèves'!D44)</f>
        <v/>
      </c>
      <c r="D52" s="219" t="str">
        <f>IF(OR(AND('Résultats élèves'!D44&gt;=$E$4,'Résultats élèves'!D44&lt;=$E$5),'Résultats élèves'!D44="A"),'Groupes de besoin'!A52,"")</f>
        <v/>
      </c>
      <c r="E52" s="220" t="str">
        <f>IF(D52="","",'Résultats élèves'!D44)</f>
        <v/>
      </c>
      <c r="F52" s="221"/>
      <c r="G52" s="217" t="str">
        <f>IF(OR('Résultats élèves'!E44&lt;$E$4,'Résultats élèves'!E44="A"),'Groupes de besoin'!A52,"")</f>
        <v/>
      </c>
      <c r="H52" s="218" t="str">
        <f>IF(G52="","",'Résultats élèves'!E44)</f>
        <v/>
      </c>
      <c r="I52" s="219" t="str">
        <f>IF(OR(AND('Résultats élèves'!E44&gt;=$E$4,'Résultats élèves'!E44&lt;=$E$5),'Résultats élèves'!E44="A"),'Groupes de besoin'!A52,"")</f>
        <v/>
      </c>
      <c r="J52" s="220" t="str">
        <f>IF(I52="","",'Résultats élèves'!E44)</f>
        <v/>
      </c>
      <c r="K52" s="221"/>
      <c r="L52" s="217" t="str">
        <f>IF(OR('Résultats élèves'!F44&lt;$E$4,'Résultats élèves'!F44="A"),'Groupes de besoin'!A52,"")</f>
        <v/>
      </c>
      <c r="M52" s="218" t="str">
        <f>IF(L52="","",'Résultats élèves'!F44)</f>
        <v/>
      </c>
      <c r="N52" s="219" t="str">
        <f>IF(OR(AND('Résultats élèves'!F44&gt;=$E$4,'Résultats élèves'!F44&lt;=$E$5),'Résultats élèves'!F44="A"),'Groupes de besoin'!A52,"")</f>
        <v/>
      </c>
      <c r="O52" s="220" t="str">
        <f>IF(N52="","",'Résultats élèves'!F44)</f>
        <v/>
      </c>
      <c r="P52" s="221"/>
      <c r="Q52" s="217" t="str">
        <f>IF(OR('Résultats élèves'!G44&lt;$E$4,'Résultats élèves'!G44="A"),'Groupes de besoin'!A52,"")</f>
        <v/>
      </c>
      <c r="R52" s="218" t="str">
        <f>IF(Q52="","",'Résultats élèves'!G44)</f>
        <v/>
      </c>
      <c r="S52" s="219" t="str">
        <f>IF(OR(AND('Résultats élèves'!G44&gt;=$E$4,'Résultats élèves'!G44&lt;=$E$5),'Résultats élèves'!G44="A"),'Groupes de besoin'!A52,"")</f>
        <v/>
      </c>
      <c r="T52" s="220" t="str">
        <f>IF(S52="","",'Résultats élèves'!G44)</f>
        <v/>
      </c>
      <c r="U52" s="221"/>
      <c r="V52" s="217" t="str">
        <f>IF(OR('Résultats élèves'!H44&lt;$E$4,'Résultats élèves'!H44="A"),'Groupes de besoin'!A52,"")</f>
        <v/>
      </c>
      <c r="W52" s="218" t="str">
        <f>IF(V52="","",'Résultats élèves'!H44)</f>
        <v/>
      </c>
      <c r="X52" s="219" t="str">
        <f>IF(OR(AND('Résultats élèves'!H44&gt;=$E$4,'Résultats élèves'!H44&lt;=$E$5),'Résultats élèves'!H44="A"),'Groupes de besoin'!A52,"")</f>
        <v/>
      </c>
      <c r="Y52" s="220" t="str">
        <f>IF(X52="","",'Résultats élèves'!H44)</f>
        <v/>
      </c>
      <c r="Z52" s="222"/>
      <c r="AA52" s="223">
        <f t="shared" si="0"/>
        <v>24</v>
      </c>
      <c r="AB52" s="224">
        <f t="shared" si="1"/>
        <v>20</v>
      </c>
      <c r="AC52" s="291" t="str">
        <f>IF(AA52&lt;$AA$9,#REF!,"")</f>
        <v/>
      </c>
      <c r="AD52" s="291"/>
      <c r="AE52" s="226"/>
      <c r="AF52" s="217" t="str">
        <f>IF(OR('Résultats élèves'!I44&lt;$E$4,'Résultats élèves'!I44="A"),'Groupes de besoin'!A52,"")</f>
        <v/>
      </c>
      <c r="AG52" s="218" t="str">
        <f>IF(AF52="","",'Résultats élèves'!I44)</f>
        <v/>
      </c>
      <c r="AH52" s="219" t="str">
        <f>IF(OR(AND('Résultats élèves'!I44&gt;=$E$4,'Résultats élèves'!I44&lt;=$E$5),'Résultats élèves'!I44="A"),'Groupes de besoin'!A52,"")</f>
        <v/>
      </c>
      <c r="AI52" s="220" t="str">
        <f>IF(AH52="","",'Résultats élèves'!I44)</f>
        <v/>
      </c>
      <c r="AJ52" s="221"/>
      <c r="AK52" s="217" t="str">
        <f>IF(OR('Résultats élèves'!J44&lt;$E$4,'Résultats élèves'!J44="A"),'Groupes de besoin'!A52,"")</f>
        <v/>
      </c>
      <c r="AL52" s="218" t="str">
        <f>IF(AK52="","",'Résultats élèves'!J44)</f>
        <v/>
      </c>
      <c r="AM52" s="219" t="str">
        <f>IF(OR(AND('Résultats élèves'!J44&gt;=$E$4,'Résultats élèves'!J44&lt;=$E$5),'Résultats élèves'!J44="A"),'Groupes de besoin'!A52,"")</f>
        <v/>
      </c>
      <c r="AN52" s="220" t="str">
        <f>IF(AM52="","",'Résultats élèves'!J44)</f>
        <v/>
      </c>
      <c r="AO52" s="221"/>
      <c r="AP52" s="217" t="str">
        <f>IF(OR('Résultats élèves'!K44&lt;$E$4,'Résultats élèves'!K44="A"),'Groupes de besoin'!A52,"")</f>
        <v/>
      </c>
      <c r="AQ52" s="218" t="str">
        <f>IF(AP52="","",'Résultats élèves'!K44)</f>
        <v/>
      </c>
      <c r="AR52" s="219" t="str">
        <f>IF(OR(AND('Résultats élèves'!K44&gt;=$E$4,'Résultats élèves'!K44&lt;=$E$5),'Résultats élèves'!K44="A"),'Groupes de besoin'!A52,"")</f>
        <v/>
      </c>
      <c r="AS52" s="220" t="str">
        <f>IF(AR52="","",'Résultats élèves'!K44)</f>
        <v/>
      </c>
      <c r="AT52" s="221"/>
      <c r="AU52" s="217" t="str">
        <f>IF(OR('Résultats élèves'!L44&lt;$E$4,'Résultats élèves'!L44="A"),'Groupes de besoin'!A52,"")</f>
        <v/>
      </c>
      <c r="AV52" s="218" t="str">
        <f>IF(AU52="","",'Résultats élèves'!L44)</f>
        <v/>
      </c>
      <c r="AW52" s="219" t="str">
        <f>IF(OR(AND('Résultats élèves'!L44&gt;=$E$4,'Résultats élèves'!L44&lt;=$E$5),'Résultats élèves'!L44="A"),'Groupes de besoin'!A52,"")</f>
        <v/>
      </c>
      <c r="AX52" s="220" t="str">
        <f>IF(AW52="","",'Résultats élèves'!L44)</f>
        <v/>
      </c>
      <c r="AY52" s="221"/>
      <c r="AZ52" s="217" t="str">
        <f>IF(OR('Résultats élèves'!M44&lt;$E$4,'Résultats élèves'!M44="A"),'Groupes de besoin'!A52,"")</f>
        <v/>
      </c>
      <c r="BA52" s="218" t="str">
        <f>IF(AZ52="","",'Résultats élèves'!M44)</f>
        <v/>
      </c>
      <c r="BB52" s="219" t="str">
        <f>IF(OR(AND('Résultats élèves'!M44&gt;=$E$4,'Résultats élèves'!M44&lt;=$E$5),'Résultats élèves'!M44="A"),'Groupes de besoin'!A52,"")</f>
        <v/>
      </c>
      <c r="BC52" s="220" t="str">
        <f>IF(BB52="","",'Résultats élèves'!M44)</f>
        <v/>
      </c>
    </row>
    <row r="53" spans="1:55" s="225" customFormat="1">
      <c r="A53" s="227" t="str">
        <f>IF(Accueil!F54="","",Accueil!F54)</f>
        <v/>
      </c>
      <c r="B53" s="217" t="str">
        <f>IF(OR('Résultats élèves'!D45&lt;$E$4,'Résultats élèves'!D45="A"),'Groupes de besoin'!A53,"")</f>
        <v/>
      </c>
      <c r="C53" s="218" t="str">
        <f>IF(B53="","",'Résultats élèves'!D45)</f>
        <v/>
      </c>
      <c r="D53" s="219" t="str">
        <f>IF(OR(AND('Résultats élèves'!D45&gt;=$E$4,'Résultats élèves'!D45&lt;=$E$5),'Résultats élèves'!D45="A"),'Groupes de besoin'!A53,"")</f>
        <v/>
      </c>
      <c r="E53" s="220" t="str">
        <f>IF(D53="","",'Résultats élèves'!D45)</f>
        <v/>
      </c>
      <c r="F53" s="221"/>
      <c r="G53" s="217" t="str">
        <f>IF(OR('Résultats élèves'!E45&lt;$E$4,'Résultats élèves'!E45="A"),'Groupes de besoin'!A53,"")</f>
        <v/>
      </c>
      <c r="H53" s="218" t="str">
        <f>IF(G53="","",'Résultats élèves'!E45)</f>
        <v/>
      </c>
      <c r="I53" s="219" t="str">
        <f>IF(OR(AND('Résultats élèves'!E45&gt;=$E$4,'Résultats élèves'!E45&lt;=$E$5),'Résultats élèves'!E45="A"),'Groupes de besoin'!A53,"")</f>
        <v/>
      </c>
      <c r="J53" s="220" t="str">
        <f>IF(I53="","",'Résultats élèves'!E45)</f>
        <v/>
      </c>
      <c r="K53" s="221"/>
      <c r="L53" s="217" t="str">
        <f>IF(OR('Résultats élèves'!F45&lt;$E$4,'Résultats élèves'!F45="A"),'Groupes de besoin'!A53,"")</f>
        <v/>
      </c>
      <c r="M53" s="218" t="str">
        <f>IF(L53="","",'Résultats élèves'!F45)</f>
        <v/>
      </c>
      <c r="N53" s="219" t="str">
        <f>IF(OR(AND('Résultats élèves'!F45&gt;=$E$4,'Résultats élèves'!F45&lt;=$E$5),'Résultats élèves'!F45="A"),'Groupes de besoin'!A53,"")</f>
        <v/>
      </c>
      <c r="O53" s="220" t="str">
        <f>IF(N53="","",'Résultats élèves'!F45)</f>
        <v/>
      </c>
      <c r="P53" s="221"/>
      <c r="Q53" s="217" t="str">
        <f>IF(OR('Résultats élèves'!G45&lt;$E$4,'Résultats élèves'!G45="A"),'Groupes de besoin'!A53,"")</f>
        <v/>
      </c>
      <c r="R53" s="218" t="str">
        <f>IF(Q53="","",'Résultats élèves'!G45)</f>
        <v/>
      </c>
      <c r="S53" s="219" t="str">
        <f>IF(OR(AND('Résultats élèves'!G45&gt;=$E$4,'Résultats élèves'!G45&lt;=$E$5),'Résultats élèves'!G45="A"),'Groupes de besoin'!A53,"")</f>
        <v/>
      </c>
      <c r="T53" s="220" t="str">
        <f>IF(S53="","",'Résultats élèves'!G45)</f>
        <v/>
      </c>
      <c r="U53" s="221"/>
      <c r="V53" s="217" t="str">
        <f>IF(OR('Résultats élèves'!H45&lt;$E$4,'Résultats élèves'!H45="A"),'Groupes de besoin'!A53,"")</f>
        <v/>
      </c>
      <c r="W53" s="218" t="str">
        <f>IF(V53="","",'Résultats élèves'!H45)</f>
        <v/>
      </c>
      <c r="X53" s="219" t="str">
        <f>IF(OR(AND('Résultats élèves'!H45&gt;=$E$4,'Résultats élèves'!H45&lt;=$E$5),'Résultats élèves'!H45="A"),'Groupes de besoin'!A53,"")</f>
        <v/>
      </c>
      <c r="Y53" s="220" t="str">
        <f>IF(X53="","",'Résultats élèves'!H45)</f>
        <v/>
      </c>
      <c r="Z53" s="222"/>
      <c r="AA53" s="223">
        <f t="shared" si="0"/>
        <v>24</v>
      </c>
      <c r="AB53" s="224">
        <f t="shared" si="1"/>
        <v>20</v>
      </c>
      <c r="AC53" s="291" t="str">
        <f>IF(AA53&lt;$AA$9,#REF!,"")</f>
        <v/>
      </c>
      <c r="AD53" s="291"/>
      <c r="AE53" s="226"/>
      <c r="AF53" s="217" t="str">
        <f>IF(OR('Résultats élèves'!I45&lt;$E$4,'Résultats élèves'!I45="A"),'Groupes de besoin'!A53,"")</f>
        <v/>
      </c>
      <c r="AG53" s="218" t="str">
        <f>IF(AF53="","",'Résultats élèves'!I45)</f>
        <v/>
      </c>
      <c r="AH53" s="219" t="str">
        <f>IF(OR(AND('Résultats élèves'!I45&gt;=$E$4,'Résultats élèves'!I45&lt;=$E$5),'Résultats élèves'!I45="A"),'Groupes de besoin'!A53,"")</f>
        <v/>
      </c>
      <c r="AI53" s="220" t="str">
        <f>IF(AH53="","",'Résultats élèves'!I45)</f>
        <v/>
      </c>
      <c r="AJ53" s="221"/>
      <c r="AK53" s="217" t="str">
        <f>IF(OR('Résultats élèves'!J45&lt;$E$4,'Résultats élèves'!J45="A"),'Groupes de besoin'!A53,"")</f>
        <v/>
      </c>
      <c r="AL53" s="218" t="str">
        <f>IF(AK53="","",'Résultats élèves'!J45)</f>
        <v/>
      </c>
      <c r="AM53" s="219" t="str">
        <f>IF(OR(AND('Résultats élèves'!J45&gt;=$E$4,'Résultats élèves'!J45&lt;=$E$5),'Résultats élèves'!J45="A"),'Groupes de besoin'!A53,"")</f>
        <v/>
      </c>
      <c r="AN53" s="220" t="str">
        <f>IF(AM53="","",'Résultats élèves'!J45)</f>
        <v/>
      </c>
      <c r="AO53" s="221"/>
      <c r="AP53" s="217" t="str">
        <f>IF(OR('Résultats élèves'!K45&lt;$E$4,'Résultats élèves'!K45="A"),'Groupes de besoin'!A53,"")</f>
        <v/>
      </c>
      <c r="AQ53" s="218" t="str">
        <f>IF(AP53="","",'Résultats élèves'!K45)</f>
        <v/>
      </c>
      <c r="AR53" s="219" t="str">
        <f>IF(OR(AND('Résultats élèves'!K45&gt;=$E$4,'Résultats élèves'!K45&lt;=$E$5),'Résultats élèves'!K45="A"),'Groupes de besoin'!A53,"")</f>
        <v/>
      </c>
      <c r="AS53" s="220" t="str">
        <f>IF(AR53="","",'Résultats élèves'!K45)</f>
        <v/>
      </c>
      <c r="AT53" s="221"/>
      <c r="AU53" s="217" t="str">
        <f>IF(OR('Résultats élèves'!L45&lt;$E$4,'Résultats élèves'!L45="A"),'Groupes de besoin'!A53,"")</f>
        <v/>
      </c>
      <c r="AV53" s="218" t="str">
        <f>IF(AU53="","",'Résultats élèves'!L45)</f>
        <v/>
      </c>
      <c r="AW53" s="219" t="str">
        <f>IF(OR(AND('Résultats élèves'!L45&gt;=$E$4,'Résultats élèves'!L45&lt;=$E$5),'Résultats élèves'!L45="A"),'Groupes de besoin'!A53,"")</f>
        <v/>
      </c>
      <c r="AX53" s="220" t="str">
        <f>IF(AW53="","",'Résultats élèves'!L45)</f>
        <v/>
      </c>
      <c r="AY53" s="221"/>
      <c r="AZ53" s="217" t="str">
        <f>IF(OR('Résultats élèves'!M45&lt;$E$4,'Résultats élèves'!M45="A"),'Groupes de besoin'!A53,"")</f>
        <v/>
      </c>
      <c r="BA53" s="218" t="str">
        <f>IF(AZ53="","",'Résultats élèves'!M45)</f>
        <v/>
      </c>
      <c r="BB53" s="219" t="str">
        <f>IF(OR(AND('Résultats élèves'!M45&gt;=$E$4,'Résultats élèves'!M45&lt;=$E$5),'Résultats élèves'!M45="A"),'Groupes de besoin'!A53,"")</f>
        <v/>
      </c>
      <c r="BC53" s="220" t="str">
        <f>IF(BB53="","",'Résultats élèves'!M45)</f>
        <v/>
      </c>
    </row>
    <row r="54" spans="1:55" s="225" customFormat="1">
      <c r="A54" s="227" t="str">
        <f>IF(Accueil!F55="","",Accueil!F55)</f>
        <v/>
      </c>
      <c r="B54" s="217" t="str">
        <f>IF(OR('Résultats élèves'!D46&lt;$E$4,'Résultats élèves'!D46="A"),'Groupes de besoin'!A54,"")</f>
        <v/>
      </c>
      <c r="C54" s="218" t="str">
        <f>IF(B54="","",'Résultats élèves'!D46)</f>
        <v/>
      </c>
      <c r="D54" s="219" t="str">
        <f>IF(OR(AND('Résultats élèves'!D46&gt;=$E$4,'Résultats élèves'!D46&lt;=$E$5),'Résultats élèves'!D46="A"),'Groupes de besoin'!A54,"")</f>
        <v/>
      </c>
      <c r="E54" s="220" t="str">
        <f>IF(D54="","",'Résultats élèves'!D46)</f>
        <v/>
      </c>
      <c r="F54" s="221"/>
      <c r="G54" s="217" t="str">
        <f>IF(OR('Résultats élèves'!E46&lt;$E$4,'Résultats élèves'!E46="A"),'Groupes de besoin'!A54,"")</f>
        <v/>
      </c>
      <c r="H54" s="218" t="str">
        <f>IF(G54="","",'Résultats élèves'!E46)</f>
        <v/>
      </c>
      <c r="I54" s="219" t="str">
        <f>IF(OR(AND('Résultats élèves'!E46&gt;=$E$4,'Résultats élèves'!E46&lt;=$E$5),'Résultats élèves'!E46="A"),'Groupes de besoin'!A54,"")</f>
        <v/>
      </c>
      <c r="J54" s="220" t="str">
        <f>IF(I54="","",'Résultats élèves'!E46)</f>
        <v/>
      </c>
      <c r="K54" s="221"/>
      <c r="L54" s="217" t="str">
        <f>IF(OR('Résultats élèves'!F46&lt;$E$4,'Résultats élèves'!F46="A"),'Groupes de besoin'!A54,"")</f>
        <v/>
      </c>
      <c r="M54" s="218" t="str">
        <f>IF(L54="","",'Résultats élèves'!F46)</f>
        <v/>
      </c>
      <c r="N54" s="219" t="str">
        <f>IF(OR(AND('Résultats élèves'!F46&gt;=$E$4,'Résultats élèves'!F46&lt;=$E$5),'Résultats élèves'!F46="A"),'Groupes de besoin'!A54,"")</f>
        <v/>
      </c>
      <c r="O54" s="220" t="str">
        <f>IF(N54="","",'Résultats élèves'!F46)</f>
        <v/>
      </c>
      <c r="P54" s="221"/>
      <c r="Q54" s="217" t="str">
        <f>IF(OR('Résultats élèves'!G46&lt;$E$4,'Résultats élèves'!G46="A"),'Groupes de besoin'!A54,"")</f>
        <v/>
      </c>
      <c r="R54" s="218" t="str">
        <f>IF(Q54="","",'Résultats élèves'!G46)</f>
        <v/>
      </c>
      <c r="S54" s="219" t="str">
        <f>IF(OR(AND('Résultats élèves'!G46&gt;=$E$4,'Résultats élèves'!G46&lt;=$E$5),'Résultats élèves'!G46="A"),'Groupes de besoin'!A54,"")</f>
        <v/>
      </c>
      <c r="T54" s="220" t="str">
        <f>IF(S54="","",'Résultats élèves'!G46)</f>
        <v/>
      </c>
      <c r="U54" s="221"/>
      <c r="V54" s="217" t="str">
        <f>IF(OR('Résultats élèves'!H46&lt;$E$4,'Résultats élèves'!H46="A"),'Groupes de besoin'!A54,"")</f>
        <v/>
      </c>
      <c r="W54" s="218" t="str">
        <f>IF(V54="","",'Résultats élèves'!H46)</f>
        <v/>
      </c>
      <c r="X54" s="219" t="str">
        <f>IF(OR(AND('Résultats élèves'!H46&gt;=$E$4,'Résultats élèves'!H46&lt;=$E$5),'Résultats élèves'!H46="A"),'Groupes de besoin'!A54,"")</f>
        <v/>
      </c>
      <c r="Y54" s="220" t="str">
        <f>IF(X54="","",'Résultats élèves'!H46)</f>
        <v/>
      </c>
      <c r="Z54" s="222"/>
      <c r="AA54" s="223">
        <f t="shared" si="0"/>
        <v>24</v>
      </c>
      <c r="AB54" s="224">
        <f t="shared" si="1"/>
        <v>20</v>
      </c>
      <c r="AC54" s="291" t="str">
        <f>IF(AA54&lt;$AA$9,#REF!,"")</f>
        <v/>
      </c>
      <c r="AD54" s="291"/>
      <c r="AE54" s="226"/>
      <c r="AF54" s="217" t="str">
        <f>IF(OR('Résultats élèves'!I46&lt;$E$4,'Résultats élèves'!I46="A"),'Groupes de besoin'!A54,"")</f>
        <v/>
      </c>
      <c r="AG54" s="218" t="str">
        <f>IF(AF54="","",'Résultats élèves'!I46)</f>
        <v/>
      </c>
      <c r="AH54" s="219" t="str">
        <f>IF(OR(AND('Résultats élèves'!I46&gt;=$E$4,'Résultats élèves'!I46&lt;=$E$5),'Résultats élèves'!I46="A"),'Groupes de besoin'!A54,"")</f>
        <v/>
      </c>
      <c r="AI54" s="220" t="str">
        <f>IF(AH54="","",'Résultats élèves'!I46)</f>
        <v/>
      </c>
      <c r="AJ54" s="221"/>
      <c r="AK54" s="217" t="str">
        <f>IF(OR('Résultats élèves'!J46&lt;$E$4,'Résultats élèves'!J46="A"),'Groupes de besoin'!A54,"")</f>
        <v/>
      </c>
      <c r="AL54" s="218" t="str">
        <f>IF(AK54="","",'Résultats élèves'!J46)</f>
        <v/>
      </c>
      <c r="AM54" s="219" t="str">
        <f>IF(OR(AND('Résultats élèves'!J46&gt;=$E$4,'Résultats élèves'!J46&lt;=$E$5),'Résultats élèves'!J46="A"),'Groupes de besoin'!A54,"")</f>
        <v/>
      </c>
      <c r="AN54" s="220" t="str">
        <f>IF(AM54="","",'Résultats élèves'!J46)</f>
        <v/>
      </c>
      <c r="AO54" s="221"/>
      <c r="AP54" s="217" t="str">
        <f>IF(OR('Résultats élèves'!K46&lt;$E$4,'Résultats élèves'!K46="A"),'Groupes de besoin'!A54,"")</f>
        <v/>
      </c>
      <c r="AQ54" s="218" t="str">
        <f>IF(AP54="","",'Résultats élèves'!K46)</f>
        <v/>
      </c>
      <c r="AR54" s="219" t="str">
        <f>IF(OR(AND('Résultats élèves'!K46&gt;=$E$4,'Résultats élèves'!K46&lt;=$E$5),'Résultats élèves'!K46="A"),'Groupes de besoin'!A54,"")</f>
        <v/>
      </c>
      <c r="AS54" s="220" t="str">
        <f>IF(AR54="","",'Résultats élèves'!K46)</f>
        <v/>
      </c>
      <c r="AT54" s="221"/>
      <c r="AU54" s="217" t="str">
        <f>IF(OR('Résultats élèves'!L46&lt;$E$4,'Résultats élèves'!L46="A"),'Groupes de besoin'!A54,"")</f>
        <v/>
      </c>
      <c r="AV54" s="218" t="str">
        <f>IF(AU54="","",'Résultats élèves'!L46)</f>
        <v/>
      </c>
      <c r="AW54" s="219" t="str">
        <f>IF(OR(AND('Résultats élèves'!L46&gt;=$E$4,'Résultats élèves'!L46&lt;=$E$5),'Résultats élèves'!L46="A"),'Groupes de besoin'!A54,"")</f>
        <v/>
      </c>
      <c r="AX54" s="220" t="str">
        <f>IF(AW54="","",'Résultats élèves'!L46)</f>
        <v/>
      </c>
      <c r="AY54" s="221"/>
      <c r="AZ54" s="217" t="str">
        <f>IF(OR('Résultats élèves'!M46&lt;$E$4,'Résultats élèves'!M46="A"),'Groupes de besoin'!A54,"")</f>
        <v/>
      </c>
      <c r="BA54" s="218" t="str">
        <f>IF(AZ54="","",'Résultats élèves'!M46)</f>
        <v/>
      </c>
      <c r="BB54" s="219" t="str">
        <f>IF(OR(AND('Résultats élèves'!M46&gt;=$E$4,'Résultats élèves'!M46&lt;=$E$5),'Résultats élèves'!M46="A"),'Groupes de besoin'!A54,"")</f>
        <v/>
      </c>
      <c r="BC54" s="220" t="str">
        <f>IF(BB54="","",'Résultats élèves'!M46)</f>
        <v/>
      </c>
    </row>
    <row r="55" spans="1:55" s="225" customFormat="1">
      <c r="A55" s="227" t="str">
        <f>IF(Accueil!F56="","",Accueil!F56)</f>
        <v/>
      </c>
      <c r="B55" s="217" t="str">
        <f>IF(OR('Résultats élèves'!D47&lt;$E$4,'Résultats élèves'!D47="A"),'Groupes de besoin'!A55,"")</f>
        <v/>
      </c>
      <c r="C55" s="218" t="str">
        <f>IF(B55="","",'Résultats élèves'!D47)</f>
        <v/>
      </c>
      <c r="D55" s="219" t="str">
        <f>IF(OR(AND('Résultats élèves'!D47&gt;=$E$4,'Résultats élèves'!D47&lt;=$E$5),'Résultats élèves'!D47="A"),'Groupes de besoin'!A55,"")</f>
        <v/>
      </c>
      <c r="E55" s="220" t="str">
        <f>IF(D55="","",'Résultats élèves'!D47)</f>
        <v/>
      </c>
      <c r="F55" s="221"/>
      <c r="G55" s="217" t="str">
        <f>IF(OR('Résultats élèves'!E47&lt;$E$4,'Résultats élèves'!E47="A"),'Groupes de besoin'!A55,"")</f>
        <v/>
      </c>
      <c r="H55" s="218" t="str">
        <f>IF(G55="","",'Résultats élèves'!E47)</f>
        <v/>
      </c>
      <c r="I55" s="219" t="str">
        <f>IF(OR(AND('Résultats élèves'!E47&gt;=$E$4,'Résultats élèves'!E47&lt;=$E$5),'Résultats élèves'!E47="A"),'Groupes de besoin'!A55,"")</f>
        <v/>
      </c>
      <c r="J55" s="220" t="str">
        <f>IF(I55="","",'Résultats élèves'!E47)</f>
        <v/>
      </c>
      <c r="K55" s="221"/>
      <c r="L55" s="217" t="str">
        <f>IF(OR('Résultats élèves'!F47&lt;$E$4,'Résultats élèves'!F47="A"),'Groupes de besoin'!A55,"")</f>
        <v/>
      </c>
      <c r="M55" s="218" t="str">
        <f>IF(L55="","",'Résultats élèves'!F47)</f>
        <v/>
      </c>
      <c r="N55" s="219" t="str">
        <f>IF(OR(AND('Résultats élèves'!F47&gt;=$E$4,'Résultats élèves'!F47&lt;=$E$5),'Résultats élèves'!F47="A"),'Groupes de besoin'!A55,"")</f>
        <v/>
      </c>
      <c r="O55" s="220" t="str">
        <f>IF(N55="","",'Résultats élèves'!F47)</f>
        <v/>
      </c>
      <c r="P55" s="221"/>
      <c r="Q55" s="217" t="str">
        <f>IF(OR('Résultats élèves'!G47&lt;$E$4,'Résultats élèves'!G47="A"),'Groupes de besoin'!A55,"")</f>
        <v/>
      </c>
      <c r="R55" s="218" t="str">
        <f>IF(Q55="","",'Résultats élèves'!G47)</f>
        <v/>
      </c>
      <c r="S55" s="219" t="str">
        <f>IF(OR(AND('Résultats élèves'!G47&gt;=$E$4,'Résultats élèves'!G47&lt;=$E$5),'Résultats élèves'!G47="A"),'Groupes de besoin'!A55,"")</f>
        <v/>
      </c>
      <c r="T55" s="220" t="str">
        <f>IF(S55="","",'Résultats élèves'!G47)</f>
        <v/>
      </c>
      <c r="U55" s="221"/>
      <c r="V55" s="217" t="str">
        <f>IF(OR('Résultats élèves'!H47&lt;$E$4,'Résultats élèves'!H47="A"),'Groupes de besoin'!A55,"")</f>
        <v/>
      </c>
      <c r="W55" s="218" t="str">
        <f>IF(V55="","",'Résultats élèves'!H47)</f>
        <v/>
      </c>
      <c r="X55" s="219" t="str">
        <f>IF(OR(AND('Résultats élèves'!H47&gt;=$E$4,'Résultats élèves'!H47&lt;=$E$5),'Résultats élèves'!H47="A"),'Groupes de besoin'!A55,"")</f>
        <v/>
      </c>
      <c r="Y55" s="220" t="str">
        <f>IF(X55="","",'Résultats élèves'!H47)</f>
        <v/>
      </c>
      <c r="Z55" s="222"/>
      <c r="AA55" s="223">
        <f t="shared" si="0"/>
        <v>24</v>
      </c>
      <c r="AB55" s="224">
        <f t="shared" si="1"/>
        <v>20</v>
      </c>
      <c r="AC55" s="291" t="str">
        <f>IF(AA55&lt;$AA$9,#REF!,"")</f>
        <v/>
      </c>
      <c r="AD55" s="291"/>
      <c r="AE55" s="226"/>
      <c r="AF55" s="217" t="str">
        <f>IF(OR('Résultats élèves'!I47&lt;$E$4,'Résultats élèves'!I47="A"),'Groupes de besoin'!A55,"")</f>
        <v/>
      </c>
      <c r="AG55" s="218" t="str">
        <f>IF(AF55="","",'Résultats élèves'!I47)</f>
        <v/>
      </c>
      <c r="AH55" s="219" t="str">
        <f>IF(OR(AND('Résultats élèves'!I47&gt;=$E$4,'Résultats élèves'!I47&lt;=$E$5),'Résultats élèves'!I47="A"),'Groupes de besoin'!A55,"")</f>
        <v/>
      </c>
      <c r="AI55" s="220" t="str">
        <f>IF(AH55="","",'Résultats élèves'!I47)</f>
        <v/>
      </c>
      <c r="AJ55" s="221"/>
      <c r="AK55" s="217" t="str">
        <f>IF(OR('Résultats élèves'!J47&lt;$E$4,'Résultats élèves'!J47="A"),'Groupes de besoin'!A55,"")</f>
        <v/>
      </c>
      <c r="AL55" s="218" t="str">
        <f>IF(AK55="","",'Résultats élèves'!J47)</f>
        <v/>
      </c>
      <c r="AM55" s="219" t="str">
        <f>IF(OR(AND('Résultats élèves'!J47&gt;=$E$4,'Résultats élèves'!J47&lt;=$E$5),'Résultats élèves'!J47="A"),'Groupes de besoin'!A55,"")</f>
        <v/>
      </c>
      <c r="AN55" s="220" t="str">
        <f>IF(AM55="","",'Résultats élèves'!J47)</f>
        <v/>
      </c>
      <c r="AO55" s="221"/>
      <c r="AP55" s="217" t="str">
        <f>IF(OR('Résultats élèves'!K47&lt;$E$4,'Résultats élèves'!K47="A"),'Groupes de besoin'!A55,"")</f>
        <v/>
      </c>
      <c r="AQ55" s="218" t="str">
        <f>IF(AP55="","",'Résultats élèves'!K47)</f>
        <v/>
      </c>
      <c r="AR55" s="219" t="str">
        <f>IF(OR(AND('Résultats élèves'!K47&gt;=$E$4,'Résultats élèves'!K47&lt;=$E$5),'Résultats élèves'!K47="A"),'Groupes de besoin'!A55,"")</f>
        <v/>
      </c>
      <c r="AS55" s="220" t="str">
        <f>IF(AR55="","",'Résultats élèves'!K47)</f>
        <v/>
      </c>
      <c r="AT55" s="221"/>
      <c r="AU55" s="217" t="str">
        <f>IF(OR('Résultats élèves'!L47&lt;$E$4,'Résultats élèves'!L47="A"),'Groupes de besoin'!A55,"")</f>
        <v/>
      </c>
      <c r="AV55" s="218" t="str">
        <f>IF(AU55="","",'Résultats élèves'!L47)</f>
        <v/>
      </c>
      <c r="AW55" s="219" t="str">
        <f>IF(OR(AND('Résultats élèves'!L47&gt;=$E$4,'Résultats élèves'!L47&lt;=$E$5),'Résultats élèves'!L47="A"),'Groupes de besoin'!A55,"")</f>
        <v/>
      </c>
      <c r="AX55" s="220" t="str">
        <f>IF(AW55="","",'Résultats élèves'!L47)</f>
        <v/>
      </c>
      <c r="AY55" s="221"/>
      <c r="AZ55" s="217" t="str">
        <f>IF(OR('Résultats élèves'!M47&lt;$E$4,'Résultats élèves'!M47="A"),'Groupes de besoin'!A55,"")</f>
        <v/>
      </c>
      <c r="BA55" s="218" t="str">
        <f>IF(AZ55="","",'Résultats élèves'!M47)</f>
        <v/>
      </c>
      <c r="BB55" s="219" t="str">
        <f>IF(OR(AND('Résultats élèves'!M47&gt;=$E$4,'Résultats élèves'!M47&lt;=$E$5),'Résultats élèves'!M47="A"),'Groupes de besoin'!A55,"")</f>
        <v/>
      </c>
      <c r="BC55" s="220" t="str">
        <f>IF(BB55="","",'Résultats élèves'!M47)</f>
        <v/>
      </c>
    </row>
    <row r="56" spans="1:55" s="225" customFormat="1">
      <c r="A56" s="227" t="str">
        <f>IF(Accueil!F57="","",Accueil!F57)</f>
        <v/>
      </c>
      <c r="B56" s="217" t="str">
        <f>IF(OR('Résultats élèves'!D48&lt;$E$4,'Résultats élèves'!D48="A"),'Groupes de besoin'!A56,"")</f>
        <v/>
      </c>
      <c r="C56" s="218" t="str">
        <f>IF(B56="","",'Résultats élèves'!D48)</f>
        <v/>
      </c>
      <c r="D56" s="219" t="str">
        <f>IF(OR(AND('Résultats élèves'!D48&gt;=$E$4,'Résultats élèves'!D48&lt;=$E$5),'Résultats élèves'!D48="A"),'Groupes de besoin'!A56,"")</f>
        <v/>
      </c>
      <c r="E56" s="220" t="str">
        <f>IF(D56="","",'Résultats élèves'!D48)</f>
        <v/>
      </c>
      <c r="F56" s="221"/>
      <c r="G56" s="217" t="str">
        <f>IF(OR('Résultats élèves'!E48&lt;$E$4,'Résultats élèves'!E48="A"),'Groupes de besoin'!A56,"")</f>
        <v/>
      </c>
      <c r="H56" s="218" t="str">
        <f>IF(G56="","",'Résultats élèves'!E48)</f>
        <v/>
      </c>
      <c r="I56" s="219" t="str">
        <f>IF(OR(AND('Résultats élèves'!E48&gt;=$E$4,'Résultats élèves'!E48&lt;=$E$5),'Résultats élèves'!E48="A"),'Groupes de besoin'!A56,"")</f>
        <v/>
      </c>
      <c r="J56" s="220" t="str">
        <f>IF(I56="","",'Résultats élèves'!E48)</f>
        <v/>
      </c>
      <c r="K56" s="221"/>
      <c r="L56" s="217" t="str">
        <f>IF(OR('Résultats élèves'!F48&lt;$E$4,'Résultats élèves'!F48="A"),'Groupes de besoin'!A56,"")</f>
        <v/>
      </c>
      <c r="M56" s="218" t="str">
        <f>IF(L56="","",'Résultats élèves'!F48)</f>
        <v/>
      </c>
      <c r="N56" s="219" t="str">
        <f>IF(OR(AND('Résultats élèves'!F48&gt;=$E$4,'Résultats élèves'!F48&lt;=$E$5),'Résultats élèves'!F48="A"),'Groupes de besoin'!A56,"")</f>
        <v/>
      </c>
      <c r="O56" s="220" t="str">
        <f>IF(N56="","",'Résultats élèves'!F48)</f>
        <v/>
      </c>
      <c r="P56" s="221"/>
      <c r="Q56" s="217" t="str">
        <f>IF(OR('Résultats élèves'!G48&lt;$E$4,'Résultats élèves'!G48="A"),'Groupes de besoin'!A56,"")</f>
        <v/>
      </c>
      <c r="R56" s="218" t="str">
        <f>IF(Q56="","",'Résultats élèves'!G48)</f>
        <v/>
      </c>
      <c r="S56" s="219" t="str">
        <f>IF(OR(AND('Résultats élèves'!G48&gt;=$E$4,'Résultats élèves'!G48&lt;=$E$5),'Résultats élèves'!G48="A"),'Groupes de besoin'!A56,"")</f>
        <v/>
      </c>
      <c r="T56" s="220" t="str">
        <f>IF(S56="","",'Résultats élèves'!G48)</f>
        <v/>
      </c>
      <c r="U56" s="221"/>
      <c r="V56" s="217" t="str">
        <f>IF(OR('Résultats élèves'!H48&lt;$E$4,'Résultats élèves'!H48="A"),'Groupes de besoin'!A56,"")</f>
        <v/>
      </c>
      <c r="W56" s="218" t="str">
        <f>IF(V56="","",'Résultats élèves'!H48)</f>
        <v/>
      </c>
      <c r="X56" s="219" t="str">
        <f>IF(OR(AND('Résultats élèves'!H48&gt;=$E$4,'Résultats élèves'!H48&lt;=$E$5),'Résultats élèves'!H48="A"),'Groupes de besoin'!A56,"")</f>
        <v/>
      </c>
      <c r="Y56" s="220" t="str">
        <f>IF(X56="","",'Résultats élèves'!H48)</f>
        <v/>
      </c>
      <c r="Z56" s="222"/>
      <c r="AA56" s="223">
        <f t="shared" si="0"/>
        <v>24</v>
      </c>
      <c r="AB56" s="224">
        <f t="shared" si="1"/>
        <v>20</v>
      </c>
      <c r="AC56" s="291" t="str">
        <f>IF(AA56&lt;$AA$9,#REF!,"")</f>
        <v/>
      </c>
      <c r="AD56" s="291"/>
      <c r="AE56" s="226"/>
      <c r="AF56" s="217" t="str">
        <f>IF(OR('Résultats élèves'!I48&lt;$E$4,'Résultats élèves'!I48="A"),'Groupes de besoin'!A56,"")</f>
        <v/>
      </c>
      <c r="AG56" s="218" t="str">
        <f>IF(AF56="","",'Résultats élèves'!I48)</f>
        <v/>
      </c>
      <c r="AH56" s="219" t="str">
        <f>IF(OR(AND('Résultats élèves'!I48&gt;=$E$4,'Résultats élèves'!I48&lt;=$E$5),'Résultats élèves'!I48="A"),'Groupes de besoin'!A56,"")</f>
        <v/>
      </c>
      <c r="AI56" s="220" t="str">
        <f>IF(AH56="","",'Résultats élèves'!I48)</f>
        <v/>
      </c>
      <c r="AJ56" s="221"/>
      <c r="AK56" s="217" t="str">
        <f>IF(OR('Résultats élèves'!J48&lt;$E$4,'Résultats élèves'!J48="A"),'Groupes de besoin'!A56,"")</f>
        <v/>
      </c>
      <c r="AL56" s="218" t="str">
        <f>IF(AK56="","",'Résultats élèves'!J48)</f>
        <v/>
      </c>
      <c r="AM56" s="219" t="str">
        <f>IF(OR(AND('Résultats élèves'!J48&gt;=$E$4,'Résultats élèves'!J48&lt;=$E$5),'Résultats élèves'!J48="A"),'Groupes de besoin'!A56,"")</f>
        <v/>
      </c>
      <c r="AN56" s="220" t="str">
        <f>IF(AM56="","",'Résultats élèves'!J48)</f>
        <v/>
      </c>
      <c r="AO56" s="221"/>
      <c r="AP56" s="217" t="str">
        <f>IF(OR('Résultats élèves'!K48&lt;$E$4,'Résultats élèves'!K48="A"),'Groupes de besoin'!A56,"")</f>
        <v/>
      </c>
      <c r="AQ56" s="218" t="str">
        <f>IF(AP56="","",'Résultats élèves'!K48)</f>
        <v/>
      </c>
      <c r="AR56" s="219" t="str">
        <f>IF(OR(AND('Résultats élèves'!K48&gt;=$E$4,'Résultats élèves'!K48&lt;=$E$5),'Résultats élèves'!K48="A"),'Groupes de besoin'!A56,"")</f>
        <v/>
      </c>
      <c r="AS56" s="220" t="str">
        <f>IF(AR56="","",'Résultats élèves'!K48)</f>
        <v/>
      </c>
      <c r="AT56" s="221"/>
      <c r="AU56" s="217" t="str">
        <f>IF(OR('Résultats élèves'!L48&lt;$E$4,'Résultats élèves'!L48="A"),'Groupes de besoin'!A56,"")</f>
        <v/>
      </c>
      <c r="AV56" s="218" t="str">
        <f>IF(AU56="","",'Résultats élèves'!L48)</f>
        <v/>
      </c>
      <c r="AW56" s="219" t="str">
        <f>IF(OR(AND('Résultats élèves'!L48&gt;=$E$4,'Résultats élèves'!L48&lt;=$E$5),'Résultats élèves'!L48="A"),'Groupes de besoin'!A56,"")</f>
        <v/>
      </c>
      <c r="AX56" s="220" t="str">
        <f>IF(AW56="","",'Résultats élèves'!L48)</f>
        <v/>
      </c>
      <c r="AY56" s="221"/>
      <c r="AZ56" s="217" t="str">
        <f>IF(OR('Résultats élèves'!M48&lt;$E$4,'Résultats élèves'!M48="A"),'Groupes de besoin'!A56,"")</f>
        <v/>
      </c>
      <c r="BA56" s="218" t="str">
        <f>IF(AZ56="","",'Résultats élèves'!M48)</f>
        <v/>
      </c>
      <c r="BB56" s="219" t="str">
        <f>IF(OR(AND('Résultats élèves'!M48&gt;=$E$4,'Résultats élèves'!M48&lt;=$E$5),'Résultats élèves'!M48="A"),'Groupes de besoin'!A56,"")</f>
        <v/>
      </c>
      <c r="BC56" s="220" t="str">
        <f>IF(BB56="","",'Résultats élèves'!M48)</f>
        <v/>
      </c>
    </row>
    <row r="57" spans="1:55" s="225" customFormat="1">
      <c r="A57" s="227" t="str">
        <f>IF(Accueil!F58="","",Accueil!F58)</f>
        <v/>
      </c>
      <c r="B57" s="217" t="str">
        <f>IF(OR('Résultats élèves'!D49&lt;$E$4,'Résultats élèves'!D49="A"),'Groupes de besoin'!A57,"")</f>
        <v/>
      </c>
      <c r="C57" s="218" t="str">
        <f>IF(B57="","",'Résultats élèves'!D49)</f>
        <v/>
      </c>
      <c r="D57" s="219" t="str">
        <f>IF(OR(AND('Résultats élèves'!D49&gt;=$E$4,'Résultats élèves'!D49&lt;=$E$5),'Résultats élèves'!D49="A"),'Groupes de besoin'!A57,"")</f>
        <v/>
      </c>
      <c r="E57" s="220" t="str">
        <f>IF(D57="","",'Résultats élèves'!D49)</f>
        <v/>
      </c>
      <c r="F57" s="221"/>
      <c r="G57" s="217" t="str">
        <f>IF(OR('Résultats élèves'!E49&lt;$E$4,'Résultats élèves'!E49="A"),'Groupes de besoin'!A57,"")</f>
        <v/>
      </c>
      <c r="H57" s="218" t="str">
        <f>IF(G57="","",'Résultats élèves'!E49)</f>
        <v/>
      </c>
      <c r="I57" s="219" t="str">
        <f>IF(OR(AND('Résultats élèves'!E49&gt;=$E$4,'Résultats élèves'!E49&lt;=$E$5),'Résultats élèves'!E49="A"),'Groupes de besoin'!A57,"")</f>
        <v/>
      </c>
      <c r="J57" s="220" t="str">
        <f>IF(I57="","",'Résultats élèves'!E49)</f>
        <v/>
      </c>
      <c r="K57" s="221"/>
      <c r="L57" s="217" t="str">
        <f>IF(OR('Résultats élèves'!F49&lt;$E$4,'Résultats élèves'!F49="A"),'Groupes de besoin'!A57,"")</f>
        <v/>
      </c>
      <c r="M57" s="218" t="str">
        <f>IF(L57="","",'Résultats élèves'!F49)</f>
        <v/>
      </c>
      <c r="N57" s="219" t="str">
        <f>IF(OR(AND('Résultats élèves'!F49&gt;=$E$4,'Résultats élèves'!F49&lt;=$E$5),'Résultats élèves'!F49="A"),'Groupes de besoin'!A57,"")</f>
        <v/>
      </c>
      <c r="O57" s="220" t="str">
        <f>IF(N57="","",'Résultats élèves'!F49)</f>
        <v/>
      </c>
      <c r="P57" s="221"/>
      <c r="Q57" s="217" t="str">
        <f>IF(OR('Résultats élèves'!G49&lt;$E$4,'Résultats élèves'!G49="A"),'Groupes de besoin'!A57,"")</f>
        <v/>
      </c>
      <c r="R57" s="218" t="str">
        <f>IF(Q57="","",'Résultats élèves'!G49)</f>
        <v/>
      </c>
      <c r="S57" s="219" t="str">
        <f>IF(OR(AND('Résultats élèves'!G49&gt;=$E$4,'Résultats élèves'!G49&lt;=$E$5),'Résultats élèves'!G49="A"),'Groupes de besoin'!A57,"")</f>
        <v/>
      </c>
      <c r="T57" s="220" t="str">
        <f>IF(S57="","",'Résultats élèves'!G49)</f>
        <v/>
      </c>
      <c r="U57" s="221"/>
      <c r="V57" s="217" t="str">
        <f>IF(OR('Résultats élèves'!H49&lt;$E$4,'Résultats élèves'!H49="A"),'Groupes de besoin'!A57,"")</f>
        <v/>
      </c>
      <c r="W57" s="218" t="str">
        <f>IF(V57="","",'Résultats élèves'!H49)</f>
        <v/>
      </c>
      <c r="X57" s="219" t="str">
        <f>IF(OR(AND('Résultats élèves'!H49&gt;=$E$4,'Résultats élèves'!H49&lt;=$E$5),'Résultats élèves'!H49="A"),'Groupes de besoin'!A57,"")</f>
        <v/>
      </c>
      <c r="Y57" s="220" t="str">
        <f>IF(X57="","",'Résultats élèves'!H49)</f>
        <v/>
      </c>
      <c r="Z57" s="222"/>
      <c r="AA57" s="223">
        <f t="shared" si="0"/>
        <v>24</v>
      </c>
      <c r="AB57" s="224">
        <f t="shared" si="1"/>
        <v>20</v>
      </c>
      <c r="AC57" s="291" t="str">
        <f>IF(AA57&lt;$AA$9,#REF!,"")</f>
        <v/>
      </c>
      <c r="AD57" s="291"/>
      <c r="AE57" s="226"/>
      <c r="AF57" s="217" t="str">
        <f>IF(OR('Résultats élèves'!I49&lt;$E$4,'Résultats élèves'!I49="A"),'Groupes de besoin'!A57,"")</f>
        <v/>
      </c>
      <c r="AG57" s="218" t="str">
        <f>IF(AF57="","",'Résultats élèves'!I49)</f>
        <v/>
      </c>
      <c r="AH57" s="219" t="str">
        <f>IF(OR(AND('Résultats élèves'!I49&gt;=$E$4,'Résultats élèves'!I49&lt;=$E$5),'Résultats élèves'!I49="A"),'Groupes de besoin'!A57,"")</f>
        <v/>
      </c>
      <c r="AI57" s="220" t="str">
        <f>IF(AH57="","",'Résultats élèves'!I49)</f>
        <v/>
      </c>
      <c r="AJ57" s="221"/>
      <c r="AK57" s="217" t="str">
        <f>IF(OR('Résultats élèves'!J49&lt;$E$4,'Résultats élèves'!J49="A"),'Groupes de besoin'!A57,"")</f>
        <v/>
      </c>
      <c r="AL57" s="218" t="str">
        <f>IF(AK57="","",'Résultats élèves'!J49)</f>
        <v/>
      </c>
      <c r="AM57" s="219" t="str">
        <f>IF(OR(AND('Résultats élèves'!J49&gt;=$E$4,'Résultats élèves'!J49&lt;=$E$5),'Résultats élèves'!J49="A"),'Groupes de besoin'!A57,"")</f>
        <v/>
      </c>
      <c r="AN57" s="220" t="str">
        <f>IF(AM57="","",'Résultats élèves'!J49)</f>
        <v/>
      </c>
      <c r="AO57" s="221"/>
      <c r="AP57" s="217" t="str">
        <f>IF(OR('Résultats élèves'!K49&lt;$E$4,'Résultats élèves'!K49="A"),'Groupes de besoin'!A57,"")</f>
        <v/>
      </c>
      <c r="AQ57" s="218" t="str">
        <f>IF(AP57="","",'Résultats élèves'!K49)</f>
        <v/>
      </c>
      <c r="AR57" s="219" t="str">
        <f>IF(OR(AND('Résultats élèves'!K49&gt;=$E$4,'Résultats élèves'!K49&lt;=$E$5),'Résultats élèves'!K49="A"),'Groupes de besoin'!A57,"")</f>
        <v/>
      </c>
      <c r="AS57" s="220" t="str">
        <f>IF(AR57="","",'Résultats élèves'!K49)</f>
        <v/>
      </c>
      <c r="AT57" s="221"/>
      <c r="AU57" s="217" t="str">
        <f>IF(OR('Résultats élèves'!L49&lt;$E$4,'Résultats élèves'!L49="A"),'Groupes de besoin'!A57,"")</f>
        <v/>
      </c>
      <c r="AV57" s="218" t="str">
        <f>IF(AU57="","",'Résultats élèves'!L49)</f>
        <v/>
      </c>
      <c r="AW57" s="219" t="str">
        <f>IF(OR(AND('Résultats élèves'!L49&gt;=$E$4,'Résultats élèves'!L49&lt;=$E$5),'Résultats élèves'!L49="A"),'Groupes de besoin'!A57,"")</f>
        <v/>
      </c>
      <c r="AX57" s="220" t="str">
        <f>IF(AW57="","",'Résultats élèves'!L49)</f>
        <v/>
      </c>
      <c r="AY57" s="221"/>
      <c r="AZ57" s="217" t="str">
        <f>IF(OR('Résultats élèves'!M49&lt;$E$4,'Résultats élèves'!M49="A"),'Groupes de besoin'!A57,"")</f>
        <v/>
      </c>
      <c r="BA57" s="218" t="str">
        <f>IF(AZ57="","",'Résultats élèves'!M49)</f>
        <v/>
      </c>
      <c r="BB57" s="219" t="str">
        <f>IF(OR(AND('Résultats élèves'!M49&gt;=$E$4,'Résultats élèves'!M49&lt;=$E$5),'Résultats élèves'!M49="A"),'Groupes de besoin'!A57,"")</f>
        <v/>
      </c>
      <c r="BC57" s="220" t="str">
        <f>IF(BB57="","",'Résultats élèves'!M49)</f>
        <v/>
      </c>
    </row>
    <row r="58" spans="1:55" s="225" customFormat="1">
      <c r="A58" s="227" t="str">
        <f>IF(Accueil!F59="","",Accueil!F59)</f>
        <v/>
      </c>
      <c r="B58" s="217" t="str">
        <f>IF(OR('Résultats élèves'!D50&lt;$E$4,'Résultats élèves'!D50="A"),'Groupes de besoin'!A58,"")</f>
        <v/>
      </c>
      <c r="C58" s="218" t="str">
        <f>IF(B58="","",'Résultats élèves'!D50)</f>
        <v/>
      </c>
      <c r="D58" s="219" t="str">
        <f>IF(OR(AND('Résultats élèves'!D50&gt;=$E$4,'Résultats élèves'!D50&lt;=$E$5),'Résultats élèves'!D50="A"),'Groupes de besoin'!A58,"")</f>
        <v/>
      </c>
      <c r="E58" s="220" t="str">
        <f>IF(D58="","",'Résultats élèves'!D50)</f>
        <v/>
      </c>
      <c r="F58" s="221"/>
      <c r="G58" s="217" t="str">
        <f>IF(OR('Résultats élèves'!E50&lt;$E$4,'Résultats élèves'!E50="A"),'Groupes de besoin'!A58,"")</f>
        <v/>
      </c>
      <c r="H58" s="218" t="str">
        <f>IF(G58="","",'Résultats élèves'!E50)</f>
        <v/>
      </c>
      <c r="I58" s="219" t="str">
        <f>IF(OR(AND('Résultats élèves'!E50&gt;=$E$4,'Résultats élèves'!E50&lt;=$E$5),'Résultats élèves'!E50="A"),'Groupes de besoin'!A58,"")</f>
        <v/>
      </c>
      <c r="J58" s="220" t="str">
        <f>IF(I58="","",'Résultats élèves'!E50)</f>
        <v/>
      </c>
      <c r="K58" s="221"/>
      <c r="L58" s="217" t="str">
        <f>IF(OR('Résultats élèves'!F50&lt;$E$4,'Résultats élèves'!F50="A"),'Groupes de besoin'!A58,"")</f>
        <v/>
      </c>
      <c r="M58" s="218" t="str">
        <f>IF(L58="","",'Résultats élèves'!F50)</f>
        <v/>
      </c>
      <c r="N58" s="219" t="str">
        <f>IF(OR(AND('Résultats élèves'!F50&gt;=$E$4,'Résultats élèves'!F50&lt;=$E$5),'Résultats élèves'!F50="A"),'Groupes de besoin'!A58,"")</f>
        <v/>
      </c>
      <c r="O58" s="220" t="str">
        <f>IF(N58="","",'Résultats élèves'!F50)</f>
        <v/>
      </c>
      <c r="P58" s="221"/>
      <c r="Q58" s="217" t="str">
        <f>IF(OR('Résultats élèves'!G50&lt;$E$4,'Résultats élèves'!G50="A"),'Groupes de besoin'!A58,"")</f>
        <v/>
      </c>
      <c r="R58" s="218" t="str">
        <f>IF(Q58="","",'Résultats élèves'!G50)</f>
        <v/>
      </c>
      <c r="S58" s="219" t="str">
        <f>IF(OR(AND('Résultats élèves'!G50&gt;=$E$4,'Résultats élèves'!G50&lt;=$E$5),'Résultats élèves'!G50="A"),'Groupes de besoin'!A58,"")</f>
        <v/>
      </c>
      <c r="T58" s="220" t="str">
        <f>IF(S58="","",'Résultats élèves'!G50)</f>
        <v/>
      </c>
      <c r="U58" s="221"/>
      <c r="V58" s="217" t="str">
        <f>IF(OR('Résultats élèves'!H50&lt;$E$4,'Résultats élèves'!H50="A"),'Groupes de besoin'!A58,"")</f>
        <v/>
      </c>
      <c r="W58" s="218" t="str">
        <f>IF(V58="","",'Résultats élèves'!H50)</f>
        <v/>
      </c>
      <c r="X58" s="219" t="str">
        <f>IF(OR(AND('Résultats élèves'!H50&gt;=$E$4,'Résultats élèves'!H50&lt;=$E$5),'Résultats élèves'!H50="A"),'Groupes de besoin'!A58,"")</f>
        <v/>
      </c>
      <c r="Y58" s="220" t="str">
        <f>IF(X58="","",'Résultats élèves'!H50)</f>
        <v/>
      </c>
      <c r="Z58" s="222"/>
      <c r="AA58" s="223">
        <f t="shared" si="0"/>
        <v>24</v>
      </c>
      <c r="AB58" s="224">
        <f t="shared" si="1"/>
        <v>20</v>
      </c>
      <c r="AC58" s="291" t="str">
        <f>IF(AA58&lt;$AA$9,#REF!,"")</f>
        <v/>
      </c>
      <c r="AD58" s="291"/>
      <c r="AE58" s="226"/>
      <c r="AF58" s="217" t="str">
        <f>IF(OR('Résultats élèves'!I50&lt;$E$4,'Résultats élèves'!I50="A"),'Groupes de besoin'!A58,"")</f>
        <v/>
      </c>
      <c r="AG58" s="218" t="str">
        <f>IF(AF58="","",'Résultats élèves'!I50)</f>
        <v/>
      </c>
      <c r="AH58" s="219" t="str">
        <f>IF(OR(AND('Résultats élèves'!I50&gt;=$E$4,'Résultats élèves'!I50&lt;=$E$5),'Résultats élèves'!I50="A"),'Groupes de besoin'!A58,"")</f>
        <v/>
      </c>
      <c r="AI58" s="220" t="str">
        <f>IF(AH58="","",'Résultats élèves'!I50)</f>
        <v/>
      </c>
      <c r="AJ58" s="221"/>
      <c r="AK58" s="217" t="str">
        <f>IF(OR('Résultats élèves'!J50&lt;$E$4,'Résultats élèves'!J50="A"),'Groupes de besoin'!A58,"")</f>
        <v/>
      </c>
      <c r="AL58" s="218" t="str">
        <f>IF(AK58="","",'Résultats élèves'!J50)</f>
        <v/>
      </c>
      <c r="AM58" s="219" t="str">
        <f>IF(OR(AND('Résultats élèves'!J50&gt;=$E$4,'Résultats élèves'!J50&lt;=$E$5),'Résultats élèves'!J50="A"),'Groupes de besoin'!A58,"")</f>
        <v/>
      </c>
      <c r="AN58" s="220" t="str">
        <f>IF(AM58="","",'Résultats élèves'!J50)</f>
        <v/>
      </c>
      <c r="AO58" s="221"/>
      <c r="AP58" s="217" t="str">
        <f>IF(OR('Résultats élèves'!K50&lt;$E$4,'Résultats élèves'!K50="A"),'Groupes de besoin'!A58,"")</f>
        <v/>
      </c>
      <c r="AQ58" s="218" t="str">
        <f>IF(AP58="","",'Résultats élèves'!K50)</f>
        <v/>
      </c>
      <c r="AR58" s="219" t="str">
        <f>IF(OR(AND('Résultats élèves'!K50&gt;=$E$4,'Résultats élèves'!K50&lt;=$E$5),'Résultats élèves'!K50="A"),'Groupes de besoin'!A58,"")</f>
        <v/>
      </c>
      <c r="AS58" s="220" t="str">
        <f>IF(AR58="","",'Résultats élèves'!K50)</f>
        <v/>
      </c>
      <c r="AT58" s="221"/>
      <c r="AU58" s="217" t="str">
        <f>IF(OR('Résultats élèves'!L50&lt;$E$4,'Résultats élèves'!L50="A"),'Groupes de besoin'!A58,"")</f>
        <v/>
      </c>
      <c r="AV58" s="218" t="str">
        <f>IF(AU58="","",'Résultats élèves'!L50)</f>
        <v/>
      </c>
      <c r="AW58" s="219" t="str">
        <f>IF(OR(AND('Résultats élèves'!L50&gt;=$E$4,'Résultats élèves'!L50&lt;=$E$5),'Résultats élèves'!L50="A"),'Groupes de besoin'!A58,"")</f>
        <v/>
      </c>
      <c r="AX58" s="220" t="str">
        <f>IF(AW58="","",'Résultats élèves'!L50)</f>
        <v/>
      </c>
      <c r="AY58" s="221"/>
      <c r="AZ58" s="217" t="str">
        <f>IF(OR('Résultats élèves'!M50&lt;$E$4,'Résultats élèves'!M50="A"),'Groupes de besoin'!A58,"")</f>
        <v/>
      </c>
      <c r="BA58" s="218" t="str">
        <f>IF(AZ58="","",'Résultats élèves'!M50)</f>
        <v/>
      </c>
      <c r="BB58" s="219" t="str">
        <f>IF(OR(AND('Résultats élèves'!M50&gt;=$E$4,'Résultats élèves'!M50&lt;=$E$5),'Résultats élèves'!M50="A"),'Groupes de besoin'!A58,"")</f>
        <v/>
      </c>
      <c r="BC58" s="220" t="str">
        <f>IF(BB58="","",'Résultats élèves'!M50)</f>
        <v/>
      </c>
    </row>
    <row r="59" spans="1:55" s="225" customFormat="1">
      <c r="A59" s="227" t="str">
        <f>IF(Accueil!F60="","",Accueil!F60)</f>
        <v/>
      </c>
      <c r="B59" s="217" t="str">
        <f>IF(OR('Résultats élèves'!D51&lt;$E$4,'Résultats élèves'!D51="A"),'Groupes de besoin'!A59,"")</f>
        <v/>
      </c>
      <c r="C59" s="218" t="str">
        <f>IF(B59="","",'Résultats élèves'!D51)</f>
        <v/>
      </c>
      <c r="D59" s="219" t="str">
        <f>IF(OR(AND('Résultats élèves'!D51&gt;=$E$4,'Résultats élèves'!D51&lt;=$E$5),'Résultats élèves'!D51="A"),'Groupes de besoin'!A59,"")</f>
        <v/>
      </c>
      <c r="E59" s="220" t="str">
        <f>IF(D59="","",'Résultats élèves'!D51)</f>
        <v/>
      </c>
      <c r="F59" s="221"/>
      <c r="G59" s="217" t="str">
        <f>IF(OR('Résultats élèves'!E51&lt;$E$4,'Résultats élèves'!E51="A"),'Groupes de besoin'!A59,"")</f>
        <v/>
      </c>
      <c r="H59" s="218" t="str">
        <f>IF(G59="","",'Résultats élèves'!E51)</f>
        <v/>
      </c>
      <c r="I59" s="219" t="str">
        <f>IF(OR(AND('Résultats élèves'!E51&gt;=$E$4,'Résultats élèves'!E51&lt;=$E$5),'Résultats élèves'!E51="A"),'Groupes de besoin'!A59,"")</f>
        <v/>
      </c>
      <c r="J59" s="220" t="str">
        <f>IF(I59="","",'Résultats élèves'!E51)</f>
        <v/>
      </c>
      <c r="K59" s="221"/>
      <c r="L59" s="217" t="str">
        <f>IF(OR('Résultats élèves'!F51&lt;$E$4,'Résultats élèves'!F51="A"),'Groupes de besoin'!A59,"")</f>
        <v/>
      </c>
      <c r="M59" s="218" t="str">
        <f>IF(L59="","",'Résultats élèves'!F51)</f>
        <v/>
      </c>
      <c r="N59" s="219" t="str">
        <f>IF(OR(AND('Résultats élèves'!F51&gt;=$E$4,'Résultats élèves'!F51&lt;=$E$5),'Résultats élèves'!F51="A"),'Groupes de besoin'!A59,"")</f>
        <v/>
      </c>
      <c r="O59" s="220" t="str">
        <f>IF(N59="","",'Résultats élèves'!F51)</f>
        <v/>
      </c>
      <c r="P59" s="221"/>
      <c r="Q59" s="217" t="str">
        <f>IF(OR('Résultats élèves'!G51&lt;$E$4,'Résultats élèves'!G51="A"),'Groupes de besoin'!A59,"")</f>
        <v/>
      </c>
      <c r="R59" s="218" t="str">
        <f>IF(Q59="","",'Résultats élèves'!G51)</f>
        <v/>
      </c>
      <c r="S59" s="219" t="str">
        <f>IF(OR(AND('Résultats élèves'!G51&gt;=$E$4,'Résultats élèves'!G51&lt;=$E$5),'Résultats élèves'!G51="A"),'Groupes de besoin'!A59,"")</f>
        <v/>
      </c>
      <c r="T59" s="220" t="str">
        <f>IF(S59="","",'Résultats élèves'!G51)</f>
        <v/>
      </c>
      <c r="U59" s="221"/>
      <c r="V59" s="217" t="str">
        <f>IF(OR('Résultats élèves'!H51&lt;$E$4,'Résultats élèves'!H51="A"),'Groupes de besoin'!A59,"")</f>
        <v/>
      </c>
      <c r="W59" s="218" t="str">
        <f>IF(V59="","",'Résultats élèves'!H51)</f>
        <v/>
      </c>
      <c r="X59" s="219" t="str">
        <f>IF(OR(AND('Résultats élèves'!H51&gt;=$E$4,'Résultats élèves'!H51&lt;=$E$5),'Résultats élèves'!H51="A"),'Groupes de besoin'!A59,"")</f>
        <v/>
      </c>
      <c r="Y59" s="220" t="str">
        <f>IF(X59="","",'Résultats élèves'!H51)</f>
        <v/>
      </c>
      <c r="Z59" s="222"/>
      <c r="AA59" s="223">
        <f t="shared" si="0"/>
        <v>24</v>
      </c>
      <c r="AB59" s="224">
        <f t="shared" si="1"/>
        <v>20</v>
      </c>
      <c r="AC59" s="291" t="str">
        <f>IF(AA59&lt;$AA$9,#REF!,"")</f>
        <v/>
      </c>
      <c r="AD59" s="291"/>
      <c r="AE59" s="226"/>
      <c r="AF59" s="217" t="str">
        <f>IF(OR('Résultats élèves'!I51&lt;$E$4,'Résultats élèves'!I51="A"),'Groupes de besoin'!A59,"")</f>
        <v/>
      </c>
      <c r="AG59" s="218" t="str">
        <f>IF(AF59="","",'Résultats élèves'!I51)</f>
        <v/>
      </c>
      <c r="AH59" s="219" t="str">
        <f>IF(OR(AND('Résultats élèves'!I51&gt;=$E$4,'Résultats élèves'!I51&lt;=$E$5),'Résultats élèves'!I51="A"),'Groupes de besoin'!A59,"")</f>
        <v/>
      </c>
      <c r="AI59" s="220" t="str">
        <f>IF(AH59="","",'Résultats élèves'!I51)</f>
        <v/>
      </c>
      <c r="AJ59" s="221"/>
      <c r="AK59" s="217" t="str">
        <f>IF(OR('Résultats élèves'!J51&lt;$E$4,'Résultats élèves'!J51="A"),'Groupes de besoin'!A59,"")</f>
        <v/>
      </c>
      <c r="AL59" s="218" t="str">
        <f>IF(AK59="","",'Résultats élèves'!J51)</f>
        <v/>
      </c>
      <c r="AM59" s="219" t="str">
        <f>IF(OR(AND('Résultats élèves'!J51&gt;=$E$4,'Résultats élèves'!J51&lt;=$E$5),'Résultats élèves'!J51="A"),'Groupes de besoin'!A59,"")</f>
        <v/>
      </c>
      <c r="AN59" s="220" t="str">
        <f>IF(AM59="","",'Résultats élèves'!J51)</f>
        <v/>
      </c>
      <c r="AO59" s="221"/>
      <c r="AP59" s="217" t="str">
        <f>IF(OR('Résultats élèves'!K51&lt;$E$4,'Résultats élèves'!K51="A"),'Groupes de besoin'!A59,"")</f>
        <v/>
      </c>
      <c r="AQ59" s="218" t="str">
        <f>IF(AP59="","",'Résultats élèves'!K51)</f>
        <v/>
      </c>
      <c r="AR59" s="219" t="str">
        <f>IF(OR(AND('Résultats élèves'!K51&gt;=$E$4,'Résultats élèves'!K51&lt;=$E$5),'Résultats élèves'!K51="A"),'Groupes de besoin'!A59,"")</f>
        <v/>
      </c>
      <c r="AS59" s="220" t="str">
        <f>IF(AR59="","",'Résultats élèves'!K51)</f>
        <v/>
      </c>
      <c r="AT59" s="221"/>
      <c r="AU59" s="217" t="str">
        <f>IF(OR('Résultats élèves'!L51&lt;$E$4,'Résultats élèves'!L51="A"),'Groupes de besoin'!A59,"")</f>
        <v/>
      </c>
      <c r="AV59" s="218" t="str">
        <f>IF(AU59="","",'Résultats élèves'!L51)</f>
        <v/>
      </c>
      <c r="AW59" s="219" t="str">
        <f>IF(OR(AND('Résultats élèves'!L51&gt;=$E$4,'Résultats élèves'!L51&lt;=$E$5),'Résultats élèves'!L51="A"),'Groupes de besoin'!A59,"")</f>
        <v/>
      </c>
      <c r="AX59" s="220" t="str">
        <f>IF(AW59="","",'Résultats élèves'!L51)</f>
        <v/>
      </c>
      <c r="AY59" s="221"/>
      <c r="AZ59" s="217" t="str">
        <f>IF(OR('Résultats élèves'!M51&lt;$E$4,'Résultats élèves'!M51="A"),'Groupes de besoin'!A59,"")</f>
        <v/>
      </c>
      <c r="BA59" s="218" t="str">
        <f>IF(AZ59="","",'Résultats élèves'!M51)</f>
        <v/>
      </c>
      <c r="BB59" s="219" t="str">
        <f>IF(OR(AND('Résultats élèves'!M51&gt;=$E$4,'Résultats élèves'!M51&lt;=$E$5),'Résultats élèves'!M51="A"),'Groupes de besoin'!A59,"")</f>
        <v/>
      </c>
      <c r="BC59" s="220" t="str">
        <f>IF(BB59="","",'Résultats élèves'!M51)</f>
        <v/>
      </c>
    </row>
    <row r="60" spans="1:55" s="225" customFormat="1">
      <c r="A60" s="227" t="str">
        <f>IF(Accueil!F61="","",Accueil!F61)</f>
        <v/>
      </c>
      <c r="B60" s="217" t="str">
        <f>IF(OR('Résultats élèves'!D52&lt;$E$4,'Résultats élèves'!D52="A"),'Groupes de besoin'!A60,"")</f>
        <v/>
      </c>
      <c r="C60" s="218" t="str">
        <f>IF(B60="","",'Résultats élèves'!D52)</f>
        <v/>
      </c>
      <c r="D60" s="219" t="str">
        <f>IF(OR(AND('Résultats élèves'!D52&gt;=$E$4,'Résultats élèves'!D52&lt;=$E$5),'Résultats élèves'!D52="A"),'Groupes de besoin'!A60,"")</f>
        <v/>
      </c>
      <c r="E60" s="220" t="str">
        <f>IF(D60="","",'Résultats élèves'!D52)</f>
        <v/>
      </c>
      <c r="F60" s="221"/>
      <c r="G60" s="217" t="str">
        <f>IF(OR('Résultats élèves'!E52&lt;$E$4,'Résultats élèves'!E52="A"),'Groupes de besoin'!A60,"")</f>
        <v/>
      </c>
      <c r="H60" s="218" t="str">
        <f>IF(G60="","",'Résultats élèves'!E52)</f>
        <v/>
      </c>
      <c r="I60" s="219" t="str">
        <f>IF(OR(AND('Résultats élèves'!E52&gt;=$E$4,'Résultats élèves'!E52&lt;=$E$5),'Résultats élèves'!E52="A"),'Groupes de besoin'!A60,"")</f>
        <v/>
      </c>
      <c r="J60" s="220" t="str">
        <f>IF(I60="","",'Résultats élèves'!E52)</f>
        <v/>
      </c>
      <c r="K60" s="221"/>
      <c r="L60" s="217" t="str">
        <f>IF(OR('Résultats élèves'!F52&lt;$E$4,'Résultats élèves'!F52="A"),'Groupes de besoin'!A60,"")</f>
        <v/>
      </c>
      <c r="M60" s="218" t="str">
        <f>IF(L60="","",'Résultats élèves'!F52)</f>
        <v/>
      </c>
      <c r="N60" s="219" t="str">
        <f>IF(OR(AND('Résultats élèves'!F52&gt;=$E$4,'Résultats élèves'!F52&lt;=$E$5),'Résultats élèves'!F52="A"),'Groupes de besoin'!A60,"")</f>
        <v/>
      </c>
      <c r="O60" s="220" t="str">
        <f>IF(N60="","",'Résultats élèves'!F52)</f>
        <v/>
      </c>
      <c r="P60" s="221"/>
      <c r="Q60" s="217" t="str">
        <f>IF(OR('Résultats élèves'!G52&lt;$E$4,'Résultats élèves'!G52="A"),'Groupes de besoin'!A60,"")</f>
        <v/>
      </c>
      <c r="R60" s="218" t="str">
        <f>IF(Q60="","",'Résultats élèves'!G52)</f>
        <v/>
      </c>
      <c r="S60" s="219" t="str">
        <f>IF(OR(AND('Résultats élèves'!G52&gt;=$E$4,'Résultats élèves'!G52&lt;=$E$5),'Résultats élèves'!G52="A"),'Groupes de besoin'!A60,"")</f>
        <v/>
      </c>
      <c r="T60" s="220" t="str">
        <f>IF(S60="","",'Résultats élèves'!G52)</f>
        <v/>
      </c>
      <c r="U60" s="221"/>
      <c r="V60" s="217" t="str">
        <f>IF(OR('Résultats élèves'!H52&lt;$E$4,'Résultats élèves'!H52="A"),'Groupes de besoin'!A60,"")</f>
        <v/>
      </c>
      <c r="W60" s="218" t="str">
        <f>IF(V60="","",'Résultats élèves'!H52)</f>
        <v/>
      </c>
      <c r="X60" s="219" t="str">
        <f>IF(OR(AND('Résultats élèves'!H52&gt;=$E$4,'Résultats élèves'!H52&lt;=$E$5),'Résultats élèves'!H52="A"),'Groupes de besoin'!A60,"")</f>
        <v/>
      </c>
      <c r="Y60" s="220" t="str">
        <f>IF(X60="","",'Résultats élèves'!H52)</f>
        <v/>
      </c>
      <c r="Z60" s="222"/>
      <c r="AA60" s="223">
        <f t="shared" si="0"/>
        <v>24</v>
      </c>
      <c r="AB60" s="224">
        <f t="shared" si="1"/>
        <v>20</v>
      </c>
      <c r="AC60" s="291" t="str">
        <f>IF(AA60&lt;$AA$9,#REF!,"")</f>
        <v/>
      </c>
      <c r="AD60" s="291"/>
      <c r="AE60" s="226"/>
      <c r="AF60" s="217" t="str">
        <f>IF(OR('Résultats élèves'!I52&lt;$E$4,'Résultats élèves'!I52="A"),'Groupes de besoin'!A60,"")</f>
        <v/>
      </c>
      <c r="AG60" s="218" t="str">
        <f>IF(AF60="","",'Résultats élèves'!I52)</f>
        <v/>
      </c>
      <c r="AH60" s="219" t="str">
        <f>IF(OR(AND('Résultats élèves'!I52&gt;=$E$4,'Résultats élèves'!I52&lt;=$E$5),'Résultats élèves'!I52="A"),'Groupes de besoin'!A60,"")</f>
        <v/>
      </c>
      <c r="AI60" s="220" t="str">
        <f>IF(AH60="","",'Résultats élèves'!I52)</f>
        <v/>
      </c>
      <c r="AJ60" s="221"/>
      <c r="AK60" s="217" t="str">
        <f>IF(OR('Résultats élèves'!J52&lt;$E$4,'Résultats élèves'!J52="A"),'Groupes de besoin'!A60,"")</f>
        <v/>
      </c>
      <c r="AL60" s="218" t="str">
        <f>IF(AK60="","",'Résultats élèves'!J52)</f>
        <v/>
      </c>
      <c r="AM60" s="219" t="str">
        <f>IF(OR(AND('Résultats élèves'!J52&gt;=$E$4,'Résultats élèves'!J52&lt;=$E$5),'Résultats élèves'!J52="A"),'Groupes de besoin'!A60,"")</f>
        <v/>
      </c>
      <c r="AN60" s="220" t="str">
        <f>IF(AM60="","",'Résultats élèves'!J52)</f>
        <v/>
      </c>
      <c r="AO60" s="221"/>
      <c r="AP60" s="217" t="str">
        <f>IF(OR('Résultats élèves'!K52&lt;$E$4,'Résultats élèves'!K52="A"),'Groupes de besoin'!A60,"")</f>
        <v/>
      </c>
      <c r="AQ60" s="218" t="str">
        <f>IF(AP60="","",'Résultats élèves'!K52)</f>
        <v/>
      </c>
      <c r="AR60" s="219" t="str">
        <f>IF(OR(AND('Résultats élèves'!K52&gt;=$E$4,'Résultats élèves'!K52&lt;=$E$5),'Résultats élèves'!K52="A"),'Groupes de besoin'!A60,"")</f>
        <v/>
      </c>
      <c r="AS60" s="220" t="str">
        <f>IF(AR60="","",'Résultats élèves'!K52)</f>
        <v/>
      </c>
      <c r="AT60" s="221"/>
      <c r="AU60" s="217" t="str">
        <f>IF(OR('Résultats élèves'!L52&lt;$E$4,'Résultats élèves'!L52="A"),'Groupes de besoin'!A60,"")</f>
        <v/>
      </c>
      <c r="AV60" s="218" t="str">
        <f>IF(AU60="","",'Résultats élèves'!L52)</f>
        <v/>
      </c>
      <c r="AW60" s="219" t="str">
        <f>IF(OR(AND('Résultats élèves'!L52&gt;=$E$4,'Résultats élèves'!L52&lt;=$E$5),'Résultats élèves'!L52="A"),'Groupes de besoin'!A60,"")</f>
        <v/>
      </c>
      <c r="AX60" s="220" t="str">
        <f>IF(AW60="","",'Résultats élèves'!L52)</f>
        <v/>
      </c>
      <c r="AY60" s="221"/>
      <c r="AZ60" s="217" t="str">
        <f>IF(OR('Résultats élèves'!M52&lt;$E$4,'Résultats élèves'!M52="A"),'Groupes de besoin'!A60,"")</f>
        <v/>
      </c>
      <c r="BA60" s="218" t="str">
        <f>IF(AZ60="","",'Résultats élèves'!M52)</f>
        <v/>
      </c>
      <c r="BB60" s="219" t="str">
        <f>IF(OR(AND('Résultats élèves'!M52&gt;=$E$4,'Résultats élèves'!M52&lt;=$E$5),'Résultats élèves'!M52="A"),'Groupes de besoin'!A60,"")</f>
        <v/>
      </c>
      <c r="BC60" s="220" t="str">
        <f>IF(BB60="","",'Résultats élèves'!M52)</f>
        <v/>
      </c>
    </row>
    <row r="61" spans="1:55" s="225" customFormat="1">
      <c r="A61" s="227" t="str">
        <f>IF(Accueil!F62="","",Accueil!F62)</f>
        <v/>
      </c>
      <c r="B61" s="217" t="str">
        <f>IF(OR('Résultats élèves'!D53&lt;$E$4,'Résultats élèves'!D53="A"),'Groupes de besoin'!A61,"")</f>
        <v/>
      </c>
      <c r="C61" s="218" t="str">
        <f>IF(B61="","",'Résultats élèves'!D53)</f>
        <v/>
      </c>
      <c r="D61" s="219" t="str">
        <f>IF(OR(AND('Résultats élèves'!D53&gt;=$E$4,'Résultats élèves'!D53&lt;=$E$5),'Résultats élèves'!D53="A"),'Groupes de besoin'!A61,"")</f>
        <v/>
      </c>
      <c r="E61" s="220" t="str">
        <f>IF(D61="","",'Résultats élèves'!D53)</f>
        <v/>
      </c>
      <c r="F61" s="221"/>
      <c r="G61" s="217" t="str">
        <f>IF(OR('Résultats élèves'!E53&lt;$E$4,'Résultats élèves'!E53="A"),'Groupes de besoin'!A61,"")</f>
        <v/>
      </c>
      <c r="H61" s="218" t="str">
        <f>IF(G61="","",'Résultats élèves'!E53)</f>
        <v/>
      </c>
      <c r="I61" s="219" t="str">
        <f>IF(OR(AND('Résultats élèves'!E53&gt;=$E$4,'Résultats élèves'!E53&lt;=$E$5),'Résultats élèves'!E53="A"),'Groupes de besoin'!A61,"")</f>
        <v/>
      </c>
      <c r="J61" s="220" t="str">
        <f>IF(I61="","",'Résultats élèves'!E53)</f>
        <v/>
      </c>
      <c r="K61" s="221"/>
      <c r="L61" s="217" t="str">
        <f>IF(OR('Résultats élèves'!F53&lt;$E$4,'Résultats élèves'!F53="A"),'Groupes de besoin'!A61,"")</f>
        <v/>
      </c>
      <c r="M61" s="218" t="str">
        <f>IF(L61="","",'Résultats élèves'!F53)</f>
        <v/>
      </c>
      <c r="N61" s="219" t="str">
        <f>IF(OR(AND('Résultats élèves'!F53&gt;=$E$4,'Résultats élèves'!F53&lt;=$E$5),'Résultats élèves'!F53="A"),'Groupes de besoin'!A61,"")</f>
        <v/>
      </c>
      <c r="O61" s="220" t="str">
        <f>IF(N61="","",'Résultats élèves'!F53)</f>
        <v/>
      </c>
      <c r="P61" s="221"/>
      <c r="Q61" s="217" t="str">
        <f>IF(OR('Résultats élèves'!G53&lt;$E$4,'Résultats élèves'!G53="A"),'Groupes de besoin'!A61,"")</f>
        <v/>
      </c>
      <c r="R61" s="218" t="str">
        <f>IF(Q61="","",'Résultats élèves'!G53)</f>
        <v/>
      </c>
      <c r="S61" s="219" t="str">
        <f>IF(OR(AND('Résultats élèves'!G53&gt;=$E$4,'Résultats élèves'!G53&lt;=$E$5),'Résultats élèves'!G53="A"),'Groupes de besoin'!A61,"")</f>
        <v/>
      </c>
      <c r="T61" s="220" t="str">
        <f>IF(S61="","",'Résultats élèves'!G53)</f>
        <v/>
      </c>
      <c r="U61" s="221"/>
      <c r="V61" s="217" t="str">
        <f>IF(OR('Résultats élèves'!H53&lt;$E$4,'Résultats élèves'!H53="A"),'Groupes de besoin'!A61,"")</f>
        <v/>
      </c>
      <c r="W61" s="218" t="str">
        <f>IF(V61="","",'Résultats élèves'!H53)</f>
        <v/>
      </c>
      <c r="X61" s="219" t="str">
        <f>IF(OR(AND('Résultats élèves'!H53&gt;=$E$4,'Résultats élèves'!H53&lt;=$E$5),'Résultats élèves'!H53="A"),'Groupes de besoin'!A61,"")</f>
        <v/>
      </c>
      <c r="Y61" s="220" t="str">
        <f>IF(X61="","",'Résultats élèves'!H53)</f>
        <v/>
      </c>
      <c r="Z61" s="222"/>
      <c r="AA61" s="223">
        <f t="shared" si="0"/>
        <v>24</v>
      </c>
      <c r="AB61" s="224">
        <f t="shared" si="1"/>
        <v>20</v>
      </c>
      <c r="AC61" s="291" t="str">
        <f>IF(AA61&lt;$AA$9,#REF!,"")</f>
        <v/>
      </c>
      <c r="AD61" s="291"/>
      <c r="AE61" s="226"/>
      <c r="AF61" s="217" t="str">
        <f>IF(OR('Résultats élèves'!I53&lt;$E$4,'Résultats élèves'!I53="A"),'Groupes de besoin'!A61,"")</f>
        <v/>
      </c>
      <c r="AG61" s="218" t="str">
        <f>IF(AF61="","",'Résultats élèves'!I53)</f>
        <v/>
      </c>
      <c r="AH61" s="219" t="str">
        <f>IF(OR(AND('Résultats élèves'!I53&gt;=$E$4,'Résultats élèves'!I53&lt;=$E$5),'Résultats élèves'!I53="A"),'Groupes de besoin'!A61,"")</f>
        <v/>
      </c>
      <c r="AI61" s="220" t="str">
        <f>IF(AH61="","",'Résultats élèves'!I53)</f>
        <v/>
      </c>
      <c r="AJ61" s="221"/>
      <c r="AK61" s="217" t="str">
        <f>IF(OR('Résultats élèves'!J53&lt;$E$4,'Résultats élèves'!J53="A"),'Groupes de besoin'!A61,"")</f>
        <v/>
      </c>
      <c r="AL61" s="218" t="str">
        <f>IF(AK61="","",'Résultats élèves'!J53)</f>
        <v/>
      </c>
      <c r="AM61" s="219" t="str">
        <f>IF(OR(AND('Résultats élèves'!J53&gt;=$E$4,'Résultats élèves'!J53&lt;=$E$5),'Résultats élèves'!J53="A"),'Groupes de besoin'!A61,"")</f>
        <v/>
      </c>
      <c r="AN61" s="220" t="str">
        <f>IF(AM61="","",'Résultats élèves'!J53)</f>
        <v/>
      </c>
      <c r="AO61" s="221"/>
      <c r="AP61" s="217" t="str">
        <f>IF(OR('Résultats élèves'!K53&lt;$E$4,'Résultats élèves'!K53="A"),'Groupes de besoin'!A61,"")</f>
        <v/>
      </c>
      <c r="AQ61" s="218" t="str">
        <f>IF(AP61="","",'Résultats élèves'!K53)</f>
        <v/>
      </c>
      <c r="AR61" s="219" t="str">
        <f>IF(OR(AND('Résultats élèves'!K53&gt;=$E$4,'Résultats élèves'!K53&lt;=$E$5),'Résultats élèves'!K53="A"),'Groupes de besoin'!A61,"")</f>
        <v/>
      </c>
      <c r="AS61" s="220" t="str">
        <f>IF(AR61="","",'Résultats élèves'!K53)</f>
        <v/>
      </c>
      <c r="AT61" s="221"/>
      <c r="AU61" s="217" t="str">
        <f>IF(OR('Résultats élèves'!L53&lt;$E$4,'Résultats élèves'!L53="A"),'Groupes de besoin'!A61,"")</f>
        <v/>
      </c>
      <c r="AV61" s="218" t="str">
        <f>IF(AU61="","",'Résultats élèves'!L53)</f>
        <v/>
      </c>
      <c r="AW61" s="219" t="str">
        <f>IF(OR(AND('Résultats élèves'!L53&gt;=$E$4,'Résultats élèves'!L53&lt;=$E$5),'Résultats élèves'!L53="A"),'Groupes de besoin'!A61,"")</f>
        <v/>
      </c>
      <c r="AX61" s="220" t="str">
        <f>IF(AW61="","",'Résultats élèves'!L53)</f>
        <v/>
      </c>
      <c r="AY61" s="221"/>
      <c r="AZ61" s="217" t="str">
        <f>IF(OR('Résultats élèves'!M53&lt;$E$4,'Résultats élèves'!M53="A"),'Groupes de besoin'!A61,"")</f>
        <v/>
      </c>
      <c r="BA61" s="218" t="str">
        <f>IF(AZ61="","",'Résultats élèves'!M53)</f>
        <v/>
      </c>
      <c r="BB61" s="219" t="str">
        <f>IF(OR(AND('Résultats élèves'!M53&gt;=$E$4,'Résultats élèves'!M53&lt;=$E$5),'Résultats élèves'!M53="A"),'Groupes de besoin'!A61,"")</f>
        <v/>
      </c>
      <c r="BC61" s="220" t="str">
        <f>IF(BB61="","",'Résultats élèves'!M53)</f>
        <v/>
      </c>
    </row>
    <row r="62" spans="1:55" s="225" customFormat="1">
      <c r="A62" s="227" t="str">
        <f>IF(Accueil!F63="","",Accueil!F63)</f>
        <v/>
      </c>
      <c r="B62" s="217" t="str">
        <f>IF(OR('Résultats élèves'!D54&lt;$E$4,'Résultats élèves'!D54="A"),'Groupes de besoin'!A62,"")</f>
        <v/>
      </c>
      <c r="C62" s="218" t="str">
        <f>IF(B62="","",'Résultats élèves'!D54)</f>
        <v/>
      </c>
      <c r="D62" s="219" t="str">
        <f>IF(OR(AND('Résultats élèves'!D54&gt;=$E$4,'Résultats élèves'!D54&lt;=$E$5),'Résultats élèves'!D54="A"),'Groupes de besoin'!A62,"")</f>
        <v/>
      </c>
      <c r="E62" s="220" t="str">
        <f>IF(D62="","",'Résultats élèves'!D54)</f>
        <v/>
      </c>
      <c r="F62" s="221"/>
      <c r="G62" s="217" t="str">
        <f>IF(OR('Résultats élèves'!E54&lt;$E$4,'Résultats élèves'!E54="A"),'Groupes de besoin'!A62,"")</f>
        <v/>
      </c>
      <c r="H62" s="218" t="str">
        <f>IF(G62="","",'Résultats élèves'!E54)</f>
        <v/>
      </c>
      <c r="I62" s="219" t="str">
        <f>IF(OR(AND('Résultats élèves'!E54&gt;=$E$4,'Résultats élèves'!E54&lt;=$E$5),'Résultats élèves'!E54="A"),'Groupes de besoin'!A62,"")</f>
        <v/>
      </c>
      <c r="J62" s="220" t="str">
        <f>IF(I62="","",'Résultats élèves'!E54)</f>
        <v/>
      </c>
      <c r="K62" s="221"/>
      <c r="L62" s="217" t="str">
        <f>IF(OR('Résultats élèves'!F54&lt;$E$4,'Résultats élèves'!F54="A"),'Groupes de besoin'!A62,"")</f>
        <v/>
      </c>
      <c r="M62" s="218" t="str">
        <f>IF(L62="","",'Résultats élèves'!F54)</f>
        <v/>
      </c>
      <c r="N62" s="219" t="str">
        <f>IF(OR(AND('Résultats élèves'!F54&gt;=$E$4,'Résultats élèves'!F54&lt;=$E$5),'Résultats élèves'!F54="A"),'Groupes de besoin'!A62,"")</f>
        <v/>
      </c>
      <c r="O62" s="220" t="str">
        <f>IF(N62="","",'Résultats élèves'!F54)</f>
        <v/>
      </c>
      <c r="P62" s="221"/>
      <c r="Q62" s="217" t="str">
        <f>IF(OR('Résultats élèves'!G54&lt;$E$4,'Résultats élèves'!G54="A"),'Groupes de besoin'!A62,"")</f>
        <v/>
      </c>
      <c r="R62" s="218" t="str">
        <f>IF(Q62="","",'Résultats élèves'!G54)</f>
        <v/>
      </c>
      <c r="S62" s="219" t="str">
        <f>IF(OR(AND('Résultats élèves'!G54&gt;=$E$4,'Résultats élèves'!G54&lt;=$E$5),'Résultats élèves'!G54="A"),'Groupes de besoin'!A62,"")</f>
        <v/>
      </c>
      <c r="T62" s="220" t="str">
        <f>IF(S62="","",'Résultats élèves'!G54)</f>
        <v/>
      </c>
      <c r="U62" s="221"/>
      <c r="V62" s="217" t="str">
        <f>IF(OR('Résultats élèves'!H54&lt;$E$4,'Résultats élèves'!H54="A"),'Groupes de besoin'!A62,"")</f>
        <v/>
      </c>
      <c r="W62" s="218" t="str">
        <f>IF(V62="","",'Résultats élèves'!H54)</f>
        <v/>
      </c>
      <c r="X62" s="219" t="str">
        <f>IF(OR(AND('Résultats élèves'!H54&gt;=$E$4,'Résultats élèves'!H54&lt;=$E$5),'Résultats élèves'!H54="A"),'Groupes de besoin'!A62,"")</f>
        <v/>
      </c>
      <c r="Y62" s="220" t="str">
        <f>IF(X62="","",'Résultats élèves'!H54)</f>
        <v/>
      </c>
      <c r="Z62" s="222"/>
      <c r="AA62" s="223">
        <f t="shared" si="0"/>
        <v>24</v>
      </c>
      <c r="AB62" s="224">
        <f t="shared" si="1"/>
        <v>20</v>
      </c>
      <c r="AC62" s="291" t="str">
        <f>IF(AA62&lt;$AA$9,#REF!,"")</f>
        <v/>
      </c>
      <c r="AD62" s="291"/>
      <c r="AE62" s="226"/>
      <c r="AF62" s="217" t="str">
        <f>IF(OR('Résultats élèves'!I54&lt;$E$4,'Résultats élèves'!I54="A"),'Groupes de besoin'!A62,"")</f>
        <v/>
      </c>
      <c r="AG62" s="218" t="str">
        <f>IF(AF62="","",'Résultats élèves'!I54)</f>
        <v/>
      </c>
      <c r="AH62" s="219" t="str">
        <f>IF(OR(AND('Résultats élèves'!I54&gt;=$E$4,'Résultats élèves'!I54&lt;=$E$5),'Résultats élèves'!I54="A"),'Groupes de besoin'!A62,"")</f>
        <v/>
      </c>
      <c r="AI62" s="220" t="str">
        <f>IF(AH62="","",'Résultats élèves'!I54)</f>
        <v/>
      </c>
      <c r="AJ62" s="221"/>
      <c r="AK62" s="217" t="str">
        <f>IF(OR('Résultats élèves'!J54&lt;$E$4,'Résultats élèves'!J54="A"),'Groupes de besoin'!A62,"")</f>
        <v/>
      </c>
      <c r="AL62" s="218" t="str">
        <f>IF(AK62="","",'Résultats élèves'!J54)</f>
        <v/>
      </c>
      <c r="AM62" s="219" t="str">
        <f>IF(OR(AND('Résultats élèves'!J54&gt;=$E$4,'Résultats élèves'!J54&lt;=$E$5),'Résultats élèves'!J54="A"),'Groupes de besoin'!A62,"")</f>
        <v/>
      </c>
      <c r="AN62" s="220" t="str">
        <f>IF(AM62="","",'Résultats élèves'!J54)</f>
        <v/>
      </c>
      <c r="AO62" s="221"/>
      <c r="AP62" s="217" t="str">
        <f>IF(OR('Résultats élèves'!K54&lt;$E$4,'Résultats élèves'!K54="A"),'Groupes de besoin'!A62,"")</f>
        <v/>
      </c>
      <c r="AQ62" s="218" t="str">
        <f>IF(AP62="","",'Résultats élèves'!K54)</f>
        <v/>
      </c>
      <c r="AR62" s="219" t="str">
        <f>IF(OR(AND('Résultats élèves'!K54&gt;=$E$4,'Résultats élèves'!K54&lt;=$E$5),'Résultats élèves'!K54="A"),'Groupes de besoin'!A62,"")</f>
        <v/>
      </c>
      <c r="AS62" s="220" t="str">
        <f>IF(AR62="","",'Résultats élèves'!K54)</f>
        <v/>
      </c>
      <c r="AT62" s="221"/>
      <c r="AU62" s="217" t="str">
        <f>IF(OR('Résultats élèves'!L54&lt;$E$4,'Résultats élèves'!L54="A"),'Groupes de besoin'!A62,"")</f>
        <v/>
      </c>
      <c r="AV62" s="218" t="str">
        <f>IF(AU62="","",'Résultats élèves'!L54)</f>
        <v/>
      </c>
      <c r="AW62" s="219" t="str">
        <f>IF(OR(AND('Résultats élèves'!L54&gt;=$E$4,'Résultats élèves'!L54&lt;=$E$5),'Résultats élèves'!L54="A"),'Groupes de besoin'!A62,"")</f>
        <v/>
      </c>
      <c r="AX62" s="220" t="str">
        <f>IF(AW62="","",'Résultats élèves'!L54)</f>
        <v/>
      </c>
      <c r="AY62" s="221"/>
      <c r="AZ62" s="217" t="str">
        <f>IF(OR('Résultats élèves'!M54&lt;$E$4,'Résultats élèves'!M54="A"),'Groupes de besoin'!A62,"")</f>
        <v/>
      </c>
      <c r="BA62" s="218" t="str">
        <f>IF(AZ62="","",'Résultats élèves'!M54)</f>
        <v/>
      </c>
      <c r="BB62" s="219" t="str">
        <f>IF(OR(AND('Résultats élèves'!M54&gt;=$E$4,'Résultats élèves'!M54&lt;=$E$5),'Résultats élèves'!M54="A"),'Groupes de besoin'!A62,"")</f>
        <v/>
      </c>
      <c r="BC62" s="220" t="str">
        <f>IF(BB62="","",'Résultats élèves'!M54)</f>
        <v/>
      </c>
    </row>
    <row r="63" spans="1:55" s="225" customFormat="1">
      <c r="A63" s="227" t="str">
        <f>IF(Accueil!F64="","",Accueil!F64)</f>
        <v/>
      </c>
      <c r="B63" s="217" t="str">
        <f>IF(OR('Résultats élèves'!D55&lt;$E$4,'Résultats élèves'!D55="A"),'Groupes de besoin'!A63,"")</f>
        <v/>
      </c>
      <c r="C63" s="218" t="str">
        <f>IF(B63="","",'Résultats élèves'!D55)</f>
        <v/>
      </c>
      <c r="D63" s="219" t="str">
        <f>IF(OR(AND('Résultats élèves'!D55&gt;=$E$4,'Résultats élèves'!D55&lt;=$E$5),'Résultats élèves'!D55="A"),'Groupes de besoin'!A63,"")</f>
        <v/>
      </c>
      <c r="E63" s="220" t="str">
        <f>IF(D63="","",'Résultats élèves'!D55)</f>
        <v/>
      </c>
      <c r="F63" s="221"/>
      <c r="G63" s="217" t="str">
        <f>IF(OR('Résultats élèves'!E55&lt;$E$4,'Résultats élèves'!E55="A"),'Groupes de besoin'!A63,"")</f>
        <v/>
      </c>
      <c r="H63" s="218" t="str">
        <f>IF(G63="","",'Résultats élèves'!E55)</f>
        <v/>
      </c>
      <c r="I63" s="219" t="str">
        <f>IF(OR(AND('Résultats élèves'!E55&gt;=$E$4,'Résultats élèves'!E55&lt;=$E$5),'Résultats élèves'!E55="A"),'Groupes de besoin'!A63,"")</f>
        <v/>
      </c>
      <c r="J63" s="220" t="str">
        <f>IF(I63="","",'Résultats élèves'!E55)</f>
        <v/>
      </c>
      <c r="K63" s="221"/>
      <c r="L63" s="217" t="str">
        <f>IF(OR('Résultats élèves'!F55&lt;$E$4,'Résultats élèves'!F55="A"),'Groupes de besoin'!A63,"")</f>
        <v/>
      </c>
      <c r="M63" s="218" t="str">
        <f>IF(L63="","",'Résultats élèves'!F55)</f>
        <v/>
      </c>
      <c r="N63" s="219" t="str">
        <f>IF(OR(AND('Résultats élèves'!F55&gt;=$E$4,'Résultats élèves'!F55&lt;=$E$5),'Résultats élèves'!F55="A"),'Groupes de besoin'!A63,"")</f>
        <v/>
      </c>
      <c r="O63" s="220" t="str">
        <f>IF(N63="","",'Résultats élèves'!F55)</f>
        <v/>
      </c>
      <c r="P63" s="221"/>
      <c r="Q63" s="217" t="str">
        <f>IF(OR('Résultats élèves'!G55&lt;$E$4,'Résultats élèves'!G55="A"),'Groupes de besoin'!A63,"")</f>
        <v/>
      </c>
      <c r="R63" s="218" t="str">
        <f>IF(Q63="","",'Résultats élèves'!G55)</f>
        <v/>
      </c>
      <c r="S63" s="219" t="str">
        <f>IF(OR(AND('Résultats élèves'!G55&gt;=$E$4,'Résultats élèves'!G55&lt;=$E$5),'Résultats élèves'!G55="A"),'Groupes de besoin'!A63,"")</f>
        <v/>
      </c>
      <c r="T63" s="220" t="str">
        <f>IF(S63="","",'Résultats élèves'!G55)</f>
        <v/>
      </c>
      <c r="U63" s="221"/>
      <c r="V63" s="217" t="str">
        <f>IF(OR('Résultats élèves'!H55&lt;$E$4,'Résultats élèves'!H55="A"),'Groupes de besoin'!A63,"")</f>
        <v/>
      </c>
      <c r="W63" s="218" t="str">
        <f>IF(V63="","",'Résultats élèves'!H55)</f>
        <v/>
      </c>
      <c r="X63" s="219" t="str">
        <f>IF(OR(AND('Résultats élèves'!H55&gt;=$E$4,'Résultats élèves'!H55&lt;=$E$5),'Résultats élèves'!H55="A"),'Groupes de besoin'!A63,"")</f>
        <v/>
      </c>
      <c r="Y63" s="220" t="str">
        <f>IF(X63="","",'Résultats élèves'!H55)</f>
        <v/>
      </c>
      <c r="Z63" s="222"/>
      <c r="AA63" s="223">
        <f t="shared" si="0"/>
        <v>24</v>
      </c>
      <c r="AB63" s="224">
        <f t="shared" si="1"/>
        <v>20</v>
      </c>
      <c r="AC63" s="291" t="str">
        <f>IF(AA63&lt;$AA$9,#REF!,"")</f>
        <v/>
      </c>
      <c r="AD63" s="291"/>
      <c r="AE63" s="226"/>
      <c r="AF63" s="217" t="str">
        <f>IF(OR('Résultats élèves'!I55&lt;$E$4,'Résultats élèves'!I55="A"),'Groupes de besoin'!A63,"")</f>
        <v/>
      </c>
      <c r="AG63" s="218" t="str">
        <f>IF(AF63="","",'Résultats élèves'!I55)</f>
        <v/>
      </c>
      <c r="AH63" s="219" t="str">
        <f>IF(OR(AND('Résultats élèves'!I55&gt;=$E$4,'Résultats élèves'!I55&lt;=$E$5),'Résultats élèves'!I55="A"),'Groupes de besoin'!A63,"")</f>
        <v/>
      </c>
      <c r="AI63" s="220" t="str">
        <f>IF(AH63="","",'Résultats élèves'!I55)</f>
        <v/>
      </c>
      <c r="AJ63" s="221"/>
      <c r="AK63" s="217" t="str">
        <f>IF(OR('Résultats élèves'!J55&lt;$E$4,'Résultats élèves'!J55="A"),'Groupes de besoin'!A63,"")</f>
        <v/>
      </c>
      <c r="AL63" s="218" t="str">
        <f>IF(AK63="","",'Résultats élèves'!J55)</f>
        <v/>
      </c>
      <c r="AM63" s="219" t="str">
        <f>IF(OR(AND('Résultats élèves'!J55&gt;=$E$4,'Résultats élèves'!J55&lt;=$E$5),'Résultats élèves'!J55="A"),'Groupes de besoin'!A63,"")</f>
        <v/>
      </c>
      <c r="AN63" s="220" t="str">
        <f>IF(AM63="","",'Résultats élèves'!J55)</f>
        <v/>
      </c>
      <c r="AO63" s="221"/>
      <c r="AP63" s="217" t="str">
        <f>IF(OR('Résultats élèves'!K55&lt;$E$4,'Résultats élèves'!K55="A"),'Groupes de besoin'!A63,"")</f>
        <v/>
      </c>
      <c r="AQ63" s="218" t="str">
        <f>IF(AP63="","",'Résultats élèves'!K55)</f>
        <v/>
      </c>
      <c r="AR63" s="219" t="str">
        <f>IF(OR(AND('Résultats élèves'!K55&gt;=$E$4,'Résultats élèves'!K55&lt;=$E$5),'Résultats élèves'!K55="A"),'Groupes de besoin'!A63,"")</f>
        <v/>
      </c>
      <c r="AS63" s="220" t="str">
        <f>IF(AR63="","",'Résultats élèves'!K55)</f>
        <v/>
      </c>
      <c r="AT63" s="221"/>
      <c r="AU63" s="217" t="str">
        <f>IF(OR('Résultats élèves'!L55&lt;$E$4,'Résultats élèves'!L55="A"),'Groupes de besoin'!A63,"")</f>
        <v/>
      </c>
      <c r="AV63" s="218" t="str">
        <f>IF(AU63="","",'Résultats élèves'!L55)</f>
        <v/>
      </c>
      <c r="AW63" s="219" t="str">
        <f>IF(OR(AND('Résultats élèves'!L55&gt;=$E$4,'Résultats élèves'!L55&lt;=$E$5),'Résultats élèves'!L55="A"),'Groupes de besoin'!A63,"")</f>
        <v/>
      </c>
      <c r="AX63" s="220" t="str">
        <f>IF(AW63="","",'Résultats élèves'!L55)</f>
        <v/>
      </c>
      <c r="AY63" s="221"/>
      <c r="AZ63" s="217" t="str">
        <f>IF(OR('Résultats élèves'!M55&lt;$E$4,'Résultats élèves'!M55="A"),'Groupes de besoin'!A63,"")</f>
        <v/>
      </c>
      <c r="BA63" s="218" t="str">
        <f>IF(AZ63="","",'Résultats élèves'!M55)</f>
        <v/>
      </c>
      <c r="BB63" s="219" t="str">
        <f>IF(OR(AND('Résultats élèves'!M55&gt;=$E$4,'Résultats élèves'!M55&lt;=$E$5),'Résultats élèves'!M55="A"),'Groupes de besoin'!A63,"")</f>
        <v/>
      </c>
      <c r="BC63" s="220" t="str">
        <f>IF(BB63="","",'Résultats élèves'!M55)</f>
        <v/>
      </c>
    </row>
    <row r="64" spans="1:55" s="225" customFormat="1">
      <c r="A64" s="227" t="str">
        <f>IF(Accueil!F65="","",Accueil!F65)</f>
        <v/>
      </c>
      <c r="B64" s="217" t="str">
        <f>IF(OR('Résultats élèves'!D56&lt;$E$4,'Résultats élèves'!D56="A"),'Groupes de besoin'!A64,"")</f>
        <v/>
      </c>
      <c r="C64" s="218" t="str">
        <f>IF(B64="","",'Résultats élèves'!D56)</f>
        <v/>
      </c>
      <c r="D64" s="219" t="str">
        <f>IF(OR(AND('Résultats élèves'!D56&gt;=$E$4,'Résultats élèves'!D56&lt;=$E$5),'Résultats élèves'!D56="A"),'Groupes de besoin'!A64,"")</f>
        <v/>
      </c>
      <c r="E64" s="220" t="str">
        <f>IF(D64="","",'Résultats élèves'!D56)</f>
        <v/>
      </c>
      <c r="F64" s="221"/>
      <c r="G64" s="217" t="str">
        <f>IF(OR('Résultats élèves'!E56&lt;$E$4,'Résultats élèves'!E56="A"),'Groupes de besoin'!A64,"")</f>
        <v/>
      </c>
      <c r="H64" s="218" t="str">
        <f>IF(G64="","",'Résultats élèves'!E56)</f>
        <v/>
      </c>
      <c r="I64" s="219" t="str">
        <f>IF(OR(AND('Résultats élèves'!E56&gt;=$E$4,'Résultats élèves'!E56&lt;=$E$5),'Résultats élèves'!E56="A"),'Groupes de besoin'!A64,"")</f>
        <v/>
      </c>
      <c r="J64" s="220" t="str">
        <f>IF(I64="","",'Résultats élèves'!E56)</f>
        <v/>
      </c>
      <c r="K64" s="221"/>
      <c r="L64" s="217" t="str">
        <f>IF(OR('Résultats élèves'!F56&lt;$E$4,'Résultats élèves'!F56="A"),'Groupes de besoin'!A64,"")</f>
        <v/>
      </c>
      <c r="M64" s="218" t="str">
        <f>IF(L64="","",'Résultats élèves'!F56)</f>
        <v/>
      </c>
      <c r="N64" s="219" t="str">
        <f>IF(OR(AND('Résultats élèves'!F56&gt;=$E$4,'Résultats élèves'!F56&lt;=$E$5),'Résultats élèves'!F56="A"),'Groupes de besoin'!A64,"")</f>
        <v/>
      </c>
      <c r="O64" s="220" t="str">
        <f>IF(N64="","",'Résultats élèves'!F56)</f>
        <v/>
      </c>
      <c r="P64" s="221"/>
      <c r="Q64" s="217" t="str">
        <f>IF(OR('Résultats élèves'!G56&lt;$E$4,'Résultats élèves'!G56="A"),'Groupes de besoin'!A64,"")</f>
        <v/>
      </c>
      <c r="R64" s="218" t="str">
        <f>IF(Q64="","",'Résultats élèves'!G56)</f>
        <v/>
      </c>
      <c r="S64" s="219" t="str">
        <f>IF(OR(AND('Résultats élèves'!G56&gt;=$E$4,'Résultats élèves'!G56&lt;=$E$5),'Résultats élèves'!G56="A"),'Groupes de besoin'!A64,"")</f>
        <v/>
      </c>
      <c r="T64" s="220" t="str">
        <f>IF(S64="","",'Résultats élèves'!G56)</f>
        <v/>
      </c>
      <c r="U64" s="221"/>
      <c r="V64" s="217" t="str">
        <f>IF(OR('Résultats élèves'!H56&lt;$E$4,'Résultats élèves'!H56="A"),'Groupes de besoin'!A64,"")</f>
        <v/>
      </c>
      <c r="W64" s="218" t="str">
        <f>IF(V64="","",'Résultats élèves'!H56)</f>
        <v/>
      </c>
      <c r="X64" s="219" t="str">
        <f>IF(OR(AND('Résultats élèves'!H56&gt;=$E$4,'Résultats élèves'!H56&lt;=$E$5),'Résultats élèves'!H56="A"),'Groupes de besoin'!A64,"")</f>
        <v/>
      </c>
      <c r="Y64" s="220" t="str">
        <f>IF(X64="","",'Résultats élèves'!H56)</f>
        <v/>
      </c>
      <c r="Z64" s="222"/>
      <c r="AA64" s="223">
        <f t="shared" si="0"/>
        <v>24</v>
      </c>
      <c r="AB64" s="224">
        <f t="shared" si="1"/>
        <v>20</v>
      </c>
      <c r="AC64" s="291" t="str">
        <f>IF(AA64&lt;$AA$9,#REF!,"")</f>
        <v/>
      </c>
      <c r="AD64" s="291"/>
      <c r="AE64" s="226"/>
      <c r="AF64" s="217" t="str">
        <f>IF(OR('Résultats élèves'!I56&lt;$E$4,'Résultats élèves'!I56="A"),'Groupes de besoin'!A64,"")</f>
        <v/>
      </c>
      <c r="AG64" s="218" t="str">
        <f>IF(AF64="","",'Résultats élèves'!I56)</f>
        <v/>
      </c>
      <c r="AH64" s="219" t="str">
        <f>IF(OR(AND('Résultats élèves'!I56&gt;=$E$4,'Résultats élèves'!I56&lt;=$E$5),'Résultats élèves'!I56="A"),'Groupes de besoin'!A64,"")</f>
        <v/>
      </c>
      <c r="AI64" s="220" t="str">
        <f>IF(AH64="","",'Résultats élèves'!I56)</f>
        <v/>
      </c>
      <c r="AJ64" s="221"/>
      <c r="AK64" s="217" t="str">
        <f>IF(OR('Résultats élèves'!J56&lt;$E$4,'Résultats élèves'!J56="A"),'Groupes de besoin'!A64,"")</f>
        <v/>
      </c>
      <c r="AL64" s="218" t="str">
        <f>IF(AK64="","",'Résultats élèves'!J56)</f>
        <v/>
      </c>
      <c r="AM64" s="219" t="str">
        <f>IF(OR(AND('Résultats élèves'!J56&gt;=$E$4,'Résultats élèves'!J56&lt;=$E$5),'Résultats élèves'!J56="A"),'Groupes de besoin'!A64,"")</f>
        <v/>
      </c>
      <c r="AN64" s="220" t="str">
        <f>IF(AM64="","",'Résultats élèves'!J56)</f>
        <v/>
      </c>
      <c r="AO64" s="221"/>
      <c r="AP64" s="217" t="str">
        <f>IF(OR('Résultats élèves'!K56&lt;$E$4,'Résultats élèves'!K56="A"),'Groupes de besoin'!A64,"")</f>
        <v/>
      </c>
      <c r="AQ64" s="218" t="str">
        <f>IF(AP64="","",'Résultats élèves'!K56)</f>
        <v/>
      </c>
      <c r="AR64" s="219" t="str">
        <f>IF(OR(AND('Résultats élèves'!K56&gt;=$E$4,'Résultats élèves'!K56&lt;=$E$5),'Résultats élèves'!K56="A"),'Groupes de besoin'!A64,"")</f>
        <v/>
      </c>
      <c r="AS64" s="220" t="str">
        <f>IF(AR64="","",'Résultats élèves'!K56)</f>
        <v/>
      </c>
      <c r="AT64" s="221"/>
      <c r="AU64" s="217" t="str">
        <f>IF(OR('Résultats élèves'!L56&lt;$E$4,'Résultats élèves'!L56="A"),'Groupes de besoin'!A64,"")</f>
        <v/>
      </c>
      <c r="AV64" s="218" t="str">
        <f>IF(AU64="","",'Résultats élèves'!L56)</f>
        <v/>
      </c>
      <c r="AW64" s="219" t="str">
        <f>IF(OR(AND('Résultats élèves'!L56&gt;=$E$4,'Résultats élèves'!L56&lt;=$E$5),'Résultats élèves'!L56="A"),'Groupes de besoin'!A64,"")</f>
        <v/>
      </c>
      <c r="AX64" s="220" t="str">
        <f>IF(AW64="","",'Résultats élèves'!L56)</f>
        <v/>
      </c>
      <c r="AY64" s="221"/>
      <c r="AZ64" s="217" t="str">
        <f>IF(OR('Résultats élèves'!M56&lt;$E$4,'Résultats élèves'!M56="A"),'Groupes de besoin'!A64,"")</f>
        <v/>
      </c>
      <c r="BA64" s="218" t="str">
        <f>IF(AZ64="","",'Résultats élèves'!M56)</f>
        <v/>
      </c>
      <c r="BB64" s="219" t="str">
        <f>IF(OR(AND('Résultats élèves'!M56&gt;=$E$4,'Résultats élèves'!M56&lt;=$E$5),'Résultats élèves'!M56="A"),'Groupes de besoin'!A64,"")</f>
        <v/>
      </c>
      <c r="BC64" s="220" t="str">
        <f>IF(BB64="","",'Résultats élèves'!M56)</f>
        <v/>
      </c>
    </row>
    <row r="65" spans="1:55" s="225" customFormat="1">
      <c r="A65" s="227" t="str">
        <f>IF(Accueil!F66="","",Accueil!F66)</f>
        <v/>
      </c>
      <c r="B65" s="217" t="str">
        <f>IF(OR('Résultats élèves'!D57&lt;$E$4,'Résultats élèves'!D57="A"),'Groupes de besoin'!A65,"")</f>
        <v/>
      </c>
      <c r="C65" s="218" t="str">
        <f>IF(B65="","",'Résultats élèves'!D57)</f>
        <v/>
      </c>
      <c r="D65" s="219" t="str">
        <f>IF(OR(AND('Résultats élèves'!D57&gt;=$E$4,'Résultats élèves'!D57&lt;=$E$5),'Résultats élèves'!D57="A"),'Groupes de besoin'!A65,"")</f>
        <v/>
      </c>
      <c r="E65" s="220" t="str">
        <f>IF(D65="","",'Résultats élèves'!D57)</f>
        <v/>
      </c>
      <c r="F65" s="221"/>
      <c r="G65" s="217" t="str">
        <f>IF(OR('Résultats élèves'!E57&lt;$E$4,'Résultats élèves'!E57="A"),'Groupes de besoin'!A65,"")</f>
        <v/>
      </c>
      <c r="H65" s="218" t="str">
        <f>IF(G65="","",'Résultats élèves'!E57)</f>
        <v/>
      </c>
      <c r="I65" s="219" t="str">
        <f>IF(OR(AND('Résultats élèves'!E57&gt;=$E$4,'Résultats élèves'!E57&lt;=$E$5),'Résultats élèves'!E57="A"),'Groupes de besoin'!A65,"")</f>
        <v/>
      </c>
      <c r="J65" s="220" t="str">
        <f>IF(I65="","",'Résultats élèves'!E57)</f>
        <v/>
      </c>
      <c r="K65" s="221"/>
      <c r="L65" s="217" t="str">
        <f>IF(OR('Résultats élèves'!F57&lt;$E$4,'Résultats élèves'!F57="A"),'Groupes de besoin'!A65,"")</f>
        <v/>
      </c>
      <c r="M65" s="218" t="str">
        <f>IF(L65="","",'Résultats élèves'!F57)</f>
        <v/>
      </c>
      <c r="N65" s="219" t="str">
        <f>IF(OR(AND('Résultats élèves'!F57&gt;=$E$4,'Résultats élèves'!F57&lt;=$E$5),'Résultats élèves'!F57="A"),'Groupes de besoin'!A65,"")</f>
        <v/>
      </c>
      <c r="O65" s="220" t="str">
        <f>IF(N65="","",'Résultats élèves'!F57)</f>
        <v/>
      </c>
      <c r="P65" s="221"/>
      <c r="Q65" s="217" t="str">
        <f>IF(OR('Résultats élèves'!G57&lt;$E$4,'Résultats élèves'!G57="A"),'Groupes de besoin'!A65,"")</f>
        <v/>
      </c>
      <c r="R65" s="218" t="str">
        <f>IF(Q65="","",'Résultats élèves'!G57)</f>
        <v/>
      </c>
      <c r="S65" s="219" t="str">
        <f>IF(OR(AND('Résultats élèves'!G57&gt;=$E$4,'Résultats élèves'!G57&lt;=$E$5),'Résultats élèves'!G57="A"),'Groupes de besoin'!A65,"")</f>
        <v/>
      </c>
      <c r="T65" s="220" t="str">
        <f>IF(S65="","",'Résultats élèves'!G57)</f>
        <v/>
      </c>
      <c r="U65" s="221"/>
      <c r="V65" s="217" t="str">
        <f>IF(OR('Résultats élèves'!H57&lt;$E$4,'Résultats élèves'!H57="A"),'Groupes de besoin'!A65,"")</f>
        <v/>
      </c>
      <c r="W65" s="218" t="str">
        <f>IF(V65="","",'Résultats élèves'!H57)</f>
        <v/>
      </c>
      <c r="X65" s="219" t="str">
        <f>IF(OR(AND('Résultats élèves'!H57&gt;=$E$4,'Résultats élèves'!H57&lt;=$E$5),'Résultats élèves'!H57="A"),'Groupes de besoin'!A65,"")</f>
        <v/>
      </c>
      <c r="Y65" s="220" t="str">
        <f>IF(X65="","",'Résultats élèves'!H57)</f>
        <v/>
      </c>
      <c r="Z65" s="222"/>
      <c r="AA65" s="223">
        <f t="shared" si="0"/>
        <v>24</v>
      </c>
      <c r="AB65" s="224">
        <f t="shared" si="1"/>
        <v>20</v>
      </c>
      <c r="AC65" s="291" t="str">
        <f>IF(AA65&lt;$AA$9,#REF!,"")</f>
        <v/>
      </c>
      <c r="AD65" s="291"/>
      <c r="AE65" s="226"/>
      <c r="AF65" s="217" t="str">
        <f>IF(OR('Résultats élèves'!I57&lt;$E$4,'Résultats élèves'!I57="A"),'Groupes de besoin'!A65,"")</f>
        <v/>
      </c>
      <c r="AG65" s="218" t="str">
        <f>IF(AF65="","",'Résultats élèves'!I57)</f>
        <v/>
      </c>
      <c r="AH65" s="219" t="str">
        <f>IF(OR(AND('Résultats élèves'!I57&gt;=$E$4,'Résultats élèves'!I57&lt;=$E$5),'Résultats élèves'!I57="A"),'Groupes de besoin'!A65,"")</f>
        <v/>
      </c>
      <c r="AI65" s="220" t="str">
        <f>IF(AH65="","",'Résultats élèves'!I57)</f>
        <v/>
      </c>
      <c r="AJ65" s="221"/>
      <c r="AK65" s="217" t="str">
        <f>IF(OR('Résultats élèves'!J57&lt;$E$4,'Résultats élèves'!J57="A"),'Groupes de besoin'!A65,"")</f>
        <v/>
      </c>
      <c r="AL65" s="218" t="str">
        <f>IF(AK65="","",'Résultats élèves'!J57)</f>
        <v/>
      </c>
      <c r="AM65" s="219" t="str">
        <f>IF(OR(AND('Résultats élèves'!J57&gt;=$E$4,'Résultats élèves'!J57&lt;=$E$5),'Résultats élèves'!J57="A"),'Groupes de besoin'!A65,"")</f>
        <v/>
      </c>
      <c r="AN65" s="220" t="str">
        <f>IF(AM65="","",'Résultats élèves'!J57)</f>
        <v/>
      </c>
      <c r="AO65" s="221"/>
      <c r="AP65" s="217" t="str">
        <f>IF(OR('Résultats élèves'!K57&lt;$E$4,'Résultats élèves'!K57="A"),'Groupes de besoin'!A65,"")</f>
        <v/>
      </c>
      <c r="AQ65" s="218" t="str">
        <f>IF(AP65="","",'Résultats élèves'!K57)</f>
        <v/>
      </c>
      <c r="AR65" s="219" t="str">
        <f>IF(OR(AND('Résultats élèves'!K57&gt;=$E$4,'Résultats élèves'!K57&lt;=$E$5),'Résultats élèves'!K57="A"),'Groupes de besoin'!A65,"")</f>
        <v/>
      </c>
      <c r="AS65" s="220" t="str">
        <f>IF(AR65="","",'Résultats élèves'!K57)</f>
        <v/>
      </c>
      <c r="AT65" s="221"/>
      <c r="AU65" s="217" t="str">
        <f>IF(OR('Résultats élèves'!L57&lt;$E$4,'Résultats élèves'!L57="A"),'Groupes de besoin'!A65,"")</f>
        <v/>
      </c>
      <c r="AV65" s="218" t="str">
        <f>IF(AU65="","",'Résultats élèves'!L57)</f>
        <v/>
      </c>
      <c r="AW65" s="219" t="str">
        <f>IF(OR(AND('Résultats élèves'!L57&gt;=$E$4,'Résultats élèves'!L57&lt;=$E$5),'Résultats élèves'!L57="A"),'Groupes de besoin'!A65,"")</f>
        <v/>
      </c>
      <c r="AX65" s="220" t="str">
        <f>IF(AW65="","",'Résultats élèves'!L57)</f>
        <v/>
      </c>
      <c r="AY65" s="221"/>
      <c r="AZ65" s="217" t="str">
        <f>IF(OR('Résultats élèves'!M57&lt;$E$4,'Résultats élèves'!M57="A"),'Groupes de besoin'!A65,"")</f>
        <v/>
      </c>
      <c r="BA65" s="218" t="str">
        <f>IF(AZ65="","",'Résultats élèves'!M57)</f>
        <v/>
      </c>
      <c r="BB65" s="219" t="str">
        <f>IF(OR(AND('Résultats élèves'!M57&gt;=$E$4,'Résultats élèves'!M57&lt;=$E$5),'Résultats élèves'!M57="A"),'Groupes de besoin'!A65,"")</f>
        <v/>
      </c>
      <c r="BC65" s="220" t="str">
        <f>IF(BB65="","",'Résultats élèves'!M57)</f>
        <v/>
      </c>
    </row>
    <row r="66" spans="1:55" s="225" customFormat="1">
      <c r="A66" s="227" t="str">
        <f>IF(Accueil!F67="","",Accueil!F67)</f>
        <v/>
      </c>
      <c r="B66" s="217" t="str">
        <f>IF(OR('Résultats élèves'!D58&lt;$E$4,'Résultats élèves'!D58="A"),'Groupes de besoin'!A66,"")</f>
        <v/>
      </c>
      <c r="C66" s="218" t="str">
        <f>IF(B66="","",'Résultats élèves'!D58)</f>
        <v/>
      </c>
      <c r="D66" s="219" t="str">
        <f>IF(OR(AND('Résultats élèves'!D58&gt;=$E$4,'Résultats élèves'!D58&lt;=$E$5),'Résultats élèves'!D58="A"),'Groupes de besoin'!A66,"")</f>
        <v/>
      </c>
      <c r="E66" s="220" t="str">
        <f>IF(D66="","",'Résultats élèves'!D58)</f>
        <v/>
      </c>
      <c r="F66" s="221"/>
      <c r="G66" s="217" t="str">
        <f>IF(OR('Résultats élèves'!E58&lt;$E$4,'Résultats élèves'!E58="A"),'Groupes de besoin'!A66,"")</f>
        <v/>
      </c>
      <c r="H66" s="218" t="str">
        <f>IF(G66="","",'Résultats élèves'!E58)</f>
        <v/>
      </c>
      <c r="I66" s="219" t="str">
        <f>IF(OR(AND('Résultats élèves'!E58&gt;=$E$4,'Résultats élèves'!E58&lt;=$E$5),'Résultats élèves'!E58="A"),'Groupes de besoin'!A66,"")</f>
        <v/>
      </c>
      <c r="J66" s="220" t="str">
        <f>IF(I66="","",'Résultats élèves'!E58)</f>
        <v/>
      </c>
      <c r="K66" s="221"/>
      <c r="L66" s="217" t="str">
        <f>IF(OR('Résultats élèves'!F58&lt;$E$4,'Résultats élèves'!F58="A"),'Groupes de besoin'!A66,"")</f>
        <v/>
      </c>
      <c r="M66" s="218" t="str">
        <f>IF(L66="","",'Résultats élèves'!F58)</f>
        <v/>
      </c>
      <c r="N66" s="219" t="str">
        <f>IF(OR(AND('Résultats élèves'!F58&gt;=$E$4,'Résultats élèves'!F58&lt;=$E$5),'Résultats élèves'!F58="A"),'Groupes de besoin'!A66,"")</f>
        <v/>
      </c>
      <c r="O66" s="220" t="str">
        <f>IF(N66="","",'Résultats élèves'!F58)</f>
        <v/>
      </c>
      <c r="P66" s="221"/>
      <c r="Q66" s="217" t="str">
        <f>IF(OR('Résultats élèves'!G58&lt;$E$4,'Résultats élèves'!G58="A"),'Groupes de besoin'!A66,"")</f>
        <v/>
      </c>
      <c r="R66" s="218" t="str">
        <f>IF(Q66="","",'Résultats élèves'!G58)</f>
        <v/>
      </c>
      <c r="S66" s="219" t="str">
        <f>IF(OR(AND('Résultats élèves'!G58&gt;=$E$4,'Résultats élèves'!G58&lt;=$E$5),'Résultats élèves'!G58="A"),'Groupes de besoin'!A66,"")</f>
        <v/>
      </c>
      <c r="T66" s="220" t="str">
        <f>IF(S66="","",'Résultats élèves'!G58)</f>
        <v/>
      </c>
      <c r="U66" s="221"/>
      <c r="V66" s="217" t="str">
        <f>IF(OR('Résultats élèves'!H58&lt;$E$4,'Résultats élèves'!H58="A"),'Groupes de besoin'!A66,"")</f>
        <v/>
      </c>
      <c r="W66" s="218" t="str">
        <f>IF(V66="","",'Résultats élèves'!H58)</f>
        <v/>
      </c>
      <c r="X66" s="219" t="str">
        <f>IF(OR(AND('Résultats élèves'!H58&gt;=$E$4,'Résultats élèves'!H58&lt;=$E$5),'Résultats élèves'!H58="A"),'Groupes de besoin'!A66,"")</f>
        <v/>
      </c>
      <c r="Y66" s="220" t="str">
        <f>IF(X66="","",'Résultats élèves'!H58)</f>
        <v/>
      </c>
      <c r="Z66" s="222"/>
      <c r="AA66" s="223">
        <f t="shared" si="0"/>
        <v>24</v>
      </c>
      <c r="AB66" s="224">
        <f t="shared" si="1"/>
        <v>20</v>
      </c>
      <c r="AC66" s="291" t="str">
        <f>IF(AA66&lt;$AA$9,#REF!,"")</f>
        <v/>
      </c>
      <c r="AD66" s="291"/>
      <c r="AE66" s="226"/>
      <c r="AF66" s="217" t="str">
        <f>IF(OR('Résultats élèves'!I58&lt;$E$4,'Résultats élèves'!I58="A"),'Groupes de besoin'!A66,"")</f>
        <v/>
      </c>
      <c r="AG66" s="218" t="str">
        <f>IF(AF66="","",'Résultats élèves'!I58)</f>
        <v/>
      </c>
      <c r="AH66" s="219" t="str">
        <f>IF(OR(AND('Résultats élèves'!I58&gt;=$E$4,'Résultats élèves'!I58&lt;=$E$5),'Résultats élèves'!I58="A"),'Groupes de besoin'!A66,"")</f>
        <v/>
      </c>
      <c r="AI66" s="220" t="str">
        <f>IF(AH66="","",'Résultats élèves'!I58)</f>
        <v/>
      </c>
      <c r="AJ66" s="221"/>
      <c r="AK66" s="217" t="str">
        <f>IF(OR('Résultats élèves'!J58&lt;$E$4,'Résultats élèves'!J58="A"),'Groupes de besoin'!A66,"")</f>
        <v/>
      </c>
      <c r="AL66" s="218" t="str">
        <f>IF(AK66="","",'Résultats élèves'!J58)</f>
        <v/>
      </c>
      <c r="AM66" s="219" t="str">
        <f>IF(OR(AND('Résultats élèves'!J58&gt;=$E$4,'Résultats élèves'!J58&lt;=$E$5),'Résultats élèves'!J58="A"),'Groupes de besoin'!A66,"")</f>
        <v/>
      </c>
      <c r="AN66" s="220" t="str">
        <f>IF(AM66="","",'Résultats élèves'!J58)</f>
        <v/>
      </c>
      <c r="AO66" s="221"/>
      <c r="AP66" s="217" t="str">
        <f>IF(OR('Résultats élèves'!K58&lt;$E$4,'Résultats élèves'!K58="A"),'Groupes de besoin'!A66,"")</f>
        <v/>
      </c>
      <c r="AQ66" s="218" t="str">
        <f>IF(AP66="","",'Résultats élèves'!K58)</f>
        <v/>
      </c>
      <c r="AR66" s="219" t="str">
        <f>IF(OR(AND('Résultats élèves'!K58&gt;=$E$4,'Résultats élèves'!K58&lt;=$E$5),'Résultats élèves'!K58="A"),'Groupes de besoin'!A66,"")</f>
        <v/>
      </c>
      <c r="AS66" s="220" t="str">
        <f>IF(AR66="","",'Résultats élèves'!K58)</f>
        <v/>
      </c>
      <c r="AT66" s="221"/>
      <c r="AU66" s="217" t="str">
        <f>IF(OR('Résultats élèves'!L58&lt;$E$4,'Résultats élèves'!L58="A"),'Groupes de besoin'!A66,"")</f>
        <v/>
      </c>
      <c r="AV66" s="218" t="str">
        <f>IF(AU66="","",'Résultats élèves'!L58)</f>
        <v/>
      </c>
      <c r="AW66" s="219" t="str">
        <f>IF(OR(AND('Résultats élèves'!L58&gt;=$E$4,'Résultats élèves'!L58&lt;=$E$5),'Résultats élèves'!L58="A"),'Groupes de besoin'!A66,"")</f>
        <v/>
      </c>
      <c r="AX66" s="220" t="str">
        <f>IF(AW66="","",'Résultats élèves'!L58)</f>
        <v/>
      </c>
      <c r="AY66" s="221"/>
      <c r="AZ66" s="217" t="str">
        <f>IF(OR('Résultats élèves'!M58&lt;$E$4,'Résultats élèves'!M58="A"),'Groupes de besoin'!A66,"")</f>
        <v/>
      </c>
      <c r="BA66" s="218" t="str">
        <f>IF(AZ66="","",'Résultats élèves'!M58)</f>
        <v/>
      </c>
      <c r="BB66" s="219" t="str">
        <f>IF(OR(AND('Résultats élèves'!M58&gt;=$E$4,'Résultats élèves'!M58&lt;=$E$5),'Résultats élèves'!M58="A"),'Groupes de besoin'!A66,"")</f>
        <v/>
      </c>
      <c r="BC66" s="220" t="str">
        <f>IF(BB66="","",'Résultats élèves'!M58)</f>
        <v/>
      </c>
    </row>
    <row r="67" spans="1:55" s="225" customFormat="1">
      <c r="A67" s="227" t="str">
        <f>IF(Accueil!F68="","",Accueil!F68)</f>
        <v/>
      </c>
      <c r="B67" s="217" t="str">
        <f>IF(OR('Résultats élèves'!D59&lt;$E$4,'Résultats élèves'!D59="A"),'Groupes de besoin'!A67,"")</f>
        <v/>
      </c>
      <c r="C67" s="218" t="str">
        <f>IF(B67="","",'Résultats élèves'!D59)</f>
        <v/>
      </c>
      <c r="D67" s="219" t="str">
        <f>IF(OR(AND('Résultats élèves'!D59&gt;=$E$4,'Résultats élèves'!D59&lt;=$E$5),'Résultats élèves'!D59="A"),'Groupes de besoin'!A67,"")</f>
        <v/>
      </c>
      <c r="E67" s="220" t="str">
        <f>IF(D67="","",'Résultats élèves'!D59)</f>
        <v/>
      </c>
      <c r="F67" s="221"/>
      <c r="G67" s="217" t="str">
        <f>IF(OR('Résultats élèves'!E59&lt;$E$4,'Résultats élèves'!E59="A"),'Groupes de besoin'!A67,"")</f>
        <v/>
      </c>
      <c r="H67" s="218" t="str">
        <f>IF(G67="","",'Résultats élèves'!E59)</f>
        <v/>
      </c>
      <c r="I67" s="219" t="str">
        <f>IF(OR(AND('Résultats élèves'!E59&gt;=$E$4,'Résultats élèves'!E59&lt;=$E$5),'Résultats élèves'!E59="A"),'Groupes de besoin'!A67,"")</f>
        <v/>
      </c>
      <c r="J67" s="220" t="str">
        <f>IF(I67="","",'Résultats élèves'!E59)</f>
        <v/>
      </c>
      <c r="K67" s="221"/>
      <c r="L67" s="217" t="str">
        <f>IF(OR('Résultats élèves'!F59&lt;$E$4,'Résultats élèves'!F59="A"),'Groupes de besoin'!A67,"")</f>
        <v/>
      </c>
      <c r="M67" s="218" t="str">
        <f>IF(L67="","",'Résultats élèves'!F59)</f>
        <v/>
      </c>
      <c r="N67" s="219" t="str">
        <f>IF(OR(AND('Résultats élèves'!F59&gt;=$E$4,'Résultats élèves'!F59&lt;=$E$5),'Résultats élèves'!F59="A"),'Groupes de besoin'!A67,"")</f>
        <v/>
      </c>
      <c r="O67" s="220" t="str">
        <f>IF(N67="","",'Résultats élèves'!F59)</f>
        <v/>
      </c>
      <c r="P67" s="221"/>
      <c r="Q67" s="217" t="str">
        <f>IF(OR('Résultats élèves'!G59&lt;$E$4,'Résultats élèves'!G59="A"),'Groupes de besoin'!A67,"")</f>
        <v/>
      </c>
      <c r="R67" s="218" t="str">
        <f>IF(Q67="","",'Résultats élèves'!G59)</f>
        <v/>
      </c>
      <c r="S67" s="219" t="str">
        <f>IF(OR(AND('Résultats élèves'!G59&gt;=$E$4,'Résultats élèves'!G59&lt;=$E$5),'Résultats élèves'!G59="A"),'Groupes de besoin'!A67,"")</f>
        <v/>
      </c>
      <c r="T67" s="220" t="str">
        <f>IF(S67="","",'Résultats élèves'!G59)</f>
        <v/>
      </c>
      <c r="U67" s="221"/>
      <c r="V67" s="217" t="str">
        <f>IF(OR('Résultats élèves'!H59&lt;$E$4,'Résultats élèves'!H59="A"),'Groupes de besoin'!A67,"")</f>
        <v/>
      </c>
      <c r="W67" s="218" t="str">
        <f>IF(V67="","",'Résultats élèves'!H59)</f>
        <v/>
      </c>
      <c r="X67" s="219" t="str">
        <f>IF(OR(AND('Résultats élèves'!H59&gt;=$E$4,'Résultats élèves'!H59&lt;=$E$5),'Résultats élèves'!H59="A"),'Groupes de besoin'!A67,"")</f>
        <v/>
      </c>
      <c r="Y67" s="220" t="str">
        <f>IF(X67="","",'Résultats élèves'!H59)</f>
        <v/>
      </c>
      <c r="Z67" s="222"/>
      <c r="AA67" s="223">
        <f t="shared" si="0"/>
        <v>24</v>
      </c>
      <c r="AB67" s="224">
        <f t="shared" si="1"/>
        <v>20</v>
      </c>
      <c r="AC67" s="291" t="str">
        <f>IF(AA67&lt;$AA$9,#REF!,"")</f>
        <v/>
      </c>
      <c r="AD67" s="291"/>
      <c r="AE67" s="226"/>
      <c r="AF67" s="217" t="str">
        <f>IF(OR('Résultats élèves'!I59&lt;$E$4,'Résultats élèves'!I59="A"),'Groupes de besoin'!A67,"")</f>
        <v/>
      </c>
      <c r="AG67" s="218" t="str">
        <f>IF(AF67="","",'Résultats élèves'!I59)</f>
        <v/>
      </c>
      <c r="AH67" s="219" t="str">
        <f>IF(OR(AND('Résultats élèves'!I59&gt;=$E$4,'Résultats élèves'!I59&lt;=$E$5),'Résultats élèves'!I59="A"),'Groupes de besoin'!A67,"")</f>
        <v/>
      </c>
      <c r="AI67" s="220" t="str">
        <f>IF(AH67="","",'Résultats élèves'!I59)</f>
        <v/>
      </c>
      <c r="AJ67" s="221"/>
      <c r="AK67" s="217" t="str">
        <f>IF(OR('Résultats élèves'!J59&lt;$E$4,'Résultats élèves'!J59="A"),'Groupes de besoin'!A67,"")</f>
        <v/>
      </c>
      <c r="AL67" s="218" t="str">
        <f>IF(AK67="","",'Résultats élèves'!J59)</f>
        <v/>
      </c>
      <c r="AM67" s="219" t="str">
        <f>IF(OR(AND('Résultats élèves'!J59&gt;=$E$4,'Résultats élèves'!J59&lt;=$E$5),'Résultats élèves'!J59="A"),'Groupes de besoin'!A67,"")</f>
        <v/>
      </c>
      <c r="AN67" s="220" t="str">
        <f>IF(AM67="","",'Résultats élèves'!J59)</f>
        <v/>
      </c>
      <c r="AO67" s="221"/>
      <c r="AP67" s="217" t="str">
        <f>IF(OR('Résultats élèves'!K59&lt;$E$4,'Résultats élèves'!K59="A"),'Groupes de besoin'!A67,"")</f>
        <v/>
      </c>
      <c r="AQ67" s="218" t="str">
        <f>IF(AP67="","",'Résultats élèves'!K59)</f>
        <v/>
      </c>
      <c r="AR67" s="219" t="str">
        <f>IF(OR(AND('Résultats élèves'!K59&gt;=$E$4,'Résultats élèves'!K59&lt;=$E$5),'Résultats élèves'!K59="A"),'Groupes de besoin'!A67,"")</f>
        <v/>
      </c>
      <c r="AS67" s="220" t="str">
        <f>IF(AR67="","",'Résultats élèves'!K59)</f>
        <v/>
      </c>
      <c r="AT67" s="221"/>
      <c r="AU67" s="217" t="str">
        <f>IF(OR('Résultats élèves'!L59&lt;$E$4,'Résultats élèves'!L59="A"),'Groupes de besoin'!A67,"")</f>
        <v/>
      </c>
      <c r="AV67" s="218" t="str">
        <f>IF(AU67="","",'Résultats élèves'!L59)</f>
        <v/>
      </c>
      <c r="AW67" s="219" t="str">
        <f>IF(OR(AND('Résultats élèves'!L59&gt;=$E$4,'Résultats élèves'!L59&lt;=$E$5),'Résultats élèves'!L59="A"),'Groupes de besoin'!A67,"")</f>
        <v/>
      </c>
      <c r="AX67" s="220" t="str">
        <f>IF(AW67="","",'Résultats élèves'!L59)</f>
        <v/>
      </c>
      <c r="AY67" s="221"/>
      <c r="AZ67" s="217" t="str">
        <f>IF(OR('Résultats élèves'!M59&lt;$E$4,'Résultats élèves'!M59="A"),'Groupes de besoin'!A67,"")</f>
        <v/>
      </c>
      <c r="BA67" s="218" t="str">
        <f>IF(AZ67="","",'Résultats élèves'!M59)</f>
        <v/>
      </c>
      <c r="BB67" s="219" t="str">
        <f>IF(OR(AND('Résultats élèves'!M59&gt;=$E$4,'Résultats élèves'!M59&lt;=$E$5),'Résultats élèves'!M59="A"),'Groupes de besoin'!A67,"")</f>
        <v/>
      </c>
      <c r="BC67" s="220" t="str">
        <f>IF(BB67="","",'Résultats élèves'!M59)</f>
        <v/>
      </c>
    </row>
    <row r="68" spans="1:55" s="225" customFormat="1">
      <c r="A68" s="227" t="str">
        <f>IF(Accueil!F69="","",Accueil!F69)</f>
        <v/>
      </c>
      <c r="B68" s="217" t="str">
        <f>IF(OR('Résultats élèves'!D60&lt;$E$4,'Résultats élèves'!D60="A"),'Groupes de besoin'!A68,"")</f>
        <v/>
      </c>
      <c r="C68" s="218" t="str">
        <f>IF(B68="","",'Résultats élèves'!D60)</f>
        <v/>
      </c>
      <c r="D68" s="219" t="str">
        <f>IF(OR(AND('Résultats élèves'!D60&gt;=$E$4,'Résultats élèves'!D60&lt;=$E$5),'Résultats élèves'!D60="A"),'Groupes de besoin'!A68,"")</f>
        <v/>
      </c>
      <c r="E68" s="220" t="str">
        <f>IF(D68="","",'Résultats élèves'!D60)</f>
        <v/>
      </c>
      <c r="F68" s="221"/>
      <c r="G68" s="217" t="str">
        <f>IF(OR('Résultats élèves'!E60&lt;$E$4,'Résultats élèves'!E60="A"),'Groupes de besoin'!A68,"")</f>
        <v/>
      </c>
      <c r="H68" s="218" t="str">
        <f>IF(G68="","",'Résultats élèves'!E60)</f>
        <v/>
      </c>
      <c r="I68" s="219" t="str">
        <f>IF(OR(AND('Résultats élèves'!E60&gt;=$E$4,'Résultats élèves'!E60&lt;=$E$5),'Résultats élèves'!E60="A"),'Groupes de besoin'!A68,"")</f>
        <v/>
      </c>
      <c r="J68" s="220" t="str">
        <f>IF(I68="","",'Résultats élèves'!E60)</f>
        <v/>
      </c>
      <c r="K68" s="221"/>
      <c r="L68" s="217" t="str">
        <f>IF(OR('Résultats élèves'!F60&lt;$E$4,'Résultats élèves'!F60="A"),'Groupes de besoin'!A68,"")</f>
        <v/>
      </c>
      <c r="M68" s="218" t="str">
        <f>IF(L68="","",'Résultats élèves'!F60)</f>
        <v/>
      </c>
      <c r="N68" s="219" t="str">
        <f>IF(OR(AND('Résultats élèves'!F60&gt;=$E$4,'Résultats élèves'!F60&lt;=$E$5),'Résultats élèves'!F60="A"),'Groupes de besoin'!A68,"")</f>
        <v/>
      </c>
      <c r="O68" s="220" t="str">
        <f>IF(N68="","",'Résultats élèves'!F60)</f>
        <v/>
      </c>
      <c r="P68" s="221"/>
      <c r="Q68" s="217" t="str">
        <f>IF(OR('Résultats élèves'!G60&lt;$E$4,'Résultats élèves'!G60="A"),'Groupes de besoin'!A68,"")</f>
        <v/>
      </c>
      <c r="R68" s="218" t="str">
        <f>IF(Q68="","",'Résultats élèves'!G60)</f>
        <v/>
      </c>
      <c r="S68" s="219" t="str">
        <f>IF(OR(AND('Résultats élèves'!G60&gt;=$E$4,'Résultats élèves'!G60&lt;=$E$5),'Résultats élèves'!G60="A"),'Groupes de besoin'!A68,"")</f>
        <v/>
      </c>
      <c r="T68" s="220" t="str">
        <f>IF(S68="","",'Résultats élèves'!G60)</f>
        <v/>
      </c>
      <c r="U68" s="221"/>
      <c r="V68" s="217" t="str">
        <f>IF(OR('Résultats élèves'!H60&lt;$E$4,'Résultats élèves'!H60="A"),'Groupes de besoin'!A68,"")</f>
        <v/>
      </c>
      <c r="W68" s="218" t="str">
        <f>IF(V68="","",'Résultats élèves'!H60)</f>
        <v/>
      </c>
      <c r="X68" s="219" t="str">
        <f>IF(OR(AND('Résultats élèves'!H60&gt;=$E$4,'Résultats élèves'!H60&lt;=$E$5),'Résultats élèves'!H60="A"),'Groupes de besoin'!A68,"")</f>
        <v/>
      </c>
      <c r="Y68" s="220" t="str">
        <f>IF(X68="","",'Résultats élèves'!H60)</f>
        <v/>
      </c>
      <c r="Z68" s="222"/>
      <c r="AA68" s="223">
        <f t="shared" si="0"/>
        <v>24</v>
      </c>
      <c r="AB68" s="224">
        <f t="shared" si="1"/>
        <v>20</v>
      </c>
      <c r="AC68" s="291" t="str">
        <f>IF(AA68&lt;$AA$9,#REF!,"")</f>
        <v/>
      </c>
      <c r="AD68" s="291"/>
      <c r="AE68" s="226"/>
      <c r="AF68" s="217" t="str">
        <f>IF(OR('Résultats élèves'!I60&lt;$E$4,'Résultats élèves'!I60="A"),'Groupes de besoin'!A68,"")</f>
        <v/>
      </c>
      <c r="AG68" s="218" t="str">
        <f>IF(AF68="","",'Résultats élèves'!I60)</f>
        <v/>
      </c>
      <c r="AH68" s="219" t="str">
        <f>IF(OR(AND('Résultats élèves'!I60&gt;=$E$4,'Résultats élèves'!I60&lt;=$E$5),'Résultats élèves'!I60="A"),'Groupes de besoin'!A68,"")</f>
        <v/>
      </c>
      <c r="AI68" s="220" t="str">
        <f>IF(AH68="","",'Résultats élèves'!I60)</f>
        <v/>
      </c>
      <c r="AJ68" s="221"/>
      <c r="AK68" s="217" t="str">
        <f>IF(OR('Résultats élèves'!J60&lt;$E$4,'Résultats élèves'!J60="A"),'Groupes de besoin'!A68,"")</f>
        <v/>
      </c>
      <c r="AL68" s="218" t="str">
        <f>IF(AK68="","",'Résultats élèves'!J60)</f>
        <v/>
      </c>
      <c r="AM68" s="219" t="str">
        <f>IF(OR(AND('Résultats élèves'!J60&gt;=$E$4,'Résultats élèves'!J60&lt;=$E$5),'Résultats élèves'!J60="A"),'Groupes de besoin'!A68,"")</f>
        <v/>
      </c>
      <c r="AN68" s="220" t="str">
        <f>IF(AM68="","",'Résultats élèves'!J60)</f>
        <v/>
      </c>
      <c r="AO68" s="221"/>
      <c r="AP68" s="217" t="str">
        <f>IF(OR('Résultats élèves'!K60&lt;$E$4,'Résultats élèves'!K60="A"),'Groupes de besoin'!A68,"")</f>
        <v/>
      </c>
      <c r="AQ68" s="218" t="str">
        <f>IF(AP68="","",'Résultats élèves'!K60)</f>
        <v/>
      </c>
      <c r="AR68" s="219" t="str">
        <f>IF(OR(AND('Résultats élèves'!K60&gt;=$E$4,'Résultats élèves'!K60&lt;=$E$5),'Résultats élèves'!K60="A"),'Groupes de besoin'!A68,"")</f>
        <v/>
      </c>
      <c r="AS68" s="220" t="str">
        <f>IF(AR68="","",'Résultats élèves'!K60)</f>
        <v/>
      </c>
      <c r="AT68" s="221"/>
      <c r="AU68" s="217" t="str">
        <f>IF(OR('Résultats élèves'!L60&lt;$E$4,'Résultats élèves'!L60="A"),'Groupes de besoin'!A68,"")</f>
        <v/>
      </c>
      <c r="AV68" s="218" t="str">
        <f>IF(AU68="","",'Résultats élèves'!L60)</f>
        <v/>
      </c>
      <c r="AW68" s="219" t="str">
        <f>IF(OR(AND('Résultats élèves'!L60&gt;=$E$4,'Résultats élèves'!L60&lt;=$E$5),'Résultats élèves'!L60="A"),'Groupes de besoin'!A68,"")</f>
        <v/>
      </c>
      <c r="AX68" s="220" t="str">
        <f>IF(AW68="","",'Résultats élèves'!L60)</f>
        <v/>
      </c>
      <c r="AY68" s="221"/>
      <c r="AZ68" s="217" t="str">
        <f>IF(OR('Résultats élèves'!M60&lt;$E$4,'Résultats élèves'!M60="A"),'Groupes de besoin'!A68,"")</f>
        <v/>
      </c>
      <c r="BA68" s="218" t="str">
        <f>IF(AZ68="","",'Résultats élèves'!M60)</f>
        <v/>
      </c>
      <c r="BB68" s="219" t="str">
        <f>IF(OR(AND('Résultats élèves'!M60&gt;=$E$4,'Résultats élèves'!M60&lt;=$E$5),'Résultats élèves'!M60="A"),'Groupes de besoin'!A68,"")</f>
        <v/>
      </c>
      <c r="BC68" s="220" t="str">
        <f>IF(BB68="","",'Résultats élèves'!M60)</f>
        <v/>
      </c>
    </row>
    <row r="69" spans="1:55" s="225" customFormat="1">
      <c r="A69" s="227" t="str">
        <f>IF(Accueil!F70="","",Accueil!F70)</f>
        <v/>
      </c>
      <c r="B69" s="217" t="str">
        <f>IF(OR('Résultats élèves'!D61&lt;$E$4,'Résultats élèves'!D61="A"),'Groupes de besoin'!A69,"")</f>
        <v/>
      </c>
      <c r="C69" s="218" t="str">
        <f>IF(B69="","",'Résultats élèves'!D61)</f>
        <v/>
      </c>
      <c r="D69" s="219" t="str">
        <f>IF(OR(AND('Résultats élèves'!D61&gt;=$E$4,'Résultats élèves'!D61&lt;=$E$5),'Résultats élèves'!D61="A"),'Groupes de besoin'!A69,"")</f>
        <v/>
      </c>
      <c r="E69" s="220" t="str">
        <f>IF(D69="","",'Résultats élèves'!D61)</f>
        <v/>
      </c>
      <c r="F69" s="221"/>
      <c r="G69" s="217" t="str">
        <f>IF(OR('Résultats élèves'!E61&lt;$E$4,'Résultats élèves'!E61="A"),'Groupes de besoin'!A69,"")</f>
        <v/>
      </c>
      <c r="H69" s="218" t="str">
        <f>IF(G69="","",'Résultats élèves'!E61)</f>
        <v/>
      </c>
      <c r="I69" s="219" t="str">
        <f>IF(OR(AND('Résultats élèves'!E61&gt;=$E$4,'Résultats élèves'!E61&lt;=$E$5),'Résultats élèves'!E61="A"),'Groupes de besoin'!A69,"")</f>
        <v/>
      </c>
      <c r="J69" s="220" t="str">
        <f>IF(I69="","",'Résultats élèves'!E61)</f>
        <v/>
      </c>
      <c r="K69" s="221"/>
      <c r="L69" s="217" t="str">
        <f>IF(OR('Résultats élèves'!F61&lt;$E$4,'Résultats élèves'!F61="A"),'Groupes de besoin'!A69,"")</f>
        <v/>
      </c>
      <c r="M69" s="218" t="str">
        <f>IF(L69="","",'Résultats élèves'!F61)</f>
        <v/>
      </c>
      <c r="N69" s="219" t="str">
        <f>IF(OR(AND('Résultats élèves'!F61&gt;=$E$4,'Résultats élèves'!F61&lt;=$E$5),'Résultats élèves'!F61="A"),'Groupes de besoin'!A69,"")</f>
        <v/>
      </c>
      <c r="O69" s="220" t="str">
        <f>IF(N69="","",'Résultats élèves'!F61)</f>
        <v/>
      </c>
      <c r="P69" s="221"/>
      <c r="Q69" s="217" t="str">
        <f>IF(OR('Résultats élèves'!G61&lt;$E$4,'Résultats élèves'!G61="A"),'Groupes de besoin'!A69,"")</f>
        <v/>
      </c>
      <c r="R69" s="218" t="str">
        <f>IF(Q69="","",'Résultats élèves'!G61)</f>
        <v/>
      </c>
      <c r="S69" s="219" t="str">
        <f>IF(OR(AND('Résultats élèves'!G61&gt;=$E$4,'Résultats élèves'!G61&lt;=$E$5),'Résultats élèves'!G61="A"),'Groupes de besoin'!A69,"")</f>
        <v/>
      </c>
      <c r="T69" s="220" t="str">
        <f>IF(S69="","",'Résultats élèves'!G61)</f>
        <v/>
      </c>
      <c r="U69" s="221"/>
      <c r="V69" s="217" t="str">
        <f>IF(OR('Résultats élèves'!H61&lt;$E$4,'Résultats élèves'!H61="A"),'Groupes de besoin'!A69,"")</f>
        <v/>
      </c>
      <c r="W69" s="218" t="str">
        <f>IF(V69="","",'Résultats élèves'!H61)</f>
        <v/>
      </c>
      <c r="X69" s="219" t="str">
        <f>IF(OR(AND('Résultats élèves'!H61&gt;=$E$4,'Résultats élèves'!H61&lt;=$E$5),'Résultats élèves'!H61="A"),'Groupes de besoin'!A69,"")</f>
        <v/>
      </c>
      <c r="Y69" s="220" t="str">
        <f>IF(X69="","",'Résultats élèves'!H61)</f>
        <v/>
      </c>
      <c r="Z69" s="222"/>
      <c r="AA69" s="223">
        <f t="shared" si="0"/>
        <v>24</v>
      </c>
      <c r="AB69" s="224">
        <f t="shared" si="1"/>
        <v>20</v>
      </c>
      <c r="AC69" s="291" t="str">
        <f>IF(AA69&lt;$AA$9,#REF!,"")</f>
        <v/>
      </c>
      <c r="AD69" s="291"/>
      <c r="AE69" s="226"/>
      <c r="AF69" s="217" t="str">
        <f>IF(OR('Résultats élèves'!I61&lt;$E$4,'Résultats élèves'!I61="A"),'Groupes de besoin'!A69,"")</f>
        <v/>
      </c>
      <c r="AG69" s="218" t="str">
        <f>IF(AF69="","",'Résultats élèves'!I61)</f>
        <v/>
      </c>
      <c r="AH69" s="219" t="str">
        <f>IF(OR(AND('Résultats élèves'!I61&gt;=$E$4,'Résultats élèves'!I61&lt;=$E$5),'Résultats élèves'!I61="A"),'Groupes de besoin'!A69,"")</f>
        <v/>
      </c>
      <c r="AI69" s="220" t="str">
        <f>IF(AH69="","",'Résultats élèves'!I61)</f>
        <v/>
      </c>
      <c r="AJ69" s="221"/>
      <c r="AK69" s="217" t="str">
        <f>IF(OR('Résultats élèves'!J61&lt;$E$4,'Résultats élèves'!J61="A"),'Groupes de besoin'!A69,"")</f>
        <v/>
      </c>
      <c r="AL69" s="218" t="str">
        <f>IF(AK69="","",'Résultats élèves'!J61)</f>
        <v/>
      </c>
      <c r="AM69" s="219" t="str">
        <f>IF(OR(AND('Résultats élèves'!J61&gt;=$E$4,'Résultats élèves'!J61&lt;=$E$5),'Résultats élèves'!J61="A"),'Groupes de besoin'!A69,"")</f>
        <v/>
      </c>
      <c r="AN69" s="220" t="str">
        <f>IF(AM69="","",'Résultats élèves'!J61)</f>
        <v/>
      </c>
      <c r="AO69" s="221"/>
      <c r="AP69" s="217" t="str">
        <f>IF(OR('Résultats élèves'!K61&lt;$E$4,'Résultats élèves'!K61="A"),'Groupes de besoin'!A69,"")</f>
        <v/>
      </c>
      <c r="AQ69" s="218" t="str">
        <f>IF(AP69="","",'Résultats élèves'!K61)</f>
        <v/>
      </c>
      <c r="AR69" s="219" t="str">
        <f>IF(OR(AND('Résultats élèves'!K61&gt;=$E$4,'Résultats élèves'!K61&lt;=$E$5),'Résultats élèves'!K61="A"),'Groupes de besoin'!A69,"")</f>
        <v/>
      </c>
      <c r="AS69" s="220" t="str">
        <f>IF(AR69="","",'Résultats élèves'!K61)</f>
        <v/>
      </c>
      <c r="AT69" s="221"/>
      <c r="AU69" s="217" t="str">
        <f>IF(OR('Résultats élèves'!L61&lt;$E$4,'Résultats élèves'!L61="A"),'Groupes de besoin'!A69,"")</f>
        <v/>
      </c>
      <c r="AV69" s="218" t="str">
        <f>IF(AU69="","",'Résultats élèves'!L61)</f>
        <v/>
      </c>
      <c r="AW69" s="219" t="str">
        <f>IF(OR(AND('Résultats élèves'!L61&gt;=$E$4,'Résultats élèves'!L61&lt;=$E$5),'Résultats élèves'!L61="A"),'Groupes de besoin'!A69,"")</f>
        <v/>
      </c>
      <c r="AX69" s="220" t="str">
        <f>IF(AW69="","",'Résultats élèves'!L61)</f>
        <v/>
      </c>
      <c r="AY69" s="221"/>
      <c r="AZ69" s="217" t="str">
        <f>IF(OR('Résultats élèves'!M61&lt;$E$4,'Résultats élèves'!M61="A"),'Groupes de besoin'!A69,"")</f>
        <v/>
      </c>
      <c r="BA69" s="218" t="str">
        <f>IF(AZ69="","",'Résultats élèves'!M61)</f>
        <v/>
      </c>
      <c r="BB69" s="219" t="str">
        <f>IF(OR(AND('Résultats élèves'!M61&gt;=$E$4,'Résultats élèves'!M61&lt;=$E$5),'Résultats élèves'!M61="A"),'Groupes de besoin'!A69,"")</f>
        <v/>
      </c>
      <c r="BC69" s="220" t="str">
        <f>IF(BB69="","",'Résultats élèves'!M61)</f>
        <v/>
      </c>
    </row>
    <row r="70" spans="1:55" s="225" customFormat="1">
      <c r="A70" s="227" t="str">
        <f>IF(Accueil!F71="","",Accueil!F71)</f>
        <v/>
      </c>
      <c r="B70" s="217" t="str">
        <f>IF(OR('Résultats élèves'!D62&lt;$E$4,'Résultats élèves'!D62="A"),'Groupes de besoin'!A70,"")</f>
        <v/>
      </c>
      <c r="C70" s="218" t="str">
        <f>IF(B70="","",'Résultats élèves'!D62)</f>
        <v/>
      </c>
      <c r="D70" s="219" t="str">
        <f>IF(OR(AND('Résultats élèves'!D62&gt;=$E$4,'Résultats élèves'!D62&lt;=$E$5),'Résultats élèves'!D62="A"),'Groupes de besoin'!A70,"")</f>
        <v/>
      </c>
      <c r="E70" s="220" t="str">
        <f>IF(D70="","",'Résultats élèves'!D62)</f>
        <v/>
      </c>
      <c r="F70" s="221"/>
      <c r="G70" s="217" t="str">
        <f>IF(OR('Résultats élèves'!E62&lt;$E$4,'Résultats élèves'!E62="A"),'Groupes de besoin'!A70,"")</f>
        <v/>
      </c>
      <c r="H70" s="218" t="str">
        <f>IF(G70="","",'Résultats élèves'!E62)</f>
        <v/>
      </c>
      <c r="I70" s="219" t="str">
        <f>IF(OR(AND('Résultats élèves'!E62&gt;=$E$4,'Résultats élèves'!E62&lt;=$E$5),'Résultats élèves'!E62="A"),'Groupes de besoin'!A70,"")</f>
        <v/>
      </c>
      <c r="J70" s="220" t="str">
        <f>IF(I70="","",'Résultats élèves'!E62)</f>
        <v/>
      </c>
      <c r="K70" s="221"/>
      <c r="L70" s="217" t="str">
        <f>IF(OR('Résultats élèves'!F62&lt;$E$4,'Résultats élèves'!F62="A"),'Groupes de besoin'!A70,"")</f>
        <v/>
      </c>
      <c r="M70" s="218" t="str">
        <f>IF(L70="","",'Résultats élèves'!F62)</f>
        <v/>
      </c>
      <c r="N70" s="219" t="str">
        <f>IF(OR(AND('Résultats élèves'!F62&gt;=$E$4,'Résultats élèves'!F62&lt;=$E$5),'Résultats élèves'!F62="A"),'Groupes de besoin'!A70,"")</f>
        <v/>
      </c>
      <c r="O70" s="220" t="str">
        <f>IF(N70="","",'Résultats élèves'!F62)</f>
        <v/>
      </c>
      <c r="P70" s="221"/>
      <c r="Q70" s="217" t="str">
        <f>IF(OR('Résultats élèves'!G62&lt;$E$4,'Résultats élèves'!G62="A"),'Groupes de besoin'!A70,"")</f>
        <v/>
      </c>
      <c r="R70" s="218" t="str">
        <f>IF(Q70="","",'Résultats élèves'!G62)</f>
        <v/>
      </c>
      <c r="S70" s="219" t="str">
        <f>IF(OR(AND('Résultats élèves'!G62&gt;=$E$4,'Résultats élèves'!G62&lt;=$E$5),'Résultats élèves'!G62="A"),'Groupes de besoin'!A70,"")</f>
        <v/>
      </c>
      <c r="T70" s="220" t="str">
        <f>IF(S70="","",'Résultats élèves'!G62)</f>
        <v/>
      </c>
      <c r="U70" s="221"/>
      <c r="V70" s="217" t="str">
        <f>IF(OR('Résultats élèves'!H62&lt;$E$4,'Résultats élèves'!H62="A"),'Groupes de besoin'!A70,"")</f>
        <v/>
      </c>
      <c r="W70" s="218" t="str">
        <f>IF(V70="","",'Résultats élèves'!H62)</f>
        <v/>
      </c>
      <c r="X70" s="219" t="str">
        <f>IF(OR(AND('Résultats élèves'!H62&gt;=$E$4,'Résultats élèves'!H62&lt;=$E$5),'Résultats élèves'!H62="A"),'Groupes de besoin'!A70,"")</f>
        <v/>
      </c>
      <c r="Y70" s="220" t="str">
        <f>IF(X70="","",'Résultats élèves'!H62)</f>
        <v/>
      </c>
      <c r="Z70" s="222"/>
      <c r="AA70" s="223">
        <f t="shared" si="0"/>
        <v>24</v>
      </c>
      <c r="AB70" s="224">
        <f t="shared" si="1"/>
        <v>20</v>
      </c>
      <c r="AC70" s="291" t="str">
        <f>IF(AA70&lt;$AA$9,#REF!,"")</f>
        <v/>
      </c>
      <c r="AD70" s="291"/>
      <c r="AE70" s="226"/>
      <c r="AF70" s="217" t="str">
        <f>IF(OR('Résultats élèves'!I62&lt;$E$4,'Résultats élèves'!I62="A"),'Groupes de besoin'!A70,"")</f>
        <v/>
      </c>
      <c r="AG70" s="218" t="str">
        <f>IF(AF70="","",'Résultats élèves'!I62)</f>
        <v/>
      </c>
      <c r="AH70" s="219" t="str">
        <f>IF(OR(AND('Résultats élèves'!I62&gt;=$E$4,'Résultats élèves'!I62&lt;=$E$5),'Résultats élèves'!I62="A"),'Groupes de besoin'!A70,"")</f>
        <v/>
      </c>
      <c r="AI70" s="220" t="str">
        <f>IF(AH70="","",'Résultats élèves'!I62)</f>
        <v/>
      </c>
      <c r="AJ70" s="221"/>
      <c r="AK70" s="217" t="str">
        <f>IF(OR('Résultats élèves'!J62&lt;$E$4,'Résultats élèves'!J62="A"),'Groupes de besoin'!A70,"")</f>
        <v/>
      </c>
      <c r="AL70" s="218" t="str">
        <f>IF(AK70="","",'Résultats élèves'!J62)</f>
        <v/>
      </c>
      <c r="AM70" s="219" t="str">
        <f>IF(OR(AND('Résultats élèves'!J62&gt;=$E$4,'Résultats élèves'!J62&lt;=$E$5),'Résultats élèves'!J62="A"),'Groupes de besoin'!A70,"")</f>
        <v/>
      </c>
      <c r="AN70" s="220" t="str">
        <f>IF(AM70="","",'Résultats élèves'!J62)</f>
        <v/>
      </c>
      <c r="AO70" s="221"/>
      <c r="AP70" s="217" t="str">
        <f>IF(OR('Résultats élèves'!K62&lt;$E$4,'Résultats élèves'!K62="A"),'Groupes de besoin'!A70,"")</f>
        <v/>
      </c>
      <c r="AQ70" s="218" t="str">
        <f>IF(AP70="","",'Résultats élèves'!K62)</f>
        <v/>
      </c>
      <c r="AR70" s="219" t="str">
        <f>IF(OR(AND('Résultats élèves'!K62&gt;=$E$4,'Résultats élèves'!K62&lt;=$E$5),'Résultats élèves'!K62="A"),'Groupes de besoin'!A70,"")</f>
        <v/>
      </c>
      <c r="AS70" s="220" t="str">
        <f>IF(AR70="","",'Résultats élèves'!K62)</f>
        <v/>
      </c>
      <c r="AT70" s="221"/>
      <c r="AU70" s="217" t="str">
        <f>IF(OR('Résultats élèves'!L62&lt;$E$4,'Résultats élèves'!L62="A"),'Groupes de besoin'!A70,"")</f>
        <v/>
      </c>
      <c r="AV70" s="218" t="str">
        <f>IF(AU70="","",'Résultats élèves'!L62)</f>
        <v/>
      </c>
      <c r="AW70" s="219" t="str">
        <f>IF(OR(AND('Résultats élèves'!L62&gt;=$E$4,'Résultats élèves'!L62&lt;=$E$5),'Résultats élèves'!L62="A"),'Groupes de besoin'!A70,"")</f>
        <v/>
      </c>
      <c r="AX70" s="220" t="str">
        <f>IF(AW70="","",'Résultats élèves'!L62)</f>
        <v/>
      </c>
      <c r="AY70" s="221"/>
      <c r="AZ70" s="217" t="str">
        <f>IF(OR('Résultats élèves'!M62&lt;$E$4,'Résultats élèves'!M62="A"),'Groupes de besoin'!A70,"")</f>
        <v/>
      </c>
      <c r="BA70" s="218" t="str">
        <f>IF(AZ70="","",'Résultats élèves'!M62)</f>
        <v/>
      </c>
      <c r="BB70" s="219" t="str">
        <f>IF(OR(AND('Résultats élèves'!M62&gt;=$E$4,'Résultats élèves'!M62&lt;=$E$5),'Résultats élèves'!M62="A"),'Groupes de besoin'!A70,"")</f>
        <v/>
      </c>
      <c r="BC70" s="220" t="str">
        <f>IF(BB70="","",'Résultats élèves'!M62)</f>
        <v/>
      </c>
    </row>
    <row r="71" spans="1:55" s="225" customFormat="1">
      <c r="A71" s="227" t="str">
        <f>IF(Accueil!F72="","",Accueil!F72)</f>
        <v/>
      </c>
      <c r="B71" s="217" t="str">
        <f>IF(OR('Résultats élèves'!D63&lt;$E$4,'Résultats élèves'!D63="A"),'Groupes de besoin'!A71,"")</f>
        <v/>
      </c>
      <c r="C71" s="218" t="str">
        <f>IF(B71="","",'Résultats élèves'!D63)</f>
        <v/>
      </c>
      <c r="D71" s="219" t="str">
        <f>IF(OR(AND('Résultats élèves'!D63&gt;=$E$4,'Résultats élèves'!D63&lt;=$E$5),'Résultats élèves'!D63="A"),'Groupes de besoin'!A71,"")</f>
        <v/>
      </c>
      <c r="E71" s="220" t="str">
        <f>IF(D71="","",'Résultats élèves'!D63)</f>
        <v/>
      </c>
      <c r="F71" s="221"/>
      <c r="G71" s="217" t="str">
        <f>IF(OR('Résultats élèves'!E63&lt;$E$4,'Résultats élèves'!E63="A"),'Groupes de besoin'!A71,"")</f>
        <v/>
      </c>
      <c r="H71" s="218" t="str">
        <f>IF(G71="","",'Résultats élèves'!E63)</f>
        <v/>
      </c>
      <c r="I71" s="219" t="str">
        <f>IF(OR(AND('Résultats élèves'!E63&gt;=$E$4,'Résultats élèves'!E63&lt;=$E$5),'Résultats élèves'!E63="A"),'Groupes de besoin'!A71,"")</f>
        <v/>
      </c>
      <c r="J71" s="220" t="str">
        <f>IF(I71="","",'Résultats élèves'!E63)</f>
        <v/>
      </c>
      <c r="K71" s="221"/>
      <c r="L71" s="217" t="str">
        <f>IF(OR('Résultats élèves'!F63&lt;$E$4,'Résultats élèves'!F63="A"),'Groupes de besoin'!A71,"")</f>
        <v/>
      </c>
      <c r="M71" s="218" t="str">
        <f>IF(L71="","",'Résultats élèves'!F63)</f>
        <v/>
      </c>
      <c r="N71" s="219" t="str">
        <f>IF(OR(AND('Résultats élèves'!F63&gt;=$E$4,'Résultats élèves'!F63&lt;=$E$5),'Résultats élèves'!F63="A"),'Groupes de besoin'!A71,"")</f>
        <v/>
      </c>
      <c r="O71" s="220" t="str">
        <f>IF(N71="","",'Résultats élèves'!F63)</f>
        <v/>
      </c>
      <c r="P71" s="221"/>
      <c r="Q71" s="217" t="str">
        <f>IF(OR('Résultats élèves'!G63&lt;$E$4,'Résultats élèves'!G63="A"),'Groupes de besoin'!A71,"")</f>
        <v/>
      </c>
      <c r="R71" s="218" t="str">
        <f>IF(Q71="","",'Résultats élèves'!G63)</f>
        <v/>
      </c>
      <c r="S71" s="219" t="str">
        <f>IF(OR(AND('Résultats élèves'!G63&gt;=$E$4,'Résultats élèves'!G63&lt;=$E$5),'Résultats élèves'!G63="A"),'Groupes de besoin'!A71,"")</f>
        <v/>
      </c>
      <c r="T71" s="220" t="str">
        <f>IF(S71="","",'Résultats élèves'!G63)</f>
        <v/>
      </c>
      <c r="U71" s="221"/>
      <c r="V71" s="217" t="str">
        <f>IF(OR('Résultats élèves'!H63&lt;$E$4,'Résultats élèves'!H63="A"),'Groupes de besoin'!A71,"")</f>
        <v/>
      </c>
      <c r="W71" s="218" t="str">
        <f>IF(V71="","",'Résultats élèves'!H63)</f>
        <v/>
      </c>
      <c r="X71" s="219" t="str">
        <f>IF(OR(AND('Résultats élèves'!H63&gt;=$E$4,'Résultats élèves'!H63&lt;=$E$5),'Résultats élèves'!H63="A"),'Groupes de besoin'!A71,"")</f>
        <v/>
      </c>
      <c r="Y71" s="220" t="str">
        <f>IF(X71="","",'Résultats élèves'!H63)</f>
        <v/>
      </c>
      <c r="Z71" s="222"/>
      <c r="AA71" s="223">
        <f t="shared" si="0"/>
        <v>24</v>
      </c>
      <c r="AB71" s="224">
        <f t="shared" si="1"/>
        <v>20</v>
      </c>
      <c r="AC71" s="291" t="str">
        <f>IF(AA71&lt;$AA$9,#REF!,"")</f>
        <v/>
      </c>
      <c r="AD71" s="291"/>
      <c r="AE71" s="226"/>
      <c r="AF71" s="217" t="str">
        <f>IF(OR('Résultats élèves'!I63&lt;$E$4,'Résultats élèves'!I63="A"),'Groupes de besoin'!A71,"")</f>
        <v/>
      </c>
      <c r="AG71" s="218" t="str">
        <f>IF(AF71="","",'Résultats élèves'!I63)</f>
        <v/>
      </c>
      <c r="AH71" s="219" t="str">
        <f>IF(OR(AND('Résultats élèves'!I63&gt;=$E$4,'Résultats élèves'!I63&lt;=$E$5),'Résultats élèves'!I63="A"),'Groupes de besoin'!A71,"")</f>
        <v/>
      </c>
      <c r="AI71" s="220" t="str">
        <f>IF(AH71="","",'Résultats élèves'!I63)</f>
        <v/>
      </c>
      <c r="AJ71" s="221"/>
      <c r="AK71" s="217" t="str">
        <f>IF(OR('Résultats élèves'!J63&lt;$E$4,'Résultats élèves'!J63="A"),'Groupes de besoin'!A71,"")</f>
        <v/>
      </c>
      <c r="AL71" s="218" t="str">
        <f>IF(AK71="","",'Résultats élèves'!J63)</f>
        <v/>
      </c>
      <c r="AM71" s="219" t="str">
        <f>IF(OR(AND('Résultats élèves'!J63&gt;=$E$4,'Résultats élèves'!J63&lt;=$E$5),'Résultats élèves'!J63="A"),'Groupes de besoin'!A71,"")</f>
        <v/>
      </c>
      <c r="AN71" s="220" t="str">
        <f>IF(AM71="","",'Résultats élèves'!J63)</f>
        <v/>
      </c>
      <c r="AO71" s="221"/>
      <c r="AP71" s="217" t="str">
        <f>IF(OR('Résultats élèves'!K63&lt;$E$4,'Résultats élèves'!K63="A"),'Groupes de besoin'!A71,"")</f>
        <v/>
      </c>
      <c r="AQ71" s="218" t="str">
        <f>IF(AP71="","",'Résultats élèves'!K63)</f>
        <v/>
      </c>
      <c r="AR71" s="219" t="str">
        <f>IF(OR(AND('Résultats élèves'!K63&gt;=$E$4,'Résultats élèves'!K63&lt;=$E$5),'Résultats élèves'!K63="A"),'Groupes de besoin'!A71,"")</f>
        <v/>
      </c>
      <c r="AS71" s="220" t="str">
        <f>IF(AR71="","",'Résultats élèves'!K63)</f>
        <v/>
      </c>
      <c r="AT71" s="221"/>
      <c r="AU71" s="217" t="str">
        <f>IF(OR('Résultats élèves'!L63&lt;$E$4,'Résultats élèves'!L63="A"),'Groupes de besoin'!A71,"")</f>
        <v/>
      </c>
      <c r="AV71" s="218" t="str">
        <f>IF(AU71="","",'Résultats élèves'!L63)</f>
        <v/>
      </c>
      <c r="AW71" s="219" t="str">
        <f>IF(OR(AND('Résultats élèves'!L63&gt;=$E$4,'Résultats élèves'!L63&lt;=$E$5),'Résultats élèves'!L63="A"),'Groupes de besoin'!A71,"")</f>
        <v/>
      </c>
      <c r="AX71" s="220" t="str">
        <f>IF(AW71="","",'Résultats élèves'!L63)</f>
        <v/>
      </c>
      <c r="AY71" s="221"/>
      <c r="AZ71" s="217" t="str">
        <f>IF(OR('Résultats élèves'!M63&lt;$E$4,'Résultats élèves'!M63="A"),'Groupes de besoin'!A71,"")</f>
        <v/>
      </c>
      <c r="BA71" s="218" t="str">
        <f>IF(AZ71="","",'Résultats élèves'!M63)</f>
        <v/>
      </c>
      <c r="BB71" s="219" t="str">
        <f>IF(OR(AND('Résultats élèves'!M63&gt;=$E$4,'Résultats élèves'!M63&lt;=$E$5),'Résultats élèves'!M63="A"),'Groupes de besoin'!A71,"")</f>
        <v/>
      </c>
      <c r="BC71" s="220" t="str">
        <f>IF(BB71="","",'Résultats élèves'!M63)</f>
        <v/>
      </c>
    </row>
    <row r="72" spans="1:55" s="225" customFormat="1">
      <c r="A72" s="227" t="str">
        <f>IF(Accueil!F73="","",Accueil!F73)</f>
        <v/>
      </c>
      <c r="B72" s="217" t="str">
        <f>IF(OR('Résultats élèves'!D64&lt;$E$4,'Résultats élèves'!D64="A"),'Groupes de besoin'!A72,"")</f>
        <v/>
      </c>
      <c r="C72" s="218" t="str">
        <f>IF(B72="","",'Résultats élèves'!D64)</f>
        <v/>
      </c>
      <c r="D72" s="219" t="str">
        <f>IF(OR(AND('Résultats élèves'!D64&gt;=$E$4,'Résultats élèves'!D64&lt;=$E$5),'Résultats élèves'!D64="A"),'Groupes de besoin'!A72,"")</f>
        <v/>
      </c>
      <c r="E72" s="220" t="str">
        <f>IF(D72="","",'Résultats élèves'!D64)</f>
        <v/>
      </c>
      <c r="F72" s="221"/>
      <c r="G72" s="217" t="str">
        <f>IF(OR('Résultats élèves'!E64&lt;$E$4,'Résultats élèves'!E64="A"),'Groupes de besoin'!A72,"")</f>
        <v/>
      </c>
      <c r="H72" s="218" t="str">
        <f>IF(G72="","",'Résultats élèves'!E64)</f>
        <v/>
      </c>
      <c r="I72" s="219" t="str">
        <f>IF(OR(AND('Résultats élèves'!E64&gt;=$E$4,'Résultats élèves'!E64&lt;=$E$5),'Résultats élèves'!E64="A"),'Groupes de besoin'!A72,"")</f>
        <v/>
      </c>
      <c r="J72" s="220" t="str">
        <f>IF(I72="","",'Résultats élèves'!E64)</f>
        <v/>
      </c>
      <c r="K72" s="221"/>
      <c r="L72" s="217" t="str">
        <f>IF(OR('Résultats élèves'!F64&lt;$E$4,'Résultats élèves'!F64="A"),'Groupes de besoin'!A72,"")</f>
        <v/>
      </c>
      <c r="M72" s="218" t="str">
        <f>IF(L72="","",'Résultats élèves'!F64)</f>
        <v/>
      </c>
      <c r="N72" s="219" t="str">
        <f>IF(OR(AND('Résultats élèves'!F64&gt;=$E$4,'Résultats élèves'!F64&lt;=$E$5),'Résultats élèves'!F64="A"),'Groupes de besoin'!A72,"")</f>
        <v/>
      </c>
      <c r="O72" s="220" t="str">
        <f>IF(N72="","",'Résultats élèves'!F64)</f>
        <v/>
      </c>
      <c r="P72" s="221"/>
      <c r="Q72" s="217" t="str">
        <f>IF(OR('Résultats élèves'!G64&lt;$E$4,'Résultats élèves'!G64="A"),'Groupes de besoin'!A72,"")</f>
        <v/>
      </c>
      <c r="R72" s="218" t="str">
        <f>IF(Q72="","",'Résultats élèves'!G64)</f>
        <v/>
      </c>
      <c r="S72" s="219" t="str">
        <f>IF(OR(AND('Résultats élèves'!G64&gt;=$E$4,'Résultats élèves'!G64&lt;=$E$5),'Résultats élèves'!G64="A"),'Groupes de besoin'!A72,"")</f>
        <v/>
      </c>
      <c r="T72" s="220" t="str">
        <f>IF(S72="","",'Résultats élèves'!G64)</f>
        <v/>
      </c>
      <c r="U72" s="221"/>
      <c r="V72" s="217" t="str">
        <f>IF(OR('Résultats élèves'!H64&lt;$E$4,'Résultats élèves'!H64="A"),'Groupes de besoin'!A72,"")</f>
        <v/>
      </c>
      <c r="W72" s="218" t="str">
        <f>IF(V72="","",'Résultats élèves'!H64)</f>
        <v/>
      </c>
      <c r="X72" s="219" t="str">
        <f>IF(OR(AND('Résultats élèves'!H64&gt;=$E$4,'Résultats élèves'!H64&lt;=$E$5),'Résultats élèves'!H64="A"),'Groupes de besoin'!A72,"")</f>
        <v/>
      </c>
      <c r="Y72" s="220" t="str">
        <f>IF(X72="","",'Résultats élèves'!H64)</f>
        <v/>
      </c>
      <c r="Z72" s="222"/>
      <c r="AA72" s="223">
        <f t="shared" si="0"/>
        <v>24</v>
      </c>
      <c r="AB72" s="224">
        <f t="shared" si="1"/>
        <v>20</v>
      </c>
      <c r="AC72" s="291" t="str">
        <f>IF(AA72&lt;$AA$9,#REF!,"")</f>
        <v/>
      </c>
      <c r="AD72" s="291"/>
      <c r="AE72" s="226"/>
      <c r="AF72" s="217" t="str">
        <f>IF(OR('Résultats élèves'!I64&lt;$E$4,'Résultats élèves'!I64="A"),'Groupes de besoin'!A72,"")</f>
        <v/>
      </c>
      <c r="AG72" s="218" t="str">
        <f>IF(AF72="","",'Résultats élèves'!I64)</f>
        <v/>
      </c>
      <c r="AH72" s="219" t="str">
        <f>IF(OR(AND('Résultats élèves'!I64&gt;=$E$4,'Résultats élèves'!I64&lt;=$E$5),'Résultats élèves'!I64="A"),'Groupes de besoin'!A72,"")</f>
        <v/>
      </c>
      <c r="AI72" s="220" t="str">
        <f>IF(AH72="","",'Résultats élèves'!I64)</f>
        <v/>
      </c>
      <c r="AJ72" s="221"/>
      <c r="AK72" s="217" t="str">
        <f>IF(OR('Résultats élèves'!J64&lt;$E$4,'Résultats élèves'!J64="A"),'Groupes de besoin'!A72,"")</f>
        <v/>
      </c>
      <c r="AL72" s="218" t="str">
        <f>IF(AK72="","",'Résultats élèves'!J64)</f>
        <v/>
      </c>
      <c r="AM72" s="219" t="str">
        <f>IF(OR(AND('Résultats élèves'!J64&gt;=$E$4,'Résultats élèves'!J64&lt;=$E$5),'Résultats élèves'!J64="A"),'Groupes de besoin'!A72,"")</f>
        <v/>
      </c>
      <c r="AN72" s="220" t="str">
        <f>IF(AM72="","",'Résultats élèves'!J64)</f>
        <v/>
      </c>
      <c r="AO72" s="221"/>
      <c r="AP72" s="217" t="str">
        <f>IF(OR('Résultats élèves'!K64&lt;$E$4,'Résultats élèves'!K64="A"),'Groupes de besoin'!A72,"")</f>
        <v/>
      </c>
      <c r="AQ72" s="218" t="str">
        <f>IF(AP72="","",'Résultats élèves'!K64)</f>
        <v/>
      </c>
      <c r="AR72" s="219" t="str">
        <f>IF(OR(AND('Résultats élèves'!K64&gt;=$E$4,'Résultats élèves'!K64&lt;=$E$5),'Résultats élèves'!K64="A"),'Groupes de besoin'!A72,"")</f>
        <v/>
      </c>
      <c r="AS72" s="220" t="str">
        <f>IF(AR72="","",'Résultats élèves'!K64)</f>
        <v/>
      </c>
      <c r="AT72" s="221"/>
      <c r="AU72" s="217" t="str">
        <f>IF(OR('Résultats élèves'!L64&lt;$E$4,'Résultats élèves'!L64="A"),'Groupes de besoin'!A72,"")</f>
        <v/>
      </c>
      <c r="AV72" s="218" t="str">
        <f>IF(AU72="","",'Résultats élèves'!L64)</f>
        <v/>
      </c>
      <c r="AW72" s="219" t="str">
        <f>IF(OR(AND('Résultats élèves'!L64&gt;=$E$4,'Résultats élèves'!L64&lt;=$E$5),'Résultats élèves'!L64="A"),'Groupes de besoin'!A72,"")</f>
        <v/>
      </c>
      <c r="AX72" s="220" t="str">
        <f>IF(AW72="","",'Résultats élèves'!L64)</f>
        <v/>
      </c>
      <c r="AY72" s="221"/>
      <c r="AZ72" s="217" t="str">
        <f>IF(OR('Résultats élèves'!M64&lt;$E$4,'Résultats élèves'!M64="A"),'Groupes de besoin'!A72,"")</f>
        <v/>
      </c>
      <c r="BA72" s="218" t="str">
        <f>IF(AZ72="","",'Résultats élèves'!M64)</f>
        <v/>
      </c>
      <c r="BB72" s="219" t="str">
        <f>IF(OR(AND('Résultats élèves'!M64&gt;=$E$4,'Résultats élèves'!M64&lt;=$E$5),'Résultats élèves'!M64="A"),'Groupes de besoin'!A72,"")</f>
        <v/>
      </c>
      <c r="BC72" s="220" t="str">
        <f>IF(BB72="","",'Résultats élèves'!M64)</f>
        <v/>
      </c>
    </row>
    <row r="73" spans="1:55" s="225" customFormat="1">
      <c r="A73" s="227" t="str">
        <f>IF(Accueil!F74="","",Accueil!F74)</f>
        <v/>
      </c>
      <c r="B73" s="217" t="str">
        <f>IF(OR('Résultats élèves'!D65&lt;$E$4,'Résultats élèves'!D65="A"),'Groupes de besoin'!A73,"")</f>
        <v/>
      </c>
      <c r="C73" s="218" t="str">
        <f>IF(B73="","",'Résultats élèves'!D65)</f>
        <v/>
      </c>
      <c r="D73" s="219" t="str">
        <f>IF(OR(AND('Résultats élèves'!D65&gt;=$E$4,'Résultats élèves'!D65&lt;=$E$5),'Résultats élèves'!D65="A"),'Groupes de besoin'!A73,"")</f>
        <v/>
      </c>
      <c r="E73" s="220" t="str">
        <f>IF(D73="","",'Résultats élèves'!D65)</f>
        <v/>
      </c>
      <c r="F73" s="221"/>
      <c r="G73" s="217" t="str">
        <f>IF(OR('Résultats élèves'!E65&lt;$E$4,'Résultats élèves'!E65="A"),'Groupes de besoin'!A73,"")</f>
        <v/>
      </c>
      <c r="H73" s="218" t="str">
        <f>IF(G73="","",'Résultats élèves'!E65)</f>
        <v/>
      </c>
      <c r="I73" s="219" t="str">
        <f>IF(OR(AND('Résultats élèves'!E65&gt;=$E$4,'Résultats élèves'!E65&lt;=$E$5),'Résultats élèves'!E65="A"),'Groupes de besoin'!A73,"")</f>
        <v/>
      </c>
      <c r="J73" s="220" t="str">
        <f>IF(I73="","",'Résultats élèves'!E65)</f>
        <v/>
      </c>
      <c r="K73" s="221"/>
      <c r="L73" s="217" t="str">
        <f>IF(OR('Résultats élèves'!F65&lt;$E$4,'Résultats élèves'!F65="A"),'Groupes de besoin'!A73,"")</f>
        <v/>
      </c>
      <c r="M73" s="218" t="str">
        <f>IF(L73="","",'Résultats élèves'!F65)</f>
        <v/>
      </c>
      <c r="N73" s="219" t="str">
        <f>IF(OR(AND('Résultats élèves'!F65&gt;=$E$4,'Résultats élèves'!F65&lt;=$E$5),'Résultats élèves'!F65="A"),'Groupes de besoin'!A73,"")</f>
        <v/>
      </c>
      <c r="O73" s="220" t="str">
        <f>IF(N73="","",'Résultats élèves'!F65)</f>
        <v/>
      </c>
      <c r="P73" s="221"/>
      <c r="Q73" s="217" t="str">
        <f>IF(OR('Résultats élèves'!G65&lt;$E$4,'Résultats élèves'!G65="A"),'Groupes de besoin'!A73,"")</f>
        <v/>
      </c>
      <c r="R73" s="218" t="str">
        <f>IF(Q73="","",'Résultats élèves'!G65)</f>
        <v/>
      </c>
      <c r="S73" s="219" t="str">
        <f>IF(OR(AND('Résultats élèves'!G65&gt;=$E$4,'Résultats élèves'!G65&lt;=$E$5),'Résultats élèves'!G65="A"),'Groupes de besoin'!A73,"")</f>
        <v/>
      </c>
      <c r="T73" s="220" t="str">
        <f>IF(S73="","",'Résultats élèves'!G65)</f>
        <v/>
      </c>
      <c r="U73" s="221"/>
      <c r="V73" s="217" t="str">
        <f>IF(OR('Résultats élèves'!H65&lt;$E$4,'Résultats élèves'!H65="A"),'Groupes de besoin'!A73,"")</f>
        <v/>
      </c>
      <c r="W73" s="218" t="str">
        <f>IF(V73="","",'Résultats élèves'!H65)</f>
        <v/>
      </c>
      <c r="X73" s="219" t="str">
        <f>IF(OR(AND('Résultats élèves'!H65&gt;=$E$4,'Résultats élèves'!H65&lt;=$E$5),'Résultats élèves'!H65="A"),'Groupes de besoin'!A73,"")</f>
        <v/>
      </c>
      <c r="Y73" s="220" t="str">
        <f>IF(X73="","",'Résultats élèves'!H65)</f>
        <v/>
      </c>
      <c r="Z73" s="222"/>
      <c r="AA73" s="223">
        <f t="shared" si="0"/>
        <v>24</v>
      </c>
      <c r="AB73" s="224">
        <f t="shared" si="1"/>
        <v>20</v>
      </c>
      <c r="AC73" s="291" t="str">
        <f>IF(AA73&lt;$AA$9,#REF!,"")</f>
        <v/>
      </c>
      <c r="AD73" s="291"/>
      <c r="AE73" s="226"/>
      <c r="AF73" s="217" t="str">
        <f>IF(OR('Résultats élèves'!I65&lt;$E$4,'Résultats élèves'!I65="A"),'Groupes de besoin'!A73,"")</f>
        <v/>
      </c>
      <c r="AG73" s="218" t="str">
        <f>IF(AF73="","",'Résultats élèves'!I65)</f>
        <v/>
      </c>
      <c r="AH73" s="219" t="str">
        <f>IF(OR(AND('Résultats élèves'!I65&gt;=$E$4,'Résultats élèves'!I65&lt;=$E$5),'Résultats élèves'!I65="A"),'Groupes de besoin'!A73,"")</f>
        <v/>
      </c>
      <c r="AI73" s="220" t="str">
        <f>IF(AH73="","",'Résultats élèves'!I65)</f>
        <v/>
      </c>
      <c r="AJ73" s="221"/>
      <c r="AK73" s="217" t="str">
        <f>IF(OR('Résultats élèves'!J65&lt;$E$4,'Résultats élèves'!J65="A"),'Groupes de besoin'!A73,"")</f>
        <v/>
      </c>
      <c r="AL73" s="218" t="str">
        <f>IF(AK73="","",'Résultats élèves'!J65)</f>
        <v/>
      </c>
      <c r="AM73" s="219" t="str">
        <f>IF(OR(AND('Résultats élèves'!J65&gt;=$E$4,'Résultats élèves'!J65&lt;=$E$5),'Résultats élèves'!J65="A"),'Groupes de besoin'!A73,"")</f>
        <v/>
      </c>
      <c r="AN73" s="220" t="str">
        <f>IF(AM73="","",'Résultats élèves'!J65)</f>
        <v/>
      </c>
      <c r="AO73" s="221"/>
      <c r="AP73" s="217" t="str">
        <f>IF(OR('Résultats élèves'!K65&lt;$E$4,'Résultats élèves'!K65="A"),'Groupes de besoin'!A73,"")</f>
        <v/>
      </c>
      <c r="AQ73" s="218" t="str">
        <f>IF(AP73="","",'Résultats élèves'!K65)</f>
        <v/>
      </c>
      <c r="AR73" s="219" t="str">
        <f>IF(OR(AND('Résultats élèves'!K65&gt;=$E$4,'Résultats élèves'!K65&lt;=$E$5),'Résultats élèves'!K65="A"),'Groupes de besoin'!A73,"")</f>
        <v/>
      </c>
      <c r="AS73" s="220" t="str">
        <f>IF(AR73="","",'Résultats élèves'!K65)</f>
        <v/>
      </c>
      <c r="AT73" s="221"/>
      <c r="AU73" s="217" t="str">
        <f>IF(OR('Résultats élèves'!L65&lt;$E$4,'Résultats élèves'!L65="A"),'Groupes de besoin'!A73,"")</f>
        <v/>
      </c>
      <c r="AV73" s="218" t="str">
        <f>IF(AU73="","",'Résultats élèves'!L65)</f>
        <v/>
      </c>
      <c r="AW73" s="219" t="str">
        <f>IF(OR(AND('Résultats élèves'!L65&gt;=$E$4,'Résultats élèves'!L65&lt;=$E$5),'Résultats élèves'!L65="A"),'Groupes de besoin'!A73,"")</f>
        <v/>
      </c>
      <c r="AX73" s="220" t="str">
        <f>IF(AW73="","",'Résultats élèves'!L65)</f>
        <v/>
      </c>
      <c r="AY73" s="221"/>
      <c r="AZ73" s="217" t="str">
        <f>IF(OR('Résultats élèves'!M65&lt;$E$4,'Résultats élèves'!M65="A"),'Groupes de besoin'!A73,"")</f>
        <v/>
      </c>
      <c r="BA73" s="218" t="str">
        <f>IF(AZ73="","",'Résultats élèves'!M65)</f>
        <v/>
      </c>
      <c r="BB73" s="219" t="str">
        <f>IF(OR(AND('Résultats élèves'!M65&gt;=$E$4,'Résultats élèves'!M65&lt;=$E$5),'Résultats élèves'!M65="A"),'Groupes de besoin'!A73,"")</f>
        <v/>
      </c>
      <c r="BC73" s="220" t="str">
        <f>IF(BB73="","",'Résultats élèves'!M65)</f>
        <v/>
      </c>
    </row>
    <row r="74" spans="1:55" s="225" customFormat="1">
      <c r="A74" s="227" t="str">
        <f>IF(Accueil!F75="","",Accueil!F75)</f>
        <v/>
      </c>
      <c r="B74" s="217" t="str">
        <f>IF(OR('Résultats élèves'!D66&lt;$E$4,'Résultats élèves'!D66="A"),'Groupes de besoin'!A74,"")</f>
        <v/>
      </c>
      <c r="C74" s="218" t="str">
        <f>IF(B74="","",'Résultats élèves'!D66)</f>
        <v/>
      </c>
      <c r="D74" s="219" t="str">
        <f>IF(OR(AND('Résultats élèves'!D66&gt;=$E$4,'Résultats élèves'!D66&lt;=$E$5),'Résultats élèves'!D66="A"),'Groupes de besoin'!A74,"")</f>
        <v/>
      </c>
      <c r="E74" s="220" t="str">
        <f>IF(D74="","",'Résultats élèves'!D66)</f>
        <v/>
      </c>
      <c r="F74" s="221"/>
      <c r="G74" s="217" t="str">
        <f>IF(OR('Résultats élèves'!E66&lt;$E$4,'Résultats élèves'!E66="A"),'Groupes de besoin'!A74,"")</f>
        <v/>
      </c>
      <c r="H74" s="218" t="str">
        <f>IF(G74="","",'Résultats élèves'!E66)</f>
        <v/>
      </c>
      <c r="I74" s="219" t="str">
        <f>IF(OR(AND('Résultats élèves'!E66&gt;=$E$4,'Résultats élèves'!E66&lt;=$E$5),'Résultats élèves'!E66="A"),'Groupes de besoin'!A74,"")</f>
        <v/>
      </c>
      <c r="J74" s="220" t="str">
        <f>IF(I74="","",'Résultats élèves'!E66)</f>
        <v/>
      </c>
      <c r="K74" s="221"/>
      <c r="L74" s="217" t="str">
        <f>IF(OR('Résultats élèves'!F66&lt;$E$4,'Résultats élèves'!F66="A"),'Groupes de besoin'!A74,"")</f>
        <v/>
      </c>
      <c r="M74" s="218" t="str">
        <f>IF(L74="","",'Résultats élèves'!F66)</f>
        <v/>
      </c>
      <c r="N74" s="219" t="str">
        <f>IF(OR(AND('Résultats élèves'!F66&gt;=$E$4,'Résultats élèves'!F66&lt;=$E$5),'Résultats élèves'!F66="A"),'Groupes de besoin'!A74,"")</f>
        <v/>
      </c>
      <c r="O74" s="220" t="str">
        <f>IF(N74="","",'Résultats élèves'!F66)</f>
        <v/>
      </c>
      <c r="P74" s="221"/>
      <c r="Q74" s="217" t="str">
        <f>IF(OR('Résultats élèves'!G66&lt;$E$4,'Résultats élèves'!G66="A"),'Groupes de besoin'!A74,"")</f>
        <v/>
      </c>
      <c r="R74" s="218" t="str">
        <f>IF(Q74="","",'Résultats élèves'!G66)</f>
        <v/>
      </c>
      <c r="S74" s="219" t="str">
        <f>IF(OR(AND('Résultats élèves'!G66&gt;=$E$4,'Résultats élèves'!G66&lt;=$E$5),'Résultats élèves'!G66="A"),'Groupes de besoin'!A74,"")</f>
        <v/>
      </c>
      <c r="T74" s="220" t="str">
        <f>IF(S74="","",'Résultats élèves'!G66)</f>
        <v/>
      </c>
      <c r="U74" s="221"/>
      <c r="V74" s="217" t="str">
        <f>IF(OR('Résultats élèves'!H66&lt;$E$4,'Résultats élèves'!H66="A"),'Groupes de besoin'!A74,"")</f>
        <v/>
      </c>
      <c r="W74" s="218" t="str">
        <f>IF(V74="","",'Résultats élèves'!H66)</f>
        <v/>
      </c>
      <c r="X74" s="219" t="str">
        <f>IF(OR(AND('Résultats élèves'!H66&gt;=$E$4,'Résultats élèves'!H66&lt;=$E$5),'Résultats élèves'!H66="A"),'Groupes de besoin'!A74,"")</f>
        <v/>
      </c>
      <c r="Y74" s="220" t="str">
        <f>IF(X74="","",'Résultats élèves'!H66)</f>
        <v/>
      </c>
      <c r="Z74" s="222"/>
      <c r="AA74" s="223">
        <f t="shared" si="0"/>
        <v>24</v>
      </c>
      <c r="AB74" s="224">
        <f t="shared" si="1"/>
        <v>20</v>
      </c>
      <c r="AC74" s="291" t="str">
        <f>IF(AA74&lt;$AA$9,#REF!,"")</f>
        <v/>
      </c>
      <c r="AD74" s="291"/>
      <c r="AE74" s="226"/>
      <c r="AF74" s="217" t="str">
        <f>IF(OR('Résultats élèves'!I66&lt;$E$4,'Résultats élèves'!I66="A"),'Groupes de besoin'!A74,"")</f>
        <v/>
      </c>
      <c r="AG74" s="218" t="str">
        <f>IF(AF74="","",'Résultats élèves'!I66)</f>
        <v/>
      </c>
      <c r="AH74" s="219" t="str">
        <f>IF(OR(AND('Résultats élèves'!I66&gt;=$E$4,'Résultats élèves'!I66&lt;=$E$5),'Résultats élèves'!I66="A"),'Groupes de besoin'!A74,"")</f>
        <v/>
      </c>
      <c r="AI74" s="220" t="str">
        <f>IF(AH74="","",'Résultats élèves'!I66)</f>
        <v/>
      </c>
      <c r="AJ74" s="221"/>
      <c r="AK74" s="217" t="str">
        <f>IF(OR('Résultats élèves'!J66&lt;$E$4,'Résultats élèves'!J66="A"),'Groupes de besoin'!A74,"")</f>
        <v/>
      </c>
      <c r="AL74" s="218" t="str">
        <f>IF(AK74="","",'Résultats élèves'!J66)</f>
        <v/>
      </c>
      <c r="AM74" s="219" t="str">
        <f>IF(OR(AND('Résultats élèves'!J66&gt;=$E$4,'Résultats élèves'!J66&lt;=$E$5),'Résultats élèves'!J66="A"),'Groupes de besoin'!A74,"")</f>
        <v/>
      </c>
      <c r="AN74" s="220" t="str">
        <f>IF(AM74="","",'Résultats élèves'!J66)</f>
        <v/>
      </c>
      <c r="AO74" s="221"/>
      <c r="AP74" s="217" t="str">
        <f>IF(OR('Résultats élèves'!K66&lt;$E$4,'Résultats élèves'!K66="A"),'Groupes de besoin'!A74,"")</f>
        <v/>
      </c>
      <c r="AQ74" s="218" t="str">
        <f>IF(AP74="","",'Résultats élèves'!K66)</f>
        <v/>
      </c>
      <c r="AR74" s="219" t="str">
        <f>IF(OR(AND('Résultats élèves'!K66&gt;=$E$4,'Résultats élèves'!K66&lt;=$E$5),'Résultats élèves'!K66="A"),'Groupes de besoin'!A74,"")</f>
        <v/>
      </c>
      <c r="AS74" s="220" t="str">
        <f>IF(AR74="","",'Résultats élèves'!K66)</f>
        <v/>
      </c>
      <c r="AT74" s="221"/>
      <c r="AU74" s="217" t="str">
        <f>IF(OR('Résultats élèves'!L66&lt;$E$4,'Résultats élèves'!L66="A"),'Groupes de besoin'!A74,"")</f>
        <v/>
      </c>
      <c r="AV74" s="218" t="str">
        <f>IF(AU74="","",'Résultats élèves'!L66)</f>
        <v/>
      </c>
      <c r="AW74" s="219" t="str">
        <f>IF(OR(AND('Résultats élèves'!L66&gt;=$E$4,'Résultats élèves'!L66&lt;=$E$5),'Résultats élèves'!L66="A"),'Groupes de besoin'!A74,"")</f>
        <v/>
      </c>
      <c r="AX74" s="220" t="str">
        <f>IF(AW74="","",'Résultats élèves'!L66)</f>
        <v/>
      </c>
      <c r="AY74" s="221"/>
      <c r="AZ74" s="217" t="str">
        <f>IF(OR('Résultats élèves'!M66&lt;$E$4,'Résultats élèves'!M66="A"),'Groupes de besoin'!A74,"")</f>
        <v/>
      </c>
      <c r="BA74" s="218" t="str">
        <f>IF(AZ74="","",'Résultats élèves'!M66)</f>
        <v/>
      </c>
      <c r="BB74" s="219" t="str">
        <f>IF(OR(AND('Résultats élèves'!M66&gt;=$E$4,'Résultats élèves'!M66&lt;=$E$5),'Résultats élèves'!M66="A"),'Groupes de besoin'!A74,"")</f>
        <v/>
      </c>
      <c r="BC74" s="220" t="str">
        <f>IF(BB74="","",'Résultats élèves'!M66)</f>
        <v/>
      </c>
    </row>
    <row r="75" spans="1:55" s="225" customFormat="1">
      <c r="A75" s="227" t="str">
        <f>IF(Accueil!F76="","",Accueil!F76)</f>
        <v/>
      </c>
      <c r="B75" s="217" t="str">
        <f>IF(OR('Résultats élèves'!D67&lt;$E$4,'Résultats élèves'!D67="A"),'Groupes de besoin'!A75,"")</f>
        <v/>
      </c>
      <c r="C75" s="218" t="str">
        <f>IF(B75="","",'Résultats élèves'!D67)</f>
        <v/>
      </c>
      <c r="D75" s="219" t="str">
        <f>IF(OR(AND('Résultats élèves'!D67&gt;=$E$4,'Résultats élèves'!D67&lt;=$E$5),'Résultats élèves'!D67="A"),'Groupes de besoin'!A75,"")</f>
        <v/>
      </c>
      <c r="E75" s="220" t="str">
        <f>IF(D75="","",'Résultats élèves'!D67)</f>
        <v/>
      </c>
      <c r="F75" s="221"/>
      <c r="G75" s="217" t="str">
        <f>IF(OR('Résultats élèves'!E67&lt;$E$4,'Résultats élèves'!E67="A"),'Groupes de besoin'!A75,"")</f>
        <v/>
      </c>
      <c r="H75" s="218" t="str">
        <f>IF(G75="","",'Résultats élèves'!E67)</f>
        <v/>
      </c>
      <c r="I75" s="219" t="str">
        <f>IF(OR(AND('Résultats élèves'!E67&gt;=$E$4,'Résultats élèves'!E67&lt;=$E$5),'Résultats élèves'!E67="A"),'Groupes de besoin'!A75,"")</f>
        <v/>
      </c>
      <c r="J75" s="220" t="str">
        <f>IF(I75="","",'Résultats élèves'!E67)</f>
        <v/>
      </c>
      <c r="K75" s="221"/>
      <c r="L75" s="217" t="str">
        <f>IF(OR('Résultats élèves'!F67&lt;$E$4,'Résultats élèves'!F67="A"),'Groupes de besoin'!A75,"")</f>
        <v/>
      </c>
      <c r="M75" s="218" t="str">
        <f>IF(L75="","",'Résultats élèves'!F67)</f>
        <v/>
      </c>
      <c r="N75" s="219" t="str">
        <f>IF(OR(AND('Résultats élèves'!F67&gt;=$E$4,'Résultats élèves'!F67&lt;=$E$5),'Résultats élèves'!F67="A"),'Groupes de besoin'!A75,"")</f>
        <v/>
      </c>
      <c r="O75" s="220" t="str">
        <f>IF(N75="","",'Résultats élèves'!F67)</f>
        <v/>
      </c>
      <c r="P75" s="221"/>
      <c r="Q75" s="217" t="str">
        <f>IF(OR('Résultats élèves'!G67&lt;$E$4,'Résultats élèves'!G67="A"),'Groupes de besoin'!A75,"")</f>
        <v/>
      </c>
      <c r="R75" s="218" t="str">
        <f>IF(Q75="","",'Résultats élèves'!G67)</f>
        <v/>
      </c>
      <c r="S75" s="219" t="str">
        <f>IF(OR(AND('Résultats élèves'!G67&gt;=$E$4,'Résultats élèves'!G67&lt;=$E$5),'Résultats élèves'!G67="A"),'Groupes de besoin'!A75,"")</f>
        <v/>
      </c>
      <c r="T75" s="220" t="str">
        <f>IF(S75="","",'Résultats élèves'!G67)</f>
        <v/>
      </c>
      <c r="U75" s="221"/>
      <c r="V75" s="217" t="str">
        <f>IF(OR('Résultats élèves'!H67&lt;$E$4,'Résultats élèves'!H67="A"),'Groupes de besoin'!A75,"")</f>
        <v/>
      </c>
      <c r="W75" s="218" t="str">
        <f>IF(V75="","",'Résultats élèves'!H67)</f>
        <v/>
      </c>
      <c r="X75" s="219" t="str">
        <f>IF(OR(AND('Résultats élèves'!H67&gt;=$E$4,'Résultats élèves'!H67&lt;=$E$5),'Résultats élèves'!H67="A"),'Groupes de besoin'!A75,"")</f>
        <v/>
      </c>
      <c r="Y75" s="220" t="str">
        <f>IF(X75="","",'Résultats élèves'!H67)</f>
        <v/>
      </c>
      <c r="Z75" s="222"/>
      <c r="AA75" s="223">
        <f t="shared" si="0"/>
        <v>24</v>
      </c>
      <c r="AB75" s="224">
        <f t="shared" si="1"/>
        <v>20</v>
      </c>
      <c r="AC75" s="291" t="str">
        <f>IF(AA75&lt;$AA$9,#REF!,"")</f>
        <v/>
      </c>
      <c r="AD75" s="291"/>
      <c r="AE75" s="226"/>
      <c r="AF75" s="217" t="str">
        <f>IF(OR('Résultats élèves'!I67&lt;$E$4,'Résultats élèves'!I67="A"),'Groupes de besoin'!A75,"")</f>
        <v/>
      </c>
      <c r="AG75" s="218" t="str">
        <f>IF(AF75="","",'Résultats élèves'!I67)</f>
        <v/>
      </c>
      <c r="AH75" s="219" t="str">
        <f>IF(OR(AND('Résultats élèves'!I67&gt;=$E$4,'Résultats élèves'!I67&lt;=$E$5),'Résultats élèves'!I67="A"),'Groupes de besoin'!A75,"")</f>
        <v/>
      </c>
      <c r="AI75" s="220" t="str">
        <f>IF(AH75="","",'Résultats élèves'!I67)</f>
        <v/>
      </c>
      <c r="AJ75" s="221"/>
      <c r="AK75" s="217" t="str">
        <f>IF(OR('Résultats élèves'!J67&lt;$E$4,'Résultats élèves'!J67="A"),'Groupes de besoin'!A75,"")</f>
        <v/>
      </c>
      <c r="AL75" s="218" t="str">
        <f>IF(AK75="","",'Résultats élèves'!J67)</f>
        <v/>
      </c>
      <c r="AM75" s="219" t="str">
        <f>IF(OR(AND('Résultats élèves'!J67&gt;=$E$4,'Résultats élèves'!J67&lt;=$E$5),'Résultats élèves'!J67="A"),'Groupes de besoin'!A75,"")</f>
        <v/>
      </c>
      <c r="AN75" s="220" t="str">
        <f>IF(AM75="","",'Résultats élèves'!J67)</f>
        <v/>
      </c>
      <c r="AO75" s="221"/>
      <c r="AP75" s="217" t="str">
        <f>IF(OR('Résultats élèves'!K67&lt;$E$4,'Résultats élèves'!K67="A"),'Groupes de besoin'!A75,"")</f>
        <v/>
      </c>
      <c r="AQ75" s="218" t="str">
        <f>IF(AP75="","",'Résultats élèves'!K67)</f>
        <v/>
      </c>
      <c r="AR75" s="219" t="str">
        <f>IF(OR(AND('Résultats élèves'!K67&gt;=$E$4,'Résultats élèves'!K67&lt;=$E$5),'Résultats élèves'!K67="A"),'Groupes de besoin'!A75,"")</f>
        <v/>
      </c>
      <c r="AS75" s="220" t="str">
        <f>IF(AR75="","",'Résultats élèves'!K67)</f>
        <v/>
      </c>
      <c r="AT75" s="221"/>
      <c r="AU75" s="217" t="str">
        <f>IF(OR('Résultats élèves'!L67&lt;$E$4,'Résultats élèves'!L67="A"),'Groupes de besoin'!A75,"")</f>
        <v/>
      </c>
      <c r="AV75" s="218" t="str">
        <f>IF(AU75="","",'Résultats élèves'!L67)</f>
        <v/>
      </c>
      <c r="AW75" s="219" t="str">
        <f>IF(OR(AND('Résultats élèves'!L67&gt;=$E$4,'Résultats élèves'!L67&lt;=$E$5),'Résultats élèves'!L67="A"),'Groupes de besoin'!A75,"")</f>
        <v/>
      </c>
      <c r="AX75" s="220" t="str">
        <f>IF(AW75="","",'Résultats élèves'!L67)</f>
        <v/>
      </c>
      <c r="AY75" s="221"/>
      <c r="AZ75" s="217" t="str">
        <f>IF(OR('Résultats élèves'!M67&lt;$E$4,'Résultats élèves'!M67="A"),'Groupes de besoin'!A75,"")</f>
        <v/>
      </c>
      <c r="BA75" s="218" t="str">
        <f>IF(AZ75="","",'Résultats élèves'!M67)</f>
        <v/>
      </c>
      <c r="BB75" s="219" t="str">
        <f>IF(OR(AND('Résultats élèves'!M67&gt;=$E$4,'Résultats élèves'!M67&lt;=$E$5),'Résultats élèves'!M67="A"),'Groupes de besoin'!A75,"")</f>
        <v/>
      </c>
      <c r="BC75" s="220" t="str">
        <f>IF(BB75="","",'Résultats élèves'!M67)</f>
        <v/>
      </c>
    </row>
    <row r="76" spans="1:55" s="225" customFormat="1">
      <c r="A76" s="227" t="str">
        <f>IF(Accueil!F77="","",Accueil!F77)</f>
        <v/>
      </c>
      <c r="B76" s="217" t="str">
        <f>IF(OR('Résultats élèves'!D68&lt;$E$4,'Résultats élèves'!D68="A"),'Groupes de besoin'!A76,"")</f>
        <v/>
      </c>
      <c r="C76" s="218" t="str">
        <f>IF(B76="","",'Résultats élèves'!D68)</f>
        <v/>
      </c>
      <c r="D76" s="219" t="str">
        <f>IF(OR(AND('Résultats élèves'!D68&gt;=$E$4,'Résultats élèves'!D68&lt;=$E$5),'Résultats élèves'!D68="A"),'Groupes de besoin'!A76,"")</f>
        <v/>
      </c>
      <c r="E76" s="220" t="str">
        <f>IF(D76="","",'Résultats élèves'!D68)</f>
        <v/>
      </c>
      <c r="F76" s="221"/>
      <c r="G76" s="217" t="str">
        <f>IF(OR('Résultats élèves'!E68&lt;$E$4,'Résultats élèves'!E68="A"),'Groupes de besoin'!A76,"")</f>
        <v/>
      </c>
      <c r="H76" s="218" t="str">
        <f>IF(G76="","",'Résultats élèves'!E68)</f>
        <v/>
      </c>
      <c r="I76" s="219" t="str">
        <f>IF(OR(AND('Résultats élèves'!E68&gt;=$E$4,'Résultats élèves'!E68&lt;=$E$5),'Résultats élèves'!E68="A"),'Groupes de besoin'!A76,"")</f>
        <v/>
      </c>
      <c r="J76" s="220" t="str">
        <f>IF(I76="","",'Résultats élèves'!E68)</f>
        <v/>
      </c>
      <c r="K76" s="221"/>
      <c r="L76" s="217" t="str">
        <f>IF(OR('Résultats élèves'!F68&lt;$E$4,'Résultats élèves'!F68="A"),'Groupes de besoin'!A76,"")</f>
        <v/>
      </c>
      <c r="M76" s="218" t="str">
        <f>IF(L76="","",'Résultats élèves'!F68)</f>
        <v/>
      </c>
      <c r="N76" s="219" t="str">
        <f>IF(OR(AND('Résultats élèves'!F68&gt;=$E$4,'Résultats élèves'!F68&lt;=$E$5),'Résultats élèves'!F68="A"),'Groupes de besoin'!A76,"")</f>
        <v/>
      </c>
      <c r="O76" s="220" t="str">
        <f>IF(N76="","",'Résultats élèves'!F68)</f>
        <v/>
      </c>
      <c r="P76" s="221"/>
      <c r="Q76" s="217" t="str">
        <f>IF(OR('Résultats élèves'!G68&lt;$E$4,'Résultats élèves'!G68="A"),'Groupes de besoin'!A76,"")</f>
        <v/>
      </c>
      <c r="R76" s="218" t="str">
        <f>IF(Q76="","",'Résultats élèves'!G68)</f>
        <v/>
      </c>
      <c r="S76" s="219" t="str">
        <f>IF(OR(AND('Résultats élèves'!G68&gt;=$E$4,'Résultats élèves'!G68&lt;=$E$5),'Résultats élèves'!G68="A"),'Groupes de besoin'!A76,"")</f>
        <v/>
      </c>
      <c r="T76" s="220" t="str">
        <f>IF(S76="","",'Résultats élèves'!G68)</f>
        <v/>
      </c>
      <c r="U76" s="221"/>
      <c r="V76" s="217" t="str">
        <f>IF(OR('Résultats élèves'!H68&lt;$E$4,'Résultats élèves'!H68="A"),'Groupes de besoin'!A76,"")</f>
        <v/>
      </c>
      <c r="W76" s="218" t="str">
        <f>IF(V76="","",'Résultats élèves'!H68)</f>
        <v/>
      </c>
      <c r="X76" s="219" t="str">
        <f>IF(OR(AND('Résultats élèves'!H68&gt;=$E$4,'Résultats élèves'!H68&lt;=$E$5),'Résultats élèves'!H68="A"),'Groupes de besoin'!A76,"")</f>
        <v/>
      </c>
      <c r="Y76" s="220" t="str">
        <f>IF(X76="","",'Résultats élèves'!H68)</f>
        <v/>
      </c>
      <c r="Z76" s="222"/>
      <c r="AA76" s="223">
        <f t="shared" ref="AA76:AA139" si="2">COUNTIF(B76:Y76,"")</f>
        <v>24</v>
      </c>
      <c r="AB76" s="224">
        <f t="shared" si="1"/>
        <v>20</v>
      </c>
      <c r="AC76" s="291" t="str">
        <f>IF(AA76&lt;$AA$9,#REF!,"")</f>
        <v/>
      </c>
      <c r="AD76" s="291"/>
      <c r="AE76" s="226"/>
      <c r="AF76" s="217" t="str">
        <f>IF(OR('Résultats élèves'!I68&lt;$E$4,'Résultats élèves'!I68="A"),'Groupes de besoin'!A76,"")</f>
        <v/>
      </c>
      <c r="AG76" s="218" t="str">
        <f>IF(AF76="","",'Résultats élèves'!I68)</f>
        <v/>
      </c>
      <c r="AH76" s="219" t="str">
        <f>IF(OR(AND('Résultats élèves'!I68&gt;=$E$4,'Résultats élèves'!I68&lt;=$E$5),'Résultats élèves'!I68="A"),'Groupes de besoin'!A76,"")</f>
        <v/>
      </c>
      <c r="AI76" s="220" t="str">
        <f>IF(AH76="","",'Résultats élèves'!I68)</f>
        <v/>
      </c>
      <c r="AJ76" s="221"/>
      <c r="AK76" s="217" t="str">
        <f>IF(OR('Résultats élèves'!J68&lt;$E$4,'Résultats élèves'!J68="A"),'Groupes de besoin'!A76,"")</f>
        <v/>
      </c>
      <c r="AL76" s="218" t="str">
        <f>IF(AK76="","",'Résultats élèves'!J68)</f>
        <v/>
      </c>
      <c r="AM76" s="219" t="str">
        <f>IF(OR(AND('Résultats élèves'!J68&gt;=$E$4,'Résultats élèves'!J68&lt;=$E$5),'Résultats élèves'!J68="A"),'Groupes de besoin'!A76,"")</f>
        <v/>
      </c>
      <c r="AN76" s="220" t="str">
        <f>IF(AM76="","",'Résultats élèves'!J68)</f>
        <v/>
      </c>
      <c r="AO76" s="221"/>
      <c r="AP76" s="217" t="str">
        <f>IF(OR('Résultats élèves'!K68&lt;$E$4,'Résultats élèves'!K68="A"),'Groupes de besoin'!A76,"")</f>
        <v/>
      </c>
      <c r="AQ76" s="218" t="str">
        <f>IF(AP76="","",'Résultats élèves'!K68)</f>
        <v/>
      </c>
      <c r="AR76" s="219" t="str">
        <f>IF(OR(AND('Résultats élèves'!K68&gt;=$E$4,'Résultats élèves'!K68&lt;=$E$5),'Résultats élèves'!K68="A"),'Groupes de besoin'!A76,"")</f>
        <v/>
      </c>
      <c r="AS76" s="220" t="str">
        <f>IF(AR76="","",'Résultats élèves'!K68)</f>
        <v/>
      </c>
      <c r="AT76" s="221"/>
      <c r="AU76" s="217" t="str">
        <f>IF(OR('Résultats élèves'!L68&lt;$E$4,'Résultats élèves'!L68="A"),'Groupes de besoin'!A76,"")</f>
        <v/>
      </c>
      <c r="AV76" s="218" t="str">
        <f>IF(AU76="","",'Résultats élèves'!L68)</f>
        <v/>
      </c>
      <c r="AW76" s="219" t="str">
        <f>IF(OR(AND('Résultats élèves'!L68&gt;=$E$4,'Résultats élèves'!L68&lt;=$E$5),'Résultats élèves'!L68="A"),'Groupes de besoin'!A76,"")</f>
        <v/>
      </c>
      <c r="AX76" s="220" t="str">
        <f>IF(AW76="","",'Résultats élèves'!L68)</f>
        <v/>
      </c>
      <c r="AY76" s="221"/>
      <c r="AZ76" s="217" t="str">
        <f>IF(OR('Résultats élèves'!M68&lt;$E$4,'Résultats élèves'!M68="A"),'Groupes de besoin'!A76,"")</f>
        <v/>
      </c>
      <c r="BA76" s="218" t="str">
        <f>IF(AZ76="","",'Résultats élèves'!M68)</f>
        <v/>
      </c>
      <c r="BB76" s="219" t="str">
        <f>IF(OR(AND('Résultats élèves'!M68&gt;=$E$4,'Résultats élèves'!M68&lt;=$E$5),'Résultats élèves'!M68="A"),'Groupes de besoin'!A76,"")</f>
        <v/>
      </c>
      <c r="BC76" s="220" t="str">
        <f>IF(BB76="","",'Résultats élèves'!M68)</f>
        <v/>
      </c>
    </row>
    <row r="77" spans="1:55" s="225" customFormat="1">
      <c r="A77" s="227" t="str">
        <f>IF(Accueil!F78="","",Accueil!F78)</f>
        <v/>
      </c>
      <c r="B77" s="217" t="str">
        <f>IF(OR('Résultats élèves'!D69&lt;$E$4,'Résultats élèves'!D69="A"),'Groupes de besoin'!A77,"")</f>
        <v/>
      </c>
      <c r="C77" s="218" t="str">
        <f>IF(B77="","",'Résultats élèves'!D69)</f>
        <v/>
      </c>
      <c r="D77" s="219" t="str">
        <f>IF(OR(AND('Résultats élèves'!D69&gt;=$E$4,'Résultats élèves'!D69&lt;=$E$5),'Résultats élèves'!D69="A"),'Groupes de besoin'!A77,"")</f>
        <v/>
      </c>
      <c r="E77" s="220" t="str">
        <f>IF(D77="","",'Résultats élèves'!D69)</f>
        <v/>
      </c>
      <c r="F77" s="221"/>
      <c r="G77" s="217" t="str">
        <f>IF(OR('Résultats élèves'!E69&lt;$E$4,'Résultats élèves'!E69="A"),'Groupes de besoin'!A77,"")</f>
        <v/>
      </c>
      <c r="H77" s="218" t="str">
        <f>IF(G77="","",'Résultats élèves'!E69)</f>
        <v/>
      </c>
      <c r="I77" s="219" t="str">
        <f>IF(OR(AND('Résultats élèves'!E69&gt;=$E$4,'Résultats élèves'!E69&lt;=$E$5),'Résultats élèves'!E69="A"),'Groupes de besoin'!A77,"")</f>
        <v/>
      </c>
      <c r="J77" s="220" t="str">
        <f>IF(I77="","",'Résultats élèves'!E69)</f>
        <v/>
      </c>
      <c r="K77" s="221"/>
      <c r="L77" s="217" t="str">
        <f>IF(OR('Résultats élèves'!F69&lt;$E$4,'Résultats élèves'!F69="A"),'Groupes de besoin'!A77,"")</f>
        <v/>
      </c>
      <c r="M77" s="218" t="str">
        <f>IF(L77="","",'Résultats élèves'!F69)</f>
        <v/>
      </c>
      <c r="N77" s="219" t="str">
        <f>IF(OR(AND('Résultats élèves'!F69&gt;=$E$4,'Résultats élèves'!F69&lt;=$E$5),'Résultats élèves'!F69="A"),'Groupes de besoin'!A77,"")</f>
        <v/>
      </c>
      <c r="O77" s="220" t="str">
        <f>IF(N77="","",'Résultats élèves'!F69)</f>
        <v/>
      </c>
      <c r="P77" s="221"/>
      <c r="Q77" s="217" t="str">
        <f>IF(OR('Résultats élèves'!G69&lt;$E$4,'Résultats élèves'!G69="A"),'Groupes de besoin'!A77,"")</f>
        <v/>
      </c>
      <c r="R77" s="218" t="str">
        <f>IF(Q77="","",'Résultats élèves'!G69)</f>
        <v/>
      </c>
      <c r="S77" s="219" t="str">
        <f>IF(OR(AND('Résultats élèves'!G69&gt;=$E$4,'Résultats élèves'!G69&lt;=$E$5),'Résultats élèves'!G69="A"),'Groupes de besoin'!A77,"")</f>
        <v/>
      </c>
      <c r="T77" s="220" t="str">
        <f>IF(S77="","",'Résultats élèves'!G69)</f>
        <v/>
      </c>
      <c r="U77" s="221"/>
      <c r="V77" s="217" t="str">
        <f>IF(OR('Résultats élèves'!H69&lt;$E$4,'Résultats élèves'!H69="A"),'Groupes de besoin'!A77,"")</f>
        <v/>
      </c>
      <c r="W77" s="218" t="str">
        <f>IF(V77="","",'Résultats élèves'!H69)</f>
        <v/>
      </c>
      <c r="X77" s="219" t="str">
        <f>IF(OR(AND('Résultats élèves'!H69&gt;=$E$4,'Résultats élèves'!H69&lt;=$E$5),'Résultats élèves'!H69="A"),'Groupes de besoin'!A77,"")</f>
        <v/>
      </c>
      <c r="Y77" s="220" t="str">
        <f>IF(X77="","",'Résultats élèves'!H69)</f>
        <v/>
      </c>
      <c r="Z77" s="222"/>
      <c r="AA77" s="223">
        <f t="shared" si="2"/>
        <v>24</v>
      </c>
      <c r="AB77" s="224">
        <f t="shared" si="1"/>
        <v>20</v>
      </c>
      <c r="AC77" s="291" t="str">
        <f>IF(AA77&lt;$AA$9,#REF!,"")</f>
        <v/>
      </c>
      <c r="AD77" s="291"/>
      <c r="AE77" s="226"/>
      <c r="AF77" s="217" t="str">
        <f>IF(OR('Résultats élèves'!I69&lt;$E$4,'Résultats élèves'!I69="A"),'Groupes de besoin'!A77,"")</f>
        <v/>
      </c>
      <c r="AG77" s="218" t="str">
        <f>IF(AF77="","",'Résultats élèves'!I69)</f>
        <v/>
      </c>
      <c r="AH77" s="219" t="str">
        <f>IF(OR(AND('Résultats élèves'!I69&gt;=$E$4,'Résultats élèves'!I69&lt;=$E$5),'Résultats élèves'!I69="A"),'Groupes de besoin'!A77,"")</f>
        <v/>
      </c>
      <c r="AI77" s="220" t="str">
        <f>IF(AH77="","",'Résultats élèves'!I69)</f>
        <v/>
      </c>
      <c r="AJ77" s="221"/>
      <c r="AK77" s="217" t="str">
        <f>IF(OR('Résultats élèves'!J69&lt;$E$4,'Résultats élèves'!J69="A"),'Groupes de besoin'!A77,"")</f>
        <v/>
      </c>
      <c r="AL77" s="218" t="str">
        <f>IF(AK77="","",'Résultats élèves'!J69)</f>
        <v/>
      </c>
      <c r="AM77" s="219" t="str">
        <f>IF(OR(AND('Résultats élèves'!J69&gt;=$E$4,'Résultats élèves'!J69&lt;=$E$5),'Résultats élèves'!J69="A"),'Groupes de besoin'!A77,"")</f>
        <v/>
      </c>
      <c r="AN77" s="220" t="str">
        <f>IF(AM77="","",'Résultats élèves'!J69)</f>
        <v/>
      </c>
      <c r="AO77" s="221"/>
      <c r="AP77" s="217" t="str">
        <f>IF(OR('Résultats élèves'!K69&lt;$E$4,'Résultats élèves'!K69="A"),'Groupes de besoin'!A77,"")</f>
        <v/>
      </c>
      <c r="AQ77" s="218" t="str">
        <f>IF(AP77="","",'Résultats élèves'!K69)</f>
        <v/>
      </c>
      <c r="AR77" s="219" t="str">
        <f>IF(OR(AND('Résultats élèves'!K69&gt;=$E$4,'Résultats élèves'!K69&lt;=$E$5),'Résultats élèves'!K69="A"),'Groupes de besoin'!A77,"")</f>
        <v/>
      </c>
      <c r="AS77" s="220" t="str">
        <f>IF(AR77="","",'Résultats élèves'!K69)</f>
        <v/>
      </c>
      <c r="AT77" s="221"/>
      <c r="AU77" s="217" t="str">
        <f>IF(OR('Résultats élèves'!L69&lt;$E$4,'Résultats élèves'!L69="A"),'Groupes de besoin'!A77,"")</f>
        <v/>
      </c>
      <c r="AV77" s="218" t="str">
        <f>IF(AU77="","",'Résultats élèves'!L69)</f>
        <v/>
      </c>
      <c r="AW77" s="219" t="str">
        <f>IF(OR(AND('Résultats élèves'!L69&gt;=$E$4,'Résultats élèves'!L69&lt;=$E$5),'Résultats élèves'!L69="A"),'Groupes de besoin'!A77,"")</f>
        <v/>
      </c>
      <c r="AX77" s="220" t="str">
        <f>IF(AW77="","",'Résultats élèves'!L69)</f>
        <v/>
      </c>
      <c r="AY77" s="221"/>
      <c r="AZ77" s="217" t="str">
        <f>IF(OR('Résultats élèves'!M69&lt;$E$4,'Résultats élèves'!M69="A"),'Groupes de besoin'!A77,"")</f>
        <v/>
      </c>
      <c r="BA77" s="218" t="str">
        <f>IF(AZ77="","",'Résultats élèves'!M69)</f>
        <v/>
      </c>
      <c r="BB77" s="219" t="str">
        <f>IF(OR(AND('Résultats élèves'!M69&gt;=$E$4,'Résultats élèves'!M69&lt;=$E$5),'Résultats élèves'!M69="A"),'Groupes de besoin'!A77,"")</f>
        <v/>
      </c>
      <c r="BC77" s="220" t="str">
        <f>IF(BB77="","",'Résultats élèves'!M69)</f>
        <v/>
      </c>
    </row>
    <row r="78" spans="1:55" s="225" customFormat="1">
      <c r="A78" s="227" t="str">
        <f>IF(Accueil!F79="","",Accueil!F79)</f>
        <v/>
      </c>
      <c r="B78" s="217" t="str">
        <f>IF(OR('Résultats élèves'!D70&lt;$E$4,'Résultats élèves'!D70="A"),'Groupes de besoin'!A78,"")</f>
        <v/>
      </c>
      <c r="C78" s="218" t="str">
        <f>IF(B78="","",'Résultats élèves'!D70)</f>
        <v/>
      </c>
      <c r="D78" s="219" t="str">
        <f>IF(OR(AND('Résultats élèves'!D70&gt;=$E$4,'Résultats élèves'!D70&lt;=$E$5),'Résultats élèves'!D70="A"),'Groupes de besoin'!A78,"")</f>
        <v/>
      </c>
      <c r="E78" s="220" t="str">
        <f>IF(D78="","",'Résultats élèves'!D70)</f>
        <v/>
      </c>
      <c r="F78" s="221"/>
      <c r="G78" s="217" t="str">
        <f>IF(OR('Résultats élèves'!E70&lt;$E$4,'Résultats élèves'!E70="A"),'Groupes de besoin'!A78,"")</f>
        <v/>
      </c>
      <c r="H78" s="218" t="str">
        <f>IF(G78="","",'Résultats élèves'!E70)</f>
        <v/>
      </c>
      <c r="I78" s="219" t="str">
        <f>IF(OR(AND('Résultats élèves'!E70&gt;=$E$4,'Résultats élèves'!E70&lt;=$E$5),'Résultats élèves'!E70="A"),'Groupes de besoin'!A78,"")</f>
        <v/>
      </c>
      <c r="J78" s="220" t="str">
        <f>IF(I78="","",'Résultats élèves'!E70)</f>
        <v/>
      </c>
      <c r="K78" s="221"/>
      <c r="L78" s="217" t="str">
        <f>IF(OR('Résultats élèves'!F70&lt;$E$4,'Résultats élèves'!F70="A"),'Groupes de besoin'!A78,"")</f>
        <v/>
      </c>
      <c r="M78" s="218" t="str">
        <f>IF(L78="","",'Résultats élèves'!F70)</f>
        <v/>
      </c>
      <c r="N78" s="219" t="str">
        <f>IF(OR(AND('Résultats élèves'!F70&gt;=$E$4,'Résultats élèves'!F70&lt;=$E$5),'Résultats élèves'!F70="A"),'Groupes de besoin'!A78,"")</f>
        <v/>
      </c>
      <c r="O78" s="220" t="str">
        <f>IF(N78="","",'Résultats élèves'!F70)</f>
        <v/>
      </c>
      <c r="P78" s="221"/>
      <c r="Q78" s="217" t="str">
        <f>IF(OR('Résultats élèves'!G70&lt;$E$4,'Résultats élèves'!G70="A"),'Groupes de besoin'!A78,"")</f>
        <v/>
      </c>
      <c r="R78" s="218" t="str">
        <f>IF(Q78="","",'Résultats élèves'!G70)</f>
        <v/>
      </c>
      <c r="S78" s="219" t="str">
        <f>IF(OR(AND('Résultats élèves'!G70&gt;=$E$4,'Résultats élèves'!G70&lt;=$E$5),'Résultats élèves'!G70="A"),'Groupes de besoin'!A78,"")</f>
        <v/>
      </c>
      <c r="T78" s="220" t="str">
        <f>IF(S78="","",'Résultats élèves'!G70)</f>
        <v/>
      </c>
      <c r="U78" s="221"/>
      <c r="V78" s="217" t="str">
        <f>IF(OR('Résultats élèves'!H70&lt;$E$4,'Résultats élèves'!H70="A"),'Groupes de besoin'!A78,"")</f>
        <v/>
      </c>
      <c r="W78" s="218" t="str">
        <f>IF(V78="","",'Résultats élèves'!H70)</f>
        <v/>
      </c>
      <c r="X78" s="219" t="str">
        <f>IF(OR(AND('Résultats élèves'!H70&gt;=$E$4,'Résultats élèves'!H70&lt;=$E$5),'Résultats élèves'!H70="A"),'Groupes de besoin'!A78,"")</f>
        <v/>
      </c>
      <c r="Y78" s="220" t="str">
        <f>IF(X78="","",'Résultats élèves'!H70)</f>
        <v/>
      </c>
      <c r="Z78" s="222"/>
      <c r="AA78" s="223">
        <f t="shared" si="2"/>
        <v>24</v>
      </c>
      <c r="AB78" s="224">
        <f t="shared" si="1"/>
        <v>20</v>
      </c>
      <c r="AC78" s="291" t="str">
        <f>IF(AA78&lt;$AA$9,#REF!,"")</f>
        <v/>
      </c>
      <c r="AD78" s="291"/>
      <c r="AE78" s="226"/>
      <c r="AF78" s="217" t="str">
        <f>IF(OR('Résultats élèves'!I70&lt;$E$4,'Résultats élèves'!I70="A"),'Groupes de besoin'!A78,"")</f>
        <v/>
      </c>
      <c r="AG78" s="218" t="str">
        <f>IF(AF78="","",'Résultats élèves'!I70)</f>
        <v/>
      </c>
      <c r="AH78" s="219" t="str">
        <f>IF(OR(AND('Résultats élèves'!I70&gt;=$E$4,'Résultats élèves'!I70&lt;=$E$5),'Résultats élèves'!I70="A"),'Groupes de besoin'!A78,"")</f>
        <v/>
      </c>
      <c r="AI78" s="220" t="str">
        <f>IF(AH78="","",'Résultats élèves'!I70)</f>
        <v/>
      </c>
      <c r="AJ78" s="221"/>
      <c r="AK78" s="217" t="str">
        <f>IF(OR('Résultats élèves'!J70&lt;$E$4,'Résultats élèves'!J70="A"),'Groupes de besoin'!A78,"")</f>
        <v/>
      </c>
      <c r="AL78" s="218" t="str">
        <f>IF(AK78="","",'Résultats élèves'!J70)</f>
        <v/>
      </c>
      <c r="AM78" s="219" t="str">
        <f>IF(OR(AND('Résultats élèves'!J70&gt;=$E$4,'Résultats élèves'!J70&lt;=$E$5),'Résultats élèves'!J70="A"),'Groupes de besoin'!A78,"")</f>
        <v/>
      </c>
      <c r="AN78" s="220" t="str">
        <f>IF(AM78="","",'Résultats élèves'!J70)</f>
        <v/>
      </c>
      <c r="AO78" s="221"/>
      <c r="AP78" s="217" t="str">
        <f>IF(OR('Résultats élèves'!K70&lt;$E$4,'Résultats élèves'!K70="A"),'Groupes de besoin'!A78,"")</f>
        <v/>
      </c>
      <c r="AQ78" s="218" t="str">
        <f>IF(AP78="","",'Résultats élèves'!K70)</f>
        <v/>
      </c>
      <c r="AR78" s="219" t="str">
        <f>IF(OR(AND('Résultats élèves'!K70&gt;=$E$4,'Résultats élèves'!K70&lt;=$E$5),'Résultats élèves'!K70="A"),'Groupes de besoin'!A78,"")</f>
        <v/>
      </c>
      <c r="AS78" s="220" t="str">
        <f>IF(AR78="","",'Résultats élèves'!K70)</f>
        <v/>
      </c>
      <c r="AT78" s="221"/>
      <c r="AU78" s="217" t="str">
        <f>IF(OR('Résultats élèves'!L70&lt;$E$4,'Résultats élèves'!L70="A"),'Groupes de besoin'!A78,"")</f>
        <v/>
      </c>
      <c r="AV78" s="218" t="str">
        <f>IF(AU78="","",'Résultats élèves'!L70)</f>
        <v/>
      </c>
      <c r="AW78" s="219" t="str">
        <f>IF(OR(AND('Résultats élèves'!L70&gt;=$E$4,'Résultats élèves'!L70&lt;=$E$5),'Résultats élèves'!L70="A"),'Groupes de besoin'!A78,"")</f>
        <v/>
      </c>
      <c r="AX78" s="220" t="str">
        <f>IF(AW78="","",'Résultats élèves'!L70)</f>
        <v/>
      </c>
      <c r="AY78" s="221"/>
      <c r="AZ78" s="217" t="str">
        <f>IF(OR('Résultats élèves'!M70&lt;$E$4,'Résultats élèves'!M70="A"),'Groupes de besoin'!A78,"")</f>
        <v/>
      </c>
      <c r="BA78" s="218" t="str">
        <f>IF(AZ78="","",'Résultats élèves'!M70)</f>
        <v/>
      </c>
      <c r="BB78" s="219" t="str">
        <f>IF(OR(AND('Résultats élèves'!M70&gt;=$E$4,'Résultats élèves'!M70&lt;=$E$5),'Résultats élèves'!M70="A"),'Groupes de besoin'!A78,"")</f>
        <v/>
      </c>
      <c r="BC78" s="220" t="str">
        <f>IF(BB78="","",'Résultats élèves'!M70)</f>
        <v/>
      </c>
    </row>
    <row r="79" spans="1:55" s="225" customFormat="1">
      <c r="A79" s="227" t="str">
        <f>IF(Accueil!F80="","",Accueil!F80)</f>
        <v/>
      </c>
      <c r="B79" s="217" t="str">
        <f>IF(OR('Résultats élèves'!D71&lt;$E$4,'Résultats élèves'!D71="A"),'Groupes de besoin'!A79,"")</f>
        <v/>
      </c>
      <c r="C79" s="218" t="str">
        <f>IF(B79="","",'Résultats élèves'!D71)</f>
        <v/>
      </c>
      <c r="D79" s="219" t="str">
        <f>IF(OR(AND('Résultats élèves'!D71&gt;=$E$4,'Résultats élèves'!D71&lt;=$E$5),'Résultats élèves'!D71="A"),'Groupes de besoin'!A79,"")</f>
        <v/>
      </c>
      <c r="E79" s="220" t="str">
        <f>IF(D79="","",'Résultats élèves'!D71)</f>
        <v/>
      </c>
      <c r="F79" s="221"/>
      <c r="G79" s="217" t="str">
        <f>IF(OR('Résultats élèves'!E71&lt;$E$4,'Résultats élèves'!E71="A"),'Groupes de besoin'!A79,"")</f>
        <v/>
      </c>
      <c r="H79" s="218" t="str">
        <f>IF(G79="","",'Résultats élèves'!E71)</f>
        <v/>
      </c>
      <c r="I79" s="219" t="str">
        <f>IF(OR(AND('Résultats élèves'!E71&gt;=$E$4,'Résultats élèves'!E71&lt;=$E$5),'Résultats élèves'!E71="A"),'Groupes de besoin'!A79,"")</f>
        <v/>
      </c>
      <c r="J79" s="220" t="str">
        <f>IF(I79="","",'Résultats élèves'!E71)</f>
        <v/>
      </c>
      <c r="K79" s="221"/>
      <c r="L79" s="217" t="str">
        <f>IF(OR('Résultats élèves'!F71&lt;$E$4,'Résultats élèves'!F71="A"),'Groupes de besoin'!A79,"")</f>
        <v/>
      </c>
      <c r="M79" s="218" t="str">
        <f>IF(L79="","",'Résultats élèves'!F71)</f>
        <v/>
      </c>
      <c r="N79" s="219" t="str">
        <f>IF(OR(AND('Résultats élèves'!F71&gt;=$E$4,'Résultats élèves'!F71&lt;=$E$5),'Résultats élèves'!F71="A"),'Groupes de besoin'!A79,"")</f>
        <v/>
      </c>
      <c r="O79" s="220" t="str">
        <f>IF(N79="","",'Résultats élèves'!F71)</f>
        <v/>
      </c>
      <c r="P79" s="221"/>
      <c r="Q79" s="217" t="str">
        <f>IF(OR('Résultats élèves'!G71&lt;$E$4,'Résultats élèves'!G71="A"),'Groupes de besoin'!A79,"")</f>
        <v/>
      </c>
      <c r="R79" s="218" t="str">
        <f>IF(Q79="","",'Résultats élèves'!G71)</f>
        <v/>
      </c>
      <c r="S79" s="219" t="str">
        <f>IF(OR(AND('Résultats élèves'!G71&gt;=$E$4,'Résultats élèves'!G71&lt;=$E$5),'Résultats élèves'!G71="A"),'Groupes de besoin'!A79,"")</f>
        <v/>
      </c>
      <c r="T79" s="220" t="str">
        <f>IF(S79="","",'Résultats élèves'!G71)</f>
        <v/>
      </c>
      <c r="U79" s="221"/>
      <c r="V79" s="217" t="str">
        <f>IF(OR('Résultats élèves'!H71&lt;$E$4,'Résultats élèves'!H71="A"),'Groupes de besoin'!A79,"")</f>
        <v/>
      </c>
      <c r="W79" s="218" t="str">
        <f>IF(V79="","",'Résultats élèves'!H71)</f>
        <v/>
      </c>
      <c r="X79" s="219" t="str">
        <f>IF(OR(AND('Résultats élèves'!H71&gt;=$E$4,'Résultats élèves'!H71&lt;=$E$5),'Résultats élèves'!H71="A"),'Groupes de besoin'!A79,"")</f>
        <v/>
      </c>
      <c r="Y79" s="220" t="str">
        <f>IF(X79="","",'Résultats élèves'!H71)</f>
        <v/>
      </c>
      <c r="Z79" s="222"/>
      <c r="AA79" s="223">
        <f t="shared" si="2"/>
        <v>24</v>
      </c>
      <c r="AB79" s="224">
        <f t="shared" si="1"/>
        <v>20</v>
      </c>
      <c r="AC79" s="291" t="str">
        <f>IF(AA79&lt;$AA$9,#REF!,"")</f>
        <v/>
      </c>
      <c r="AD79" s="291"/>
      <c r="AE79" s="226"/>
      <c r="AF79" s="217" t="str">
        <f>IF(OR('Résultats élèves'!I71&lt;$E$4,'Résultats élèves'!I71="A"),'Groupes de besoin'!A79,"")</f>
        <v/>
      </c>
      <c r="AG79" s="218" t="str">
        <f>IF(AF79="","",'Résultats élèves'!I71)</f>
        <v/>
      </c>
      <c r="AH79" s="219" t="str">
        <f>IF(OR(AND('Résultats élèves'!I71&gt;=$E$4,'Résultats élèves'!I71&lt;=$E$5),'Résultats élèves'!I71="A"),'Groupes de besoin'!A79,"")</f>
        <v/>
      </c>
      <c r="AI79" s="220" t="str">
        <f>IF(AH79="","",'Résultats élèves'!I71)</f>
        <v/>
      </c>
      <c r="AJ79" s="221"/>
      <c r="AK79" s="217" t="str">
        <f>IF(OR('Résultats élèves'!J71&lt;$E$4,'Résultats élèves'!J71="A"),'Groupes de besoin'!A79,"")</f>
        <v/>
      </c>
      <c r="AL79" s="218" t="str">
        <f>IF(AK79="","",'Résultats élèves'!J71)</f>
        <v/>
      </c>
      <c r="AM79" s="219" t="str">
        <f>IF(OR(AND('Résultats élèves'!J71&gt;=$E$4,'Résultats élèves'!J71&lt;=$E$5),'Résultats élèves'!J71="A"),'Groupes de besoin'!A79,"")</f>
        <v/>
      </c>
      <c r="AN79" s="220" t="str">
        <f>IF(AM79="","",'Résultats élèves'!J71)</f>
        <v/>
      </c>
      <c r="AO79" s="221"/>
      <c r="AP79" s="217" t="str">
        <f>IF(OR('Résultats élèves'!K71&lt;$E$4,'Résultats élèves'!K71="A"),'Groupes de besoin'!A79,"")</f>
        <v/>
      </c>
      <c r="AQ79" s="218" t="str">
        <f>IF(AP79="","",'Résultats élèves'!K71)</f>
        <v/>
      </c>
      <c r="AR79" s="219" t="str">
        <f>IF(OR(AND('Résultats élèves'!K71&gt;=$E$4,'Résultats élèves'!K71&lt;=$E$5),'Résultats élèves'!K71="A"),'Groupes de besoin'!A79,"")</f>
        <v/>
      </c>
      <c r="AS79" s="220" t="str">
        <f>IF(AR79="","",'Résultats élèves'!K71)</f>
        <v/>
      </c>
      <c r="AT79" s="221"/>
      <c r="AU79" s="217" t="str">
        <f>IF(OR('Résultats élèves'!L71&lt;$E$4,'Résultats élèves'!L71="A"),'Groupes de besoin'!A79,"")</f>
        <v/>
      </c>
      <c r="AV79" s="218" t="str">
        <f>IF(AU79="","",'Résultats élèves'!L71)</f>
        <v/>
      </c>
      <c r="AW79" s="219" t="str">
        <f>IF(OR(AND('Résultats élèves'!L71&gt;=$E$4,'Résultats élèves'!L71&lt;=$E$5),'Résultats élèves'!L71="A"),'Groupes de besoin'!A79,"")</f>
        <v/>
      </c>
      <c r="AX79" s="220" t="str">
        <f>IF(AW79="","",'Résultats élèves'!L71)</f>
        <v/>
      </c>
      <c r="AY79" s="221"/>
      <c r="AZ79" s="217" t="str">
        <f>IF(OR('Résultats élèves'!M71&lt;$E$4,'Résultats élèves'!M71="A"),'Groupes de besoin'!A79,"")</f>
        <v/>
      </c>
      <c r="BA79" s="218" t="str">
        <f>IF(AZ79="","",'Résultats élèves'!M71)</f>
        <v/>
      </c>
      <c r="BB79" s="219" t="str">
        <f>IF(OR(AND('Résultats élèves'!M71&gt;=$E$4,'Résultats élèves'!M71&lt;=$E$5),'Résultats élèves'!M71="A"),'Groupes de besoin'!A79,"")</f>
        <v/>
      </c>
      <c r="BC79" s="220" t="str">
        <f>IF(BB79="","",'Résultats élèves'!M71)</f>
        <v/>
      </c>
    </row>
    <row r="80" spans="1:55" s="225" customFormat="1">
      <c r="A80" s="227" t="str">
        <f>IF(Accueil!F81="","",Accueil!F81)</f>
        <v/>
      </c>
      <c r="B80" s="217" t="str">
        <f>IF(OR('Résultats élèves'!D72&lt;$E$4,'Résultats élèves'!D72="A"),'Groupes de besoin'!A80,"")</f>
        <v/>
      </c>
      <c r="C80" s="218" t="str">
        <f>IF(B80="","",'Résultats élèves'!D72)</f>
        <v/>
      </c>
      <c r="D80" s="219" t="str">
        <f>IF(OR(AND('Résultats élèves'!D72&gt;=$E$4,'Résultats élèves'!D72&lt;=$E$5),'Résultats élèves'!D72="A"),'Groupes de besoin'!A80,"")</f>
        <v/>
      </c>
      <c r="E80" s="220" t="str">
        <f>IF(D80="","",'Résultats élèves'!D72)</f>
        <v/>
      </c>
      <c r="F80" s="221"/>
      <c r="G80" s="217" t="str">
        <f>IF(OR('Résultats élèves'!E72&lt;$E$4,'Résultats élèves'!E72="A"),'Groupes de besoin'!A80,"")</f>
        <v/>
      </c>
      <c r="H80" s="218" t="str">
        <f>IF(G80="","",'Résultats élèves'!E72)</f>
        <v/>
      </c>
      <c r="I80" s="219" t="str">
        <f>IF(OR(AND('Résultats élèves'!E72&gt;=$E$4,'Résultats élèves'!E72&lt;=$E$5),'Résultats élèves'!E72="A"),'Groupes de besoin'!A80,"")</f>
        <v/>
      </c>
      <c r="J80" s="220" t="str">
        <f>IF(I80="","",'Résultats élèves'!E72)</f>
        <v/>
      </c>
      <c r="K80" s="221"/>
      <c r="L80" s="217" t="str">
        <f>IF(OR('Résultats élèves'!F72&lt;$E$4,'Résultats élèves'!F72="A"),'Groupes de besoin'!A80,"")</f>
        <v/>
      </c>
      <c r="M80" s="218" t="str">
        <f>IF(L80="","",'Résultats élèves'!F72)</f>
        <v/>
      </c>
      <c r="N80" s="219" t="str">
        <f>IF(OR(AND('Résultats élèves'!F72&gt;=$E$4,'Résultats élèves'!F72&lt;=$E$5),'Résultats élèves'!F72="A"),'Groupes de besoin'!A80,"")</f>
        <v/>
      </c>
      <c r="O80" s="220" t="str">
        <f>IF(N80="","",'Résultats élèves'!F72)</f>
        <v/>
      </c>
      <c r="P80" s="221"/>
      <c r="Q80" s="217" t="str">
        <f>IF(OR('Résultats élèves'!G72&lt;$E$4,'Résultats élèves'!G72="A"),'Groupes de besoin'!A80,"")</f>
        <v/>
      </c>
      <c r="R80" s="218" t="str">
        <f>IF(Q80="","",'Résultats élèves'!G72)</f>
        <v/>
      </c>
      <c r="S80" s="219" t="str">
        <f>IF(OR(AND('Résultats élèves'!G72&gt;=$E$4,'Résultats élèves'!G72&lt;=$E$5),'Résultats élèves'!G72="A"),'Groupes de besoin'!A80,"")</f>
        <v/>
      </c>
      <c r="T80" s="220" t="str">
        <f>IF(S80="","",'Résultats élèves'!G72)</f>
        <v/>
      </c>
      <c r="U80" s="221"/>
      <c r="V80" s="217" t="str">
        <f>IF(OR('Résultats élèves'!H72&lt;$E$4,'Résultats élèves'!H72="A"),'Groupes de besoin'!A80,"")</f>
        <v/>
      </c>
      <c r="W80" s="218" t="str">
        <f>IF(V80="","",'Résultats élèves'!H72)</f>
        <v/>
      </c>
      <c r="X80" s="219" t="str">
        <f>IF(OR(AND('Résultats élèves'!H72&gt;=$E$4,'Résultats élèves'!H72&lt;=$E$5),'Résultats élèves'!H72="A"),'Groupes de besoin'!A80,"")</f>
        <v/>
      </c>
      <c r="Y80" s="220" t="str">
        <f>IF(X80="","",'Résultats élèves'!H72)</f>
        <v/>
      </c>
      <c r="Z80" s="222"/>
      <c r="AA80" s="223">
        <f t="shared" si="2"/>
        <v>24</v>
      </c>
      <c r="AB80" s="224">
        <f t="shared" si="1"/>
        <v>20</v>
      </c>
      <c r="AC80" s="291" t="str">
        <f>IF(AA80&lt;$AA$9,#REF!,"")</f>
        <v/>
      </c>
      <c r="AD80" s="291"/>
      <c r="AE80" s="226"/>
      <c r="AF80" s="217" t="str">
        <f>IF(OR('Résultats élèves'!I72&lt;$E$4,'Résultats élèves'!I72="A"),'Groupes de besoin'!A80,"")</f>
        <v/>
      </c>
      <c r="AG80" s="218" t="str">
        <f>IF(AF80="","",'Résultats élèves'!I72)</f>
        <v/>
      </c>
      <c r="AH80" s="219" t="str">
        <f>IF(OR(AND('Résultats élèves'!I72&gt;=$E$4,'Résultats élèves'!I72&lt;=$E$5),'Résultats élèves'!I72="A"),'Groupes de besoin'!A80,"")</f>
        <v/>
      </c>
      <c r="AI80" s="220" t="str">
        <f>IF(AH80="","",'Résultats élèves'!I72)</f>
        <v/>
      </c>
      <c r="AJ80" s="221"/>
      <c r="AK80" s="217" t="str">
        <f>IF(OR('Résultats élèves'!J72&lt;$E$4,'Résultats élèves'!J72="A"),'Groupes de besoin'!A80,"")</f>
        <v/>
      </c>
      <c r="AL80" s="218" t="str">
        <f>IF(AK80="","",'Résultats élèves'!J72)</f>
        <v/>
      </c>
      <c r="AM80" s="219" t="str">
        <f>IF(OR(AND('Résultats élèves'!J72&gt;=$E$4,'Résultats élèves'!J72&lt;=$E$5),'Résultats élèves'!J72="A"),'Groupes de besoin'!A80,"")</f>
        <v/>
      </c>
      <c r="AN80" s="220" t="str">
        <f>IF(AM80="","",'Résultats élèves'!J72)</f>
        <v/>
      </c>
      <c r="AO80" s="221"/>
      <c r="AP80" s="217" t="str">
        <f>IF(OR('Résultats élèves'!K72&lt;$E$4,'Résultats élèves'!K72="A"),'Groupes de besoin'!A80,"")</f>
        <v/>
      </c>
      <c r="AQ80" s="218" t="str">
        <f>IF(AP80="","",'Résultats élèves'!K72)</f>
        <v/>
      </c>
      <c r="AR80" s="219" t="str">
        <f>IF(OR(AND('Résultats élèves'!K72&gt;=$E$4,'Résultats élèves'!K72&lt;=$E$5),'Résultats élèves'!K72="A"),'Groupes de besoin'!A80,"")</f>
        <v/>
      </c>
      <c r="AS80" s="220" t="str">
        <f>IF(AR80="","",'Résultats élèves'!K72)</f>
        <v/>
      </c>
      <c r="AT80" s="221"/>
      <c r="AU80" s="217" t="str">
        <f>IF(OR('Résultats élèves'!L72&lt;$E$4,'Résultats élèves'!L72="A"),'Groupes de besoin'!A80,"")</f>
        <v/>
      </c>
      <c r="AV80" s="218" t="str">
        <f>IF(AU80="","",'Résultats élèves'!L72)</f>
        <v/>
      </c>
      <c r="AW80" s="219" t="str">
        <f>IF(OR(AND('Résultats élèves'!L72&gt;=$E$4,'Résultats élèves'!L72&lt;=$E$5),'Résultats élèves'!L72="A"),'Groupes de besoin'!A80,"")</f>
        <v/>
      </c>
      <c r="AX80" s="220" t="str">
        <f>IF(AW80="","",'Résultats élèves'!L72)</f>
        <v/>
      </c>
      <c r="AY80" s="221"/>
      <c r="AZ80" s="217" t="str">
        <f>IF(OR('Résultats élèves'!M72&lt;$E$4,'Résultats élèves'!M72="A"),'Groupes de besoin'!A80,"")</f>
        <v/>
      </c>
      <c r="BA80" s="218" t="str">
        <f>IF(AZ80="","",'Résultats élèves'!M72)</f>
        <v/>
      </c>
      <c r="BB80" s="219" t="str">
        <f>IF(OR(AND('Résultats élèves'!M72&gt;=$E$4,'Résultats élèves'!M72&lt;=$E$5),'Résultats élèves'!M72="A"),'Groupes de besoin'!A80,"")</f>
        <v/>
      </c>
      <c r="BC80" s="220" t="str">
        <f>IF(BB80="","",'Résultats élèves'!M72)</f>
        <v/>
      </c>
    </row>
    <row r="81" spans="1:55" s="225" customFormat="1">
      <c r="A81" s="227" t="str">
        <f>IF(Accueil!F82="","",Accueil!F82)</f>
        <v/>
      </c>
      <c r="B81" s="217" t="str">
        <f>IF(OR('Résultats élèves'!D73&lt;$E$4,'Résultats élèves'!D73="A"),'Groupes de besoin'!A81,"")</f>
        <v/>
      </c>
      <c r="C81" s="218" t="str">
        <f>IF(B81="","",'Résultats élèves'!D73)</f>
        <v/>
      </c>
      <c r="D81" s="219" t="str">
        <f>IF(OR(AND('Résultats élèves'!D73&gt;=$E$4,'Résultats élèves'!D73&lt;=$E$5),'Résultats élèves'!D73="A"),'Groupes de besoin'!A81,"")</f>
        <v/>
      </c>
      <c r="E81" s="220" t="str">
        <f>IF(D81="","",'Résultats élèves'!D73)</f>
        <v/>
      </c>
      <c r="F81" s="221"/>
      <c r="G81" s="217" t="str">
        <f>IF(OR('Résultats élèves'!E73&lt;$E$4,'Résultats élèves'!E73="A"),'Groupes de besoin'!A81,"")</f>
        <v/>
      </c>
      <c r="H81" s="218" t="str">
        <f>IF(G81="","",'Résultats élèves'!E73)</f>
        <v/>
      </c>
      <c r="I81" s="219" t="str">
        <f>IF(OR(AND('Résultats élèves'!E73&gt;=$E$4,'Résultats élèves'!E73&lt;=$E$5),'Résultats élèves'!E73="A"),'Groupes de besoin'!A81,"")</f>
        <v/>
      </c>
      <c r="J81" s="220" t="str">
        <f>IF(I81="","",'Résultats élèves'!E73)</f>
        <v/>
      </c>
      <c r="K81" s="221"/>
      <c r="L81" s="217" t="str">
        <f>IF(OR('Résultats élèves'!F73&lt;$E$4,'Résultats élèves'!F73="A"),'Groupes de besoin'!A81,"")</f>
        <v/>
      </c>
      <c r="M81" s="218" t="str">
        <f>IF(L81="","",'Résultats élèves'!F73)</f>
        <v/>
      </c>
      <c r="N81" s="219" t="str">
        <f>IF(OR(AND('Résultats élèves'!F73&gt;=$E$4,'Résultats élèves'!F73&lt;=$E$5),'Résultats élèves'!F73="A"),'Groupes de besoin'!A81,"")</f>
        <v/>
      </c>
      <c r="O81" s="220" t="str">
        <f>IF(N81="","",'Résultats élèves'!F73)</f>
        <v/>
      </c>
      <c r="P81" s="221"/>
      <c r="Q81" s="217" t="str">
        <f>IF(OR('Résultats élèves'!G73&lt;$E$4,'Résultats élèves'!G73="A"),'Groupes de besoin'!A81,"")</f>
        <v/>
      </c>
      <c r="R81" s="218" t="str">
        <f>IF(Q81="","",'Résultats élèves'!G73)</f>
        <v/>
      </c>
      <c r="S81" s="219" t="str">
        <f>IF(OR(AND('Résultats élèves'!G73&gt;=$E$4,'Résultats élèves'!G73&lt;=$E$5),'Résultats élèves'!G73="A"),'Groupes de besoin'!A81,"")</f>
        <v/>
      </c>
      <c r="T81" s="220" t="str">
        <f>IF(S81="","",'Résultats élèves'!G73)</f>
        <v/>
      </c>
      <c r="U81" s="221"/>
      <c r="V81" s="217" t="str">
        <f>IF(OR('Résultats élèves'!H73&lt;$E$4,'Résultats élèves'!H73="A"),'Groupes de besoin'!A81,"")</f>
        <v/>
      </c>
      <c r="W81" s="218" t="str">
        <f>IF(V81="","",'Résultats élèves'!H73)</f>
        <v/>
      </c>
      <c r="X81" s="219" t="str">
        <f>IF(OR(AND('Résultats élèves'!H73&gt;=$E$4,'Résultats élèves'!H73&lt;=$E$5),'Résultats élèves'!H73="A"),'Groupes de besoin'!A81,"")</f>
        <v/>
      </c>
      <c r="Y81" s="220" t="str">
        <f>IF(X81="","",'Résultats élèves'!H73)</f>
        <v/>
      </c>
      <c r="Z81" s="222"/>
      <c r="AA81" s="223">
        <f t="shared" si="2"/>
        <v>24</v>
      </c>
      <c r="AB81" s="224">
        <f t="shared" si="1"/>
        <v>20</v>
      </c>
      <c r="AC81" s="291" t="str">
        <f>IF(AA81&lt;$AA$9,#REF!,"")</f>
        <v/>
      </c>
      <c r="AD81" s="291"/>
      <c r="AE81" s="226"/>
      <c r="AF81" s="217" t="str">
        <f>IF(OR('Résultats élèves'!I73&lt;$E$4,'Résultats élèves'!I73="A"),'Groupes de besoin'!A81,"")</f>
        <v/>
      </c>
      <c r="AG81" s="218" t="str">
        <f>IF(AF81="","",'Résultats élèves'!I73)</f>
        <v/>
      </c>
      <c r="AH81" s="219" t="str">
        <f>IF(OR(AND('Résultats élèves'!I73&gt;=$E$4,'Résultats élèves'!I73&lt;=$E$5),'Résultats élèves'!I73="A"),'Groupes de besoin'!A81,"")</f>
        <v/>
      </c>
      <c r="AI81" s="220" t="str">
        <f>IF(AH81="","",'Résultats élèves'!I73)</f>
        <v/>
      </c>
      <c r="AJ81" s="221"/>
      <c r="AK81" s="217" t="str">
        <f>IF(OR('Résultats élèves'!J73&lt;$E$4,'Résultats élèves'!J73="A"),'Groupes de besoin'!A81,"")</f>
        <v/>
      </c>
      <c r="AL81" s="218" t="str">
        <f>IF(AK81="","",'Résultats élèves'!J73)</f>
        <v/>
      </c>
      <c r="AM81" s="219" t="str">
        <f>IF(OR(AND('Résultats élèves'!J73&gt;=$E$4,'Résultats élèves'!J73&lt;=$E$5),'Résultats élèves'!J73="A"),'Groupes de besoin'!A81,"")</f>
        <v/>
      </c>
      <c r="AN81" s="220" t="str">
        <f>IF(AM81="","",'Résultats élèves'!J73)</f>
        <v/>
      </c>
      <c r="AO81" s="221"/>
      <c r="AP81" s="217" t="str">
        <f>IF(OR('Résultats élèves'!K73&lt;$E$4,'Résultats élèves'!K73="A"),'Groupes de besoin'!A81,"")</f>
        <v/>
      </c>
      <c r="AQ81" s="218" t="str">
        <f>IF(AP81="","",'Résultats élèves'!K73)</f>
        <v/>
      </c>
      <c r="AR81" s="219" t="str">
        <f>IF(OR(AND('Résultats élèves'!K73&gt;=$E$4,'Résultats élèves'!K73&lt;=$E$5),'Résultats élèves'!K73="A"),'Groupes de besoin'!A81,"")</f>
        <v/>
      </c>
      <c r="AS81" s="220" t="str">
        <f>IF(AR81="","",'Résultats élèves'!K73)</f>
        <v/>
      </c>
      <c r="AT81" s="221"/>
      <c r="AU81" s="217" t="str">
        <f>IF(OR('Résultats élèves'!L73&lt;$E$4,'Résultats élèves'!L73="A"),'Groupes de besoin'!A81,"")</f>
        <v/>
      </c>
      <c r="AV81" s="218" t="str">
        <f>IF(AU81="","",'Résultats élèves'!L73)</f>
        <v/>
      </c>
      <c r="AW81" s="219" t="str">
        <f>IF(OR(AND('Résultats élèves'!L73&gt;=$E$4,'Résultats élèves'!L73&lt;=$E$5),'Résultats élèves'!L73="A"),'Groupes de besoin'!A81,"")</f>
        <v/>
      </c>
      <c r="AX81" s="220" t="str">
        <f>IF(AW81="","",'Résultats élèves'!L73)</f>
        <v/>
      </c>
      <c r="AY81" s="221"/>
      <c r="AZ81" s="217" t="str">
        <f>IF(OR('Résultats élèves'!M73&lt;$E$4,'Résultats élèves'!M73="A"),'Groupes de besoin'!A81,"")</f>
        <v/>
      </c>
      <c r="BA81" s="218" t="str">
        <f>IF(AZ81="","",'Résultats élèves'!M73)</f>
        <v/>
      </c>
      <c r="BB81" s="219" t="str">
        <f>IF(OR(AND('Résultats élèves'!M73&gt;=$E$4,'Résultats élèves'!M73&lt;=$E$5),'Résultats élèves'!M73="A"),'Groupes de besoin'!A81,"")</f>
        <v/>
      </c>
      <c r="BC81" s="220" t="str">
        <f>IF(BB81="","",'Résultats élèves'!M73)</f>
        <v/>
      </c>
    </row>
    <row r="82" spans="1:55" s="225" customFormat="1">
      <c r="A82" s="227" t="str">
        <f>IF(Accueil!F83="","",Accueil!F83)</f>
        <v/>
      </c>
      <c r="B82" s="217" t="str">
        <f>IF(OR('Résultats élèves'!D74&lt;$E$4,'Résultats élèves'!D74="A"),'Groupes de besoin'!A82,"")</f>
        <v/>
      </c>
      <c r="C82" s="218" t="str">
        <f>IF(B82="","",'Résultats élèves'!D74)</f>
        <v/>
      </c>
      <c r="D82" s="219" t="str">
        <f>IF(OR(AND('Résultats élèves'!D74&gt;=$E$4,'Résultats élèves'!D74&lt;=$E$5),'Résultats élèves'!D74="A"),'Groupes de besoin'!A82,"")</f>
        <v/>
      </c>
      <c r="E82" s="220" t="str">
        <f>IF(D82="","",'Résultats élèves'!D74)</f>
        <v/>
      </c>
      <c r="F82" s="221"/>
      <c r="G82" s="217" t="str">
        <f>IF(OR('Résultats élèves'!E74&lt;$E$4,'Résultats élèves'!E74="A"),'Groupes de besoin'!A82,"")</f>
        <v/>
      </c>
      <c r="H82" s="218" t="str">
        <f>IF(G82="","",'Résultats élèves'!E74)</f>
        <v/>
      </c>
      <c r="I82" s="219" t="str">
        <f>IF(OR(AND('Résultats élèves'!E74&gt;=$E$4,'Résultats élèves'!E74&lt;=$E$5),'Résultats élèves'!E74="A"),'Groupes de besoin'!A82,"")</f>
        <v/>
      </c>
      <c r="J82" s="220" t="str">
        <f>IF(I82="","",'Résultats élèves'!E74)</f>
        <v/>
      </c>
      <c r="K82" s="221"/>
      <c r="L82" s="217" t="str">
        <f>IF(OR('Résultats élèves'!F74&lt;$E$4,'Résultats élèves'!F74="A"),'Groupes de besoin'!A82,"")</f>
        <v/>
      </c>
      <c r="M82" s="218" t="str">
        <f>IF(L82="","",'Résultats élèves'!F74)</f>
        <v/>
      </c>
      <c r="N82" s="219" t="str">
        <f>IF(OR(AND('Résultats élèves'!F74&gt;=$E$4,'Résultats élèves'!F74&lt;=$E$5),'Résultats élèves'!F74="A"),'Groupes de besoin'!A82,"")</f>
        <v/>
      </c>
      <c r="O82" s="220" t="str">
        <f>IF(N82="","",'Résultats élèves'!F74)</f>
        <v/>
      </c>
      <c r="P82" s="221"/>
      <c r="Q82" s="217" t="str">
        <f>IF(OR('Résultats élèves'!G74&lt;$E$4,'Résultats élèves'!G74="A"),'Groupes de besoin'!A82,"")</f>
        <v/>
      </c>
      <c r="R82" s="218" t="str">
        <f>IF(Q82="","",'Résultats élèves'!G74)</f>
        <v/>
      </c>
      <c r="S82" s="219" t="str">
        <f>IF(OR(AND('Résultats élèves'!G74&gt;=$E$4,'Résultats élèves'!G74&lt;=$E$5),'Résultats élèves'!G74="A"),'Groupes de besoin'!A82,"")</f>
        <v/>
      </c>
      <c r="T82" s="220" t="str">
        <f>IF(S82="","",'Résultats élèves'!G74)</f>
        <v/>
      </c>
      <c r="U82" s="221"/>
      <c r="V82" s="217" t="str">
        <f>IF(OR('Résultats élèves'!H74&lt;$E$4,'Résultats élèves'!H74="A"),'Groupes de besoin'!A82,"")</f>
        <v/>
      </c>
      <c r="W82" s="218" t="str">
        <f>IF(V82="","",'Résultats élèves'!H74)</f>
        <v/>
      </c>
      <c r="X82" s="219" t="str">
        <f>IF(OR(AND('Résultats élèves'!H74&gt;=$E$4,'Résultats élèves'!H74&lt;=$E$5),'Résultats élèves'!H74="A"),'Groupes de besoin'!A82,"")</f>
        <v/>
      </c>
      <c r="Y82" s="220" t="str">
        <f>IF(X82="","",'Résultats élèves'!H74)</f>
        <v/>
      </c>
      <c r="Z82" s="222"/>
      <c r="AA82" s="223">
        <f t="shared" si="2"/>
        <v>24</v>
      </c>
      <c r="AB82" s="224">
        <f t="shared" si="1"/>
        <v>20</v>
      </c>
      <c r="AC82" s="291" t="str">
        <f>IF(AA82&lt;$AA$9,#REF!,"")</f>
        <v/>
      </c>
      <c r="AD82" s="291"/>
      <c r="AE82" s="226"/>
      <c r="AF82" s="217" t="str">
        <f>IF(OR('Résultats élèves'!I74&lt;$E$4,'Résultats élèves'!I74="A"),'Groupes de besoin'!A82,"")</f>
        <v/>
      </c>
      <c r="AG82" s="218" t="str">
        <f>IF(AF82="","",'Résultats élèves'!I74)</f>
        <v/>
      </c>
      <c r="AH82" s="219" t="str">
        <f>IF(OR(AND('Résultats élèves'!I74&gt;=$E$4,'Résultats élèves'!I74&lt;=$E$5),'Résultats élèves'!I74="A"),'Groupes de besoin'!A82,"")</f>
        <v/>
      </c>
      <c r="AI82" s="220" t="str">
        <f>IF(AH82="","",'Résultats élèves'!I74)</f>
        <v/>
      </c>
      <c r="AJ82" s="221"/>
      <c r="AK82" s="217" t="str">
        <f>IF(OR('Résultats élèves'!J74&lt;$E$4,'Résultats élèves'!J74="A"),'Groupes de besoin'!A82,"")</f>
        <v/>
      </c>
      <c r="AL82" s="218" t="str">
        <f>IF(AK82="","",'Résultats élèves'!J74)</f>
        <v/>
      </c>
      <c r="AM82" s="219" t="str">
        <f>IF(OR(AND('Résultats élèves'!J74&gt;=$E$4,'Résultats élèves'!J74&lt;=$E$5),'Résultats élèves'!J74="A"),'Groupes de besoin'!A82,"")</f>
        <v/>
      </c>
      <c r="AN82" s="220" t="str">
        <f>IF(AM82="","",'Résultats élèves'!J74)</f>
        <v/>
      </c>
      <c r="AO82" s="221"/>
      <c r="AP82" s="217" t="str">
        <f>IF(OR('Résultats élèves'!K74&lt;$E$4,'Résultats élèves'!K74="A"),'Groupes de besoin'!A82,"")</f>
        <v/>
      </c>
      <c r="AQ82" s="218" t="str">
        <f>IF(AP82="","",'Résultats élèves'!K74)</f>
        <v/>
      </c>
      <c r="AR82" s="219" t="str">
        <f>IF(OR(AND('Résultats élèves'!K74&gt;=$E$4,'Résultats élèves'!K74&lt;=$E$5),'Résultats élèves'!K74="A"),'Groupes de besoin'!A82,"")</f>
        <v/>
      </c>
      <c r="AS82" s="220" t="str">
        <f>IF(AR82="","",'Résultats élèves'!K74)</f>
        <v/>
      </c>
      <c r="AT82" s="221"/>
      <c r="AU82" s="217" t="str">
        <f>IF(OR('Résultats élèves'!L74&lt;$E$4,'Résultats élèves'!L74="A"),'Groupes de besoin'!A82,"")</f>
        <v/>
      </c>
      <c r="AV82" s="218" t="str">
        <f>IF(AU82="","",'Résultats élèves'!L74)</f>
        <v/>
      </c>
      <c r="AW82" s="219" t="str">
        <f>IF(OR(AND('Résultats élèves'!L74&gt;=$E$4,'Résultats élèves'!L74&lt;=$E$5),'Résultats élèves'!L74="A"),'Groupes de besoin'!A82,"")</f>
        <v/>
      </c>
      <c r="AX82" s="220" t="str">
        <f>IF(AW82="","",'Résultats élèves'!L74)</f>
        <v/>
      </c>
      <c r="AY82" s="221"/>
      <c r="AZ82" s="217" t="str">
        <f>IF(OR('Résultats élèves'!M74&lt;$E$4,'Résultats élèves'!M74="A"),'Groupes de besoin'!A82,"")</f>
        <v/>
      </c>
      <c r="BA82" s="218" t="str">
        <f>IF(AZ82="","",'Résultats élèves'!M74)</f>
        <v/>
      </c>
      <c r="BB82" s="219" t="str">
        <f>IF(OR(AND('Résultats élèves'!M74&gt;=$E$4,'Résultats élèves'!M74&lt;=$E$5),'Résultats élèves'!M74="A"),'Groupes de besoin'!A82,"")</f>
        <v/>
      </c>
      <c r="BC82" s="220" t="str">
        <f>IF(BB82="","",'Résultats élèves'!M74)</f>
        <v/>
      </c>
    </row>
    <row r="83" spans="1:55" s="225" customFormat="1">
      <c r="A83" s="227" t="str">
        <f>IF(Accueil!F84="","",Accueil!F84)</f>
        <v/>
      </c>
      <c r="B83" s="217" t="str">
        <f>IF(OR('Résultats élèves'!D75&lt;$E$4,'Résultats élèves'!D75="A"),'Groupes de besoin'!A83,"")</f>
        <v/>
      </c>
      <c r="C83" s="218" t="str">
        <f>IF(B83="","",'Résultats élèves'!D75)</f>
        <v/>
      </c>
      <c r="D83" s="219" t="str">
        <f>IF(OR(AND('Résultats élèves'!D75&gt;=$E$4,'Résultats élèves'!D75&lt;=$E$5),'Résultats élèves'!D75="A"),'Groupes de besoin'!A83,"")</f>
        <v/>
      </c>
      <c r="E83" s="220" t="str">
        <f>IF(D83="","",'Résultats élèves'!D75)</f>
        <v/>
      </c>
      <c r="F83" s="221"/>
      <c r="G83" s="217" t="str">
        <f>IF(OR('Résultats élèves'!E75&lt;$E$4,'Résultats élèves'!E75="A"),'Groupes de besoin'!A83,"")</f>
        <v/>
      </c>
      <c r="H83" s="218" t="str">
        <f>IF(G83="","",'Résultats élèves'!E75)</f>
        <v/>
      </c>
      <c r="I83" s="219" t="str">
        <f>IF(OR(AND('Résultats élèves'!E75&gt;=$E$4,'Résultats élèves'!E75&lt;=$E$5),'Résultats élèves'!E75="A"),'Groupes de besoin'!A83,"")</f>
        <v/>
      </c>
      <c r="J83" s="220" t="str">
        <f>IF(I83="","",'Résultats élèves'!E75)</f>
        <v/>
      </c>
      <c r="K83" s="221"/>
      <c r="L83" s="217" t="str">
        <f>IF(OR('Résultats élèves'!F75&lt;$E$4,'Résultats élèves'!F75="A"),'Groupes de besoin'!A83,"")</f>
        <v/>
      </c>
      <c r="M83" s="218" t="str">
        <f>IF(L83="","",'Résultats élèves'!F75)</f>
        <v/>
      </c>
      <c r="N83" s="219" t="str">
        <f>IF(OR(AND('Résultats élèves'!F75&gt;=$E$4,'Résultats élèves'!F75&lt;=$E$5),'Résultats élèves'!F75="A"),'Groupes de besoin'!A83,"")</f>
        <v/>
      </c>
      <c r="O83" s="220" t="str">
        <f>IF(N83="","",'Résultats élèves'!F75)</f>
        <v/>
      </c>
      <c r="P83" s="221"/>
      <c r="Q83" s="217" t="str">
        <f>IF(OR('Résultats élèves'!G75&lt;$E$4,'Résultats élèves'!G75="A"),'Groupes de besoin'!A83,"")</f>
        <v/>
      </c>
      <c r="R83" s="218" t="str">
        <f>IF(Q83="","",'Résultats élèves'!G75)</f>
        <v/>
      </c>
      <c r="S83" s="219" t="str">
        <f>IF(OR(AND('Résultats élèves'!G75&gt;=$E$4,'Résultats élèves'!G75&lt;=$E$5),'Résultats élèves'!G75="A"),'Groupes de besoin'!A83,"")</f>
        <v/>
      </c>
      <c r="T83" s="220" t="str">
        <f>IF(S83="","",'Résultats élèves'!G75)</f>
        <v/>
      </c>
      <c r="U83" s="221"/>
      <c r="V83" s="217" t="str">
        <f>IF(OR('Résultats élèves'!H75&lt;$E$4,'Résultats élèves'!H75="A"),'Groupes de besoin'!A83,"")</f>
        <v/>
      </c>
      <c r="W83" s="218" t="str">
        <f>IF(V83="","",'Résultats élèves'!H75)</f>
        <v/>
      </c>
      <c r="X83" s="219" t="str">
        <f>IF(OR(AND('Résultats élèves'!H75&gt;=$E$4,'Résultats élèves'!H75&lt;=$E$5),'Résultats élèves'!H75="A"),'Groupes de besoin'!A83,"")</f>
        <v/>
      </c>
      <c r="Y83" s="220" t="str">
        <f>IF(X83="","",'Résultats élèves'!H75)</f>
        <v/>
      </c>
      <c r="Z83" s="222"/>
      <c r="AA83" s="223">
        <f t="shared" si="2"/>
        <v>24</v>
      </c>
      <c r="AB83" s="224">
        <f t="shared" si="1"/>
        <v>20</v>
      </c>
      <c r="AC83" s="291" t="str">
        <f>IF(AA83&lt;$AA$9,#REF!,"")</f>
        <v/>
      </c>
      <c r="AD83" s="291"/>
      <c r="AE83" s="226"/>
      <c r="AF83" s="217" t="str">
        <f>IF(OR('Résultats élèves'!I75&lt;$E$4,'Résultats élèves'!I75="A"),'Groupes de besoin'!A83,"")</f>
        <v/>
      </c>
      <c r="AG83" s="218" t="str">
        <f>IF(AF83="","",'Résultats élèves'!I75)</f>
        <v/>
      </c>
      <c r="AH83" s="219" t="str">
        <f>IF(OR(AND('Résultats élèves'!I75&gt;=$E$4,'Résultats élèves'!I75&lt;=$E$5),'Résultats élèves'!I75="A"),'Groupes de besoin'!A83,"")</f>
        <v/>
      </c>
      <c r="AI83" s="220" t="str">
        <f>IF(AH83="","",'Résultats élèves'!I75)</f>
        <v/>
      </c>
      <c r="AJ83" s="221"/>
      <c r="AK83" s="217" t="str">
        <f>IF(OR('Résultats élèves'!J75&lt;$E$4,'Résultats élèves'!J75="A"),'Groupes de besoin'!A83,"")</f>
        <v/>
      </c>
      <c r="AL83" s="218" t="str">
        <f>IF(AK83="","",'Résultats élèves'!J75)</f>
        <v/>
      </c>
      <c r="AM83" s="219" t="str">
        <f>IF(OR(AND('Résultats élèves'!J75&gt;=$E$4,'Résultats élèves'!J75&lt;=$E$5),'Résultats élèves'!J75="A"),'Groupes de besoin'!A83,"")</f>
        <v/>
      </c>
      <c r="AN83" s="220" t="str">
        <f>IF(AM83="","",'Résultats élèves'!J75)</f>
        <v/>
      </c>
      <c r="AO83" s="221"/>
      <c r="AP83" s="217" t="str">
        <f>IF(OR('Résultats élèves'!K75&lt;$E$4,'Résultats élèves'!K75="A"),'Groupes de besoin'!A83,"")</f>
        <v/>
      </c>
      <c r="AQ83" s="218" t="str">
        <f>IF(AP83="","",'Résultats élèves'!K75)</f>
        <v/>
      </c>
      <c r="AR83" s="219" t="str">
        <f>IF(OR(AND('Résultats élèves'!K75&gt;=$E$4,'Résultats élèves'!K75&lt;=$E$5),'Résultats élèves'!K75="A"),'Groupes de besoin'!A83,"")</f>
        <v/>
      </c>
      <c r="AS83" s="220" t="str">
        <f>IF(AR83="","",'Résultats élèves'!K75)</f>
        <v/>
      </c>
      <c r="AT83" s="221"/>
      <c r="AU83" s="217" t="str">
        <f>IF(OR('Résultats élèves'!L75&lt;$E$4,'Résultats élèves'!L75="A"),'Groupes de besoin'!A83,"")</f>
        <v/>
      </c>
      <c r="AV83" s="218" t="str">
        <f>IF(AU83="","",'Résultats élèves'!L75)</f>
        <v/>
      </c>
      <c r="AW83" s="219" t="str">
        <f>IF(OR(AND('Résultats élèves'!L75&gt;=$E$4,'Résultats élèves'!L75&lt;=$E$5),'Résultats élèves'!L75="A"),'Groupes de besoin'!A83,"")</f>
        <v/>
      </c>
      <c r="AX83" s="220" t="str">
        <f>IF(AW83="","",'Résultats élèves'!L75)</f>
        <v/>
      </c>
      <c r="AY83" s="221"/>
      <c r="AZ83" s="217" t="str">
        <f>IF(OR('Résultats élèves'!M75&lt;$E$4,'Résultats élèves'!M75="A"),'Groupes de besoin'!A83,"")</f>
        <v/>
      </c>
      <c r="BA83" s="218" t="str">
        <f>IF(AZ83="","",'Résultats élèves'!M75)</f>
        <v/>
      </c>
      <c r="BB83" s="219" t="str">
        <f>IF(OR(AND('Résultats élèves'!M75&gt;=$E$4,'Résultats élèves'!M75&lt;=$E$5),'Résultats élèves'!M75="A"),'Groupes de besoin'!A83,"")</f>
        <v/>
      </c>
      <c r="BC83" s="220" t="str">
        <f>IF(BB83="","",'Résultats élèves'!M75)</f>
        <v/>
      </c>
    </row>
    <row r="84" spans="1:55" s="225" customFormat="1">
      <c r="A84" s="227" t="str">
        <f>IF(Accueil!F85="","",Accueil!F85)</f>
        <v/>
      </c>
      <c r="B84" s="217" t="str">
        <f>IF(OR('Résultats élèves'!D76&lt;$E$4,'Résultats élèves'!D76="A"),'Groupes de besoin'!A84,"")</f>
        <v/>
      </c>
      <c r="C84" s="218" t="str">
        <f>IF(B84="","",'Résultats élèves'!D76)</f>
        <v/>
      </c>
      <c r="D84" s="219" t="str">
        <f>IF(OR(AND('Résultats élèves'!D76&gt;=$E$4,'Résultats élèves'!D76&lt;=$E$5),'Résultats élèves'!D76="A"),'Groupes de besoin'!A84,"")</f>
        <v/>
      </c>
      <c r="E84" s="220" t="str">
        <f>IF(D84="","",'Résultats élèves'!D76)</f>
        <v/>
      </c>
      <c r="F84" s="221"/>
      <c r="G84" s="217" t="str">
        <f>IF(OR('Résultats élèves'!E76&lt;$E$4,'Résultats élèves'!E76="A"),'Groupes de besoin'!A84,"")</f>
        <v/>
      </c>
      <c r="H84" s="218" t="str">
        <f>IF(G84="","",'Résultats élèves'!E76)</f>
        <v/>
      </c>
      <c r="I84" s="219" t="str">
        <f>IF(OR(AND('Résultats élèves'!E76&gt;=$E$4,'Résultats élèves'!E76&lt;=$E$5),'Résultats élèves'!E76="A"),'Groupes de besoin'!A84,"")</f>
        <v/>
      </c>
      <c r="J84" s="220" t="str">
        <f>IF(I84="","",'Résultats élèves'!E76)</f>
        <v/>
      </c>
      <c r="K84" s="221"/>
      <c r="L84" s="217" t="str">
        <f>IF(OR('Résultats élèves'!F76&lt;$E$4,'Résultats élèves'!F76="A"),'Groupes de besoin'!A84,"")</f>
        <v/>
      </c>
      <c r="M84" s="218" t="str">
        <f>IF(L84="","",'Résultats élèves'!F76)</f>
        <v/>
      </c>
      <c r="N84" s="219" t="str">
        <f>IF(OR(AND('Résultats élèves'!F76&gt;=$E$4,'Résultats élèves'!F76&lt;=$E$5),'Résultats élèves'!F76="A"),'Groupes de besoin'!A84,"")</f>
        <v/>
      </c>
      <c r="O84" s="220" t="str">
        <f>IF(N84="","",'Résultats élèves'!F76)</f>
        <v/>
      </c>
      <c r="P84" s="221"/>
      <c r="Q84" s="217" t="str">
        <f>IF(OR('Résultats élèves'!G76&lt;$E$4,'Résultats élèves'!G76="A"),'Groupes de besoin'!A84,"")</f>
        <v/>
      </c>
      <c r="R84" s="218" t="str">
        <f>IF(Q84="","",'Résultats élèves'!G76)</f>
        <v/>
      </c>
      <c r="S84" s="219" t="str">
        <f>IF(OR(AND('Résultats élèves'!G76&gt;=$E$4,'Résultats élèves'!G76&lt;=$E$5),'Résultats élèves'!G76="A"),'Groupes de besoin'!A84,"")</f>
        <v/>
      </c>
      <c r="T84" s="220" t="str">
        <f>IF(S84="","",'Résultats élèves'!G76)</f>
        <v/>
      </c>
      <c r="U84" s="221"/>
      <c r="V84" s="217" t="str">
        <f>IF(OR('Résultats élèves'!H76&lt;$E$4,'Résultats élèves'!H76="A"),'Groupes de besoin'!A84,"")</f>
        <v/>
      </c>
      <c r="W84" s="218" t="str">
        <f>IF(V84="","",'Résultats élèves'!H76)</f>
        <v/>
      </c>
      <c r="X84" s="219" t="str">
        <f>IF(OR(AND('Résultats élèves'!H76&gt;=$E$4,'Résultats élèves'!H76&lt;=$E$5),'Résultats élèves'!H76="A"),'Groupes de besoin'!A84,"")</f>
        <v/>
      </c>
      <c r="Y84" s="220" t="str">
        <f>IF(X84="","",'Résultats élèves'!H76)</f>
        <v/>
      </c>
      <c r="Z84" s="222"/>
      <c r="AA84" s="223">
        <f t="shared" si="2"/>
        <v>24</v>
      </c>
      <c r="AB84" s="224">
        <f t="shared" si="1"/>
        <v>20</v>
      </c>
      <c r="AC84" s="291" t="str">
        <f>IF(AA84&lt;$AA$9,#REF!,"")</f>
        <v/>
      </c>
      <c r="AD84" s="291"/>
      <c r="AE84" s="226"/>
      <c r="AF84" s="217" t="str">
        <f>IF(OR('Résultats élèves'!I76&lt;$E$4,'Résultats élèves'!I76="A"),'Groupes de besoin'!A84,"")</f>
        <v/>
      </c>
      <c r="AG84" s="218" t="str">
        <f>IF(AF84="","",'Résultats élèves'!I76)</f>
        <v/>
      </c>
      <c r="AH84" s="219" t="str">
        <f>IF(OR(AND('Résultats élèves'!I76&gt;=$E$4,'Résultats élèves'!I76&lt;=$E$5),'Résultats élèves'!I76="A"),'Groupes de besoin'!A84,"")</f>
        <v/>
      </c>
      <c r="AI84" s="220" t="str">
        <f>IF(AH84="","",'Résultats élèves'!I76)</f>
        <v/>
      </c>
      <c r="AJ84" s="221"/>
      <c r="AK84" s="217" t="str">
        <f>IF(OR('Résultats élèves'!J76&lt;$E$4,'Résultats élèves'!J76="A"),'Groupes de besoin'!A84,"")</f>
        <v/>
      </c>
      <c r="AL84" s="218" t="str">
        <f>IF(AK84="","",'Résultats élèves'!J76)</f>
        <v/>
      </c>
      <c r="AM84" s="219" t="str">
        <f>IF(OR(AND('Résultats élèves'!J76&gt;=$E$4,'Résultats élèves'!J76&lt;=$E$5),'Résultats élèves'!J76="A"),'Groupes de besoin'!A84,"")</f>
        <v/>
      </c>
      <c r="AN84" s="220" t="str">
        <f>IF(AM84="","",'Résultats élèves'!J76)</f>
        <v/>
      </c>
      <c r="AO84" s="221"/>
      <c r="AP84" s="217" t="str">
        <f>IF(OR('Résultats élèves'!K76&lt;$E$4,'Résultats élèves'!K76="A"),'Groupes de besoin'!A84,"")</f>
        <v/>
      </c>
      <c r="AQ84" s="218" t="str">
        <f>IF(AP84="","",'Résultats élèves'!K76)</f>
        <v/>
      </c>
      <c r="AR84" s="219" t="str">
        <f>IF(OR(AND('Résultats élèves'!K76&gt;=$E$4,'Résultats élèves'!K76&lt;=$E$5),'Résultats élèves'!K76="A"),'Groupes de besoin'!A84,"")</f>
        <v/>
      </c>
      <c r="AS84" s="220" t="str">
        <f>IF(AR84="","",'Résultats élèves'!K76)</f>
        <v/>
      </c>
      <c r="AT84" s="221"/>
      <c r="AU84" s="217" t="str">
        <f>IF(OR('Résultats élèves'!L76&lt;$E$4,'Résultats élèves'!L76="A"),'Groupes de besoin'!A84,"")</f>
        <v/>
      </c>
      <c r="AV84" s="218" t="str">
        <f>IF(AU84="","",'Résultats élèves'!L76)</f>
        <v/>
      </c>
      <c r="AW84" s="219" t="str">
        <f>IF(OR(AND('Résultats élèves'!L76&gt;=$E$4,'Résultats élèves'!L76&lt;=$E$5),'Résultats élèves'!L76="A"),'Groupes de besoin'!A84,"")</f>
        <v/>
      </c>
      <c r="AX84" s="220" t="str">
        <f>IF(AW84="","",'Résultats élèves'!L76)</f>
        <v/>
      </c>
      <c r="AY84" s="221"/>
      <c r="AZ84" s="217" t="str">
        <f>IF(OR('Résultats élèves'!M76&lt;$E$4,'Résultats élèves'!M76="A"),'Groupes de besoin'!A84,"")</f>
        <v/>
      </c>
      <c r="BA84" s="218" t="str">
        <f>IF(AZ84="","",'Résultats élèves'!M76)</f>
        <v/>
      </c>
      <c r="BB84" s="219" t="str">
        <f>IF(OR(AND('Résultats élèves'!M76&gt;=$E$4,'Résultats élèves'!M76&lt;=$E$5),'Résultats élèves'!M76="A"),'Groupes de besoin'!A84,"")</f>
        <v/>
      </c>
      <c r="BC84" s="220" t="str">
        <f>IF(BB84="","",'Résultats élèves'!M76)</f>
        <v/>
      </c>
    </row>
    <row r="85" spans="1:55" s="225" customFormat="1">
      <c r="A85" s="227" t="str">
        <f>IF(Accueil!F86="","",Accueil!F86)</f>
        <v/>
      </c>
      <c r="B85" s="217" t="str">
        <f>IF(OR('Résultats élèves'!D77&lt;$E$4,'Résultats élèves'!D77="A"),'Groupes de besoin'!A85,"")</f>
        <v/>
      </c>
      <c r="C85" s="218" t="str">
        <f>IF(B85="","",'Résultats élèves'!D77)</f>
        <v/>
      </c>
      <c r="D85" s="219" t="str">
        <f>IF(OR(AND('Résultats élèves'!D77&gt;=$E$4,'Résultats élèves'!D77&lt;=$E$5),'Résultats élèves'!D77="A"),'Groupes de besoin'!A85,"")</f>
        <v/>
      </c>
      <c r="E85" s="220" t="str">
        <f>IF(D85="","",'Résultats élèves'!D77)</f>
        <v/>
      </c>
      <c r="F85" s="221"/>
      <c r="G85" s="217" t="str">
        <f>IF(OR('Résultats élèves'!E77&lt;$E$4,'Résultats élèves'!E77="A"),'Groupes de besoin'!A85,"")</f>
        <v/>
      </c>
      <c r="H85" s="218" t="str">
        <f>IF(G85="","",'Résultats élèves'!E77)</f>
        <v/>
      </c>
      <c r="I85" s="219" t="str">
        <f>IF(OR(AND('Résultats élèves'!E77&gt;=$E$4,'Résultats élèves'!E77&lt;=$E$5),'Résultats élèves'!E77="A"),'Groupes de besoin'!A85,"")</f>
        <v/>
      </c>
      <c r="J85" s="220" t="str">
        <f>IF(I85="","",'Résultats élèves'!E77)</f>
        <v/>
      </c>
      <c r="K85" s="221"/>
      <c r="L85" s="217" t="str">
        <f>IF(OR('Résultats élèves'!F77&lt;$E$4,'Résultats élèves'!F77="A"),'Groupes de besoin'!A85,"")</f>
        <v/>
      </c>
      <c r="M85" s="218" t="str">
        <f>IF(L85="","",'Résultats élèves'!F77)</f>
        <v/>
      </c>
      <c r="N85" s="219" t="str">
        <f>IF(OR(AND('Résultats élèves'!F77&gt;=$E$4,'Résultats élèves'!F77&lt;=$E$5),'Résultats élèves'!F77="A"),'Groupes de besoin'!A85,"")</f>
        <v/>
      </c>
      <c r="O85" s="220" t="str">
        <f>IF(N85="","",'Résultats élèves'!F77)</f>
        <v/>
      </c>
      <c r="P85" s="221"/>
      <c r="Q85" s="217" t="str">
        <f>IF(OR('Résultats élèves'!G77&lt;$E$4,'Résultats élèves'!G77="A"),'Groupes de besoin'!A85,"")</f>
        <v/>
      </c>
      <c r="R85" s="218" t="str">
        <f>IF(Q85="","",'Résultats élèves'!G77)</f>
        <v/>
      </c>
      <c r="S85" s="219" t="str">
        <f>IF(OR(AND('Résultats élèves'!G77&gt;=$E$4,'Résultats élèves'!G77&lt;=$E$5),'Résultats élèves'!G77="A"),'Groupes de besoin'!A85,"")</f>
        <v/>
      </c>
      <c r="T85" s="220" t="str">
        <f>IF(S85="","",'Résultats élèves'!G77)</f>
        <v/>
      </c>
      <c r="U85" s="221"/>
      <c r="V85" s="217" t="str">
        <f>IF(OR('Résultats élèves'!H77&lt;$E$4,'Résultats élèves'!H77="A"),'Groupes de besoin'!A85,"")</f>
        <v/>
      </c>
      <c r="W85" s="218" t="str">
        <f>IF(V85="","",'Résultats élèves'!H77)</f>
        <v/>
      </c>
      <c r="X85" s="219" t="str">
        <f>IF(OR(AND('Résultats élèves'!H77&gt;=$E$4,'Résultats élèves'!H77&lt;=$E$5),'Résultats élèves'!H77="A"),'Groupes de besoin'!A85,"")</f>
        <v/>
      </c>
      <c r="Y85" s="220" t="str">
        <f>IF(X85="","",'Résultats élèves'!H77)</f>
        <v/>
      </c>
      <c r="Z85" s="222"/>
      <c r="AA85" s="223">
        <f t="shared" si="2"/>
        <v>24</v>
      </c>
      <c r="AB85" s="224">
        <f t="shared" si="1"/>
        <v>20</v>
      </c>
      <c r="AC85" s="291" t="str">
        <f>IF(AA85&lt;$AA$9,#REF!,"")</f>
        <v/>
      </c>
      <c r="AD85" s="291"/>
      <c r="AE85" s="226"/>
      <c r="AF85" s="217" t="str">
        <f>IF(OR('Résultats élèves'!I77&lt;$E$4,'Résultats élèves'!I77="A"),'Groupes de besoin'!A85,"")</f>
        <v/>
      </c>
      <c r="AG85" s="218" t="str">
        <f>IF(AF85="","",'Résultats élèves'!I77)</f>
        <v/>
      </c>
      <c r="AH85" s="219" t="str">
        <f>IF(OR(AND('Résultats élèves'!I77&gt;=$E$4,'Résultats élèves'!I77&lt;=$E$5),'Résultats élèves'!I77="A"),'Groupes de besoin'!A85,"")</f>
        <v/>
      </c>
      <c r="AI85" s="220" t="str">
        <f>IF(AH85="","",'Résultats élèves'!I77)</f>
        <v/>
      </c>
      <c r="AJ85" s="221"/>
      <c r="AK85" s="217" t="str">
        <f>IF(OR('Résultats élèves'!J77&lt;$E$4,'Résultats élèves'!J77="A"),'Groupes de besoin'!A85,"")</f>
        <v/>
      </c>
      <c r="AL85" s="218" t="str">
        <f>IF(AK85="","",'Résultats élèves'!J77)</f>
        <v/>
      </c>
      <c r="AM85" s="219" t="str">
        <f>IF(OR(AND('Résultats élèves'!J77&gt;=$E$4,'Résultats élèves'!J77&lt;=$E$5),'Résultats élèves'!J77="A"),'Groupes de besoin'!A85,"")</f>
        <v/>
      </c>
      <c r="AN85" s="220" t="str">
        <f>IF(AM85="","",'Résultats élèves'!J77)</f>
        <v/>
      </c>
      <c r="AO85" s="221"/>
      <c r="AP85" s="217" t="str">
        <f>IF(OR('Résultats élèves'!K77&lt;$E$4,'Résultats élèves'!K77="A"),'Groupes de besoin'!A85,"")</f>
        <v/>
      </c>
      <c r="AQ85" s="218" t="str">
        <f>IF(AP85="","",'Résultats élèves'!K77)</f>
        <v/>
      </c>
      <c r="AR85" s="219" t="str">
        <f>IF(OR(AND('Résultats élèves'!K77&gt;=$E$4,'Résultats élèves'!K77&lt;=$E$5),'Résultats élèves'!K77="A"),'Groupes de besoin'!A85,"")</f>
        <v/>
      </c>
      <c r="AS85" s="220" t="str">
        <f>IF(AR85="","",'Résultats élèves'!K77)</f>
        <v/>
      </c>
      <c r="AT85" s="221"/>
      <c r="AU85" s="217" t="str">
        <f>IF(OR('Résultats élèves'!L77&lt;$E$4,'Résultats élèves'!L77="A"),'Groupes de besoin'!A85,"")</f>
        <v/>
      </c>
      <c r="AV85" s="218" t="str">
        <f>IF(AU85="","",'Résultats élèves'!L77)</f>
        <v/>
      </c>
      <c r="AW85" s="219" t="str">
        <f>IF(OR(AND('Résultats élèves'!L77&gt;=$E$4,'Résultats élèves'!L77&lt;=$E$5),'Résultats élèves'!L77="A"),'Groupes de besoin'!A85,"")</f>
        <v/>
      </c>
      <c r="AX85" s="220" t="str">
        <f>IF(AW85="","",'Résultats élèves'!L77)</f>
        <v/>
      </c>
      <c r="AY85" s="221"/>
      <c r="AZ85" s="217" t="str">
        <f>IF(OR('Résultats élèves'!M77&lt;$E$4,'Résultats élèves'!M77="A"),'Groupes de besoin'!A85,"")</f>
        <v/>
      </c>
      <c r="BA85" s="218" t="str">
        <f>IF(AZ85="","",'Résultats élèves'!M77)</f>
        <v/>
      </c>
      <c r="BB85" s="219" t="str">
        <f>IF(OR(AND('Résultats élèves'!M77&gt;=$E$4,'Résultats élèves'!M77&lt;=$E$5),'Résultats élèves'!M77="A"),'Groupes de besoin'!A85,"")</f>
        <v/>
      </c>
      <c r="BC85" s="220" t="str">
        <f>IF(BB85="","",'Résultats élèves'!M77)</f>
        <v/>
      </c>
    </row>
    <row r="86" spans="1:55" s="225" customFormat="1">
      <c r="A86" s="227" t="str">
        <f>IF(Accueil!F87="","",Accueil!F87)</f>
        <v/>
      </c>
      <c r="B86" s="217" t="str">
        <f>IF(OR('Résultats élèves'!D78&lt;$E$4,'Résultats élèves'!D78="A"),'Groupes de besoin'!A86,"")</f>
        <v/>
      </c>
      <c r="C86" s="218" t="str">
        <f>IF(B86="","",'Résultats élèves'!D78)</f>
        <v/>
      </c>
      <c r="D86" s="219" t="str">
        <f>IF(OR(AND('Résultats élèves'!D78&gt;=$E$4,'Résultats élèves'!D78&lt;=$E$5),'Résultats élèves'!D78="A"),'Groupes de besoin'!A86,"")</f>
        <v/>
      </c>
      <c r="E86" s="220" t="str">
        <f>IF(D86="","",'Résultats élèves'!D78)</f>
        <v/>
      </c>
      <c r="F86" s="221"/>
      <c r="G86" s="217" t="str">
        <f>IF(OR('Résultats élèves'!E78&lt;$E$4,'Résultats élèves'!E78="A"),'Groupes de besoin'!A86,"")</f>
        <v/>
      </c>
      <c r="H86" s="218" t="str">
        <f>IF(G86="","",'Résultats élèves'!E78)</f>
        <v/>
      </c>
      <c r="I86" s="219" t="str">
        <f>IF(OR(AND('Résultats élèves'!E78&gt;=$E$4,'Résultats élèves'!E78&lt;=$E$5),'Résultats élèves'!E78="A"),'Groupes de besoin'!A86,"")</f>
        <v/>
      </c>
      <c r="J86" s="220" t="str">
        <f>IF(I86="","",'Résultats élèves'!E78)</f>
        <v/>
      </c>
      <c r="K86" s="221"/>
      <c r="L86" s="217" t="str">
        <f>IF(OR('Résultats élèves'!F78&lt;$E$4,'Résultats élèves'!F78="A"),'Groupes de besoin'!A86,"")</f>
        <v/>
      </c>
      <c r="M86" s="218" t="str">
        <f>IF(L86="","",'Résultats élèves'!F78)</f>
        <v/>
      </c>
      <c r="N86" s="219" t="str">
        <f>IF(OR(AND('Résultats élèves'!F78&gt;=$E$4,'Résultats élèves'!F78&lt;=$E$5),'Résultats élèves'!F78="A"),'Groupes de besoin'!A86,"")</f>
        <v/>
      </c>
      <c r="O86" s="220" t="str">
        <f>IF(N86="","",'Résultats élèves'!F78)</f>
        <v/>
      </c>
      <c r="P86" s="221"/>
      <c r="Q86" s="217" t="str">
        <f>IF(OR('Résultats élèves'!G78&lt;$E$4,'Résultats élèves'!G78="A"),'Groupes de besoin'!A86,"")</f>
        <v/>
      </c>
      <c r="R86" s="218" t="str">
        <f>IF(Q86="","",'Résultats élèves'!G78)</f>
        <v/>
      </c>
      <c r="S86" s="219" t="str">
        <f>IF(OR(AND('Résultats élèves'!G78&gt;=$E$4,'Résultats élèves'!G78&lt;=$E$5),'Résultats élèves'!G78="A"),'Groupes de besoin'!A86,"")</f>
        <v/>
      </c>
      <c r="T86" s="220" t="str">
        <f>IF(S86="","",'Résultats élèves'!G78)</f>
        <v/>
      </c>
      <c r="U86" s="221"/>
      <c r="V86" s="217" t="str">
        <f>IF(OR('Résultats élèves'!H78&lt;$E$4,'Résultats élèves'!H78="A"),'Groupes de besoin'!A86,"")</f>
        <v/>
      </c>
      <c r="W86" s="218" t="str">
        <f>IF(V86="","",'Résultats élèves'!H78)</f>
        <v/>
      </c>
      <c r="X86" s="219" t="str">
        <f>IF(OR(AND('Résultats élèves'!H78&gt;=$E$4,'Résultats élèves'!H78&lt;=$E$5),'Résultats élèves'!H78="A"),'Groupes de besoin'!A86,"")</f>
        <v/>
      </c>
      <c r="Y86" s="220" t="str">
        <f>IF(X86="","",'Résultats élèves'!H78)</f>
        <v/>
      </c>
      <c r="Z86" s="222"/>
      <c r="AA86" s="223">
        <f t="shared" si="2"/>
        <v>24</v>
      </c>
      <c r="AB86" s="224">
        <f t="shared" si="1"/>
        <v>20</v>
      </c>
      <c r="AC86" s="291" t="str">
        <f>IF(AA86&lt;$AA$9,#REF!,"")</f>
        <v/>
      </c>
      <c r="AD86" s="291"/>
      <c r="AE86" s="226"/>
      <c r="AF86" s="217" t="str">
        <f>IF(OR('Résultats élèves'!I78&lt;$E$4,'Résultats élèves'!I78="A"),'Groupes de besoin'!A86,"")</f>
        <v/>
      </c>
      <c r="AG86" s="218" t="str">
        <f>IF(AF86="","",'Résultats élèves'!I78)</f>
        <v/>
      </c>
      <c r="AH86" s="219" t="str">
        <f>IF(OR(AND('Résultats élèves'!I78&gt;=$E$4,'Résultats élèves'!I78&lt;=$E$5),'Résultats élèves'!I78="A"),'Groupes de besoin'!A86,"")</f>
        <v/>
      </c>
      <c r="AI86" s="220" t="str">
        <f>IF(AH86="","",'Résultats élèves'!I78)</f>
        <v/>
      </c>
      <c r="AJ86" s="221"/>
      <c r="AK86" s="217" t="str">
        <f>IF(OR('Résultats élèves'!J78&lt;$E$4,'Résultats élèves'!J78="A"),'Groupes de besoin'!A86,"")</f>
        <v/>
      </c>
      <c r="AL86" s="218" t="str">
        <f>IF(AK86="","",'Résultats élèves'!J78)</f>
        <v/>
      </c>
      <c r="AM86" s="219" t="str">
        <f>IF(OR(AND('Résultats élèves'!J78&gt;=$E$4,'Résultats élèves'!J78&lt;=$E$5),'Résultats élèves'!J78="A"),'Groupes de besoin'!A86,"")</f>
        <v/>
      </c>
      <c r="AN86" s="220" t="str">
        <f>IF(AM86="","",'Résultats élèves'!J78)</f>
        <v/>
      </c>
      <c r="AO86" s="221"/>
      <c r="AP86" s="217" t="str">
        <f>IF(OR('Résultats élèves'!K78&lt;$E$4,'Résultats élèves'!K78="A"),'Groupes de besoin'!A86,"")</f>
        <v/>
      </c>
      <c r="AQ86" s="218" t="str">
        <f>IF(AP86="","",'Résultats élèves'!K78)</f>
        <v/>
      </c>
      <c r="AR86" s="219" t="str">
        <f>IF(OR(AND('Résultats élèves'!K78&gt;=$E$4,'Résultats élèves'!K78&lt;=$E$5),'Résultats élèves'!K78="A"),'Groupes de besoin'!A86,"")</f>
        <v/>
      </c>
      <c r="AS86" s="220" t="str">
        <f>IF(AR86="","",'Résultats élèves'!K78)</f>
        <v/>
      </c>
      <c r="AT86" s="221"/>
      <c r="AU86" s="217" t="str">
        <f>IF(OR('Résultats élèves'!L78&lt;$E$4,'Résultats élèves'!L78="A"),'Groupes de besoin'!A86,"")</f>
        <v/>
      </c>
      <c r="AV86" s="218" t="str">
        <f>IF(AU86="","",'Résultats élèves'!L78)</f>
        <v/>
      </c>
      <c r="AW86" s="219" t="str">
        <f>IF(OR(AND('Résultats élèves'!L78&gt;=$E$4,'Résultats élèves'!L78&lt;=$E$5),'Résultats élèves'!L78="A"),'Groupes de besoin'!A86,"")</f>
        <v/>
      </c>
      <c r="AX86" s="220" t="str">
        <f>IF(AW86="","",'Résultats élèves'!L78)</f>
        <v/>
      </c>
      <c r="AY86" s="221"/>
      <c r="AZ86" s="217" t="str">
        <f>IF(OR('Résultats élèves'!M78&lt;$E$4,'Résultats élèves'!M78="A"),'Groupes de besoin'!A86,"")</f>
        <v/>
      </c>
      <c r="BA86" s="218" t="str">
        <f>IF(AZ86="","",'Résultats élèves'!M78)</f>
        <v/>
      </c>
      <c r="BB86" s="219" t="str">
        <f>IF(OR(AND('Résultats élèves'!M78&gt;=$E$4,'Résultats élèves'!M78&lt;=$E$5),'Résultats élèves'!M78="A"),'Groupes de besoin'!A86,"")</f>
        <v/>
      </c>
      <c r="BC86" s="220" t="str">
        <f>IF(BB86="","",'Résultats élèves'!M78)</f>
        <v/>
      </c>
    </row>
    <row r="87" spans="1:55" s="225" customFormat="1">
      <c r="A87" s="227" t="str">
        <f>IF(Accueil!F88="","",Accueil!F88)</f>
        <v/>
      </c>
      <c r="B87" s="217" t="str">
        <f>IF(OR('Résultats élèves'!D79&lt;$E$4,'Résultats élèves'!D79="A"),'Groupes de besoin'!A87,"")</f>
        <v/>
      </c>
      <c r="C87" s="218" t="str">
        <f>IF(B87="","",'Résultats élèves'!D79)</f>
        <v/>
      </c>
      <c r="D87" s="219" t="str">
        <f>IF(OR(AND('Résultats élèves'!D79&gt;=$E$4,'Résultats élèves'!D79&lt;=$E$5),'Résultats élèves'!D79="A"),'Groupes de besoin'!A87,"")</f>
        <v/>
      </c>
      <c r="E87" s="220" t="str">
        <f>IF(D87="","",'Résultats élèves'!D79)</f>
        <v/>
      </c>
      <c r="F87" s="221"/>
      <c r="G87" s="217" t="str">
        <f>IF(OR('Résultats élèves'!E79&lt;$E$4,'Résultats élèves'!E79="A"),'Groupes de besoin'!A87,"")</f>
        <v/>
      </c>
      <c r="H87" s="218" t="str">
        <f>IF(G87="","",'Résultats élèves'!E79)</f>
        <v/>
      </c>
      <c r="I87" s="219" t="str">
        <f>IF(OR(AND('Résultats élèves'!E79&gt;=$E$4,'Résultats élèves'!E79&lt;=$E$5),'Résultats élèves'!E79="A"),'Groupes de besoin'!A87,"")</f>
        <v/>
      </c>
      <c r="J87" s="220" t="str">
        <f>IF(I87="","",'Résultats élèves'!E79)</f>
        <v/>
      </c>
      <c r="K87" s="221"/>
      <c r="L87" s="217" t="str">
        <f>IF(OR('Résultats élèves'!F79&lt;$E$4,'Résultats élèves'!F79="A"),'Groupes de besoin'!A87,"")</f>
        <v/>
      </c>
      <c r="M87" s="218" t="str">
        <f>IF(L87="","",'Résultats élèves'!F79)</f>
        <v/>
      </c>
      <c r="N87" s="219" t="str">
        <f>IF(OR(AND('Résultats élèves'!F79&gt;=$E$4,'Résultats élèves'!F79&lt;=$E$5),'Résultats élèves'!F79="A"),'Groupes de besoin'!A87,"")</f>
        <v/>
      </c>
      <c r="O87" s="220" t="str">
        <f>IF(N87="","",'Résultats élèves'!F79)</f>
        <v/>
      </c>
      <c r="P87" s="221"/>
      <c r="Q87" s="217" t="str">
        <f>IF(OR('Résultats élèves'!G79&lt;$E$4,'Résultats élèves'!G79="A"),'Groupes de besoin'!A87,"")</f>
        <v/>
      </c>
      <c r="R87" s="218" t="str">
        <f>IF(Q87="","",'Résultats élèves'!G79)</f>
        <v/>
      </c>
      <c r="S87" s="219" t="str">
        <f>IF(OR(AND('Résultats élèves'!G79&gt;=$E$4,'Résultats élèves'!G79&lt;=$E$5),'Résultats élèves'!G79="A"),'Groupes de besoin'!A87,"")</f>
        <v/>
      </c>
      <c r="T87" s="220" t="str">
        <f>IF(S87="","",'Résultats élèves'!G79)</f>
        <v/>
      </c>
      <c r="U87" s="221"/>
      <c r="V87" s="217" t="str">
        <f>IF(OR('Résultats élèves'!H79&lt;$E$4,'Résultats élèves'!H79="A"),'Groupes de besoin'!A87,"")</f>
        <v/>
      </c>
      <c r="W87" s="218" t="str">
        <f>IF(V87="","",'Résultats élèves'!H79)</f>
        <v/>
      </c>
      <c r="X87" s="219" t="str">
        <f>IF(OR(AND('Résultats élèves'!H79&gt;=$E$4,'Résultats élèves'!H79&lt;=$E$5),'Résultats élèves'!H79="A"),'Groupes de besoin'!A87,"")</f>
        <v/>
      </c>
      <c r="Y87" s="220" t="str">
        <f>IF(X87="","",'Résultats élèves'!H79)</f>
        <v/>
      </c>
      <c r="Z87" s="222"/>
      <c r="AA87" s="223">
        <f t="shared" si="2"/>
        <v>24</v>
      </c>
      <c r="AB87" s="224">
        <f t="shared" si="1"/>
        <v>20</v>
      </c>
      <c r="AC87" s="291" t="str">
        <f>IF(AA87&lt;$AA$9,#REF!,"")</f>
        <v/>
      </c>
      <c r="AD87" s="291"/>
      <c r="AE87" s="226"/>
      <c r="AF87" s="217" t="str">
        <f>IF(OR('Résultats élèves'!I79&lt;$E$4,'Résultats élèves'!I79="A"),'Groupes de besoin'!A87,"")</f>
        <v/>
      </c>
      <c r="AG87" s="218" t="str">
        <f>IF(AF87="","",'Résultats élèves'!I79)</f>
        <v/>
      </c>
      <c r="AH87" s="219" t="str">
        <f>IF(OR(AND('Résultats élèves'!I79&gt;=$E$4,'Résultats élèves'!I79&lt;=$E$5),'Résultats élèves'!I79="A"),'Groupes de besoin'!A87,"")</f>
        <v/>
      </c>
      <c r="AI87" s="220" t="str">
        <f>IF(AH87="","",'Résultats élèves'!I79)</f>
        <v/>
      </c>
      <c r="AJ87" s="221"/>
      <c r="AK87" s="217" t="str">
        <f>IF(OR('Résultats élèves'!J79&lt;$E$4,'Résultats élèves'!J79="A"),'Groupes de besoin'!A87,"")</f>
        <v/>
      </c>
      <c r="AL87" s="218" t="str">
        <f>IF(AK87="","",'Résultats élèves'!J79)</f>
        <v/>
      </c>
      <c r="AM87" s="219" t="str">
        <f>IF(OR(AND('Résultats élèves'!J79&gt;=$E$4,'Résultats élèves'!J79&lt;=$E$5),'Résultats élèves'!J79="A"),'Groupes de besoin'!A87,"")</f>
        <v/>
      </c>
      <c r="AN87" s="220" t="str">
        <f>IF(AM87="","",'Résultats élèves'!J79)</f>
        <v/>
      </c>
      <c r="AO87" s="221"/>
      <c r="AP87" s="217" t="str">
        <f>IF(OR('Résultats élèves'!K79&lt;$E$4,'Résultats élèves'!K79="A"),'Groupes de besoin'!A87,"")</f>
        <v/>
      </c>
      <c r="AQ87" s="218" t="str">
        <f>IF(AP87="","",'Résultats élèves'!K79)</f>
        <v/>
      </c>
      <c r="AR87" s="219" t="str">
        <f>IF(OR(AND('Résultats élèves'!K79&gt;=$E$4,'Résultats élèves'!K79&lt;=$E$5),'Résultats élèves'!K79="A"),'Groupes de besoin'!A87,"")</f>
        <v/>
      </c>
      <c r="AS87" s="220" t="str">
        <f>IF(AR87="","",'Résultats élèves'!K79)</f>
        <v/>
      </c>
      <c r="AT87" s="221"/>
      <c r="AU87" s="217" t="str">
        <f>IF(OR('Résultats élèves'!L79&lt;$E$4,'Résultats élèves'!L79="A"),'Groupes de besoin'!A87,"")</f>
        <v/>
      </c>
      <c r="AV87" s="218" t="str">
        <f>IF(AU87="","",'Résultats élèves'!L79)</f>
        <v/>
      </c>
      <c r="AW87" s="219" t="str">
        <f>IF(OR(AND('Résultats élèves'!L79&gt;=$E$4,'Résultats élèves'!L79&lt;=$E$5),'Résultats élèves'!L79="A"),'Groupes de besoin'!A87,"")</f>
        <v/>
      </c>
      <c r="AX87" s="220" t="str">
        <f>IF(AW87="","",'Résultats élèves'!L79)</f>
        <v/>
      </c>
      <c r="AY87" s="221"/>
      <c r="AZ87" s="217" t="str">
        <f>IF(OR('Résultats élèves'!M79&lt;$E$4,'Résultats élèves'!M79="A"),'Groupes de besoin'!A87,"")</f>
        <v/>
      </c>
      <c r="BA87" s="218" t="str">
        <f>IF(AZ87="","",'Résultats élèves'!M79)</f>
        <v/>
      </c>
      <c r="BB87" s="219" t="str">
        <f>IF(OR(AND('Résultats élèves'!M79&gt;=$E$4,'Résultats élèves'!M79&lt;=$E$5),'Résultats élèves'!M79="A"),'Groupes de besoin'!A87,"")</f>
        <v/>
      </c>
      <c r="BC87" s="220" t="str">
        <f>IF(BB87="","",'Résultats élèves'!M79)</f>
        <v/>
      </c>
    </row>
    <row r="88" spans="1:55" s="225" customFormat="1">
      <c r="A88" s="227" t="str">
        <f>IF(Accueil!F89="","",Accueil!F89)</f>
        <v/>
      </c>
      <c r="B88" s="217" t="str">
        <f>IF(OR('Résultats élèves'!D80&lt;$E$4,'Résultats élèves'!D80="A"),'Groupes de besoin'!A88,"")</f>
        <v/>
      </c>
      <c r="C88" s="218" t="str">
        <f>IF(B88="","",'Résultats élèves'!D80)</f>
        <v/>
      </c>
      <c r="D88" s="219" t="str">
        <f>IF(OR(AND('Résultats élèves'!D80&gt;=$E$4,'Résultats élèves'!D80&lt;=$E$5),'Résultats élèves'!D80="A"),'Groupes de besoin'!A88,"")</f>
        <v/>
      </c>
      <c r="E88" s="220" t="str">
        <f>IF(D88="","",'Résultats élèves'!D80)</f>
        <v/>
      </c>
      <c r="F88" s="221"/>
      <c r="G88" s="217" t="str">
        <f>IF(OR('Résultats élèves'!E80&lt;$E$4,'Résultats élèves'!E80="A"),'Groupes de besoin'!A88,"")</f>
        <v/>
      </c>
      <c r="H88" s="218" t="str">
        <f>IF(G88="","",'Résultats élèves'!E80)</f>
        <v/>
      </c>
      <c r="I88" s="219" t="str">
        <f>IF(OR(AND('Résultats élèves'!E80&gt;=$E$4,'Résultats élèves'!E80&lt;=$E$5),'Résultats élèves'!E80="A"),'Groupes de besoin'!A88,"")</f>
        <v/>
      </c>
      <c r="J88" s="220" t="str">
        <f>IF(I88="","",'Résultats élèves'!E80)</f>
        <v/>
      </c>
      <c r="K88" s="221"/>
      <c r="L88" s="217" t="str">
        <f>IF(OR('Résultats élèves'!F80&lt;$E$4,'Résultats élèves'!F80="A"),'Groupes de besoin'!A88,"")</f>
        <v/>
      </c>
      <c r="M88" s="218" t="str">
        <f>IF(L88="","",'Résultats élèves'!F80)</f>
        <v/>
      </c>
      <c r="N88" s="219" t="str">
        <f>IF(OR(AND('Résultats élèves'!F80&gt;=$E$4,'Résultats élèves'!F80&lt;=$E$5),'Résultats élèves'!F80="A"),'Groupes de besoin'!A88,"")</f>
        <v/>
      </c>
      <c r="O88" s="220" t="str">
        <f>IF(N88="","",'Résultats élèves'!F80)</f>
        <v/>
      </c>
      <c r="P88" s="221"/>
      <c r="Q88" s="217" t="str">
        <f>IF(OR('Résultats élèves'!G80&lt;$E$4,'Résultats élèves'!G80="A"),'Groupes de besoin'!A88,"")</f>
        <v/>
      </c>
      <c r="R88" s="218" t="str">
        <f>IF(Q88="","",'Résultats élèves'!G80)</f>
        <v/>
      </c>
      <c r="S88" s="219" t="str">
        <f>IF(OR(AND('Résultats élèves'!G80&gt;=$E$4,'Résultats élèves'!G80&lt;=$E$5),'Résultats élèves'!G80="A"),'Groupes de besoin'!A88,"")</f>
        <v/>
      </c>
      <c r="T88" s="220" t="str">
        <f>IF(S88="","",'Résultats élèves'!G80)</f>
        <v/>
      </c>
      <c r="U88" s="221"/>
      <c r="V88" s="217" t="str">
        <f>IF(OR('Résultats élèves'!H80&lt;$E$4,'Résultats élèves'!H80="A"),'Groupes de besoin'!A88,"")</f>
        <v/>
      </c>
      <c r="W88" s="218" t="str">
        <f>IF(V88="","",'Résultats élèves'!H80)</f>
        <v/>
      </c>
      <c r="X88" s="219" t="str">
        <f>IF(OR(AND('Résultats élèves'!H80&gt;=$E$4,'Résultats élèves'!H80&lt;=$E$5),'Résultats élèves'!H80="A"),'Groupes de besoin'!A88,"")</f>
        <v/>
      </c>
      <c r="Y88" s="220" t="str">
        <f>IF(X88="","",'Résultats élèves'!H80)</f>
        <v/>
      </c>
      <c r="Z88" s="222"/>
      <c r="AA88" s="223">
        <f t="shared" si="2"/>
        <v>24</v>
      </c>
      <c r="AB88" s="224">
        <f t="shared" si="1"/>
        <v>20</v>
      </c>
      <c r="AC88" s="291" t="str">
        <f>IF(AA88&lt;$AA$9,#REF!,"")</f>
        <v/>
      </c>
      <c r="AD88" s="291"/>
      <c r="AE88" s="226"/>
      <c r="AF88" s="217" t="str">
        <f>IF(OR('Résultats élèves'!I80&lt;$E$4,'Résultats élèves'!I80="A"),'Groupes de besoin'!A88,"")</f>
        <v/>
      </c>
      <c r="AG88" s="218" t="str">
        <f>IF(AF88="","",'Résultats élèves'!I80)</f>
        <v/>
      </c>
      <c r="AH88" s="219" t="str">
        <f>IF(OR(AND('Résultats élèves'!I80&gt;=$E$4,'Résultats élèves'!I80&lt;=$E$5),'Résultats élèves'!I80="A"),'Groupes de besoin'!A88,"")</f>
        <v/>
      </c>
      <c r="AI88" s="220" t="str">
        <f>IF(AH88="","",'Résultats élèves'!I80)</f>
        <v/>
      </c>
      <c r="AJ88" s="221"/>
      <c r="AK88" s="217" t="str">
        <f>IF(OR('Résultats élèves'!J80&lt;$E$4,'Résultats élèves'!J80="A"),'Groupes de besoin'!A88,"")</f>
        <v/>
      </c>
      <c r="AL88" s="218" t="str">
        <f>IF(AK88="","",'Résultats élèves'!J80)</f>
        <v/>
      </c>
      <c r="AM88" s="219" t="str">
        <f>IF(OR(AND('Résultats élèves'!J80&gt;=$E$4,'Résultats élèves'!J80&lt;=$E$5),'Résultats élèves'!J80="A"),'Groupes de besoin'!A88,"")</f>
        <v/>
      </c>
      <c r="AN88" s="220" t="str">
        <f>IF(AM88="","",'Résultats élèves'!J80)</f>
        <v/>
      </c>
      <c r="AO88" s="221"/>
      <c r="AP88" s="217" t="str">
        <f>IF(OR('Résultats élèves'!K80&lt;$E$4,'Résultats élèves'!K80="A"),'Groupes de besoin'!A88,"")</f>
        <v/>
      </c>
      <c r="AQ88" s="218" t="str">
        <f>IF(AP88="","",'Résultats élèves'!K80)</f>
        <v/>
      </c>
      <c r="AR88" s="219" t="str">
        <f>IF(OR(AND('Résultats élèves'!K80&gt;=$E$4,'Résultats élèves'!K80&lt;=$E$5),'Résultats élèves'!K80="A"),'Groupes de besoin'!A88,"")</f>
        <v/>
      </c>
      <c r="AS88" s="220" t="str">
        <f>IF(AR88="","",'Résultats élèves'!K80)</f>
        <v/>
      </c>
      <c r="AT88" s="221"/>
      <c r="AU88" s="217" t="str">
        <f>IF(OR('Résultats élèves'!L80&lt;$E$4,'Résultats élèves'!L80="A"),'Groupes de besoin'!A88,"")</f>
        <v/>
      </c>
      <c r="AV88" s="218" t="str">
        <f>IF(AU88="","",'Résultats élèves'!L80)</f>
        <v/>
      </c>
      <c r="AW88" s="219" t="str">
        <f>IF(OR(AND('Résultats élèves'!L80&gt;=$E$4,'Résultats élèves'!L80&lt;=$E$5),'Résultats élèves'!L80="A"),'Groupes de besoin'!A88,"")</f>
        <v/>
      </c>
      <c r="AX88" s="220" t="str">
        <f>IF(AW88="","",'Résultats élèves'!L80)</f>
        <v/>
      </c>
      <c r="AY88" s="221"/>
      <c r="AZ88" s="217" t="str">
        <f>IF(OR('Résultats élèves'!M80&lt;$E$4,'Résultats élèves'!M80="A"),'Groupes de besoin'!A88,"")</f>
        <v/>
      </c>
      <c r="BA88" s="218" t="str">
        <f>IF(AZ88="","",'Résultats élèves'!M80)</f>
        <v/>
      </c>
      <c r="BB88" s="219" t="str">
        <f>IF(OR(AND('Résultats élèves'!M80&gt;=$E$4,'Résultats élèves'!M80&lt;=$E$5),'Résultats élèves'!M80="A"),'Groupes de besoin'!A88,"")</f>
        <v/>
      </c>
      <c r="BC88" s="220" t="str">
        <f>IF(BB88="","",'Résultats élèves'!M80)</f>
        <v/>
      </c>
    </row>
    <row r="89" spans="1:55" s="225" customFormat="1">
      <c r="A89" s="227" t="str">
        <f>IF(Accueil!F90="","",Accueil!F90)</f>
        <v/>
      </c>
      <c r="B89" s="217" t="str">
        <f>IF(OR('Résultats élèves'!D81&lt;$E$4,'Résultats élèves'!D81="A"),'Groupes de besoin'!A89,"")</f>
        <v/>
      </c>
      <c r="C89" s="218" t="str">
        <f>IF(B89="","",'Résultats élèves'!D81)</f>
        <v/>
      </c>
      <c r="D89" s="219" t="str">
        <f>IF(OR(AND('Résultats élèves'!D81&gt;=$E$4,'Résultats élèves'!D81&lt;=$E$5),'Résultats élèves'!D81="A"),'Groupes de besoin'!A89,"")</f>
        <v/>
      </c>
      <c r="E89" s="220" t="str">
        <f>IF(D89="","",'Résultats élèves'!D81)</f>
        <v/>
      </c>
      <c r="F89" s="221"/>
      <c r="G89" s="217" t="str">
        <f>IF(OR('Résultats élèves'!E81&lt;$E$4,'Résultats élèves'!E81="A"),'Groupes de besoin'!A89,"")</f>
        <v/>
      </c>
      <c r="H89" s="218" t="str">
        <f>IF(G89="","",'Résultats élèves'!E81)</f>
        <v/>
      </c>
      <c r="I89" s="219" t="str">
        <f>IF(OR(AND('Résultats élèves'!E81&gt;=$E$4,'Résultats élèves'!E81&lt;=$E$5),'Résultats élèves'!E81="A"),'Groupes de besoin'!A89,"")</f>
        <v/>
      </c>
      <c r="J89" s="220" t="str">
        <f>IF(I89="","",'Résultats élèves'!E81)</f>
        <v/>
      </c>
      <c r="K89" s="221"/>
      <c r="L89" s="217" t="str">
        <f>IF(OR('Résultats élèves'!F81&lt;$E$4,'Résultats élèves'!F81="A"),'Groupes de besoin'!A89,"")</f>
        <v/>
      </c>
      <c r="M89" s="218" t="str">
        <f>IF(L89="","",'Résultats élèves'!F81)</f>
        <v/>
      </c>
      <c r="N89" s="219" t="str">
        <f>IF(OR(AND('Résultats élèves'!F81&gt;=$E$4,'Résultats élèves'!F81&lt;=$E$5),'Résultats élèves'!F81="A"),'Groupes de besoin'!A89,"")</f>
        <v/>
      </c>
      <c r="O89" s="220" t="str">
        <f>IF(N89="","",'Résultats élèves'!F81)</f>
        <v/>
      </c>
      <c r="P89" s="221"/>
      <c r="Q89" s="217" t="str">
        <f>IF(OR('Résultats élèves'!G81&lt;$E$4,'Résultats élèves'!G81="A"),'Groupes de besoin'!A89,"")</f>
        <v/>
      </c>
      <c r="R89" s="218" t="str">
        <f>IF(Q89="","",'Résultats élèves'!G81)</f>
        <v/>
      </c>
      <c r="S89" s="219" t="str">
        <f>IF(OR(AND('Résultats élèves'!G81&gt;=$E$4,'Résultats élèves'!G81&lt;=$E$5),'Résultats élèves'!G81="A"),'Groupes de besoin'!A89,"")</f>
        <v/>
      </c>
      <c r="T89" s="220" t="str">
        <f>IF(S89="","",'Résultats élèves'!G81)</f>
        <v/>
      </c>
      <c r="U89" s="221"/>
      <c r="V89" s="217" t="str">
        <f>IF(OR('Résultats élèves'!H81&lt;$E$4,'Résultats élèves'!H81="A"),'Groupes de besoin'!A89,"")</f>
        <v/>
      </c>
      <c r="W89" s="218" t="str">
        <f>IF(V89="","",'Résultats élèves'!H81)</f>
        <v/>
      </c>
      <c r="X89" s="219" t="str">
        <f>IF(OR(AND('Résultats élèves'!H81&gt;=$E$4,'Résultats élèves'!H81&lt;=$E$5),'Résultats élèves'!H81="A"),'Groupes de besoin'!A89,"")</f>
        <v/>
      </c>
      <c r="Y89" s="220" t="str">
        <f>IF(X89="","",'Résultats élèves'!H81)</f>
        <v/>
      </c>
      <c r="Z89" s="222"/>
      <c r="AA89" s="223">
        <f t="shared" si="2"/>
        <v>24</v>
      </c>
      <c r="AB89" s="224">
        <f t="shared" si="1"/>
        <v>20</v>
      </c>
      <c r="AC89" s="291" t="str">
        <f>IF(AA89&lt;$AA$9,#REF!,"")</f>
        <v/>
      </c>
      <c r="AD89" s="291"/>
      <c r="AE89" s="226"/>
      <c r="AF89" s="217" t="str">
        <f>IF(OR('Résultats élèves'!I81&lt;$E$4,'Résultats élèves'!I81="A"),'Groupes de besoin'!A89,"")</f>
        <v/>
      </c>
      <c r="AG89" s="218" t="str">
        <f>IF(AF89="","",'Résultats élèves'!I81)</f>
        <v/>
      </c>
      <c r="AH89" s="219" t="str">
        <f>IF(OR(AND('Résultats élèves'!I81&gt;=$E$4,'Résultats élèves'!I81&lt;=$E$5),'Résultats élèves'!I81="A"),'Groupes de besoin'!A89,"")</f>
        <v/>
      </c>
      <c r="AI89" s="220" t="str">
        <f>IF(AH89="","",'Résultats élèves'!I81)</f>
        <v/>
      </c>
      <c r="AJ89" s="221"/>
      <c r="AK89" s="217" t="str">
        <f>IF(OR('Résultats élèves'!J81&lt;$E$4,'Résultats élèves'!J81="A"),'Groupes de besoin'!A89,"")</f>
        <v/>
      </c>
      <c r="AL89" s="218" t="str">
        <f>IF(AK89="","",'Résultats élèves'!J81)</f>
        <v/>
      </c>
      <c r="AM89" s="219" t="str">
        <f>IF(OR(AND('Résultats élèves'!J81&gt;=$E$4,'Résultats élèves'!J81&lt;=$E$5),'Résultats élèves'!J81="A"),'Groupes de besoin'!A89,"")</f>
        <v/>
      </c>
      <c r="AN89" s="220" t="str">
        <f>IF(AM89="","",'Résultats élèves'!J81)</f>
        <v/>
      </c>
      <c r="AO89" s="221"/>
      <c r="AP89" s="217" t="str">
        <f>IF(OR('Résultats élèves'!K81&lt;$E$4,'Résultats élèves'!K81="A"),'Groupes de besoin'!A89,"")</f>
        <v/>
      </c>
      <c r="AQ89" s="218" t="str">
        <f>IF(AP89="","",'Résultats élèves'!K81)</f>
        <v/>
      </c>
      <c r="AR89" s="219" t="str">
        <f>IF(OR(AND('Résultats élèves'!K81&gt;=$E$4,'Résultats élèves'!K81&lt;=$E$5),'Résultats élèves'!K81="A"),'Groupes de besoin'!A89,"")</f>
        <v/>
      </c>
      <c r="AS89" s="220" t="str">
        <f>IF(AR89="","",'Résultats élèves'!K81)</f>
        <v/>
      </c>
      <c r="AT89" s="221"/>
      <c r="AU89" s="217" t="str">
        <f>IF(OR('Résultats élèves'!L81&lt;$E$4,'Résultats élèves'!L81="A"),'Groupes de besoin'!A89,"")</f>
        <v/>
      </c>
      <c r="AV89" s="218" t="str">
        <f>IF(AU89="","",'Résultats élèves'!L81)</f>
        <v/>
      </c>
      <c r="AW89" s="219" t="str">
        <f>IF(OR(AND('Résultats élèves'!L81&gt;=$E$4,'Résultats élèves'!L81&lt;=$E$5),'Résultats élèves'!L81="A"),'Groupes de besoin'!A89,"")</f>
        <v/>
      </c>
      <c r="AX89" s="220" t="str">
        <f>IF(AW89="","",'Résultats élèves'!L81)</f>
        <v/>
      </c>
      <c r="AY89" s="221"/>
      <c r="AZ89" s="217" t="str">
        <f>IF(OR('Résultats élèves'!M81&lt;$E$4,'Résultats élèves'!M81="A"),'Groupes de besoin'!A89,"")</f>
        <v/>
      </c>
      <c r="BA89" s="218" t="str">
        <f>IF(AZ89="","",'Résultats élèves'!M81)</f>
        <v/>
      </c>
      <c r="BB89" s="219" t="str">
        <f>IF(OR(AND('Résultats élèves'!M81&gt;=$E$4,'Résultats élèves'!M81&lt;=$E$5),'Résultats élèves'!M81="A"),'Groupes de besoin'!A89,"")</f>
        <v/>
      </c>
      <c r="BC89" s="220" t="str">
        <f>IF(BB89="","",'Résultats élèves'!M81)</f>
        <v/>
      </c>
    </row>
    <row r="90" spans="1:55" s="225" customFormat="1">
      <c r="A90" s="227" t="str">
        <f>IF(Accueil!F91="","",Accueil!F91)</f>
        <v/>
      </c>
      <c r="B90" s="217" t="str">
        <f>IF(OR('Résultats élèves'!D82&lt;$E$4,'Résultats élèves'!D82="A"),'Groupes de besoin'!A90,"")</f>
        <v/>
      </c>
      <c r="C90" s="218" t="str">
        <f>IF(B90="","",'Résultats élèves'!D82)</f>
        <v/>
      </c>
      <c r="D90" s="219" t="str">
        <f>IF(OR(AND('Résultats élèves'!D82&gt;=$E$4,'Résultats élèves'!D82&lt;=$E$5),'Résultats élèves'!D82="A"),'Groupes de besoin'!A90,"")</f>
        <v/>
      </c>
      <c r="E90" s="220" t="str">
        <f>IF(D90="","",'Résultats élèves'!D82)</f>
        <v/>
      </c>
      <c r="F90" s="221"/>
      <c r="G90" s="217" t="str">
        <f>IF(OR('Résultats élèves'!E82&lt;$E$4,'Résultats élèves'!E82="A"),'Groupes de besoin'!A90,"")</f>
        <v/>
      </c>
      <c r="H90" s="218" t="str">
        <f>IF(G90="","",'Résultats élèves'!E82)</f>
        <v/>
      </c>
      <c r="I90" s="219" t="str">
        <f>IF(OR(AND('Résultats élèves'!E82&gt;=$E$4,'Résultats élèves'!E82&lt;=$E$5),'Résultats élèves'!E82="A"),'Groupes de besoin'!A90,"")</f>
        <v/>
      </c>
      <c r="J90" s="220" t="str">
        <f>IF(I90="","",'Résultats élèves'!E82)</f>
        <v/>
      </c>
      <c r="K90" s="221"/>
      <c r="L90" s="217" t="str">
        <f>IF(OR('Résultats élèves'!F82&lt;$E$4,'Résultats élèves'!F82="A"),'Groupes de besoin'!A90,"")</f>
        <v/>
      </c>
      <c r="M90" s="218" t="str">
        <f>IF(L90="","",'Résultats élèves'!F82)</f>
        <v/>
      </c>
      <c r="N90" s="219" t="str">
        <f>IF(OR(AND('Résultats élèves'!F82&gt;=$E$4,'Résultats élèves'!F82&lt;=$E$5),'Résultats élèves'!F82="A"),'Groupes de besoin'!A90,"")</f>
        <v/>
      </c>
      <c r="O90" s="220" t="str">
        <f>IF(N90="","",'Résultats élèves'!F82)</f>
        <v/>
      </c>
      <c r="P90" s="221"/>
      <c r="Q90" s="217" t="str">
        <f>IF(OR('Résultats élèves'!G82&lt;$E$4,'Résultats élèves'!G82="A"),'Groupes de besoin'!A90,"")</f>
        <v/>
      </c>
      <c r="R90" s="218" t="str">
        <f>IF(Q90="","",'Résultats élèves'!G82)</f>
        <v/>
      </c>
      <c r="S90" s="219" t="str">
        <f>IF(OR(AND('Résultats élèves'!G82&gt;=$E$4,'Résultats élèves'!G82&lt;=$E$5),'Résultats élèves'!G82="A"),'Groupes de besoin'!A90,"")</f>
        <v/>
      </c>
      <c r="T90" s="220" t="str">
        <f>IF(S90="","",'Résultats élèves'!G82)</f>
        <v/>
      </c>
      <c r="U90" s="221"/>
      <c r="V90" s="217" t="str">
        <f>IF(OR('Résultats élèves'!H82&lt;$E$4,'Résultats élèves'!H82="A"),'Groupes de besoin'!A90,"")</f>
        <v/>
      </c>
      <c r="W90" s="218" t="str">
        <f>IF(V90="","",'Résultats élèves'!H82)</f>
        <v/>
      </c>
      <c r="X90" s="219" t="str">
        <f>IF(OR(AND('Résultats élèves'!H82&gt;=$E$4,'Résultats élèves'!H82&lt;=$E$5),'Résultats élèves'!H82="A"),'Groupes de besoin'!A90,"")</f>
        <v/>
      </c>
      <c r="Y90" s="220" t="str">
        <f>IF(X90="","",'Résultats élèves'!H82)</f>
        <v/>
      </c>
      <c r="Z90" s="222"/>
      <c r="AA90" s="223">
        <f t="shared" si="2"/>
        <v>24</v>
      </c>
      <c r="AB90" s="224">
        <f t="shared" si="1"/>
        <v>20</v>
      </c>
      <c r="AC90" s="291" t="str">
        <f>IF(AA90&lt;$AA$9,#REF!,"")</f>
        <v/>
      </c>
      <c r="AD90" s="291"/>
      <c r="AE90" s="226"/>
      <c r="AF90" s="217" t="str">
        <f>IF(OR('Résultats élèves'!I82&lt;$E$4,'Résultats élèves'!I82="A"),'Groupes de besoin'!A90,"")</f>
        <v/>
      </c>
      <c r="AG90" s="218" t="str">
        <f>IF(AF90="","",'Résultats élèves'!I82)</f>
        <v/>
      </c>
      <c r="AH90" s="219" t="str">
        <f>IF(OR(AND('Résultats élèves'!I82&gt;=$E$4,'Résultats élèves'!I82&lt;=$E$5),'Résultats élèves'!I82="A"),'Groupes de besoin'!A90,"")</f>
        <v/>
      </c>
      <c r="AI90" s="220" t="str">
        <f>IF(AH90="","",'Résultats élèves'!I82)</f>
        <v/>
      </c>
      <c r="AJ90" s="221"/>
      <c r="AK90" s="217" t="str">
        <f>IF(OR('Résultats élèves'!J82&lt;$E$4,'Résultats élèves'!J82="A"),'Groupes de besoin'!A90,"")</f>
        <v/>
      </c>
      <c r="AL90" s="218" t="str">
        <f>IF(AK90="","",'Résultats élèves'!J82)</f>
        <v/>
      </c>
      <c r="AM90" s="219" t="str">
        <f>IF(OR(AND('Résultats élèves'!J82&gt;=$E$4,'Résultats élèves'!J82&lt;=$E$5),'Résultats élèves'!J82="A"),'Groupes de besoin'!A90,"")</f>
        <v/>
      </c>
      <c r="AN90" s="220" t="str">
        <f>IF(AM90="","",'Résultats élèves'!J82)</f>
        <v/>
      </c>
      <c r="AO90" s="221"/>
      <c r="AP90" s="217" t="str">
        <f>IF(OR('Résultats élèves'!K82&lt;$E$4,'Résultats élèves'!K82="A"),'Groupes de besoin'!A90,"")</f>
        <v/>
      </c>
      <c r="AQ90" s="218" t="str">
        <f>IF(AP90="","",'Résultats élèves'!K82)</f>
        <v/>
      </c>
      <c r="AR90" s="219" t="str">
        <f>IF(OR(AND('Résultats élèves'!K82&gt;=$E$4,'Résultats élèves'!K82&lt;=$E$5),'Résultats élèves'!K82="A"),'Groupes de besoin'!A90,"")</f>
        <v/>
      </c>
      <c r="AS90" s="220" t="str">
        <f>IF(AR90="","",'Résultats élèves'!K82)</f>
        <v/>
      </c>
      <c r="AT90" s="221"/>
      <c r="AU90" s="217" t="str">
        <f>IF(OR('Résultats élèves'!L82&lt;$E$4,'Résultats élèves'!L82="A"),'Groupes de besoin'!A90,"")</f>
        <v/>
      </c>
      <c r="AV90" s="218" t="str">
        <f>IF(AU90="","",'Résultats élèves'!L82)</f>
        <v/>
      </c>
      <c r="AW90" s="219" t="str">
        <f>IF(OR(AND('Résultats élèves'!L82&gt;=$E$4,'Résultats élèves'!L82&lt;=$E$5),'Résultats élèves'!L82="A"),'Groupes de besoin'!A90,"")</f>
        <v/>
      </c>
      <c r="AX90" s="220" t="str">
        <f>IF(AW90="","",'Résultats élèves'!L82)</f>
        <v/>
      </c>
      <c r="AY90" s="221"/>
      <c r="AZ90" s="217" t="str">
        <f>IF(OR('Résultats élèves'!M82&lt;$E$4,'Résultats élèves'!M82="A"),'Groupes de besoin'!A90,"")</f>
        <v/>
      </c>
      <c r="BA90" s="218" t="str">
        <f>IF(AZ90="","",'Résultats élèves'!M82)</f>
        <v/>
      </c>
      <c r="BB90" s="219" t="str">
        <f>IF(OR(AND('Résultats élèves'!M82&gt;=$E$4,'Résultats élèves'!M82&lt;=$E$5),'Résultats élèves'!M82="A"),'Groupes de besoin'!A90,"")</f>
        <v/>
      </c>
      <c r="BC90" s="220" t="str">
        <f>IF(BB90="","",'Résultats élèves'!M82)</f>
        <v/>
      </c>
    </row>
    <row r="91" spans="1:55" s="225" customFormat="1">
      <c r="A91" s="227" t="str">
        <f>IF(Accueil!F92="","",Accueil!F92)</f>
        <v/>
      </c>
      <c r="B91" s="217" t="str">
        <f>IF(OR('Résultats élèves'!D83&lt;$E$4,'Résultats élèves'!D83="A"),'Groupes de besoin'!A91,"")</f>
        <v/>
      </c>
      <c r="C91" s="218" t="str">
        <f>IF(B91="","",'Résultats élèves'!D83)</f>
        <v/>
      </c>
      <c r="D91" s="219" t="str">
        <f>IF(OR(AND('Résultats élèves'!D83&gt;=$E$4,'Résultats élèves'!D83&lt;=$E$5),'Résultats élèves'!D83="A"),'Groupes de besoin'!A91,"")</f>
        <v/>
      </c>
      <c r="E91" s="220" t="str">
        <f>IF(D91="","",'Résultats élèves'!D83)</f>
        <v/>
      </c>
      <c r="F91" s="221"/>
      <c r="G91" s="217" t="str">
        <f>IF(OR('Résultats élèves'!E83&lt;$E$4,'Résultats élèves'!E83="A"),'Groupes de besoin'!A91,"")</f>
        <v/>
      </c>
      <c r="H91" s="218" t="str">
        <f>IF(G91="","",'Résultats élèves'!E83)</f>
        <v/>
      </c>
      <c r="I91" s="219" t="str">
        <f>IF(OR(AND('Résultats élèves'!E83&gt;=$E$4,'Résultats élèves'!E83&lt;=$E$5),'Résultats élèves'!E83="A"),'Groupes de besoin'!A91,"")</f>
        <v/>
      </c>
      <c r="J91" s="220" t="str">
        <f>IF(I91="","",'Résultats élèves'!E83)</f>
        <v/>
      </c>
      <c r="K91" s="221"/>
      <c r="L91" s="217" t="str">
        <f>IF(OR('Résultats élèves'!F83&lt;$E$4,'Résultats élèves'!F83="A"),'Groupes de besoin'!A91,"")</f>
        <v/>
      </c>
      <c r="M91" s="218" t="str">
        <f>IF(L91="","",'Résultats élèves'!F83)</f>
        <v/>
      </c>
      <c r="N91" s="219" t="str">
        <f>IF(OR(AND('Résultats élèves'!F83&gt;=$E$4,'Résultats élèves'!F83&lt;=$E$5),'Résultats élèves'!F83="A"),'Groupes de besoin'!A91,"")</f>
        <v/>
      </c>
      <c r="O91" s="220" t="str">
        <f>IF(N91="","",'Résultats élèves'!F83)</f>
        <v/>
      </c>
      <c r="P91" s="221"/>
      <c r="Q91" s="217" t="str">
        <f>IF(OR('Résultats élèves'!G83&lt;$E$4,'Résultats élèves'!G83="A"),'Groupes de besoin'!A91,"")</f>
        <v/>
      </c>
      <c r="R91" s="218" t="str">
        <f>IF(Q91="","",'Résultats élèves'!G83)</f>
        <v/>
      </c>
      <c r="S91" s="219" t="str">
        <f>IF(OR(AND('Résultats élèves'!G83&gt;=$E$4,'Résultats élèves'!G83&lt;=$E$5),'Résultats élèves'!G83="A"),'Groupes de besoin'!A91,"")</f>
        <v/>
      </c>
      <c r="T91" s="220" t="str">
        <f>IF(S91="","",'Résultats élèves'!G83)</f>
        <v/>
      </c>
      <c r="U91" s="221"/>
      <c r="V91" s="217" t="str">
        <f>IF(OR('Résultats élèves'!H83&lt;$E$4,'Résultats élèves'!H83="A"),'Groupes de besoin'!A91,"")</f>
        <v/>
      </c>
      <c r="W91" s="218" t="str">
        <f>IF(V91="","",'Résultats élèves'!H83)</f>
        <v/>
      </c>
      <c r="X91" s="219" t="str">
        <f>IF(OR(AND('Résultats élèves'!H83&gt;=$E$4,'Résultats élèves'!H83&lt;=$E$5),'Résultats élèves'!H83="A"),'Groupes de besoin'!A91,"")</f>
        <v/>
      </c>
      <c r="Y91" s="220" t="str">
        <f>IF(X91="","",'Résultats élèves'!H83)</f>
        <v/>
      </c>
      <c r="Z91" s="222"/>
      <c r="AA91" s="223">
        <f t="shared" si="2"/>
        <v>24</v>
      </c>
      <c r="AB91" s="224">
        <f t="shared" si="1"/>
        <v>20</v>
      </c>
      <c r="AC91" s="291" t="str">
        <f>IF(AA91&lt;$AA$9,#REF!,"")</f>
        <v/>
      </c>
      <c r="AD91" s="291"/>
      <c r="AE91" s="226"/>
      <c r="AF91" s="217" t="str">
        <f>IF(OR('Résultats élèves'!I83&lt;$E$4,'Résultats élèves'!I83="A"),'Groupes de besoin'!A91,"")</f>
        <v/>
      </c>
      <c r="AG91" s="218" t="str">
        <f>IF(AF91="","",'Résultats élèves'!I83)</f>
        <v/>
      </c>
      <c r="AH91" s="219" t="str">
        <f>IF(OR(AND('Résultats élèves'!I83&gt;=$E$4,'Résultats élèves'!I83&lt;=$E$5),'Résultats élèves'!I83="A"),'Groupes de besoin'!A91,"")</f>
        <v/>
      </c>
      <c r="AI91" s="220" t="str">
        <f>IF(AH91="","",'Résultats élèves'!I83)</f>
        <v/>
      </c>
      <c r="AJ91" s="221"/>
      <c r="AK91" s="217" t="str">
        <f>IF(OR('Résultats élèves'!J83&lt;$E$4,'Résultats élèves'!J83="A"),'Groupes de besoin'!A91,"")</f>
        <v/>
      </c>
      <c r="AL91" s="218" t="str">
        <f>IF(AK91="","",'Résultats élèves'!J83)</f>
        <v/>
      </c>
      <c r="AM91" s="219" t="str">
        <f>IF(OR(AND('Résultats élèves'!J83&gt;=$E$4,'Résultats élèves'!J83&lt;=$E$5),'Résultats élèves'!J83="A"),'Groupes de besoin'!A91,"")</f>
        <v/>
      </c>
      <c r="AN91" s="220" t="str">
        <f>IF(AM91="","",'Résultats élèves'!J83)</f>
        <v/>
      </c>
      <c r="AO91" s="221"/>
      <c r="AP91" s="217" t="str">
        <f>IF(OR('Résultats élèves'!K83&lt;$E$4,'Résultats élèves'!K83="A"),'Groupes de besoin'!A91,"")</f>
        <v/>
      </c>
      <c r="AQ91" s="218" t="str">
        <f>IF(AP91="","",'Résultats élèves'!K83)</f>
        <v/>
      </c>
      <c r="AR91" s="219" t="str">
        <f>IF(OR(AND('Résultats élèves'!K83&gt;=$E$4,'Résultats élèves'!K83&lt;=$E$5),'Résultats élèves'!K83="A"),'Groupes de besoin'!A91,"")</f>
        <v/>
      </c>
      <c r="AS91" s="220" t="str">
        <f>IF(AR91="","",'Résultats élèves'!K83)</f>
        <v/>
      </c>
      <c r="AT91" s="221"/>
      <c r="AU91" s="217" t="str">
        <f>IF(OR('Résultats élèves'!L83&lt;$E$4,'Résultats élèves'!L83="A"),'Groupes de besoin'!A91,"")</f>
        <v/>
      </c>
      <c r="AV91" s="218" t="str">
        <f>IF(AU91="","",'Résultats élèves'!L83)</f>
        <v/>
      </c>
      <c r="AW91" s="219" t="str">
        <f>IF(OR(AND('Résultats élèves'!L83&gt;=$E$4,'Résultats élèves'!L83&lt;=$E$5),'Résultats élèves'!L83="A"),'Groupes de besoin'!A91,"")</f>
        <v/>
      </c>
      <c r="AX91" s="220" t="str">
        <f>IF(AW91="","",'Résultats élèves'!L83)</f>
        <v/>
      </c>
      <c r="AY91" s="221"/>
      <c r="AZ91" s="217" t="str">
        <f>IF(OR('Résultats élèves'!M83&lt;$E$4,'Résultats élèves'!M83="A"),'Groupes de besoin'!A91,"")</f>
        <v/>
      </c>
      <c r="BA91" s="218" t="str">
        <f>IF(AZ91="","",'Résultats élèves'!M83)</f>
        <v/>
      </c>
      <c r="BB91" s="219" t="str">
        <f>IF(OR(AND('Résultats élèves'!M83&gt;=$E$4,'Résultats élèves'!M83&lt;=$E$5),'Résultats élèves'!M83="A"),'Groupes de besoin'!A91,"")</f>
        <v/>
      </c>
      <c r="BC91" s="220" t="str">
        <f>IF(BB91="","",'Résultats élèves'!M83)</f>
        <v/>
      </c>
    </row>
    <row r="92" spans="1:55" s="225" customFormat="1">
      <c r="A92" s="227" t="str">
        <f>IF(Accueil!F93="","",Accueil!F93)</f>
        <v/>
      </c>
      <c r="B92" s="217" t="str">
        <f>IF(OR('Résultats élèves'!D84&lt;$E$4,'Résultats élèves'!D84="A"),'Groupes de besoin'!A92,"")</f>
        <v/>
      </c>
      <c r="C92" s="218" t="str">
        <f>IF(B92="","",'Résultats élèves'!D84)</f>
        <v/>
      </c>
      <c r="D92" s="219" t="str">
        <f>IF(OR(AND('Résultats élèves'!D84&gt;=$E$4,'Résultats élèves'!D84&lt;=$E$5),'Résultats élèves'!D84="A"),'Groupes de besoin'!A92,"")</f>
        <v/>
      </c>
      <c r="E92" s="220" t="str">
        <f>IF(D92="","",'Résultats élèves'!D84)</f>
        <v/>
      </c>
      <c r="F92" s="221"/>
      <c r="G92" s="217" t="str">
        <f>IF(OR('Résultats élèves'!E84&lt;$E$4,'Résultats élèves'!E84="A"),'Groupes de besoin'!A92,"")</f>
        <v/>
      </c>
      <c r="H92" s="218" t="str">
        <f>IF(G92="","",'Résultats élèves'!E84)</f>
        <v/>
      </c>
      <c r="I92" s="219" t="str">
        <f>IF(OR(AND('Résultats élèves'!E84&gt;=$E$4,'Résultats élèves'!E84&lt;=$E$5),'Résultats élèves'!E84="A"),'Groupes de besoin'!A92,"")</f>
        <v/>
      </c>
      <c r="J92" s="220" t="str">
        <f>IF(I92="","",'Résultats élèves'!E84)</f>
        <v/>
      </c>
      <c r="K92" s="221"/>
      <c r="L92" s="217" t="str">
        <f>IF(OR('Résultats élèves'!F84&lt;$E$4,'Résultats élèves'!F84="A"),'Groupes de besoin'!A92,"")</f>
        <v/>
      </c>
      <c r="M92" s="218" t="str">
        <f>IF(L92="","",'Résultats élèves'!F84)</f>
        <v/>
      </c>
      <c r="N92" s="219" t="str">
        <f>IF(OR(AND('Résultats élèves'!F84&gt;=$E$4,'Résultats élèves'!F84&lt;=$E$5),'Résultats élèves'!F84="A"),'Groupes de besoin'!A92,"")</f>
        <v/>
      </c>
      <c r="O92" s="220" t="str">
        <f>IF(N92="","",'Résultats élèves'!F84)</f>
        <v/>
      </c>
      <c r="P92" s="221"/>
      <c r="Q92" s="217" t="str">
        <f>IF(OR('Résultats élèves'!G84&lt;$E$4,'Résultats élèves'!G84="A"),'Groupes de besoin'!A92,"")</f>
        <v/>
      </c>
      <c r="R92" s="218" t="str">
        <f>IF(Q92="","",'Résultats élèves'!G84)</f>
        <v/>
      </c>
      <c r="S92" s="219" t="str">
        <f>IF(OR(AND('Résultats élèves'!G84&gt;=$E$4,'Résultats élèves'!G84&lt;=$E$5),'Résultats élèves'!G84="A"),'Groupes de besoin'!A92,"")</f>
        <v/>
      </c>
      <c r="T92" s="220" t="str">
        <f>IF(S92="","",'Résultats élèves'!G84)</f>
        <v/>
      </c>
      <c r="U92" s="221"/>
      <c r="V92" s="217" t="str">
        <f>IF(OR('Résultats élèves'!H84&lt;$E$4,'Résultats élèves'!H84="A"),'Groupes de besoin'!A92,"")</f>
        <v/>
      </c>
      <c r="W92" s="218" t="str">
        <f>IF(V92="","",'Résultats élèves'!H84)</f>
        <v/>
      </c>
      <c r="X92" s="219" t="str">
        <f>IF(OR(AND('Résultats élèves'!H84&gt;=$E$4,'Résultats élèves'!H84&lt;=$E$5),'Résultats élèves'!H84="A"),'Groupes de besoin'!A92,"")</f>
        <v/>
      </c>
      <c r="Y92" s="220" t="str">
        <f>IF(X92="","",'Résultats élèves'!H84)</f>
        <v/>
      </c>
      <c r="Z92" s="222"/>
      <c r="AA92" s="223">
        <f t="shared" si="2"/>
        <v>24</v>
      </c>
      <c r="AB92" s="224">
        <f t="shared" si="1"/>
        <v>20</v>
      </c>
      <c r="AC92" s="291" t="str">
        <f>IF(AA92&lt;$AA$9,#REF!,"")</f>
        <v/>
      </c>
      <c r="AD92" s="291"/>
      <c r="AE92" s="226"/>
      <c r="AF92" s="217" t="str">
        <f>IF(OR('Résultats élèves'!I84&lt;$E$4,'Résultats élèves'!I84="A"),'Groupes de besoin'!A92,"")</f>
        <v/>
      </c>
      <c r="AG92" s="218" t="str">
        <f>IF(AF92="","",'Résultats élèves'!I84)</f>
        <v/>
      </c>
      <c r="AH92" s="219" t="str">
        <f>IF(OR(AND('Résultats élèves'!I84&gt;=$E$4,'Résultats élèves'!I84&lt;=$E$5),'Résultats élèves'!I84="A"),'Groupes de besoin'!A92,"")</f>
        <v/>
      </c>
      <c r="AI92" s="220" t="str">
        <f>IF(AH92="","",'Résultats élèves'!I84)</f>
        <v/>
      </c>
      <c r="AJ92" s="221"/>
      <c r="AK92" s="217" t="str">
        <f>IF(OR('Résultats élèves'!J84&lt;$E$4,'Résultats élèves'!J84="A"),'Groupes de besoin'!A92,"")</f>
        <v/>
      </c>
      <c r="AL92" s="218" t="str">
        <f>IF(AK92="","",'Résultats élèves'!J84)</f>
        <v/>
      </c>
      <c r="AM92" s="219" t="str">
        <f>IF(OR(AND('Résultats élèves'!J84&gt;=$E$4,'Résultats élèves'!J84&lt;=$E$5),'Résultats élèves'!J84="A"),'Groupes de besoin'!A92,"")</f>
        <v/>
      </c>
      <c r="AN92" s="220" t="str">
        <f>IF(AM92="","",'Résultats élèves'!J84)</f>
        <v/>
      </c>
      <c r="AO92" s="221"/>
      <c r="AP92" s="217" t="str">
        <f>IF(OR('Résultats élèves'!K84&lt;$E$4,'Résultats élèves'!K84="A"),'Groupes de besoin'!A92,"")</f>
        <v/>
      </c>
      <c r="AQ92" s="218" t="str">
        <f>IF(AP92="","",'Résultats élèves'!K84)</f>
        <v/>
      </c>
      <c r="AR92" s="219" t="str">
        <f>IF(OR(AND('Résultats élèves'!K84&gt;=$E$4,'Résultats élèves'!K84&lt;=$E$5),'Résultats élèves'!K84="A"),'Groupes de besoin'!A92,"")</f>
        <v/>
      </c>
      <c r="AS92" s="220" t="str">
        <f>IF(AR92="","",'Résultats élèves'!K84)</f>
        <v/>
      </c>
      <c r="AT92" s="221"/>
      <c r="AU92" s="217" t="str">
        <f>IF(OR('Résultats élèves'!L84&lt;$E$4,'Résultats élèves'!L84="A"),'Groupes de besoin'!A92,"")</f>
        <v/>
      </c>
      <c r="AV92" s="218" t="str">
        <f>IF(AU92="","",'Résultats élèves'!L84)</f>
        <v/>
      </c>
      <c r="AW92" s="219" t="str">
        <f>IF(OR(AND('Résultats élèves'!L84&gt;=$E$4,'Résultats élèves'!L84&lt;=$E$5),'Résultats élèves'!L84="A"),'Groupes de besoin'!A92,"")</f>
        <v/>
      </c>
      <c r="AX92" s="220" t="str">
        <f>IF(AW92="","",'Résultats élèves'!L84)</f>
        <v/>
      </c>
      <c r="AY92" s="221"/>
      <c r="AZ92" s="217" t="str">
        <f>IF(OR('Résultats élèves'!M84&lt;$E$4,'Résultats élèves'!M84="A"),'Groupes de besoin'!A92,"")</f>
        <v/>
      </c>
      <c r="BA92" s="218" t="str">
        <f>IF(AZ92="","",'Résultats élèves'!M84)</f>
        <v/>
      </c>
      <c r="BB92" s="219" t="str">
        <f>IF(OR(AND('Résultats élèves'!M84&gt;=$E$4,'Résultats élèves'!M84&lt;=$E$5),'Résultats élèves'!M84="A"),'Groupes de besoin'!A92,"")</f>
        <v/>
      </c>
      <c r="BC92" s="220" t="str">
        <f>IF(BB92="","",'Résultats élèves'!M84)</f>
        <v/>
      </c>
    </row>
    <row r="93" spans="1:55" s="225" customFormat="1">
      <c r="A93" s="227" t="str">
        <f>IF(Accueil!F94="","",Accueil!F94)</f>
        <v/>
      </c>
      <c r="B93" s="217" t="str">
        <f>IF(OR('Résultats élèves'!D85&lt;$E$4,'Résultats élèves'!D85="A"),'Groupes de besoin'!A93,"")</f>
        <v/>
      </c>
      <c r="C93" s="218" t="str">
        <f>IF(B93="","",'Résultats élèves'!D85)</f>
        <v/>
      </c>
      <c r="D93" s="219" t="str">
        <f>IF(OR(AND('Résultats élèves'!D85&gt;=$E$4,'Résultats élèves'!D85&lt;=$E$5),'Résultats élèves'!D85="A"),'Groupes de besoin'!A93,"")</f>
        <v/>
      </c>
      <c r="E93" s="220" t="str">
        <f>IF(D93="","",'Résultats élèves'!D85)</f>
        <v/>
      </c>
      <c r="F93" s="221"/>
      <c r="G93" s="217" t="str">
        <f>IF(OR('Résultats élèves'!E85&lt;$E$4,'Résultats élèves'!E85="A"),'Groupes de besoin'!A93,"")</f>
        <v/>
      </c>
      <c r="H93" s="218" t="str">
        <f>IF(G93="","",'Résultats élèves'!E85)</f>
        <v/>
      </c>
      <c r="I93" s="219" t="str">
        <f>IF(OR(AND('Résultats élèves'!E85&gt;=$E$4,'Résultats élèves'!E85&lt;=$E$5),'Résultats élèves'!E85="A"),'Groupes de besoin'!A93,"")</f>
        <v/>
      </c>
      <c r="J93" s="220" t="str">
        <f>IF(I93="","",'Résultats élèves'!E85)</f>
        <v/>
      </c>
      <c r="K93" s="221"/>
      <c r="L93" s="217" t="str">
        <f>IF(OR('Résultats élèves'!F85&lt;$E$4,'Résultats élèves'!F85="A"),'Groupes de besoin'!A93,"")</f>
        <v/>
      </c>
      <c r="M93" s="218" t="str">
        <f>IF(L93="","",'Résultats élèves'!F85)</f>
        <v/>
      </c>
      <c r="N93" s="219" t="str">
        <f>IF(OR(AND('Résultats élèves'!F85&gt;=$E$4,'Résultats élèves'!F85&lt;=$E$5),'Résultats élèves'!F85="A"),'Groupes de besoin'!A93,"")</f>
        <v/>
      </c>
      <c r="O93" s="220" t="str">
        <f>IF(N93="","",'Résultats élèves'!F85)</f>
        <v/>
      </c>
      <c r="P93" s="221"/>
      <c r="Q93" s="217" t="str">
        <f>IF(OR('Résultats élèves'!G85&lt;$E$4,'Résultats élèves'!G85="A"),'Groupes de besoin'!A93,"")</f>
        <v/>
      </c>
      <c r="R93" s="218" t="str">
        <f>IF(Q93="","",'Résultats élèves'!G85)</f>
        <v/>
      </c>
      <c r="S93" s="219" t="str">
        <f>IF(OR(AND('Résultats élèves'!G85&gt;=$E$4,'Résultats élèves'!G85&lt;=$E$5),'Résultats élèves'!G85="A"),'Groupes de besoin'!A93,"")</f>
        <v/>
      </c>
      <c r="T93" s="220" t="str">
        <f>IF(S93="","",'Résultats élèves'!G85)</f>
        <v/>
      </c>
      <c r="U93" s="221"/>
      <c r="V93" s="217" t="str">
        <f>IF(OR('Résultats élèves'!H85&lt;$E$4,'Résultats élèves'!H85="A"),'Groupes de besoin'!A93,"")</f>
        <v/>
      </c>
      <c r="W93" s="218" t="str">
        <f>IF(V93="","",'Résultats élèves'!H85)</f>
        <v/>
      </c>
      <c r="X93" s="219" t="str">
        <f>IF(OR(AND('Résultats élèves'!H85&gt;=$E$4,'Résultats élèves'!H85&lt;=$E$5),'Résultats élèves'!H85="A"),'Groupes de besoin'!A93,"")</f>
        <v/>
      </c>
      <c r="Y93" s="220" t="str">
        <f>IF(X93="","",'Résultats élèves'!H85)</f>
        <v/>
      </c>
      <c r="Z93" s="222"/>
      <c r="AA93" s="223">
        <f t="shared" si="2"/>
        <v>24</v>
      </c>
      <c r="AB93" s="224">
        <f t="shared" si="1"/>
        <v>20</v>
      </c>
      <c r="AC93" s="291" t="str">
        <f>IF(AA93&lt;$AA$9,#REF!,"")</f>
        <v/>
      </c>
      <c r="AD93" s="291"/>
      <c r="AE93" s="226"/>
      <c r="AF93" s="217" t="str">
        <f>IF(OR('Résultats élèves'!I85&lt;$E$4,'Résultats élèves'!I85="A"),'Groupes de besoin'!A93,"")</f>
        <v/>
      </c>
      <c r="AG93" s="218" t="str">
        <f>IF(AF93="","",'Résultats élèves'!I85)</f>
        <v/>
      </c>
      <c r="AH93" s="219" t="str">
        <f>IF(OR(AND('Résultats élèves'!I85&gt;=$E$4,'Résultats élèves'!I85&lt;=$E$5),'Résultats élèves'!I85="A"),'Groupes de besoin'!A93,"")</f>
        <v/>
      </c>
      <c r="AI93" s="220" t="str">
        <f>IF(AH93="","",'Résultats élèves'!I85)</f>
        <v/>
      </c>
      <c r="AJ93" s="221"/>
      <c r="AK93" s="217" t="str">
        <f>IF(OR('Résultats élèves'!J85&lt;$E$4,'Résultats élèves'!J85="A"),'Groupes de besoin'!A93,"")</f>
        <v/>
      </c>
      <c r="AL93" s="218" t="str">
        <f>IF(AK93="","",'Résultats élèves'!J85)</f>
        <v/>
      </c>
      <c r="AM93" s="219" t="str">
        <f>IF(OR(AND('Résultats élèves'!J85&gt;=$E$4,'Résultats élèves'!J85&lt;=$E$5),'Résultats élèves'!J85="A"),'Groupes de besoin'!A93,"")</f>
        <v/>
      </c>
      <c r="AN93" s="220" t="str">
        <f>IF(AM93="","",'Résultats élèves'!J85)</f>
        <v/>
      </c>
      <c r="AO93" s="221"/>
      <c r="AP93" s="217" t="str">
        <f>IF(OR('Résultats élèves'!K85&lt;$E$4,'Résultats élèves'!K85="A"),'Groupes de besoin'!A93,"")</f>
        <v/>
      </c>
      <c r="AQ93" s="218" t="str">
        <f>IF(AP93="","",'Résultats élèves'!K85)</f>
        <v/>
      </c>
      <c r="AR93" s="219" t="str">
        <f>IF(OR(AND('Résultats élèves'!K85&gt;=$E$4,'Résultats élèves'!K85&lt;=$E$5),'Résultats élèves'!K85="A"),'Groupes de besoin'!A93,"")</f>
        <v/>
      </c>
      <c r="AS93" s="220" t="str">
        <f>IF(AR93="","",'Résultats élèves'!K85)</f>
        <v/>
      </c>
      <c r="AT93" s="221"/>
      <c r="AU93" s="217" t="str">
        <f>IF(OR('Résultats élèves'!L85&lt;$E$4,'Résultats élèves'!L85="A"),'Groupes de besoin'!A93,"")</f>
        <v/>
      </c>
      <c r="AV93" s="218" t="str">
        <f>IF(AU93="","",'Résultats élèves'!L85)</f>
        <v/>
      </c>
      <c r="AW93" s="219" t="str">
        <f>IF(OR(AND('Résultats élèves'!L85&gt;=$E$4,'Résultats élèves'!L85&lt;=$E$5),'Résultats élèves'!L85="A"),'Groupes de besoin'!A93,"")</f>
        <v/>
      </c>
      <c r="AX93" s="220" t="str">
        <f>IF(AW93="","",'Résultats élèves'!L85)</f>
        <v/>
      </c>
      <c r="AY93" s="221"/>
      <c r="AZ93" s="217" t="str">
        <f>IF(OR('Résultats élèves'!M85&lt;$E$4,'Résultats élèves'!M85="A"),'Groupes de besoin'!A93,"")</f>
        <v/>
      </c>
      <c r="BA93" s="218" t="str">
        <f>IF(AZ93="","",'Résultats élèves'!M85)</f>
        <v/>
      </c>
      <c r="BB93" s="219" t="str">
        <f>IF(OR(AND('Résultats élèves'!M85&gt;=$E$4,'Résultats élèves'!M85&lt;=$E$5),'Résultats élèves'!M85="A"),'Groupes de besoin'!A93,"")</f>
        <v/>
      </c>
      <c r="BC93" s="220" t="str">
        <f>IF(BB93="","",'Résultats élèves'!M85)</f>
        <v/>
      </c>
    </row>
    <row r="94" spans="1:55" s="225" customFormat="1">
      <c r="A94" s="227" t="str">
        <f>IF(Accueil!F95="","",Accueil!F95)</f>
        <v/>
      </c>
      <c r="B94" s="217" t="str">
        <f>IF(OR('Résultats élèves'!D86&lt;$E$4,'Résultats élèves'!D86="A"),'Groupes de besoin'!A94,"")</f>
        <v/>
      </c>
      <c r="C94" s="218" t="str">
        <f>IF(B94="","",'Résultats élèves'!D86)</f>
        <v/>
      </c>
      <c r="D94" s="219" t="str">
        <f>IF(OR(AND('Résultats élèves'!D86&gt;=$E$4,'Résultats élèves'!D86&lt;=$E$5),'Résultats élèves'!D86="A"),'Groupes de besoin'!A94,"")</f>
        <v/>
      </c>
      <c r="E94" s="220" t="str">
        <f>IF(D94="","",'Résultats élèves'!D86)</f>
        <v/>
      </c>
      <c r="F94" s="221"/>
      <c r="G94" s="217" t="str">
        <f>IF(OR('Résultats élèves'!E86&lt;$E$4,'Résultats élèves'!E86="A"),'Groupes de besoin'!A94,"")</f>
        <v/>
      </c>
      <c r="H94" s="218" t="str">
        <f>IF(G94="","",'Résultats élèves'!E86)</f>
        <v/>
      </c>
      <c r="I94" s="219" t="str">
        <f>IF(OR(AND('Résultats élèves'!E86&gt;=$E$4,'Résultats élèves'!E86&lt;=$E$5),'Résultats élèves'!E86="A"),'Groupes de besoin'!A94,"")</f>
        <v/>
      </c>
      <c r="J94" s="220" t="str">
        <f>IF(I94="","",'Résultats élèves'!E86)</f>
        <v/>
      </c>
      <c r="K94" s="221"/>
      <c r="L94" s="217" t="str">
        <f>IF(OR('Résultats élèves'!F86&lt;$E$4,'Résultats élèves'!F86="A"),'Groupes de besoin'!A94,"")</f>
        <v/>
      </c>
      <c r="M94" s="218" t="str">
        <f>IF(L94="","",'Résultats élèves'!F86)</f>
        <v/>
      </c>
      <c r="N94" s="219" t="str">
        <f>IF(OR(AND('Résultats élèves'!F86&gt;=$E$4,'Résultats élèves'!F86&lt;=$E$5),'Résultats élèves'!F86="A"),'Groupes de besoin'!A94,"")</f>
        <v/>
      </c>
      <c r="O94" s="220" t="str">
        <f>IF(N94="","",'Résultats élèves'!F86)</f>
        <v/>
      </c>
      <c r="P94" s="221"/>
      <c r="Q94" s="217" t="str">
        <f>IF(OR('Résultats élèves'!G86&lt;$E$4,'Résultats élèves'!G86="A"),'Groupes de besoin'!A94,"")</f>
        <v/>
      </c>
      <c r="R94" s="218" t="str">
        <f>IF(Q94="","",'Résultats élèves'!G86)</f>
        <v/>
      </c>
      <c r="S94" s="219" t="str">
        <f>IF(OR(AND('Résultats élèves'!G86&gt;=$E$4,'Résultats élèves'!G86&lt;=$E$5),'Résultats élèves'!G86="A"),'Groupes de besoin'!A94,"")</f>
        <v/>
      </c>
      <c r="T94" s="220" t="str">
        <f>IF(S94="","",'Résultats élèves'!G86)</f>
        <v/>
      </c>
      <c r="U94" s="221"/>
      <c r="V94" s="217" t="str">
        <f>IF(OR('Résultats élèves'!H86&lt;$E$4,'Résultats élèves'!H86="A"),'Groupes de besoin'!A94,"")</f>
        <v/>
      </c>
      <c r="W94" s="218" t="str">
        <f>IF(V94="","",'Résultats élèves'!H86)</f>
        <v/>
      </c>
      <c r="X94" s="219" t="str">
        <f>IF(OR(AND('Résultats élèves'!H86&gt;=$E$4,'Résultats élèves'!H86&lt;=$E$5),'Résultats élèves'!H86="A"),'Groupes de besoin'!A94,"")</f>
        <v/>
      </c>
      <c r="Y94" s="220" t="str">
        <f>IF(X94="","",'Résultats élèves'!H86)</f>
        <v/>
      </c>
      <c r="Z94" s="222"/>
      <c r="AA94" s="223">
        <f t="shared" si="2"/>
        <v>24</v>
      </c>
      <c r="AB94" s="224">
        <f t="shared" si="1"/>
        <v>20</v>
      </c>
      <c r="AC94" s="291" t="str">
        <f>IF(AA94&lt;$AA$9,#REF!,"")</f>
        <v/>
      </c>
      <c r="AD94" s="291"/>
      <c r="AE94" s="226"/>
      <c r="AF94" s="217" t="str">
        <f>IF(OR('Résultats élèves'!I86&lt;$E$4,'Résultats élèves'!I86="A"),'Groupes de besoin'!A94,"")</f>
        <v/>
      </c>
      <c r="AG94" s="218" t="str">
        <f>IF(AF94="","",'Résultats élèves'!I86)</f>
        <v/>
      </c>
      <c r="AH94" s="219" t="str">
        <f>IF(OR(AND('Résultats élèves'!I86&gt;=$E$4,'Résultats élèves'!I86&lt;=$E$5),'Résultats élèves'!I86="A"),'Groupes de besoin'!A94,"")</f>
        <v/>
      </c>
      <c r="AI94" s="220" t="str">
        <f>IF(AH94="","",'Résultats élèves'!I86)</f>
        <v/>
      </c>
      <c r="AJ94" s="221"/>
      <c r="AK94" s="217" t="str">
        <f>IF(OR('Résultats élèves'!J86&lt;$E$4,'Résultats élèves'!J86="A"),'Groupes de besoin'!A94,"")</f>
        <v/>
      </c>
      <c r="AL94" s="218" t="str">
        <f>IF(AK94="","",'Résultats élèves'!J86)</f>
        <v/>
      </c>
      <c r="AM94" s="219" t="str">
        <f>IF(OR(AND('Résultats élèves'!J86&gt;=$E$4,'Résultats élèves'!J86&lt;=$E$5),'Résultats élèves'!J86="A"),'Groupes de besoin'!A94,"")</f>
        <v/>
      </c>
      <c r="AN94" s="220" t="str">
        <f>IF(AM94="","",'Résultats élèves'!J86)</f>
        <v/>
      </c>
      <c r="AO94" s="221"/>
      <c r="AP94" s="217" t="str">
        <f>IF(OR('Résultats élèves'!K86&lt;$E$4,'Résultats élèves'!K86="A"),'Groupes de besoin'!A94,"")</f>
        <v/>
      </c>
      <c r="AQ94" s="218" t="str">
        <f>IF(AP94="","",'Résultats élèves'!K86)</f>
        <v/>
      </c>
      <c r="AR94" s="219" t="str">
        <f>IF(OR(AND('Résultats élèves'!K86&gt;=$E$4,'Résultats élèves'!K86&lt;=$E$5),'Résultats élèves'!K86="A"),'Groupes de besoin'!A94,"")</f>
        <v/>
      </c>
      <c r="AS94" s="220" t="str">
        <f>IF(AR94="","",'Résultats élèves'!K86)</f>
        <v/>
      </c>
      <c r="AT94" s="221"/>
      <c r="AU94" s="217" t="str">
        <f>IF(OR('Résultats élèves'!L86&lt;$E$4,'Résultats élèves'!L86="A"),'Groupes de besoin'!A94,"")</f>
        <v/>
      </c>
      <c r="AV94" s="218" t="str">
        <f>IF(AU94="","",'Résultats élèves'!L86)</f>
        <v/>
      </c>
      <c r="AW94" s="219" t="str">
        <f>IF(OR(AND('Résultats élèves'!L86&gt;=$E$4,'Résultats élèves'!L86&lt;=$E$5),'Résultats élèves'!L86="A"),'Groupes de besoin'!A94,"")</f>
        <v/>
      </c>
      <c r="AX94" s="220" t="str">
        <f>IF(AW94="","",'Résultats élèves'!L86)</f>
        <v/>
      </c>
      <c r="AY94" s="221"/>
      <c r="AZ94" s="217" t="str">
        <f>IF(OR('Résultats élèves'!M86&lt;$E$4,'Résultats élèves'!M86="A"),'Groupes de besoin'!A94,"")</f>
        <v/>
      </c>
      <c r="BA94" s="218" t="str">
        <f>IF(AZ94="","",'Résultats élèves'!M86)</f>
        <v/>
      </c>
      <c r="BB94" s="219" t="str">
        <f>IF(OR(AND('Résultats élèves'!M86&gt;=$E$4,'Résultats élèves'!M86&lt;=$E$5),'Résultats élèves'!M86="A"),'Groupes de besoin'!A94,"")</f>
        <v/>
      </c>
      <c r="BC94" s="220" t="str">
        <f>IF(BB94="","",'Résultats élèves'!M86)</f>
        <v/>
      </c>
    </row>
    <row r="95" spans="1:55" s="225" customFormat="1">
      <c r="A95" s="227" t="str">
        <f>IF(Accueil!F96="","",Accueil!F96)</f>
        <v/>
      </c>
      <c r="B95" s="217" t="str">
        <f>IF(OR('Résultats élèves'!D87&lt;$E$4,'Résultats élèves'!D87="A"),'Groupes de besoin'!A95,"")</f>
        <v/>
      </c>
      <c r="C95" s="218" t="str">
        <f>IF(B95="","",'Résultats élèves'!D87)</f>
        <v/>
      </c>
      <c r="D95" s="219" t="str">
        <f>IF(OR(AND('Résultats élèves'!D87&gt;=$E$4,'Résultats élèves'!D87&lt;=$E$5),'Résultats élèves'!D87="A"),'Groupes de besoin'!A95,"")</f>
        <v/>
      </c>
      <c r="E95" s="220" t="str">
        <f>IF(D95="","",'Résultats élèves'!D87)</f>
        <v/>
      </c>
      <c r="F95" s="221"/>
      <c r="G95" s="217" t="str">
        <f>IF(OR('Résultats élèves'!E87&lt;$E$4,'Résultats élèves'!E87="A"),'Groupes de besoin'!A95,"")</f>
        <v/>
      </c>
      <c r="H95" s="218" t="str">
        <f>IF(G95="","",'Résultats élèves'!E87)</f>
        <v/>
      </c>
      <c r="I95" s="219" t="str">
        <f>IF(OR(AND('Résultats élèves'!E87&gt;=$E$4,'Résultats élèves'!E87&lt;=$E$5),'Résultats élèves'!E87="A"),'Groupes de besoin'!A95,"")</f>
        <v/>
      </c>
      <c r="J95" s="220" t="str">
        <f>IF(I95="","",'Résultats élèves'!E87)</f>
        <v/>
      </c>
      <c r="K95" s="221"/>
      <c r="L95" s="217" t="str">
        <f>IF(OR('Résultats élèves'!F87&lt;$E$4,'Résultats élèves'!F87="A"),'Groupes de besoin'!A95,"")</f>
        <v/>
      </c>
      <c r="M95" s="218" t="str">
        <f>IF(L95="","",'Résultats élèves'!F87)</f>
        <v/>
      </c>
      <c r="N95" s="219" t="str">
        <f>IF(OR(AND('Résultats élèves'!F87&gt;=$E$4,'Résultats élèves'!F87&lt;=$E$5),'Résultats élèves'!F87="A"),'Groupes de besoin'!A95,"")</f>
        <v/>
      </c>
      <c r="O95" s="220" t="str">
        <f>IF(N95="","",'Résultats élèves'!F87)</f>
        <v/>
      </c>
      <c r="P95" s="221"/>
      <c r="Q95" s="217" t="str">
        <f>IF(OR('Résultats élèves'!G87&lt;$E$4,'Résultats élèves'!G87="A"),'Groupes de besoin'!A95,"")</f>
        <v/>
      </c>
      <c r="R95" s="218" t="str">
        <f>IF(Q95="","",'Résultats élèves'!G87)</f>
        <v/>
      </c>
      <c r="S95" s="219" t="str">
        <f>IF(OR(AND('Résultats élèves'!G87&gt;=$E$4,'Résultats élèves'!G87&lt;=$E$5),'Résultats élèves'!G87="A"),'Groupes de besoin'!A95,"")</f>
        <v/>
      </c>
      <c r="T95" s="220" t="str">
        <f>IF(S95="","",'Résultats élèves'!G87)</f>
        <v/>
      </c>
      <c r="U95" s="221"/>
      <c r="V95" s="217" t="str">
        <f>IF(OR('Résultats élèves'!H87&lt;$E$4,'Résultats élèves'!H87="A"),'Groupes de besoin'!A95,"")</f>
        <v/>
      </c>
      <c r="W95" s="218" t="str">
        <f>IF(V95="","",'Résultats élèves'!H87)</f>
        <v/>
      </c>
      <c r="X95" s="219" t="str">
        <f>IF(OR(AND('Résultats élèves'!H87&gt;=$E$4,'Résultats élèves'!H87&lt;=$E$5),'Résultats élèves'!H87="A"),'Groupes de besoin'!A95,"")</f>
        <v/>
      </c>
      <c r="Y95" s="220" t="str">
        <f>IF(X95="","",'Résultats élèves'!H87)</f>
        <v/>
      </c>
      <c r="Z95" s="222"/>
      <c r="AA95" s="223">
        <f t="shared" si="2"/>
        <v>24</v>
      </c>
      <c r="AB95" s="224">
        <f t="shared" si="1"/>
        <v>20</v>
      </c>
      <c r="AC95" s="291" t="str">
        <f>IF(AA95&lt;$AA$9,#REF!,"")</f>
        <v/>
      </c>
      <c r="AD95" s="291"/>
      <c r="AE95" s="226"/>
      <c r="AF95" s="217" t="str">
        <f>IF(OR('Résultats élèves'!I87&lt;$E$4,'Résultats élèves'!I87="A"),'Groupes de besoin'!A95,"")</f>
        <v/>
      </c>
      <c r="AG95" s="218" t="str">
        <f>IF(AF95="","",'Résultats élèves'!I87)</f>
        <v/>
      </c>
      <c r="AH95" s="219" t="str">
        <f>IF(OR(AND('Résultats élèves'!I87&gt;=$E$4,'Résultats élèves'!I87&lt;=$E$5),'Résultats élèves'!I87="A"),'Groupes de besoin'!A95,"")</f>
        <v/>
      </c>
      <c r="AI95" s="220" t="str">
        <f>IF(AH95="","",'Résultats élèves'!I87)</f>
        <v/>
      </c>
      <c r="AJ95" s="221"/>
      <c r="AK95" s="217" t="str">
        <f>IF(OR('Résultats élèves'!J87&lt;$E$4,'Résultats élèves'!J87="A"),'Groupes de besoin'!A95,"")</f>
        <v/>
      </c>
      <c r="AL95" s="218" t="str">
        <f>IF(AK95="","",'Résultats élèves'!J87)</f>
        <v/>
      </c>
      <c r="AM95" s="219" t="str">
        <f>IF(OR(AND('Résultats élèves'!J87&gt;=$E$4,'Résultats élèves'!J87&lt;=$E$5),'Résultats élèves'!J87="A"),'Groupes de besoin'!A95,"")</f>
        <v/>
      </c>
      <c r="AN95" s="220" t="str">
        <f>IF(AM95="","",'Résultats élèves'!J87)</f>
        <v/>
      </c>
      <c r="AO95" s="221"/>
      <c r="AP95" s="217" t="str">
        <f>IF(OR('Résultats élèves'!K87&lt;$E$4,'Résultats élèves'!K87="A"),'Groupes de besoin'!A95,"")</f>
        <v/>
      </c>
      <c r="AQ95" s="218" t="str">
        <f>IF(AP95="","",'Résultats élèves'!K87)</f>
        <v/>
      </c>
      <c r="AR95" s="219" t="str">
        <f>IF(OR(AND('Résultats élèves'!K87&gt;=$E$4,'Résultats élèves'!K87&lt;=$E$5),'Résultats élèves'!K87="A"),'Groupes de besoin'!A95,"")</f>
        <v/>
      </c>
      <c r="AS95" s="220" t="str">
        <f>IF(AR95="","",'Résultats élèves'!K87)</f>
        <v/>
      </c>
      <c r="AT95" s="221"/>
      <c r="AU95" s="217" t="str">
        <f>IF(OR('Résultats élèves'!L87&lt;$E$4,'Résultats élèves'!L87="A"),'Groupes de besoin'!A95,"")</f>
        <v/>
      </c>
      <c r="AV95" s="218" t="str">
        <f>IF(AU95="","",'Résultats élèves'!L87)</f>
        <v/>
      </c>
      <c r="AW95" s="219" t="str">
        <f>IF(OR(AND('Résultats élèves'!L87&gt;=$E$4,'Résultats élèves'!L87&lt;=$E$5),'Résultats élèves'!L87="A"),'Groupes de besoin'!A95,"")</f>
        <v/>
      </c>
      <c r="AX95" s="220" t="str">
        <f>IF(AW95="","",'Résultats élèves'!L87)</f>
        <v/>
      </c>
      <c r="AY95" s="221"/>
      <c r="AZ95" s="217" t="str">
        <f>IF(OR('Résultats élèves'!M87&lt;$E$4,'Résultats élèves'!M87="A"),'Groupes de besoin'!A95,"")</f>
        <v/>
      </c>
      <c r="BA95" s="218" t="str">
        <f>IF(AZ95="","",'Résultats élèves'!M87)</f>
        <v/>
      </c>
      <c r="BB95" s="219" t="str">
        <f>IF(OR(AND('Résultats élèves'!M87&gt;=$E$4,'Résultats élèves'!M87&lt;=$E$5),'Résultats élèves'!M87="A"),'Groupes de besoin'!A95,"")</f>
        <v/>
      </c>
      <c r="BC95" s="220" t="str">
        <f>IF(BB95="","",'Résultats élèves'!M87)</f>
        <v/>
      </c>
    </row>
    <row r="96" spans="1:55" s="225" customFormat="1">
      <c r="A96" s="227" t="str">
        <f>IF(Accueil!F97="","",Accueil!F97)</f>
        <v/>
      </c>
      <c r="B96" s="217" t="str">
        <f>IF(OR('Résultats élèves'!D88&lt;$E$4,'Résultats élèves'!D88="A"),'Groupes de besoin'!A96,"")</f>
        <v/>
      </c>
      <c r="C96" s="218" t="str">
        <f>IF(B96="","",'Résultats élèves'!D88)</f>
        <v/>
      </c>
      <c r="D96" s="219" t="str">
        <f>IF(OR(AND('Résultats élèves'!D88&gt;=$E$4,'Résultats élèves'!D88&lt;=$E$5),'Résultats élèves'!D88="A"),'Groupes de besoin'!A96,"")</f>
        <v/>
      </c>
      <c r="E96" s="220" t="str">
        <f>IF(D96="","",'Résultats élèves'!D88)</f>
        <v/>
      </c>
      <c r="F96" s="221"/>
      <c r="G96" s="217" t="str">
        <f>IF(OR('Résultats élèves'!E88&lt;$E$4,'Résultats élèves'!E88="A"),'Groupes de besoin'!A96,"")</f>
        <v/>
      </c>
      <c r="H96" s="218" t="str">
        <f>IF(G96="","",'Résultats élèves'!E88)</f>
        <v/>
      </c>
      <c r="I96" s="219" t="str">
        <f>IF(OR(AND('Résultats élèves'!E88&gt;=$E$4,'Résultats élèves'!E88&lt;=$E$5),'Résultats élèves'!E88="A"),'Groupes de besoin'!A96,"")</f>
        <v/>
      </c>
      <c r="J96" s="220" t="str">
        <f>IF(I96="","",'Résultats élèves'!E88)</f>
        <v/>
      </c>
      <c r="K96" s="221"/>
      <c r="L96" s="217" t="str">
        <f>IF(OR('Résultats élèves'!F88&lt;$E$4,'Résultats élèves'!F88="A"),'Groupes de besoin'!A96,"")</f>
        <v/>
      </c>
      <c r="M96" s="218" t="str">
        <f>IF(L96="","",'Résultats élèves'!F88)</f>
        <v/>
      </c>
      <c r="N96" s="219" t="str">
        <f>IF(OR(AND('Résultats élèves'!F88&gt;=$E$4,'Résultats élèves'!F88&lt;=$E$5),'Résultats élèves'!F88="A"),'Groupes de besoin'!A96,"")</f>
        <v/>
      </c>
      <c r="O96" s="220" t="str">
        <f>IF(N96="","",'Résultats élèves'!F88)</f>
        <v/>
      </c>
      <c r="P96" s="221"/>
      <c r="Q96" s="217" t="str">
        <f>IF(OR('Résultats élèves'!G88&lt;$E$4,'Résultats élèves'!G88="A"),'Groupes de besoin'!A96,"")</f>
        <v/>
      </c>
      <c r="R96" s="218" t="str">
        <f>IF(Q96="","",'Résultats élèves'!G88)</f>
        <v/>
      </c>
      <c r="S96" s="219" t="str">
        <f>IF(OR(AND('Résultats élèves'!G88&gt;=$E$4,'Résultats élèves'!G88&lt;=$E$5),'Résultats élèves'!G88="A"),'Groupes de besoin'!A96,"")</f>
        <v/>
      </c>
      <c r="T96" s="220" t="str">
        <f>IF(S96="","",'Résultats élèves'!G88)</f>
        <v/>
      </c>
      <c r="U96" s="221"/>
      <c r="V96" s="217" t="str">
        <f>IF(OR('Résultats élèves'!H88&lt;$E$4,'Résultats élèves'!H88="A"),'Groupes de besoin'!A96,"")</f>
        <v/>
      </c>
      <c r="W96" s="218" t="str">
        <f>IF(V96="","",'Résultats élèves'!H88)</f>
        <v/>
      </c>
      <c r="X96" s="219" t="str">
        <f>IF(OR(AND('Résultats élèves'!H88&gt;=$E$4,'Résultats élèves'!H88&lt;=$E$5),'Résultats élèves'!H88="A"),'Groupes de besoin'!A96,"")</f>
        <v/>
      </c>
      <c r="Y96" s="220" t="str">
        <f>IF(X96="","",'Résultats élèves'!H88)</f>
        <v/>
      </c>
      <c r="Z96" s="222"/>
      <c r="AA96" s="223">
        <f t="shared" si="2"/>
        <v>24</v>
      </c>
      <c r="AB96" s="224">
        <f t="shared" si="1"/>
        <v>20</v>
      </c>
      <c r="AC96" s="291" t="str">
        <f>IF(AA96&lt;$AA$9,#REF!,"")</f>
        <v/>
      </c>
      <c r="AD96" s="291"/>
      <c r="AE96" s="226"/>
      <c r="AF96" s="217" t="str">
        <f>IF(OR('Résultats élèves'!I88&lt;$E$4,'Résultats élèves'!I88="A"),'Groupes de besoin'!A96,"")</f>
        <v/>
      </c>
      <c r="AG96" s="218" t="str">
        <f>IF(AF96="","",'Résultats élèves'!I88)</f>
        <v/>
      </c>
      <c r="AH96" s="219" t="str">
        <f>IF(OR(AND('Résultats élèves'!I88&gt;=$E$4,'Résultats élèves'!I88&lt;=$E$5),'Résultats élèves'!I88="A"),'Groupes de besoin'!A96,"")</f>
        <v/>
      </c>
      <c r="AI96" s="220" t="str">
        <f>IF(AH96="","",'Résultats élèves'!I88)</f>
        <v/>
      </c>
      <c r="AJ96" s="221"/>
      <c r="AK96" s="217" t="str">
        <f>IF(OR('Résultats élèves'!J88&lt;$E$4,'Résultats élèves'!J88="A"),'Groupes de besoin'!A96,"")</f>
        <v/>
      </c>
      <c r="AL96" s="218" t="str">
        <f>IF(AK96="","",'Résultats élèves'!J88)</f>
        <v/>
      </c>
      <c r="AM96" s="219" t="str">
        <f>IF(OR(AND('Résultats élèves'!J88&gt;=$E$4,'Résultats élèves'!J88&lt;=$E$5),'Résultats élèves'!J88="A"),'Groupes de besoin'!A96,"")</f>
        <v/>
      </c>
      <c r="AN96" s="220" t="str">
        <f>IF(AM96="","",'Résultats élèves'!J88)</f>
        <v/>
      </c>
      <c r="AO96" s="221"/>
      <c r="AP96" s="217" t="str">
        <f>IF(OR('Résultats élèves'!K88&lt;$E$4,'Résultats élèves'!K88="A"),'Groupes de besoin'!A96,"")</f>
        <v/>
      </c>
      <c r="AQ96" s="218" t="str">
        <f>IF(AP96="","",'Résultats élèves'!K88)</f>
        <v/>
      </c>
      <c r="AR96" s="219" t="str">
        <f>IF(OR(AND('Résultats élèves'!K88&gt;=$E$4,'Résultats élèves'!K88&lt;=$E$5),'Résultats élèves'!K88="A"),'Groupes de besoin'!A96,"")</f>
        <v/>
      </c>
      <c r="AS96" s="220" t="str">
        <f>IF(AR96="","",'Résultats élèves'!K88)</f>
        <v/>
      </c>
      <c r="AT96" s="221"/>
      <c r="AU96" s="217" t="str">
        <f>IF(OR('Résultats élèves'!L88&lt;$E$4,'Résultats élèves'!L88="A"),'Groupes de besoin'!A96,"")</f>
        <v/>
      </c>
      <c r="AV96" s="218" t="str">
        <f>IF(AU96="","",'Résultats élèves'!L88)</f>
        <v/>
      </c>
      <c r="AW96" s="219" t="str">
        <f>IF(OR(AND('Résultats élèves'!L88&gt;=$E$4,'Résultats élèves'!L88&lt;=$E$5),'Résultats élèves'!L88="A"),'Groupes de besoin'!A96,"")</f>
        <v/>
      </c>
      <c r="AX96" s="220" t="str">
        <f>IF(AW96="","",'Résultats élèves'!L88)</f>
        <v/>
      </c>
      <c r="AY96" s="221"/>
      <c r="AZ96" s="217" t="str">
        <f>IF(OR('Résultats élèves'!M88&lt;$E$4,'Résultats élèves'!M88="A"),'Groupes de besoin'!A96,"")</f>
        <v/>
      </c>
      <c r="BA96" s="218" t="str">
        <f>IF(AZ96="","",'Résultats élèves'!M88)</f>
        <v/>
      </c>
      <c r="BB96" s="219" t="str">
        <f>IF(OR(AND('Résultats élèves'!M88&gt;=$E$4,'Résultats élèves'!M88&lt;=$E$5),'Résultats élèves'!M88="A"),'Groupes de besoin'!A96,"")</f>
        <v/>
      </c>
      <c r="BC96" s="220" t="str">
        <f>IF(BB96="","",'Résultats élèves'!M88)</f>
        <v/>
      </c>
    </row>
    <row r="97" spans="1:55" s="225" customFormat="1">
      <c r="A97" s="227" t="str">
        <f>IF(Accueil!F98="","",Accueil!F98)</f>
        <v/>
      </c>
      <c r="B97" s="217" t="str">
        <f>IF(OR('Résultats élèves'!D89&lt;$E$4,'Résultats élèves'!D89="A"),'Groupes de besoin'!A97,"")</f>
        <v/>
      </c>
      <c r="C97" s="218" t="str">
        <f>IF(B97="","",'Résultats élèves'!D89)</f>
        <v/>
      </c>
      <c r="D97" s="219" t="str">
        <f>IF(OR(AND('Résultats élèves'!D89&gt;=$E$4,'Résultats élèves'!D89&lt;=$E$5),'Résultats élèves'!D89="A"),'Groupes de besoin'!A97,"")</f>
        <v/>
      </c>
      <c r="E97" s="220" t="str">
        <f>IF(D97="","",'Résultats élèves'!D89)</f>
        <v/>
      </c>
      <c r="F97" s="221"/>
      <c r="G97" s="217" t="str">
        <f>IF(OR('Résultats élèves'!E89&lt;$E$4,'Résultats élèves'!E89="A"),'Groupes de besoin'!A97,"")</f>
        <v/>
      </c>
      <c r="H97" s="218" t="str">
        <f>IF(G97="","",'Résultats élèves'!E89)</f>
        <v/>
      </c>
      <c r="I97" s="219" t="str">
        <f>IF(OR(AND('Résultats élèves'!E89&gt;=$E$4,'Résultats élèves'!E89&lt;=$E$5),'Résultats élèves'!E89="A"),'Groupes de besoin'!A97,"")</f>
        <v/>
      </c>
      <c r="J97" s="220" t="str">
        <f>IF(I97="","",'Résultats élèves'!E89)</f>
        <v/>
      </c>
      <c r="K97" s="221"/>
      <c r="L97" s="217" t="str">
        <f>IF(OR('Résultats élèves'!F89&lt;$E$4,'Résultats élèves'!F89="A"),'Groupes de besoin'!A97,"")</f>
        <v/>
      </c>
      <c r="M97" s="218" t="str">
        <f>IF(L97="","",'Résultats élèves'!F89)</f>
        <v/>
      </c>
      <c r="N97" s="219" t="str">
        <f>IF(OR(AND('Résultats élèves'!F89&gt;=$E$4,'Résultats élèves'!F89&lt;=$E$5),'Résultats élèves'!F89="A"),'Groupes de besoin'!A97,"")</f>
        <v/>
      </c>
      <c r="O97" s="220" t="str">
        <f>IF(N97="","",'Résultats élèves'!F89)</f>
        <v/>
      </c>
      <c r="P97" s="221"/>
      <c r="Q97" s="217" t="str">
        <f>IF(OR('Résultats élèves'!G89&lt;$E$4,'Résultats élèves'!G89="A"),'Groupes de besoin'!A97,"")</f>
        <v/>
      </c>
      <c r="R97" s="218" t="str">
        <f>IF(Q97="","",'Résultats élèves'!G89)</f>
        <v/>
      </c>
      <c r="S97" s="219" t="str">
        <f>IF(OR(AND('Résultats élèves'!G89&gt;=$E$4,'Résultats élèves'!G89&lt;=$E$5),'Résultats élèves'!G89="A"),'Groupes de besoin'!A97,"")</f>
        <v/>
      </c>
      <c r="T97" s="220" t="str">
        <f>IF(S97="","",'Résultats élèves'!G89)</f>
        <v/>
      </c>
      <c r="U97" s="221"/>
      <c r="V97" s="217" t="str">
        <f>IF(OR('Résultats élèves'!H89&lt;$E$4,'Résultats élèves'!H89="A"),'Groupes de besoin'!A97,"")</f>
        <v/>
      </c>
      <c r="W97" s="218" t="str">
        <f>IF(V97="","",'Résultats élèves'!H89)</f>
        <v/>
      </c>
      <c r="X97" s="219" t="str">
        <f>IF(OR(AND('Résultats élèves'!H89&gt;=$E$4,'Résultats élèves'!H89&lt;=$E$5),'Résultats élèves'!H89="A"),'Groupes de besoin'!A97,"")</f>
        <v/>
      </c>
      <c r="Y97" s="220" t="str">
        <f>IF(X97="","",'Résultats élèves'!H89)</f>
        <v/>
      </c>
      <c r="Z97" s="222"/>
      <c r="AA97" s="223">
        <f t="shared" si="2"/>
        <v>24</v>
      </c>
      <c r="AB97" s="224">
        <f t="shared" si="1"/>
        <v>20</v>
      </c>
      <c r="AC97" s="291" t="str">
        <f>IF(AA97&lt;$AA$9,#REF!,"")</f>
        <v/>
      </c>
      <c r="AD97" s="291"/>
      <c r="AE97" s="226"/>
      <c r="AF97" s="217" t="str">
        <f>IF(OR('Résultats élèves'!I89&lt;$E$4,'Résultats élèves'!I89="A"),'Groupes de besoin'!A97,"")</f>
        <v/>
      </c>
      <c r="AG97" s="218" t="str">
        <f>IF(AF97="","",'Résultats élèves'!I89)</f>
        <v/>
      </c>
      <c r="AH97" s="219" t="str">
        <f>IF(OR(AND('Résultats élèves'!I89&gt;=$E$4,'Résultats élèves'!I89&lt;=$E$5),'Résultats élèves'!I89="A"),'Groupes de besoin'!A97,"")</f>
        <v/>
      </c>
      <c r="AI97" s="220" t="str">
        <f>IF(AH97="","",'Résultats élèves'!I89)</f>
        <v/>
      </c>
      <c r="AJ97" s="221"/>
      <c r="AK97" s="217" t="str">
        <f>IF(OR('Résultats élèves'!J89&lt;$E$4,'Résultats élèves'!J89="A"),'Groupes de besoin'!A97,"")</f>
        <v/>
      </c>
      <c r="AL97" s="218" t="str">
        <f>IF(AK97="","",'Résultats élèves'!J89)</f>
        <v/>
      </c>
      <c r="AM97" s="219" t="str">
        <f>IF(OR(AND('Résultats élèves'!J89&gt;=$E$4,'Résultats élèves'!J89&lt;=$E$5),'Résultats élèves'!J89="A"),'Groupes de besoin'!A97,"")</f>
        <v/>
      </c>
      <c r="AN97" s="220" t="str">
        <f>IF(AM97="","",'Résultats élèves'!J89)</f>
        <v/>
      </c>
      <c r="AO97" s="221"/>
      <c r="AP97" s="217" t="str">
        <f>IF(OR('Résultats élèves'!K89&lt;$E$4,'Résultats élèves'!K89="A"),'Groupes de besoin'!A97,"")</f>
        <v/>
      </c>
      <c r="AQ97" s="218" t="str">
        <f>IF(AP97="","",'Résultats élèves'!K89)</f>
        <v/>
      </c>
      <c r="AR97" s="219" t="str">
        <f>IF(OR(AND('Résultats élèves'!K89&gt;=$E$4,'Résultats élèves'!K89&lt;=$E$5),'Résultats élèves'!K89="A"),'Groupes de besoin'!A97,"")</f>
        <v/>
      </c>
      <c r="AS97" s="220" t="str">
        <f>IF(AR97="","",'Résultats élèves'!K89)</f>
        <v/>
      </c>
      <c r="AT97" s="221"/>
      <c r="AU97" s="217" t="str">
        <f>IF(OR('Résultats élèves'!L89&lt;$E$4,'Résultats élèves'!L89="A"),'Groupes de besoin'!A97,"")</f>
        <v/>
      </c>
      <c r="AV97" s="218" t="str">
        <f>IF(AU97="","",'Résultats élèves'!L89)</f>
        <v/>
      </c>
      <c r="AW97" s="219" t="str">
        <f>IF(OR(AND('Résultats élèves'!L89&gt;=$E$4,'Résultats élèves'!L89&lt;=$E$5),'Résultats élèves'!L89="A"),'Groupes de besoin'!A97,"")</f>
        <v/>
      </c>
      <c r="AX97" s="220" t="str">
        <f>IF(AW97="","",'Résultats élèves'!L89)</f>
        <v/>
      </c>
      <c r="AY97" s="221"/>
      <c r="AZ97" s="217" t="str">
        <f>IF(OR('Résultats élèves'!M89&lt;$E$4,'Résultats élèves'!M89="A"),'Groupes de besoin'!A97,"")</f>
        <v/>
      </c>
      <c r="BA97" s="218" t="str">
        <f>IF(AZ97="","",'Résultats élèves'!M89)</f>
        <v/>
      </c>
      <c r="BB97" s="219" t="str">
        <f>IF(OR(AND('Résultats élèves'!M89&gt;=$E$4,'Résultats élèves'!M89&lt;=$E$5),'Résultats élèves'!M89="A"),'Groupes de besoin'!A97,"")</f>
        <v/>
      </c>
      <c r="BC97" s="220" t="str">
        <f>IF(BB97="","",'Résultats élèves'!M89)</f>
        <v/>
      </c>
    </row>
    <row r="98" spans="1:55" s="225" customFormat="1">
      <c r="A98" s="227" t="str">
        <f>IF(Accueil!F99="","",Accueil!F99)</f>
        <v/>
      </c>
      <c r="B98" s="217" t="str">
        <f>IF(OR('Résultats élèves'!D90&lt;$E$4,'Résultats élèves'!D90="A"),'Groupes de besoin'!A98,"")</f>
        <v/>
      </c>
      <c r="C98" s="218" t="str">
        <f>IF(B98="","",'Résultats élèves'!D90)</f>
        <v/>
      </c>
      <c r="D98" s="219" t="str">
        <f>IF(OR(AND('Résultats élèves'!D90&gt;=$E$4,'Résultats élèves'!D90&lt;=$E$5),'Résultats élèves'!D90="A"),'Groupes de besoin'!A98,"")</f>
        <v/>
      </c>
      <c r="E98" s="220" t="str">
        <f>IF(D98="","",'Résultats élèves'!D90)</f>
        <v/>
      </c>
      <c r="F98" s="221"/>
      <c r="G98" s="217" t="str">
        <f>IF(OR('Résultats élèves'!E90&lt;$E$4,'Résultats élèves'!E90="A"),'Groupes de besoin'!A98,"")</f>
        <v/>
      </c>
      <c r="H98" s="218" t="str">
        <f>IF(G98="","",'Résultats élèves'!E90)</f>
        <v/>
      </c>
      <c r="I98" s="219" t="str">
        <f>IF(OR(AND('Résultats élèves'!E90&gt;=$E$4,'Résultats élèves'!E90&lt;=$E$5),'Résultats élèves'!E90="A"),'Groupes de besoin'!A98,"")</f>
        <v/>
      </c>
      <c r="J98" s="220" t="str">
        <f>IF(I98="","",'Résultats élèves'!E90)</f>
        <v/>
      </c>
      <c r="K98" s="221"/>
      <c r="L98" s="217" t="str">
        <f>IF(OR('Résultats élèves'!F90&lt;$E$4,'Résultats élèves'!F90="A"),'Groupes de besoin'!A98,"")</f>
        <v/>
      </c>
      <c r="M98" s="218" t="str">
        <f>IF(L98="","",'Résultats élèves'!F90)</f>
        <v/>
      </c>
      <c r="N98" s="219" t="str">
        <f>IF(OR(AND('Résultats élèves'!F90&gt;=$E$4,'Résultats élèves'!F90&lt;=$E$5),'Résultats élèves'!F90="A"),'Groupes de besoin'!A98,"")</f>
        <v/>
      </c>
      <c r="O98" s="220" t="str">
        <f>IF(N98="","",'Résultats élèves'!F90)</f>
        <v/>
      </c>
      <c r="P98" s="221"/>
      <c r="Q98" s="217" t="str">
        <f>IF(OR('Résultats élèves'!G90&lt;$E$4,'Résultats élèves'!G90="A"),'Groupes de besoin'!A98,"")</f>
        <v/>
      </c>
      <c r="R98" s="218" t="str">
        <f>IF(Q98="","",'Résultats élèves'!G90)</f>
        <v/>
      </c>
      <c r="S98" s="219" t="str">
        <f>IF(OR(AND('Résultats élèves'!G90&gt;=$E$4,'Résultats élèves'!G90&lt;=$E$5),'Résultats élèves'!G90="A"),'Groupes de besoin'!A98,"")</f>
        <v/>
      </c>
      <c r="T98" s="220" t="str">
        <f>IF(S98="","",'Résultats élèves'!G90)</f>
        <v/>
      </c>
      <c r="U98" s="221"/>
      <c r="V98" s="217" t="str">
        <f>IF(OR('Résultats élèves'!H90&lt;$E$4,'Résultats élèves'!H90="A"),'Groupes de besoin'!A98,"")</f>
        <v/>
      </c>
      <c r="W98" s="218" t="str">
        <f>IF(V98="","",'Résultats élèves'!H90)</f>
        <v/>
      </c>
      <c r="X98" s="219" t="str">
        <f>IF(OR(AND('Résultats élèves'!H90&gt;=$E$4,'Résultats élèves'!H90&lt;=$E$5),'Résultats élèves'!H90="A"),'Groupes de besoin'!A98,"")</f>
        <v/>
      </c>
      <c r="Y98" s="220" t="str">
        <f>IF(X98="","",'Résultats élèves'!H90)</f>
        <v/>
      </c>
      <c r="Z98" s="222"/>
      <c r="AA98" s="223">
        <f t="shared" si="2"/>
        <v>24</v>
      </c>
      <c r="AB98" s="224">
        <f t="shared" si="1"/>
        <v>20</v>
      </c>
      <c r="AC98" s="291" t="str">
        <f>IF(AA98&lt;$AA$9,#REF!,"")</f>
        <v/>
      </c>
      <c r="AD98" s="291"/>
      <c r="AE98" s="226"/>
      <c r="AF98" s="217" t="str">
        <f>IF(OR('Résultats élèves'!I90&lt;$E$4,'Résultats élèves'!I90="A"),'Groupes de besoin'!A98,"")</f>
        <v/>
      </c>
      <c r="AG98" s="218" t="str">
        <f>IF(AF98="","",'Résultats élèves'!I90)</f>
        <v/>
      </c>
      <c r="AH98" s="219" t="str">
        <f>IF(OR(AND('Résultats élèves'!I90&gt;=$E$4,'Résultats élèves'!I90&lt;=$E$5),'Résultats élèves'!I90="A"),'Groupes de besoin'!A98,"")</f>
        <v/>
      </c>
      <c r="AI98" s="220" t="str">
        <f>IF(AH98="","",'Résultats élèves'!I90)</f>
        <v/>
      </c>
      <c r="AJ98" s="221"/>
      <c r="AK98" s="217" t="str">
        <f>IF(OR('Résultats élèves'!J90&lt;$E$4,'Résultats élèves'!J90="A"),'Groupes de besoin'!A98,"")</f>
        <v/>
      </c>
      <c r="AL98" s="218" t="str">
        <f>IF(AK98="","",'Résultats élèves'!J90)</f>
        <v/>
      </c>
      <c r="AM98" s="219" t="str">
        <f>IF(OR(AND('Résultats élèves'!J90&gt;=$E$4,'Résultats élèves'!J90&lt;=$E$5),'Résultats élèves'!J90="A"),'Groupes de besoin'!A98,"")</f>
        <v/>
      </c>
      <c r="AN98" s="220" t="str">
        <f>IF(AM98="","",'Résultats élèves'!J90)</f>
        <v/>
      </c>
      <c r="AO98" s="221"/>
      <c r="AP98" s="217" t="str">
        <f>IF(OR('Résultats élèves'!K90&lt;$E$4,'Résultats élèves'!K90="A"),'Groupes de besoin'!A98,"")</f>
        <v/>
      </c>
      <c r="AQ98" s="218" t="str">
        <f>IF(AP98="","",'Résultats élèves'!K90)</f>
        <v/>
      </c>
      <c r="AR98" s="219" t="str">
        <f>IF(OR(AND('Résultats élèves'!K90&gt;=$E$4,'Résultats élèves'!K90&lt;=$E$5),'Résultats élèves'!K90="A"),'Groupes de besoin'!A98,"")</f>
        <v/>
      </c>
      <c r="AS98" s="220" t="str">
        <f>IF(AR98="","",'Résultats élèves'!K90)</f>
        <v/>
      </c>
      <c r="AT98" s="221"/>
      <c r="AU98" s="217" t="str">
        <f>IF(OR('Résultats élèves'!L90&lt;$E$4,'Résultats élèves'!L90="A"),'Groupes de besoin'!A98,"")</f>
        <v/>
      </c>
      <c r="AV98" s="218" t="str">
        <f>IF(AU98="","",'Résultats élèves'!L90)</f>
        <v/>
      </c>
      <c r="AW98" s="219" t="str">
        <f>IF(OR(AND('Résultats élèves'!L90&gt;=$E$4,'Résultats élèves'!L90&lt;=$E$5),'Résultats élèves'!L90="A"),'Groupes de besoin'!A98,"")</f>
        <v/>
      </c>
      <c r="AX98" s="220" t="str">
        <f>IF(AW98="","",'Résultats élèves'!L90)</f>
        <v/>
      </c>
      <c r="AY98" s="221"/>
      <c r="AZ98" s="217" t="str">
        <f>IF(OR('Résultats élèves'!M90&lt;$E$4,'Résultats élèves'!M90="A"),'Groupes de besoin'!A98,"")</f>
        <v/>
      </c>
      <c r="BA98" s="218" t="str">
        <f>IF(AZ98="","",'Résultats élèves'!M90)</f>
        <v/>
      </c>
      <c r="BB98" s="219" t="str">
        <f>IF(OR(AND('Résultats élèves'!M90&gt;=$E$4,'Résultats élèves'!M90&lt;=$E$5),'Résultats élèves'!M90="A"),'Groupes de besoin'!A98,"")</f>
        <v/>
      </c>
      <c r="BC98" s="220" t="str">
        <f>IF(BB98="","",'Résultats élèves'!M90)</f>
        <v/>
      </c>
    </row>
    <row r="99" spans="1:55" s="225" customFormat="1">
      <c r="A99" s="227" t="str">
        <f>IF(Accueil!F100="","",Accueil!F100)</f>
        <v/>
      </c>
      <c r="B99" s="217" t="str">
        <f>IF(OR('Résultats élèves'!D91&lt;$E$4,'Résultats élèves'!D91="A"),'Groupes de besoin'!A99,"")</f>
        <v/>
      </c>
      <c r="C99" s="218" t="str">
        <f>IF(B99="","",'Résultats élèves'!D91)</f>
        <v/>
      </c>
      <c r="D99" s="219" t="str">
        <f>IF(OR(AND('Résultats élèves'!D91&gt;=$E$4,'Résultats élèves'!D91&lt;=$E$5),'Résultats élèves'!D91="A"),'Groupes de besoin'!A99,"")</f>
        <v/>
      </c>
      <c r="E99" s="220" t="str">
        <f>IF(D99="","",'Résultats élèves'!D91)</f>
        <v/>
      </c>
      <c r="F99" s="221"/>
      <c r="G99" s="217" t="str">
        <f>IF(OR('Résultats élèves'!E91&lt;$E$4,'Résultats élèves'!E91="A"),'Groupes de besoin'!A99,"")</f>
        <v/>
      </c>
      <c r="H99" s="218" t="str">
        <f>IF(G99="","",'Résultats élèves'!E91)</f>
        <v/>
      </c>
      <c r="I99" s="219" t="str">
        <f>IF(OR(AND('Résultats élèves'!E91&gt;=$E$4,'Résultats élèves'!E91&lt;=$E$5),'Résultats élèves'!E91="A"),'Groupes de besoin'!A99,"")</f>
        <v/>
      </c>
      <c r="J99" s="220" t="str">
        <f>IF(I99="","",'Résultats élèves'!E91)</f>
        <v/>
      </c>
      <c r="K99" s="221"/>
      <c r="L99" s="217" t="str">
        <f>IF(OR('Résultats élèves'!F91&lt;$E$4,'Résultats élèves'!F91="A"),'Groupes de besoin'!A99,"")</f>
        <v/>
      </c>
      <c r="M99" s="218" t="str">
        <f>IF(L99="","",'Résultats élèves'!F91)</f>
        <v/>
      </c>
      <c r="N99" s="219" t="str">
        <f>IF(OR(AND('Résultats élèves'!F91&gt;=$E$4,'Résultats élèves'!F91&lt;=$E$5),'Résultats élèves'!F91="A"),'Groupes de besoin'!A99,"")</f>
        <v/>
      </c>
      <c r="O99" s="220" t="str">
        <f>IF(N99="","",'Résultats élèves'!F91)</f>
        <v/>
      </c>
      <c r="P99" s="221"/>
      <c r="Q99" s="217" t="str">
        <f>IF(OR('Résultats élèves'!G91&lt;$E$4,'Résultats élèves'!G91="A"),'Groupes de besoin'!A99,"")</f>
        <v/>
      </c>
      <c r="R99" s="218" t="str">
        <f>IF(Q99="","",'Résultats élèves'!G91)</f>
        <v/>
      </c>
      <c r="S99" s="219" t="str">
        <f>IF(OR(AND('Résultats élèves'!G91&gt;=$E$4,'Résultats élèves'!G91&lt;=$E$5),'Résultats élèves'!G91="A"),'Groupes de besoin'!A99,"")</f>
        <v/>
      </c>
      <c r="T99" s="220" t="str">
        <f>IF(S99="","",'Résultats élèves'!G91)</f>
        <v/>
      </c>
      <c r="U99" s="221"/>
      <c r="V99" s="217" t="str">
        <f>IF(OR('Résultats élèves'!H91&lt;$E$4,'Résultats élèves'!H91="A"),'Groupes de besoin'!A99,"")</f>
        <v/>
      </c>
      <c r="W99" s="218" t="str">
        <f>IF(V99="","",'Résultats élèves'!H91)</f>
        <v/>
      </c>
      <c r="X99" s="219" t="str">
        <f>IF(OR(AND('Résultats élèves'!H91&gt;=$E$4,'Résultats élèves'!H91&lt;=$E$5),'Résultats élèves'!H91="A"),'Groupes de besoin'!A99,"")</f>
        <v/>
      </c>
      <c r="Y99" s="220" t="str">
        <f>IF(X99="","",'Résultats élèves'!H91)</f>
        <v/>
      </c>
      <c r="Z99" s="222"/>
      <c r="AA99" s="223">
        <f t="shared" si="2"/>
        <v>24</v>
      </c>
      <c r="AB99" s="224">
        <f t="shared" si="1"/>
        <v>20</v>
      </c>
      <c r="AC99" s="291" t="str">
        <f>IF(AA99&lt;$AA$9,#REF!,"")</f>
        <v/>
      </c>
      <c r="AD99" s="291"/>
      <c r="AE99" s="226"/>
      <c r="AF99" s="217" t="str">
        <f>IF(OR('Résultats élèves'!I91&lt;$E$4,'Résultats élèves'!I91="A"),'Groupes de besoin'!A99,"")</f>
        <v/>
      </c>
      <c r="AG99" s="218" t="str">
        <f>IF(AF99="","",'Résultats élèves'!I91)</f>
        <v/>
      </c>
      <c r="AH99" s="219" t="str">
        <f>IF(OR(AND('Résultats élèves'!I91&gt;=$E$4,'Résultats élèves'!I91&lt;=$E$5),'Résultats élèves'!I91="A"),'Groupes de besoin'!A99,"")</f>
        <v/>
      </c>
      <c r="AI99" s="220" t="str">
        <f>IF(AH99="","",'Résultats élèves'!I91)</f>
        <v/>
      </c>
      <c r="AJ99" s="221"/>
      <c r="AK99" s="217" t="str">
        <f>IF(OR('Résultats élèves'!J91&lt;$E$4,'Résultats élèves'!J91="A"),'Groupes de besoin'!A99,"")</f>
        <v/>
      </c>
      <c r="AL99" s="218" t="str">
        <f>IF(AK99="","",'Résultats élèves'!J91)</f>
        <v/>
      </c>
      <c r="AM99" s="219" t="str">
        <f>IF(OR(AND('Résultats élèves'!J91&gt;=$E$4,'Résultats élèves'!J91&lt;=$E$5),'Résultats élèves'!J91="A"),'Groupes de besoin'!A99,"")</f>
        <v/>
      </c>
      <c r="AN99" s="220" t="str">
        <f>IF(AM99="","",'Résultats élèves'!J91)</f>
        <v/>
      </c>
      <c r="AO99" s="221"/>
      <c r="AP99" s="217" t="str">
        <f>IF(OR('Résultats élèves'!K91&lt;$E$4,'Résultats élèves'!K91="A"),'Groupes de besoin'!A99,"")</f>
        <v/>
      </c>
      <c r="AQ99" s="218" t="str">
        <f>IF(AP99="","",'Résultats élèves'!K91)</f>
        <v/>
      </c>
      <c r="AR99" s="219" t="str">
        <f>IF(OR(AND('Résultats élèves'!K91&gt;=$E$4,'Résultats élèves'!K91&lt;=$E$5),'Résultats élèves'!K91="A"),'Groupes de besoin'!A99,"")</f>
        <v/>
      </c>
      <c r="AS99" s="220" t="str">
        <f>IF(AR99="","",'Résultats élèves'!K91)</f>
        <v/>
      </c>
      <c r="AT99" s="221"/>
      <c r="AU99" s="217" t="str">
        <f>IF(OR('Résultats élèves'!L91&lt;$E$4,'Résultats élèves'!L91="A"),'Groupes de besoin'!A99,"")</f>
        <v/>
      </c>
      <c r="AV99" s="218" t="str">
        <f>IF(AU99="","",'Résultats élèves'!L91)</f>
        <v/>
      </c>
      <c r="AW99" s="219" t="str">
        <f>IF(OR(AND('Résultats élèves'!L91&gt;=$E$4,'Résultats élèves'!L91&lt;=$E$5),'Résultats élèves'!L91="A"),'Groupes de besoin'!A99,"")</f>
        <v/>
      </c>
      <c r="AX99" s="220" t="str">
        <f>IF(AW99="","",'Résultats élèves'!L91)</f>
        <v/>
      </c>
      <c r="AY99" s="221"/>
      <c r="AZ99" s="217" t="str">
        <f>IF(OR('Résultats élèves'!M91&lt;$E$4,'Résultats élèves'!M91="A"),'Groupes de besoin'!A99,"")</f>
        <v/>
      </c>
      <c r="BA99" s="218" t="str">
        <f>IF(AZ99="","",'Résultats élèves'!M91)</f>
        <v/>
      </c>
      <c r="BB99" s="219" t="str">
        <f>IF(OR(AND('Résultats élèves'!M91&gt;=$E$4,'Résultats élèves'!M91&lt;=$E$5),'Résultats élèves'!M91="A"),'Groupes de besoin'!A99,"")</f>
        <v/>
      </c>
      <c r="BC99" s="220" t="str">
        <f>IF(BB99="","",'Résultats élèves'!M91)</f>
        <v/>
      </c>
    </row>
    <row r="100" spans="1:55" s="225" customFormat="1">
      <c r="A100" s="227" t="str">
        <f>IF(Accueil!F101="","",Accueil!F101)</f>
        <v/>
      </c>
      <c r="B100" s="217" t="str">
        <f>IF(OR('Résultats élèves'!D92&lt;$E$4,'Résultats élèves'!D92="A"),'Groupes de besoin'!A100,"")</f>
        <v/>
      </c>
      <c r="C100" s="218" t="str">
        <f>IF(B100="","",'Résultats élèves'!D92)</f>
        <v/>
      </c>
      <c r="D100" s="219" t="str">
        <f>IF(OR(AND('Résultats élèves'!D92&gt;=$E$4,'Résultats élèves'!D92&lt;=$E$5),'Résultats élèves'!D92="A"),'Groupes de besoin'!A100,"")</f>
        <v/>
      </c>
      <c r="E100" s="220" t="str">
        <f>IF(D100="","",'Résultats élèves'!D92)</f>
        <v/>
      </c>
      <c r="F100" s="221"/>
      <c r="G100" s="217" t="str">
        <f>IF(OR('Résultats élèves'!E92&lt;$E$4,'Résultats élèves'!E92="A"),'Groupes de besoin'!A100,"")</f>
        <v/>
      </c>
      <c r="H100" s="218" t="str">
        <f>IF(G100="","",'Résultats élèves'!E92)</f>
        <v/>
      </c>
      <c r="I100" s="219" t="str">
        <f>IF(OR(AND('Résultats élèves'!E92&gt;=$E$4,'Résultats élèves'!E92&lt;=$E$5),'Résultats élèves'!E92="A"),'Groupes de besoin'!A100,"")</f>
        <v/>
      </c>
      <c r="J100" s="220" t="str">
        <f>IF(I100="","",'Résultats élèves'!E92)</f>
        <v/>
      </c>
      <c r="K100" s="221"/>
      <c r="L100" s="217" t="str">
        <f>IF(OR('Résultats élèves'!F92&lt;$E$4,'Résultats élèves'!F92="A"),'Groupes de besoin'!A100,"")</f>
        <v/>
      </c>
      <c r="M100" s="218" t="str">
        <f>IF(L100="","",'Résultats élèves'!F92)</f>
        <v/>
      </c>
      <c r="N100" s="219" t="str">
        <f>IF(OR(AND('Résultats élèves'!F92&gt;=$E$4,'Résultats élèves'!F92&lt;=$E$5),'Résultats élèves'!F92="A"),'Groupes de besoin'!A100,"")</f>
        <v/>
      </c>
      <c r="O100" s="220" t="str">
        <f>IF(N100="","",'Résultats élèves'!F92)</f>
        <v/>
      </c>
      <c r="P100" s="221"/>
      <c r="Q100" s="217" t="str">
        <f>IF(OR('Résultats élèves'!G92&lt;$E$4,'Résultats élèves'!G92="A"),'Groupes de besoin'!A100,"")</f>
        <v/>
      </c>
      <c r="R100" s="218" t="str">
        <f>IF(Q100="","",'Résultats élèves'!G92)</f>
        <v/>
      </c>
      <c r="S100" s="219" t="str">
        <f>IF(OR(AND('Résultats élèves'!G92&gt;=$E$4,'Résultats élèves'!G92&lt;=$E$5),'Résultats élèves'!G92="A"),'Groupes de besoin'!A100,"")</f>
        <v/>
      </c>
      <c r="T100" s="220" t="str">
        <f>IF(S100="","",'Résultats élèves'!G92)</f>
        <v/>
      </c>
      <c r="U100" s="221"/>
      <c r="V100" s="217" t="str">
        <f>IF(OR('Résultats élèves'!H92&lt;$E$4,'Résultats élèves'!H92="A"),'Groupes de besoin'!A100,"")</f>
        <v/>
      </c>
      <c r="W100" s="218" t="str">
        <f>IF(V100="","",'Résultats élèves'!H92)</f>
        <v/>
      </c>
      <c r="X100" s="219" t="str">
        <f>IF(OR(AND('Résultats élèves'!H92&gt;=$E$4,'Résultats élèves'!H92&lt;=$E$5),'Résultats élèves'!H92="A"),'Groupes de besoin'!A100,"")</f>
        <v/>
      </c>
      <c r="Y100" s="220" t="str">
        <f>IF(X100="","",'Résultats élèves'!H92)</f>
        <v/>
      </c>
      <c r="Z100" s="222"/>
      <c r="AA100" s="223">
        <f t="shared" si="2"/>
        <v>24</v>
      </c>
      <c r="AB100" s="224">
        <f t="shared" si="1"/>
        <v>20</v>
      </c>
      <c r="AC100" s="291" t="str">
        <f>IF(AA100&lt;$AA$9,#REF!,"")</f>
        <v/>
      </c>
      <c r="AD100" s="291"/>
      <c r="AE100" s="226"/>
      <c r="AF100" s="217" t="str">
        <f>IF(OR('Résultats élèves'!I92&lt;$E$4,'Résultats élèves'!I92="A"),'Groupes de besoin'!A100,"")</f>
        <v/>
      </c>
      <c r="AG100" s="218" t="str">
        <f>IF(AF100="","",'Résultats élèves'!I92)</f>
        <v/>
      </c>
      <c r="AH100" s="219" t="str">
        <f>IF(OR(AND('Résultats élèves'!I92&gt;=$E$4,'Résultats élèves'!I92&lt;=$E$5),'Résultats élèves'!I92="A"),'Groupes de besoin'!A100,"")</f>
        <v/>
      </c>
      <c r="AI100" s="220" t="str">
        <f>IF(AH100="","",'Résultats élèves'!I92)</f>
        <v/>
      </c>
      <c r="AJ100" s="221"/>
      <c r="AK100" s="217" t="str">
        <f>IF(OR('Résultats élèves'!J92&lt;$E$4,'Résultats élèves'!J92="A"),'Groupes de besoin'!A100,"")</f>
        <v/>
      </c>
      <c r="AL100" s="218" t="str">
        <f>IF(AK100="","",'Résultats élèves'!J92)</f>
        <v/>
      </c>
      <c r="AM100" s="219" t="str">
        <f>IF(OR(AND('Résultats élèves'!J92&gt;=$E$4,'Résultats élèves'!J92&lt;=$E$5),'Résultats élèves'!J92="A"),'Groupes de besoin'!A100,"")</f>
        <v/>
      </c>
      <c r="AN100" s="220" t="str">
        <f>IF(AM100="","",'Résultats élèves'!J92)</f>
        <v/>
      </c>
      <c r="AO100" s="221"/>
      <c r="AP100" s="217" t="str">
        <f>IF(OR('Résultats élèves'!K92&lt;$E$4,'Résultats élèves'!K92="A"),'Groupes de besoin'!A100,"")</f>
        <v/>
      </c>
      <c r="AQ100" s="218" t="str">
        <f>IF(AP100="","",'Résultats élèves'!K92)</f>
        <v/>
      </c>
      <c r="AR100" s="219" t="str">
        <f>IF(OR(AND('Résultats élèves'!K92&gt;=$E$4,'Résultats élèves'!K92&lt;=$E$5),'Résultats élèves'!K92="A"),'Groupes de besoin'!A100,"")</f>
        <v/>
      </c>
      <c r="AS100" s="220" t="str">
        <f>IF(AR100="","",'Résultats élèves'!K92)</f>
        <v/>
      </c>
      <c r="AT100" s="221"/>
      <c r="AU100" s="217" t="str">
        <f>IF(OR('Résultats élèves'!L92&lt;$E$4,'Résultats élèves'!L92="A"),'Groupes de besoin'!A100,"")</f>
        <v/>
      </c>
      <c r="AV100" s="218" t="str">
        <f>IF(AU100="","",'Résultats élèves'!L92)</f>
        <v/>
      </c>
      <c r="AW100" s="219" t="str">
        <f>IF(OR(AND('Résultats élèves'!L92&gt;=$E$4,'Résultats élèves'!L92&lt;=$E$5),'Résultats élèves'!L92="A"),'Groupes de besoin'!A100,"")</f>
        <v/>
      </c>
      <c r="AX100" s="220" t="str">
        <f>IF(AW100="","",'Résultats élèves'!L92)</f>
        <v/>
      </c>
      <c r="AY100" s="221"/>
      <c r="AZ100" s="217" t="str">
        <f>IF(OR('Résultats élèves'!M92&lt;$E$4,'Résultats élèves'!M92="A"),'Groupes de besoin'!A100,"")</f>
        <v/>
      </c>
      <c r="BA100" s="218" t="str">
        <f>IF(AZ100="","",'Résultats élèves'!M92)</f>
        <v/>
      </c>
      <c r="BB100" s="219" t="str">
        <f>IF(OR(AND('Résultats élèves'!M92&gt;=$E$4,'Résultats élèves'!M92&lt;=$E$5),'Résultats élèves'!M92="A"),'Groupes de besoin'!A100,"")</f>
        <v/>
      </c>
      <c r="BC100" s="220" t="str">
        <f>IF(BB100="","",'Résultats élèves'!M92)</f>
        <v/>
      </c>
    </row>
    <row r="101" spans="1:55" s="225" customFormat="1">
      <c r="A101" s="227" t="str">
        <f>IF(Accueil!F102="","",Accueil!F102)</f>
        <v/>
      </c>
      <c r="B101" s="217" t="str">
        <f>IF(OR('Résultats élèves'!D93&lt;$E$4,'Résultats élèves'!D93="A"),'Groupes de besoin'!A101,"")</f>
        <v/>
      </c>
      <c r="C101" s="218" t="str">
        <f>IF(B101="","",'Résultats élèves'!D93)</f>
        <v/>
      </c>
      <c r="D101" s="219" t="str">
        <f>IF(OR(AND('Résultats élèves'!D93&gt;=$E$4,'Résultats élèves'!D93&lt;=$E$5),'Résultats élèves'!D93="A"),'Groupes de besoin'!A101,"")</f>
        <v/>
      </c>
      <c r="E101" s="220" t="str">
        <f>IF(D101="","",'Résultats élèves'!D93)</f>
        <v/>
      </c>
      <c r="F101" s="221"/>
      <c r="G101" s="217" t="str">
        <f>IF(OR('Résultats élèves'!E93&lt;$E$4,'Résultats élèves'!E93="A"),'Groupes de besoin'!A101,"")</f>
        <v/>
      </c>
      <c r="H101" s="218" t="str">
        <f>IF(G101="","",'Résultats élèves'!E93)</f>
        <v/>
      </c>
      <c r="I101" s="219" t="str">
        <f>IF(OR(AND('Résultats élèves'!E93&gt;=$E$4,'Résultats élèves'!E93&lt;=$E$5),'Résultats élèves'!E93="A"),'Groupes de besoin'!A101,"")</f>
        <v/>
      </c>
      <c r="J101" s="220" t="str">
        <f>IF(I101="","",'Résultats élèves'!E93)</f>
        <v/>
      </c>
      <c r="K101" s="221"/>
      <c r="L101" s="217" t="str">
        <f>IF(OR('Résultats élèves'!F93&lt;$E$4,'Résultats élèves'!F93="A"),'Groupes de besoin'!A101,"")</f>
        <v/>
      </c>
      <c r="M101" s="218" t="str">
        <f>IF(L101="","",'Résultats élèves'!F93)</f>
        <v/>
      </c>
      <c r="N101" s="219" t="str">
        <f>IF(OR(AND('Résultats élèves'!F93&gt;=$E$4,'Résultats élèves'!F93&lt;=$E$5),'Résultats élèves'!F93="A"),'Groupes de besoin'!A101,"")</f>
        <v/>
      </c>
      <c r="O101" s="220" t="str">
        <f>IF(N101="","",'Résultats élèves'!F93)</f>
        <v/>
      </c>
      <c r="P101" s="221"/>
      <c r="Q101" s="217" t="str">
        <f>IF(OR('Résultats élèves'!G93&lt;$E$4,'Résultats élèves'!G93="A"),'Groupes de besoin'!A101,"")</f>
        <v/>
      </c>
      <c r="R101" s="218" t="str">
        <f>IF(Q101="","",'Résultats élèves'!G93)</f>
        <v/>
      </c>
      <c r="S101" s="219" t="str">
        <f>IF(OR(AND('Résultats élèves'!G93&gt;=$E$4,'Résultats élèves'!G93&lt;=$E$5),'Résultats élèves'!G93="A"),'Groupes de besoin'!A101,"")</f>
        <v/>
      </c>
      <c r="T101" s="220" t="str">
        <f>IF(S101="","",'Résultats élèves'!G93)</f>
        <v/>
      </c>
      <c r="U101" s="221"/>
      <c r="V101" s="217" t="str">
        <f>IF(OR('Résultats élèves'!H93&lt;$E$4,'Résultats élèves'!H93="A"),'Groupes de besoin'!A101,"")</f>
        <v/>
      </c>
      <c r="W101" s="218" t="str">
        <f>IF(V101="","",'Résultats élèves'!H93)</f>
        <v/>
      </c>
      <c r="X101" s="219" t="str">
        <f>IF(OR(AND('Résultats élèves'!H93&gt;=$E$4,'Résultats élèves'!H93&lt;=$E$5),'Résultats élèves'!H93="A"),'Groupes de besoin'!A101,"")</f>
        <v/>
      </c>
      <c r="Y101" s="220" t="str">
        <f>IF(X101="","",'Résultats élèves'!H93)</f>
        <v/>
      </c>
      <c r="Z101" s="222"/>
      <c r="AA101" s="223">
        <f t="shared" si="2"/>
        <v>24</v>
      </c>
      <c r="AB101" s="224">
        <f t="shared" si="1"/>
        <v>20</v>
      </c>
      <c r="AC101" s="291" t="str">
        <f>IF(AA101&lt;$AA$9,#REF!,"")</f>
        <v/>
      </c>
      <c r="AD101" s="291"/>
      <c r="AE101" s="226"/>
      <c r="AF101" s="217" t="str">
        <f>IF(OR('Résultats élèves'!I93&lt;$E$4,'Résultats élèves'!I93="A"),'Groupes de besoin'!A101,"")</f>
        <v/>
      </c>
      <c r="AG101" s="218" t="str">
        <f>IF(AF101="","",'Résultats élèves'!I93)</f>
        <v/>
      </c>
      <c r="AH101" s="219" t="str">
        <f>IF(OR(AND('Résultats élèves'!I93&gt;=$E$4,'Résultats élèves'!I93&lt;=$E$5),'Résultats élèves'!I93="A"),'Groupes de besoin'!A101,"")</f>
        <v/>
      </c>
      <c r="AI101" s="220" t="str">
        <f>IF(AH101="","",'Résultats élèves'!I93)</f>
        <v/>
      </c>
      <c r="AJ101" s="221"/>
      <c r="AK101" s="217" t="str">
        <f>IF(OR('Résultats élèves'!J93&lt;$E$4,'Résultats élèves'!J93="A"),'Groupes de besoin'!A101,"")</f>
        <v/>
      </c>
      <c r="AL101" s="218" t="str">
        <f>IF(AK101="","",'Résultats élèves'!J93)</f>
        <v/>
      </c>
      <c r="AM101" s="219" t="str">
        <f>IF(OR(AND('Résultats élèves'!J93&gt;=$E$4,'Résultats élèves'!J93&lt;=$E$5),'Résultats élèves'!J93="A"),'Groupes de besoin'!A101,"")</f>
        <v/>
      </c>
      <c r="AN101" s="220" t="str">
        <f>IF(AM101="","",'Résultats élèves'!J93)</f>
        <v/>
      </c>
      <c r="AO101" s="221"/>
      <c r="AP101" s="217" t="str">
        <f>IF(OR('Résultats élèves'!K93&lt;$E$4,'Résultats élèves'!K93="A"),'Groupes de besoin'!A101,"")</f>
        <v/>
      </c>
      <c r="AQ101" s="218" t="str">
        <f>IF(AP101="","",'Résultats élèves'!K93)</f>
        <v/>
      </c>
      <c r="AR101" s="219" t="str">
        <f>IF(OR(AND('Résultats élèves'!K93&gt;=$E$4,'Résultats élèves'!K93&lt;=$E$5),'Résultats élèves'!K93="A"),'Groupes de besoin'!A101,"")</f>
        <v/>
      </c>
      <c r="AS101" s="220" t="str">
        <f>IF(AR101="","",'Résultats élèves'!K93)</f>
        <v/>
      </c>
      <c r="AT101" s="221"/>
      <c r="AU101" s="217" t="str">
        <f>IF(OR('Résultats élèves'!L93&lt;$E$4,'Résultats élèves'!L93="A"),'Groupes de besoin'!A101,"")</f>
        <v/>
      </c>
      <c r="AV101" s="218" t="str">
        <f>IF(AU101="","",'Résultats élèves'!L93)</f>
        <v/>
      </c>
      <c r="AW101" s="219" t="str">
        <f>IF(OR(AND('Résultats élèves'!L93&gt;=$E$4,'Résultats élèves'!L93&lt;=$E$5),'Résultats élèves'!L93="A"),'Groupes de besoin'!A101,"")</f>
        <v/>
      </c>
      <c r="AX101" s="220" t="str">
        <f>IF(AW101="","",'Résultats élèves'!L93)</f>
        <v/>
      </c>
      <c r="AY101" s="221"/>
      <c r="AZ101" s="217" t="str">
        <f>IF(OR('Résultats élèves'!M93&lt;$E$4,'Résultats élèves'!M93="A"),'Groupes de besoin'!A101,"")</f>
        <v/>
      </c>
      <c r="BA101" s="218" t="str">
        <f>IF(AZ101="","",'Résultats élèves'!M93)</f>
        <v/>
      </c>
      <c r="BB101" s="219" t="str">
        <f>IF(OR(AND('Résultats élèves'!M93&gt;=$E$4,'Résultats élèves'!M93&lt;=$E$5),'Résultats élèves'!M93="A"),'Groupes de besoin'!A101,"")</f>
        <v/>
      </c>
      <c r="BC101" s="220" t="str">
        <f>IF(BB101="","",'Résultats élèves'!M93)</f>
        <v/>
      </c>
    </row>
    <row r="102" spans="1:55" s="225" customFormat="1">
      <c r="A102" s="227" t="str">
        <f>IF(Accueil!F103="","",Accueil!F103)</f>
        <v/>
      </c>
      <c r="B102" s="217" t="str">
        <f>IF(OR('Résultats élèves'!D94&lt;$E$4,'Résultats élèves'!D94="A"),'Groupes de besoin'!A102,"")</f>
        <v/>
      </c>
      <c r="C102" s="218" t="str">
        <f>IF(B102="","",'Résultats élèves'!D94)</f>
        <v/>
      </c>
      <c r="D102" s="219" t="str">
        <f>IF(OR(AND('Résultats élèves'!D94&gt;=$E$4,'Résultats élèves'!D94&lt;=$E$5),'Résultats élèves'!D94="A"),'Groupes de besoin'!A102,"")</f>
        <v/>
      </c>
      <c r="E102" s="220" t="str">
        <f>IF(D102="","",'Résultats élèves'!D94)</f>
        <v/>
      </c>
      <c r="F102" s="221"/>
      <c r="G102" s="217" t="str">
        <f>IF(OR('Résultats élèves'!E94&lt;$E$4,'Résultats élèves'!E94="A"),'Groupes de besoin'!A102,"")</f>
        <v/>
      </c>
      <c r="H102" s="218" t="str">
        <f>IF(G102="","",'Résultats élèves'!E94)</f>
        <v/>
      </c>
      <c r="I102" s="219" t="str">
        <f>IF(OR(AND('Résultats élèves'!E94&gt;=$E$4,'Résultats élèves'!E94&lt;=$E$5),'Résultats élèves'!E94="A"),'Groupes de besoin'!A102,"")</f>
        <v/>
      </c>
      <c r="J102" s="220" t="str">
        <f>IF(I102="","",'Résultats élèves'!E94)</f>
        <v/>
      </c>
      <c r="K102" s="221"/>
      <c r="L102" s="217" t="str">
        <f>IF(OR('Résultats élèves'!F94&lt;$E$4,'Résultats élèves'!F94="A"),'Groupes de besoin'!A102,"")</f>
        <v/>
      </c>
      <c r="M102" s="218" t="str">
        <f>IF(L102="","",'Résultats élèves'!F94)</f>
        <v/>
      </c>
      <c r="N102" s="219" t="str">
        <f>IF(OR(AND('Résultats élèves'!F94&gt;=$E$4,'Résultats élèves'!F94&lt;=$E$5),'Résultats élèves'!F94="A"),'Groupes de besoin'!A102,"")</f>
        <v/>
      </c>
      <c r="O102" s="220" t="str">
        <f>IF(N102="","",'Résultats élèves'!F94)</f>
        <v/>
      </c>
      <c r="P102" s="221"/>
      <c r="Q102" s="217" t="str">
        <f>IF(OR('Résultats élèves'!G94&lt;$E$4,'Résultats élèves'!G94="A"),'Groupes de besoin'!A102,"")</f>
        <v/>
      </c>
      <c r="R102" s="218" t="str">
        <f>IF(Q102="","",'Résultats élèves'!G94)</f>
        <v/>
      </c>
      <c r="S102" s="219" t="str">
        <f>IF(OR(AND('Résultats élèves'!G94&gt;=$E$4,'Résultats élèves'!G94&lt;=$E$5),'Résultats élèves'!G94="A"),'Groupes de besoin'!A102,"")</f>
        <v/>
      </c>
      <c r="T102" s="220" t="str">
        <f>IF(S102="","",'Résultats élèves'!G94)</f>
        <v/>
      </c>
      <c r="U102" s="221"/>
      <c r="V102" s="217" t="str">
        <f>IF(OR('Résultats élèves'!H94&lt;$E$4,'Résultats élèves'!H94="A"),'Groupes de besoin'!A102,"")</f>
        <v/>
      </c>
      <c r="W102" s="218" t="str">
        <f>IF(V102="","",'Résultats élèves'!H94)</f>
        <v/>
      </c>
      <c r="X102" s="219" t="str">
        <f>IF(OR(AND('Résultats élèves'!H94&gt;=$E$4,'Résultats élèves'!H94&lt;=$E$5),'Résultats élèves'!H94="A"),'Groupes de besoin'!A102,"")</f>
        <v/>
      </c>
      <c r="Y102" s="220" t="str">
        <f>IF(X102="","",'Résultats élèves'!H94)</f>
        <v/>
      </c>
      <c r="Z102" s="222"/>
      <c r="AA102" s="223">
        <f t="shared" si="2"/>
        <v>24</v>
      </c>
      <c r="AB102" s="224">
        <f t="shared" si="1"/>
        <v>20</v>
      </c>
      <c r="AC102" s="291" t="str">
        <f>IF(AA102&lt;$AA$9,#REF!,"")</f>
        <v/>
      </c>
      <c r="AD102" s="291"/>
      <c r="AE102" s="226"/>
      <c r="AF102" s="217" t="str">
        <f>IF(OR('Résultats élèves'!I94&lt;$E$4,'Résultats élèves'!I94="A"),'Groupes de besoin'!A102,"")</f>
        <v/>
      </c>
      <c r="AG102" s="218" t="str">
        <f>IF(AF102="","",'Résultats élèves'!I94)</f>
        <v/>
      </c>
      <c r="AH102" s="219" t="str">
        <f>IF(OR(AND('Résultats élèves'!I94&gt;=$E$4,'Résultats élèves'!I94&lt;=$E$5),'Résultats élèves'!I94="A"),'Groupes de besoin'!A102,"")</f>
        <v/>
      </c>
      <c r="AI102" s="220" t="str">
        <f>IF(AH102="","",'Résultats élèves'!I94)</f>
        <v/>
      </c>
      <c r="AJ102" s="221"/>
      <c r="AK102" s="217" t="str">
        <f>IF(OR('Résultats élèves'!J94&lt;$E$4,'Résultats élèves'!J94="A"),'Groupes de besoin'!A102,"")</f>
        <v/>
      </c>
      <c r="AL102" s="218" t="str">
        <f>IF(AK102="","",'Résultats élèves'!J94)</f>
        <v/>
      </c>
      <c r="AM102" s="219" t="str">
        <f>IF(OR(AND('Résultats élèves'!J94&gt;=$E$4,'Résultats élèves'!J94&lt;=$E$5),'Résultats élèves'!J94="A"),'Groupes de besoin'!A102,"")</f>
        <v/>
      </c>
      <c r="AN102" s="220" t="str">
        <f>IF(AM102="","",'Résultats élèves'!J94)</f>
        <v/>
      </c>
      <c r="AO102" s="221"/>
      <c r="AP102" s="217" t="str">
        <f>IF(OR('Résultats élèves'!K94&lt;$E$4,'Résultats élèves'!K94="A"),'Groupes de besoin'!A102,"")</f>
        <v/>
      </c>
      <c r="AQ102" s="218" t="str">
        <f>IF(AP102="","",'Résultats élèves'!K94)</f>
        <v/>
      </c>
      <c r="AR102" s="219" t="str">
        <f>IF(OR(AND('Résultats élèves'!K94&gt;=$E$4,'Résultats élèves'!K94&lt;=$E$5),'Résultats élèves'!K94="A"),'Groupes de besoin'!A102,"")</f>
        <v/>
      </c>
      <c r="AS102" s="220" t="str">
        <f>IF(AR102="","",'Résultats élèves'!K94)</f>
        <v/>
      </c>
      <c r="AT102" s="221"/>
      <c r="AU102" s="217" t="str">
        <f>IF(OR('Résultats élèves'!L94&lt;$E$4,'Résultats élèves'!L94="A"),'Groupes de besoin'!A102,"")</f>
        <v/>
      </c>
      <c r="AV102" s="218" t="str">
        <f>IF(AU102="","",'Résultats élèves'!L94)</f>
        <v/>
      </c>
      <c r="AW102" s="219" t="str">
        <f>IF(OR(AND('Résultats élèves'!L94&gt;=$E$4,'Résultats élèves'!L94&lt;=$E$5),'Résultats élèves'!L94="A"),'Groupes de besoin'!A102,"")</f>
        <v/>
      </c>
      <c r="AX102" s="220" t="str">
        <f>IF(AW102="","",'Résultats élèves'!L94)</f>
        <v/>
      </c>
      <c r="AY102" s="221"/>
      <c r="AZ102" s="217" t="str">
        <f>IF(OR('Résultats élèves'!M94&lt;$E$4,'Résultats élèves'!M94="A"),'Groupes de besoin'!A102,"")</f>
        <v/>
      </c>
      <c r="BA102" s="218" t="str">
        <f>IF(AZ102="","",'Résultats élèves'!M94)</f>
        <v/>
      </c>
      <c r="BB102" s="219" t="str">
        <f>IF(OR(AND('Résultats élèves'!M94&gt;=$E$4,'Résultats élèves'!M94&lt;=$E$5),'Résultats élèves'!M94="A"),'Groupes de besoin'!A102,"")</f>
        <v/>
      </c>
      <c r="BC102" s="220" t="str">
        <f>IF(BB102="","",'Résultats élèves'!M94)</f>
        <v/>
      </c>
    </row>
    <row r="103" spans="1:55" s="225" customFormat="1">
      <c r="A103" s="227" t="str">
        <f>IF(Accueil!F104="","",Accueil!F104)</f>
        <v/>
      </c>
      <c r="B103" s="217" t="str">
        <f>IF(OR('Résultats élèves'!D95&lt;$E$4,'Résultats élèves'!D95="A"),'Groupes de besoin'!A103,"")</f>
        <v/>
      </c>
      <c r="C103" s="218" t="str">
        <f>IF(B103="","",'Résultats élèves'!D95)</f>
        <v/>
      </c>
      <c r="D103" s="219" t="str">
        <f>IF(OR(AND('Résultats élèves'!D95&gt;=$E$4,'Résultats élèves'!D95&lt;=$E$5),'Résultats élèves'!D95="A"),'Groupes de besoin'!A103,"")</f>
        <v/>
      </c>
      <c r="E103" s="220" t="str">
        <f>IF(D103="","",'Résultats élèves'!D95)</f>
        <v/>
      </c>
      <c r="F103" s="221"/>
      <c r="G103" s="217" t="str">
        <f>IF(OR('Résultats élèves'!E95&lt;$E$4,'Résultats élèves'!E95="A"),'Groupes de besoin'!A103,"")</f>
        <v/>
      </c>
      <c r="H103" s="218" t="str">
        <f>IF(G103="","",'Résultats élèves'!E95)</f>
        <v/>
      </c>
      <c r="I103" s="219" t="str">
        <f>IF(OR(AND('Résultats élèves'!E95&gt;=$E$4,'Résultats élèves'!E95&lt;=$E$5),'Résultats élèves'!E95="A"),'Groupes de besoin'!A103,"")</f>
        <v/>
      </c>
      <c r="J103" s="220" t="str">
        <f>IF(I103="","",'Résultats élèves'!E95)</f>
        <v/>
      </c>
      <c r="K103" s="221"/>
      <c r="L103" s="217" t="str">
        <f>IF(OR('Résultats élèves'!F95&lt;$E$4,'Résultats élèves'!F95="A"),'Groupes de besoin'!A103,"")</f>
        <v/>
      </c>
      <c r="M103" s="218" t="str">
        <f>IF(L103="","",'Résultats élèves'!F95)</f>
        <v/>
      </c>
      <c r="N103" s="219" t="str">
        <f>IF(OR(AND('Résultats élèves'!F95&gt;=$E$4,'Résultats élèves'!F95&lt;=$E$5),'Résultats élèves'!F95="A"),'Groupes de besoin'!A103,"")</f>
        <v/>
      </c>
      <c r="O103" s="220" t="str">
        <f>IF(N103="","",'Résultats élèves'!F95)</f>
        <v/>
      </c>
      <c r="P103" s="221"/>
      <c r="Q103" s="217" t="str">
        <f>IF(OR('Résultats élèves'!G95&lt;$E$4,'Résultats élèves'!G95="A"),'Groupes de besoin'!A103,"")</f>
        <v/>
      </c>
      <c r="R103" s="218" t="str">
        <f>IF(Q103="","",'Résultats élèves'!G95)</f>
        <v/>
      </c>
      <c r="S103" s="219" t="str">
        <f>IF(OR(AND('Résultats élèves'!G95&gt;=$E$4,'Résultats élèves'!G95&lt;=$E$5),'Résultats élèves'!G95="A"),'Groupes de besoin'!A103,"")</f>
        <v/>
      </c>
      <c r="T103" s="220" t="str">
        <f>IF(S103="","",'Résultats élèves'!G95)</f>
        <v/>
      </c>
      <c r="U103" s="221"/>
      <c r="V103" s="217" t="str">
        <f>IF(OR('Résultats élèves'!H95&lt;$E$4,'Résultats élèves'!H95="A"),'Groupes de besoin'!A103,"")</f>
        <v/>
      </c>
      <c r="W103" s="218" t="str">
        <f>IF(V103="","",'Résultats élèves'!H95)</f>
        <v/>
      </c>
      <c r="X103" s="219" t="str">
        <f>IF(OR(AND('Résultats élèves'!H95&gt;=$E$4,'Résultats élèves'!H95&lt;=$E$5),'Résultats élèves'!H95="A"),'Groupes de besoin'!A103,"")</f>
        <v/>
      </c>
      <c r="Y103" s="220" t="str">
        <f>IF(X103="","",'Résultats élèves'!H95)</f>
        <v/>
      </c>
      <c r="Z103" s="222"/>
      <c r="AA103" s="223">
        <f t="shared" si="2"/>
        <v>24</v>
      </c>
      <c r="AB103" s="224">
        <f t="shared" si="1"/>
        <v>20</v>
      </c>
      <c r="AC103" s="291" t="str">
        <f>IF(AA103&lt;$AA$9,#REF!,"")</f>
        <v/>
      </c>
      <c r="AD103" s="291"/>
      <c r="AE103" s="226"/>
      <c r="AF103" s="217" t="str">
        <f>IF(OR('Résultats élèves'!I95&lt;$E$4,'Résultats élèves'!I95="A"),'Groupes de besoin'!A103,"")</f>
        <v/>
      </c>
      <c r="AG103" s="218" t="str">
        <f>IF(AF103="","",'Résultats élèves'!I95)</f>
        <v/>
      </c>
      <c r="AH103" s="219" t="str">
        <f>IF(OR(AND('Résultats élèves'!I95&gt;=$E$4,'Résultats élèves'!I95&lt;=$E$5),'Résultats élèves'!I95="A"),'Groupes de besoin'!A103,"")</f>
        <v/>
      </c>
      <c r="AI103" s="220" t="str">
        <f>IF(AH103="","",'Résultats élèves'!I95)</f>
        <v/>
      </c>
      <c r="AJ103" s="221"/>
      <c r="AK103" s="217" t="str">
        <f>IF(OR('Résultats élèves'!J95&lt;$E$4,'Résultats élèves'!J95="A"),'Groupes de besoin'!A103,"")</f>
        <v/>
      </c>
      <c r="AL103" s="218" t="str">
        <f>IF(AK103="","",'Résultats élèves'!J95)</f>
        <v/>
      </c>
      <c r="AM103" s="219" t="str">
        <f>IF(OR(AND('Résultats élèves'!J95&gt;=$E$4,'Résultats élèves'!J95&lt;=$E$5),'Résultats élèves'!J95="A"),'Groupes de besoin'!A103,"")</f>
        <v/>
      </c>
      <c r="AN103" s="220" t="str">
        <f>IF(AM103="","",'Résultats élèves'!J95)</f>
        <v/>
      </c>
      <c r="AO103" s="221"/>
      <c r="AP103" s="217" t="str">
        <f>IF(OR('Résultats élèves'!K95&lt;$E$4,'Résultats élèves'!K95="A"),'Groupes de besoin'!A103,"")</f>
        <v/>
      </c>
      <c r="AQ103" s="218" t="str">
        <f>IF(AP103="","",'Résultats élèves'!K95)</f>
        <v/>
      </c>
      <c r="AR103" s="219" t="str">
        <f>IF(OR(AND('Résultats élèves'!K95&gt;=$E$4,'Résultats élèves'!K95&lt;=$E$5),'Résultats élèves'!K95="A"),'Groupes de besoin'!A103,"")</f>
        <v/>
      </c>
      <c r="AS103" s="220" t="str">
        <f>IF(AR103="","",'Résultats élèves'!K95)</f>
        <v/>
      </c>
      <c r="AT103" s="221"/>
      <c r="AU103" s="217" t="str">
        <f>IF(OR('Résultats élèves'!L95&lt;$E$4,'Résultats élèves'!L95="A"),'Groupes de besoin'!A103,"")</f>
        <v/>
      </c>
      <c r="AV103" s="218" t="str">
        <f>IF(AU103="","",'Résultats élèves'!L95)</f>
        <v/>
      </c>
      <c r="AW103" s="219" t="str">
        <f>IF(OR(AND('Résultats élèves'!L95&gt;=$E$4,'Résultats élèves'!L95&lt;=$E$5),'Résultats élèves'!L95="A"),'Groupes de besoin'!A103,"")</f>
        <v/>
      </c>
      <c r="AX103" s="220" t="str">
        <f>IF(AW103="","",'Résultats élèves'!L95)</f>
        <v/>
      </c>
      <c r="AY103" s="221"/>
      <c r="AZ103" s="217" t="str">
        <f>IF(OR('Résultats élèves'!M95&lt;$E$4,'Résultats élèves'!M95="A"),'Groupes de besoin'!A103,"")</f>
        <v/>
      </c>
      <c r="BA103" s="218" t="str">
        <f>IF(AZ103="","",'Résultats élèves'!M95)</f>
        <v/>
      </c>
      <c r="BB103" s="219" t="str">
        <f>IF(OR(AND('Résultats élèves'!M95&gt;=$E$4,'Résultats élèves'!M95&lt;=$E$5),'Résultats élèves'!M95="A"),'Groupes de besoin'!A103,"")</f>
        <v/>
      </c>
      <c r="BC103" s="220" t="str">
        <f>IF(BB103="","",'Résultats élèves'!M95)</f>
        <v/>
      </c>
    </row>
    <row r="104" spans="1:55" s="225" customFormat="1">
      <c r="A104" s="227" t="str">
        <f>IF(Accueil!F105="","",Accueil!F105)</f>
        <v/>
      </c>
      <c r="B104" s="217" t="str">
        <f>IF(OR('Résultats élèves'!D96&lt;$E$4,'Résultats élèves'!D96="A"),'Groupes de besoin'!A104,"")</f>
        <v/>
      </c>
      <c r="C104" s="218" t="str">
        <f>IF(B104="","",'Résultats élèves'!D96)</f>
        <v/>
      </c>
      <c r="D104" s="219" t="str">
        <f>IF(OR(AND('Résultats élèves'!D96&gt;=$E$4,'Résultats élèves'!D96&lt;=$E$5),'Résultats élèves'!D96="A"),'Groupes de besoin'!A104,"")</f>
        <v/>
      </c>
      <c r="E104" s="220" t="str">
        <f>IF(D104="","",'Résultats élèves'!D96)</f>
        <v/>
      </c>
      <c r="F104" s="221"/>
      <c r="G104" s="217" t="str">
        <f>IF(OR('Résultats élèves'!E96&lt;$E$4,'Résultats élèves'!E96="A"),'Groupes de besoin'!A104,"")</f>
        <v/>
      </c>
      <c r="H104" s="218" t="str">
        <f>IF(G104="","",'Résultats élèves'!E96)</f>
        <v/>
      </c>
      <c r="I104" s="219" t="str">
        <f>IF(OR(AND('Résultats élèves'!E96&gt;=$E$4,'Résultats élèves'!E96&lt;=$E$5),'Résultats élèves'!E96="A"),'Groupes de besoin'!A104,"")</f>
        <v/>
      </c>
      <c r="J104" s="220" t="str">
        <f>IF(I104="","",'Résultats élèves'!E96)</f>
        <v/>
      </c>
      <c r="K104" s="221"/>
      <c r="L104" s="217" t="str">
        <f>IF(OR('Résultats élèves'!F96&lt;$E$4,'Résultats élèves'!F96="A"),'Groupes de besoin'!A104,"")</f>
        <v/>
      </c>
      <c r="M104" s="218" t="str">
        <f>IF(L104="","",'Résultats élèves'!F96)</f>
        <v/>
      </c>
      <c r="N104" s="219" t="str">
        <f>IF(OR(AND('Résultats élèves'!F96&gt;=$E$4,'Résultats élèves'!F96&lt;=$E$5),'Résultats élèves'!F96="A"),'Groupes de besoin'!A104,"")</f>
        <v/>
      </c>
      <c r="O104" s="220" t="str">
        <f>IF(N104="","",'Résultats élèves'!F96)</f>
        <v/>
      </c>
      <c r="P104" s="221"/>
      <c r="Q104" s="217" t="str">
        <f>IF(OR('Résultats élèves'!G96&lt;$E$4,'Résultats élèves'!G96="A"),'Groupes de besoin'!A104,"")</f>
        <v/>
      </c>
      <c r="R104" s="218" t="str">
        <f>IF(Q104="","",'Résultats élèves'!G96)</f>
        <v/>
      </c>
      <c r="S104" s="219" t="str">
        <f>IF(OR(AND('Résultats élèves'!G96&gt;=$E$4,'Résultats élèves'!G96&lt;=$E$5),'Résultats élèves'!G96="A"),'Groupes de besoin'!A104,"")</f>
        <v/>
      </c>
      <c r="T104" s="220" t="str">
        <f>IF(S104="","",'Résultats élèves'!G96)</f>
        <v/>
      </c>
      <c r="U104" s="221"/>
      <c r="V104" s="217" t="str">
        <f>IF(OR('Résultats élèves'!H96&lt;$E$4,'Résultats élèves'!H96="A"),'Groupes de besoin'!A104,"")</f>
        <v/>
      </c>
      <c r="W104" s="218" t="str">
        <f>IF(V104="","",'Résultats élèves'!H96)</f>
        <v/>
      </c>
      <c r="X104" s="219" t="str">
        <f>IF(OR(AND('Résultats élèves'!H96&gt;=$E$4,'Résultats élèves'!H96&lt;=$E$5),'Résultats élèves'!H96="A"),'Groupes de besoin'!A104,"")</f>
        <v/>
      </c>
      <c r="Y104" s="220" t="str">
        <f>IF(X104="","",'Résultats élèves'!H96)</f>
        <v/>
      </c>
      <c r="Z104" s="222"/>
      <c r="AA104" s="223">
        <f t="shared" si="2"/>
        <v>24</v>
      </c>
      <c r="AB104" s="224">
        <f t="shared" si="1"/>
        <v>20</v>
      </c>
      <c r="AC104" s="291" t="str">
        <f>IF(AA104&lt;$AA$9,#REF!,"")</f>
        <v/>
      </c>
      <c r="AD104" s="291"/>
      <c r="AE104" s="226"/>
      <c r="AF104" s="217" t="str">
        <f>IF(OR('Résultats élèves'!I96&lt;$E$4,'Résultats élèves'!I96="A"),'Groupes de besoin'!A104,"")</f>
        <v/>
      </c>
      <c r="AG104" s="218" t="str">
        <f>IF(AF104="","",'Résultats élèves'!I96)</f>
        <v/>
      </c>
      <c r="AH104" s="219" t="str">
        <f>IF(OR(AND('Résultats élèves'!I96&gt;=$E$4,'Résultats élèves'!I96&lt;=$E$5),'Résultats élèves'!I96="A"),'Groupes de besoin'!A104,"")</f>
        <v/>
      </c>
      <c r="AI104" s="220" t="str">
        <f>IF(AH104="","",'Résultats élèves'!I96)</f>
        <v/>
      </c>
      <c r="AJ104" s="221"/>
      <c r="AK104" s="217" t="str">
        <f>IF(OR('Résultats élèves'!J96&lt;$E$4,'Résultats élèves'!J96="A"),'Groupes de besoin'!A104,"")</f>
        <v/>
      </c>
      <c r="AL104" s="218" t="str">
        <f>IF(AK104="","",'Résultats élèves'!J96)</f>
        <v/>
      </c>
      <c r="AM104" s="219" t="str">
        <f>IF(OR(AND('Résultats élèves'!J96&gt;=$E$4,'Résultats élèves'!J96&lt;=$E$5),'Résultats élèves'!J96="A"),'Groupes de besoin'!A104,"")</f>
        <v/>
      </c>
      <c r="AN104" s="220" t="str">
        <f>IF(AM104="","",'Résultats élèves'!J96)</f>
        <v/>
      </c>
      <c r="AO104" s="221"/>
      <c r="AP104" s="217" t="str">
        <f>IF(OR('Résultats élèves'!K96&lt;$E$4,'Résultats élèves'!K96="A"),'Groupes de besoin'!A104,"")</f>
        <v/>
      </c>
      <c r="AQ104" s="218" t="str">
        <f>IF(AP104="","",'Résultats élèves'!K96)</f>
        <v/>
      </c>
      <c r="AR104" s="219" t="str">
        <f>IF(OR(AND('Résultats élèves'!K96&gt;=$E$4,'Résultats élèves'!K96&lt;=$E$5),'Résultats élèves'!K96="A"),'Groupes de besoin'!A104,"")</f>
        <v/>
      </c>
      <c r="AS104" s="220" t="str">
        <f>IF(AR104="","",'Résultats élèves'!K96)</f>
        <v/>
      </c>
      <c r="AT104" s="221"/>
      <c r="AU104" s="217" t="str">
        <f>IF(OR('Résultats élèves'!L96&lt;$E$4,'Résultats élèves'!L96="A"),'Groupes de besoin'!A104,"")</f>
        <v/>
      </c>
      <c r="AV104" s="218" t="str">
        <f>IF(AU104="","",'Résultats élèves'!L96)</f>
        <v/>
      </c>
      <c r="AW104" s="219" t="str">
        <f>IF(OR(AND('Résultats élèves'!L96&gt;=$E$4,'Résultats élèves'!L96&lt;=$E$5),'Résultats élèves'!L96="A"),'Groupes de besoin'!A104,"")</f>
        <v/>
      </c>
      <c r="AX104" s="220" t="str">
        <f>IF(AW104="","",'Résultats élèves'!L96)</f>
        <v/>
      </c>
      <c r="AY104" s="221"/>
      <c r="AZ104" s="217" t="str">
        <f>IF(OR('Résultats élèves'!M96&lt;$E$4,'Résultats élèves'!M96="A"),'Groupes de besoin'!A104,"")</f>
        <v/>
      </c>
      <c r="BA104" s="218" t="str">
        <f>IF(AZ104="","",'Résultats élèves'!M96)</f>
        <v/>
      </c>
      <c r="BB104" s="219" t="str">
        <f>IF(OR(AND('Résultats élèves'!M96&gt;=$E$4,'Résultats élèves'!M96&lt;=$E$5),'Résultats élèves'!M96="A"),'Groupes de besoin'!A104,"")</f>
        <v/>
      </c>
      <c r="BC104" s="220" t="str">
        <f>IF(BB104="","",'Résultats élèves'!M96)</f>
        <v/>
      </c>
    </row>
    <row r="105" spans="1:55" s="225" customFormat="1">
      <c r="A105" s="227" t="str">
        <f>IF(Accueil!F106="","",Accueil!F106)</f>
        <v/>
      </c>
      <c r="B105" s="217" t="str">
        <f>IF(OR('Résultats élèves'!D97&lt;$E$4,'Résultats élèves'!D97="A"),'Groupes de besoin'!A105,"")</f>
        <v/>
      </c>
      <c r="C105" s="218" t="str">
        <f>IF(B105="","",'Résultats élèves'!D97)</f>
        <v/>
      </c>
      <c r="D105" s="219" t="str">
        <f>IF(OR(AND('Résultats élèves'!D97&gt;=$E$4,'Résultats élèves'!D97&lt;=$E$5),'Résultats élèves'!D97="A"),'Groupes de besoin'!A105,"")</f>
        <v/>
      </c>
      <c r="E105" s="220" t="str">
        <f>IF(D105="","",'Résultats élèves'!D97)</f>
        <v/>
      </c>
      <c r="F105" s="221"/>
      <c r="G105" s="217" t="str">
        <f>IF(OR('Résultats élèves'!E97&lt;$E$4,'Résultats élèves'!E97="A"),'Groupes de besoin'!A105,"")</f>
        <v/>
      </c>
      <c r="H105" s="218" t="str">
        <f>IF(G105="","",'Résultats élèves'!E97)</f>
        <v/>
      </c>
      <c r="I105" s="219" t="str">
        <f>IF(OR(AND('Résultats élèves'!E97&gt;=$E$4,'Résultats élèves'!E97&lt;=$E$5),'Résultats élèves'!E97="A"),'Groupes de besoin'!A105,"")</f>
        <v/>
      </c>
      <c r="J105" s="220" t="str">
        <f>IF(I105="","",'Résultats élèves'!E97)</f>
        <v/>
      </c>
      <c r="K105" s="221"/>
      <c r="L105" s="217" t="str">
        <f>IF(OR('Résultats élèves'!F97&lt;$E$4,'Résultats élèves'!F97="A"),'Groupes de besoin'!A105,"")</f>
        <v/>
      </c>
      <c r="M105" s="218" t="str">
        <f>IF(L105="","",'Résultats élèves'!F97)</f>
        <v/>
      </c>
      <c r="N105" s="219" t="str">
        <f>IF(OR(AND('Résultats élèves'!F97&gt;=$E$4,'Résultats élèves'!F97&lt;=$E$5),'Résultats élèves'!F97="A"),'Groupes de besoin'!A105,"")</f>
        <v/>
      </c>
      <c r="O105" s="220" t="str">
        <f>IF(N105="","",'Résultats élèves'!F97)</f>
        <v/>
      </c>
      <c r="P105" s="221"/>
      <c r="Q105" s="217" t="str">
        <f>IF(OR('Résultats élèves'!G97&lt;$E$4,'Résultats élèves'!G97="A"),'Groupes de besoin'!A105,"")</f>
        <v/>
      </c>
      <c r="R105" s="218" t="str">
        <f>IF(Q105="","",'Résultats élèves'!G97)</f>
        <v/>
      </c>
      <c r="S105" s="219" t="str">
        <f>IF(OR(AND('Résultats élèves'!G97&gt;=$E$4,'Résultats élèves'!G97&lt;=$E$5),'Résultats élèves'!G97="A"),'Groupes de besoin'!A105,"")</f>
        <v/>
      </c>
      <c r="T105" s="220" t="str">
        <f>IF(S105="","",'Résultats élèves'!G97)</f>
        <v/>
      </c>
      <c r="U105" s="221"/>
      <c r="V105" s="217" t="str">
        <f>IF(OR('Résultats élèves'!H97&lt;$E$4,'Résultats élèves'!H97="A"),'Groupes de besoin'!A105,"")</f>
        <v/>
      </c>
      <c r="W105" s="218" t="str">
        <f>IF(V105="","",'Résultats élèves'!H97)</f>
        <v/>
      </c>
      <c r="X105" s="219" t="str">
        <f>IF(OR(AND('Résultats élèves'!H97&gt;=$E$4,'Résultats élèves'!H97&lt;=$E$5),'Résultats élèves'!H97="A"),'Groupes de besoin'!A105,"")</f>
        <v/>
      </c>
      <c r="Y105" s="220" t="str">
        <f>IF(X105="","",'Résultats élèves'!H97)</f>
        <v/>
      </c>
      <c r="Z105" s="222"/>
      <c r="AA105" s="223">
        <f t="shared" si="2"/>
        <v>24</v>
      </c>
      <c r="AB105" s="224">
        <f t="shared" si="1"/>
        <v>20</v>
      </c>
      <c r="AC105" s="291" t="str">
        <f>IF(AA105&lt;$AA$9,#REF!,"")</f>
        <v/>
      </c>
      <c r="AD105" s="291"/>
      <c r="AE105" s="226"/>
      <c r="AF105" s="217" t="str">
        <f>IF(OR('Résultats élèves'!I97&lt;$E$4,'Résultats élèves'!I97="A"),'Groupes de besoin'!A105,"")</f>
        <v/>
      </c>
      <c r="AG105" s="218" t="str">
        <f>IF(AF105="","",'Résultats élèves'!I97)</f>
        <v/>
      </c>
      <c r="AH105" s="219" t="str">
        <f>IF(OR(AND('Résultats élèves'!I97&gt;=$E$4,'Résultats élèves'!I97&lt;=$E$5),'Résultats élèves'!I97="A"),'Groupes de besoin'!A105,"")</f>
        <v/>
      </c>
      <c r="AI105" s="220" t="str">
        <f>IF(AH105="","",'Résultats élèves'!I97)</f>
        <v/>
      </c>
      <c r="AJ105" s="221"/>
      <c r="AK105" s="217" t="str">
        <f>IF(OR('Résultats élèves'!J97&lt;$E$4,'Résultats élèves'!J97="A"),'Groupes de besoin'!A105,"")</f>
        <v/>
      </c>
      <c r="AL105" s="218" t="str">
        <f>IF(AK105="","",'Résultats élèves'!J97)</f>
        <v/>
      </c>
      <c r="AM105" s="219" t="str">
        <f>IF(OR(AND('Résultats élèves'!J97&gt;=$E$4,'Résultats élèves'!J97&lt;=$E$5),'Résultats élèves'!J97="A"),'Groupes de besoin'!A105,"")</f>
        <v/>
      </c>
      <c r="AN105" s="220" t="str">
        <f>IF(AM105="","",'Résultats élèves'!J97)</f>
        <v/>
      </c>
      <c r="AO105" s="221"/>
      <c r="AP105" s="217" t="str">
        <f>IF(OR('Résultats élèves'!K97&lt;$E$4,'Résultats élèves'!K97="A"),'Groupes de besoin'!A105,"")</f>
        <v/>
      </c>
      <c r="AQ105" s="218" t="str">
        <f>IF(AP105="","",'Résultats élèves'!K97)</f>
        <v/>
      </c>
      <c r="AR105" s="219" t="str">
        <f>IF(OR(AND('Résultats élèves'!K97&gt;=$E$4,'Résultats élèves'!K97&lt;=$E$5),'Résultats élèves'!K97="A"),'Groupes de besoin'!A105,"")</f>
        <v/>
      </c>
      <c r="AS105" s="220" t="str">
        <f>IF(AR105="","",'Résultats élèves'!K97)</f>
        <v/>
      </c>
      <c r="AT105" s="221"/>
      <c r="AU105" s="217" t="str">
        <f>IF(OR('Résultats élèves'!L97&lt;$E$4,'Résultats élèves'!L97="A"),'Groupes de besoin'!A105,"")</f>
        <v/>
      </c>
      <c r="AV105" s="218" t="str">
        <f>IF(AU105="","",'Résultats élèves'!L97)</f>
        <v/>
      </c>
      <c r="AW105" s="219" t="str">
        <f>IF(OR(AND('Résultats élèves'!L97&gt;=$E$4,'Résultats élèves'!L97&lt;=$E$5),'Résultats élèves'!L97="A"),'Groupes de besoin'!A105,"")</f>
        <v/>
      </c>
      <c r="AX105" s="220" t="str">
        <f>IF(AW105="","",'Résultats élèves'!L97)</f>
        <v/>
      </c>
      <c r="AY105" s="221"/>
      <c r="AZ105" s="217" t="str">
        <f>IF(OR('Résultats élèves'!M97&lt;$E$4,'Résultats élèves'!M97="A"),'Groupes de besoin'!A105,"")</f>
        <v/>
      </c>
      <c r="BA105" s="218" t="str">
        <f>IF(AZ105="","",'Résultats élèves'!M97)</f>
        <v/>
      </c>
      <c r="BB105" s="219" t="str">
        <f>IF(OR(AND('Résultats élèves'!M97&gt;=$E$4,'Résultats élèves'!M97&lt;=$E$5),'Résultats élèves'!M97="A"),'Groupes de besoin'!A105,"")</f>
        <v/>
      </c>
      <c r="BC105" s="220" t="str">
        <f>IF(BB105="","",'Résultats élèves'!M97)</f>
        <v/>
      </c>
    </row>
    <row r="106" spans="1:55" s="225" customFormat="1">
      <c r="A106" s="227" t="str">
        <f>IF(Accueil!F107="","",Accueil!F107)</f>
        <v/>
      </c>
      <c r="B106" s="217" t="str">
        <f>IF(OR('Résultats élèves'!D98&lt;$E$4,'Résultats élèves'!D98="A"),'Groupes de besoin'!A106,"")</f>
        <v/>
      </c>
      <c r="C106" s="218" t="str">
        <f>IF(B106="","",'Résultats élèves'!D98)</f>
        <v/>
      </c>
      <c r="D106" s="219" t="str">
        <f>IF(OR(AND('Résultats élèves'!D98&gt;=$E$4,'Résultats élèves'!D98&lt;=$E$5),'Résultats élèves'!D98="A"),'Groupes de besoin'!A106,"")</f>
        <v/>
      </c>
      <c r="E106" s="220" t="str">
        <f>IF(D106="","",'Résultats élèves'!D98)</f>
        <v/>
      </c>
      <c r="F106" s="221"/>
      <c r="G106" s="217" t="str">
        <f>IF(OR('Résultats élèves'!E98&lt;$E$4,'Résultats élèves'!E98="A"),'Groupes de besoin'!A106,"")</f>
        <v/>
      </c>
      <c r="H106" s="218" t="str">
        <f>IF(G106="","",'Résultats élèves'!E98)</f>
        <v/>
      </c>
      <c r="I106" s="219" t="str">
        <f>IF(OR(AND('Résultats élèves'!E98&gt;=$E$4,'Résultats élèves'!E98&lt;=$E$5),'Résultats élèves'!E98="A"),'Groupes de besoin'!A106,"")</f>
        <v/>
      </c>
      <c r="J106" s="220" t="str">
        <f>IF(I106="","",'Résultats élèves'!E98)</f>
        <v/>
      </c>
      <c r="K106" s="221"/>
      <c r="L106" s="217" t="str">
        <f>IF(OR('Résultats élèves'!F98&lt;$E$4,'Résultats élèves'!F98="A"),'Groupes de besoin'!A106,"")</f>
        <v/>
      </c>
      <c r="M106" s="218" t="str">
        <f>IF(L106="","",'Résultats élèves'!F98)</f>
        <v/>
      </c>
      <c r="N106" s="219" t="str">
        <f>IF(OR(AND('Résultats élèves'!F98&gt;=$E$4,'Résultats élèves'!F98&lt;=$E$5),'Résultats élèves'!F98="A"),'Groupes de besoin'!A106,"")</f>
        <v/>
      </c>
      <c r="O106" s="220" t="str">
        <f>IF(N106="","",'Résultats élèves'!F98)</f>
        <v/>
      </c>
      <c r="P106" s="221"/>
      <c r="Q106" s="217" t="str">
        <f>IF(OR('Résultats élèves'!G98&lt;$E$4,'Résultats élèves'!G98="A"),'Groupes de besoin'!A106,"")</f>
        <v/>
      </c>
      <c r="R106" s="218" t="str">
        <f>IF(Q106="","",'Résultats élèves'!G98)</f>
        <v/>
      </c>
      <c r="S106" s="219" t="str">
        <f>IF(OR(AND('Résultats élèves'!G98&gt;=$E$4,'Résultats élèves'!G98&lt;=$E$5),'Résultats élèves'!G98="A"),'Groupes de besoin'!A106,"")</f>
        <v/>
      </c>
      <c r="T106" s="220" t="str">
        <f>IF(S106="","",'Résultats élèves'!G98)</f>
        <v/>
      </c>
      <c r="U106" s="221"/>
      <c r="V106" s="217" t="str">
        <f>IF(OR('Résultats élèves'!H98&lt;$E$4,'Résultats élèves'!H98="A"),'Groupes de besoin'!A106,"")</f>
        <v/>
      </c>
      <c r="W106" s="218" t="str">
        <f>IF(V106="","",'Résultats élèves'!H98)</f>
        <v/>
      </c>
      <c r="X106" s="219" t="str">
        <f>IF(OR(AND('Résultats élèves'!H98&gt;=$E$4,'Résultats élèves'!H98&lt;=$E$5),'Résultats élèves'!H98="A"),'Groupes de besoin'!A106,"")</f>
        <v/>
      </c>
      <c r="Y106" s="220" t="str">
        <f>IF(X106="","",'Résultats élèves'!H98)</f>
        <v/>
      </c>
      <c r="Z106" s="222"/>
      <c r="AA106" s="223">
        <f t="shared" si="2"/>
        <v>24</v>
      </c>
      <c r="AB106" s="224">
        <f t="shared" si="1"/>
        <v>20</v>
      </c>
      <c r="AC106" s="291" t="str">
        <f>IF(AA106&lt;$AA$9,#REF!,"")</f>
        <v/>
      </c>
      <c r="AD106" s="291"/>
      <c r="AE106" s="226"/>
      <c r="AF106" s="217" t="str">
        <f>IF(OR('Résultats élèves'!I98&lt;$E$4,'Résultats élèves'!I98="A"),'Groupes de besoin'!A106,"")</f>
        <v/>
      </c>
      <c r="AG106" s="218" t="str">
        <f>IF(AF106="","",'Résultats élèves'!I98)</f>
        <v/>
      </c>
      <c r="AH106" s="219" t="str">
        <f>IF(OR(AND('Résultats élèves'!I98&gt;=$E$4,'Résultats élèves'!I98&lt;=$E$5),'Résultats élèves'!I98="A"),'Groupes de besoin'!A106,"")</f>
        <v/>
      </c>
      <c r="AI106" s="220" t="str">
        <f>IF(AH106="","",'Résultats élèves'!I98)</f>
        <v/>
      </c>
      <c r="AJ106" s="221"/>
      <c r="AK106" s="217" t="str">
        <f>IF(OR('Résultats élèves'!J98&lt;$E$4,'Résultats élèves'!J98="A"),'Groupes de besoin'!A106,"")</f>
        <v/>
      </c>
      <c r="AL106" s="218" t="str">
        <f>IF(AK106="","",'Résultats élèves'!J98)</f>
        <v/>
      </c>
      <c r="AM106" s="219" t="str">
        <f>IF(OR(AND('Résultats élèves'!J98&gt;=$E$4,'Résultats élèves'!J98&lt;=$E$5),'Résultats élèves'!J98="A"),'Groupes de besoin'!A106,"")</f>
        <v/>
      </c>
      <c r="AN106" s="220" t="str">
        <f>IF(AM106="","",'Résultats élèves'!J98)</f>
        <v/>
      </c>
      <c r="AO106" s="221"/>
      <c r="AP106" s="217" t="str">
        <f>IF(OR('Résultats élèves'!K98&lt;$E$4,'Résultats élèves'!K98="A"),'Groupes de besoin'!A106,"")</f>
        <v/>
      </c>
      <c r="AQ106" s="218" t="str">
        <f>IF(AP106="","",'Résultats élèves'!K98)</f>
        <v/>
      </c>
      <c r="AR106" s="219" t="str">
        <f>IF(OR(AND('Résultats élèves'!K98&gt;=$E$4,'Résultats élèves'!K98&lt;=$E$5),'Résultats élèves'!K98="A"),'Groupes de besoin'!A106,"")</f>
        <v/>
      </c>
      <c r="AS106" s="220" t="str">
        <f>IF(AR106="","",'Résultats élèves'!K98)</f>
        <v/>
      </c>
      <c r="AT106" s="221"/>
      <c r="AU106" s="217" t="str">
        <f>IF(OR('Résultats élèves'!L98&lt;$E$4,'Résultats élèves'!L98="A"),'Groupes de besoin'!A106,"")</f>
        <v/>
      </c>
      <c r="AV106" s="218" t="str">
        <f>IF(AU106="","",'Résultats élèves'!L98)</f>
        <v/>
      </c>
      <c r="AW106" s="219" t="str">
        <f>IF(OR(AND('Résultats élèves'!L98&gt;=$E$4,'Résultats élèves'!L98&lt;=$E$5),'Résultats élèves'!L98="A"),'Groupes de besoin'!A106,"")</f>
        <v/>
      </c>
      <c r="AX106" s="220" t="str">
        <f>IF(AW106="","",'Résultats élèves'!L98)</f>
        <v/>
      </c>
      <c r="AY106" s="221"/>
      <c r="AZ106" s="217" t="str">
        <f>IF(OR('Résultats élèves'!M98&lt;$E$4,'Résultats élèves'!M98="A"),'Groupes de besoin'!A106,"")</f>
        <v/>
      </c>
      <c r="BA106" s="218" t="str">
        <f>IF(AZ106="","",'Résultats élèves'!M98)</f>
        <v/>
      </c>
      <c r="BB106" s="219" t="str">
        <f>IF(OR(AND('Résultats élèves'!M98&gt;=$E$4,'Résultats élèves'!M98&lt;=$E$5),'Résultats élèves'!M98="A"),'Groupes de besoin'!A106,"")</f>
        <v/>
      </c>
      <c r="BC106" s="220" t="str">
        <f>IF(BB106="","",'Résultats élèves'!M98)</f>
        <v/>
      </c>
    </row>
    <row r="107" spans="1:55" s="225" customFormat="1">
      <c r="A107" s="227" t="str">
        <f>IF(Accueil!F108="","",Accueil!F108)</f>
        <v/>
      </c>
      <c r="B107" s="217" t="str">
        <f>IF(OR('Résultats élèves'!D99&lt;$E$4,'Résultats élèves'!D99="A"),'Groupes de besoin'!A107,"")</f>
        <v/>
      </c>
      <c r="C107" s="218" t="str">
        <f>IF(B107="","",'Résultats élèves'!D99)</f>
        <v/>
      </c>
      <c r="D107" s="219" t="str">
        <f>IF(OR(AND('Résultats élèves'!D99&gt;=$E$4,'Résultats élèves'!D99&lt;=$E$5),'Résultats élèves'!D99="A"),'Groupes de besoin'!A107,"")</f>
        <v/>
      </c>
      <c r="E107" s="220" t="str">
        <f>IF(D107="","",'Résultats élèves'!D99)</f>
        <v/>
      </c>
      <c r="F107" s="221"/>
      <c r="G107" s="217" t="str">
        <f>IF(OR('Résultats élèves'!E99&lt;$E$4,'Résultats élèves'!E99="A"),'Groupes de besoin'!A107,"")</f>
        <v/>
      </c>
      <c r="H107" s="218" t="str">
        <f>IF(G107="","",'Résultats élèves'!E99)</f>
        <v/>
      </c>
      <c r="I107" s="219" t="str">
        <f>IF(OR(AND('Résultats élèves'!E99&gt;=$E$4,'Résultats élèves'!E99&lt;=$E$5),'Résultats élèves'!E99="A"),'Groupes de besoin'!A107,"")</f>
        <v/>
      </c>
      <c r="J107" s="220" t="str">
        <f>IF(I107="","",'Résultats élèves'!E99)</f>
        <v/>
      </c>
      <c r="K107" s="221"/>
      <c r="L107" s="217" t="str">
        <f>IF(OR('Résultats élèves'!F99&lt;$E$4,'Résultats élèves'!F99="A"),'Groupes de besoin'!A107,"")</f>
        <v/>
      </c>
      <c r="M107" s="218" t="str">
        <f>IF(L107="","",'Résultats élèves'!F99)</f>
        <v/>
      </c>
      <c r="N107" s="219" t="str">
        <f>IF(OR(AND('Résultats élèves'!F99&gt;=$E$4,'Résultats élèves'!F99&lt;=$E$5),'Résultats élèves'!F99="A"),'Groupes de besoin'!A107,"")</f>
        <v/>
      </c>
      <c r="O107" s="220" t="str">
        <f>IF(N107="","",'Résultats élèves'!F99)</f>
        <v/>
      </c>
      <c r="P107" s="221"/>
      <c r="Q107" s="217" t="str">
        <f>IF(OR('Résultats élèves'!G99&lt;$E$4,'Résultats élèves'!G99="A"),'Groupes de besoin'!A107,"")</f>
        <v/>
      </c>
      <c r="R107" s="218" t="str">
        <f>IF(Q107="","",'Résultats élèves'!G99)</f>
        <v/>
      </c>
      <c r="S107" s="219" t="str">
        <f>IF(OR(AND('Résultats élèves'!G99&gt;=$E$4,'Résultats élèves'!G99&lt;=$E$5),'Résultats élèves'!G99="A"),'Groupes de besoin'!A107,"")</f>
        <v/>
      </c>
      <c r="T107" s="220" t="str">
        <f>IF(S107="","",'Résultats élèves'!G99)</f>
        <v/>
      </c>
      <c r="U107" s="221"/>
      <c r="V107" s="217" t="str">
        <f>IF(OR('Résultats élèves'!H99&lt;$E$4,'Résultats élèves'!H99="A"),'Groupes de besoin'!A107,"")</f>
        <v/>
      </c>
      <c r="W107" s="218" t="str">
        <f>IF(V107="","",'Résultats élèves'!H99)</f>
        <v/>
      </c>
      <c r="X107" s="219" t="str">
        <f>IF(OR(AND('Résultats élèves'!H99&gt;=$E$4,'Résultats élèves'!H99&lt;=$E$5),'Résultats élèves'!H99="A"),'Groupes de besoin'!A107,"")</f>
        <v/>
      </c>
      <c r="Y107" s="220" t="str">
        <f>IF(X107="","",'Résultats élèves'!H99)</f>
        <v/>
      </c>
      <c r="Z107" s="222"/>
      <c r="AA107" s="223">
        <f t="shared" si="2"/>
        <v>24</v>
      </c>
      <c r="AB107" s="224">
        <f t="shared" si="1"/>
        <v>20</v>
      </c>
      <c r="AC107" s="291" t="str">
        <f>IF(AA107&lt;$AA$9,#REF!,"")</f>
        <v/>
      </c>
      <c r="AD107" s="291"/>
      <c r="AE107" s="226"/>
      <c r="AF107" s="217" t="str">
        <f>IF(OR('Résultats élèves'!I99&lt;$E$4,'Résultats élèves'!I99="A"),'Groupes de besoin'!A107,"")</f>
        <v/>
      </c>
      <c r="AG107" s="218" t="str">
        <f>IF(AF107="","",'Résultats élèves'!I99)</f>
        <v/>
      </c>
      <c r="AH107" s="219" t="str">
        <f>IF(OR(AND('Résultats élèves'!I99&gt;=$E$4,'Résultats élèves'!I99&lt;=$E$5),'Résultats élèves'!I99="A"),'Groupes de besoin'!A107,"")</f>
        <v/>
      </c>
      <c r="AI107" s="220" t="str">
        <f>IF(AH107="","",'Résultats élèves'!I99)</f>
        <v/>
      </c>
      <c r="AJ107" s="221"/>
      <c r="AK107" s="217" t="str">
        <f>IF(OR('Résultats élèves'!J99&lt;$E$4,'Résultats élèves'!J99="A"),'Groupes de besoin'!A107,"")</f>
        <v/>
      </c>
      <c r="AL107" s="218" t="str">
        <f>IF(AK107="","",'Résultats élèves'!J99)</f>
        <v/>
      </c>
      <c r="AM107" s="219" t="str">
        <f>IF(OR(AND('Résultats élèves'!J99&gt;=$E$4,'Résultats élèves'!J99&lt;=$E$5),'Résultats élèves'!J99="A"),'Groupes de besoin'!A107,"")</f>
        <v/>
      </c>
      <c r="AN107" s="220" t="str">
        <f>IF(AM107="","",'Résultats élèves'!J99)</f>
        <v/>
      </c>
      <c r="AO107" s="221"/>
      <c r="AP107" s="217" t="str">
        <f>IF(OR('Résultats élèves'!K99&lt;$E$4,'Résultats élèves'!K99="A"),'Groupes de besoin'!A107,"")</f>
        <v/>
      </c>
      <c r="AQ107" s="218" t="str">
        <f>IF(AP107="","",'Résultats élèves'!K99)</f>
        <v/>
      </c>
      <c r="AR107" s="219" t="str">
        <f>IF(OR(AND('Résultats élèves'!K99&gt;=$E$4,'Résultats élèves'!K99&lt;=$E$5),'Résultats élèves'!K99="A"),'Groupes de besoin'!A107,"")</f>
        <v/>
      </c>
      <c r="AS107" s="220" t="str">
        <f>IF(AR107="","",'Résultats élèves'!K99)</f>
        <v/>
      </c>
      <c r="AT107" s="221"/>
      <c r="AU107" s="217" t="str">
        <f>IF(OR('Résultats élèves'!L99&lt;$E$4,'Résultats élèves'!L99="A"),'Groupes de besoin'!A107,"")</f>
        <v/>
      </c>
      <c r="AV107" s="218" t="str">
        <f>IF(AU107="","",'Résultats élèves'!L99)</f>
        <v/>
      </c>
      <c r="AW107" s="219" t="str">
        <f>IF(OR(AND('Résultats élèves'!L99&gt;=$E$4,'Résultats élèves'!L99&lt;=$E$5),'Résultats élèves'!L99="A"),'Groupes de besoin'!A107,"")</f>
        <v/>
      </c>
      <c r="AX107" s="220" t="str">
        <f>IF(AW107="","",'Résultats élèves'!L99)</f>
        <v/>
      </c>
      <c r="AY107" s="221"/>
      <c r="AZ107" s="217" t="str">
        <f>IF(OR('Résultats élèves'!M99&lt;$E$4,'Résultats élèves'!M99="A"),'Groupes de besoin'!A107,"")</f>
        <v/>
      </c>
      <c r="BA107" s="218" t="str">
        <f>IF(AZ107="","",'Résultats élèves'!M99)</f>
        <v/>
      </c>
      <c r="BB107" s="219" t="str">
        <f>IF(OR(AND('Résultats élèves'!M99&gt;=$E$4,'Résultats élèves'!M99&lt;=$E$5),'Résultats élèves'!M99="A"),'Groupes de besoin'!A107,"")</f>
        <v/>
      </c>
      <c r="BC107" s="220" t="str">
        <f>IF(BB107="","",'Résultats élèves'!M99)</f>
        <v/>
      </c>
    </row>
    <row r="108" spans="1:55" s="225" customFormat="1">
      <c r="A108" s="227" t="str">
        <f>IF(Accueil!F109="","",Accueil!F109)</f>
        <v/>
      </c>
      <c r="B108" s="217" t="str">
        <f>IF(OR('Résultats élèves'!D100&lt;$E$4,'Résultats élèves'!D100="A"),'Groupes de besoin'!A108,"")</f>
        <v/>
      </c>
      <c r="C108" s="218" t="str">
        <f>IF(B108="","",'Résultats élèves'!D100)</f>
        <v/>
      </c>
      <c r="D108" s="219" t="str">
        <f>IF(OR(AND('Résultats élèves'!D100&gt;=$E$4,'Résultats élèves'!D100&lt;=$E$5),'Résultats élèves'!D100="A"),'Groupes de besoin'!A108,"")</f>
        <v/>
      </c>
      <c r="E108" s="220" t="str">
        <f>IF(D108="","",'Résultats élèves'!D100)</f>
        <v/>
      </c>
      <c r="F108" s="221"/>
      <c r="G108" s="217" t="str">
        <f>IF(OR('Résultats élèves'!E100&lt;$E$4,'Résultats élèves'!E100="A"),'Groupes de besoin'!A108,"")</f>
        <v/>
      </c>
      <c r="H108" s="218" t="str">
        <f>IF(G108="","",'Résultats élèves'!E100)</f>
        <v/>
      </c>
      <c r="I108" s="219" t="str">
        <f>IF(OR(AND('Résultats élèves'!E100&gt;=$E$4,'Résultats élèves'!E100&lt;=$E$5),'Résultats élèves'!E100="A"),'Groupes de besoin'!A108,"")</f>
        <v/>
      </c>
      <c r="J108" s="220" t="str">
        <f>IF(I108="","",'Résultats élèves'!E100)</f>
        <v/>
      </c>
      <c r="K108" s="221"/>
      <c r="L108" s="217" t="str">
        <f>IF(OR('Résultats élèves'!F100&lt;$E$4,'Résultats élèves'!F100="A"),'Groupes de besoin'!A108,"")</f>
        <v/>
      </c>
      <c r="M108" s="218" t="str">
        <f>IF(L108="","",'Résultats élèves'!F100)</f>
        <v/>
      </c>
      <c r="N108" s="219" t="str">
        <f>IF(OR(AND('Résultats élèves'!F100&gt;=$E$4,'Résultats élèves'!F100&lt;=$E$5),'Résultats élèves'!F100="A"),'Groupes de besoin'!A108,"")</f>
        <v/>
      </c>
      <c r="O108" s="220" t="str">
        <f>IF(N108="","",'Résultats élèves'!F100)</f>
        <v/>
      </c>
      <c r="P108" s="221"/>
      <c r="Q108" s="217" t="str">
        <f>IF(OR('Résultats élèves'!G100&lt;$E$4,'Résultats élèves'!G100="A"),'Groupes de besoin'!A108,"")</f>
        <v/>
      </c>
      <c r="R108" s="218" t="str">
        <f>IF(Q108="","",'Résultats élèves'!G100)</f>
        <v/>
      </c>
      <c r="S108" s="219" t="str">
        <f>IF(OR(AND('Résultats élèves'!G100&gt;=$E$4,'Résultats élèves'!G100&lt;=$E$5),'Résultats élèves'!G100="A"),'Groupes de besoin'!A108,"")</f>
        <v/>
      </c>
      <c r="T108" s="220" t="str">
        <f>IF(S108="","",'Résultats élèves'!G100)</f>
        <v/>
      </c>
      <c r="U108" s="221"/>
      <c r="V108" s="217" t="str">
        <f>IF(OR('Résultats élèves'!H100&lt;$E$4,'Résultats élèves'!H100="A"),'Groupes de besoin'!A108,"")</f>
        <v/>
      </c>
      <c r="W108" s="218" t="str">
        <f>IF(V108="","",'Résultats élèves'!H100)</f>
        <v/>
      </c>
      <c r="X108" s="219" t="str">
        <f>IF(OR(AND('Résultats élèves'!H100&gt;=$E$4,'Résultats élèves'!H100&lt;=$E$5),'Résultats élèves'!H100="A"),'Groupes de besoin'!A108,"")</f>
        <v/>
      </c>
      <c r="Y108" s="220" t="str">
        <f>IF(X108="","",'Résultats élèves'!H100)</f>
        <v/>
      </c>
      <c r="Z108" s="222"/>
      <c r="AA108" s="223">
        <f t="shared" si="2"/>
        <v>24</v>
      </c>
      <c r="AB108" s="224">
        <f t="shared" si="1"/>
        <v>20</v>
      </c>
      <c r="AC108" s="291" t="str">
        <f>IF(AA108&lt;$AA$9,#REF!,"")</f>
        <v/>
      </c>
      <c r="AD108" s="291"/>
      <c r="AE108" s="226"/>
      <c r="AF108" s="217" t="str">
        <f>IF(OR('Résultats élèves'!I100&lt;$E$4,'Résultats élèves'!I100="A"),'Groupes de besoin'!A108,"")</f>
        <v/>
      </c>
      <c r="AG108" s="218" t="str">
        <f>IF(AF108="","",'Résultats élèves'!I100)</f>
        <v/>
      </c>
      <c r="AH108" s="219" t="str">
        <f>IF(OR(AND('Résultats élèves'!I100&gt;=$E$4,'Résultats élèves'!I100&lt;=$E$5),'Résultats élèves'!I100="A"),'Groupes de besoin'!A108,"")</f>
        <v/>
      </c>
      <c r="AI108" s="220" t="str">
        <f>IF(AH108="","",'Résultats élèves'!I100)</f>
        <v/>
      </c>
      <c r="AJ108" s="221"/>
      <c r="AK108" s="217" t="str">
        <f>IF(OR('Résultats élèves'!J100&lt;$E$4,'Résultats élèves'!J100="A"),'Groupes de besoin'!A108,"")</f>
        <v/>
      </c>
      <c r="AL108" s="218" t="str">
        <f>IF(AK108="","",'Résultats élèves'!J100)</f>
        <v/>
      </c>
      <c r="AM108" s="219" t="str">
        <f>IF(OR(AND('Résultats élèves'!J100&gt;=$E$4,'Résultats élèves'!J100&lt;=$E$5),'Résultats élèves'!J100="A"),'Groupes de besoin'!A108,"")</f>
        <v/>
      </c>
      <c r="AN108" s="220" t="str">
        <f>IF(AM108="","",'Résultats élèves'!J100)</f>
        <v/>
      </c>
      <c r="AO108" s="221"/>
      <c r="AP108" s="217" t="str">
        <f>IF(OR('Résultats élèves'!K100&lt;$E$4,'Résultats élèves'!K100="A"),'Groupes de besoin'!A108,"")</f>
        <v/>
      </c>
      <c r="AQ108" s="218" t="str">
        <f>IF(AP108="","",'Résultats élèves'!K100)</f>
        <v/>
      </c>
      <c r="AR108" s="219" t="str">
        <f>IF(OR(AND('Résultats élèves'!K100&gt;=$E$4,'Résultats élèves'!K100&lt;=$E$5),'Résultats élèves'!K100="A"),'Groupes de besoin'!A108,"")</f>
        <v/>
      </c>
      <c r="AS108" s="220" t="str">
        <f>IF(AR108="","",'Résultats élèves'!K100)</f>
        <v/>
      </c>
      <c r="AT108" s="221"/>
      <c r="AU108" s="217" t="str">
        <f>IF(OR('Résultats élèves'!L100&lt;$E$4,'Résultats élèves'!L100="A"),'Groupes de besoin'!A108,"")</f>
        <v/>
      </c>
      <c r="AV108" s="218" t="str">
        <f>IF(AU108="","",'Résultats élèves'!L100)</f>
        <v/>
      </c>
      <c r="AW108" s="219" t="str">
        <f>IF(OR(AND('Résultats élèves'!L100&gt;=$E$4,'Résultats élèves'!L100&lt;=$E$5),'Résultats élèves'!L100="A"),'Groupes de besoin'!A108,"")</f>
        <v/>
      </c>
      <c r="AX108" s="220" t="str">
        <f>IF(AW108="","",'Résultats élèves'!L100)</f>
        <v/>
      </c>
      <c r="AY108" s="221"/>
      <c r="AZ108" s="217" t="str">
        <f>IF(OR('Résultats élèves'!M100&lt;$E$4,'Résultats élèves'!M100="A"),'Groupes de besoin'!A108,"")</f>
        <v/>
      </c>
      <c r="BA108" s="218" t="str">
        <f>IF(AZ108="","",'Résultats élèves'!M100)</f>
        <v/>
      </c>
      <c r="BB108" s="219" t="str">
        <f>IF(OR(AND('Résultats élèves'!M100&gt;=$E$4,'Résultats élèves'!M100&lt;=$E$5),'Résultats élèves'!M100="A"),'Groupes de besoin'!A108,"")</f>
        <v/>
      </c>
      <c r="BC108" s="220" t="str">
        <f>IF(BB108="","",'Résultats élèves'!M100)</f>
        <v/>
      </c>
    </row>
    <row r="109" spans="1:55" s="225" customFormat="1">
      <c r="A109" s="227" t="str">
        <f>IF(Accueil!F110="","",Accueil!F110)</f>
        <v/>
      </c>
      <c r="B109" s="217" t="str">
        <f>IF(OR('Résultats élèves'!D101&lt;$E$4,'Résultats élèves'!D101="A"),'Groupes de besoin'!A109,"")</f>
        <v/>
      </c>
      <c r="C109" s="218" t="str">
        <f>IF(B109="","",'Résultats élèves'!D101)</f>
        <v/>
      </c>
      <c r="D109" s="219" t="str">
        <f>IF(OR(AND('Résultats élèves'!D101&gt;=$E$4,'Résultats élèves'!D101&lt;=$E$5),'Résultats élèves'!D101="A"),'Groupes de besoin'!A109,"")</f>
        <v/>
      </c>
      <c r="E109" s="220" t="str">
        <f>IF(D109="","",'Résultats élèves'!D101)</f>
        <v/>
      </c>
      <c r="F109" s="221"/>
      <c r="G109" s="217" t="str">
        <f>IF(OR('Résultats élèves'!E101&lt;$E$4,'Résultats élèves'!E101="A"),'Groupes de besoin'!A109,"")</f>
        <v/>
      </c>
      <c r="H109" s="218" t="str">
        <f>IF(G109="","",'Résultats élèves'!E101)</f>
        <v/>
      </c>
      <c r="I109" s="219" t="str">
        <f>IF(OR(AND('Résultats élèves'!E101&gt;=$E$4,'Résultats élèves'!E101&lt;=$E$5),'Résultats élèves'!E101="A"),'Groupes de besoin'!A109,"")</f>
        <v/>
      </c>
      <c r="J109" s="220" t="str">
        <f>IF(I109="","",'Résultats élèves'!E101)</f>
        <v/>
      </c>
      <c r="K109" s="221"/>
      <c r="L109" s="217" t="str">
        <f>IF(OR('Résultats élèves'!F101&lt;$E$4,'Résultats élèves'!F101="A"),'Groupes de besoin'!A109,"")</f>
        <v/>
      </c>
      <c r="M109" s="218" t="str">
        <f>IF(L109="","",'Résultats élèves'!F101)</f>
        <v/>
      </c>
      <c r="N109" s="219" t="str">
        <f>IF(OR(AND('Résultats élèves'!F101&gt;=$E$4,'Résultats élèves'!F101&lt;=$E$5),'Résultats élèves'!F101="A"),'Groupes de besoin'!A109,"")</f>
        <v/>
      </c>
      <c r="O109" s="220" t="str">
        <f>IF(N109="","",'Résultats élèves'!F101)</f>
        <v/>
      </c>
      <c r="P109" s="221"/>
      <c r="Q109" s="217" t="str">
        <f>IF(OR('Résultats élèves'!G101&lt;$E$4,'Résultats élèves'!G101="A"),'Groupes de besoin'!A109,"")</f>
        <v/>
      </c>
      <c r="R109" s="218" t="str">
        <f>IF(Q109="","",'Résultats élèves'!G101)</f>
        <v/>
      </c>
      <c r="S109" s="219" t="str">
        <f>IF(OR(AND('Résultats élèves'!G101&gt;=$E$4,'Résultats élèves'!G101&lt;=$E$5),'Résultats élèves'!G101="A"),'Groupes de besoin'!A109,"")</f>
        <v/>
      </c>
      <c r="T109" s="220" t="str">
        <f>IF(S109="","",'Résultats élèves'!G101)</f>
        <v/>
      </c>
      <c r="U109" s="221"/>
      <c r="V109" s="217" t="str">
        <f>IF(OR('Résultats élèves'!H101&lt;$E$4,'Résultats élèves'!H101="A"),'Groupes de besoin'!A109,"")</f>
        <v/>
      </c>
      <c r="W109" s="218" t="str">
        <f>IF(V109="","",'Résultats élèves'!H101)</f>
        <v/>
      </c>
      <c r="X109" s="219" t="str">
        <f>IF(OR(AND('Résultats élèves'!H101&gt;=$E$4,'Résultats élèves'!H101&lt;=$E$5),'Résultats élèves'!H101="A"),'Groupes de besoin'!A109,"")</f>
        <v/>
      </c>
      <c r="Y109" s="220" t="str">
        <f>IF(X109="","",'Résultats élèves'!H101)</f>
        <v/>
      </c>
      <c r="Z109" s="222"/>
      <c r="AA109" s="223">
        <f t="shared" si="2"/>
        <v>24</v>
      </c>
      <c r="AB109" s="224">
        <f t="shared" si="1"/>
        <v>20</v>
      </c>
      <c r="AC109" s="291" t="str">
        <f>IF(AA109&lt;$AA$9,#REF!,"")</f>
        <v/>
      </c>
      <c r="AD109" s="291"/>
      <c r="AE109" s="226"/>
      <c r="AF109" s="217" t="str">
        <f>IF(OR('Résultats élèves'!I101&lt;$E$4,'Résultats élèves'!I101="A"),'Groupes de besoin'!A109,"")</f>
        <v/>
      </c>
      <c r="AG109" s="218" t="str">
        <f>IF(AF109="","",'Résultats élèves'!I101)</f>
        <v/>
      </c>
      <c r="AH109" s="219" t="str">
        <f>IF(OR(AND('Résultats élèves'!I101&gt;=$E$4,'Résultats élèves'!I101&lt;=$E$5),'Résultats élèves'!I101="A"),'Groupes de besoin'!A109,"")</f>
        <v/>
      </c>
      <c r="AI109" s="220" t="str">
        <f>IF(AH109="","",'Résultats élèves'!I101)</f>
        <v/>
      </c>
      <c r="AJ109" s="221"/>
      <c r="AK109" s="217" t="str">
        <f>IF(OR('Résultats élèves'!J101&lt;$E$4,'Résultats élèves'!J101="A"),'Groupes de besoin'!A109,"")</f>
        <v/>
      </c>
      <c r="AL109" s="218" t="str">
        <f>IF(AK109="","",'Résultats élèves'!J101)</f>
        <v/>
      </c>
      <c r="AM109" s="219" t="str">
        <f>IF(OR(AND('Résultats élèves'!J101&gt;=$E$4,'Résultats élèves'!J101&lt;=$E$5),'Résultats élèves'!J101="A"),'Groupes de besoin'!A109,"")</f>
        <v/>
      </c>
      <c r="AN109" s="220" t="str">
        <f>IF(AM109="","",'Résultats élèves'!J101)</f>
        <v/>
      </c>
      <c r="AO109" s="221"/>
      <c r="AP109" s="217" t="str">
        <f>IF(OR('Résultats élèves'!K101&lt;$E$4,'Résultats élèves'!K101="A"),'Groupes de besoin'!A109,"")</f>
        <v/>
      </c>
      <c r="AQ109" s="218" t="str">
        <f>IF(AP109="","",'Résultats élèves'!K101)</f>
        <v/>
      </c>
      <c r="AR109" s="219" t="str">
        <f>IF(OR(AND('Résultats élèves'!K101&gt;=$E$4,'Résultats élèves'!K101&lt;=$E$5),'Résultats élèves'!K101="A"),'Groupes de besoin'!A109,"")</f>
        <v/>
      </c>
      <c r="AS109" s="220" t="str">
        <f>IF(AR109="","",'Résultats élèves'!K101)</f>
        <v/>
      </c>
      <c r="AT109" s="221"/>
      <c r="AU109" s="217" t="str">
        <f>IF(OR('Résultats élèves'!L101&lt;$E$4,'Résultats élèves'!L101="A"),'Groupes de besoin'!A109,"")</f>
        <v/>
      </c>
      <c r="AV109" s="218" t="str">
        <f>IF(AU109="","",'Résultats élèves'!L101)</f>
        <v/>
      </c>
      <c r="AW109" s="219" t="str">
        <f>IF(OR(AND('Résultats élèves'!L101&gt;=$E$4,'Résultats élèves'!L101&lt;=$E$5),'Résultats élèves'!L101="A"),'Groupes de besoin'!A109,"")</f>
        <v/>
      </c>
      <c r="AX109" s="220" t="str">
        <f>IF(AW109="","",'Résultats élèves'!L101)</f>
        <v/>
      </c>
      <c r="AY109" s="221"/>
      <c r="AZ109" s="217" t="str">
        <f>IF(OR('Résultats élèves'!M101&lt;$E$4,'Résultats élèves'!M101="A"),'Groupes de besoin'!A109,"")</f>
        <v/>
      </c>
      <c r="BA109" s="218" t="str">
        <f>IF(AZ109="","",'Résultats élèves'!M101)</f>
        <v/>
      </c>
      <c r="BB109" s="219" t="str">
        <f>IF(OR(AND('Résultats élèves'!M101&gt;=$E$4,'Résultats élèves'!M101&lt;=$E$5),'Résultats élèves'!M101="A"),'Groupes de besoin'!A109,"")</f>
        <v/>
      </c>
      <c r="BC109" s="220" t="str">
        <f>IF(BB109="","",'Résultats élèves'!M101)</f>
        <v/>
      </c>
    </row>
    <row r="110" spans="1:55" s="225" customFormat="1">
      <c r="A110" s="227" t="str">
        <f>IF(Accueil!F111="","",Accueil!F111)</f>
        <v/>
      </c>
      <c r="B110" s="217" t="str">
        <f>IF(OR('Résultats élèves'!D102&lt;$E$4,'Résultats élèves'!D102="A"),'Groupes de besoin'!A110,"")</f>
        <v/>
      </c>
      <c r="C110" s="218" t="str">
        <f>IF(B110="","",'Résultats élèves'!D102)</f>
        <v/>
      </c>
      <c r="D110" s="219" t="str">
        <f>IF(OR(AND('Résultats élèves'!D102&gt;=$E$4,'Résultats élèves'!D102&lt;=$E$5),'Résultats élèves'!D102="A"),'Groupes de besoin'!A110,"")</f>
        <v/>
      </c>
      <c r="E110" s="220" t="str">
        <f>IF(D110="","",'Résultats élèves'!D102)</f>
        <v/>
      </c>
      <c r="F110" s="221"/>
      <c r="G110" s="217" t="str">
        <f>IF(OR('Résultats élèves'!E102&lt;$E$4,'Résultats élèves'!E102="A"),'Groupes de besoin'!A110,"")</f>
        <v/>
      </c>
      <c r="H110" s="218" t="str">
        <f>IF(G110="","",'Résultats élèves'!E102)</f>
        <v/>
      </c>
      <c r="I110" s="219" t="str">
        <f>IF(OR(AND('Résultats élèves'!E102&gt;=$E$4,'Résultats élèves'!E102&lt;=$E$5),'Résultats élèves'!E102="A"),'Groupes de besoin'!A110,"")</f>
        <v/>
      </c>
      <c r="J110" s="220" t="str">
        <f>IF(I110="","",'Résultats élèves'!E102)</f>
        <v/>
      </c>
      <c r="K110" s="221"/>
      <c r="L110" s="217" t="str">
        <f>IF(OR('Résultats élèves'!F102&lt;$E$4,'Résultats élèves'!F102="A"),'Groupes de besoin'!A110,"")</f>
        <v/>
      </c>
      <c r="M110" s="218" t="str">
        <f>IF(L110="","",'Résultats élèves'!F102)</f>
        <v/>
      </c>
      <c r="N110" s="219" t="str">
        <f>IF(OR(AND('Résultats élèves'!F102&gt;=$E$4,'Résultats élèves'!F102&lt;=$E$5),'Résultats élèves'!F102="A"),'Groupes de besoin'!A110,"")</f>
        <v/>
      </c>
      <c r="O110" s="220" t="str">
        <f>IF(N110="","",'Résultats élèves'!F102)</f>
        <v/>
      </c>
      <c r="P110" s="221"/>
      <c r="Q110" s="217" t="str">
        <f>IF(OR('Résultats élèves'!G102&lt;$E$4,'Résultats élèves'!G102="A"),'Groupes de besoin'!A110,"")</f>
        <v/>
      </c>
      <c r="R110" s="218" t="str">
        <f>IF(Q110="","",'Résultats élèves'!G102)</f>
        <v/>
      </c>
      <c r="S110" s="219" t="str">
        <f>IF(OR(AND('Résultats élèves'!G102&gt;=$E$4,'Résultats élèves'!G102&lt;=$E$5),'Résultats élèves'!G102="A"),'Groupes de besoin'!A110,"")</f>
        <v/>
      </c>
      <c r="T110" s="220" t="str">
        <f>IF(S110="","",'Résultats élèves'!G102)</f>
        <v/>
      </c>
      <c r="U110" s="221"/>
      <c r="V110" s="217" t="str">
        <f>IF(OR('Résultats élèves'!H102&lt;$E$4,'Résultats élèves'!H102="A"),'Groupes de besoin'!A110,"")</f>
        <v/>
      </c>
      <c r="W110" s="218" t="str">
        <f>IF(V110="","",'Résultats élèves'!H102)</f>
        <v/>
      </c>
      <c r="X110" s="219" t="str">
        <f>IF(OR(AND('Résultats élèves'!H102&gt;=$E$4,'Résultats élèves'!H102&lt;=$E$5),'Résultats élèves'!H102="A"),'Groupes de besoin'!A110,"")</f>
        <v/>
      </c>
      <c r="Y110" s="220" t="str">
        <f>IF(X110="","",'Résultats élèves'!H102)</f>
        <v/>
      </c>
      <c r="Z110" s="222"/>
      <c r="AA110" s="223">
        <f t="shared" si="2"/>
        <v>24</v>
      </c>
      <c r="AB110" s="224">
        <f t="shared" si="1"/>
        <v>20</v>
      </c>
      <c r="AC110" s="291" t="str">
        <f>IF(AA110&lt;$AA$9,#REF!,"")</f>
        <v/>
      </c>
      <c r="AD110" s="291"/>
      <c r="AE110" s="226"/>
      <c r="AF110" s="217" t="str">
        <f>IF(OR('Résultats élèves'!I102&lt;$E$4,'Résultats élèves'!I102="A"),'Groupes de besoin'!A110,"")</f>
        <v/>
      </c>
      <c r="AG110" s="218" t="str">
        <f>IF(AF110="","",'Résultats élèves'!I102)</f>
        <v/>
      </c>
      <c r="AH110" s="219" t="str">
        <f>IF(OR(AND('Résultats élèves'!I102&gt;=$E$4,'Résultats élèves'!I102&lt;=$E$5),'Résultats élèves'!I102="A"),'Groupes de besoin'!A110,"")</f>
        <v/>
      </c>
      <c r="AI110" s="220" t="str">
        <f>IF(AH110="","",'Résultats élèves'!I102)</f>
        <v/>
      </c>
      <c r="AJ110" s="221"/>
      <c r="AK110" s="217" t="str">
        <f>IF(OR('Résultats élèves'!J102&lt;$E$4,'Résultats élèves'!J102="A"),'Groupes de besoin'!A110,"")</f>
        <v/>
      </c>
      <c r="AL110" s="218" t="str">
        <f>IF(AK110="","",'Résultats élèves'!J102)</f>
        <v/>
      </c>
      <c r="AM110" s="219" t="str">
        <f>IF(OR(AND('Résultats élèves'!J102&gt;=$E$4,'Résultats élèves'!J102&lt;=$E$5),'Résultats élèves'!J102="A"),'Groupes de besoin'!A110,"")</f>
        <v/>
      </c>
      <c r="AN110" s="220" t="str">
        <f>IF(AM110="","",'Résultats élèves'!J102)</f>
        <v/>
      </c>
      <c r="AO110" s="221"/>
      <c r="AP110" s="217" t="str">
        <f>IF(OR('Résultats élèves'!K102&lt;$E$4,'Résultats élèves'!K102="A"),'Groupes de besoin'!A110,"")</f>
        <v/>
      </c>
      <c r="AQ110" s="218" t="str">
        <f>IF(AP110="","",'Résultats élèves'!K102)</f>
        <v/>
      </c>
      <c r="AR110" s="219" t="str">
        <f>IF(OR(AND('Résultats élèves'!K102&gt;=$E$4,'Résultats élèves'!K102&lt;=$E$5),'Résultats élèves'!K102="A"),'Groupes de besoin'!A110,"")</f>
        <v/>
      </c>
      <c r="AS110" s="220" t="str">
        <f>IF(AR110="","",'Résultats élèves'!K102)</f>
        <v/>
      </c>
      <c r="AT110" s="221"/>
      <c r="AU110" s="217" t="str">
        <f>IF(OR('Résultats élèves'!L102&lt;$E$4,'Résultats élèves'!L102="A"),'Groupes de besoin'!A110,"")</f>
        <v/>
      </c>
      <c r="AV110" s="218" t="str">
        <f>IF(AU110="","",'Résultats élèves'!L102)</f>
        <v/>
      </c>
      <c r="AW110" s="219" t="str">
        <f>IF(OR(AND('Résultats élèves'!L102&gt;=$E$4,'Résultats élèves'!L102&lt;=$E$5),'Résultats élèves'!L102="A"),'Groupes de besoin'!A110,"")</f>
        <v/>
      </c>
      <c r="AX110" s="220" t="str">
        <f>IF(AW110="","",'Résultats élèves'!L102)</f>
        <v/>
      </c>
      <c r="AY110" s="221"/>
      <c r="AZ110" s="217" t="str">
        <f>IF(OR('Résultats élèves'!M102&lt;$E$4,'Résultats élèves'!M102="A"),'Groupes de besoin'!A110,"")</f>
        <v/>
      </c>
      <c r="BA110" s="218" t="str">
        <f>IF(AZ110="","",'Résultats élèves'!M102)</f>
        <v/>
      </c>
      <c r="BB110" s="219" t="str">
        <f>IF(OR(AND('Résultats élèves'!M102&gt;=$E$4,'Résultats élèves'!M102&lt;=$E$5),'Résultats élèves'!M102="A"),'Groupes de besoin'!A110,"")</f>
        <v/>
      </c>
      <c r="BC110" s="220" t="str">
        <f>IF(BB110="","",'Résultats élèves'!M102)</f>
        <v/>
      </c>
    </row>
    <row r="111" spans="1:55" s="225" customFormat="1">
      <c r="A111" s="227" t="str">
        <f>IF(Accueil!F112="","",Accueil!F112)</f>
        <v/>
      </c>
      <c r="B111" s="217" t="str">
        <f>IF(OR('Résultats élèves'!D103&lt;$E$4,'Résultats élèves'!D103="A"),'Groupes de besoin'!A111,"")</f>
        <v/>
      </c>
      <c r="C111" s="218" t="str">
        <f>IF(B111="","",'Résultats élèves'!D103)</f>
        <v/>
      </c>
      <c r="D111" s="219" t="str">
        <f>IF(OR(AND('Résultats élèves'!D103&gt;=$E$4,'Résultats élèves'!D103&lt;=$E$5),'Résultats élèves'!D103="A"),'Groupes de besoin'!A111,"")</f>
        <v/>
      </c>
      <c r="E111" s="220" t="str">
        <f>IF(D111="","",'Résultats élèves'!D103)</f>
        <v/>
      </c>
      <c r="F111" s="221"/>
      <c r="G111" s="217" t="str">
        <f>IF(OR('Résultats élèves'!E103&lt;$E$4,'Résultats élèves'!E103="A"),'Groupes de besoin'!A111,"")</f>
        <v/>
      </c>
      <c r="H111" s="218" t="str">
        <f>IF(G111="","",'Résultats élèves'!E103)</f>
        <v/>
      </c>
      <c r="I111" s="219" t="str">
        <f>IF(OR(AND('Résultats élèves'!E103&gt;=$E$4,'Résultats élèves'!E103&lt;=$E$5),'Résultats élèves'!E103="A"),'Groupes de besoin'!A111,"")</f>
        <v/>
      </c>
      <c r="J111" s="220" t="str">
        <f>IF(I111="","",'Résultats élèves'!E103)</f>
        <v/>
      </c>
      <c r="K111" s="221"/>
      <c r="L111" s="217" t="str">
        <f>IF(OR('Résultats élèves'!F103&lt;$E$4,'Résultats élèves'!F103="A"),'Groupes de besoin'!A111,"")</f>
        <v/>
      </c>
      <c r="M111" s="218" t="str">
        <f>IF(L111="","",'Résultats élèves'!F103)</f>
        <v/>
      </c>
      <c r="N111" s="219" t="str">
        <f>IF(OR(AND('Résultats élèves'!F103&gt;=$E$4,'Résultats élèves'!F103&lt;=$E$5),'Résultats élèves'!F103="A"),'Groupes de besoin'!A111,"")</f>
        <v/>
      </c>
      <c r="O111" s="220" t="str">
        <f>IF(N111="","",'Résultats élèves'!F103)</f>
        <v/>
      </c>
      <c r="P111" s="221"/>
      <c r="Q111" s="217" t="str">
        <f>IF(OR('Résultats élèves'!G103&lt;$E$4,'Résultats élèves'!G103="A"),'Groupes de besoin'!A111,"")</f>
        <v/>
      </c>
      <c r="R111" s="218" t="str">
        <f>IF(Q111="","",'Résultats élèves'!G103)</f>
        <v/>
      </c>
      <c r="S111" s="219" t="str">
        <f>IF(OR(AND('Résultats élèves'!G103&gt;=$E$4,'Résultats élèves'!G103&lt;=$E$5),'Résultats élèves'!G103="A"),'Groupes de besoin'!A111,"")</f>
        <v/>
      </c>
      <c r="T111" s="220" t="str">
        <f>IF(S111="","",'Résultats élèves'!G103)</f>
        <v/>
      </c>
      <c r="U111" s="221"/>
      <c r="V111" s="217" t="str">
        <f>IF(OR('Résultats élèves'!H103&lt;$E$4,'Résultats élèves'!H103="A"),'Groupes de besoin'!A111,"")</f>
        <v/>
      </c>
      <c r="W111" s="218" t="str">
        <f>IF(V111="","",'Résultats élèves'!H103)</f>
        <v/>
      </c>
      <c r="X111" s="219" t="str">
        <f>IF(OR(AND('Résultats élèves'!H103&gt;=$E$4,'Résultats élèves'!H103&lt;=$E$5),'Résultats élèves'!H103="A"),'Groupes de besoin'!A111,"")</f>
        <v/>
      </c>
      <c r="Y111" s="220" t="str">
        <f>IF(X111="","",'Résultats élèves'!H103)</f>
        <v/>
      </c>
      <c r="Z111" s="222"/>
      <c r="AA111" s="223">
        <f t="shared" si="2"/>
        <v>24</v>
      </c>
      <c r="AB111" s="224">
        <f t="shared" si="1"/>
        <v>20</v>
      </c>
      <c r="AC111" s="291" t="str">
        <f>IF(AA111&lt;$AA$9,#REF!,"")</f>
        <v/>
      </c>
      <c r="AD111" s="291"/>
      <c r="AE111" s="226"/>
      <c r="AF111" s="217" t="str">
        <f>IF(OR('Résultats élèves'!I103&lt;$E$4,'Résultats élèves'!I103="A"),'Groupes de besoin'!A111,"")</f>
        <v/>
      </c>
      <c r="AG111" s="218" t="str">
        <f>IF(AF111="","",'Résultats élèves'!I103)</f>
        <v/>
      </c>
      <c r="AH111" s="219" t="str">
        <f>IF(OR(AND('Résultats élèves'!I103&gt;=$E$4,'Résultats élèves'!I103&lt;=$E$5),'Résultats élèves'!I103="A"),'Groupes de besoin'!A111,"")</f>
        <v/>
      </c>
      <c r="AI111" s="220" t="str">
        <f>IF(AH111="","",'Résultats élèves'!I103)</f>
        <v/>
      </c>
      <c r="AJ111" s="221"/>
      <c r="AK111" s="217" t="str">
        <f>IF(OR('Résultats élèves'!J103&lt;$E$4,'Résultats élèves'!J103="A"),'Groupes de besoin'!A111,"")</f>
        <v/>
      </c>
      <c r="AL111" s="218" t="str">
        <f>IF(AK111="","",'Résultats élèves'!J103)</f>
        <v/>
      </c>
      <c r="AM111" s="219" t="str">
        <f>IF(OR(AND('Résultats élèves'!J103&gt;=$E$4,'Résultats élèves'!J103&lt;=$E$5),'Résultats élèves'!J103="A"),'Groupes de besoin'!A111,"")</f>
        <v/>
      </c>
      <c r="AN111" s="220" t="str">
        <f>IF(AM111="","",'Résultats élèves'!J103)</f>
        <v/>
      </c>
      <c r="AO111" s="221"/>
      <c r="AP111" s="217" t="str">
        <f>IF(OR('Résultats élèves'!K103&lt;$E$4,'Résultats élèves'!K103="A"),'Groupes de besoin'!A111,"")</f>
        <v/>
      </c>
      <c r="AQ111" s="218" t="str">
        <f>IF(AP111="","",'Résultats élèves'!K103)</f>
        <v/>
      </c>
      <c r="AR111" s="219" t="str">
        <f>IF(OR(AND('Résultats élèves'!K103&gt;=$E$4,'Résultats élèves'!K103&lt;=$E$5),'Résultats élèves'!K103="A"),'Groupes de besoin'!A111,"")</f>
        <v/>
      </c>
      <c r="AS111" s="220" t="str">
        <f>IF(AR111="","",'Résultats élèves'!K103)</f>
        <v/>
      </c>
      <c r="AT111" s="221"/>
      <c r="AU111" s="217" t="str">
        <f>IF(OR('Résultats élèves'!L103&lt;$E$4,'Résultats élèves'!L103="A"),'Groupes de besoin'!A111,"")</f>
        <v/>
      </c>
      <c r="AV111" s="218" t="str">
        <f>IF(AU111="","",'Résultats élèves'!L103)</f>
        <v/>
      </c>
      <c r="AW111" s="219" t="str">
        <f>IF(OR(AND('Résultats élèves'!L103&gt;=$E$4,'Résultats élèves'!L103&lt;=$E$5),'Résultats élèves'!L103="A"),'Groupes de besoin'!A111,"")</f>
        <v/>
      </c>
      <c r="AX111" s="220" t="str">
        <f>IF(AW111="","",'Résultats élèves'!L103)</f>
        <v/>
      </c>
      <c r="AY111" s="221"/>
      <c r="AZ111" s="217" t="str">
        <f>IF(OR('Résultats élèves'!M103&lt;$E$4,'Résultats élèves'!M103="A"),'Groupes de besoin'!A111,"")</f>
        <v/>
      </c>
      <c r="BA111" s="218" t="str">
        <f>IF(AZ111="","",'Résultats élèves'!M103)</f>
        <v/>
      </c>
      <c r="BB111" s="219" t="str">
        <f>IF(OR(AND('Résultats élèves'!M103&gt;=$E$4,'Résultats élèves'!M103&lt;=$E$5),'Résultats élèves'!M103="A"),'Groupes de besoin'!A111,"")</f>
        <v/>
      </c>
      <c r="BC111" s="220" t="str">
        <f>IF(BB111="","",'Résultats élèves'!M103)</f>
        <v/>
      </c>
    </row>
    <row r="112" spans="1:55" s="225" customFormat="1">
      <c r="A112" s="227" t="str">
        <f>IF(Accueil!F113="","",Accueil!F113)</f>
        <v/>
      </c>
      <c r="B112" s="217" t="str">
        <f>IF(OR('Résultats élèves'!D104&lt;$E$4,'Résultats élèves'!D104="A"),'Groupes de besoin'!A112,"")</f>
        <v/>
      </c>
      <c r="C112" s="218" t="str">
        <f>IF(B112="","",'Résultats élèves'!D104)</f>
        <v/>
      </c>
      <c r="D112" s="219" t="str">
        <f>IF(OR(AND('Résultats élèves'!D104&gt;=$E$4,'Résultats élèves'!D104&lt;=$E$5),'Résultats élèves'!D104="A"),'Groupes de besoin'!A112,"")</f>
        <v/>
      </c>
      <c r="E112" s="220" t="str">
        <f>IF(D112="","",'Résultats élèves'!D104)</f>
        <v/>
      </c>
      <c r="F112" s="221"/>
      <c r="G112" s="217" t="str">
        <f>IF(OR('Résultats élèves'!E104&lt;$E$4,'Résultats élèves'!E104="A"),'Groupes de besoin'!A112,"")</f>
        <v/>
      </c>
      <c r="H112" s="218" t="str">
        <f>IF(G112="","",'Résultats élèves'!E104)</f>
        <v/>
      </c>
      <c r="I112" s="219" t="str">
        <f>IF(OR(AND('Résultats élèves'!E104&gt;=$E$4,'Résultats élèves'!E104&lt;=$E$5),'Résultats élèves'!E104="A"),'Groupes de besoin'!A112,"")</f>
        <v/>
      </c>
      <c r="J112" s="220" t="str">
        <f>IF(I112="","",'Résultats élèves'!E104)</f>
        <v/>
      </c>
      <c r="K112" s="221"/>
      <c r="L112" s="217" t="str">
        <f>IF(OR('Résultats élèves'!F104&lt;$E$4,'Résultats élèves'!F104="A"),'Groupes de besoin'!A112,"")</f>
        <v/>
      </c>
      <c r="M112" s="218" t="str">
        <f>IF(L112="","",'Résultats élèves'!F104)</f>
        <v/>
      </c>
      <c r="N112" s="219" t="str">
        <f>IF(OR(AND('Résultats élèves'!F104&gt;=$E$4,'Résultats élèves'!F104&lt;=$E$5),'Résultats élèves'!F104="A"),'Groupes de besoin'!A112,"")</f>
        <v/>
      </c>
      <c r="O112" s="220" t="str">
        <f>IF(N112="","",'Résultats élèves'!F104)</f>
        <v/>
      </c>
      <c r="P112" s="221"/>
      <c r="Q112" s="217" t="str">
        <f>IF(OR('Résultats élèves'!G104&lt;$E$4,'Résultats élèves'!G104="A"),'Groupes de besoin'!A112,"")</f>
        <v/>
      </c>
      <c r="R112" s="218" t="str">
        <f>IF(Q112="","",'Résultats élèves'!G104)</f>
        <v/>
      </c>
      <c r="S112" s="219" t="str">
        <f>IF(OR(AND('Résultats élèves'!G104&gt;=$E$4,'Résultats élèves'!G104&lt;=$E$5),'Résultats élèves'!G104="A"),'Groupes de besoin'!A112,"")</f>
        <v/>
      </c>
      <c r="T112" s="220" t="str">
        <f>IF(S112="","",'Résultats élèves'!G104)</f>
        <v/>
      </c>
      <c r="U112" s="221"/>
      <c r="V112" s="217" t="str">
        <f>IF(OR('Résultats élèves'!H104&lt;$E$4,'Résultats élèves'!H104="A"),'Groupes de besoin'!A112,"")</f>
        <v/>
      </c>
      <c r="W112" s="218" t="str">
        <f>IF(V112="","",'Résultats élèves'!H104)</f>
        <v/>
      </c>
      <c r="X112" s="219" t="str">
        <f>IF(OR(AND('Résultats élèves'!H104&gt;=$E$4,'Résultats élèves'!H104&lt;=$E$5),'Résultats élèves'!H104="A"),'Groupes de besoin'!A112,"")</f>
        <v/>
      </c>
      <c r="Y112" s="220" t="str">
        <f>IF(X112="","",'Résultats élèves'!H104)</f>
        <v/>
      </c>
      <c r="Z112" s="222"/>
      <c r="AA112" s="223">
        <f t="shared" si="2"/>
        <v>24</v>
      </c>
      <c r="AB112" s="224">
        <f t="shared" si="1"/>
        <v>20</v>
      </c>
      <c r="AC112" s="291" t="str">
        <f>IF(AA112&lt;$AA$9,#REF!,"")</f>
        <v/>
      </c>
      <c r="AD112" s="291"/>
      <c r="AE112" s="226"/>
      <c r="AF112" s="217" t="str">
        <f>IF(OR('Résultats élèves'!I104&lt;$E$4,'Résultats élèves'!I104="A"),'Groupes de besoin'!A112,"")</f>
        <v/>
      </c>
      <c r="AG112" s="218" t="str">
        <f>IF(AF112="","",'Résultats élèves'!I104)</f>
        <v/>
      </c>
      <c r="AH112" s="219" t="str">
        <f>IF(OR(AND('Résultats élèves'!I104&gt;=$E$4,'Résultats élèves'!I104&lt;=$E$5),'Résultats élèves'!I104="A"),'Groupes de besoin'!A112,"")</f>
        <v/>
      </c>
      <c r="AI112" s="220" t="str">
        <f>IF(AH112="","",'Résultats élèves'!I104)</f>
        <v/>
      </c>
      <c r="AJ112" s="221"/>
      <c r="AK112" s="217" t="str">
        <f>IF(OR('Résultats élèves'!J104&lt;$E$4,'Résultats élèves'!J104="A"),'Groupes de besoin'!A112,"")</f>
        <v/>
      </c>
      <c r="AL112" s="218" t="str">
        <f>IF(AK112="","",'Résultats élèves'!J104)</f>
        <v/>
      </c>
      <c r="AM112" s="219" t="str">
        <f>IF(OR(AND('Résultats élèves'!J104&gt;=$E$4,'Résultats élèves'!J104&lt;=$E$5),'Résultats élèves'!J104="A"),'Groupes de besoin'!A112,"")</f>
        <v/>
      </c>
      <c r="AN112" s="220" t="str">
        <f>IF(AM112="","",'Résultats élèves'!J104)</f>
        <v/>
      </c>
      <c r="AO112" s="221"/>
      <c r="AP112" s="217" t="str">
        <f>IF(OR('Résultats élèves'!K104&lt;$E$4,'Résultats élèves'!K104="A"),'Groupes de besoin'!A112,"")</f>
        <v/>
      </c>
      <c r="AQ112" s="218" t="str">
        <f>IF(AP112="","",'Résultats élèves'!K104)</f>
        <v/>
      </c>
      <c r="AR112" s="219" t="str">
        <f>IF(OR(AND('Résultats élèves'!K104&gt;=$E$4,'Résultats élèves'!K104&lt;=$E$5),'Résultats élèves'!K104="A"),'Groupes de besoin'!A112,"")</f>
        <v/>
      </c>
      <c r="AS112" s="220" t="str">
        <f>IF(AR112="","",'Résultats élèves'!K104)</f>
        <v/>
      </c>
      <c r="AT112" s="221"/>
      <c r="AU112" s="217" t="str">
        <f>IF(OR('Résultats élèves'!L104&lt;$E$4,'Résultats élèves'!L104="A"),'Groupes de besoin'!A112,"")</f>
        <v/>
      </c>
      <c r="AV112" s="218" t="str">
        <f>IF(AU112="","",'Résultats élèves'!L104)</f>
        <v/>
      </c>
      <c r="AW112" s="219" t="str">
        <f>IF(OR(AND('Résultats élèves'!L104&gt;=$E$4,'Résultats élèves'!L104&lt;=$E$5),'Résultats élèves'!L104="A"),'Groupes de besoin'!A112,"")</f>
        <v/>
      </c>
      <c r="AX112" s="220" t="str">
        <f>IF(AW112="","",'Résultats élèves'!L104)</f>
        <v/>
      </c>
      <c r="AY112" s="221"/>
      <c r="AZ112" s="217" t="str">
        <f>IF(OR('Résultats élèves'!M104&lt;$E$4,'Résultats élèves'!M104="A"),'Groupes de besoin'!A112,"")</f>
        <v/>
      </c>
      <c r="BA112" s="218" t="str">
        <f>IF(AZ112="","",'Résultats élèves'!M104)</f>
        <v/>
      </c>
      <c r="BB112" s="219" t="str">
        <f>IF(OR(AND('Résultats élèves'!M104&gt;=$E$4,'Résultats élèves'!M104&lt;=$E$5),'Résultats élèves'!M104="A"),'Groupes de besoin'!A112,"")</f>
        <v/>
      </c>
      <c r="BC112" s="220" t="str">
        <f>IF(BB112="","",'Résultats élèves'!M104)</f>
        <v/>
      </c>
    </row>
    <row r="113" spans="1:55" s="225" customFormat="1">
      <c r="A113" s="227" t="str">
        <f>IF(Accueil!F114="","",Accueil!F114)</f>
        <v/>
      </c>
      <c r="B113" s="217" t="str">
        <f>IF(OR('Résultats élèves'!D105&lt;$E$4,'Résultats élèves'!D105="A"),'Groupes de besoin'!A113,"")</f>
        <v/>
      </c>
      <c r="C113" s="218" t="str">
        <f>IF(B113="","",'Résultats élèves'!D105)</f>
        <v/>
      </c>
      <c r="D113" s="219" t="str">
        <f>IF(OR(AND('Résultats élèves'!D105&gt;=$E$4,'Résultats élèves'!D105&lt;=$E$5),'Résultats élèves'!D105="A"),'Groupes de besoin'!A113,"")</f>
        <v/>
      </c>
      <c r="E113" s="220" t="str">
        <f>IF(D113="","",'Résultats élèves'!D105)</f>
        <v/>
      </c>
      <c r="F113" s="221"/>
      <c r="G113" s="217" t="str">
        <f>IF(OR('Résultats élèves'!E105&lt;$E$4,'Résultats élèves'!E105="A"),'Groupes de besoin'!A113,"")</f>
        <v/>
      </c>
      <c r="H113" s="218" t="str">
        <f>IF(G113="","",'Résultats élèves'!E105)</f>
        <v/>
      </c>
      <c r="I113" s="219" t="str">
        <f>IF(OR(AND('Résultats élèves'!E105&gt;=$E$4,'Résultats élèves'!E105&lt;=$E$5),'Résultats élèves'!E105="A"),'Groupes de besoin'!A113,"")</f>
        <v/>
      </c>
      <c r="J113" s="220" t="str">
        <f>IF(I113="","",'Résultats élèves'!E105)</f>
        <v/>
      </c>
      <c r="K113" s="221"/>
      <c r="L113" s="217" t="str">
        <f>IF(OR('Résultats élèves'!F105&lt;$E$4,'Résultats élèves'!F105="A"),'Groupes de besoin'!A113,"")</f>
        <v/>
      </c>
      <c r="M113" s="218" t="str">
        <f>IF(L113="","",'Résultats élèves'!F105)</f>
        <v/>
      </c>
      <c r="N113" s="219" t="str">
        <f>IF(OR(AND('Résultats élèves'!F105&gt;=$E$4,'Résultats élèves'!F105&lt;=$E$5),'Résultats élèves'!F105="A"),'Groupes de besoin'!A113,"")</f>
        <v/>
      </c>
      <c r="O113" s="220" t="str">
        <f>IF(N113="","",'Résultats élèves'!F105)</f>
        <v/>
      </c>
      <c r="P113" s="221"/>
      <c r="Q113" s="217" t="str">
        <f>IF(OR('Résultats élèves'!G105&lt;$E$4,'Résultats élèves'!G105="A"),'Groupes de besoin'!A113,"")</f>
        <v/>
      </c>
      <c r="R113" s="218" t="str">
        <f>IF(Q113="","",'Résultats élèves'!G105)</f>
        <v/>
      </c>
      <c r="S113" s="219" t="str">
        <f>IF(OR(AND('Résultats élèves'!G105&gt;=$E$4,'Résultats élèves'!G105&lt;=$E$5),'Résultats élèves'!G105="A"),'Groupes de besoin'!A113,"")</f>
        <v/>
      </c>
      <c r="T113" s="220" t="str">
        <f>IF(S113="","",'Résultats élèves'!G105)</f>
        <v/>
      </c>
      <c r="U113" s="221"/>
      <c r="V113" s="217" t="str">
        <f>IF(OR('Résultats élèves'!H105&lt;$E$4,'Résultats élèves'!H105="A"),'Groupes de besoin'!A113,"")</f>
        <v/>
      </c>
      <c r="W113" s="218" t="str">
        <f>IF(V113="","",'Résultats élèves'!H105)</f>
        <v/>
      </c>
      <c r="X113" s="219" t="str">
        <f>IF(OR(AND('Résultats élèves'!H105&gt;=$E$4,'Résultats élèves'!H105&lt;=$E$5),'Résultats élèves'!H105="A"),'Groupes de besoin'!A113,"")</f>
        <v/>
      </c>
      <c r="Y113" s="220" t="str">
        <f>IF(X113="","",'Résultats élèves'!H105)</f>
        <v/>
      </c>
      <c r="Z113" s="222"/>
      <c r="AA113" s="223">
        <f t="shared" si="2"/>
        <v>24</v>
      </c>
      <c r="AB113" s="224">
        <f t="shared" si="1"/>
        <v>20</v>
      </c>
      <c r="AC113" s="291" t="str">
        <f>IF(AA113&lt;$AA$9,#REF!,"")</f>
        <v/>
      </c>
      <c r="AD113" s="291"/>
      <c r="AE113" s="226"/>
      <c r="AF113" s="217" t="str">
        <f>IF(OR('Résultats élèves'!I105&lt;$E$4,'Résultats élèves'!I105="A"),'Groupes de besoin'!A113,"")</f>
        <v/>
      </c>
      <c r="AG113" s="218" t="str">
        <f>IF(AF113="","",'Résultats élèves'!I105)</f>
        <v/>
      </c>
      <c r="AH113" s="219" t="str">
        <f>IF(OR(AND('Résultats élèves'!I105&gt;=$E$4,'Résultats élèves'!I105&lt;=$E$5),'Résultats élèves'!I105="A"),'Groupes de besoin'!A113,"")</f>
        <v/>
      </c>
      <c r="AI113" s="220" t="str">
        <f>IF(AH113="","",'Résultats élèves'!I105)</f>
        <v/>
      </c>
      <c r="AJ113" s="221"/>
      <c r="AK113" s="217" t="str">
        <f>IF(OR('Résultats élèves'!J105&lt;$E$4,'Résultats élèves'!J105="A"),'Groupes de besoin'!A113,"")</f>
        <v/>
      </c>
      <c r="AL113" s="218" t="str">
        <f>IF(AK113="","",'Résultats élèves'!J105)</f>
        <v/>
      </c>
      <c r="AM113" s="219" t="str">
        <f>IF(OR(AND('Résultats élèves'!J105&gt;=$E$4,'Résultats élèves'!J105&lt;=$E$5),'Résultats élèves'!J105="A"),'Groupes de besoin'!A113,"")</f>
        <v/>
      </c>
      <c r="AN113" s="220" t="str">
        <f>IF(AM113="","",'Résultats élèves'!J105)</f>
        <v/>
      </c>
      <c r="AO113" s="221"/>
      <c r="AP113" s="217" t="str">
        <f>IF(OR('Résultats élèves'!K105&lt;$E$4,'Résultats élèves'!K105="A"),'Groupes de besoin'!A113,"")</f>
        <v/>
      </c>
      <c r="AQ113" s="218" t="str">
        <f>IF(AP113="","",'Résultats élèves'!K105)</f>
        <v/>
      </c>
      <c r="AR113" s="219" t="str">
        <f>IF(OR(AND('Résultats élèves'!K105&gt;=$E$4,'Résultats élèves'!K105&lt;=$E$5),'Résultats élèves'!K105="A"),'Groupes de besoin'!A113,"")</f>
        <v/>
      </c>
      <c r="AS113" s="220" t="str">
        <f>IF(AR113="","",'Résultats élèves'!K105)</f>
        <v/>
      </c>
      <c r="AT113" s="221"/>
      <c r="AU113" s="217" t="str">
        <f>IF(OR('Résultats élèves'!L105&lt;$E$4,'Résultats élèves'!L105="A"),'Groupes de besoin'!A113,"")</f>
        <v/>
      </c>
      <c r="AV113" s="218" t="str">
        <f>IF(AU113="","",'Résultats élèves'!L105)</f>
        <v/>
      </c>
      <c r="AW113" s="219" t="str">
        <f>IF(OR(AND('Résultats élèves'!L105&gt;=$E$4,'Résultats élèves'!L105&lt;=$E$5),'Résultats élèves'!L105="A"),'Groupes de besoin'!A113,"")</f>
        <v/>
      </c>
      <c r="AX113" s="220" t="str">
        <f>IF(AW113="","",'Résultats élèves'!L105)</f>
        <v/>
      </c>
      <c r="AY113" s="221"/>
      <c r="AZ113" s="217" t="str">
        <f>IF(OR('Résultats élèves'!M105&lt;$E$4,'Résultats élèves'!M105="A"),'Groupes de besoin'!A113,"")</f>
        <v/>
      </c>
      <c r="BA113" s="218" t="str">
        <f>IF(AZ113="","",'Résultats élèves'!M105)</f>
        <v/>
      </c>
      <c r="BB113" s="219" t="str">
        <f>IF(OR(AND('Résultats élèves'!M105&gt;=$E$4,'Résultats élèves'!M105&lt;=$E$5),'Résultats élèves'!M105="A"),'Groupes de besoin'!A113,"")</f>
        <v/>
      </c>
      <c r="BC113" s="220" t="str">
        <f>IF(BB113="","",'Résultats élèves'!M105)</f>
        <v/>
      </c>
    </row>
    <row r="114" spans="1:55" s="225" customFormat="1">
      <c r="A114" s="227" t="str">
        <f>IF(Accueil!F115="","",Accueil!F115)</f>
        <v/>
      </c>
      <c r="B114" s="217" t="str">
        <f>IF(OR('Résultats élèves'!D106&lt;$E$4,'Résultats élèves'!D106="A"),'Groupes de besoin'!A114,"")</f>
        <v/>
      </c>
      <c r="C114" s="218" t="str">
        <f>IF(B114="","",'Résultats élèves'!D106)</f>
        <v/>
      </c>
      <c r="D114" s="219" t="str">
        <f>IF(OR(AND('Résultats élèves'!D106&gt;=$E$4,'Résultats élèves'!D106&lt;=$E$5),'Résultats élèves'!D106="A"),'Groupes de besoin'!A114,"")</f>
        <v/>
      </c>
      <c r="E114" s="220" t="str">
        <f>IF(D114="","",'Résultats élèves'!D106)</f>
        <v/>
      </c>
      <c r="F114" s="221"/>
      <c r="G114" s="217" t="str">
        <f>IF(OR('Résultats élèves'!E106&lt;$E$4,'Résultats élèves'!E106="A"),'Groupes de besoin'!A114,"")</f>
        <v/>
      </c>
      <c r="H114" s="218" t="str">
        <f>IF(G114="","",'Résultats élèves'!E106)</f>
        <v/>
      </c>
      <c r="I114" s="219" t="str">
        <f>IF(OR(AND('Résultats élèves'!E106&gt;=$E$4,'Résultats élèves'!E106&lt;=$E$5),'Résultats élèves'!E106="A"),'Groupes de besoin'!A114,"")</f>
        <v/>
      </c>
      <c r="J114" s="220" t="str">
        <f>IF(I114="","",'Résultats élèves'!E106)</f>
        <v/>
      </c>
      <c r="K114" s="221"/>
      <c r="L114" s="217" t="str">
        <f>IF(OR('Résultats élèves'!F106&lt;$E$4,'Résultats élèves'!F106="A"),'Groupes de besoin'!A114,"")</f>
        <v/>
      </c>
      <c r="M114" s="218" t="str">
        <f>IF(L114="","",'Résultats élèves'!F106)</f>
        <v/>
      </c>
      <c r="N114" s="219" t="str">
        <f>IF(OR(AND('Résultats élèves'!F106&gt;=$E$4,'Résultats élèves'!F106&lt;=$E$5),'Résultats élèves'!F106="A"),'Groupes de besoin'!A114,"")</f>
        <v/>
      </c>
      <c r="O114" s="220" t="str">
        <f>IF(N114="","",'Résultats élèves'!F106)</f>
        <v/>
      </c>
      <c r="P114" s="221"/>
      <c r="Q114" s="217" t="str">
        <f>IF(OR('Résultats élèves'!G106&lt;$E$4,'Résultats élèves'!G106="A"),'Groupes de besoin'!A114,"")</f>
        <v/>
      </c>
      <c r="R114" s="218" t="str">
        <f>IF(Q114="","",'Résultats élèves'!G106)</f>
        <v/>
      </c>
      <c r="S114" s="219" t="str">
        <f>IF(OR(AND('Résultats élèves'!G106&gt;=$E$4,'Résultats élèves'!G106&lt;=$E$5),'Résultats élèves'!G106="A"),'Groupes de besoin'!A114,"")</f>
        <v/>
      </c>
      <c r="T114" s="220" t="str">
        <f>IF(S114="","",'Résultats élèves'!G106)</f>
        <v/>
      </c>
      <c r="U114" s="221"/>
      <c r="V114" s="217" t="str">
        <f>IF(OR('Résultats élèves'!H106&lt;$E$4,'Résultats élèves'!H106="A"),'Groupes de besoin'!A114,"")</f>
        <v/>
      </c>
      <c r="W114" s="218" t="str">
        <f>IF(V114="","",'Résultats élèves'!H106)</f>
        <v/>
      </c>
      <c r="X114" s="219" t="str">
        <f>IF(OR(AND('Résultats élèves'!H106&gt;=$E$4,'Résultats élèves'!H106&lt;=$E$5),'Résultats élèves'!H106="A"),'Groupes de besoin'!A114,"")</f>
        <v/>
      </c>
      <c r="Y114" s="220" t="str">
        <f>IF(X114="","",'Résultats élèves'!H106)</f>
        <v/>
      </c>
      <c r="Z114" s="222"/>
      <c r="AA114" s="223">
        <f t="shared" si="2"/>
        <v>24</v>
      </c>
      <c r="AB114" s="224">
        <f t="shared" si="1"/>
        <v>20</v>
      </c>
      <c r="AC114" s="291" t="str">
        <f>IF(AA114&lt;$AA$9,#REF!,"")</f>
        <v/>
      </c>
      <c r="AD114" s="291"/>
      <c r="AE114" s="226"/>
      <c r="AF114" s="217" t="str">
        <f>IF(OR('Résultats élèves'!I106&lt;$E$4,'Résultats élèves'!I106="A"),'Groupes de besoin'!A114,"")</f>
        <v/>
      </c>
      <c r="AG114" s="218" t="str">
        <f>IF(AF114="","",'Résultats élèves'!I106)</f>
        <v/>
      </c>
      <c r="AH114" s="219" t="str">
        <f>IF(OR(AND('Résultats élèves'!I106&gt;=$E$4,'Résultats élèves'!I106&lt;=$E$5),'Résultats élèves'!I106="A"),'Groupes de besoin'!A114,"")</f>
        <v/>
      </c>
      <c r="AI114" s="220" t="str">
        <f>IF(AH114="","",'Résultats élèves'!I106)</f>
        <v/>
      </c>
      <c r="AJ114" s="221"/>
      <c r="AK114" s="217" t="str">
        <f>IF(OR('Résultats élèves'!J106&lt;$E$4,'Résultats élèves'!J106="A"),'Groupes de besoin'!A114,"")</f>
        <v/>
      </c>
      <c r="AL114" s="218" t="str">
        <f>IF(AK114="","",'Résultats élèves'!J106)</f>
        <v/>
      </c>
      <c r="AM114" s="219" t="str">
        <f>IF(OR(AND('Résultats élèves'!J106&gt;=$E$4,'Résultats élèves'!J106&lt;=$E$5),'Résultats élèves'!J106="A"),'Groupes de besoin'!A114,"")</f>
        <v/>
      </c>
      <c r="AN114" s="220" t="str">
        <f>IF(AM114="","",'Résultats élèves'!J106)</f>
        <v/>
      </c>
      <c r="AO114" s="221"/>
      <c r="AP114" s="217" t="str">
        <f>IF(OR('Résultats élèves'!K106&lt;$E$4,'Résultats élèves'!K106="A"),'Groupes de besoin'!A114,"")</f>
        <v/>
      </c>
      <c r="AQ114" s="218" t="str">
        <f>IF(AP114="","",'Résultats élèves'!K106)</f>
        <v/>
      </c>
      <c r="AR114" s="219" t="str">
        <f>IF(OR(AND('Résultats élèves'!K106&gt;=$E$4,'Résultats élèves'!K106&lt;=$E$5),'Résultats élèves'!K106="A"),'Groupes de besoin'!A114,"")</f>
        <v/>
      </c>
      <c r="AS114" s="220" t="str">
        <f>IF(AR114="","",'Résultats élèves'!K106)</f>
        <v/>
      </c>
      <c r="AT114" s="221"/>
      <c r="AU114" s="217" t="str">
        <f>IF(OR('Résultats élèves'!L106&lt;$E$4,'Résultats élèves'!L106="A"),'Groupes de besoin'!A114,"")</f>
        <v/>
      </c>
      <c r="AV114" s="218" t="str">
        <f>IF(AU114="","",'Résultats élèves'!L106)</f>
        <v/>
      </c>
      <c r="AW114" s="219" t="str">
        <f>IF(OR(AND('Résultats élèves'!L106&gt;=$E$4,'Résultats élèves'!L106&lt;=$E$5),'Résultats élèves'!L106="A"),'Groupes de besoin'!A114,"")</f>
        <v/>
      </c>
      <c r="AX114" s="220" t="str">
        <f>IF(AW114="","",'Résultats élèves'!L106)</f>
        <v/>
      </c>
      <c r="AY114" s="221"/>
      <c r="AZ114" s="217" t="str">
        <f>IF(OR('Résultats élèves'!M106&lt;$E$4,'Résultats élèves'!M106="A"),'Groupes de besoin'!A114,"")</f>
        <v/>
      </c>
      <c r="BA114" s="218" t="str">
        <f>IF(AZ114="","",'Résultats élèves'!M106)</f>
        <v/>
      </c>
      <c r="BB114" s="219" t="str">
        <f>IF(OR(AND('Résultats élèves'!M106&gt;=$E$4,'Résultats élèves'!M106&lt;=$E$5),'Résultats élèves'!M106="A"),'Groupes de besoin'!A114,"")</f>
        <v/>
      </c>
      <c r="BC114" s="220" t="str">
        <f>IF(BB114="","",'Résultats élèves'!M106)</f>
        <v/>
      </c>
    </row>
    <row r="115" spans="1:55" s="225" customFormat="1">
      <c r="A115" s="227" t="str">
        <f>IF(Accueil!F116="","",Accueil!F116)</f>
        <v/>
      </c>
      <c r="B115" s="217" t="str">
        <f>IF(OR('Résultats élèves'!D107&lt;$E$4,'Résultats élèves'!D107="A"),'Groupes de besoin'!A115,"")</f>
        <v/>
      </c>
      <c r="C115" s="218" t="str">
        <f>IF(B115="","",'Résultats élèves'!D107)</f>
        <v/>
      </c>
      <c r="D115" s="219" t="str">
        <f>IF(OR(AND('Résultats élèves'!D107&gt;=$E$4,'Résultats élèves'!D107&lt;=$E$5),'Résultats élèves'!D107="A"),'Groupes de besoin'!A115,"")</f>
        <v/>
      </c>
      <c r="E115" s="220" t="str">
        <f>IF(D115="","",'Résultats élèves'!D107)</f>
        <v/>
      </c>
      <c r="F115" s="221"/>
      <c r="G115" s="217" t="str">
        <f>IF(OR('Résultats élèves'!E107&lt;$E$4,'Résultats élèves'!E107="A"),'Groupes de besoin'!A115,"")</f>
        <v/>
      </c>
      <c r="H115" s="218" t="str">
        <f>IF(G115="","",'Résultats élèves'!E107)</f>
        <v/>
      </c>
      <c r="I115" s="219" t="str">
        <f>IF(OR(AND('Résultats élèves'!E107&gt;=$E$4,'Résultats élèves'!E107&lt;=$E$5),'Résultats élèves'!E107="A"),'Groupes de besoin'!A115,"")</f>
        <v/>
      </c>
      <c r="J115" s="220" t="str">
        <f>IF(I115="","",'Résultats élèves'!E107)</f>
        <v/>
      </c>
      <c r="K115" s="221"/>
      <c r="L115" s="217" t="str">
        <f>IF(OR('Résultats élèves'!F107&lt;$E$4,'Résultats élèves'!F107="A"),'Groupes de besoin'!A115,"")</f>
        <v/>
      </c>
      <c r="M115" s="218" t="str">
        <f>IF(L115="","",'Résultats élèves'!F107)</f>
        <v/>
      </c>
      <c r="N115" s="219" t="str">
        <f>IF(OR(AND('Résultats élèves'!F107&gt;=$E$4,'Résultats élèves'!F107&lt;=$E$5),'Résultats élèves'!F107="A"),'Groupes de besoin'!A115,"")</f>
        <v/>
      </c>
      <c r="O115" s="220" t="str">
        <f>IF(N115="","",'Résultats élèves'!F107)</f>
        <v/>
      </c>
      <c r="P115" s="221"/>
      <c r="Q115" s="217" t="str">
        <f>IF(OR('Résultats élèves'!G107&lt;$E$4,'Résultats élèves'!G107="A"),'Groupes de besoin'!A115,"")</f>
        <v/>
      </c>
      <c r="R115" s="218" t="str">
        <f>IF(Q115="","",'Résultats élèves'!G107)</f>
        <v/>
      </c>
      <c r="S115" s="219" t="str">
        <f>IF(OR(AND('Résultats élèves'!G107&gt;=$E$4,'Résultats élèves'!G107&lt;=$E$5),'Résultats élèves'!G107="A"),'Groupes de besoin'!A115,"")</f>
        <v/>
      </c>
      <c r="T115" s="220" t="str">
        <f>IF(S115="","",'Résultats élèves'!G107)</f>
        <v/>
      </c>
      <c r="U115" s="221"/>
      <c r="V115" s="217" t="str">
        <f>IF(OR('Résultats élèves'!H107&lt;$E$4,'Résultats élèves'!H107="A"),'Groupes de besoin'!A115,"")</f>
        <v/>
      </c>
      <c r="W115" s="218" t="str">
        <f>IF(V115="","",'Résultats élèves'!H107)</f>
        <v/>
      </c>
      <c r="X115" s="219" t="str">
        <f>IF(OR(AND('Résultats élèves'!H107&gt;=$E$4,'Résultats élèves'!H107&lt;=$E$5),'Résultats élèves'!H107="A"),'Groupes de besoin'!A115,"")</f>
        <v/>
      </c>
      <c r="Y115" s="220" t="str">
        <f>IF(X115="","",'Résultats élèves'!H107)</f>
        <v/>
      </c>
      <c r="Z115" s="222"/>
      <c r="AA115" s="223">
        <f t="shared" si="2"/>
        <v>24</v>
      </c>
      <c r="AB115" s="224">
        <f t="shared" si="1"/>
        <v>20</v>
      </c>
      <c r="AC115" s="291" t="str">
        <f>IF(AA115&lt;$AA$9,#REF!,"")</f>
        <v/>
      </c>
      <c r="AD115" s="291"/>
      <c r="AE115" s="226"/>
      <c r="AF115" s="217" t="str">
        <f>IF(OR('Résultats élèves'!I107&lt;$E$4,'Résultats élèves'!I107="A"),'Groupes de besoin'!A115,"")</f>
        <v/>
      </c>
      <c r="AG115" s="218" t="str">
        <f>IF(AF115="","",'Résultats élèves'!I107)</f>
        <v/>
      </c>
      <c r="AH115" s="219" t="str">
        <f>IF(OR(AND('Résultats élèves'!I107&gt;=$E$4,'Résultats élèves'!I107&lt;=$E$5),'Résultats élèves'!I107="A"),'Groupes de besoin'!A115,"")</f>
        <v/>
      </c>
      <c r="AI115" s="220" t="str">
        <f>IF(AH115="","",'Résultats élèves'!I107)</f>
        <v/>
      </c>
      <c r="AJ115" s="221"/>
      <c r="AK115" s="217" t="str">
        <f>IF(OR('Résultats élèves'!J107&lt;$E$4,'Résultats élèves'!J107="A"),'Groupes de besoin'!A115,"")</f>
        <v/>
      </c>
      <c r="AL115" s="218" t="str">
        <f>IF(AK115="","",'Résultats élèves'!J107)</f>
        <v/>
      </c>
      <c r="AM115" s="219" t="str">
        <f>IF(OR(AND('Résultats élèves'!J107&gt;=$E$4,'Résultats élèves'!J107&lt;=$E$5),'Résultats élèves'!J107="A"),'Groupes de besoin'!A115,"")</f>
        <v/>
      </c>
      <c r="AN115" s="220" t="str">
        <f>IF(AM115="","",'Résultats élèves'!J107)</f>
        <v/>
      </c>
      <c r="AO115" s="221"/>
      <c r="AP115" s="217" t="str">
        <f>IF(OR('Résultats élèves'!K107&lt;$E$4,'Résultats élèves'!K107="A"),'Groupes de besoin'!A115,"")</f>
        <v/>
      </c>
      <c r="AQ115" s="218" t="str">
        <f>IF(AP115="","",'Résultats élèves'!K107)</f>
        <v/>
      </c>
      <c r="AR115" s="219" t="str">
        <f>IF(OR(AND('Résultats élèves'!K107&gt;=$E$4,'Résultats élèves'!K107&lt;=$E$5),'Résultats élèves'!K107="A"),'Groupes de besoin'!A115,"")</f>
        <v/>
      </c>
      <c r="AS115" s="220" t="str">
        <f>IF(AR115="","",'Résultats élèves'!K107)</f>
        <v/>
      </c>
      <c r="AT115" s="221"/>
      <c r="AU115" s="217" t="str">
        <f>IF(OR('Résultats élèves'!L107&lt;$E$4,'Résultats élèves'!L107="A"),'Groupes de besoin'!A115,"")</f>
        <v/>
      </c>
      <c r="AV115" s="218" t="str">
        <f>IF(AU115="","",'Résultats élèves'!L107)</f>
        <v/>
      </c>
      <c r="AW115" s="219" t="str">
        <f>IF(OR(AND('Résultats élèves'!L107&gt;=$E$4,'Résultats élèves'!L107&lt;=$E$5),'Résultats élèves'!L107="A"),'Groupes de besoin'!A115,"")</f>
        <v/>
      </c>
      <c r="AX115" s="220" t="str">
        <f>IF(AW115="","",'Résultats élèves'!L107)</f>
        <v/>
      </c>
      <c r="AY115" s="221"/>
      <c r="AZ115" s="217" t="str">
        <f>IF(OR('Résultats élèves'!M107&lt;$E$4,'Résultats élèves'!M107="A"),'Groupes de besoin'!A115,"")</f>
        <v/>
      </c>
      <c r="BA115" s="218" t="str">
        <f>IF(AZ115="","",'Résultats élèves'!M107)</f>
        <v/>
      </c>
      <c r="BB115" s="219" t="str">
        <f>IF(OR(AND('Résultats élèves'!M107&gt;=$E$4,'Résultats élèves'!M107&lt;=$E$5),'Résultats élèves'!M107="A"),'Groupes de besoin'!A115,"")</f>
        <v/>
      </c>
      <c r="BC115" s="220" t="str">
        <f>IF(BB115="","",'Résultats élèves'!M107)</f>
        <v/>
      </c>
    </row>
    <row r="116" spans="1:55" s="225" customFormat="1">
      <c r="A116" s="227" t="str">
        <f>IF(Accueil!F117="","",Accueil!F117)</f>
        <v/>
      </c>
      <c r="B116" s="217" t="str">
        <f>IF(OR('Résultats élèves'!D108&lt;$E$4,'Résultats élèves'!D108="A"),'Groupes de besoin'!A116,"")</f>
        <v/>
      </c>
      <c r="C116" s="218" t="str">
        <f>IF(B116="","",'Résultats élèves'!D108)</f>
        <v/>
      </c>
      <c r="D116" s="219" t="str">
        <f>IF(OR(AND('Résultats élèves'!D108&gt;=$E$4,'Résultats élèves'!D108&lt;=$E$5),'Résultats élèves'!D108="A"),'Groupes de besoin'!A116,"")</f>
        <v/>
      </c>
      <c r="E116" s="220" t="str">
        <f>IF(D116="","",'Résultats élèves'!D108)</f>
        <v/>
      </c>
      <c r="F116" s="221"/>
      <c r="G116" s="217" t="str">
        <f>IF(OR('Résultats élèves'!E108&lt;$E$4,'Résultats élèves'!E108="A"),'Groupes de besoin'!A116,"")</f>
        <v/>
      </c>
      <c r="H116" s="218" t="str">
        <f>IF(G116="","",'Résultats élèves'!E108)</f>
        <v/>
      </c>
      <c r="I116" s="219" t="str">
        <f>IF(OR(AND('Résultats élèves'!E108&gt;=$E$4,'Résultats élèves'!E108&lt;=$E$5),'Résultats élèves'!E108="A"),'Groupes de besoin'!A116,"")</f>
        <v/>
      </c>
      <c r="J116" s="220" t="str">
        <f>IF(I116="","",'Résultats élèves'!E108)</f>
        <v/>
      </c>
      <c r="K116" s="221"/>
      <c r="L116" s="217" t="str">
        <f>IF(OR('Résultats élèves'!F108&lt;$E$4,'Résultats élèves'!F108="A"),'Groupes de besoin'!A116,"")</f>
        <v/>
      </c>
      <c r="M116" s="218" t="str">
        <f>IF(L116="","",'Résultats élèves'!F108)</f>
        <v/>
      </c>
      <c r="N116" s="219" t="str">
        <f>IF(OR(AND('Résultats élèves'!F108&gt;=$E$4,'Résultats élèves'!F108&lt;=$E$5),'Résultats élèves'!F108="A"),'Groupes de besoin'!A116,"")</f>
        <v/>
      </c>
      <c r="O116" s="220" t="str">
        <f>IF(N116="","",'Résultats élèves'!F108)</f>
        <v/>
      </c>
      <c r="P116" s="221"/>
      <c r="Q116" s="217" t="str">
        <f>IF(OR('Résultats élèves'!G108&lt;$E$4,'Résultats élèves'!G108="A"),'Groupes de besoin'!A116,"")</f>
        <v/>
      </c>
      <c r="R116" s="218" t="str">
        <f>IF(Q116="","",'Résultats élèves'!G108)</f>
        <v/>
      </c>
      <c r="S116" s="219" t="str">
        <f>IF(OR(AND('Résultats élèves'!G108&gt;=$E$4,'Résultats élèves'!G108&lt;=$E$5),'Résultats élèves'!G108="A"),'Groupes de besoin'!A116,"")</f>
        <v/>
      </c>
      <c r="T116" s="220" t="str">
        <f>IF(S116="","",'Résultats élèves'!G108)</f>
        <v/>
      </c>
      <c r="U116" s="221"/>
      <c r="V116" s="217" t="str">
        <f>IF(OR('Résultats élèves'!H108&lt;$E$4,'Résultats élèves'!H108="A"),'Groupes de besoin'!A116,"")</f>
        <v/>
      </c>
      <c r="W116" s="218" t="str">
        <f>IF(V116="","",'Résultats élèves'!H108)</f>
        <v/>
      </c>
      <c r="X116" s="219" t="str">
        <f>IF(OR(AND('Résultats élèves'!H108&gt;=$E$4,'Résultats élèves'!H108&lt;=$E$5),'Résultats élèves'!H108="A"),'Groupes de besoin'!A116,"")</f>
        <v/>
      </c>
      <c r="Y116" s="220" t="str">
        <f>IF(X116="","",'Résultats élèves'!H108)</f>
        <v/>
      </c>
      <c r="Z116" s="222"/>
      <c r="AA116" s="223">
        <f t="shared" si="2"/>
        <v>24</v>
      </c>
      <c r="AB116" s="224">
        <f t="shared" si="1"/>
        <v>20</v>
      </c>
      <c r="AC116" s="291" t="str">
        <f>IF(AA116&lt;$AA$9,#REF!,"")</f>
        <v/>
      </c>
      <c r="AD116" s="291"/>
      <c r="AE116" s="226"/>
      <c r="AF116" s="217" t="str">
        <f>IF(OR('Résultats élèves'!I108&lt;$E$4,'Résultats élèves'!I108="A"),'Groupes de besoin'!A116,"")</f>
        <v/>
      </c>
      <c r="AG116" s="218" t="str">
        <f>IF(AF116="","",'Résultats élèves'!I108)</f>
        <v/>
      </c>
      <c r="AH116" s="219" t="str">
        <f>IF(OR(AND('Résultats élèves'!I108&gt;=$E$4,'Résultats élèves'!I108&lt;=$E$5),'Résultats élèves'!I108="A"),'Groupes de besoin'!A116,"")</f>
        <v/>
      </c>
      <c r="AI116" s="220" t="str">
        <f>IF(AH116="","",'Résultats élèves'!I108)</f>
        <v/>
      </c>
      <c r="AJ116" s="221"/>
      <c r="AK116" s="217" t="str">
        <f>IF(OR('Résultats élèves'!J108&lt;$E$4,'Résultats élèves'!J108="A"),'Groupes de besoin'!A116,"")</f>
        <v/>
      </c>
      <c r="AL116" s="218" t="str">
        <f>IF(AK116="","",'Résultats élèves'!J108)</f>
        <v/>
      </c>
      <c r="AM116" s="219" t="str">
        <f>IF(OR(AND('Résultats élèves'!J108&gt;=$E$4,'Résultats élèves'!J108&lt;=$E$5),'Résultats élèves'!J108="A"),'Groupes de besoin'!A116,"")</f>
        <v/>
      </c>
      <c r="AN116" s="220" t="str">
        <f>IF(AM116="","",'Résultats élèves'!J108)</f>
        <v/>
      </c>
      <c r="AO116" s="221"/>
      <c r="AP116" s="217" t="str">
        <f>IF(OR('Résultats élèves'!K108&lt;$E$4,'Résultats élèves'!K108="A"),'Groupes de besoin'!A116,"")</f>
        <v/>
      </c>
      <c r="AQ116" s="218" t="str">
        <f>IF(AP116="","",'Résultats élèves'!K108)</f>
        <v/>
      </c>
      <c r="AR116" s="219" t="str">
        <f>IF(OR(AND('Résultats élèves'!K108&gt;=$E$4,'Résultats élèves'!K108&lt;=$E$5),'Résultats élèves'!K108="A"),'Groupes de besoin'!A116,"")</f>
        <v/>
      </c>
      <c r="AS116" s="220" t="str">
        <f>IF(AR116="","",'Résultats élèves'!K108)</f>
        <v/>
      </c>
      <c r="AT116" s="221"/>
      <c r="AU116" s="217" t="str">
        <f>IF(OR('Résultats élèves'!L108&lt;$E$4,'Résultats élèves'!L108="A"),'Groupes de besoin'!A116,"")</f>
        <v/>
      </c>
      <c r="AV116" s="218" t="str">
        <f>IF(AU116="","",'Résultats élèves'!L108)</f>
        <v/>
      </c>
      <c r="AW116" s="219" t="str">
        <f>IF(OR(AND('Résultats élèves'!L108&gt;=$E$4,'Résultats élèves'!L108&lt;=$E$5),'Résultats élèves'!L108="A"),'Groupes de besoin'!A116,"")</f>
        <v/>
      </c>
      <c r="AX116" s="220" t="str">
        <f>IF(AW116="","",'Résultats élèves'!L108)</f>
        <v/>
      </c>
      <c r="AY116" s="221"/>
      <c r="AZ116" s="217" t="str">
        <f>IF(OR('Résultats élèves'!M108&lt;$E$4,'Résultats élèves'!M108="A"),'Groupes de besoin'!A116,"")</f>
        <v/>
      </c>
      <c r="BA116" s="218" t="str">
        <f>IF(AZ116="","",'Résultats élèves'!M108)</f>
        <v/>
      </c>
      <c r="BB116" s="219" t="str">
        <f>IF(OR(AND('Résultats élèves'!M108&gt;=$E$4,'Résultats élèves'!M108&lt;=$E$5),'Résultats élèves'!M108="A"),'Groupes de besoin'!A116,"")</f>
        <v/>
      </c>
      <c r="BC116" s="220" t="str">
        <f>IF(BB116="","",'Résultats élèves'!M108)</f>
        <v/>
      </c>
    </row>
    <row r="117" spans="1:55" s="225" customFormat="1">
      <c r="A117" s="227" t="str">
        <f>IF(Accueil!F118="","",Accueil!F118)</f>
        <v/>
      </c>
      <c r="B117" s="217" t="str">
        <f>IF(OR('Résultats élèves'!D109&lt;$E$4,'Résultats élèves'!D109="A"),'Groupes de besoin'!A117,"")</f>
        <v/>
      </c>
      <c r="C117" s="218" t="str">
        <f>IF(B117="","",'Résultats élèves'!D109)</f>
        <v/>
      </c>
      <c r="D117" s="219" t="str">
        <f>IF(OR(AND('Résultats élèves'!D109&gt;=$E$4,'Résultats élèves'!D109&lt;=$E$5),'Résultats élèves'!D109="A"),'Groupes de besoin'!A117,"")</f>
        <v/>
      </c>
      <c r="E117" s="220" t="str">
        <f>IF(D117="","",'Résultats élèves'!D109)</f>
        <v/>
      </c>
      <c r="F117" s="221"/>
      <c r="G117" s="217" t="str">
        <f>IF(OR('Résultats élèves'!E109&lt;$E$4,'Résultats élèves'!E109="A"),'Groupes de besoin'!A117,"")</f>
        <v/>
      </c>
      <c r="H117" s="218" t="str">
        <f>IF(G117="","",'Résultats élèves'!E109)</f>
        <v/>
      </c>
      <c r="I117" s="219" t="str">
        <f>IF(OR(AND('Résultats élèves'!E109&gt;=$E$4,'Résultats élèves'!E109&lt;=$E$5),'Résultats élèves'!E109="A"),'Groupes de besoin'!A117,"")</f>
        <v/>
      </c>
      <c r="J117" s="220" t="str">
        <f>IF(I117="","",'Résultats élèves'!E109)</f>
        <v/>
      </c>
      <c r="K117" s="221"/>
      <c r="L117" s="217" t="str">
        <f>IF(OR('Résultats élèves'!F109&lt;$E$4,'Résultats élèves'!F109="A"),'Groupes de besoin'!A117,"")</f>
        <v/>
      </c>
      <c r="M117" s="218" t="str">
        <f>IF(L117="","",'Résultats élèves'!F109)</f>
        <v/>
      </c>
      <c r="N117" s="219" t="str">
        <f>IF(OR(AND('Résultats élèves'!F109&gt;=$E$4,'Résultats élèves'!F109&lt;=$E$5),'Résultats élèves'!F109="A"),'Groupes de besoin'!A117,"")</f>
        <v/>
      </c>
      <c r="O117" s="220" t="str">
        <f>IF(N117="","",'Résultats élèves'!F109)</f>
        <v/>
      </c>
      <c r="P117" s="221"/>
      <c r="Q117" s="217" t="str">
        <f>IF(OR('Résultats élèves'!G109&lt;$E$4,'Résultats élèves'!G109="A"),'Groupes de besoin'!A117,"")</f>
        <v/>
      </c>
      <c r="R117" s="218" t="str">
        <f>IF(Q117="","",'Résultats élèves'!G109)</f>
        <v/>
      </c>
      <c r="S117" s="219" t="str">
        <f>IF(OR(AND('Résultats élèves'!G109&gt;=$E$4,'Résultats élèves'!G109&lt;=$E$5),'Résultats élèves'!G109="A"),'Groupes de besoin'!A117,"")</f>
        <v/>
      </c>
      <c r="T117" s="220" t="str">
        <f>IF(S117="","",'Résultats élèves'!G109)</f>
        <v/>
      </c>
      <c r="U117" s="221"/>
      <c r="V117" s="217" t="str">
        <f>IF(OR('Résultats élèves'!H109&lt;$E$4,'Résultats élèves'!H109="A"),'Groupes de besoin'!A117,"")</f>
        <v/>
      </c>
      <c r="W117" s="218" t="str">
        <f>IF(V117="","",'Résultats élèves'!H109)</f>
        <v/>
      </c>
      <c r="X117" s="219" t="str">
        <f>IF(OR(AND('Résultats élèves'!H109&gt;=$E$4,'Résultats élèves'!H109&lt;=$E$5),'Résultats élèves'!H109="A"),'Groupes de besoin'!A117,"")</f>
        <v/>
      </c>
      <c r="Y117" s="220" t="str">
        <f>IF(X117="","",'Résultats élèves'!H109)</f>
        <v/>
      </c>
      <c r="Z117" s="222"/>
      <c r="AA117" s="223">
        <f t="shared" si="2"/>
        <v>24</v>
      </c>
      <c r="AB117" s="224">
        <f t="shared" si="1"/>
        <v>20</v>
      </c>
      <c r="AC117" s="291" t="str">
        <f>IF(AA117&lt;$AA$9,#REF!,"")</f>
        <v/>
      </c>
      <c r="AD117" s="291"/>
      <c r="AE117" s="226"/>
      <c r="AF117" s="217" t="str">
        <f>IF(OR('Résultats élèves'!I109&lt;$E$4,'Résultats élèves'!I109="A"),'Groupes de besoin'!A117,"")</f>
        <v/>
      </c>
      <c r="AG117" s="218" t="str">
        <f>IF(AF117="","",'Résultats élèves'!I109)</f>
        <v/>
      </c>
      <c r="AH117" s="219" t="str">
        <f>IF(OR(AND('Résultats élèves'!I109&gt;=$E$4,'Résultats élèves'!I109&lt;=$E$5),'Résultats élèves'!I109="A"),'Groupes de besoin'!A117,"")</f>
        <v/>
      </c>
      <c r="AI117" s="220" t="str">
        <f>IF(AH117="","",'Résultats élèves'!I109)</f>
        <v/>
      </c>
      <c r="AJ117" s="221"/>
      <c r="AK117" s="217" t="str">
        <f>IF(OR('Résultats élèves'!J109&lt;$E$4,'Résultats élèves'!J109="A"),'Groupes de besoin'!A117,"")</f>
        <v/>
      </c>
      <c r="AL117" s="218" t="str">
        <f>IF(AK117="","",'Résultats élèves'!J109)</f>
        <v/>
      </c>
      <c r="AM117" s="219" t="str">
        <f>IF(OR(AND('Résultats élèves'!J109&gt;=$E$4,'Résultats élèves'!J109&lt;=$E$5),'Résultats élèves'!J109="A"),'Groupes de besoin'!A117,"")</f>
        <v/>
      </c>
      <c r="AN117" s="220" t="str">
        <f>IF(AM117="","",'Résultats élèves'!J109)</f>
        <v/>
      </c>
      <c r="AO117" s="221"/>
      <c r="AP117" s="217" t="str">
        <f>IF(OR('Résultats élèves'!K109&lt;$E$4,'Résultats élèves'!K109="A"),'Groupes de besoin'!A117,"")</f>
        <v/>
      </c>
      <c r="AQ117" s="218" t="str">
        <f>IF(AP117="","",'Résultats élèves'!K109)</f>
        <v/>
      </c>
      <c r="AR117" s="219" t="str">
        <f>IF(OR(AND('Résultats élèves'!K109&gt;=$E$4,'Résultats élèves'!K109&lt;=$E$5),'Résultats élèves'!K109="A"),'Groupes de besoin'!A117,"")</f>
        <v/>
      </c>
      <c r="AS117" s="220" t="str">
        <f>IF(AR117="","",'Résultats élèves'!K109)</f>
        <v/>
      </c>
      <c r="AT117" s="221"/>
      <c r="AU117" s="217" t="str">
        <f>IF(OR('Résultats élèves'!L109&lt;$E$4,'Résultats élèves'!L109="A"),'Groupes de besoin'!A117,"")</f>
        <v/>
      </c>
      <c r="AV117" s="218" t="str">
        <f>IF(AU117="","",'Résultats élèves'!L109)</f>
        <v/>
      </c>
      <c r="AW117" s="219" t="str">
        <f>IF(OR(AND('Résultats élèves'!L109&gt;=$E$4,'Résultats élèves'!L109&lt;=$E$5),'Résultats élèves'!L109="A"),'Groupes de besoin'!A117,"")</f>
        <v/>
      </c>
      <c r="AX117" s="220" t="str">
        <f>IF(AW117="","",'Résultats élèves'!L109)</f>
        <v/>
      </c>
      <c r="AY117" s="221"/>
      <c r="AZ117" s="217" t="str">
        <f>IF(OR('Résultats élèves'!M109&lt;$E$4,'Résultats élèves'!M109="A"),'Groupes de besoin'!A117,"")</f>
        <v/>
      </c>
      <c r="BA117" s="218" t="str">
        <f>IF(AZ117="","",'Résultats élèves'!M109)</f>
        <v/>
      </c>
      <c r="BB117" s="219" t="str">
        <f>IF(OR(AND('Résultats élèves'!M109&gt;=$E$4,'Résultats élèves'!M109&lt;=$E$5),'Résultats élèves'!M109="A"),'Groupes de besoin'!A117,"")</f>
        <v/>
      </c>
      <c r="BC117" s="220" t="str">
        <f>IF(BB117="","",'Résultats élèves'!M109)</f>
        <v/>
      </c>
    </row>
    <row r="118" spans="1:55" s="225" customFormat="1">
      <c r="A118" s="227" t="str">
        <f>IF(Accueil!F119="","",Accueil!F119)</f>
        <v/>
      </c>
      <c r="B118" s="217" t="str">
        <f>IF(OR('Résultats élèves'!D110&lt;$E$4,'Résultats élèves'!D110="A"),'Groupes de besoin'!A118,"")</f>
        <v/>
      </c>
      <c r="C118" s="218" t="str">
        <f>IF(B118="","",'Résultats élèves'!D110)</f>
        <v/>
      </c>
      <c r="D118" s="219" t="str">
        <f>IF(OR(AND('Résultats élèves'!D110&gt;=$E$4,'Résultats élèves'!D110&lt;=$E$5),'Résultats élèves'!D110="A"),'Groupes de besoin'!A118,"")</f>
        <v/>
      </c>
      <c r="E118" s="220" t="str">
        <f>IF(D118="","",'Résultats élèves'!D110)</f>
        <v/>
      </c>
      <c r="F118" s="221"/>
      <c r="G118" s="217" t="str">
        <f>IF(OR('Résultats élèves'!E110&lt;$E$4,'Résultats élèves'!E110="A"),'Groupes de besoin'!A118,"")</f>
        <v/>
      </c>
      <c r="H118" s="218" t="str">
        <f>IF(G118="","",'Résultats élèves'!E110)</f>
        <v/>
      </c>
      <c r="I118" s="219" t="str">
        <f>IF(OR(AND('Résultats élèves'!E110&gt;=$E$4,'Résultats élèves'!E110&lt;=$E$5),'Résultats élèves'!E110="A"),'Groupes de besoin'!A118,"")</f>
        <v/>
      </c>
      <c r="J118" s="220" t="str">
        <f>IF(I118="","",'Résultats élèves'!E110)</f>
        <v/>
      </c>
      <c r="K118" s="221"/>
      <c r="L118" s="217" t="str">
        <f>IF(OR('Résultats élèves'!F110&lt;$E$4,'Résultats élèves'!F110="A"),'Groupes de besoin'!A118,"")</f>
        <v/>
      </c>
      <c r="M118" s="218" t="str">
        <f>IF(L118="","",'Résultats élèves'!F110)</f>
        <v/>
      </c>
      <c r="N118" s="219" t="str">
        <f>IF(OR(AND('Résultats élèves'!F110&gt;=$E$4,'Résultats élèves'!F110&lt;=$E$5),'Résultats élèves'!F110="A"),'Groupes de besoin'!A118,"")</f>
        <v/>
      </c>
      <c r="O118" s="220" t="str">
        <f>IF(N118="","",'Résultats élèves'!F110)</f>
        <v/>
      </c>
      <c r="P118" s="221"/>
      <c r="Q118" s="217" t="str">
        <f>IF(OR('Résultats élèves'!G110&lt;$E$4,'Résultats élèves'!G110="A"),'Groupes de besoin'!A118,"")</f>
        <v/>
      </c>
      <c r="R118" s="218" t="str">
        <f>IF(Q118="","",'Résultats élèves'!G110)</f>
        <v/>
      </c>
      <c r="S118" s="219" t="str">
        <f>IF(OR(AND('Résultats élèves'!G110&gt;=$E$4,'Résultats élèves'!G110&lt;=$E$5),'Résultats élèves'!G110="A"),'Groupes de besoin'!A118,"")</f>
        <v/>
      </c>
      <c r="T118" s="220" t="str">
        <f>IF(S118="","",'Résultats élèves'!G110)</f>
        <v/>
      </c>
      <c r="U118" s="221"/>
      <c r="V118" s="217" t="str">
        <f>IF(OR('Résultats élèves'!H110&lt;$E$4,'Résultats élèves'!H110="A"),'Groupes de besoin'!A118,"")</f>
        <v/>
      </c>
      <c r="W118" s="218" t="str">
        <f>IF(V118="","",'Résultats élèves'!H110)</f>
        <v/>
      </c>
      <c r="X118" s="219" t="str">
        <f>IF(OR(AND('Résultats élèves'!H110&gt;=$E$4,'Résultats élèves'!H110&lt;=$E$5),'Résultats élèves'!H110="A"),'Groupes de besoin'!A118,"")</f>
        <v/>
      </c>
      <c r="Y118" s="220" t="str">
        <f>IF(X118="","",'Résultats élèves'!H110)</f>
        <v/>
      </c>
      <c r="Z118" s="222"/>
      <c r="AA118" s="223">
        <f t="shared" si="2"/>
        <v>24</v>
      </c>
      <c r="AB118" s="224">
        <f t="shared" si="1"/>
        <v>20</v>
      </c>
      <c r="AC118" s="291" t="str">
        <f>IF(AA118&lt;$AA$9,#REF!,"")</f>
        <v/>
      </c>
      <c r="AD118" s="291"/>
      <c r="AE118" s="226"/>
      <c r="AF118" s="217" t="str">
        <f>IF(OR('Résultats élèves'!I110&lt;$E$4,'Résultats élèves'!I110="A"),'Groupes de besoin'!A118,"")</f>
        <v/>
      </c>
      <c r="AG118" s="218" t="str">
        <f>IF(AF118="","",'Résultats élèves'!I110)</f>
        <v/>
      </c>
      <c r="AH118" s="219" t="str">
        <f>IF(OR(AND('Résultats élèves'!I110&gt;=$E$4,'Résultats élèves'!I110&lt;=$E$5),'Résultats élèves'!I110="A"),'Groupes de besoin'!A118,"")</f>
        <v/>
      </c>
      <c r="AI118" s="220" t="str">
        <f>IF(AH118="","",'Résultats élèves'!I110)</f>
        <v/>
      </c>
      <c r="AJ118" s="221"/>
      <c r="AK118" s="217" t="str">
        <f>IF(OR('Résultats élèves'!J110&lt;$E$4,'Résultats élèves'!J110="A"),'Groupes de besoin'!A118,"")</f>
        <v/>
      </c>
      <c r="AL118" s="218" t="str">
        <f>IF(AK118="","",'Résultats élèves'!J110)</f>
        <v/>
      </c>
      <c r="AM118" s="219" t="str">
        <f>IF(OR(AND('Résultats élèves'!J110&gt;=$E$4,'Résultats élèves'!J110&lt;=$E$5),'Résultats élèves'!J110="A"),'Groupes de besoin'!A118,"")</f>
        <v/>
      </c>
      <c r="AN118" s="220" t="str">
        <f>IF(AM118="","",'Résultats élèves'!J110)</f>
        <v/>
      </c>
      <c r="AO118" s="221"/>
      <c r="AP118" s="217" t="str">
        <f>IF(OR('Résultats élèves'!K110&lt;$E$4,'Résultats élèves'!K110="A"),'Groupes de besoin'!A118,"")</f>
        <v/>
      </c>
      <c r="AQ118" s="218" t="str">
        <f>IF(AP118="","",'Résultats élèves'!K110)</f>
        <v/>
      </c>
      <c r="AR118" s="219" t="str">
        <f>IF(OR(AND('Résultats élèves'!K110&gt;=$E$4,'Résultats élèves'!K110&lt;=$E$5),'Résultats élèves'!K110="A"),'Groupes de besoin'!A118,"")</f>
        <v/>
      </c>
      <c r="AS118" s="220" t="str">
        <f>IF(AR118="","",'Résultats élèves'!K110)</f>
        <v/>
      </c>
      <c r="AT118" s="221"/>
      <c r="AU118" s="217" t="str">
        <f>IF(OR('Résultats élèves'!L110&lt;$E$4,'Résultats élèves'!L110="A"),'Groupes de besoin'!A118,"")</f>
        <v/>
      </c>
      <c r="AV118" s="218" t="str">
        <f>IF(AU118="","",'Résultats élèves'!L110)</f>
        <v/>
      </c>
      <c r="AW118" s="219" t="str">
        <f>IF(OR(AND('Résultats élèves'!L110&gt;=$E$4,'Résultats élèves'!L110&lt;=$E$5),'Résultats élèves'!L110="A"),'Groupes de besoin'!A118,"")</f>
        <v/>
      </c>
      <c r="AX118" s="220" t="str">
        <f>IF(AW118="","",'Résultats élèves'!L110)</f>
        <v/>
      </c>
      <c r="AY118" s="221"/>
      <c r="AZ118" s="217" t="str">
        <f>IF(OR('Résultats élèves'!M110&lt;$E$4,'Résultats élèves'!M110="A"),'Groupes de besoin'!A118,"")</f>
        <v/>
      </c>
      <c r="BA118" s="218" t="str">
        <f>IF(AZ118="","",'Résultats élèves'!M110)</f>
        <v/>
      </c>
      <c r="BB118" s="219" t="str">
        <f>IF(OR(AND('Résultats élèves'!M110&gt;=$E$4,'Résultats élèves'!M110&lt;=$E$5),'Résultats élèves'!M110="A"),'Groupes de besoin'!A118,"")</f>
        <v/>
      </c>
      <c r="BC118" s="220" t="str">
        <f>IF(BB118="","",'Résultats élèves'!M110)</f>
        <v/>
      </c>
    </row>
    <row r="119" spans="1:55" s="225" customFormat="1">
      <c r="A119" s="227" t="str">
        <f>IF(Accueil!F120="","",Accueil!F120)</f>
        <v/>
      </c>
      <c r="B119" s="217" t="str">
        <f>IF(OR('Résultats élèves'!D111&lt;$E$4,'Résultats élèves'!D111="A"),'Groupes de besoin'!A119,"")</f>
        <v/>
      </c>
      <c r="C119" s="218" t="str">
        <f>IF(B119="","",'Résultats élèves'!D111)</f>
        <v/>
      </c>
      <c r="D119" s="219" t="str">
        <f>IF(OR(AND('Résultats élèves'!D111&gt;=$E$4,'Résultats élèves'!D111&lt;=$E$5),'Résultats élèves'!D111="A"),'Groupes de besoin'!A119,"")</f>
        <v/>
      </c>
      <c r="E119" s="220" t="str">
        <f>IF(D119="","",'Résultats élèves'!D111)</f>
        <v/>
      </c>
      <c r="F119" s="221"/>
      <c r="G119" s="217" t="str">
        <f>IF(OR('Résultats élèves'!E111&lt;$E$4,'Résultats élèves'!E111="A"),'Groupes de besoin'!A119,"")</f>
        <v/>
      </c>
      <c r="H119" s="218" t="str">
        <f>IF(G119="","",'Résultats élèves'!E111)</f>
        <v/>
      </c>
      <c r="I119" s="219" t="str">
        <f>IF(OR(AND('Résultats élèves'!E111&gt;=$E$4,'Résultats élèves'!E111&lt;=$E$5),'Résultats élèves'!E111="A"),'Groupes de besoin'!A119,"")</f>
        <v/>
      </c>
      <c r="J119" s="220" t="str">
        <f>IF(I119="","",'Résultats élèves'!E111)</f>
        <v/>
      </c>
      <c r="K119" s="221"/>
      <c r="L119" s="217" t="str">
        <f>IF(OR('Résultats élèves'!F111&lt;$E$4,'Résultats élèves'!F111="A"),'Groupes de besoin'!A119,"")</f>
        <v/>
      </c>
      <c r="M119" s="218" t="str">
        <f>IF(L119="","",'Résultats élèves'!F111)</f>
        <v/>
      </c>
      <c r="N119" s="219" t="str">
        <f>IF(OR(AND('Résultats élèves'!F111&gt;=$E$4,'Résultats élèves'!F111&lt;=$E$5),'Résultats élèves'!F111="A"),'Groupes de besoin'!A119,"")</f>
        <v/>
      </c>
      <c r="O119" s="220" t="str">
        <f>IF(N119="","",'Résultats élèves'!F111)</f>
        <v/>
      </c>
      <c r="P119" s="221"/>
      <c r="Q119" s="217" t="str">
        <f>IF(OR('Résultats élèves'!G111&lt;$E$4,'Résultats élèves'!G111="A"),'Groupes de besoin'!A119,"")</f>
        <v/>
      </c>
      <c r="R119" s="218" t="str">
        <f>IF(Q119="","",'Résultats élèves'!G111)</f>
        <v/>
      </c>
      <c r="S119" s="219" t="str">
        <f>IF(OR(AND('Résultats élèves'!G111&gt;=$E$4,'Résultats élèves'!G111&lt;=$E$5),'Résultats élèves'!G111="A"),'Groupes de besoin'!A119,"")</f>
        <v/>
      </c>
      <c r="T119" s="220" t="str">
        <f>IF(S119="","",'Résultats élèves'!G111)</f>
        <v/>
      </c>
      <c r="U119" s="221"/>
      <c r="V119" s="217" t="str">
        <f>IF(OR('Résultats élèves'!H111&lt;$E$4,'Résultats élèves'!H111="A"),'Groupes de besoin'!A119,"")</f>
        <v/>
      </c>
      <c r="W119" s="218" t="str">
        <f>IF(V119="","",'Résultats élèves'!H111)</f>
        <v/>
      </c>
      <c r="X119" s="219" t="str">
        <f>IF(OR(AND('Résultats élèves'!H111&gt;=$E$4,'Résultats élèves'!H111&lt;=$E$5),'Résultats élèves'!H111="A"),'Groupes de besoin'!A119,"")</f>
        <v/>
      </c>
      <c r="Y119" s="220" t="str">
        <f>IF(X119="","",'Résultats élèves'!H111)</f>
        <v/>
      </c>
      <c r="Z119" s="222"/>
      <c r="AA119" s="223">
        <f t="shared" si="2"/>
        <v>24</v>
      </c>
      <c r="AB119" s="224">
        <f t="shared" si="1"/>
        <v>20</v>
      </c>
      <c r="AC119" s="291" t="str">
        <f>IF(AA119&lt;$AA$9,#REF!,"")</f>
        <v/>
      </c>
      <c r="AD119" s="291"/>
      <c r="AE119" s="226"/>
      <c r="AF119" s="217" t="str">
        <f>IF(OR('Résultats élèves'!I111&lt;$E$4,'Résultats élèves'!I111="A"),'Groupes de besoin'!A119,"")</f>
        <v/>
      </c>
      <c r="AG119" s="218" t="str">
        <f>IF(AF119="","",'Résultats élèves'!I111)</f>
        <v/>
      </c>
      <c r="AH119" s="219" t="str">
        <f>IF(OR(AND('Résultats élèves'!I111&gt;=$E$4,'Résultats élèves'!I111&lt;=$E$5),'Résultats élèves'!I111="A"),'Groupes de besoin'!A119,"")</f>
        <v/>
      </c>
      <c r="AI119" s="220" t="str">
        <f>IF(AH119="","",'Résultats élèves'!I111)</f>
        <v/>
      </c>
      <c r="AJ119" s="221"/>
      <c r="AK119" s="217" t="str">
        <f>IF(OR('Résultats élèves'!J111&lt;$E$4,'Résultats élèves'!J111="A"),'Groupes de besoin'!A119,"")</f>
        <v/>
      </c>
      <c r="AL119" s="218" t="str">
        <f>IF(AK119="","",'Résultats élèves'!J111)</f>
        <v/>
      </c>
      <c r="AM119" s="219" t="str">
        <f>IF(OR(AND('Résultats élèves'!J111&gt;=$E$4,'Résultats élèves'!J111&lt;=$E$5),'Résultats élèves'!J111="A"),'Groupes de besoin'!A119,"")</f>
        <v/>
      </c>
      <c r="AN119" s="220" t="str">
        <f>IF(AM119="","",'Résultats élèves'!J111)</f>
        <v/>
      </c>
      <c r="AO119" s="221"/>
      <c r="AP119" s="217" t="str">
        <f>IF(OR('Résultats élèves'!K111&lt;$E$4,'Résultats élèves'!K111="A"),'Groupes de besoin'!A119,"")</f>
        <v/>
      </c>
      <c r="AQ119" s="218" t="str">
        <f>IF(AP119="","",'Résultats élèves'!K111)</f>
        <v/>
      </c>
      <c r="AR119" s="219" t="str">
        <f>IF(OR(AND('Résultats élèves'!K111&gt;=$E$4,'Résultats élèves'!K111&lt;=$E$5),'Résultats élèves'!K111="A"),'Groupes de besoin'!A119,"")</f>
        <v/>
      </c>
      <c r="AS119" s="220" t="str">
        <f>IF(AR119="","",'Résultats élèves'!K111)</f>
        <v/>
      </c>
      <c r="AT119" s="221"/>
      <c r="AU119" s="217" t="str">
        <f>IF(OR('Résultats élèves'!L111&lt;$E$4,'Résultats élèves'!L111="A"),'Groupes de besoin'!A119,"")</f>
        <v/>
      </c>
      <c r="AV119" s="218" t="str">
        <f>IF(AU119="","",'Résultats élèves'!L111)</f>
        <v/>
      </c>
      <c r="AW119" s="219" t="str">
        <f>IF(OR(AND('Résultats élèves'!L111&gt;=$E$4,'Résultats élèves'!L111&lt;=$E$5),'Résultats élèves'!L111="A"),'Groupes de besoin'!A119,"")</f>
        <v/>
      </c>
      <c r="AX119" s="220" t="str">
        <f>IF(AW119="","",'Résultats élèves'!L111)</f>
        <v/>
      </c>
      <c r="AY119" s="221"/>
      <c r="AZ119" s="217" t="str">
        <f>IF(OR('Résultats élèves'!M111&lt;$E$4,'Résultats élèves'!M111="A"),'Groupes de besoin'!A119,"")</f>
        <v/>
      </c>
      <c r="BA119" s="218" t="str">
        <f>IF(AZ119="","",'Résultats élèves'!M111)</f>
        <v/>
      </c>
      <c r="BB119" s="219" t="str">
        <f>IF(OR(AND('Résultats élèves'!M111&gt;=$E$4,'Résultats élèves'!M111&lt;=$E$5),'Résultats élèves'!M111="A"),'Groupes de besoin'!A119,"")</f>
        <v/>
      </c>
      <c r="BC119" s="220" t="str">
        <f>IF(BB119="","",'Résultats élèves'!M111)</f>
        <v/>
      </c>
    </row>
    <row r="120" spans="1:55" s="225" customFormat="1">
      <c r="A120" s="227" t="str">
        <f>IF(Accueil!F121="","",Accueil!F121)</f>
        <v/>
      </c>
      <c r="B120" s="217" t="str">
        <f>IF(OR('Résultats élèves'!D112&lt;$E$4,'Résultats élèves'!D112="A"),'Groupes de besoin'!A120,"")</f>
        <v/>
      </c>
      <c r="C120" s="218" t="str">
        <f>IF(B120="","",'Résultats élèves'!D112)</f>
        <v/>
      </c>
      <c r="D120" s="219" t="str">
        <f>IF(OR(AND('Résultats élèves'!D112&gt;=$E$4,'Résultats élèves'!D112&lt;=$E$5),'Résultats élèves'!D112="A"),'Groupes de besoin'!A120,"")</f>
        <v/>
      </c>
      <c r="E120" s="220" t="str">
        <f>IF(D120="","",'Résultats élèves'!D112)</f>
        <v/>
      </c>
      <c r="F120" s="221"/>
      <c r="G120" s="217" t="str">
        <f>IF(OR('Résultats élèves'!E112&lt;$E$4,'Résultats élèves'!E112="A"),'Groupes de besoin'!A120,"")</f>
        <v/>
      </c>
      <c r="H120" s="218" t="str">
        <f>IF(G120="","",'Résultats élèves'!E112)</f>
        <v/>
      </c>
      <c r="I120" s="219" t="str">
        <f>IF(OR(AND('Résultats élèves'!E112&gt;=$E$4,'Résultats élèves'!E112&lt;=$E$5),'Résultats élèves'!E112="A"),'Groupes de besoin'!A120,"")</f>
        <v/>
      </c>
      <c r="J120" s="220" t="str">
        <f>IF(I120="","",'Résultats élèves'!E112)</f>
        <v/>
      </c>
      <c r="K120" s="221"/>
      <c r="L120" s="217" t="str">
        <f>IF(OR('Résultats élèves'!F112&lt;$E$4,'Résultats élèves'!F112="A"),'Groupes de besoin'!A120,"")</f>
        <v/>
      </c>
      <c r="M120" s="218" t="str">
        <f>IF(L120="","",'Résultats élèves'!F112)</f>
        <v/>
      </c>
      <c r="N120" s="219" t="str">
        <f>IF(OR(AND('Résultats élèves'!F112&gt;=$E$4,'Résultats élèves'!F112&lt;=$E$5),'Résultats élèves'!F112="A"),'Groupes de besoin'!A120,"")</f>
        <v/>
      </c>
      <c r="O120" s="220" t="str">
        <f>IF(N120="","",'Résultats élèves'!F112)</f>
        <v/>
      </c>
      <c r="P120" s="221"/>
      <c r="Q120" s="217" t="str">
        <f>IF(OR('Résultats élèves'!G112&lt;$E$4,'Résultats élèves'!G112="A"),'Groupes de besoin'!A120,"")</f>
        <v/>
      </c>
      <c r="R120" s="218" t="str">
        <f>IF(Q120="","",'Résultats élèves'!G112)</f>
        <v/>
      </c>
      <c r="S120" s="219" t="str">
        <f>IF(OR(AND('Résultats élèves'!G112&gt;=$E$4,'Résultats élèves'!G112&lt;=$E$5),'Résultats élèves'!G112="A"),'Groupes de besoin'!A120,"")</f>
        <v/>
      </c>
      <c r="T120" s="220" t="str">
        <f>IF(S120="","",'Résultats élèves'!G112)</f>
        <v/>
      </c>
      <c r="U120" s="221"/>
      <c r="V120" s="217" t="str">
        <f>IF(OR('Résultats élèves'!H112&lt;$E$4,'Résultats élèves'!H112="A"),'Groupes de besoin'!A120,"")</f>
        <v/>
      </c>
      <c r="W120" s="218" t="str">
        <f>IF(V120="","",'Résultats élèves'!H112)</f>
        <v/>
      </c>
      <c r="X120" s="219" t="str">
        <f>IF(OR(AND('Résultats élèves'!H112&gt;=$E$4,'Résultats élèves'!H112&lt;=$E$5),'Résultats élèves'!H112="A"),'Groupes de besoin'!A120,"")</f>
        <v/>
      </c>
      <c r="Y120" s="220" t="str">
        <f>IF(X120="","",'Résultats élèves'!H112)</f>
        <v/>
      </c>
      <c r="Z120" s="222"/>
      <c r="AA120" s="223">
        <f t="shared" si="2"/>
        <v>24</v>
      </c>
      <c r="AB120" s="224">
        <f t="shared" si="1"/>
        <v>20</v>
      </c>
      <c r="AC120" s="291" t="str">
        <f>IF(AA120&lt;$AA$9,#REF!,"")</f>
        <v/>
      </c>
      <c r="AD120" s="291"/>
      <c r="AE120" s="226"/>
      <c r="AF120" s="217" t="str">
        <f>IF(OR('Résultats élèves'!I112&lt;$E$4,'Résultats élèves'!I112="A"),'Groupes de besoin'!A120,"")</f>
        <v/>
      </c>
      <c r="AG120" s="218" t="str">
        <f>IF(AF120="","",'Résultats élèves'!I112)</f>
        <v/>
      </c>
      <c r="AH120" s="219" t="str">
        <f>IF(OR(AND('Résultats élèves'!I112&gt;=$E$4,'Résultats élèves'!I112&lt;=$E$5),'Résultats élèves'!I112="A"),'Groupes de besoin'!A120,"")</f>
        <v/>
      </c>
      <c r="AI120" s="220" t="str">
        <f>IF(AH120="","",'Résultats élèves'!I112)</f>
        <v/>
      </c>
      <c r="AJ120" s="221"/>
      <c r="AK120" s="217" t="str">
        <f>IF(OR('Résultats élèves'!J112&lt;$E$4,'Résultats élèves'!J112="A"),'Groupes de besoin'!A120,"")</f>
        <v/>
      </c>
      <c r="AL120" s="218" t="str">
        <f>IF(AK120="","",'Résultats élèves'!J112)</f>
        <v/>
      </c>
      <c r="AM120" s="219" t="str">
        <f>IF(OR(AND('Résultats élèves'!J112&gt;=$E$4,'Résultats élèves'!J112&lt;=$E$5),'Résultats élèves'!J112="A"),'Groupes de besoin'!A120,"")</f>
        <v/>
      </c>
      <c r="AN120" s="220" t="str">
        <f>IF(AM120="","",'Résultats élèves'!J112)</f>
        <v/>
      </c>
      <c r="AO120" s="221"/>
      <c r="AP120" s="217" t="str">
        <f>IF(OR('Résultats élèves'!K112&lt;$E$4,'Résultats élèves'!K112="A"),'Groupes de besoin'!A120,"")</f>
        <v/>
      </c>
      <c r="AQ120" s="218" t="str">
        <f>IF(AP120="","",'Résultats élèves'!K112)</f>
        <v/>
      </c>
      <c r="AR120" s="219" t="str">
        <f>IF(OR(AND('Résultats élèves'!K112&gt;=$E$4,'Résultats élèves'!K112&lt;=$E$5),'Résultats élèves'!K112="A"),'Groupes de besoin'!A120,"")</f>
        <v/>
      </c>
      <c r="AS120" s="220" t="str">
        <f>IF(AR120="","",'Résultats élèves'!K112)</f>
        <v/>
      </c>
      <c r="AT120" s="221"/>
      <c r="AU120" s="217" t="str">
        <f>IF(OR('Résultats élèves'!L112&lt;$E$4,'Résultats élèves'!L112="A"),'Groupes de besoin'!A120,"")</f>
        <v/>
      </c>
      <c r="AV120" s="218" t="str">
        <f>IF(AU120="","",'Résultats élèves'!L112)</f>
        <v/>
      </c>
      <c r="AW120" s="219" t="str">
        <f>IF(OR(AND('Résultats élèves'!L112&gt;=$E$4,'Résultats élèves'!L112&lt;=$E$5),'Résultats élèves'!L112="A"),'Groupes de besoin'!A120,"")</f>
        <v/>
      </c>
      <c r="AX120" s="220" t="str">
        <f>IF(AW120="","",'Résultats élèves'!L112)</f>
        <v/>
      </c>
      <c r="AY120" s="221"/>
      <c r="AZ120" s="217" t="str">
        <f>IF(OR('Résultats élèves'!M112&lt;$E$4,'Résultats élèves'!M112="A"),'Groupes de besoin'!A120,"")</f>
        <v/>
      </c>
      <c r="BA120" s="218" t="str">
        <f>IF(AZ120="","",'Résultats élèves'!M112)</f>
        <v/>
      </c>
      <c r="BB120" s="219" t="str">
        <f>IF(OR(AND('Résultats élèves'!M112&gt;=$E$4,'Résultats élèves'!M112&lt;=$E$5),'Résultats élèves'!M112="A"),'Groupes de besoin'!A120,"")</f>
        <v/>
      </c>
      <c r="BC120" s="220" t="str">
        <f>IF(BB120="","",'Résultats élèves'!M112)</f>
        <v/>
      </c>
    </row>
    <row r="121" spans="1:55" s="225" customFormat="1">
      <c r="A121" s="227" t="str">
        <f>IF(Accueil!F122="","",Accueil!F122)</f>
        <v/>
      </c>
      <c r="B121" s="217" t="str">
        <f>IF(OR('Résultats élèves'!D113&lt;$E$4,'Résultats élèves'!D113="A"),'Groupes de besoin'!A121,"")</f>
        <v/>
      </c>
      <c r="C121" s="218" t="str">
        <f>IF(B121="","",'Résultats élèves'!D113)</f>
        <v/>
      </c>
      <c r="D121" s="219" t="str">
        <f>IF(OR(AND('Résultats élèves'!D113&gt;=$E$4,'Résultats élèves'!D113&lt;=$E$5),'Résultats élèves'!D113="A"),'Groupes de besoin'!A121,"")</f>
        <v/>
      </c>
      <c r="E121" s="220" t="str">
        <f>IF(D121="","",'Résultats élèves'!D113)</f>
        <v/>
      </c>
      <c r="F121" s="221"/>
      <c r="G121" s="217" t="str">
        <f>IF(OR('Résultats élèves'!E113&lt;$E$4,'Résultats élèves'!E113="A"),'Groupes de besoin'!A121,"")</f>
        <v/>
      </c>
      <c r="H121" s="218" t="str">
        <f>IF(G121="","",'Résultats élèves'!E113)</f>
        <v/>
      </c>
      <c r="I121" s="219" t="str">
        <f>IF(OR(AND('Résultats élèves'!E113&gt;=$E$4,'Résultats élèves'!E113&lt;=$E$5),'Résultats élèves'!E113="A"),'Groupes de besoin'!A121,"")</f>
        <v/>
      </c>
      <c r="J121" s="220" t="str">
        <f>IF(I121="","",'Résultats élèves'!E113)</f>
        <v/>
      </c>
      <c r="K121" s="221"/>
      <c r="L121" s="217" t="str">
        <f>IF(OR('Résultats élèves'!F113&lt;$E$4,'Résultats élèves'!F113="A"),'Groupes de besoin'!A121,"")</f>
        <v/>
      </c>
      <c r="M121" s="218" t="str">
        <f>IF(L121="","",'Résultats élèves'!F113)</f>
        <v/>
      </c>
      <c r="N121" s="219" t="str">
        <f>IF(OR(AND('Résultats élèves'!F113&gt;=$E$4,'Résultats élèves'!F113&lt;=$E$5),'Résultats élèves'!F113="A"),'Groupes de besoin'!A121,"")</f>
        <v/>
      </c>
      <c r="O121" s="220" t="str">
        <f>IF(N121="","",'Résultats élèves'!F113)</f>
        <v/>
      </c>
      <c r="P121" s="221"/>
      <c r="Q121" s="217" t="str">
        <f>IF(OR('Résultats élèves'!G113&lt;$E$4,'Résultats élèves'!G113="A"),'Groupes de besoin'!A121,"")</f>
        <v/>
      </c>
      <c r="R121" s="218" t="str">
        <f>IF(Q121="","",'Résultats élèves'!G113)</f>
        <v/>
      </c>
      <c r="S121" s="219" t="str">
        <f>IF(OR(AND('Résultats élèves'!G113&gt;=$E$4,'Résultats élèves'!G113&lt;=$E$5),'Résultats élèves'!G113="A"),'Groupes de besoin'!A121,"")</f>
        <v/>
      </c>
      <c r="T121" s="220" t="str">
        <f>IF(S121="","",'Résultats élèves'!G113)</f>
        <v/>
      </c>
      <c r="U121" s="221"/>
      <c r="V121" s="217" t="str">
        <f>IF(OR('Résultats élèves'!H113&lt;$E$4,'Résultats élèves'!H113="A"),'Groupes de besoin'!A121,"")</f>
        <v/>
      </c>
      <c r="W121" s="218" t="str">
        <f>IF(V121="","",'Résultats élèves'!H113)</f>
        <v/>
      </c>
      <c r="X121" s="219" t="str">
        <f>IF(OR(AND('Résultats élèves'!H113&gt;=$E$4,'Résultats élèves'!H113&lt;=$E$5),'Résultats élèves'!H113="A"),'Groupes de besoin'!A121,"")</f>
        <v/>
      </c>
      <c r="Y121" s="220" t="str">
        <f>IF(X121="","",'Résultats élèves'!H113)</f>
        <v/>
      </c>
      <c r="Z121" s="222"/>
      <c r="AA121" s="223">
        <f t="shared" si="2"/>
        <v>24</v>
      </c>
      <c r="AB121" s="224">
        <f t="shared" si="1"/>
        <v>20</v>
      </c>
      <c r="AC121" s="291" t="str">
        <f>IF(AA121&lt;$AA$9,#REF!,"")</f>
        <v/>
      </c>
      <c r="AD121" s="291"/>
      <c r="AE121" s="226"/>
      <c r="AF121" s="217" t="str">
        <f>IF(OR('Résultats élèves'!I113&lt;$E$4,'Résultats élèves'!I113="A"),'Groupes de besoin'!A121,"")</f>
        <v/>
      </c>
      <c r="AG121" s="218" t="str">
        <f>IF(AF121="","",'Résultats élèves'!I113)</f>
        <v/>
      </c>
      <c r="AH121" s="219" t="str">
        <f>IF(OR(AND('Résultats élèves'!I113&gt;=$E$4,'Résultats élèves'!I113&lt;=$E$5),'Résultats élèves'!I113="A"),'Groupes de besoin'!A121,"")</f>
        <v/>
      </c>
      <c r="AI121" s="220" t="str">
        <f>IF(AH121="","",'Résultats élèves'!I113)</f>
        <v/>
      </c>
      <c r="AJ121" s="221"/>
      <c r="AK121" s="217" t="str">
        <f>IF(OR('Résultats élèves'!J113&lt;$E$4,'Résultats élèves'!J113="A"),'Groupes de besoin'!A121,"")</f>
        <v/>
      </c>
      <c r="AL121" s="218" t="str">
        <f>IF(AK121="","",'Résultats élèves'!J113)</f>
        <v/>
      </c>
      <c r="AM121" s="219" t="str">
        <f>IF(OR(AND('Résultats élèves'!J113&gt;=$E$4,'Résultats élèves'!J113&lt;=$E$5),'Résultats élèves'!J113="A"),'Groupes de besoin'!A121,"")</f>
        <v/>
      </c>
      <c r="AN121" s="220" t="str">
        <f>IF(AM121="","",'Résultats élèves'!J113)</f>
        <v/>
      </c>
      <c r="AO121" s="221"/>
      <c r="AP121" s="217" t="str">
        <f>IF(OR('Résultats élèves'!K113&lt;$E$4,'Résultats élèves'!K113="A"),'Groupes de besoin'!A121,"")</f>
        <v/>
      </c>
      <c r="AQ121" s="218" t="str">
        <f>IF(AP121="","",'Résultats élèves'!K113)</f>
        <v/>
      </c>
      <c r="AR121" s="219" t="str">
        <f>IF(OR(AND('Résultats élèves'!K113&gt;=$E$4,'Résultats élèves'!K113&lt;=$E$5),'Résultats élèves'!K113="A"),'Groupes de besoin'!A121,"")</f>
        <v/>
      </c>
      <c r="AS121" s="220" t="str">
        <f>IF(AR121="","",'Résultats élèves'!K113)</f>
        <v/>
      </c>
      <c r="AT121" s="221"/>
      <c r="AU121" s="217" t="str">
        <f>IF(OR('Résultats élèves'!L113&lt;$E$4,'Résultats élèves'!L113="A"),'Groupes de besoin'!A121,"")</f>
        <v/>
      </c>
      <c r="AV121" s="218" t="str">
        <f>IF(AU121="","",'Résultats élèves'!L113)</f>
        <v/>
      </c>
      <c r="AW121" s="219" t="str">
        <f>IF(OR(AND('Résultats élèves'!L113&gt;=$E$4,'Résultats élèves'!L113&lt;=$E$5),'Résultats élèves'!L113="A"),'Groupes de besoin'!A121,"")</f>
        <v/>
      </c>
      <c r="AX121" s="220" t="str">
        <f>IF(AW121="","",'Résultats élèves'!L113)</f>
        <v/>
      </c>
      <c r="AY121" s="221"/>
      <c r="AZ121" s="217" t="str">
        <f>IF(OR('Résultats élèves'!M113&lt;$E$4,'Résultats élèves'!M113="A"),'Groupes de besoin'!A121,"")</f>
        <v/>
      </c>
      <c r="BA121" s="218" t="str">
        <f>IF(AZ121="","",'Résultats élèves'!M113)</f>
        <v/>
      </c>
      <c r="BB121" s="219" t="str">
        <f>IF(OR(AND('Résultats élèves'!M113&gt;=$E$4,'Résultats élèves'!M113&lt;=$E$5),'Résultats élèves'!M113="A"),'Groupes de besoin'!A121,"")</f>
        <v/>
      </c>
      <c r="BC121" s="220" t="str">
        <f>IF(BB121="","",'Résultats élèves'!M113)</f>
        <v/>
      </c>
    </row>
    <row r="122" spans="1:55" s="225" customFormat="1">
      <c r="A122" s="227" t="str">
        <f>IF(Accueil!F123="","",Accueil!F123)</f>
        <v/>
      </c>
      <c r="B122" s="217" t="str">
        <f>IF(OR('Résultats élèves'!D114&lt;$E$4,'Résultats élèves'!D114="A"),'Groupes de besoin'!A122,"")</f>
        <v/>
      </c>
      <c r="C122" s="218" t="str">
        <f>IF(B122="","",'Résultats élèves'!D114)</f>
        <v/>
      </c>
      <c r="D122" s="219" t="str">
        <f>IF(OR(AND('Résultats élèves'!D114&gt;=$E$4,'Résultats élèves'!D114&lt;=$E$5),'Résultats élèves'!D114="A"),'Groupes de besoin'!A122,"")</f>
        <v/>
      </c>
      <c r="E122" s="220" t="str">
        <f>IF(D122="","",'Résultats élèves'!D114)</f>
        <v/>
      </c>
      <c r="F122" s="221"/>
      <c r="G122" s="217" t="str">
        <f>IF(OR('Résultats élèves'!E114&lt;$E$4,'Résultats élèves'!E114="A"),'Groupes de besoin'!A122,"")</f>
        <v/>
      </c>
      <c r="H122" s="218" t="str">
        <f>IF(G122="","",'Résultats élèves'!E114)</f>
        <v/>
      </c>
      <c r="I122" s="219" t="str">
        <f>IF(OR(AND('Résultats élèves'!E114&gt;=$E$4,'Résultats élèves'!E114&lt;=$E$5),'Résultats élèves'!E114="A"),'Groupes de besoin'!A122,"")</f>
        <v/>
      </c>
      <c r="J122" s="220" t="str">
        <f>IF(I122="","",'Résultats élèves'!E114)</f>
        <v/>
      </c>
      <c r="K122" s="221"/>
      <c r="L122" s="217" t="str">
        <f>IF(OR('Résultats élèves'!F114&lt;$E$4,'Résultats élèves'!F114="A"),'Groupes de besoin'!A122,"")</f>
        <v/>
      </c>
      <c r="M122" s="218" t="str">
        <f>IF(L122="","",'Résultats élèves'!F114)</f>
        <v/>
      </c>
      <c r="N122" s="219" t="str">
        <f>IF(OR(AND('Résultats élèves'!F114&gt;=$E$4,'Résultats élèves'!F114&lt;=$E$5),'Résultats élèves'!F114="A"),'Groupes de besoin'!A122,"")</f>
        <v/>
      </c>
      <c r="O122" s="220" t="str">
        <f>IF(N122="","",'Résultats élèves'!F114)</f>
        <v/>
      </c>
      <c r="P122" s="221"/>
      <c r="Q122" s="217" t="str">
        <f>IF(OR('Résultats élèves'!G114&lt;$E$4,'Résultats élèves'!G114="A"),'Groupes de besoin'!A122,"")</f>
        <v/>
      </c>
      <c r="R122" s="218" t="str">
        <f>IF(Q122="","",'Résultats élèves'!G114)</f>
        <v/>
      </c>
      <c r="S122" s="219" t="str">
        <f>IF(OR(AND('Résultats élèves'!G114&gt;=$E$4,'Résultats élèves'!G114&lt;=$E$5),'Résultats élèves'!G114="A"),'Groupes de besoin'!A122,"")</f>
        <v/>
      </c>
      <c r="T122" s="220" t="str">
        <f>IF(S122="","",'Résultats élèves'!G114)</f>
        <v/>
      </c>
      <c r="U122" s="221"/>
      <c r="V122" s="217" t="str">
        <f>IF(OR('Résultats élèves'!H114&lt;$E$4,'Résultats élèves'!H114="A"),'Groupes de besoin'!A122,"")</f>
        <v/>
      </c>
      <c r="W122" s="218" t="str">
        <f>IF(V122="","",'Résultats élèves'!H114)</f>
        <v/>
      </c>
      <c r="X122" s="219" t="str">
        <f>IF(OR(AND('Résultats élèves'!H114&gt;=$E$4,'Résultats élèves'!H114&lt;=$E$5),'Résultats élèves'!H114="A"),'Groupes de besoin'!A122,"")</f>
        <v/>
      </c>
      <c r="Y122" s="220" t="str">
        <f>IF(X122="","",'Résultats élèves'!H114)</f>
        <v/>
      </c>
      <c r="Z122" s="222"/>
      <c r="AA122" s="223">
        <f t="shared" si="2"/>
        <v>24</v>
      </c>
      <c r="AB122" s="224">
        <f t="shared" si="1"/>
        <v>20</v>
      </c>
      <c r="AC122" s="291" t="str">
        <f>IF(AA122&lt;$AA$9,#REF!,"")</f>
        <v/>
      </c>
      <c r="AD122" s="291"/>
      <c r="AE122" s="226"/>
      <c r="AF122" s="217" t="str">
        <f>IF(OR('Résultats élèves'!I114&lt;$E$4,'Résultats élèves'!I114="A"),'Groupes de besoin'!A122,"")</f>
        <v/>
      </c>
      <c r="AG122" s="218" t="str">
        <f>IF(AF122="","",'Résultats élèves'!I114)</f>
        <v/>
      </c>
      <c r="AH122" s="219" t="str">
        <f>IF(OR(AND('Résultats élèves'!I114&gt;=$E$4,'Résultats élèves'!I114&lt;=$E$5),'Résultats élèves'!I114="A"),'Groupes de besoin'!A122,"")</f>
        <v/>
      </c>
      <c r="AI122" s="220" t="str">
        <f>IF(AH122="","",'Résultats élèves'!I114)</f>
        <v/>
      </c>
      <c r="AJ122" s="221"/>
      <c r="AK122" s="217" t="str">
        <f>IF(OR('Résultats élèves'!J114&lt;$E$4,'Résultats élèves'!J114="A"),'Groupes de besoin'!A122,"")</f>
        <v/>
      </c>
      <c r="AL122" s="218" t="str">
        <f>IF(AK122="","",'Résultats élèves'!J114)</f>
        <v/>
      </c>
      <c r="AM122" s="219" t="str">
        <f>IF(OR(AND('Résultats élèves'!J114&gt;=$E$4,'Résultats élèves'!J114&lt;=$E$5),'Résultats élèves'!J114="A"),'Groupes de besoin'!A122,"")</f>
        <v/>
      </c>
      <c r="AN122" s="220" t="str">
        <f>IF(AM122="","",'Résultats élèves'!J114)</f>
        <v/>
      </c>
      <c r="AO122" s="221"/>
      <c r="AP122" s="217" t="str">
        <f>IF(OR('Résultats élèves'!K114&lt;$E$4,'Résultats élèves'!K114="A"),'Groupes de besoin'!A122,"")</f>
        <v/>
      </c>
      <c r="AQ122" s="218" t="str">
        <f>IF(AP122="","",'Résultats élèves'!K114)</f>
        <v/>
      </c>
      <c r="AR122" s="219" t="str">
        <f>IF(OR(AND('Résultats élèves'!K114&gt;=$E$4,'Résultats élèves'!K114&lt;=$E$5),'Résultats élèves'!K114="A"),'Groupes de besoin'!A122,"")</f>
        <v/>
      </c>
      <c r="AS122" s="220" t="str">
        <f>IF(AR122="","",'Résultats élèves'!K114)</f>
        <v/>
      </c>
      <c r="AT122" s="221"/>
      <c r="AU122" s="217" t="str">
        <f>IF(OR('Résultats élèves'!L114&lt;$E$4,'Résultats élèves'!L114="A"),'Groupes de besoin'!A122,"")</f>
        <v/>
      </c>
      <c r="AV122" s="218" t="str">
        <f>IF(AU122="","",'Résultats élèves'!L114)</f>
        <v/>
      </c>
      <c r="AW122" s="219" t="str">
        <f>IF(OR(AND('Résultats élèves'!L114&gt;=$E$4,'Résultats élèves'!L114&lt;=$E$5),'Résultats élèves'!L114="A"),'Groupes de besoin'!A122,"")</f>
        <v/>
      </c>
      <c r="AX122" s="220" t="str">
        <f>IF(AW122="","",'Résultats élèves'!L114)</f>
        <v/>
      </c>
      <c r="AY122" s="221"/>
      <c r="AZ122" s="217" t="str">
        <f>IF(OR('Résultats élèves'!M114&lt;$E$4,'Résultats élèves'!M114="A"),'Groupes de besoin'!A122,"")</f>
        <v/>
      </c>
      <c r="BA122" s="218" t="str">
        <f>IF(AZ122="","",'Résultats élèves'!M114)</f>
        <v/>
      </c>
      <c r="BB122" s="219" t="str">
        <f>IF(OR(AND('Résultats élèves'!M114&gt;=$E$4,'Résultats élèves'!M114&lt;=$E$5),'Résultats élèves'!M114="A"),'Groupes de besoin'!A122,"")</f>
        <v/>
      </c>
      <c r="BC122" s="220" t="str">
        <f>IF(BB122="","",'Résultats élèves'!M114)</f>
        <v/>
      </c>
    </row>
    <row r="123" spans="1:55" s="225" customFormat="1">
      <c r="A123" s="227" t="str">
        <f>IF(Accueil!F124="","",Accueil!F124)</f>
        <v/>
      </c>
      <c r="B123" s="217" t="str">
        <f>IF(OR('Résultats élèves'!D115&lt;$E$4,'Résultats élèves'!D115="A"),'Groupes de besoin'!A123,"")</f>
        <v/>
      </c>
      <c r="C123" s="218" t="str">
        <f>IF(B123="","",'Résultats élèves'!D115)</f>
        <v/>
      </c>
      <c r="D123" s="219" t="str">
        <f>IF(OR(AND('Résultats élèves'!D115&gt;=$E$4,'Résultats élèves'!D115&lt;=$E$5),'Résultats élèves'!D115="A"),'Groupes de besoin'!A123,"")</f>
        <v/>
      </c>
      <c r="E123" s="220" t="str">
        <f>IF(D123="","",'Résultats élèves'!D115)</f>
        <v/>
      </c>
      <c r="F123" s="221"/>
      <c r="G123" s="217" t="str">
        <f>IF(OR('Résultats élèves'!E115&lt;$E$4,'Résultats élèves'!E115="A"),'Groupes de besoin'!A123,"")</f>
        <v/>
      </c>
      <c r="H123" s="218" t="str">
        <f>IF(G123="","",'Résultats élèves'!E115)</f>
        <v/>
      </c>
      <c r="I123" s="219" t="str">
        <f>IF(OR(AND('Résultats élèves'!E115&gt;=$E$4,'Résultats élèves'!E115&lt;=$E$5),'Résultats élèves'!E115="A"),'Groupes de besoin'!A123,"")</f>
        <v/>
      </c>
      <c r="J123" s="220" t="str">
        <f>IF(I123="","",'Résultats élèves'!E115)</f>
        <v/>
      </c>
      <c r="K123" s="221"/>
      <c r="L123" s="217" t="str">
        <f>IF(OR('Résultats élèves'!F115&lt;$E$4,'Résultats élèves'!F115="A"),'Groupes de besoin'!A123,"")</f>
        <v/>
      </c>
      <c r="M123" s="218" t="str">
        <f>IF(L123="","",'Résultats élèves'!F115)</f>
        <v/>
      </c>
      <c r="N123" s="219" t="str">
        <f>IF(OR(AND('Résultats élèves'!F115&gt;=$E$4,'Résultats élèves'!F115&lt;=$E$5),'Résultats élèves'!F115="A"),'Groupes de besoin'!A123,"")</f>
        <v/>
      </c>
      <c r="O123" s="220" t="str">
        <f>IF(N123="","",'Résultats élèves'!F115)</f>
        <v/>
      </c>
      <c r="P123" s="221"/>
      <c r="Q123" s="217" t="str">
        <f>IF(OR('Résultats élèves'!G115&lt;$E$4,'Résultats élèves'!G115="A"),'Groupes de besoin'!A123,"")</f>
        <v/>
      </c>
      <c r="R123" s="218" t="str">
        <f>IF(Q123="","",'Résultats élèves'!G115)</f>
        <v/>
      </c>
      <c r="S123" s="219" t="str">
        <f>IF(OR(AND('Résultats élèves'!G115&gt;=$E$4,'Résultats élèves'!G115&lt;=$E$5),'Résultats élèves'!G115="A"),'Groupes de besoin'!A123,"")</f>
        <v/>
      </c>
      <c r="T123" s="220" t="str">
        <f>IF(S123="","",'Résultats élèves'!G115)</f>
        <v/>
      </c>
      <c r="U123" s="221"/>
      <c r="V123" s="217" t="str">
        <f>IF(OR('Résultats élèves'!H115&lt;$E$4,'Résultats élèves'!H115="A"),'Groupes de besoin'!A123,"")</f>
        <v/>
      </c>
      <c r="W123" s="218" t="str">
        <f>IF(V123="","",'Résultats élèves'!H115)</f>
        <v/>
      </c>
      <c r="X123" s="219" t="str">
        <f>IF(OR(AND('Résultats élèves'!H115&gt;=$E$4,'Résultats élèves'!H115&lt;=$E$5),'Résultats élèves'!H115="A"),'Groupes de besoin'!A123,"")</f>
        <v/>
      </c>
      <c r="Y123" s="220" t="str">
        <f>IF(X123="","",'Résultats élèves'!H115)</f>
        <v/>
      </c>
      <c r="Z123" s="222"/>
      <c r="AA123" s="223">
        <f t="shared" si="2"/>
        <v>24</v>
      </c>
      <c r="AB123" s="224">
        <f t="shared" si="1"/>
        <v>20</v>
      </c>
      <c r="AC123" s="291" t="str">
        <f>IF(AA123&lt;$AA$9,#REF!,"")</f>
        <v/>
      </c>
      <c r="AD123" s="291"/>
      <c r="AE123" s="226"/>
      <c r="AF123" s="217" t="str">
        <f>IF(OR('Résultats élèves'!I115&lt;$E$4,'Résultats élèves'!I115="A"),'Groupes de besoin'!A123,"")</f>
        <v/>
      </c>
      <c r="AG123" s="218" t="str">
        <f>IF(AF123="","",'Résultats élèves'!I115)</f>
        <v/>
      </c>
      <c r="AH123" s="219" t="str">
        <f>IF(OR(AND('Résultats élèves'!I115&gt;=$E$4,'Résultats élèves'!I115&lt;=$E$5),'Résultats élèves'!I115="A"),'Groupes de besoin'!A123,"")</f>
        <v/>
      </c>
      <c r="AI123" s="220" t="str">
        <f>IF(AH123="","",'Résultats élèves'!I115)</f>
        <v/>
      </c>
      <c r="AJ123" s="221"/>
      <c r="AK123" s="217" t="str">
        <f>IF(OR('Résultats élèves'!J115&lt;$E$4,'Résultats élèves'!J115="A"),'Groupes de besoin'!A123,"")</f>
        <v/>
      </c>
      <c r="AL123" s="218" t="str">
        <f>IF(AK123="","",'Résultats élèves'!J115)</f>
        <v/>
      </c>
      <c r="AM123" s="219" t="str">
        <f>IF(OR(AND('Résultats élèves'!J115&gt;=$E$4,'Résultats élèves'!J115&lt;=$E$5),'Résultats élèves'!J115="A"),'Groupes de besoin'!A123,"")</f>
        <v/>
      </c>
      <c r="AN123" s="220" t="str">
        <f>IF(AM123="","",'Résultats élèves'!J115)</f>
        <v/>
      </c>
      <c r="AO123" s="221"/>
      <c r="AP123" s="217" t="str">
        <f>IF(OR('Résultats élèves'!K115&lt;$E$4,'Résultats élèves'!K115="A"),'Groupes de besoin'!A123,"")</f>
        <v/>
      </c>
      <c r="AQ123" s="218" t="str">
        <f>IF(AP123="","",'Résultats élèves'!K115)</f>
        <v/>
      </c>
      <c r="AR123" s="219" t="str">
        <f>IF(OR(AND('Résultats élèves'!K115&gt;=$E$4,'Résultats élèves'!K115&lt;=$E$5),'Résultats élèves'!K115="A"),'Groupes de besoin'!A123,"")</f>
        <v/>
      </c>
      <c r="AS123" s="220" t="str">
        <f>IF(AR123="","",'Résultats élèves'!K115)</f>
        <v/>
      </c>
      <c r="AT123" s="221"/>
      <c r="AU123" s="217" t="str">
        <f>IF(OR('Résultats élèves'!L115&lt;$E$4,'Résultats élèves'!L115="A"),'Groupes de besoin'!A123,"")</f>
        <v/>
      </c>
      <c r="AV123" s="218" t="str">
        <f>IF(AU123="","",'Résultats élèves'!L115)</f>
        <v/>
      </c>
      <c r="AW123" s="219" t="str">
        <f>IF(OR(AND('Résultats élèves'!L115&gt;=$E$4,'Résultats élèves'!L115&lt;=$E$5),'Résultats élèves'!L115="A"),'Groupes de besoin'!A123,"")</f>
        <v/>
      </c>
      <c r="AX123" s="220" t="str">
        <f>IF(AW123="","",'Résultats élèves'!L115)</f>
        <v/>
      </c>
      <c r="AY123" s="221"/>
      <c r="AZ123" s="217" t="str">
        <f>IF(OR('Résultats élèves'!M115&lt;$E$4,'Résultats élèves'!M115="A"),'Groupes de besoin'!A123,"")</f>
        <v/>
      </c>
      <c r="BA123" s="218" t="str">
        <f>IF(AZ123="","",'Résultats élèves'!M115)</f>
        <v/>
      </c>
      <c r="BB123" s="219" t="str">
        <f>IF(OR(AND('Résultats élèves'!M115&gt;=$E$4,'Résultats élèves'!M115&lt;=$E$5),'Résultats élèves'!M115="A"),'Groupes de besoin'!A123,"")</f>
        <v/>
      </c>
      <c r="BC123" s="220" t="str">
        <f>IF(BB123="","",'Résultats élèves'!M115)</f>
        <v/>
      </c>
    </row>
    <row r="124" spans="1:55" s="225" customFormat="1">
      <c r="A124" s="227" t="str">
        <f>IF(Accueil!F125="","",Accueil!F125)</f>
        <v/>
      </c>
      <c r="B124" s="217" t="str">
        <f>IF(OR('Résultats élèves'!D116&lt;$E$4,'Résultats élèves'!D116="A"),'Groupes de besoin'!A124,"")</f>
        <v/>
      </c>
      <c r="C124" s="218" t="str">
        <f>IF(B124="","",'Résultats élèves'!D116)</f>
        <v/>
      </c>
      <c r="D124" s="219" t="str">
        <f>IF(OR(AND('Résultats élèves'!D116&gt;=$E$4,'Résultats élèves'!D116&lt;=$E$5),'Résultats élèves'!D116="A"),'Groupes de besoin'!A124,"")</f>
        <v/>
      </c>
      <c r="E124" s="220" t="str">
        <f>IF(D124="","",'Résultats élèves'!D116)</f>
        <v/>
      </c>
      <c r="F124" s="221"/>
      <c r="G124" s="217" t="str">
        <f>IF(OR('Résultats élèves'!E116&lt;$E$4,'Résultats élèves'!E116="A"),'Groupes de besoin'!A124,"")</f>
        <v/>
      </c>
      <c r="H124" s="218" t="str">
        <f>IF(G124="","",'Résultats élèves'!E116)</f>
        <v/>
      </c>
      <c r="I124" s="219" t="str">
        <f>IF(OR(AND('Résultats élèves'!E116&gt;=$E$4,'Résultats élèves'!E116&lt;=$E$5),'Résultats élèves'!E116="A"),'Groupes de besoin'!A124,"")</f>
        <v/>
      </c>
      <c r="J124" s="220" t="str">
        <f>IF(I124="","",'Résultats élèves'!E116)</f>
        <v/>
      </c>
      <c r="K124" s="221"/>
      <c r="L124" s="217" t="str">
        <f>IF(OR('Résultats élèves'!F116&lt;$E$4,'Résultats élèves'!F116="A"),'Groupes de besoin'!A124,"")</f>
        <v/>
      </c>
      <c r="M124" s="218" t="str">
        <f>IF(L124="","",'Résultats élèves'!F116)</f>
        <v/>
      </c>
      <c r="N124" s="219" t="str">
        <f>IF(OR(AND('Résultats élèves'!F116&gt;=$E$4,'Résultats élèves'!F116&lt;=$E$5),'Résultats élèves'!F116="A"),'Groupes de besoin'!A124,"")</f>
        <v/>
      </c>
      <c r="O124" s="220" t="str">
        <f>IF(N124="","",'Résultats élèves'!F116)</f>
        <v/>
      </c>
      <c r="P124" s="221"/>
      <c r="Q124" s="217" t="str">
        <f>IF(OR('Résultats élèves'!G116&lt;$E$4,'Résultats élèves'!G116="A"),'Groupes de besoin'!A124,"")</f>
        <v/>
      </c>
      <c r="R124" s="218" t="str">
        <f>IF(Q124="","",'Résultats élèves'!G116)</f>
        <v/>
      </c>
      <c r="S124" s="219" t="str">
        <f>IF(OR(AND('Résultats élèves'!G116&gt;=$E$4,'Résultats élèves'!G116&lt;=$E$5),'Résultats élèves'!G116="A"),'Groupes de besoin'!A124,"")</f>
        <v/>
      </c>
      <c r="T124" s="220" t="str">
        <f>IF(S124="","",'Résultats élèves'!G116)</f>
        <v/>
      </c>
      <c r="U124" s="221"/>
      <c r="V124" s="217" t="str">
        <f>IF(OR('Résultats élèves'!H116&lt;$E$4,'Résultats élèves'!H116="A"),'Groupes de besoin'!A124,"")</f>
        <v/>
      </c>
      <c r="W124" s="218" t="str">
        <f>IF(V124="","",'Résultats élèves'!H116)</f>
        <v/>
      </c>
      <c r="X124" s="219" t="str">
        <f>IF(OR(AND('Résultats élèves'!H116&gt;=$E$4,'Résultats élèves'!H116&lt;=$E$5),'Résultats élèves'!H116="A"),'Groupes de besoin'!A124,"")</f>
        <v/>
      </c>
      <c r="Y124" s="220" t="str">
        <f>IF(X124="","",'Résultats élèves'!H116)</f>
        <v/>
      </c>
      <c r="Z124" s="222"/>
      <c r="AA124" s="223">
        <f t="shared" si="2"/>
        <v>24</v>
      </c>
      <c r="AB124" s="224">
        <f t="shared" si="1"/>
        <v>20</v>
      </c>
      <c r="AC124" s="291" t="str">
        <f>IF(AA124&lt;$AA$9,#REF!,"")</f>
        <v/>
      </c>
      <c r="AD124" s="291"/>
      <c r="AE124" s="226"/>
      <c r="AF124" s="217" t="str">
        <f>IF(OR('Résultats élèves'!I116&lt;$E$4,'Résultats élèves'!I116="A"),'Groupes de besoin'!A124,"")</f>
        <v/>
      </c>
      <c r="AG124" s="218" t="str">
        <f>IF(AF124="","",'Résultats élèves'!I116)</f>
        <v/>
      </c>
      <c r="AH124" s="219" t="str">
        <f>IF(OR(AND('Résultats élèves'!I116&gt;=$E$4,'Résultats élèves'!I116&lt;=$E$5),'Résultats élèves'!I116="A"),'Groupes de besoin'!A124,"")</f>
        <v/>
      </c>
      <c r="AI124" s="220" t="str">
        <f>IF(AH124="","",'Résultats élèves'!I116)</f>
        <v/>
      </c>
      <c r="AJ124" s="221"/>
      <c r="AK124" s="217" t="str">
        <f>IF(OR('Résultats élèves'!J116&lt;$E$4,'Résultats élèves'!J116="A"),'Groupes de besoin'!A124,"")</f>
        <v/>
      </c>
      <c r="AL124" s="218" t="str">
        <f>IF(AK124="","",'Résultats élèves'!J116)</f>
        <v/>
      </c>
      <c r="AM124" s="219" t="str">
        <f>IF(OR(AND('Résultats élèves'!J116&gt;=$E$4,'Résultats élèves'!J116&lt;=$E$5),'Résultats élèves'!J116="A"),'Groupes de besoin'!A124,"")</f>
        <v/>
      </c>
      <c r="AN124" s="220" t="str">
        <f>IF(AM124="","",'Résultats élèves'!J116)</f>
        <v/>
      </c>
      <c r="AO124" s="221"/>
      <c r="AP124" s="217" t="str">
        <f>IF(OR('Résultats élèves'!K116&lt;$E$4,'Résultats élèves'!K116="A"),'Groupes de besoin'!A124,"")</f>
        <v/>
      </c>
      <c r="AQ124" s="218" t="str">
        <f>IF(AP124="","",'Résultats élèves'!K116)</f>
        <v/>
      </c>
      <c r="AR124" s="219" t="str">
        <f>IF(OR(AND('Résultats élèves'!K116&gt;=$E$4,'Résultats élèves'!K116&lt;=$E$5),'Résultats élèves'!K116="A"),'Groupes de besoin'!A124,"")</f>
        <v/>
      </c>
      <c r="AS124" s="220" t="str">
        <f>IF(AR124="","",'Résultats élèves'!K116)</f>
        <v/>
      </c>
      <c r="AT124" s="221"/>
      <c r="AU124" s="217" t="str">
        <f>IF(OR('Résultats élèves'!L116&lt;$E$4,'Résultats élèves'!L116="A"),'Groupes de besoin'!A124,"")</f>
        <v/>
      </c>
      <c r="AV124" s="218" t="str">
        <f>IF(AU124="","",'Résultats élèves'!L116)</f>
        <v/>
      </c>
      <c r="AW124" s="219" t="str">
        <f>IF(OR(AND('Résultats élèves'!L116&gt;=$E$4,'Résultats élèves'!L116&lt;=$E$5),'Résultats élèves'!L116="A"),'Groupes de besoin'!A124,"")</f>
        <v/>
      </c>
      <c r="AX124" s="220" t="str">
        <f>IF(AW124="","",'Résultats élèves'!L116)</f>
        <v/>
      </c>
      <c r="AY124" s="221"/>
      <c r="AZ124" s="217" t="str">
        <f>IF(OR('Résultats élèves'!M116&lt;$E$4,'Résultats élèves'!M116="A"),'Groupes de besoin'!A124,"")</f>
        <v/>
      </c>
      <c r="BA124" s="218" t="str">
        <f>IF(AZ124="","",'Résultats élèves'!M116)</f>
        <v/>
      </c>
      <c r="BB124" s="219" t="str">
        <f>IF(OR(AND('Résultats élèves'!M116&gt;=$E$4,'Résultats élèves'!M116&lt;=$E$5),'Résultats élèves'!M116="A"),'Groupes de besoin'!A124,"")</f>
        <v/>
      </c>
      <c r="BC124" s="220" t="str">
        <f>IF(BB124="","",'Résultats élèves'!M116)</f>
        <v/>
      </c>
    </row>
    <row r="125" spans="1:55" s="225" customFormat="1">
      <c r="A125" s="227" t="str">
        <f>IF(Accueil!F126="","",Accueil!F126)</f>
        <v/>
      </c>
      <c r="B125" s="217" t="str">
        <f>IF(OR('Résultats élèves'!D117&lt;$E$4,'Résultats élèves'!D117="A"),'Groupes de besoin'!A125,"")</f>
        <v/>
      </c>
      <c r="C125" s="218" t="str">
        <f>IF(B125="","",'Résultats élèves'!D117)</f>
        <v/>
      </c>
      <c r="D125" s="219" t="str">
        <f>IF(OR(AND('Résultats élèves'!D117&gt;=$E$4,'Résultats élèves'!D117&lt;=$E$5),'Résultats élèves'!D117="A"),'Groupes de besoin'!A125,"")</f>
        <v/>
      </c>
      <c r="E125" s="220" t="str">
        <f>IF(D125="","",'Résultats élèves'!D117)</f>
        <v/>
      </c>
      <c r="F125" s="221"/>
      <c r="G125" s="217" t="str">
        <f>IF(OR('Résultats élèves'!E117&lt;$E$4,'Résultats élèves'!E117="A"),'Groupes de besoin'!A125,"")</f>
        <v/>
      </c>
      <c r="H125" s="218" t="str">
        <f>IF(G125="","",'Résultats élèves'!E117)</f>
        <v/>
      </c>
      <c r="I125" s="219" t="str">
        <f>IF(OR(AND('Résultats élèves'!E117&gt;=$E$4,'Résultats élèves'!E117&lt;=$E$5),'Résultats élèves'!E117="A"),'Groupes de besoin'!A125,"")</f>
        <v/>
      </c>
      <c r="J125" s="220" t="str">
        <f>IF(I125="","",'Résultats élèves'!E117)</f>
        <v/>
      </c>
      <c r="K125" s="221"/>
      <c r="L125" s="217" t="str">
        <f>IF(OR('Résultats élèves'!F117&lt;$E$4,'Résultats élèves'!F117="A"),'Groupes de besoin'!A125,"")</f>
        <v/>
      </c>
      <c r="M125" s="218" t="str">
        <f>IF(L125="","",'Résultats élèves'!F117)</f>
        <v/>
      </c>
      <c r="N125" s="219" t="str">
        <f>IF(OR(AND('Résultats élèves'!F117&gt;=$E$4,'Résultats élèves'!F117&lt;=$E$5),'Résultats élèves'!F117="A"),'Groupes de besoin'!A125,"")</f>
        <v/>
      </c>
      <c r="O125" s="220" t="str">
        <f>IF(N125="","",'Résultats élèves'!F117)</f>
        <v/>
      </c>
      <c r="P125" s="221"/>
      <c r="Q125" s="217" t="str">
        <f>IF(OR('Résultats élèves'!G117&lt;$E$4,'Résultats élèves'!G117="A"),'Groupes de besoin'!A125,"")</f>
        <v/>
      </c>
      <c r="R125" s="218" t="str">
        <f>IF(Q125="","",'Résultats élèves'!G117)</f>
        <v/>
      </c>
      <c r="S125" s="219" t="str">
        <f>IF(OR(AND('Résultats élèves'!G117&gt;=$E$4,'Résultats élèves'!G117&lt;=$E$5),'Résultats élèves'!G117="A"),'Groupes de besoin'!A125,"")</f>
        <v/>
      </c>
      <c r="T125" s="220" t="str">
        <f>IF(S125="","",'Résultats élèves'!G117)</f>
        <v/>
      </c>
      <c r="U125" s="221"/>
      <c r="V125" s="217" t="str">
        <f>IF(OR('Résultats élèves'!H117&lt;$E$4,'Résultats élèves'!H117="A"),'Groupes de besoin'!A125,"")</f>
        <v/>
      </c>
      <c r="W125" s="218" t="str">
        <f>IF(V125="","",'Résultats élèves'!H117)</f>
        <v/>
      </c>
      <c r="X125" s="219" t="str">
        <f>IF(OR(AND('Résultats élèves'!H117&gt;=$E$4,'Résultats élèves'!H117&lt;=$E$5),'Résultats élèves'!H117="A"),'Groupes de besoin'!A125,"")</f>
        <v/>
      </c>
      <c r="Y125" s="220" t="str">
        <f>IF(X125="","",'Résultats élèves'!H117)</f>
        <v/>
      </c>
      <c r="Z125" s="222"/>
      <c r="AA125" s="223">
        <f t="shared" si="2"/>
        <v>24</v>
      </c>
      <c r="AB125" s="224">
        <f t="shared" si="1"/>
        <v>20</v>
      </c>
      <c r="AC125" s="291" t="str">
        <f>IF(AA125&lt;$AA$9,#REF!,"")</f>
        <v/>
      </c>
      <c r="AD125" s="291"/>
      <c r="AE125" s="226"/>
      <c r="AF125" s="217" t="str">
        <f>IF(OR('Résultats élèves'!I117&lt;$E$4,'Résultats élèves'!I117="A"),'Groupes de besoin'!A125,"")</f>
        <v/>
      </c>
      <c r="AG125" s="218" t="str">
        <f>IF(AF125="","",'Résultats élèves'!I117)</f>
        <v/>
      </c>
      <c r="AH125" s="219" t="str">
        <f>IF(OR(AND('Résultats élèves'!I117&gt;=$E$4,'Résultats élèves'!I117&lt;=$E$5),'Résultats élèves'!I117="A"),'Groupes de besoin'!A125,"")</f>
        <v/>
      </c>
      <c r="AI125" s="220" t="str">
        <f>IF(AH125="","",'Résultats élèves'!I117)</f>
        <v/>
      </c>
      <c r="AJ125" s="221"/>
      <c r="AK125" s="217" t="str">
        <f>IF(OR('Résultats élèves'!J117&lt;$E$4,'Résultats élèves'!J117="A"),'Groupes de besoin'!A125,"")</f>
        <v/>
      </c>
      <c r="AL125" s="218" t="str">
        <f>IF(AK125="","",'Résultats élèves'!J117)</f>
        <v/>
      </c>
      <c r="AM125" s="219" t="str">
        <f>IF(OR(AND('Résultats élèves'!J117&gt;=$E$4,'Résultats élèves'!J117&lt;=$E$5),'Résultats élèves'!J117="A"),'Groupes de besoin'!A125,"")</f>
        <v/>
      </c>
      <c r="AN125" s="220" t="str">
        <f>IF(AM125="","",'Résultats élèves'!J117)</f>
        <v/>
      </c>
      <c r="AO125" s="221"/>
      <c r="AP125" s="217" t="str">
        <f>IF(OR('Résultats élèves'!K117&lt;$E$4,'Résultats élèves'!K117="A"),'Groupes de besoin'!A125,"")</f>
        <v/>
      </c>
      <c r="AQ125" s="218" t="str">
        <f>IF(AP125="","",'Résultats élèves'!K117)</f>
        <v/>
      </c>
      <c r="AR125" s="219" t="str">
        <f>IF(OR(AND('Résultats élèves'!K117&gt;=$E$4,'Résultats élèves'!K117&lt;=$E$5),'Résultats élèves'!K117="A"),'Groupes de besoin'!A125,"")</f>
        <v/>
      </c>
      <c r="AS125" s="220" t="str">
        <f>IF(AR125="","",'Résultats élèves'!K117)</f>
        <v/>
      </c>
      <c r="AT125" s="221"/>
      <c r="AU125" s="217" t="str">
        <f>IF(OR('Résultats élèves'!L117&lt;$E$4,'Résultats élèves'!L117="A"),'Groupes de besoin'!A125,"")</f>
        <v/>
      </c>
      <c r="AV125" s="218" t="str">
        <f>IF(AU125="","",'Résultats élèves'!L117)</f>
        <v/>
      </c>
      <c r="AW125" s="219" t="str">
        <f>IF(OR(AND('Résultats élèves'!L117&gt;=$E$4,'Résultats élèves'!L117&lt;=$E$5),'Résultats élèves'!L117="A"),'Groupes de besoin'!A125,"")</f>
        <v/>
      </c>
      <c r="AX125" s="220" t="str">
        <f>IF(AW125="","",'Résultats élèves'!L117)</f>
        <v/>
      </c>
      <c r="AY125" s="221"/>
      <c r="AZ125" s="217" t="str">
        <f>IF(OR('Résultats élèves'!M117&lt;$E$4,'Résultats élèves'!M117="A"),'Groupes de besoin'!A125,"")</f>
        <v/>
      </c>
      <c r="BA125" s="218" t="str">
        <f>IF(AZ125="","",'Résultats élèves'!M117)</f>
        <v/>
      </c>
      <c r="BB125" s="219" t="str">
        <f>IF(OR(AND('Résultats élèves'!M117&gt;=$E$4,'Résultats élèves'!M117&lt;=$E$5),'Résultats élèves'!M117="A"),'Groupes de besoin'!A125,"")</f>
        <v/>
      </c>
      <c r="BC125" s="220" t="str">
        <f>IF(BB125="","",'Résultats élèves'!M117)</f>
        <v/>
      </c>
    </row>
    <row r="126" spans="1:55" s="225" customFormat="1">
      <c r="A126" s="227" t="str">
        <f>IF(Accueil!F127="","",Accueil!F127)</f>
        <v/>
      </c>
      <c r="B126" s="217" t="str">
        <f>IF(OR('Résultats élèves'!D118&lt;$E$4,'Résultats élèves'!D118="A"),'Groupes de besoin'!A126,"")</f>
        <v/>
      </c>
      <c r="C126" s="218" t="str">
        <f>IF(B126="","",'Résultats élèves'!D118)</f>
        <v/>
      </c>
      <c r="D126" s="219" t="str">
        <f>IF(OR(AND('Résultats élèves'!D118&gt;=$E$4,'Résultats élèves'!D118&lt;=$E$5),'Résultats élèves'!D118="A"),'Groupes de besoin'!A126,"")</f>
        <v/>
      </c>
      <c r="E126" s="220" t="str">
        <f>IF(D126="","",'Résultats élèves'!D118)</f>
        <v/>
      </c>
      <c r="F126" s="221"/>
      <c r="G126" s="217" t="str">
        <f>IF(OR('Résultats élèves'!E118&lt;$E$4,'Résultats élèves'!E118="A"),'Groupes de besoin'!A126,"")</f>
        <v/>
      </c>
      <c r="H126" s="218" t="str">
        <f>IF(G126="","",'Résultats élèves'!E118)</f>
        <v/>
      </c>
      <c r="I126" s="219" t="str">
        <f>IF(OR(AND('Résultats élèves'!E118&gt;=$E$4,'Résultats élèves'!E118&lt;=$E$5),'Résultats élèves'!E118="A"),'Groupes de besoin'!A126,"")</f>
        <v/>
      </c>
      <c r="J126" s="220" t="str">
        <f>IF(I126="","",'Résultats élèves'!E118)</f>
        <v/>
      </c>
      <c r="K126" s="221"/>
      <c r="L126" s="217" t="str">
        <f>IF(OR('Résultats élèves'!F118&lt;$E$4,'Résultats élèves'!F118="A"),'Groupes de besoin'!A126,"")</f>
        <v/>
      </c>
      <c r="M126" s="218" t="str">
        <f>IF(L126="","",'Résultats élèves'!F118)</f>
        <v/>
      </c>
      <c r="N126" s="219" t="str">
        <f>IF(OR(AND('Résultats élèves'!F118&gt;=$E$4,'Résultats élèves'!F118&lt;=$E$5),'Résultats élèves'!F118="A"),'Groupes de besoin'!A126,"")</f>
        <v/>
      </c>
      <c r="O126" s="220" t="str">
        <f>IF(N126="","",'Résultats élèves'!F118)</f>
        <v/>
      </c>
      <c r="P126" s="221"/>
      <c r="Q126" s="217" t="str">
        <f>IF(OR('Résultats élèves'!G118&lt;$E$4,'Résultats élèves'!G118="A"),'Groupes de besoin'!A126,"")</f>
        <v/>
      </c>
      <c r="R126" s="218" t="str">
        <f>IF(Q126="","",'Résultats élèves'!G118)</f>
        <v/>
      </c>
      <c r="S126" s="219" t="str">
        <f>IF(OR(AND('Résultats élèves'!G118&gt;=$E$4,'Résultats élèves'!G118&lt;=$E$5),'Résultats élèves'!G118="A"),'Groupes de besoin'!A126,"")</f>
        <v/>
      </c>
      <c r="T126" s="220" t="str">
        <f>IF(S126="","",'Résultats élèves'!G118)</f>
        <v/>
      </c>
      <c r="U126" s="221"/>
      <c r="V126" s="217" t="str">
        <f>IF(OR('Résultats élèves'!H118&lt;$E$4,'Résultats élèves'!H118="A"),'Groupes de besoin'!A126,"")</f>
        <v/>
      </c>
      <c r="W126" s="218" t="str">
        <f>IF(V126="","",'Résultats élèves'!H118)</f>
        <v/>
      </c>
      <c r="X126" s="219" t="str">
        <f>IF(OR(AND('Résultats élèves'!H118&gt;=$E$4,'Résultats élèves'!H118&lt;=$E$5),'Résultats élèves'!H118="A"),'Groupes de besoin'!A126,"")</f>
        <v/>
      </c>
      <c r="Y126" s="220" t="str">
        <f>IF(X126="","",'Résultats élèves'!H118)</f>
        <v/>
      </c>
      <c r="Z126" s="222"/>
      <c r="AA126" s="223">
        <f t="shared" si="2"/>
        <v>24</v>
      </c>
      <c r="AB126" s="224">
        <f t="shared" si="1"/>
        <v>20</v>
      </c>
      <c r="AC126" s="291" t="str">
        <f>IF(AA126&lt;$AA$9,#REF!,"")</f>
        <v/>
      </c>
      <c r="AD126" s="291"/>
      <c r="AE126" s="226"/>
      <c r="AF126" s="217" t="str">
        <f>IF(OR('Résultats élèves'!I118&lt;$E$4,'Résultats élèves'!I118="A"),'Groupes de besoin'!A126,"")</f>
        <v/>
      </c>
      <c r="AG126" s="218" t="str">
        <f>IF(AF126="","",'Résultats élèves'!I118)</f>
        <v/>
      </c>
      <c r="AH126" s="219" t="str">
        <f>IF(OR(AND('Résultats élèves'!I118&gt;=$E$4,'Résultats élèves'!I118&lt;=$E$5),'Résultats élèves'!I118="A"),'Groupes de besoin'!A126,"")</f>
        <v/>
      </c>
      <c r="AI126" s="220" t="str">
        <f>IF(AH126="","",'Résultats élèves'!I118)</f>
        <v/>
      </c>
      <c r="AJ126" s="221"/>
      <c r="AK126" s="217" t="str">
        <f>IF(OR('Résultats élèves'!J118&lt;$E$4,'Résultats élèves'!J118="A"),'Groupes de besoin'!A126,"")</f>
        <v/>
      </c>
      <c r="AL126" s="218" t="str">
        <f>IF(AK126="","",'Résultats élèves'!J118)</f>
        <v/>
      </c>
      <c r="AM126" s="219" t="str">
        <f>IF(OR(AND('Résultats élèves'!J118&gt;=$E$4,'Résultats élèves'!J118&lt;=$E$5),'Résultats élèves'!J118="A"),'Groupes de besoin'!A126,"")</f>
        <v/>
      </c>
      <c r="AN126" s="220" t="str">
        <f>IF(AM126="","",'Résultats élèves'!J118)</f>
        <v/>
      </c>
      <c r="AO126" s="221"/>
      <c r="AP126" s="217" t="str">
        <f>IF(OR('Résultats élèves'!K118&lt;$E$4,'Résultats élèves'!K118="A"),'Groupes de besoin'!A126,"")</f>
        <v/>
      </c>
      <c r="AQ126" s="218" t="str">
        <f>IF(AP126="","",'Résultats élèves'!K118)</f>
        <v/>
      </c>
      <c r="AR126" s="219" t="str">
        <f>IF(OR(AND('Résultats élèves'!K118&gt;=$E$4,'Résultats élèves'!K118&lt;=$E$5),'Résultats élèves'!K118="A"),'Groupes de besoin'!A126,"")</f>
        <v/>
      </c>
      <c r="AS126" s="220" t="str">
        <f>IF(AR126="","",'Résultats élèves'!K118)</f>
        <v/>
      </c>
      <c r="AT126" s="221"/>
      <c r="AU126" s="217" t="str">
        <f>IF(OR('Résultats élèves'!L118&lt;$E$4,'Résultats élèves'!L118="A"),'Groupes de besoin'!A126,"")</f>
        <v/>
      </c>
      <c r="AV126" s="218" t="str">
        <f>IF(AU126="","",'Résultats élèves'!L118)</f>
        <v/>
      </c>
      <c r="AW126" s="219" t="str">
        <f>IF(OR(AND('Résultats élèves'!L118&gt;=$E$4,'Résultats élèves'!L118&lt;=$E$5),'Résultats élèves'!L118="A"),'Groupes de besoin'!A126,"")</f>
        <v/>
      </c>
      <c r="AX126" s="220" t="str">
        <f>IF(AW126="","",'Résultats élèves'!L118)</f>
        <v/>
      </c>
      <c r="AY126" s="221"/>
      <c r="AZ126" s="217" t="str">
        <f>IF(OR('Résultats élèves'!M118&lt;$E$4,'Résultats élèves'!M118="A"),'Groupes de besoin'!A126,"")</f>
        <v/>
      </c>
      <c r="BA126" s="218" t="str">
        <f>IF(AZ126="","",'Résultats élèves'!M118)</f>
        <v/>
      </c>
      <c r="BB126" s="219" t="str">
        <f>IF(OR(AND('Résultats élèves'!M118&gt;=$E$4,'Résultats élèves'!M118&lt;=$E$5),'Résultats élèves'!M118="A"),'Groupes de besoin'!A126,"")</f>
        <v/>
      </c>
      <c r="BC126" s="220" t="str">
        <f>IF(BB126="","",'Résultats élèves'!M118)</f>
        <v/>
      </c>
    </row>
    <row r="127" spans="1:55" s="225" customFormat="1">
      <c r="A127" s="227" t="str">
        <f>IF(Accueil!F128="","",Accueil!F128)</f>
        <v/>
      </c>
      <c r="B127" s="217" t="str">
        <f>IF(OR('Résultats élèves'!D119&lt;$E$4,'Résultats élèves'!D119="A"),'Groupes de besoin'!A127,"")</f>
        <v/>
      </c>
      <c r="C127" s="218" t="str">
        <f>IF(B127="","",'Résultats élèves'!D119)</f>
        <v/>
      </c>
      <c r="D127" s="219" t="str">
        <f>IF(OR(AND('Résultats élèves'!D119&gt;=$E$4,'Résultats élèves'!D119&lt;=$E$5),'Résultats élèves'!D119="A"),'Groupes de besoin'!A127,"")</f>
        <v/>
      </c>
      <c r="E127" s="220" t="str">
        <f>IF(D127="","",'Résultats élèves'!D119)</f>
        <v/>
      </c>
      <c r="F127" s="221"/>
      <c r="G127" s="217" t="str">
        <f>IF(OR('Résultats élèves'!E119&lt;$E$4,'Résultats élèves'!E119="A"),'Groupes de besoin'!A127,"")</f>
        <v/>
      </c>
      <c r="H127" s="218" t="str">
        <f>IF(G127="","",'Résultats élèves'!E119)</f>
        <v/>
      </c>
      <c r="I127" s="219" t="str">
        <f>IF(OR(AND('Résultats élèves'!E119&gt;=$E$4,'Résultats élèves'!E119&lt;=$E$5),'Résultats élèves'!E119="A"),'Groupes de besoin'!A127,"")</f>
        <v/>
      </c>
      <c r="J127" s="220" t="str">
        <f>IF(I127="","",'Résultats élèves'!E119)</f>
        <v/>
      </c>
      <c r="K127" s="221"/>
      <c r="L127" s="217" t="str">
        <f>IF(OR('Résultats élèves'!F119&lt;$E$4,'Résultats élèves'!F119="A"),'Groupes de besoin'!A127,"")</f>
        <v/>
      </c>
      <c r="M127" s="218" t="str">
        <f>IF(L127="","",'Résultats élèves'!F119)</f>
        <v/>
      </c>
      <c r="N127" s="219" t="str">
        <f>IF(OR(AND('Résultats élèves'!F119&gt;=$E$4,'Résultats élèves'!F119&lt;=$E$5),'Résultats élèves'!F119="A"),'Groupes de besoin'!A127,"")</f>
        <v/>
      </c>
      <c r="O127" s="220" t="str">
        <f>IF(N127="","",'Résultats élèves'!F119)</f>
        <v/>
      </c>
      <c r="P127" s="221"/>
      <c r="Q127" s="217" t="str">
        <f>IF(OR('Résultats élèves'!G119&lt;$E$4,'Résultats élèves'!G119="A"),'Groupes de besoin'!A127,"")</f>
        <v/>
      </c>
      <c r="R127" s="218" t="str">
        <f>IF(Q127="","",'Résultats élèves'!G119)</f>
        <v/>
      </c>
      <c r="S127" s="219" t="str">
        <f>IF(OR(AND('Résultats élèves'!G119&gt;=$E$4,'Résultats élèves'!G119&lt;=$E$5),'Résultats élèves'!G119="A"),'Groupes de besoin'!A127,"")</f>
        <v/>
      </c>
      <c r="T127" s="220" t="str">
        <f>IF(S127="","",'Résultats élèves'!G119)</f>
        <v/>
      </c>
      <c r="U127" s="221"/>
      <c r="V127" s="217" t="str">
        <f>IF(OR('Résultats élèves'!H119&lt;$E$4,'Résultats élèves'!H119="A"),'Groupes de besoin'!A127,"")</f>
        <v/>
      </c>
      <c r="W127" s="218" t="str">
        <f>IF(V127="","",'Résultats élèves'!H119)</f>
        <v/>
      </c>
      <c r="X127" s="219" t="str">
        <f>IF(OR(AND('Résultats élèves'!H119&gt;=$E$4,'Résultats élèves'!H119&lt;=$E$5),'Résultats élèves'!H119="A"),'Groupes de besoin'!A127,"")</f>
        <v/>
      </c>
      <c r="Y127" s="220" t="str">
        <f>IF(X127="","",'Résultats élèves'!H119)</f>
        <v/>
      </c>
      <c r="Z127" s="222"/>
      <c r="AA127" s="223">
        <f t="shared" si="2"/>
        <v>24</v>
      </c>
      <c r="AB127" s="224">
        <f t="shared" si="1"/>
        <v>20</v>
      </c>
      <c r="AC127" s="291" t="str">
        <f>IF(AA127&lt;$AA$9,#REF!,"")</f>
        <v/>
      </c>
      <c r="AD127" s="291"/>
      <c r="AE127" s="226"/>
      <c r="AF127" s="217" t="str">
        <f>IF(OR('Résultats élèves'!I119&lt;$E$4,'Résultats élèves'!I119="A"),'Groupes de besoin'!A127,"")</f>
        <v/>
      </c>
      <c r="AG127" s="218" t="str">
        <f>IF(AF127="","",'Résultats élèves'!I119)</f>
        <v/>
      </c>
      <c r="AH127" s="219" t="str">
        <f>IF(OR(AND('Résultats élèves'!I119&gt;=$E$4,'Résultats élèves'!I119&lt;=$E$5),'Résultats élèves'!I119="A"),'Groupes de besoin'!A127,"")</f>
        <v/>
      </c>
      <c r="AI127" s="220" t="str">
        <f>IF(AH127="","",'Résultats élèves'!I119)</f>
        <v/>
      </c>
      <c r="AJ127" s="221"/>
      <c r="AK127" s="217" t="str">
        <f>IF(OR('Résultats élèves'!J119&lt;$E$4,'Résultats élèves'!J119="A"),'Groupes de besoin'!A127,"")</f>
        <v/>
      </c>
      <c r="AL127" s="218" t="str">
        <f>IF(AK127="","",'Résultats élèves'!J119)</f>
        <v/>
      </c>
      <c r="AM127" s="219" t="str">
        <f>IF(OR(AND('Résultats élèves'!J119&gt;=$E$4,'Résultats élèves'!J119&lt;=$E$5),'Résultats élèves'!J119="A"),'Groupes de besoin'!A127,"")</f>
        <v/>
      </c>
      <c r="AN127" s="220" t="str">
        <f>IF(AM127="","",'Résultats élèves'!J119)</f>
        <v/>
      </c>
      <c r="AO127" s="221"/>
      <c r="AP127" s="217" t="str">
        <f>IF(OR('Résultats élèves'!K119&lt;$E$4,'Résultats élèves'!K119="A"),'Groupes de besoin'!A127,"")</f>
        <v/>
      </c>
      <c r="AQ127" s="218" t="str">
        <f>IF(AP127="","",'Résultats élèves'!K119)</f>
        <v/>
      </c>
      <c r="AR127" s="219" t="str">
        <f>IF(OR(AND('Résultats élèves'!K119&gt;=$E$4,'Résultats élèves'!K119&lt;=$E$5),'Résultats élèves'!K119="A"),'Groupes de besoin'!A127,"")</f>
        <v/>
      </c>
      <c r="AS127" s="220" t="str">
        <f>IF(AR127="","",'Résultats élèves'!K119)</f>
        <v/>
      </c>
      <c r="AT127" s="221"/>
      <c r="AU127" s="217" t="str">
        <f>IF(OR('Résultats élèves'!L119&lt;$E$4,'Résultats élèves'!L119="A"),'Groupes de besoin'!A127,"")</f>
        <v/>
      </c>
      <c r="AV127" s="218" t="str">
        <f>IF(AU127="","",'Résultats élèves'!L119)</f>
        <v/>
      </c>
      <c r="AW127" s="219" t="str">
        <f>IF(OR(AND('Résultats élèves'!L119&gt;=$E$4,'Résultats élèves'!L119&lt;=$E$5),'Résultats élèves'!L119="A"),'Groupes de besoin'!A127,"")</f>
        <v/>
      </c>
      <c r="AX127" s="220" t="str">
        <f>IF(AW127="","",'Résultats élèves'!L119)</f>
        <v/>
      </c>
      <c r="AY127" s="221"/>
      <c r="AZ127" s="217" t="str">
        <f>IF(OR('Résultats élèves'!M119&lt;$E$4,'Résultats élèves'!M119="A"),'Groupes de besoin'!A127,"")</f>
        <v/>
      </c>
      <c r="BA127" s="218" t="str">
        <f>IF(AZ127="","",'Résultats élèves'!M119)</f>
        <v/>
      </c>
      <c r="BB127" s="219" t="str">
        <f>IF(OR(AND('Résultats élèves'!M119&gt;=$E$4,'Résultats élèves'!M119&lt;=$E$5),'Résultats élèves'!M119="A"),'Groupes de besoin'!A127,"")</f>
        <v/>
      </c>
      <c r="BC127" s="220" t="str">
        <f>IF(BB127="","",'Résultats élèves'!M119)</f>
        <v/>
      </c>
    </row>
    <row r="128" spans="1:55" s="225" customFormat="1">
      <c r="A128" s="227" t="str">
        <f>IF(Accueil!F129="","",Accueil!F129)</f>
        <v/>
      </c>
      <c r="B128" s="217" t="str">
        <f>IF(OR('Résultats élèves'!D120&lt;$E$4,'Résultats élèves'!D120="A"),'Groupes de besoin'!A128,"")</f>
        <v/>
      </c>
      <c r="C128" s="218" t="str">
        <f>IF(B128="","",'Résultats élèves'!D120)</f>
        <v/>
      </c>
      <c r="D128" s="219" t="str">
        <f>IF(OR(AND('Résultats élèves'!D120&gt;=$E$4,'Résultats élèves'!D120&lt;=$E$5),'Résultats élèves'!D120="A"),'Groupes de besoin'!A128,"")</f>
        <v/>
      </c>
      <c r="E128" s="220" t="str">
        <f>IF(D128="","",'Résultats élèves'!D120)</f>
        <v/>
      </c>
      <c r="F128" s="221"/>
      <c r="G128" s="217" t="str">
        <f>IF(OR('Résultats élèves'!E120&lt;$E$4,'Résultats élèves'!E120="A"),'Groupes de besoin'!A128,"")</f>
        <v/>
      </c>
      <c r="H128" s="218" t="str">
        <f>IF(G128="","",'Résultats élèves'!E120)</f>
        <v/>
      </c>
      <c r="I128" s="219" t="str">
        <f>IF(OR(AND('Résultats élèves'!E120&gt;=$E$4,'Résultats élèves'!E120&lt;=$E$5),'Résultats élèves'!E120="A"),'Groupes de besoin'!A128,"")</f>
        <v/>
      </c>
      <c r="J128" s="220" t="str">
        <f>IF(I128="","",'Résultats élèves'!E120)</f>
        <v/>
      </c>
      <c r="K128" s="221"/>
      <c r="L128" s="217" t="str">
        <f>IF(OR('Résultats élèves'!F120&lt;$E$4,'Résultats élèves'!F120="A"),'Groupes de besoin'!A128,"")</f>
        <v/>
      </c>
      <c r="M128" s="218" t="str">
        <f>IF(L128="","",'Résultats élèves'!F120)</f>
        <v/>
      </c>
      <c r="N128" s="219" t="str">
        <f>IF(OR(AND('Résultats élèves'!F120&gt;=$E$4,'Résultats élèves'!F120&lt;=$E$5),'Résultats élèves'!F120="A"),'Groupes de besoin'!A128,"")</f>
        <v/>
      </c>
      <c r="O128" s="220" t="str">
        <f>IF(N128="","",'Résultats élèves'!F120)</f>
        <v/>
      </c>
      <c r="P128" s="221"/>
      <c r="Q128" s="217" t="str">
        <f>IF(OR('Résultats élèves'!G120&lt;$E$4,'Résultats élèves'!G120="A"),'Groupes de besoin'!A128,"")</f>
        <v/>
      </c>
      <c r="R128" s="218" t="str">
        <f>IF(Q128="","",'Résultats élèves'!G120)</f>
        <v/>
      </c>
      <c r="S128" s="219" t="str">
        <f>IF(OR(AND('Résultats élèves'!G120&gt;=$E$4,'Résultats élèves'!G120&lt;=$E$5),'Résultats élèves'!G120="A"),'Groupes de besoin'!A128,"")</f>
        <v/>
      </c>
      <c r="T128" s="220" t="str">
        <f>IF(S128="","",'Résultats élèves'!G120)</f>
        <v/>
      </c>
      <c r="U128" s="221"/>
      <c r="V128" s="217" t="str">
        <f>IF(OR('Résultats élèves'!H120&lt;$E$4,'Résultats élèves'!H120="A"),'Groupes de besoin'!A128,"")</f>
        <v/>
      </c>
      <c r="W128" s="218" t="str">
        <f>IF(V128="","",'Résultats élèves'!H120)</f>
        <v/>
      </c>
      <c r="X128" s="219" t="str">
        <f>IF(OR(AND('Résultats élèves'!H120&gt;=$E$4,'Résultats élèves'!H120&lt;=$E$5),'Résultats élèves'!H120="A"),'Groupes de besoin'!A128,"")</f>
        <v/>
      </c>
      <c r="Y128" s="220" t="str">
        <f>IF(X128="","",'Résultats élèves'!H120)</f>
        <v/>
      </c>
      <c r="Z128" s="222"/>
      <c r="AA128" s="223">
        <f t="shared" si="2"/>
        <v>24</v>
      </c>
      <c r="AB128" s="224">
        <f t="shared" si="1"/>
        <v>20</v>
      </c>
      <c r="AC128" s="291" t="str">
        <f>IF(AA128&lt;$AA$9,#REF!,"")</f>
        <v/>
      </c>
      <c r="AD128" s="291"/>
      <c r="AE128" s="226"/>
      <c r="AF128" s="217" t="str">
        <f>IF(OR('Résultats élèves'!I120&lt;$E$4,'Résultats élèves'!I120="A"),'Groupes de besoin'!A128,"")</f>
        <v/>
      </c>
      <c r="AG128" s="218" t="str">
        <f>IF(AF128="","",'Résultats élèves'!I120)</f>
        <v/>
      </c>
      <c r="AH128" s="219" t="str">
        <f>IF(OR(AND('Résultats élèves'!I120&gt;=$E$4,'Résultats élèves'!I120&lt;=$E$5),'Résultats élèves'!I120="A"),'Groupes de besoin'!A128,"")</f>
        <v/>
      </c>
      <c r="AI128" s="220" t="str">
        <f>IF(AH128="","",'Résultats élèves'!I120)</f>
        <v/>
      </c>
      <c r="AJ128" s="221"/>
      <c r="AK128" s="217" t="str">
        <f>IF(OR('Résultats élèves'!J120&lt;$E$4,'Résultats élèves'!J120="A"),'Groupes de besoin'!A128,"")</f>
        <v/>
      </c>
      <c r="AL128" s="218" t="str">
        <f>IF(AK128="","",'Résultats élèves'!J120)</f>
        <v/>
      </c>
      <c r="AM128" s="219" t="str">
        <f>IF(OR(AND('Résultats élèves'!J120&gt;=$E$4,'Résultats élèves'!J120&lt;=$E$5),'Résultats élèves'!J120="A"),'Groupes de besoin'!A128,"")</f>
        <v/>
      </c>
      <c r="AN128" s="220" t="str">
        <f>IF(AM128="","",'Résultats élèves'!J120)</f>
        <v/>
      </c>
      <c r="AO128" s="221"/>
      <c r="AP128" s="217" t="str">
        <f>IF(OR('Résultats élèves'!K120&lt;$E$4,'Résultats élèves'!K120="A"),'Groupes de besoin'!A128,"")</f>
        <v/>
      </c>
      <c r="AQ128" s="218" t="str">
        <f>IF(AP128="","",'Résultats élèves'!K120)</f>
        <v/>
      </c>
      <c r="AR128" s="219" t="str">
        <f>IF(OR(AND('Résultats élèves'!K120&gt;=$E$4,'Résultats élèves'!K120&lt;=$E$5),'Résultats élèves'!K120="A"),'Groupes de besoin'!A128,"")</f>
        <v/>
      </c>
      <c r="AS128" s="220" t="str">
        <f>IF(AR128="","",'Résultats élèves'!K120)</f>
        <v/>
      </c>
      <c r="AT128" s="221"/>
      <c r="AU128" s="217" t="str">
        <f>IF(OR('Résultats élèves'!L120&lt;$E$4,'Résultats élèves'!L120="A"),'Groupes de besoin'!A128,"")</f>
        <v/>
      </c>
      <c r="AV128" s="218" t="str">
        <f>IF(AU128="","",'Résultats élèves'!L120)</f>
        <v/>
      </c>
      <c r="AW128" s="219" t="str">
        <f>IF(OR(AND('Résultats élèves'!L120&gt;=$E$4,'Résultats élèves'!L120&lt;=$E$5),'Résultats élèves'!L120="A"),'Groupes de besoin'!A128,"")</f>
        <v/>
      </c>
      <c r="AX128" s="220" t="str">
        <f>IF(AW128="","",'Résultats élèves'!L120)</f>
        <v/>
      </c>
      <c r="AY128" s="221"/>
      <c r="AZ128" s="217" t="str">
        <f>IF(OR('Résultats élèves'!M120&lt;$E$4,'Résultats élèves'!M120="A"),'Groupes de besoin'!A128,"")</f>
        <v/>
      </c>
      <c r="BA128" s="218" t="str">
        <f>IF(AZ128="","",'Résultats élèves'!M120)</f>
        <v/>
      </c>
      <c r="BB128" s="219" t="str">
        <f>IF(OR(AND('Résultats élèves'!M120&gt;=$E$4,'Résultats élèves'!M120&lt;=$E$5),'Résultats élèves'!M120="A"),'Groupes de besoin'!A128,"")</f>
        <v/>
      </c>
      <c r="BC128" s="220" t="str">
        <f>IF(BB128="","",'Résultats élèves'!M120)</f>
        <v/>
      </c>
    </row>
    <row r="129" spans="1:55" s="225" customFormat="1">
      <c r="A129" s="227" t="str">
        <f>IF(Accueil!F130="","",Accueil!F130)</f>
        <v/>
      </c>
      <c r="B129" s="217" t="str">
        <f>IF(OR('Résultats élèves'!D121&lt;$E$4,'Résultats élèves'!D121="A"),'Groupes de besoin'!A129,"")</f>
        <v/>
      </c>
      <c r="C129" s="218" t="str">
        <f>IF(B129="","",'Résultats élèves'!D121)</f>
        <v/>
      </c>
      <c r="D129" s="219" t="str">
        <f>IF(OR(AND('Résultats élèves'!D121&gt;=$E$4,'Résultats élèves'!D121&lt;=$E$5),'Résultats élèves'!D121="A"),'Groupes de besoin'!A129,"")</f>
        <v/>
      </c>
      <c r="E129" s="220" t="str">
        <f>IF(D129="","",'Résultats élèves'!D121)</f>
        <v/>
      </c>
      <c r="F129" s="221"/>
      <c r="G129" s="217" t="str">
        <f>IF(OR('Résultats élèves'!E121&lt;$E$4,'Résultats élèves'!E121="A"),'Groupes de besoin'!A129,"")</f>
        <v/>
      </c>
      <c r="H129" s="218" t="str">
        <f>IF(G129="","",'Résultats élèves'!E121)</f>
        <v/>
      </c>
      <c r="I129" s="219" t="str">
        <f>IF(OR(AND('Résultats élèves'!E121&gt;=$E$4,'Résultats élèves'!E121&lt;=$E$5),'Résultats élèves'!E121="A"),'Groupes de besoin'!A129,"")</f>
        <v/>
      </c>
      <c r="J129" s="220" t="str">
        <f>IF(I129="","",'Résultats élèves'!E121)</f>
        <v/>
      </c>
      <c r="K129" s="221"/>
      <c r="L129" s="217" t="str">
        <f>IF(OR('Résultats élèves'!F121&lt;$E$4,'Résultats élèves'!F121="A"),'Groupes de besoin'!A129,"")</f>
        <v/>
      </c>
      <c r="M129" s="218" t="str">
        <f>IF(L129="","",'Résultats élèves'!F121)</f>
        <v/>
      </c>
      <c r="N129" s="219" t="str">
        <f>IF(OR(AND('Résultats élèves'!F121&gt;=$E$4,'Résultats élèves'!F121&lt;=$E$5),'Résultats élèves'!F121="A"),'Groupes de besoin'!A129,"")</f>
        <v/>
      </c>
      <c r="O129" s="220" t="str">
        <f>IF(N129="","",'Résultats élèves'!F121)</f>
        <v/>
      </c>
      <c r="P129" s="221"/>
      <c r="Q129" s="217" t="str">
        <f>IF(OR('Résultats élèves'!G121&lt;$E$4,'Résultats élèves'!G121="A"),'Groupes de besoin'!A129,"")</f>
        <v/>
      </c>
      <c r="R129" s="218" t="str">
        <f>IF(Q129="","",'Résultats élèves'!G121)</f>
        <v/>
      </c>
      <c r="S129" s="219" t="str">
        <f>IF(OR(AND('Résultats élèves'!G121&gt;=$E$4,'Résultats élèves'!G121&lt;=$E$5),'Résultats élèves'!G121="A"),'Groupes de besoin'!A129,"")</f>
        <v/>
      </c>
      <c r="T129" s="220" t="str">
        <f>IF(S129="","",'Résultats élèves'!G121)</f>
        <v/>
      </c>
      <c r="U129" s="221"/>
      <c r="V129" s="217" t="str">
        <f>IF(OR('Résultats élèves'!H121&lt;$E$4,'Résultats élèves'!H121="A"),'Groupes de besoin'!A129,"")</f>
        <v/>
      </c>
      <c r="W129" s="218" t="str">
        <f>IF(V129="","",'Résultats élèves'!H121)</f>
        <v/>
      </c>
      <c r="X129" s="219" t="str">
        <f>IF(OR(AND('Résultats élèves'!H121&gt;=$E$4,'Résultats élèves'!H121&lt;=$E$5),'Résultats élèves'!H121="A"),'Groupes de besoin'!A129,"")</f>
        <v/>
      </c>
      <c r="Y129" s="220" t="str">
        <f>IF(X129="","",'Résultats élèves'!H121)</f>
        <v/>
      </c>
      <c r="Z129" s="222"/>
      <c r="AA129" s="223">
        <f t="shared" si="2"/>
        <v>24</v>
      </c>
      <c r="AB129" s="224">
        <f t="shared" si="1"/>
        <v>20</v>
      </c>
      <c r="AC129" s="291" t="str">
        <f>IF(AA129&lt;$AA$9,#REF!,"")</f>
        <v/>
      </c>
      <c r="AD129" s="291"/>
      <c r="AE129" s="226"/>
      <c r="AF129" s="217" t="str">
        <f>IF(OR('Résultats élèves'!I121&lt;$E$4,'Résultats élèves'!I121="A"),'Groupes de besoin'!A129,"")</f>
        <v/>
      </c>
      <c r="AG129" s="218" t="str">
        <f>IF(AF129="","",'Résultats élèves'!I121)</f>
        <v/>
      </c>
      <c r="AH129" s="219" t="str">
        <f>IF(OR(AND('Résultats élèves'!I121&gt;=$E$4,'Résultats élèves'!I121&lt;=$E$5),'Résultats élèves'!I121="A"),'Groupes de besoin'!A129,"")</f>
        <v/>
      </c>
      <c r="AI129" s="220" t="str">
        <f>IF(AH129="","",'Résultats élèves'!I121)</f>
        <v/>
      </c>
      <c r="AJ129" s="221"/>
      <c r="AK129" s="217" t="str">
        <f>IF(OR('Résultats élèves'!J121&lt;$E$4,'Résultats élèves'!J121="A"),'Groupes de besoin'!A129,"")</f>
        <v/>
      </c>
      <c r="AL129" s="218" t="str">
        <f>IF(AK129="","",'Résultats élèves'!J121)</f>
        <v/>
      </c>
      <c r="AM129" s="219" t="str">
        <f>IF(OR(AND('Résultats élèves'!J121&gt;=$E$4,'Résultats élèves'!J121&lt;=$E$5),'Résultats élèves'!J121="A"),'Groupes de besoin'!A129,"")</f>
        <v/>
      </c>
      <c r="AN129" s="220" t="str">
        <f>IF(AM129="","",'Résultats élèves'!J121)</f>
        <v/>
      </c>
      <c r="AO129" s="221"/>
      <c r="AP129" s="217" t="str">
        <f>IF(OR('Résultats élèves'!K121&lt;$E$4,'Résultats élèves'!K121="A"),'Groupes de besoin'!A129,"")</f>
        <v/>
      </c>
      <c r="AQ129" s="218" t="str">
        <f>IF(AP129="","",'Résultats élèves'!K121)</f>
        <v/>
      </c>
      <c r="AR129" s="219" t="str">
        <f>IF(OR(AND('Résultats élèves'!K121&gt;=$E$4,'Résultats élèves'!K121&lt;=$E$5),'Résultats élèves'!K121="A"),'Groupes de besoin'!A129,"")</f>
        <v/>
      </c>
      <c r="AS129" s="220" t="str">
        <f>IF(AR129="","",'Résultats élèves'!K121)</f>
        <v/>
      </c>
      <c r="AT129" s="221"/>
      <c r="AU129" s="217" t="str">
        <f>IF(OR('Résultats élèves'!L121&lt;$E$4,'Résultats élèves'!L121="A"),'Groupes de besoin'!A129,"")</f>
        <v/>
      </c>
      <c r="AV129" s="218" t="str">
        <f>IF(AU129="","",'Résultats élèves'!L121)</f>
        <v/>
      </c>
      <c r="AW129" s="219" t="str">
        <f>IF(OR(AND('Résultats élèves'!L121&gt;=$E$4,'Résultats élèves'!L121&lt;=$E$5),'Résultats élèves'!L121="A"),'Groupes de besoin'!A129,"")</f>
        <v/>
      </c>
      <c r="AX129" s="220" t="str">
        <f>IF(AW129="","",'Résultats élèves'!L121)</f>
        <v/>
      </c>
      <c r="AY129" s="221"/>
      <c r="AZ129" s="217" t="str">
        <f>IF(OR('Résultats élèves'!M121&lt;$E$4,'Résultats élèves'!M121="A"),'Groupes de besoin'!A129,"")</f>
        <v/>
      </c>
      <c r="BA129" s="218" t="str">
        <f>IF(AZ129="","",'Résultats élèves'!M121)</f>
        <v/>
      </c>
      <c r="BB129" s="219" t="str">
        <f>IF(OR(AND('Résultats élèves'!M121&gt;=$E$4,'Résultats élèves'!M121&lt;=$E$5),'Résultats élèves'!M121="A"),'Groupes de besoin'!A129,"")</f>
        <v/>
      </c>
      <c r="BC129" s="220" t="str">
        <f>IF(BB129="","",'Résultats élèves'!M121)</f>
        <v/>
      </c>
    </row>
    <row r="130" spans="1:55" s="225" customFormat="1">
      <c r="A130" s="227" t="str">
        <f>IF(Accueil!F131="","",Accueil!F131)</f>
        <v/>
      </c>
      <c r="B130" s="217" t="str">
        <f>IF(OR('Résultats élèves'!D122&lt;$E$4,'Résultats élèves'!D122="A"),'Groupes de besoin'!A130,"")</f>
        <v/>
      </c>
      <c r="C130" s="218" t="str">
        <f>IF(B130="","",'Résultats élèves'!D122)</f>
        <v/>
      </c>
      <c r="D130" s="219" t="str">
        <f>IF(OR(AND('Résultats élèves'!D122&gt;=$E$4,'Résultats élèves'!D122&lt;=$E$5),'Résultats élèves'!D122="A"),'Groupes de besoin'!A130,"")</f>
        <v/>
      </c>
      <c r="E130" s="220" t="str">
        <f>IF(D130="","",'Résultats élèves'!D122)</f>
        <v/>
      </c>
      <c r="F130" s="221"/>
      <c r="G130" s="217" t="str">
        <f>IF(OR('Résultats élèves'!E122&lt;$E$4,'Résultats élèves'!E122="A"),'Groupes de besoin'!A130,"")</f>
        <v/>
      </c>
      <c r="H130" s="218" t="str">
        <f>IF(G130="","",'Résultats élèves'!E122)</f>
        <v/>
      </c>
      <c r="I130" s="219" t="str">
        <f>IF(OR(AND('Résultats élèves'!E122&gt;=$E$4,'Résultats élèves'!E122&lt;=$E$5),'Résultats élèves'!E122="A"),'Groupes de besoin'!A130,"")</f>
        <v/>
      </c>
      <c r="J130" s="220" t="str">
        <f>IF(I130="","",'Résultats élèves'!E122)</f>
        <v/>
      </c>
      <c r="K130" s="221"/>
      <c r="L130" s="217" t="str">
        <f>IF(OR('Résultats élèves'!F122&lt;$E$4,'Résultats élèves'!F122="A"),'Groupes de besoin'!A130,"")</f>
        <v/>
      </c>
      <c r="M130" s="218" t="str">
        <f>IF(L130="","",'Résultats élèves'!F122)</f>
        <v/>
      </c>
      <c r="N130" s="219" t="str">
        <f>IF(OR(AND('Résultats élèves'!F122&gt;=$E$4,'Résultats élèves'!F122&lt;=$E$5),'Résultats élèves'!F122="A"),'Groupes de besoin'!A130,"")</f>
        <v/>
      </c>
      <c r="O130" s="220" t="str">
        <f>IF(N130="","",'Résultats élèves'!F122)</f>
        <v/>
      </c>
      <c r="P130" s="221"/>
      <c r="Q130" s="217" t="str">
        <f>IF(OR('Résultats élèves'!G122&lt;$E$4,'Résultats élèves'!G122="A"),'Groupes de besoin'!A130,"")</f>
        <v/>
      </c>
      <c r="R130" s="218" t="str">
        <f>IF(Q130="","",'Résultats élèves'!G122)</f>
        <v/>
      </c>
      <c r="S130" s="219" t="str">
        <f>IF(OR(AND('Résultats élèves'!G122&gt;=$E$4,'Résultats élèves'!G122&lt;=$E$5),'Résultats élèves'!G122="A"),'Groupes de besoin'!A130,"")</f>
        <v/>
      </c>
      <c r="T130" s="220" t="str">
        <f>IF(S130="","",'Résultats élèves'!G122)</f>
        <v/>
      </c>
      <c r="U130" s="221"/>
      <c r="V130" s="217" t="str">
        <f>IF(OR('Résultats élèves'!H122&lt;$E$4,'Résultats élèves'!H122="A"),'Groupes de besoin'!A130,"")</f>
        <v/>
      </c>
      <c r="W130" s="218" t="str">
        <f>IF(V130="","",'Résultats élèves'!H122)</f>
        <v/>
      </c>
      <c r="X130" s="219" t="str">
        <f>IF(OR(AND('Résultats élèves'!H122&gt;=$E$4,'Résultats élèves'!H122&lt;=$E$5),'Résultats élèves'!H122="A"),'Groupes de besoin'!A130,"")</f>
        <v/>
      </c>
      <c r="Y130" s="220" t="str">
        <f>IF(X130="","",'Résultats élèves'!H122)</f>
        <v/>
      </c>
      <c r="Z130" s="222"/>
      <c r="AA130" s="223">
        <f t="shared" si="2"/>
        <v>24</v>
      </c>
      <c r="AB130" s="224">
        <f t="shared" si="1"/>
        <v>20</v>
      </c>
      <c r="AC130" s="291" t="str">
        <f>IF(AA130&lt;$AA$9,#REF!,"")</f>
        <v/>
      </c>
      <c r="AD130" s="291"/>
      <c r="AE130" s="226"/>
      <c r="AF130" s="217" t="str">
        <f>IF(OR('Résultats élèves'!I122&lt;$E$4,'Résultats élèves'!I122="A"),'Groupes de besoin'!A130,"")</f>
        <v/>
      </c>
      <c r="AG130" s="218" t="str">
        <f>IF(AF130="","",'Résultats élèves'!I122)</f>
        <v/>
      </c>
      <c r="AH130" s="219" t="str">
        <f>IF(OR(AND('Résultats élèves'!I122&gt;=$E$4,'Résultats élèves'!I122&lt;=$E$5),'Résultats élèves'!I122="A"),'Groupes de besoin'!A130,"")</f>
        <v/>
      </c>
      <c r="AI130" s="220" t="str">
        <f>IF(AH130="","",'Résultats élèves'!I122)</f>
        <v/>
      </c>
      <c r="AJ130" s="221"/>
      <c r="AK130" s="217" t="str">
        <f>IF(OR('Résultats élèves'!J122&lt;$E$4,'Résultats élèves'!J122="A"),'Groupes de besoin'!A130,"")</f>
        <v/>
      </c>
      <c r="AL130" s="218" t="str">
        <f>IF(AK130="","",'Résultats élèves'!J122)</f>
        <v/>
      </c>
      <c r="AM130" s="219" t="str">
        <f>IF(OR(AND('Résultats élèves'!J122&gt;=$E$4,'Résultats élèves'!J122&lt;=$E$5),'Résultats élèves'!J122="A"),'Groupes de besoin'!A130,"")</f>
        <v/>
      </c>
      <c r="AN130" s="220" t="str">
        <f>IF(AM130="","",'Résultats élèves'!J122)</f>
        <v/>
      </c>
      <c r="AO130" s="221"/>
      <c r="AP130" s="217" t="str">
        <f>IF(OR('Résultats élèves'!K122&lt;$E$4,'Résultats élèves'!K122="A"),'Groupes de besoin'!A130,"")</f>
        <v/>
      </c>
      <c r="AQ130" s="218" t="str">
        <f>IF(AP130="","",'Résultats élèves'!K122)</f>
        <v/>
      </c>
      <c r="AR130" s="219" t="str">
        <f>IF(OR(AND('Résultats élèves'!K122&gt;=$E$4,'Résultats élèves'!K122&lt;=$E$5),'Résultats élèves'!K122="A"),'Groupes de besoin'!A130,"")</f>
        <v/>
      </c>
      <c r="AS130" s="220" t="str">
        <f>IF(AR130="","",'Résultats élèves'!K122)</f>
        <v/>
      </c>
      <c r="AT130" s="221"/>
      <c r="AU130" s="217" t="str">
        <f>IF(OR('Résultats élèves'!L122&lt;$E$4,'Résultats élèves'!L122="A"),'Groupes de besoin'!A130,"")</f>
        <v/>
      </c>
      <c r="AV130" s="218" t="str">
        <f>IF(AU130="","",'Résultats élèves'!L122)</f>
        <v/>
      </c>
      <c r="AW130" s="219" t="str">
        <f>IF(OR(AND('Résultats élèves'!L122&gt;=$E$4,'Résultats élèves'!L122&lt;=$E$5),'Résultats élèves'!L122="A"),'Groupes de besoin'!A130,"")</f>
        <v/>
      </c>
      <c r="AX130" s="220" t="str">
        <f>IF(AW130="","",'Résultats élèves'!L122)</f>
        <v/>
      </c>
      <c r="AY130" s="221"/>
      <c r="AZ130" s="217" t="str">
        <f>IF(OR('Résultats élèves'!M122&lt;$E$4,'Résultats élèves'!M122="A"),'Groupes de besoin'!A130,"")</f>
        <v/>
      </c>
      <c r="BA130" s="218" t="str">
        <f>IF(AZ130="","",'Résultats élèves'!M122)</f>
        <v/>
      </c>
      <c r="BB130" s="219" t="str">
        <f>IF(OR(AND('Résultats élèves'!M122&gt;=$E$4,'Résultats élèves'!M122&lt;=$E$5),'Résultats élèves'!M122="A"),'Groupes de besoin'!A130,"")</f>
        <v/>
      </c>
      <c r="BC130" s="220" t="str">
        <f>IF(BB130="","",'Résultats élèves'!M122)</f>
        <v/>
      </c>
    </row>
    <row r="131" spans="1:55" s="225" customFormat="1">
      <c r="A131" s="227" t="str">
        <f>IF(Accueil!F132="","",Accueil!F132)</f>
        <v/>
      </c>
      <c r="B131" s="217" t="str">
        <f>IF(OR('Résultats élèves'!D123&lt;$E$4,'Résultats élèves'!D123="A"),'Groupes de besoin'!A131,"")</f>
        <v/>
      </c>
      <c r="C131" s="218" t="str">
        <f>IF(B131="","",'Résultats élèves'!D123)</f>
        <v/>
      </c>
      <c r="D131" s="219" t="str">
        <f>IF(OR(AND('Résultats élèves'!D123&gt;=$E$4,'Résultats élèves'!D123&lt;=$E$5),'Résultats élèves'!D123="A"),'Groupes de besoin'!A131,"")</f>
        <v/>
      </c>
      <c r="E131" s="220" t="str">
        <f>IF(D131="","",'Résultats élèves'!D123)</f>
        <v/>
      </c>
      <c r="F131" s="221"/>
      <c r="G131" s="217" t="str">
        <f>IF(OR('Résultats élèves'!E123&lt;$E$4,'Résultats élèves'!E123="A"),'Groupes de besoin'!A131,"")</f>
        <v/>
      </c>
      <c r="H131" s="218" t="str">
        <f>IF(G131="","",'Résultats élèves'!E123)</f>
        <v/>
      </c>
      <c r="I131" s="219" t="str">
        <f>IF(OR(AND('Résultats élèves'!E123&gt;=$E$4,'Résultats élèves'!E123&lt;=$E$5),'Résultats élèves'!E123="A"),'Groupes de besoin'!A131,"")</f>
        <v/>
      </c>
      <c r="J131" s="220" t="str">
        <f>IF(I131="","",'Résultats élèves'!E123)</f>
        <v/>
      </c>
      <c r="K131" s="221"/>
      <c r="L131" s="217" t="str">
        <f>IF(OR('Résultats élèves'!F123&lt;$E$4,'Résultats élèves'!F123="A"),'Groupes de besoin'!A131,"")</f>
        <v/>
      </c>
      <c r="M131" s="218" t="str">
        <f>IF(L131="","",'Résultats élèves'!F123)</f>
        <v/>
      </c>
      <c r="N131" s="219" t="str">
        <f>IF(OR(AND('Résultats élèves'!F123&gt;=$E$4,'Résultats élèves'!F123&lt;=$E$5),'Résultats élèves'!F123="A"),'Groupes de besoin'!A131,"")</f>
        <v/>
      </c>
      <c r="O131" s="220" t="str">
        <f>IF(N131="","",'Résultats élèves'!F123)</f>
        <v/>
      </c>
      <c r="P131" s="221"/>
      <c r="Q131" s="217" t="str">
        <f>IF(OR('Résultats élèves'!G123&lt;$E$4,'Résultats élèves'!G123="A"),'Groupes de besoin'!A131,"")</f>
        <v/>
      </c>
      <c r="R131" s="218" t="str">
        <f>IF(Q131="","",'Résultats élèves'!G123)</f>
        <v/>
      </c>
      <c r="S131" s="219" t="str">
        <f>IF(OR(AND('Résultats élèves'!G123&gt;=$E$4,'Résultats élèves'!G123&lt;=$E$5),'Résultats élèves'!G123="A"),'Groupes de besoin'!A131,"")</f>
        <v/>
      </c>
      <c r="T131" s="220" t="str">
        <f>IF(S131="","",'Résultats élèves'!G123)</f>
        <v/>
      </c>
      <c r="U131" s="221"/>
      <c r="V131" s="217" t="str">
        <f>IF(OR('Résultats élèves'!H123&lt;$E$4,'Résultats élèves'!H123="A"),'Groupes de besoin'!A131,"")</f>
        <v/>
      </c>
      <c r="W131" s="218" t="str">
        <f>IF(V131="","",'Résultats élèves'!H123)</f>
        <v/>
      </c>
      <c r="X131" s="219" t="str">
        <f>IF(OR(AND('Résultats élèves'!H123&gt;=$E$4,'Résultats élèves'!H123&lt;=$E$5),'Résultats élèves'!H123="A"),'Groupes de besoin'!A131,"")</f>
        <v/>
      </c>
      <c r="Y131" s="220" t="str">
        <f>IF(X131="","",'Résultats élèves'!H123)</f>
        <v/>
      </c>
      <c r="Z131" s="222"/>
      <c r="AA131" s="223">
        <f t="shared" si="2"/>
        <v>24</v>
      </c>
      <c r="AB131" s="224">
        <f t="shared" si="1"/>
        <v>20</v>
      </c>
      <c r="AC131" s="291" t="str">
        <f>IF(AA131&lt;$AA$9,#REF!,"")</f>
        <v/>
      </c>
      <c r="AD131" s="291"/>
      <c r="AE131" s="226"/>
      <c r="AF131" s="217" t="str">
        <f>IF(OR('Résultats élèves'!I123&lt;$E$4,'Résultats élèves'!I123="A"),'Groupes de besoin'!A131,"")</f>
        <v/>
      </c>
      <c r="AG131" s="218" t="str">
        <f>IF(AF131="","",'Résultats élèves'!I123)</f>
        <v/>
      </c>
      <c r="AH131" s="219" t="str">
        <f>IF(OR(AND('Résultats élèves'!I123&gt;=$E$4,'Résultats élèves'!I123&lt;=$E$5),'Résultats élèves'!I123="A"),'Groupes de besoin'!A131,"")</f>
        <v/>
      </c>
      <c r="AI131" s="220" t="str">
        <f>IF(AH131="","",'Résultats élèves'!I123)</f>
        <v/>
      </c>
      <c r="AJ131" s="221"/>
      <c r="AK131" s="217" t="str">
        <f>IF(OR('Résultats élèves'!J123&lt;$E$4,'Résultats élèves'!J123="A"),'Groupes de besoin'!A131,"")</f>
        <v/>
      </c>
      <c r="AL131" s="218" t="str">
        <f>IF(AK131="","",'Résultats élèves'!J123)</f>
        <v/>
      </c>
      <c r="AM131" s="219" t="str">
        <f>IF(OR(AND('Résultats élèves'!J123&gt;=$E$4,'Résultats élèves'!J123&lt;=$E$5),'Résultats élèves'!J123="A"),'Groupes de besoin'!A131,"")</f>
        <v/>
      </c>
      <c r="AN131" s="220" t="str">
        <f>IF(AM131="","",'Résultats élèves'!J123)</f>
        <v/>
      </c>
      <c r="AO131" s="221"/>
      <c r="AP131" s="217" t="str">
        <f>IF(OR('Résultats élèves'!K123&lt;$E$4,'Résultats élèves'!K123="A"),'Groupes de besoin'!A131,"")</f>
        <v/>
      </c>
      <c r="AQ131" s="218" t="str">
        <f>IF(AP131="","",'Résultats élèves'!K123)</f>
        <v/>
      </c>
      <c r="AR131" s="219" t="str">
        <f>IF(OR(AND('Résultats élèves'!K123&gt;=$E$4,'Résultats élèves'!K123&lt;=$E$5),'Résultats élèves'!K123="A"),'Groupes de besoin'!A131,"")</f>
        <v/>
      </c>
      <c r="AS131" s="220" t="str">
        <f>IF(AR131="","",'Résultats élèves'!K123)</f>
        <v/>
      </c>
      <c r="AT131" s="221"/>
      <c r="AU131" s="217" t="str">
        <f>IF(OR('Résultats élèves'!L123&lt;$E$4,'Résultats élèves'!L123="A"),'Groupes de besoin'!A131,"")</f>
        <v/>
      </c>
      <c r="AV131" s="218" t="str">
        <f>IF(AU131="","",'Résultats élèves'!L123)</f>
        <v/>
      </c>
      <c r="AW131" s="219" t="str">
        <f>IF(OR(AND('Résultats élèves'!L123&gt;=$E$4,'Résultats élèves'!L123&lt;=$E$5),'Résultats élèves'!L123="A"),'Groupes de besoin'!A131,"")</f>
        <v/>
      </c>
      <c r="AX131" s="220" t="str">
        <f>IF(AW131="","",'Résultats élèves'!L123)</f>
        <v/>
      </c>
      <c r="AY131" s="221"/>
      <c r="AZ131" s="217" t="str">
        <f>IF(OR('Résultats élèves'!M123&lt;$E$4,'Résultats élèves'!M123="A"),'Groupes de besoin'!A131,"")</f>
        <v/>
      </c>
      <c r="BA131" s="218" t="str">
        <f>IF(AZ131="","",'Résultats élèves'!M123)</f>
        <v/>
      </c>
      <c r="BB131" s="219" t="str">
        <f>IF(OR(AND('Résultats élèves'!M123&gt;=$E$4,'Résultats élèves'!M123&lt;=$E$5),'Résultats élèves'!M123="A"),'Groupes de besoin'!A131,"")</f>
        <v/>
      </c>
      <c r="BC131" s="220" t="str">
        <f>IF(BB131="","",'Résultats élèves'!M123)</f>
        <v/>
      </c>
    </row>
    <row r="132" spans="1:55" s="225" customFormat="1">
      <c r="A132" s="227" t="str">
        <f>IF(Accueil!F133="","",Accueil!F133)</f>
        <v/>
      </c>
      <c r="B132" s="217" t="str">
        <f>IF(OR('Résultats élèves'!D124&lt;$E$4,'Résultats élèves'!D124="A"),'Groupes de besoin'!A132,"")</f>
        <v/>
      </c>
      <c r="C132" s="218" t="str">
        <f>IF(B132="","",'Résultats élèves'!D124)</f>
        <v/>
      </c>
      <c r="D132" s="219" t="str">
        <f>IF(OR(AND('Résultats élèves'!D124&gt;=$E$4,'Résultats élèves'!D124&lt;=$E$5),'Résultats élèves'!D124="A"),'Groupes de besoin'!A132,"")</f>
        <v/>
      </c>
      <c r="E132" s="220" t="str">
        <f>IF(D132="","",'Résultats élèves'!D124)</f>
        <v/>
      </c>
      <c r="F132" s="221"/>
      <c r="G132" s="217" t="str">
        <f>IF(OR('Résultats élèves'!E124&lt;$E$4,'Résultats élèves'!E124="A"),'Groupes de besoin'!A132,"")</f>
        <v/>
      </c>
      <c r="H132" s="218" t="str">
        <f>IF(G132="","",'Résultats élèves'!E124)</f>
        <v/>
      </c>
      <c r="I132" s="219" t="str">
        <f>IF(OR(AND('Résultats élèves'!E124&gt;=$E$4,'Résultats élèves'!E124&lt;=$E$5),'Résultats élèves'!E124="A"),'Groupes de besoin'!A132,"")</f>
        <v/>
      </c>
      <c r="J132" s="220" t="str">
        <f>IF(I132="","",'Résultats élèves'!E124)</f>
        <v/>
      </c>
      <c r="K132" s="221"/>
      <c r="L132" s="217" t="str">
        <f>IF(OR('Résultats élèves'!F124&lt;$E$4,'Résultats élèves'!F124="A"),'Groupes de besoin'!A132,"")</f>
        <v/>
      </c>
      <c r="M132" s="218" t="str">
        <f>IF(L132="","",'Résultats élèves'!F124)</f>
        <v/>
      </c>
      <c r="N132" s="219" t="str">
        <f>IF(OR(AND('Résultats élèves'!F124&gt;=$E$4,'Résultats élèves'!F124&lt;=$E$5),'Résultats élèves'!F124="A"),'Groupes de besoin'!A132,"")</f>
        <v/>
      </c>
      <c r="O132" s="220" t="str">
        <f>IF(N132="","",'Résultats élèves'!F124)</f>
        <v/>
      </c>
      <c r="P132" s="221"/>
      <c r="Q132" s="217" t="str">
        <f>IF(OR('Résultats élèves'!G124&lt;$E$4,'Résultats élèves'!G124="A"),'Groupes de besoin'!A132,"")</f>
        <v/>
      </c>
      <c r="R132" s="218" t="str">
        <f>IF(Q132="","",'Résultats élèves'!G124)</f>
        <v/>
      </c>
      <c r="S132" s="219" t="str">
        <f>IF(OR(AND('Résultats élèves'!G124&gt;=$E$4,'Résultats élèves'!G124&lt;=$E$5),'Résultats élèves'!G124="A"),'Groupes de besoin'!A132,"")</f>
        <v/>
      </c>
      <c r="T132" s="220" t="str">
        <f>IF(S132="","",'Résultats élèves'!G124)</f>
        <v/>
      </c>
      <c r="U132" s="221"/>
      <c r="V132" s="217" t="str">
        <f>IF(OR('Résultats élèves'!H124&lt;$E$4,'Résultats élèves'!H124="A"),'Groupes de besoin'!A132,"")</f>
        <v/>
      </c>
      <c r="W132" s="218" t="str">
        <f>IF(V132="","",'Résultats élèves'!H124)</f>
        <v/>
      </c>
      <c r="X132" s="219" t="str">
        <f>IF(OR(AND('Résultats élèves'!H124&gt;=$E$4,'Résultats élèves'!H124&lt;=$E$5),'Résultats élèves'!H124="A"),'Groupes de besoin'!A132,"")</f>
        <v/>
      </c>
      <c r="Y132" s="220" t="str">
        <f>IF(X132="","",'Résultats élèves'!H124)</f>
        <v/>
      </c>
      <c r="Z132" s="222"/>
      <c r="AA132" s="223">
        <f t="shared" si="2"/>
        <v>24</v>
      </c>
      <c r="AB132" s="224">
        <f t="shared" si="1"/>
        <v>20</v>
      </c>
      <c r="AC132" s="291" t="str">
        <f>IF(AA132&lt;$AA$9,#REF!,"")</f>
        <v/>
      </c>
      <c r="AD132" s="291"/>
      <c r="AE132" s="226"/>
      <c r="AF132" s="217" t="str">
        <f>IF(OR('Résultats élèves'!I124&lt;$E$4,'Résultats élèves'!I124="A"),'Groupes de besoin'!A132,"")</f>
        <v/>
      </c>
      <c r="AG132" s="218" t="str">
        <f>IF(AF132="","",'Résultats élèves'!I124)</f>
        <v/>
      </c>
      <c r="AH132" s="219" t="str">
        <f>IF(OR(AND('Résultats élèves'!I124&gt;=$E$4,'Résultats élèves'!I124&lt;=$E$5),'Résultats élèves'!I124="A"),'Groupes de besoin'!A132,"")</f>
        <v/>
      </c>
      <c r="AI132" s="220" t="str">
        <f>IF(AH132="","",'Résultats élèves'!I124)</f>
        <v/>
      </c>
      <c r="AJ132" s="221"/>
      <c r="AK132" s="217" t="str">
        <f>IF(OR('Résultats élèves'!J124&lt;$E$4,'Résultats élèves'!J124="A"),'Groupes de besoin'!A132,"")</f>
        <v/>
      </c>
      <c r="AL132" s="218" t="str">
        <f>IF(AK132="","",'Résultats élèves'!J124)</f>
        <v/>
      </c>
      <c r="AM132" s="219" t="str">
        <f>IF(OR(AND('Résultats élèves'!J124&gt;=$E$4,'Résultats élèves'!J124&lt;=$E$5),'Résultats élèves'!J124="A"),'Groupes de besoin'!A132,"")</f>
        <v/>
      </c>
      <c r="AN132" s="220" t="str">
        <f>IF(AM132="","",'Résultats élèves'!J124)</f>
        <v/>
      </c>
      <c r="AO132" s="221"/>
      <c r="AP132" s="217" t="str">
        <f>IF(OR('Résultats élèves'!K124&lt;$E$4,'Résultats élèves'!K124="A"),'Groupes de besoin'!A132,"")</f>
        <v/>
      </c>
      <c r="AQ132" s="218" t="str">
        <f>IF(AP132="","",'Résultats élèves'!K124)</f>
        <v/>
      </c>
      <c r="AR132" s="219" t="str">
        <f>IF(OR(AND('Résultats élèves'!K124&gt;=$E$4,'Résultats élèves'!K124&lt;=$E$5),'Résultats élèves'!K124="A"),'Groupes de besoin'!A132,"")</f>
        <v/>
      </c>
      <c r="AS132" s="220" t="str">
        <f>IF(AR132="","",'Résultats élèves'!K124)</f>
        <v/>
      </c>
      <c r="AT132" s="221"/>
      <c r="AU132" s="217" t="str">
        <f>IF(OR('Résultats élèves'!L124&lt;$E$4,'Résultats élèves'!L124="A"),'Groupes de besoin'!A132,"")</f>
        <v/>
      </c>
      <c r="AV132" s="218" t="str">
        <f>IF(AU132="","",'Résultats élèves'!L124)</f>
        <v/>
      </c>
      <c r="AW132" s="219" t="str">
        <f>IF(OR(AND('Résultats élèves'!L124&gt;=$E$4,'Résultats élèves'!L124&lt;=$E$5),'Résultats élèves'!L124="A"),'Groupes de besoin'!A132,"")</f>
        <v/>
      </c>
      <c r="AX132" s="220" t="str">
        <f>IF(AW132="","",'Résultats élèves'!L124)</f>
        <v/>
      </c>
      <c r="AY132" s="221"/>
      <c r="AZ132" s="217" t="str">
        <f>IF(OR('Résultats élèves'!M124&lt;$E$4,'Résultats élèves'!M124="A"),'Groupes de besoin'!A132,"")</f>
        <v/>
      </c>
      <c r="BA132" s="218" t="str">
        <f>IF(AZ132="","",'Résultats élèves'!M124)</f>
        <v/>
      </c>
      <c r="BB132" s="219" t="str">
        <f>IF(OR(AND('Résultats élèves'!M124&gt;=$E$4,'Résultats élèves'!M124&lt;=$E$5),'Résultats élèves'!M124="A"),'Groupes de besoin'!A132,"")</f>
        <v/>
      </c>
      <c r="BC132" s="220" t="str">
        <f>IF(BB132="","",'Résultats élèves'!M124)</f>
        <v/>
      </c>
    </row>
    <row r="133" spans="1:55" s="225" customFormat="1">
      <c r="A133" s="227" t="str">
        <f>IF(Accueil!F134="","",Accueil!F134)</f>
        <v/>
      </c>
      <c r="B133" s="217" t="str">
        <f>IF(OR('Résultats élèves'!D125&lt;$E$4,'Résultats élèves'!D125="A"),'Groupes de besoin'!A133,"")</f>
        <v/>
      </c>
      <c r="C133" s="218" t="str">
        <f>IF(B133="","",'Résultats élèves'!D125)</f>
        <v/>
      </c>
      <c r="D133" s="219" t="str">
        <f>IF(OR(AND('Résultats élèves'!D125&gt;=$E$4,'Résultats élèves'!D125&lt;=$E$5),'Résultats élèves'!D125="A"),'Groupes de besoin'!A133,"")</f>
        <v/>
      </c>
      <c r="E133" s="220" t="str">
        <f>IF(D133="","",'Résultats élèves'!D125)</f>
        <v/>
      </c>
      <c r="F133" s="221"/>
      <c r="G133" s="217" t="str">
        <f>IF(OR('Résultats élèves'!E125&lt;$E$4,'Résultats élèves'!E125="A"),'Groupes de besoin'!A133,"")</f>
        <v/>
      </c>
      <c r="H133" s="218" t="str">
        <f>IF(G133="","",'Résultats élèves'!E125)</f>
        <v/>
      </c>
      <c r="I133" s="219" t="str">
        <f>IF(OR(AND('Résultats élèves'!E125&gt;=$E$4,'Résultats élèves'!E125&lt;=$E$5),'Résultats élèves'!E125="A"),'Groupes de besoin'!A133,"")</f>
        <v/>
      </c>
      <c r="J133" s="220" t="str">
        <f>IF(I133="","",'Résultats élèves'!E125)</f>
        <v/>
      </c>
      <c r="K133" s="221"/>
      <c r="L133" s="217" t="str">
        <f>IF(OR('Résultats élèves'!F125&lt;$E$4,'Résultats élèves'!F125="A"),'Groupes de besoin'!A133,"")</f>
        <v/>
      </c>
      <c r="M133" s="218" t="str">
        <f>IF(L133="","",'Résultats élèves'!F125)</f>
        <v/>
      </c>
      <c r="N133" s="219" t="str">
        <f>IF(OR(AND('Résultats élèves'!F125&gt;=$E$4,'Résultats élèves'!F125&lt;=$E$5),'Résultats élèves'!F125="A"),'Groupes de besoin'!A133,"")</f>
        <v/>
      </c>
      <c r="O133" s="220" t="str">
        <f>IF(N133="","",'Résultats élèves'!F125)</f>
        <v/>
      </c>
      <c r="P133" s="221"/>
      <c r="Q133" s="217" t="str">
        <f>IF(OR('Résultats élèves'!G125&lt;$E$4,'Résultats élèves'!G125="A"),'Groupes de besoin'!A133,"")</f>
        <v/>
      </c>
      <c r="R133" s="218" t="str">
        <f>IF(Q133="","",'Résultats élèves'!G125)</f>
        <v/>
      </c>
      <c r="S133" s="219" t="str">
        <f>IF(OR(AND('Résultats élèves'!G125&gt;=$E$4,'Résultats élèves'!G125&lt;=$E$5),'Résultats élèves'!G125="A"),'Groupes de besoin'!A133,"")</f>
        <v/>
      </c>
      <c r="T133" s="220" t="str">
        <f>IF(S133="","",'Résultats élèves'!G125)</f>
        <v/>
      </c>
      <c r="U133" s="221"/>
      <c r="V133" s="217" t="str">
        <f>IF(OR('Résultats élèves'!H125&lt;$E$4,'Résultats élèves'!H125="A"),'Groupes de besoin'!A133,"")</f>
        <v/>
      </c>
      <c r="W133" s="218" t="str">
        <f>IF(V133="","",'Résultats élèves'!H125)</f>
        <v/>
      </c>
      <c r="X133" s="219" t="str">
        <f>IF(OR(AND('Résultats élèves'!H125&gt;=$E$4,'Résultats élèves'!H125&lt;=$E$5),'Résultats élèves'!H125="A"),'Groupes de besoin'!A133,"")</f>
        <v/>
      </c>
      <c r="Y133" s="220" t="str">
        <f>IF(X133="","",'Résultats élèves'!H125)</f>
        <v/>
      </c>
      <c r="Z133" s="222"/>
      <c r="AA133" s="223">
        <f t="shared" si="2"/>
        <v>24</v>
      </c>
      <c r="AB133" s="224">
        <f t="shared" si="1"/>
        <v>20</v>
      </c>
      <c r="AC133" s="291" t="str">
        <f>IF(AA133&lt;$AA$9,#REF!,"")</f>
        <v/>
      </c>
      <c r="AD133" s="291"/>
      <c r="AE133" s="226"/>
      <c r="AF133" s="217" t="str">
        <f>IF(OR('Résultats élèves'!I125&lt;$E$4,'Résultats élèves'!I125="A"),'Groupes de besoin'!A133,"")</f>
        <v/>
      </c>
      <c r="AG133" s="218" t="str">
        <f>IF(AF133="","",'Résultats élèves'!I125)</f>
        <v/>
      </c>
      <c r="AH133" s="219" t="str">
        <f>IF(OR(AND('Résultats élèves'!I125&gt;=$E$4,'Résultats élèves'!I125&lt;=$E$5),'Résultats élèves'!I125="A"),'Groupes de besoin'!A133,"")</f>
        <v/>
      </c>
      <c r="AI133" s="220" t="str">
        <f>IF(AH133="","",'Résultats élèves'!I125)</f>
        <v/>
      </c>
      <c r="AJ133" s="221"/>
      <c r="AK133" s="217" t="str">
        <f>IF(OR('Résultats élèves'!J125&lt;$E$4,'Résultats élèves'!J125="A"),'Groupes de besoin'!A133,"")</f>
        <v/>
      </c>
      <c r="AL133" s="218" t="str">
        <f>IF(AK133="","",'Résultats élèves'!J125)</f>
        <v/>
      </c>
      <c r="AM133" s="219" t="str">
        <f>IF(OR(AND('Résultats élèves'!J125&gt;=$E$4,'Résultats élèves'!J125&lt;=$E$5),'Résultats élèves'!J125="A"),'Groupes de besoin'!A133,"")</f>
        <v/>
      </c>
      <c r="AN133" s="220" t="str">
        <f>IF(AM133="","",'Résultats élèves'!J125)</f>
        <v/>
      </c>
      <c r="AO133" s="221"/>
      <c r="AP133" s="217" t="str">
        <f>IF(OR('Résultats élèves'!K125&lt;$E$4,'Résultats élèves'!K125="A"),'Groupes de besoin'!A133,"")</f>
        <v/>
      </c>
      <c r="AQ133" s="218" t="str">
        <f>IF(AP133="","",'Résultats élèves'!K125)</f>
        <v/>
      </c>
      <c r="AR133" s="219" t="str">
        <f>IF(OR(AND('Résultats élèves'!K125&gt;=$E$4,'Résultats élèves'!K125&lt;=$E$5),'Résultats élèves'!K125="A"),'Groupes de besoin'!A133,"")</f>
        <v/>
      </c>
      <c r="AS133" s="220" t="str">
        <f>IF(AR133="","",'Résultats élèves'!K125)</f>
        <v/>
      </c>
      <c r="AT133" s="221"/>
      <c r="AU133" s="217" t="str">
        <f>IF(OR('Résultats élèves'!L125&lt;$E$4,'Résultats élèves'!L125="A"),'Groupes de besoin'!A133,"")</f>
        <v/>
      </c>
      <c r="AV133" s="218" t="str">
        <f>IF(AU133="","",'Résultats élèves'!L125)</f>
        <v/>
      </c>
      <c r="AW133" s="219" t="str">
        <f>IF(OR(AND('Résultats élèves'!L125&gt;=$E$4,'Résultats élèves'!L125&lt;=$E$5),'Résultats élèves'!L125="A"),'Groupes de besoin'!A133,"")</f>
        <v/>
      </c>
      <c r="AX133" s="220" t="str">
        <f>IF(AW133="","",'Résultats élèves'!L125)</f>
        <v/>
      </c>
      <c r="AY133" s="221"/>
      <c r="AZ133" s="217" t="str">
        <f>IF(OR('Résultats élèves'!M125&lt;$E$4,'Résultats élèves'!M125="A"),'Groupes de besoin'!A133,"")</f>
        <v/>
      </c>
      <c r="BA133" s="218" t="str">
        <f>IF(AZ133="","",'Résultats élèves'!M125)</f>
        <v/>
      </c>
      <c r="BB133" s="219" t="str">
        <f>IF(OR(AND('Résultats élèves'!M125&gt;=$E$4,'Résultats élèves'!M125&lt;=$E$5),'Résultats élèves'!M125="A"),'Groupes de besoin'!A133,"")</f>
        <v/>
      </c>
      <c r="BC133" s="220" t="str">
        <f>IF(BB133="","",'Résultats élèves'!M125)</f>
        <v/>
      </c>
    </row>
    <row r="134" spans="1:55" s="225" customFormat="1">
      <c r="A134" s="227" t="str">
        <f>IF(Accueil!F135="","",Accueil!F135)</f>
        <v/>
      </c>
      <c r="B134" s="217" t="str">
        <f>IF(OR('Résultats élèves'!D126&lt;$E$4,'Résultats élèves'!D126="A"),'Groupes de besoin'!A134,"")</f>
        <v/>
      </c>
      <c r="C134" s="218" t="str">
        <f>IF(B134="","",'Résultats élèves'!D126)</f>
        <v/>
      </c>
      <c r="D134" s="219" t="str">
        <f>IF(OR(AND('Résultats élèves'!D126&gt;=$E$4,'Résultats élèves'!D126&lt;=$E$5),'Résultats élèves'!D126="A"),'Groupes de besoin'!A134,"")</f>
        <v/>
      </c>
      <c r="E134" s="220" t="str">
        <f>IF(D134="","",'Résultats élèves'!D126)</f>
        <v/>
      </c>
      <c r="F134" s="221"/>
      <c r="G134" s="217" t="str">
        <f>IF(OR('Résultats élèves'!E126&lt;$E$4,'Résultats élèves'!E126="A"),'Groupes de besoin'!A134,"")</f>
        <v/>
      </c>
      <c r="H134" s="218" t="str">
        <f>IF(G134="","",'Résultats élèves'!E126)</f>
        <v/>
      </c>
      <c r="I134" s="219" t="str">
        <f>IF(OR(AND('Résultats élèves'!E126&gt;=$E$4,'Résultats élèves'!E126&lt;=$E$5),'Résultats élèves'!E126="A"),'Groupes de besoin'!A134,"")</f>
        <v/>
      </c>
      <c r="J134" s="220" t="str">
        <f>IF(I134="","",'Résultats élèves'!E126)</f>
        <v/>
      </c>
      <c r="K134" s="221"/>
      <c r="L134" s="217" t="str">
        <f>IF(OR('Résultats élèves'!F126&lt;$E$4,'Résultats élèves'!F126="A"),'Groupes de besoin'!A134,"")</f>
        <v/>
      </c>
      <c r="M134" s="218" t="str">
        <f>IF(L134="","",'Résultats élèves'!F126)</f>
        <v/>
      </c>
      <c r="N134" s="219" t="str">
        <f>IF(OR(AND('Résultats élèves'!F126&gt;=$E$4,'Résultats élèves'!F126&lt;=$E$5),'Résultats élèves'!F126="A"),'Groupes de besoin'!A134,"")</f>
        <v/>
      </c>
      <c r="O134" s="220" t="str">
        <f>IF(N134="","",'Résultats élèves'!F126)</f>
        <v/>
      </c>
      <c r="P134" s="221"/>
      <c r="Q134" s="217" t="str">
        <f>IF(OR('Résultats élèves'!G126&lt;$E$4,'Résultats élèves'!G126="A"),'Groupes de besoin'!A134,"")</f>
        <v/>
      </c>
      <c r="R134" s="218" t="str">
        <f>IF(Q134="","",'Résultats élèves'!G126)</f>
        <v/>
      </c>
      <c r="S134" s="219" t="str">
        <f>IF(OR(AND('Résultats élèves'!G126&gt;=$E$4,'Résultats élèves'!G126&lt;=$E$5),'Résultats élèves'!G126="A"),'Groupes de besoin'!A134,"")</f>
        <v/>
      </c>
      <c r="T134" s="220" t="str">
        <f>IF(S134="","",'Résultats élèves'!G126)</f>
        <v/>
      </c>
      <c r="U134" s="221"/>
      <c r="V134" s="217" t="str">
        <f>IF(OR('Résultats élèves'!H126&lt;$E$4,'Résultats élèves'!H126="A"),'Groupes de besoin'!A134,"")</f>
        <v/>
      </c>
      <c r="W134" s="218" t="str">
        <f>IF(V134="","",'Résultats élèves'!H126)</f>
        <v/>
      </c>
      <c r="X134" s="219" t="str">
        <f>IF(OR(AND('Résultats élèves'!H126&gt;=$E$4,'Résultats élèves'!H126&lt;=$E$5),'Résultats élèves'!H126="A"),'Groupes de besoin'!A134,"")</f>
        <v/>
      </c>
      <c r="Y134" s="220" t="str">
        <f>IF(X134="","",'Résultats élèves'!H126)</f>
        <v/>
      </c>
      <c r="Z134" s="222"/>
      <c r="AA134" s="223">
        <f t="shared" si="2"/>
        <v>24</v>
      </c>
      <c r="AB134" s="224">
        <f t="shared" si="1"/>
        <v>20</v>
      </c>
      <c r="AC134" s="291" t="str">
        <f>IF(AA134&lt;$AA$9,#REF!,"")</f>
        <v/>
      </c>
      <c r="AD134" s="291"/>
      <c r="AE134" s="226"/>
      <c r="AF134" s="217" t="str">
        <f>IF(OR('Résultats élèves'!I126&lt;$E$4,'Résultats élèves'!I126="A"),'Groupes de besoin'!A134,"")</f>
        <v/>
      </c>
      <c r="AG134" s="218" t="str">
        <f>IF(AF134="","",'Résultats élèves'!I126)</f>
        <v/>
      </c>
      <c r="AH134" s="219" t="str">
        <f>IF(OR(AND('Résultats élèves'!I126&gt;=$E$4,'Résultats élèves'!I126&lt;=$E$5),'Résultats élèves'!I126="A"),'Groupes de besoin'!A134,"")</f>
        <v/>
      </c>
      <c r="AI134" s="220" t="str">
        <f>IF(AH134="","",'Résultats élèves'!I126)</f>
        <v/>
      </c>
      <c r="AJ134" s="221"/>
      <c r="AK134" s="217" t="str">
        <f>IF(OR('Résultats élèves'!J126&lt;$E$4,'Résultats élèves'!J126="A"),'Groupes de besoin'!A134,"")</f>
        <v/>
      </c>
      <c r="AL134" s="218" t="str">
        <f>IF(AK134="","",'Résultats élèves'!J126)</f>
        <v/>
      </c>
      <c r="AM134" s="219" t="str">
        <f>IF(OR(AND('Résultats élèves'!J126&gt;=$E$4,'Résultats élèves'!J126&lt;=$E$5),'Résultats élèves'!J126="A"),'Groupes de besoin'!A134,"")</f>
        <v/>
      </c>
      <c r="AN134" s="220" t="str">
        <f>IF(AM134="","",'Résultats élèves'!J126)</f>
        <v/>
      </c>
      <c r="AO134" s="221"/>
      <c r="AP134" s="217" t="str">
        <f>IF(OR('Résultats élèves'!K126&lt;$E$4,'Résultats élèves'!K126="A"),'Groupes de besoin'!A134,"")</f>
        <v/>
      </c>
      <c r="AQ134" s="218" t="str">
        <f>IF(AP134="","",'Résultats élèves'!K126)</f>
        <v/>
      </c>
      <c r="AR134" s="219" t="str">
        <f>IF(OR(AND('Résultats élèves'!K126&gt;=$E$4,'Résultats élèves'!K126&lt;=$E$5),'Résultats élèves'!K126="A"),'Groupes de besoin'!A134,"")</f>
        <v/>
      </c>
      <c r="AS134" s="220" t="str">
        <f>IF(AR134="","",'Résultats élèves'!K126)</f>
        <v/>
      </c>
      <c r="AT134" s="221"/>
      <c r="AU134" s="217" t="str">
        <f>IF(OR('Résultats élèves'!L126&lt;$E$4,'Résultats élèves'!L126="A"),'Groupes de besoin'!A134,"")</f>
        <v/>
      </c>
      <c r="AV134" s="218" t="str">
        <f>IF(AU134="","",'Résultats élèves'!L126)</f>
        <v/>
      </c>
      <c r="AW134" s="219" t="str">
        <f>IF(OR(AND('Résultats élèves'!L126&gt;=$E$4,'Résultats élèves'!L126&lt;=$E$5),'Résultats élèves'!L126="A"),'Groupes de besoin'!A134,"")</f>
        <v/>
      </c>
      <c r="AX134" s="220" t="str">
        <f>IF(AW134="","",'Résultats élèves'!L126)</f>
        <v/>
      </c>
      <c r="AY134" s="221"/>
      <c r="AZ134" s="217" t="str">
        <f>IF(OR('Résultats élèves'!M126&lt;$E$4,'Résultats élèves'!M126="A"),'Groupes de besoin'!A134,"")</f>
        <v/>
      </c>
      <c r="BA134" s="218" t="str">
        <f>IF(AZ134="","",'Résultats élèves'!M126)</f>
        <v/>
      </c>
      <c r="BB134" s="219" t="str">
        <f>IF(OR(AND('Résultats élèves'!M126&gt;=$E$4,'Résultats élèves'!M126&lt;=$E$5),'Résultats élèves'!M126="A"),'Groupes de besoin'!A134,"")</f>
        <v/>
      </c>
      <c r="BC134" s="220" t="str">
        <f>IF(BB134="","",'Résultats élèves'!M126)</f>
        <v/>
      </c>
    </row>
    <row r="135" spans="1:55" s="225" customFormat="1">
      <c r="A135" s="227" t="str">
        <f>IF(Accueil!F136="","",Accueil!F136)</f>
        <v/>
      </c>
      <c r="B135" s="217" t="str">
        <f>IF(OR('Résultats élèves'!D127&lt;$E$4,'Résultats élèves'!D127="A"),'Groupes de besoin'!A135,"")</f>
        <v/>
      </c>
      <c r="C135" s="218" t="str">
        <f>IF(B135="","",'Résultats élèves'!D127)</f>
        <v/>
      </c>
      <c r="D135" s="219" t="str">
        <f>IF(OR(AND('Résultats élèves'!D127&gt;=$E$4,'Résultats élèves'!D127&lt;=$E$5),'Résultats élèves'!D127="A"),'Groupes de besoin'!A135,"")</f>
        <v/>
      </c>
      <c r="E135" s="220" t="str">
        <f>IF(D135="","",'Résultats élèves'!D127)</f>
        <v/>
      </c>
      <c r="F135" s="221"/>
      <c r="G135" s="217" t="str">
        <f>IF(OR('Résultats élèves'!E127&lt;$E$4,'Résultats élèves'!E127="A"),'Groupes de besoin'!A135,"")</f>
        <v/>
      </c>
      <c r="H135" s="218" t="str">
        <f>IF(G135="","",'Résultats élèves'!E127)</f>
        <v/>
      </c>
      <c r="I135" s="219" t="str">
        <f>IF(OR(AND('Résultats élèves'!E127&gt;=$E$4,'Résultats élèves'!E127&lt;=$E$5),'Résultats élèves'!E127="A"),'Groupes de besoin'!A135,"")</f>
        <v/>
      </c>
      <c r="J135" s="220" t="str">
        <f>IF(I135="","",'Résultats élèves'!E127)</f>
        <v/>
      </c>
      <c r="K135" s="221"/>
      <c r="L135" s="217" t="str">
        <f>IF(OR('Résultats élèves'!F127&lt;$E$4,'Résultats élèves'!F127="A"),'Groupes de besoin'!A135,"")</f>
        <v/>
      </c>
      <c r="M135" s="218" t="str">
        <f>IF(L135="","",'Résultats élèves'!F127)</f>
        <v/>
      </c>
      <c r="N135" s="219" t="str">
        <f>IF(OR(AND('Résultats élèves'!F127&gt;=$E$4,'Résultats élèves'!F127&lt;=$E$5),'Résultats élèves'!F127="A"),'Groupes de besoin'!A135,"")</f>
        <v/>
      </c>
      <c r="O135" s="220" t="str">
        <f>IF(N135="","",'Résultats élèves'!F127)</f>
        <v/>
      </c>
      <c r="P135" s="221"/>
      <c r="Q135" s="217" t="str">
        <f>IF(OR('Résultats élèves'!G127&lt;$E$4,'Résultats élèves'!G127="A"),'Groupes de besoin'!A135,"")</f>
        <v/>
      </c>
      <c r="R135" s="218" t="str">
        <f>IF(Q135="","",'Résultats élèves'!G127)</f>
        <v/>
      </c>
      <c r="S135" s="219" t="str">
        <f>IF(OR(AND('Résultats élèves'!G127&gt;=$E$4,'Résultats élèves'!G127&lt;=$E$5),'Résultats élèves'!G127="A"),'Groupes de besoin'!A135,"")</f>
        <v/>
      </c>
      <c r="T135" s="220" t="str">
        <f>IF(S135="","",'Résultats élèves'!G127)</f>
        <v/>
      </c>
      <c r="U135" s="221"/>
      <c r="V135" s="217" t="str">
        <f>IF(OR('Résultats élèves'!H127&lt;$E$4,'Résultats élèves'!H127="A"),'Groupes de besoin'!A135,"")</f>
        <v/>
      </c>
      <c r="W135" s="218" t="str">
        <f>IF(V135="","",'Résultats élèves'!H127)</f>
        <v/>
      </c>
      <c r="X135" s="219" t="str">
        <f>IF(OR(AND('Résultats élèves'!H127&gt;=$E$4,'Résultats élèves'!H127&lt;=$E$5),'Résultats élèves'!H127="A"),'Groupes de besoin'!A135,"")</f>
        <v/>
      </c>
      <c r="Y135" s="220" t="str">
        <f>IF(X135="","",'Résultats élèves'!H127)</f>
        <v/>
      </c>
      <c r="Z135" s="222"/>
      <c r="AA135" s="223">
        <f t="shared" si="2"/>
        <v>24</v>
      </c>
      <c r="AB135" s="224">
        <f t="shared" si="1"/>
        <v>20</v>
      </c>
      <c r="AC135" s="291" t="str">
        <f>IF(AA135&lt;$AA$9,#REF!,"")</f>
        <v/>
      </c>
      <c r="AD135" s="291"/>
      <c r="AE135" s="226"/>
      <c r="AF135" s="217" t="str">
        <f>IF(OR('Résultats élèves'!I127&lt;$E$4,'Résultats élèves'!I127="A"),'Groupes de besoin'!A135,"")</f>
        <v/>
      </c>
      <c r="AG135" s="218" t="str">
        <f>IF(AF135="","",'Résultats élèves'!I127)</f>
        <v/>
      </c>
      <c r="AH135" s="219" t="str">
        <f>IF(OR(AND('Résultats élèves'!I127&gt;=$E$4,'Résultats élèves'!I127&lt;=$E$5),'Résultats élèves'!I127="A"),'Groupes de besoin'!A135,"")</f>
        <v/>
      </c>
      <c r="AI135" s="220" t="str">
        <f>IF(AH135="","",'Résultats élèves'!I127)</f>
        <v/>
      </c>
      <c r="AJ135" s="221"/>
      <c r="AK135" s="217" t="str">
        <f>IF(OR('Résultats élèves'!J127&lt;$E$4,'Résultats élèves'!J127="A"),'Groupes de besoin'!A135,"")</f>
        <v/>
      </c>
      <c r="AL135" s="218" t="str">
        <f>IF(AK135="","",'Résultats élèves'!J127)</f>
        <v/>
      </c>
      <c r="AM135" s="219" t="str">
        <f>IF(OR(AND('Résultats élèves'!J127&gt;=$E$4,'Résultats élèves'!J127&lt;=$E$5),'Résultats élèves'!J127="A"),'Groupes de besoin'!A135,"")</f>
        <v/>
      </c>
      <c r="AN135" s="220" t="str">
        <f>IF(AM135="","",'Résultats élèves'!J127)</f>
        <v/>
      </c>
      <c r="AO135" s="221"/>
      <c r="AP135" s="217" t="str">
        <f>IF(OR('Résultats élèves'!K127&lt;$E$4,'Résultats élèves'!K127="A"),'Groupes de besoin'!A135,"")</f>
        <v/>
      </c>
      <c r="AQ135" s="218" t="str">
        <f>IF(AP135="","",'Résultats élèves'!K127)</f>
        <v/>
      </c>
      <c r="AR135" s="219" t="str">
        <f>IF(OR(AND('Résultats élèves'!K127&gt;=$E$4,'Résultats élèves'!K127&lt;=$E$5),'Résultats élèves'!K127="A"),'Groupes de besoin'!A135,"")</f>
        <v/>
      </c>
      <c r="AS135" s="220" t="str">
        <f>IF(AR135="","",'Résultats élèves'!K127)</f>
        <v/>
      </c>
      <c r="AT135" s="221"/>
      <c r="AU135" s="217" t="str">
        <f>IF(OR('Résultats élèves'!L127&lt;$E$4,'Résultats élèves'!L127="A"),'Groupes de besoin'!A135,"")</f>
        <v/>
      </c>
      <c r="AV135" s="218" t="str">
        <f>IF(AU135="","",'Résultats élèves'!L127)</f>
        <v/>
      </c>
      <c r="AW135" s="219" t="str">
        <f>IF(OR(AND('Résultats élèves'!L127&gt;=$E$4,'Résultats élèves'!L127&lt;=$E$5),'Résultats élèves'!L127="A"),'Groupes de besoin'!A135,"")</f>
        <v/>
      </c>
      <c r="AX135" s="220" t="str">
        <f>IF(AW135="","",'Résultats élèves'!L127)</f>
        <v/>
      </c>
      <c r="AY135" s="221"/>
      <c r="AZ135" s="217" t="str">
        <f>IF(OR('Résultats élèves'!M127&lt;$E$4,'Résultats élèves'!M127="A"),'Groupes de besoin'!A135,"")</f>
        <v/>
      </c>
      <c r="BA135" s="218" t="str">
        <f>IF(AZ135="","",'Résultats élèves'!M127)</f>
        <v/>
      </c>
      <c r="BB135" s="219" t="str">
        <f>IF(OR(AND('Résultats élèves'!M127&gt;=$E$4,'Résultats élèves'!M127&lt;=$E$5),'Résultats élèves'!M127="A"),'Groupes de besoin'!A135,"")</f>
        <v/>
      </c>
      <c r="BC135" s="220" t="str">
        <f>IF(BB135="","",'Résultats élèves'!M127)</f>
        <v/>
      </c>
    </row>
    <row r="136" spans="1:55" s="225" customFormat="1">
      <c r="A136" s="227" t="str">
        <f>IF(Accueil!F137="","",Accueil!F137)</f>
        <v/>
      </c>
      <c r="B136" s="217" t="str">
        <f>IF(OR('Résultats élèves'!D128&lt;$E$4,'Résultats élèves'!D128="A"),'Groupes de besoin'!A136,"")</f>
        <v/>
      </c>
      <c r="C136" s="218" t="str">
        <f>IF(B136="","",'Résultats élèves'!D128)</f>
        <v/>
      </c>
      <c r="D136" s="219" t="str">
        <f>IF(OR(AND('Résultats élèves'!D128&gt;=$E$4,'Résultats élèves'!D128&lt;=$E$5),'Résultats élèves'!D128="A"),'Groupes de besoin'!A136,"")</f>
        <v/>
      </c>
      <c r="E136" s="220" t="str">
        <f>IF(D136="","",'Résultats élèves'!D128)</f>
        <v/>
      </c>
      <c r="F136" s="221"/>
      <c r="G136" s="217" t="str">
        <f>IF(OR('Résultats élèves'!E128&lt;$E$4,'Résultats élèves'!E128="A"),'Groupes de besoin'!A136,"")</f>
        <v/>
      </c>
      <c r="H136" s="218" t="str">
        <f>IF(G136="","",'Résultats élèves'!E128)</f>
        <v/>
      </c>
      <c r="I136" s="219" t="str">
        <f>IF(OR(AND('Résultats élèves'!E128&gt;=$E$4,'Résultats élèves'!E128&lt;=$E$5),'Résultats élèves'!E128="A"),'Groupes de besoin'!A136,"")</f>
        <v/>
      </c>
      <c r="J136" s="220" t="str">
        <f>IF(I136="","",'Résultats élèves'!E128)</f>
        <v/>
      </c>
      <c r="K136" s="221"/>
      <c r="L136" s="217" t="str">
        <f>IF(OR('Résultats élèves'!F128&lt;$E$4,'Résultats élèves'!F128="A"),'Groupes de besoin'!A136,"")</f>
        <v/>
      </c>
      <c r="M136" s="218" t="str">
        <f>IF(L136="","",'Résultats élèves'!F128)</f>
        <v/>
      </c>
      <c r="N136" s="219" t="str">
        <f>IF(OR(AND('Résultats élèves'!F128&gt;=$E$4,'Résultats élèves'!F128&lt;=$E$5),'Résultats élèves'!F128="A"),'Groupes de besoin'!A136,"")</f>
        <v/>
      </c>
      <c r="O136" s="220" t="str">
        <f>IF(N136="","",'Résultats élèves'!F128)</f>
        <v/>
      </c>
      <c r="P136" s="221"/>
      <c r="Q136" s="217" t="str">
        <f>IF(OR('Résultats élèves'!G128&lt;$E$4,'Résultats élèves'!G128="A"),'Groupes de besoin'!A136,"")</f>
        <v/>
      </c>
      <c r="R136" s="218" t="str">
        <f>IF(Q136="","",'Résultats élèves'!G128)</f>
        <v/>
      </c>
      <c r="S136" s="219" t="str">
        <f>IF(OR(AND('Résultats élèves'!G128&gt;=$E$4,'Résultats élèves'!G128&lt;=$E$5),'Résultats élèves'!G128="A"),'Groupes de besoin'!A136,"")</f>
        <v/>
      </c>
      <c r="T136" s="220" t="str">
        <f>IF(S136="","",'Résultats élèves'!G128)</f>
        <v/>
      </c>
      <c r="U136" s="221"/>
      <c r="V136" s="217" t="str">
        <f>IF(OR('Résultats élèves'!H128&lt;$E$4,'Résultats élèves'!H128="A"),'Groupes de besoin'!A136,"")</f>
        <v/>
      </c>
      <c r="W136" s="218" t="str">
        <f>IF(V136="","",'Résultats élèves'!H128)</f>
        <v/>
      </c>
      <c r="X136" s="219" t="str">
        <f>IF(OR(AND('Résultats élèves'!H128&gt;=$E$4,'Résultats élèves'!H128&lt;=$E$5),'Résultats élèves'!H128="A"),'Groupes de besoin'!A136,"")</f>
        <v/>
      </c>
      <c r="Y136" s="220" t="str">
        <f>IF(X136="","",'Résultats élèves'!H128)</f>
        <v/>
      </c>
      <c r="Z136" s="222"/>
      <c r="AA136" s="223">
        <f t="shared" si="2"/>
        <v>24</v>
      </c>
      <c r="AB136" s="224">
        <f t="shared" si="1"/>
        <v>20</v>
      </c>
      <c r="AC136" s="291" t="str">
        <f>IF(AA136&lt;$AA$9,#REF!,"")</f>
        <v/>
      </c>
      <c r="AD136" s="291"/>
      <c r="AE136" s="226"/>
      <c r="AF136" s="217" t="str">
        <f>IF(OR('Résultats élèves'!I128&lt;$E$4,'Résultats élèves'!I128="A"),'Groupes de besoin'!A136,"")</f>
        <v/>
      </c>
      <c r="AG136" s="218" t="str">
        <f>IF(AF136="","",'Résultats élèves'!I128)</f>
        <v/>
      </c>
      <c r="AH136" s="219" t="str">
        <f>IF(OR(AND('Résultats élèves'!I128&gt;=$E$4,'Résultats élèves'!I128&lt;=$E$5),'Résultats élèves'!I128="A"),'Groupes de besoin'!A136,"")</f>
        <v/>
      </c>
      <c r="AI136" s="220" t="str">
        <f>IF(AH136="","",'Résultats élèves'!I128)</f>
        <v/>
      </c>
      <c r="AJ136" s="221"/>
      <c r="AK136" s="217" t="str">
        <f>IF(OR('Résultats élèves'!J128&lt;$E$4,'Résultats élèves'!J128="A"),'Groupes de besoin'!A136,"")</f>
        <v/>
      </c>
      <c r="AL136" s="218" t="str">
        <f>IF(AK136="","",'Résultats élèves'!J128)</f>
        <v/>
      </c>
      <c r="AM136" s="219" t="str">
        <f>IF(OR(AND('Résultats élèves'!J128&gt;=$E$4,'Résultats élèves'!J128&lt;=$E$5),'Résultats élèves'!J128="A"),'Groupes de besoin'!A136,"")</f>
        <v/>
      </c>
      <c r="AN136" s="220" t="str">
        <f>IF(AM136="","",'Résultats élèves'!J128)</f>
        <v/>
      </c>
      <c r="AO136" s="221"/>
      <c r="AP136" s="217" t="str">
        <f>IF(OR('Résultats élèves'!K128&lt;$E$4,'Résultats élèves'!K128="A"),'Groupes de besoin'!A136,"")</f>
        <v/>
      </c>
      <c r="AQ136" s="218" t="str">
        <f>IF(AP136="","",'Résultats élèves'!K128)</f>
        <v/>
      </c>
      <c r="AR136" s="219" t="str">
        <f>IF(OR(AND('Résultats élèves'!K128&gt;=$E$4,'Résultats élèves'!K128&lt;=$E$5),'Résultats élèves'!K128="A"),'Groupes de besoin'!A136,"")</f>
        <v/>
      </c>
      <c r="AS136" s="220" t="str">
        <f>IF(AR136="","",'Résultats élèves'!K128)</f>
        <v/>
      </c>
      <c r="AT136" s="221"/>
      <c r="AU136" s="217" t="str">
        <f>IF(OR('Résultats élèves'!L128&lt;$E$4,'Résultats élèves'!L128="A"),'Groupes de besoin'!A136,"")</f>
        <v/>
      </c>
      <c r="AV136" s="218" t="str">
        <f>IF(AU136="","",'Résultats élèves'!L128)</f>
        <v/>
      </c>
      <c r="AW136" s="219" t="str">
        <f>IF(OR(AND('Résultats élèves'!L128&gt;=$E$4,'Résultats élèves'!L128&lt;=$E$5),'Résultats élèves'!L128="A"),'Groupes de besoin'!A136,"")</f>
        <v/>
      </c>
      <c r="AX136" s="220" t="str">
        <f>IF(AW136="","",'Résultats élèves'!L128)</f>
        <v/>
      </c>
      <c r="AY136" s="221"/>
      <c r="AZ136" s="217" t="str">
        <f>IF(OR('Résultats élèves'!M128&lt;$E$4,'Résultats élèves'!M128="A"),'Groupes de besoin'!A136,"")</f>
        <v/>
      </c>
      <c r="BA136" s="218" t="str">
        <f>IF(AZ136="","",'Résultats élèves'!M128)</f>
        <v/>
      </c>
      <c r="BB136" s="219" t="str">
        <f>IF(OR(AND('Résultats élèves'!M128&gt;=$E$4,'Résultats élèves'!M128&lt;=$E$5),'Résultats élèves'!M128="A"),'Groupes de besoin'!A136,"")</f>
        <v/>
      </c>
      <c r="BC136" s="220" t="str">
        <f>IF(BB136="","",'Résultats élèves'!M128)</f>
        <v/>
      </c>
    </row>
    <row r="137" spans="1:55" s="225" customFormat="1">
      <c r="A137" s="227" t="str">
        <f>IF(Accueil!F138="","",Accueil!F138)</f>
        <v/>
      </c>
      <c r="B137" s="217" t="str">
        <f>IF(OR('Résultats élèves'!D129&lt;$E$4,'Résultats élèves'!D129="A"),'Groupes de besoin'!A137,"")</f>
        <v/>
      </c>
      <c r="C137" s="218" t="str">
        <f>IF(B137="","",'Résultats élèves'!D129)</f>
        <v/>
      </c>
      <c r="D137" s="219" t="str">
        <f>IF(OR(AND('Résultats élèves'!D129&gt;=$E$4,'Résultats élèves'!D129&lt;=$E$5),'Résultats élèves'!D129="A"),'Groupes de besoin'!A137,"")</f>
        <v/>
      </c>
      <c r="E137" s="220" t="str">
        <f>IF(D137="","",'Résultats élèves'!D129)</f>
        <v/>
      </c>
      <c r="F137" s="221"/>
      <c r="G137" s="217" t="str">
        <f>IF(OR('Résultats élèves'!E129&lt;$E$4,'Résultats élèves'!E129="A"),'Groupes de besoin'!A137,"")</f>
        <v/>
      </c>
      <c r="H137" s="218" t="str">
        <f>IF(G137="","",'Résultats élèves'!E129)</f>
        <v/>
      </c>
      <c r="I137" s="219" t="str">
        <f>IF(OR(AND('Résultats élèves'!E129&gt;=$E$4,'Résultats élèves'!E129&lt;=$E$5),'Résultats élèves'!E129="A"),'Groupes de besoin'!A137,"")</f>
        <v/>
      </c>
      <c r="J137" s="220" t="str">
        <f>IF(I137="","",'Résultats élèves'!E129)</f>
        <v/>
      </c>
      <c r="K137" s="221"/>
      <c r="L137" s="217" t="str">
        <f>IF(OR('Résultats élèves'!F129&lt;$E$4,'Résultats élèves'!F129="A"),'Groupes de besoin'!A137,"")</f>
        <v/>
      </c>
      <c r="M137" s="218" t="str">
        <f>IF(L137="","",'Résultats élèves'!F129)</f>
        <v/>
      </c>
      <c r="N137" s="219" t="str">
        <f>IF(OR(AND('Résultats élèves'!F129&gt;=$E$4,'Résultats élèves'!F129&lt;=$E$5),'Résultats élèves'!F129="A"),'Groupes de besoin'!A137,"")</f>
        <v/>
      </c>
      <c r="O137" s="220" t="str">
        <f>IF(N137="","",'Résultats élèves'!F129)</f>
        <v/>
      </c>
      <c r="P137" s="221"/>
      <c r="Q137" s="217" t="str">
        <f>IF(OR('Résultats élèves'!G129&lt;$E$4,'Résultats élèves'!G129="A"),'Groupes de besoin'!A137,"")</f>
        <v/>
      </c>
      <c r="R137" s="218" t="str">
        <f>IF(Q137="","",'Résultats élèves'!G129)</f>
        <v/>
      </c>
      <c r="S137" s="219" t="str">
        <f>IF(OR(AND('Résultats élèves'!G129&gt;=$E$4,'Résultats élèves'!G129&lt;=$E$5),'Résultats élèves'!G129="A"),'Groupes de besoin'!A137,"")</f>
        <v/>
      </c>
      <c r="T137" s="220" t="str">
        <f>IF(S137="","",'Résultats élèves'!G129)</f>
        <v/>
      </c>
      <c r="U137" s="221"/>
      <c r="V137" s="217" t="str">
        <f>IF(OR('Résultats élèves'!H129&lt;$E$4,'Résultats élèves'!H129="A"),'Groupes de besoin'!A137,"")</f>
        <v/>
      </c>
      <c r="W137" s="218" t="str">
        <f>IF(V137="","",'Résultats élèves'!H129)</f>
        <v/>
      </c>
      <c r="X137" s="219" t="str">
        <f>IF(OR(AND('Résultats élèves'!H129&gt;=$E$4,'Résultats élèves'!H129&lt;=$E$5),'Résultats élèves'!H129="A"),'Groupes de besoin'!A137,"")</f>
        <v/>
      </c>
      <c r="Y137" s="220" t="str">
        <f>IF(X137="","",'Résultats élèves'!H129)</f>
        <v/>
      </c>
      <c r="Z137" s="222"/>
      <c r="AA137" s="223">
        <f t="shared" si="2"/>
        <v>24</v>
      </c>
      <c r="AB137" s="224">
        <f t="shared" si="1"/>
        <v>20</v>
      </c>
      <c r="AC137" s="291" t="str">
        <f>IF(AA137&lt;$AA$9,#REF!,"")</f>
        <v/>
      </c>
      <c r="AD137" s="291"/>
      <c r="AE137" s="226"/>
      <c r="AF137" s="217" t="str">
        <f>IF(OR('Résultats élèves'!I129&lt;$E$4,'Résultats élèves'!I129="A"),'Groupes de besoin'!A137,"")</f>
        <v/>
      </c>
      <c r="AG137" s="218" t="str">
        <f>IF(AF137="","",'Résultats élèves'!I129)</f>
        <v/>
      </c>
      <c r="AH137" s="219" t="str">
        <f>IF(OR(AND('Résultats élèves'!I129&gt;=$E$4,'Résultats élèves'!I129&lt;=$E$5),'Résultats élèves'!I129="A"),'Groupes de besoin'!A137,"")</f>
        <v/>
      </c>
      <c r="AI137" s="220" t="str">
        <f>IF(AH137="","",'Résultats élèves'!I129)</f>
        <v/>
      </c>
      <c r="AJ137" s="221"/>
      <c r="AK137" s="217" t="str">
        <f>IF(OR('Résultats élèves'!J129&lt;$E$4,'Résultats élèves'!J129="A"),'Groupes de besoin'!A137,"")</f>
        <v/>
      </c>
      <c r="AL137" s="218" t="str">
        <f>IF(AK137="","",'Résultats élèves'!J129)</f>
        <v/>
      </c>
      <c r="AM137" s="219" t="str">
        <f>IF(OR(AND('Résultats élèves'!J129&gt;=$E$4,'Résultats élèves'!J129&lt;=$E$5),'Résultats élèves'!J129="A"),'Groupes de besoin'!A137,"")</f>
        <v/>
      </c>
      <c r="AN137" s="220" t="str">
        <f>IF(AM137="","",'Résultats élèves'!J129)</f>
        <v/>
      </c>
      <c r="AO137" s="221"/>
      <c r="AP137" s="217" t="str">
        <f>IF(OR('Résultats élèves'!K129&lt;$E$4,'Résultats élèves'!K129="A"),'Groupes de besoin'!A137,"")</f>
        <v/>
      </c>
      <c r="AQ137" s="218" t="str">
        <f>IF(AP137="","",'Résultats élèves'!K129)</f>
        <v/>
      </c>
      <c r="AR137" s="219" t="str">
        <f>IF(OR(AND('Résultats élèves'!K129&gt;=$E$4,'Résultats élèves'!K129&lt;=$E$5),'Résultats élèves'!K129="A"),'Groupes de besoin'!A137,"")</f>
        <v/>
      </c>
      <c r="AS137" s="220" t="str">
        <f>IF(AR137="","",'Résultats élèves'!K129)</f>
        <v/>
      </c>
      <c r="AT137" s="221"/>
      <c r="AU137" s="217" t="str">
        <f>IF(OR('Résultats élèves'!L129&lt;$E$4,'Résultats élèves'!L129="A"),'Groupes de besoin'!A137,"")</f>
        <v/>
      </c>
      <c r="AV137" s="218" t="str">
        <f>IF(AU137="","",'Résultats élèves'!L129)</f>
        <v/>
      </c>
      <c r="AW137" s="219" t="str">
        <f>IF(OR(AND('Résultats élèves'!L129&gt;=$E$4,'Résultats élèves'!L129&lt;=$E$5),'Résultats élèves'!L129="A"),'Groupes de besoin'!A137,"")</f>
        <v/>
      </c>
      <c r="AX137" s="220" t="str">
        <f>IF(AW137="","",'Résultats élèves'!L129)</f>
        <v/>
      </c>
      <c r="AY137" s="221"/>
      <c r="AZ137" s="217" t="str">
        <f>IF(OR('Résultats élèves'!M129&lt;$E$4,'Résultats élèves'!M129="A"),'Groupes de besoin'!A137,"")</f>
        <v/>
      </c>
      <c r="BA137" s="218" t="str">
        <f>IF(AZ137="","",'Résultats élèves'!M129)</f>
        <v/>
      </c>
      <c r="BB137" s="219" t="str">
        <f>IF(OR(AND('Résultats élèves'!M129&gt;=$E$4,'Résultats élèves'!M129&lt;=$E$5),'Résultats élèves'!M129="A"),'Groupes de besoin'!A137,"")</f>
        <v/>
      </c>
      <c r="BC137" s="220" t="str">
        <f>IF(BB137="","",'Résultats élèves'!M129)</f>
        <v/>
      </c>
    </row>
    <row r="138" spans="1:55" s="225" customFormat="1">
      <c r="A138" s="227" t="str">
        <f>IF(Accueil!F139="","",Accueil!F139)</f>
        <v/>
      </c>
      <c r="B138" s="217" t="str">
        <f>IF(OR('Résultats élèves'!D130&lt;$E$4,'Résultats élèves'!D130="A"),'Groupes de besoin'!A138,"")</f>
        <v/>
      </c>
      <c r="C138" s="218" t="str">
        <f>IF(B138="","",'Résultats élèves'!D130)</f>
        <v/>
      </c>
      <c r="D138" s="219" t="str">
        <f>IF(OR(AND('Résultats élèves'!D130&gt;=$E$4,'Résultats élèves'!D130&lt;=$E$5),'Résultats élèves'!D130="A"),'Groupes de besoin'!A138,"")</f>
        <v/>
      </c>
      <c r="E138" s="220" t="str">
        <f>IF(D138="","",'Résultats élèves'!D130)</f>
        <v/>
      </c>
      <c r="F138" s="221"/>
      <c r="G138" s="217" t="str">
        <f>IF(OR('Résultats élèves'!E130&lt;$E$4,'Résultats élèves'!E130="A"),'Groupes de besoin'!A138,"")</f>
        <v/>
      </c>
      <c r="H138" s="218" t="str">
        <f>IF(G138="","",'Résultats élèves'!E130)</f>
        <v/>
      </c>
      <c r="I138" s="219" t="str">
        <f>IF(OR(AND('Résultats élèves'!E130&gt;=$E$4,'Résultats élèves'!E130&lt;=$E$5),'Résultats élèves'!E130="A"),'Groupes de besoin'!A138,"")</f>
        <v/>
      </c>
      <c r="J138" s="220" t="str">
        <f>IF(I138="","",'Résultats élèves'!E130)</f>
        <v/>
      </c>
      <c r="K138" s="221"/>
      <c r="L138" s="217" t="str">
        <f>IF(OR('Résultats élèves'!F130&lt;$E$4,'Résultats élèves'!F130="A"),'Groupes de besoin'!A138,"")</f>
        <v/>
      </c>
      <c r="M138" s="218" t="str">
        <f>IF(L138="","",'Résultats élèves'!F130)</f>
        <v/>
      </c>
      <c r="N138" s="219" t="str">
        <f>IF(OR(AND('Résultats élèves'!F130&gt;=$E$4,'Résultats élèves'!F130&lt;=$E$5),'Résultats élèves'!F130="A"),'Groupes de besoin'!A138,"")</f>
        <v/>
      </c>
      <c r="O138" s="220" t="str">
        <f>IF(N138="","",'Résultats élèves'!F130)</f>
        <v/>
      </c>
      <c r="P138" s="221"/>
      <c r="Q138" s="217" t="str">
        <f>IF(OR('Résultats élèves'!G130&lt;$E$4,'Résultats élèves'!G130="A"),'Groupes de besoin'!A138,"")</f>
        <v/>
      </c>
      <c r="R138" s="218" t="str">
        <f>IF(Q138="","",'Résultats élèves'!G130)</f>
        <v/>
      </c>
      <c r="S138" s="219" t="str">
        <f>IF(OR(AND('Résultats élèves'!G130&gt;=$E$4,'Résultats élèves'!G130&lt;=$E$5),'Résultats élèves'!G130="A"),'Groupes de besoin'!A138,"")</f>
        <v/>
      </c>
      <c r="T138" s="220" t="str">
        <f>IF(S138="","",'Résultats élèves'!G130)</f>
        <v/>
      </c>
      <c r="U138" s="221"/>
      <c r="V138" s="217" t="str">
        <f>IF(OR('Résultats élèves'!H130&lt;$E$4,'Résultats élèves'!H130="A"),'Groupes de besoin'!A138,"")</f>
        <v/>
      </c>
      <c r="W138" s="218" t="str">
        <f>IF(V138="","",'Résultats élèves'!H130)</f>
        <v/>
      </c>
      <c r="X138" s="219" t="str">
        <f>IF(OR(AND('Résultats élèves'!H130&gt;=$E$4,'Résultats élèves'!H130&lt;=$E$5),'Résultats élèves'!H130="A"),'Groupes de besoin'!A138,"")</f>
        <v/>
      </c>
      <c r="Y138" s="220" t="str">
        <f>IF(X138="","",'Résultats élèves'!H130)</f>
        <v/>
      </c>
      <c r="Z138" s="222"/>
      <c r="AA138" s="223">
        <f t="shared" si="2"/>
        <v>24</v>
      </c>
      <c r="AB138" s="224">
        <f t="shared" si="1"/>
        <v>20</v>
      </c>
      <c r="AC138" s="291" t="str">
        <f>IF(AA138&lt;$AA$9,#REF!,"")</f>
        <v/>
      </c>
      <c r="AD138" s="291"/>
      <c r="AE138" s="226"/>
      <c r="AF138" s="217" t="str">
        <f>IF(OR('Résultats élèves'!I130&lt;$E$4,'Résultats élèves'!I130="A"),'Groupes de besoin'!A138,"")</f>
        <v/>
      </c>
      <c r="AG138" s="218" t="str">
        <f>IF(AF138="","",'Résultats élèves'!I130)</f>
        <v/>
      </c>
      <c r="AH138" s="219" t="str">
        <f>IF(OR(AND('Résultats élèves'!I130&gt;=$E$4,'Résultats élèves'!I130&lt;=$E$5),'Résultats élèves'!I130="A"),'Groupes de besoin'!A138,"")</f>
        <v/>
      </c>
      <c r="AI138" s="220" t="str">
        <f>IF(AH138="","",'Résultats élèves'!I130)</f>
        <v/>
      </c>
      <c r="AJ138" s="221"/>
      <c r="AK138" s="217" t="str">
        <f>IF(OR('Résultats élèves'!J130&lt;$E$4,'Résultats élèves'!J130="A"),'Groupes de besoin'!A138,"")</f>
        <v/>
      </c>
      <c r="AL138" s="218" t="str">
        <f>IF(AK138="","",'Résultats élèves'!J130)</f>
        <v/>
      </c>
      <c r="AM138" s="219" t="str">
        <f>IF(OR(AND('Résultats élèves'!J130&gt;=$E$4,'Résultats élèves'!J130&lt;=$E$5),'Résultats élèves'!J130="A"),'Groupes de besoin'!A138,"")</f>
        <v/>
      </c>
      <c r="AN138" s="220" t="str">
        <f>IF(AM138="","",'Résultats élèves'!J130)</f>
        <v/>
      </c>
      <c r="AO138" s="221"/>
      <c r="AP138" s="217" t="str">
        <f>IF(OR('Résultats élèves'!K130&lt;$E$4,'Résultats élèves'!K130="A"),'Groupes de besoin'!A138,"")</f>
        <v/>
      </c>
      <c r="AQ138" s="218" t="str">
        <f>IF(AP138="","",'Résultats élèves'!K130)</f>
        <v/>
      </c>
      <c r="AR138" s="219" t="str">
        <f>IF(OR(AND('Résultats élèves'!K130&gt;=$E$4,'Résultats élèves'!K130&lt;=$E$5),'Résultats élèves'!K130="A"),'Groupes de besoin'!A138,"")</f>
        <v/>
      </c>
      <c r="AS138" s="220" t="str">
        <f>IF(AR138="","",'Résultats élèves'!K130)</f>
        <v/>
      </c>
      <c r="AT138" s="221"/>
      <c r="AU138" s="217" t="str">
        <f>IF(OR('Résultats élèves'!L130&lt;$E$4,'Résultats élèves'!L130="A"),'Groupes de besoin'!A138,"")</f>
        <v/>
      </c>
      <c r="AV138" s="218" t="str">
        <f>IF(AU138="","",'Résultats élèves'!L130)</f>
        <v/>
      </c>
      <c r="AW138" s="219" t="str">
        <f>IF(OR(AND('Résultats élèves'!L130&gt;=$E$4,'Résultats élèves'!L130&lt;=$E$5),'Résultats élèves'!L130="A"),'Groupes de besoin'!A138,"")</f>
        <v/>
      </c>
      <c r="AX138" s="220" t="str">
        <f>IF(AW138="","",'Résultats élèves'!L130)</f>
        <v/>
      </c>
      <c r="AY138" s="221"/>
      <c r="AZ138" s="217" t="str">
        <f>IF(OR('Résultats élèves'!M130&lt;$E$4,'Résultats élèves'!M130="A"),'Groupes de besoin'!A138,"")</f>
        <v/>
      </c>
      <c r="BA138" s="218" t="str">
        <f>IF(AZ138="","",'Résultats élèves'!M130)</f>
        <v/>
      </c>
      <c r="BB138" s="219" t="str">
        <f>IF(OR(AND('Résultats élèves'!M130&gt;=$E$4,'Résultats élèves'!M130&lt;=$E$5),'Résultats élèves'!M130="A"),'Groupes de besoin'!A138,"")</f>
        <v/>
      </c>
      <c r="BC138" s="220" t="str">
        <f>IF(BB138="","",'Résultats élèves'!M130)</f>
        <v/>
      </c>
    </row>
    <row r="139" spans="1:55" s="225" customFormat="1">
      <c r="A139" s="227" t="str">
        <f>IF(Accueil!F140="","",Accueil!F140)</f>
        <v/>
      </c>
      <c r="B139" s="217" t="str">
        <f>IF(OR('Résultats élèves'!D131&lt;$E$4,'Résultats élèves'!D131="A"),'Groupes de besoin'!A139,"")</f>
        <v/>
      </c>
      <c r="C139" s="218" t="str">
        <f>IF(B139="","",'Résultats élèves'!D131)</f>
        <v/>
      </c>
      <c r="D139" s="219" t="str">
        <f>IF(OR(AND('Résultats élèves'!D131&gt;=$E$4,'Résultats élèves'!D131&lt;=$E$5),'Résultats élèves'!D131="A"),'Groupes de besoin'!A139,"")</f>
        <v/>
      </c>
      <c r="E139" s="220" t="str">
        <f>IF(D139="","",'Résultats élèves'!D131)</f>
        <v/>
      </c>
      <c r="F139" s="221"/>
      <c r="G139" s="217" t="str">
        <f>IF(OR('Résultats élèves'!E131&lt;$E$4,'Résultats élèves'!E131="A"),'Groupes de besoin'!A139,"")</f>
        <v/>
      </c>
      <c r="H139" s="218" t="str">
        <f>IF(G139="","",'Résultats élèves'!E131)</f>
        <v/>
      </c>
      <c r="I139" s="219" t="str">
        <f>IF(OR(AND('Résultats élèves'!E131&gt;=$E$4,'Résultats élèves'!E131&lt;=$E$5),'Résultats élèves'!E131="A"),'Groupes de besoin'!A139,"")</f>
        <v/>
      </c>
      <c r="J139" s="220" t="str">
        <f>IF(I139="","",'Résultats élèves'!E131)</f>
        <v/>
      </c>
      <c r="K139" s="221"/>
      <c r="L139" s="217" t="str">
        <f>IF(OR('Résultats élèves'!F131&lt;$E$4,'Résultats élèves'!F131="A"),'Groupes de besoin'!A139,"")</f>
        <v/>
      </c>
      <c r="M139" s="218" t="str">
        <f>IF(L139="","",'Résultats élèves'!F131)</f>
        <v/>
      </c>
      <c r="N139" s="219" t="str">
        <f>IF(OR(AND('Résultats élèves'!F131&gt;=$E$4,'Résultats élèves'!F131&lt;=$E$5),'Résultats élèves'!F131="A"),'Groupes de besoin'!A139,"")</f>
        <v/>
      </c>
      <c r="O139" s="220" t="str">
        <f>IF(N139="","",'Résultats élèves'!F131)</f>
        <v/>
      </c>
      <c r="P139" s="221"/>
      <c r="Q139" s="217" t="str">
        <f>IF(OR('Résultats élèves'!G131&lt;$E$4,'Résultats élèves'!G131="A"),'Groupes de besoin'!A139,"")</f>
        <v/>
      </c>
      <c r="R139" s="218" t="str">
        <f>IF(Q139="","",'Résultats élèves'!G131)</f>
        <v/>
      </c>
      <c r="S139" s="219" t="str">
        <f>IF(OR(AND('Résultats élèves'!G131&gt;=$E$4,'Résultats élèves'!G131&lt;=$E$5),'Résultats élèves'!G131="A"),'Groupes de besoin'!A139,"")</f>
        <v/>
      </c>
      <c r="T139" s="220" t="str">
        <f>IF(S139="","",'Résultats élèves'!G131)</f>
        <v/>
      </c>
      <c r="U139" s="221"/>
      <c r="V139" s="217" t="str">
        <f>IF(OR('Résultats élèves'!H131&lt;$E$4,'Résultats élèves'!H131="A"),'Groupes de besoin'!A139,"")</f>
        <v/>
      </c>
      <c r="W139" s="218" t="str">
        <f>IF(V139="","",'Résultats élèves'!H131)</f>
        <v/>
      </c>
      <c r="X139" s="219" t="str">
        <f>IF(OR(AND('Résultats élèves'!H131&gt;=$E$4,'Résultats élèves'!H131&lt;=$E$5),'Résultats élèves'!H131="A"),'Groupes de besoin'!A139,"")</f>
        <v/>
      </c>
      <c r="Y139" s="220" t="str">
        <f>IF(X139="","",'Résultats élèves'!H131)</f>
        <v/>
      </c>
      <c r="Z139" s="222"/>
      <c r="AA139" s="223">
        <f t="shared" si="2"/>
        <v>24</v>
      </c>
      <c r="AB139" s="224">
        <f t="shared" si="1"/>
        <v>20</v>
      </c>
      <c r="AC139" s="291" t="str">
        <f>IF(AA139&lt;$AA$9,#REF!,"")</f>
        <v/>
      </c>
      <c r="AD139" s="291"/>
      <c r="AE139" s="226"/>
      <c r="AF139" s="217" t="str">
        <f>IF(OR('Résultats élèves'!I131&lt;$E$4,'Résultats élèves'!I131="A"),'Groupes de besoin'!A139,"")</f>
        <v/>
      </c>
      <c r="AG139" s="218" t="str">
        <f>IF(AF139="","",'Résultats élèves'!I131)</f>
        <v/>
      </c>
      <c r="AH139" s="219" t="str">
        <f>IF(OR(AND('Résultats élèves'!I131&gt;=$E$4,'Résultats élèves'!I131&lt;=$E$5),'Résultats élèves'!I131="A"),'Groupes de besoin'!A139,"")</f>
        <v/>
      </c>
      <c r="AI139" s="220" t="str">
        <f>IF(AH139="","",'Résultats élèves'!I131)</f>
        <v/>
      </c>
      <c r="AJ139" s="221"/>
      <c r="AK139" s="217" t="str">
        <f>IF(OR('Résultats élèves'!J131&lt;$E$4,'Résultats élèves'!J131="A"),'Groupes de besoin'!A139,"")</f>
        <v/>
      </c>
      <c r="AL139" s="218" t="str">
        <f>IF(AK139="","",'Résultats élèves'!J131)</f>
        <v/>
      </c>
      <c r="AM139" s="219" t="str">
        <f>IF(OR(AND('Résultats élèves'!J131&gt;=$E$4,'Résultats élèves'!J131&lt;=$E$5),'Résultats élèves'!J131="A"),'Groupes de besoin'!A139,"")</f>
        <v/>
      </c>
      <c r="AN139" s="220" t="str">
        <f>IF(AM139="","",'Résultats élèves'!J131)</f>
        <v/>
      </c>
      <c r="AO139" s="221"/>
      <c r="AP139" s="217" t="str">
        <f>IF(OR('Résultats élèves'!K131&lt;$E$4,'Résultats élèves'!K131="A"),'Groupes de besoin'!A139,"")</f>
        <v/>
      </c>
      <c r="AQ139" s="218" t="str">
        <f>IF(AP139="","",'Résultats élèves'!K131)</f>
        <v/>
      </c>
      <c r="AR139" s="219" t="str">
        <f>IF(OR(AND('Résultats élèves'!K131&gt;=$E$4,'Résultats élèves'!K131&lt;=$E$5),'Résultats élèves'!K131="A"),'Groupes de besoin'!A139,"")</f>
        <v/>
      </c>
      <c r="AS139" s="220" t="str">
        <f>IF(AR139="","",'Résultats élèves'!K131)</f>
        <v/>
      </c>
      <c r="AT139" s="221"/>
      <c r="AU139" s="217" t="str">
        <f>IF(OR('Résultats élèves'!L131&lt;$E$4,'Résultats élèves'!L131="A"),'Groupes de besoin'!A139,"")</f>
        <v/>
      </c>
      <c r="AV139" s="218" t="str">
        <f>IF(AU139="","",'Résultats élèves'!L131)</f>
        <v/>
      </c>
      <c r="AW139" s="219" t="str">
        <f>IF(OR(AND('Résultats élèves'!L131&gt;=$E$4,'Résultats élèves'!L131&lt;=$E$5),'Résultats élèves'!L131="A"),'Groupes de besoin'!A139,"")</f>
        <v/>
      </c>
      <c r="AX139" s="220" t="str">
        <f>IF(AW139="","",'Résultats élèves'!L131)</f>
        <v/>
      </c>
      <c r="AY139" s="221"/>
      <c r="AZ139" s="217" t="str">
        <f>IF(OR('Résultats élèves'!M131&lt;$E$4,'Résultats élèves'!M131="A"),'Groupes de besoin'!A139,"")</f>
        <v/>
      </c>
      <c r="BA139" s="218" t="str">
        <f>IF(AZ139="","",'Résultats élèves'!M131)</f>
        <v/>
      </c>
      <c r="BB139" s="219" t="str">
        <f>IF(OR(AND('Résultats élèves'!M131&gt;=$E$4,'Résultats élèves'!M131&lt;=$E$5),'Résultats élèves'!M131="A"),'Groupes de besoin'!A139,"")</f>
        <v/>
      </c>
      <c r="BC139" s="220" t="str">
        <f>IF(BB139="","",'Résultats élèves'!M131)</f>
        <v/>
      </c>
    </row>
    <row r="140" spans="1:55" s="225" customFormat="1">
      <c r="A140" s="227" t="str">
        <f>IF(Accueil!F141="","",Accueil!F141)</f>
        <v/>
      </c>
      <c r="B140" s="217" t="str">
        <f>IF(OR('Résultats élèves'!D132&lt;$E$4,'Résultats élèves'!D132="A"),'Groupes de besoin'!A140,"")</f>
        <v/>
      </c>
      <c r="C140" s="218" t="str">
        <f>IF(B140="","",'Résultats élèves'!D132)</f>
        <v/>
      </c>
      <c r="D140" s="219" t="str">
        <f>IF(OR(AND('Résultats élèves'!D132&gt;=$E$4,'Résultats élèves'!D132&lt;=$E$5),'Résultats élèves'!D132="A"),'Groupes de besoin'!A140,"")</f>
        <v/>
      </c>
      <c r="E140" s="220" t="str">
        <f>IF(D140="","",'Résultats élèves'!D132)</f>
        <v/>
      </c>
      <c r="F140" s="221"/>
      <c r="G140" s="217" t="str">
        <f>IF(OR('Résultats élèves'!E132&lt;$E$4,'Résultats élèves'!E132="A"),'Groupes de besoin'!A140,"")</f>
        <v/>
      </c>
      <c r="H140" s="218" t="str">
        <f>IF(G140="","",'Résultats élèves'!E132)</f>
        <v/>
      </c>
      <c r="I140" s="219" t="str">
        <f>IF(OR(AND('Résultats élèves'!E132&gt;=$E$4,'Résultats élèves'!E132&lt;=$E$5),'Résultats élèves'!E132="A"),'Groupes de besoin'!A140,"")</f>
        <v/>
      </c>
      <c r="J140" s="220" t="str">
        <f>IF(I140="","",'Résultats élèves'!E132)</f>
        <v/>
      </c>
      <c r="K140" s="221"/>
      <c r="L140" s="217" t="str">
        <f>IF(OR('Résultats élèves'!F132&lt;$E$4,'Résultats élèves'!F132="A"),'Groupes de besoin'!A140,"")</f>
        <v/>
      </c>
      <c r="M140" s="218" t="str">
        <f>IF(L140="","",'Résultats élèves'!F132)</f>
        <v/>
      </c>
      <c r="N140" s="219" t="str">
        <f>IF(OR(AND('Résultats élèves'!F132&gt;=$E$4,'Résultats élèves'!F132&lt;=$E$5),'Résultats élèves'!F132="A"),'Groupes de besoin'!A140,"")</f>
        <v/>
      </c>
      <c r="O140" s="220" t="str">
        <f>IF(N140="","",'Résultats élèves'!F132)</f>
        <v/>
      </c>
      <c r="P140" s="221"/>
      <c r="Q140" s="217" t="str">
        <f>IF(OR('Résultats élèves'!G132&lt;$E$4,'Résultats élèves'!G132="A"),'Groupes de besoin'!A140,"")</f>
        <v/>
      </c>
      <c r="R140" s="218" t="str">
        <f>IF(Q140="","",'Résultats élèves'!G132)</f>
        <v/>
      </c>
      <c r="S140" s="219" t="str">
        <f>IF(OR(AND('Résultats élèves'!G132&gt;=$E$4,'Résultats élèves'!G132&lt;=$E$5),'Résultats élèves'!G132="A"),'Groupes de besoin'!A140,"")</f>
        <v/>
      </c>
      <c r="T140" s="220" t="str">
        <f>IF(S140="","",'Résultats élèves'!G132)</f>
        <v/>
      </c>
      <c r="U140" s="221"/>
      <c r="V140" s="217" t="str">
        <f>IF(OR('Résultats élèves'!H132&lt;$E$4,'Résultats élèves'!H132="A"),'Groupes de besoin'!A140,"")</f>
        <v/>
      </c>
      <c r="W140" s="218" t="str">
        <f>IF(V140="","",'Résultats élèves'!H132)</f>
        <v/>
      </c>
      <c r="X140" s="219" t="str">
        <f>IF(OR(AND('Résultats élèves'!H132&gt;=$E$4,'Résultats élèves'!H132&lt;=$E$5),'Résultats élèves'!H132="A"),'Groupes de besoin'!A140,"")</f>
        <v/>
      </c>
      <c r="Y140" s="220" t="str">
        <f>IF(X140="","",'Résultats élèves'!H132)</f>
        <v/>
      </c>
      <c r="Z140" s="222"/>
      <c r="AA140" s="223">
        <f t="shared" ref="AA140:AA203" si="3">COUNTIF(B140:Y140,"")</f>
        <v>24</v>
      </c>
      <c r="AB140" s="224">
        <f t="shared" si="1"/>
        <v>20</v>
      </c>
      <c r="AC140" s="291" t="str">
        <f>IF(AA140&lt;$AA$9,#REF!,"")</f>
        <v/>
      </c>
      <c r="AD140" s="291"/>
      <c r="AE140" s="226"/>
      <c r="AF140" s="217" t="str">
        <f>IF(OR('Résultats élèves'!I132&lt;$E$4,'Résultats élèves'!I132="A"),'Groupes de besoin'!A140,"")</f>
        <v/>
      </c>
      <c r="AG140" s="218" t="str">
        <f>IF(AF140="","",'Résultats élèves'!I132)</f>
        <v/>
      </c>
      <c r="AH140" s="219" t="str">
        <f>IF(OR(AND('Résultats élèves'!I132&gt;=$E$4,'Résultats élèves'!I132&lt;=$E$5),'Résultats élèves'!I132="A"),'Groupes de besoin'!A140,"")</f>
        <v/>
      </c>
      <c r="AI140" s="220" t="str">
        <f>IF(AH140="","",'Résultats élèves'!I132)</f>
        <v/>
      </c>
      <c r="AJ140" s="221"/>
      <c r="AK140" s="217" t="str">
        <f>IF(OR('Résultats élèves'!J132&lt;$E$4,'Résultats élèves'!J132="A"),'Groupes de besoin'!A140,"")</f>
        <v/>
      </c>
      <c r="AL140" s="218" t="str">
        <f>IF(AK140="","",'Résultats élèves'!J132)</f>
        <v/>
      </c>
      <c r="AM140" s="219" t="str">
        <f>IF(OR(AND('Résultats élèves'!J132&gt;=$E$4,'Résultats élèves'!J132&lt;=$E$5),'Résultats élèves'!J132="A"),'Groupes de besoin'!A140,"")</f>
        <v/>
      </c>
      <c r="AN140" s="220" t="str">
        <f>IF(AM140="","",'Résultats élèves'!J132)</f>
        <v/>
      </c>
      <c r="AO140" s="221"/>
      <c r="AP140" s="217" t="str">
        <f>IF(OR('Résultats élèves'!K132&lt;$E$4,'Résultats élèves'!K132="A"),'Groupes de besoin'!A140,"")</f>
        <v/>
      </c>
      <c r="AQ140" s="218" t="str">
        <f>IF(AP140="","",'Résultats élèves'!K132)</f>
        <v/>
      </c>
      <c r="AR140" s="219" t="str">
        <f>IF(OR(AND('Résultats élèves'!K132&gt;=$E$4,'Résultats élèves'!K132&lt;=$E$5),'Résultats élèves'!K132="A"),'Groupes de besoin'!A140,"")</f>
        <v/>
      </c>
      <c r="AS140" s="220" t="str">
        <f>IF(AR140="","",'Résultats élèves'!K132)</f>
        <v/>
      </c>
      <c r="AT140" s="221"/>
      <c r="AU140" s="217" t="str">
        <f>IF(OR('Résultats élèves'!L132&lt;$E$4,'Résultats élèves'!L132="A"),'Groupes de besoin'!A140,"")</f>
        <v/>
      </c>
      <c r="AV140" s="218" t="str">
        <f>IF(AU140="","",'Résultats élèves'!L132)</f>
        <v/>
      </c>
      <c r="AW140" s="219" t="str">
        <f>IF(OR(AND('Résultats élèves'!L132&gt;=$E$4,'Résultats élèves'!L132&lt;=$E$5),'Résultats élèves'!L132="A"),'Groupes de besoin'!A140,"")</f>
        <v/>
      </c>
      <c r="AX140" s="220" t="str">
        <f>IF(AW140="","",'Résultats élèves'!L132)</f>
        <v/>
      </c>
      <c r="AY140" s="221"/>
      <c r="AZ140" s="217" t="str">
        <f>IF(OR('Résultats élèves'!M132&lt;$E$4,'Résultats élèves'!M132="A"),'Groupes de besoin'!A140,"")</f>
        <v/>
      </c>
      <c r="BA140" s="218" t="str">
        <f>IF(AZ140="","",'Résultats élèves'!M132)</f>
        <v/>
      </c>
      <c r="BB140" s="219" t="str">
        <f>IF(OR(AND('Résultats élèves'!M132&gt;=$E$4,'Résultats élèves'!M132&lt;=$E$5),'Résultats élèves'!M132="A"),'Groupes de besoin'!A140,"")</f>
        <v/>
      </c>
      <c r="BC140" s="220" t="str">
        <f>IF(BB140="","",'Résultats élèves'!M132)</f>
        <v/>
      </c>
    </row>
    <row r="141" spans="1:55" s="225" customFormat="1">
      <c r="A141" s="227" t="str">
        <f>IF(Accueil!F142="","",Accueil!F142)</f>
        <v/>
      </c>
      <c r="B141" s="217" t="str">
        <f>IF(OR('Résultats élèves'!D133&lt;$E$4,'Résultats élèves'!D133="A"),'Groupes de besoin'!A141,"")</f>
        <v/>
      </c>
      <c r="C141" s="218" t="str">
        <f>IF(B141="","",'Résultats élèves'!D133)</f>
        <v/>
      </c>
      <c r="D141" s="219" t="str">
        <f>IF(OR(AND('Résultats élèves'!D133&gt;=$E$4,'Résultats élèves'!D133&lt;=$E$5),'Résultats élèves'!D133="A"),'Groupes de besoin'!A141,"")</f>
        <v/>
      </c>
      <c r="E141" s="220" t="str">
        <f>IF(D141="","",'Résultats élèves'!D133)</f>
        <v/>
      </c>
      <c r="F141" s="221"/>
      <c r="G141" s="217" t="str">
        <f>IF(OR('Résultats élèves'!E133&lt;$E$4,'Résultats élèves'!E133="A"),'Groupes de besoin'!A141,"")</f>
        <v/>
      </c>
      <c r="H141" s="218" t="str">
        <f>IF(G141="","",'Résultats élèves'!E133)</f>
        <v/>
      </c>
      <c r="I141" s="219" t="str">
        <f>IF(OR(AND('Résultats élèves'!E133&gt;=$E$4,'Résultats élèves'!E133&lt;=$E$5),'Résultats élèves'!E133="A"),'Groupes de besoin'!A141,"")</f>
        <v/>
      </c>
      <c r="J141" s="220" t="str">
        <f>IF(I141="","",'Résultats élèves'!E133)</f>
        <v/>
      </c>
      <c r="K141" s="221"/>
      <c r="L141" s="217" t="str">
        <f>IF(OR('Résultats élèves'!F133&lt;$E$4,'Résultats élèves'!F133="A"),'Groupes de besoin'!A141,"")</f>
        <v/>
      </c>
      <c r="M141" s="218" t="str">
        <f>IF(L141="","",'Résultats élèves'!F133)</f>
        <v/>
      </c>
      <c r="N141" s="219" t="str">
        <f>IF(OR(AND('Résultats élèves'!F133&gt;=$E$4,'Résultats élèves'!F133&lt;=$E$5),'Résultats élèves'!F133="A"),'Groupes de besoin'!A141,"")</f>
        <v/>
      </c>
      <c r="O141" s="220" t="str">
        <f>IF(N141="","",'Résultats élèves'!F133)</f>
        <v/>
      </c>
      <c r="P141" s="221"/>
      <c r="Q141" s="217" t="str">
        <f>IF(OR('Résultats élèves'!G133&lt;$E$4,'Résultats élèves'!G133="A"),'Groupes de besoin'!A141,"")</f>
        <v/>
      </c>
      <c r="R141" s="218" t="str">
        <f>IF(Q141="","",'Résultats élèves'!G133)</f>
        <v/>
      </c>
      <c r="S141" s="219" t="str">
        <f>IF(OR(AND('Résultats élèves'!G133&gt;=$E$4,'Résultats élèves'!G133&lt;=$E$5),'Résultats élèves'!G133="A"),'Groupes de besoin'!A141,"")</f>
        <v/>
      </c>
      <c r="T141" s="220" t="str">
        <f>IF(S141="","",'Résultats élèves'!G133)</f>
        <v/>
      </c>
      <c r="U141" s="221"/>
      <c r="V141" s="217" t="str">
        <f>IF(OR('Résultats élèves'!H133&lt;$E$4,'Résultats élèves'!H133="A"),'Groupes de besoin'!A141,"")</f>
        <v/>
      </c>
      <c r="W141" s="218" t="str">
        <f>IF(V141="","",'Résultats élèves'!H133)</f>
        <v/>
      </c>
      <c r="X141" s="219" t="str">
        <f>IF(OR(AND('Résultats élèves'!H133&gt;=$E$4,'Résultats élèves'!H133&lt;=$E$5),'Résultats élèves'!H133="A"),'Groupes de besoin'!A141,"")</f>
        <v/>
      </c>
      <c r="Y141" s="220" t="str">
        <f>IF(X141="","",'Résultats élèves'!H133)</f>
        <v/>
      </c>
      <c r="Z141" s="222"/>
      <c r="AA141" s="223">
        <f t="shared" si="3"/>
        <v>24</v>
      </c>
      <c r="AB141" s="224">
        <f t="shared" si="1"/>
        <v>20</v>
      </c>
      <c r="AC141" s="291" t="str">
        <f>IF(AA141&lt;$AA$9,#REF!,"")</f>
        <v/>
      </c>
      <c r="AD141" s="291"/>
      <c r="AE141" s="226"/>
      <c r="AF141" s="217" t="str">
        <f>IF(OR('Résultats élèves'!I133&lt;$E$4,'Résultats élèves'!I133="A"),'Groupes de besoin'!A141,"")</f>
        <v/>
      </c>
      <c r="AG141" s="218" t="str">
        <f>IF(AF141="","",'Résultats élèves'!I133)</f>
        <v/>
      </c>
      <c r="AH141" s="219" t="str">
        <f>IF(OR(AND('Résultats élèves'!I133&gt;=$E$4,'Résultats élèves'!I133&lt;=$E$5),'Résultats élèves'!I133="A"),'Groupes de besoin'!A141,"")</f>
        <v/>
      </c>
      <c r="AI141" s="220" t="str">
        <f>IF(AH141="","",'Résultats élèves'!I133)</f>
        <v/>
      </c>
      <c r="AJ141" s="221"/>
      <c r="AK141" s="217" t="str">
        <f>IF(OR('Résultats élèves'!J133&lt;$E$4,'Résultats élèves'!J133="A"),'Groupes de besoin'!A141,"")</f>
        <v/>
      </c>
      <c r="AL141" s="218" t="str">
        <f>IF(AK141="","",'Résultats élèves'!J133)</f>
        <v/>
      </c>
      <c r="AM141" s="219" t="str">
        <f>IF(OR(AND('Résultats élèves'!J133&gt;=$E$4,'Résultats élèves'!J133&lt;=$E$5),'Résultats élèves'!J133="A"),'Groupes de besoin'!A141,"")</f>
        <v/>
      </c>
      <c r="AN141" s="220" t="str">
        <f>IF(AM141="","",'Résultats élèves'!J133)</f>
        <v/>
      </c>
      <c r="AO141" s="221"/>
      <c r="AP141" s="217" t="str">
        <f>IF(OR('Résultats élèves'!K133&lt;$E$4,'Résultats élèves'!K133="A"),'Groupes de besoin'!A141,"")</f>
        <v/>
      </c>
      <c r="AQ141" s="218" t="str">
        <f>IF(AP141="","",'Résultats élèves'!K133)</f>
        <v/>
      </c>
      <c r="AR141" s="219" t="str">
        <f>IF(OR(AND('Résultats élèves'!K133&gt;=$E$4,'Résultats élèves'!K133&lt;=$E$5),'Résultats élèves'!K133="A"),'Groupes de besoin'!A141,"")</f>
        <v/>
      </c>
      <c r="AS141" s="220" t="str">
        <f>IF(AR141="","",'Résultats élèves'!K133)</f>
        <v/>
      </c>
      <c r="AT141" s="221"/>
      <c r="AU141" s="217" t="str">
        <f>IF(OR('Résultats élèves'!L133&lt;$E$4,'Résultats élèves'!L133="A"),'Groupes de besoin'!A141,"")</f>
        <v/>
      </c>
      <c r="AV141" s="218" t="str">
        <f>IF(AU141="","",'Résultats élèves'!L133)</f>
        <v/>
      </c>
      <c r="AW141" s="219" t="str">
        <f>IF(OR(AND('Résultats élèves'!L133&gt;=$E$4,'Résultats élèves'!L133&lt;=$E$5),'Résultats élèves'!L133="A"),'Groupes de besoin'!A141,"")</f>
        <v/>
      </c>
      <c r="AX141" s="220" t="str">
        <f>IF(AW141="","",'Résultats élèves'!L133)</f>
        <v/>
      </c>
      <c r="AY141" s="221"/>
      <c r="AZ141" s="217" t="str">
        <f>IF(OR('Résultats élèves'!M133&lt;$E$4,'Résultats élèves'!M133="A"),'Groupes de besoin'!A141,"")</f>
        <v/>
      </c>
      <c r="BA141" s="218" t="str">
        <f>IF(AZ141="","",'Résultats élèves'!M133)</f>
        <v/>
      </c>
      <c r="BB141" s="219" t="str">
        <f>IF(OR(AND('Résultats élèves'!M133&gt;=$E$4,'Résultats élèves'!M133&lt;=$E$5),'Résultats élèves'!M133="A"),'Groupes de besoin'!A141,"")</f>
        <v/>
      </c>
      <c r="BC141" s="220" t="str">
        <f>IF(BB141="","",'Résultats élèves'!M133)</f>
        <v/>
      </c>
    </row>
    <row r="142" spans="1:55" s="225" customFormat="1">
      <c r="A142" s="227" t="str">
        <f>IF(Accueil!F143="","",Accueil!F143)</f>
        <v/>
      </c>
      <c r="B142" s="217" t="str">
        <f>IF(OR('Résultats élèves'!D134&lt;$E$4,'Résultats élèves'!D134="A"),'Groupes de besoin'!A142,"")</f>
        <v/>
      </c>
      <c r="C142" s="218" t="str">
        <f>IF(B142="","",'Résultats élèves'!D134)</f>
        <v/>
      </c>
      <c r="D142" s="219" t="str">
        <f>IF(OR(AND('Résultats élèves'!D134&gt;=$E$4,'Résultats élèves'!D134&lt;=$E$5),'Résultats élèves'!D134="A"),'Groupes de besoin'!A142,"")</f>
        <v/>
      </c>
      <c r="E142" s="220" t="str">
        <f>IF(D142="","",'Résultats élèves'!D134)</f>
        <v/>
      </c>
      <c r="F142" s="221"/>
      <c r="G142" s="217" t="str">
        <f>IF(OR('Résultats élèves'!E134&lt;$E$4,'Résultats élèves'!E134="A"),'Groupes de besoin'!A142,"")</f>
        <v/>
      </c>
      <c r="H142" s="218" t="str">
        <f>IF(G142="","",'Résultats élèves'!E134)</f>
        <v/>
      </c>
      <c r="I142" s="219" t="str">
        <f>IF(OR(AND('Résultats élèves'!E134&gt;=$E$4,'Résultats élèves'!E134&lt;=$E$5),'Résultats élèves'!E134="A"),'Groupes de besoin'!A142,"")</f>
        <v/>
      </c>
      <c r="J142" s="220" t="str">
        <f>IF(I142="","",'Résultats élèves'!E134)</f>
        <v/>
      </c>
      <c r="K142" s="221"/>
      <c r="L142" s="217" t="str">
        <f>IF(OR('Résultats élèves'!F134&lt;$E$4,'Résultats élèves'!F134="A"),'Groupes de besoin'!A142,"")</f>
        <v/>
      </c>
      <c r="M142" s="218" t="str">
        <f>IF(L142="","",'Résultats élèves'!F134)</f>
        <v/>
      </c>
      <c r="N142" s="219" t="str">
        <f>IF(OR(AND('Résultats élèves'!F134&gt;=$E$4,'Résultats élèves'!F134&lt;=$E$5),'Résultats élèves'!F134="A"),'Groupes de besoin'!A142,"")</f>
        <v/>
      </c>
      <c r="O142" s="220" t="str">
        <f>IF(N142="","",'Résultats élèves'!F134)</f>
        <v/>
      </c>
      <c r="P142" s="221"/>
      <c r="Q142" s="217" t="str">
        <f>IF(OR('Résultats élèves'!G134&lt;$E$4,'Résultats élèves'!G134="A"),'Groupes de besoin'!A142,"")</f>
        <v/>
      </c>
      <c r="R142" s="218" t="str">
        <f>IF(Q142="","",'Résultats élèves'!G134)</f>
        <v/>
      </c>
      <c r="S142" s="219" t="str">
        <f>IF(OR(AND('Résultats élèves'!G134&gt;=$E$4,'Résultats élèves'!G134&lt;=$E$5),'Résultats élèves'!G134="A"),'Groupes de besoin'!A142,"")</f>
        <v/>
      </c>
      <c r="T142" s="220" t="str">
        <f>IF(S142="","",'Résultats élèves'!G134)</f>
        <v/>
      </c>
      <c r="U142" s="221"/>
      <c r="V142" s="217" t="str">
        <f>IF(OR('Résultats élèves'!H134&lt;$E$4,'Résultats élèves'!H134="A"),'Groupes de besoin'!A142,"")</f>
        <v/>
      </c>
      <c r="W142" s="218" t="str">
        <f>IF(V142="","",'Résultats élèves'!H134)</f>
        <v/>
      </c>
      <c r="X142" s="219" t="str">
        <f>IF(OR(AND('Résultats élèves'!H134&gt;=$E$4,'Résultats élèves'!H134&lt;=$E$5),'Résultats élèves'!H134="A"),'Groupes de besoin'!A142,"")</f>
        <v/>
      </c>
      <c r="Y142" s="220" t="str">
        <f>IF(X142="","",'Résultats élèves'!H134)</f>
        <v/>
      </c>
      <c r="Z142" s="222"/>
      <c r="AA142" s="223">
        <f t="shared" si="3"/>
        <v>24</v>
      </c>
      <c r="AB142" s="224">
        <f t="shared" si="1"/>
        <v>20</v>
      </c>
      <c r="AC142" s="291" t="str">
        <f>IF(AA142&lt;$AA$9,#REF!,"")</f>
        <v/>
      </c>
      <c r="AD142" s="291"/>
      <c r="AE142" s="226"/>
      <c r="AF142" s="217" t="str">
        <f>IF(OR('Résultats élèves'!I134&lt;$E$4,'Résultats élèves'!I134="A"),'Groupes de besoin'!A142,"")</f>
        <v/>
      </c>
      <c r="AG142" s="218" t="str">
        <f>IF(AF142="","",'Résultats élèves'!I134)</f>
        <v/>
      </c>
      <c r="AH142" s="219" t="str">
        <f>IF(OR(AND('Résultats élèves'!I134&gt;=$E$4,'Résultats élèves'!I134&lt;=$E$5),'Résultats élèves'!I134="A"),'Groupes de besoin'!A142,"")</f>
        <v/>
      </c>
      <c r="AI142" s="220" t="str">
        <f>IF(AH142="","",'Résultats élèves'!I134)</f>
        <v/>
      </c>
      <c r="AJ142" s="221"/>
      <c r="AK142" s="217" t="str">
        <f>IF(OR('Résultats élèves'!J134&lt;$E$4,'Résultats élèves'!J134="A"),'Groupes de besoin'!A142,"")</f>
        <v/>
      </c>
      <c r="AL142" s="218" t="str">
        <f>IF(AK142="","",'Résultats élèves'!J134)</f>
        <v/>
      </c>
      <c r="AM142" s="219" t="str">
        <f>IF(OR(AND('Résultats élèves'!J134&gt;=$E$4,'Résultats élèves'!J134&lt;=$E$5),'Résultats élèves'!J134="A"),'Groupes de besoin'!A142,"")</f>
        <v/>
      </c>
      <c r="AN142" s="220" t="str">
        <f>IF(AM142="","",'Résultats élèves'!J134)</f>
        <v/>
      </c>
      <c r="AO142" s="221"/>
      <c r="AP142" s="217" t="str">
        <f>IF(OR('Résultats élèves'!K134&lt;$E$4,'Résultats élèves'!K134="A"),'Groupes de besoin'!A142,"")</f>
        <v/>
      </c>
      <c r="AQ142" s="218" t="str">
        <f>IF(AP142="","",'Résultats élèves'!K134)</f>
        <v/>
      </c>
      <c r="AR142" s="219" t="str">
        <f>IF(OR(AND('Résultats élèves'!K134&gt;=$E$4,'Résultats élèves'!K134&lt;=$E$5),'Résultats élèves'!K134="A"),'Groupes de besoin'!A142,"")</f>
        <v/>
      </c>
      <c r="AS142" s="220" t="str">
        <f>IF(AR142="","",'Résultats élèves'!K134)</f>
        <v/>
      </c>
      <c r="AT142" s="221"/>
      <c r="AU142" s="217" t="str">
        <f>IF(OR('Résultats élèves'!L134&lt;$E$4,'Résultats élèves'!L134="A"),'Groupes de besoin'!A142,"")</f>
        <v/>
      </c>
      <c r="AV142" s="218" t="str">
        <f>IF(AU142="","",'Résultats élèves'!L134)</f>
        <v/>
      </c>
      <c r="AW142" s="219" t="str">
        <f>IF(OR(AND('Résultats élèves'!L134&gt;=$E$4,'Résultats élèves'!L134&lt;=$E$5),'Résultats élèves'!L134="A"),'Groupes de besoin'!A142,"")</f>
        <v/>
      </c>
      <c r="AX142" s="220" t="str">
        <f>IF(AW142="","",'Résultats élèves'!L134)</f>
        <v/>
      </c>
      <c r="AY142" s="221"/>
      <c r="AZ142" s="217" t="str">
        <f>IF(OR('Résultats élèves'!M134&lt;$E$4,'Résultats élèves'!M134="A"),'Groupes de besoin'!A142,"")</f>
        <v/>
      </c>
      <c r="BA142" s="218" t="str">
        <f>IF(AZ142="","",'Résultats élèves'!M134)</f>
        <v/>
      </c>
      <c r="BB142" s="219" t="str">
        <f>IF(OR(AND('Résultats élèves'!M134&gt;=$E$4,'Résultats élèves'!M134&lt;=$E$5),'Résultats élèves'!M134="A"),'Groupes de besoin'!A142,"")</f>
        <v/>
      </c>
      <c r="BC142" s="220" t="str">
        <f>IF(BB142="","",'Résultats élèves'!M134)</f>
        <v/>
      </c>
    </row>
    <row r="143" spans="1:55" s="225" customFormat="1">
      <c r="A143" s="227" t="str">
        <f>IF(Accueil!F144="","",Accueil!F144)</f>
        <v/>
      </c>
      <c r="B143" s="217" t="str">
        <f>IF(OR('Résultats élèves'!D135&lt;$E$4,'Résultats élèves'!D135="A"),'Groupes de besoin'!A143,"")</f>
        <v/>
      </c>
      <c r="C143" s="218" t="str">
        <f>IF(B143="","",'Résultats élèves'!D135)</f>
        <v/>
      </c>
      <c r="D143" s="219" t="str">
        <f>IF(OR(AND('Résultats élèves'!D135&gt;=$E$4,'Résultats élèves'!D135&lt;=$E$5),'Résultats élèves'!D135="A"),'Groupes de besoin'!A143,"")</f>
        <v/>
      </c>
      <c r="E143" s="220" t="str">
        <f>IF(D143="","",'Résultats élèves'!D135)</f>
        <v/>
      </c>
      <c r="F143" s="221"/>
      <c r="G143" s="217" t="str">
        <f>IF(OR('Résultats élèves'!E135&lt;$E$4,'Résultats élèves'!E135="A"),'Groupes de besoin'!A143,"")</f>
        <v/>
      </c>
      <c r="H143" s="218" t="str">
        <f>IF(G143="","",'Résultats élèves'!E135)</f>
        <v/>
      </c>
      <c r="I143" s="219" t="str">
        <f>IF(OR(AND('Résultats élèves'!E135&gt;=$E$4,'Résultats élèves'!E135&lt;=$E$5),'Résultats élèves'!E135="A"),'Groupes de besoin'!A143,"")</f>
        <v/>
      </c>
      <c r="J143" s="220" t="str">
        <f>IF(I143="","",'Résultats élèves'!E135)</f>
        <v/>
      </c>
      <c r="K143" s="221"/>
      <c r="L143" s="217" t="str">
        <f>IF(OR('Résultats élèves'!F135&lt;$E$4,'Résultats élèves'!F135="A"),'Groupes de besoin'!A143,"")</f>
        <v/>
      </c>
      <c r="M143" s="218" t="str">
        <f>IF(L143="","",'Résultats élèves'!F135)</f>
        <v/>
      </c>
      <c r="N143" s="219" t="str">
        <f>IF(OR(AND('Résultats élèves'!F135&gt;=$E$4,'Résultats élèves'!F135&lt;=$E$5),'Résultats élèves'!F135="A"),'Groupes de besoin'!A143,"")</f>
        <v/>
      </c>
      <c r="O143" s="220" t="str">
        <f>IF(N143="","",'Résultats élèves'!F135)</f>
        <v/>
      </c>
      <c r="P143" s="221"/>
      <c r="Q143" s="217" t="str">
        <f>IF(OR('Résultats élèves'!G135&lt;$E$4,'Résultats élèves'!G135="A"),'Groupes de besoin'!A143,"")</f>
        <v/>
      </c>
      <c r="R143" s="218" t="str">
        <f>IF(Q143="","",'Résultats élèves'!G135)</f>
        <v/>
      </c>
      <c r="S143" s="219" t="str">
        <f>IF(OR(AND('Résultats élèves'!G135&gt;=$E$4,'Résultats élèves'!G135&lt;=$E$5),'Résultats élèves'!G135="A"),'Groupes de besoin'!A143,"")</f>
        <v/>
      </c>
      <c r="T143" s="220" t="str">
        <f>IF(S143="","",'Résultats élèves'!G135)</f>
        <v/>
      </c>
      <c r="U143" s="221"/>
      <c r="V143" s="217" t="str">
        <f>IF(OR('Résultats élèves'!H135&lt;$E$4,'Résultats élèves'!H135="A"),'Groupes de besoin'!A143,"")</f>
        <v/>
      </c>
      <c r="W143" s="218" t="str">
        <f>IF(V143="","",'Résultats élèves'!H135)</f>
        <v/>
      </c>
      <c r="X143" s="219" t="str">
        <f>IF(OR(AND('Résultats élèves'!H135&gt;=$E$4,'Résultats élèves'!H135&lt;=$E$5),'Résultats élèves'!H135="A"),'Groupes de besoin'!A143,"")</f>
        <v/>
      </c>
      <c r="Y143" s="220" t="str">
        <f>IF(X143="","",'Résultats élèves'!H135)</f>
        <v/>
      </c>
      <c r="Z143" s="222"/>
      <c r="AA143" s="223">
        <f t="shared" si="3"/>
        <v>24</v>
      </c>
      <c r="AB143" s="224">
        <f t="shared" si="1"/>
        <v>20</v>
      </c>
      <c r="AC143" s="291" t="str">
        <f>IF(AA143&lt;$AA$9,#REF!,"")</f>
        <v/>
      </c>
      <c r="AD143" s="291"/>
      <c r="AE143" s="226"/>
      <c r="AF143" s="217" t="str">
        <f>IF(OR('Résultats élèves'!I135&lt;$E$4,'Résultats élèves'!I135="A"),'Groupes de besoin'!A143,"")</f>
        <v/>
      </c>
      <c r="AG143" s="218" t="str">
        <f>IF(AF143="","",'Résultats élèves'!I135)</f>
        <v/>
      </c>
      <c r="AH143" s="219" t="str">
        <f>IF(OR(AND('Résultats élèves'!I135&gt;=$E$4,'Résultats élèves'!I135&lt;=$E$5),'Résultats élèves'!I135="A"),'Groupes de besoin'!A143,"")</f>
        <v/>
      </c>
      <c r="AI143" s="220" t="str">
        <f>IF(AH143="","",'Résultats élèves'!I135)</f>
        <v/>
      </c>
      <c r="AJ143" s="221"/>
      <c r="AK143" s="217" t="str">
        <f>IF(OR('Résultats élèves'!J135&lt;$E$4,'Résultats élèves'!J135="A"),'Groupes de besoin'!A143,"")</f>
        <v/>
      </c>
      <c r="AL143" s="218" t="str">
        <f>IF(AK143="","",'Résultats élèves'!J135)</f>
        <v/>
      </c>
      <c r="AM143" s="219" t="str">
        <f>IF(OR(AND('Résultats élèves'!J135&gt;=$E$4,'Résultats élèves'!J135&lt;=$E$5),'Résultats élèves'!J135="A"),'Groupes de besoin'!A143,"")</f>
        <v/>
      </c>
      <c r="AN143" s="220" t="str">
        <f>IF(AM143="","",'Résultats élèves'!J135)</f>
        <v/>
      </c>
      <c r="AO143" s="221"/>
      <c r="AP143" s="217" t="str">
        <f>IF(OR('Résultats élèves'!K135&lt;$E$4,'Résultats élèves'!K135="A"),'Groupes de besoin'!A143,"")</f>
        <v/>
      </c>
      <c r="AQ143" s="218" t="str">
        <f>IF(AP143="","",'Résultats élèves'!K135)</f>
        <v/>
      </c>
      <c r="AR143" s="219" t="str">
        <f>IF(OR(AND('Résultats élèves'!K135&gt;=$E$4,'Résultats élèves'!K135&lt;=$E$5),'Résultats élèves'!K135="A"),'Groupes de besoin'!A143,"")</f>
        <v/>
      </c>
      <c r="AS143" s="220" t="str">
        <f>IF(AR143="","",'Résultats élèves'!K135)</f>
        <v/>
      </c>
      <c r="AT143" s="221"/>
      <c r="AU143" s="217" t="str">
        <f>IF(OR('Résultats élèves'!L135&lt;$E$4,'Résultats élèves'!L135="A"),'Groupes de besoin'!A143,"")</f>
        <v/>
      </c>
      <c r="AV143" s="218" t="str">
        <f>IF(AU143="","",'Résultats élèves'!L135)</f>
        <v/>
      </c>
      <c r="AW143" s="219" t="str">
        <f>IF(OR(AND('Résultats élèves'!L135&gt;=$E$4,'Résultats élèves'!L135&lt;=$E$5),'Résultats élèves'!L135="A"),'Groupes de besoin'!A143,"")</f>
        <v/>
      </c>
      <c r="AX143" s="220" t="str">
        <f>IF(AW143="","",'Résultats élèves'!L135)</f>
        <v/>
      </c>
      <c r="AY143" s="221"/>
      <c r="AZ143" s="217" t="str">
        <f>IF(OR('Résultats élèves'!M135&lt;$E$4,'Résultats élèves'!M135="A"),'Groupes de besoin'!A143,"")</f>
        <v/>
      </c>
      <c r="BA143" s="218" t="str">
        <f>IF(AZ143="","",'Résultats élèves'!M135)</f>
        <v/>
      </c>
      <c r="BB143" s="219" t="str">
        <f>IF(OR(AND('Résultats élèves'!M135&gt;=$E$4,'Résultats élèves'!M135&lt;=$E$5),'Résultats élèves'!M135="A"),'Groupes de besoin'!A143,"")</f>
        <v/>
      </c>
      <c r="BC143" s="220" t="str">
        <f>IF(BB143="","",'Résultats élèves'!M135)</f>
        <v/>
      </c>
    </row>
    <row r="144" spans="1:55" s="225" customFormat="1">
      <c r="A144" s="227" t="str">
        <f>IF(Accueil!F145="","",Accueil!F145)</f>
        <v/>
      </c>
      <c r="B144" s="217" t="str">
        <f>IF(OR('Résultats élèves'!D136&lt;$E$4,'Résultats élèves'!D136="A"),'Groupes de besoin'!A144,"")</f>
        <v/>
      </c>
      <c r="C144" s="218" t="str">
        <f>IF(B144="","",'Résultats élèves'!D136)</f>
        <v/>
      </c>
      <c r="D144" s="219" t="str">
        <f>IF(OR(AND('Résultats élèves'!D136&gt;=$E$4,'Résultats élèves'!D136&lt;=$E$5),'Résultats élèves'!D136="A"),'Groupes de besoin'!A144,"")</f>
        <v/>
      </c>
      <c r="E144" s="220" t="str">
        <f>IF(D144="","",'Résultats élèves'!D136)</f>
        <v/>
      </c>
      <c r="F144" s="221"/>
      <c r="G144" s="217" t="str">
        <f>IF(OR('Résultats élèves'!E136&lt;$E$4,'Résultats élèves'!E136="A"),'Groupes de besoin'!A144,"")</f>
        <v/>
      </c>
      <c r="H144" s="218" t="str">
        <f>IF(G144="","",'Résultats élèves'!E136)</f>
        <v/>
      </c>
      <c r="I144" s="219" t="str">
        <f>IF(OR(AND('Résultats élèves'!E136&gt;=$E$4,'Résultats élèves'!E136&lt;=$E$5),'Résultats élèves'!E136="A"),'Groupes de besoin'!A144,"")</f>
        <v/>
      </c>
      <c r="J144" s="220" t="str">
        <f>IF(I144="","",'Résultats élèves'!E136)</f>
        <v/>
      </c>
      <c r="K144" s="221"/>
      <c r="L144" s="217" t="str">
        <f>IF(OR('Résultats élèves'!F136&lt;$E$4,'Résultats élèves'!F136="A"),'Groupes de besoin'!A144,"")</f>
        <v/>
      </c>
      <c r="M144" s="218" t="str">
        <f>IF(L144="","",'Résultats élèves'!F136)</f>
        <v/>
      </c>
      <c r="N144" s="219" t="str">
        <f>IF(OR(AND('Résultats élèves'!F136&gt;=$E$4,'Résultats élèves'!F136&lt;=$E$5),'Résultats élèves'!F136="A"),'Groupes de besoin'!A144,"")</f>
        <v/>
      </c>
      <c r="O144" s="220" t="str">
        <f>IF(N144="","",'Résultats élèves'!F136)</f>
        <v/>
      </c>
      <c r="P144" s="221"/>
      <c r="Q144" s="217" t="str">
        <f>IF(OR('Résultats élèves'!G136&lt;$E$4,'Résultats élèves'!G136="A"),'Groupes de besoin'!A144,"")</f>
        <v/>
      </c>
      <c r="R144" s="218" t="str">
        <f>IF(Q144="","",'Résultats élèves'!G136)</f>
        <v/>
      </c>
      <c r="S144" s="219" t="str">
        <f>IF(OR(AND('Résultats élèves'!G136&gt;=$E$4,'Résultats élèves'!G136&lt;=$E$5),'Résultats élèves'!G136="A"),'Groupes de besoin'!A144,"")</f>
        <v/>
      </c>
      <c r="T144" s="220" t="str">
        <f>IF(S144="","",'Résultats élèves'!G136)</f>
        <v/>
      </c>
      <c r="U144" s="221"/>
      <c r="V144" s="217" t="str">
        <f>IF(OR('Résultats élèves'!H136&lt;$E$4,'Résultats élèves'!H136="A"),'Groupes de besoin'!A144,"")</f>
        <v/>
      </c>
      <c r="W144" s="218" t="str">
        <f>IF(V144="","",'Résultats élèves'!H136)</f>
        <v/>
      </c>
      <c r="X144" s="219" t="str">
        <f>IF(OR(AND('Résultats élèves'!H136&gt;=$E$4,'Résultats élèves'!H136&lt;=$E$5),'Résultats élèves'!H136="A"),'Groupes de besoin'!A144,"")</f>
        <v/>
      </c>
      <c r="Y144" s="220" t="str">
        <f>IF(X144="","",'Résultats élèves'!H136)</f>
        <v/>
      </c>
      <c r="Z144" s="222"/>
      <c r="AA144" s="223">
        <f t="shared" si="3"/>
        <v>24</v>
      </c>
      <c r="AB144" s="224">
        <f t="shared" si="1"/>
        <v>20</v>
      </c>
      <c r="AC144" s="291" t="str">
        <f>IF(AA144&lt;$AA$9,#REF!,"")</f>
        <v/>
      </c>
      <c r="AD144" s="291"/>
      <c r="AE144" s="226"/>
      <c r="AF144" s="217" t="str">
        <f>IF(OR('Résultats élèves'!I136&lt;$E$4,'Résultats élèves'!I136="A"),'Groupes de besoin'!A144,"")</f>
        <v/>
      </c>
      <c r="AG144" s="218" t="str">
        <f>IF(AF144="","",'Résultats élèves'!I136)</f>
        <v/>
      </c>
      <c r="AH144" s="219" t="str">
        <f>IF(OR(AND('Résultats élèves'!I136&gt;=$E$4,'Résultats élèves'!I136&lt;=$E$5),'Résultats élèves'!I136="A"),'Groupes de besoin'!A144,"")</f>
        <v/>
      </c>
      <c r="AI144" s="220" t="str">
        <f>IF(AH144="","",'Résultats élèves'!I136)</f>
        <v/>
      </c>
      <c r="AJ144" s="221"/>
      <c r="AK144" s="217" t="str">
        <f>IF(OR('Résultats élèves'!J136&lt;$E$4,'Résultats élèves'!J136="A"),'Groupes de besoin'!A144,"")</f>
        <v/>
      </c>
      <c r="AL144" s="218" t="str">
        <f>IF(AK144="","",'Résultats élèves'!J136)</f>
        <v/>
      </c>
      <c r="AM144" s="219" t="str">
        <f>IF(OR(AND('Résultats élèves'!J136&gt;=$E$4,'Résultats élèves'!J136&lt;=$E$5),'Résultats élèves'!J136="A"),'Groupes de besoin'!A144,"")</f>
        <v/>
      </c>
      <c r="AN144" s="220" t="str">
        <f>IF(AM144="","",'Résultats élèves'!J136)</f>
        <v/>
      </c>
      <c r="AO144" s="221"/>
      <c r="AP144" s="217" t="str">
        <f>IF(OR('Résultats élèves'!K136&lt;$E$4,'Résultats élèves'!K136="A"),'Groupes de besoin'!A144,"")</f>
        <v/>
      </c>
      <c r="AQ144" s="218" t="str">
        <f>IF(AP144="","",'Résultats élèves'!K136)</f>
        <v/>
      </c>
      <c r="AR144" s="219" t="str">
        <f>IF(OR(AND('Résultats élèves'!K136&gt;=$E$4,'Résultats élèves'!K136&lt;=$E$5),'Résultats élèves'!K136="A"),'Groupes de besoin'!A144,"")</f>
        <v/>
      </c>
      <c r="AS144" s="220" t="str">
        <f>IF(AR144="","",'Résultats élèves'!K136)</f>
        <v/>
      </c>
      <c r="AT144" s="221"/>
      <c r="AU144" s="217" t="str">
        <f>IF(OR('Résultats élèves'!L136&lt;$E$4,'Résultats élèves'!L136="A"),'Groupes de besoin'!A144,"")</f>
        <v/>
      </c>
      <c r="AV144" s="218" t="str">
        <f>IF(AU144="","",'Résultats élèves'!L136)</f>
        <v/>
      </c>
      <c r="AW144" s="219" t="str">
        <f>IF(OR(AND('Résultats élèves'!L136&gt;=$E$4,'Résultats élèves'!L136&lt;=$E$5),'Résultats élèves'!L136="A"),'Groupes de besoin'!A144,"")</f>
        <v/>
      </c>
      <c r="AX144" s="220" t="str">
        <f>IF(AW144="","",'Résultats élèves'!L136)</f>
        <v/>
      </c>
      <c r="AY144" s="221"/>
      <c r="AZ144" s="217" t="str">
        <f>IF(OR('Résultats élèves'!M136&lt;$E$4,'Résultats élèves'!M136="A"),'Groupes de besoin'!A144,"")</f>
        <v/>
      </c>
      <c r="BA144" s="218" t="str">
        <f>IF(AZ144="","",'Résultats élèves'!M136)</f>
        <v/>
      </c>
      <c r="BB144" s="219" t="str">
        <f>IF(OR(AND('Résultats élèves'!M136&gt;=$E$4,'Résultats élèves'!M136&lt;=$E$5),'Résultats élèves'!M136="A"),'Groupes de besoin'!A144,"")</f>
        <v/>
      </c>
      <c r="BC144" s="220" t="str">
        <f>IF(BB144="","",'Résultats élèves'!M136)</f>
        <v/>
      </c>
    </row>
    <row r="145" spans="1:55" s="225" customFormat="1">
      <c r="A145" s="227" t="str">
        <f>IF(Accueil!F146="","",Accueil!F146)</f>
        <v/>
      </c>
      <c r="B145" s="217" t="str">
        <f>IF(OR('Résultats élèves'!D137&lt;$E$4,'Résultats élèves'!D137="A"),'Groupes de besoin'!A145,"")</f>
        <v/>
      </c>
      <c r="C145" s="218" t="str">
        <f>IF(B145="","",'Résultats élèves'!D137)</f>
        <v/>
      </c>
      <c r="D145" s="219" t="str">
        <f>IF(OR(AND('Résultats élèves'!D137&gt;=$E$4,'Résultats élèves'!D137&lt;=$E$5),'Résultats élèves'!D137="A"),'Groupes de besoin'!A145,"")</f>
        <v/>
      </c>
      <c r="E145" s="220" t="str">
        <f>IF(D145="","",'Résultats élèves'!D137)</f>
        <v/>
      </c>
      <c r="F145" s="221"/>
      <c r="G145" s="217" t="str">
        <f>IF(OR('Résultats élèves'!E137&lt;$E$4,'Résultats élèves'!E137="A"),'Groupes de besoin'!A145,"")</f>
        <v/>
      </c>
      <c r="H145" s="218" t="str">
        <f>IF(G145="","",'Résultats élèves'!E137)</f>
        <v/>
      </c>
      <c r="I145" s="219" t="str">
        <f>IF(OR(AND('Résultats élèves'!E137&gt;=$E$4,'Résultats élèves'!E137&lt;=$E$5),'Résultats élèves'!E137="A"),'Groupes de besoin'!A145,"")</f>
        <v/>
      </c>
      <c r="J145" s="220" t="str">
        <f>IF(I145="","",'Résultats élèves'!E137)</f>
        <v/>
      </c>
      <c r="K145" s="221"/>
      <c r="L145" s="217" t="str">
        <f>IF(OR('Résultats élèves'!F137&lt;$E$4,'Résultats élèves'!F137="A"),'Groupes de besoin'!A145,"")</f>
        <v/>
      </c>
      <c r="M145" s="218" t="str">
        <f>IF(L145="","",'Résultats élèves'!F137)</f>
        <v/>
      </c>
      <c r="N145" s="219" t="str">
        <f>IF(OR(AND('Résultats élèves'!F137&gt;=$E$4,'Résultats élèves'!F137&lt;=$E$5),'Résultats élèves'!F137="A"),'Groupes de besoin'!A145,"")</f>
        <v/>
      </c>
      <c r="O145" s="220" t="str">
        <f>IF(N145="","",'Résultats élèves'!F137)</f>
        <v/>
      </c>
      <c r="P145" s="221"/>
      <c r="Q145" s="217" t="str">
        <f>IF(OR('Résultats élèves'!G137&lt;$E$4,'Résultats élèves'!G137="A"),'Groupes de besoin'!A145,"")</f>
        <v/>
      </c>
      <c r="R145" s="218" t="str">
        <f>IF(Q145="","",'Résultats élèves'!G137)</f>
        <v/>
      </c>
      <c r="S145" s="219" t="str">
        <f>IF(OR(AND('Résultats élèves'!G137&gt;=$E$4,'Résultats élèves'!G137&lt;=$E$5),'Résultats élèves'!G137="A"),'Groupes de besoin'!A145,"")</f>
        <v/>
      </c>
      <c r="T145" s="220" t="str">
        <f>IF(S145="","",'Résultats élèves'!G137)</f>
        <v/>
      </c>
      <c r="U145" s="221"/>
      <c r="V145" s="217" t="str">
        <f>IF(OR('Résultats élèves'!H137&lt;$E$4,'Résultats élèves'!H137="A"),'Groupes de besoin'!A145,"")</f>
        <v/>
      </c>
      <c r="W145" s="218" t="str">
        <f>IF(V145="","",'Résultats élèves'!H137)</f>
        <v/>
      </c>
      <c r="X145" s="219" t="str">
        <f>IF(OR(AND('Résultats élèves'!H137&gt;=$E$4,'Résultats élèves'!H137&lt;=$E$5),'Résultats élèves'!H137="A"),'Groupes de besoin'!A145,"")</f>
        <v/>
      </c>
      <c r="Y145" s="220" t="str">
        <f>IF(X145="","",'Résultats élèves'!H137)</f>
        <v/>
      </c>
      <c r="Z145" s="222"/>
      <c r="AA145" s="223">
        <f t="shared" si="3"/>
        <v>24</v>
      </c>
      <c r="AB145" s="224">
        <f t="shared" si="1"/>
        <v>20</v>
      </c>
      <c r="AC145" s="291" t="str">
        <f>IF(AA145&lt;$AA$9,#REF!,"")</f>
        <v/>
      </c>
      <c r="AD145" s="291"/>
      <c r="AE145" s="226"/>
      <c r="AF145" s="217" t="str">
        <f>IF(OR('Résultats élèves'!I137&lt;$E$4,'Résultats élèves'!I137="A"),'Groupes de besoin'!A145,"")</f>
        <v/>
      </c>
      <c r="AG145" s="218" t="str">
        <f>IF(AF145="","",'Résultats élèves'!I137)</f>
        <v/>
      </c>
      <c r="AH145" s="219" t="str">
        <f>IF(OR(AND('Résultats élèves'!I137&gt;=$E$4,'Résultats élèves'!I137&lt;=$E$5),'Résultats élèves'!I137="A"),'Groupes de besoin'!A145,"")</f>
        <v/>
      </c>
      <c r="AI145" s="220" t="str">
        <f>IF(AH145="","",'Résultats élèves'!I137)</f>
        <v/>
      </c>
      <c r="AJ145" s="221"/>
      <c r="AK145" s="217" t="str">
        <f>IF(OR('Résultats élèves'!J137&lt;$E$4,'Résultats élèves'!J137="A"),'Groupes de besoin'!A145,"")</f>
        <v/>
      </c>
      <c r="AL145" s="218" t="str">
        <f>IF(AK145="","",'Résultats élèves'!J137)</f>
        <v/>
      </c>
      <c r="AM145" s="219" t="str">
        <f>IF(OR(AND('Résultats élèves'!J137&gt;=$E$4,'Résultats élèves'!J137&lt;=$E$5),'Résultats élèves'!J137="A"),'Groupes de besoin'!A145,"")</f>
        <v/>
      </c>
      <c r="AN145" s="220" t="str">
        <f>IF(AM145="","",'Résultats élèves'!J137)</f>
        <v/>
      </c>
      <c r="AO145" s="221"/>
      <c r="AP145" s="217" t="str">
        <f>IF(OR('Résultats élèves'!K137&lt;$E$4,'Résultats élèves'!K137="A"),'Groupes de besoin'!A145,"")</f>
        <v/>
      </c>
      <c r="AQ145" s="218" t="str">
        <f>IF(AP145="","",'Résultats élèves'!K137)</f>
        <v/>
      </c>
      <c r="AR145" s="219" t="str">
        <f>IF(OR(AND('Résultats élèves'!K137&gt;=$E$4,'Résultats élèves'!K137&lt;=$E$5),'Résultats élèves'!K137="A"),'Groupes de besoin'!A145,"")</f>
        <v/>
      </c>
      <c r="AS145" s="220" t="str">
        <f>IF(AR145="","",'Résultats élèves'!K137)</f>
        <v/>
      </c>
      <c r="AT145" s="221"/>
      <c r="AU145" s="217" t="str">
        <f>IF(OR('Résultats élèves'!L137&lt;$E$4,'Résultats élèves'!L137="A"),'Groupes de besoin'!A145,"")</f>
        <v/>
      </c>
      <c r="AV145" s="218" t="str">
        <f>IF(AU145="","",'Résultats élèves'!L137)</f>
        <v/>
      </c>
      <c r="AW145" s="219" t="str">
        <f>IF(OR(AND('Résultats élèves'!L137&gt;=$E$4,'Résultats élèves'!L137&lt;=$E$5),'Résultats élèves'!L137="A"),'Groupes de besoin'!A145,"")</f>
        <v/>
      </c>
      <c r="AX145" s="220" t="str">
        <f>IF(AW145="","",'Résultats élèves'!L137)</f>
        <v/>
      </c>
      <c r="AY145" s="221"/>
      <c r="AZ145" s="217" t="str">
        <f>IF(OR('Résultats élèves'!M137&lt;$E$4,'Résultats élèves'!M137="A"),'Groupes de besoin'!A145,"")</f>
        <v/>
      </c>
      <c r="BA145" s="218" t="str">
        <f>IF(AZ145="","",'Résultats élèves'!M137)</f>
        <v/>
      </c>
      <c r="BB145" s="219" t="str">
        <f>IF(OR(AND('Résultats élèves'!M137&gt;=$E$4,'Résultats élèves'!M137&lt;=$E$5),'Résultats élèves'!M137="A"),'Groupes de besoin'!A145,"")</f>
        <v/>
      </c>
      <c r="BC145" s="220" t="str">
        <f>IF(BB145="","",'Résultats élèves'!M137)</f>
        <v/>
      </c>
    </row>
    <row r="146" spans="1:55" s="225" customFormat="1">
      <c r="A146" s="227" t="str">
        <f>IF(Accueil!F147="","",Accueil!F147)</f>
        <v/>
      </c>
      <c r="B146" s="217" t="str">
        <f>IF(OR('Résultats élèves'!D138&lt;$E$4,'Résultats élèves'!D138="A"),'Groupes de besoin'!A146,"")</f>
        <v/>
      </c>
      <c r="C146" s="218" t="str">
        <f>IF(B146="","",'Résultats élèves'!D138)</f>
        <v/>
      </c>
      <c r="D146" s="219" t="str">
        <f>IF(OR(AND('Résultats élèves'!D138&gt;=$E$4,'Résultats élèves'!D138&lt;=$E$5),'Résultats élèves'!D138="A"),'Groupes de besoin'!A146,"")</f>
        <v/>
      </c>
      <c r="E146" s="220" t="str">
        <f>IF(D146="","",'Résultats élèves'!D138)</f>
        <v/>
      </c>
      <c r="F146" s="221"/>
      <c r="G146" s="217" t="str">
        <f>IF(OR('Résultats élèves'!E138&lt;$E$4,'Résultats élèves'!E138="A"),'Groupes de besoin'!A146,"")</f>
        <v/>
      </c>
      <c r="H146" s="218" t="str">
        <f>IF(G146="","",'Résultats élèves'!E138)</f>
        <v/>
      </c>
      <c r="I146" s="219" t="str">
        <f>IF(OR(AND('Résultats élèves'!E138&gt;=$E$4,'Résultats élèves'!E138&lt;=$E$5),'Résultats élèves'!E138="A"),'Groupes de besoin'!A146,"")</f>
        <v/>
      </c>
      <c r="J146" s="220" t="str">
        <f>IF(I146="","",'Résultats élèves'!E138)</f>
        <v/>
      </c>
      <c r="K146" s="221"/>
      <c r="L146" s="217" t="str">
        <f>IF(OR('Résultats élèves'!F138&lt;$E$4,'Résultats élèves'!F138="A"),'Groupes de besoin'!A146,"")</f>
        <v/>
      </c>
      <c r="M146" s="218" t="str">
        <f>IF(L146="","",'Résultats élèves'!F138)</f>
        <v/>
      </c>
      <c r="N146" s="219" t="str">
        <f>IF(OR(AND('Résultats élèves'!F138&gt;=$E$4,'Résultats élèves'!F138&lt;=$E$5),'Résultats élèves'!F138="A"),'Groupes de besoin'!A146,"")</f>
        <v/>
      </c>
      <c r="O146" s="220" t="str">
        <f>IF(N146="","",'Résultats élèves'!F138)</f>
        <v/>
      </c>
      <c r="P146" s="221"/>
      <c r="Q146" s="217" t="str">
        <f>IF(OR('Résultats élèves'!G138&lt;$E$4,'Résultats élèves'!G138="A"),'Groupes de besoin'!A146,"")</f>
        <v/>
      </c>
      <c r="R146" s="218" t="str">
        <f>IF(Q146="","",'Résultats élèves'!G138)</f>
        <v/>
      </c>
      <c r="S146" s="219" t="str">
        <f>IF(OR(AND('Résultats élèves'!G138&gt;=$E$4,'Résultats élèves'!G138&lt;=$E$5),'Résultats élèves'!G138="A"),'Groupes de besoin'!A146,"")</f>
        <v/>
      </c>
      <c r="T146" s="220" t="str">
        <f>IF(S146="","",'Résultats élèves'!G138)</f>
        <v/>
      </c>
      <c r="U146" s="221"/>
      <c r="V146" s="217" t="str">
        <f>IF(OR('Résultats élèves'!H138&lt;$E$4,'Résultats élèves'!H138="A"),'Groupes de besoin'!A146,"")</f>
        <v/>
      </c>
      <c r="W146" s="218" t="str">
        <f>IF(V146="","",'Résultats élèves'!H138)</f>
        <v/>
      </c>
      <c r="X146" s="219" t="str">
        <f>IF(OR(AND('Résultats élèves'!H138&gt;=$E$4,'Résultats élèves'!H138&lt;=$E$5),'Résultats élèves'!H138="A"),'Groupes de besoin'!A146,"")</f>
        <v/>
      </c>
      <c r="Y146" s="220" t="str">
        <f>IF(X146="","",'Résultats élèves'!H138)</f>
        <v/>
      </c>
      <c r="Z146" s="222"/>
      <c r="AA146" s="223">
        <f t="shared" si="3"/>
        <v>24</v>
      </c>
      <c r="AB146" s="224">
        <f t="shared" si="1"/>
        <v>20</v>
      </c>
      <c r="AC146" s="291" t="str">
        <f>IF(AA146&lt;$AA$9,#REF!,"")</f>
        <v/>
      </c>
      <c r="AD146" s="291"/>
      <c r="AE146" s="226"/>
      <c r="AF146" s="217" t="str">
        <f>IF(OR('Résultats élèves'!I138&lt;$E$4,'Résultats élèves'!I138="A"),'Groupes de besoin'!A146,"")</f>
        <v/>
      </c>
      <c r="AG146" s="218" t="str">
        <f>IF(AF146="","",'Résultats élèves'!I138)</f>
        <v/>
      </c>
      <c r="AH146" s="219" t="str">
        <f>IF(OR(AND('Résultats élèves'!I138&gt;=$E$4,'Résultats élèves'!I138&lt;=$E$5),'Résultats élèves'!I138="A"),'Groupes de besoin'!A146,"")</f>
        <v/>
      </c>
      <c r="AI146" s="220" t="str">
        <f>IF(AH146="","",'Résultats élèves'!I138)</f>
        <v/>
      </c>
      <c r="AJ146" s="221"/>
      <c r="AK146" s="217" t="str">
        <f>IF(OR('Résultats élèves'!J138&lt;$E$4,'Résultats élèves'!J138="A"),'Groupes de besoin'!A146,"")</f>
        <v/>
      </c>
      <c r="AL146" s="218" t="str">
        <f>IF(AK146="","",'Résultats élèves'!J138)</f>
        <v/>
      </c>
      <c r="AM146" s="219" t="str">
        <f>IF(OR(AND('Résultats élèves'!J138&gt;=$E$4,'Résultats élèves'!J138&lt;=$E$5),'Résultats élèves'!J138="A"),'Groupes de besoin'!A146,"")</f>
        <v/>
      </c>
      <c r="AN146" s="220" t="str">
        <f>IF(AM146="","",'Résultats élèves'!J138)</f>
        <v/>
      </c>
      <c r="AO146" s="221"/>
      <c r="AP146" s="217" t="str">
        <f>IF(OR('Résultats élèves'!K138&lt;$E$4,'Résultats élèves'!K138="A"),'Groupes de besoin'!A146,"")</f>
        <v/>
      </c>
      <c r="AQ146" s="218" t="str">
        <f>IF(AP146="","",'Résultats élèves'!K138)</f>
        <v/>
      </c>
      <c r="AR146" s="219" t="str">
        <f>IF(OR(AND('Résultats élèves'!K138&gt;=$E$4,'Résultats élèves'!K138&lt;=$E$5),'Résultats élèves'!K138="A"),'Groupes de besoin'!A146,"")</f>
        <v/>
      </c>
      <c r="AS146" s="220" t="str">
        <f>IF(AR146="","",'Résultats élèves'!K138)</f>
        <v/>
      </c>
      <c r="AT146" s="221"/>
      <c r="AU146" s="217" t="str">
        <f>IF(OR('Résultats élèves'!L138&lt;$E$4,'Résultats élèves'!L138="A"),'Groupes de besoin'!A146,"")</f>
        <v/>
      </c>
      <c r="AV146" s="218" t="str">
        <f>IF(AU146="","",'Résultats élèves'!L138)</f>
        <v/>
      </c>
      <c r="AW146" s="219" t="str">
        <f>IF(OR(AND('Résultats élèves'!L138&gt;=$E$4,'Résultats élèves'!L138&lt;=$E$5),'Résultats élèves'!L138="A"),'Groupes de besoin'!A146,"")</f>
        <v/>
      </c>
      <c r="AX146" s="220" t="str">
        <f>IF(AW146="","",'Résultats élèves'!L138)</f>
        <v/>
      </c>
      <c r="AY146" s="221"/>
      <c r="AZ146" s="217" t="str">
        <f>IF(OR('Résultats élèves'!M138&lt;$E$4,'Résultats élèves'!M138="A"),'Groupes de besoin'!A146,"")</f>
        <v/>
      </c>
      <c r="BA146" s="218" t="str">
        <f>IF(AZ146="","",'Résultats élèves'!M138)</f>
        <v/>
      </c>
      <c r="BB146" s="219" t="str">
        <f>IF(OR(AND('Résultats élèves'!M138&gt;=$E$4,'Résultats élèves'!M138&lt;=$E$5),'Résultats élèves'!M138="A"),'Groupes de besoin'!A146,"")</f>
        <v/>
      </c>
      <c r="BC146" s="220" t="str">
        <f>IF(BB146="","",'Résultats élèves'!M138)</f>
        <v/>
      </c>
    </row>
    <row r="147" spans="1:55" s="225" customFormat="1">
      <c r="A147" s="227" t="str">
        <f>IF(Accueil!F148="","",Accueil!F148)</f>
        <v/>
      </c>
      <c r="B147" s="217" t="str">
        <f>IF(OR('Résultats élèves'!D139&lt;$E$4,'Résultats élèves'!D139="A"),'Groupes de besoin'!A147,"")</f>
        <v/>
      </c>
      <c r="C147" s="218" t="str">
        <f>IF(B147="","",'Résultats élèves'!D139)</f>
        <v/>
      </c>
      <c r="D147" s="219" t="str">
        <f>IF(OR(AND('Résultats élèves'!D139&gt;=$E$4,'Résultats élèves'!D139&lt;=$E$5),'Résultats élèves'!D139="A"),'Groupes de besoin'!A147,"")</f>
        <v/>
      </c>
      <c r="E147" s="220" t="str">
        <f>IF(D147="","",'Résultats élèves'!D139)</f>
        <v/>
      </c>
      <c r="F147" s="221"/>
      <c r="G147" s="217" t="str">
        <f>IF(OR('Résultats élèves'!E139&lt;$E$4,'Résultats élèves'!E139="A"),'Groupes de besoin'!A147,"")</f>
        <v/>
      </c>
      <c r="H147" s="218" t="str">
        <f>IF(G147="","",'Résultats élèves'!E139)</f>
        <v/>
      </c>
      <c r="I147" s="219" t="str">
        <f>IF(OR(AND('Résultats élèves'!E139&gt;=$E$4,'Résultats élèves'!E139&lt;=$E$5),'Résultats élèves'!E139="A"),'Groupes de besoin'!A147,"")</f>
        <v/>
      </c>
      <c r="J147" s="220" t="str">
        <f>IF(I147="","",'Résultats élèves'!E139)</f>
        <v/>
      </c>
      <c r="K147" s="221"/>
      <c r="L147" s="217" t="str">
        <f>IF(OR('Résultats élèves'!F139&lt;$E$4,'Résultats élèves'!F139="A"),'Groupes de besoin'!A147,"")</f>
        <v/>
      </c>
      <c r="M147" s="218" t="str">
        <f>IF(L147="","",'Résultats élèves'!F139)</f>
        <v/>
      </c>
      <c r="N147" s="219" t="str">
        <f>IF(OR(AND('Résultats élèves'!F139&gt;=$E$4,'Résultats élèves'!F139&lt;=$E$5),'Résultats élèves'!F139="A"),'Groupes de besoin'!A147,"")</f>
        <v/>
      </c>
      <c r="O147" s="220" t="str">
        <f>IF(N147="","",'Résultats élèves'!F139)</f>
        <v/>
      </c>
      <c r="P147" s="221"/>
      <c r="Q147" s="217" t="str">
        <f>IF(OR('Résultats élèves'!G139&lt;$E$4,'Résultats élèves'!G139="A"),'Groupes de besoin'!A147,"")</f>
        <v/>
      </c>
      <c r="R147" s="218" t="str">
        <f>IF(Q147="","",'Résultats élèves'!G139)</f>
        <v/>
      </c>
      <c r="S147" s="219" t="str">
        <f>IF(OR(AND('Résultats élèves'!G139&gt;=$E$4,'Résultats élèves'!G139&lt;=$E$5),'Résultats élèves'!G139="A"),'Groupes de besoin'!A147,"")</f>
        <v/>
      </c>
      <c r="T147" s="220" t="str">
        <f>IF(S147="","",'Résultats élèves'!G139)</f>
        <v/>
      </c>
      <c r="U147" s="221"/>
      <c r="V147" s="217" t="str">
        <f>IF(OR('Résultats élèves'!H139&lt;$E$4,'Résultats élèves'!H139="A"),'Groupes de besoin'!A147,"")</f>
        <v/>
      </c>
      <c r="W147" s="218" t="str">
        <f>IF(V147="","",'Résultats élèves'!H139)</f>
        <v/>
      </c>
      <c r="X147" s="219" t="str">
        <f>IF(OR(AND('Résultats élèves'!H139&gt;=$E$4,'Résultats élèves'!H139&lt;=$E$5),'Résultats élèves'!H139="A"),'Groupes de besoin'!A147,"")</f>
        <v/>
      </c>
      <c r="Y147" s="220" t="str">
        <f>IF(X147="","",'Résultats élèves'!H139)</f>
        <v/>
      </c>
      <c r="Z147" s="222"/>
      <c r="AA147" s="223">
        <f t="shared" si="3"/>
        <v>24</v>
      </c>
      <c r="AB147" s="224">
        <f t="shared" si="1"/>
        <v>20</v>
      </c>
      <c r="AC147" s="291" t="str">
        <f>IF(AA147&lt;$AA$9,#REF!,"")</f>
        <v/>
      </c>
      <c r="AD147" s="291"/>
      <c r="AE147" s="226"/>
      <c r="AF147" s="217" t="str">
        <f>IF(OR('Résultats élèves'!I139&lt;$E$4,'Résultats élèves'!I139="A"),'Groupes de besoin'!A147,"")</f>
        <v/>
      </c>
      <c r="AG147" s="218" t="str">
        <f>IF(AF147="","",'Résultats élèves'!I139)</f>
        <v/>
      </c>
      <c r="AH147" s="219" t="str">
        <f>IF(OR(AND('Résultats élèves'!I139&gt;=$E$4,'Résultats élèves'!I139&lt;=$E$5),'Résultats élèves'!I139="A"),'Groupes de besoin'!A147,"")</f>
        <v/>
      </c>
      <c r="AI147" s="220" t="str">
        <f>IF(AH147="","",'Résultats élèves'!I139)</f>
        <v/>
      </c>
      <c r="AJ147" s="221"/>
      <c r="AK147" s="217" t="str">
        <f>IF(OR('Résultats élèves'!J139&lt;$E$4,'Résultats élèves'!J139="A"),'Groupes de besoin'!A147,"")</f>
        <v/>
      </c>
      <c r="AL147" s="218" t="str">
        <f>IF(AK147="","",'Résultats élèves'!J139)</f>
        <v/>
      </c>
      <c r="AM147" s="219" t="str">
        <f>IF(OR(AND('Résultats élèves'!J139&gt;=$E$4,'Résultats élèves'!J139&lt;=$E$5),'Résultats élèves'!J139="A"),'Groupes de besoin'!A147,"")</f>
        <v/>
      </c>
      <c r="AN147" s="220" t="str">
        <f>IF(AM147="","",'Résultats élèves'!J139)</f>
        <v/>
      </c>
      <c r="AO147" s="221"/>
      <c r="AP147" s="217" t="str">
        <f>IF(OR('Résultats élèves'!K139&lt;$E$4,'Résultats élèves'!K139="A"),'Groupes de besoin'!A147,"")</f>
        <v/>
      </c>
      <c r="AQ147" s="218" t="str">
        <f>IF(AP147="","",'Résultats élèves'!K139)</f>
        <v/>
      </c>
      <c r="AR147" s="219" t="str">
        <f>IF(OR(AND('Résultats élèves'!K139&gt;=$E$4,'Résultats élèves'!K139&lt;=$E$5),'Résultats élèves'!K139="A"),'Groupes de besoin'!A147,"")</f>
        <v/>
      </c>
      <c r="AS147" s="220" t="str">
        <f>IF(AR147="","",'Résultats élèves'!K139)</f>
        <v/>
      </c>
      <c r="AT147" s="221"/>
      <c r="AU147" s="217" t="str">
        <f>IF(OR('Résultats élèves'!L139&lt;$E$4,'Résultats élèves'!L139="A"),'Groupes de besoin'!A147,"")</f>
        <v/>
      </c>
      <c r="AV147" s="218" t="str">
        <f>IF(AU147="","",'Résultats élèves'!L139)</f>
        <v/>
      </c>
      <c r="AW147" s="219" t="str">
        <f>IF(OR(AND('Résultats élèves'!L139&gt;=$E$4,'Résultats élèves'!L139&lt;=$E$5),'Résultats élèves'!L139="A"),'Groupes de besoin'!A147,"")</f>
        <v/>
      </c>
      <c r="AX147" s="220" t="str">
        <f>IF(AW147="","",'Résultats élèves'!L139)</f>
        <v/>
      </c>
      <c r="AY147" s="221"/>
      <c r="AZ147" s="217" t="str">
        <f>IF(OR('Résultats élèves'!M139&lt;$E$4,'Résultats élèves'!M139="A"),'Groupes de besoin'!A147,"")</f>
        <v/>
      </c>
      <c r="BA147" s="218" t="str">
        <f>IF(AZ147="","",'Résultats élèves'!M139)</f>
        <v/>
      </c>
      <c r="BB147" s="219" t="str">
        <f>IF(OR(AND('Résultats élèves'!M139&gt;=$E$4,'Résultats élèves'!M139&lt;=$E$5),'Résultats élèves'!M139="A"),'Groupes de besoin'!A147,"")</f>
        <v/>
      </c>
      <c r="BC147" s="220" t="str">
        <f>IF(BB147="","",'Résultats élèves'!M139)</f>
        <v/>
      </c>
    </row>
    <row r="148" spans="1:55" s="225" customFormat="1">
      <c r="A148" s="227" t="str">
        <f>IF(Accueil!F149="","",Accueil!F149)</f>
        <v/>
      </c>
      <c r="B148" s="217" t="str">
        <f>IF(OR('Résultats élèves'!D140&lt;$E$4,'Résultats élèves'!D140="A"),'Groupes de besoin'!A148,"")</f>
        <v/>
      </c>
      <c r="C148" s="218" t="str">
        <f>IF(B148="","",'Résultats élèves'!D140)</f>
        <v/>
      </c>
      <c r="D148" s="219" t="str">
        <f>IF(OR(AND('Résultats élèves'!D140&gt;=$E$4,'Résultats élèves'!D140&lt;=$E$5),'Résultats élèves'!D140="A"),'Groupes de besoin'!A148,"")</f>
        <v/>
      </c>
      <c r="E148" s="220" t="str">
        <f>IF(D148="","",'Résultats élèves'!D140)</f>
        <v/>
      </c>
      <c r="F148" s="221"/>
      <c r="G148" s="217" t="str">
        <f>IF(OR('Résultats élèves'!E140&lt;$E$4,'Résultats élèves'!E140="A"),'Groupes de besoin'!A148,"")</f>
        <v/>
      </c>
      <c r="H148" s="218" t="str">
        <f>IF(G148="","",'Résultats élèves'!E140)</f>
        <v/>
      </c>
      <c r="I148" s="219" t="str">
        <f>IF(OR(AND('Résultats élèves'!E140&gt;=$E$4,'Résultats élèves'!E140&lt;=$E$5),'Résultats élèves'!E140="A"),'Groupes de besoin'!A148,"")</f>
        <v/>
      </c>
      <c r="J148" s="220" t="str">
        <f>IF(I148="","",'Résultats élèves'!E140)</f>
        <v/>
      </c>
      <c r="K148" s="221"/>
      <c r="L148" s="217" t="str">
        <f>IF(OR('Résultats élèves'!F140&lt;$E$4,'Résultats élèves'!F140="A"),'Groupes de besoin'!A148,"")</f>
        <v/>
      </c>
      <c r="M148" s="218" t="str">
        <f>IF(L148="","",'Résultats élèves'!F140)</f>
        <v/>
      </c>
      <c r="N148" s="219" t="str">
        <f>IF(OR(AND('Résultats élèves'!F140&gt;=$E$4,'Résultats élèves'!F140&lt;=$E$5),'Résultats élèves'!F140="A"),'Groupes de besoin'!A148,"")</f>
        <v/>
      </c>
      <c r="O148" s="220" t="str">
        <f>IF(N148="","",'Résultats élèves'!F140)</f>
        <v/>
      </c>
      <c r="P148" s="221"/>
      <c r="Q148" s="217" t="str">
        <f>IF(OR('Résultats élèves'!G140&lt;$E$4,'Résultats élèves'!G140="A"),'Groupes de besoin'!A148,"")</f>
        <v/>
      </c>
      <c r="R148" s="218" t="str">
        <f>IF(Q148="","",'Résultats élèves'!G140)</f>
        <v/>
      </c>
      <c r="S148" s="219" t="str">
        <f>IF(OR(AND('Résultats élèves'!G140&gt;=$E$4,'Résultats élèves'!G140&lt;=$E$5),'Résultats élèves'!G140="A"),'Groupes de besoin'!A148,"")</f>
        <v/>
      </c>
      <c r="T148" s="220" t="str">
        <f>IF(S148="","",'Résultats élèves'!G140)</f>
        <v/>
      </c>
      <c r="U148" s="221"/>
      <c r="V148" s="217" t="str">
        <f>IF(OR('Résultats élèves'!H140&lt;$E$4,'Résultats élèves'!H140="A"),'Groupes de besoin'!A148,"")</f>
        <v/>
      </c>
      <c r="W148" s="218" t="str">
        <f>IF(V148="","",'Résultats élèves'!H140)</f>
        <v/>
      </c>
      <c r="X148" s="219" t="str">
        <f>IF(OR(AND('Résultats élèves'!H140&gt;=$E$4,'Résultats élèves'!H140&lt;=$E$5),'Résultats élèves'!H140="A"),'Groupes de besoin'!A148,"")</f>
        <v/>
      </c>
      <c r="Y148" s="220" t="str">
        <f>IF(X148="","",'Résultats élèves'!H140)</f>
        <v/>
      </c>
      <c r="Z148" s="222"/>
      <c r="AA148" s="223">
        <f t="shared" si="3"/>
        <v>24</v>
      </c>
      <c r="AB148" s="224">
        <f t="shared" si="1"/>
        <v>20</v>
      </c>
      <c r="AC148" s="291" t="str">
        <f>IF(AA148&lt;$AA$9,#REF!,"")</f>
        <v/>
      </c>
      <c r="AD148" s="291"/>
      <c r="AE148" s="226"/>
      <c r="AF148" s="217" t="str">
        <f>IF(OR('Résultats élèves'!I140&lt;$E$4,'Résultats élèves'!I140="A"),'Groupes de besoin'!A148,"")</f>
        <v/>
      </c>
      <c r="AG148" s="218" t="str">
        <f>IF(AF148="","",'Résultats élèves'!I140)</f>
        <v/>
      </c>
      <c r="AH148" s="219" t="str">
        <f>IF(OR(AND('Résultats élèves'!I140&gt;=$E$4,'Résultats élèves'!I140&lt;=$E$5),'Résultats élèves'!I140="A"),'Groupes de besoin'!A148,"")</f>
        <v/>
      </c>
      <c r="AI148" s="220" t="str">
        <f>IF(AH148="","",'Résultats élèves'!I140)</f>
        <v/>
      </c>
      <c r="AJ148" s="221"/>
      <c r="AK148" s="217" t="str">
        <f>IF(OR('Résultats élèves'!J140&lt;$E$4,'Résultats élèves'!J140="A"),'Groupes de besoin'!A148,"")</f>
        <v/>
      </c>
      <c r="AL148" s="218" t="str">
        <f>IF(AK148="","",'Résultats élèves'!J140)</f>
        <v/>
      </c>
      <c r="AM148" s="219" t="str">
        <f>IF(OR(AND('Résultats élèves'!J140&gt;=$E$4,'Résultats élèves'!J140&lt;=$E$5),'Résultats élèves'!J140="A"),'Groupes de besoin'!A148,"")</f>
        <v/>
      </c>
      <c r="AN148" s="220" t="str">
        <f>IF(AM148="","",'Résultats élèves'!J140)</f>
        <v/>
      </c>
      <c r="AO148" s="221"/>
      <c r="AP148" s="217" t="str">
        <f>IF(OR('Résultats élèves'!K140&lt;$E$4,'Résultats élèves'!K140="A"),'Groupes de besoin'!A148,"")</f>
        <v/>
      </c>
      <c r="AQ148" s="218" t="str">
        <f>IF(AP148="","",'Résultats élèves'!K140)</f>
        <v/>
      </c>
      <c r="AR148" s="219" t="str">
        <f>IF(OR(AND('Résultats élèves'!K140&gt;=$E$4,'Résultats élèves'!K140&lt;=$E$5),'Résultats élèves'!K140="A"),'Groupes de besoin'!A148,"")</f>
        <v/>
      </c>
      <c r="AS148" s="220" t="str">
        <f>IF(AR148="","",'Résultats élèves'!K140)</f>
        <v/>
      </c>
      <c r="AT148" s="221"/>
      <c r="AU148" s="217" t="str">
        <f>IF(OR('Résultats élèves'!L140&lt;$E$4,'Résultats élèves'!L140="A"),'Groupes de besoin'!A148,"")</f>
        <v/>
      </c>
      <c r="AV148" s="218" t="str">
        <f>IF(AU148="","",'Résultats élèves'!L140)</f>
        <v/>
      </c>
      <c r="AW148" s="219" t="str">
        <f>IF(OR(AND('Résultats élèves'!L140&gt;=$E$4,'Résultats élèves'!L140&lt;=$E$5),'Résultats élèves'!L140="A"),'Groupes de besoin'!A148,"")</f>
        <v/>
      </c>
      <c r="AX148" s="220" t="str">
        <f>IF(AW148="","",'Résultats élèves'!L140)</f>
        <v/>
      </c>
      <c r="AY148" s="221"/>
      <c r="AZ148" s="217" t="str">
        <f>IF(OR('Résultats élèves'!M140&lt;$E$4,'Résultats élèves'!M140="A"),'Groupes de besoin'!A148,"")</f>
        <v/>
      </c>
      <c r="BA148" s="218" t="str">
        <f>IF(AZ148="","",'Résultats élèves'!M140)</f>
        <v/>
      </c>
      <c r="BB148" s="219" t="str">
        <f>IF(OR(AND('Résultats élèves'!M140&gt;=$E$4,'Résultats élèves'!M140&lt;=$E$5),'Résultats élèves'!M140="A"),'Groupes de besoin'!A148,"")</f>
        <v/>
      </c>
      <c r="BC148" s="220" t="str">
        <f>IF(BB148="","",'Résultats élèves'!M140)</f>
        <v/>
      </c>
    </row>
    <row r="149" spans="1:55" s="225" customFormat="1">
      <c r="A149" s="227" t="str">
        <f>IF(Accueil!F150="","",Accueil!F150)</f>
        <v/>
      </c>
      <c r="B149" s="217" t="str">
        <f>IF(OR('Résultats élèves'!D141&lt;$E$4,'Résultats élèves'!D141="A"),'Groupes de besoin'!A149,"")</f>
        <v/>
      </c>
      <c r="C149" s="218" t="str">
        <f>IF(B149="","",'Résultats élèves'!D141)</f>
        <v/>
      </c>
      <c r="D149" s="219" t="str">
        <f>IF(OR(AND('Résultats élèves'!D141&gt;=$E$4,'Résultats élèves'!D141&lt;=$E$5),'Résultats élèves'!D141="A"),'Groupes de besoin'!A149,"")</f>
        <v/>
      </c>
      <c r="E149" s="220" t="str">
        <f>IF(D149="","",'Résultats élèves'!D141)</f>
        <v/>
      </c>
      <c r="F149" s="221"/>
      <c r="G149" s="217" t="str">
        <f>IF(OR('Résultats élèves'!E141&lt;$E$4,'Résultats élèves'!E141="A"),'Groupes de besoin'!A149,"")</f>
        <v/>
      </c>
      <c r="H149" s="218" t="str">
        <f>IF(G149="","",'Résultats élèves'!E141)</f>
        <v/>
      </c>
      <c r="I149" s="219" t="str">
        <f>IF(OR(AND('Résultats élèves'!E141&gt;=$E$4,'Résultats élèves'!E141&lt;=$E$5),'Résultats élèves'!E141="A"),'Groupes de besoin'!A149,"")</f>
        <v/>
      </c>
      <c r="J149" s="220" t="str">
        <f>IF(I149="","",'Résultats élèves'!E141)</f>
        <v/>
      </c>
      <c r="K149" s="221"/>
      <c r="L149" s="217" t="str">
        <f>IF(OR('Résultats élèves'!F141&lt;$E$4,'Résultats élèves'!F141="A"),'Groupes de besoin'!A149,"")</f>
        <v/>
      </c>
      <c r="M149" s="218" t="str">
        <f>IF(L149="","",'Résultats élèves'!F141)</f>
        <v/>
      </c>
      <c r="N149" s="219" t="str">
        <f>IF(OR(AND('Résultats élèves'!F141&gt;=$E$4,'Résultats élèves'!F141&lt;=$E$5),'Résultats élèves'!F141="A"),'Groupes de besoin'!A149,"")</f>
        <v/>
      </c>
      <c r="O149" s="220" t="str">
        <f>IF(N149="","",'Résultats élèves'!F141)</f>
        <v/>
      </c>
      <c r="P149" s="221"/>
      <c r="Q149" s="217" t="str">
        <f>IF(OR('Résultats élèves'!G141&lt;$E$4,'Résultats élèves'!G141="A"),'Groupes de besoin'!A149,"")</f>
        <v/>
      </c>
      <c r="R149" s="218" t="str">
        <f>IF(Q149="","",'Résultats élèves'!G141)</f>
        <v/>
      </c>
      <c r="S149" s="219" t="str">
        <f>IF(OR(AND('Résultats élèves'!G141&gt;=$E$4,'Résultats élèves'!G141&lt;=$E$5),'Résultats élèves'!G141="A"),'Groupes de besoin'!A149,"")</f>
        <v/>
      </c>
      <c r="T149" s="220" t="str">
        <f>IF(S149="","",'Résultats élèves'!G141)</f>
        <v/>
      </c>
      <c r="U149" s="221"/>
      <c r="V149" s="217" t="str">
        <f>IF(OR('Résultats élèves'!H141&lt;$E$4,'Résultats élèves'!H141="A"),'Groupes de besoin'!A149,"")</f>
        <v/>
      </c>
      <c r="W149" s="218" t="str">
        <f>IF(V149="","",'Résultats élèves'!H141)</f>
        <v/>
      </c>
      <c r="X149" s="219" t="str">
        <f>IF(OR(AND('Résultats élèves'!H141&gt;=$E$4,'Résultats élèves'!H141&lt;=$E$5),'Résultats élèves'!H141="A"),'Groupes de besoin'!A149,"")</f>
        <v/>
      </c>
      <c r="Y149" s="220" t="str">
        <f>IF(X149="","",'Résultats élèves'!H141)</f>
        <v/>
      </c>
      <c r="Z149" s="222"/>
      <c r="AA149" s="223">
        <f t="shared" si="3"/>
        <v>24</v>
      </c>
      <c r="AB149" s="224">
        <f t="shared" si="1"/>
        <v>20</v>
      </c>
      <c r="AC149" s="291" t="str">
        <f>IF(AA149&lt;$AA$9,#REF!,"")</f>
        <v/>
      </c>
      <c r="AD149" s="291"/>
      <c r="AE149" s="226"/>
      <c r="AF149" s="217" t="str">
        <f>IF(OR('Résultats élèves'!I141&lt;$E$4,'Résultats élèves'!I141="A"),'Groupes de besoin'!A149,"")</f>
        <v/>
      </c>
      <c r="AG149" s="218" t="str">
        <f>IF(AF149="","",'Résultats élèves'!I141)</f>
        <v/>
      </c>
      <c r="AH149" s="219" t="str">
        <f>IF(OR(AND('Résultats élèves'!I141&gt;=$E$4,'Résultats élèves'!I141&lt;=$E$5),'Résultats élèves'!I141="A"),'Groupes de besoin'!A149,"")</f>
        <v/>
      </c>
      <c r="AI149" s="220" t="str">
        <f>IF(AH149="","",'Résultats élèves'!I141)</f>
        <v/>
      </c>
      <c r="AJ149" s="221"/>
      <c r="AK149" s="217" t="str">
        <f>IF(OR('Résultats élèves'!J141&lt;$E$4,'Résultats élèves'!J141="A"),'Groupes de besoin'!A149,"")</f>
        <v/>
      </c>
      <c r="AL149" s="218" t="str">
        <f>IF(AK149="","",'Résultats élèves'!J141)</f>
        <v/>
      </c>
      <c r="AM149" s="219" t="str">
        <f>IF(OR(AND('Résultats élèves'!J141&gt;=$E$4,'Résultats élèves'!J141&lt;=$E$5),'Résultats élèves'!J141="A"),'Groupes de besoin'!A149,"")</f>
        <v/>
      </c>
      <c r="AN149" s="220" t="str">
        <f>IF(AM149="","",'Résultats élèves'!J141)</f>
        <v/>
      </c>
      <c r="AO149" s="221"/>
      <c r="AP149" s="217" t="str">
        <f>IF(OR('Résultats élèves'!K141&lt;$E$4,'Résultats élèves'!K141="A"),'Groupes de besoin'!A149,"")</f>
        <v/>
      </c>
      <c r="AQ149" s="218" t="str">
        <f>IF(AP149="","",'Résultats élèves'!K141)</f>
        <v/>
      </c>
      <c r="AR149" s="219" t="str">
        <f>IF(OR(AND('Résultats élèves'!K141&gt;=$E$4,'Résultats élèves'!K141&lt;=$E$5),'Résultats élèves'!K141="A"),'Groupes de besoin'!A149,"")</f>
        <v/>
      </c>
      <c r="AS149" s="220" t="str">
        <f>IF(AR149="","",'Résultats élèves'!K141)</f>
        <v/>
      </c>
      <c r="AT149" s="221"/>
      <c r="AU149" s="217" t="str">
        <f>IF(OR('Résultats élèves'!L141&lt;$E$4,'Résultats élèves'!L141="A"),'Groupes de besoin'!A149,"")</f>
        <v/>
      </c>
      <c r="AV149" s="218" t="str">
        <f>IF(AU149="","",'Résultats élèves'!L141)</f>
        <v/>
      </c>
      <c r="AW149" s="219" t="str">
        <f>IF(OR(AND('Résultats élèves'!L141&gt;=$E$4,'Résultats élèves'!L141&lt;=$E$5),'Résultats élèves'!L141="A"),'Groupes de besoin'!A149,"")</f>
        <v/>
      </c>
      <c r="AX149" s="220" t="str">
        <f>IF(AW149="","",'Résultats élèves'!L141)</f>
        <v/>
      </c>
      <c r="AY149" s="221"/>
      <c r="AZ149" s="217" t="str">
        <f>IF(OR('Résultats élèves'!M141&lt;$E$4,'Résultats élèves'!M141="A"),'Groupes de besoin'!A149,"")</f>
        <v/>
      </c>
      <c r="BA149" s="218" t="str">
        <f>IF(AZ149="","",'Résultats élèves'!M141)</f>
        <v/>
      </c>
      <c r="BB149" s="219" t="str">
        <f>IF(OR(AND('Résultats élèves'!M141&gt;=$E$4,'Résultats élèves'!M141&lt;=$E$5),'Résultats élèves'!M141="A"),'Groupes de besoin'!A149,"")</f>
        <v/>
      </c>
      <c r="BC149" s="220" t="str">
        <f>IF(BB149="","",'Résultats élèves'!M141)</f>
        <v/>
      </c>
    </row>
    <row r="150" spans="1:55" s="225" customFormat="1">
      <c r="A150" s="227" t="str">
        <f>IF(Accueil!F151="","",Accueil!F151)</f>
        <v/>
      </c>
      <c r="B150" s="217" t="str">
        <f>IF(OR('Résultats élèves'!D142&lt;$E$4,'Résultats élèves'!D142="A"),'Groupes de besoin'!A150,"")</f>
        <v/>
      </c>
      <c r="C150" s="218" t="str">
        <f>IF(B150="","",'Résultats élèves'!D142)</f>
        <v/>
      </c>
      <c r="D150" s="219" t="str">
        <f>IF(OR(AND('Résultats élèves'!D142&gt;=$E$4,'Résultats élèves'!D142&lt;=$E$5),'Résultats élèves'!D142="A"),'Groupes de besoin'!A150,"")</f>
        <v/>
      </c>
      <c r="E150" s="220" t="str">
        <f>IF(D150="","",'Résultats élèves'!D142)</f>
        <v/>
      </c>
      <c r="F150" s="221"/>
      <c r="G150" s="217" t="str">
        <f>IF(OR('Résultats élèves'!E142&lt;$E$4,'Résultats élèves'!E142="A"),'Groupes de besoin'!A150,"")</f>
        <v/>
      </c>
      <c r="H150" s="218" t="str">
        <f>IF(G150="","",'Résultats élèves'!E142)</f>
        <v/>
      </c>
      <c r="I150" s="219" t="str">
        <f>IF(OR(AND('Résultats élèves'!E142&gt;=$E$4,'Résultats élèves'!E142&lt;=$E$5),'Résultats élèves'!E142="A"),'Groupes de besoin'!A150,"")</f>
        <v/>
      </c>
      <c r="J150" s="220" t="str">
        <f>IF(I150="","",'Résultats élèves'!E142)</f>
        <v/>
      </c>
      <c r="K150" s="221"/>
      <c r="L150" s="217" t="str">
        <f>IF(OR('Résultats élèves'!F142&lt;$E$4,'Résultats élèves'!F142="A"),'Groupes de besoin'!A150,"")</f>
        <v/>
      </c>
      <c r="M150" s="218" t="str">
        <f>IF(L150="","",'Résultats élèves'!F142)</f>
        <v/>
      </c>
      <c r="N150" s="219" t="str">
        <f>IF(OR(AND('Résultats élèves'!F142&gt;=$E$4,'Résultats élèves'!F142&lt;=$E$5),'Résultats élèves'!F142="A"),'Groupes de besoin'!A150,"")</f>
        <v/>
      </c>
      <c r="O150" s="220" t="str">
        <f>IF(N150="","",'Résultats élèves'!F142)</f>
        <v/>
      </c>
      <c r="P150" s="221"/>
      <c r="Q150" s="217" t="str">
        <f>IF(OR('Résultats élèves'!G142&lt;$E$4,'Résultats élèves'!G142="A"),'Groupes de besoin'!A150,"")</f>
        <v/>
      </c>
      <c r="R150" s="218" t="str">
        <f>IF(Q150="","",'Résultats élèves'!G142)</f>
        <v/>
      </c>
      <c r="S150" s="219" t="str">
        <f>IF(OR(AND('Résultats élèves'!G142&gt;=$E$4,'Résultats élèves'!G142&lt;=$E$5),'Résultats élèves'!G142="A"),'Groupes de besoin'!A150,"")</f>
        <v/>
      </c>
      <c r="T150" s="220" t="str">
        <f>IF(S150="","",'Résultats élèves'!G142)</f>
        <v/>
      </c>
      <c r="U150" s="221"/>
      <c r="V150" s="217" t="str">
        <f>IF(OR('Résultats élèves'!H142&lt;$E$4,'Résultats élèves'!H142="A"),'Groupes de besoin'!A150,"")</f>
        <v/>
      </c>
      <c r="W150" s="218" t="str">
        <f>IF(V150="","",'Résultats élèves'!H142)</f>
        <v/>
      </c>
      <c r="X150" s="219" t="str">
        <f>IF(OR(AND('Résultats élèves'!H142&gt;=$E$4,'Résultats élèves'!H142&lt;=$E$5),'Résultats élèves'!H142="A"),'Groupes de besoin'!A150,"")</f>
        <v/>
      </c>
      <c r="Y150" s="220" t="str">
        <f>IF(X150="","",'Résultats élèves'!H142)</f>
        <v/>
      </c>
      <c r="Z150" s="222"/>
      <c r="AA150" s="223">
        <f t="shared" si="3"/>
        <v>24</v>
      </c>
      <c r="AB150" s="224">
        <f t="shared" si="1"/>
        <v>20</v>
      </c>
      <c r="AC150" s="291" t="str">
        <f>IF(AA150&lt;$AA$9,#REF!,"")</f>
        <v/>
      </c>
      <c r="AD150" s="291"/>
      <c r="AE150" s="226"/>
      <c r="AF150" s="217" t="str">
        <f>IF(OR('Résultats élèves'!I142&lt;$E$4,'Résultats élèves'!I142="A"),'Groupes de besoin'!A150,"")</f>
        <v/>
      </c>
      <c r="AG150" s="218" t="str">
        <f>IF(AF150="","",'Résultats élèves'!I142)</f>
        <v/>
      </c>
      <c r="AH150" s="219" t="str">
        <f>IF(OR(AND('Résultats élèves'!I142&gt;=$E$4,'Résultats élèves'!I142&lt;=$E$5),'Résultats élèves'!I142="A"),'Groupes de besoin'!A150,"")</f>
        <v/>
      </c>
      <c r="AI150" s="220" t="str">
        <f>IF(AH150="","",'Résultats élèves'!I142)</f>
        <v/>
      </c>
      <c r="AJ150" s="221"/>
      <c r="AK150" s="217" t="str">
        <f>IF(OR('Résultats élèves'!J142&lt;$E$4,'Résultats élèves'!J142="A"),'Groupes de besoin'!A150,"")</f>
        <v/>
      </c>
      <c r="AL150" s="218" t="str">
        <f>IF(AK150="","",'Résultats élèves'!J142)</f>
        <v/>
      </c>
      <c r="AM150" s="219" t="str">
        <f>IF(OR(AND('Résultats élèves'!J142&gt;=$E$4,'Résultats élèves'!J142&lt;=$E$5),'Résultats élèves'!J142="A"),'Groupes de besoin'!A150,"")</f>
        <v/>
      </c>
      <c r="AN150" s="220" t="str">
        <f>IF(AM150="","",'Résultats élèves'!J142)</f>
        <v/>
      </c>
      <c r="AO150" s="221"/>
      <c r="AP150" s="217" t="str">
        <f>IF(OR('Résultats élèves'!K142&lt;$E$4,'Résultats élèves'!K142="A"),'Groupes de besoin'!A150,"")</f>
        <v/>
      </c>
      <c r="AQ150" s="218" t="str">
        <f>IF(AP150="","",'Résultats élèves'!K142)</f>
        <v/>
      </c>
      <c r="AR150" s="219" t="str">
        <f>IF(OR(AND('Résultats élèves'!K142&gt;=$E$4,'Résultats élèves'!K142&lt;=$E$5),'Résultats élèves'!K142="A"),'Groupes de besoin'!A150,"")</f>
        <v/>
      </c>
      <c r="AS150" s="220" t="str">
        <f>IF(AR150="","",'Résultats élèves'!K142)</f>
        <v/>
      </c>
      <c r="AT150" s="221"/>
      <c r="AU150" s="217" t="str">
        <f>IF(OR('Résultats élèves'!L142&lt;$E$4,'Résultats élèves'!L142="A"),'Groupes de besoin'!A150,"")</f>
        <v/>
      </c>
      <c r="AV150" s="218" t="str">
        <f>IF(AU150="","",'Résultats élèves'!L142)</f>
        <v/>
      </c>
      <c r="AW150" s="219" t="str">
        <f>IF(OR(AND('Résultats élèves'!L142&gt;=$E$4,'Résultats élèves'!L142&lt;=$E$5),'Résultats élèves'!L142="A"),'Groupes de besoin'!A150,"")</f>
        <v/>
      </c>
      <c r="AX150" s="220" t="str">
        <f>IF(AW150="","",'Résultats élèves'!L142)</f>
        <v/>
      </c>
      <c r="AY150" s="221"/>
      <c r="AZ150" s="217" t="str">
        <f>IF(OR('Résultats élèves'!M142&lt;$E$4,'Résultats élèves'!M142="A"),'Groupes de besoin'!A150,"")</f>
        <v/>
      </c>
      <c r="BA150" s="218" t="str">
        <f>IF(AZ150="","",'Résultats élèves'!M142)</f>
        <v/>
      </c>
      <c r="BB150" s="219" t="str">
        <f>IF(OR(AND('Résultats élèves'!M142&gt;=$E$4,'Résultats élèves'!M142&lt;=$E$5),'Résultats élèves'!M142="A"),'Groupes de besoin'!A150,"")</f>
        <v/>
      </c>
      <c r="BC150" s="220" t="str">
        <f>IF(BB150="","",'Résultats élèves'!M142)</f>
        <v/>
      </c>
    </row>
    <row r="151" spans="1:55" s="225" customFormat="1">
      <c r="A151" s="227" t="str">
        <f>IF(Accueil!F152="","",Accueil!F152)</f>
        <v/>
      </c>
      <c r="B151" s="217" t="str">
        <f>IF(OR('Résultats élèves'!D143&lt;$E$4,'Résultats élèves'!D143="A"),'Groupes de besoin'!A151,"")</f>
        <v/>
      </c>
      <c r="C151" s="218" t="str">
        <f>IF(B151="","",'Résultats élèves'!D143)</f>
        <v/>
      </c>
      <c r="D151" s="219" t="str">
        <f>IF(OR(AND('Résultats élèves'!D143&gt;=$E$4,'Résultats élèves'!D143&lt;=$E$5),'Résultats élèves'!D143="A"),'Groupes de besoin'!A151,"")</f>
        <v/>
      </c>
      <c r="E151" s="220" t="str">
        <f>IF(D151="","",'Résultats élèves'!D143)</f>
        <v/>
      </c>
      <c r="F151" s="221"/>
      <c r="G151" s="217" t="str">
        <f>IF(OR('Résultats élèves'!E143&lt;$E$4,'Résultats élèves'!E143="A"),'Groupes de besoin'!A151,"")</f>
        <v/>
      </c>
      <c r="H151" s="218" t="str">
        <f>IF(G151="","",'Résultats élèves'!E143)</f>
        <v/>
      </c>
      <c r="I151" s="219" t="str">
        <f>IF(OR(AND('Résultats élèves'!E143&gt;=$E$4,'Résultats élèves'!E143&lt;=$E$5),'Résultats élèves'!E143="A"),'Groupes de besoin'!A151,"")</f>
        <v/>
      </c>
      <c r="J151" s="220" t="str">
        <f>IF(I151="","",'Résultats élèves'!E143)</f>
        <v/>
      </c>
      <c r="K151" s="221"/>
      <c r="L151" s="217" t="str">
        <f>IF(OR('Résultats élèves'!F143&lt;$E$4,'Résultats élèves'!F143="A"),'Groupes de besoin'!A151,"")</f>
        <v/>
      </c>
      <c r="M151" s="218" t="str">
        <f>IF(L151="","",'Résultats élèves'!F143)</f>
        <v/>
      </c>
      <c r="N151" s="219" t="str">
        <f>IF(OR(AND('Résultats élèves'!F143&gt;=$E$4,'Résultats élèves'!F143&lt;=$E$5),'Résultats élèves'!F143="A"),'Groupes de besoin'!A151,"")</f>
        <v/>
      </c>
      <c r="O151" s="220" t="str">
        <f>IF(N151="","",'Résultats élèves'!F143)</f>
        <v/>
      </c>
      <c r="P151" s="221"/>
      <c r="Q151" s="217" t="str">
        <f>IF(OR('Résultats élèves'!G143&lt;$E$4,'Résultats élèves'!G143="A"),'Groupes de besoin'!A151,"")</f>
        <v/>
      </c>
      <c r="R151" s="218" t="str">
        <f>IF(Q151="","",'Résultats élèves'!G143)</f>
        <v/>
      </c>
      <c r="S151" s="219" t="str">
        <f>IF(OR(AND('Résultats élèves'!G143&gt;=$E$4,'Résultats élèves'!G143&lt;=$E$5),'Résultats élèves'!G143="A"),'Groupes de besoin'!A151,"")</f>
        <v/>
      </c>
      <c r="T151" s="220" t="str">
        <f>IF(S151="","",'Résultats élèves'!G143)</f>
        <v/>
      </c>
      <c r="U151" s="221"/>
      <c r="V151" s="217" t="str">
        <f>IF(OR('Résultats élèves'!H143&lt;$E$4,'Résultats élèves'!H143="A"),'Groupes de besoin'!A151,"")</f>
        <v/>
      </c>
      <c r="W151" s="218" t="str">
        <f>IF(V151="","",'Résultats élèves'!H143)</f>
        <v/>
      </c>
      <c r="X151" s="219" t="str">
        <f>IF(OR(AND('Résultats élèves'!H143&gt;=$E$4,'Résultats élèves'!H143&lt;=$E$5),'Résultats élèves'!H143="A"),'Groupes de besoin'!A151,"")</f>
        <v/>
      </c>
      <c r="Y151" s="220" t="str">
        <f>IF(X151="","",'Résultats élèves'!H143)</f>
        <v/>
      </c>
      <c r="Z151" s="222"/>
      <c r="AA151" s="223">
        <f t="shared" si="3"/>
        <v>24</v>
      </c>
      <c r="AB151" s="224">
        <f t="shared" si="1"/>
        <v>20</v>
      </c>
      <c r="AC151" s="291" t="str">
        <f>IF(AA151&lt;$AA$9,#REF!,"")</f>
        <v/>
      </c>
      <c r="AD151" s="291"/>
      <c r="AE151" s="226"/>
      <c r="AF151" s="217" t="str">
        <f>IF(OR('Résultats élèves'!I143&lt;$E$4,'Résultats élèves'!I143="A"),'Groupes de besoin'!A151,"")</f>
        <v/>
      </c>
      <c r="AG151" s="218" t="str">
        <f>IF(AF151="","",'Résultats élèves'!I143)</f>
        <v/>
      </c>
      <c r="AH151" s="219" t="str">
        <f>IF(OR(AND('Résultats élèves'!I143&gt;=$E$4,'Résultats élèves'!I143&lt;=$E$5),'Résultats élèves'!I143="A"),'Groupes de besoin'!A151,"")</f>
        <v/>
      </c>
      <c r="AI151" s="220" t="str">
        <f>IF(AH151="","",'Résultats élèves'!I143)</f>
        <v/>
      </c>
      <c r="AJ151" s="221"/>
      <c r="AK151" s="217" t="str">
        <f>IF(OR('Résultats élèves'!J143&lt;$E$4,'Résultats élèves'!J143="A"),'Groupes de besoin'!A151,"")</f>
        <v/>
      </c>
      <c r="AL151" s="218" t="str">
        <f>IF(AK151="","",'Résultats élèves'!J143)</f>
        <v/>
      </c>
      <c r="AM151" s="219" t="str">
        <f>IF(OR(AND('Résultats élèves'!J143&gt;=$E$4,'Résultats élèves'!J143&lt;=$E$5),'Résultats élèves'!J143="A"),'Groupes de besoin'!A151,"")</f>
        <v/>
      </c>
      <c r="AN151" s="220" t="str">
        <f>IF(AM151="","",'Résultats élèves'!J143)</f>
        <v/>
      </c>
      <c r="AO151" s="221"/>
      <c r="AP151" s="217" t="str">
        <f>IF(OR('Résultats élèves'!K143&lt;$E$4,'Résultats élèves'!K143="A"),'Groupes de besoin'!A151,"")</f>
        <v/>
      </c>
      <c r="AQ151" s="218" t="str">
        <f>IF(AP151="","",'Résultats élèves'!K143)</f>
        <v/>
      </c>
      <c r="AR151" s="219" t="str">
        <f>IF(OR(AND('Résultats élèves'!K143&gt;=$E$4,'Résultats élèves'!K143&lt;=$E$5),'Résultats élèves'!K143="A"),'Groupes de besoin'!A151,"")</f>
        <v/>
      </c>
      <c r="AS151" s="220" t="str">
        <f>IF(AR151="","",'Résultats élèves'!K143)</f>
        <v/>
      </c>
      <c r="AT151" s="221"/>
      <c r="AU151" s="217" t="str">
        <f>IF(OR('Résultats élèves'!L143&lt;$E$4,'Résultats élèves'!L143="A"),'Groupes de besoin'!A151,"")</f>
        <v/>
      </c>
      <c r="AV151" s="218" t="str">
        <f>IF(AU151="","",'Résultats élèves'!L143)</f>
        <v/>
      </c>
      <c r="AW151" s="219" t="str">
        <f>IF(OR(AND('Résultats élèves'!L143&gt;=$E$4,'Résultats élèves'!L143&lt;=$E$5),'Résultats élèves'!L143="A"),'Groupes de besoin'!A151,"")</f>
        <v/>
      </c>
      <c r="AX151" s="220" t="str">
        <f>IF(AW151="","",'Résultats élèves'!L143)</f>
        <v/>
      </c>
      <c r="AY151" s="221"/>
      <c r="AZ151" s="217" t="str">
        <f>IF(OR('Résultats élèves'!M143&lt;$E$4,'Résultats élèves'!M143="A"),'Groupes de besoin'!A151,"")</f>
        <v/>
      </c>
      <c r="BA151" s="218" t="str">
        <f>IF(AZ151="","",'Résultats élèves'!M143)</f>
        <v/>
      </c>
      <c r="BB151" s="219" t="str">
        <f>IF(OR(AND('Résultats élèves'!M143&gt;=$E$4,'Résultats élèves'!M143&lt;=$E$5),'Résultats élèves'!M143="A"),'Groupes de besoin'!A151,"")</f>
        <v/>
      </c>
      <c r="BC151" s="220" t="str">
        <f>IF(BB151="","",'Résultats élèves'!M143)</f>
        <v/>
      </c>
    </row>
    <row r="152" spans="1:55" s="225" customFormat="1">
      <c r="A152" s="227" t="str">
        <f>IF(Accueil!F153="","",Accueil!F153)</f>
        <v/>
      </c>
      <c r="B152" s="217" t="str">
        <f>IF(OR('Résultats élèves'!D144&lt;$E$4,'Résultats élèves'!D144="A"),'Groupes de besoin'!A152,"")</f>
        <v/>
      </c>
      <c r="C152" s="218" t="str">
        <f>IF(B152="","",'Résultats élèves'!D144)</f>
        <v/>
      </c>
      <c r="D152" s="219" t="str">
        <f>IF(OR(AND('Résultats élèves'!D144&gt;=$E$4,'Résultats élèves'!D144&lt;=$E$5),'Résultats élèves'!D144="A"),'Groupes de besoin'!A152,"")</f>
        <v/>
      </c>
      <c r="E152" s="220" t="str">
        <f>IF(D152="","",'Résultats élèves'!D144)</f>
        <v/>
      </c>
      <c r="F152" s="221"/>
      <c r="G152" s="217" t="str">
        <f>IF(OR('Résultats élèves'!E144&lt;$E$4,'Résultats élèves'!E144="A"),'Groupes de besoin'!A152,"")</f>
        <v/>
      </c>
      <c r="H152" s="218" t="str">
        <f>IF(G152="","",'Résultats élèves'!E144)</f>
        <v/>
      </c>
      <c r="I152" s="219" t="str">
        <f>IF(OR(AND('Résultats élèves'!E144&gt;=$E$4,'Résultats élèves'!E144&lt;=$E$5),'Résultats élèves'!E144="A"),'Groupes de besoin'!A152,"")</f>
        <v/>
      </c>
      <c r="J152" s="220" t="str">
        <f>IF(I152="","",'Résultats élèves'!E144)</f>
        <v/>
      </c>
      <c r="K152" s="221"/>
      <c r="L152" s="217" t="str">
        <f>IF(OR('Résultats élèves'!F144&lt;$E$4,'Résultats élèves'!F144="A"),'Groupes de besoin'!A152,"")</f>
        <v/>
      </c>
      <c r="M152" s="218" t="str">
        <f>IF(L152="","",'Résultats élèves'!F144)</f>
        <v/>
      </c>
      <c r="N152" s="219" t="str">
        <f>IF(OR(AND('Résultats élèves'!F144&gt;=$E$4,'Résultats élèves'!F144&lt;=$E$5),'Résultats élèves'!F144="A"),'Groupes de besoin'!A152,"")</f>
        <v/>
      </c>
      <c r="O152" s="220" t="str">
        <f>IF(N152="","",'Résultats élèves'!F144)</f>
        <v/>
      </c>
      <c r="P152" s="221"/>
      <c r="Q152" s="217" t="str">
        <f>IF(OR('Résultats élèves'!G144&lt;$E$4,'Résultats élèves'!G144="A"),'Groupes de besoin'!A152,"")</f>
        <v/>
      </c>
      <c r="R152" s="218" t="str">
        <f>IF(Q152="","",'Résultats élèves'!G144)</f>
        <v/>
      </c>
      <c r="S152" s="219" t="str">
        <f>IF(OR(AND('Résultats élèves'!G144&gt;=$E$4,'Résultats élèves'!G144&lt;=$E$5),'Résultats élèves'!G144="A"),'Groupes de besoin'!A152,"")</f>
        <v/>
      </c>
      <c r="T152" s="220" t="str">
        <f>IF(S152="","",'Résultats élèves'!G144)</f>
        <v/>
      </c>
      <c r="U152" s="221"/>
      <c r="V152" s="217" t="str">
        <f>IF(OR('Résultats élèves'!H144&lt;$E$4,'Résultats élèves'!H144="A"),'Groupes de besoin'!A152,"")</f>
        <v/>
      </c>
      <c r="W152" s="218" t="str">
        <f>IF(V152="","",'Résultats élèves'!H144)</f>
        <v/>
      </c>
      <c r="X152" s="219" t="str">
        <f>IF(OR(AND('Résultats élèves'!H144&gt;=$E$4,'Résultats élèves'!H144&lt;=$E$5),'Résultats élèves'!H144="A"),'Groupes de besoin'!A152,"")</f>
        <v/>
      </c>
      <c r="Y152" s="220" t="str">
        <f>IF(X152="","",'Résultats élèves'!H144)</f>
        <v/>
      </c>
      <c r="Z152" s="222"/>
      <c r="AA152" s="223">
        <f t="shared" si="3"/>
        <v>24</v>
      </c>
      <c r="AB152" s="224">
        <f t="shared" si="1"/>
        <v>20</v>
      </c>
      <c r="AC152" s="291" t="str">
        <f>IF(AA152&lt;$AA$9,#REF!,"")</f>
        <v/>
      </c>
      <c r="AD152" s="291"/>
      <c r="AE152" s="226"/>
      <c r="AF152" s="217" t="str">
        <f>IF(OR('Résultats élèves'!I144&lt;$E$4,'Résultats élèves'!I144="A"),'Groupes de besoin'!A152,"")</f>
        <v/>
      </c>
      <c r="AG152" s="218" t="str">
        <f>IF(AF152="","",'Résultats élèves'!I144)</f>
        <v/>
      </c>
      <c r="AH152" s="219" t="str">
        <f>IF(OR(AND('Résultats élèves'!I144&gt;=$E$4,'Résultats élèves'!I144&lt;=$E$5),'Résultats élèves'!I144="A"),'Groupes de besoin'!A152,"")</f>
        <v/>
      </c>
      <c r="AI152" s="220" t="str">
        <f>IF(AH152="","",'Résultats élèves'!I144)</f>
        <v/>
      </c>
      <c r="AJ152" s="221"/>
      <c r="AK152" s="217" t="str">
        <f>IF(OR('Résultats élèves'!J144&lt;$E$4,'Résultats élèves'!J144="A"),'Groupes de besoin'!A152,"")</f>
        <v/>
      </c>
      <c r="AL152" s="218" t="str">
        <f>IF(AK152="","",'Résultats élèves'!J144)</f>
        <v/>
      </c>
      <c r="AM152" s="219" t="str">
        <f>IF(OR(AND('Résultats élèves'!J144&gt;=$E$4,'Résultats élèves'!J144&lt;=$E$5),'Résultats élèves'!J144="A"),'Groupes de besoin'!A152,"")</f>
        <v/>
      </c>
      <c r="AN152" s="220" t="str">
        <f>IF(AM152="","",'Résultats élèves'!J144)</f>
        <v/>
      </c>
      <c r="AO152" s="221"/>
      <c r="AP152" s="217" t="str">
        <f>IF(OR('Résultats élèves'!K144&lt;$E$4,'Résultats élèves'!K144="A"),'Groupes de besoin'!A152,"")</f>
        <v/>
      </c>
      <c r="AQ152" s="218" t="str">
        <f>IF(AP152="","",'Résultats élèves'!K144)</f>
        <v/>
      </c>
      <c r="AR152" s="219" t="str">
        <f>IF(OR(AND('Résultats élèves'!K144&gt;=$E$4,'Résultats élèves'!K144&lt;=$E$5),'Résultats élèves'!K144="A"),'Groupes de besoin'!A152,"")</f>
        <v/>
      </c>
      <c r="AS152" s="220" t="str">
        <f>IF(AR152="","",'Résultats élèves'!K144)</f>
        <v/>
      </c>
      <c r="AT152" s="221"/>
      <c r="AU152" s="217" t="str">
        <f>IF(OR('Résultats élèves'!L144&lt;$E$4,'Résultats élèves'!L144="A"),'Groupes de besoin'!A152,"")</f>
        <v/>
      </c>
      <c r="AV152" s="218" t="str">
        <f>IF(AU152="","",'Résultats élèves'!L144)</f>
        <v/>
      </c>
      <c r="AW152" s="219" t="str">
        <f>IF(OR(AND('Résultats élèves'!L144&gt;=$E$4,'Résultats élèves'!L144&lt;=$E$5),'Résultats élèves'!L144="A"),'Groupes de besoin'!A152,"")</f>
        <v/>
      </c>
      <c r="AX152" s="220" t="str">
        <f>IF(AW152="","",'Résultats élèves'!L144)</f>
        <v/>
      </c>
      <c r="AY152" s="221"/>
      <c r="AZ152" s="217" t="str">
        <f>IF(OR('Résultats élèves'!M144&lt;$E$4,'Résultats élèves'!M144="A"),'Groupes de besoin'!A152,"")</f>
        <v/>
      </c>
      <c r="BA152" s="218" t="str">
        <f>IF(AZ152="","",'Résultats élèves'!M144)</f>
        <v/>
      </c>
      <c r="BB152" s="219" t="str">
        <f>IF(OR(AND('Résultats élèves'!M144&gt;=$E$4,'Résultats élèves'!M144&lt;=$E$5),'Résultats élèves'!M144="A"),'Groupes de besoin'!A152,"")</f>
        <v/>
      </c>
      <c r="BC152" s="220" t="str">
        <f>IF(BB152="","",'Résultats élèves'!M144)</f>
        <v/>
      </c>
    </row>
    <row r="153" spans="1:55" s="225" customFormat="1">
      <c r="A153" s="227" t="str">
        <f>IF(Accueil!F154="","",Accueil!F154)</f>
        <v/>
      </c>
      <c r="B153" s="217" t="str">
        <f>IF(OR('Résultats élèves'!D145&lt;$E$4,'Résultats élèves'!D145="A"),'Groupes de besoin'!A153,"")</f>
        <v/>
      </c>
      <c r="C153" s="218" t="str">
        <f>IF(B153="","",'Résultats élèves'!D145)</f>
        <v/>
      </c>
      <c r="D153" s="219" t="str">
        <f>IF(OR(AND('Résultats élèves'!D145&gt;=$E$4,'Résultats élèves'!D145&lt;=$E$5),'Résultats élèves'!D145="A"),'Groupes de besoin'!A153,"")</f>
        <v/>
      </c>
      <c r="E153" s="220" t="str">
        <f>IF(D153="","",'Résultats élèves'!D145)</f>
        <v/>
      </c>
      <c r="F153" s="221"/>
      <c r="G153" s="217" t="str">
        <f>IF(OR('Résultats élèves'!E145&lt;$E$4,'Résultats élèves'!E145="A"),'Groupes de besoin'!A153,"")</f>
        <v/>
      </c>
      <c r="H153" s="218" t="str">
        <f>IF(G153="","",'Résultats élèves'!E145)</f>
        <v/>
      </c>
      <c r="I153" s="219" t="str">
        <f>IF(OR(AND('Résultats élèves'!E145&gt;=$E$4,'Résultats élèves'!E145&lt;=$E$5),'Résultats élèves'!E145="A"),'Groupes de besoin'!A153,"")</f>
        <v/>
      </c>
      <c r="J153" s="220" t="str">
        <f>IF(I153="","",'Résultats élèves'!E145)</f>
        <v/>
      </c>
      <c r="K153" s="221"/>
      <c r="L153" s="217" t="str">
        <f>IF(OR('Résultats élèves'!F145&lt;$E$4,'Résultats élèves'!F145="A"),'Groupes de besoin'!A153,"")</f>
        <v/>
      </c>
      <c r="M153" s="218" t="str">
        <f>IF(L153="","",'Résultats élèves'!F145)</f>
        <v/>
      </c>
      <c r="N153" s="219" t="str">
        <f>IF(OR(AND('Résultats élèves'!F145&gt;=$E$4,'Résultats élèves'!F145&lt;=$E$5),'Résultats élèves'!F145="A"),'Groupes de besoin'!A153,"")</f>
        <v/>
      </c>
      <c r="O153" s="220" t="str">
        <f>IF(N153="","",'Résultats élèves'!F145)</f>
        <v/>
      </c>
      <c r="P153" s="221"/>
      <c r="Q153" s="217" t="str">
        <f>IF(OR('Résultats élèves'!G145&lt;$E$4,'Résultats élèves'!G145="A"),'Groupes de besoin'!A153,"")</f>
        <v/>
      </c>
      <c r="R153" s="218" t="str">
        <f>IF(Q153="","",'Résultats élèves'!G145)</f>
        <v/>
      </c>
      <c r="S153" s="219" t="str">
        <f>IF(OR(AND('Résultats élèves'!G145&gt;=$E$4,'Résultats élèves'!G145&lt;=$E$5),'Résultats élèves'!G145="A"),'Groupes de besoin'!A153,"")</f>
        <v/>
      </c>
      <c r="T153" s="220" t="str">
        <f>IF(S153="","",'Résultats élèves'!G145)</f>
        <v/>
      </c>
      <c r="U153" s="221"/>
      <c r="V153" s="217" t="str">
        <f>IF(OR('Résultats élèves'!H145&lt;$E$4,'Résultats élèves'!H145="A"),'Groupes de besoin'!A153,"")</f>
        <v/>
      </c>
      <c r="W153" s="218" t="str">
        <f>IF(V153="","",'Résultats élèves'!H145)</f>
        <v/>
      </c>
      <c r="X153" s="219" t="str">
        <f>IF(OR(AND('Résultats élèves'!H145&gt;=$E$4,'Résultats élèves'!H145&lt;=$E$5),'Résultats élèves'!H145="A"),'Groupes de besoin'!A153,"")</f>
        <v/>
      </c>
      <c r="Y153" s="220" t="str">
        <f>IF(X153="","",'Résultats élèves'!H145)</f>
        <v/>
      </c>
      <c r="Z153" s="222"/>
      <c r="AA153" s="223">
        <f t="shared" si="3"/>
        <v>24</v>
      </c>
      <c r="AB153" s="224">
        <f t="shared" si="1"/>
        <v>20</v>
      </c>
      <c r="AC153" s="291" t="str">
        <f>IF(AA153&lt;$AA$9,#REF!,"")</f>
        <v/>
      </c>
      <c r="AD153" s="291"/>
      <c r="AE153" s="226"/>
      <c r="AF153" s="217" t="str">
        <f>IF(OR('Résultats élèves'!I145&lt;$E$4,'Résultats élèves'!I145="A"),'Groupes de besoin'!A153,"")</f>
        <v/>
      </c>
      <c r="AG153" s="218" t="str">
        <f>IF(AF153="","",'Résultats élèves'!I145)</f>
        <v/>
      </c>
      <c r="AH153" s="219" t="str">
        <f>IF(OR(AND('Résultats élèves'!I145&gt;=$E$4,'Résultats élèves'!I145&lt;=$E$5),'Résultats élèves'!I145="A"),'Groupes de besoin'!A153,"")</f>
        <v/>
      </c>
      <c r="AI153" s="220" t="str">
        <f>IF(AH153="","",'Résultats élèves'!I145)</f>
        <v/>
      </c>
      <c r="AJ153" s="221"/>
      <c r="AK153" s="217" t="str">
        <f>IF(OR('Résultats élèves'!J145&lt;$E$4,'Résultats élèves'!J145="A"),'Groupes de besoin'!A153,"")</f>
        <v/>
      </c>
      <c r="AL153" s="218" t="str">
        <f>IF(AK153="","",'Résultats élèves'!J145)</f>
        <v/>
      </c>
      <c r="AM153" s="219" t="str">
        <f>IF(OR(AND('Résultats élèves'!J145&gt;=$E$4,'Résultats élèves'!J145&lt;=$E$5),'Résultats élèves'!J145="A"),'Groupes de besoin'!A153,"")</f>
        <v/>
      </c>
      <c r="AN153" s="220" t="str">
        <f>IF(AM153="","",'Résultats élèves'!J145)</f>
        <v/>
      </c>
      <c r="AO153" s="221"/>
      <c r="AP153" s="217" t="str">
        <f>IF(OR('Résultats élèves'!K145&lt;$E$4,'Résultats élèves'!K145="A"),'Groupes de besoin'!A153,"")</f>
        <v/>
      </c>
      <c r="AQ153" s="218" t="str">
        <f>IF(AP153="","",'Résultats élèves'!K145)</f>
        <v/>
      </c>
      <c r="AR153" s="219" t="str">
        <f>IF(OR(AND('Résultats élèves'!K145&gt;=$E$4,'Résultats élèves'!K145&lt;=$E$5),'Résultats élèves'!K145="A"),'Groupes de besoin'!A153,"")</f>
        <v/>
      </c>
      <c r="AS153" s="220" t="str">
        <f>IF(AR153="","",'Résultats élèves'!K145)</f>
        <v/>
      </c>
      <c r="AT153" s="221"/>
      <c r="AU153" s="217" t="str">
        <f>IF(OR('Résultats élèves'!L145&lt;$E$4,'Résultats élèves'!L145="A"),'Groupes de besoin'!A153,"")</f>
        <v/>
      </c>
      <c r="AV153" s="218" t="str">
        <f>IF(AU153="","",'Résultats élèves'!L145)</f>
        <v/>
      </c>
      <c r="AW153" s="219" t="str">
        <f>IF(OR(AND('Résultats élèves'!L145&gt;=$E$4,'Résultats élèves'!L145&lt;=$E$5),'Résultats élèves'!L145="A"),'Groupes de besoin'!A153,"")</f>
        <v/>
      </c>
      <c r="AX153" s="220" t="str">
        <f>IF(AW153="","",'Résultats élèves'!L145)</f>
        <v/>
      </c>
      <c r="AY153" s="221"/>
      <c r="AZ153" s="217" t="str">
        <f>IF(OR('Résultats élèves'!M145&lt;$E$4,'Résultats élèves'!M145="A"),'Groupes de besoin'!A153,"")</f>
        <v/>
      </c>
      <c r="BA153" s="218" t="str">
        <f>IF(AZ153="","",'Résultats élèves'!M145)</f>
        <v/>
      </c>
      <c r="BB153" s="219" t="str">
        <f>IF(OR(AND('Résultats élèves'!M145&gt;=$E$4,'Résultats élèves'!M145&lt;=$E$5),'Résultats élèves'!M145="A"),'Groupes de besoin'!A153,"")</f>
        <v/>
      </c>
      <c r="BC153" s="220" t="str">
        <f>IF(BB153="","",'Résultats élèves'!M145)</f>
        <v/>
      </c>
    </row>
    <row r="154" spans="1:55" s="225" customFormat="1">
      <c r="A154" s="227" t="str">
        <f>IF(Accueil!F155="","",Accueil!F155)</f>
        <v/>
      </c>
      <c r="B154" s="217" t="str">
        <f>IF(OR('Résultats élèves'!D146&lt;$E$4,'Résultats élèves'!D146="A"),'Groupes de besoin'!A154,"")</f>
        <v/>
      </c>
      <c r="C154" s="218" t="str">
        <f>IF(B154="","",'Résultats élèves'!D146)</f>
        <v/>
      </c>
      <c r="D154" s="219" t="str">
        <f>IF(OR(AND('Résultats élèves'!D146&gt;=$E$4,'Résultats élèves'!D146&lt;=$E$5),'Résultats élèves'!D146="A"),'Groupes de besoin'!A154,"")</f>
        <v/>
      </c>
      <c r="E154" s="220" t="str">
        <f>IF(D154="","",'Résultats élèves'!D146)</f>
        <v/>
      </c>
      <c r="F154" s="221"/>
      <c r="G154" s="217" t="str">
        <f>IF(OR('Résultats élèves'!E146&lt;$E$4,'Résultats élèves'!E146="A"),'Groupes de besoin'!A154,"")</f>
        <v/>
      </c>
      <c r="H154" s="218" t="str">
        <f>IF(G154="","",'Résultats élèves'!E146)</f>
        <v/>
      </c>
      <c r="I154" s="219" t="str">
        <f>IF(OR(AND('Résultats élèves'!E146&gt;=$E$4,'Résultats élèves'!E146&lt;=$E$5),'Résultats élèves'!E146="A"),'Groupes de besoin'!A154,"")</f>
        <v/>
      </c>
      <c r="J154" s="220" t="str">
        <f>IF(I154="","",'Résultats élèves'!E146)</f>
        <v/>
      </c>
      <c r="K154" s="221"/>
      <c r="L154" s="217" t="str">
        <f>IF(OR('Résultats élèves'!F146&lt;$E$4,'Résultats élèves'!F146="A"),'Groupes de besoin'!A154,"")</f>
        <v/>
      </c>
      <c r="M154" s="218" t="str">
        <f>IF(L154="","",'Résultats élèves'!F146)</f>
        <v/>
      </c>
      <c r="N154" s="219" t="str">
        <f>IF(OR(AND('Résultats élèves'!F146&gt;=$E$4,'Résultats élèves'!F146&lt;=$E$5),'Résultats élèves'!F146="A"),'Groupes de besoin'!A154,"")</f>
        <v/>
      </c>
      <c r="O154" s="220" t="str">
        <f>IF(N154="","",'Résultats élèves'!F146)</f>
        <v/>
      </c>
      <c r="P154" s="221"/>
      <c r="Q154" s="217" t="str">
        <f>IF(OR('Résultats élèves'!G146&lt;$E$4,'Résultats élèves'!G146="A"),'Groupes de besoin'!A154,"")</f>
        <v/>
      </c>
      <c r="R154" s="218" t="str">
        <f>IF(Q154="","",'Résultats élèves'!G146)</f>
        <v/>
      </c>
      <c r="S154" s="219" t="str">
        <f>IF(OR(AND('Résultats élèves'!G146&gt;=$E$4,'Résultats élèves'!G146&lt;=$E$5),'Résultats élèves'!G146="A"),'Groupes de besoin'!A154,"")</f>
        <v/>
      </c>
      <c r="T154" s="220" t="str">
        <f>IF(S154="","",'Résultats élèves'!G146)</f>
        <v/>
      </c>
      <c r="U154" s="221"/>
      <c r="V154" s="217" t="str">
        <f>IF(OR('Résultats élèves'!H146&lt;$E$4,'Résultats élèves'!H146="A"),'Groupes de besoin'!A154,"")</f>
        <v/>
      </c>
      <c r="W154" s="218" t="str">
        <f>IF(V154="","",'Résultats élèves'!H146)</f>
        <v/>
      </c>
      <c r="X154" s="219" t="str">
        <f>IF(OR(AND('Résultats élèves'!H146&gt;=$E$4,'Résultats élèves'!H146&lt;=$E$5),'Résultats élèves'!H146="A"),'Groupes de besoin'!A154,"")</f>
        <v/>
      </c>
      <c r="Y154" s="220" t="str">
        <f>IF(X154="","",'Résultats élèves'!H146)</f>
        <v/>
      </c>
      <c r="Z154" s="222"/>
      <c r="AA154" s="223">
        <f t="shared" si="3"/>
        <v>24</v>
      </c>
      <c r="AB154" s="224">
        <f t="shared" si="1"/>
        <v>20</v>
      </c>
      <c r="AC154" s="291" t="str">
        <f>IF(AA154&lt;$AA$9,#REF!,"")</f>
        <v/>
      </c>
      <c r="AD154" s="291"/>
      <c r="AE154" s="226"/>
      <c r="AF154" s="217" t="str">
        <f>IF(OR('Résultats élèves'!I146&lt;$E$4,'Résultats élèves'!I146="A"),'Groupes de besoin'!A154,"")</f>
        <v/>
      </c>
      <c r="AG154" s="218" t="str">
        <f>IF(AF154="","",'Résultats élèves'!I146)</f>
        <v/>
      </c>
      <c r="AH154" s="219" t="str">
        <f>IF(OR(AND('Résultats élèves'!I146&gt;=$E$4,'Résultats élèves'!I146&lt;=$E$5),'Résultats élèves'!I146="A"),'Groupes de besoin'!A154,"")</f>
        <v/>
      </c>
      <c r="AI154" s="220" t="str">
        <f>IF(AH154="","",'Résultats élèves'!I146)</f>
        <v/>
      </c>
      <c r="AJ154" s="221"/>
      <c r="AK154" s="217" t="str">
        <f>IF(OR('Résultats élèves'!J146&lt;$E$4,'Résultats élèves'!J146="A"),'Groupes de besoin'!A154,"")</f>
        <v/>
      </c>
      <c r="AL154" s="218" t="str">
        <f>IF(AK154="","",'Résultats élèves'!J146)</f>
        <v/>
      </c>
      <c r="AM154" s="219" t="str">
        <f>IF(OR(AND('Résultats élèves'!J146&gt;=$E$4,'Résultats élèves'!J146&lt;=$E$5),'Résultats élèves'!J146="A"),'Groupes de besoin'!A154,"")</f>
        <v/>
      </c>
      <c r="AN154" s="220" t="str">
        <f>IF(AM154="","",'Résultats élèves'!J146)</f>
        <v/>
      </c>
      <c r="AO154" s="221"/>
      <c r="AP154" s="217" t="str">
        <f>IF(OR('Résultats élèves'!K146&lt;$E$4,'Résultats élèves'!K146="A"),'Groupes de besoin'!A154,"")</f>
        <v/>
      </c>
      <c r="AQ154" s="218" t="str">
        <f>IF(AP154="","",'Résultats élèves'!K146)</f>
        <v/>
      </c>
      <c r="AR154" s="219" t="str">
        <f>IF(OR(AND('Résultats élèves'!K146&gt;=$E$4,'Résultats élèves'!K146&lt;=$E$5),'Résultats élèves'!K146="A"),'Groupes de besoin'!A154,"")</f>
        <v/>
      </c>
      <c r="AS154" s="220" t="str">
        <f>IF(AR154="","",'Résultats élèves'!K146)</f>
        <v/>
      </c>
      <c r="AT154" s="221"/>
      <c r="AU154" s="217" t="str">
        <f>IF(OR('Résultats élèves'!L146&lt;$E$4,'Résultats élèves'!L146="A"),'Groupes de besoin'!A154,"")</f>
        <v/>
      </c>
      <c r="AV154" s="218" t="str">
        <f>IF(AU154="","",'Résultats élèves'!L146)</f>
        <v/>
      </c>
      <c r="AW154" s="219" t="str">
        <f>IF(OR(AND('Résultats élèves'!L146&gt;=$E$4,'Résultats élèves'!L146&lt;=$E$5),'Résultats élèves'!L146="A"),'Groupes de besoin'!A154,"")</f>
        <v/>
      </c>
      <c r="AX154" s="220" t="str">
        <f>IF(AW154="","",'Résultats élèves'!L146)</f>
        <v/>
      </c>
      <c r="AY154" s="221"/>
      <c r="AZ154" s="217" t="str">
        <f>IF(OR('Résultats élèves'!M146&lt;$E$4,'Résultats élèves'!M146="A"),'Groupes de besoin'!A154,"")</f>
        <v/>
      </c>
      <c r="BA154" s="218" t="str">
        <f>IF(AZ154="","",'Résultats élèves'!M146)</f>
        <v/>
      </c>
      <c r="BB154" s="219" t="str">
        <f>IF(OR(AND('Résultats élèves'!M146&gt;=$E$4,'Résultats élèves'!M146&lt;=$E$5),'Résultats élèves'!M146="A"),'Groupes de besoin'!A154,"")</f>
        <v/>
      </c>
      <c r="BC154" s="220" t="str">
        <f>IF(BB154="","",'Résultats élèves'!M146)</f>
        <v/>
      </c>
    </row>
    <row r="155" spans="1:55" s="225" customFormat="1">
      <c r="A155" s="227" t="str">
        <f>IF(Accueil!F156="","",Accueil!F156)</f>
        <v/>
      </c>
      <c r="B155" s="217" t="str">
        <f>IF(OR('Résultats élèves'!D147&lt;$E$4,'Résultats élèves'!D147="A"),'Groupes de besoin'!A155,"")</f>
        <v/>
      </c>
      <c r="C155" s="218" t="str">
        <f>IF(B155="","",'Résultats élèves'!D147)</f>
        <v/>
      </c>
      <c r="D155" s="219" t="str">
        <f>IF(OR(AND('Résultats élèves'!D147&gt;=$E$4,'Résultats élèves'!D147&lt;=$E$5),'Résultats élèves'!D147="A"),'Groupes de besoin'!A155,"")</f>
        <v/>
      </c>
      <c r="E155" s="220" t="str">
        <f>IF(D155="","",'Résultats élèves'!D147)</f>
        <v/>
      </c>
      <c r="F155" s="221"/>
      <c r="G155" s="217" t="str">
        <f>IF(OR('Résultats élèves'!E147&lt;$E$4,'Résultats élèves'!E147="A"),'Groupes de besoin'!A155,"")</f>
        <v/>
      </c>
      <c r="H155" s="218" t="str">
        <f>IF(G155="","",'Résultats élèves'!E147)</f>
        <v/>
      </c>
      <c r="I155" s="219" t="str">
        <f>IF(OR(AND('Résultats élèves'!E147&gt;=$E$4,'Résultats élèves'!E147&lt;=$E$5),'Résultats élèves'!E147="A"),'Groupes de besoin'!A155,"")</f>
        <v/>
      </c>
      <c r="J155" s="220" t="str">
        <f>IF(I155="","",'Résultats élèves'!E147)</f>
        <v/>
      </c>
      <c r="K155" s="221"/>
      <c r="L155" s="217" t="str">
        <f>IF(OR('Résultats élèves'!F147&lt;$E$4,'Résultats élèves'!F147="A"),'Groupes de besoin'!A155,"")</f>
        <v/>
      </c>
      <c r="M155" s="218" t="str">
        <f>IF(L155="","",'Résultats élèves'!F147)</f>
        <v/>
      </c>
      <c r="N155" s="219" t="str">
        <f>IF(OR(AND('Résultats élèves'!F147&gt;=$E$4,'Résultats élèves'!F147&lt;=$E$5),'Résultats élèves'!F147="A"),'Groupes de besoin'!A155,"")</f>
        <v/>
      </c>
      <c r="O155" s="220" t="str">
        <f>IF(N155="","",'Résultats élèves'!F147)</f>
        <v/>
      </c>
      <c r="P155" s="221"/>
      <c r="Q155" s="217" t="str">
        <f>IF(OR('Résultats élèves'!G147&lt;$E$4,'Résultats élèves'!G147="A"),'Groupes de besoin'!A155,"")</f>
        <v/>
      </c>
      <c r="R155" s="218" t="str">
        <f>IF(Q155="","",'Résultats élèves'!G147)</f>
        <v/>
      </c>
      <c r="S155" s="219" t="str">
        <f>IF(OR(AND('Résultats élèves'!G147&gt;=$E$4,'Résultats élèves'!G147&lt;=$E$5),'Résultats élèves'!G147="A"),'Groupes de besoin'!A155,"")</f>
        <v/>
      </c>
      <c r="T155" s="220" t="str">
        <f>IF(S155="","",'Résultats élèves'!G147)</f>
        <v/>
      </c>
      <c r="U155" s="221"/>
      <c r="V155" s="217" t="str">
        <f>IF(OR('Résultats élèves'!H147&lt;$E$4,'Résultats élèves'!H147="A"),'Groupes de besoin'!A155,"")</f>
        <v/>
      </c>
      <c r="W155" s="218" t="str">
        <f>IF(V155="","",'Résultats élèves'!H147)</f>
        <v/>
      </c>
      <c r="X155" s="219" t="str">
        <f>IF(OR(AND('Résultats élèves'!H147&gt;=$E$4,'Résultats élèves'!H147&lt;=$E$5),'Résultats élèves'!H147="A"),'Groupes de besoin'!A155,"")</f>
        <v/>
      </c>
      <c r="Y155" s="220" t="str">
        <f>IF(X155="","",'Résultats élèves'!H147)</f>
        <v/>
      </c>
      <c r="Z155" s="222"/>
      <c r="AA155" s="223">
        <f t="shared" si="3"/>
        <v>24</v>
      </c>
      <c r="AB155" s="224">
        <f t="shared" si="1"/>
        <v>20</v>
      </c>
      <c r="AC155" s="291" t="str">
        <f>IF(AA155&lt;$AA$9,#REF!,"")</f>
        <v/>
      </c>
      <c r="AD155" s="291"/>
      <c r="AE155" s="226"/>
      <c r="AF155" s="217" t="str">
        <f>IF(OR('Résultats élèves'!I147&lt;$E$4,'Résultats élèves'!I147="A"),'Groupes de besoin'!A155,"")</f>
        <v/>
      </c>
      <c r="AG155" s="218" t="str">
        <f>IF(AF155="","",'Résultats élèves'!I147)</f>
        <v/>
      </c>
      <c r="AH155" s="219" t="str">
        <f>IF(OR(AND('Résultats élèves'!I147&gt;=$E$4,'Résultats élèves'!I147&lt;=$E$5),'Résultats élèves'!I147="A"),'Groupes de besoin'!A155,"")</f>
        <v/>
      </c>
      <c r="AI155" s="220" t="str">
        <f>IF(AH155="","",'Résultats élèves'!I147)</f>
        <v/>
      </c>
      <c r="AJ155" s="221"/>
      <c r="AK155" s="217" t="str">
        <f>IF(OR('Résultats élèves'!J147&lt;$E$4,'Résultats élèves'!J147="A"),'Groupes de besoin'!A155,"")</f>
        <v/>
      </c>
      <c r="AL155" s="218" t="str">
        <f>IF(AK155="","",'Résultats élèves'!J147)</f>
        <v/>
      </c>
      <c r="AM155" s="219" t="str">
        <f>IF(OR(AND('Résultats élèves'!J147&gt;=$E$4,'Résultats élèves'!J147&lt;=$E$5),'Résultats élèves'!J147="A"),'Groupes de besoin'!A155,"")</f>
        <v/>
      </c>
      <c r="AN155" s="220" t="str">
        <f>IF(AM155="","",'Résultats élèves'!J147)</f>
        <v/>
      </c>
      <c r="AO155" s="221"/>
      <c r="AP155" s="217" t="str">
        <f>IF(OR('Résultats élèves'!K147&lt;$E$4,'Résultats élèves'!K147="A"),'Groupes de besoin'!A155,"")</f>
        <v/>
      </c>
      <c r="AQ155" s="218" t="str">
        <f>IF(AP155="","",'Résultats élèves'!K147)</f>
        <v/>
      </c>
      <c r="AR155" s="219" t="str">
        <f>IF(OR(AND('Résultats élèves'!K147&gt;=$E$4,'Résultats élèves'!K147&lt;=$E$5),'Résultats élèves'!K147="A"),'Groupes de besoin'!A155,"")</f>
        <v/>
      </c>
      <c r="AS155" s="220" t="str">
        <f>IF(AR155="","",'Résultats élèves'!K147)</f>
        <v/>
      </c>
      <c r="AT155" s="221"/>
      <c r="AU155" s="217" t="str">
        <f>IF(OR('Résultats élèves'!L147&lt;$E$4,'Résultats élèves'!L147="A"),'Groupes de besoin'!A155,"")</f>
        <v/>
      </c>
      <c r="AV155" s="218" t="str">
        <f>IF(AU155="","",'Résultats élèves'!L147)</f>
        <v/>
      </c>
      <c r="AW155" s="219" t="str">
        <f>IF(OR(AND('Résultats élèves'!L147&gt;=$E$4,'Résultats élèves'!L147&lt;=$E$5),'Résultats élèves'!L147="A"),'Groupes de besoin'!A155,"")</f>
        <v/>
      </c>
      <c r="AX155" s="220" t="str">
        <f>IF(AW155="","",'Résultats élèves'!L147)</f>
        <v/>
      </c>
      <c r="AY155" s="221"/>
      <c r="AZ155" s="217" t="str">
        <f>IF(OR('Résultats élèves'!M147&lt;$E$4,'Résultats élèves'!M147="A"),'Groupes de besoin'!A155,"")</f>
        <v/>
      </c>
      <c r="BA155" s="218" t="str">
        <f>IF(AZ155="","",'Résultats élèves'!M147)</f>
        <v/>
      </c>
      <c r="BB155" s="219" t="str">
        <f>IF(OR(AND('Résultats élèves'!M147&gt;=$E$4,'Résultats élèves'!M147&lt;=$E$5),'Résultats élèves'!M147="A"),'Groupes de besoin'!A155,"")</f>
        <v/>
      </c>
      <c r="BC155" s="220" t="str">
        <f>IF(BB155="","",'Résultats élèves'!M147)</f>
        <v/>
      </c>
    </row>
    <row r="156" spans="1:55" s="225" customFormat="1">
      <c r="A156" s="227" t="str">
        <f>IF(Accueil!F157="","",Accueil!F157)</f>
        <v/>
      </c>
      <c r="B156" s="217" t="str">
        <f>IF(OR('Résultats élèves'!D148&lt;$E$4,'Résultats élèves'!D148="A"),'Groupes de besoin'!A156,"")</f>
        <v/>
      </c>
      <c r="C156" s="218" t="str">
        <f>IF(B156="","",'Résultats élèves'!D148)</f>
        <v/>
      </c>
      <c r="D156" s="219" t="str">
        <f>IF(OR(AND('Résultats élèves'!D148&gt;=$E$4,'Résultats élèves'!D148&lt;=$E$5),'Résultats élèves'!D148="A"),'Groupes de besoin'!A156,"")</f>
        <v/>
      </c>
      <c r="E156" s="220" t="str">
        <f>IF(D156="","",'Résultats élèves'!D148)</f>
        <v/>
      </c>
      <c r="F156" s="221"/>
      <c r="G156" s="217" t="str">
        <f>IF(OR('Résultats élèves'!E148&lt;$E$4,'Résultats élèves'!E148="A"),'Groupes de besoin'!A156,"")</f>
        <v/>
      </c>
      <c r="H156" s="218" t="str">
        <f>IF(G156="","",'Résultats élèves'!E148)</f>
        <v/>
      </c>
      <c r="I156" s="219" t="str">
        <f>IF(OR(AND('Résultats élèves'!E148&gt;=$E$4,'Résultats élèves'!E148&lt;=$E$5),'Résultats élèves'!E148="A"),'Groupes de besoin'!A156,"")</f>
        <v/>
      </c>
      <c r="J156" s="220" t="str">
        <f>IF(I156="","",'Résultats élèves'!E148)</f>
        <v/>
      </c>
      <c r="K156" s="221"/>
      <c r="L156" s="217" t="str">
        <f>IF(OR('Résultats élèves'!F148&lt;$E$4,'Résultats élèves'!F148="A"),'Groupes de besoin'!A156,"")</f>
        <v/>
      </c>
      <c r="M156" s="218" t="str">
        <f>IF(L156="","",'Résultats élèves'!F148)</f>
        <v/>
      </c>
      <c r="N156" s="219" t="str">
        <f>IF(OR(AND('Résultats élèves'!F148&gt;=$E$4,'Résultats élèves'!F148&lt;=$E$5),'Résultats élèves'!F148="A"),'Groupes de besoin'!A156,"")</f>
        <v/>
      </c>
      <c r="O156" s="220" t="str">
        <f>IF(N156="","",'Résultats élèves'!F148)</f>
        <v/>
      </c>
      <c r="P156" s="221"/>
      <c r="Q156" s="217" t="str">
        <f>IF(OR('Résultats élèves'!G148&lt;$E$4,'Résultats élèves'!G148="A"),'Groupes de besoin'!A156,"")</f>
        <v/>
      </c>
      <c r="R156" s="218" t="str">
        <f>IF(Q156="","",'Résultats élèves'!G148)</f>
        <v/>
      </c>
      <c r="S156" s="219" t="str">
        <f>IF(OR(AND('Résultats élèves'!G148&gt;=$E$4,'Résultats élèves'!G148&lt;=$E$5),'Résultats élèves'!G148="A"),'Groupes de besoin'!A156,"")</f>
        <v/>
      </c>
      <c r="T156" s="220" t="str">
        <f>IF(S156="","",'Résultats élèves'!G148)</f>
        <v/>
      </c>
      <c r="U156" s="221"/>
      <c r="V156" s="217" t="str">
        <f>IF(OR('Résultats élèves'!H148&lt;$E$4,'Résultats élèves'!H148="A"),'Groupes de besoin'!A156,"")</f>
        <v/>
      </c>
      <c r="W156" s="218" t="str">
        <f>IF(V156="","",'Résultats élèves'!H148)</f>
        <v/>
      </c>
      <c r="X156" s="219" t="str">
        <f>IF(OR(AND('Résultats élèves'!H148&gt;=$E$4,'Résultats élèves'!H148&lt;=$E$5),'Résultats élèves'!H148="A"),'Groupes de besoin'!A156,"")</f>
        <v/>
      </c>
      <c r="Y156" s="220" t="str">
        <f>IF(X156="","",'Résultats élèves'!H148)</f>
        <v/>
      </c>
      <c r="Z156" s="222"/>
      <c r="AA156" s="223">
        <f t="shared" si="3"/>
        <v>24</v>
      </c>
      <c r="AB156" s="224">
        <f t="shared" si="1"/>
        <v>20</v>
      </c>
      <c r="AC156" s="291" t="str">
        <f>IF(AA156&lt;$AA$9,#REF!,"")</f>
        <v/>
      </c>
      <c r="AD156" s="291"/>
      <c r="AE156" s="226"/>
      <c r="AF156" s="217" t="str">
        <f>IF(OR('Résultats élèves'!I148&lt;$E$4,'Résultats élèves'!I148="A"),'Groupes de besoin'!A156,"")</f>
        <v/>
      </c>
      <c r="AG156" s="218" t="str">
        <f>IF(AF156="","",'Résultats élèves'!I148)</f>
        <v/>
      </c>
      <c r="AH156" s="219" t="str">
        <f>IF(OR(AND('Résultats élèves'!I148&gt;=$E$4,'Résultats élèves'!I148&lt;=$E$5),'Résultats élèves'!I148="A"),'Groupes de besoin'!A156,"")</f>
        <v/>
      </c>
      <c r="AI156" s="220" t="str">
        <f>IF(AH156="","",'Résultats élèves'!I148)</f>
        <v/>
      </c>
      <c r="AJ156" s="221"/>
      <c r="AK156" s="217" t="str">
        <f>IF(OR('Résultats élèves'!J148&lt;$E$4,'Résultats élèves'!J148="A"),'Groupes de besoin'!A156,"")</f>
        <v/>
      </c>
      <c r="AL156" s="218" t="str">
        <f>IF(AK156="","",'Résultats élèves'!J148)</f>
        <v/>
      </c>
      <c r="AM156" s="219" t="str">
        <f>IF(OR(AND('Résultats élèves'!J148&gt;=$E$4,'Résultats élèves'!J148&lt;=$E$5),'Résultats élèves'!J148="A"),'Groupes de besoin'!A156,"")</f>
        <v/>
      </c>
      <c r="AN156" s="220" t="str">
        <f>IF(AM156="","",'Résultats élèves'!J148)</f>
        <v/>
      </c>
      <c r="AO156" s="221"/>
      <c r="AP156" s="217" t="str">
        <f>IF(OR('Résultats élèves'!K148&lt;$E$4,'Résultats élèves'!K148="A"),'Groupes de besoin'!A156,"")</f>
        <v/>
      </c>
      <c r="AQ156" s="218" t="str">
        <f>IF(AP156="","",'Résultats élèves'!K148)</f>
        <v/>
      </c>
      <c r="AR156" s="219" t="str">
        <f>IF(OR(AND('Résultats élèves'!K148&gt;=$E$4,'Résultats élèves'!K148&lt;=$E$5),'Résultats élèves'!K148="A"),'Groupes de besoin'!A156,"")</f>
        <v/>
      </c>
      <c r="AS156" s="220" t="str">
        <f>IF(AR156="","",'Résultats élèves'!K148)</f>
        <v/>
      </c>
      <c r="AT156" s="221"/>
      <c r="AU156" s="217" t="str">
        <f>IF(OR('Résultats élèves'!L148&lt;$E$4,'Résultats élèves'!L148="A"),'Groupes de besoin'!A156,"")</f>
        <v/>
      </c>
      <c r="AV156" s="218" t="str">
        <f>IF(AU156="","",'Résultats élèves'!L148)</f>
        <v/>
      </c>
      <c r="AW156" s="219" t="str">
        <f>IF(OR(AND('Résultats élèves'!L148&gt;=$E$4,'Résultats élèves'!L148&lt;=$E$5),'Résultats élèves'!L148="A"),'Groupes de besoin'!A156,"")</f>
        <v/>
      </c>
      <c r="AX156" s="220" t="str">
        <f>IF(AW156="","",'Résultats élèves'!L148)</f>
        <v/>
      </c>
      <c r="AY156" s="221"/>
      <c r="AZ156" s="217" t="str">
        <f>IF(OR('Résultats élèves'!M148&lt;$E$4,'Résultats élèves'!M148="A"),'Groupes de besoin'!A156,"")</f>
        <v/>
      </c>
      <c r="BA156" s="218" t="str">
        <f>IF(AZ156="","",'Résultats élèves'!M148)</f>
        <v/>
      </c>
      <c r="BB156" s="219" t="str">
        <f>IF(OR(AND('Résultats élèves'!M148&gt;=$E$4,'Résultats élèves'!M148&lt;=$E$5),'Résultats élèves'!M148="A"),'Groupes de besoin'!A156,"")</f>
        <v/>
      </c>
      <c r="BC156" s="220" t="str">
        <f>IF(BB156="","",'Résultats élèves'!M148)</f>
        <v/>
      </c>
    </row>
    <row r="157" spans="1:55" s="225" customFormat="1">
      <c r="A157" s="227" t="str">
        <f>IF(Accueil!F158="","",Accueil!F158)</f>
        <v/>
      </c>
      <c r="B157" s="217" t="str">
        <f>IF(OR('Résultats élèves'!D149&lt;$E$4,'Résultats élèves'!D149="A"),'Groupes de besoin'!A157,"")</f>
        <v/>
      </c>
      <c r="C157" s="218" t="str">
        <f>IF(B157="","",'Résultats élèves'!D149)</f>
        <v/>
      </c>
      <c r="D157" s="219" t="str">
        <f>IF(OR(AND('Résultats élèves'!D149&gt;=$E$4,'Résultats élèves'!D149&lt;=$E$5),'Résultats élèves'!D149="A"),'Groupes de besoin'!A157,"")</f>
        <v/>
      </c>
      <c r="E157" s="220" t="str">
        <f>IF(D157="","",'Résultats élèves'!D149)</f>
        <v/>
      </c>
      <c r="F157" s="221"/>
      <c r="G157" s="217" t="str">
        <f>IF(OR('Résultats élèves'!E149&lt;$E$4,'Résultats élèves'!E149="A"),'Groupes de besoin'!A157,"")</f>
        <v/>
      </c>
      <c r="H157" s="218" t="str">
        <f>IF(G157="","",'Résultats élèves'!E149)</f>
        <v/>
      </c>
      <c r="I157" s="219" t="str">
        <f>IF(OR(AND('Résultats élèves'!E149&gt;=$E$4,'Résultats élèves'!E149&lt;=$E$5),'Résultats élèves'!E149="A"),'Groupes de besoin'!A157,"")</f>
        <v/>
      </c>
      <c r="J157" s="220" t="str">
        <f>IF(I157="","",'Résultats élèves'!E149)</f>
        <v/>
      </c>
      <c r="K157" s="221"/>
      <c r="L157" s="217" t="str">
        <f>IF(OR('Résultats élèves'!F149&lt;$E$4,'Résultats élèves'!F149="A"),'Groupes de besoin'!A157,"")</f>
        <v/>
      </c>
      <c r="M157" s="218" t="str">
        <f>IF(L157="","",'Résultats élèves'!F149)</f>
        <v/>
      </c>
      <c r="N157" s="219" t="str">
        <f>IF(OR(AND('Résultats élèves'!F149&gt;=$E$4,'Résultats élèves'!F149&lt;=$E$5),'Résultats élèves'!F149="A"),'Groupes de besoin'!A157,"")</f>
        <v/>
      </c>
      <c r="O157" s="220" t="str">
        <f>IF(N157="","",'Résultats élèves'!F149)</f>
        <v/>
      </c>
      <c r="P157" s="221"/>
      <c r="Q157" s="217" t="str">
        <f>IF(OR('Résultats élèves'!G149&lt;$E$4,'Résultats élèves'!G149="A"),'Groupes de besoin'!A157,"")</f>
        <v/>
      </c>
      <c r="R157" s="218" t="str">
        <f>IF(Q157="","",'Résultats élèves'!G149)</f>
        <v/>
      </c>
      <c r="S157" s="219" t="str">
        <f>IF(OR(AND('Résultats élèves'!G149&gt;=$E$4,'Résultats élèves'!G149&lt;=$E$5),'Résultats élèves'!G149="A"),'Groupes de besoin'!A157,"")</f>
        <v/>
      </c>
      <c r="T157" s="220" t="str">
        <f>IF(S157="","",'Résultats élèves'!G149)</f>
        <v/>
      </c>
      <c r="U157" s="221"/>
      <c r="V157" s="217" t="str">
        <f>IF(OR('Résultats élèves'!H149&lt;$E$4,'Résultats élèves'!H149="A"),'Groupes de besoin'!A157,"")</f>
        <v/>
      </c>
      <c r="W157" s="218" t="str">
        <f>IF(V157="","",'Résultats élèves'!H149)</f>
        <v/>
      </c>
      <c r="X157" s="219" t="str">
        <f>IF(OR(AND('Résultats élèves'!H149&gt;=$E$4,'Résultats élèves'!H149&lt;=$E$5),'Résultats élèves'!H149="A"),'Groupes de besoin'!A157,"")</f>
        <v/>
      </c>
      <c r="Y157" s="220" t="str">
        <f>IF(X157="","",'Résultats élèves'!H149)</f>
        <v/>
      </c>
      <c r="Z157" s="222"/>
      <c r="AA157" s="223">
        <f t="shared" si="3"/>
        <v>24</v>
      </c>
      <c r="AB157" s="224">
        <f t="shared" si="1"/>
        <v>20</v>
      </c>
      <c r="AC157" s="291" t="str">
        <f>IF(AA157&lt;$AA$9,#REF!,"")</f>
        <v/>
      </c>
      <c r="AD157" s="291"/>
      <c r="AE157" s="226"/>
      <c r="AF157" s="217" t="str">
        <f>IF(OR('Résultats élèves'!I149&lt;$E$4,'Résultats élèves'!I149="A"),'Groupes de besoin'!A157,"")</f>
        <v/>
      </c>
      <c r="AG157" s="218" t="str">
        <f>IF(AF157="","",'Résultats élèves'!I149)</f>
        <v/>
      </c>
      <c r="AH157" s="219" t="str">
        <f>IF(OR(AND('Résultats élèves'!I149&gt;=$E$4,'Résultats élèves'!I149&lt;=$E$5),'Résultats élèves'!I149="A"),'Groupes de besoin'!A157,"")</f>
        <v/>
      </c>
      <c r="AI157" s="220" t="str">
        <f>IF(AH157="","",'Résultats élèves'!I149)</f>
        <v/>
      </c>
      <c r="AJ157" s="221"/>
      <c r="AK157" s="217" t="str">
        <f>IF(OR('Résultats élèves'!J149&lt;$E$4,'Résultats élèves'!J149="A"),'Groupes de besoin'!A157,"")</f>
        <v/>
      </c>
      <c r="AL157" s="218" t="str">
        <f>IF(AK157="","",'Résultats élèves'!J149)</f>
        <v/>
      </c>
      <c r="AM157" s="219" t="str">
        <f>IF(OR(AND('Résultats élèves'!J149&gt;=$E$4,'Résultats élèves'!J149&lt;=$E$5),'Résultats élèves'!J149="A"),'Groupes de besoin'!A157,"")</f>
        <v/>
      </c>
      <c r="AN157" s="220" t="str">
        <f>IF(AM157="","",'Résultats élèves'!J149)</f>
        <v/>
      </c>
      <c r="AO157" s="221"/>
      <c r="AP157" s="217" t="str">
        <f>IF(OR('Résultats élèves'!K149&lt;$E$4,'Résultats élèves'!K149="A"),'Groupes de besoin'!A157,"")</f>
        <v/>
      </c>
      <c r="AQ157" s="218" t="str">
        <f>IF(AP157="","",'Résultats élèves'!K149)</f>
        <v/>
      </c>
      <c r="AR157" s="219" t="str">
        <f>IF(OR(AND('Résultats élèves'!K149&gt;=$E$4,'Résultats élèves'!K149&lt;=$E$5),'Résultats élèves'!K149="A"),'Groupes de besoin'!A157,"")</f>
        <v/>
      </c>
      <c r="AS157" s="220" t="str">
        <f>IF(AR157="","",'Résultats élèves'!K149)</f>
        <v/>
      </c>
      <c r="AT157" s="221"/>
      <c r="AU157" s="217" t="str">
        <f>IF(OR('Résultats élèves'!L149&lt;$E$4,'Résultats élèves'!L149="A"),'Groupes de besoin'!A157,"")</f>
        <v/>
      </c>
      <c r="AV157" s="218" t="str">
        <f>IF(AU157="","",'Résultats élèves'!L149)</f>
        <v/>
      </c>
      <c r="AW157" s="219" t="str">
        <f>IF(OR(AND('Résultats élèves'!L149&gt;=$E$4,'Résultats élèves'!L149&lt;=$E$5),'Résultats élèves'!L149="A"),'Groupes de besoin'!A157,"")</f>
        <v/>
      </c>
      <c r="AX157" s="220" t="str">
        <f>IF(AW157="","",'Résultats élèves'!L149)</f>
        <v/>
      </c>
      <c r="AY157" s="221"/>
      <c r="AZ157" s="217" t="str">
        <f>IF(OR('Résultats élèves'!M149&lt;$E$4,'Résultats élèves'!M149="A"),'Groupes de besoin'!A157,"")</f>
        <v/>
      </c>
      <c r="BA157" s="218" t="str">
        <f>IF(AZ157="","",'Résultats élèves'!M149)</f>
        <v/>
      </c>
      <c r="BB157" s="219" t="str">
        <f>IF(OR(AND('Résultats élèves'!M149&gt;=$E$4,'Résultats élèves'!M149&lt;=$E$5),'Résultats élèves'!M149="A"),'Groupes de besoin'!A157,"")</f>
        <v/>
      </c>
      <c r="BC157" s="220" t="str">
        <f>IF(BB157="","",'Résultats élèves'!M149)</f>
        <v/>
      </c>
    </row>
    <row r="158" spans="1:55" s="225" customFormat="1">
      <c r="A158" s="227" t="str">
        <f>IF(Accueil!F159="","",Accueil!F159)</f>
        <v/>
      </c>
      <c r="B158" s="217" t="str">
        <f>IF(OR('Résultats élèves'!D150&lt;$E$4,'Résultats élèves'!D150="A"),'Groupes de besoin'!A158,"")</f>
        <v/>
      </c>
      <c r="C158" s="218" t="str">
        <f>IF(B158="","",'Résultats élèves'!D150)</f>
        <v/>
      </c>
      <c r="D158" s="219" t="str">
        <f>IF(OR(AND('Résultats élèves'!D150&gt;=$E$4,'Résultats élèves'!D150&lt;=$E$5),'Résultats élèves'!D150="A"),'Groupes de besoin'!A158,"")</f>
        <v/>
      </c>
      <c r="E158" s="220" t="str">
        <f>IF(D158="","",'Résultats élèves'!D150)</f>
        <v/>
      </c>
      <c r="F158" s="221"/>
      <c r="G158" s="217" t="str">
        <f>IF(OR('Résultats élèves'!E150&lt;$E$4,'Résultats élèves'!E150="A"),'Groupes de besoin'!A158,"")</f>
        <v/>
      </c>
      <c r="H158" s="218" t="str">
        <f>IF(G158="","",'Résultats élèves'!E150)</f>
        <v/>
      </c>
      <c r="I158" s="219" t="str">
        <f>IF(OR(AND('Résultats élèves'!E150&gt;=$E$4,'Résultats élèves'!E150&lt;=$E$5),'Résultats élèves'!E150="A"),'Groupes de besoin'!A158,"")</f>
        <v/>
      </c>
      <c r="J158" s="220" t="str">
        <f>IF(I158="","",'Résultats élèves'!E150)</f>
        <v/>
      </c>
      <c r="K158" s="221"/>
      <c r="L158" s="217" t="str">
        <f>IF(OR('Résultats élèves'!F150&lt;$E$4,'Résultats élèves'!F150="A"),'Groupes de besoin'!A158,"")</f>
        <v/>
      </c>
      <c r="M158" s="218" t="str">
        <f>IF(L158="","",'Résultats élèves'!F150)</f>
        <v/>
      </c>
      <c r="N158" s="219" t="str">
        <f>IF(OR(AND('Résultats élèves'!F150&gt;=$E$4,'Résultats élèves'!F150&lt;=$E$5),'Résultats élèves'!F150="A"),'Groupes de besoin'!A158,"")</f>
        <v/>
      </c>
      <c r="O158" s="220" t="str">
        <f>IF(N158="","",'Résultats élèves'!F150)</f>
        <v/>
      </c>
      <c r="P158" s="221"/>
      <c r="Q158" s="217" t="str">
        <f>IF(OR('Résultats élèves'!G150&lt;$E$4,'Résultats élèves'!G150="A"),'Groupes de besoin'!A158,"")</f>
        <v/>
      </c>
      <c r="R158" s="218" t="str">
        <f>IF(Q158="","",'Résultats élèves'!G150)</f>
        <v/>
      </c>
      <c r="S158" s="219" t="str">
        <f>IF(OR(AND('Résultats élèves'!G150&gt;=$E$4,'Résultats élèves'!G150&lt;=$E$5),'Résultats élèves'!G150="A"),'Groupes de besoin'!A158,"")</f>
        <v/>
      </c>
      <c r="T158" s="220" t="str">
        <f>IF(S158="","",'Résultats élèves'!G150)</f>
        <v/>
      </c>
      <c r="U158" s="221"/>
      <c r="V158" s="217" t="str">
        <f>IF(OR('Résultats élèves'!H150&lt;$E$4,'Résultats élèves'!H150="A"),'Groupes de besoin'!A158,"")</f>
        <v/>
      </c>
      <c r="W158" s="218" t="str">
        <f>IF(V158="","",'Résultats élèves'!H150)</f>
        <v/>
      </c>
      <c r="X158" s="219" t="str">
        <f>IF(OR(AND('Résultats élèves'!H150&gt;=$E$4,'Résultats élèves'!H150&lt;=$E$5),'Résultats élèves'!H150="A"),'Groupes de besoin'!A158,"")</f>
        <v/>
      </c>
      <c r="Y158" s="220" t="str">
        <f>IF(X158="","",'Résultats élèves'!H150)</f>
        <v/>
      </c>
      <c r="Z158" s="222"/>
      <c r="AA158" s="223">
        <f t="shared" si="3"/>
        <v>24</v>
      </c>
      <c r="AB158" s="224">
        <f t="shared" si="1"/>
        <v>20</v>
      </c>
      <c r="AC158" s="291" t="str">
        <f>IF(AA158&lt;$AA$9,#REF!,"")</f>
        <v/>
      </c>
      <c r="AD158" s="291"/>
      <c r="AE158" s="226"/>
      <c r="AF158" s="217" t="str">
        <f>IF(OR('Résultats élèves'!I150&lt;$E$4,'Résultats élèves'!I150="A"),'Groupes de besoin'!A158,"")</f>
        <v/>
      </c>
      <c r="AG158" s="218" t="str">
        <f>IF(AF158="","",'Résultats élèves'!I150)</f>
        <v/>
      </c>
      <c r="AH158" s="219" t="str">
        <f>IF(OR(AND('Résultats élèves'!I150&gt;=$E$4,'Résultats élèves'!I150&lt;=$E$5),'Résultats élèves'!I150="A"),'Groupes de besoin'!A158,"")</f>
        <v/>
      </c>
      <c r="AI158" s="220" t="str">
        <f>IF(AH158="","",'Résultats élèves'!I150)</f>
        <v/>
      </c>
      <c r="AJ158" s="221"/>
      <c r="AK158" s="217" t="str">
        <f>IF(OR('Résultats élèves'!J150&lt;$E$4,'Résultats élèves'!J150="A"),'Groupes de besoin'!A158,"")</f>
        <v/>
      </c>
      <c r="AL158" s="218" t="str">
        <f>IF(AK158="","",'Résultats élèves'!J150)</f>
        <v/>
      </c>
      <c r="AM158" s="219" t="str">
        <f>IF(OR(AND('Résultats élèves'!J150&gt;=$E$4,'Résultats élèves'!J150&lt;=$E$5),'Résultats élèves'!J150="A"),'Groupes de besoin'!A158,"")</f>
        <v/>
      </c>
      <c r="AN158" s="220" t="str">
        <f>IF(AM158="","",'Résultats élèves'!J150)</f>
        <v/>
      </c>
      <c r="AO158" s="221"/>
      <c r="AP158" s="217" t="str">
        <f>IF(OR('Résultats élèves'!K150&lt;$E$4,'Résultats élèves'!K150="A"),'Groupes de besoin'!A158,"")</f>
        <v/>
      </c>
      <c r="AQ158" s="218" t="str">
        <f>IF(AP158="","",'Résultats élèves'!K150)</f>
        <v/>
      </c>
      <c r="AR158" s="219" t="str">
        <f>IF(OR(AND('Résultats élèves'!K150&gt;=$E$4,'Résultats élèves'!K150&lt;=$E$5),'Résultats élèves'!K150="A"),'Groupes de besoin'!A158,"")</f>
        <v/>
      </c>
      <c r="AS158" s="220" t="str">
        <f>IF(AR158="","",'Résultats élèves'!K150)</f>
        <v/>
      </c>
      <c r="AT158" s="221"/>
      <c r="AU158" s="217" t="str">
        <f>IF(OR('Résultats élèves'!L150&lt;$E$4,'Résultats élèves'!L150="A"),'Groupes de besoin'!A158,"")</f>
        <v/>
      </c>
      <c r="AV158" s="218" t="str">
        <f>IF(AU158="","",'Résultats élèves'!L150)</f>
        <v/>
      </c>
      <c r="AW158" s="219" t="str">
        <f>IF(OR(AND('Résultats élèves'!L150&gt;=$E$4,'Résultats élèves'!L150&lt;=$E$5),'Résultats élèves'!L150="A"),'Groupes de besoin'!A158,"")</f>
        <v/>
      </c>
      <c r="AX158" s="220" t="str">
        <f>IF(AW158="","",'Résultats élèves'!L150)</f>
        <v/>
      </c>
      <c r="AY158" s="221"/>
      <c r="AZ158" s="217" t="str">
        <f>IF(OR('Résultats élèves'!M150&lt;$E$4,'Résultats élèves'!M150="A"),'Groupes de besoin'!A158,"")</f>
        <v/>
      </c>
      <c r="BA158" s="218" t="str">
        <f>IF(AZ158="","",'Résultats élèves'!M150)</f>
        <v/>
      </c>
      <c r="BB158" s="219" t="str">
        <f>IF(OR(AND('Résultats élèves'!M150&gt;=$E$4,'Résultats élèves'!M150&lt;=$E$5),'Résultats élèves'!M150="A"),'Groupes de besoin'!A158,"")</f>
        <v/>
      </c>
      <c r="BC158" s="220" t="str">
        <f>IF(BB158="","",'Résultats élèves'!M150)</f>
        <v/>
      </c>
    </row>
    <row r="159" spans="1:55" s="225" customFormat="1">
      <c r="A159" s="227" t="str">
        <f>IF(Accueil!F160="","",Accueil!F160)</f>
        <v/>
      </c>
      <c r="B159" s="217" t="str">
        <f>IF(OR('Résultats élèves'!D151&lt;$E$4,'Résultats élèves'!D151="A"),'Groupes de besoin'!A159,"")</f>
        <v/>
      </c>
      <c r="C159" s="218" t="str">
        <f>IF(B159="","",'Résultats élèves'!D151)</f>
        <v/>
      </c>
      <c r="D159" s="219" t="str">
        <f>IF(OR(AND('Résultats élèves'!D151&gt;=$E$4,'Résultats élèves'!D151&lt;=$E$5),'Résultats élèves'!D151="A"),'Groupes de besoin'!A159,"")</f>
        <v/>
      </c>
      <c r="E159" s="220" t="str">
        <f>IF(D159="","",'Résultats élèves'!D151)</f>
        <v/>
      </c>
      <c r="F159" s="221"/>
      <c r="G159" s="217" t="str">
        <f>IF(OR('Résultats élèves'!E151&lt;$E$4,'Résultats élèves'!E151="A"),'Groupes de besoin'!A159,"")</f>
        <v/>
      </c>
      <c r="H159" s="218" t="str">
        <f>IF(G159="","",'Résultats élèves'!E151)</f>
        <v/>
      </c>
      <c r="I159" s="219" t="str">
        <f>IF(OR(AND('Résultats élèves'!E151&gt;=$E$4,'Résultats élèves'!E151&lt;=$E$5),'Résultats élèves'!E151="A"),'Groupes de besoin'!A159,"")</f>
        <v/>
      </c>
      <c r="J159" s="220" t="str">
        <f>IF(I159="","",'Résultats élèves'!E151)</f>
        <v/>
      </c>
      <c r="K159" s="221"/>
      <c r="L159" s="217" t="str">
        <f>IF(OR('Résultats élèves'!F151&lt;$E$4,'Résultats élèves'!F151="A"),'Groupes de besoin'!A159,"")</f>
        <v/>
      </c>
      <c r="M159" s="218" t="str">
        <f>IF(L159="","",'Résultats élèves'!F151)</f>
        <v/>
      </c>
      <c r="N159" s="219" t="str">
        <f>IF(OR(AND('Résultats élèves'!F151&gt;=$E$4,'Résultats élèves'!F151&lt;=$E$5),'Résultats élèves'!F151="A"),'Groupes de besoin'!A159,"")</f>
        <v/>
      </c>
      <c r="O159" s="220" t="str">
        <f>IF(N159="","",'Résultats élèves'!F151)</f>
        <v/>
      </c>
      <c r="P159" s="221"/>
      <c r="Q159" s="217" t="str">
        <f>IF(OR('Résultats élèves'!G151&lt;$E$4,'Résultats élèves'!G151="A"),'Groupes de besoin'!A159,"")</f>
        <v/>
      </c>
      <c r="R159" s="218" t="str">
        <f>IF(Q159="","",'Résultats élèves'!G151)</f>
        <v/>
      </c>
      <c r="S159" s="219" t="str">
        <f>IF(OR(AND('Résultats élèves'!G151&gt;=$E$4,'Résultats élèves'!G151&lt;=$E$5),'Résultats élèves'!G151="A"),'Groupes de besoin'!A159,"")</f>
        <v/>
      </c>
      <c r="T159" s="220" t="str">
        <f>IF(S159="","",'Résultats élèves'!G151)</f>
        <v/>
      </c>
      <c r="U159" s="221"/>
      <c r="V159" s="217" t="str">
        <f>IF(OR('Résultats élèves'!H151&lt;$E$4,'Résultats élèves'!H151="A"),'Groupes de besoin'!A159,"")</f>
        <v/>
      </c>
      <c r="W159" s="218" t="str">
        <f>IF(V159="","",'Résultats élèves'!H151)</f>
        <v/>
      </c>
      <c r="X159" s="219" t="str">
        <f>IF(OR(AND('Résultats élèves'!H151&gt;=$E$4,'Résultats élèves'!H151&lt;=$E$5),'Résultats élèves'!H151="A"),'Groupes de besoin'!A159,"")</f>
        <v/>
      </c>
      <c r="Y159" s="220" t="str">
        <f>IF(X159="","",'Résultats élèves'!H151)</f>
        <v/>
      </c>
      <c r="Z159" s="222"/>
      <c r="AA159" s="223">
        <f t="shared" si="3"/>
        <v>24</v>
      </c>
      <c r="AB159" s="224">
        <f t="shared" si="1"/>
        <v>20</v>
      </c>
      <c r="AC159" s="291" t="str">
        <f>IF(AA159&lt;$AA$9,#REF!,"")</f>
        <v/>
      </c>
      <c r="AD159" s="291"/>
      <c r="AE159" s="226"/>
      <c r="AF159" s="217" t="str">
        <f>IF(OR('Résultats élèves'!I151&lt;$E$4,'Résultats élèves'!I151="A"),'Groupes de besoin'!A159,"")</f>
        <v/>
      </c>
      <c r="AG159" s="218" t="str">
        <f>IF(AF159="","",'Résultats élèves'!I151)</f>
        <v/>
      </c>
      <c r="AH159" s="219" t="str">
        <f>IF(OR(AND('Résultats élèves'!I151&gt;=$E$4,'Résultats élèves'!I151&lt;=$E$5),'Résultats élèves'!I151="A"),'Groupes de besoin'!A159,"")</f>
        <v/>
      </c>
      <c r="AI159" s="220" t="str">
        <f>IF(AH159="","",'Résultats élèves'!I151)</f>
        <v/>
      </c>
      <c r="AJ159" s="221"/>
      <c r="AK159" s="217" t="str">
        <f>IF(OR('Résultats élèves'!J151&lt;$E$4,'Résultats élèves'!J151="A"),'Groupes de besoin'!A159,"")</f>
        <v/>
      </c>
      <c r="AL159" s="218" t="str">
        <f>IF(AK159="","",'Résultats élèves'!J151)</f>
        <v/>
      </c>
      <c r="AM159" s="219" t="str">
        <f>IF(OR(AND('Résultats élèves'!J151&gt;=$E$4,'Résultats élèves'!J151&lt;=$E$5),'Résultats élèves'!J151="A"),'Groupes de besoin'!A159,"")</f>
        <v/>
      </c>
      <c r="AN159" s="220" t="str">
        <f>IF(AM159="","",'Résultats élèves'!J151)</f>
        <v/>
      </c>
      <c r="AO159" s="221"/>
      <c r="AP159" s="217" t="str">
        <f>IF(OR('Résultats élèves'!K151&lt;$E$4,'Résultats élèves'!K151="A"),'Groupes de besoin'!A159,"")</f>
        <v/>
      </c>
      <c r="AQ159" s="218" t="str">
        <f>IF(AP159="","",'Résultats élèves'!K151)</f>
        <v/>
      </c>
      <c r="AR159" s="219" t="str">
        <f>IF(OR(AND('Résultats élèves'!K151&gt;=$E$4,'Résultats élèves'!K151&lt;=$E$5),'Résultats élèves'!K151="A"),'Groupes de besoin'!A159,"")</f>
        <v/>
      </c>
      <c r="AS159" s="220" t="str">
        <f>IF(AR159="","",'Résultats élèves'!K151)</f>
        <v/>
      </c>
      <c r="AT159" s="221"/>
      <c r="AU159" s="217" t="str">
        <f>IF(OR('Résultats élèves'!L151&lt;$E$4,'Résultats élèves'!L151="A"),'Groupes de besoin'!A159,"")</f>
        <v/>
      </c>
      <c r="AV159" s="218" t="str">
        <f>IF(AU159="","",'Résultats élèves'!L151)</f>
        <v/>
      </c>
      <c r="AW159" s="219" t="str">
        <f>IF(OR(AND('Résultats élèves'!L151&gt;=$E$4,'Résultats élèves'!L151&lt;=$E$5),'Résultats élèves'!L151="A"),'Groupes de besoin'!A159,"")</f>
        <v/>
      </c>
      <c r="AX159" s="220" t="str">
        <f>IF(AW159="","",'Résultats élèves'!L151)</f>
        <v/>
      </c>
      <c r="AY159" s="221"/>
      <c r="AZ159" s="217" t="str">
        <f>IF(OR('Résultats élèves'!M151&lt;$E$4,'Résultats élèves'!M151="A"),'Groupes de besoin'!A159,"")</f>
        <v/>
      </c>
      <c r="BA159" s="218" t="str">
        <f>IF(AZ159="","",'Résultats élèves'!M151)</f>
        <v/>
      </c>
      <c r="BB159" s="219" t="str">
        <f>IF(OR(AND('Résultats élèves'!M151&gt;=$E$4,'Résultats élèves'!M151&lt;=$E$5),'Résultats élèves'!M151="A"),'Groupes de besoin'!A159,"")</f>
        <v/>
      </c>
      <c r="BC159" s="220" t="str">
        <f>IF(BB159="","",'Résultats élèves'!M151)</f>
        <v/>
      </c>
    </row>
    <row r="160" spans="1:55" s="225" customFormat="1">
      <c r="A160" s="227" t="str">
        <f>IF(Accueil!F161="","",Accueil!F161)</f>
        <v/>
      </c>
      <c r="B160" s="217" t="str">
        <f>IF(OR('Résultats élèves'!D152&lt;$E$4,'Résultats élèves'!D152="A"),'Groupes de besoin'!A160,"")</f>
        <v/>
      </c>
      <c r="C160" s="218" t="str">
        <f>IF(B160="","",'Résultats élèves'!D152)</f>
        <v/>
      </c>
      <c r="D160" s="219" t="str">
        <f>IF(OR(AND('Résultats élèves'!D152&gt;=$E$4,'Résultats élèves'!D152&lt;=$E$5),'Résultats élèves'!D152="A"),'Groupes de besoin'!A160,"")</f>
        <v/>
      </c>
      <c r="E160" s="220" t="str">
        <f>IF(D160="","",'Résultats élèves'!D152)</f>
        <v/>
      </c>
      <c r="F160" s="221"/>
      <c r="G160" s="217" t="str">
        <f>IF(OR('Résultats élèves'!E152&lt;$E$4,'Résultats élèves'!E152="A"),'Groupes de besoin'!A160,"")</f>
        <v/>
      </c>
      <c r="H160" s="218" t="str">
        <f>IF(G160="","",'Résultats élèves'!E152)</f>
        <v/>
      </c>
      <c r="I160" s="219" t="str">
        <f>IF(OR(AND('Résultats élèves'!E152&gt;=$E$4,'Résultats élèves'!E152&lt;=$E$5),'Résultats élèves'!E152="A"),'Groupes de besoin'!A160,"")</f>
        <v/>
      </c>
      <c r="J160" s="220" t="str">
        <f>IF(I160="","",'Résultats élèves'!E152)</f>
        <v/>
      </c>
      <c r="K160" s="221"/>
      <c r="L160" s="217" t="str">
        <f>IF(OR('Résultats élèves'!F152&lt;$E$4,'Résultats élèves'!F152="A"),'Groupes de besoin'!A160,"")</f>
        <v/>
      </c>
      <c r="M160" s="218" t="str">
        <f>IF(L160="","",'Résultats élèves'!F152)</f>
        <v/>
      </c>
      <c r="N160" s="219" t="str">
        <f>IF(OR(AND('Résultats élèves'!F152&gt;=$E$4,'Résultats élèves'!F152&lt;=$E$5),'Résultats élèves'!F152="A"),'Groupes de besoin'!A160,"")</f>
        <v/>
      </c>
      <c r="O160" s="220" t="str">
        <f>IF(N160="","",'Résultats élèves'!F152)</f>
        <v/>
      </c>
      <c r="P160" s="221"/>
      <c r="Q160" s="217" t="str">
        <f>IF(OR('Résultats élèves'!G152&lt;$E$4,'Résultats élèves'!G152="A"),'Groupes de besoin'!A160,"")</f>
        <v/>
      </c>
      <c r="R160" s="218" t="str">
        <f>IF(Q160="","",'Résultats élèves'!G152)</f>
        <v/>
      </c>
      <c r="S160" s="219" t="str">
        <f>IF(OR(AND('Résultats élèves'!G152&gt;=$E$4,'Résultats élèves'!G152&lt;=$E$5),'Résultats élèves'!G152="A"),'Groupes de besoin'!A160,"")</f>
        <v/>
      </c>
      <c r="T160" s="220" t="str">
        <f>IF(S160="","",'Résultats élèves'!G152)</f>
        <v/>
      </c>
      <c r="U160" s="221"/>
      <c r="V160" s="217" t="str">
        <f>IF(OR('Résultats élèves'!H152&lt;$E$4,'Résultats élèves'!H152="A"),'Groupes de besoin'!A160,"")</f>
        <v/>
      </c>
      <c r="W160" s="218" t="str">
        <f>IF(V160="","",'Résultats élèves'!H152)</f>
        <v/>
      </c>
      <c r="X160" s="219" t="str">
        <f>IF(OR(AND('Résultats élèves'!H152&gt;=$E$4,'Résultats élèves'!H152&lt;=$E$5),'Résultats élèves'!H152="A"),'Groupes de besoin'!A160,"")</f>
        <v/>
      </c>
      <c r="Y160" s="220" t="str">
        <f>IF(X160="","",'Résultats élèves'!H152)</f>
        <v/>
      </c>
      <c r="Z160" s="222"/>
      <c r="AA160" s="223">
        <f t="shared" si="3"/>
        <v>24</v>
      </c>
      <c r="AB160" s="224">
        <f t="shared" si="1"/>
        <v>20</v>
      </c>
      <c r="AC160" s="291" t="str">
        <f>IF(AA160&lt;$AA$9,#REF!,"")</f>
        <v/>
      </c>
      <c r="AD160" s="291"/>
      <c r="AE160" s="226"/>
      <c r="AF160" s="217" t="str">
        <f>IF(OR('Résultats élèves'!I152&lt;$E$4,'Résultats élèves'!I152="A"),'Groupes de besoin'!A160,"")</f>
        <v/>
      </c>
      <c r="AG160" s="218" t="str">
        <f>IF(AF160="","",'Résultats élèves'!I152)</f>
        <v/>
      </c>
      <c r="AH160" s="219" t="str">
        <f>IF(OR(AND('Résultats élèves'!I152&gt;=$E$4,'Résultats élèves'!I152&lt;=$E$5),'Résultats élèves'!I152="A"),'Groupes de besoin'!A160,"")</f>
        <v/>
      </c>
      <c r="AI160" s="220" t="str">
        <f>IF(AH160="","",'Résultats élèves'!I152)</f>
        <v/>
      </c>
      <c r="AJ160" s="221"/>
      <c r="AK160" s="217" t="str">
        <f>IF(OR('Résultats élèves'!J152&lt;$E$4,'Résultats élèves'!J152="A"),'Groupes de besoin'!A160,"")</f>
        <v/>
      </c>
      <c r="AL160" s="218" t="str">
        <f>IF(AK160="","",'Résultats élèves'!J152)</f>
        <v/>
      </c>
      <c r="AM160" s="219" t="str">
        <f>IF(OR(AND('Résultats élèves'!J152&gt;=$E$4,'Résultats élèves'!J152&lt;=$E$5),'Résultats élèves'!J152="A"),'Groupes de besoin'!A160,"")</f>
        <v/>
      </c>
      <c r="AN160" s="220" t="str">
        <f>IF(AM160="","",'Résultats élèves'!J152)</f>
        <v/>
      </c>
      <c r="AO160" s="221"/>
      <c r="AP160" s="217" t="str">
        <f>IF(OR('Résultats élèves'!K152&lt;$E$4,'Résultats élèves'!K152="A"),'Groupes de besoin'!A160,"")</f>
        <v/>
      </c>
      <c r="AQ160" s="218" t="str">
        <f>IF(AP160="","",'Résultats élèves'!K152)</f>
        <v/>
      </c>
      <c r="AR160" s="219" t="str">
        <f>IF(OR(AND('Résultats élèves'!K152&gt;=$E$4,'Résultats élèves'!K152&lt;=$E$5),'Résultats élèves'!K152="A"),'Groupes de besoin'!A160,"")</f>
        <v/>
      </c>
      <c r="AS160" s="220" t="str">
        <f>IF(AR160="","",'Résultats élèves'!K152)</f>
        <v/>
      </c>
      <c r="AT160" s="221"/>
      <c r="AU160" s="217" t="str">
        <f>IF(OR('Résultats élèves'!L152&lt;$E$4,'Résultats élèves'!L152="A"),'Groupes de besoin'!A160,"")</f>
        <v/>
      </c>
      <c r="AV160" s="218" t="str">
        <f>IF(AU160="","",'Résultats élèves'!L152)</f>
        <v/>
      </c>
      <c r="AW160" s="219" t="str">
        <f>IF(OR(AND('Résultats élèves'!L152&gt;=$E$4,'Résultats élèves'!L152&lt;=$E$5),'Résultats élèves'!L152="A"),'Groupes de besoin'!A160,"")</f>
        <v/>
      </c>
      <c r="AX160" s="220" t="str">
        <f>IF(AW160="","",'Résultats élèves'!L152)</f>
        <v/>
      </c>
      <c r="AY160" s="221"/>
      <c r="AZ160" s="217" t="str">
        <f>IF(OR('Résultats élèves'!M152&lt;$E$4,'Résultats élèves'!M152="A"),'Groupes de besoin'!A160,"")</f>
        <v/>
      </c>
      <c r="BA160" s="218" t="str">
        <f>IF(AZ160="","",'Résultats élèves'!M152)</f>
        <v/>
      </c>
      <c r="BB160" s="219" t="str">
        <f>IF(OR(AND('Résultats élèves'!M152&gt;=$E$4,'Résultats élèves'!M152&lt;=$E$5),'Résultats élèves'!M152="A"),'Groupes de besoin'!A160,"")</f>
        <v/>
      </c>
      <c r="BC160" s="220" t="str">
        <f>IF(BB160="","",'Résultats élèves'!M152)</f>
        <v/>
      </c>
    </row>
    <row r="161" spans="1:55" s="225" customFormat="1">
      <c r="A161" s="227" t="str">
        <f>IF(Accueil!F162="","",Accueil!F162)</f>
        <v/>
      </c>
      <c r="B161" s="217" t="str">
        <f>IF(OR('Résultats élèves'!D153&lt;$E$4,'Résultats élèves'!D153="A"),'Groupes de besoin'!A161,"")</f>
        <v/>
      </c>
      <c r="C161" s="218" t="str">
        <f>IF(B161="","",'Résultats élèves'!D153)</f>
        <v/>
      </c>
      <c r="D161" s="219" t="str">
        <f>IF(OR(AND('Résultats élèves'!D153&gt;=$E$4,'Résultats élèves'!D153&lt;=$E$5),'Résultats élèves'!D153="A"),'Groupes de besoin'!A161,"")</f>
        <v/>
      </c>
      <c r="E161" s="220" t="str">
        <f>IF(D161="","",'Résultats élèves'!D153)</f>
        <v/>
      </c>
      <c r="F161" s="221"/>
      <c r="G161" s="217" t="str">
        <f>IF(OR('Résultats élèves'!E153&lt;$E$4,'Résultats élèves'!E153="A"),'Groupes de besoin'!A161,"")</f>
        <v/>
      </c>
      <c r="H161" s="218" t="str">
        <f>IF(G161="","",'Résultats élèves'!E153)</f>
        <v/>
      </c>
      <c r="I161" s="219" t="str">
        <f>IF(OR(AND('Résultats élèves'!E153&gt;=$E$4,'Résultats élèves'!E153&lt;=$E$5),'Résultats élèves'!E153="A"),'Groupes de besoin'!A161,"")</f>
        <v/>
      </c>
      <c r="J161" s="220" t="str">
        <f>IF(I161="","",'Résultats élèves'!E153)</f>
        <v/>
      </c>
      <c r="K161" s="221"/>
      <c r="L161" s="217" t="str">
        <f>IF(OR('Résultats élèves'!F153&lt;$E$4,'Résultats élèves'!F153="A"),'Groupes de besoin'!A161,"")</f>
        <v/>
      </c>
      <c r="M161" s="218" t="str">
        <f>IF(L161="","",'Résultats élèves'!F153)</f>
        <v/>
      </c>
      <c r="N161" s="219" t="str">
        <f>IF(OR(AND('Résultats élèves'!F153&gt;=$E$4,'Résultats élèves'!F153&lt;=$E$5),'Résultats élèves'!F153="A"),'Groupes de besoin'!A161,"")</f>
        <v/>
      </c>
      <c r="O161" s="220" t="str">
        <f>IF(N161="","",'Résultats élèves'!F153)</f>
        <v/>
      </c>
      <c r="P161" s="221"/>
      <c r="Q161" s="217" t="str">
        <f>IF(OR('Résultats élèves'!G153&lt;$E$4,'Résultats élèves'!G153="A"),'Groupes de besoin'!A161,"")</f>
        <v/>
      </c>
      <c r="R161" s="218" t="str">
        <f>IF(Q161="","",'Résultats élèves'!G153)</f>
        <v/>
      </c>
      <c r="S161" s="219" t="str">
        <f>IF(OR(AND('Résultats élèves'!G153&gt;=$E$4,'Résultats élèves'!G153&lt;=$E$5),'Résultats élèves'!G153="A"),'Groupes de besoin'!A161,"")</f>
        <v/>
      </c>
      <c r="T161" s="220" t="str">
        <f>IF(S161="","",'Résultats élèves'!G153)</f>
        <v/>
      </c>
      <c r="U161" s="221"/>
      <c r="V161" s="217" t="str">
        <f>IF(OR('Résultats élèves'!H153&lt;$E$4,'Résultats élèves'!H153="A"),'Groupes de besoin'!A161,"")</f>
        <v/>
      </c>
      <c r="W161" s="218" t="str">
        <f>IF(V161="","",'Résultats élèves'!H153)</f>
        <v/>
      </c>
      <c r="X161" s="219" t="str">
        <f>IF(OR(AND('Résultats élèves'!H153&gt;=$E$4,'Résultats élèves'!H153&lt;=$E$5),'Résultats élèves'!H153="A"),'Groupes de besoin'!A161,"")</f>
        <v/>
      </c>
      <c r="Y161" s="220" t="str">
        <f>IF(X161="","",'Résultats élèves'!H153)</f>
        <v/>
      </c>
      <c r="Z161" s="222"/>
      <c r="AA161" s="223">
        <f t="shared" si="3"/>
        <v>24</v>
      </c>
      <c r="AB161" s="224">
        <f t="shared" si="1"/>
        <v>20</v>
      </c>
      <c r="AC161" s="291" t="str">
        <f>IF(AA161&lt;$AA$9,#REF!,"")</f>
        <v/>
      </c>
      <c r="AD161" s="291"/>
      <c r="AE161" s="226"/>
      <c r="AF161" s="217" t="str">
        <f>IF(OR('Résultats élèves'!I153&lt;$E$4,'Résultats élèves'!I153="A"),'Groupes de besoin'!A161,"")</f>
        <v/>
      </c>
      <c r="AG161" s="218" t="str">
        <f>IF(AF161="","",'Résultats élèves'!I153)</f>
        <v/>
      </c>
      <c r="AH161" s="219" t="str">
        <f>IF(OR(AND('Résultats élèves'!I153&gt;=$E$4,'Résultats élèves'!I153&lt;=$E$5),'Résultats élèves'!I153="A"),'Groupes de besoin'!A161,"")</f>
        <v/>
      </c>
      <c r="AI161" s="220" t="str">
        <f>IF(AH161="","",'Résultats élèves'!I153)</f>
        <v/>
      </c>
      <c r="AJ161" s="221"/>
      <c r="AK161" s="217" t="str">
        <f>IF(OR('Résultats élèves'!J153&lt;$E$4,'Résultats élèves'!J153="A"),'Groupes de besoin'!A161,"")</f>
        <v/>
      </c>
      <c r="AL161" s="218" t="str">
        <f>IF(AK161="","",'Résultats élèves'!J153)</f>
        <v/>
      </c>
      <c r="AM161" s="219" t="str">
        <f>IF(OR(AND('Résultats élèves'!J153&gt;=$E$4,'Résultats élèves'!J153&lt;=$E$5),'Résultats élèves'!J153="A"),'Groupes de besoin'!A161,"")</f>
        <v/>
      </c>
      <c r="AN161" s="220" t="str">
        <f>IF(AM161="","",'Résultats élèves'!J153)</f>
        <v/>
      </c>
      <c r="AO161" s="221"/>
      <c r="AP161" s="217" t="str">
        <f>IF(OR('Résultats élèves'!K153&lt;$E$4,'Résultats élèves'!K153="A"),'Groupes de besoin'!A161,"")</f>
        <v/>
      </c>
      <c r="AQ161" s="218" t="str">
        <f>IF(AP161="","",'Résultats élèves'!K153)</f>
        <v/>
      </c>
      <c r="AR161" s="219" t="str">
        <f>IF(OR(AND('Résultats élèves'!K153&gt;=$E$4,'Résultats élèves'!K153&lt;=$E$5),'Résultats élèves'!K153="A"),'Groupes de besoin'!A161,"")</f>
        <v/>
      </c>
      <c r="AS161" s="220" t="str">
        <f>IF(AR161="","",'Résultats élèves'!K153)</f>
        <v/>
      </c>
      <c r="AT161" s="221"/>
      <c r="AU161" s="217" t="str">
        <f>IF(OR('Résultats élèves'!L153&lt;$E$4,'Résultats élèves'!L153="A"),'Groupes de besoin'!A161,"")</f>
        <v/>
      </c>
      <c r="AV161" s="218" t="str">
        <f>IF(AU161="","",'Résultats élèves'!L153)</f>
        <v/>
      </c>
      <c r="AW161" s="219" t="str">
        <f>IF(OR(AND('Résultats élèves'!L153&gt;=$E$4,'Résultats élèves'!L153&lt;=$E$5),'Résultats élèves'!L153="A"),'Groupes de besoin'!A161,"")</f>
        <v/>
      </c>
      <c r="AX161" s="220" t="str">
        <f>IF(AW161="","",'Résultats élèves'!L153)</f>
        <v/>
      </c>
      <c r="AY161" s="221"/>
      <c r="AZ161" s="217" t="str">
        <f>IF(OR('Résultats élèves'!M153&lt;$E$4,'Résultats élèves'!M153="A"),'Groupes de besoin'!A161,"")</f>
        <v/>
      </c>
      <c r="BA161" s="218" t="str">
        <f>IF(AZ161="","",'Résultats élèves'!M153)</f>
        <v/>
      </c>
      <c r="BB161" s="219" t="str">
        <f>IF(OR(AND('Résultats élèves'!M153&gt;=$E$4,'Résultats élèves'!M153&lt;=$E$5),'Résultats élèves'!M153="A"),'Groupes de besoin'!A161,"")</f>
        <v/>
      </c>
      <c r="BC161" s="220" t="str">
        <f>IF(BB161="","",'Résultats élèves'!M153)</f>
        <v/>
      </c>
    </row>
    <row r="162" spans="1:55" s="225" customFormat="1">
      <c r="A162" s="227" t="str">
        <f>IF(Accueil!F163="","",Accueil!F163)</f>
        <v/>
      </c>
      <c r="B162" s="217" t="str">
        <f>IF(OR('Résultats élèves'!D154&lt;$E$4,'Résultats élèves'!D154="A"),'Groupes de besoin'!A162,"")</f>
        <v/>
      </c>
      <c r="C162" s="218" t="str">
        <f>IF(B162="","",'Résultats élèves'!D154)</f>
        <v/>
      </c>
      <c r="D162" s="219" t="str">
        <f>IF(OR(AND('Résultats élèves'!D154&gt;=$E$4,'Résultats élèves'!D154&lt;=$E$5),'Résultats élèves'!D154="A"),'Groupes de besoin'!A162,"")</f>
        <v/>
      </c>
      <c r="E162" s="220" t="str">
        <f>IF(D162="","",'Résultats élèves'!D154)</f>
        <v/>
      </c>
      <c r="F162" s="221"/>
      <c r="G162" s="217" t="str">
        <f>IF(OR('Résultats élèves'!E154&lt;$E$4,'Résultats élèves'!E154="A"),'Groupes de besoin'!A162,"")</f>
        <v/>
      </c>
      <c r="H162" s="218" t="str">
        <f>IF(G162="","",'Résultats élèves'!E154)</f>
        <v/>
      </c>
      <c r="I162" s="219" t="str">
        <f>IF(OR(AND('Résultats élèves'!E154&gt;=$E$4,'Résultats élèves'!E154&lt;=$E$5),'Résultats élèves'!E154="A"),'Groupes de besoin'!A162,"")</f>
        <v/>
      </c>
      <c r="J162" s="220" t="str">
        <f>IF(I162="","",'Résultats élèves'!E154)</f>
        <v/>
      </c>
      <c r="K162" s="221"/>
      <c r="L162" s="217" t="str">
        <f>IF(OR('Résultats élèves'!F154&lt;$E$4,'Résultats élèves'!F154="A"),'Groupes de besoin'!A162,"")</f>
        <v/>
      </c>
      <c r="M162" s="218" t="str">
        <f>IF(L162="","",'Résultats élèves'!F154)</f>
        <v/>
      </c>
      <c r="N162" s="219" t="str">
        <f>IF(OR(AND('Résultats élèves'!F154&gt;=$E$4,'Résultats élèves'!F154&lt;=$E$5),'Résultats élèves'!F154="A"),'Groupes de besoin'!A162,"")</f>
        <v/>
      </c>
      <c r="O162" s="220" t="str">
        <f>IF(N162="","",'Résultats élèves'!F154)</f>
        <v/>
      </c>
      <c r="P162" s="221"/>
      <c r="Q162" s="217" t="str">
        <f>IF(OR('Résultats élèves'!G154&lt;$E$4,'Résultats élèves'!G154="A"),'Groupes de besoin'!A162,"")</f>
        <v/>
      </c>
      <c r="R162" s="218" t="str">
        <f>IF(Q162="","",'Résultats élèves'!G154)</f>
        <v/>
      </c>
      <c r="S162" s="219" t="str">
        <f>IF(OR(AND('Résultats élèves'!G154&gt;=$E$4,'Résultats élèves'!G154&lt;=$E$5),'Résultats élèves'!G154="A"),'Groupes de besoin'!A162,"")</f>
        <v/>
      </c>
      <c r="T162" s="220" t="str">
        <f>IF(S162="","",'Résultats élèves'!G154)</f>
        <v/>
      </c>
      <c r="U162" s="221"/>
      <c r="V162" s="217" t="str">
        <f>IF(OR('Résultats élèves'!H154&lt;$E$4,'Résultats élèves'!H154="A"),'Groupes de besoin'!A162,"")</f>
        <v/>
      </c>
      <c r="W162" s="218" t="str">
        <f>IF(V162="","",'Résultats élèves'!H154)</f>
        <v/>
      </c>
      <c r="X162" s="219" t="str">
        <f>IF(OR(AND('Résultats élèves'!H154&gt;=$E$4,'Résultats élèves'!H154&lt;=$E$5),'Résultats élèves'!H154="A"),'Groupes de besoin'!A162,"")</f>
        <v/>
      </c>
      <c r="Y162" s="220" t="str">
        <f>IF(X162="","",'Résultats élèves'!H154)</f>
        <v/>
      </c>
      <c r="Z162" s="222"/>
      <c r="AA162" s="223">
        <f t="shared" si="3"/>
        <v>24</v>
      </c>
      <c r="AB162" s="224">
        <f t="shared" si="1"/>
        <v>20</v>
      </c>
      <c r="AC162" s="291" t="str">
        <f>IF(AA162&lt;$AA$9,#REF!,"")</f>
        <v/>
      </c>
      <c r="AD162" s="291"/>
      <c r="AE162" s="226"/>
      <c r="AF162" s="217" t="str">
        <f>IF(OR('Résultats élèves'!I154&lt;$E$4,'Résultats élèves'!I154="A"),'Groupes de besoin'!A162,"")</f>
        <v/>
      </c>
      <c r="AG162" s="218" t="str">
        <f>IF(AF162="","",'Résultats élèves'!I154)</f>
        <v/>
      </c>
      <c r="AH162" s="219" t="str">
        <f>IF(OR(AND('Résultats élèves'!I154&gt;=$E$4,'Résultats élèves'!I154&lt;=$E$5),'Résultats élèves'!I154="A"),'Groupes de besoin'!A162,"")</f>
        <v/>
      </c>
      <c r="AI162" s="220" t="str">
        <f>IF(AH162="","",'Résultats élèves'!I154)</f>
        <v/>
      </c>
      <c r="AJ162" s="221"/>
      <c r="AK162" s="217" t="str">
        <f>IF(OR('Résultats élèves'!J154&lt;$E$4,'Résultats élèves'!J154="A"),'Groupes de besoin'!A162,"")</f>
        <v/>
      </c>
      <c r="AL162" s="218" t="str">
        <f>IF(AK162="","",'Résultats élèves'!J154)</f>
        <v/>
      </c>
      <c r="AM162" s="219" t="str">
        <f>IF(OR(AND('Résultats élèves'!J154&gt;=$E$4,'Résultats élèves'!J154&lt;=$E$5),'Résultats élèves'!J154="A"),'Groupes de besoin'!A162,"")</f>
        <v/>
      </c>
      <c r="AN162" s="220" t="str">
        <f>IF(AM162="","",'Résultats élèves'!J154)</f>
        <v/>
      </c>
      <c r="AO162" s="221"/>
      <c r="AP162" s="217" t="str">
        <f>IF(OR('Résultats élèves'!K154&lt;$E$4,'Résultats élèves'!K154="A"),'Groupes de besoin'!A162,"")</f>
        <v/>
      </c>
      <c r="AQ162" s="218" t="str">
        <f>IF(AP162="","",'Résultats élèves'!K154)</f>
        <v/>
      </c>
      <c r="AR162" s="219" t="str">
        <f>IF(OR(AND('Résultats élèves'!K154&gt;=$E$4,'Résultats élèves'!K154&lt;=$E$5),'Résultats élèves'!K154="A"),'Groupes de besoin'!A162,"")</f>
        <v/>
      </c>
      <c r="AS162" s="220" t="str">
        <f>IF(AR162="","",'Résultats élèves'!K154)</f>
        <v/>
      </c>
      <c r="AT162" s="221"/>
      <c r="AU162" s="217" t="str">
        <f>IF(OR('Résultats élèves'!L154&lt;$E$4,'Résultats élèves'!L154="A"),'Groupes de besoin'!A162,"")</f>
        <v/>
      </c>
      <c r="AV162" s="218" t="str">
        <f>IF(AU162="","",'Résultats élèves'!L154)</f>
        <v/>
      </c>
      <c r="AW162" s="219" t="str">
        <f>IF(OR(AND('Résultats élèves'!L154&gt;=$E$4,'Résultats élèves'!L154&lt;=$E$5),'Résultats élèves'!L154="A"),'Groupes de besoin'!A162,"")</f>
        <v/>
      </c>
      <c r="AX162" s="220" t="str">
        <f>IF(AW162="","",'Résultats élèves'!L154)</f>
        <v/>
      </c>
      <c r="AY162" s="221"/>
      <c r="AZ162" s="217" t="str">
        <f>IF(OR('Résultats élèves'!M154&lt;$E$4,'Résultats élèves'!M154="A"),'Groupes de besoin'!A162,"")</f>
        <v/>
      </c>
      <c r="BA162" s="218" t="str">
        <f>IF(AZ162="","",'Résultats élèves'!M154)</f>
        <v/>
      </c>
      <c r="BB162" s="219" t="str">
        <f>IF(OR(AND('Résultats élèves'!M154&gt;=$E$4,'Résultats élèves'!M154&lt;=$E$5),'Résultats élèves'!M154="A"),'Groupes de besoin'!A162,"")</f>
        <v/>
      </c>
      <c r="BC162" s="220" t="str">
        <f>IF(BB162="","",'Résultats élèves'!M154)</f>
        <v/>
      </c>
    </row>
    <row r="163" spans="1:55" s="225" customFormat="1">
      <c r="A163" s="227" t="str">
        <f>IF(Accueil!F164="","",Accueil!F164)</f>
        <v/>
      </c>
      <c r="B163" s="217" t="str">
        <f>IF(OR('Résultats élèves'!D155&lt;$E$4,'Résultats élèves'!D155="A"),'Groupes de besoin'!A163,"")</f>
        <v/>
      </c>
      <c r="C163" s="218" t="str">
        <f>IF(B163="","",'Résultats élèves'!D155)</f>
        <v/>
      </c>
      <c r="D163" s="219" t="str">
        <f>IF(OR(AND('Résultats élèves'!D155&gt;=$E$4,'Résultats élèves'!D155&lt;=$E$5),'Résultats élèves'!D155="A"),'Groupes de besoin'!A163,"")</f>
        <v/>
      </c>
      <c r="E163" s="220" t="str">
        <f>IF(D163="","",'Résultats élèves'!D155)</f>
        <v/>
      </c>
      <c r="F163" s="221"/>
      <c r="G163" s="217" t="str">
        <f>IF(OR('Résultats élèves'!E155&lt;$E$4,'Résultats élèves'!E155="A"),'Groupes de besoin'!A163,"")</f>
        <v/>
      </c>
      <c r="H163" s="218" t="str">
        <f>IF(G163="","",'Résultats élèves'!E155)</f>
        <v/>
      </c>
      <c r="I163" s="219" t="str">
        <f>IF(OR(AND('Résultats élèves'!E155&gt;=$E$4,'Résultats élèves'!E155&lt;=$E$5),'Résultats élèves'!E155="A"),'Groupes de besoin'!A163,"")</f>
        <v/>
      </c>
      <c r="J163" s="220" t="str">
        <f>IF(I163="","",'Résultats élèves'!E155)</f>
        <v/>
      </c>
      <c r="K163" s="221"/>
      <c r="L163" s="217" t="str">
        <f>IF(OR('Résultats élèves'!F155&lt;$E$4,'Résultats élèves'!F155="A"),'Groupes de besoin'!A163,"")</f>
        <v/>
      </c>
      <c r="M163" s="218" t="str">
        <f>IF(L163="","",'Résultats élèves'!F155)</f>
        <v/>
      </c>
      <c r="N163" s="219" t="str">
        <f>IF(OR(AND('Résultats élèves'!F155&gt;=$E$4,'Résultats élèves'!F155&lt;=$E$5),'Résultats élèves'!F155="A"),'Groupes de besoin'!A163,"")</f>
        <v/>
      </c>
      <c r="O163" s="220" t="str">
        <f>IF(N163="","",'Résultats élèves'!F155)</f>
        <v/>
      </c>
      <c r="P163" s="221"/>
      <c r="Q163" s="217" t="str">
        <f>IF(OR('Résultats élèves'!G155&lt;$E$4,'Résultats élèves'!G155="A"),'Groupes de besoin'!A163,"")</f>
        <v/>
      </c>
      <c r="R163" s="218" t="str">
        <f>IF(Q163="","",'Résultats élèves'!G155)</f>
        <v/>
      </c>
      <c r="S163" s="219" t="str">
        <f>IF(OR(AND('Résultats élèves'!G155&gt;=$E$4,'Résultats élèves'!G155&lt;=$E$5),'Résultats élèves'!G155="A"),'Groupes de besoin'!A163,"")</f>
        <v/>
      </c>
      <c r="T163" s="220" t="str">
        <f>IF(S163="","",'Résultats élèves'!G155)</f>
        <v/>
      </c>
      <c r="U163" s="221"/>
      <c r="V163" s="217" t="str">
        <f>IF(OR('Résultats élèves'!H155&lt;$E$4,'Résultats élèves'!H155="A"),'Groupes de besoin'!A163,"")</f>
        <v/>
      </c>
      <c r="W163" s="218" t="str">
        <f>IF(V163="","",'Résultats élèves'!H155)</f>
        <v/>
      </c>
      <c r="X163" s="219" t="str">
        <f>IF(OR(AND('Résultats élèves'!H155&gt;=$E$4,'Résultats élèves'!H155&lt;=$E$5),'Résultats élèves'!H155="A"),'Groupes de besoin'!A163,"")</f>
        <v/>
      </c>
      <c r="Y163" s="220" t="str">
        <f>IF(X163="","",'Résultats élèves'!H155)</f>
        <v/>
      </c>
      <c r="Z163" s="222"/>
      <c r="AA163" s="223">
        <f t="shared" si="3"/>
        <v>24</v>
      </c>
      <c r="AB163" s="224">
        <f t="shared" si="1"/>
        <v>20</v>
      </c>
      <c r="AC163" s="291" t="str">
        <f>IF(AA163&lt;$AA$9,#REF!,"")</f>
        <v/>
      </c>
      <c r="AD163" s="291"/>
      <c r="AE163" s="226"/>
      <c r="AF163" s="217" t="str">
        <f>IF(OR('Résultats élèves'!I155&lt;$E$4,'Résultats élèves'!I155="A"),'Groupes de besoin'!A163,"")</f>
        <v/>
      </c>
      <c r="AG163" s="218" t="str">
        <f>IF(AF163="","",'Résultats élèves'!I155)</f>
        <v/>
      </c>
      <c r="AH163" s="219" t="str">
        <f>IF(OR(AND('Résultats élèves'!I155&gt;=$E$4,'Résultats élèves'!I155&lt;=$E$5),'Résultats élèves'!I155="A"),'Groupes de besoin'!A163,"")</f>
        <v/>
      </c>
      <c r="AI163" s="220" t="str">
        <f>IF(AH163="","",'Résultats élèves'!I155)</f>
        <v/>
      </c>
      <c r="AJ163" s="221"/>
      <c r="AK163" s="217" t="str">
        <f>IF(OR('Résultats élèves'!J155&lt;$E$4,'Résultats élèves'!J155="A"),'Groupes de besoin'!A163,"")</f>
        <v/>
      </c>
      <c r="AL163" s="218" t="str">
        <f>IF(AK163="","",'Résultats élèves'!J155)</f>
        <v/>
      </c>
      <c r="AM163" s="219" t="str">
        <f>IF(OR(AND('Résultats élèves'!J155&gt;=$E$4,'Résultats élèves'!J155&lt;=$E$5),'Résultats élèves'!J155="A"),'Groupes de besoin'!A163,"")</f>
        <v/>
      </c>
      <c r="AN163" s="220" t="str">
        <f>IF(AM163="","",'Résultats élèves'!J155)</f>
        <v/>
      </c>
      <c r="AO163" s="221"/>
      <c r="AP163" s="217" t="str">
        <f>IF(OR('Résultats élèves'!K155&lt;$E$4,'Résultats élèves'!K155="A"),'Groupes de besoin'!A163,"")</f>
        <v/>
      </c>
      <c r="AQ163" s="218" t="str">
        <f>IF(AP163="","",'Résultats élèves'!K155)</f>
        <v/>
      </c>
      <c r="AR163" s="219" t="str">
        <f>IF(OR(AND('Résultats élèves'!K155&gt;=$E$4,'Résultats élèves'!K155&lt;=$E$5),'Résultats élèves'!K155="A"),'Groupes de besoin'!A163,"")</f>
        <v/>
      </c>
      <c r="AS163" s="220" t="str">
        <f>IF(AR163="","",'Résultats élèves'!K155)</f>
        <v/>
      </c>
      <c r="AT163" s="221"/>
      <c r="AU163" s="217" t="str">
        <f>IF(OR('Résultats élèves'!L155&lt;$E$4,'Résultats élèves'!L155="A"),'Groupes de besoin'!A163,"")</f>
        <v/>
      </c>
      <c r="AV163" s="218" t="str">
        <f>IF(AU163="","",'Résultats élèves'!L155)</f>
        <v/>
      </c>
      <c r="AW163" s="219" t="str">
        <f>IF(OR(AND('Résultats élèves'!L155&gt;=$E$4,'Résultats élèves'!L155&lt;=$E$5),'Résultats élèves'!L155="A"),'Groupes de besoin'!A163,"")</f>
        <v/>
      </c>
      <c r="AX163" s="220" t="str">
        <f>IF(AW163="","",'Résultats élèves'!L155)</f>
        <v/>
      </c>
      <c r="AY163" s="221"/>
      <c r="AZ163" s="217" t="str">
        <f>IF(OR('Résultats élèves'!M155&lt;$E$4,'Résultats élèves'!M155="A"),'Groupes de besoin'!A163,"")</f>
        <v/>
      </c>
      <c r="BA163" s="218" t="str">
        <f>IF(AZ163="","",'Résultats élèves'!M155)</f>
        <v/>
      </c>
      <c r="BB163" s="219" t="str">
        <f>IF(OR(AND('Résultats élèves'!M155&gt;=$E$4,'Résultats élèves'!M155&lt;=$E$5),'Résultats élèves'!M155="A"),'Groupes de besoin'!A163,"")</f>
        <v/>
      </c>
      <c r="BC163" s="220" t="str">
        <f>IF(BB163="","",'Résultats élèves'!M155)</f>
        <v/>
      </c>
    </row>
    <row r="164" spans="1:55" s="225" customFormat="1">
      <c r="A164" s="227" t="str">
        <f>IF(Accueil!F165="","",Accueil!F165)</f>
        <v/>
      </c>
      <c r="B164" s="217" t="str">
        <f>IF(OR('Résultats élèves'!D156&lt;$E$4,'Résultats élèves'!D156="A"),'Groupes de besoin'!A164,"")</f>
        <v/>
      </c>
      <c r="C164" s="218" t="str">
        <f>IF(B164="","",'Résultats élèves'!D156)</f>
        <v/>
      </c>
      <c r="D164" s="219" t="str">
        <f>IF(OR(AND('Résultats élèves'!D156&gt;=$E$4,'Résultats élèves'!D156&lt;=$E$5),'Résultats élèves'!D156="A"),'Groupes de besoin'!A164,"")</f>
        <v/>
      </c>
      <c r="E164" s="220" t="str">
        <f>IF(D164="","",'Résultats élèves'!D156)</f>
        <v/>
      </c>
      <c r="F164" s="221"/>
      <c r="G164" s="217" t="str">
        <f>IF(OR('Résultats élèves'!E156&lt;$E$4,'Résultats élèves'!E156="A"),'Groupes de besoin'!A164,"")</f>
        <v/>
      </c>
      <c r="H164" s="218" t="str">
        <f>IF(G164="","",'Résultats élèves'!E156)</f>
        <v/>
      </c>
      <c r="I164" s="219" t="str">
        <f>IF(OR(AND('Résultats élèves'!E156&gt;=$E$4,'Résultats élèves'!E156&lt;=$E$5),'Résultats élèves'!E156="A"),'Groupes de besoin'!A164,"")</f>
        <v/>
      </c>
      <c r="J164" s="220" t="str">
        <f>IF(I164="","",'Résultats élèves'!E156)</f>
        <v/>
      </c>
      <c r="K164" s="221"/>
      <c r="L164" s="217" t="str">
        <f>IF(OR('Résultats élèves'!F156&lt;$E$4,'Résultats élèves'!F156="A"),'Groupes de besoin'!A164,"")</f>
        <v/>
      </c>
      <c r="M164" s="218" t="str">
        <f>IF(L164="","",'Résultats élèves'!F156)</f>
        <v/>
      </c>
      <c r="N164" s="219" t="str">
        <f>IF(OR(AND('Résultats élèves'!F156&gt;=$E$4,'Résultats élèves'!F156&lt;=$E$5),'Résultats élèves'!F156="A"),'Groupes de besoin'!A164,"")</f>
        <v/>
      </c>
      <c r="O164" s="220" t="str">
        <f>IF(N164="","",'Résultats élèves'!F156)</f>
        <v/>
      </c>
      <c r="P164" s="221"/>
      <c r="Q164" s="217" t="str">
        <f>IF(OR('Résultats élèves'!G156&lt;$E$4,'Résultats élèves'!G156="A"),'Groupes de besoin'!A164,"")</f>
        <v/>
      </c>
      <c r="R164" s="218" t="str">
        <f>IF(Q164="","",'Résultats élèves'!G156)</f>
        <v/>
      </c>
      <c r="S164" s="219" t="str">
        <f>IF(OR(AND('Résultats élèves'!G156&gt;=$E$4,'Résultats élèves'!G156&lt;=$E$5),'Résultats élèves'!G156="A"),'Groupes de besoin'!A164,"")</f>
        <v/>
      </c>
      <c r="T164" s="220" t="str">
        <f>IF(S164="","",'Résultats élèves'!G156)</f>
        <v/>
      </c>
      <c r="U164" s="221"/>
      <c r="V164" s="217" t="str">
        <f>IF(OR('Résultats élèves'!H156&lt;$E$4,'Résultats élèves'!H156="A"),'Groupes de besoin'!A164,"")</f>
        <v/>
      </c>
      <c r="W164" s="218" t="str">
        <f>IF(V164="","",'Résultats élèves'!H156)</f>
        <v/>
      </c>
      <c r="X164" s="219" t="str">
        <f>IF(OR(AND('Résultats élèves'!H156&gt;=$E$4,'Résultats élèves'!H156&lt;=$E$5),'Résultats élèves'!H156="A"),'Groupes de besoin'!A164,"")</f>
        <v/>
      </c>
      <c r="Y164" s="220" t="str">
        <f>IF(X164="","",'Résultats élèves'!H156)</f>
        <v/>
      </c>
      <c r="Z164" s="222"/>
      <c r="AA164" s="223">
        <f t="shared" si="3"/>
        <v>24</v>
      </c>
      <c r="AB164" s="224">
        <f t="shared" si="1"/>
        <v>20</v>
      </c>
      <c r="AC164" s="291" t="str">
        <f>IF(AA164&lt;$AA$9,#REF!,"")</f>
        <v/>
      </c>
      <c r="AD164" s="291"/>
      <c r="AE164" s="226"/>
      <c r="AF164" s="217" t="str">
        <f>IF(OR('Résultats élèves'!I156&lt;$E$4,'Résultats élèves'!I156="A"),'Groupes de besoin'!A164,"")</f>
        <v/>
      </c>
      <c r="AG164" s="218" t="str">
        <f>IF(AF164="","",'Résultats élèves'!I156)</f>
        <v/>
      </c>
      <c r="AH164" s="219" t="str">
        <f>IF(OR(AND('Résultats élèves'!I156&gt;=$E$4,'Résultats élèves'!I156&lt;=$E$5),'Résultats élèves'!I156="A"),'Groupes de besoin'!A164,"")</f>
        <v/>
      </c>
      <c r="AI164" s="220" t="str">
        <f>IF(AH164="","",'Résultats élèves'!I156)</f>
        <v/>
      </c>
      <c r="AJ164" s="221"/>
      <c r="AK164" s="217" t="str">
        <f>IF(OR('Résultats élèves'!J156&lt;$E$4,'Résultats élèves'!J156="A"),'Groupes de besoin'!A164,"")</f>
        <v/>
      </c>
      <c r="AL164" s="218" t="str">
        <f>IF(AK164="","",'Résultats élèves'!J156)</f>
        <v/>
      </c>
      <c r="AM164" s="219" t="str">
        <f>IF(OR(AND('Résultats élèves'!J156&gt;=$E$4,'Résultats élèves'!J156&lt;=$E$5),'Résultats élèves'!J156="A"),'Groupes de besoin'!A164,"")</f>
        <v/>
      </c>
      <c r="AN164" s="220" t="str">
        <f>IF(AM164="","",'Résultats élèves'!J156)</f>
        <v/>
      </c>
      <c r="AO164" s="221"/>
      <c r="AP164" s="217" t="str">
        <f>IF(OR('Résultats élèves'!K156&lt;$E$4,'Résultats élèves'!K156="A"),'Groupes de besoin'!A164,"")</f>
        <v/>
      </c>
      <c r="AQ164" s="218" t="str">
        <f>IF(AP164="","",'Résultats élèves'!K156)</f>
        <v/>
      </c>
      <c r="AR164" s="219" t="str">
        <f>IF(OR(AND('Résultats élèves'!K156&gt;=$E$4,'Résultats élèves'!K156&lt;=$E$5),'Résultats élèves'!K156="A"),'Groupes de besoin'!A164,"")</f>
        <v/>
      </c>
      <c r="AS164" s="220" t="str">
        <f>IF(AR164="","",'Résultats élèves'!K156)</f>
        <v/>
      </c>
      <c r="AT164" s="221"/>
      <c r="AU164" s="217" t="str">
        <f>IF(OR('Résultats élèves'!L156&lt;$E$4,'Résultats élèves'!L156="A"),'Groupes de besoin'!A164,"")</f>
        <v/>
      </c>
      <c r="AV164" s="218" t="str">
        <f>IF(AU164="","",'Résultats élèves'!L156)</f>
        <v/>
      </c>
      <c r="AW164" s="219" t="str">
        <f>IF(OR(AND('Résultats élèves'!L156&gt;=$E$4,'Résultats élèves'!L156&lt;=$E$5),'Résultats élèves'!L156="A"),'Groupes de besoin'!A164,"")</f>
        <v/>
      </c>
      <c r="AX164" s="220" t="str">
        <f>IF(AW164="","",'Résultats élèves'!L156)</f>
        <v/>
      </c>
      <c r="AY164" s="221"/>
      <c r="AZ164" s="217" t="str">
        <f>IF(OR('Résultats élèves'!M156&lt;$E$4,'Résultats élèves'!M156="A"),'Groupes de besoin'!A164,"")</f>
        <v/>
      </c>
      <c r="BA164" s="218" t="str">
        <f>IF(AZ164="","",'Résultats élèves'!M156)</f>
        <v/>
      </c>
      <c r="BB164" s="219" t="str">
        <f>IF(OR(AND('Résultats élèves'!M156&gt;=$E$4,'Résultats élèves'!M156&lt;=$E$5),'Résultats élèves'!M156="A"),'Groupes de besoin'!A164,"")</f>
        <v/>
      </c>
      <c r="BC164" s="220" t="str">
        <f>IF(BB164="","",'Résultats élèves'!M156)</f>
        <v/>
      </c>
    </row>
    <row r="165" spans="1:55" s="225" customFormat="1">
      <c r="A165" s="227" t="str">
        <f>IF(Accueil!F166="","",Accueil!F166)</f>
        <v/>
      </c>
      <c r="B165" s="217" t="str">
        <f>IF(OR('Résultats élèves'!D157&lt;$E$4,'Résultats élèves'!D157="A"),'Groupes de besoin'!A165,"")</f>
        <v/>
      </c>
      <c r="C165" s="218" t="str">
        <f>IF(B165="","",'Résultats élèves'!D157)</f>
        <v/>
      </c>
      <c r="D165" s="219" t="str">
        <f>IF(OR(AND('Résultats élèves'!D157&gt;=$E$4,'Résultats élèves'!D157&lt;=$E$5),'Résultats élèves'!D157="A"),'Groupes de besoin'!A165,"")</f>
        <v/>
      </c>
      <c r="E165" s="220" t="str">
        <f>IF(D165="","",'Résultats élèves'!D157)</f>
        <v/>
      </c>
      <c r="F165" s="221"/>
      <c r="G165" s="217" t="str">
        <f>IF(OR('Résultats élèves'!E157&lt;$E$4,'Résultats élèves'!E157="A"),'Groupes de besoin'!A165,"")</f>
        <v/>
      </c>
      <c r="H165" s="218" t="str">
        <f>IF(G165="","",'Résultats élèves'!E157)</f>
        <v/>
      </c>
      <c r="I165" s="219" t="str">
        <f>IF(OR(AND('Résultats élèves'!E157&gt;=$E$4,'Résultats élèves'!E157&lt;=$E$5),'Résultats élèves'!E157="A"),'Groupes de besoin'!A165,"")</f>
        <v/>
      </c>
      <c r="J165" s="220" t="str">
        <f>IF(I165="","",'Résultats élèves'!E157)</f>
        <v/>
      </c>
      <c r="K165" s="221"/>
      <c r="L165" s="217" t="str">
        <f>IF(OR('Résultats élèves'!F157&lt;$E$4,'Résultats élèves'!F157="A"),'Groupes de besoin'!A165,"")</f>
        <v/>
      </c>
      <c r="M165" s="218" t="str">
        <f>IF(L165="","",'Résultats élèves'!F157)</f>
        <v/>
      </c>
      <c r="N165" s="219" t="str">
        <f>IF(OR(AND('Résultats élèves'!F157&gt;=$E$4,'Résultats élèves'!F157&lt;=$E$5),'Résultats élèves'!F157="A"),'Groupes de besoin'!A165,"")</f>
        <v/>
      </c>
      <c r="O165" s="220" t="str">
        <f>IF(N165="","",'Résultats élèves'!F157)</f>
        <v/>
      </c>
      <c r="P165" s="221"/>
      <c r="Q165" s="217" t="str">
        <f>IF(OR('Résultats élèves'!G157&lt;$E$4,'Résultats élèves'!G157="A"),'Groupes de besoin'!A165,"")</f>
        <v/>
      </c>
      <c r="R165" s="218" t="str">
        <f>IF(Q165="","",'Résultats élèves'!G157)</f>
        <v/>
      </c>
      <c r="S165" s="219" t="str">
        <f>IF(OR(AND('Résultats élèves'!G157&gt;=$E$4,'Résultats élèves'!G157&lt;=$E$5),'Résultats élèves'!G157="A"),'Groupes de besoin'!A165,"")</f>
        <v/>
      </c>
      <c r="T165" s="220" t="str">
        <f>IF(S165="","",'Résultats élèves'!G157)</f>
        <v/>
      </c>
      <c r="U165" s="221"/>
      <c r="V165" s="217" t="str">
        <f>IF(OR('Résultats élèves'!H157&lt;$E$4,'Résultats élèves'!H157="A"),'Groupes de besoin'!A165,"")</f>
        <v/>
      </c>
      <c r="W165" s="218" t="str">
        <f>IF(V165="","",'Résultats élèves'!H157)</f>
        <v/>
      </c>
      <c r="X165" s="219" t="str">
        <f>IF(OR(AND('Résultats élèves'!H157&gt;=$E$4,'Résultats élèves'!H157&lt;=$E$5),'Résultats élèves'!H157="A"),'Groupes de besoin'!A165,"")</f>
        <v/>
      </c>
      <c r="Y165" s="220" t="str">
        <f>IF(X165="","",'Résultats élèves'!H157)</f>
        <v/>
      </c>
      <c r="Z165" s="222"/>
      <c r="AA165" s="223">
        <f t="shared" si="3"/>
        <v>24</v>
      </c>
      <c r="AB165" s="224">
        <f t="shared" si="1"/>
        <v>20</v>
      </c>
      <c r="AC165" s="291" t="str">
        <f>IF(AA165&lt;$AA$9,#REF!,"")</f>
        <v/>
      </c>
      <c r="AD165" s="291"/>
      <c r="AE165" s="226"/>
      <c r="AF165" s="217" t="str">
        <f>IF(OR('Résultats élèves'!I157&lt;$E$4,'Résultats élèves'!I157="A"),'Groupes de besoin'!A165,"")</f>
        <v/>
      </c>
      <c r="AG165" s="218" t="str">
        <f>IF(AF165="","",'Résultats élèves'!I157)</f>
        <v/>
      </c>
      <c r="AH165" s="219" t="str">
        <f>IF(OR(AND('Résultats élèves'!I157&gt;=$E$4,'Résultats élèves'!I157&lt;=$E$5),'Résultats élèves'!I157="A"),'Groupes de besoin'!A165,"")</f>
        <v/>
      </c>
      <c r="AI165" s="220" t="str">
        <f>IF(AH165="","",'Résultats élèves'!I157)</f>
        <v/>
      </c>
      <c r="AJ165" s="221"/>
      <c r="AK165" s="217" t="str">
        <f>IF(OR('Résultats élèves'!J157&lt;$E$4,'Résultats élèves'!J157="A"),'Groupes de besoin'!A165,"")</f>
        <v/>
      </c>
      <c r="AL165" s="218" t="str">
        <f>IF(AK165="","",'Résultats élèves'!J157)</f>
        <v/>
      </c>
      <c r="AM165" s="219" t="str">
        <f>IF(OR(AND('Résultats élèves'!J157&gt;=$E$4,'Résultats élèves'!J157&lt;=$E$5),'Résultats élèves'!J157="A"),'Groupes de besoin'!A165,"")</f>
        <v/>
      </c>
      <c r="AN165" s="220" t="str">
        <f>IF(AM165="","",'Résultats élèves'!J157)</f>
        <v/>
      </c>
      <c r="AO165" s="221"/>
      <c r="AP165" s="217" t="str">
        <f>IF(OR('Résultats élèves'!K157&lt;$E$4,'Résultats élèves'!K157="A"),'Groupes de besoin'!A165,"")</f>
        <v/>
      </c>
      <c r="AQ165" s="218" t="str">
        <f>IF(AP165="","",'Résultats élèves'!K157)</f>
        <v/>
      </c>
      <c r="AR165" s="219" t="str">
        <f>IF(OR(AND('Résultats élèves'!K157&gt;=$E$4,'Résultats élèves'!K157&lt;=$E$5),'Résultats élèves'!K157="A"),'Groupes de besoin'!A165,"")</f>
        <v/>
      </c>
      <c r="AS165" s="220" t="str">
        <f>IF(AR165="","",'Résultats élèves'!K157)</f>
        <v/>
      </c>
      <c r="AT165" s="221"/>
      <c r="AU165" s="217" t="str">
        <f>IF(OR('Résultats élèves'!L157&lt;$E$4,'Résultats élèves'!L157="A"),'Groupes de besoin'!A165,"")</f>
        <v/>
      </c>
      <c r="AV165" s="218" t="str">
        <f>IF(AU165="","",'Résultats élèves'!L157)</f>
        <v/>
      </c>
      <c r="AW165" s="219" t="str">
        <f>IF(OR(AND('Résultats élèves'!L157&gt;=$E$4,'Résultats élèves'!L157&lt;=$E$5),'Résultats élèves'!L157="A"),'Groupes de besoin'!A165,"")</f>
        <v/>
      </c>
      <c r="AX165" s="220" t="str">
        <f>IF(AW165="","",'Résultats élèves'!L157)</f>
        <v/>
      </c>
      <c r="AY165" s="221"/>
      <c r="AZ165" s="217" t="str">
        <f>IF(OR('Résultats élèves'!M157&lt;$E$4,'Résultats élèves'!M157="A"),'Groupes de besoin'!A165,"")</f>
        <v/>
      </c>
      <c r="BA165" s="218" t="str">
        <f>IF(AZ165="","",'Résultats élèves'!M157)</f>
        <v/>
      </c>
      <c r="BB165" s="219" t="str">
        <f>IF(OR(AND('Résultats élèves'!M157&gt;=$E$4,'Résultats élèves'!M157&lt;=$E$5),'Résultats élèves'!M157="A"),'Groupes de besoin'!A165,"")</f>
        <v/>
      </c>
      <c r="BC165" s="220" t="str">
        <f>IF(BB165="","",'Résultats élèves'!M157)</f>
        <v/>
      </c>
    </row>
    <row r="166" spans="1:55" s="225" customFormat="1">
      <c r="A166" s="227" t="str">
        <f>IF(Accueil!F167="","",Accueil!F167)</f>
        <v/>
      </c>
      <c r="B166" s="217" t="str">
        <f>IF(OR('Résultats élèves'!D158&lt;$E$4,'Résultats élèves'!D158="A"),'Groupes de besoin'!A166,"")</f>
        <v/>
      </c>
      <c r="C166" s="218" t="str">
        <f>IF(B166="","",'Résultats élèves'!D158)</f>
        <v/>
      </c>
      <c r="D166" s="219" t="str">
        <f>IF(OR(AND('Résultats élèves'!D158&gt;=$E$4,'Résultats élèves'!D158&lt;=$E$5),'Résultats élèves'!D158="A"),'Groupes de besoin'!A166,"")</f>
        <v/>
      </c>
      <c r="E166" s="220" t="str">
        <f>IF(D166="","",'Résultats élèves'!D158)</f>
        <v/>
      </c>
      <c r="F166" s="221"/>
      <c r="G166" s="217" t="str">
        <f>IF(OR('Résultats élèves'!E158&lt;$E$4,'Résultats élèves'!E158="A"),'Groupes de besoin'!A166,"")</f>
        <v/>
      </c>
      <c r="H166" s="218" t="str">
        <f>IF(G166="","",'Résultats élèves'!E158)</f>
        <v/>
      </c>
      <c r="I166" s="219" t="str">
        <f>IF(OR(AND('Résultats élèves'!E158&gt;=$E$4,'Résultats élèves'!E158&lt;=$E$5),'Résultats élèves'!E158="A"),'Groupes de besoin'!A166,"")</f>
        <v/>
      </c>
      <c r="J166" s="220" t="str">
        <f>IF(I166="","",'Résultats élèves'!E158)</f>
        <v/>
      </c>
      <c r="K166" s="221"/>
      <c r="L166" s="217" t="str">
        <f>IF(OR('Résultats élèves'!F158&lt;$E$4,'Résultats élèves'!F158="A"),'Groupes de besoin'!A166,"")</f>
        <v/>
      </c>
      <c r="M166" s="218" t="str">
        <f>IF(L166="","",'Résultats élèves'!F158)</f>
        <v/>
      </c>
      <c r="N166" s="219" t="str">
        <f>IF(OR(AND('Résultats élèves'!F158&gt;=$E$4,'Résultats élèves'!F158&lt;=$E$5),'Résultats élèves'!F158="A"),'Groupes de besoin'!A166,"")</f>
        <v/>
      </c>
      <c r="O166" s="220" t="str">
        <f>IF(N166="","",'Résultats élèves'!F158)</f>
        <v/>
      </c>
      <c r="P166" s="221"/>
      <c r="Q166" s="217" t="str">
        <f>IF(OR('Résultats élèves'!G158&lt;$E$4,'Résultats élèves'!G158="A"),'Groupes de besoin'!A166,"")</f>
        <v/>
      </c>
      <c r="R166" s="218" t="str">
        <f>IF(Q166="","",'Résultats élèves'!G158)</f>
        <v/>
      </c>
      <c r="S166" s="219" t="str">
        <f>IF(OR(AND('Résultats élèves'!G158&gt;=$E$4,'Résultats élèves'!G158&lt;=$E$5),'Résultats élèves'!G158="A"),'Groupes de besoin'!A166,"")</f>
        <v/>
      </c>
      <c r="T166" s="220" t="str">
        <f>IF(S166="","",'Résultats élèves'!G158)</f>
        <v/>
      </c>
      <c r="U166" s="221"/>
      <c r="V166" s="217" t="str">
        <f>IF(OR('Résultats élèves'!H158&lt;$E$4,'Résultats élèves'!H158="A"),'Groupes de besoin'!A166,"")</f>
        <v/>
      </c>
      <c r="W166" s="218" t="str">
        <f>IF(V166="","",'Résultats élèves'!H158)</f>
        <v/>
      </c>
      <c r="X166" s="219" t="str">
        <f>IF(OR(AND('Résultats élèves'!H158&gt;=$E$4,'Résultats élèves'!H158&lt;=$E$5),'Résultats élèves'!H158="A"),'Groupes de besoin'!A166,"")</f>
        <v/>
      </c>
      <c r="Y166" s="220" t="str">
        <f>IF(X166="","",'Résultats élèves'!H158)</f>
        <v/>
      </c>
      <c r="Z166" s="222"/>
      <c r="AA166" s="223">
        <f t="shared" si="3"/>
        <v>24</v>
      </c>
      <c r="AB166" s="224">
        <f t="shared" si="1"/>
        <v>20</v>
      </c>
      <c r="AC166" s="291" t="str">
        <f>IF(AA166&lt;$AA$9,#REF!,"")</f>
        <v/>
      </c>
      <c r="AD166" s="291"/>
      <c r="AE166" s="226"/>
      <c r="AF166" s="217" t="str">
        <f>IF(OR('Résultats élèves'!I158&lt;$E$4,'Résultats élèves'!I158="A"),'Groupes de besoin'!A166,"")</f>
        <v/>
      </c>
      <c r="AG166" s="218" t="str">
        <f>IF(AF166="","",'Résultats élèves'!I158)</f>
        <v/>
      </c>
      <c r="AH166" s="219" t="str">
        <f>IF(OR(AND('Résultats élèves'!I158&gt;=$E$4,'Résultats élèves'!I158&lt;=$E$5),'Résultats élèves'!I158="A"),'Groupes de besoin'!A166,"")</f>
        <v/>
      </c>
      <c r="AI166" s="220" t="str">
        <f>IF(AH166="","",'Résultats élèves'!I158)</f>
        <v/>
      </c>
      <c r="AJ166" s="221"/>
      <c r="AK166" s="217" t="str">
        <f>IF(OR('Résultats élèves'!J158&lt;$E$4,'Résultats élèves'!J158="A"),'Groupes de besoin'!A166,"")</f>
        <v/>
      </c>
      <c r="AL166" s="218" t="str">
        <f>IF(AK166="","",'Résultats élèves'!J158)</f>
        <v/>
      </c>
      <c r="AM166" s="219" t="str">
        <f>IF(OR(AND('Résultats élèves'!J158&gt;=$E$4,'Résultats élèves'!J158&lt;=$E$5),'Résultats élèves'!J158="A"),'Groupes de besoin'!A166,"")</f>
        <v/>
      </c>
      <c r="AN166" s="220" t="str">
        <f>IF(AM166="","",'Résultats élèves'!J158)</f>
        <v/>
      </c>
      <c r="AO166" s="221"/>
      <c r="AP166" s="217" t="str">
        <f>IF(OR('Résultats élèves'!K158&lt;$E$4,'Résultats élèves'!K158="A"),'Groupes de besoin'!A166,"")</f>
        <v/>
      </c>
      <c r="AQ166" s="218" t="str">
        <f>IF(AP166="","",'Résultats élèves'!K158)</f>
        <v/>
      </c>
      <c r="AR166" s="219" t="str">
        <f>IF(OR(AND('Résultats élèves'!K158&gt;=$E$4,'Résultats élèves'!K158&lt;=$E$5),'Résultats élèves'!K158="A"),'Groupes de besoin'!A166,"")</f>
        <v/>
      </c>
      <c r="AS166" s="220" t="str">
        <f>IF(AR166="","",'Résultats élèves'!K158)</f>
        <v/>
      </c>
      <c r="AT166" s="221"/>
      <c r="AU166" s="217" t="str">
        <f>IF(OR('Résultats élèves'!L158&lt;$E$4,'Résultats élèves'!L158="A"),'Groupes de besoin'!A166,"")</f>
        <v/>
      </c>
      <c r="AV166" s="218" t="str">
        <f>IF(AU166="","",'Résultats élèves'!L158)</f>
        <v/>
      </c>
      <c r="AW166" s="219" t="str">
        <f>IF(OR(AND('Résultats élèves'!L158&gt;=$E$4,'Résultats élèves'!L158&lt;=$E$5),'Résultats élèves'!L158="A"),'Groupes de besoin'!A166,"")</f>
        <v/>
      </c>
      <c r="AX166" s="220" t="str">
        <f>IF(AW166="","",'Résultats élèves'!L158)</f>
        <v/>
      </c>
      <c r="AY166" s="221"/>
      <c r="AZ166" s="217" t="str">
        <f>IF(OR('Résultats élèves'!M158&lt;$E$4,'Résultats élèves'!M158="A"),'Groupes de besoin'!A166,"")</f>
        <v/>
      </c>
      <c r="BA166" s="218" t="str">
        <f>IF(AZ166="","",'Résultats élèves'!M158)</f>
        <v/>
      </c>
      <c r="BB166" s="219" t="str">
        <f>IF(OR(AND('Résultats élèves'!M158&gt;=$E$4,'Résultats élèves'!M158&lt;=$E$5),'Résultats élèves'!M158="A"),'Groupes de besoin'!A166,"")</f>
        <v/>
      </c>
      <c r="BC166" s="220" t="str">
        <f>IF(BB166="","",'Résultats élèves'!M158)</f>
        <v/>
      </c>
    </row>
    <row r="167" spans="1:55" s="225" customFormat="1">
      <c r="A167" s="227" t="str">
        <f>IF(Accueil!F168="","",Accueil!F168)</f>
        <v/>
      </c>
      <c r="B167" s="217" t="str">
        <f>IF(OR('Résultats élèves'!D159&lt;$E$4,'Résultats élèves'!D159="A"),'Groupes de besoin'!A167,"")</f>
        <v/>
      </c>
      <c r="C167" s="218" t="str">
        <f>IF(B167="","",'Résultats élèves'!D159)</f>
        <v/>
      </c>
      <c r="D167" s="219" t="str">
        <f>IF(OR(AND('Résultats élèves'!D159&gt;=$E$4,'Résultats élèves'!D159&lt;=$E$5),'Résultats élèves'!D159="A"),'Groupes de besoin'!A167,"")</f>
        <v/>
      </c>
      <c r="E167" s="220" t="str">
        <f>IF(D167="","",'Résultats élèves'!D159)</f>
        <v/>
      </c>
      <c r="F167" s="221"/>
      <c r="G167" s="217" t="str">
        <f>IF(OR('Résultats élèves'!E159&lt;$E$4,'Résultats élèves'!E159="A"),'Groupes de besoin'!A167,"")</f>
        <v/>
      </c>
      <c r="H167" s="218" t="str">
        <f>IF(G167="","",'Résultats élèves'!E159)</f>
        <v/>
      </c>
      <c r="I167" s="219" t="str">
        <f>IF(OR(AND('Résultats élèves'!E159&gt;=$E$4,'Résultats élèves'!E159&lt;=$E$5),'Résultats élèves'!E159="A"),'Groupes de besoin'!A167,"")</f>
        <v/>
      </c>
      <c r="J167" s="220" t="str">
        <f>IF(I167="","",'Résultats élèves'!E159)</f>
        <v/>
      </c>
      <c r="K167" s="221"/>
      <c r="L167" s="217" t="str">
        <f>IF(OR('Résultats élèves'!F159&lt;$E$4,'Résultats élèves'!F159="A"),'Groupes de besoin'!A167,"")</f>
        <v/>
      </c>
      <c r="M167" s="218" t="str">
        <f>IF(L167="","",'Résultats élèves'!F159)</f>
        <v/>
      </c>
      <c r="N167" s="219" t="str">
        <f>IF(OR(AND('Résultats élèves'!F159&gt;=$E$4,'Résultats élèves'!F159&lt;=$E$5),'Résultats élèves'!F159="A"),'Groupes de besoin'!A167,"")</f>
        <v/>
      </c>
      <c r="O167" s="220" t="str">
        <f>IF(N167="","",'Résultats élèves'!F159)</f>
        <v/>
      </c>
      <c r="P167" s="221"/>
      <c r="Q167" s="217" t="str">
        <f>IF(OR('Résultats élèves'!G159&lt;$E$4,'Résultats élèves'!G159="A"),'Groupes de besoin'!A167,"")</f>
        <v/>
      </c>
      <c r="R167" s="218" t="str">
        <f>IF(Q167="","",'Résultats élèves'!G159)</f>
        <v/>
      </c>
      <c r="S167" s="219" t="str">
        <f>IF(OR(AND('Résultats élèves'!G159&gt;=$E$4,'Résultats élèves'!G159&lt;=$E$5),'Résultats élèves'!G159="A"),'Groupes de besoin'!A167,"")</f>
        <v/>
      </c>
      <c r="T167" s="220" t="str">
        <f>IF(S167="","",'Résultats élèves'!G159)</f>
        <v/>
      </c>
      <c r="U167" s="221"/>
      <c r="V167" s="217" t="str">
        <f>IF(OR('Résultats élèves'!H159&lt;$E$4,'Résultats élèves'!H159="A"),'Groupes de besoin'!A167,"")</f>
        <v/>
      </c>
      <c r="W167" s="218" t="str">
        <f>IF(V167="","",'Résultats élèves'!H159)</f>
        <v/>
      </c>
      <c r="X167" s="219" t="str">
        <f>IF(OR(AND('Résultats élèves'!H159&gt;=$E$4,'Résultats élèves'!H159&lt;=$E$5),'Résultats élèves'!H159="A"),'Groupes de besoin'!A167,"")</f>
        <v/>
      </c>
      <c r="Y167" s="220" t="str">
        <f>IF(X167="","",'Résultats élèves'!H159)</f>
        <v/>
      </c>
      <c r="Z167" s="222"/>
      <c r="AA167" s="223">
        <f t="shared" si="3"/>
        <v>24</v>
      </c>
      <c r="AB167" s="224">
        <f t="shared" si="1"/>
        <v>20</v>
      </c>
      <c r="AC167" s="291" t="str">
        <f>IF(AA167&lt;$AA$9,#REF!,"")</f>
        <v/>
      </c>
      <c r="AD167" s="291"/>
      <c r="AE167" s="226"/>
      <c r="AF167" s="217" t="str">
        <f>IF(OR('Résultats élèves'!I159&lt;$E$4,'Résultats élèves'!I159="A"),'Groupes de besoin'!A167,"")</f>
        <v/>
      </c>
      <c r="AG167" s="218" t="str">
        <f>IF(AF167="","",'Résultats élèves'!I159)</f>
        <v/>
      </c>
      <c r="AH167" s="219" t="str">
        <f>IF(OR(AND('Résultats élèves'!I159&gt;=$E$4,'Résultats élèves'!I159&lt;=$E$5),'Résultats élèves'!I159="A"),'Groupes de besoin'!A167,"")</f>
        <v/>
      </c>
      <c r="AI167" s="220" t="str">
        <f>IF(AH167="","",'Résultats élèves'!I159)</f>
        <v/>
      </c>
      <c r="AJ167" s="221"/>
      <c r="AK167" s="217" t="str">
        <f>IF(OR('Résultats élèves'!J159&lt;$E$4,'Résultats élèves'!J159="A"),'Groupes de besoin'!A167,"")</f>
        <v/>
      </c>
      <c r="AL167" s="218" t="str">
        <f>IF(AK167="","",'Résultats élèves'!J159)</f>
        <v/>
      </c>
      <c r="AM167" s="219" t="str">
        <f>IF(OR(AND('Résultats élèves'!J159&gt;=$E$4,'Résultats élèves'!J159&lt;=$E$5),'Résultats élèves'!J159="A"),'Groupes de besoin'!A167,"")</f>
        <v/>
      </c>
      <c r="AN167" s="220" t="str">
        <f>IF(AM167="","",'Résultats élèves'!J159)</f>
        <v/>
      </c>
      <c r="AO167" s="221"/>
      <c r="AP167" s="217" t="str">
        <f>IF(OR('Résultats élèves'!K159&lt;$E$4,'Résultats élèves'!K159="A"),'Groupes de besoin'!A167,"")</f>
        <v/>
      </c>
      <c r="AQ167" s="218" t="str">
        <f>IF(AP167="","",'Résultats élèves'!K159)</f>
        <v/>
      </c>
      <c r="AR167" s="219" t="str">
        <f>IF(OR(AND('Résultats élèves'!K159&gt;=$E$4,'Résultats élèves'!K159&lt;=$E$5),'Résultats élèves'!K159="A"),'Groupes de besoin'!A167,"")</f>
        <v/>
      </c>
      <c r="AS167" s="220" t="str">
        <f>IF(AR167="","",'Résultats élèves'!K159)</f>
        <v/>
      </c>
      <c r="AT167" s="221"/>
      <c r="AU167" s="217" t="str">
        <f>IF(OR('Résultats élèves'!L159&lt;$E$4,'Résultats élèves'!L159="A"),'Groupes de besoin'!A167,"")</f>
        <v/>
      </c>
      <c r="AV167" s="218" t="str">
        <f>IF(AU167="","",'Résultats élèves'!L159)</f>
        <v/>
      </c>
      <c r="AW167" s="219" t="str">
        <f>IF(OR(AND('Résultats élèves'!L159&gt;=$E$4,'Résultats élèves'!L159&lt;=$E$5),'Résultats élèves'!L159="A"),'Groupes de besoin'!A167,"")</f>
        <v/>
      </c>
      <c r="AX167" s="220" t="str">
        <f>IF(AW167="","",'Résultats élèves'!L159)</f>
        <v/>
      </c>
      <c r="AY167" s="221"/>
      <c r="AZ167" s="217" t="str">
        <f>IF(OR('Résultats élèves'!M159&lt;$E$4,'Résultats élèves'!M159="A"),'Groupes de besoin'!A167,"")</f>
        <v/>
      </c>
      <c r="BA167" s="218" t="str">
        <f>IF(AZ167="","",'Résultats élèves'!M159)</f>
        <v/>
      </c>
      <c r="BB167" s="219" t="str">
        <f>IF(OR(AND('Résultats élèves'!M159&gt;=$E$4,'Résultats élèves'!M159&lt;=$E$5),'Résultats élèves'!M159="A"),'Groupes de besoin'!A167,"")</f>
        <v/>
      </c>
      <c r="BC167" s="220" t="str">
        <f>IF(BB167="","",'Résultats élèves'!M159)</f>
        <v/>
      </c>
    </row>
    <row r="168" spans="1:55" s="225" customFormat="1">
      <c r="A168" s="227" t="str">
        <f>IF(Accueil!F169="","",Accueil!F169)</f>
        <v/>
      </c>
      <c r="B168" s="217" t="str">
        <f>IF(OR('Résultats élèves'!D160&lt;$E$4,'Résultats élèves'!D160="A"),'Groupes de besoin'!A168,"")</f>
        <v/>
      </c>
      <c r="C168" s="218" t="str">
        <f>IF(B168="","",'Résultats élèves'!D160)</f>
        <v/>
      </c>
      <c r="D168" s="219" t="str">
        <f>IF(OR(AND('Résultats élèves'!D160&gt;=$E$4,'Résultats élèves'!D160&lt;=$E$5),'Résultats élèves'!D160="A"),'Groupes de besoin'!A168,"")</f>
        <v/>
      </c>
      <c r="E168" s="220" t="str">
        <f>IF(D168="","",'Résultats élèves'!D160)</f>
        <v/>
      </c>
      <c r="F168" s="221"/>
      <c r="G168" s="217" t="str">
        <f>IF(OR('Résultats élèves'!E160&lt;$E$4,'Résultats élèves'!E160="A"),'Groupes de besoin'!A168,"")</f>
        <v/>
      </c>
      <c r="H168" s="218" t="str">
        <f>IF(G168="","",'Résultats élèves'!E160)</f>
        <v/>
      </c>
      <c r="I168" s="219" t="str">
        <f>IF(OR(AND('Résultats élèves'!E160&gt;=$E$4,'Résultats élèves'!E160&lt;=$E$5),'Résultats élèves'!E160="A"),'Groupes de besoin'!A168,"")</f>
        <v/>
      </c>
      <c r="J168" s="220" t="str">
        <f>IF(I168="","",'Résultats élèves'!E160)</f>
        <v/>
      </c>
      <c r="K168" s="221"/>
      <c r="L168" s="217" t="str">
        <f>IF(OR('Résultats élèves'!F160&lt;$E$4,'Résultats élèves'!F160="A"),'Groupes de besoin'!A168,"")</f>
        <v/>
      </c>
      <c r="M168" s="218" t="str">
        <f>IF(L168="","",'Résultats élèves'!F160)</f>
        <v/>
      </c>
      <c r="N168" s="219" t="str">
        <f>IF(OR(AND('Résultats élèves'!F160&gt;=$E$4,'Résultats élèves'!F160&lt;=$E$5),'Résultats élèves'!F160="A"),'Groupes de besoin'!A168,"")</f>
        <v/>
      </c>
      <c r="O168" s="220" t="str">
        <f>IF(N168="","",'Résultats élèves'!F160)</f>
        <v/>
      </c>
      <c r="P168" s="221"/>
      <c r="Q168" s="217" t="str">
        <f>IF(OR('Résultats élèves'!G160&lt;$E$4,'Résultats élèves'!G160="A"),'Groupes de besoin'!A168,"")</f>
        <v/>
      </c>
      <c r="R168" s="218" t="str">
        <f>IF(Q168="","",'Résultats élèves'!G160)</f>
        <v/>
      </c>
      <c r="S168" s="219" t="str">
        <f>IF(OR(AND('Résultats élèves'!G160&gt;=$E$4,'Résultats élèves'!G160&lt;=$E$5),'Résultats élèves'!G160="A"),'Groupes de besoin'!A168,"")</f>
        <v/>
      </c>
      <c r="T168" s="220" t="str">
        <f>IF(S168="","",'Résultats élèves'!G160)</f>
        <v/>
      </c>
      <c r="U168" s="221"/>
      <c r="V168" s="217" t="str">
        <f>IF(OR('Résultats élèves'!H160&lt;$E$4,'Résultats élèves'!H160="A"),'Groupes de besoin'!A168,"")</f>
        <v/>
      </c>
      <c r="W168" s="218" t="str">
        <f>IF(V168="","",'Résultats élèves'!H160)</f>
        <v/>
      </c>
      <c r="X168" s="219" t="str">
        <f>IF(OR(AND('Résultats élèves'!H160&gt;=$E$4,'Résultats élèves'!H160&lt;=$E$5),'Résultats élèves'!H160="A"),'Groupes de besoin'!A168,"")</f>
        <v/>
      </c>
      <c r="Y168" s="220" t="str">
        <f>IF(X168="","",'Résultats élèves'!H160)</f>
        <v/>
      </c>
      <c r="Z168" s="222"/>
      <c r="AA168" s="223">
        <f t="shared" si="3"/>
        <v>24</v>
      </c>
      <c r="AB168" s="224">
        <f t="shared" si="1"/>
        <v>20</v>
      </c>
      <c r="AC168" s="291" t="str">
        <f>IF(AA168&lt;$AA$9,#REF!,"")</f>
        <v/>
      </c>
      <c r="AD168" s="291"/>
      <c r="AE168" s="226"/>
      <c r="AF168" s="217" t="str">
        <f>IF(OR('Résultats élèves'!I160&lt;$E$4,'Résultats élèves'!I160="A"),'Groupes de besoin'!A168,"")</f>
        <v/>
      </c>
      <c r="AG168" s="218" t="str">
        <f>IF(AF168="","",'Résultats élèves'!I160)</f>
        <v/>
      </c>
      <c r="AH168" s="219" t="str">
        <f>IF(OR(AND('Résultats élèves'!I160&gt;=$E$4,'Résultats élèves'!I160&lt;=$E$5),'Résultats élèves'!I160="A"),'Groupes de besoin'!A168,"")</f>
        <v/>
      </c>
      <c r="AI168" s="220" t="str">
        <f>IF(AH168="","",'Résultats élèves'!I160)</f>
        <v/>
      </c>
      <c r="AJ168" s="221"/>
      <c r="AK168" s="217" t="str">
        <f>IF(OR('Résultats élèves'!J160&lt;$E$4,'Résultats élèves'!J160="A"),'Groupes de besoin'!A168,"")</f>
        <v/>
      </c>
      <c r="AL168" s="218" t="str">
        <f>IF(AK168="","",'Résultats élèves'!J160)</f>
        <v/>
      </c>
      <c r="AM168" s="219" t="str">
        <f>IF(OR(AND('Résultats élèves'!J160&gt;=$E$4,'Résultats élèves'!J160&lt;=$E$5),'Résultats élèves'!J160="A"),'Groupes de besoin'!A168,"")</f>
        <v/>
      </c>
      <c r="AN168" s="220" t="str">
        <f>IF(AM168="","",'Résultats élèves'!J160)</f>
        <v/>
      </c>
      <c r="AO168" s="221"/>
      <c r="AP168" s="217" t="str">
        <f>IF(OR('Résultats élèves'!K160&lt;$E$4,'Résultats élèves'!K160="A"),'Groupes de besoin'!A168,"")</f>
        <v/>
      </c>
      <c r="AQ168" s="218" t="str">
        <f>IF(AP168="","",'Résultats élèves'!K160)</f>
        <v/>
      </c>
      <c r="AR168" s="219" t="str">
        <f>IF(OR(AND('Résultats élèves'!K160&gt;=$E$4,'Résultats élèves'!K160&lt;=$E$5),'Résultats élèves'!K160="A"),'Groupes de besoin'!A168,"")</f>
        <v/>
      </c>
      <c r="AS168" s="220" t="str">
        <f>IF(AR168="","",'Résultats élèves'!K160)</f>
        <v/>
      </c>
      <c r="AT168" s="221"/>
      <c r="AU168" s="217" t="str">
        <f>IF(OR('Résultats élèves'!L160&lt;$E$4,'Résultats élèves'!L160="A"),'Groupes de besoin'!A168,"")</f>
        <v/>
      </c>
      <c r="AV168" s="218" t="str">
        <f>IF(AU168="","",'Résultats élèves'!L160)</f>
        <v/>
      </c>
      <c r="AW168" s="219" t="str">
        <f>IF(OR(AND('Résultats élèves'!L160&gt;=$E$4,'Résultats élèves'!L160&lt;=$E$5),'Résultats élèves'!L160="A"),'Groupes de besoin'!A168,"")</f>
        <v/>
      </c>
      <c r="AX168" s="220" t="str">
        <f>IF(AW168="","",'Résultats élèves'!L160)</f>
        <v/>
      </c>
      <c r="AY168" s="221"/>
      <c r="AZ168" s="217" t="str">
        <f>IF(OR('Résultats élèves'!M160&lt;$E$4,'Résultats élèves'!M160="A"),'Groupes de besoin'!A168,"")</f>
        <v/>
      </c>
      <c r="BA168" s="218" t="str">
        <f>IF(AZ168="","",'Résultats élèves'!M160)</f>
        <v/>
      </c>
      <c r="BB168" s="219" t="str">
        <f>IF(OR(AND('Résultats élèves'!M160&gt;=$E$4,'Résultats élèves'!M160&lt;=$E$5),'Résultats élèves'!M160="A"),'Groupes de besoin'!A168,"")</f>
        <v/>
      </c>
      <c r="BC168" s="220" t="str">
        <f>IF(BB168="","",'Résultats élèves'!M160)</f>
        <v/>
      </c>
    </row>
    <row r="169" spans="1:55" s="225" customFormat="1">
      <c r="A169" s="227" t="str">
        <f>IF(Accueil!F170="","",Accueil!F170)</f>
        <v/>
      </c>
      <c r="B169" s="217" t="str">
        <f>IF(OR('Résultats élèves'!D161&lt;$E$4,'Résultats élèves'!D161="A"),'Groupes de besoin'!A169,"")</f>
        <v/>
      </c>
      <c r="C169" s="218" t="str">
        <f>IF(B169="","",'Résultats élèves'!D161)</f>
        <v/>
      </c>
      <c r="D169" s="219" t="str">
        <f>IF(OR(AND('Résultats élèves'!D161&gt;=$E$4,'Résultats élèves'!D161&lt;=$E$5),'Résultats élèves'!D161="A"),'Groupes de besoin'!A169,"")</f>
        <v/>
      </c>
      <c r="E169" s="220" t="str">
        <f>IF(D169="","",'Résultats élèves'!D161)</f>
        <v/>
      </c>
      <c r="F169" s="221"/>
      <c r="G169" s="217" t="str">
        <f>IF(OR('Résultats élèves'!E161&lt;$E$4,'Résultats élèves'!E161="A"),'Groupes de besoin'!A169,"")</f>
        <v/>
      </c>
      <c r="H169" s="218" t="str">
        <f>IF(G169="","",'Résultats élèves'!E161)</f>
        <v/>
      </c>
      <c r="I169" s="219" t="str">
        <f>IF(OR(AND('Résultats élèves'!E161&gt;=$E$4,'Résultats élèves'!E161&lt;=$E$5),'Résultats élèves'!E161="A"),'Groupes de besoin'!A169,"")</f>
        <v/>
      </c>
      <c r="J169" s="220" t="str">
        <f>IF(I169="","",'Résultats élèves'!E161)</f>
        <v/>
      </c>
      <c r="K169" s="221"/>
      <c r="L169" s="217" t="str">
        <f>IF(OR('Résultats élèves'!F161&lt;$E$4,'Résultats élèves'!F161="A"),'Groupes de besoin'!A169,"")</f>
        <v/>
      </c>
      <c r="M169" s="218" t="str">
        <f>IF(L169="","",'Résultats élèves'!F161)</f>
        <v/>
      </c>
      <c r="N169" s="219" t="str">
        <f>IF(OR(AND('Résultats élèves'!F161&gt;=$E$4,'Résultats élèves'!F161&lt;=$E$5),'Résultats élèves'!F161="A"),'Groupes de besoin'!A169,"")</f>
        <v/>
      </c>
      <c r="O169" s="220" t="str">
        <f>IF(N169="","",'Résultats élèves'!F161)</f>
        <v/>
      </c>
      <c r="P169" s="221"/>
      <c r="Q169" s="217" t="str">
        <f>IF(OR('Résultats élèves'!G161&lt;$E$4,'Résultats élèves'!G161="A"),'Groupes de besoin'!A169,"")</f>
        <v/>
      </c>
      <c r="R169" s="218" t="str">
        <f>IF(Q169="","",'Résultats élèves'!G161)</f>
        <v/>
      </c>
      <c r="S169" s="219" t="str">
        <f>IF(OR(AND('Résultats élèves'!G161&gt;=$E$4,'Résultats élèves'!G161&lt;=$E$5),'Résultats élèves'!G161="A"),'Groupes de besoin'!A169,"")</f>
        <v/>
      </c>
      <c r="T169" s="220" t="str">
        <f>IF(S169="","",'Résultats élèves'!G161)</f>
        <v/>
      </c>
      <c r="U169" s="221"/>
      <c r="V169" s="217" t="str">
        <f>IF(OR('Résultats élèves'!H161&lt;$E$4,'Résultats élèves'!H161="A"),'Groupes de besoin'!A169,"")</f>
        <v/>
      </c>
      <c r="W169" s="218" t="str">
        <f>IF(V169="","",'Résultats élèves'!H161)</f>
        <v/>
      </c>
      <c r="X169" s="219" t="str">
        <f>IF(OR(AND('Résultats élèves'!H161&gt;=$E$4,'Résultats élèves'!H161&lt;=$E$5),'Résultats élèves'!H161="A"),'Groupes de besoin'!A169,"")</f>
        <v/>
      </c>
      <c r="Y169" s="220" t="str">
        <f>IF(X169="","",'Résultats élèves'!H161)</f>
        <v/>
      </c>
      <c r="Z169" s="222"/>
      <c r="AA169" s="223">
        <f t="shared" si="3"/>
        <v>24</v>
      </c>
      <c r="AB169" s="224">
        <f t="shared" si="1"/>
        <v>20</v>
      </c>
      <c r="AC169" s="291" t="str">
        <f>IF(AA169&lt;$AA$9,#REF!,"")</f>
        <v/>
      </c>
      <c r="AD169" s="291"/>
      <c r="AE169" s="226"/>
      <c r="AF169" s="217" t="str">
        <f>IF(OR('Résultats élèves'!I161&lt;$E$4,'Résultats élèves'!I161="A"),'Groupes de besoin'!A169,"")</f>
        <v/>
      </c>
      <c r="AG169" s="218" t="str">
        <f>IF(AF169="","",'Résultats élèves'!I161)</f>
        <v/>
      </c>
      <c r="AH169" s="219" t="str">
        <f>IF(OR(AND('Résultats élèves'!I161&gt;=$E$4,'Résultats élèves'!I161&lt;=$E$5),'Résultats élèves'!I161="A"),'Groupes de besoin'!A169,"")</f>
        <v/>
      </c>
      <c r="AI169" s="220" t="str">
        <f>IF(AH169="","",'Résultats élèves'!I161)</f>
        <v/>
      </c>
      <c r="AJ169" s="221"/>
      <c r="AK169" s="217" t="str">
        <f>IF(OR('Résultats élèves'!J161&lt;$E$4,'Résultats élèves'!J161="A"),'Groupes de besoin'!A169,"")</f>
        <v/>
      </c>
      <c r="AL169" s="218" t="str">
        <f>IF(AK169="","",'Résultats élèves'!J161)</f>
        <v/>
      </c>
      <c r="AM169" s="219" t="str">
        <f>IF(OR(AND('Résultats élèves'!J161&gt;=$E$4,'Résultats élèves'!J161&lt;=$E$5),'Résultats élèves'!J161="A"),'Groupes de besoin'!A169,"")</f>
        <v/>
      </c>
      <c r="AN169" s="220" t="str">
        <f>IF(AM169="","",'Résultats élèves'!J161)</f>
        <v/>
      </c>
      <c r="AO169" s="221"/>
      <c r="AP169" s="217" t="str">
        <f>IF(OR('Résultats élèves'!K161&lt;$E$4,'Résultats élèves'!K161="A"),'Groupes de besoin'!A169,"")</f>
        <v/>
      </c>
      <c r="AQ169" s="218" t="str">
        <f>IF(AP169="","",'Résultats élèves'!K161)</f>
        <v/>
      </c>
      <c r="AR169" s="219" t="str">
        <f>IF(OR(AND('Résultats élèves'!K161&gt;=$E$4,'Résultats élèves'!K161&lt;=$E$5),'Résultats élèves'!K161="A"),'Groupes de besoin'!A169,"")</f>
        <v/>
      </c>
      <c r="AS169" s="220" t="str">
        <f>IF(AR169="","",'Résultats élèves'!K161)</f>
        <v/>
      </c>
      <c r="AT169" s="221"/>
      <c r="AU169" s="217" t="str">
        <f>IF(OR('Résultats élèves'!L161&lt;$E$4,'Résultats élèves'!L161="A"),'Groupes de besoin'!A169,"")</f>
        <v/>
      </c>
      <c r="AV169" s="218" t="str">
        <f>IF(AU169="","",'Résultats élèves'!L161)</f>
        <v/>
      </c>
      <c r="AW169" s="219" t="str">
        <f>IF(OR(AND('Résultats élèves'!L161&gt;=$E$4,'Résultats élèves'!L161&lt;=$E$5),'Résultats élèves'!L161="A"),'Groupes de besoin'!A169,"")</f>
        <v/>
      </c>
      <c r="AX169" s="220" t="str">
        <f>IF(AW169="","",'Résultats élèves'!L161)</f>
        <v/>
      </c>
      <c r="AY169" s="221"/>
      <c r="AZ169" s="217" t="str">
        <f>IF(OR('Résultats élèves'!M161&lt;$E$4,'Résultats élèves'!M161="A"),'Groupes de besoin'!A169,"")</f>
        <v/>
      </c>
      <c r="BA169" s="218" t="str">
        <f>IF(AZ169="","",'Résultats élèves'!M161)</f>
        <v/>
      </c>
      <c r="BB169" s="219" t="str">
        <f>IF(OR(AND('Résultats élèves'!M161&gt;=$E$4,'Résultats élèves'!M161&lt;=$E$5),'Résultats élèves'!M161="A"),'Groupes de besoin'!A169,"")</f>
        <v/>
      </c>
      <c r="BC169" s="220" t="str">
        <f>IF(BB169="","",'Résultats élèves'!M161)</f>
        <v/>
      </c>
    </row>
    <row r="170" spans="1:55" s="225" customFormat="1">
      <c r="A170" s="227" t="str">
        <f>IF(Accueil!F171="","",Accueil!F171)</f>
        <v/>
      </c>
      <c r="B170" s="217" t="str">
        <f>IF(OR('Résultats élèves'!D162&lt;$E$4,'Résultats élèves'!D162="A"),'Groupes de besoin'!A170,"")</f>
        <v/>
      </c>
      <c r="C170" s="218" t="str">
        <f>IF(B170="","",'Résultats élèves'!D162)</f>
        <v/>
      </c>
      <c r="D170" s="219" t="str">
        <f>IF(OR(AND('Résultats élèves'!D162&gt;=$E$4,'Résultats élèves'!D162&lt;=$E$5),'Résultats élèves'!D162="A"),'Groupes de besoin'!A170,"")</f>
        <v/>
      </c>
      <c r="E170" s="220" t="str">
        <f>IF(D170="","",'Résultats élèves'!D162)</f>
        <v/>
      </c>
      <c r="F170" s="221"/>
      <c r="G170" s="217" t="str">
        <f>IF(OR('Résultats élèves'!E162&lt;$E$4,'Résultats élèves'!E162="A"),'Groupes de besoin'!A170,"")</f>
        <v/>
      </c>
      <c r="H170" s="218" t="str">
        <f>IF(G170="","",'Résultats élèves'!E162)</f>
        <v/>
      </c>
      <c r="I170" s="219" t="str">
        <f>IF(OR(AND('Résultats élèves'!E162&gt;=$E$4,'Résultats élèves'!E162&lt;=$E$5),'Résultats élèves'!E162="A"),'Groupes de besoin'!A170,"")</f>
        <v/>
      </c>
      <c r="J170" s="220" t="str">
        <f>IF(I170="","",'Résultats élèves'!E162)</f>
        <v/>
      </c>
      <c r="K170" s="221"/>
      <c r="L170" s="217" t="str">
        <f>IF(OR('Résultats élèves'!F162&lt;$E$4,'Résultats élèves'!F162="A"),'Groupes de besoin'!A170,"")</f>
        <v/>
      </c>
      <c r="M170" s="218" t="str">
        <f>IF(L170="","",'Résultats élèves'!F162)</f>
        <v/>
      </c>
      <c r="N170" s="219" t="str">
        <f>IF(OR(AND('Résultats élèves'!F162&gt;=$E$4,'Résultats élèves'!F162&lt;=$E$5),'Résultats élèves'!F162="A"),'Groupes de besoin'!A170,"")</f>
        <v/>
      </c>
      <c r="O170" s="220" t="str">
        <f>IF(N170="","",'Résultats élèves'!F162)</f>
        <v/>
      </c>
      <c r="P170" s="221"/>
      <c r="Q170" s="217" t="str">
        <f>IF(OR('Résultats élèves'!G162&lt;$E$4,'Résultats élèves'!G162="A"),'Groupes de besoin'!A170,"")</f>
        <v/>
      </c>
      <c r="R170" s="218" t="str">
        <f>IF(Q170="","",'Résultats élèves'!G162)</f>
        <v/>
      </c>
      <c r="S170" s="219" t="str">
        <f>IF(OR(AND('Résultats élèves'!G162&gt;=$E$4,'Résultats élèves'!G162&lt;=$E$5),'Résultats élèves'!G162="A"),'Groupes de besoin'!A170,"")</f>
        <v/>
      </c>
      <c r="T170" s="220" t="str">
        <f>IF(S170="","",'Résultats élèves'!G162)</f>
        <v/>
      </c>
      <c r="U170" s="221"/>
      <c r="V170" s="217" t="str">
        <f>IF(OR('Résultats élèves'!H162&lt;$E$4,'Résultats élèves'!H162="A"),'Groupes de besoin'!A170,"")</f>
        <v/>
      </c>
      <c r="W170" s="218" t="str">
        <f>IF(V170="","",'Résultats élèves'!H162)</f>
        <v/>
      </c>
      <c r="X170" s="219" t="str">
        <f>IF(OR(AND('Résultats élèves'!H162&gt;=$E$4,'Résultats élèves'!H162&lt;=$E$5),'Résultats élèves'!H162="A"),'Groupes de besoin'!A170,"")</f>
        <v/>
      </c>
      <c r="Y170" s="220" t="str">
        <f>IF(X170="","",'Résultats élèves'!H162)</f>
        <v/>
      </c>
      <c r="Z170" s="222"/>
      <c r="AA170" s="223">
        <f t="shared" si="3"/>
        <v>24</v>
      </c>
      <c r="AB170" s="224">
        <f t="shared" si="1"/>
        <v>20</v>
      </c>
      <c r="AC170" s="291" t="str">
        <f>IF(AA170&lt;$AA$9,#REF!,"")</f>
        <v/>
      </c>
      <c r="AD170" s="291"/>
      <c r="AE170" s="226"/>
      <c r="AF170" s="217" t="str">
        <f>IF(OR('Résultats élèves'!I162&lt;$E$4,'Résultats élèves'!I162="A"),'Groupes de besoin'!A170,"")</f>
        <v/>
      </c>
      <c r="AG170" s="218" t="str">
        <f>IF(AF170="","",'Résultats élèves'!I162)</f>
        <v/>
      </c>
      <c r="AH170" s="219" t="str">
        <f>IF(OR(AND('Résultats élèves'!I162&gt;=$E$4,'Résultats élèves'!I162&lt;=$E$5),'Résultats élèves'!I162="A"),'Groupes de besoin'!A170,"")</f>
        <v/>
      </c>
      <c r="AI170" s="220" t="str">
        <f>IF(AH170="","",'Résultats élèves'!I162)</f>
        <v/>
      </c>
      <c r="AJ170" s="221"/>
      <c r="AK170" s="217" t="str">
        <f>IF(OR('Résultats élèves'!J162&lt;$E$4,'Résultats élèves'!J162="A"),'Groupes de besoin'!A170,"")</f>
        <v/>
      </c>
      <c r="AL170" s="218" t="str">
        <f>IF(AK170="","",'Résultats élèves'!J162)</f>
        <v/>
      </c>
      <c r="AM170" s="219" t="str">
        <f>IF(OR(AND('Résultats élèves'!J162&gt;=$E$4,'Résultats élèves'!J162&lt;=$E$5),'Résultats élèves'!J162="A"),'Groupes de besoin'!A170,"")</f>
        <v/>
      </c>
      <c r="AN170" s="220" t="str">
        <f>IF(AM170="","",'Résultats élèves'!J162)</f>
        <v/>
      </c>
      <c r="AO170" s="221"/>
      <c r="AP170" s="217" t="str">
        <f>IF(OR('Résultats élèves'!K162&lt;$E$4,'Résultats élèves'!K162="A"),'Groupes de besoin'!A170,"")</f>
        <v/>
      </c>
      <c r="AQ170" s="218" t="str">
        <f>IF(AP170="","",'Résultats élèves'!K162)</f>
        <v/>
      </c>
      <c r="AR170" s="219" t="str">
        <f>IF(OR(AND('Résultats élèves'!K162&gt;=$E$4,'Résultats élèves'!K162&lt;=$E$5),'Résultats élèves'!K162="A"),'Groupes de besoin'!A170,"")</f>
        <v/>
      </c>
      <c r="AS170" s="220" t="str">
        <f>IF(AR170="","",'Résultats élèves'!K162)</f>
        <v/>
      </c>
      <c r="AT170" s="221"/>
      <c r="AU170" s="217" t="str">
        <f>IF(OR('Résultats élèves'!L162&lt;$E$4,'Résultats élèves'!L162="A"),'Groupes de besoin'!A170,"")</f>
        <v/>
      </c>
      <c r="AV170" s="218" t="str">
        <f>IF(AU170="","",'Résultats élèves'!L162)</f>
        <v/>
      </c>
      <c r="AW170" s="219" t="str">
        <f>IF(OR(AND('Résultats élèves'!L162&gt;=$E$4,'Résultats élèves'!L162&lt;=$E$5),'Résultats élèves'!L162="A"),'Groupes de besoin'!A170,"")</f>
        <v/>
      </c>
      <c r="AX170" s="220" t="str">
        <f>IF(AW170="","",'Résultats élèves'!L162)</f>
        <v/>
      </c>
      <c r="AY170" s="221"/>
      <c r="AZ170" s="217" t="str">
        <f>IF(OR('Résultats élèves'!M162&lt;$E$4,'Résultats élèves'!M162="A"),'Groupes de besoin'!A170,"")</f>
        <v/>
      </c>
      <c r="BA170" s="218" t="str">
        <f>IF(AZ170="","",'Résultats élèves'!M162)</f>
        <v/>
      </c>
      <c r="BB170" s="219" t="str">
        <f>IF(OR(AND('Résultats élèves'!M162&gt;=$E$4,'Résultats élèves'!M162&lt;=$E$5),'Résultats élèves'!M162="A"),'Groupes de besoin'!A170,"")</f>
        <v/>
      </c>
      <c r="BC170" s="220" t="str">
        <f>IF(BB170="","",'Résultats élèves'!M162)</f>
        <v/>
      </c>
    </row>
    <row r="171" spans="1:55" s="225" customFormat="1">
      <c r="A171" s="227" t="str">
        <f>IF(Accueil!F172="","",Accueil!F172)</f>
        <v/>
      </c>
      <c r="B171" s="217" t="str">
        <f>IF(OR('Résultats élèves'!D163&lt;$E$4,'Résultats élèves'!D163="A"),'Groupes de besoin'!A171,"")</f>
        <v/>
      </c>
      <c r="C171" s="218" t="str">
        <f>IF(B171="","",'Résultats élèves'!D163)</f>
        <v/>
      </c>
      <c r="D171" s="219" t="str">
        <f>IF(OR(AND('Résultats élèves'!D163&gt;=$E$4,'Résultats élèves'!D163&lt;=$E$5),'Résultats élèves'!D163="A"),'Groupes de besoin'!A171,"")</f>
        <v/>
      </c>
      <c r="E171" s="220" t="str">
        <f>IF(D171="","",'Résultats élèves'!D163)</f>
        <v/>
      </c>
      <c r="F171" s="221"/>
      <c r="G171" s="217" t="str">
        <f>IF(OR('Résultats élèves'!E163&lt;$E$4,'Résultats élèves'!E163="A"),'Groupes de besoin'!A171,"")</f>
        <v/>
      </c>
      <c r="H171" s="218" t="str">
        <f>IF(G171="","",'Résultats élèves'!E163)</f>
        <v/>
      </c>
      <c r="I171" s="219" t="str">
        <f>IF(OR(AND('Résultats élèves'!E163&gt;=$E$4,'Résultats élèves'!E163&lt;=$E$5),'Résultats élèves'!E163="A"),'Groupes de besoin'!A171,"")</f>
        <v/>
      </c>
      <c r="J171" s="220" t="str">
        <f>IF(I171="","",'Résultats élèves'!E163)</f>
        <v/>
      </c>
      <c r="K171" s="221"/>
      <c r="L171" s="217" t="str">
        <f>IF(OR('Résultats élèves'!F163&lt;$E$4,'Résultats élèves'!F163="A"),'Groupes de besoin'!A171,"")</f>
        <v/>
      </c>
      <c r="M171" s="218" t="str">
        <f>IF(L171="","",'Résultats élèves'!F163)</f>
        <v/>
      </c>
      <c r="N171" s="219" t="str">
        <f>IF(OR(AND('Résultats élèves'!F163&gt;=$E$4,'Résultats élèves'!F163&lt;=$E$5),'Résultats élèves'!F163="A"),'Groupes de besoin'!A171,"")</f>
        <v/>
      </c>
      <c r="O171" s="220" t="str">
        <f>IF(N171="","",'Résultats élèves'!F163)</f>
        <v/>
      </c>
      <c r="P171" s="221"/>
      <c r="Q171" s="217" t="str">
        <f>IF(OR('Résultats élèves'!G163&lt;$E$4,'Résultats élèves'!G163="A"),'Groupes de besoin'!A171,"")</f>
        <v/>
      </c>
      <c r="R171" s="218" t="str">
        <f>IF(Q171="","",'Résultats élèves'!G163)</f>
        <v/>
      </c>
      <c r="S171" s="219" t="str">
        <f>IF(OR(AND('Résultats élèves'!G163&gt;=$E$4,'Résultats élèves'!G163&lt;=$E$5),'Résultats élèves'!G163="A"),'Groupes de besoin'!A171,"")</f>
        <v/>
      </c>
      <c r="T171" s="220" t="str">
        <f>IF(S171="","",'Résultats élèves'!G163)</f>
        <v/>
      </c>
      <c r="U171" s="221"/>
      <c r="V171" s="217" t="str">
        <f>IF(OR('Résultats élèves'!H163&lt;$E$4,'Résultats élèves'!H163="A"),'Groupes de besoin'!A171,"")</f>
        <v/>
      </c>
      <c r="W171" s="218" t="str">
        <f>IF(V171="","",'Résultats élèves'!H163)</f>
        <v/>
      </c>
      <c r="X171" s="219" t="str">
        <f>IF(OR(AND('Résultats élèves'!H163&gt;=$E$4,'Résultats élèves'!H163&lt;=$E$5),'Résultats élèves'!H163="A"),'Groupes de besoin'!A171,"")</f>
        <v/>
      </c>
      <c r="Y171" s="220" t="str">
        <f>IF(X171="","",'Résultats élèves'!H163)</f>
        <v/>
      </c>
      <c r="Z171" s="222"/>
      <c r="AA171" s="223">
        <f t="shared" si="3"/>
        <v>24</v>
      </c>
      <c r="AB171" s="224">
        <f t="shared" si="1"/>
        <v>20</v>
      </c>
      <c r="AC171" s="291" t="str">
        <f>IF(AA171&lt;$AA$9,#REF!,"")</f>
        <v/>
      </c>
      <c r="AD171" s="291"/>
      <c r="AE171" s="226"/>
      <c r="AF171" s="217" t="str">
        <f>IF(OR('Résultats élèves'!I163&lt;$E$4,'Résultats élèves'!I163="A"),'Groupes de besoin'!A171,"")</f>
        <v/>
      </c>
      <c r="AG171" s="218" t="str">
        <f>IF(AF171="","",'Résultats élèves'!I163)</f>
        <v/>
      </c>
      <c r="AH171" s="219" t="str">
        <f>IF(OR(AND('Résultats élèves'!I163&gt;=$E$4,'Résultats élèves'!I163&lt;=$E$5),'Résultats élèves'!I163="A"),'Groupes de besoin'!A171,"")</f>
        <v/>
      </c>
      <c r="AI171" s="220" t="str">
        <f>IF(AH171="","",'Résultats élèves'!I163)</f>
        <v/>
      </c>
      <c r="AJ171" s="221"/>
      <c r="AK171" s="217" t="str">
        <f>IF(OR('Résultats élèves'!J163&lt;$E$4,'Résultats élèves'!J163="A"),'Groupes de besoin'!A171,"")</f>
        <v/>
      </c>
      <c r="AL171" s="218" t="str">
        <f>IF(AK171="","",'Résultats élèves'!J163)</f>
        <v/>
      </c>
      <c r="AM171" s="219" t="str">
        <f>IF(OR(AND('Résultats élèves'!J163&gt;=$E$4,'Résultats élèves'!J163&lt;=$E$5),'Résultats élèves'!J163="A"),'Groupes de besoin'!A171,"")</f>
        <v/>
      </c>
      <c r="AN171" s="220" t="str">
        <f>IF(AM171="","",'Résultats élèves'!J163)</f>
        <v/>
      </c>
      <c r="AO171" s="221"/>
      <c r="AP171" s="217" t="str">
        <f>IF(OR('Résultats élèves'!K163&lt;$E$4,'Résultats élèves'!K163="A"),'Groupes de besoin'!A171,"")</f>
        <v/>
      </c>
      <c r="AQ171" s="218" t="str">
        <f>IF(AP171="","",'Résultats élèves'!K163)</f>
        <v/>
      </c>
      <c r="AR171" s="219" t="str">
        <f>IF(OR(AND('Résultats élèves'!K163&gt;=$E$4,'Résultats élèves'!K163&lt;=$E$5),'Résultats élèves'!K163="A"),'Groupes de besoin'!A171,"")</f>
        <v/>
      </c>
      <c r="AS171" s="220" t="str">
        <f>IF(AR171="","",'Résultats élèves'!K163)</f>
        <v/>
      </c>
      <c r="AT171" s="221"/>
      <c r="AU171" s="217" t="str">
        <f>IF(OR('Résultats élèves'!L163&lt;$E$4,'Résultats élèves'!L163="A"),'Groupes de besoin'!A171,"")</f>
        <v/>
      </c>
      <c r="AV171" s="218" t="str">
        <f>IF(AU171="","",'Résultats élèves'!L163)</f>
        <v/>
      </c>
      <c r="AW171" s="219" t="str">
        <f>IF(OR(AND('Résultats élèves'!L163&gt;=$E$4,'Résultats élèves'!L163&lt;=$E$5),'Résultats élèves'!L163="A"),'Groupes de besoin'!A171,"")</f>
        <v/>
      </c>
      <c r="AX171" s="220" t="str">
        <f>IF(AW171="","",'Résultats élèves'!L163)</f>
        <v/>
      </c>
      <c r="AY171" s="221"/>
      <c r="AZ171" s="217" t="str">
        <f>IF(OR('Résultats élèves'!M163&lt;$E$4,'Résultats élèves'!M163="A"),'Groupes de besoin'!A171,"")</f>
        <v/>
      </c>
      <c r="BA171" s="218" t="str">
        <f>IF(AZ171="","",'Résultats élèves'!M163)</f>
        <v/>
      </c>
      <c r="BB171" s="219" t="str">
        <f>IF(OR(AND('Résultats élèves'!M163&gt;=$E$4,'Résultats élèves'!M163&lt;=$E$5),'Résultats élèves'!M163="A"),'Groupes de besoin'!A171,"")</f>
        <v/>
      </c>
      <c r="BC171" s="220" t="str">
        <f>IF(BB171="","",'Résultats élèves'!M163)</f>
        <v/>
      </c>
    </row>
    <row r="172" spans="1:55" s="225" customFormat="1">
      <c r="A172" s="227" t="str">
        <f>IF(Accueil!F173="","",Accueil!F173)</f>
        <v/>
      </c>
      <c r="B172" s="217" t="str">
        <f>IF(OR('Résultats élèves'!D164&lt;$E$4,'Résultats élèves'!D164="A"),'Groupes de besoin'!A172,"")</f>
        <v/>
      </c>
      <c r="C172" s="218" t="str">
        <f>IF(B172="","",'Résultats élèves'!D164)</f>
        <v/>
      </c>
      <c r="D172" s="219" t="str">
        <f>IF(OR(AND('Résultats élèves'!D164&gt;=$E$4,'Résultats élèves'!D164&lt;=$E$5),'Résultats élèves'!D164="A"),'Groupes de besoin'!A172,"")</f>
        <v/>
      </c>
      <c r="E172" s="220" t="str">
        <f>IF(D172="","",'Résultats élèves'!D164)</f>
        <v/>
      </c>
      <c r="F172" s="221"/>
      <c r="G172" s="217" t="str">
        <f>IF(OR('Résultats élèves'!E164&lt;$E$4,'Résultats élèves'!E164="A"),'Groupes de besoin'!A172,"")</f>
        <v/>
      </c>
      <c r="H172" s="218" t="str">
        <f>IF(G172="","",'Résultats élèves'!E164)</f>
        <v/>
      </c>
      <c r="I172" s="219" t="str">
        <f>IF(OR(AND('Résultats élèves'!E164&gt;=$E$4,'Résultats élèves'!E164&lt;=$E$5),'Résultats élèves'!E164="A"),'Groupes de besoin'!A172,"")</f>
        <v/>
      </c>
      <c r="J172" s="220" t="str">
        <f>IF(I172="","",'Résultats élèves'!E164)</f>
        <v/>
      </c>
      <c r="K172" s="221"/>
      <c r="L172" s="217" t="str">
        <f>IF(OR('Résultats élèves'!F164&lt;$E$4,'Résultats élèves'!F164="A"),'Groupes de besoin'!A172,"")</f>
        <v/>
      </c>
      <c r="M172" s="218" t="str">
        <f>IF(L172="","",'Résultats élèves'!F164)</f>
        <v/>
      </c>
      <c r="N172" s="219" t="str">
        <f>IF(OR(AND('Résultats élèves'!F164&gt;=$E$4,'Résultats élèves'!F164&lt;=$E$5),'Résultats élèves'!F164="A"),'Groupes de besoin'!A172,"")</f>
        <v/>
      </c>
      <c r="O172" s="220" t="str">
        <f>IF(N172="","",'Résultats élèves'!F164)</f>
        <v/>
      </c>
      <c r="P172" s="221"/>
      <c r="Q172" s="217" t="str">
        <f>IF(OR('Résultats élèves'!G164&lt;$E$4,'Résultats élèves'!G164="A"),'Groupes de besoin'!A172,"")</f>
        <v/>
      </c>
      <c r="R172" s="218" t="str">
        <f>IF(Q172="","",'Résultats élèves'!G164)</f>
        <v/>
      </c>
      <c r="S172" s="219" t="str">
        <f>IF(OR(AND('Résultats élèves'!G164&gt;=$E$4,'Résultats élèves'!G164&lt;=$E$5),'Résultats élèves'!G164="A"),'Groupes de besoin'!A172,"")</f>
        <v/>
      </c>
      <c r="T172" s="220" t="str">
        <f>IF(S172="","",'Résultats élèves'!G164)</f>
        <v/>
      </c>
      <c r="U172" s="221"/>
      <c r="V172" s="217" t="str">
        <f>IF(OR('Résultats élèves'!H164&lt;$E$4,'Résultats élèves'!H164="A"),'Groupes de besoin'!A172,"")</f>
        <v/>
      </c>
      <c r="W172" s="218" t="str">
        <f>IF(V172="","",'Résultats élèves'!H164)</f>
        <v/>
      </c>
      <c r="X172" s="219" t="str">
        <f>IF(OR(AND('Résultats élèves'!H164&gt;=$E$4,'Résultats élèves'!H164&lt;=$E$5),'Résultats élèves'!H164="A"),'Groupes de besoin'!A172,"")</f>
        <v/>
      </c>
      <c r="Y172" s="220" t="str">
        <f>IF(X172="","",'Résultats élèves'!H164)</f>
        <v/>
      </c>
      <c r="Z172" s="222"/>
      <c r="AA172" s="223">
        <f t="shared" si="3"/>
        <v>24</v>
      </c>
      <c r="AB172" s="224">
        <f t="shared" si="1"/>
        <v>20</v>
      </c>
      <c r="AC172" s="291" t="str">
        <f>IF(AA172&lt;$AA$9,#REF!,"")</f>
        <v/>
      </c>
      <c r="AD172" s="291"/>
      <c r="AE172" s="226"/>
      <c r="AF172" s="217" t="str">
        <f>IF(OR('Résultats élèves'!I164&lt;$E$4,'Résultats élèves'!I164="A"),'Groupes de besoin'!A172,"")</f>
        <v/>
      </c>
      <c r="AG172" s="218" t="str">
        <f>IF(AF172="","",'Résultats élèves'!I164)</f>
        <v/>
      </c>
      <c r="AH172" s="219" t="str">
        <f>IF(OR(AND('Résultats élèves'!I164&gt;=$E$4,'Résultats élèves'!I164&lt;=$E$5),'Résultats élèves'!I164="A"),'Groupes de besoin'!A172,"")</f>
        <v/>
      </c>
      <c r="AI172" s="220" t="str">
        <f>IF(AH172="","",'Résultats élèves'!I164)</f>
        <v/>
      </c>
      <c r="AJ172" s="221"/>
      <c r="AK172" s="217" t="str">
        <f>IF(OR('Résultats élèves'!J164&lt;$E$4,'Résultats élèves'!J164="A"),'Groupes de besoin'!A172,"")</f>
        <v/>
      </c>
      <c r="AL172" s="218" t="str">
        <f>IF(AK172="","",'Résultats élèves'!J164)</f>
        <v/>
      </c>
      <c r="AM172" s="219" t="str">
        <f>IF(OR(AND('Résultats élèves'!J164&gt;=$E$4,'Résultats élèves'!J164&lt;=$E$5),'Résultats élèves'!J164="A"),'Groupes de besoin'!A172,"")</f>
        <v/>
      </c>
      <c r="AN172" s="220" t="str">
        <f>IF(AM172="","",'Résultats élèves'!J164)</f>
        <v/>
      </c>
      <c r="AO172" s="221"/>
      <c r="AP172" s="217" t="str">
        <f>IF(OR('Résultats élèves'!K164&lt;$E$4,'Résultats élèves'!K164="A"),'Groupes de besoin'!A172,"")</f>
        <v/>
      </c>
      <c r="AQ172" s="218" t="str">
        <f>IF(AP172="","",'Résultats élèves'!K164)</f>
        <v/>
      </c>
      <c r="AR172" s="219" t="str">
        <f>IF(OR(AND('Résultats élèves'!K164&gt;=$E$4,'Résultats élèves'!K164&lt;=$E$5),'Résultats élèves'!K164="A"),'Groupes de besoin'!A172,"")</f>
        <v/>
      </c>
      <c r="AS172" s="220" t="str">
        <f>IF(AR172="","",'Résultats élèves'!K164)</f>
        <v/>
      </c>
      <c r="AT172" s="221"/>
      <c r="AU172" s="217" t="str">
        <f>IF(OR('Résultats élèves'!L164&lt;$E$4,'Résultats élèves'!L164="A"),'Groupes de besoin'!A172,"")</f>
        <v/>
      </c>
      <c r="AV172" s="218" t="str">
        <f>IF(AU172="","",'Résultats élèves'!L164)</f>
        <v/>
      </c>
      <c r="AW172" s="219" t="str">
        <f>IF(OR(AND('Résultats élèves'!L164&gt;=$E$4,'Résultats élèves'!L164&lt;=$E$5),'Résultats élèves'!L164="A"),'Groupes de besoin'!A172,"")</f>
        <v/>
      </c>
      <c r="AX172" s="220" t="str">
        <f>IF(AW172="","",'Résultats élèves'!L164)</f>
        <v/>
      </c>
      <c r="AY172" s="221"/>
      <c r="AZ172" s="217" t="str">
        <f>IF(OR('Résultats élèves'!M164&lt;$E$4,'Résultats élèves'!M164="A"),'Groupes de besoin'!A172,"")</f>
        <v/>
      </c>
      <c r="BA172" s="218" t="str">
        <f>IF(AZ172="","",'Résultats élèves'!M164)</f>
        <v/>
      </c>
      <c r="BB172" s="219" t="str">
        <f>IF(OR(AND('Résultats élèves'!M164&gt;=$E$4,'Résultats élèves'!M164&lt;=$E$5),'Résultats élèves'!M164="A"),'Groupes de besoin'!A172,"")</f>
        <v/>
      </c>
      <c r="BC172" s="220" t="str">
        <f>IF(BB172="","",'Résultats élèves'!M164)</f>
        <v/>
      </c>
    </row>
    <row r="173" spans="1:55" s="225" customFormat="1">
      <c r="A173" s="227" t="str">
        <f>IF(Accueil!F174="","",Accueil!F174)</f>
        <v/>
      </c>
      <c r="B173" s="217" t="str">
        <f>IF(OR('Résultats élèves'!D165&lt;$E$4,'Résultats élèves'!D165="A"),'Groupes de besoin'!A173,"")</f>
        <v/>
      </c>
      <c r="C173" s="218" t="str">
        <f>IF(B173="","",'Résultats élèves'!D165)</f>
        <v/>
      </c>
      <c r="D173" s="219" t="str">
        <f>IF(OR(AND('Résultats élèves'!D165&gt;=$E$4,'Résultats élèves'!D165&lt;=$E$5),'Résultats élèves'!D165="A"),'Groupes de besoin'!A173,"")</f>
        <v/>
      </c>
      <c r="E173" s="220" t="str">
        <f>IF(D173="","",'Résultats élèves'!D165)</f>
        <v/>
      </c>
      <c r="F173" s="221"/>
      <c r="G173" s="217" t="str">
        <f>IF(OR('Résultats élèves'!E165&lt;$E$4,'Résultats élèves'!E165="A"),'Groupes de besoin'!A173,"")</f>
        <v/>
      </c>
      <c r="H173" s="218" t="str">
        <f>IF(G173="","",'Résultats élèves'!E165)</f>
        <v/>
      </c>
      <c r="I173" s="219" t="str">
        <f>IF(OR(AND('Résultats élèves'!E165&gt;=$E$4,'Résultats élèves'!E165&lt;=$E$5),'Résultats élèves'!E165="A"),'Groupes de besoin'!A173,"")</f>
        <v/>
      </c>
      <c r="J173" s="220" t="str">
        <f>IF(I173="","",'Résultats élèves'!E165)</f>
        <v/>
      </c>
      <c r="K173" s="221"/>
      <c r="L173" s="217" t="str">
        <f>IF(OR('Résultats élèves'!F165&lt;$E$4,'Résultats élèves'!F165="A"),'Groupes de besoin'!A173,"")</f>
        <v/>
      </c>
      <c r="M173" s="218" t="str">
        <f>IF(L173="","",'Résultats élèves'!F165)</f>
        <v/>
      </c>
      <c r="N173" s="219" t="str">
        <f>IF(OR(AND('Résultats élèves'!F165&gt;=$E$4,'Résultats élèves'!F165&lt;=$E$5),'Résultats élèves'!F165="A"),'Groupes de besoin'!A173,"")</f>
        <v/>
      </c>
      <c r="O173" s="220" t="str">
        <f>IF(N173="","",'Résultats élèves'!F165)</f>
        <v/>
      </c>
      <c r="P173" s="221"/>
      <c r="Q173" s="217" t="str">
        <f>IF(OR('Résultats élèves'!G165&lt;$E$4,'Résultats élèves'!G165="A"),'Groupes de besoin'!A173,"")</f>
        <v/>
      </c>
      <c r="R173" s="218" t="str">
        <f>IF(Q173="","",'Résultats élèves'!G165)</f>
        <v/>
      </c>
      <c r="S173" s="219" t="str">
        <f>IF(OR(AND('Résultats élèves'!G165&gt;=$E$4,'Résultats élèves'!G165&lt;=$E$5),'Résultats élèves'!G165="A"),'Groupes de besoin'!A173,"")</f>
        <v/>
      </c>
      <c r="T173" s="220" t="str">
        <f>IF(S173="","",'Résultats élèves'!G165)</f>
        <v/>
      </c>
      <c r="U173" s="221"/>
      <c r="V173" s="217" t="str">
        <f>IF(OR('Résultats élèves'!H165&lt;$E$4,'Résultats élèves'!H165="A"),'Groupes de besoin'!A173,"")</f>
        <v/>
      </c>
      <c r="W173" s="218" t="str">
        <f>IF(V173="","",'Résultats élèves'!H165)</f>
        <v/>
      </c>
      <c r="X173" s="219" t="str">
        <f>IF(OR(AND('Résultats élèves'!H165&gt;=$E$4,'Résultats élèves'!H165&lt;=$E$5),'Résultats élèves'!H165="A"),'Groupes de besoin'!A173,"")</f>
        <v/>
      </c>
      <c r="Y173" s="220" t="str">
        <f>IF(X173="","",'Résultats élèves'!H165)</f>
        <v/>
      </c>
      <c r="Z173" s="222"/>
      <c r="AA173" s="223">
        <f t="shared" si="3"/>
        <v>24</v>
      </c>
      <c r="AB173" s="224">
        <f t="shared" si="1"/>
        <v>20</v>
      </c>
      <c r="AC173" s="291" t="str">
        <f>IF(AA173&lt;$AA$9,#REF!,"")</f>
        <v/>
      </c>
      <c r="AD173" s="291"/>
      <c r="AE173" s="226"/>
      <c r="AF173" s="217" t="str">
        <f>IF(OR('Résultats élèves'!I165&lt;$E$4,'Résultats élèves'!I165="A"),'Groupes de besoin'!A173,"")</f>
        <v/>
      </c>
      <c r="AG173" s="218" t="str">
        <f>IF(AF173="","",'Résultats élèves'!I165)</f>
        <v/>
      </c>
      <c r="AH173" s="219" t="str">
        <f>IF(OR(AND('Résultats élèves'!I165&gt;=$E$4,'Résultats élèves'!I165&lt;=$E$5),'Résultats élèves'!I165="A"),'Groupes de besoin'!A173,"")</f>
        <v/>
      </c>
      <c r="AI173" s="220" t="str">
        <f>IF(AH173="","",'Résultats élèves'!I165)</f>
        <v/>
      </c>
      <c r="AJ173" s="221"/>
      <c r="AK173" s="217" t="str">
        <f>IF(OR('Résultats élèves'!J165&lt;$E$4,'Résultats élèves'!J165="A"),'Groupes de besoin'!A173,"")</f>
        <v/>
      </c>
      <c r="AL173" s="218" t="str">
        <f>IF(AK173="","",'Résultats élèves'!J165)</f>
        <v/>
      </c>
      <c r="AM173" s="219" t="str">
        <f>IF(OR(AND('Résultats élèves'!J165&gt;=$E$4,'Résultats élèves'!J165&lt;=$E$5),'Résultats élèves'!J165="A"),'Groupes de besoin'!A173,"")</f>
        <v/>
      </c>
      <c r="AN173" s="220" t="str">
        <f>IF(AM173="","",'Résultats élèves'!J165)</f>
        <v/>
      </c>
      <c r="AO173" s="221"/>
      <c r="AP173" s="217" t="str">
        <f>IF(OR('Résultats élèves'!K165&lt;$E$4,'Résultats élèves'!K165="A"),'Groupes de besoin'!A173,"")</f>
        <v/>
      </c>
      <c r="AQ173" s="218" t="str">
        <f>IF(AP173="","",'Résultats élèves'!K165)</f>
        <v/>
      </c>
      <c r="AR173" s="219" t="str">
        <f>IF(OR(AND('Résultats élèves'!K165&gt;=$E$4,'Résultats élèves'!K165&lt;=$E$5),'Résultats élèves'!K165="A"),'Groupes de besoin'!A173,"")</f>
        <v/>
      </c>
      <c r="AS173" s="220" t="str">
        <f>IF(AR173="","",'Résultats élèves'!K165)</f>
        <v/>
      </c>
      <c r="AT173" s="221"/>
      <c r="AU173" s="217" t="str">
        <f>IF(OR('Résultats élèves'!L165&lt;$E$4,'Résultats élèves'!L165="A"),'Groupes de besoin'!A173,"")</f>
        <v/>
      </c>
      <c r="AV173" s="218" t="str">
        <f>IF(AU173="","",'Résultats élèves'!L165)</f>
        <v/>
      </c>
      <c r="AW173" s="219" t="str">
        <f>IF(OR(AND('Résultats élèves'!L165&gt;=$E$4,'Résultats élèves'!L165&lt;=$E$5),'Résultats élèves'!L165="A"),'Groupes de besoin'!A173,"")</f>
        <v/>
      </c>
      <c r="AX173" s="220" t="str">
        <f>IF(AW173="","",'Résultats élèves'!L165)</f>
        <v/>
      </c>
      <c r="AY173" s="221"/>
      <c r="AZ173" s="217" t="str">
        <f>IF(OR('Résultats élèves'!M165&lt;$E$4,'Résultats élèves'!M165="A"),'Groupes de besoin'!A173,"")</f>
        <v/>
      </c>
      <c r="BA173" s="218" t="str">
        <f>IF(AZ173="","",'Résultats élèves'!M165)</f>
        <v/>
      </c>
      <c r="BB173" s="219" t="str">
        <f>IF(OR(AND('Résultats élèves'!M165&gt;=$E$4,'Résultats élèves'!M165&lt;=$E$5),'Résultats élèves'!M165="A"),'Groupes de besoin'!A173,"")</f>
        <v/>
      </c>
      <c r="BC173" s="220" t="str">
        <f>IF(BB173="","",'Résultats élèves'!M165)</f>
        <v/>
      </c>
    </row>
    <row r="174" spans="1:55" s="225" customFormat="1">
      <c r="A174" s="227" t="str">
        <f>IF(Accueil!F175="","",Accueil!F175)</f>
        <v/>
      </c>
      <c r="B174" s="217" t="str">
        <f>IF(OR('Résultats élèves'!D166&lt;$E$4,'Résultats élèves'!D166="A"),'Groupes de besoin'!A174,"")</f>
        <v/>
      </c>
      <c r="C174" s="218" t="str">
        <f>IF(B174="","",'Résultats élèves'!D166)</f>
        <v/>
      </c>
      <c r="D174" s="219" t="str">
        <f>IF(OR(AND('Résultats élèves'!D166&gt;=$E$4,'Résultats élèves'!D166&lt;=$E$5),'Résultats élèves'!D166="A"),'Groupes de besoin'!A174,"")</f>
        <v/>
      </c>
      <c r="E174" s="220" t="str">
        <f>IF(D174="","",'Résultats élèves'!D166)</f>
        <v/>
      </c>
      <c r="F174" s="221"/>
      <c r="G174" s="217" t="str">
        <f>IF(OR('Résultats élèves'!E166&lt;$E$4,'Résultats élèves'!E166="A"),'Groupes de besoin'!A174,"")</f>
        <v/>
      </c>
      <c r="H174" s="218" t="str">
        <f>IF(G174="","",'Résultats élèves'!E166)</f>
        <v/>
      </c>
      <c r="I174" s="219" t="str">
        <f>IF(OR(AND('Résultats élèves'!E166&gt;=$E$4,'Résultats élèves'!E166&lt;=$E$5),'Résultats élèves'!E166="A"),'Groupes de besoin'!A174,"")</f>
        <v/>
      </c>
      <c r="J174" s="220" t="str">
        <f>IF(I174="","",'Résultats élèves'!E166)</f>
        <v/>
      </c>
      <c r="K174" s="221"/>
      <c r="L174" s="217" t="str">
        <f>IF(OR('Résultats élèves'!F166&lt;$E$4,'Résultats élèves'!F166="A"),'Groupes de besoin'!A174,"")</f>
        <v/>
      </c>
      <c r="M174" s="218" t="str">
        <f>IF(L174="","",'Résultats élèves'!F166)</f>
        <v/>
      </c>
      <c r="N174" s="219" t="str">
        <f>IF(OR(AND('Résultats élèves'!F166&gt;=$E$4,'Résultats élèves'!F166&lt;=$E$5),'Résultats élèves'!F166="A"),'Groupes de besoin'!A174,"")</f>
        <v/>
      </c>
      <c r="O174" s="220" t="str">
        <f>IF(N174="","",'Résultats élèves'!F166)</f>
        <v/>
      </c>
      <c r="P174" s="221"/>
      <c r="Q174" s="217" t="str">
        <f>IF(OR('Résultats élèves'!G166&lt;$E$4,'Résultats élèves'!G166="A"),'Groupes de besoin'!A174,"")</f>
        <v/>
      </c>
      <c r="R174" s="218" t="str">
        <f>IF(Q174="","",'Résultats élèves'!G166)</f>
        <v/>
      </c>
      <c r="S174" s="219" t="str">
        <f>IF(OR(AND('Résultats élèves'!G166&gt;=$E$4,'Résultats élèves'!G166&lt;=$E$5),'Résultats élèves'!G166="A"),'Groupes de besoin'!A174,"")</f>
        <v/>
      </c>
      <c r="T174" s="220" t="str">
        <f>IF(S174="","",'Résultats élèves'!G166)</f>
        <v/>
      </c>
      <c r="U174" s="221"/>
      <c r="V174" s="217" t="str">
        <f>IF(OR('Résultats élèves'!H166&lt;$E$4,'Résultats élèves'!H166="A"),'Groupes de besoin'!A174,"")</f>
        <v/>
      </c>
      <c r="W174" s="218" t="str">
        <f>IF(V174="","",'Résultats élèves'!H166)</f>
        <v/>
      </c>
      <c r="X174" s="219" t="str">
        <f>IF(OR(AND('Résultats élèves'!H166&gt;=$E$4,'Résultats élèves'!H166&lt;=$E$5),'Résultats élèves'!H166="A"),'Groupes de besoin'!A174,"")</f>
        <v/>
      </c>
      <c r="Y174" s="220" t="str">
        <f>IF(X174="","",'Résultats élèves'!H166)</f>
        <v/>
      </c>
      <c r="Z174" s="222"/>
      <c r="AA174" s="223">
        <f t="shared" si="3"/>
        <v>24</v>
      </c>
      <c r="AB174" s="224">
        <f t="shared" si="1"/>
        <v>20</v>
      </c>
      <c r="AC174" s="291" t="str">
        <f>IF(AA174&lt;$AA$9,#REF!,"")</f>
        <v/>
      </c>
      <c r="AD174" s="291"/>
      <c r="AE174" s="226"/>
      <c r="AF174" s="217" t="str">
        <f>IF(OR('Résultats élèves'!I166&lt;$E$4,'Résultats élèves'!I166="A"),'Groupes de besoin'!A174,"")</f>
        <v/>
      </c>
      <c r="AG174" s="218" t="str">
        <f>IF(AF174="","",'Résultats élèves'!I166)</f>
        <v/>
      </c>
      <c r="AH174" s="219" t="str">
        <f>IF(OR(AND('Résultats élèves'!I166&gt;=$E$4,'Résultats élèves'!I166&lt;=$E$5),'Résultats élèves'!I166="A"),'Groupes de besoin'!A174,"")</f>
        <v/>
      </c>
      <c r="AI174" s="220" t="str">
        <f>IF(AH174="","",'Résultats élèves'!I166)</f>
        <v/>
      </c>
      <c r="AJ174" s="221"/>
      <c r="AK174" s="217" t="str">
        <f>IF(OR('Résultats élèves'!J166&lt;$E$4,'Résultats élèves'!J166="A"),'Groupes de besoin'!A174,"")</f>
        <v/>
      </c>
      <c r="AL174" s="218" t="str">
        <f>IF(AK174="","",'Résultats élèves'!J166)</f>
        <v/>
      </c>
      <c r="AM174" s="219" t="str">
        <f>IF(OR(AND('Résultats élèves'!J166&gt;=$E$4,'Résultats élèves'!J166&lt;=$E$5),'Résultats élèves'!J166="A"),'Groupes de besoin'!A174,"")</f>
        <v/>
      </c>
      <c r="AN174" s="220" t="str">
        <f>IF(AM174="","",'Résultats élèves'!J166)</f>
        <v/>
      </c>
      <c r="AO174" s="221"/>
      <c r="AP174" s="217" t="str">
        <f>IF(OR('Résultats élèves'!K166&lt;$E$4,'Résultats élèves'!K166="A"),'Groupes de besoin'!A174,"")</f>
        <v/>
      </c>
      <c r="AQ174" s="218" t="str">
        <f>IF(AP174="","",'Résultats élèves'!K166)</f>
        <v/>
      </c>
      <c r="AR174" s="219" t="str">
        <f>IF(OR(AND('Résultats élèves'!K166&gt;=$E$4,'Résultats élèves'!K166&lt;=$E$5),'Résultats élèves'!K166="A"),'Groupes de besoin'!A174,"")</f>
        <v/>
      </c>
      <c r="AS174" s="220" t="str">
        <f>IF(AR174="","",'Résultats élèves'!K166)</f>
        <v/>
      </c>
      <c r="AT174" s="221"/>
      <c r="AU174" s="217" t="str">
        <f>IF(OR('Résultats élèves'!L166&lt;$E$4,'Résultats élèves'!L166="A"),'Groupes de besoin'!A174,"")</f>
        <v/>
      </c>
      <c r="AV174" s="218" t="str">
        <f>IF(AU174="","",'Résultats élèves'!L166)</f>
        <v/>
      </c>
      <c r="AW174" s="219" t="str">
        <f>IF(OR(AND('Résultats élèves'!L166&gt;=$E$4,'Résultats élèves'!L166&lt;=$E$5),'Résultats élèves'!L166="A"),'Groupes de besoin'!A174,"")</f>
        <v/>
      </c>
      <c r="AX174" s="220" t="str">
        <f>IF(AW174="","",'Résultats élèves'!L166)</f>
        <v/>
      </c>
      <c r="AY174" s="221"/>
      <c r="AZ174" s="217" t="str">
        <f>IF(OR('Résultats élèves'!M166&lt;$E$4,'Résultats élèves'!M166="A"),'Groupes de besoin'!A174,"")</f>
        <v/>
      </c>
      <c r="BA174" s="218" t="str">
        <f>IF(AZ174="","",'Résultats élèves'!M166)</f>
        <v/>
      </c>
      <c r="BB174" s="219" t="str">
        <f>IF(OR(AND('Résultats élèves'!M166&gt;=$E$4,'Résultats élèves'!M166&lt;=$E$5),'Résultats élèves'!M166="A"),'Groupes de besoin'!A174,"")</f>
        <v/>
      </c>
      <c r="BC174" s="220" t="str">
        <f>IF(BB174="","",'Résultats élèves'!M166)</f>
        <v/>
      </c>
    </row>
    <row r="175" spans="1:55" s="225" customFormat="1">
      <c r="A175" s="227" t="str">
        <f>IF(Accueil!F176="","",Accueil!F176)</f>
        <v/>
      </c>
      <c r="B175" s="217" t="str">
        <f>IF(OR('Résultats élèves'!D167&lt;$E$4,'Résultats élèves'!D167="A"),'Groupes de besoin'!A175,"")</f>
        <v/>
      </c>
      <c r="C175" s="218" t="str">
        <f>IF(B175="","",'Résultats élèves'!D167)</f>
        <v/>
      </c>
      <c r="D175" s="219" t="str">
        <f>IF(OR(AND('Résultats élèves'!D167&gt;=$E$4,'Résultats élèves'!D167&lt;=$E$5),'Résultats élèves'!D167="A"),'Groupes de besoin'!A175,"")</f>
        <v/>
      </c>
      <c r="E175" s="220" t="str">
        <f>IF(D175="","",'Résultats élèves'!D167)</f>
        <v/>
      </c>
      <c r="F175" s="221"/>
      <c r="G175" s="217" t="str">
        <f>IF(OR('Résultats élèves'!E167&lt;$E$4,'Résultats élèves'!E167="A"),'Groupes de besoin'!A175,"")</f>
        <v/>
      </c>
      <c r="H175" s="218" t="str">
        <f>IF(G175="","",'Résultats élèves'!E167)</f>
        <v/>
      </c>
      <c r="I175" s="219" t="str">
        <f>IF(OR(AND('Résultats élèves'!E167&gt;=$E$4,'Résultats élèves'!E167&lt;=$E$5),'Résultats élèves'!E167="A"),'Groupes de besoin'!A175,"")</f>
        <v/>
      </c>
      <c r="J175" s="220" t="str">
        <f>IF(I175="","",'Résultats élèves'!E167)</f>
        <v/>
      </c>
      <c r="K175" s="221"/>
      <c r="L175" s="217" t="str">
        <f>IF(OR('Résultats élèves'!F167&lt;$E$4,'Résultats élèves'!F167="A"),'Groupes de besoin'!A175,"")</f>
        <v/>
      </c>
      <c r="M175" s="218" t="str">
        <f>IF(L175="","",'Résultats élèves'!F167)</f>
        <v/>
      </c>
      <c r="N175" s="219" t="str">
        <f>IF(OR(AND('Résultats élèves'!F167&gt;=$E$4,'Résultats élèves'!F167&lt;=$E$5),'Résultats élèves'!F167="A"),'Groupes de besoin'!A175,"")</f>
        <v/>
      </c>
      <c r="O175" s="220" t="str">
        <f>IF(N175="","",'Résultats élèves'!F167)</f>
        <v/>
      </c>
      <c r="P175" s="221"/>
      <c r="Q175" s="217" t="str">
        <f>IF(OR('Résultats élèves'!G167&lt;$E$4,'Résultats élèves'!G167="A"),'Groupes de besoin'!A175,"")</f>
        <v/>
      </c>
      <c r="R175" s="218" t="str">
        <f>IF(Q175="","",'Résultats élèves'!G167)</f>
        <v/>
      </c>
      <c r="S175" s="219" t="str">
        <f>IF(OR(AND('Résultats élèves'!G167&gt;=$E$4,'Résultats élèves'!G167&lt;=$E$5),'Résultats élèves'!G167="A"),'Groupes de besoin'!A175,"")</f>
        <v/>
      </c>
      <c r="T175" s="220" t="str">
        <f>IF(S175="","",'Résultats élèves'!G167)</f>
        <v/>
      </c>
      <c r="U175" s="221"/>
      <c r="V175" s="217" t="str">
        <f>IF(OR('Résultats élèves'!H167&lt;$E$4,'Résultats élèves'!H167="A"),'Groupes de besoin'!A175,"")</f>
        <v/>
      </c>
      <c r="W175" s="218" t="str">
        <f>IF(V175="","",'Résultats élèves'!H167)</f>
        <v/>
      </c>
      <c r="X175" s="219" t="str">
        <f>IF(OR(AND('Résultats élèves'!H167&gt;=$E$4,'Résultats élèves'!H167&lt;=$E$5),'Résultats élèves'!H167="A"),'Groupes de besoin'!A175,"")</f>
        <v/>
      </c>
      <c r="Y175" s="220" t="str">
        <f>IF(X175="","",'Résultats élèves'!H167)</f>
        <v/>
      </c>
      <c r="Z175" s="222"/>
      <c r="AA175" s="223">
        <f t="shared" si="3"/>
        <v>24</v>
      </c>
      <c r="AB175" s="224">
        <f t="shared" si="1"/>
        <v>20</v>
      </c>
      <c r="AC175" s="291" t="str">
        <f>IF(AA175&lt;$AA$9,#REF!,"")</f>
        <v/>
      </c>
      <c r="AD175" s="291"/>
      <c r="AE175" s="226"/>
      <c r="AF175" s="217" t="str">
        <f>IF(OR('Résultats élèves'!I167&lt;$E$4,'Résultats élèves'!I167="A"),'Groupes de besoin'!A175,"")</f>
        <v/>
      </c>
      <c r="AG175" s="218" t="str">
        <f>IF(AF175="","",'Résultats élèves'!I167)</f>
        <v/>
      </c>
      <c r="AH175" s="219" t="str">
        <f>IF(OR(AND('Résultats élèves'!I167&gt;=$E$4,'Résultats élèves'!I167&lt;=$E$5),'Résultats élèves'!I167="A"),'Groupes de besoin'!A175,"")</f>
        <v/>
      </c>
      <c r="AI175" s="220" t="str">
        <f>IF(AH175="","",'Résultats élèves'!I167)</f>
        <v/>
      </c>
      <c r="AJ175" s="221"/>
      <c r="AK175" s="217" t="str">
        <f>IF(OR('Résultats élèves'!J167&lt;$E$4,'Résultats élèves'!J167="A"),'Groupes de besoin'!A175,"")</f>
        <v/>
      </c>
      <c r="AL175" s="218" t="str">
        <f>IF(AK175="","",'Résultats élèves'!J167)</f>
        <v/>
      </c>
      <c r="AM175" s="219" t="str">
        <f>IF(OR(AND('Résultats élèves'!J167&gt;=$E$4,'Résultats élèves'!J167&lt;=$E$5),'Résultats élèves'!J167="A"),'Groupes de besoin'!A175,"")</f>
        <v/>
      </c>
      <c r="AN175" s="220" t="str">
        <f>IF(AM175="","",'Résultats élèves'!J167)</f>
        <v/>
      </c>
      <c r="AO175" s="221"/>
      <c r="AP175" s="217" t="str">
        <f>IF(OR('Résultats élèves'!K167&lt;$E$4,'Résultats élèves'!K167="A"),'Groupes de besoin'!A175,"")</f>
        <v/>
      </c>
      <c r="AQ175" s="218" t="str">
        <f>IF(AP175="","",'Résultats élèves'!K167)</f>
        <v/>
      </c>
      <c r="AR175" s="219" t="str">
        <f>IF(OR(AND('Résultats élèves'!K167&gt;=$E$4,'Résultats élèves'!K167&lt;=$E$5),'Résultats élèves'!K167="A"),'Groupes de besoin'!A175,"")</f>
        <v/>
      </c>
      <c r="AS175" s="220" t="str">
        <f>IF(AR175="","",'Résultats élèves'!K167)</f>
        <v/>
      </c>
      <c r="AT175" s="221"/>
      <c r="AU175" s="217" t="str">
        <f>IF(OR('Résultats élèves'!L167&lt;$E$4,'Résultats élèves'!L167="A"),'Groupes de besoin'!A175,"")</f>
        <v/>
      </c>
      <c r="AV175" s="218" t="str">
        <f>IF(AU175="","",'Résultats élèves'!L167)</f>
        <v/>
      </c>
      <c r="AW175" s="219" t="str">
        <f>IF(OR(AND('Résultats élèves'!L167&gt;=$E$4,'Résultats élèves'!L167&lt;=$E$5),'Résultats élèves'!L167="A"),'Groupes de besoin'!A175,"")</f>
        <v/>
      </c>
      <c r="AX175" s="220" t="str">
        <f>IF(AW175="","",'Résultats élèves'!L167)</f>
        <v/>
      </c>
      <c r="AY175" s="221"/>
      <c r="AZ175" s="217" t="str">
        <f>IF(OR('Résultats élèves'!M167&lt;$E$4,'Résultats élèves'!M167="A"),'Groupes de besoin'!A175,"")</f>
        <v/>
      </c>
      <c r="BA175" s="218" t="str">
        <f>IF(AZ175="","",'Résultats élèves'!M167)</f>
        <v/>
      </c>
      <c r="BB175" s="219" t="str">
        <f>IF(OR(AND('Résultats élèves'!M167&gt;=$E$4,'Résultats élèves'!M167&lt;=$E$5),'Résultats élèves'!M167="A"),'Groupes de besoin'!A175,"")</f>
        <v/>
      </c>
      <c r="BC175" s="220" t="str">
        <f>IF(BB175="","",'Résultats élèves'!M167)</f>
        <v/>
      </c>
    </row>
    <row r="176" spans="1:55" s="225" customFormat="1">
      <c r="A176" s="227" t="str">
        <f>IF(Accueil!F177="","",Accueil!F177)</f>
        <v/>
      </c>
      <c r="B176" s="217" t="str">
        <f>IF(OR('Résultats élèves'!D168&lt;$E$4,'Résultats élèves'!D168="A"),'Groupes de besoin'!A176,"")</f>
        <v/>
      </c>
      <c r="C176" s="218" t="str">
        <f>IF(B176="","",'Résultats élèves'!D168)</f>
        <v/>
      </c>
      <c r="D176" s="219" t="str">
        <f>IF(OR(AND('Résultats élèves'!D168&gt;=$E$4,'Résultats élèves'!D168&lt;=$E$5),'Résultats élèves'!D168="A"),'Groupes de besoin'!A176,"")</f>
        <v/>
      </c>
      <c r="E176" s="220" t="str">
        <f>IF(D176="","",'Résultats élèves'!D168)</f>
        <v/>
      </c>
      <c r="F176" s="221"/>
      <c r="G176" s="217" t="str">
        <f>IF(OR('Résultats élèves'!E168&lt;$E$4,'Résultats élèves'!E168="A"),'Groupes de besoin'!A176,"")</f>
        <v/>
      </c>
      <c r="H176" s="218" t="str">
        <f>IF(G176="","",'Résultats élèves'!E168)</f>
        <v/>
      </c>
      <c r="I176" s="219" t="str">
        <f>IF(OR(AND('Résultats élèves'!E168&gt;=$E$4,'Résultats élèves'!E168&lt;=$E$5),'Résultats élèves'!E168="A"),'Groupes de besoin'!A176,"")</f>
        <v/>
      </c>
      <c r="J176" s="220" t="str">
        <f>IF(I176="","",'Résultats élèves'!E168)</f>
        <v/>
      </c>
      <c r="K176" s="221"/>
      <c r="L176" s="217" t="str">
        <f>IF(OR('Résultats élèves'!F168&lt;$E$4,'Résultats élèves'!F168="A"),'Groupes de besoin'!A176,"")</f>
        <v/>
      </c>
      <c r="M176" s="218" t="str">
        <f>IF(L176="","",'Résultats élèves'!F168)</f>
        <v/>
      </c>
      <c r="N176" s="219" t="str">
        <f>IF(OR(AND('Résultats élèves'!F168&gt;=$E$4,'Résultats élèves'!F168&lt;=$E$5),'Résultats élèves'!F168="A"),'Groupes de besoin'!A176,"")</f>
        <v/>
      </c>
      <c r="O176" s="220" t="str">
        <f>IF(N176="","",'Résultats élèves'!F168)</f>
        <v/>
      </c>
      <c r="P176" s="221"/>
      <c r="Q176" s="217" t="str">
        <f>IF(OR('Résultats élèves'!G168&lt;$E$4,'Résultats élèves'!G168="A"),'Groupes de besoin'!A176,"")</f>
        <v/>
      </c>
      <c r="R176" s="218" t="str">
        <f>IF(Q176="","",'Résultats élèves'!G168)</f>
        <v/>
      </c>
      <c r="S176" s="219" t="str">
        <f>IF(OR(AND('Résultats élèves'!G168&gt;=$E$4,'Résultats élèves'!G168&lt;=$E$5),'Résultats élèves'!G168="A"),'Groupes de besoin'!A176,"")</f>
        <v/>
      </c>
      <c r="T176" s="220" t="str">
        <f>IF(S176="","",'Résultats élèves'!G168)</f>
        <v/>
      </c>
      <c r="U176" s="221"/>
      <c r="V176" s="217" t="str">
        <f>IF(OR('Résultats élèves'!H168&lt;$E$4,'Résultats élèves'!H168="A"),'Groupes de besoin'!A176,"")</f>
        <v/>
      </c>
      <c r="W176" s="218" t="str">
        <f>IF(V176="","",'Résultats élèves'!H168)</f>
        <v/>
      </c>
      <c r="X176" s="219" t="str">
        <f>IF(OR(AND('Résultats élèves'!H168&gt;=$E$4,'Résultats élèves'!H168&lt;=$E$5),'Résultats élèves'!H168="A"),'Groupes de besoin'!A176,"")</f>
        <v/>
      </c>
      <c r="Y176" s="220" t="str">
        <f>IF(X176="","",'Résultats élèves'!H168)</f>
        <v/>
      </c>
      <c r="Z176" s="222"/>
      <c r="AA176" s="223">
        <f t="shared" si="3"/>
        <v>24</v>
      </c>
      <c r="AB176" s="224">
        <f t="shared" si="1"/>
        <v>20</v>
      </c>
      <c r="AC176" s="291" t="str">
        <f>IF(AA176&lt;$AA$9,#REF!,"")</f>
        <v/>
      </c>
      <c r="AD176" s="291"/>
      <c r="AE176" s="226"/>
      <c r="AF176" s="217" t="str">
        <f>IF(OR('Résultats élèves'!I168&lt;$E$4,'Résultats élèves'!I168="A"),'Groupes de besoin'!A176,"")</f>
        <v/>
      </c>
      <c r="AG176" s="218" t="str">
        <f>IF(AF176="","",'Résultats élèves'!I168)</f>
        <v/>
      </c>
      <c r="AH176" s="219" t="str">
        <f>IF(OR(AND('Résultats élèves'!I168&gt;=$E$4,'Résultats élèves'!I168&lt;=$E$5),'Résultats élèves'!I168="A"),'Groupes de besoin'!A176,"")</f>
        <v/>
      </c>
      <c r="AI176" s="220" t="str">
        <f>IF(AH176="","",'Résultats élèves'!I168)</f>
        <v/>
      </c>
      <c r="AJ176" s="221"/>
      <c r="AK176" s="217" t="str">
        <f>IF(OR('Résultats élèves'!J168&lt;$E$4,'Résultats élèves'!J168="A"),'Groupes de besoin'!A176,"")</f>
        <v/>
      </c>
      <c r="AL176" s="218" t="str">
        <f>IF(AK176="","",'Résultats élèves'!J168)</f>
        <v/>
      </c>
      <c r="AM176" s="219" t="str">
        <f>IF(OR(AND('Résultats élèves'!J168&gt;=$E$4,'Résultats élèves'!J168&lt;=$E$5),'Résultats élèves'!J168="A"),'Groupes de besoin'!A176,"")</f>
        <v/>
      </c>
      <c r="AN176" s="220" t="str">
        <f>IF(AM176="","",'Résultats élèves'!J168)</f>
        <v/>
      </c>
      <c r="AO176" s="221"/>
      <c r="AP176" s="217" t="str">
        <f>IF(OR('Résultats élèves'!K168&lt;$E$4,'Résultats élèves'!K168="A"),'Groupes de besoin'!A176,"")</f>
        <v/>
      </c>
      <c r="AQ176" s="218" t="str">
        <f>IF(AP176="","",'Résultats élèves'!K168)</f>
        <v/>
      </c>
      <c r="AR176" s="219" t="str">
        <f>IF(OR(AND('Résultats élèves'!K168&gt;=$E$4,'Résultats élèves'!K168&lt;=$E$5),'Résultats élèves'!K168="A"),'Groupes de besoin'!A176,"")</f>
        <v/>
      </c>
      <c r="AS176" s="220" t="str">
        <f>IF(AR176="","",'Résultats élèves'!K168)</f>
        <v/>
      </c>
      <c r="AT176" s="221"/>
      <c r="AU176" s="217" t="str">
        <f>IF(OR('Résultats élèves'!L168&lt;$E$4,'Résultats élèves'!L168="A"),'Groupes de besoin'!A176,"")</f>
        <v/>
      </c>
      <c r="AV176" s="218" t="str">
        <f>IF(AU176="","",'Résultats élèves'!L168)</f>
        <v/>
      </c>
      <c r="AW176" s="219" t="str">
        <f>IF(OR(AND('Résultats élèves'!L168&gt;=$E$4,'Résultats élèves'!L168&lt;=$E$5),'Résultats élèves'!L168="A"),'Groupes de besoin'!A176,"")</f>
        <v/>
      </c>
      <c r="AX176" s="220" t="str">
        <f>IF(AW176="","",'Résultats élèves'!L168)</f>
        <v/>
      </c>
      <c r="AY176" s="221"/>
      <c r="AZ176" s="217" t="str">
        <f>IF(OR('Résultats élèves'!M168&lt;$E$4,'Résultats élèves'!M168="A"),'Groupes de besoin'!A176,"")</f>
        <v/>
      </c>
      <c r="BA176" s="218" t="str">
        <f>IF(AZ176="","",'Résultats élèves'!M168)</f>
        <v/>
      </c>
      <c r="BB176" s="219" t="str">
        <f>IF(OR(AND('Résultats élèves'!M168&gt;=$E$4,'Résultats élèves'!M168&lt;=$E$5),'Résultats élèves'!M168="A"),'Groupes de besoin'!A176,"")</f>
        <v/>
      </c>
      <c r="BC176" s="220" t="str">
        <f>IF(BB176="","",'Résultats élèves'!M168)</f>
        <v/>
      </c>
    </row>
    <row r="177" spans="1:55" s="225" customFormat="1">
      <c r="A177" s="227" t="str">
        <f>IF(Accueil!F178="","",Accueil!F178)</f>
        <v/>
      </c>
      <c r="B177" s="217" t="str">
        <f>IF(OR('Résultats élèves'!D169&lt;$E$4,'Résultats élèves'!D169="A"),'Groupes de besoin'!A177,"")</f>
        <v/>
      </c>
      <c r="C177" s="218" t="str">
        <f>IF(B177="","",'Résultats élèves'!D169)</f>
        <v/>
      </c>
      <c r="D177" s="219" t="str">
        <f>IF(OR(AND('Résultats élèves'!D169&gt;=$E$4,'Résultats élèves'!D169&lt;=$E$5),'Résultats élèves'!D169="A"),'Groupes de besoin'!A177,"")</f>
        <v/>
      </c>
      <c r="E177" s="220" t="str">
        <f>IF(D177="","",'Résultats élèves'!D169)</f>
        <v/>
      </c>
      <c r="F177" s="221"/>
      <c r="G177" s="217" t="str">
        <f>IF(OR('Résultats élèves'!E169&lt;$E$4,'Résultats élèves'!E169="A"),'Groupes de besoin'!A177,"")</f>
        <v/>
      </c>
      <c r="H177" s="218" t="str">
        <f>IF(G177="","",'Résultats élèves'!E169)</f>
        <v/>
      </c>
      <c r="I177" s="219" t="str">
        <f>IF(OR(AND('Résultats élèves'!E169&gt;=$E$4,'Résultats élèves'!E169&lt;=$E$5),'Résultats élèves'!E169="A"),'Groupes de besoin'!A177,"")</f>
        <v/>
      </c>
      <c r="J177" s="220" t="str">
        <f>IF(I177="","",'Résultats élèves'!E169)</f>
        <v/>
      </c>
      <c r="K177" s="221"/>
      <c r="L177" s="217" t="str">
        <f>IF(OR('Résultats élèves'!F169&lt;$E$4,'Résultats élèves'!F169="A"),'Groupes de besoin'!A177,"")</f>
        <v/>
      </c>
      <c r="M177" s="218" t="str">
        <f>IF(L177="","",'Résultats élèves'!F169)</f>
        <v/>
      </c>
      <c r="N177" s="219" t="str">
        <f>IF(OR(AND('Résultats élèves'!F169&gt;=$E$4,'Résultats élèves'!F169&lt;=$E$5),'Résultats élèves'!F169="A"),'Groupes de besoin'!A177,"")</f>
        <v/>
      </c>
      <c r="O177" s="220" t="str">
        <f>IF(N177="","",'Résultats élèves'!F169)</f>
        <v/>
      </c>
      <c r="P177" s="221"/>
      <c r="Q177" s="217" t="str">
        <f>IF(OR('Résultats élèves'!G169&lt;$E$4,'Résultats élèves'!G169="A"),'Groupes de besoin'!A177,"")</f>
        <v/>
      </c>
      <c r="R177" s="218" t="str">
        <f>IF(Q177="","",'Résultats élèves'!G169)</f>
        <v/>
      </c>
      <c r="S177" s="219" t="str">
        <f>IF(OR(AND('Résultats élèves'!G169&gt;=$E$4,'Résultats élèves'!G169&lt;=$E$5),'Résultats élèves'!G169="A"),'Groupes de besoin'!A177,"")</f>
        <v/>
      </c>
      <c r="T177" s="220" t="str">
        <f>IF(S177="","",'Résultats élèves'!G169)</f>
        <v/>
      </c>
      <c r="U177" s="221"/>
      <c r="V177" s="217" t="str">
        <f>IF(OR('Résultats élèves'!H169&lt;$E$4,'Résultats élèves'!H169="A"),'Groupes de besoin'!A177,"")</f>
        <v/>
      </c>
      <c r="W177" s="218" t="str">
        <f>IF(V177="","",'Résultats élèves'!H169)</f>
        <v/>
      </c>
      <c r="X177" s="219" t="str">
        <f>IF(OR(AND('Résultats élèves'!H169&gt;=$E$4,'Résultats élèves'!H169&lt;=$E$5),'Résultats élèves'!H169="A"),'Groupes de besoin'!A177,"")</f>
        <v/>
      </c>
      <c r="Y177" s="220" t="str">
        <f>IF(X177="","",'Résultats élèves'!H169)</f>
        <v/>
      </c>
      <c r="Z177" s="222"/>
      <c r="AA177" s="223">
        <f t="shared" si="3"/>
        <v>24</v>
      </c>
      <c r="AB177" s="224">
        <f t="shared" si="1"/>
        <v>20</v>
      </c>
      <c r="AC177" s="291" t="str">
        <f>IF(AA177&lt;$AA$9,#REF!,"")</f>
        <v/>
      </c>
      <c r="AD177" s="291"/>
      <c r="AE177" s="226"/>
      <c r="AF177" s="217" t="str">
        <f>IF(OR('Résultats élèves'!I169&lt;$E$4,'Résultats élèves'!I169="A"),'Groupes de besoin'!A177,"")</f>
        <v/>
      </c>
      <c r="AG177" s="218" t="str">
        <f>IF(AF177="","",'Résultats élèves'!I169)</f>
        <v/>
      </c>
      <c r="AH177" s="219" t="str">
        <f>IF(OR(AND('Résultats élèves'!I169&gt;=$E$4,'Résultats élèves'!I169&lt;=$E$5),'Résultats élèves'!I169="A"),'Groupes de besoin'!A177,"")</f>
        <v/>
      </c>
      <c r="AI177" s="220" t="str">
        <f>IF(AH177="","",'Résultats élèves'!I169)</f>
        <v/>
      </c>
      <c r="AJ177" s="221"/>
      <c r="AK177" s="217" t="str">
        <f>IF(OR('Résultats élèves'!J169&lt;$E$4,'Résultats élèves'!J169="A"),'Groupes de besoin'!A177,"")</f>
        <v/>
      </c>
      <c r="AL177" s="218" t="str">
        <f>IF(AK177="","",'Résultats élèves'!J169)</f>
        <v/>
      </c>
      <c r="AM177" s="219" t="str">
        <f>IF(OR(AND('Résultats élèves'!J169&gt;=$E$4,'Résultats élèves'!J169&lt;=$E$5),'Résultats élèves'!J169="A"),'Groupes de besoin'!A177,"")</f>
        <v/>
      </c>
      <c r="AN177" s="220" t="str">
        <f>IF(AM177="","",'Résultats élèves'!J169)</f>
        <v/>
      </c>
      <c r="AO177" s="221"/>
      <c r="AP177" s="217" t="str">
        <f>IF(OR('Résultats élèves'!K169&lt;$E$4,'Résultats élèves'!K169="A"),'Groupes de besoin'!A177,"")</f>
        <v/>
      </c>
      <c r="AQ177" s="218" t="str">
        <f>IF(AP177="","",'Résultats élèves'!K169)</f>
        <v/>
      </c>
      <c r="AR177" s="219" t="str">
        <f>IF(OR(AND('Résultats élèves'!K169&gt;=$E$4,'Résultats élèves'!K169&lt;=$E$5),'Résultats élèves'!K169="A"),'Groupes de besoin'!A177,"")</f>
        <v/>
      </c>
      <c r="AS177" s="220" t="str">
        <f>IF(AR177="","",'Résultats élèves'!K169)</f>
        <v/>
      </c>
      <c r="AT177" s="221"/>
      <c r="AU177" s="217" t="str">
        <f>IF(OR('Résultats élèves'!L169&lt;$E$4,'Résultats élèves'!L169="A"),'Groupes de besoin'!A177,"")</f>
        <v/>
      </c>
      <c r="AV177" s="218" t="str">
        <f>IF(AU177="","",'Résultats élèves'!L169)</f>
        <v/>
      </c>
      <c r="AW177" s="219" t="str">
        <f>IF(OR(AND('Résultats élèves'!L169&gt;=$E$4,'Résultats élèves'!L169&lt;=$E$5),'Résultats élèves'!L169="A"),'Groupes de besoin'!A177,"")</f>
        <v/>
      </c>
      <c r="AX177" s="220" t="str">
        <f>IF(AW177="","",'Résultats élèves'!L169)</f>
        <v/>
      </c>
      <c r="AY177" s="221"/>
      <c r="AZ177" s="217" t="str">
        <f>IF(OR('Résultats élèves'!M169&lt;$E$4,'Résultats élèves'!M169="A"),'Groupes de besoin'!A177,"")</f>
        <v/>
      </c>
      <c r="BA177" s="218" t="str">
        <f>IF(AZ177="","",'Résultats élèves'!M169)</f>
        <v/>
      </c>
      <c r="BB177" s="219" t="str">
        <f>IF(OR(AND('Résultats élèves'!M169&gt;=$E$4,'Résultats élèves'!M169&lt;=$E$5),'Résultats élèves'!M169="A"),'Groupes de besoin'!A177,"")</f>
        <v/>
      </c>
      <c r="BC177" s="220" t="str">
        <f>IF(BB177="","",'Résultats élèves'!M169)</f>
        <v/>
      </c>
    </row>
    <row r="178" spans="1:55" s="225" customFormat="1">
      <c r="A178" s="227" t="str">
        <f>IF(Accueil!F179="","",Accueil!F179)</f>
        <v/>
      </c>
      <c r="B178" s="217" t="str">
        <f>IF(OR('Résultats élèves'!D170&lt;$E$4,'Résultats élèves'!D170="A"),'Groupes de besoin'!A178,"")</f>
        <v/>
      </c>
      <c r="C178" s="218" t="str">
        <f>IF(B178="","",'Résultats élèves'!D170)</f>
        <v/>
      </c>
      <c r="D178" s="219" t="str">
        <f>IF(OR(AND('Résultats élèves'!D170&gt;=$E$4,'Résultats élèves'!D170&lt;=$E$5),'Résultats élèves'!D170="A"),'Groupes de besoin'!A178,"")</f>
        <v/>
      </c>
      <c r="E178" s="220" t="str">
        <f>IF(D178="","",'Résultats élèves'!D170)</f>
        <v/>
      </c>
      <c r="F178" s="221"/>
      <c r="G178" s="217" t="str">
        <f>IF(OR('Résultats élèves'!E170&lt;$E$4,'Résultats élèves'!E170="A"),'Groupes de besoin'!A178,"")</f>
        <v/>
      </c>
      <c r="H178" s="218" t="str">
        <f>IF(G178="","",'Résultats élèves'!E170)</f>
        <v/>
      </c>
      <c r="I178" s="219" t="str">
        <f>IF(OR(AND('Résultats élèves'!E170&gt;=$E$4,'Résultats élèves'!E170&lt;=$E$5),'Résultats élèves'!E170="A"),'Groupes de besoin'!A178,"")</f>
        <v/>
      </c>
      <c r="J178" s="220" t="str">
        <f>IF(I178="","",'Résultats élèves'!E170)</f>
        <v/>
      </c>
      <c r="K178" s="221"/>
      <c r="L178" s="217" t="str">
        <f>IF(OR('Résultats élèves'!F170&lt;$E$4,'Résultats élèves'!F170="A"),'Groupes de besoin'!A178,"")</f>
        <v/>
      </c>
      <c r="M178" s="218" t="str">
        <f>IF(L178="","",'Résultats élèves'!F170)</f>
        <v/>
      </c>
      <c r="N178" s="219" t="str">
        <f>IF(OR(AND('Résultats élèves'!F170&gt;=$E$4,'Résultats élèves'!F170&lt;=$E$5),'Résultats élèves'!F170="A"),'Groupes de besoin'!A178,"")</f>
        <v/>
      </c>
      <c r="O178" s="220" t="str">
        <f>IF(N178="","",'Résultats élèves'!F170)</f>
        <v/>
      </c>
      <c r="P178" s="221"/>
      <c r="Q178" s="217" t="str">
        <f>IF(OR('Résultats élèves'!G170&lt;$E$4,'Résultats élèves'!G170="A"),'Groupes de besoin'!A178,"")</f>
        <v/>
      </c>
      <c r="R178" s="218" t="str">
        <f>IF(Q178="","",'Résultats élèves'!G170)</f>
        <v/>
      </c>
      <c r="S178" s="219" t="str">
        <f>IF(OR(AND('Résultats élèves'!G170&gt;=$E$4,'Résultats élèves'!G170&lt;=$E$5),'Résultats élèves'!G170="A"),'Groupes de besoin'!A178,"")</f>
        <v/>
      </c>
      <c r="T178" s="220" t="str">
        <f>IF(S178="","",'Résultats élèves'!G170)</f>
        <v/>
      </c>
      <c r="U178" s="221"/>
      <c r="V178" s="217" t="str">
        <f>IF(OR('Résultats élèves'!H170&lt;$E$4,'Résultats élèves'!H170="A"),'Groupes de besoin'!A178,"")</f>
        <v/>
      </c>
      <c r="W178" s="218" t="str">
        <f>IF(V178="","",'Résultats élèves'!H170)</f>
        <v/>
      </c>
      <c r="X178" s="219" t="str">
        <f>IF(OR(AND('Résultats élèves'!H170&gt;=$E$4,'Résultats élèves'!H170&lt;=$E$5),'Résultats élèves'!H170="A"),'Groupes de besoin'!A178,"")</f>
        <v/>
      </c>
      <c r="Y178" s="220" t="str">
        <f>IF(X178="","",'Résultats élèves'!H170)</f>
        <v/>
      </c>
      <c r="Z178" s="222"/>
      <c r="AA178" s="223">
        <f t="shared" si="3"/>
        <v>24</v>
      </c>
      <c r="AB178" s="224">
        <f t="shared" si="1"/>
        <v>20</v>
      </c>
      <c r="AC178" s="291" t="str">
        <f>IF(AA178&lt;$AA$9,#REF!,"")</f>
        <v/>
      </c>
      <c r="AD178" s="291"/>
      <c r="AE178" s="226"/>
      <c r="AF178" s="217" t="str">
        <f>IF(OR('Résultats élèves'!I170&lt;$E$4,'Résultats élèves'!I170="A"),'Groupes de besoin'!A178,"")</f>
        <v/>
      </c>
      <c r="AG178" s="218" t="str">
        <f>IF(AF178="","",'Résultats élèves'!I170)</f>
        <v/>
      </c>
      <c r="AH178" s="219" t="str">
        <f>IF(OR(AND('Résultats élèves'!I170&gt;=$E$4,'Résultats élèves'!I170&lt;=$E$5),'Résultats élèves'!I170="A"),'Groupes de besoin'!A178,"")</f>
        <v/>
      </c>
      <c r="AI178" s="220" t="str">
        <f>IF(AH178="","",'Résultats élèves'!I170)</f>
        <v/>
      </c>
      <c r="AJ178" s="221"/>
      <c r="AK178" s="217" t="str">
        <f>IF(OR('Résultats élèves'!J170&lt;$E$4,'Résultats élèves'!J170="A"),'Groupes de besoin'!A178,"")</f>
        <v/>
      </c>
      <c r="AL178" s="218" t="str">
        <f>IF(AK178="","",'Résultats élèves'!J170)</f>
        <v/>
      </c>
      <c r="AM178" s="219" t="str">
        <f>IF(OR(AND('Résultats élèves'!J170&gt;=$E$4,'Résultats élèves'!J170&lt;=$E$5),'Résultats élèves'!J170="A"),'Groupes de besoin'!A178,"")</f>
        <v/>
      </c>
      <c r="AN178" s="220" t="str">
        <f>IF(AM178="","",'Résultats élèves'!J170)</f>
        <v/>
      </c>
      <c r="AO178" s="221"/>
      <c r="AP178" s="217" t="str">
        <f>IF(OR('Résultats élèves'!K170&lt;$E$4,'Résultats élèves'!K170="A"),'Groupes de besoin'!A178,"")</f>
        <v/>
      </c>
      <c r="AQ178" s="218" t="str">
        <f>IF(AP178="","",'Résultats élèves'!K170)</f>
        <v/>
      </c>
      <c r="AR178" s="219" t="str">
        <f>IF(OR(AND('Résultats élèves'!K170&gt;=$E$4,'Résultats élèves'!K170&lt;=$E$5),'Résultats élèves'!K170="A"),'Groupes de besoin'!A178,"")</f>
        <v/>
      </c>
      <c r="AS178" s="220" t="str">
        <f>IF(AR178="","",'Résultats élèves'!K170)</f>
        <v/>
      </c>
      <c r="AT178" s="221"/>
      <c r="AU178" s="217" t="str">
        <f>IF(OR('Résultats élèves'!L170&lt;$E$4,'Résultats élèves'!L170="A"),'Groupes de besoin'!A178,"")</f>
        <v/>
      </c>
      <c r="AV178" s="218" t="str">
        <f>IF(AU178="","",'Résultats élèves'!L170)</f>
        <v/>
      </c>
      <c r="AW178" s="219" t="str">
        <f>IF(OR(AND('Résultats élèves'!L170&gt;=$E$4,'Résultats élèves'!L170&lt;=$E$5),'Résultats élèves'!L170="A"),'Groupes de besoin'!A178,"")</f>
        <v/>
      </c>
      <c r="AX178" s="220" t="str">
        <f>IF(AW178="","",'Résultats élèves'!L170)</f>
        <v/>
      </c>
      <c r="AY178" s="221"/>
      <c r="AZ178" s="217" t="str">
        <f>IF(OR('Résultats élèves'!M170&lt;$E$4,'Résultats élèves'!M170="A"),'Groupes de besoin'!A178,"")</f>
        <v/>
      </c>
      <c r="BA178" s="218" t="str">
        <f>IF(AZ178="","",'Résultats élèves'!M170)</f>
        <v/>
      </c>
      <c r="BB178" s="219" t="str">
        <f>IF(OR(AND('Résultats élèves'!M170&gt;=$E$4,'Résultats élèves'!M170&lt;=$E$5),'Résultats élèves'!M170="A"),'Groupes de besoin'!A178,"")</f>
        <v/>
      </c>
      <c r="BC178" s="220" t="str">
        <f>IF(BB178="","",'Résultats élèves'!M170)</f>
        <v/>
      </c>
    </row>
    <row r="179" spans="1:55" s="225" customFormat="1">
      <c r="A179" s="227" t="str">
        <f>IF(Accueil!F180="","",Accueil!F180)</f>
        <v/>
      </c>
      <c r="B179" s="217" t="str">
        <f>IF(OR('Résultats élèves'!D171&lt;$E$4,'Résultats élèves'!D171="A"),'Groupes de besoin'!A179,"")</f>
        <v/>
      </c>
      <c r="C179" s="218" t="str">
        <f>IF(B179="","",'Résultats élèves'!D171)</f>
        <v/>
      </c>
      <c r="D179" s="219" t="str">
        <f>IF(OR(AND('Résultats élèves'!D171&gt;=$E$4,'Résultats élèves'!D171&lt;=$E$5),'Résultats élèves'!D171="A"),'Groupes de besoin'!A179,"")</f>
        <v/>
      </c>
      <c r="E179" s="220" t="str">
        <f>IF(D179="","",'Résultats élèves'!D171)</f>
        <v/>
      </c>
      <c r="F179" s="221"/>
      <c r="G179" s="217" t="str">
        <f>IF(OR('Résultats élèves'!E171&lt;$E$4,'Résultats élèves'!E171="A"),'Groupes de besoin'!A179,"")</f>
        <v/>
      </c>
      <c r="H179" s="218" t="str">
        <f>IF(G179="","",'Résultats élèves'!E171)</f>
        <v/>
      </c>
      <c r="I179" s="219" t="str">
        <f>IF(OR(AND('Résultats élèves'!E171&gt;=$E$4,'Résultats élèves'!E171&lt;=$E$5),'Résultats élèves'!E171="A"),'Groupes de besoin'!A179,"")</f>
        <v/>
      </c>
      <c r="J179" s="220" t="str">
        <f>IF(I179="","",'Résultats élèves'!E171)</f>
        <v/>
      </c>
      <c r="K179" s="221"/>
      <c r="L179" s="217" t="str">
        <f>IF(OR('Résultats élèves'!F171&lt;$E$4,'Résultats élèves'!F171="A"),'Groupes de besoin'!A179,"")</f>
        <v/>
      </c>
      <c r="M179" s="218" t="str">
        <f>IF(L179="","",'Résultats élèves'!F171)</f>
        <v/>
      </c>
      <c r="N179" s="219" t="str">
        <f>IF(OR(AND('Résultats élèves'!F171&gt;=$E$4,'Résultats élèves'!F171&lt;=$E$5),'Résultats élèves'!F171="A"),'Groupes de besoin'!A179,"")</f>
        <v/>
      </c>
      <c r="O179" s="220" t="str">
        <f>IF(N179="","",'Résultats élèves'!F171)</f>
        <v/>
      </c>
      <c r="P179" s="221"/>
      <c r="Q179" s="217" t="str">
        <f>IF(OR('Résultats élèves'!G171&lt;$E$4,'Résultats élèves'!G171="A"),'Groupes de besoin'!A179,"")</f>
        <v/>
      </c>
      <c r="R179" s="218" t="str">
        <f>IF(Q179="","",'Résultats élèves'!G171)</f>
        <v/>
      </c>
      <c r="S179" s="219" t="str">
        <f>IF(OR(AND('Résultats élèves'!G171&gt;=$E$4,'Résultats élèves'!G171&lt;=$E$5),'Résultats élèves'!G171="A"),'Groupes de besoin'!A179,"")</f>
        <v/>
      </c>
      <c r="T179" s="220" t="str">
        <f>IF(S179="","",'Résultats élèves'!G171)</f>
        <v/>
      </c>
      <c r="U179" s="221"/>
      <c r="V179" s="217" t="str">
        <f>IF(OR('Résultats élèves'!H171&lt;$E$4,'Résultats élèves'!H171="A"),'Groupes de besoin'!A179,"")</f>
        <v/>
      </c>
      <c r="W179" s="218" t="str">
        <f>IF(V179="","",'Résultats élèves'!H171)</f>
        <v/>
      </c>
      <c r="X179" s="219" t="str">
        <f>IF(OR(AND('Résultats élèves'!H171&gt;=$E$4,'Résultats élèves'!H171&lt;=$E$5),'Résultats élèves'!H171="A"),'Groupes de besoin'!A179,"")</f>
        <v/>
      </c>
      <c r="Y179" s="220" t="str">
        <f>IF(X179="","",'Résultats élèves'!H171)</f>
        <v/>
      </c>
      <c r="Z179" s="222"/>
      <c r="AA179" s="223">
        <f t="shared" si="3"/>
        <v>24</v>
      </c>
      <c r="AB179" s="224">
        <f t="shared" si="1"/>
        <v>20</v>
      </c>
      <c r="AC179" s="291" t="str">
        <f>IF(AA179&lt;$AA$9,#REF!,"")</f>
        <v/>
      </c>
      <c r="AD179" s="291"/>
      <c r="AE179" s="226"/>
      <c r="AF179" s="217" t="str">
        <f>IF(OR('Résultats élèves'!I171&lt;$E$4,'Résultats élèves'!I171="A"),'Groupes de besoin'!A179,"")</f>
        <v/>
      </c>
      <c r="AG179" s="218" t="str">
        <f>IF(AF179="","",'Résultats élèves'!I171)</f>
        <v/>
      </c>
      <c r="AH179" s="219" t="str">
        <f>IF(OR(AND('Résultats élèves'!I171&gt;=$E$4,'Résultats élèves'!I171&lt;=$E$5),'Résultats élèves'!I171="A"),'Groupes de besoin'!A179,"")</f>
        <v/>
      </c>
      <c r="AI179" s="220" t="str">
        <f>IF(AH179="","",'Résultats élèves'!I171)</f>
        <v/>
      </c>
      <c r="AJ179" s="221"/>
      <c r="AK179" s="217" t="str">
        <f>IF(OR('Résultats élèves'!J171&lt;$E$4,'Résultats élèves'!J171="A"),'Groupes de besoin'!A179,"")</f>
        <v/>
      </c>
      <c r="AL179" s="218" t="str">
        <f>IF(AK179="","",'Résultats élèves'!J171)</f>
        <v/>
      </c>
      <c r="AM179" s="219" t="str">
        <f>IF(OR(AND('Résultats élèves'!J171&gt;=$E$4,'Résultats élèves'!J171&lt;=$E$5),'Résultats élèves'!J171="A"),'Groupes de besoin'!A179,"")</f>
        <v/>
      </c>
      <c r="AN179" s="220" t="str">
        <f>IF(AM179="","",'Résultats élèves'!J171)</f>
        <v/>
      </c>
      <c r="AO179" s="221"/>
      <c r="AP179" s="217" t="str">
        <f>IF(OR('Résultats élèves'!K171&lt;$E$4,'Résultats élèves'!K171="A"),'Groupes de besoin'!A179,"")</f>
        <v/>
      </c>
      <c r="AQ179" s="218" t="str">
        <f>IF(AP179="","",'Résultats élèves'!K171)</f>
        <v/>
      </c>
      <c r="AR179" s="219" t="str">
        <f>IF(OR(AND('Résultats élèves'!K171&gt;=$E$4,'Résultats élèves'!K171&lt;=$E$5),'Résultats élèves'!K171="A"),'Groupes de besoin'!A179,"")</f>
        <v/>
      </c>
      <c r="AS179" s="220" t="str">
        <f>IF(AR179="","",'Résultats élèves'!K171)</f>
        <v/>
      </c>
      <c r="AT179" s="221"/>
      <c r="AU179" s="217" t="str">
        <f>IF(OR('Résultats élèves'!L171&lt;$E$4,'Résultats élèves'!L171="A"),'Groupes de besoin'!A179,"")</f>
        <v/>
      </c>
      <c r="AV179" s="218" t="str">
        <f>IF(AU179="","",'Résultats élèves'!L171)</f>
        <v/>
      </c>
      <c r="AW179" s="219" t="str">
        <f>IF(OR(AND('Résultats élèves'!L171&gt;=$E$4,'Résultats élèves'!L171&lt;=$E$5),'Résultats élèves'!L171="A"),'Groupes de besoin'!A179,"")</f>
        <v/>
      </c>
      <c r="AX179" s="220" t="str">
        <f>IF(AW179="","",'Résultats élèves'!L171)</f>
        <v/>
      </c>
      <c r="AY179" s="221"/>
      <c r="AZ179" s="217" t="str">
        <f>IF(OR('Résultats élèves'!M171&lt;$E$4,'Résultats élèves'!M171="A"),'Groupes de besoin'!A179,"")</f>
        <v/>
      </c>
      <c r="BA179" s="218" t="str">
        <f>IF(AZ179="","",'Résultats élèves'!M171)</f>
        <v/>
      </c>
      <c r="BB179" s="219" t="str">
        <f>IF(OR(AND('Résultats élèves'!M171&gt;=$E$4,'Résultats élèves'!M171&lt;=$E$5),'Résultats élèves'!M171="A"),'Groupes de besoin'!A179,"")</f>
        <v/>
      </c>
      <c r="BC179" s="220" t="str">
        <f>IF(BB179="","",'Résultats élèves'!M171)</f>
        <v/>
      </c>
    </row>
    <row r="180" spans="1:55" s="225" customFormat="1">
      <c r="A180" s="227" t="str">
        <f>IF(Accueil!F181="","",Accueil!F181)</f>
        <v/>
      </c>
      <c r="B180" s="217" t="str">
        <f>IF(OR('Résultats élèves'!D172&lt;$E$4,'Résultats élèves'!D172="A"),'Groupes de besoin'!A180,"")</f>
        <v/>
      </c>
      <c r="C180" s="218" t="str">
        <f>IF(B180="","",'Résultats élèves'!D172)</f>
        <v/>
      </c>
      <c r="D180" s="219" t="str">
        <f>IF(OR(AND('Résultats élèves'!D172&gt;=$E$4,'Résultats élèves'!D172&lt;=$E$5),'Résultats élèves'!D172="A"),'Groupes de besoin'!A180,"")</f>
        <v/>
      </c>
      <c r="E180" s="220" t="str">
        <f>IF(D180="","",'Résultats élèves'!D172)</f>
        <v/>
      </c>
      <c r="F180" s="221"/>
      <c r="G180" s="217" t="str">
        <f>IF(OR('Résultats élèves'!E172&lt;$E$4,'Résultats élèves'!E172="A"),'Groupes de besoin'!A180,"")</f>
        <v/>
      </c>
      <c r="H180" s="218" t="str">
        <f>IF(G180="","",'Résultats élèves'!E172)</f>
        <v/>
      </c>
      <c r="I180" s="219" t="str">
        <f>IF(OR(AND('Résultats élèves'!E172&gt;=$E$4,'Résultats élèves'!E172&lt;=$E$5),'Résultats élèves'!E172="A"),'Groupes de besoin'!A180,"")</f>
        <v/>
      </c>
      <c r="J180" s="220" t="str">
        <f>IF(I180="","",'Résultats élèves'!E172)</f>
        <v/>
      </c>
      <c r="K180" s="221"/>
      <c r="L180" s="217" t="str">
        <f>IF(OR('Résultats élèves'!F172&lt;$E$4,'Résultats élèves'!F172="A"),'Groupes de besoin'!A180,"")</f>
        <v/>
      </c>
      <c r="M180" s="218" t="str">
        <f>IF(L180="","",'Résultats élèves'!F172)</f>
        <v/>
      </c>
      <c r="N180" s="219" t="str">
        <f>IF(OR(AND('Résultats élèves'!F172&gt;=$E$4,'Résultats élèves'!F172&lt;=$E$5),'Résultats élèves'!F172="A"),'Groupes de besoin'!A180,"")</f>
        <v/>
      </c>
      <c r="O180" s="220" t="str">
        <f>IF(N180="","",'Résultats élèves'!F172)</f>
        <v/>
      </c>
      <c r="P180" s="221"/>
      <c r="Q180" s="217" t="str">
        <f>IF(OR('Résultats élèves'!G172&lt;$E$4,'Résultats élèves'!G172="A"),'Groupes de besoin'!A180,"")</f>
        <v/>
      </c>
      <c r="R180" s="218" t="str">
        <f>IF(Q180="","",'Résultats élèves'!G172)</f>
        <v/>
      </c>
      <c r="S180" s="219" t="str">
        <f>IF(OR(AND('Résultats élèves'!G172&gt;=$E$4,'Résultats élèves'!G172&lt;=$E$5),'Résultats élèves'!G172="A"),'Groupes de besoin'!A180,"")</f>
        <v/>
      </c>
      <c r="T180" s="220" t="str">
        <f>IF(S180="","",'Résultats élèves'!G172)</f>
        <v/>
      </c>
      <c r="U180" s="221"/>
      <c r="V180" s="217" t="str">
        <f>IF(OR('Résultats élèves'!H172&lt;$E$4,'Résultats élèves'!H172="A"),'Groupes de besoin'!A180,"")</f>
        <v/>
      </c>
      <c r="W180" s="218" t="str">
        <f>IF(V180="","",'Résultats élèves'!H172)</f>
        <v/>
      </c>
      <c r="X180" s="219" t="str">
        <f>IF(OR(AND('Résultats élèves'!H172&gt;=$E$4,'Résultats élèves'!H172&lt;=$E$5),'Résultats élèves'!H172="A"),'Groupes de besoin'!A180,"")</f>
        <v/>
      </c>
      <c r="Y180" s="220" t="str">
        <f>IF(X180="","",'Résultats élèves'!H172)</f>
        <v/>
      </c>
      <c r="Z180" s="222"/>
      <c r="AA180" s="223">
        <f t="shared" si="3"/>
        <v>24</v>
      </c>
      <c r="AB180" s="224">
        <f t="shared" si="1"/>
        <v>20</v>
      </c>
      <c r="AC180" s="291" t="str">
        <f>IF(AA180&lt;$AA$9,#REF!,"")</f>
        <v/>
      </c>
      <c r="AD180" s="291"/>
      <c r="AE180" s="226"/>
      <c r="AF180" s="217" t="str">
        <f>IF(OR('Résultats élèves'!I172&lt;$E$4,'Résultats élèves'!I172="A"),'Groupes de besoin'!A180,"")</f>
        <v/>
      </c>
      <c r="AG180" s="218" t="str">
        <f>IF(AF180="","",'Résultats élèves'!I172)</f>
        <v/>
      </c>
      <c r="AH180" s="219" t="str">
        <f>IF(OR(AND('Résultats élèves'!I172&gt;=$E$4,'Résultats élèves'!I172&lt;=$E$5),'Résultats élèves'!I172="A"),'Groupes de besoin'!A180,"")</f>
        <v/>
      </c>
      <c r="AI180" s="220" t="str">
        <f>IF(AH180="","",'Résultats élèves'!I172)</f>
        <v/>
      </c>
      <c r="AJ180" s="221"/>
      <c r="AK180" s="217" t="str">
        <f>IF(OR('Résultats élèves'!J172&lt;$E$4,'Résultats élèves'!J172="A"),'Groupes de besoin'!A180,"")</f>
        <v/>
      </c>
      <c r="AL180" s="218" t="str">
        <f>IF(AK180="","",'Résultats élèves'!J172)</f>
        <v/>
      </c>
      <c r="AM180" s="219" t="str">
        <f>IF(OR(AND('Résultats élèves'!J172&gt;=$E$4,'Résultats élèves'!J172&lt;=$E$5),'Résultats élèves'!J172="A"),'Groupes de besoin'!A180,"")</f>
        <v/>
      </c>
      <c r="AN180" s="220" t="str">
        <f>IF(AM180="","",'Résultats élèves'!J172)</f>
        <v/>
      </c>
      <c r="AO180" s="221"/>
      <c r="AP180" s="217" t="str">
        <f>IF(OR('Résultats élèves'!K172&lt;$E$4,'Résultats élèves'!K172="A"),'Groupes de besoin'!A180,"")</f>
        <v/>
      </c>
      <c r="AQ180" s="218" t="str">
        <f>IF(AP180="","",'Résultats élèves'!K172)</f>
        <v/>
      </c>
      <c r="AR180" s="219" t="str">
        <f>IF(OR(AND('Résultats élèves'!K172&gt;=$E$4,'Résultats élèves'!K172&lt;=$E$5),'Résultats élèves'!K172="A"),'Groupes de besoin'!A180,"")</f>
        <v/>
      </c>
      <c r="AS180" s="220" t="str">
        <f>IF(AR180="","",'Résultats élèves'!K172)</f>
        <v/>
      </c>
      <c r="AT180" s="221"/>
      <c r="AU180" s="217" t="str">
        <f>IF(OR('Résultats élèves'!L172&lt;$E$4,'Résultats élèves'!L172="A"),'Groupes de besoin'!A180,"")</f>
        <v/>
      </c>
      <c r="AV180" s="218" t="str">
        <f>IF(AU180="","",'Résultats élèves'!L172)</f>
        <v/>
      </c>
      <c r="AW180" s="219" t="str">
        <f>IF(OR(AND('Résultats élèves'!L172&gt;=$E$4,'Résultats élèves'!L172&lt;=$E$5),'Résultats élèves'!L172="A"),'Groupes de besoin'!A180,"")</f>
        <v/>
      </c>
      <c r="AX180" s="220" t="str">
        <f>IF(AW180="","",'Résultats élèves'!L172)</f>
        <v/>
      </c>
      <c r="AY180" s="221"/>
      <c r="AZ180" s="217" t="str">
        <f>IF(OR('Résultats élèves'!M172&lt;$E$4,'Résultats élèves'!M172="A"),'Groupes de besoin'!A180,"")</f>
        <v/>
      </c>
      <c r="BA180" s="218" t="str">
        <f>IF(AZ180="","",'Résultats élèves'!M172)</f>
        <v/>
      </c>
      <c r="BB180" s="219" t="str">
        <f>IF(OR(AND('Résultats élèves'!M172&gt;=$E$4,'Résultats élèves'!M172&lt;=$E$5),'Résultats élèves'!M172="A"),'Groupes de besoin'!A180,"")</f>
        <v/>
      </c>
      <c r="BC180" s="220" t="str">
        <f>IF(BB180="","",'Résultats élèves'!M172)</f>
        <v/>
      </c>
    </row>
    <row r="181" spans="1:55" s="225" customFormat="1">
      <c r="A181" s="227" t="str">
        <f>IF(Accueil!F182="","",Accueil!F182)</f>
        <v/>
      </c>
      <c r="B181" s="217" t="str">
        <f>IF(OR('Résultats élèves'!D173&lt;$E$4,'Résultats élèves'!D173="A"),'Groupes de besoin'!A181,"")</f>
        <v/>
      </c>
      <c r="C181" s="218" t="str">
        <f>IF(B181="","",'Résultats élèves'!D173)</f>
        <v/>
      </c>
      <c r="D181" s="219" t="str">
        <f>IF(OR(AND('Résultats élèves'!D173&gt;=$E$4,'Résultats élèves'!D173&lt;=$E$5),'Résultats élèves'!D173="A"),'Groupes de besoin'!A181,"")</f>
        <v/>
      </c>
      <c r="E181" s="220" t="str">
        <f>IF(D181="","",'Résultats élèves'!D173)</f>
        <v/>
      </c>
      <c r="F181" s="221"/>
      <c r="G181" s="217" t="str">
        <f>IF(OR('Résultats élèves'!E173&lt;$E$4,'Résultats élèves'!E173="A"),'Groupes de besoin'!A181,"")</f>
        <v/>
      </c>
      <c r="H181" s="218" t="str">
        <f>IF(G181="","",'Résultats élèves'!E173)</f>
        <v/>
      </c>
      <c r="I181" s="219" t="str">
        <f>IF(OR(AND('Résultats élèves'!E173&gt;=$E$4,'Résultats élèves'!E173&lt;=$E$5),'Résultats élèves'!E173="A"),'Groupes de besoin'!A181,"")</f>
        <v/>
      </c>
      <c r="J181" s="220" t="str">
        <f>IF(I181="","",'Résultats élèves'!E173)</f>
        <v/>
      </c>
      <c r="K181" s="221"/>
      <c r="L181" s="217" t="str">
        <f>IF(OR('Résultats élèves'!F173&lt;$E$4,'Résultats élèves'!F173="A"),'Groupes de besoin'!A181,"")</f>
        <v/>
      </c>
      <c r="M181" s="218" t="str">
        <f>IF(L181="","",'Résultats élèves'!F173)</f>
        <v/>
      </c>
      <c r="N181" s="219" t="str">
        <f>IF(OR(AND('Résultats élèves'!F173&gt;=$E$4,'Résultats élèves'!F173&lt;=$E$5),'Résultats élèves'!F173="A"),'Groupes de besoin'!A181,"")</f>
        <v/>
      </c>
      <c r="O181" s="220" t="str">
        <f>IF(N181="","",'Résultats élèves'!F173)</f>
        <v/>
      </c>
      <c r="P181" s="221"/>
      <c r="Q181" s="217" t="str">
        <f>IF(OR('Résultats élèves'!G173&lt;$E$4,'Résultats élèves'!G173="A"),'Groupes de besoin'!A181,"")</f>
        <v/>
      </c>
      <c r="R181" s="218" t="str">
        <f>IF(Q181="","",'Résultats élèves'!G173)</f>
        <v/>
      </c>
      <c r="S181" s="219" t="str">
        <f>IF(OR(AND('Résultats élèves'!G173&gt;=$E$4,'Résultats élèves'!G173&lt;=$E$5),'Résultats élèves'!G173="A"),'Groupes de besoin'!A181,"")</f>
        <v/>
      </c>
      <c r="T181" s="220" t="str">
        <f>IF(S181="","",'Résultats élèves'!G173)</f>
        <v/>
      </c>
      <c r="U181" s="221"/>
      <c r="V181" s="217" t="str">
        <f>IF(OR('Résultats élèves'!H173&lt;$E$4,'Résultats élèves'!H173="A"),'Groupes de besoin'!A181,"")</f>
        <v/>
      </c>
      <c r="W181" s="218" t="str">
        <f>IF(V181="","",'Résultats élèves'!H173)</f>
        <v/>
      </c>
      <c r="X181" s="219" t="str">
        <f>IF(OR(AND('Résultats élèves'!H173&gt;=$E$4,'Résultats élèves'!H173&lt;=$E$5),'Résultats élèves'!H173="A"),'Groupes de besoin'!A181,"")</f>
        <v/>
      </c>
      <c r="Y181" s="220" t="str">
        <f>IF(X181="","",'Résultats élèves'!H173)</f>
        <v/>
      </c>
      <c r="Z181" s="222"/>
      <c r="AA181" s="223">
        <f t="shared" si="3"/>
        <v>24</v>
      </c>
      <c r="AB181" s="224">
        <f t="shared" si="1"/>
        <v>20</v>
      </c>
      <c r="AC181" s="291" t="str">
        <f>IF(AA181&lt;$AA$9,#REF!,"")</f>
        <v/>
      </c>
      <c r="AD181" s="291"/>
      <c r="AE181" s="226"/>
      <c r="AF181" s="217" t="str">
        <f>IF(OR('Résultats élèves'!I173&lt;$E$4,'Résultats élèves'!I173="A"),'Groupes de besoin'!A181,"")</f>
        <v/>
      </c>
      <c r="AG181" s="218" t="str">
        <f>IF(AF181="","",'Résultats élèves'!I173)</f>
        <v/>
      </c>
      <c r="AH181" s="219" t="str">
        <f>IF(OR(AND('Résultats élèves'!I173&gt;=$E$4,'Résultats élèves'!I173&lt;=$E$5),'Résultats élèves'!I173="A"),'Groupes de besoin'!A181,"")</f>
        <v/>
      </c>
      <c r="AI181" s="220" t="str">
        <f>IF(AH181="","",'Résultats élèves'!I173)</f>
        <v/>
      </c>
      <c r="AJ181" s="221"/>
      <c r="AK181" s="217" t="str">
        <f>IF(OR('Résultats élèves'!J173&lt;$E$4,'Résultats élèves'!J173="A"),'Groupes de besoin'!A181,"")</f>
        <v/>
      </c>
      <c r="AL181" s="218" t="str">
        <f>IF(AK181="","",'Résultats élèves'!J173)</f>
        <v/>
      </c>
      <c r="AM181" s="219" t="str">
        <f>IF(OR(AND('Résultats élèves'!J173&gt;=$E$4,'Résultats élèves'!J173&lt;=$E$5),'Résultats élèves'!J173="A"),'Groupes de besoin'!A181,"")</f>
        <v/>
      </c>
      <c r="AN181" s="220" t="str">
        <f>IF(AM181="","",'Résultats élèves'!J173)</f>
        <v/>
      </c>
      <c r="AO181" s="221"/>
      <c r="AP181" s="217" t="str">
        <f>IF(OR('Résultats élèves'!K173&lt;$E$4,'Résultats élèves'!K173="A"),'Groupes de besoin'!A181,"")</f>
        <v/>
      </c>
      <c r="AQ181" s="218" t="str">
        <f>IF(AP181="","",'Résultats élèves'!K173)</f>
        <v/>
      </c>
      <c r="AR181" s="219" t="str">
        <f>IF(OR(AND('Résultats élèves'!K173&gt;=$E$4,'Résultats élèves'!K173&lt;=$E$5),'Résultats élèves'!K173="A"),'Groupes de besoin'!A181,"")</f>
        <v/>
      </c>
      <c r="AS181" s="220" t="str">
        <f>IF(AR181="","",'Résultats élèves'!K173)</f>
        <v/>
      </c>
      <c r="AT181" s="221"/>
      <c r="AU181" s="217" t="str">
        <f>IF(OR('Résultats élèves'!L173&lt;$E$4,'Résultats élèves'!L173="A"),'Groupes de besoin'!A181,"")</f>
        <v/>
      </c>
      <c r="AV181" s="218" t="str">
        <f>IF(AU181="","",'Résultats élèves'!L173)</f>
        <v/>
      </c>
      <c r="AW181" s="219" t="str">
        <f>IF(OR(AND('Résultats élèves'!L173&gt;=$E$4,'Résultats élèves'!L173&lt;=$E$5),'Résultats élèves'!L173="A"),'Groupes de besoin'!A181,"")</f>
        <v/>
      </c>
      <c r="AX181" s="220" t="str">
        <f>IF(AW181="","",'Résultats élèves'!L173)</f>
        <v/>
      </c>
      <c r="AY181" s="221"/>
      <c r="AZ181" s="217" t="str">
        <f>IF(OR('Résultats élèves'!M173&lt;$E$4,'Résultats élèves'!M173="A"),'Groupes de besoin'!A181,"")</f>
        <v/>
      </c>
      <c r="BA181" s="218" t="str">
        <f>IF(AZ181="","",'Résultats élèves'!M173)</f>
        <v/>
      </c>
      <c r="BB181" s="219" t="str">
        <f>IF(OR(AND('Résultats élèves'!M173&gt;=$E$4,'Résultats élèves'!M173&lt;=$E$5),'Résultats élèves'!M173="A"),'Groupes de besoin'!A181,"")</f>
        <v/>
      </c>
      <c r="BC181" s="220" t="str">
        <f>IF(BB181="","",'Résultats élèves'!M173)</f>
        <v/>
      </c>
    </row>
    <row r="182" spans="1:55" s="225" customFormat="1">
      <c r="A182" s="227" t="str">
        <f>IF(Accueil!F183="","",Accueil!F183)</f>
        <v/>
      </c>
      <c r="B182" s="217" t="str">
        <f>IF(OR('Résultats élèves'!D174&lt;$E$4,'Résultats élèves'!D174="A"),'Groupes de besoin'!A182,"")</f>
        <v/>
      </c>
      <c r="C182" s="218" t="str">
        <f>IF(B182="","",'Résultats élèves'!D174)</f>
        <v/>
      </c>
      <c r="D182" s="219" t="str">
        <f>IF(OR(AND('Résultats élèves'!D174&gt;=$E$4,'Résultats élèves'!D174&lt;=$E$5),'Résultats élèves'!D174="A"),'Groupes de besoin'!A182,"")</f>
        <v/>
      </c>
      <c r="E182" s="220" t="str">
        <f>IF(D182="","",'Résultats élèves'!D174)</f>
        <v/>
      </c>
      <c r="F182" s="221"/>
      <c r="G182" s="217" t="str">
        <f>IF(OR('Résultats élèves'!E174&lt;$E$4,'Résultats élèves'!E174="A"),'Groupes de besoin'!A182,"")</f>
        <v/>
      </c>
      <c r="H182" s="218" t="str">
        <f>IF(G182="","",'Résultats élèves'!E174)</f>
        <v/>
      </c>
      <c r="I182" s="219" t="str">
        <f>IF(OR(AND('Résultats élèves'!E174&gt;=$E$4,'Résultats élèves'!E174&lt;=$E$5),'Résultats élèves'!E174="A"),'Groupes de besoin'!A182,"")</f>
        <v/>
      </c>
      <c r="J182" s="220" t="str">
        <f>IF(I182="","",'Résultats élèves'!E174)</f>
        <v/>
      </c>
      <c r="K182" s="221"/>
      <c r="L182" s="217" t="str">
        <f>IF(OR('Résultats élèves'!F174&lt;$E$4,'Résultats élèves'!F174="A"),'Groupes de besoin'!A182,"")</f>
        <v/>
      </c>
      <c r="M182" s="218" t="str">
        <f>IF(L182="","",'Résultats élèves'!F174)</f>
        <v/>
      </c>
      <c r="N182" s="219" t="str">
        <f>IF(OR(AND('Résultats élèves'!F174&gt;=$E$4,'Résultats élèves'!F174&lt;=$E$5),'Résultats élèves'!F174="A"),'Groupes de besoin'!A182,"")</f>
        <v/>
      </c>
      <c r="O182" s="220" t="str">
        <f>IF(N182="","",'Résultats élèves'!F174)</f>
        <v/>
      </c>
      <c r="P182" s="221"/>
      <c r="Q182" s="217" t="str">
        <f>IF(OR('Résultats élèves'!G174&lt;$E$4,'Résultats élèves'!G174="A"),'Groupes de besoin'!A182,"")</f>
        <v/>
      </c>
      <c r="R182" s="218" t="str">
        <f>IF(Q182="","",'Résultats élèves'!G174)</f>
        <v/>
      </c>
      <c r="S182" s="219" t="str">
        <f>IF(OR(AND('Résultats élèves'!G174&gt;=$E$4,'Résultats élèves'!G174&lt;=$E$5),'Résultats élèves'!G174="A"),'Groupes de besoin'!A182,"")</f>
        <v/>
      </c>
      <c r="T182" s="220" t="str">
        <f>IF(S182="","",'Résultats élèves'!G174)</f>
        <v/>
      </c>
      <c r="U182" s="221"/>
      <c r="V182" s="217" t="str">
        <f>IF(OR('Résultats élèves'!H174&lt;$E$4,'Résultats élèves'!H174="A"),'Groupes de besoin'!A182,"")</f>
        <v/>
      </c>
      <c r="W182" s="218" t="str">
        <f>IF(V182="","",'Résultats élèves'!H174)</f>
        <v/>
      </c>
      <c r="X182" s="219" t="str">
        <f>IF(OR(AND('Résultats élèves'!H174&gt;=$E$4,'Résultats élèves'!H174&lt;=$E$5),'Résultats élèves'!H174="A"),'Groupes de besoin'!A182,"")</f>
        <v/>
      </c>
      <c r="Y182" s="220" t="str">
        <f>IF(X182="","",'Résultats élèves'!H174)</f>
        <v/>
      </c>
      <c r="Z182" s="222"/>
      <c r="AA182" s="223">
        <f t="shared" si="3"/>
        <v>24</v>
      </c>
      <c r="AB182" s="224">
        <f t="shared" si="1"/>
        <v>20</v>
      </c>
      <c r="AC182" s="291" t="str">
        <f>IF(AA182&lt;$AA$9,#REF!,"")</f>
        <v/>
      </c>
      <c r="AD182" s="291"/>
      <c r="AE182" s="226"/>
      <c r="AF182" s="217" t="str">
        <f>IF(OR('Résultats élèves'!I174&lt;$E$4,'Résultats élèves'!I174="A"),'Groupes de besoin'!A182,"")</f>
        <v/>
      </c>
      <c r="AG182" s="218" t="str">
        <f>IF(AF182="","",'Résultats élèves'!I174)</f>
        <v/>
      </c>
      <c r="AH182" s="219" t="str">
        <f>IF(OR(AND('Résultats élèves'!I174&gt;=$E$4,'Résultats élèves'!I174&lt;=$E$5),'Résultats élèves'!I174="A"),'Groupes de besoin'!A182,"")</f>
        <v/>
      </c>
      <c r="AI182" s="220" t="str">
        <f>IF(AH182="","",'Résultats élèves'!I174)</f>
        <v/>
      </c>
      <c r="AJ182" s="221"/>
      <c r="AK182" s="217" t="str">
        <f>IF(OR('Résultats élèves'!J174&lt;$E$4,'Résultats élèves'!J174="A"),'Groupes de besoin'!A182,"")</f>
        <v/>
      </c>
      <c r="AL182" s="218" t="str">
        <f>IF(AK182="","",'Résultats élèves'!J174)</f>
        <v/>
      </c>
      <c r="AM182" s="219" t="str">
        <f>IF(OR(AND('Résultats élèves'!J174&gt;=$E$4,'Résultats élèves'!J174&lt;=$E$5),'Résultats élèves'!J174="A"),'Groupes de besoin'!A182,"")</f>
        <v/>
      </c>
      <c r="AN182" s="220" t="str">
        <f>IF(AM182="","",'Résultats élèves'!J174)</f>
        <v/>
      </c>
      <c r="AO182" s="221"/>
      <c r="AP182" s="217" t="str">
        <f>IF(OR('Résultats élèves'!K174&lt;$E$4,'Résultats élèves'!K174="A"),'Groupes de besoin'!A182,"")</f>
        <v/>
      </c>
      <c r="AQ182" s="218" t="str">
        <f>IF(AP182="","",'Résultats élèves'!K174)</f>
        <v/>
      </c>
      <c r="AR182" s="219" t="str">
        <f>IF(OR(AND('Résultats élèves'!K174&gt;=$E$4,'Résultats élèves'!K174&lt;=$E$5),'Résultats élèves'!K174="A"),'Groupes de besoin'!A182,"")</f>
        <v/>
      </c>
      <c r="AS182" s="220" t="str">
        <f>IF(AR182="","",'Résultats élèves'!K174)</f>
        <v/>
      </c>
      <c r="AT182" s="221"/>
      <c r="AU182" s="217" t="str">
        <f>IF(OR('Résultats élèves'!L174&lt;$E$4,'Résultats élèves'!L174="A"),'Groupes de besoin'!A182,"")</f>
        <v/>
      </c>
      <c r="AV182" s="218" t="str">
        <f>IF(AU182="","",'Résultats élèves'!L174)</f>
        <v/>
      </c>
      <c r="AW182" s="219" t="str">
        <f>IF(OR(AND('Résultats élèves'!L174&gt;=$E$4,'Résultats élèves'!L174&lt;=$E$5),'Résultats élèves'!L174="A"),'Groupes de besoin'!A182,"")</f>
        <v/>
      </c>
      <c r="AX182" s="220" t="str">
        <f>IF(AW182="","",'Résultats élèves'!L174)</f>
        <v/>
      </c>
      <c r="AY182" s="221"/>
      <c r="AZ182" s="217" t="str">
        <f>IF(OR('Résultats élèves'!M174&lt;$E$4,'Résultats élèves'!M174="A"),'Groupes de besoin'!A182,"")</f>
        <v/>
      </c>
      <c r="BA182" s="218" t="str">
        <f>IF(AZ182="","",'Résultats élèves'!M174)</f>
        <v/>
      </c>
      <c r="BB182" s="219" t="str">
        <f>IF(OR(AND('Résultats élèves'!M174&gt;=$E$4,'Résultats élèves'!M174&lt;=$E$5),'Résultats élèves'!M174="A"),'Groupes de besoin'!A182,"")</f>
        <v/>
      </c>
      <c r="BC182" s="220" t="str">
        <f>IF(BB182="","",'Résultats élèves'!M174)</f>
        <v/>
      </c>
    </row>
    <row r="183" spans="1:55" s="225" customFormat="1">
      <c r="A183" s="227" t="str">
        <f>IF(Accueil!F184="","",Accueil!F184)</f>
        <v/>
      </c>
      <c r="B183" s="217" t="str">
        <f>IF(OR('Résultats élèves'!D175&lt;$E$4,'Résultats élèves'!D175="A"),'Groupes de besoin'!A183,"")</f>
        <v/>
      </c>
      <c r="C183" s="218" t="str">
        <f>IF(B183="","",'Résultats élèves'!D175)</f>
        <v/>
      </c>
      <c r="D183" s="219" t="str">
        <f>IF(OR(AND('Résultats élèves'!D175&gt;=$E$4,'Résultats élèves'!D175&lt;=$E$5),'Résultats élèves'!D175="A"),'Groupes de besoin'!A183,"")</f>
        <v/>
      </c>
      <c r="E183" s="220" t="str">
        <f>IF(D183="","",'Résultats élèves'!D175)</f>
        <v/>
      </c>
      <c r="F183" s="221"/>
      <c r="G183" s="217" t="str">
        <f>IF(OR('Résultats élèves'!E175&lt;$E$4,'Résultats élèves'!E175="A"),'Groupes de besoin'!A183,"")</f>
        <v/>
      </c>
      <c r="H183" s="218" t="str">
        <f>IF(G183="","",'Résultats élèves'!E175)</f>
        <v/>
      </c>
      <c r="I183" s="219" t="str">
        <f>IF(OR(AND('Résultats élèves'!E175&gt;=$E$4,'Résultats élèves'!E175&lt;=$E$5),'Résultats élèves'!E175="A"),'Groupes de besoin'!A183,"")</f>
        <v/>
      </c>
      <c r="J183" s="220" t="str">
        <f>IF(I183="","",'Résultats élèves'!E175)</f>
        <v/>
      </c>
      <c r="K183" s="221"/>
      <c r="L183" s="217" t="str">
        <f>IF(OR('Résultats élèves'!F175&lt;$E$4,'Résultats élèves'!F175="A"),'Groupes de besoin'!A183,"")</f>
        <v/>
      </c>
      <c r="M183" s="218" t="str">
        <f>IF(L183="","",'Résultats élèves'!F175)</f>
        <v/>
      </c>
      <c r="N183" s="219" t="str">
        <f>IF(OR(AND('Résultats élèves'!F175&gt;=$E$4,'Résultats élèves'!F175&lt;=$E$5),'Résultats élèves'!F175="A"),'Groupes de besoin'!A183,"")</f>
        <v/>
      </c>
      <c r="O183" s="220" t="str">
        <f>IF(N183="","",'Résultats élèves'!F175)</f>
        <v/>
      </c>
      <c r="P183" s="221"/>
      <c r="Q183" s="217" t="str">
        <f>IF(OR('Résultats élèves'!G175&lt;$E$4,'Résultats élèves'!G175="A"),'Groupes de besoin'!A183,"")</f>
        <v/>
      </c>
      <c r="R183" s="218" t="str">
        <f>IF(Q183="","",'Résultats élèves'!G175)</f>
        <v/>
      </c>
      <c r="S183" s="219" t="str">
        <f>IF(OR(AND('Résultats élèves'!G175&gt;=$E$4,'Résultats élèves'!G175&lt;=$E$5),'Résultats élèves'!G175="A"),'Groupes de besoin'!A183,"")</f>
        <v/>
      </c>
      <c r="T183" s="220" t="str">
        <f>IF(S183="","",'Résultats élèves'!G175)</f>
        <v/>
      </c>
      <c r="U183" s="221"/>
      <c r="V183" s="217" t="str">
        <f>IF(OR('Résultats élèves'!H175&lt;$E$4,'Résultats élèves'!H175="A"),'Groupes de besoin'!A183,"")</f>
        <v/>
      </c>
      <c r="W183" s="218" t="str">
        <f>IF(V183="","",'Résultats élèves'!H175)</f>
        <v/>
      </c>
      <c r="X183" s="219" t="str">
        <f>IF(OR(AND('Résultats élèves'!H175&gt;=$E$4,'Résultats élèves'!H175&lt;=$E$5),'Résultats élèves'!H175="A"),'Groupes de besoin'!A183,"")</f>
        <v/>
      </c>
      <c r="Y183" s="220" t="str">
        <f>IF(X183="","",'Résultats élèves'!H175)</f>
        <v/>
      </c>
      <c r="Z183" s="222"/>
      <c r="AA183" s="223">
        <f t="shared" si="3"/>
        <v>24</v>
      </c>
      <c r="AB183" s="224">
        <f t="shared" si="1"/>
        <v>20</v>
      </c>
      <c r="AC183" s="291" t="str">
        <f>IF(AA183&lt;$AA$9,#REF!,"")</f>
        <v/>
      </c>
      <c r="AD183" s="291"/>
      <c r="AE183" s="226"/>
      <c r="AF183" s="217" t="str">
        <f>IF(OR('Résultats élèves'!I175&lt;$E$4,'Résultats élèves'!I175="A"),'Groupes de besoin'!A183,"")</f>
        <v/>
      </c>
      <c r="AG183" s="218" t="str">
        <f>IF(AF183="","",'Résultats élèves'!I175)</f>
        <v/>
      </c>
      <c r="AH183" s="219" t="str">
        <f>IF(OR(AND('Résultats élèves'!I175&gt;=$E$4,'Résultats élèves'!I175&lt;=$E$5),'Résultats élèves'!I175="A"),'Groupes de besoin'!A183,"")</f>
        <v/>
      </c>
      <c r="AI183" s="220" t="str">
        <f>IF(AH183="","",'Résultats élèves'!I175)</f>
        <v/>
      </c>
      <c r="AJ183" s="221"/>
      <c r="AK183" s="217" t="str">
        <f>IF(OR('Résultats élèves'!J175&lt;$E$4,'Résultats élèves'!J175="A"),'Groupes de besoin'!A183,"")</f>
        <v/>
      </c>
      <c r="AL183" s="218" t="str">
        <f>IF(AK183="","",'Résultats élèves'!J175)</f>
        <v/>
      </c>
      <c r="AM183" s="219" t="str">
        <f>IF(OR(AND('Résultats élèves'!J175&gt;=$E$4,'Résultats élèves'!J175&lt;=$E$5),'Résultats élèves'!J175="A"),'Groupes de besoin'!A183,"")</f>
        <v/>
      </c>
      <c r="AN183" s="220" t="str">
        <f>IF(AM183="","",'Résultats élèves'!J175)</f>
        <v/>
      </c>
      <c r="AO183" s="221"/>
      <c r="AP183" s="217" t="str">
        <f>IF(OR('Résultats élèves'!K175&lt;$E$4,'Résultats élèves'!K175="A"),'Groupes de besoin'!A183,"")</f>
        <v/>
      </c>
      <c r="AQ183" s="218" t="str">
        <f>IF(AP183="","",'Résultats élèves'!K175)</f>
        <v/>
      </c>
      <c r="AR183" s="219" t="str">
        <f>IF(OR(AND('Résultats élèves'!K175&gt;=$E$4,'Résultats élèves'!K175&lt;=$E$5),'Résultats élèves'!K175="A"),'Groupes de besoin'!A183,"")</f>
        <v/>
      </c>
      <c r="AS183" s="220" t="str">
        <f>IF(AR183="","",'Résultats élèves'!K175)</f>
        <v/>
      </c>
      <c r="AT183" s="221"/>
      <c r="AU183" s="217" t="str">
        <f>IF(OR('Résultats élèves'!L175&lt;$E$4,'Résultats élèves'!L175="A"),'Groupes de besoin'!A183,"")</f>
        <v/>
      </c>
      <c r="AV183" s="218" t="str">
        <f>IF(AU183="","",'Résultats élèves'!L175)</f>
        <v/>
      </c>
      <c r="AW183" s="219" t="str">
        <f>IF(OR(AND('Résultats élèves'!L175&gt;=$E$4,'Résultats élèves'!L175&lt;=$E$5),'Résultats élèves'!L175="A"),'Groupes de besoin'!A183,"")</f>
        <v/>
      </c>
      <c r="AX183" s="220" t="str">
        <f>IF(AW183="","",'Résultats élèves'!L175)</f>
        <v/>
      </c>
      <c r="AY183" s="221"/>
      <c r="AZ183" s="217" t="str">
        <f>IF(OR('Résultats élèves'!M175&lt;$E$4,'Résultats élèves'!M175="A"),'Groupes de besoin'!A183,"")</f>
        <v/>
      </c>
      <c r="BA183" s="218" t="str">
        <f>IF(AZ183="","",'Résultats élèves'!M175)</f>
        <v/>
      </c>
      <c r="BB183" s="219" t="str">
        <f>IF(OR(AND('Résultats élèves'!M175&gt;=$E$4,'Résultats élèves'!M175&lt;=$E$5),'Résultats élèves'!M175="A"),'Groupes de besoin'!A183,"")</f>
        <v/>
      </c>
      <c r="BC183" s="220" t="str">
        <f>IF(BB183="","",'Résultats élèves'!M175)</f>
        <v/>
      </c>
    </row>
    <row r="184" spans="1:55" s="225" customFormat="1">
      <c r="A184" s="227" t="str">
        <f>IF(Accueil!F185="","",Accueil!F185)</f>
        <v/>
      </c>
      <c r="B184" s="217" t="str">
        <f>IF(OR('Résultats élèves'!D176&lt;$E$4,'Résultats élèves'!D176="A"),'Groupes de besoin'!A184,"")</f>
        <v/>
      </c>
      <c r="C184" s="218" t="str">
        <f>IF(B184="","",'Résultats élèves'!D176)</f>
        <v/>
      </c>
      <c r="D184" s="219" t="str">
        <f>IF(OR(AND('Résultats élèves'!D176&gt;=$E$4,'Résultats élèves'!D176&lt;=$E$5),'Résultats élèves'!D176="A"),'Groupes de besoin'!A184,"")</f>
        <v/>
      </c>
      <c r="E184" s="220" t="str">
        <f>IF(D184="","",'Résultats élèves'!D176)</f>
        <v/>
      </c>
      <c r="F184" s="221"/>
      <c r="G184" s="217" t="str">
        <f>IF(OR('Résultats élèves'!E176&lt;$E$4,'Résultats élèves'!E176="A"),'Groupes de besoin'!A184,"")</f>
        <v/>
      </c>
      <c r="H184" s="218" t="str">
        <f>IF(G184="","",'Résultats élèves'!E176)</f>
        <v/>
      </c>
      <c r="I184" s="219" t="str">
        <f>IF(OR(AND('Résultats élèves'!E176&gt;=$E$4,'Résultats élèves'!E176&lt;=$E$5),'Résultats élèves'!E176="A"),'Groupes de besoin'!A184,"")</f>
        <v/>
      </c>
      <c r="J184" s="220" t="str">
        <f>IF(I184="","",'Résultats élèves'!E176)</f>
        <v/>
      </c>
      <c r="K184" s="221"/>
      <c r="L184" s="217" t="str">
        <f>IF(OR('Résultats élèves'!F176&lt;$E$4,'Résultats élèves'!F176="A"),'Groupes de besoin'!A184,"")</f>
        <v/>
      </c>
      <c r="M184" s="218" t="str">
        <f>IF(L184="","",'Résultats élèves'!F176)</f>
        <v/>
      </c>
      <c r="N184" s="219" t="str">
        <f>IF(OR(AND('Résultats élèves'!F176&gt;=$E$4,'Résultats élèves'!F176&lt;=$E$5),'Résultats élèves'!F176="A"),'Groupes de besoin'!A184,"")</f>
        <v/>
      </c>
      <c r="O184" s="220" t="str">
        <f>IF(N184="","",'Résultats élèves'!F176)</f>
        <v/>
      </c>
      <c r="P184" s="221"/>
      <c r="Q184" s="217" t="str">
        <f>IF(OR('Résultats élèves'!G176&lt;$E$4,'Résultats élèves'!G176="A"),'Groupes de besoin'!A184,"")</f>
        <v/>
      </c>
      <c r="R184" s="218" t="str">
        <f>IF(Q184="","",'Résultats élèves'!G176)</f>
        <v/>
      </c>
      <c r="S184" s="219" t="str">
        <f>IF(OR(AND('Résultats élèves'!G176&gt;=$E$4,'Résultats élèves'!G176&lt;=$E$5),'Résultats élèves'!G176="A"),'Groupes de besoin'!A184,"")</f>
        <v/>
      </c>
      <c r="T184" s="220" t="str">
        <f>IF(S184="","",'Résultats élèves'!G176)</f>
        <v/>
      </c>
      <c r="U184" s="221"/>
      <c r="V184" s="217" t="str">
        <f>IF(OR('Résultats élèves'!H176&lt;$E$4,'Résultats élèves'!H176="A"),'Groupes de besoin'!A184,"")</f>
        <v/>
      </c>
      <c r="W184" s="218" t="str">
        <f>IF(V184="","",'Résultats élèves'!H176)</f>
        <v/>
      </c>
      <c r="X184" s="219" t="str">
        <f>IF(OR(AND('Résultats élèves'!H176&gt;=$E$4,'Résultats élèves'!H176&lt;=$E$5),'Résultats élèves'!H176="A"),'Groupes de besoin'!A184,"")</f>
        <v/>
      </c>
      <c r="Y184" s="220" t="str">
        <f>IF(X184="","",'Résultats élèves'!H176)</f>
        <v/>
      </c>
      <c r="Z184" s="222"/>
      <c r="AA184" s="223">
        <f t="shared" si="3"/>
        <v>24</v>
      </c>
      <c r="AB184" s="224">
        <f t="shared" si="1"/>
        <v>20</v>
      </c>
      <c r="AC184" s="291" t="str">
        <f>IF(AA184&lt;$AA$9,#REF!,"")</f>
        <v/>
      </c>
      <c r="AD184" s="291"/>
      <c r="AE184" s="226"/>
      <c r="AF184" s="217" t="str">
        <f>IF(OR('Résultats élèves'!I176&lt;$E$4,'Résultats élèves'!I176="A"),'Groupes de besoin'!A184,"")</f>
        <v/>
      </c>
      <c r="AG184" s="218" t="str">
        <f>IF(AF184="","",'Résultats élèves'!I176)</f>
        <v/>
      </c>
      <c r="AH184" s="219" t="str">
        <f>IF(OR(AND('Résultats élèves'!I176&gt;=$E$4,'Résultats élèves'!I176&lt;=$E$5),'Résultats élèves'!I176="A"),'Groupes de besoin'!A184,"")</f>
        <v/>
      </c>
      <c r="AI184" s="220" t="str">
        <f>IF(AH184="","",'Résultats élèves'!I176)</f>
        <v/>
      </c>
      <c r="AJ184" s="221"/>
      <c r="AK184" s="217" t="str">
        <f>IF(OR('Résultats élèves'!J176&lt;$E$4,'Résultats élèves'!J176="A"),'Groupes de besoin'!A184,"")</f>
        <v/>
      </c>
      <c r="AL184" s="218" t="str">
        <f>IF(AK184="","",'Résultats élèves'!J176)</f>
        <v/>
      </c>
      <c r="AM184" s="219" t="str">
        <f>IF(OR(AND('Résultats élèves'!J176&gt;=$E$4,'Résultats élèves'!J176&lt;=$E$5),'Résultats élèves'!J176="A"),'Groupes de besoin'!A184,"")</f>
        <v/>
      </c>
      <c r="AN184" s="220" t="str">
        <f>IF(AM184="","",'Résultats élèves'!J176)</f>
        <v/>
      </c>
      <c r="AO184" s="221"/>
      <c r="AP184" s="217" t="str">
        <f>IF(OR('Résultats élèves'!K176&lt;$E$4,'Résultats élèves'!K176="A"),'Groupes de besoin'!A184,"")</f>
        <v/>
      </c>
      <c r="AQ184" s="218" t="str">
        <f>IF(AP184="","",'Résultats élèves'!K176)</f>
        <v/>
      </c>
      <c r="AR184" s="219" t="str">
        <f>IF(OR(AND('Résultats élèves'!K176&gt;=$E$4,'Résultats élèves'!K176&lt;=$E$5),'Résultats élèves'!K176="A"),'Groupes de besoin'!A184,"")</f>
        <v/>
      </c>
      <c r="AS184" s="220" t="str">
        <f>IF(AR184="","",'Résultats élèves'!K176)</f>
        <v/>
      </c>
      <c r="AT184" s="221"/>
      <c r="AU184" s="217" t="str">
        <f>IF(OR('Résultats élèves'!L176&lt;$E$4,'Résultats élèves'!L176="A"),'Groupes de besoin'!A184,"")</f>
        <v/>
      </c>
      <c r="AV184" s="218" t="str">
        <f>IF(AU184="","",'Résultats élèves'!L176)</f>
        <v/>
      </c>
      <c r="AW184" s="219" t="str">
        <f>IF(OR(AND('Résultats élèves'!L176&gt;=$E$4,'Résultats élèves'!L176&lt;=$E$5),'Résultats élèves'!L176="A"),'Groupes de besoin'!A184,"")</f>
        <v/>
      </c>
      <c r="AX184" s="220" t="str">
        <f>IF(AW184="","",'Résultats élèves'!L176)</f>
        <v/>
      </c>
      <c r="AY184" s="221"/>
      <c r="AZ184" s="217" t="str">
        <f>IF(OR('Résultats élèves'!M176&lt;$E$4,'Résultats élèves'!M176="A"),'Groupes de besoin'!A184,"")</f>
        <v/>
      </c>
      <c r="BA184" s="218" t="str">
        <f>IF(AZ184="","",'Résultats élèves'!M176)</f>
        <v/>
      </c>
      <c r="BB184" s="219" t="str">
        <f>IF(OR(AND('Résultats élèves'!M176&gt;=$E$4,'Résultats élèves'!M176&lt;=$E$5),'Résultats élèves'!M176="A"),'Groupes de besoin'!A184,"")</f>
        <v/>
      </c>
      <c r="BC184" s="220" t="str">
        <f>IF(BB184="","",'Résultats élèves'!M176)</f>
        <v/>
      </c>
    </row>
    <row r="185" spans="1:55" s="225" customFormat="1">
      <c r="A185" s="227" t="str">
        <f>IF(Accueil!F186="","",Accueil!F186)</f>
        <v/>
      </c>
      <c r="B185" s="217" t="str">
        <f>IF(OR('Résultats élèves'!D177&lt;$E$4,'Résultats élèves'!D177="A"),'Groupes de besoin'!A185,"")</f>
        <v/>
      </c>
      <c r="C185" s="218" t="str">
        <f>IF(B185="","",'Résultats élèves'!D177)</f>
        <v/>
      </c>
      <c r="D185" s="219" t="str">
        <f>IF(OR(AND('Résultats élèves'!D177&gt;=$E$4,'Résultats élèves'!D177&lt;=$E$5),'Résultats élèves'!D177="A"),'Groupes de besoin'!A185,"")</f>
        <v/>
      </c>
      <c r="E185" s="220" t="str">
        <f>IF(D185="","",'Résultats élèves'!D177)</f>
        <v/>
      </c>
      <c r="F185" s="221"/>
      <c r="G185" s="217" t="str">
        <f>IF(OR('Résultats élèves'!E177&lt;$E$4,'Résultats élèves'!E177="A"),'Groupes de besoin'!A185,"")</f>
        <v/>
      </c>
      <c r="H185" s="218" t="str">
        <f>IF(G185="","",'Résultats élèves'!E177)</f>
        <v/>
      </c>
      <c r="I185" s="219" t="str">
        <f>IF(OR(AND('Résultats élèves'!E177&gt;=$E$4,'Résultats élèves'!E177&lt;=$E$5),'Résultats élèves'!E177="A"),'Groupes de besoin'!A185,"")</f>
        <v/>
      </c>
      <c r="J185" s="220" t="str">
        <f>IF(I185="","",'Résultats élèves'!E177)</f>
        <v/>
      </c>
      <c r="K185" s="221"/>
      <c r="L185" s="217" t="str">
        <f>IF(OR('Résultats élèves'!F177&lt;$E$4,'Résultats élèves'!F177="A"),'Groupes de besoin'!A185,"")</f>
        <v/>
      </c>
      <c r="M185" s="218" t="str">
        <f>IF(L185="","",'Résultats élèves'!F177)</f>
        <v/>
      </c>
      <c r="N185" s="219" t="str">
        <f>IF(OR(AND('Résultats élèves'!F177&gt;=$E$4,'Résultats élèves'!F177&lt;=$E$5),'Résultats élèves'!F177="A"),'Groupes de besoin'!A185,"")</f>
        <v/>
      </c>
      <c r="O185" s="220" t="str">
        <f>IF(N185="","",'Résultats élèves'!F177)</f>
        <v/>
      </c>
      <c r="P185" s="221"/>
      <c r="Q185" s="217" t="str">
        <f>IF(OR('Résultats élèves'!G177&lt;$E$4,'Résultats élèves'!G177="A"),'Groupes de besoin'!A185,"")</f>
        <v/>
      </c>
      <c r="R185" s="218" t="str">
        <f>IF(Q185="","",'Résultats élèves'!G177)</f>
        <v/>
      </c>
      <c r="S185" s="219" t="str">
        <f>IF(OR(AND('Résultats élèves'!G177&gt;=$E$4,'Résultats élèves'!G177&lt;=$E$5),'Résultats élèves'!G177="A"),'Groupes de besoin'!A185,"")</f>
        <v/>
      </c>
      <c r="T185" s="220" t="str">
        <f>IF(S185="","",'Résultats élèves'!G177)</f>
        <v/>
      </c>
      <c r="U185" s="221"/>
      <c r="V185" s="217" t="str">
        <f>IF(OR('Résultats élèves'!H177&lt;$E$4,'Résultats élèves'!H177="A"),'Groupes de besoin'!A185,"")</f>
        <v/>
      </c>
      <c r="W185" s="218" t="str">
        <f>IF(V185="","",'Résultats élèves'!H177)</f>
        <v/>
      </c>
      <c r="X185" s="219" t="str">
        <f>IF(OR(AND('Résultats élèves'!H177&gt;=$E$4,'Résultats élèves'!H177&lt;=$E$5),'Résultats élèves'!H177="A"),'Groupes de besoin'!A185,"")</f>
        <v/>
      </c>
      <c r="Y185" s="220" t="str">
        <f>IF(X185="","",'Résultats élèves'!H177)</f>
        <v/>
      </c>
      <c r="Z185" s="222"/>
      <c r="AA185" s="223">
        <f t="shared" si="3"/>
        <v>24</v>
      </c>
      <c r="AB185" s="224">
        <f t="shared" si="1"/>
        <v>20</v>
      </c>
      <c r="AC185" s="291" t="str">
        <f>IF(AA185&lt;$AA$9,#REF!,"")</f>
        <v/>
      </c>
      <c r="AD185" s="291"/>
      <c r="AE185" s="226"/>
      <c r="AF185" s="217" t="str">
        <f>IF(OR('Résultats élèves'!I177&lt;$E$4,'Résultats élèves'!I177="A"),'Groupes de besoin'!A185,"")</f>
        <v/>
      </c>
      <c r="AG185" s="218" t="str">
        <f>IF(AF185="","",'Résultats élèves'!I177)</f>
        <v/>
      </c>
      <c r="AH185" s="219" t="str">
        <f>IF(OR(AND('Résultats élèves'!I177&gt;=$E$4,'Résultats élèves'!I177&lt;=$E$5),'Résultats élèves'!I177="A"),'Groupes de besoin'!A185,"")</f>
        <v/>
      </c>
      <c r="AI185" s="220" t="str">
        <f>IF(AH185="","",'Résultats élèves'!I177)</f>
        <v/>
      </c>
      <c r="AJ185" s="221"/>
      <c r="AK185" s="217" t="str">
        <f>IF(OR('Résultats élèves'!J177&lt;$E$4,'Résultats élèves'!J177="A"),'Groupes de besoin'!A185,"")</f>
        <v/>
      </c>
      <c r="AL185" s="218" t="str">
        <f>IF(AK185="","",'Résultats élèves'!J177)</f>
        <v/>
      </c>
      <c r="AM185" s="219" t="str">
        <f>IF(OR(AND('Résultats élèves'!J177&gt;=$E$4,'Résultats élèves'!J177&lt;=$E$5),'Résultats élèves'!J177="A"),'Groupes de besoin'!A185,"")</f>
        <v/>
      </c>
      <c r="AN185" s="220" t="str">
        <f>IF(AM185="","",'Résultats élèves'!J177)</f>
        <v/>
      </c>
      <c r="AO185" s="221"/>
      <c r="AP185" s="217" t="str">
        <f>IF(OR('Résultats élèves'!K177&lt;$E$4,'Résultats élèves'!K177="A"),'Groupes de besoin'!A185,"")</f>
        <v/>
      </c>
      <c r="AQ185" s="218" t="str">
        <f>IF(AP185="","",'Résultats élèves'!K177)</f>
        <v/>
      </c>
      <c r="AR185" s="219" t="str">
        <f>IF(OR(AND('Résultats élèves'!K177&gt;=$E$4,'Résultats élèves'!K177&lt;=$E$5),'Résultats élèves'!K177="A"),'Groupes de besoin'!A185,"")</f>
        <v/>
      </c>
      <c r="AS185" s="220" t="str">
        <f>IF(AR185="","",'Résultats élèves'!K177)</f>
        <v/>
      </c>
      <c r="AT185" s="221"/>
      <c r="AU185" s="217" t="str">
        <f>IF(OR('Résultats élèves'!L177&lt;$E$4,'Résultats élèves'!L177="A"),'Groupes de besoin'!A185,"")</f>
        <v/>
      </c>
      <c r="AV185" s="218" t="str">
        <f>IF(AU185="","",'Résultats élèves'!L177)</f>
        <v/>
      </c>
      <c r="AW185" s="219" t="str">
        <f>IF(OR(AND('Résultats élèves'!L177&gt;=$E$4,'Résultats élèves'!L177&lt;=$E$5),'Résultats élèves'!L177="A"),'Groupes de besoin'!A185,"")</f>
        <v/>
      </c>
      <c r="AX185" s="220" t="str">
        <f>IF(AW185="","",'Résultats élèves'!L177)</f>
        <v/>
      </c>
      <c r="AY185" s="221"/>
      <c r="AZ185" s="217" t="str">
        <f>IF(OR('Résultats élèves'!M177&lt;$E$4,'Résultats élèves'!M177="A"),'Groupes de besoin'!A185,"")</f>
        <v/>
      </c>
      <c r="BA185" s="218" t="str">
        <f>IF(AZ185="","",'Résultats élèves'!M177)</f>
        <v/>
      </c>
      <c r="BB185" s="219" t="str">
        <f>IF(OR(AND('Résultats élèves'!M177&gt;=$E$4,'Résultats élèves'!M177&lt;=$E$5),'Résultats élèves'!M177="A"),'Groupes de besoin'!A185,"")</f>
        <v/>
      </c>
      <c r="BC185" s="220" t="str">
        <f>IF(BB185="","",'Résultats élèves'!M177)</f>
        <v/>
      </c>
    </row>
    <row r="186" spans="1:55" s="225" customFormat="1">
      <c r="A186" s="227" t="str">
        <f>IF(Accueil!F187="","",Accueil!F187)</f>
        <v/>
      </c>
      <c r="B186" s="217" t="str">
        <f>IF(OR('Résultats élèves'!D178&lt;$E$4,'Résultats élèves'!D178="A"),'Groupes de besoin'!A186,"")</f>
        <v/>
      </c>
      <c r="C186" s="218" t="str">
        <f>IF(B186="","",'Résultats élèves'!D178)</f>
        <v/>
      </c>
      <c r="D186" s="219" t="str">
        <f>IF(OR(AND('Résultats élèves'!D178&gt;=$E$4,'Résultats élèves'!D178&lt;=$E$5),'Résultats élèves'!D178="A"),'Groupes de besoin'!A186,"")</f>
        <v/>
      </c>
      <c r="E186" s="220" t="str">
        <f>IF(D186="","",'Résultats élèves'!D178)</f>
        <v/>
      </c>
      <c r="F186" s="221"/>
      <c r="G186" s="217" t="str">
        <f>IF(OR('Résultats élèves'!E178&lt;$E$4,'Résultats élèves'!E178="A"),'Groupes de besoin'!A186,"")</f>
        <v/>
      </c>
      <c r="H186" s="218" t="str">
        <f>IF(G186="","",'Résultats élèves'!E178)</f>
        <v/>
      </c>
      <c r="I186" s="219" t="str">
        <f>IF(OR(AND('Résultats élèves'!E178&gt;=$E$4,'Résultats élèves'!E178&lt;=$E$5),'Résultats élèves'!E178="A"),'Groupes de besoin'!A186,"")</f>
        <v/>
      </c>
      <c r="J186" s="220" t="str">
        <f>IF(I186="","",'Résultats élèves'!E178)</f>
        <v/>
      </c>
      <c r="K186" s="221"/>
      <c r="L186" s="217" t="str">
        <f>IF(OR('Résultats élèves'!F178&lt;$E$4,'Résultats élèves'!F178="A"),'Groupes de besoin'!A186,"")</f>
        <v/>
      </c>
      <c r="M186" s="218" t="str">
        <f>IF(L186="","",'Résultats élèves'!F178)</f>
        <v/>
      </c>
      <c r="N186" s="219" t="str">
        <f>IF(OR(AND('Résultats élèves'!F178&gt;=$E$4,'Résultats élèves'!F178&lt;=$E$5),'Résultats élèves'!F178="A"),'Groupes de besoin'!A186,"")</f>
        <v/>
      </c>
      <c r="O186" s="220" t="str">
        <f>IF(N186="","",'Résultats élèves'!F178)</f>
        <v/>
      </c>
      <c r="P186" s="221"/>
      <c r="Q186" s="217" t="str">
        <f>IF(OR('Résultats élèves'!G178&lt;$E$4,'Résultats élèves'!G178="A"),'Groupes de besoin'!A186,"")</f>
        <v/>
      </c>
      <c r="R186" s="218" t="str">
        <f>IF(Q186="","",'Résultats élèves'!G178)</f>
        <v/>
      </c>
      <c r="S186" s="219" t="str">
        <f>IF(OR(AND('Résultats élèves'!G178&gt;=$E$4,'Résultats élèves'!G178&lt;=$E$5),'Résultats élèves'!G178="A"),'Groupes de besoin'!A186,"")</f>
        <v/>
      </c>
      <c r="T186" s="220" t="str">
        <f>IF(S186="","",'Résultats élèves'!G178)</f>
        <v/>
      </c>
      <c r="U186" s="221"/>
      <c r="V186" s="217" t="str">
        <f>IF(OR('Résultats élèves'!H178&lt;$E$4,'Résultats élèves'!H178="A"),'Groupes de besoin'!A186,"")</f>
        <v/>
      </c>
      <c r="W186" s="218" t="str">
        <f>IF(V186="","",'Résultats élèves'!H178)</f>
        <v/>
      </c>
      <c r="X186" s="219" t="str">
        <f>IF(OR(AND('Résultats élèves'!H178&gt;=$E$4,'Résultats élèves'!H178&lt;=$E$5),'Résultats élèves'!H178="A"),'Groupes de besoin'!A186,"")</f>
        <v/>
      </c>
      <c r="Y186" s="220" t="str">
        <f>IF(X186="","",'Résultats élèves'!H178)</f>
        <v/>
      </c>
      <c r="Z186" s="222"/>
      <c r="AA186" s="223">
        <f t="shared" si="3"/>
        <v>24</v>
      </c>
      <c r="AB186" s="224">
        <f t="shared" si="1"/>
        <v>20</v>
      </c>
      <c r="AC186" s="291" t="str">
        <f>IF(AA186&lt;$AA$9,#REF!,"")</f>
        <v/>
      </c>
      <c r="AD186" s="291"/>
      <c r="AE186" s="226"/>
      <c r="AF186" s="217" t="str">
        <f>IF(OR('Résultats élèves'!I178&lt;$E$4,'Résultats élèves'!I178="A"),'Groupes de besoin'!A186,"")</f>
        <v/>
      </c>
      <c r="AG186" s="218" t="str">
        <f>IF(AF186="","",'Résultats élèves'!I178)</f>
        <v/>
      </c>
      <c r="AH186" s="219" t="str">
        <f>IF(OR(AND('Résultats élèves'!I178&gt;=$E$4,'Résultats élèves'!I178&lt;=$E$5),'Résultats élèves'!I178="A"),'Groupes de besoin'!A186,"")</f>
        <v/>
      </c>
      <c r="AI186" s="220" t="str">
        <f>IF(AH186="","",'Résultats élèves'!I178)</f>
        <v/>
      </c>
      <c r="AJ186" s="221"/>
      <c r="AK186" s="217" t="str">
        <f>IF(OR('Résultats élèves'!J178&lt;$E$4,'Résultats élèves'!J178="A"),'Groupes de besoin'!A186,"")</f>
        <v/>
      </c>
      <c r="AL186" s="218" t="str">
        <f>IF(AK186="","",'Résultats élèves'!J178)</f>
        <v/>
      </c>
      <c r="AM186" s="219" t="str">
        <f>IF(OR(AND('Résultats élèves'!J178&gt;=$E$4,'Résultats élèves'!J178&lt;=$E$5),'Résultats élèves'!J178="A"),'Groupes de besoin'!A186,"")</f>
        <v/>
      </c>
      <c r="AN186" s="220" t="str">
        <f>IF(AM186="","",'Résultats élèves'!J178)</f>
        <v/>
      </c>
      <c r="AO186" s="221"/>
      <c r="AP186" s="217" t="str">
        <f>IF(OR('Résultats élèves'!K178&lt;$E$4,'Résultats élèves'!K178="A"),'Groupes de besoin'!A186,"")</f>
        <v/>
      </c>
      <c r="AQ186" s="218" t="str">
        <f>IF(AP186="","",'Résultats élèves'!K178)</f>
        <v/>
      </c>
      <c r="AR186" s="219" t="str">
        <f>IF(OR(AND('Résultats élèves'!K178&gt;=$E$4,'Résultats élèves'!K178&lt;=$E$5),'Résultats élèves'!K178="A"),'Groupes de besoin'!A186,"")</f>
        <v/>
      </c>
      <c r="AS186" s="220" t="str">
        <f>IF(AR186="","",'Résultats élèves'!K178)</f>
        <v/>
      </c>
      <c r="AT186" s="221"/>
      <c r="AU186" s="217" t="str">
        <f>IF(OR('Résultats élèves'!L178&lt;$E$4,'Résultats élèves'!L178="A"),'Groupes de besoin'!A186,"")</f>
        <v/>
      </c>
      <c r="AV186" s="218" t="str">
        <f>IF(AU186="","",'Résultats élèves'!L178)</f>
        <v/>
      </c>
      <c r="AW186" s="219" t="str">
        <f>IF(OR(AND('Résultats élèves'!L178&gt;=$E$4,'Résultats élèves'!L178&lt;=$E$5),'Résultats élèves'!L178="A"),'Groupes de besoin'!A186,"")</f>
        <v/>
      </c>
      <c r="AX186" s="220" t="str">
        <f>IF(AW186="","",'Résultats élèves'!L178)</f>
        <v/>
      </c>
      <c r="AY186" s="221"/>
      <c r="AZ186" s="217" t="str">
        <f>IF(OR('Résultats élèves'!M178&lt;$E$4,'Résultats élèves'!M178="A"),'Groupes de besoin'!A186,"")</f>
        <v/>
      </c>
      <c r="BA186" s="218" t="str">
        <f>IF(AZ186="","",'Résultats élèves'!M178)</f>
        <v/>
      </c>
      <c r="BB186" s="219" t="str">
        <f>IF(OR(AND('Résultats élèves'!M178&gt;=$E$4,'Résultats élèves'!M178&lt;=$E$5),'Résultats élèves'!M178="A"),'Groupes de besoin'!A186,"")</f>
        <v/>
      </c>
      <c r="BC186" s="220" t="str">
        <f>IF(BB186="","",'Résultats élèves'!M178)</f>
        <v/>
      </c>
    </row>
    <row r="187" spans="1:55" s="225" customFormat="1">
      <c r="A187" s="227" t="str">
        <f>IF(Accueil!F188="","",Accueil!F188)</f>
        <v/>
      </c>
      <c r="B187" s="217" t="str">
        <f>IF(OR('Résultats élèves'!D179&lt;$E$4,'Résultats élèves'!D179="A"),'Groupes de besoin'!A187,"")</f>
        <v/>
      </c>
      <c r="C187" s="218" t="str">
        <f>IF(B187="","",'Résultats élèves'!D179)</f>
        <v/>
      </c>
      <c r="D187" s="219" t="str">
        <f>IF(OR(AND('Résultats élèves'!D179&gt;=$E$4,'Résultats élèves'!D179&lt;=$E$5),'Résultats élèves'!D179="A"),'Groupes de besoin'!A187,"")</f>
        <v/>
      </c>
      <c r="E187" s="220" t="str">
        <f>IF(D187="","",'Résultats élèves'!D179)</f>
        <v/>
      </c>
      <c r="F187" s="221"/>
      <c r="G187" s="217" t="str">
        <f>IF(OR('Résultats élèves'!E179&lt;$E$4,'Résultats élèves'!E179="A"),'Groupes de besoin'!A187,"")</f>
        <v/>
      </c>
      <c r="H187" s="218" t="str">
        <f>IF(G187="","",'Résultats élèves'!E179)</f>
        <v/>
      </c>
      <c r="I187" s="219" t="str">
        <f>IF(OR(AND('Résultats élèves'!E179&gt;=$E$4,'Résultats élèves'!E179&lt;=$E$5),'Résultats élèves'!E179="A"),'Groupes de besoin'!A187,"")</f>
        <v/>
      </c>
      <c r="J187" s="220" t="str">
        <f>IF(I187="","",'Résultats élèves'!E179)</f>
        <v/>
      </c>
      <c r="K187" s="221"/>
      <c r="L187" s="217" t="str">
        <f>IF(OR('Résultats élèves'!F179&lt;$E$4,'Résultats élèves'!F179="A"),'Groupes de besoin'!A187,"")</f>
        <v/>
      </c>
      <c r="M187" s="218" t="str">
        <f>IF(L187="","",'Résultats élèves'!F179)</f>
        <v/>
      </c>
      <c r="N187" s="219" t="str">
        <f>IF(OR(AND('Résultats élèves'!F179&gt;=$E$4,'Résultats élèves'!F179&lt;=$E$5),'Résultats élèves'!F179="A"),'Groupes de besoin'!A187,"")</f>
        <v/>
      </c>
      <c r="O187" s="220" t="str">
        <f>IF(N187="","",'Résultats élèves'!F179)</f>
        <v/>
      </c>
      <c r="P187" s="221"/>
      <c r="Q187" s="217" t="str">
        <f>IF(OR('Résultats élèves'!G179&lt;$E$4,'Résultats élèves'!G179="A"),'Groupes de besoin'!A187,"")</f>
        <v/>
      </c>
      <c r="R187" s="218" t="str">
        <f>IF(Q187="","",'Résultats élèves'!G179)</f>
        <v/>
      </c>
      <c r="S187" s="219" t="str">
        <f>IF(OR(AND('Résultats élèves'!G179&gt;=$E$4,'Résultats élèves'!G179&lt;=$E$5),'Résultats élèves'!G179="A"),'Groupes de besoin'!A187,"")</f>
        <v/>
      </c>
      <c r="T187" s="220" t="str">
        <f>IF(S187="","",'Résultats élèves'!G179)</f>
        <v/>
      </c>
      <c r="U187" s="221"/>
      <c r="V187" s="217" t="str">
        <f>IF(OR('Résultats élèves'!H179&lt;$E$4,'Résultats élèves'!H179="A"),'Groupes de besoin'!A187,"")</f>
        <v/>
      </c>
      <c r="W187" s="218" t="str">
        <f>IF(V187="","",'Résultats élèves'!H179)</f>
        <v/>
      </c>
      <c r="X187" s="219" t="str">
        <f>IF(OR(AND('Résultats élèves'!H179&gt;=$E$4,'Résultats élèves'!H179&lt;=$E$5),'Résultats élèves'!H179="A"),'Groupes de besoin'!A187,"")</f>
        <v/>
      </c>
      <c r="Y187" s="220" t="str">
        <f>IF(X187="","",'Résultats élèves'!H179)</f>
        <v/>
      </c>
      <c r="Z187" s="222"/>
      <c r="AA187" s="223">
        <f t="shared" si="3"/>
        <v>24</v>
      </c>
      <c r="AB187" s="224">
        <f t="shared" si="1"/>
        <v>20</v>
      </c>
      <c r="AC187" s="291" t="str">
        <f>IF(AA187&lt;$AA$9,#REF!,"")</f>
        <v/>
      </c>
      <c r="AD187" s="291"/>
      <c r="AE187" s="226"/>
      <c r="AF187" s="217" t="str">
        <f>IF(OR('Résultats élèves'!I179&lt;$E$4,'Résultats élèves'!I179="A"),'Groupes de besoin'!A187,"")</f>
        <v/>
      </c>
      <c r="AG187" s="218" t="str">
        <f>IF(AF187="","",'Résultats élèves'!I179)</f>
        <v/>
      </c>
      <c r="AH187" s="219" t="str">
        <f>IF(OR(AND('Résultats élèves'!I179&gt;=$E$4,'Résultats élèves'!I179&lt;=$E$5),'Résultats élèves'!I179="A"),'Groupes de besoin'!A187,"")</f>
        <v/>
      </c>
      <c r="AI187" s="220" t="str">
        <f>IF(AH187="","",'Résultats élèves'!I179)</f>
        <v/>
      </c>
      <c r="AJ187" s="221"/>
      <c r="AK187" s="217" t="str">
        <f>IF(OR('Résultats élèves'!J179&lt;$E$4,'Résultats élèves'!J179="A"),'Groupes de besoin'!A187,"")</f>
        <v/>
      </c>
      <c r="AL187" s="218" t="str">
        <f>IF(AK187="","",'Résultats élèves'!J179)</f>
        <v/>
      </c>
      <c r="AM187" s="219" t="str">
        <f>IF(OR(AND('Résultats élèves'!J179&gt;=$E$4,'Résultats élèves'!J179&lt;=$E$5),'Résultats élèves'!J179="A"),'Groupes de besoin'!A187,"")</f>
        <v/>
      </c>
      <c r="AN187" s="220" t="str">
        <f>IF(AM187="","",'Résultats élèves'!J179)</f>
        <v/>
      </c>
      <c r="AO187" s="221"/>
      <c r="AP187" s="217" t="str">
        <f>IF(OR('Résultats élèves'!K179&lt;$E$4,'Résultats élèves'!K179="A"),'Groupes de besoin'!A187,"")</f>
        <v/>
      </c>
      <c r="AQ187" s="218" t="str">
        <f>IF(AP187="","",'Résultats élèves'!K179)</f>
        <v/>
      </c>
      <c r="AR187" s="219" t="str">
        <f>IF(OR(AND('Résultats élèves'!K179&gt;=$E$4,'Résultats élèves'!K179&lt;=$E$5),'Résultats élèves'!K179="A"),'Groupes de besoin'!A187,"")</f>
        <v/>
      </c>
      <c r="AS187" s="220" t="str">
        <f>IF(AR187="","",'Résultats élèves'!K179)</f>
        <v/>
      </c>
      <c r="AT187" s="221"/>
      <c r="AU187" s="217" t="str">
        <f>IF(OR('Résultats élèves'!L179&lt;$E$4,'Résultats élèves'!L179="A"),'Groupes de besoin'!A187,"")</f>
        <v/>
      </c>
      <c r="AV187" s="218" t="str">
        <f>IF(AU187="","",'Résultats élèves'!L179)</f>
        <v/>
      </c>
      <c r="AW187" s="219" t="str">
        <f>IF(OR(AND('Résultats élèves'!L179&gt;=$E$4,'Résultats élèves'!L179&lt;=$E$5),'Résultats élèves'!L179="A"),'Groupes de besoin'!A187,"")</f>
        <v/>
      </c>
      <c r="AX187" s="220" t="str">
        <f>IF(AW187="","",'Résultats élèves'!L179)</f>
        <v/>
      </c>
      <c r="AY187" s="221"/>
      <c r="AZ187" s="217" t="str">
        <f>IF(OR('Résultats élèves'!M179&lt;$E$4,'Résultats élèves'!M179="A"),'Groupes de besoin'!A187,"")</f>
        <v/>
      </c>
      <c r="BA187" s="218" t="str">
        <f>IF(AZ187="","",'Résultats élèves'!M179)</f>
        <v/>
      </c>
      <c r="BB187" s="219" t="str">
        <f>IF(OR(AND('Résultats élèves'!M179&gt;=$E$4,'Résultats élèves'!M179&lt;=$E$5),'Résultats élèves'!M179="A"),'Groupes de besoin'!A187,"")</f>
        <v/>
      </c>
      <c r="BC187" s="220" t="str">
        <f>IF(BB187="","",'Résultats élèves'!M179)</f>
        <v/>
      </c>
    </row>
    <row r="188" spans="1:55" s="225" customFormat="1">
      <c r="A188" s="227" t="str">
        <f>IF(Accueil!F189="","",Accueil!F189)</f>
        <v/>
      </c>
      <c r="B188" s="217" t="str">
        <f>IF(OR('Résultats élèves'!D180&lt;$E$4,'Résultats élèves'!D180="A"),'Groupes de besoin'!A188,"")</f>
        <v/>
      </c>
      <c r="C188" s="218" t="str">
        <f>IF(B188="","",'Résultats élèves'!D180)</f>
        <v/>
      </c>
      <c r="D188" s="219" t="str">
        <f>IF(OR(AND('Résultats élèves'!D180&gt;=$E$4,'Résultats élèves'!D180&lt;=$E$5),'Résultats élèves'!D180="A"),'Groupes de besoin'!A188,"")</f>
        <v/>
      </c>
      <c r="E188" s="220" t="str">
        <f>IF(D188="","",'Résultats élèves'!D180)</f>
        <v/>
      </c>
      <c r="F188" s="221"/>
      <c r="G188" s="217" t="str">
        <f>IF(OR('Résultats élèves'!E180&lt;$E$4,'Résultats élèves'!E180="A"),'Groupes de besoin'!A188,"")</f>
        <v/>
      </c>
      <c r="H188" s="218" t="str">
        <f>IF(G188="","",'Résultats élèves'!E180)</f>
        <v/>
      </c>
      <c r="I188" s="219" t="str">
        <f>IF(OR(AND('Résultats élèves'!E180&gt;=$E$4,'Résultats élèves'!E180&lt;=$E$5),'Résultats élèves'!E180="A"),'Groupes de besoin'!A188,"")</f>
        <v/>
      </c>
      <c r="J188" s="220" t="str">
        <f>IF(I188="","",'Résultats élèves'!E180)</f>
        <v/>
      </c>
      <c r="K188" s="221"/>
      <c r="L188" s="217" t="str">
        <f>IF(OR('Résultats élèves'!F180&lt;$E$4,'Résultats élèves'!F180="A"),'Groupes de besoin'!A188,"")</f>
        <v/>
      </c>
      <c r="M188" s="218" t="str">
        <f>IF(L188="","",'Résultats élèves'!F180)</f>
        <v/>
      </c>
      <c r="N188" s="219" t="str">
        <f>IF(OR(AND('Résultats élèves'!F180&gt;=$E$4,'Résultats élèves'!F180&lt;=$E$5),'Résultats élèves'!F180="A"),'Groupes de besoin'!A188,"")</f>
        <v/>
      </c>
      <c r="O188" s="220" t="str">
        <f>IF(N188="","",'Résultats élèves'!F180)</f>
        <v/>
      </c>
      <c r="P188" s="221"/>
      <c r="Q188" s="217" t="str">
        <f>IF(OR('Résultats élèves'!G180&lt;$E$4,'Résultats élèves'!G180="A"),'Groupes de besoin'!A188,"")</f>
        <v/>
      </c>
      <c r="R188" s="218" t="str">
        <f>IF(Q188="","",'Résultats élèves'!G180)</f>
        <v/>
      </c>
      <c r="S188" s="219" t="str">
        <f>IF(OR(AND('Résultats élèves'!G180&gt;=$E$4,'Résultats élèves'!G180&lt;=$E$5),'Résultats élèves'!G180="A"),'Groupes de besoin'!A188,"")</f>
        <v/>
      </c>
      <c r="T188" s="220" t="str">
        <f>IF(S188="","",'Résultats élèves'!G180)</f>
        <v/>
      </c>
      <c r="U188" s="221"/>
      <c r="V188" s="217" t="str">
        <f>IF(OR('Résultats élèves'!H180&lt;$E$4,'Résultats élèves'!H180="A"),'Groupes de besoin'!A188,"")</f>
        <v/>
      </c>
      <c r="W188" s="218" t="str">
        <f>IF(V188="","",'Résultats élèves'!H180)</f>
        <v/>
      </c>
      <c r="X188" s="219" t="str">
        <f>IF(OR(AND('Résultats élèves'!H180&gt;=$E$4,'Résultats élèves'!H180&lt;=$E$5),'Résultats élèves'!H180="A"),'Groupes de besoin'!A188,"")</f>
        <v/>
      </c>
      <c r="Y188" s="220" t="str">
        <f>IF(X188="","",'Résultats élèves'!H180)</f>
        <v/>
      </c>
      <c r="Z188" s="222"/>
      <c r="AA188" s="223">
        <f t="shared" si="3"/>
        <v>24</v>
      </c>
      <c r="AB188" s="224">
        <f t="shared" si="1"/>
        <v>20</v>
      </c>
      <c r="AC188" s="291" t="str">
        <f>IF(AA188&lt;$AA$9,#REF!,"")</f>
        <v/>
      </c>
      <c r="AD188" s="291"/>
      <c r="AE188" s="226"/>
      <c r="AF188" s="217" t="str">
        <f>IF(OR('Résultats élèves'!I180&lt;$E$4,'Résultats élèves'!I180="A"),'Groupes de besoin'!A188,"")</f>
        <v/>
      </c>
      <c r="AG188" s="218" t="str">
        <f>IF(AF188="","",'Résultats élèves'!I180)</f>
        <v/>
      </c>
      <c r="AH188" s="219" t="str">
        <f>IF(OR(AND('Résultats élèves'!I180&gt;=$E$4,'Résultats élèves'!I180&lt;=$E$5),'Résultats élèves'!I180="A"),'Groupes de besoin'!A188,"")</f>
        <v/>
      </c>
      <c r="AI188" s="220" t="str">
        <f>IF(AH188="","",'Résultats élèves'!I180)</f>
        <v/>
      </c>
      <c r="AJ188" s="221"/>
      <c r="AK188" s="217" t="str">
        <f>IF(OR('Résultats élèves'!J180&lt;$E$4,'Résultats élèves'!J180="A"),'Groupes de besoin'!A188,"")</f>
        <v/>
      </c>
      <c r="AL188" s="218" t="str">
        <f>IF(AK188="","",'Résultats élèves'!J180)</f>
        <v/>
      </c>
      <c r="AM188" s="219" t="str">
        <f>IF(OR(AND('Résultats élèves'!J180&gt;=$E$4,'Résultats élèves'!J180&lt;=$E$5),'Résultats élèves'!J180="A"),'Groupes de besoin'!A188,"")</f>
        <v/>
      </c>
      <c r="AN188" s="220" t="str">
        <f>IF(AM188="","",'Résultats élèves'!J180)</f>
        <v/>
      </c>
      <c r="AO188" s="221"/>
      <c r="AP188" s="217" t="str">
        <f>IF(OR('Résultats élèves'!K180&lt;$E$4,'Résultats élèves'!K180="A"),'Groupes de besoin'!A188,"")</f>
        <v/>
      </c>
      <c r="AQ188" s="218" t="str">
        <f>IF(AP188="","",'Résultats élèves'!K180)</f>
        <v/>
      </c>
      <c r="AR188" s="219" t="str">
        <f>IF(OR(AND('Résultats élèves'!K180&gt;=$E$4,'Résultats élèves'!K180&lt;=$E$5),'Résultats élèves'!K180="A"),'Groupes de besoin'!A188,"")</f>
        <v/>
      </c>
      <c r="AS188" s="220" t="str">
        <f>IF(AR188="","",'Résultats élèves'!K180)</f>
        <v/>
      </c>
      <c r="AT188" s="221"/>
      <c r="AU188" s="217" t="str">
        <f>IF(OR('Résultats élèves'!L180&lt;$E$4,'Résultats élèves'!L180="A"),'Groupes de besoin'!A188,"")</f>
        <v/>
      </c>
      <c r="AV188" s="218" t="str">
        <f>IF(AU188="","",'Résultats élèves'!L180)</f>
        <v/>
      </c>
      <c r="AW188" s="219" t="str">
        <f>IF(OR(AND('Résultats élèves'!L180&gt;=$E$4,'Résultats élèves'!L180&lt;=$E$5),'Résultats élèves'!L180="A"),'Groupes de besoin'!A188,"")</f>
        <v/>
      </c>
      <c r="AX188" s="220" t="str">
        <f>IF(AW188="","",'Résultats élèves'!L180)</f>
        <v/>
      </c>
      <c r="AY188" s="221"/>
      <c r="AZ188" s="217" t="str">
        <f>IF(OR('Résultats élèves'!M180&lt;$E$4,'Résultats élèves'!M180="A"),'Groupes de besoin'!A188,"")</f>
        <v/>
      </c>
      <c r="BA188" s="218" t="str">
        <f>IF(AZ188="","",'Résultats élèves'!M180)</f>
        <v/>
      </c>
      <c r="BB188" s="219" t="str">
        <f>IF(OR(AND('Résultats élèves'!M180&gt;=$E$4,'Résultats élèves'!M180&lt;=$E$5),'Résultats élèves'!M180="A"),'Groupes de besoin'!A188,"")</f>
        <v/>
      </c>
      <c r="BC188" s="220" t="str">
        <f>IF(BB188="","",'Résultats élèves'!M180)</f>
        <v/>
      </c>
    </row>
    <row r="189" spans="1:55" s="225" customFormat="1">
      <c r="A189" s="227" t="str">
        <f>IF(Accueil!F190="","",Accueil!F190)</f>
        <v/>
      </c>
      <c r="B189" s="217" t="str">
        <f>IF(OR('Résultats élèves'!D181&lt;$E$4,'Résultats élèves'!D181="A"),'Groupes de besoin'!A189,"")</f>
        <v/>
      </c>
      <c r="C189" s="218" t="str">
        <f>IF(B189="","",'Résultats élèves'!D181)</f>
        <v/>
      </c>
      <c r="D189" s="219" t="str">
        <f>IF(OR(AND('Résultats élèves'!D181&gt;=$E$4,'Résultats élèves'!D181&lt;=$E$5),'Résultats élèves'!D181="A"),'Groupes de besoin'!A189,"")</f>
        <v/>
      </c>
      <c r="E189" s="220" t="str">
        <f>IF(D189="","",'Résultats élèves'!D181)</f>
        <v/>
      </c>
      <c r="F189" s="221"/>
      <c r="G189" s="217" t="str">
        <f>IF(OR('Résultats élèves'!E181&lt;$E$4,'Résultats élèves'!E181="A"),'Groupes de besoin'!A189,"")</f>
        <v/>
      </c>
      <c r="H189" s="218" t="str">
        <f>IF(G189="","",'Résultats élèves'!E181)</f>
        <v/>
      </c>
      <c r="I189" s="219" t="str">
        <f>IF(OR(AND('Résultats élèves'!E181&gt;=$E$4,'Résultats élèves'!E181&lt;=$E$5),'Résultats élèves'!E181="A"),'Groupes de besoin'!A189,"")</f>
        <v/>
      </c>
      <c r="J189" s="220" t="str">
        <f>IF(I189="","",'Résultats élèves'!E181)</f>
        <v/>
      </c>
      <c r="K189" s="221"/>
      <c r="L189" s="217" t="str">
        <f>IF(OR('Résultats élèves'!F181&lt;$E$4,'Résultats élèves'!F181="A"),'Groupes de besoin'!A189,"")</f>
        <v/>
      </c>
      <c r="M189" s="218" t="str">
        <f>IF(L189="","",'Résultats élèves'!F181)</f>
        <v/>
      </c>
      <c r="N189" s="219" t="str">
        <f>IF(OR(AND('Résultats élèves'!F181&gt;=$E$4,'Résultats élèves'!F181&lt;=$E$5),'Résultats élèves'!F181="A"),'Groupes de besoin'!A189,"")</f>
        <v/>
      </c>
      <c r="O189" s="220" t="str">
        <f>IF(N189="","",'Résultats élèves'!F181)</f>
        <v/>
      </c>
      <c r="P189" s="221"/>
      <c r="Q189" s="217" t="str">
        <f>IF(OR('Résultats élèves'!G181&lt;$E$4,'Résultats élèves'!G181="A"),'Groupes de besoin'!A189,"")</f>
        <v/>
      </c>
      <c r="R189" s="218" t="str">
        <f>IF(Q189="","",'Résultats élèves'!G181)</f>
        <v/>
      </c>
      <c r="S189" s="219" t="str">
        <f>IF(OR(AND('Résultats élèves'!G181&gt;=$E$4,'Résultats élèves'!G181&lt;=$E$5),'Résultats élèves'!G181="A"),'Groupes de besoin'!A189,"")</f>
        <v/>
      </c>
      <c r="T189" s="220" t="str">
        <f>IF(S189="","",'Résultats élèves'!G181)</f>
        <v/>
      </c>
      <c r="U189" s="221"/>
      <c r="V189" s="217" t="str">
        <f>IF(OR('Résultats élèves'!H181&lt;$E$4,'Résultats élèves'!H181="A"),'Groupes de besoin'!A189,"")</f>
        <v/>
      </c>
      <c r="W189" s="218" t="str">
        <f>IF(V189="","",'Résultats élèves'!H181)</f>
        <v/>
      </c>
      <c r="X189" s="219" t="str">
        <f>IF(OR(AND('Résultats élèves'!H181&gt;=$E$4,'Résultats élèves'!H181&lt;=$E$5),'Résultats élèves'!H181="A"),'Groupes de besoin'!A189,"")</f>
        <v/>
      </c>
      <c r="Y189" s="220" t="str">
        <f>IF(X189="","",'Résultats élèves'!H181)</f>
        <v/>
      </c>
      <c r="Z189" s="222"/>
      <c r="AA189" s="223">
        <f t="shared" si="3"/>
        <v>24</v>
      </c>
      <c r="AB189" s="224">
        <f t="shared" si="1"/>
        <v>20</v>
      </c>
      <c r="AC189" s="291" t="str">
        <f>IF(AA189&lt;$AA$9,#REF!,"")</f>
        <v/>
      </c>
      <c r="AD189" s="291"/>
      <c r="AE189" s="226"/>
      <c r="AF189" s="217" t="str">
        <f>IF(OR('Résultats élèves'!I181&lt;$E$4,'Résultats élèves'!I181="A"),'Groupes de besoin'!A189,"")</f>
        <v/>
      </c>
      <c r="AG189" s="218" t="str">
        <f>IF(AF189="","",'Résultats élèves'!I181)</f>
        <v/>
      </c>
      <c r="AH189" s="219" t="str">
        <f>IF(OR(AND('Résultats élèves'!I181&gt;=$E$4,'Résultats élèves'!I181&lt;=$E$5),'Résultats élèves'!I181="A"),'Groupes de besoin'!A189,"")</f>
        <v/>
      </c>
      <c r="AI189" s="220" t="str">
        <f>IF(AH189="","",'Résultats élèves'!I181)</f>
        <v/>
      </c>
      <c r="AJ189" s="221"/>
      <c r="AK189" s="217" t="str">
        <f>IF(OR('Résultats élèves'!J181&lt;$E$4,'Résultats élèves'!J181="A"),'Groupes de besoin'!A189,"")</f>
        <v/>
      </c>
      <c r="AL189" s="218" t="str">
        <f>IF(AK189="","",'Résultats élèves'!J181)</f>
        <v/>
      </c>
      <c r="AM189" s="219" t="str">
        <f>IF(OR(AND('Résultats élèves'!J181&gt;=$E$4,'Résultats élèves'!J181&lt;=$E$5),'Résultats élèves'!J181="A"),'Groupes de besoin'!A189,"")</f>
        <v/>
      </c>
      <c r="AN189" s="220" t="str">
        <f>IF(AM189="","",'Résultats élèves'!J181)</f>
        <v/>
      </c>
      <c r="AO189" s="221"/>
      <c r="AP189" s="217" t="str">
        <f>IF(OR('Résultats élèves'!K181&lt;$E$4,'Résultats élèves'!K181="A"),'Groupes de besoin'!A189,"")</f>
        <v/>
      </c>
      <c r="AQ189" s="218" t="str">
        <f>IF(AP189="","",'Résultats élèves'!K181)</f>
        <v/>
      </c>
      <c r="AR189" s="219" t="str">
        <f>IF(OR(AND('Résultats élèves'!K181&gt;=$E$4,'Résultats élèves'!K181&lt;=$E$5),'Résultats élèves'!K181="A"),'Groupes de besoin'!A189,"")</f>
        <v/>
      </c>
      <c r="AS189" s="220" t="str">
        <f>IF(AR189="","",'Résultats élèves'!K181)</f>
        <v/>
      </c>
      <c r="AT189" s="221"/>
      <c r="AU189" s="217" t="str">
        <f>IF(OR('Résultats élèves'!L181&lt;$E$4,'Résultats élèves'!L181="A"),'Groupes de besoin'!A189,"")</f>
        <v/>
      </c>
      <c r="AV189" s="218" t="str">
        <f>IF(AU189="","",'Résultats élèves'!L181)</f>
        <v/>
      </c>
      <c r="AW189" s="219" t="str">
        <f>IF(OR(AND('Résultats élèves'!L181&gt;=$E$4,'Résultats élèves'!L181&lt;=$E$5),'Résultats élèves'!L181="A"),'Groupes de besoin'!A189,"")</f>
        <v/>
      </c>
      <c r="AX189" s="220" t="str">
        <f>IF(AW189="","",'Résultats élèves'!L181)</f>
        <v/>
      </c>
      <c r="AY189" s="221"/>
      <c r="AZ189" s="217" t="str">
        <f>IF(OR('Résultats élèves'!M181&lt;$E$4,'Résultats élèves'!M181="A"),'Groupes de besoin'!A189,"")</f>
        <v/>
      </c>
      <c r="BA189" s="218" t="str">
        <f>IF(AZ189="","",'Résultats élèves'!M181)</f>
        <v/>
      </c>
      <c r="BB189" s="219" t="str">
        <f>IF(OR(AND('Résultats élèves'!M181&gt;=$E$4,'Résultats élèves'!M181&lt;=$E$5),'Résultats élèves'!M181="A"),'Groupes de besoin'!A189,"")</f>
        <v/>
      </c>
      <c r="BC189" s="220" t="str">
        <f>IF(BB189="","",'Résultats élèves'!M181)</f>
        <v/>
      </c>
    </row>
    <row r="190" spans="1:55" s="225" customFormat="1">
      <c r="A190" s="227" t="str">
        <f>IF(Accueil!F191="","",Accueil!F191)</f>
        <v/>
      </c>
      <c r="B190" s="217" t="str">
        <f>IF(OR('Résultats élèves'!D182&lt;$E$4,'Résultats élèves'!D182="A"),'Groupes de besoin'!A190,"")</f>
        <v/>
      </c>
      <c r="C190" s="218" t="str">
        <f>IF(B190="","",'Résultats élèves'!D182)</f>
        <v/>
      </c>
      <c r="D190" s="219" t="str">
        <f>IF(OR(AND('Résultats élèves'!D182&gt;=$E$4,'Résultats élèves'!D182&lt;=$E$5),'Résultats élèves'!D182="A"),'Groupes de besoin'!A190,"")</f>
        <v/>
      </c>
      <c r="E190" s="220" t="str">
        <f>IF(D190="","",'Résultats élèves'!D182)</f>
        <v/>
      </c>
      <c r="F190" s="221"/>
      <c r="G190" s="217" t="str">
        <f>IF(OR('Résultats élèves'!E182&lt;$E$4,'Résultats élèves'!E182="A"),'Groupes de besoin'!A190,"")</f>
        <v/>
      </c>
      <c r="H190" s="218" t="str">
        <f>IF(G190="","",'Résultats élèves'!E182)</f>
        <v/>
      </c>
      <c r="I190" s="219" t="str">
        <f>IF(OR(AND('Résultats élèves'!E182&gt;=$E$4,'Résultats élèves'!E182&lt;=$E$5),'Résultats élèves'!E182="A"),'Groupes de besoin'!A190,"")</f>
        <v/>
      </c>
      <c r="J190" s="220" t="str">
        <f>IF(I190="","",'Résultats élèves'!E182)</f>
        <v/>
      </c>
      <c r="K190" s="221"/>
      <c r="L190" s="217" t="str">
        <f>IF(OR('Résultats élèves'!F182&lt;$E$4,'Résultats élèves'!F182="A"),'Groupes de besoin'!A190,"")</f>
        <v/>
      </c>
      <c r="M190" s="218" t="str">
        <f>IF(L190="","",'Résultats élèves'!F182)</f>
        <v/>
      </c>
      <c r="N190" s="219" t="str">
        <f>IF(OR(AND('Résultats élèves'!F182&gt;=$E$4,'Résultats élèves'!F182&lt;=$E$5),'Résultats élèves'!F182="A"),'Groupes de besoin'!A190,"")</f>
        <v/>
      </c>
      <c r="O190" s="220" t="str">
        <f>IF(N190="","",'Résultats élèves'!F182)</f>
        <v/>
      </c>
      <c r="P190" s="221"/>
      <c r="Q190" s="217" t="str">
        <f>IF(OR('Résultats élèves'!G182&lt;$E$4,'Résultats élèves'!G182="A"),'Groupes de besoin'!A190,"")</f>
        <v/>
      </c>
      <c r="R190" s="218" t="str">
        <f>IF(Q190="","",'Résultats élèves'!G182)</f>
        <v/>
      </c>
      <c r="S190" s="219" t="str">
        <f>IF(OR(AND('Résultats élèves'!G182&gt;=$E$4,'Résultats élèves'!G182&lt;=$E$5),'Résultats élèves'!G182="A"),'Groupes de besoin'!A190,"")</f>
        <v/>
      </c>
      <c r="T190" s="220" t="str">
        <f>IF(S190="","",'Résultats élèves'!G182)</f>
        <v/>
      </c>
      <c r="U190" s="221"/>
      <c r="V190" s="217" t="str">
        <f>IF(OR('Résultats élèves'!H182&lt;$E$4,'Résultats élèves'!H182="A"),'Groupes de besoin'!A190,"")</f>
        <v/>
      </c>
      <c r="W190" s="218" t="str">
        <f>IF(V190="","",'Résultats élèves'!H182)</f>
        <v/>
      </c>
      <c r="X190" s="219" t="str">
        <f>IF(OR(AND('Résultats élèves'!H182&gt;=$E$4,'Résultats élèves'!H182&lt;=$E$5),'Résultats élèves'!H182="A"),'Groupes de besoin'!A190,"")</f>
        <v/>
      </c>
      <c r="Y190" s="220" t="str">
        <f>IF(X190="","",'Résultats élèves'!H182)</f>
        <v/>
      </c>
      <c r="Z190" s="222"/>
      <c r="AA190" s="223">
        <f t="shared" si="3"/>
        <v>24</v>
      </c>
      <c r="AB190" s="224">
        <f t="shared" si="1"/>
        <v>20</v>
      </c>
      <c r="AC190" s="291" t="str">
        <f>IF(AA190&lt;$AA$9,#REF!,"")</f>
        <v/>
      </c>
      <c r="AD190" s="291"/>
      <c r="AE190" s="226"/>
      <c r="AF190" s="217" t="str">
        <f>IF(OR('Résultats élèves'!I182&lt;$E$4,'Résultats élèves'!I182="A"),'Groupes de besoin'!A190,"")</f>
        <v/>
      </c>
      <c r="AG190" s="218" t="str">
        <f>IF(AF190="","",'Résultats élèves'!I182)</f>
        <v/>
      </c>
      <c r="AH190" s="219" t="str">
        <f>IF(OR(AND('Résultats élèves'!I182&gt;=$E$4,'Résultats élèves'!I182&lt;=$E$5),'Résultats élèves'!I182="A"),'Groupes de besoin'!A190,"")</f>
        <v/>
      </c>
      <c r="AI190" s="220" t="str">
        <f>IF(AH190="","",'Résultats élèves'!I182)</f>
        <v/>
      </c>
      <c r="AJ190" s="221"/>
      <c r="AK190" s="217" t="str">
        <f>IF(OR('Résultats élèves'!J182&lt;$E$4,'Résultats élèves'!J182="A"),'Groupes de besoin'!A190,"")</f>
        <v/>
      </c>
      <c r="AL190" s="218" t="str">
        <f>IF(AK190="","",'Résultats élèves'!J182)</f>
        <v/>
      </c>
      <c r="AM190" s="219" t="str">
        <f>IF(OR(AND('Résultats élèves'!J182&gt;=$E$4,'Résultats élèves'!J182&lt;=$E$5),'Résultats élèves'!J182="A"),'Groupes de besoin'!A190,"")</f>
        <v/>
      </c>
      <c r="AN190" s="220" t="str">
        <f>IF(AM190="","",'Résultats élèves'!J182)</f>
        <v/>
      </c>
      <c r="AO190" s="221"/>
      <c r="AP190" s="217" t="str">
        <f>IF(OR('Résultats élèves'!K182&lt;$E$4,'Résultats élèves'!K182="A"),'Groupes de besoin'!A190,"")</f>
        <v/>
      </c>
      <c r="AQ190" s="218" t="str">
        <f>IF(AP190="","",'Résultats élèves'!K182)</f>
        <v/>
      </c>
      <c r="AR190" s="219" t="str">
        <f>IF(OR(AND('Résultats élèves'!K182&gt;=$E$4,'Résultats élèves'!K182&lt;=$E$5),'Résultats élèves'!K182="A"),'Groupes de besoin'!A190,"")</f>
        <v/>
      </c>
      <c r="AS190" s="220" t="str">
        <f>IF(AR190="","",'Résultats élèves'!K182)</f>
        <v/>
      </c>
      <c r="AT190" s="221"/>
      <c r="AU190" s="217" t="str">
        <f>IF(OR('Résultats élèves'!L182&lt;$E$4,'Résultats élèves'!L182="A"),'Groupes de besoin'!A190,"")</f>
        <v/>
      </c>
      <c r="AV190" s="218" t="str">
        <f>IF(AU190="","",'Résultats élèves'!L182)</f>
        <v/>
      </c>
      <c r="AW190" s="219" t="str">
        <f>IF(OR(AND('Résultats élèves'!L182&gt;=$E$4,'Résultats élèves'!L182&lt;=$E$5),'Résultats élèves'!L182="A"),'Groupes de besoin'!A190,"")</f>
        <v/>
      </c>
      <c r="AX190" s="220" t="str">
        <f>IF(AW190="","",'Résultats élèves'!L182)</f>
        <v/>
      </c>
      <c r="AY190" s="221"/>
      <c r="AZ190" s="217" t="str">
        <f>IF(OR('Résultats élèves'!M182&lt;$E$4,'Résultats élèves'!M182="A"),'Groupes de besoin'!A190,"")</f>
        <v/>
      </c>
      <c r="BA190" s="218" t="str">
        <f>IF(AZ190="","",'Résultats élèves'!M182)</f>
        <v/>
      </c>
      <c r="BB190" s="219" t="str">
        <f>IF(OR(AND('Résultats élèves'!M182&gt;=$E$4,'Résultats élèves'!M182&lt;=$E$5),'Résultats élèves'!M182="A"),'Groupes de besoin'!A190,"")</f>
        <v/>
      </c>
      <c r="BC190" s="220" t="str">
        <f>IF(BB190="","",'Résultats élèves'!M182)</f>
        <v/>
      </c>
    </row>
    <row r="191" spans="1:55" s="225" customFormat="1">
      <c r="A191" s="227" t="str">
        <f>IF(Accueil!F192="","",Accueil!F192)</f>
        <v/>
      </c>
      <c r="B191" s="217" t="str">
        <f>IF(OR('Résultats élèves'!D183&lt;$E$4,'Résultats élèves'!D183="A"),'Groupes de besoin'!A191,"")</f>
        <v/>
      </c>
      <c r="C191" s="218" t="str">
        <f>IF(B191="","",'Résultats élèves'!D183)</f>
        <v/>
      </c>
      <c r="D191" s="219" t="str">
        <f>IF(OR(AND('Résultats élèves'!D183&gt;=$E$4,'Résultats élèves'!D183&lt;=$E$5),'Résultats élèves'!D183="A"),'Groupes de besoin'!A191,"")</f>
        <v/>
      </c>
      <c r="E191" s="220" t="str">
        <f>IF(D191="","",'Résultats élèves'!D183)</f>
        <v/>
      </c>
      <c r="F191" s="221"/>
      <c r="G191" s="217" t="str">
        <f>IF(OR('Résultats élèves'!E183&lt;$E$4,'Résultats élèves'!E183="A"),'Groupes de besoin'!A191,"")</f>
        <v/>
      </c>
      <c r="H191" s="218" t="str">
        <f>IF(G191="","",'Résultats élèves'!E183)</f>
        <v/>
      </c>
      <c r="I191" s="219" t="str">
        <f>IF(OR(AND('Résultats élèves'!E183&gt;=$E$4,'Résultats élèves'!E183&lt;=$E$5),'Résultats élèves'!E183="A"),'Groupes de besoin'!A191,"")</f>
        <v/>
      </c>
      <c r="J191" s="220" t="str">
        <f>IF(I191="","",'Résultats élèves'!E183)</f>
        <v/>
      </c>
      <c r="K191" s="221"/>
      <c r="L191" s="217" t="str">
        <f>IF(OR('Résultats élèves'!F183&lt;$E$4,'Résultats élèves'!F183="A"),'Groupes de besoin'!A191,"")</f>
        <v/>
      </c>
      <c r="M191" s="218" t="str">
        <f>IF(L191="","",'Résultats élèves'!F183)</f>
        <v/>
      </c>
      <c r="N191" s="219" t="str">
        <f>IF(OR(AND('Résultats élèves'!F183&gt;=$E$4,'Résultats élèves'!F183&lt;=$E$5),'Résultats élèves'!F183="A"),'Groupes de besoin'!A191,"")</f>
        <v/>
      </c>
      <c r="O191" s="220" t="str">
        <f>IF(N191="","",'Résultats élèves'!F183)</f>
        <v/>
      </c>
      <c r="P191" s="221"/>
      <c r="Q191" s="217" t="str">
        <f>IF(OR('Résultats élèves'!G183&lt;$E$4,'Résultats élèves'!G183="A"),'Groupes de besoin'!A191,"")</f>
        <v/>
      </c>
      <c r="R191" s="218" t="str">
        <f>IF(Q191="","",'Résultats élèves'!G183)</f>
        <v/>
      </c>
      <c r="S191" s="219" t="str">
        <f>IF(OR(AND('Résultats élèves'!G183&gt;=$E$4,'Résultats élèves'!G183&lt;=$E$5),'Résultats élèves'!G183="A"),'Groupes de besoin'!A191,"")</f>
        <v/>
      </c>
      <c r="T191" s="220" t="str">
        <f>IF(S191="","",'Résultats élèves'!G183)</f>
        <v/>
      </c>
      <c r="U191" s="221"/>
      <c r="V191" s="217" t="str">
        <f>IF(OR('Résultats élèves'!H183&lt;$E$4,'Résultats élèves'!H183="A"),'Groupes de besoin'!A191,"")</f>
        <v/>
      </c>
      <c r="W191" s="218" t="str">
        <f>IF(V191="","",'Résultats élèves'!H183)</f>
        <v/>
      </c>
      <c r="X191" s="219" t="str">
        <f>IF(OR(AND('Résultats élèves'!H183&gt;=$E$4,'Résultats élèves'!H183&lt;=$E$5),'Résultats élèves'!H183="A"),'Groupes de besoin'!A191,"")</f>
        <v/>
      </c>
      <c r="Y191" s="220" t="str">
        <f>IF(X191="","",'Résultats élèves'!H183)</f>
        <v/>
      </c>
      <c r="Z191" s="222"/>
      <c r="AA191" s="223">
        <f t="shared" si="3"/>
        <v>24</v>
      </c>
      <c r="AB191" s="224">
        <f t="shared" si="1"/>
        <v>20</v>
      </c>
      <c r="AC191" s="291" t="str">
        <f>IF(AA191&lt;$AA$9,#REF!,"")</f>
        <v/>
      </c>
      <c r="AD191" s="291"/>
      <c r="AE191" s="226"/>
      <c r="AF191" s="217" t="str">
        <f>IF(OR('Résultats élèves'!I183&lt;$E$4,'Résultats élèves'!I183="A"),'Groupes de besoin'!A191,"")</f>
        <v/>
      </c>
      <c r="AG191" s="218" t="str">
        <f>IF(AF191="","",'Résultats élèves'!I183)</f>
        <v/>
      </c>
      <c r="AH191" s="219" t="str">
        <f>IF(OR(AND('Résultats élèves'!I183&gt;=$E$4,'Résultats élèves'!I183&lt;=$E$5),'Résultats élèves'!I183="A"),'Groupes de besoin'!A191,"")</f>
        <v/>
      </c>
      <c r="AI191" s="220" t="str">
        <f>IF(AH191="","",'Résultats élèves'!I183)</f>
        <v/>
      </c>
      <c r="AJ191" s="221"/>
      <c r="AK191" s="217" t="str">
        <f>IF(OR('Résultats élèves'!J183&lt;$E$4,'Résultats élèves'!J183="A"),'Groupes de besoin'!A191,"")</f>
        <v/>
      </c>
      <c r="AL191" s="218" t="str">
        <f>IF(AK191="","",'Résultats élèves'!J183)</f>
        <v/>
      </c>
      <c r="AM191" s="219" t="str">
        <f>IF(OR(AND('Résultats élèves'!J183&gt;=$E$4,'Résultats élèves'!J183&lt;=$E$5),'Résultats élèves'!J183="A"),'Groupes de besoin'!A191,"")</f>
        <v/>
      </c>
      <c r="AN191" s="220" t="str">
        <f>IF(AM191="","",'Résultats élèves'!J183)</f>
        <v/>
      </c>
      <c r="AO191" s="221"/>
      <c r="AP191" s="217" t="str">
        <f>IF(OR('Résultats élèves'!K183&lt;$E$4,'Résultats élèves'!K183="A"),'Groupes de besoin'!A191,"")</f>
        <v/>
      </c>
      <c r="AQ191" s="218" t="str">
        <f>IF(AP191="","",'Résultats élèves'!K183)</f>
        <v/>
      </c>
      <c r="AR191" s="219" t="str">
        <f>IF(OR(AND('Résultats élèves'!K183&gt;=$E$4,'Résultats élèves'!K183&lt;=$E$5),'Résultats élèves'!K183="A"),'Groupes de besoin'!A191,"")</f>
        <v/>
      </c>
      <c r="AS191" s="220" t="str">
        <f>IF(AR191="","",'Résultats élèves'!K183)</f>
        <v/>
      </c>
      <c r="AT191" s="221"/>
      <c r="AU191" s="217" t="str">
        <f>IF(OR('Résultats élèves'!L183&lt;$E$4,'Résultats élèves'!L183="A"),'Groupes de besoin'!A191,"")</f>
        <v/>
      </c>
      <c r="AV191" s="218" t="str">
        <f>IF(AU191="","",'Résultats élèves'!L183)</f>
        <v/>
      </c>
      <c r="AW191" s="219" t="str">
        <f>IF(OR(AND('Résultats élèves'!L183&gt;=$E$4,'Résultats élèves'!L183&lt;=$E$5),'Résultats élèves'!L183="A"),'Groupes de besoin'!A191,"")</f>
        <v/>
      </c>
      <c r="AX191" s="220" t="str">
        <f>IF(AW191="","",'Résultats élèves'!L183)</f>
        <v/>
      </c>
      <c r="AY191" s="221"/>
      <c r="AZ191" s="217" t="str">
        <f>IF(OR('Résultats élèves'!M183&lt;$E$4,'Résultats élèves'!M183="A"),'Groupes de besoin'!A191,"")</f>
        <v/>
      </c>
      <c r="BA191" s="218" t="str">
        <f>IF(AZ191="","",'Résultats élèves'!M183)</f>
        <v/>
      </c>
      <c r="BB191" s="219" t="str">
        <f>IF(OR(AND('Résultats élèves'!M183&gt;=$E$4,'Résultats élèves'!M183&lt;=$E$5),'Résultats élèves'!M183="A"),'Groupes de besoin'!A191,"")</f>
        <v/>
      </c>
      <c r="BC191" s="220" t="str">
        <f>IF(BB191="","",'Résultats élèves'!M183)</f>
        <v/>
      </c>
    </row>
    <row r="192" spans="1:55" s="225" customFormat="1">
      <c r="A192" s="227" t="str">
        <f>IF(Accueil!F193="","",Accueil!F193)</f>
        <v/>
      </c>
      <c r="B192" s="217" t="str">
        <f>IF(OR('Résultats élèves'!D184&lt;$E$4,'Résultats élèves'!D184="A"),'Groupes de besoin'!A192,"")</f>
        <v/>
      </c>
      <c r="C192" s="218" t="str">
        <f>IF(B192="","",'Résultats élèves'!D184)</f>
        <v/>
      </c>
      <c r="D192" s="219" t="str">
        <f>IF(OR(AND('Résultats élèves'!D184&gt;=$E$4,'Résultats élèves'!D184&lt;=$E$5),'Résultats élèves'!D184="A"),'Groupes de besoin'!A192,"")</f>
        <v/>
      </c>
      <c r="E192" s="220" t="str">
        <f>IF(D192="","",'Résultats élèves'!D184)</f>
        <v/>
      </c>
      <c r="F192" s="221"/>
      <c r="G192" s="217" t="str">
        <f>IF(OR('Résultats élèves'!E184&lt;$E$4,'Résultats élèves'!E184="A"),'Groupes de besoin'!A192,"")</f>
        <v/>
      </c>
      <c r="H192" s="218" t="str">
        <f>IF(G192="","",'Résultats élèves'!E184)</f>
        <v/>
      </c>
      <c r="I192" s="219" t="str">
        <f>IF(OR(AND('Résultats élèves'!E184&gt;=$E$4,'Résultats élèves'!E184&lt;=$E$5),'Résultats élèves'!E184="A"),'Groupes de besoin'!A192,"")</f>
        <v/>
      </c>
      <c r="J192" s="220" t="str">
        <f>IF(I192="","",'Résultats élèves'!E184)</f>
        <v/>
      </c>
      <c r="K192" s="221"/>
      <c r="L192" s="217" t="str">
        <f>IF(OR('Résultats élèves'!F184&lt;$E$4,'Résultats élèves'!F184="A"),'Groupes de besoin'!A192,"")</f>
        <v/>
      </c>
      <c r="M192" s="218" t="str">
        <f>IF(L192="","",'Résultats élèves'!F184)</f>
        <v/>
      </c>
      <c r="N192" s="219" t="str">
        <f>IF(OR(AND('Résultats élèves'!F184&gt;=$E$4,'Résultats élèves'!F184&lt;=$E$5),'Résultats élèves'!F184="A"),'Groupes de besoin'!A192,"")</f>
        <v/>
      </c>
      <c r="O192" s="220" t="str">
        <f>IF(N192="","",'Résultats élèves'!F184)</f>
        <v/>
      </c>
      <c r="P192" s="221"/>
      <c r="Q192" s="217" t="str">
        <f>IF(OR('Résultats élèves'!G184&lt;$E$4,'Résultats élèves'!G184="A"),'Groupes de besoin'!A192,"")</f>
        <v/>
      </c>
      <c r="R192" s="218" t="str">
        <f>IF(Q192="","",'Résultats élèves'!G184)</f>
        <v/>
      </c>
      <c r="S192" s="219" t="str">
        <f>IF(OR(AND('Résultats élèves'!G184&gt;=$E$4,'Résultats élèves'!G184&lt;=$E$5),'Résultats élèves'!G184="A"),'Groupes de besoin'!A192,"")</f>
        <v/>
      </c>
      <c r="T192" s="220" t="str">
        <f>IF(S192="","",'Résultats élèves'!G184)</f>
        <v/>
      </c>
      <c r="U192" s="221"/>
      <c r="V192" s="217" t="str">
        <f>IF(OR('Résultats élèves'!H184&lt;$E$4,'Résultats élèves'!H184="A"),'Groupes de besoin'!A192,"")</f>
        <v/>
      </c>
      <c r="W192" s="218" t="str">
        <f>IF(V192="","",'Résultats élèves'!H184)</f>
        <v/>
      </c>
      <c r="X192" s="219" t="str">
        <f>IF(OR(AND('Résultats élèves'!H184&gt;=$E$4,'Résultats élèves'!H184&lt;=$E$5),'Résultats élèves'!H184="A"),'Groupes de besoin'!A192,"")</f>
        <v/>
      </c>
      <c r="Y192" s="220" t="str">
        <f>IF(X192="","",'Résultats élèves'!H184)</f>
        <v/>
      </c>
      <c r="Z192" s="222"/>
      <c r="AA192" s="223">
        <f t="shared" si="3"/>
        <v>24</v>
      </c>
      <c r="AB192" s="224">
        <f t="shared" si="1"/>
        <v>20</v>
      </c>
      <c r="AC192" s="291" t="str">
        <f>IF(AA192&lt;$AA$9,#REF!,"")</f>
        <v/>
      </c>
      <c r="AD192" s="291"/>
      <c r="AE192" s="226"/>
      <c r="AF192" s="217" t="str">
        <f>IF(OR('Résultats élèves'!I184&lt;$E$4,'Résultats élèves'!I184="A"),'Groupes de besoin'!A192,"")</f>
        <v/>
      </c>
      <c r="AG192" s="218" t="str">
        <f>IF(AF192="","",'Résultats élèves'!I184)</f>
        <v/>
      </c>
      <c r="AH192" s="219" t="str">
        <f>IF(OR(AND('Résultats élèves'!I184&gt;=$E$4,'Résultats élèves'!I184&lt;=$E$5),'Résultats élèves'!I184="A"),'Groupes de besoin'!A192,"")</f>
        <v/>
      </c>
      <c r="AI192" s="220" t="str">
        <f>IF(AH192="","",'Résultats élèves'!I184)</f>
        <v/>
      </c>
      <c r="AJ192" s="221"/>
      <c r="AK192" s="217" t="str">
        <f>IF(OR('Résultats élèves'!J184&lt;$E$4,'Résultats élèves'!J184="A"),'Groupes de besoin'!A192,"")</f>
        <v/>
      </c>
      <c r="AL192" s="218" t="str">
        <f>IF(AK192="","",'Résultats élèves'!J184)</f>
        <v/>
      </c>
      <c r="AM192" s="219" t="str">
        <f>IF(OR(AND('Résultats élèves'!J184&gt;=$E$4,'Résultats élèves'!J184&lt;=$E$5),'Résultats élèves'!J184="A"),'Groupes de besoin'!A192,"")</f>
        <v/>
      </c>
      <c r="AN192" s="220" t="str">
        <f>IF(AM192="","",'Résultats élèves'!J184)</f>
        <v/>
      </c>
      <c r="AO192" s="221"/>
      <c r="AP192" s="217" t="str">
        <f>IF(OR('Résultats élèves'!K184&lt;$E$4,'Résultats élèves'!K184="A"),'Groupes de besoin'!A192,"")</f>
        <v/>
      </c>
      <c r="AQ192" s="218" t="str">
        <f>IF(AP192="","",'Résultats élèves'!K184)</f>
        <v/>
      </c>
      <c r="AR192" s="219" t="str">
        <f>IF(OR(AND('Résultats élèves'!K184&gt;=$E$4,'Résultats élèves'!K184&lt;=$E$5),'Résultats élèves'!K184="A"),'Groupes de besoin'!A192,"")</f>
        <v/>
      </c>
      <c r="AS192" s="220" t="str">
        <f>IF(AR192="","",'Résultats élèves'!K184)</f>
        <v/>
      </c>
      <c r="AT192" s="221"/>
      <c r="AU192" s="217" t="str">
        <f>IF(OR('Résultats élèves'!L184&lt;$E$4,'Résultats élèves'!L184="A"),'Groupes de besoin'!A192,"")</f>
        <v/>
      </c>
      <c r="AV192" s="218" t="str">
        <f>IF(AU192="","",'Résultats élèves'!L184)</f>
        <v/>
      </c>
      <c r="AW192" s="219" t="str">
        <f>IF(OR(AND('Résultats élèves'!L184&gt;=$E$4,'Résultats élèves'!L184&lt;=$E$5),'Résultats élèves'!L184="A"),'Groupes de besoin'!A192,"")</f>
        <v/>
      </c>
      <c r="AX192" s="220" t="str">
        <f>IF(AW192="","",'Résultats élèves'!L184)</f>
        <v/>
      </c>
      <c r="AY192" s="221"/>
      <c r="AZ192" s="217" t="str">
        <f>IF(OR('Résultats élèves'!M184&lt;$E$4,'Résultats élèves'!M184="A"),'Groupes de besoin'!A192,"")</f>
        <v/>
      </c>
      <c r="BA192" s="218" t="str">
        <f>IF(AZ192="","",'Résultats élèves'!M184)</f>
        <v/>
      </c>
      <c r="BB192" s="219" t="str">
        <f>IF(OR(AND('Résultats élèves'!M184&gt;=$E$4,'Résultats élèves'!M184&lt;=$E$5),'Résultats élèves'!M184="A"),'Groupes de besoin'!A192,"")</f>
        <v/>
      </c>
      <c r="BC192" s="220" t="str">
        <f>IF(BB192="","",'Résultats élèves'!M184)</f>
        <v/>
      </c>
    </row>
    <row r="193" spans="1:55" s="225" customFormat="1">
      <c r="A193" s="227" t="str">
        <f>IF(Accueil!F194="","",Accueil!F194)</f>
        <v/>
      </c>
      <c r="B193" s="217" t="str">
        <f>IF(OR('Résultats élèves'!D185&lt;$E$4,'Résultats élèves'!D185="A"),'Groupes de besoin'!A193,"")</f>
        <v/>
      </c>
      <c r="C193" s="218" t="str">
        <f>IF(B193="","",'Résultats élèves'!D185)</f>
        <v/>
      </c>
      <c r="D193" s="219" t="str">
        <f>IF(OR(AND('Résultats élèves'!D185&gt;=$E$4,'Résultats élèves'!D185&lt;=$E$5),'Résultats élèves'!D185="A"),'Groupes de besoin'!A193,"")</f>
        <v/>
      </c>
      <c r="E193" s="220" t="str">
        <f>IF(D193="","",'Résultats élèves'!D185)</f>
        <v/>
      </c>
      <c r="F193" s="221"/>
      <c r="G193" s="217" t="str">
        <f>IF(OR('Résultats élèves'!E185&lt;$E$4,'Résultats élèves'!E185="A"),'Groupes de besoin'!A193,"")</f>
        <v/>
      </c>
      <c r="H193" s="218" t="str">
        <f>IF(G193="","",'Résultats élèves'!E185)</f>
        <v/>
      </c>
      <c r="I193" s="219" t="str">
        <f>IF(OR(AND('Résultats élèves'!E185&gt;=$E$4,'Résultats élèves'!E185&lt;=$E$5),'Résultats élèves'!E185="A"),'Groupes de besoin'!A193,"")</f>
        <v/>
      </c>
      <c r="J193" s="220" t="str">
        <f>IF(I193="","",'Résultats élèves'!E185)</f>
        <v/>
      </c>
      <c r="K193" s="221"/>
      <c r="L193" s="217" t="str">
        <f>IF(OR('Résultats élèves'!F185&lt;$E$4,'Résultats élèves'!F185="A"),'Groupes de besoin'!A193,"")</f>
        <v/>
      </c>
      <c r="M193" s="218" t="str">
        <f>IF(L193="","",'Résultats élèves'!F185)</f>
        <v/>
      </c>
      <c r="N193" s="219" t="str">
        <f>IF(OR(AND('Résultats élèves'!F185&gt;=$E$4,'Résultats élèves'!F185&lt;=$E$5),'Résultats élèves'!F185="A"),'Groupes de besoin'!A193,"")</f>
        <v/>
      </c>
      <c r="O193" s="220" t="str">
        <f>IF(N193="","",'Résultats élèves'!F185)</f>
        <v/>
      </c>
      <c r="P193" s="221"/>
      <c r="Q193" s="217" t="str">
        <f>IF(OR('Résultats élèves'!G185&lt;$E$4,'Résultats élèves'!G185="A"),'Groupes de besoin'!A193,"")</f>
        <v/>
      </c>
      <c r="R193" s="218" t="str">
        <f>IF(Q193="","",'Résultats élèves'!G185)</f>
        <v/>
      </c>
      <c r="S193" s="219" t="str">
        <f>IF(OR(AND('Résultats élèves'!G185&gt;=$E$4,'Résultats élèves'!G185&lt;=$E$5),'Résultats élèves'!G185="A"),'Groupes de besoin'!A193,"")</f>
        <v/>
      </c>
      <c r="T193" s="220" t="str">
        <f>IF(S193="","",'Résultats élèves'!G185)</f>
        <v/>
      </c>
      <c r="U193" s="221"/>
      <c r="V193" s="217" t="str">
        <f>IF(OR('Résultats élèves'!H185&lt;$E$4,'Résultats élèves'!H185="A"),'Groupes de besoin'!A193,"")</f>
        <v/>
      </c>
      <c r="W193" s="218" t="str">
        <f>IF(V193="","",'Résultats élèves'!H185)</f>
        <v/>
      </c>
      <c r="X193" s="219" t="str">
        <f>IF(OR(AND('Résultats élèves'!H185&gt;=$E$4,'Résultats élèves'!H185&lt;=$E$5),'Résultats élèves'!H185="A"),'Groupes de besoin'!A193,"")</f>
        <v/>
      </c>
      <c r="Y193" s="220" t="str">
        <f>IF(X193="","",'Résultats élèves'!H185)</f>
        <v/>
      </c>
      <c r="Z193" s="222"/>
      <c r="AA193" s="223">
        <f t="shared" si="3"/>
        <v>24</v>
      </c>
      <c r="AB193" s="224">
        <f t="shared" si="1"/>
        <v>20</v>
      </c>
      <c r="AC193" s="291" t="str">
        <f>IF(AA193&lt;$AA$9,#REF!,"")</f>
        <v/>
      </c>
      <c r="AD193" s="291"/>
      <c r="AE193" s="226"/>
      <c r="AF193" s="217" t="str">
        <f>IF(OR('Résultats élèves'!I185&lt;$E$4,'Résultats élèves'!I185="A"),'Groupes de besoin'!A193,"")</f>
        <v/>
      </c>
      <c r="AG193" s="218" t="str">
        <f>IF(AF193="","",'Résultats élèves'!I185)</f>
        <v/>
      </c>
      <c r="AH193" s="219" t="str">
        <f>IF(OR(AND('Résultats élèves'!I185&gt;=$E$4,'Résultats élèves'!I185&lt;=$E$5),'Résultats élèves'!I185="A"),'Groupes de besoin'!A193,"")</f>
        <v/>
      </c>
      <c r="AI193" s="220" t="str">
        <f>IF(AH193="","",'Résultats élèves'!I185)</f>
        <v/>
      </c>
      <c r="AJ193" s="221"/>
      <c r="AK193" s="217" t="str">
        <f>IF(OR('Résultats élèves'!J185&lt;$E$4,'Résultats élèves'!J185="A"),'Groupes de besoin'!A193,"")</f>
        <v/>
      </c>
      <c r="AL193" s="218" t="str">
        <f>IF(AK193="","",'Résultats élèves'!J185)</f>
        <v/>
      </c>
      <c r="AM193" s="219" t="str">
        <f>IF(OR(AND('Résultats élèves'!J185&gt;=$E$4,'Résultats élèves'!J185&lt;=$E$5),'Résultats élèves'!J185="A"),'Groupes de besoin'!A193,"")</f>
        <v/>
      </c>
      <c r="AN193" s="220" t="str">
        <f>IF(AM193="","",'Résultats élèves'!J185)</f>
        <v/>
      </c>
      <c r="AO193" s="221"/>
      <c r="AP193" s="217" t="str">
        <f>IF(OR('Résultats élèves'!K185&lt;$E$4,'Résultats élèves'!K185="A"),'Groupes de besoin'!A193,"")</f>
        <v/>
      </c>
      <c r="AQ193" s="218" t="str">
        <f>IF(AP193="","",'Résultats élèves'!K185)</f>
        <v/>
      </c>
      <c r="AR193" s="219" t="str">
        <f>IF(OR(AND('Résultats élèves'!K185&gt;=$E$4,'Résultats élèves'!K185&lt;=$E$5),'Résultats élèves'!K185="A"),'Groupes de besoin'!A193,"")</f>
        <v/>
      </c>
      <c r="AS193" s="220" t="str">
        <f>IF(AR193="","",'Résultats élèves'!K185)</f>
        <v/>
      </c>
      <c r="AT193" s="221"/>
      <c r="AU193" s="217" t="str">
        <f>IF(OR('Résultats élèves'!L185&lt;$E$4,'Résultats élèves'!L185="A"),'Groupes de besoin'!A193,"")</f>
        <v/>
      </c>
      <c r="AV193" s="218" t="str">
        <f>IF(AU193="","",'Résultats élèves'!L185)</f>
        <v/>
      </c>
      <c r="AW193" s="219" t="str">
        <f>IF(OR(AND('Résultats élèves'!L185&gt;=$E$4,'Résultats élèves'!L185&lt;=$E$5),'Résultats élèves'!L185="A"),'Groupes de besoin'!A193,"")</f>
        <v/>
      </c>
      <c r="AX193" s="220" t="str">
        <f>IF(AW193="","",'Résultats élèves'!L185)</f>
        <v/>
      </c>
      <c r="AY193" s="221"/>
      <c r="AZ193" s="217" t="str">
        <f>IF(OR('Résultats élèves'!M185&lt;$E$4,'Résultats élèves'!M185="A"),'Groupes de besoin'!A193,"")</f>
        <v/>
      </c>
      <c r="BA193" s="218" t="str">
        <f>IF(AZ193="","",'Résultats élèves'!M185)</f>
        <v/>
      </c>
      <c r="BB193" s="219" t="str">
        <f>IF(OR(AND('Résultats élèves'!M185&gt;=$E$4,'Résultats élèves'!M185&lt;=$E$5),'Résultats élèves'!M185="A"),'Groupes de besoin'!A193,"")</f>
        <v/>
      </c>
      <c r="BC193" s="220" t="str">
        <f>IF(BB193="","",'Résultats élèves'!M185)</f>
        <v/>
      </c>
    </row>
    <row r="194" spans="1:55" s="225" customFormat="1">
      <c r="A194" s="227" t="str">
        <f>IF(Accueil!F195="","",Accueil!F195)</f>
        <v/>
      </c>
      <c r="B194" s="217" t="str">
        <f>IF(OR('Résultats élèves'!D186&lt;$E$4,'Résultats élèves'!D186="A"),'Groupes de besoin'!A194,"")</f>
        <v/>
      </c>
      <c r="C194" s="218" t="str">
        <f>IF(B194="","",'Résultats élèves'!D186)</f>
        <v/>
      </c>
      <c r="D194" s="219" t="str">
        <f>IF(OR(AND('Résultats élèves'!D186&gt;=$E$4,'Résultats élèves'!D186&lt;=$E$5),'Résultats élèves'!D186="A"),'Groupes de besoin'!A194,"")</f>
        <v/>
      </c>
      <c r="E194" s="220" t="str">
        <f>IF(D194="","",'Résultats élèves'!D186)</f>
        <v/>
      </c>
      <c r="F194" s="221"/>
      <c r="G194" s="217" t="str">
        <f>IF(OR('Résultats élèves'!E186&lt;$E$4,'Résultats élèves'!E186="A"),'Groupes de besoin'!A194,"")</f>
        <v/>
      </c>
      <c r="H194" s="218" t="str">
        <f>IF(G194="","",'Résultats élèves'!E186)</f>
        <v/>
      </c>
      <c r="I194" s="219" t="str">
        <f>IF(OR(AND('Résultats élèves'!E186&gt;=$E$4,'Résultats élèves'!E186&lt;=$E$5),'Résultats élèves'!E186="A"),'Groupes de besoin'!A194,"")</f>
        <v/>
      </c>
      <c r="J194" s="220" t="str">
        <f>IF(I194="","",'Résultats élèves'!E186)</f>
        <v/>
      </c>
      <c r="K194" s="221"/>
      <c r="L194" s="217" t="str">
        <f>IF(OR('Résultats élèves'!F186&lt;$E$4,'Résultats élèves'!F186="A"),'Groupes de besoin'!A194,"")</f>
        <v/>
      </c>
      <c r="M194" s="218" t="str">
        <f>IF(L194="","",'Résultats élèves'!F186)</f>
        <v/>
      </c>
      <c r="N194" s="219" t="str">
        <f>IF(OR(AND('Résultats élèves'!F186&gt;=$E$4,'Résultats élèves'!F186&lt;=$E$5),'Résultats élèves'!F186="A"),'Groupes de besoin'!A194,"")</f>
        <v/>
      </c>
      <c r="O194" s="220" t="str">
        <f>IF(N194="","",'Résultats élèves'!F186)</f>
        <v/>
      </c>
      <c r="P194" s="221"/>
      <c r="Q194" s="217" t="str">
        <f>IF(OR('Résultats élèves'!G186&lt;$E$4,'Résultats élèves'!G186="A"),'Groupes de besoin'!A194,"")</f>
        <v/>
      </c>
      <c r="R194" s="218" t="str">
        <f>IF(Q194="","",'Résultats élèves'!G186)</f>
        <v/>
      </c>
      <c r="S194" s="219" t="str">
        <f>IF(OR(AND('Résultats élèves'!G186&gt;=$E$4,'Résultats élèves'!G186&lt;=$E$5),'Résultats élèves'!G186="A"),'Groupes de besoin'!A194,"")</f>
        <v/>
      </c>
      <c r="T194" s="220" t="str">
        <f>IF(S194="","",'Résultats élèves'!G186)</f>
        <v/>
      </c>
      <c r="U194" s="221"/>
      <c r="V194" s="217" t="str">
        <f>IF(OR('Résultats élèves'!H186&lt;$E$4,'Résultats élèves'!H186="A"),'Groupes de besoin'!A194,"")</f>
        <v/>
      </c>
      <c r="W194" s="218" t="str">
        <f>IF(V194="","",'Résultats élèves'!H186)</f>
        <v/>
      </c>
      <c r="X194" s="219" t="str">
        <f>IF(OR(AND('Résultats élèves'!H186&gt;=$E$4,'Résultats élèves'!H186&lt;=$E$5),'Résultats élèves'!H186="A"),'Groupes de besoin'!A194,"")</f>
        <v/>
      </c>
      <c r="Y194" s="220" t="str">
        <f>IF(X194="","",'Résultats élèves'!H186)</f>
        <v/>
      </c>
      <c r="Z194" s="222"/>
      <c r="AA194" s="223">
        <f t="shared" si="3"/>
        <v>24</v>
      </c>
      <c r="AB194" s="224">
        <f t="shared" si="1"/>
        <v>20</v>
      </c>
      <c r="AC194" s="291" t="str">
        <f>IF(AA194&lt;$AA$9,#REF!,"")</f>
        <v/>
      </c>
      <c r="AD194" s="291"/>
      <c r="AE194" s="226"/>
      <c r="AF194" s="217" t="str">
        <f>IF(OR('Résultats élèves'!I186&lt;$E$4,'Résultats élèves'!I186="A"),'Groupes de besoin'!A194,"")</f>
        <v/>
      </c>
      <c r="AG194" s="218" t="str">
        <f>IF(AF194="","",'Résultats élèves'!I186)</f>
        <v/>
      </c>
      <c r="AH194" s="219" t="str">
        <f>IF(OR(AND('Résultats élèves'!I186&gt;=$E$4,'Résultats élèves'!I186&lt;=$E$5),'Résultats élèves'!I186="A"),'Groupes de besoin'!A194,"")</f>
        <v/>
      </c>
      <c r="AI194" s="220" t="str">
        <f>IF(AH194="","",'Résultats élèves'!I186)</f>
        <v/>
      </c>
      <c r="AJ194" s="221"/>
      <c r="AK194" s="217" t="str">
        <f>IF(OR('Résultats élèves'!J186&lt;$E$4,'Résultats élèves'!J186="A"),'Groupes de besoin'!A194,"")</f>
        <v/>
      </c>
      <c r="AL194" s="218" t="str">
        <f>IF(AK194="","",'Résultats élèves'!J186)</f>
        <v/>
      </c>
      <c r="AM194" s="219" t="str">
        <f>IF(OR(AND('Résultats élèves'!J186&gt;=$E$4,'Résultats élèves'!J186&lt;=$E$5),'Résultats élèves'!J186="A"),'Groupes de besoin'!A194,"")</f>
        <v/>
      </c>
      <c r="AN194" s="220" t="str">
        <f>IF(AM194="","",'Résultats élèves'!J186)</f>
        <v/>
      </c>
      <c r="AO194" s="221"/>
      <c r="AP194" s="217" t="str">
        <f>IF(OR('Résultats élèves'!K186&lt;$E$4,'Résultats élèves'!K186="A"),'Groupes de besoin'!A194,"")</f>
        <v/>
      </c>
      <c r="AQ194" s="218" t="str">
        <f>IF(AP194="","",'Résultats élèves'!K186)</f>
        <v/>
      </c>
      <c r="AR194" s="219" t="str">
        <f>IF(OR(AND('Résultats élèves'!K186&gt;=$E$4,'Résultats élèves'!K186&lt;=$E$5),'Résultats élèves'!K186="A"),'Groupes de besoin'!A194,"")</f>
        <v/>
      </c>
      <c r="AS194" s="220" t="str">
        <f>IF(AR194="","",'Résultats élèves'!K186)</f>
        <v/>
      </c>
      <c r="AT194" s="221"/>
      <c r="AU194" s="217" t="str">
        <f>IF(OR('Résultats élèves'!L186&lt;$E$4,'Résultats élèves'!L186="A"),'Groupes de besoin'!A194,"")</f>
        <v/>
      </c>
      <c r="AV194" s="218" t="str">
        <f>IF(AU194="","",'Résultats élèves'!L186)</f>
        <v/>
      </c>
      <c r="AW194" s="219" t="str">
        <f>IF(OR(AND('Résultats élèves'!L186&gt;=$E$4,'Résultats élèves'!L186&lt;=$E$5),'Résultats élèves'!L186="A"),'Groupes de besoin'!A194,"")</f>
        <v/>
      </c>
      <c r="AX194" s="220" t="str">
        <f>IF(AW194="","",'Résultats élèves'!L186)</f>
        <v/>
      </c>
      <c r="AY194" s="221"/>
      <c r="AZ194" s="217" t="str">
        <f>IF(OR('Résultats élèves'!M186&lt;$E$4,'Résultats élèves'!M186="A"),'Groupes de besoin'!A194,"")</f>
        <v/>
      </c>
      <c r="BA194" s="218" t="str">
        <f>IF(AZ194="","",'Résultats élèves'!M186)</f>
        <v/>
      </c>
      <c r="BB194" s="219" t="str">
        <f>IF(OR(AND('Résultats élèves'!M186&gt;=$E$4,'Résultats élèves'!M186&lt;=$E$5),'Résultats élèves'!M186="A"),'Groupes de besoin'!A194,"")</f>
        <v/>
      </c>
      <c r="BC194" s="220" t="str">
        <f>IF(BB194="","",'Résultats élèves'!M186)</f>
        <v/>
      </c>
    </row>
    <row r="195" spans="1:55" s="225" customFormat="1">
      <c r="A195" s="227" t="str">
        <f>IF(Accueil!F196="","",Accueil!F196)</f>
        <v/>
      </c>
      <c r="B195" s="217" t="str">
        <f>IF(OR('Résultats élèves'!D187&lt;$E$4,'Résultats élèves'!D187="A"),'Groupes de besoin'!A195,"")</f>
        <v/>
      </c>
      <c r="C195" s="218" t="str">
        <f>IF(B195="","",'Résultats élèves'!D187)</f>
        <v/>
      </c>
      <c r="D195" s="219" t="str">
        <f>IF(OR(AND('Résultats élèves'!D187&gt;=$E$4,'Résultats élèves'!D187&lt;=$E$5),'Résultats élèves'!D187="A"),'Groupes de besoin'!A195,"")</f>
        <v/>
      </c>
      <c r="E195" s="220" t="str">
        <f>IF(D195="","",'Résultats élèves'!D187)</f>
        <v/>
      </c>
      <c r="F195" s="221"/>
      <c r="G195" s="217" t="str">
        <f>IF(OR('Résultats élèves'!E187&lt;$E$4,'Résultats élèves'!E187="A"),'Groupes de besoin'!A195,"")</f>
        <v/>
      </c>
      <c r="H195" s="218" t="str">
        <f>IF(G195="","",'Résultats élèves'!E187)</f>
        <v/>
      </c>
      <c r="I195" s="219" t="str">
        <f>IF(OR(AND('Résultats élèves'!E187&gt;=$E$4,'Résultats élèves'!E187&lt;=$E$5),'Résultats élèves'!E187="A"),'Groupes de besoin'!A195,"")</f>
        <v/>
      </c>
      <c r="J195" s="220" t="str">
        <f>IF(I195="","",'Résultats élèves'!E187)</f>
        <v/>
      </c>
      <c r="K195" s="221"/>
      <c r="L195" s="217" t="str">
        <f>IF(OR('Résultats élèves'!F187&lt;$E$4,'Résultats élèves'!F187="A"),'Groupes de besoin'!A195,"")</f>
        <v/>
      </c>
      <c r="M195" s="218" t="str">
        <f>IF(L195="","",'Résultats élèves'!F187)</f>
        <v/>
      </c>
      <c r="N195" s="219" t="str">
        <f>IF(OR(AND('Résultats élèves'!F187&gt;=$E$4,'Résultats élèves'!F187&lt;=$E$5),'Résultats élèves'!F187="A"),'Groupes de besoin'!A195,"")</f>
        <v/>
      </c>
      <c r="O195" s="220" t="str">
        <f>IF(N195="","",'Résultats élèves'!F187)</f>
        <v/>
      </c>
      <c r="P195" s="221"/>
      <c r="Q195" s="217" t="str">
        <f>IF(OR('Résultats élèves'!G187&lt;$E$4,'Résultats élèves'!G187="A"),'Groupes de besoin'!A195,"")</f>
        <v/>
      </c>
      <c r="R195" s="218" t="str">
        <f>IF(Q195="","",'Résultats élèves'!G187)</f>
        <v/>
      </c>
      <c r="S195" s="219" t="str">
        <f>IF(OR(AND('Résultats élèves'!G187&gt;=$E$4,'Résultats élèves'!G187&lt;=$E$5),'Résultats élèves'!G187="A"),'Groupes de besoin'!A195,"")</f>
        <v/>
      </c>
      <c r="T195" s="220" t="str">
        <f>IF(S195="","",'Résultats élèves'!G187)</f>
        <v/>
      </c>
      <c r="U195" s="221"/>
      <c r="V195" s="217" t="str">
        <f>IF(OR('Résultats élèves'!H187&lt;$E$4,'Résultats élèves'!H187="A"),'Groupes de besoin'!A195,"")</f>
        <v/>
      </c>
      <c r="W195" s="218" t="str">
        <f>IF(V195="","",'Résultats élèves'!H187)</f>
        <v/>
      </c>
      <c r="X195" s="219" t="str">
        <f>IF(OR(AND('Résultats élèves'!H187&gt;=$E$4,'Résultats élèves'!H187&lt;=$E$5),'Résultats élèves'!H187="A"),'Groupes de besoin'!A195,"")</f>
        <v/>
      </c>
      <c r="Y195" s="220" t="str">
        <f>IF(X195="","",'Résultats élèves'!H187)</f>
        <v/>
      </c>
      <c r="Z195" s="222"/>
      <c r="AA195" s="223">
        <f t="shared" si="3"/>
        <v>24</v>
      </c>
      <c r="AB195" s="224">
        <f t="shared" si="1"/>
        <v>20</v>
      </c>
      <c r="AC195" s="291" t="str">
        <f>IF(AA195&lt;$AA$9,#REF!,"")</f>
        <v/>
      </c>
      <c r="AD195" s="291"/>
      <c r="AE195" s="226"/>
      <c r="AF195" s="217" t="str">
        <f>IF(OR('Résultats élèves'!I187&lt;$E$4,'Résultats élèves'!I187="A"),'Groupes de besoin'!A195,"")</f>
        <v/>
      </c>
      <c r="AG195" s="218" t="str">
        <f>IF(AF195="","",'Résultats élèves'!I187)</f>
        <v/>
      </c>
      <c r="AH195" s="219" t="str">
        <f>IF(OR(AND('Résultats élèves'!I187&gt;=$E$4,'Résultats élèves'!I187&lt;=$E$5),'Résultats élèves'!I187="A"),'Groupes de besoin'!A195,"")</f>
        <v/>
      </c>
      <c r="AI195" s="220" t="str">
        <f>IF(AH195="","",'Résultats élèves'!I187)</f>
        <v/>
      </c>
      <c r="AJ195" s="221"/>
      <c r="AK195" s="217" t="str">
        <f>IF(OR('Résultats élèves'!J187&lt;$E$4,'Résultats élèves'!J187="A"),'Groupes de besoin'!A195,"")</f>
        <v/>
      </c>
      <c r="AL195" s="218" t="str">
        <f>IF(AK195="","",'Résultats élèves'!J187)</f>
        <v/>
      </c>
      <c r="AM195" s="219" t="str">
        <f>IF(OR(AND('Résultats élèves'!J187&gt;=$E$4,'Résultats élèves'!J187&lt;=$E$5),'Résultats élèves'!J187="A"),'Groupes de besoin'!A195,"")</f>
        <v/>
      </c>
      <c r="AN195" s="220" t="str">
        <f>IF(AM195="","",'Résultats élèves'!J187)</f>
        <v/>
      </c>
      <c r="AO195" s="221"/>
      <c r="AP195" s="217" t="str">
        <f>IF(OR('Résultats élèves'!K187&lt;$E$4,'Résultats élèves'!K187="A"),'Groupes de besoin'!A195,"")</f>
        <v/>
      </c>
      <c r="AQ195" s="218" t="str">
        <f>IF(AP195="","",'Résultats élèves'!K187)</f>
        <v/>
      </c>
      <c r="AR195" s="219" t="str">
        <f>IF(OR(AND('Résultats élèves'!K187&gt;=$E$4,'Résultats élèves'!K187&lt;=$E$5),'Résultats élèves'!K187="A"),'Groupes de besoin'!A195,"")</f>
        <v/>
      </c>
      <c r="AS195" s="220" t="str">
        <f>IF(AR195="","",'Résultats élèves'!K187)</f>
        <v/>
      </c>
      <c r="AT195" s="221"/>
      <c r="AU195" s="217" t="str">
        <f>IF(OR('Résultats élèves'!L187&lt;$E$4,'Résultats élèves'!L187="A"),'Groupes de besoin'!A195,"")</f>
        <v/>
      </c>
      <c r="AV195" s="218" t="str">
        <f>IF(AU195="","",'Résultats élèves'!L187)</f>
        <v/>
      </c>
      <c r="AW195" s="219" t="str">
        <f>IF(OR(AND('Résultats élèves'!L187&gt;=$E$4,'Résultats élèves'!L187&lt;=$E$5),'Résultats élèves'!L187="A"),'Groupes de besoin'!A195,"")</f>
        <v/>
      </c>
      <c r="AX195" s="220" t="str">
        <f>IF(AW195="","",'Résultats élèves'!L187)</f>
        <v/>
      </c>
      <c r="AY195" s="221"/>
      <c r="AZ195" s="217" t="str">
        <f>IF(OR('Résultats élèves'!M187&lt;$E$4,'Résultats élèves'!M187="A"),'Groupes de besoin'!A195,"")</f>
        <v/>
      </c>
      <c r="BA195" s="218" t="str">
        <f>IF(AZ195="","",'Résultats élèves'!M187)</f>
        <v/>
      </c>
      <c r="BB195" s="219" t="str">
        <f>IF(OR(AND('Résultats élèves'!M187&gt;=$E$4,'Résultats élèves'!M187&lt;=$E$5),'Résultats élèves'!M187="A"),'Groupes de besoin'!A195,"")</f>
        <v/>
      </c>
      <c r="BC195" s="220" t="str">
        <f>IF(BB195="","",'Résultats élèves'!M187)</f>
        <v/>
      </c>
    </row>
    <row r="196" spans="1:55" s="225" customFormat="1">
      <c r="A196" s="227" t="str">
        <f>IF(Accueil!F197="","",Accueil!F197)</f>
        <v/>
      </c>
      <c r="B196" s="217" t="str">
        <f>IF(OR('Résultats élèves'!D188&lt;$E$4,'Résultats élèves'!D188="A"),'Groupes de besoin'!A196,"")</f>
        <v/>
      </c>
      <c r="C196" s="218" t="str">
        <f>IF(B196="","",'Résultats élèves'!D188)</f>
        <v/>
      </c>
      <c r="D196" s="219" t="str">
        <f>IF(OR(AND('Résultats élèves'!D188&gt;=$E$4,'Résultats élèves'!D188&lt;=$E$5),'Résultats élèves'!D188="A"),'Groupes de besoin'!A196,"")</f>
        <v/>
      </c>
      <c r="E196" s="220" t="str">
        <f>IF(D196="","",'Résultats élèves'!D188)</f>
        <v/>
      </c>
      <c r="F196" s="221"/>
      <c r="G196" s="217" t="str">
        <f>IF(OR('Résultats élèves'!E188&lt;$E$4,'Résultats élèves'!E188="A"),'Groupes de besoin'!A196,"")</f>
        <v/>
      </c>
      <c r="H196" s="218" t="str">
        <f>IF(G196="","",'Résultats élèves'!E188)</f>
        <v/>
      </c>
      <c r="I196" s="219" t="str">
        <f>IF(OR(AND('Résultats élèves'!E188&gt;=$E$4,'Résultats élèves'!E188&lt;=$E$5),'Résultats élèves'!E188="A"),'Groupes de besoin'!A196,"")</f>
        <v/>
      </c>
      <c r="J196" s="220" t="str">
        <f>IF(I196="","",'Résultats élèves'!E188)</f>
        <v/>
      </c>
      <c r="K196" s="221"/>
      <c r="L196" s="217" t="str">
        <f>IF(OR('Résultats élèves'!F188&lt;$E$4,'Résultats élèves'!F188="A"),'Groupes de besoin'!A196,"")</f>
        <v/>
      </c>
      <c r="M196" s="218" t="str">
        <f>IF(L196="","",'Résultats élèves'!F188)</f>
        <v/>
      </c>
      <c r="N196" s="219" t="str">
        <f>IF(OR(AND('Résultats élèves'!F188&gt;=$E$4,'Résultats élèves'!F188&lt;=$E$5),'Résultats élèves'!F188="A"),'Groupes de besoin'!A196,"")</f>
        <v/>
      </c>
      <c r="O196" s="220" t="str">
        <f>IF(N196="","",'Résultats élèves'!F188)</f>
        <v/>
      </c>
      <c r="P196" s="221"/>
      <c r="Q196" s="217" t="str">
        <f>IF(OR('Résultats élèves'!G188&lt;$E$4,'Résultats élèves'!G188="A"),'Groupes de besoin'!A196,"")</f>
        <v/>
      </c>
      <c r="R196" s="218" t="str">
        <f>IF(Q196="","",'Résultats élèves'!G188)</f>
        <v/>
      </c>
      <c r="S196" s="219" t="str">
        <f>IF(OR(AND('Résultats élèves'!G188&gt;=$E$4,'Résultats élèves'!G188&lt;=$E$5),'Résultats élèves'!G188="A"),'Groupes de besoin'!A196,"")</f>
        <v/>
      </c>
      <c r="T196" s="220" t="str">
        <f>IF(S196="","",'Résultats élèves'!G188)</f>
        <v/>
      </c>
      <c r="U196" s="221"/>
      <c r="V196" s="217" t="str">
        <f>IF(OR('Résultats élèves'!H188&lt;$E$4,'Résultats élèves'!H188="A"),'Groupes de besoin'!A196,"")</f>
        <v/>
      </c>
      <c r="W196" s="218" t="str">
        <f>IF(V196="","",'Résultats élèves'!H188)</f>
        <v/>
      </c>
      <c r="X196" s="219" t="str">
        <f>IF(OR(AND('Résultats élèves'!H188&gt;=$E$4,'Résultats élèves'!H188&lt;=$E$5),'Résultats élèves'!H188="A"),'Groupes de besoin'!A196,"")</f>
        <v/>
      </c>
      <c r="Y196" s="220" t="str">
        <f>IF(X196="","",'Résultats élèves'!H188)</f>
        <v/>
      </c>
      <c r="Z196" s="222"/>
      <c r="AA196" s="223">
        <f t="shared" si="3"/>
        <v>24</v>
      </c>
      <c r="AB196" s="224">
        <f t="shared" si="1"/>
        <v>20</v>
      </c>
      <c r="AC196" s="291" t="str">
        <f>IF(AA196&lt;$AA$9,#REF!,"")</f>
        <v/>
      </c>
      <c r="AD196" s="291"/>
      <c r="AE196" s="226"/>
      <c r="AF196" s="217" t="str">
        <f>IF(OR('Résultats élèves'!I188&lt;$E$4,'Résultats élèves'!I188="A"),'Groupes de besoin'!A196,"")</f>
        <v/>
      </c>
      <c r="AG196" s="218" t="str">
        <f>IF(AF196="","",'Résultats élèves'!I188)</f>
        <v/>
      </c>
      <c r="AH196" s="219" t="str">
        <f>IF(OR(AND('Résultats élèves'!I188&gt;=$E$4,'Résultats élèves'!I188&lt;=$E$5),'Résultats élèves'!I188="A"),'Groupes de besoin'!A196,"")</f>
        <v/>
      </c>
      <c r="AI196" s="220" t="str">
        <f>IF(AH196="","",'Résultats élèves'!I188)</f>
        <v/>
      </c>
      <c r="AJ196" s="221"/>
      <c r="AK196" s="217" t="str">
        <f>IF(OR('Résultats élèves'!J188&lt;$E$4,'Résultats élèves'!J188="A"),'Groupes de besoin'!A196,"")</f>
        <v/>
      </c>
      <c r="AL196" s="218" t="str">
        <f>IF(AK196="","",'Résultats élèves'!J188)</f>
        <v/>
      </c>
      <c r="AM196" s="219" t="str">
        <f>IF(OR(AND('Résultats élèves'!J188&gt;=$E$4,'Résultats élèves'!J188&lt;=$E$5),'Résultats élèves'!J188="A"),'Groupes de besoin'!A196,"")</f>
        <v/>
      </c>
      <c r="AN196" s="220" t="str">
        <f>IF(AM196="","",'Résultats élèves'!J188)</f>
        <v/>
      </c>
      <c r="AO196" s="221"/>
      <c r="AP196" s="217" t="str">
        <f>IF(OR('Résultats élèves'!K188&lt;$E$4,'Résultats élèves'!K188="A"),'Groupes de besoin'!A196,"")</f>
        <v/>
      </c>
      <c r="AQ196" s="218" t="str">
        <f>IF(AP196="","",'Résultats élèves'!K188)</f>
        <v/>
      </c>
      <c r="AR196" s="219" t="str">
        <f>IF(OR(AND('Résultats élèves'!K188&gt;=$E$4,'Résultats élèves'!K188&lt;=$E$5),'Résultats élèves'!K188="A"),'Groupes de besoin'!A196,"")</f>
        <v/>
      </c>
      <c r="AS196" s="220" t="str">
        <f>IF(AR196="","",'Résultats élèves'!K188)</f>
        <v/>
      </c>
      <c r="AT196" s="221"/>
      <c r="AU196" s="217" t="str">
        <f>IF(OR('Résultats élèves'!L188&lt;$E$4,'Résultats élèves'!L188="A"),'Groupes de besoin'!A196,"")</f>
        <v/>
      </c>
      <c r="AV196" s="218" t="str">
        <f>IF(AU196="","",'Résultats élèves'!L188)</f>
        <v/>
      </c>
      <c r="AW196" s="219" t="str">
        <f>IF(OR(AND('Résultats élèves'!L188&gt;=$E$4,'Résultats élèves'!L188&lt;=$E$5),'Résultats élèves'!L188="A"),'Groupes de besoin'!A196,"")</f>
        <v/>
      </c>
      <c r="AX196" s="220" t="str">
        <f>IF(AW196="","",'Résultats élèves'!L188)</f>
        <v/>
      </c>
      <c r="AY196" s="221"/>
      <c r="AZ196" s="217" t="str">
        <f>IF(OR('Résultats élèves'!M188&lt;$E$4,'Résultats élèves'!M188="A"),'Groupes de besoin'!A196,"")</f>
        <v/>
      </c>
      <c r="BA196" s="218" t="str">
        <f>IF(AZ196="","",'Résultats élèves'!M188)</f>
        <v/>
      </c>
      <c r="BB196" s="219" t="str">
        <f>IF(OR(AND('Résultats élèves'!M188&gt;=$E$4,'Résultats élèves'!M188&lt;=$E$5),'Résultats élèves'!M188="A"),'Groupes de besoin'!A196,"")</f>
        <v/>
      </c>
      <c r="BC196" s="220" t="str">
        <f>IF(BB196="","",'Résultats élèves'!M188)</f>
        <v/>
      </c>
    </row>
    <row r="197" spans="1:55" s="225" customFormat="1">
      <c r="A197" s="227" t="str">
        <f>IF(Accueil!F198="","",Accueil!F198)</f>
        <v/>
      </c>
      <c r="B197" s="217" t="str">
        <f>IF(OR('Résultats élèves'!D189&lt;$E$4,'Résultats élèves'!D189="A"),'Groupes de besoin'!A197,"")</f>
        <v/>
      </c>
      <c r="C197" s="218" t="str">
        <f>IF(B197="","",'Résultats élèves'!D189)</f>
        <v/>
      </c>
      <c r="D197" s="219" t="str">
        <f>IF(OR(AND('Résultats élèves'!D189&gt;=$E$4,'Résultats élèves'!D189&lt;=$E$5),'Résultats élèves'!D189="A"),'Groupes de besoin'!A197,"")</f>
        <v/>
      </c>
      <c r="E197" s="220" t="str">
        <f>IF(D197="","",'Résultats élèves'!D189)</f>
        <v/>
      </c>
      <c r="F197" s="221"/>
      <c r="G197" s="217" t="str">
        <f>IF(OR('Résultats élèves'!E189&lt;$E$4,'Résultats élèves'!E189="A"),'Groupes de besoin'!A197,"")</f>
        <v/>
      </c>
      <c r="H197" s="218" t="str">
        <f>IF(G197="","",'Résultats élèves'!E189)</f>
        <v/>
      </c>
      <c r="I197" s="219" t="str">
        <f>IF(OR(AND('Résultats élèves'!E189&gt;=$E$4,'Résultats élèves'!E189&lt;=$E$5),'Résultats élèves'!E189="A"),'Groupes de besoin'!A197,"")</f>
        <v/>
      </c>
      <c r="J197" s="220" t="str">
        <f>IF(I197="","",'Résultats élèves'!E189)</f>
        <v/>
      </c>
      <c r="K197" s="221"/>
      <c r="L197" s="217" t="str">
        <f>IF(OR('Résultats élèves'!F189&lt;$E$4,'Résultats élèves'!F189="A"),'Groupes de besoin'!A197,"")</f>
        <v/>
      </c>
      <c r="M197" s="218" t="str">
        <f>IF(L197="","",'Résultats élèves'!F189)</f>
        <v/>
      </c>
      <c r="N197" s="219" t="str">
        <f>IF(OR(AND('Résultats élèves'!F189&gt;=$E$4,'Résultats élèves'!F189&lt;=$E$5),'Résultats élèves'!F189="A"),'Groupes de besoin'!A197,"")</f>
        <v/>
      </c>
      <c r="O197" s="220" t="str">
        <f>IF(N197="","",'Résultats élèves'!F189)</f>
        <v/>
      </c>
      <c r="P197" s="221"/>
      <c r="Q197" s="217" t="str">
        <f>IF(OR('Résultats élèves'!G189&lt;$E$4,'Résultats élèves'!G189="A"),'Groupes de besoin'!A197,"")</f>
        <v/>
      </c>
      <c r="R197" s="218" t="str">
        <f>IF(Q197="","",'Résultats élèves'!G189)</f>
        <v/>
      </c>
      <c r="S197" s="219" t="str">
        <f>IF(OR(AND('Résultats élèves'!G189&gt;=$E$4,'Résultats élèves'!G189&lt;=$E$5),'Résultats élèves'!G189="A"),'Groupes de besoin'!A197,"")</f>
        <v/>
      </c>
      <c r="T197" s="220" t="str">
        <f>IF(S197="","",'Résultats élèves'!G189)</f>
        <v/>
      </c>
      <c r="U197" s="221"/>
      <c r="V197" s="217" t="str">
        <f>IF(OR('Résultats élèves'!H189&lt;$E$4,'Résultats élèves'!H189="A"),'Groupes de besoin'!A197,"")</f>
        <v/>
      </c>
      <c r="W197" s="218" t="str">
        <f>IF(V197="","",'Résultats élèves'!H189)</f>
        <v/>
      </c>
      <c r="X197" s="219" t="str">
        <f>IF(OR(AND('Résultats élèves'!H189&gt;=$E$4,'Résultats élèves'!H189&lt;=$E$5),'Résultats élèves'!H189="A"),'Groupes de besoin'!A197,"")</f>
        <v/>
      </c>
      <c r="Y197" s="220" t="str">
        <f>IF(X197="","",'Résultats élèves'!H189)</f>
        <v/>
      </c>
      <c r="Z197" s="222"/>
      <c r="AA197" s="223">
        <f t="shared" si="3"/>
        <v>24</v>
      </c>
      <c r="AB197" s="224">
        <f t="shared" si="1"/>
        <v>20</v>
      </c>
      <c r="AC197" s="291" t="str">
        <f>IF(AA197&lt;$AA$9,#REF!,"")</f>
        <v/>
      </c>
      <c r="AD197" s="291"/>
      <c r="AE197" s="226"/>
      <c r="AF197" s="217" t="str">
        <f>IF(OR('Résultats élèves'!I189&lt;$E$4,'Résultats élèves'!I189="A"),'Groupes de besoin'!A197,"")</f>
        <v/>
      </c>
      <c r="AG197" s="218" t="str">
        <f>IF(AF197="","",'Résultats élèves'!I189)</f>
        <v/>
      </c>
      <c r="AH197" s="219" t="str">
        <f>IF(OR(AND('Résultats élèves'!I189&gt;=$E$4,'Résultats élèves'!I189&lt;=$E$5),'Résultats élèves'!I189="A"),'Groupes de besoin'!A197,"")</f>
        <v/>
      </c>
      <c r="AI197" s="220" t="str">
        <f>IF(AH197="","",'Résultats élèves'!I189)</f>
        <v/>
      </c>
      <c r="AJ197" s="221"/>
      <c r="AK197" s="217" t="str">
        <f>IF(OR('Résultats élèves'!J189&lt;$E$4,'Résultats élèves'!J189="A"),'Groupes de besoin'!A197,"")</f>
        <v/>
      </c>
      <c r="AL197" s="218" t="str">
        <f>IF(AK197="","",'Résultats élèves'!J189)</f>
        <v/>
      </c>
      <c r="AM197" s="219" t="str">
        <f>IF(OR(AND('Résultats élèves'!J189&gt;=$E$4,'Résultats élèves'!J189&lt;=$E$5),'Résultats élèves'!J189="A"),'Groupes de besoin'!A197,"")</f>
        <v/>
      </c>
      <c r="AN197" s="220" t="str">
        <f>IF(AM197="","",'Résultats élèves'!J189)</f>
        <v/>
      </c>
      <c r="AO197" s="221"/>
      <c r="AP197" s="217" t="str">
        <f>IF(OR('Résultats élèves'!K189&lt;$E$4,'Résultats élèves'!K189="A"),'Groupes de besoin'!A197,"")</f>
        <v/>
      </c>
      <c r="AQ197" s="218" t="str">
        <f>IF(AP197="","",'Résultats élèves'!K189)</f>
        <v/>
      </c>
      <c r="AR197" s="219" t="str">
        <f>IF(OR(AND('Résultats élèves'!K189&gt;=$E$4,'Résultats élèves'!K189&lt;=$E$5),'Résultats élèves'!K189="A"),'Groupes de besoin'!A197,"")</f>
        <v/>
      </c>
      <c r="AS197" s="220" t="str">
        <f>IF(AR197="","",'Résultats élèves'!K189)</f>
        <v/>
      </c>
      <c r="AT197" s="221"/>
      <c r="AU197" s="217" t="str">
        <f>IF(OR('Résultats élèves'!L189&lt;$E$4,'Résultats élèves'!L189="A"),'Groupes de besoin'!A197,"")</f>
        <v/>
      </c>
      <c r="AV197" s="218" t="str">
        <f>IF(AU197="","",'Résultats élèves'!L189)</f>
        <v/>
      </c>
      <c r="AW197" s="219" t="str">
        <f>IF(OR(AND('Résultats élèves'!L189&gt;=$E$4,'Résultats élèves'!L189&lt;=$E$5),'Résultats élèves'!L189="A"),'Groupes de besoin'!A197,"")</f>
        <v/>
      </c>
      <c r="AX197" s="220" t="str">
        <f>IF(AW197="","",'Résultats élèves'!L189)</f>
        <v/>
      </c>
      <c r="AY197" s="221"/>
      <c r="AZ197" s="217" t="str">
        <f>IF(OR('Résultats élèves'!M189&lt;$E$4,'Résultats élèves'!M189="A"),'Groupes de besoin'!A197,"")</f>
        <v/>
      </c>
      <c r="BA197" s="218" t="str">
        <f>IF(AZ197="","",'Résultats élèves'!M189)</f>
        <v/>
      </c>
      <c r="BB197" s="219" t="str">
        <f>IF(OR(AND('Résultats élèves'!M189&gt;=$E$4,'Résultats élèves'!M189&lt;=$E$5),'Résultats élèves'!M189="A"),'Groupes de besoin'!A197,"")</f>
        <v/>
      </c>
      <c r="BC197" s="220" t="str">
        <f>IF(BB197="","",'Résultats élèves'!M189)</f>
        <v/>
      </c>
    </row>
    <row r="198" spans="1:55" s="225" customFormat="1">
      <c r="A198" s="227" t="str">
        <f>IF(Accueil!F199="","",Accueil!F199)</f>
        <v/>
      </c>
      <c r="B198" s="217" t="str">
        <f>IF(OR('Résultats élèves'!D190&lt;$E$4,'Résultats élèves'!D190="A"),'Groupes de besoin'!A198,"")</f>
        <v/>
      </c>
      <c r="C198" s="218" t="str">
        <f>IF(B198="","",'Résultats élèves'!D190)</f>
        <v/>
      </c>
      <c r="D198" s="219" t="str">
        <f>IF(OR(AND('Résultats élèves'!D190&gt;=$E$4,'Résultats élèves'!D190&lt;=$E$5),'Résultats élèves'!D190="A"),'Groupes de besoin'!A198,"")</f>
        <v/>
      </c>
      <c r="E198" s="220" t="str">
        <f>IF(D198="","",'Résultats élèves'!D190)</f>
        <v/>
      </c>
      <c r="F198" s="221"/>
      <c r="G198" s="217" t="str">
        <f>IF(OR('Résultats élèves'!E190&lt;$E$4,'Résultats élèves'!E190="A"),'Groupes de besoin'!A198,"")</f>
        <v/>
      </c>
      <c r="H198" s="218" t="str">
        <f>IF(G198="","",'Résultats élèves'!E190)</f>
        <v/>
      </c>
      <c r="I198" s="219" t="str">
        <f>IF(OR(AND('Résultats élèves'!E190&gt;=$E$4,'Résultats élèves'!E190&lt;=$E$5),'Résultats élèves'!E190="A"),'Groupes de besoin'!A198,"")</f>
        <v/>
      </c>
      <c r="J198" s="220" t="str">
        <f>IF(I198="","",'Résultats élèves'!E190)</f>
        <v/>
      </c>
      <c r="K198" s="221"/>
      <c r="L198" s="217" t="str">
        <f>IF(OR('Résultats élèves'!F190&lt;$E$4,'Résultats élèves'!F190="A"),'Groupes de besoin'!A198,"")</f>
        <v/>
      </c>
      <c r="M198" s="218" t="str">
        <f>IF(L198="","",'Résultats élèves'!F190)</f>
        <v/>
      </c>
      <c r="N198" s="219" t="str">
        <f>IF(OR(AND('Résultats élèves'!F190&gt;=$E$4,'Résultats élèves'!F190&lt;=$E$5),'Résultats élèves'!F190="A"),'Groupes de besoin'!A198,"")</f>
        <v/>
      </c>
      <c r="O198" s="220" t="str">
        <f>IF(N198="","",'Résultats élèves'!F190)</f>
        <v/>
      </c>
      <c r="P198" s="221"/>
      <c r="Q198" s="217" t="str">
        <f>IF(OR('Résultats élèves'!G190&lt;$E$4,'Résultats élèves'!G190="A"),'Groupes de besoin'!A198,"")</f>
        <v/>
      </c>
      <c r="R198" s="218" t="str">
        <f>IF(Q198="","",'Résultats élèves'!G190)</f>
        <v/>
      </c>
      <c r="S198" s="219" t="str">
        <f>IF(OR(AND('Résultats élèves'!G190&gt;=$E$4,'Résultats élèves'!G190&lt;=$E$5),'Résultats élèves'!G190="A"),'Groupes de besoin'!A198,"")</f>
        <v/>
      </c>
      <c r="T198" s="220" t="str">
        <f>IF(S198="","",'Résultats élèves'!G190)</f>
        <v/>
      </c>
      <c r="U198" s="221"/>
      <c r="V198" s="217" t="str">
        <f>IF(OR('Résultats élèves'!H190&lt;$E$4,'Résultats élèves'!H190="A"),'Groupes de besoin'!A198,"")</f>
        <v/>
      </c>
      <c r="W198" s="218" t="str">
        <f>IF(V198="","",'Résultats élèves'!H190)</f>
        <v/>
      </c>
      <c r="X198" s="219" t="str">
        <f>IF(OR(AND('Résultats élèves'!H190&gt;=$E$4,'Résultats élèves'!H190&lt;=$E$5),'Résultats élèves'!H190="A"),'Groupes de besoin'!A198,"")</f>
        <v/>
      </c>
      <c r="Y198" s="220" t="str">
        <f>IF(X198="","",'Résultats élèves'!H190)</f>
        <v/>
      </c>
      <c r="Z198" s="222"/>
      <c r="AA198" s="223">
        <f t="shared" si="3"/>
        <v>24</v>
      </c>
      <c r="AB198" s="224">
        <f t="shared" si="1"/>
        <v>20</v>
      </c>
      <c r="AC198" s="291" t="str">
        <f>IF(AA198&lt;$AA$9,#REF!,"")</f>
        <v/>
      </c>
      <c r="AD198" s="291"/>
      <c r="AE198" s="226"/>
      <c r="AF198" s="217" t="str">
        <f>IF(OR('Résultats élèves'!I190&lt;$E$4,'Résultats élèves'!I190="A"),'Groupes de besoin'!A198,"")</f>
        <v/>
      </c>
      <c r="AG198" s="218" t="str">
        <f>IF(AF198="","",'Résultats élèves'!I190)</f>
        <v/>
      </c>
      <c r="AH198" s="219" t="str">
        <f>IF(OR(AND('Résultats élèves'!I190&gt;=$E$4,'Résultats élèves'!I190&lt;=$E$5),'Résultats élèves'!I190="A"),'Groupes de besoin'!A198,"")</f>
        <v/>
      </c>
      <c r="AI198" s="220" t="str">
        <f>IF(AH198="","",'Résultats élèves'!I190)</f>
        <v/>
      </c>
      <c r="AJ198" s="221"/>
      <c r="AK198" s="217" t="str">
        <f>IF(OR('Résultats élèves'!J190&lt;$E$4,'Résultats élèves'!J190="A"),'Groupes de besoin'!A198,"")</f>
        <v/>
      </c>
      <c r="AL198" s="218" t="str">
        <f>IF(AK198="","",'Résultats élèves'!J190)</f>
        <v/>
      </c>
      <c r="AM198" s="219" t="str">
        <f>IF(OR(AND('Résultats élèves'!J190&gt;=$E$4,'Résultats élèves'!J190&lt;=$E$5),'Résultats élèves'!J190="A"),'Groupes de besoin'!A198,"")</f>
        <v/>
      </c>
      <c r="AN198" s="220" t="str">
        <f>IF(AM198="","",'Résultats élèves'!J190)</f>
        <v/>
      </c>
      <c r="AO198" s="221"/>
      <c r="AP198" s="217" t="str">
        <f>IF(OR('Résultats élèves'!K190&lt;$E$4,'Résultats élèves'!K190="A"),'Groupes de besoin'!A198,"")</f>
        <v/>
      </c>
      <c r="AQ198" s="218" t="str">
        <f>IF(AP198="","",'Résultats élèves'!K190)</f>
        <v/>
      </c>
      <c r="AR198" s="219" t="str">
        <f>IF(OR(AND('Résultats élèves'!K190&gt;=$E$4,'Résultats élèves'!K190&lt;=$E$5),'Résultats élèves'!K190="A"),'Groupes de besoin'!A198,"")</f>
        <v/>
      </c>
      <c r="AS198" s="220" t="str">
        <f>IF(AR198="","",'Résultats élèves'!K190)</f>
        <v/>
      </c>
      <c r="AT198" s="221"/>
      <c r="AU198" s="217" t="str">
        <f>IF(OR('Résultats élèves'!L190&lt;$E$4,'Résultats élèves'!L190="A"),'Groupes de besoin'!A198,"")</f>
        <v/>
      </c>
      <c r="AV198" s="218" t="str">
        <f>IF(AU198="","",'Résultats élèves'!L190)</f>
        <v/>
      </c>
      <c r="AW198" s="219" t="str">
        <f>IF(OR(AND('Résultats élèves'!L190&gt;=$E$4,'Résultats élèves'!L190&lt;=$E$5),'Résultats élèves'!L190="A"),'Groupes de besoin'!A198,"")</f>
        <v/>
      </c>
      <c r="AX198" s="220" t="str">
        <f>IF(AW198="","",'Résultats élèves'!L190)</f>
        <v/>
      </c>
      <c r="AY198" s="221"/>
      <c r="AZ198" s="217" t="str">
        <f>IF(OR('Résultats élèves'!M190&lt;$E$4,'Résultats élèves'!M190="A"),'Groupes de besoin'!A198,"")</f>
        <v/>
      </c>
      <c r="BA198" s="218" t="str">
        <f>IF(AZ198="","",'Résultats élèves'!M190)</f>
        <v/>
      </c>
      <c r="BB198" s="219" t="str">
        <f>IF(OR(AND('Résultats élèves'!M190&gt;=$E$4,'Résultats élèves'!M190&lt;=$E$5),'Résultats élèves'!M190="A"),'Groupes de besoin'!A198,"")</f>
        <v/>
      </c>
      <c r="BC198" s="220" t="str">
        <f>IF(BB198="","",'Résultats élèves'!M190)</f>
        <v/>
      </c>
    </row>
    <row r="199" spans="1:55" s="225" customFormat="1">
      <c r="A199" s="227" t="str">
        <f>IF(Accueil!F200="","",Accueil!F200)</f>
        <v/>
      </c>
      <c r="B199" s="217" t="str">
        <f>IF(OR('Résultats élèves'!D191&lt;$E$4,'Résultats élèves'!D191="A"),'Groupes de besoin'!A199,"")</f>
        <v/>
      </c>
      <c r="C199" s="218" t="str">
        <f>IF(B199="","",'Résultats élèves'!D191)</f>
        <v/>
      </c>
      <c r="D199" s="219" t="str">
        <f>IF(OR(AND('Résultats élèves'!D191&gt;=$E$4,'Résultats élèves'!D191&lt;=$E$5),'Résultats élèves'!D191="A"),'Groupes de besoin'!A199,"")</f>
        <v/>
      </c>
      <c r="E199" s="220" t="str">
        <f>IF(D199="","",'Résultats élèves'!D191)</f>
        <v/>
      </c>
      <c r="F199" s="221"/>
      <c r="G199" s="217" t="str">
        <f>IF(OR('Résultats élèves'!E191&lt;$E$4,'Résultats élèves'!E191="A"),'Groupes de besoin'!A199,"")</f>
        <v/>
      </c>
      <c r="H199" s="218" t="str">
        <f>IF(G199="","",'Résultats élèves'!E191)</f>
        <v/>
      </c>
      <c r="I199" s="219" t="str">
        <f>IF(OR(AND('Résultats élèves'!E191&gt;=$E$4,'Résultats élèves'!E191&lt;=$E$5),'Résultats élèves'!E191="A"),'Groupes de besoin'!A199,"")</f>
        <v/>
      </c>
      <c r="J199" s="220" t="str">
        <f>IF(I199="","",'Résultats élèves'!E191)</f>
        <v/>
      </c>
      <c r="K199" s="221"/>
      <c r="L199" s="217" t="str">
        <f>IF(OR('Résultats élèves'!F191&lt;$E$4,'Résultats élèves'!F191="A"),'Groupes de besoin'!A199,"")</f>
        <v/>
      </c>
      <c r="M199" s="218" t="str">
        <f>IF(L199="","",'Résultats élèves'!F191)</f>
        <v/>
      </c>
      <c r="N199" s="219" t="str">
        <f>IF(OR(AND('Résultats élèves'!F191&gt;=$E$4,'Résultats élèves'!F191&lt;=$E$5),'Résultats élèves'!F191="A"),'Groupes de besoin'!A199,"")</f>
        <v/>
      </c>
      <c r="O199" s="220" t="str">
        <f>IF(N199="","",'Résultats élèves'!F191)</f>
        <v/>
      </c>
      <c r="P199" s="221"/>
      <c r="Q199" s="217" t="str">
        <f>IF(OR('Résultats élèves'!G191&lt;$E$4,'Résultats élèves'!G191="A"),'Groupes de besoin'!A199,"")</f>
        <v/>
      </c>
      <c r="R199" s="218" t="str">
        <f>IF(Q199="","",'Résultats élèves'!G191)</f>
        <v/>
      </c>
      <c r="S199" s="219" t="str">
        <f>IF(OR(AND('Résultats élèves'!G191&gt;=$E$4,'Résultats élèves'!G191&lt;=$E$5),'Résultats élèves'!G191="A"),'Groupes de besoin'!A199,"")</f>
        <v/>
      </c>
      <c r="T199" s="220" t="str">
        <f>IF(S199="","",'Résultats élèves'!G191)</f>
        <v/>
      </c>
      <c r="U199" s="221"/>
      <c r="V199" s="217" t="str">
        <f>IF(OR('Résultats élèves'!H191&lt;$E$4,'Résultats élèves'!H191="A"),'Groupes de besoin'!A199,"")</f>
        <v/>
      </c>
      <c r="W199" s="218" t="str">
        <f>IF(V199="","",'Résultats élèves'!H191)</f>
        <v/>
      </c>
      <c r="X199" s="219" t="str">
        <f>IF(OR(AND('Résultats élèves'!H191&gt;=$E$4,'Résultats élèves'!H191&lt;=$E$5),'Résultats élèves'!H191="A"),'Groupes de besoin'!A199,"")</f>
        <v/>
      </c>
      <c r="Y199" s="220" t="str">
        <f>IF(X199="","",'Résultats élèves'!H191)</f>
        <v/>
      </c>
      <c r="Z199" s="222"/>
      <c r="AA199" s="223">
        <f t="shared" si="3"/>
        <v>24</v>
      </c>
      <c r="AB199" s="224">
        <f t="shared" si="1"/>
        <v>20</v>
      </c>
      <c r="AC199" s="291" t="str">
        <f>IF(AA199&lt;$AA$9,#REF!,"")</f>
        <v/>
      </c>
      <c r="AD199" s="291"/>
      <c r="AE199" s="226"/>
      <c r="AF199" s="217" t="str">
        <f>IF(OR('Résultats élèves'!I191&lt;$E$4,'Résultats élèves'!I191="A"),'Groupes de besoin'!A199,"")</f>
        <v/>
      </c>
      <c r="AG199" s="218" t="str">
        <f>IF(AF199="","",'Résultats élèves'!I191)</f>
        <v/>
      </c>
      <c r="AH199" s="219" t="str">
        <f>IF(OR(AND('Résultats élèves'!I191&gt;=$E$4,'Résultats élèves'!I191&lt;=$E$5),'Résultats élèves'!I191="A"),'Groupes de besoin'!A199,"")</f>
        <v/>
      </c>
      <c r="AI199" s="220" t="str">
        <f>IF(AH199="","",'Résultats élèves'!I191)</f>
        <v/>
      </c>
      <c r="AJ199" s="221"/>
      <c r="AK199" s="217" t="str">
        <f>IF(OR('Résultats élèves'!J191&lt;$E$4,'Résultats élèves'!J191="A"),'Groupes de besoin'!A199,"")</f>
        <v/>
      </c>
      <c r="AL199" s="218" t="str">
        <f>IF(AK199="","",'Résultats élèves'!J191)</f>
        <v/>
      </c>
      <c r="AM199" s="219" t="str">
        <f>IF(OR(AND('Résultats élèves'!J191&gt;=$E$4,'Résultats élèves'!J191&lt;=$E$5),'Résultats élèves'!J191="A"),'Groupes de besoin'!A199,"")</f>
        <v/>
      </c>
      <c r="AN199" s="220" t="str">
        <f>IF(AM199="","",'Résultats élèves'!J191)</f>
        <v/>
      </c>
      <c r="AO199" s="221"/>
      <c r="AP199" s="217" t="str">
        <f>IF(OR('Résultats élèves'!K191&lt;$E$4,'Résultats élèves'!K191="A"),'Groupes de besoin'!A199,"")</f>
        <v/>
      </c>
      <c r="AQ199" s="218" t="str">
        <f>IF(AP199="","",'Résultats élèves'!K191)</f>
        <v/>
      </c>
      <c r="AR199" s="219" t="str">
        <f>IF(OR(AND('Résultats élèves'!K191&gt;=$E$4,'Résultats élèves'!K191&lt;=$E$5),'Résultats élèves'!K191="A"),'Groupes de besoin'!A199,"")</f>
        <v/>
      </c>
      <c r="AS199" s="220" t="str">
        <f>IF(AR199="","",'Résultats élèves'!K191)</f>
        <v/>
      </c>
      <c r="AT199" s="221"/>
      <c r="AU199" s="217" t="str">
        <f>IF(OR('Résultats élèves'!L191&lt;$E$4,'Résultats élèves'!L191="A"),'Groupes de besoin'!A199,"")</f>
        <v/>
      </c>
      <c r="AV199" s="218" t="str">
        <f>IF(AU199="","",'Résultats élèves'!L191)</f>
        <v/>
      </c>
      <c r="AW199" s="219" t="str">
        <f>IF(OR(AND('Résultats élèves'!L191&gt;=$E$4,'Résultats élèves'!L191&lt;=$E$5),'Résultats élèves'!L191="A"),'Groupes de besoin'!A199,"")</f>
        <v/>
      </c>
      <c r="AX199" s="220" t="str">
        <f>IF(AW199="","",'Résultats élèves'!L191)</f>
        <v/>
      </c>
      <c r="AY199" s="221"/>
      <c r="AZ199" s="217" t="str">
        <f>IF(OR('Résultats élèves'!M191&lt;$E$4,'Résultats élèves'!M191="A"),'Groupes de besoin'!A199,"")</f>
        <v/>
      </c>
      <c r="BA199" s="218" t="str">
        <f>IF(AZ199="","",'Résultats élèves'!M191)</f>
        <v/>
      </c>
      <c r="BB199" s="219" t="str">
        <f>IF(OR(AND('Résultats élèves'!M191&gt;=$E$4,'Résultats élèves'!M191&lt;=$E$5),'Résultats élèves'!M191="A"),'Groupes de besoin'!A199,"")</f>
        <v/>
      </c>
      <c r="BC199" s="220" t="str">
        <f>IF(BB199="","",'Résultats élèves'!M191)</f>
        <v/>
      </c>
    </row>
    <row r="200" spans="1:55" s="225" customFormat="1">
      <c r="A200" s="227" t="str">
        <f>IF(Accueil!F201="","",Accueil!F201)</f>
        <v/>
      </c>
      <c r="B200" s="217" t="str">
        <f>IF(OR('Résultats élèves'!D192&lt;$E$4,'Résultats élèves'!D192="A"),'Groupes de besoin'!A200,"")</f>
        <v/>
      </c>
      <c r="C200" s="218" t="str">
        <f>IF(B200="","",'Résultats élèves'!D192)</f>
        <v/>
      </c>
      <c r="D200" s="219" t="str">
        <f>IF(OR(AND('Résultats élèves'!D192&gt;=$E$4,'Résultats élèves'!D192&lt;=$E$5),'Résultats élèves'!D192="A"),'Groupes de besoin'!A200,"")</f>
        <v/>
      </c>
      <c r="E200" s="220" t="str">
        <f>IF(D200="","",'Résultats élèves'!D192)</f>
        <v/>
      </c>
      <c r="F200" s="221"/>
      <c r="G200" s="217" t="str">
        <f>IF(OR('Résultats élèves'!E192&lt;$E$4,'Résultats élèves'!E192="A"),'Groupes de besoin'!A200,"")</f>
        <v/>
      </c>
      <c r="H200" s="218" t="str">
        <f>IF(G200="","",'Résultats élèves'!E192)</f>
        <v/>
      </c>
      <c r="I200" s="219" t="str">
        <f>IF(OR(AND('Résultats élèves'!E192&gt;=$E$4,'Résultats élèves'!E192&lt;=$E$5),'Résultats élèves'!E192="A"),'Groupes de besoin'!A200,"")</f>
        <v/>
      </c>
      <c r="J200" s="220" t="str">
        <f>IF(I200="","",'Résultats élèves'!E192)</f>
        <v/>
      </c>
      <c r="K200" s="221"/>
      <c r="L200" s="217" t="str">
        <f>IF(OR('Résultats élèves'!F192&lt;$E$4,'Résultats élèves'!F192="A"),'Groupes de besoin'!A200,"")</f>
        <v/>
      </c>
      <c r="M200" s="218" t="str">
        <f>IF(L200="","",'Résultats élèves'!F192)</f>
        <v/>
      </c>
      <c r="N200" s="219" t="str">
        <f>IF(OR(AND('Résultats élèves'!F192&gt;=$E$4,'Résultats élèves'!F192&lt;=$E$5),'Résultats élèves'!F192="A"),'Groupes de besoin'!A200,"")</f>
        <v/>
      </c>
      <c r="O200" s="220" t="str">
        <f>IF(N200="","",'Résultats élèves'!F192)</f>
        <v/>
      </c>
      <c r="P200" s="221"/>
      <c r="Q200" s="217" t="str">
        <f>IF(OR('Résultats élèves'!G192&lt;$E$4,'Résultats élèves'!G192="A"),'Groupes de besoin'!A200,"")</f>
        <v/>
      </c>
      <c r="R200" s="218" t="str">
        <f>IF(Q200="","",'Résultats élèves'!G192)</f>
        <v/>
      </c>
      <c r="S200" s="219" t="str">
        <f>IF(OR(AND('Résultats élèves'!G192&gt;=$E$4,'Résultats élèves'!G192&lt;=$E$5),'Résultats élèves'!G192="A"),'Groupes de besoin'!A200,"")</f>
        <v/>
      </c>
      <c r="T200" s="220" t="str">
        <f>IF(S200="","",'Résultats élèves'!G192)</f>
        <v/>
      </c>
      <c r="U200" s="221"/>
      <c r="V200" s="217" t="str">
        <f>IF(OR('Résultats élèves'!H192&lt;$E$4,'Résultats élèves'!H192="A"),'Groupes de besoin'!A200,"")</f>
        <v/>
      </c>
      <c r="W200" s="218" t="str">
        <f>IF(V200="","",'Résultats élèves'!H192)</f>
        <v/>
      </c>
      <c r="X200" s="219" t="str">
        <f>IF(OR(AND('Résultats élèves'!H192&gt;=$E$4,'Résultats élèves'!H192&lt;=$E$5),'Résultats élèves'!H192="A"),'Groupes de besoin'!A200,"")</f>
        <v/>
      </c>
      <c r="Y200" s="220" t="str">
        <f>IF(X200="","",'Résultats élèves'!H192)</f>
        <v/>
      </c>
      <c r="Z200" s="222"/>
      <c r="AA200" s="223">
        <f t="shared" si="3"/>
        <v>24</v>
      </c>
      <c r="AB200" s="224">
        <f t="shared" si="1"/>
        <v>20</v>
      </c>
      <c r="AC200" s="291" t="str">
        <f>IF(AA200&lt;$AA$9,#REF!,"")</f>
        <v/>
      </c>
      <c r="AD200" s="291"/>
      <c r="AE200" s="226"/>
      <c r="AF200" s="217" t="str">
        <f>IF(OR('Résultats élèves'!I192&lt;$E$4,'Résultats élèves'!I192="A"),'Groupes de besoin'!A200,"")</f>
        <v/>
      </c>
      <c r="AG200" s="218" t="str">
        <f>IF(AF200="","",'Résultats élèves'!I192)</f>
        <v/>
      </c>
      <c r="AH200" s="219" t="str">
        <f>IF(OR(AND('Résultats élèves'!I192&gt;=$E$4,'Résultats élèves'!I192&lt;=$E$5),'Résultats élèves'!I192="A"),'Groupes de besoin'!A200,"")</f>
        <v/>
      </c>
      <c r="AI200" s="220" t="str">
        <f>IF(AH200="","",'Résultats élèves'!I192)</f>
        <v/>
      </c>
      <c r="AJ200" s="221"/>
      <c r="AK200" s="217" t="str">
        <f>IF(OR('Résultats élèves'!J192&lt;$E$4,'Résultats élèves'!J192="A"),'Groupes de besoin'!A200,"")</f>
        <v/>
      </c>
      <c r="AL200" s="218" t="str">
        <f>IF(AK200="","",'Résultats élèves'!J192)</f>
        <v/>
      </c>
      <c r="AM200" s="219" t="str">
        <f>IF(OR(AND('Résultats élèves'!J192&gt;=$E$4,'Résultats élèves'!J192&lt;=$E$5),'Résultats élèves'!J192="A"),'Groupes de besoin'!A200,"")</f>
        <v/>
      </c>
      <c r="AN200" s="220" t="str">
        <f>IF(AM200="","",'Résultats élèves'!J192)</f>
        <v/>
      </c>
      <c r="AO200" s="221"/>
      <c r="AP200" s="217" t="str">
        <f>IF(OR('Résultats élèves'!K192&lt;$E$4,'Résultats élèves'!K192="A"),'Groupes de besoin'!A200,"")</f>
        <v/>
      </c>
      <c r="AQ200" s="218" t="str">
        <f>IF(AP200="","",'Résultats élèves'!K192)</f>
        <v/>
      </c>
      <c r="AR200" s="219" t="str">
        <f>IF(OR(AND('Résultats élèves'!K192&gt;=$E$4,'Résultats élèves'!K192&lt;=$E$5),'Résultats élèves'!K192="A"),'Groupes de besoin'!A200,"")</f>
        <v/>
      </c>
      <c r="AS200" s="220" t="str">
        <f>IF(AR200="","",'Résultats élèves'!K192)</f>
        <v/>
      </c>
      <c r="AT200" s="221"/>
      <c r="AU200" s="217" t="str">
        <f>IF(OR('Résultats élèves'!L192&lt;$E$4,'Résultats élèves'!L192="A"),'Groupes de besoin'!A200,"")</f>
        <v/>
      </c>
      <c r="AV200" s="218" t="str">
        <f>IF(AU200="","",'Résultats élèves'!L192)</f>
        <v/>
      </c>
      <c r="AW200" s="219" t="str">
        <f>IF(OR(AND('Résultats élèves'!L192&gt;=$E$4,'Résultats élèves'!L192&lt;=$E$5),'Résultats élèves'!L192="A"),'Groupes de besoin'!A200,"")</f>
        <v/>
      </c>
      <c r="AX200" s="220" t="str">
        <f>IF(AW200="","",'Résultats élèves'!L192)</f>
        <v/>
      </c>
      <c r="AY200" s="221"/>
      <c r="AZ200" s="217" t="str">
        <f>IF(OR('Résultats élèves'!M192&lt;$E$4,'Résultats élèves'!M192="A"),'Groupes de besoin'!A200,"")</f>
        <v/>
      </c>
      <c r="BA200" s="218" t="str">
        <f>IF(AZ200="","",'Résultats élèves'!M192)</f>
        <v/>
      </c>
      <c r="BB200" s="219" t="str">
        <f>IF(OR(AND('Résultats élèves'!M192&gt;=$E$4,'Résultats élèves'!M192&lt;=$E$5),'Résultats élèves'!M192="A"),'Groupes de besoin'!A200,"")</f>
        <v/>
      </c>
      <c r="BC200" s="220" t="str">
        <f>IF(BB200="","",'Résultats élèves'!M192)</f>
        <v/>
      </c>
    </row>
    <row r="201" spans="1:55" s="225" customFormat="1">
      <c r="A201" s="227" t="str">
        <f>IF(Accueil!F202="","",Accueil!F202)</f>
        <v/>
      </c>
      <c r="B201" s="217" t="str">
        <f>IF(OR('Résultats élèves'!D193&lt;$E$4,'Résultats élèves'!D193="A"),'Groupes de besoin'!A201,"")</f>
        <v/>
      </c>
      <c r="C201" s="218" t="str">
        <f>IF(B201="","",'Résultats élèves'!D193)</f>
        <v/>
      </c>
      <c r="D201" s="219" t="str">
        <f>IF(OR(AND('Résultats élèves'!D193&gt;=$E$4,'Résultats élèves'!D193&lt;=$E$5),'Résultats élèves'!D193="A"),'Groupes de besoin'!A201,"")</f>
        <v/>
      </c>
      <c r="E201" s="220" t="str">
        <f>IF(D201="","",'Résultats élèves'!D193)</f>
        <v/>
      </c>
      <c r="F201" s="221"/>
      <c r="G201" s="217" t="str">
        <f>IF(OR('Résultats élèves'!E193&lt;$E$4,'Résultats élèves'!E193="A"),'Groupes de besoin'!A201,"")</f>
        <v/>
      </c>
      <c r="H201" s="218" t="str">
        <f>IF(G201="","",'Résultats élèves'!E193)</f>
        <v/>
      </c>
      <c r="I201" s="219" t="str">
        <f>IF(OR(AND('Résultats élèves'!E193&gt;=$E$4,'Résultats élèves'!E193&lt;=$E$5),'Résultats élèves'!E193="A"),'Groupes de besoin'!A201,"")</f>
        <v/>
      </c>
      <c r="J201" s="220" t="str">
        <f>IF(I201="","",'Résultats élèves'!E193)</f>
        <v/>
      </c>
      <c r="K201" s="221"/>
      <c r="L201" s="217" t="str">
        <f>IF(OR('Résultats élèves'!F193&lt;$E$4,'Résultats élèves'!F193="A"),'Groupes de besoin'!A201,"")</f>
        <v/>
      </c>
      <c r="M201" s="218" t="str">
        <f>IF(L201="","",'Résultats élèves'!F193)</f>
        <v/>
      </c>
      <c r="N201" s="219" t="str">
        <f>IF(OR(AND('Résultats élèves'!F193&gt;=$E$4,'Résultats élèves'!F193&lt;=$E$5),'Résultats élèves'!F193="A"),'Groupes de besoin'!A201,"")</f>
        <v/>
      </c>
      <c r="O201" s="220" t="str">
        <f>IF(N201="","",'Résultats élèves'!F193)</f>
        <v/>
      </c>
      <c r="P201" s="221"/>
      <c r="Q201" s="217" t="str">
        <f>IF(OR('Résultats élèves'!G193&lt;$E$4,'Résultats élèves'!G193="A"),'Groupes de besoin'!A201,"")</f>
        <v/>
      </c>
      <c r="R201" s="218" t="str">
        <f>IF(Q201="","",'Résultats élèves'!G193)</f>
        <v/>
      </c>
      <c r="S201" s="219" t="str">
        <f>IF(OR(AND('Résultats élèves'!G193&gt;=$E$4,'Résultats élèves'!G193&lt;=$E$5),'Résultats élèves'!G193="A"),'Groupes de besoin'!A201,"")</f>
        <v/>
      </c>
      <c r="T201" s="220" t="str">
        <f>IF(S201="","",'Résultats élèves'!G193)</f>
        <v/>
      </c>
      <c r="U201" s="221"/>
      <c r="V201" s="217" t="str">
        <f>IF(OR('Résultats élèves'!H193&lt;$E$4,'Résultats élèves'!H193="A"),'Groupes de besoin'!A201,"")</f>
        <v/>
      </c>
      <c r="W201" s="218" t="str">
        <f>IF(V201="","",'Résultats élèves'!H193)</f>
        <v/>
      </c>
      <c r="X201" s="219" t="str">
        <f>IF(OR(AND('Résultats élèves'!H193&gt;=$E$4,'Résultats élèves'!H193&lt;=$E$5),'Résultats élèves'!H193="A"),'Groupes de besoin'!A201,"")</f>
        <v/>
      </c>
      <c r="Y201" s="220" t="str">
        <f>IF(X201="","",'Résultats élèves'!H193)</f>
        <v/>
      </c>
      <c r="Z201" s="222"/>
      <c r="AA201" s="223">
        <f t="shared" si="3"/>
        <v>24</v>
      </c>
      <c r="AB201" s="224">
        <f t="shared" si="1"/>
        <v>20</v>
      </c>
      <c r="AC201" s="291" t="str">
        <f>IF(AA201&lt;$AA$9,#REF!,"")</f>
        <v/>
      </c>
      <c r="AD201" s="291"/>
      <c r="AE201" s="226"/>
      <c r="AF201" s="217" t="str">
        <f>IF(OR('Résultats élèves'!I193&lt;$E$4,'Résultats élèves'!I193="A"),'Groupes de besoin'!A201,"")</f>
        <v/>
      </c>
      <c r="AG201" s="218" t="str">
        <f>IF(AF201="","",'Résultats élèves'!I193)</f>
        <v/>
      </c>
      <c r="AH201" s="219" t="str">
        <f>IF(OR(AND('Résultats élèves'!I193&gt;=$E$4,'Résultats élèves'!I193&lt;=$E$5),'Résultats élèves'!I193="A"),'Groupes de besoin'!A201,"")</f>
        <v/>
      </c>
      <c r="AI201" s="220" t="str">
        <f>IF(AH201="","",'Résultats élèves'!I193)</f>
        <v/>
      </c>
      <c r="AJ201" s="221"/>
      <c r="AK201" s="217" t="str">
        <f>IF(OR('Résultats élèves'!J193&lt;$E$4,'Résultats élèves'!J193="A"),'Groupes de besoin'!A201,"")</f>
        <v/>
      </c>
      <c r="AL201" s="218" t="str">
        <f>IF(AK201="","",'Résultats élèves'!J193)</f>
        <v/>
      </c>
      <c r="AM201" s="219" t="str">
        <f>IF(OR(AND('Résultats élèves'!J193&gt;=$E$4,'Résultats élèves'!J193&lt;=$E$5),'Résultats élèves'!J193="A"),'Groupes de besoin'!A201,"")</f>
        <v/>
      </c>
      <c r="AN201" s="220" t="str">
        <f>IF(AM201="","",'Résultats élèves'!J193)</f>
        <v/>
      </c>
      <c r="AO201" s="221"/>
      <c r="AP201" s="217" t="str">
        <f>IF(OR('Résultats élèves'!K193&lt;$E$4,'Résultats élèves'!K193="A"),'Groupes de besoin'!A201,"")</f>
        <v/>
      </c>
      <c r="AQ201" s="218" t="str">
        <f>IF(AP201="","",'Résultats élèves'!K193)</f>
        <v/>
      </c>
      <c r="AR201" s="219" t="str">
        <f>IF(OR(AND('Résultats élèves'!K193&gt;=$E$4,'Résultats élèves'!K193&lt;=$E$5),'Résultats élèves'!K193="A"),'Groupes de besoin'!A201,"")</f>
        <v/>
      </c>
      <c r="AS201" s="220" t="str">
        <f>IF(AR201="","",'Résultats élèves'!K193)</f>
        <v/>
      </c>
      <c r="AT201" s="221"/>
      <c r="AU201" s="217" t="str">
        <f>IF(OR('Résultats élèves'!L193&lt;$E$4,'Résultats élèves'!L193="A"),'Groupes de besoin'!A201,"")</f>
        <v/>
      </c>
      <c r="AV201" s="218" t="str">
        <f>IF(AU201="","",'Résultats élèves'!L193)</f>
        <v/>
      </c>
      <c r="AW201" s="219" t="str">
        <f>IF(OR(AND('Résultats élèves'!L193&gt;=$E$4,'Résultats élèves'!L193&lt;=$E$5),'Résultats élèves'!L193="A"),'Groupes de besoin'!A201,"")</f>
        <v/>
      </c>
      <c r="AX201" s="220" t="str">
        <f>IF(AW201="","",'Résultats élèves'!L193)</f>
        <v/>
      </c>
      <c r="AY201" s="221"/>
      <c r="AZ201" s="217" t="str">
        <f>IF(OR('Résultats élèves'!M193&lt;$E$4,'Résultats élèves'!M193="A"),'Groupes de besoin'!A201,"")</f>
        <v/>
      </c>
      <c r="BA201" s="218" t="str">
        <f>IF(AZ201="","",'Résultats élèves'!M193)</f>
        <v/>
      </c>
      <c r="BB201" s="219" t="str">
        <f>IF(OR(AND('Résultats élèves'!M193&gt;=$E$4,'Résultats élèves'!M193&lt;=$E$5),'Résultats élèves'!M193="A"),'Groupes de besoin'!A201,"")</f>
        <v/>
      </c>
      <c r="BC201" s="220" t="str">
        <f>IF(BB201="","",'Résultats élèves'!M193)</f>
        <v/>
      </c>
    </row>
    <row r="202" spans="1:55" s="225" customFormat="1">
      <c r="A202" s="227" t="str">
        <f>IF(Accueil!F203="","",Accueil!F203)</f>
        <v/>
      </c>
      <c r="B202" s="217" t="str">
        <f>IF(OR('Résultats élèves'!D194&lt;$E$4,'Résultats élèves'!D194="A"),'Groupes de besoin'!A202,"")</f>
        <v/>
      </c>
      <c r="C202" s="218" t="str">
        <f>IF(B202="","",'Résultats élèves'!D194)</f>
        <v/>
      </c>
      <c r="D202" s="219" t="str">
        <f>IF(OR(AND('Résultats élèves'!D194&gt;=$E$4,'Résultats élèves'!D194&lt;=$E$5),'Résultats élèves'!D194="A"),'Groupes de besoin'!A202,"")</f>
        <v/>
      </c>
      <c r="E202" s="220" t="str">
        <f>IF(D202="","",'Résultats élèves'!D194)</f>
        <v/>
      </c>
      <c r="F202" s="221"/>
      <c r="G202" s="217" t="str">
        <f>IF(OR('Résultats élèves'!E194&lt;$E$4,'Résultats élèves'!E194="A"),'Groupes de besoin'!A202,"")</f>
        <v/>
      </c>
      <c r="H202" s="218" t="str">
        <f>IF(G202="","",'Résultats élèves'!E194)</f>
        <v/>
      </c>
      <c r="I202" s="219" t="str">
        <f>IF(OR(AND('Résultats élèves'!E194&gt;=$E$4,'Résultats élèves'!E194&lt;=$E$5),'Résultats élèves'!E194="A"),'Groupes de besoin'!A202,"")</f>
        <v/>
      </c>
      <c r="J202" s="220" t="str">
        <f>IF(I202="","",'Résultats élèves'!E194)</f>
        <v/>
      </c>
      <c r="K202" s="221"/>
      <c r="L202" s="217" t="str">
        <f>IF(OR('Résultats élèves'!F194&lt;$E$4,'Résultats élèves'!F194="A"),'Groupes de besoin'!A202,"")</f>
        <v/>
      </c>
      <c r="M202" s="218" t="str">
        <f>IF(L202="","",'Résultats élèves'!F194)</f>
        <v/>
      </c>
      <c r="N202" s="219" t="str">
        <f>IF(OR(AND('Résultats élèves'!F194&gt;=$E$4,'Résultats élèves'!F194&lt;=$E$5),'Résultats élèves'!F194="A"),'Groupes de besoin'!A202,"")</f>
        <v/>
      </c>
      <c r="O202" s="220" t="str">
        <f>IF(N202="","",'Résultats élèves'!F194)</f>
        <v/>
      </c>
      <c r="P202" s="221"/>
      <c r="Q202" s="217" t="str">
        <f>IF(OR('Résultats élèves'!G194&lt;$E$4,'Résultats élèves'!G194="A"),'Groupes de besoin'!A202,"")</f>
        <v/>
      </c>
      <c r="R202" s="218" t="str">
        <f>IF(Q202="","",'Résultats élèves'!G194)</f>
        <v/>
      </c>
      <c r="S202" s="219" t="str">
        <f>IF(OR(AND('Résultats élèves'!G194&gt;=$E$4,'Résultats élèves'!G194&lt;=$E$5),'Résultats élèves'!G194="A"),'Groupes de besoin'!A202,"")</f>
        <v/>
      </c>
      <c r="T202" s="220" t="str">
        <f>IF(S202="","",'Résultats élèves'!G194)</f>
        <v/>
      </c>
      <c r="U202" s="221"/>
      <c r="V202" s="217" t="str">
        <f>IF(OR('Résultats élèves'!H194&lt;$E$4,'Résultats élèves'!H194="A"),'Groupes de besoin'!A202,"")</f>
        <v/>
      </c>
      <c r="W202" s="218" t="str">
        <f>IF(V202="","",'Résultats élèves'!H194)</f>
        <v/>
      </c>
      <c r="X202" s="219" t="str">
        <f>IF(OR(AND('Résultats élèves'!H194&gt;=$E$4,'Résultats élèves'!H194&lt;=$E$5),'Résultats élèves'!H194="A"),'Groupes de besoin'!A202,"")</f>
        <v/>
      </c>
      <c r="Y202" s="220" t="str">
        <f>IF(X202="","",'Résultats élèves'!H194)</f>
        <v/>
      </c>
      <c r="Z202" s="222"/>
      <c r="AA202" s="223">
        <f t="shared" si="3"/>
        <v>24</v>
      </c>
      <c r="AB202" s="224">
        <f t="shared" si="1"/>
        <v>20</v>
      </c>
      <c r="AC202" s="291" t="str">
        <f>IF(AA202&lt;$AA$9,#REF!,"")</f>
        <v/>
      </c>
      <c r="AD202" s="291"/>
      <c r="AE202" s="226"/>
      <c r="AF202" s="217" t="str">
        <f>IF(OR('Résultats élèves'!I194&lt;$E$4,'Résultats élèves'!I194="A"),'Groupes de besoin'!A202,"")</f>
        <v/>
      </c>
      <c r="AG202" s="218" t="str">
        <f>IF(AF202="","",'Résultats élèves'!I194)</f>
        <v/>
      </c>
      <c r="AH202" s="219" t="str">
        <f>IF(OR(AND('Résultats élèves'!I194&gt;=$E$4,'Résultats élèves'!I194&lt;=$E$5),'Résultats élèves'!I194="A"),'Groupes de besoin'!A202,"")</f>
        <v/>
      </c>
      <c r="AI202" s="220" t="str">
        <f>IF(AH202="","",'Résultats élèves'!I194)</f>
        <v/>
      </c>
      <c r="AJ202" s="221"/>
      <c r="AK202" s="217" t="str">
        <f>IF(OR('Résultats élèves'!J194&lt;$E$4,'Résultats élèves'!J194="A"),'Groupes de besoin'!A202,"")</f>
        <v/>
      </c>
      <c r="AL202" s="218" t="str">
        <f>IF(AK202="","",'Résultats élèves'!J194)</f>
        <v/>
      </c>
      <c r="AM202" s="219" t="str">
        <f>IF(OR(AND('Résultats élèves'!J194&gt;=$E$4,'Résultats élèves'!J194&lt;=$E$5),'Résultats élèves'!J194="A"),'Groupes de besoin'!A202,"")</f>
        <v/>
      </c>
      <c r="AN202" s="220" t="str">
        <f>IF(AM202="","",'Résultats élèves'!J194)</f>
        <v/>
      </c>
      <c r="AO202" s="221"/>
      <c r="AP202" s="217" t="str">
        <f>IF(OR('Résultats élèves'!K194&lt;$E$4,'Résultats élèves'!K194="A"),'Groupes de besoin'!A202,"")</f>
        <v/>
      </c>
      <c r="AQ202" s="218" t="str">
        <f>IF(AP202="","",'Résultats élèves'!K194)</f>
        <v/>
      </c>
      <c r="AR202" s="219" t="str">
        <f>IF(OR(AND('Résultats élèves'!K194&gt;=$E$4,'Résultats élèves'!K194&lt;=$E$5),'Résultats élèves'!K194="A"),'Groupes de besoin'!A202,"")</f>
        <v/>
      </c>
      <c r="AS202" s="220" t="str">
        <f>IF(AR202="","",'Résultats élèves'!K194)</f>
        <v/>
      </c>
      <c r="AT202" s="221"/>
      <c r="AU202" s="217" t="str">
        <f>IF(OR('Résultats élèves'!L194&lt;$E$4,'Résultats élèves'!L194="A"),'Groupes de besoin'!A202,"")</f>
        <v/>
      </c>
      <c r="AV202" s="218" t="str">
        <f>IF(AU202="","",'Résultats élèves'!L194)</f>
        <v/>
      </c>
      <c r="AW202" s="219" t="str">
        <f>IF(OR(AND('Résultats élèves'!L194&gt;=$E$4,'Résultats élèves'!L194&lt;=$E$5),'Résultats élèves'!L194="A"),'Groupes de besoin'!A202,"")</f>
        <v/>
      </c>
      <c r="AX202" s="220" t="str">
        <f>IF(AW202="","",'Résultats élèves'!L194)</f>
        <v/>
      </c>
      <c r="AY202" s="221"/>
      <c r="AZ202" s="217" t="str">
        <f>IF(OR('Résultats élèves'!M194&lt;$E$4,'Résultats élèves'!M194="A"),'Groupes de besoin'!A202,"")</f>
        <v/>
      </c>
      <c r="BA202" s="218" t="str">
        <f>IF(AZ202="","",'Résultats élèves'!M194)</f>
        <v/>
      </c>
      <c r="BB202" s="219" t="str">
        <f>IF(OR(AND('Résultats élèves'!M194&gt;=$E$4,'Résultats élèves'!M194&lt;=$E$5),'Résultats élèves'!M194="A"),'Groupes de besoin'!A202,"")</f>
        <v/>
      </c>
      <c r="BC202" s="220" t="str">
        <f>IF(BB202="","",'Résultats élèves'!M194)</f>
        <v/>
      </c>
    </row>
    <row r="203" spans="1:55" s="225" customFormat="1">
      <c r="A203" s="227" t="str">
        <f>IF(Accueil!F204="","",Accueil!F204)</f>
        <v/>
      </c>
      <c r="B203" s="217" t="str">
        <f>IF(OR('Résultats élèves'!D195&lt;$E$4,'Résultats élèves'!D195="A"),'Groupes de besoin'!A203,"")</f>
        <v/>
      </c>
      <c r="C203" s="218" t="str">
        <f>IF(B203="","",'Résultats élèves'!D195)</f>
        <v/>
      </c>
      <c r="D203" s="219" t="str">
        <f>IF(OR(AND('Résultats élèves'!D195&gt;=$E$4,'Résultats élèves'!D195&lt;=$E$5),'Résultats élèves'!D195="A"),'Groupes de besoin'!A203,"")</f>
        <v/>
      </c>
      <c r="E203" s="220" t="str">
        <f>IF(D203="","",'Résultats élèves'!D195)</f>
        <v/>
      </c>
      <c r="F203" s="221"/>
      <c r="G203" s="217" t="str">
        <f>IF(OR('Résultats élèves'!E195&lt;$E$4,'Résultats élèves'!E195="A"),'Groupes de besoin'!A203,"")</f>
        <v/>
      </c>
      <c r="H203" s="218" t="str">
        <f>IF(G203="","",'Résultats élèves'!E195)</f>
        <v/>
      </c>
      <c r="I203" s="219" t="str">
        <f>IF(OR(AND('Résultats élèves'!E195&gt;=$E$4,'Résultats élèves'!E195&lt;=$E$5),'Résultats élèves'!E195="A"),'Groupes de besoin'!A203,"")</f>
        <v/>
      </c>
      <c r="J203" s="220" t="str">
        <f>IF(I203="","",'Résultats élèves'!E195)</f>
        <v/>
      </c>
      <c r="K203" s="221"/>
      <c r="L203" s="217" t="str">
        <f>IF(OR('Résultats élèves'!F195&lt;$E$4,'Résultats élèves'!F195="A"),'Groupes de besoin'!A203,"")</f>
        <v/>
      </c>
      <c r="M203" s="218" t="str">
        <f>IF(L203="","",'Résultats élèves'!F195)</f>
        <v/>
      </c>
      <c r="N203" s="219" t="str">
        <f>IF(OR(AND('Résultats élèves'!F195&gt;=$E$4,'Résultats élèves'!F195&lt;=$E$5),'Résultats élèves'!F195="A"),'Groupes de besoin'!A203,"")</f>
        <v/>
      </c>
      <c r="O203" s="220" t="str">
        <f>IF(N203="","",'Résultats élèves'!F195)</f>
        <v/>
      </c>
      <c r="P203" s="221"/>
      <c r="Q203" s="217" t="str">
        <f>IF(OR('Résultats élèves'!G195&lt;$E$4,'Résultats élèves'!G195="A"),'Groupes de besoin'!A203,"")</f>
        <v/>
      </c>
      <c r="R203" s="218" t="str">
        <f>IF(Q203="","",'Résultats élèves'!G195)</f>
        <v/>
      </c>
      <c r="S203" s="219" t="str">
        <f>IF(OR(AND('Résultats élèves'!G195&gt;=$E$4,'Résultats élèves'!G195&lt;=$E$5),'Résultats élèves'!G195="A"),'Groupes de besoin'!A203,"")</f>
        <v/>
      </c>
      <c r="T203" s="220" t="str">
        <f>IF(S203="","",'Résultats élèves'!G195)</f>
        <v/>
      </c>
      <c r="U203" s="221"/>
      <c r="V203" s="217" t="str">
        <f>IF(OR('Résultats élèves'!H195&lt;$E$4,'Résultats élèves'!H195="A"),'Groupes de besoin'!A203,"")</f>
        <v/>
      </c>
      <c r="W203" s="218" t="str">
        <f>IF(V203="","",'Résultats élèves'!H195)</f>
        <v/>
      </c>
      <c r="X203" s="219" t="str">
        <f>IF(OR(AND('Résultats élèves'!H195&gt;=$E$4,'Résultats élèves'!H195&lt;=$E$5),'Résultats élèves'!H195="A"),'Groupes de besoin'!A203,"")</f>
        <v/>
      </c>
      <c r="Y203" s="220" t="str">
        <f>IF(X203="","",'Résultats élèves'!H195)</f>
        <v/>
      </c>
      <c r="Z203" s="222"/>
      <c r="AA203" s="223">
        <f t="shared" si="3"/>
        <v>24</v>
      </c>
      <c r="AB203" s="224">
        <f t="shared" si="1"/>
        <v>20</v>
      </c>
      <c r="AC203" s="291" t="str">
        <f>IF(AA203&lt;$AA$9,#REF!,"")</f>
        <v/>
      </c>
      <c r="AD203" s="291"/>
      <c r="AE203" s="226"/>
      <c r="AF203" s="217" t="str">
        <f>IF(OR('Résultats élèves'!I195&lt;$E$4,'Résultats élèves'!I195="A"),'Groupes de besoin'!A203,"")</f>
        <v/>
      </c>
      <c r="AG203" s="218" t="str">
        <f>IF(AF203="","",'Résultats élèves'!I195)</f>
        <v/>
      </c>
      <c r="AH203" s="219" t="str">
        <f>IF(OR(AND('Résultats élèves'!I195&gt;=$E$4,'Résultats élèves'!I195&lt;=$E$5),'Résultats élèves'!I195="A"),'Groupes de besoin'!A203,"")</f>
        <v/>
      </c>
      <c r="AI203" s="220" t="str">
        <f>IF(AH203="","",'Résultats élèves'!I195)</f>
        <v/>
      </c>
      <c r="AJ203" s="221"/>
      <c r="AK203" s="217" t="str">
        <f>IF(OR('Résultats élèves'!J195&lt;$E$4,'Résultats élèves'!J195="A"),'Groupes de besoin'!A203,"")</f>
        <v/>
      </c>
      <c r="AL203" s="218" t="str">
        <f>IF(AK203="","",'Résultats élèves'!J195)</f>
        <v/>
      </c>
      <c r="AM203" s="219" t="str">
        <f>IF(OR(AND('Résultats élèves'!J195&gt;=$E$4,'Résultats élèves'!J195&lt;=$E$5),'Résultats élèves'!J195="A"),'Groupes de besoin'!A203,"")</f>
        <v/>
      </c>
      <c r="AN203" s="220" t="str">
        <f>IF(AM203="","",'Résultats élèves'!J195)</f>
        <v/>
      </c>
      <c r="AO203" s="221"/>
      <c r="AP203" s="217" t="str">
        <f>IF(OR('Résultats élèves'!K195&lt;$E$4,'Résultats élèves'!K195="A"),'Groupes de besoin'!A203,"")</f>
        <v/>
      </c>
      <c r="AQ203" s="218" t="str">
        <f>IF(AP203="","",'Résultats élèves'!K195)</f>
        <v/>
      </c>
      <c r="AR203" s="219" t="str">
        <f>IF(OR(AND('Résultats élèves'!K195&gt;=$E$4,'Résultats élèves'!K195&lt;=$E$5),'Résultats élèves'!K195="A"),'Groupes de besoin'!A203,"")</f>
        <v/>
      </c>
      <c r="AS203" s="220" t="str">
        <f>IF(AR203="","",'Résultats élèves'!K195)</f>
        <v/>
      </c>
      <c r="AT203" s="221"/>
      <c r="AU203" s="217" t="str">
        <f>IF(OR('Résultats élèves'!L195&lt;$E$4,'Résultats élèves'!L195="A"),'Groupes de besoin'!A203,"")</f>
        <v/>
      </c>
      <c r="AV203" s="218" t="str">
        <f>IF(AU203="","",'Résultats élèves'!L195)</f>
        <v/>
      </c>
      <c r="AW203" s="219" t="str">
        <f>IF(OR(AND('Résultats élèves'!L195&gt;=$E$4,'Résultats élèves'!L195&lt;=$E$5),'Résultats élèves'!L195="A"),'Groupes de besoin'!A203,"")</f>
        <v/>
      </c>
      <c r="AX203" s="220" t="str">
        <f>IF(AW203="","",'Résultats élèves'!L195)</f>
        <v/>
      </c>
      <c r="AY203" s="221"/>
      <c r="AZ203" s="217" t="str">
        <f>IF(OR('Résultats élèves'!M195&lt;$E$4,'Résultats élèves'!M195="A"),'Groupes de besoin'!A203,"")</f>
        <v/>
      </c>
      <c r="BA203" s="218" t="str">
        <f>IF(AZ203="","",'Résultats élèves'!M195)</f>
        <v/>
      </c>
      <c r="BB203" s="219" t="str">
        <f>IF(OR(AND('Résultats élèves'!M195&gt;=$E$4,'Résultats élèves'!M195&lt;=$E$5),'Résultats élèves'!M195="A"),'Groupes de besoin'!A203,"")</f>
        <v/>
      </c>
      <c r="BC203" s="220" t="str">
        <f>IF(BB203="","",'Résultats élèves'!M195)</f>
        <v/>
      </c>
    </row>
    <row r="204" spans="1:55" s="225" customFormat="1">
      <c r="A204" s="227" t="str">
        <f>IF(Accueil!F205="","",Accueil!F205)</f>
        <v/>
      </c>
      <c r="B204" s="217" t="str">
        <f>IF(OR('Résultats élèves'!D196&lt;$E$4,'Résultats élèves'!D196="A"),'Groupes de besoin'!A204,"")</f>
        <v/>
      </c>
      <c r="C204" s="218" t="str">
        <f>IF(B204="","",'Résultats élèves'!D196)</f>
        <v/>
      </c>
      <c r="D204" s="219" t="str">
        <f>IF(OR(AND('Résultats élèves'!D196&gt;=$E$4,'Résultats élèves'!D196&lt;=$E$5),'Résultats élèves'!D196="A"),'Groupes de besoin'!A204,"")</f>
        <v/>
      </c>
      <c r="E204" s="220" t="str">
        <f>IF(D204="","",'Résultats élèves'!D196)</f>
        <v/>
      </c>
      <c r="F204" s="221"/>
      <c r="G204" s="217" t="str">
        <f>IF(OR('Résultats élèves'!E196&lt;$E$4,'Résultats élèves'!E196="A"),'Groupes de besoin'!A204,"")</f>
        <v/>
      </c>
      <c r="H204" s="218" t="str">
        <f>IF(G204="","",'Résultats élèves'!E196)</f>
        <v/>
      </c>
      <c r="I204" s="219" t="str">
        <f>IF(OR(AND('Résultats élèves'!E196&gt;=$E$4,'Résultats élèves'!E196&lt;=$E$5),'Résultats élèves'!E196="A"),'Groupes de besoin'!A204,"")</f>
        <v/>
      </c>
      <c r="J204" s="220" t="str">
        <f>IF(I204="","",'Résultats élèves'!E196)</f>
        <v/>
      </c>
      <c r="K204" s="221"/>
      <c r="L204" s="217" t="str">
        <f>IF(OR('Résultats élèves'!F196&lt;$E$4,'Résultats élèves'!F196="A"),'Groupes de besoin'!A204,"")</f>
        <v/>
      </c>
      <c r="M204" s="218" t="str">
        <f>IF(L204="","",'Résultats élèves'!F196)</f>
        <v/>
      </c>
      <c r="N204" s="219" t="str">
        <f>IF(OR(AND('Résultats élèves'!F196&gt;=$E$4,'Résultats élèves'!F196&lt;=$E$5),'Résultats élèves'!F196="A"),'Groupes de besoin'!A204,"")</f>
        <v/>
      </c>
      <c r="O204" s="220" t="str">
        <f>IF(N204="","",'Résultats élèves'!F196)</f>
        <v/>
      </c>
      <c r="P204" s="221"/>
      <c r="Q204" s="217" t="str">
        <f>IF(OR('Résultats élèves'!G196&lt;$E$4,'Résultats élèves'!G196="A"),'Groupes de besoin'!A204,"")</f>
        <v/>
      </c>
      <c r="R204" s="218" t="str">
        <f>IF(Q204="","",'Résultats élèves'!G196)</f>
        <v/>
      </c>
      <c r="S204" s="219" t="str">
        <f>IF(OR(AND('Résultats élèves'!G196&gt;=$E$4,'Résultats élèves'!G196&lt;=$E$5),'Résultats élèves'!G196="A"),'Groupes de besoin'!A204,"")</f>
        <v/>
      </c>
      <c r="T204" s="220" t="str">
        <f>IF(S204="","",'Résultats élèves'!G196)</f>
        <v/>
      </c>
      <c r="U204" s="221"/>
      <c r="V204" s="217" t="str">
        <f>IF(OR('Résultats élèves'!H196&lt;$E$4,'Résultats élèves'!H196="A"),'Groupes de besoin'!A204,"")</f>
        <v/>
      </c>
      <c r="W204" s="218" t="str">
        <f>IF(V204="","",'Résultats élèves'!H196)</f>
        <v/>
      </c>
      <c r="X204" s="219" t="str">
        <f>IF(OR(AND('Résultats élèves'!H196&gt;=$E$4,'Résultats élèves'!H196&lt;=$E$5),'Résultats élèves'!H196="A"),'Groupes de besoin'!A204,"")</f>
        <v/>
      </c>
      <c r="Y204" s="220" t="str">
        <f>IF(X204="","",'Résultats élèves'!H196)</f>
        <v/>
      </c>
      <c r="Z204" s="222"/>
      <c r="AA204" s="223">
        <f t="shared" ref="AA204:AA267" si="4">COUNTIF(B204:Y204,"")</f>
        <v>24</v>
      </c>
      <c r="AB204" s="224">
        <f t="shared" si="1"/>
        <v>20</v>
      </c>
      <c r="AC204" s="291" t="str">
        <f>IF(AA204&lt;$AA$9,#REF!,"")</f>
        <v/>
      </c>
      <c r="AD204" s="291"/>
      <c r="AE204" s="226"/>
      <c r="AF204" s="217" t="str">
        <f>IF(OR('Résultats élèves'!I196&lt;$E$4,'Résultats élèves'!I196="A"),'Groupes de besoin'!A204,"")</f>
        <v/>
      </c>
      <c r="AG204" s="218" t="str">
        <f>IF(AF204="","",'Résultats élèves'!I196)</f>
        <v/>
      </c>
      <c r="AH204" s="219" t="str">
        <f>IF(OR(AND('Résultats élèves'!I196&gt;=$E$4,'Résultats élèves'!I196&lt;=$E$5),'Résultats élèves'!I196="A"),'Groupes de besoin'!A204,"")</f>
        <v/>
      </c>
      <c r="AI204" s="220" t="str">
        <f>IF(AH204="","",'Résultats élèves'!I196)</f>
        <v/>
      </c>
      <c r="AJ204" s="221"/>
      <c r="AK204" s="217" t="str">
        <f>IF(OR('Résultats élèves'!J196&lt;$E$4,'Résultats élèves'!J196="A"),'Groupes de besoin'!A204,"")</f>
        <v/>
      </c>
      <c r="AL204" s="218" t="str">
        <f>IF(AK204="","",'Résultats élèves'!J196)</f>
        <v/>
      </c>
      <c r="AM204" s="219" t="str">
        <f>IF(OR(AND('Résultats élèves'!J196&gt;=$E$4,'Résultats élèves'!J196&lt;=$E$5),'Résultats élèves'!J196="A"),'Groupes de besoin'!A204,"")</f>
        <v/>
      </c>
      <c r="AN204" s="220" t="str">
        <f>IF(AM204="","",'Résultats élèves'!J196)</f>
        <v/>
      </c>
      <c r="AO204" s="221"/>
      <c r="AP204" s="217" t="str">
        <f>IF(OR('Résultats élèves'!K196&lt;$E$4,'Résultats élèves'!K196="A"),'Groupes de besoin'!A204,"")</f>
        <v/>
      </c>
      <c r="AQ204" s="218" t="str">
        <f>IF(AP204="","",'Résultats élèves'!K196)</f>
        <v/>
      </c>
      <c r="AR204" s="219" t="str">
        <f>IF(OR(AND('Résultats élèves'!K196&gt;=$E$4,'Résultats élèves'!K196&lt;=$E$5),'Résultats élèves'!K196="A"),'Groupes de besoin'!A204,"")</f>
        <v/>
      </c>
      <c r="AS204" s="220" t="str">
        <f>IF(AR204="","",'Résultats élèves'!K196)</f>
        <v/>
      </c>
      <c r="AT204" s="221"/>
      <c r="AU204" s="217" t="str">
        <f>IF(OR('Résultats élèves'!L196&lt;$E$4,'Résultats élèves'!L196="A"),'Groupes de besoin'!A204,"")</f>
        <v/>
      </c>
      <c r="AV204" s="218" t="str">
        <f>IF(AU204="","",'Résultats élèves'!L196)</f>
        <v/>
      </c>
      <c r="AW204" s="219" t="str">
        <f>IF(OR(AND('Résultats élèves'!L196&gt;=$E$4,'Résultats élèves'!L196&lt;=$E$5),'Résultats élèves'!L196="A"),'Groupes de besoin'!A204,"")</f>
        <v/>
      </c>
      <c r="AX204" s="220" t="str">
        <f>IF(AW204="","",'Résultats élèves'!L196)</f>
        <v/>
      </c>
      <c r="AY204" s="221"/>
      <c r="AZ204" s="217" t="str">
        <f>IF(OR('Résultats élèves'!M196&lt;$E$4,'Résultats élèves'!M196="A"),'Groupes de besoin'!A204,"")</f>
        <v/>
      </c>
      <c r="BA204" s="218" t="str">
        <f>IF(AZ204="","",'Résultats élèves'!M196)</f>
        <v/>
      </c>
      <c r="BB204" s="219" t="str">
        <f>IF(OR(AND('Résultats élèves'!M196&gt;=$E$4,'Résultats élèves'!M196&lt;=$E$5),'Résultats élèves'!M196="A"),'Groupes de besoin'!A204,"")</f>
        <v/>
      </c>
      <c r="BC204" s="220" t="str">
        <f>IF(BB204="","",'Résultats élèves'!M196)</f>
        <v/>
      </c>
    </row>
    <row r="205" spans="1:55" s="225" customFormat="1">
      <c r="A205" s="227" t="str">
        <f>IF(Accueil!F206="","",Accueil!F206)</f>
        <v/>
      </c>
      <c r="B205" s="217" t="str">
        <f>IF(OR('Résultats élèves'!D197&lt;$E$4,'Résultats élèves'!D197="A"),'Groupes de besoin'!A205,"")</f>
        <v/>
      </c>
      <c r="C205" s="218" t="str">
        <f>IF(B205="","",'Résultats élèves'!D197)</f>
        <v/>
      </c>
      <c r="D205" s="219" t="str">
        <f>IF(OR(AND('Résultats élèves'!D197&gt;=$E$4,'Résultats élèves'!D197&lt;=$E$5),'Résultats élèves'!D197="A"),'Groupes de besoin'!A205,"")</f>
        <v/>
      </c>
      <c r="E205" s="220" t="str">
        <f>IF(D205="","",'Résultats élèves'!D197)</f>
        <v/>
      </c>
      <c r="F205" s="221"/>
      <c r="G205" s="217" t="str">
        <f>IF(OR('Résultats élèves'!E197&lt;$E$4,'Résultats élèves'!E197="A"),'Groupes de besoin'!A205,"")</f>
        <v/>
      </c>
      <c r="H205" s="218" t="str">
        <f>IF(G205="","",'Résultats élèves'!E197)</f>
        <v/>
      </c>
      <c r="I205" s="219" t="str">
        <f>IF(OR(AND('Résultats élèves'!E197&gt;=$E$4,'Résultats élèves'!E197&lt;=$E$5),'Résultats élèves'!E197="A"),'Groupes de besoin'!A205,"")</f>
        <v/>
      </c>
      <c r="J205" s="220" t="str">
        <f>IF(I205="","",'Résultats élèves'!E197)</f>
        <v/>
      </c>
      <c r="K205" s="221"/>
      <c r="L205" s="217" t="str">
        <f>IF(OR('Résultats élèves'!F197&lt;$E$4,'Résultats élèves'!F197="A"),'Groupes de besoin'!A205,"")</f>
        <v/>
      </c>
      <c r="M205" s="218" t="str">
        <f>IF(L205="","",'Résultats élèves'!F197)</f>
        <v/>
      </c>
      <c r="N205" s="219" t="str">
        <f>IF(OR(AND('Résultats élèves'!F197&gt;=$E$4,'Résultats élèves'!F197&lt;=$E$5),'Résultats élèves'!F197="A"),'Groupes de besoin'!A205,"")</f>
        <v/>
      </c>
      <c r="O205" s="220" t="str">
        <f>IF(N205="","",'Résultats élèves'!F197)</f>
        <v/>
      </c>
      <c r="P205" s="221"/>
      <c r="Q205" s="217" t="str">
        <f>IF(OR('Résultats élèves'!G197&lt;$E$4,'Résultats élèves'!G197="A"),'Groupes de besoin'!A205,"")</f>
        <v/>
      </c>
      <c r="R205" s="218" t="str">
        <f>IF(Q205="","",'Résultats élèves'!G197)</f>
        <v/>
      </c>
      <c r="S205" s="219" t="str">
        <f>IF(OR(AND('Résultats élèves'!G197&gt;=$E$4,'Résultats élèves'!G197&lt;=$E$5),'Résultats élèves'!G197="A"),'Groupes de besoin'!A205,"")</f>
        <v/>
      </c>
      <c r="T205" s="220" t="str">
        <f>IF(S205="","",'Résultats élèves'!G197)</f>
        <v/>
      </c>
      <c r="U205" s="221"/>
      <c r="V205" s="217" t="str">
        <f>IF(OR('Résultats élèves'!H197&lt;$E$4,'Résultats élèves'!H197="A"),'Groupes de besoin'!A205,"")</f>
        <v/>
      </c>
      <c r="W205" s="218" t="str">
        <f>IF(V205="","",'Résultats élèves'!H197)</f>
        <v/>
      </c>
      <c r="X205" s="219" t="str">
        <f>IF(OR(AND('Résultats élèves'!H197&gt;=$E$4,'Résultats élèves'!H197&lt;=$E$5),'Résultats élèves'!H197="A"),'Groupes de besoin'!A205,"")</f>
        <v/>
      </c>
      <c r="Y205" s="220" t="str">
        <f>IF(X205="","",'Résultats élèves'!H197)</f>
        <v/>
      </c>
      <c r="Z205" s="222"/>
      <c r="AA205" s="223">
        <f t="shared" si="4"/>
        <v>24</v>
      </c>
      <c r="AB205" s="224">
        <f t="shared" si="1"/>
        <v>20</v>
      </c>
      <c r="AC205" s="291" t="str">
        <f>IF(AA205&lt;$AA$9,#REF!,"")</f>
        <v/>
      </c>
      <c r="AD205" s="291"/>
      <c r="AE205" s="226"/>
      <c r="AF205" s="217" t="str">
        <f>IF(OR('Résultats élèves'!I197&lt;$E$4,'Résultats élèves'!I197="A"),'Groupes de besoin'!A205,"")</f>
        <v/>
      </c>
      <c r="AG205" s="218" t="str">
        <f>IF(AF205="","",'Résultats élèves'!I197)</f>
        <v/>
      </c>
      <c r="AH205" s="219" t="str">
        <f>IF(OR(AND('Résultats élèves'!I197&gt;=$E$4,'Résultats élèves'!I197&lt;=$E$5),'Résultats élèves'!I197="A"),'Groupes de besoin'!A205,"")</f>
        <v/>
      </c>
      <c r="AI205" s="220" t="str">
        <f>IF(AH205="","",'Résultats élèves'!I197)</f>
        <v/>
      </c>
      <c r="AJ205" s="221"/>
      <c r="AK205" s="217" t="str">
        <f>IF(OR('Résultats élèves'!J197&lt;$E$4,'Résultats élèves'!J197="A"),'Groupes de besoin'!A205,"")</f>
        <v/>
      </c>
      <c r="AL205" s="218" t="str">
        <f>IF(AK205="","",'Résultats élèves'!J197)</f>
        <v/>
      </c>
      <c r="AM205" s="219" t="str">
        <f>IF(OR(AND('Résultats élèves'!J197&gt;=$E$4,'Résultats élèves'!J197&lt;=$E$5),'Résultats élèves'!J197="A"),'Groupes de besoin'!A205,"")</f>
        <v/>
      </c>
      <c r="AN205" s="220" t="str">
        <f>IF(AM205="","",'Résultats élèves'!J197)</f>
        <v/>
      </c>
      <c r="AO205" s="221"/>
      <c r="AP205" s="217" t="str">
        <f>IF(OR('Résultats élèves'!K197&lt;$E$4,'Résultats élèves'!K197="A"),'Groupes de besoin'!A205,"")</f>
        <v/>
      </c>
      <c r="AQ205" s="218" t="str">
        <f>IF(AP205="","",'Résultats élèves'!K197)</f>
        <v/>
      </c>
      <c r="AR205" s="219" t="str">
        <f>IF(OR(AND('Résultats élèves'!K197&gt;=$E$4,'Résultats élèves'!K197&lt;=$E$5),'Résultats élèves'!K197="A"),'Groupes de besoin'!A205,"")</f>
        <v/>
      </c>
      <c r="AS205" s="220" t="str">
        <f>IF(AR205="","",'Résultats élèves'!K197)</f>
        <v/>
      </c>
      <c r="AT205" s="221"/>
      <c r="AU205" s="217" t="str">
        <f>IF(OR('Résultats élèves'!L197&lt;$E$4,'Résultats élèves'!L197="A"),'Groupes de besoin'!A205,"")</f>
        <v/>
      </c>
      <c r="AV205" s="218" t="str">
        <f>IF(AU205="","",'Résultats élèves'!L197)</f>
        <v/>
      </c>
      <c r="AW205" s="219" t="str">
        <f>IF(OR(AND('Résultats élèves'!L197&gt;=$E$4,'Résultats élèves'!L197&lt;=$E$5),'Résultats élèves'!L197="A"),'Groupes de besoin'!A205,"")</f>
        <v/>
      </c>
      <c r="AX205" s="220" t="str">
        <f>IF(AW205="","",'Résultats élèves'!L197)</f>
        <v/>
      </c>
      <c r="AY205" s="221"/>
      <c r="AZ205" s="217" t="str">
        <f>IF(OR('Résultats élèves'!M197&lt;$E$4,'Résultats élèves'!M197="A"),'Groupes de besoin'!A205,"")</f>
        <v/>
      </c>
      <c r="BA205" s="218" t="str">
        <f>IF(AZ205="","",'Résultats élèves'!M197)</f>
        <v/>
      </c>
      <c r="BB205" s="219" t="str">
        <f>IF(OR(AND('Résultats élèves'!M197&gt;=$E$4,'Résultats élèves'!M197&lt;=$E$5),'Résultats élèves'!M197="A"),'Groupes de besoin'!A205,"")</f>
        <v/>
      </c>
      <c r="BC205" s="220" t="str">
        <f>IF(BB205="","",'Résultats élèves'!M197)</f>
        <v/>
      </c>
    </row>
    <row r="206" spans="1:55" s="225" customFormat="1">
      <c r="A206" s="227" t="str">
        <f>IF(Accueil!F207="","",Accueil!F207)</f>
        <v/>
      </c>
      <c r="B206" s="217" t="str">
        <f>IF(OR('Résultats élèves'!D198&lt;$E$4,'Résultats élèves'!D198="A"),'Groupes de besoin'!A206,"")</f>
        <v/>
      </c>
      <c r="C206" s="218" t="str">
        <f>IF(B206="","",'Résultats élèves'!D198)</f>
        <v/>
      </c>
      <c r="D206" s="219" t="str">
        <f>IF(OR(AND('Résultats élèves'!D198&gt;=$E$4,'Résultats élèves'!D198&lt;=$E$5),'Résultats élèves'!D198="A"),'Groupes de besoin'!A206,"")</f>
        <v/>
      </c>
      <c r="E206" s="220" t="str">
        <f>IF(D206="","",'Résultats élèves'!D198)</f>
        <v/>
      </c>
      <c r="F206" s="221"/>
      <c r="G206" s="217" t="str">
        <f>IF(OR('Résultats élèves'!E198&lt;$E$4,'Résultats élèves'!E198="A"),'Groupes de besoin'!A206,"")</f>
        <v/>
      </c>
      <c r="H206" s="218" t="str">
        <f>IF(G206="","",'Résultats élèves'!E198)</f>
        <v/>
      </c>
      <c r="I206" s="219" t="str">
        <f>IF(OR(AND('Résultats élèves'!E198&gt;=$E$4,'Résultats élèves'!E198&lt;=$E$5),'Résultats élèves'!E198="A"),'Groupes de besoin'!A206,"")</f>
        <v/>
      </c>
      <c r="J206" s="220" t="str">
        <f>IF(I206="","",'Résultats élèves'!E198)</f>
        <v/>
      </c>
      <c r="K206" s="221"/>
      <c r="L206" s="217" t="str">
        <f>IF(OR('Résultats élèves'!F198&lt;$E$4,'Résultats élèves'!F198="A"),'Groupes de besoin'!A206,"")</f>
        <v/>
      </c>
      <c r="M206" s="218" t="str">
        <f>IF(L206="","",'Résultats élèves'!F198)</f>
        <v/>
      </c>
      <c r="N206" s="219" t="str">
        <f>IF(OR(AND('Résultats élèves'!F198&gt;=$E$4,'Résultats élèves'!F198&lt;=$E$5),'Résultats élèves'!F198="A"),'Groupes de besoin'!A206,"")</f>
        <v/>
      </c>
      <c r="O206" s="220" t="str">
        <f>IF(N206="","",'Résultats élèves'!F198)</f>
        <v/>
      </c>
      <c r="P206" s="221"/>
      <c r="Q206" s="217" t="str">
        <f>IF(OR('Résultats élèves'!G198&lt;$E$4,'Résultats élèves'!G198="A"),'Groupes de besoin'!A206,"")</f>
        <v/>
      </c>
      <c r="R206" s="218" t="str">
        <f>IF(Q206="","",'Résultats élèves'!G198)</f>
        <v/>
      </c>
      <c r="S206" s="219" t="str">
        <f>IF(OR(AND('Résultats élèves'!G198&gt;=$E$4,'Résultats élèves'!G198&lt;=$E$5),'Résultats élèves'!G198="A"),'Groupes de besoin'!A206,"")</f>
        <v/>
      </c>
      <c r="T206" s="220" t="str">
        <f>IF(S206="","",'Résultats élèves'!G198)</f>
        <v/>
      </c>
      <c r="U206" s="221"/>
      <c r="V206" s="217" t="str">
        <f>IF(OR('Résultats élèves'!H198&lt;$E$4,'Résultats élèves'!H198="A"),'Groupes de besoin'!A206,"")</f>
        <v/>
      </c>
      <c r="W206" s="218" t="str">
        <f>IF(V206="","",'Résultats élèves'!H198)</f>
        <v/>
      </c>
      <c r="X206" s="219" t="str">
        <f>IF(OR(AND('Résultats élèves'!H198&gt;=$E$4,'Résultats élèves'!H198&lt;=$E$5),'Résultats élèves'!H198="A"),'Groupes de besoin'!A206,"")</f>
        <v/>
      </c>
      <c r="Y206" s="220" t="str">
        <f>IF(X206="","",'Résultats élèves'!H198)</f>
        <v/>
      </c>
      <c r="Z206" s="222"/>
      <c r="AA206" s="223">
        <f t="shared" si="4"/>
        <v>24</v>
      </c>
      <c r="AB206" s="224">
        <f t="shared" si="1"/>
        <v>20</v>
      </c>
      <c r="AC206" s="291" t="str">
        <f>IF(AA206&lt;$AA$9,#REF!,"")</f>
        <v/>
      </c>
      <c r="AD206" s="291"/>
      <c r="AE206" s="226"/>
      <c r="AF206" s="217" t="str">
        <f>IF(OR('Résultats élèves'!I198&lt;$E$4,'Résultats élèves'!I198="A"),'Groupes de besoin'!A206,"")</f>
        <v/>
      </c>
      <c r="AG206" s="218" t="str">
        <f>IF(AF206="","",'Résultats élèves'!I198)</f>
        <v/>
      </c>
      <c r="AH206" s="219" t="str">
        <f>IF(OR(AND('Résultats élèves'!I198&gt;=$E$4,'Résultats élèves'!I198&lt;=$E$5),'Résultats élèves'!I198="A"),'Groupes de besoin'!A206,"")</f>
        <v/>
      </c>
      <c r="AI206" s="220" t="str">
        <f>IF(AH206="","",'Résultats élèves'!I198)</f>
        <v/>
      </c>
      <c r="AJ206" s="221"/>
      <c r="AK206" s="217" t="str">
        <f>IF(OR('Résultats élèves'!J198&lt;$E$4,'Résultats élèves'!J198="A"),'Groupes de besoin'!A206,"")</f>
        <v/>
      </c>
      <c r="AL206" s="218" t="str">
        <f>IF(AK206="","",'Résultats élèves'!J198)</f>
        <v/>
      </c>
      <c r="AM206" s="219" t="str">
        <f>IF(OR(AND('Résultats élèves'!J198&gt;=$E$4,'Résultats élèves'!J198&lt;=$E$5),'Résultats élèves'!J198="A"),'Groupes de besoin'!A206,"")</f>
        <v/>
      </c>
      <c r="AN206" s="220" t="str">
        <f>IF(AM206="","",'Résultats élèves'!J198)</f>
        <v/>
      </c>
      <c r="AO206" s="221"/>
      <c r="AP206" s="217" t="str">
        <f>IF(OR('Résultats élèves'!K198&lt;$E$4,'Résultats élèves'!K198="A"),'Groupes de besoin'!A206,"")</f>
        <v/>
      </c>
      <c r="AQ206" s="218" t="str">
        <f>IF(AP206="","",'Résultats élèves'!K198)</f>
        <v/>
      </c>
      <c r="AR206" s="219" t="str">
        <f>IF(OR(AND('Résultats élèves'!K198&gt;=$E$4,'Résultats élèves'!K198&lt;=$E$5),'Résultats élèves'!K198="A"),'Groupes de besoin'!A206,"")</f>
        <v/>
      </c>
      <c r="AS206" s="220" t="str">
        <f>IF(AR206="","",'Résultats élèves'!K198)</f>
        <v/>
      </c>
      <c r="AT206" s="221"/>
      <c r="AU206" s="217" t="str">
        <f>IF(OR('Résultats élèves'!L198&lt;$E$4,'Résultats élèves'!L198="A"),'Groupes de besoin'!A206,"")</f>
        <v/>
      </c>
      <c r="AV206" s="218" t="str">
        <f>IF(AU206="","",'Résultats élèves'!L198)</f>
        <v/>
      </c>
      <c r="AW206" s="219" t="str">
        <f>IF(OR(AND('Résultats élèves'!L198&gt;=$E$4,'Résultats élèves'!L198&lt;=$E$5),'Résultats élèves'!L198="A"),'Groupes de besoin'!A206,"")</f>
        <v/>
      </c>
      <c r="AX206" s="220" t="str">
        <f>IF(AW206="","",'Résultats élèves'!L198)</f>
        <v/>
      </c>
      <c r="AY206" s="221"/>
      <c r="AZ206" s="217" t="str">
        <f>IF(OR('Résultats élèves'!M198&lt;$E$4,'Résultats élèves'!M198="A"),'Groupes de besoin'!A206,"")</f>
        <v/>
      </c>
      <c r="BA206" s="218" t="str">
        <f>IF(AZ206="","",'Résultats élèves'!M198)</f>
        <v/>
      </c>
      <c r="BB206" s="219" t="str">
        <f>IF(OR(AND('Résultats élèves'!M198&gt;=$E$4,'Résultats élèves'!M198&lt;=$E$5),'Résultats élèves'!M198="A"),'Groupes de besoin'!A206,"")</f>
        <v/>
      </c>
      <c r="BC206" s="220" t="str">
        <f>IF(BB206="","",'Résultats élèves'!M198)</f>
        <v/>
      </c>
    </row>
    <row r="207" spans="1:55" s="225" customFormat="1">
      <c r="A207" s="227" t="str">
        <f>IF(Accueil!F208="","",Accueil!F208)</f>
        <v/>
      </c>
      <c r="B207" s="217" t="str">
        <f>IF(OR('Résultats élèves'!D199&lt;$E$4,'Résultats élèves'!D199="A"),'Groupes de besoin'!A207,"")</f>
        <v/>
      </c>
      <c r="C207" s="218" t="str">
        <f>IF(B207="","",'Résultats élèves'!D199)</f>
        <v/>
      </c>
      <c r="D207" s="219" t="str">
        <f>IF(OR(AND('Résultats élèves'!D199&gt;=$E$4,'Résultats élèves'!D199&lt;=$E$5),'Résultats élèves'!D199="A"),'Groupes de besoin'!A207,"")</f>
        <v/>
      </c>
      <c r="E207" s="220" t="str">
        <f>IF(D207="","",'Résultats élèves'!D199)</f>
        <v/>
      </c>
      <c r="F207" s="221"/>
      <c r="G207" s="217" t="str">
        <f>IF(OR('Résultats élèves'!E199&lt;$E$4,'Résultats élèves'!E199="A"),'Groupes de besoin'!A207,"")</f>
        <v/>
      </c>
      <c r="H207" s="218" t="str">
        <f>IF(G207="","",'Résultats élèves'!E199)</f>
        <v/>
      </c>
      <c r="I207" s="219" t="str">
        <f>IF(OR(AND('Résultats élèves'!E199&gt;=$E$4,'Résultats élèves'!E199&lt;=$E$5),'Résultats élèves'!E199="A"),'Groupes de besoin'!A207,"")</f>
        <v/>
      </c>
      <c r="J207" s="220" t="str">
        <f>IF(I207="","",'Résultats élèves'!E199)</f>
        <v/>
      </c>
      <c r="K207" s="221"/>
      <c r="L207" s="217" t="str">
        <f>IF(OR('Résultats élèves'!F199&lt;$E$4,'Résultats élèves'!F199="A"),'Groupes de besoin'!A207,"")</f>
        <v/>
      </c>
      <c r="M207" s="218" t="str">
        <f>IF(L207="","",'Résultats élèves'!F199)</f>
        <v/>
      </c>
      <c r="N207" s="219" t="str">
        <f>IF(OR(AND('Résultats élèves'!F199&gt;=$E$4,'Résultats élèves'!F199&lt;=$E$5),'Résultats élèves'!F199="A"),'Groupes de besoin'!A207,"")</f>
        <v/>
      </c>
      <c r="O207" s="220" t="str">
        <f>IF(N207="","",'Résultats élèves'!F199)</f>
        <v/>
      </c>
      <c r="P207" s="221"/>
      <c r="Q207" s="217" t="str">
        <f>IF(OR('Résultats élèves'!G199&lt;$E$4,'Résultats élèves'!G199="A"),'Groupes de besoin'!A207,"")</f>
        <v/>
      </c>
      <c r="R207" s="218" t="str">
        <f>IF(Q207="","",'Résultats élèves'!G199)</f>
        <v/>
      </c>
      <c r="S207" s="219" t="str">
        <f>IF(OR(AND('Résultats élèves'!G199&gt;=$E$4,'Résultats élèves'!G199&lt;=$E$5),'Résultats élèves'!G199="A"),'Groupes de besoin'!A207,"")</f>
        <v/>
      </c>
      <c r="T207" s="220" t="str">
        <f>IF(S207="","",'Résultats élèves'!G199)</f>
        <v/>
      </c>
      <c r="U207" s="221"/>
      <c r="V207" s="217" t="str">
        <f>IF(OR('Résultats élèves'!H199&lt;$E$4,'Résultats élèves'!H199="A"),'Groupes de besoin'!A207,"")</f>
        <v/>
      </c>
      <c r="W207" s="218" t="str">
        <f>IF(V207="","",'Résultats élèves'!H199)</f>
        <v/>
      </c>
      <c r="X207" s="219" t="str">
        <f>IF(OR(AND('Résultats élèves'!H199&gt;=$E$4,'Résultats élèves'!H199&lt;=$E$5),'Résultats élèves'!H199="A"),'Groupes de besoin'!A207,"")</f>
        <v/>
      </c>
      <c r="Y207" s="220" t="str">
        <f>IF(X207="","",'Résultats élèves'!H199)</f>
        <v/>
      </c>
      <c r="Z207" s="222"/>
      <c r="AA207" s="223">
        <f t="shared" si="4"/>
        <v>24</v>
      </c>
      <c r="AB207" s="224">
        <f t="shared" si="1"/>
        <v>20</v>
      </c>
      <c r="AC207" s="291" t="str">
        <f>IF(AA207&lt;$AA$9,#REF!,"")</f>
        <v/>
      </c>
      <c r="AD207" s="291"/>
      <c r="AE207" s="226"/>
      <c r="AF207" s="217" t="str">
        <f>IF(OR('Résultats élèves'!I199&lt;$E$4,'Résultats élèves'!I199="A"),'Groupes de besoin'!A207,"")</f>
        <v/>
      </c>
      <c r="AG207" s="218" t="str">
        <f>IF(AF207="","",'Résultats élèves'!I199)</f>
        <v/>
      </c>
      <c r="AH207" s="219" t="str">
        <f>IF(OR(AND('Résultats élèves'!I199&gt;=$E$4,'Résultats élèves'!I199&lt;=$E$5),'Résultats élèves'!I199="A"),'Groupes de besoin'!A207,"")</f>
        <v/>
      </c>
      <c r="AI207" s="220" t="str">
        <f>IF(AH207="","",'Résultats élèves'!I199)</f>
        <v/>
      </c>
      <c r="AJ207" s="221"/>
      <c r="AK207" s="217" t="str">
        <f>IF(OR('Résultats élèves'!J199&lt;$E$4,'Résultats élèves'!J199="A"),'Groupes de besoin'!A207,"")</f>
        <v/>
      </c>
      <c r="AL207" s="218" t="str">
        <f>IF(AK207="","",'Résultats élèves'!J199)</f>
        <v/>
      </c>
      <c r="AM207" s="219" t="str">
        <f>IF(OR(AND('Résultats élèves'!J199&gt;=$E$4,'Résultats élèves'!J199&lt;=$E$5),'Résultats élèves'!J199="A"),'Groupes de besoin'!A207,"")</f>
        <v/>
      </c>
      <c r="AN207" s="220" t="str">
        <f>IF(AM207="","",'Résultats élèves'!J199)</f>
        <v/>
      </c>
      <c r="AO207" s="221"/>
      <c r="AP207" s="217" t="str">
        <f>IF(OR('Résultats élèves'!K199&lt;$E$4,'Résultats élèves'!K199="A"),'Groupes de besoin'!A207,"")</f>
        <v/>
      </c>
      <c r="AQ207" s="218" t="str">
        <f>IF(AP207="","",'Résultats élèves'!K199)</f>
        <v/>
      </c>
      <c r="AR207" s="219" t="str">
        <f>IF(OR(AND('Résultats élèves'!K199&gt;=$E$4,'Résultats élèves'!K199&lt;=$E$5),'Résultats élèves'!K199="A"),'Groupes de besoin'!A207,"")</f>
        <v/>
      </c>
      <c r="AS207" s="220" t="str">
        <f>IF(AR207="","",'Résultats élèves'!K199)</f>
        <v/>
      </c>
      <c r="AT207" s="221"/>
      <c r="AU207" s="217" t="str">
        <f>IF(OR('Résultats élèves'!L199&lt;$E$4,'Résultats élèves'!L199="A"),'Groupes de besoin'!A207,"")</f>
        <v/>
      </c>
      <c r="AV207" s="218" t="str">
        <f>IF(AU207="","",'Résultats élèves'!L199)</f>
        <v/>
      </c>
      <c r="AW207" s="219" t="str">
        <f>IF(OR(AND('Résultats élèves'!L199&gt;=$E$4,'Résultats élèves'!L199&lt;=$E$5),'Résultats élèves'!L199="A"),'Groupes de besoin'!A207,"")</f>
        <v/>
      </c>
      <c r="AX207" s="220" t="str">
        <f>IF(AW207="","",'Résultats élèves'!L199)</f>
        <v/>
      </c>
      <c r="AY207" s="221"/>
      <c r="AZ207" s="217" t="str">
        <f>IF(OR('Résultats élèves'!M199&lt;$E$4,'Résultats élèves'!M199="A"),'Groupes de besoin'!A207,"")</f>
        <v/>
      </c>
      <c r="BA207" s="218" t="str">
        <f>IF(AZ207="","",'Résultats élèves'!M199)</f>
        <v/>
      </c>
      <c r="BB207" s="219" t="str">
        <f>IF(OR(AND('Résultats élèves'!M199&gt;=$E$4,'Résultats élèves'!M199&lt;=$E$5),'Résultats élèves'!M199="A"),'Groupes de besoin'!A207,"")</f>
        <v/>
      </c>
      <c r="BC207" s="220" t="str">
        <f>IF(BB207="","",'Résultats élèves'!M199)</f>
        <v/>
      </c>
    </row>
    <row r="208" spans="1:55" s="225" customFormat="1">
      <c r="A208" s="227" t="str">
        <f>IF(Accueil!F209="","",Accueil!F209)</f>
        <v/>
      </c>
      <c r="B208" s="217" t="str">
        <f>IF(OR('Résultats élèves'!D200&lt;$E$4,'Résultats élèves'!D200="A"),'Groupes de besoin'!A208,"")</f>
        <v/>
      </c>
      <c r="C208" s="218" t="str">
        <f>IF(B208="","",'Résultats élèves'!D200)</f>
        <v/>
      </c>
      <c r="D208" s="219" t="str">
        <f>IF(OR(AND('Résultats élèves'!D200&gt;=$E$4,'Résultats élèves'!D200&lt;=$E$5),'Résultats élèves'!D200="A"),'Groupes de besoin'!A208,"")</f>
        <v/>
      </c>
      <c r="E208" s="220" t="str">
        <f>IF(D208="","",'Résultats élèves'!D200)</f>
        <v/>
      </c>
      <c r="F208" s="221"/>
      <c r="G208" s="217" t="str">
        <f>IF(OR('Résultats élèves'!E200&lt;$E$4,'Résultats élèves'!E200="A"),'Groupes de besoin'!A208,"")</f>
        <v/>
      </c>
      <c r="H208" s="218" t="str">
        <f>IF(G208="","",'Résultats élèves'!E200)</f>
        <v/>
      </c>
      <c r="I208" s="219" t="str">
        <f>IF(OR(AND('Résultats élèves'!E200&gt;=$E$4,'Résultats élèves'!E200&lt;=$E$5),'Résultats élèves'!E200="A"),'Groupes de besoin'!A208,"")</f>
        <v/>
      </c>
      <c r="J208" s="220" t="str">
        <f>IF(I208="","",'Résultats élèves'!E200)</f>
        <v/>
      </c>
      <c r="K208" s="221"/>
      <c r="L208" s="217" t="str">
        <f>IF(OR('Résultats élèves'!F200&lt;$E$4,'Résultats élèves'!F200="A"),'Groupes de besoin'!A208,"")</f>
        <v/>
      </c>
      <c r="M208" s="218" t="str">
        <f>IF(L208="","",'Résultats élèves'!F200)</f>
        <v/>
      </c>
      <c r="N208" s="219" t="str">
        <f>IF(OR(AND('Résultats élèves'!F200&gt;=$E$4,'Résultats élèves'!F200&lt;=$E$5),'Résultats élèves'!F200="A"),'Groupes de besoin'!A208,"")</f>
        <v/>
      </c>
      <c r="O208" s="220" t="str">
        <f>IF(N208="","",'Résultats élèves'!F200)</f>
        <v/>
      </c>
      <c r="P208" s="221"/>
      <c r="Q208" s="217" t="str">
        <f>IF(OR('Résultats élèves'!G200&lt;$E$4,'Résultats élèves'!G200="A"),'Groupes de besoin'!A208,"")</f>
        <v/>
      </c>
      <c r="R208" s="218" t="str">
        <f>IF(Q208="","",'Résultats élèves'!G200)</f>
        <v/>
      </c>
      <c r="S208" s="219" t="str">
        <f>IF(OR(AND('Résultats élèves'!G200&gt;=$E$4,'Résultats élèves'!G200&lt;=$E$5),'Résultats élèves'!G200="A"),'Groupes de besoin'!A208,"")</f>
        <v/>
      </c>
      <c r="T208" s="220" t="str">
        <f>IF(S208="","",'Résultats élèves'!G200)</f>
        <v/>
      </c>
      <c r="U208" s="221"/>
      <c r="V208" s="217" t="str">
        <f>IF(OR('Résultats élèves'!H200&lt;$E$4,'Résultats élèves'!H200="A"),'Groupes de besoin'!A208,"")</f>
        <v/>
      </c>
      <c r="W208" s="218" t="str">
        <f>IF(V208="","",'Résultats élèves'!H200)</f>
        <v/>
      </c>
      <c r="X208" s="219" t="str">
        <f>IF(OR(AND('Résultats élèves'!H200&gt;=$E$4,'Résultats élèves'!H200&lt;=$E$5),'Résultats élèves'!H200="A"),'Groupes de besoin'!A208,"")</f>
        <v/>
      </c>
      <c r="Y208" s="220" t="str">
        <f>IF(X208="","",'Résultats élèves'!H200)</f>
        <v/>
      </c>
      <c r="Z208" s="222"/>
      <c r="AA208" s="223">
        <f t="shared" si="4"/>
        <v>24</v>
      </c>
      <c r="AB208" s="224">
        <f t="shared" si="1"/>
        <v>20</v>
      </c>
      <c r="AC208" s="291" t="str">
        <f>IF(AA208&lt;$AA$9,#REF!,"")</f>
        <v/>
      </c>
      <c r="AD208" s="291"/>
      <c r="AE208" s="226"/>
      <c r="AF208" s="217" t="str">
        <f>IF(OR('Résultats élèves'!I200&lt;$E$4,'Résultats élèves'!I200="A"),'Groupes de besoin'!A208,"")</f>
        <v/>
      </c>
      <c r="AG208" s="218" t="str">
        <f>IF(AF208="","",'Résultats élèves'!I200)</f>
        <v/>
      </c>
      <c r="AH208" s="219" t="str">
        <f>IF(OR(AND('Résultats élèves'!I200&gt;=$E$4,'Résultats élèves'!I200&lt;=$E$5),'Résultats élèves'!I200="A"),'Groupes de besoin'!A208,"")</f>
        <v/>
      </c>
      <c r="AI208" s="220" t="str">
        <f>IF(AH208="","",'Résultats élèves'!I200)</f>
        <v/>
      </c>
      <c r="AJ208" s="221"/>
      <c r="AK208" s="217" t="str">
        <f>IF(OR('Résultats élèves'!J200&lt;$E$4,'Résultats élèves'!J200="A"),'Groupes de besoin'!A208,"")</f>
        <v/>
      </c>
      <c r="AL208" s="218" t="str">
        <f>IF(AK208="","",'Résultats élèves'!J200)</f>
        <v/>
      </c>
      <c r="AM208" s="219" t="str">
        <f>IF(OR(AND('Résultats élèves'!J200&gt;=$E$4,'Résultats élèves'!J200&lt;=$E$5),'Résultats élèves'!J200="A"),'Groupes de besoin'!A208,"")</f>
        <v/>
      </c>
      <c r="AN208" s="220" t="str">
        <f>IF(AM208="","",'Résultats élèves'!J200)</f>
        <v/>
      </c>
      <c r="AO208" s="221"/>
      <c r="AP208" s="217" t="str">
        <f>IF(OR('Résultats élèves'!K200&lt;$E$4,'Résultats élèves'!K200="A"),'Groupes de besoin'!A208,"")</f>
        <v/>
      </c>
      <c r="AQ208" s="218" t="str">
        <f>IF(AP208="","",'Résultats élèves'!K200)</f>
        <v/>
      </c>
      <c r="AR208" s="219" t="str">
        <f>IF(OR(AND('Résultats élèves'!K200&gt;=$E$4,'Résultats élèves'!K200&lt;=$E$5),'Résultats élèves'!K200="A"),'Groupes de besoin'!A208,"")</f>
        <v/>
      </c>
      <c r="AS208" s="220" t="str">
        <f>IF(AR208="","",'Résultats élèves'!K200)</f>
        <v/>
      </c>
      <c r="AT208" s="221"/>
      <c r="AU208" s="217" t="str">
        <f>IF(OR('Résultats élèves'!L200&lt;$E$4,'Résultats élèves'!L200="A"),'Groupes de besoin'!A208,"")</f>
        <v/>
      </c>
      <c r="AV208" s="218" t="str">
        <f>IF(AU208="","",'Résultats élèves'!L200)</f>
        <v/>
      </c>
      <c r="AW208" s="219" t="str">
        <f>IF(OR(AND('Résultats élèves'!L200&gt;=$E$4,'Résultats élèves'!L200&lt;=$E$5),'Résultats élèves'!L200="A"),'Groupes de besoin'!A208,"")</f>
        <v/>
      </c>
      <c r="AX208" s="220" t="str">
        <f>IF(AW208="","",'Résultats élèves'!L200)</f>
        <v/>
      </c>
      <c r="AY208" s="221"/>
      <c r="AZ208" s="217" t="str">
        <f>IF(OR('Résultats élèves'!M200&lt;$E$4,'Résultats élèves'!M200="A"),'Groupes de besoin'!A208,"")</f>
        <v/>
      </c>
      <c r="BA208" s="218" t="str">
        <f>IF(AZ208="","",'Résultats élèves'!M200)</f>
        <v/>
      </c>
      <c r="BB208" s="219" t="str">
        <f>IF(OR(AND('Résultats élèves'!M200&gt;=$E$4,'Résultats élèves'!M200&lt;=$E$5),'Résultats élèves'!M200="A"),'Groupes de besoin'!A208,"")</f>
        <v/>
      </c>
      <c r="BC208" s="220" t="str">
        <f>IF(BB208="","",'Résultats élèves'!M200)</f>
        <v/>
      </c>
    </row>
    <row r="209" spans="1:55" s="225" customFormat="1">
      <c r="A209" s="227" t="str">
        <f>IF(Accueil!F210="","",Accueil!F210)</f>
        <v/>
      </c>
      <c r="B209" s="217" t="str">
        <f>IF(OR('Résultats élèves'!D201&lt;$E$4,'Résultats élèves'!D201="A"),'Groupes de besoin'!A209,"")</f>
        <v/>
      </c>
      <c r="C209" s="218" t="str">
        <f>IF(B209="","",'Résultats élèves'!D201)</f>
        <v/>
      </c>
      <c r="D209" s="219" t="str">
        <f>IF(OR(AND('Résultats élèves'!D201&gt;=$E$4,'Résultats élèves'!D201&lt;=$E$5),'Résultats élèves'!D201="A"),'Groupes de besoin'!A209,"")</f>
        <v/>
      </c>
      <c r="E209" s="220" t="str">
        <f>IF(D209="","",'Résultats élèves'!D201)</f>
        <v/>
      </c>
      <c r="F209" s="221"/>
      <c r="G209" s="217" t="str">
        <f>IF(OR('Résultats élèves'!E201&lt;$E$4,'Résultats élèves'!E201="A"),'Groupes de besoin'!A209,"")</f>
        <v/>
      </c>
      <c r="H209" s="218" t="str">
        <f>IF(G209="","",'Résultats élèves'!E201)</f>
        <v/>
      </c>
      <c r="I209" s="219" t="str">
        <f>IF(OR(AND('Résultats élèves'!E201&gt;=$E$4,'Résultats élèves'!E201&lt;=$E$5),'Résultats élèves'!E201="A"),'Groupes de besoin'!A209,"")</f>
        <v/>
      </c>
      <c r="J209" s="220" t="str">
        <f>IF(I209="","",'Résultats élèves'!E201)</f>
        <v/>
      </c>
      <c r="K209" s="221"/>
      <c r="L209" s="217" t="str">
        <f>IF(OR('Résultats élèves'!F201&lt;$E$4,'Résultats élèves'!F201="A"),'Groupes de besoin'!A209,"")</f>
        <v/>
      </c>
      <c r="M209" s="218" t="str">
        <f>IF(L209="","",'Résultats élèves'!F201)</f>
        <v/>
      </c>
      <c r="N209" s="219" t="str">
        <f>IF(OR(AND('Résultats élèves'!F201&gt;=$E$4,'Résultats élèves'!F201&lt;=$E$5),'Résultats élèves'!F201="A"),'Groupes de besoin'!A209,"")</f>
        <v/>
      </c>
      <c r="O209" s="220" t="str">
        <f>IF(N209="","",'Résultats élèves'!F201)</f>
        <v/>
      </c>
      <c r="P209" s="221"/>
      <c r="Q209" s="217" t="str">
        <f>IF(OR('Résultats élèves'!G201&lt;$E$4,'Résultats élèves'!G201="A"),'Groupes de besoin'!A209,"")</f>
        <v/>
      </c>
      <c r="R209" s="218" t="str">
        <f>IF(Q209="","",'Résultats élèves'!G201)</f>
        <v/>
      </c>
      <c r="S209" s="219" t="str">
        <f>IF(OR(AND('Résultats élèves'!G201&gt;=$E$4,'Résultats élèves'!G201&lt;=$E$5),'Résultats élèves'!G201="A"),'Groupes de besoin'!A209,"")</f>
        <v/>
      </c>
      <c r="T209" s="220" t="str">
        <f>IF(S209="","",'Résultats élèves'!G201)</f>
        <v/>
      </c>
      <c r="U209" s="221"/>
      <c r="V209" s="217" t="str">
        <f>IF(OR('Résultats élèves'!H201&lt;$E$4,'Résultats élèves'!H201="A"),'Groupes de besoin'!A209,"")</f>
        <v/>
      </c>
      <c r="W209" s="218" t="str">
        <f>IF(V209="","",'Résultats élèves'!H201)</f>
        <v/>
      </c>
      <c r="X209" s="219" t="str">
        <f>IF(OR(AND('Résultats élèves'!H201&gt;=$E$4,'Résultats élèves'!H201&lt;=$E$5),'Résultats élèves'!H201="A"),'Groupes de besoin'!A209,"")</f>
        <v/>
      </c>
      <c r="Y209" s="220" t="str">
        <f>IF(X209="","",'Résultats élèves'!H201)</f>
        <v/>
      </c>
      <c r="Z209" s="222"/>
      <c r="AA209" s="223">
        <f t="shared" si="4"/>
        <v>24</v>
      </c>
      <c r="AB209" s="224">
        <f t="shared" si="1"/>
        <v>20</v>
      </c>
      <c r="AC209" s="291" t="str">
        <f>IF(AA209&lt;$AA$9,#REF!,"")</f>
        <v/>
      </c>
      <c r="AD209" s="291"/>
      <c r="AE209" s="226"/>
      <c r="AF209" s="217" t="str">
        <f>IF(OR('Résultats élèves'!I201&lt;$E$4,'Résultats élèves'!I201="A"),'Groupes de besoin'!A209,"")</f>
        <v/>
      </c>
      <c r="AG209" s="218" t="str">
        <f>IF(AF209="","",'Résultats élèves'!I201)</f>
        <v/>
      </c>
      <c r="AH209" s="219" t="str">
        <f>IF(OR(AND('Résultats élèves'!I201&gt;=$E$4,'Résultats élèves'!I201&lt;=$E$5),'Résultats élèves'!I201="A"),'Groupes de besoin'!A209,"")</f>
        <v/>
      </c>
      <c r="AI209" s="220" t="str">
        <f>IF(AH209="","",'Résultats élèves'!I201)</f>
        <v/>
      </c>
      <c r="AJ209" s="221"/>
      <c r="AK209" s="217" t="str">
        <f>IF(OR('Résultats élèves'!J201&lt;$E$4,'Résultats élèves'!J201="A"),'Groupes de besoin'!A209,"")</f>
        <v/>
      </c>
      <c r="AL209" s="218" t="str">
        <f>IF(AK209="","",'Résultats élèves'!J201)</f>
        <v/>
      </c>
      <c r="AM209" s="219" t="str">
        <f>IF(OR(AND('Résultats élèves'!J201&gt;=$E$4,'Résultats élèves'!J201&lt;=$E$5),'Résultats élèves'!J201="A"),'Groupes de besoin'!A209,"")</f>
        <v/>
      </c>
      <c r="AN209" s="220" t="str">
        <f>IF(AM209="","",'Résultats élèves'!J201)</f>
        <v/>
      </c>
      <c r="AO209" s="221"/>
      <c r="AP209" s="217" t="str">
        <f>IF(OR('Résultats élèves'!K201&lt;$E$4,'Résultats élèves'!K201="A"),'Groupes de besoin'!A209,"")</f>
        <v/>
      </c>
      <c r="AQ209" s="218" t="str">
        <f>IF(AP209="","",'Résultats élèves'!K201)</f>
        <v/>
      </c>
      <c r="AR209" s="219" t="str">
        <f>IF(OR(AND('Résultats élèves'!K201&gt;=$E$4,'Résultats élèves'!K201&lt;=$E$5),'Résultats élèves'!K201="A"),'Groupes de besoin'!A209,"")</f>
        <v/>
      </c>
      <c r="AS209" s="220" t="str">
        <f>IF(AR209="","",'Résultats élèves'!K201)</f>
        <v/>
      </c>
      <c r="AT209" s="221"/>
      <c r="AU209" s="217" t="str">
        <f>IF(OR('Résultats élèves'!L201&lt;$E$4,'Résultats élèves'!L201="A"),'Groupes de besoin'!A209,"")</f>
        <v/>
      </c>
      <c r="AV209" s="218" t="str">
        <f>IF(AU209="","",'Résultats élèves'!L201)</f>
        <v/>
      </c>
      <c r="AW209" s="219" t="str">
        <f>IF(OR(AND('Résultats élèves'!L201&gt;=$E$4,'Résultats élèves'!L201&lt;=$E$5),'Résultats élèves'!L201="A"),'Groupes de besoin'!A209,"")</f>
        <v/>
      </c>
      <c r="AX209" s="220" t="str">
        <f>IF(AW209="","",'Résultats élèves'!L201)</f>
        <v/>
      </c>
      <c r="AY209" s="221"/>
      <c r="AZ209" s="217" t="str">
        <f>IF(OR('Résultats élèves'!M201&lt;$E$4,'Résultats élèves'!M201="A"),'Groupes de besoin'!A209,"")</f>
        <v/>
      </c>
      <c r="BA209" s="218" t="str">
        <f>IF(AZ209="","",'Résultats élèves'!M201)</f>
        <v/>
      </c>
      <c r="BB209" s="219" t="str">
        <f>IF(OR(AND('Résultats élèves'!M201&gt;=$E$4,'Résultats élèves'!M201&lt;=$E$5),'Résultats élèves'!M201="A"),'Groupes de besoin'!A209,"")</f>
        <v/>
      </c>
      <c r="BC209" s="220" t="str">
        <f>IF(BB209="","",'Résultats élèves'!M201)</f>
        <v/>
      </c>
    </row>
    <row r="210" spans="1:55" s="225" customFormat="1">
      <c r="A210" s="227" t="str">
        <f>IF(Accueil!F211="","",Accueil!F211)</f>
        <v/>
      </c>
      <c r="B210" s="217" t="str">
        <f>IF(OR('Résultats élèves'!D202&lt;$E$4,'Résultats élèves'!D202="A"),'Groupes de besoin'!A210,"")</f>
        <v/>
      </c>
      <c r="C210" s="218" t="str">
        <f>IF(B210="","",'Résultats élèves'!D202)</f>
        <v/>
      </c>
      <c r="D210" s="219" t="str">
        <f>IF(OR(AND('Résultats élèves'!D202&gt;=$E$4,'Résultats élèves'!D202&lt;=$E$5),'Résultats élèves'!D202="A"),'Groupes de besoin'!A210,"")</f>
        <v/>
      </c>
      <c r="E210" s="220" t="str">
        <f>IF(D210="","",'Résultats élèves'!D202)</f>
        <v/>
      </c>
      <c r="F210" s="221"/>
      <c r="G210" s="217" t="str">
        <f>IF(OR('Résultats élèves'!E202&lt;$E$4,'Résultats élèves'!E202="A"),'Groupes de besoin'!A210,"")</f>
        <v/>
      </c>
      <c r="H210" s="218" t="str">
        <f>IF(G210="","",'Résultats élèves'!E202)</f>
        <v/>
      </c>
      <c r="I210" s="219" t="str">
        <f>IF(OR(AND('Résultats élèves'!E202&gt;=$E$4,'Résultats élèves'!E202&lt;=$E$5),'Résultats élèves'!E202="A"),'Groupes de besoin'!A210,"")</f>
        <v/>
      </c>
      <c r="J210" s="220" t="str">
        <f>IF(I210="","",'Résultats élèves'!E202)</f>
        <v/>
      </c>
      <c r="K210" s="221"/>
      <c r="L210" s="217" t="str">
        <f>IF(OR('Résultats élèves'!F202&lt;$E$4,'Résultats élèves'!F202="A"),'Groupes de besoin'!A210,"")</f>
        <v/>
      </c>
      <c r="M210" s="218" t="str">
        <f>IF(L210="","",'Résultats élèves'!F202)</f>
        <v/>
      </c>
      <c r="N210" s="219" t="str">
        <f>IF(OR(AND('Résultats élèves'!F202&gt;=$E$4,'Résultats élèves'!F202&lt;=$E$5),'Résultats élèves'!F202="A"),'Groupes de besoin'!A210,"")</f>
        <v/>
      </c>
      <c r="O210" s="220" t="str">
        <f>IF(N210="","",'Résultats élèves'!F202)</f>
        <v/>
      </c>
      <c r="P210" s="221"/>
      <c r="Q210" s="217" t="str">
        <f>IF(OR('Résultats élèves'!G202&lt;$E$4,'Résultats élèves'!G202="A"),'Groupes de besoin'!A210,"")</f>
        <v/>
      </c>
      <c r="R210" s="218" t="str">
        <f>IF(Q210="","",'Résultats élèves'!G202)</f>
        <v/>
      </c>
      <c r="S210" s="219" t="str">
        <f>IF(OR(AND('Résultats élèves'!G202&gt;=$E$4,'Résultats élèves'!G202&lt;=$E$5),'Résultats élèves'!G202="A"),'Groupes de besoin'!A210,"")</f>
        <v/>
      </c>
      <c r="T210" s="220" t="str">
        <f>IF(S210="","",'Résultats élèves'!G202)</f>
        <v/>
      </c>
      <c r="U210" s="221"/>
      <c r="V210" s="217" t="str">
        <f>IF(OR('Résultats élèves'!H202&lt;$E$4,'Résultats élèves'!H202="A"),'Groupes de besoin'!A210,"")</f>
        <v/>
      </c>
      <c r="W210" s="218" t="str">
        <f>IF(V210="","",'Résultats élèves'!H202)</f>
        <v/>
      </c>
      <c r="X210" s="219" t="str">
        <f>IF(OR(AND('Résultats élèves'!H202&gt;=$E$4,'Résultats élèves'!H202&lt;=$E$5),'Résultats élèves'!H202="A"),'Groupes de besoin'!A210,"")</f>
        <v/>
      </c>
      <c r="Y210" s="220" t="str">
        <f>IF(X210="","",'Résultats élèves'!H202)</f>
        <v/>
      </c>
      <c r="Z210" s="222"/>
      <c r="AA210" s="223">
        <f t="shared" si="4"/>
        <v>24</v>
      </c>
      <c r="AB210" s="224">
        <f t="shared" si="1"/>
        <v>20</v>
      </c>
      <c r="AC210" s="291" t="str">
        <f>IF(AA210&lt;$AA$9,#REF!,"")</f>
        <v/>
      </c>
      <c r="AD210" s="291"/>
      <c r="AE210" s="226"/>
      <c r="AF210" s="217" t="str">
        <f>IF(OR('Résultats élèves'!I202&lt;$E$4,'Résultats élèves'!I202="A"),'Groupes de besoin'!A210,"")</f>
        <v/>
      </c>
      <c r="AG210" s="218" t="str">
        <f>IF(AF210="","",'Résultats élèves'!I202)</f>
        <v/>
      </c>
      <c r="AH210" s="219" t="str">
        <f>IF(OR(AND('Résultats élèves'!I202&gt;=$E$4,'Résultats élèves'!I202&lt;=$E$5),'Résultats élèves'!I202="A"),'Groupes de besoin'!A210,"")</f>
        <v/>
      </c>
      <c r="AI210" s="220" t="str">
        <f>IF(AH210="","",'Résultats élèves'!I202)</f>
        <v/>
      </c>
      <c r="AJ210" s="221"/>
      <c r="AK210" s="217" t="str">
        <f>IF(OR('Résultats élèves'!J202&lt;$E$4,'Résultats élèves'!J202="A"),'Groupes de besoin'!A210,"")</f>
        <v/>
      </c>
      <c r="AL210" s="218" t="str">
        <f>IF(AK210="","",'Résultats élèves'!J202)</f>
        <v/>
      </c>
      <c r="AM210" s="219" t="str">
        <f>IF(OR(AND('Résultats élèves'!J202&gt;=$E$4,'Résultats élèves'!J202&lt;=$E$5),'Résultats élèves'!J202="A"),'Groupes de besoin'!A210,"")</f>
        <v/>
      </c>
      <c r="AN210" s="220" t="str">
        <f>IF(AM210="","",'Résultats élèves'!J202)</f>
        <v/>
      </c>
      <c r="AO210" s="221"/>
      <c r="AP210" s="217" t="str">
        <f>IF(OR('Résultats élèves'!K202&lt;$E$4,'Résultats élèves'!K202="A"),'Groupes de besoin'!A210,"")</f>
        <v/>
      </c>
      <c r="AQ210" s="218" t="str">
        <f>IF(AP210="","",'Résultats élèves'!K202)</f>
        <v/>
      </c>
      <c r="AR210" s="219" t="str">
        <f>IF(OR(AND('Résultats élèves'!K202&gt;=$E$4,'Résultats élèves'!K202&lt;=$E$5),'Résultats élèves'!K202="A"),'Groupes de besoin'!A210,"")</f>
        <v/>
      </c>
      <c r="AS210" s="220" t="str">
        <f>IF(AR210="","",'Résultats élèves'!K202)</f>
        <v/>
      </c>
      <c r="AT210" s="221"/>
      <c r="AU210" s="217" t="str">
        <f>IF(OR('Résultats élèves'!L202&lt;$E$4,'Résultats élèves'!L202="A"),'Groupes de besoin'!A210,"")</f>
        <v/>
      </c>
      <c r="AV210" s="218" t="str">
        <f>IF(AU210="","",'Résultats élèves'!L202)</f>
        <v/>
      </c>
      <c r="AW210" s="219" t="str">
        <f>IF(OR(AND('Résultats élèves'!L202&gt;=$E$4,'Résultats élèves'!L202&lt;=$E$5),'Résultats élèves'!L202="A"),'Groupes de besoin'!A210,"")</f>
        <v/>
      </c>
      <c r="AX210" s="220" t="str">
        <f>IF(AW210="","",'Résultats élèves'!L202)</f>
        <v/>
      </c>
      <c r="AY210" s="221"/>
      <c r="AZ210" s="217" t="str">
        <f>IF(OR('Résultats élèves'!M202&lt;$E$4,'Résultats élèves'!M202="A"),'Groupes de besoin'!A210,"")</f>
        <v/>
      </c>
      <c r="BA210" s="218" t="str">
        <f>IF(AZ210="","",'Résultats élèves'!M202)</f>
        <v/>
      </c>
      <c r="BB210" s="219" t="str">
        <f>IF(OR(AND('Résultats élèves'!M202&gt;=$E$4,'Résultats élèves'!M202&lt;=$E$5),'Résultats élèves'!M202="A"),'Groupes de besoin'!A210,"")</f>
        <v/>
      </c>
      <c r="BC210" s="220" t="str">
        <f>IF(BB210="","",'Résultats élèves'!M202)</f>
        <v/>
      </c>
    </row>
    <row r="211" spans="1:55" s="225" customFormat="1">
      <c r="A211" s="227" t="str">
        <f>IF(Accueil!F212="","",Accueil!F212)</f>
        <v/>
      </c>
      <c r="B211" s="217" t="str">
        <f>IF(OR('Résultats élèves'!D203&lt;$E$4,'Résultats élèves'!D203="A"),'Groupes de besoin'!A211,"")</f>
        <v/>
      </c>
      <c r="C211" s="218" t="str">
        <f>IF(B211="","",'Résultats élèves'!D203)</f>
        <v/>
      </c>
      <c r="D211" s="219" t="str">
        <f>IF(OR(AND('Résultats élèves'!D203&gt;=$E$4,'Résultats élèves'!D203&lt;=$E$5),'Résultats élèves'!D203="A"),'Groupes de besoin'!A211,"")</f>
        <v/>
      </c>
      <c r="E211" s="220" t="str">
        <f>IF(D211="","",'Résultats élèves'!D203)</f>
        <v/>
      </c>
      <c r="F211" s="221"/>
      <c r="G211" s="217" t="str">
        <f>IF(OR('Résultats élèves'!E203&lt;$E$4,'Résultats élèves'!E203="A"),'Groupes de besoin'!A211,"")</f>
        <v/>
      </c>
      <c r="H211" s="218" t="str">
        <f>IF(G211="","",'Résultats élèves'!E203)</f>
        <v/>
      </c>
      <c r="I211" s="219" t="str">
        <f>IF(OR(AND('Résultats élèves'!E203&gt;=$E$4,'Résultats élèves'!E203&lt;=$E$5),'Résultats élèves'!E203="A"),'Groupes de besoin'!A211,"")</f>
        <v/>
      </c>
      <c r="J211" s="220" t="str">
        <f>IF(I211="","",'Résultats élèves'!E203)</f>
        <v/>
      </c>
      <c r="K211" s="221"/>
      <c r="L211" s="217" t="str">
        <f>IF(OR('Résultats élèves'!F203&lt;$E$4,'Résultats élèves'!F203="A"),'Groupes de besoin'!A211,"")</f>
        <v/>
      </c>
      <c r="M211" s="218" t="str">
        <f>IF(L211="","",'Résultats élèves'!F203)</f>
        <v/>
      </c>
      <c r="N211" s="219" t="str">
        <f>IF(OR(AND('Résultats élèves'!F203&gt;=$E$4,'Résultats élèves'!F203&lt;=$E$5),'Résultats élèves'!F203="A"),'Groupes de besoin'!A211,"")</f>
        <v/>
      </c>
      <c r="O211" s="220" t="str">
        <f>IF(N211="","",'Résultats élèves'!F203)</f>
        <v/>
      </c>
      <c r="P211" s="221"/>
      <c r="Q211" s="217" t="str">
        <f>IF(OR('Résultats élèves'!G203&lt;$E$4,'Résultats élèves'!G203="A"),'Groupes de besoin'!A211,"")</f>
        <v/>
      </c>
      <c r="R211" s="218" t="str">
        <f>IF(Q211="","",'Résultats élèves'!G203)</f>
        <v/>
      </c>
      <c r="S211" s="219" t="str">
        <f>IF(OR(AND('Résultats élèves'!G203&gt;=$E$4,'Résultats élèves'!G203&lt;=$E$5),'Résultats élèves'!G203="A"),'Groupes de besoin'!A211,"")</f>
        <v/>
      </c>
      <c r="T211" s="220" t="str">
        <f>IF(S211="","",'Résultats élèves'!G203)</f>
        <v/>
      </c>
      <c r="U211" s="221"/>
      <c r="V211" s="217" t="str">
        <f>IF(OR('Résultats élèves'!H203&lt;$E$4,'Résultats élèves'!H203="A"),'Groupes de besoin'!A211,"")</f>
        <v/>
      </c>
      <c r="W211" s="218" t="str">
        <f>IF(V211="","",'Résultats élèves'!H203)</f>
        <v/>
      </c>
      <c r="X211" s="219" t="str">
        <f>IF(OR(AND('Résultats élèves'!H203&gt;=$E$4,'Résultats élèves'!H203&lt;=$E$5),'Résultats élèves'!H203="A"),'Groupes de besoin'!A211,"")</f>
        <v/>
      </c>
      <c r="Y211" s="220" t="str">
        <f>IF(X211="","",'Résultats élèves'!H203)</f>
        <v/>
      </c>
      <c r="Z211" s="222"/>
      <c r="AA211" s="223">
        <f t="shared" si="4"/>
        <v>24</v>
      </c>
      <c r="AB211" s="224">
        <f t="shared" si="1"/>
        <v>20</v>
      </c>
      <c r="AC211" s="291" t="str">
        <f>IF(AA211&lt;$AA$9,#REF!,"")</f>
        <v/>
      </c>
      <c r="AD211" s="291"/>
      <c r="AE211" s="226"/>
      <c r="AF211" s="217" t="str">
        <f>IF(OR('Résultats élèves'!I203&lt;$E$4,'Résultats élèves'!I203="A"),'Groupes de besoin'!A211,"")</f>
        <v/>
      </c>
      <c r="AG211" s="218" t="str">
        <f>IF(AF211="","",'Résultats élèves'!I203)</f>
        <v/>
      </c>
      <c r="AH211" s="219" t="str">
        <f>IF(OR(AND('Résultats élèves'!I203&gt;=$E$4,'Résultats élèves'!I203&lt;=$E$5),'Résultats élèves'!I203="A"),'Groupes de besoin'!A211,"")</f>
        <v/>
      </c>
      <c r="AI211" s="220" t="str">
        <f>IF(AH211="","",'Résultats élèves'!I203)</f>
        <v/>
      </c>
      <c r="AJ211" s="221"/>
      <c r="AK211" s="217" t="str">
        <f>IF(OR('Résultats élèves'!J203&lt;$E$4,'Résultats élèves'!J203="A"),'Groupes de besoin'!A211,"")</f>
        <v/>
      </c>
      <c r="AL211" s="218" t="str">
        <f>IF(AK211="","",'Résultats élèves'!J203)</f>
        <v/>
      </c>
      <c r="AM211" s="219" t="str">
        <f>IF(OR(AND('Résultats élèves'!J203&gt;=$E$4,'Résultats élèves'!J203&lt;=$E$5),'Résultats élèves'!J203="A"),'Groupes de besoin'!A211,"")</f>
        <v/>
      </c>
      <c r="AN211" s="220" t="str">
        <f>IF(AM211="","",'Résultats élèves'!J203)</f>
        <v/>
      </c>
      <c r="AO211" s="221"/>
      <c r="AP211" s="217" t="str">
        <f>IF(OR('Résultats élèves'!K203&lt;$E$4,'Résultats élèves'!K203="A"),'Groupes de besoin'!A211,"")</f>
        <v/>
      </c>
      <c r="AQ211" s="218" t="str">
        <f>IF(AP211="","",'Résultats élèves'!K203)</f>
        <v/>
      </c>
      <c r="AR211" s="219" t="str">
        <f>IF(OR(AND('Résultats élèves'!K203&gt;=$E$4,'Résultats élèves'!K203&lt;=$E$5),'Résultats élèves'!K203="A"),'Groupes de besoin'!A211,"")</f>
        <v/>
      </c>
      <c r="AS211" s="220" t="str">
        <f>IF(AR211="","",'Résultats élèves'!K203)</f>
        <v/>
      </c>
      <c r="AT211" s="221"/>
      <c r="AU211" s="217" t="str">
        <f>IF(OR('Résultats élèves'!L203&lt;$E$4,'Résultats élèves'!L203="A"),'Groupes de besoin'!A211,"")</f>
        <v/>
      </c>
      <c r="AV211" s="218" t="str">
        <f>IF(AU211="","",'Résultats élèves'!L203)</f>
        <v/>
      </c>
      <c r="AW211" s="219" t="str">
        <f>IF(OR(AND('Résultats élèves'!L203&gt;=$E$4,'Résultats élèves'!L203&lt;=$E$5),'Résultats élèves'!L203="A"),'Groupes de besoin'!A211,"")</f>
        <v/>
      </c>
      <c r="AX211" s="220" t="str">
        <f>IF(AW211="","",'Résultats élèves'!L203)</f>
        <v/>
      </c>
      <c r="AY211" s="221"/>
      <c r="AZ211" s="217" t="str">
        <f>IF(OR('Résultats élèves'!M203&lt;$E$4,'Résultats élèves'!M203="A"),'Groupes de besoin'!A211,"")</f>
        <v/>
      </c>
      <c r="BA211" s="218" t="str">
        <f>IF(AZ211="","",'Résultats élèves'!M203)</f>
        <v/>
      </c>
      <c r="BB211" s="219" t="str">
        <f>IF(OR(AND('Résultats élèves'!M203&gt;=$E$4,'Résultats élèves'!M203&lt;=$E$5),'Résultats élèves'!M203="A"),'Groupes de besoin'!A211,"")</f>
        <v/>
      </c>
      <c r="BC211" s="220" t="str">
        <f>IF(BB211="","",'Résultats élèves'!M203)</f>
        <v/>
      </c>
    </row>
    <row r="212" spans="1:55" s="225" customFormat="1">
      <c r="A212" s="227" t="str">
        <f>IF(Accueil!F213="","",Accueil!F213)</f>
        <v/>
      </c>
      <c r="B212" s="217" t="str">
        <f>IF(OR('Résultats élèves'!D204&lt;$E$4,'Résultats élèves'!D204="A"),'Groupes de besoin'!A212,"")</f>
        <v/>
      </c>
      <c r="C212" s="218" t="str">
        <f>IF(B212="","",'Résultats élèves'!D204)</f>
        <v/>
      </c>
      <c r="D212" s="219" t="str">
        <f>IF(OR(AND('Résultats élèves'!D204&gt;=$E$4,'Résultats élèves'!D204&lt;=$E$5),'Résultats élèves'!D204="A"),'Groupes de besoin'!A212,"")</f>
        <v/>
      </c>
      <c r="E212" s="220" t="str">
        <f>IF(D212="","",'Résultats élèves'!D204)</f>
        <v/>
      </c>
      <c r="F212" s="221"/>
      <c r="G212" s="217" t="str">
        <f>IF(OR('Résultats élèves'!E204&lt;$E$4,'Résultats élèves'!E204="A"),'Groupes de besoin'!A212,"")</f>
        <v/>
      </c>
      <c r="H212" s="218" t="str">
        <f>IF(G212="","",'Résultats élèves'!E204)</f>
        <v/>
      </c>
      <c r="I212" s="219" t="str">
        <f>IF(OR(AND('Résultats élèves'!E204&gt;=$E$4,'Résultats élèves'!E204&lt;=$E$5),'Résultats élèves'!E204="A"),'Groupes de besoin'!A212,"")</f>
        <v/>
      </c>
      <c r="J212" s="220" t="str">
        <f>IF(I212="","",'Résultats élèves'!E204)</f>
        <v/>
      </c>
      <c r="K212" s="221"/>
      <c r="L212" s="217" t="str">
        <f>IF(OR('Résultats élèves'!F204&lt;$E$4,'Résultats élèves'!F204="A"),'Groupes de besoin'!A212,"")</f>
        <v/>
      </c>
      <c r="M212" s="218" t="str">
        <f>IF(L212="","",'Résultats élèves'!F204)</f>
        <v/>
      </c>
      <c r="N212" s="219" t="str">
        <f>IF(OR(AND('Résultats élèves'!F204&gt;=$E$4,'Résultats élèves'!F204&lt;=$E$5),'Résultats élèves'!F204="A"),'Groupes de besoin'!A212,"")</f>
        <v/>
      </c>
      <c r="O212" s="220" t="str">
        <f>IF(N212="","",'Résultats élèves'!F204)</f>
        <v/>
      </c>
      <c r="P212" s="221"/>
      <c r="Q212" s="217" t="str">
        <f>IF(OR('Résultats élèves'!G204&lt;$E$4,'Résultats élèves'!G204="A"),'Groupes de besoin'!A212,"")</f>
        <v/>
      </c>
      <c r="R212" s="218" t="str">
        <f>IF(Q212="","",'Résultats élèves'!G204)</f>
        <v/>
      </c>
      <c r="S212" s="219" t="str">
        <f>IF(OR(AND('Résultats élèves'!G204&gt;=$E$4,'Résultats élèves'!G204&lt;=$E$5),'Résultats élèves'!G204="A"),'Groupes de besoin'!A212,"")</f>
        <v/>
      </c>
      <c r="T212" s="220" t="str">
        <f>IF(S212="","",'Résultats élèves'!G204)</f>
        <v/>
      </c>
      <c r="U212" s="221"/>
      <c r="V212" s="217" t="str">
        <f>IF(OR('Résultats élèves'!H204&lt;$E$4,'Résultats élèves'!H204="A"),'Groupes de besoin'!A212,"")</f>
        <v/>
      </c>
      <c r="W212" s="218" t="str">
        <f>IF(V212="","",'Résultats élèves'!H204)</f>
        <v/>
      </c>
      <c r="X212" s="219" t="str">
        <f>IF(OR(AND('Résultats élèves'!H204&gt;=$E$4,'Résultats élèves'!H204&lt;=$E$5),'Résultats élèves'!H204="A"),'Groupes de besoin'!A212,"")</f>
        <v/>
      </c>
      <c r="Y212" s="220" t="str">
        <f>IF(X212="","",'Résultats élèves'!H204)</f>
        <v/>
      </c>
      <c r="Z212" s="222"/>
      <c r="AA212" s="223">
        <f t="shared" si="4"/>
        <v>24</v>
      </c>
      <c r="AB212" s="224">
        <f t="shared" si="1"/>
        <v>20</v>
      </c>
      <c r="AC212" s="291" t="str">
        <f>IF(AA212&lt;$AA$9,#REF!,"")</f>
        <v/>
      </c>
      <c r="AD212" s="291"/>
      <c r="AE212" s="226"/>
      <c r="AF212" s="217" t="str">
        <f>IF(OR('Résultats élèves'!I204&lt;$E$4,'Résultats élèves'!I204="A"),'Groupes de besoin'!A212,"")</f>
        <v/>
      </c>
      <c r="AG212" s="218" t="str">
        <f>IF(AF212="","",'Résultats élèves'!I204)</f>
        <v/>
      </c>
      <c r="AH212" s="219" t="str">
        <f>IF(OR(AND('Résultats élèves'!I204&gt;=$E$4,'Résultats élèves'!I204&lt;=$E$5),'Résultats élèves'!I204="A"),'Groupes de besoin'!A212,"")</f>
        <v/>
      </c>
      <c r="AI212" s="220" t="str">
        <f>IF(AH212="","",'Résultats élèves'!I204)</f>
        <v/>
      </c>
      <c r="AJ212" s="221"/>
      <c r="AK212" s="217" t="str">
        <f>IF(OR('Résultats élèves'!J204&lt;$E$4,'Résultats élèves'!J204="A"),'Groupes de besoin'!A212,"")</f>
        <v/>
      </c>
      <c r="AL212" s="218" t="str">
        <f>IF(AK212="","",'Résultats élèves'!J204)</f>
        <v/>
      </c>
      <c r="AM212" s="219" t="str">
        <f>IF(OR(AND('Résultats élèves'!J204&gt;=$E$4,'Résultats élèves'!J204&lt;=$E$5),'Résultats élèves'!J204="A"),'Groupes de besoin'!A212,"")</f>
        <v/>
      </c>
      <c r="AN212" s="220" t="str">
        <f>IF(AM212="","",'Résultats élèves'!J204)</f>
        <v/>
      </c>
      <c r="AO212" s="221"/>
      <c r="AP212" s="217" t="str">
        <f>IF(OR('Résultats élèves'!K204&lt;$E$4,'Résultats élèves'!K204="A"),'Groupes de besoin'!A212,"")</f>
        <v/>
      </c>
      <c r="AQ212" s="218" t="str">
        <f>IF(AP212="","",'Résultats élèves'!K204)</f>
        <v/>
      </c>
      <c r="AR212" s="219" t="str">
        <f>IF(OR(AND('Résultats élèves'!K204&gt;=$E$4,'Résultats élèves'!K204&lt;=$E$5),'Résultats élèves'!K204="A"),'Groupes de besoin'!A212,"")</f>
        <v/>
      </c>
      <c r="AS212" s="220" t="str">
        <f>IF(AR212="","",'Résultats élèves'!K204)</f>
        <v/>
      </c>
      <c r="AT212" s="221"/>
      <c r="AU212" s="217" t="str">
        <f>IF(OR('Résultats élèves'!L204&lt;$E$4,'Résultats élèves'!L204="A"),'Groupes de besoin'!A212,"")</f>
        <v/>
      </c>
      <c r="AV212" s="218" t="str">
        <f>IF(AU212="","",'Résultats élèves'!L204)</f>
        <v/>
      </c>
      <c r="AW212" s="219" t="str">
        <f>IF(OR(AND('Résultats élèves'!L204&gt;=$E$4,'Résultats élèves'!L204&lt;=$E$5),'Résultats élèves'!L204="A"),'Groupes de besoin'!A212,"")</f>
        <v/>
      </c>
      <c r="AX212" s="220" t="str">
        <f>IF(AW212="","",'Résultats élèves'!L204)</f>
        <v/>
      </c>
      <c r="AY212" s="221"/>
      <c r="AZ212" s="217" t="str">
        <f>IF(OR('Résultats élèves'!M204&lt;$E$4,'Résultats élèves'!M204="A"),'Groupes de besoin'!A212,"")</f>
        <v/>
      </c>
      <c r="BA212" s="218" t="str">
        <f>IF(AZ212="","",'Résultats élèves'!M204)</f>
        <v/>
      </c>
      <c r="BB212" s="219" t="str">
        <f>IF(OR(AND('Résultats élèves'!M204&gt;=$E$4,'Résultats élèves'!M204&lt;=$E$5),'Résultats élèves'!M204="A"),'Groupes de besoin'!A212,"")</f>
        <v/>
      </c>
      <c r="BC212" s="220" t="str">
        <f>IF(BB212="","",'Résultats élèves'!M204)</f>
        <v/>
      </c>
    </row>
    <row r="213" spans="1:55" s="225" customFormat="1">
      <c r="A213" s="227" t="str">
        <f>IF(Accueil!F214="","",Accueil!F214)</f>
        <v/>
      </c>
      <c r="B213" s="217" t="str">
        <f>IF(OR('Résultats élèves'!D205&lt;$E$4,'Résultats élèves'!D205="A"),'Groupes de besoin'!A213,"")</f>
        <v/>
      </c>
      <c r="C213" s="218" t="str">
        <f>IF(B213="","",'Résultats élèves'!D205)</f>
        <v/>
      </c>
      <c r="D213" s="219" t="str">
        <f>IF(OR(AND('Résultats élèves'!D205&gt;=$E$4,'Résultats élèves'!D205&lt;=$E$5),'Résultats élèves'!D205="A"),'Groupes de besoin'!A213,"")</f>
        <v/>
      </c>
      <c r="E213" s="220" t="str">
        <f>IF(D213="","",'Résultats élèves'!D205)</f>
        <v/>
      </c>
      <c r="F213" s="221"/>
      <c r="G213" s="217" t="str">
        <f>IF(OR('Résultats élèves'!E205&lt;$E$4,'Résultats élèves'!E205="A"),'Groupes de besoin'!A213,"")</f>
        <v/>
      </c>
      <c r="H213" s="218" t="str">
        <f>IF(G213="","",'Résultats élèves'!E205)</f>
        <v/>
      </c>
      <c r="I213" s="219" t="str">
        <f>IF(OR(AND('Résultats élèves'!E205&gt;=$E$4,'Résultats élèves'!E205&lt;=$E$5),'Résultats élèves'!E205="A"),'Groupes de besoin'!A213,"")</f>
        <v/>
      </c>
      <c r="J213" s="220" t="str">
        <f>IF(I213="","",'Résultats élèves'!E205)</f>
        <v/>
      </c>
      <c r="K213" s="221"/>
      <c r="L213" s="217" t="str">
        <f>IF(OR('Résultats élèves'!F205&lt;$E$4,'Résultats élèves'!F205="A"),'Groupes de besoin'!A213,"")</f>
        <v/>
      </c>
      <c r="M213" s="218" t="str">
        <f>IF(L213="","",'Résultats élèves'!F205)</f>
        <v/>
      </c>
      <c r="N213" s="219" t="str">
        <f>IF(OR(AND('Résultats élèves'!F205&gt;=$E$4,'Résultats élèves'!F205&lt;=$E$5),'Résultats élèves'!F205="A"),'Groupes de besoin'!A213,"")</f>
        <v/>
      </c>
      <c r="O213" s="220" t="str">
        <f>IF(N213="","",'Résultats élèves'!F205)</f>
        <v/>
      </c>
      <c r="P213" s="221"/>
      <c r="Q213" s="217" t="str">
        <f>IF(OR('Résultats élèves'!G205&lt;$E$4,'Résultats élèves'!G205="A"),'Groupes de besoin'!A213,"")</f>
        <v/>
      </c>
      <c r="R213" s="218" t="str">
        <f>IF(Q213="","",'Résultats élèves'!G205)</f>
        <v/>
      </c>
      <c r="S213" s="219" t="str">
        <f>IF(OR(AND('Résultats élèves'!G205&gt;=$E$4,'Résultats élèves'!G205&lt;=$E$5),'Résultats élèves'!G205="A"),'Groupes de besoin'!A213,"")</f>
        <v/>
      </c>
      <c r="T213" s="220" t="str">
        <f>IF(S213="","",'Résultats élèves'!G205)</f>
        <v/>
      </c>
      <c r="U213" s="221"/>
      <c r="V213" s="217" t="str">
        <f>IF(OR('Résultats élèves'!H205&lt;$E$4,'Résultats élèves'!H205="A"),'Groupes de besoin'!A213,"")</f>
        <v/>
      </c>
      <c r="W213" s="218" t="str">
        <f>IF(V213="","",'Résultats élèves'!H205)</f>
        <v/>
      </c>
      <c r="X213" s="219" t="str">
        <f>IF(OR(AND('Résultats élèves'!H205&gt;=$E$4,'Résultats élèves'!H205&lt;=$E$5),'Résultats élèves'!H205="A"),'Groupes de besoin'!A213,"")</f>
        <v/>
      </c>
      <c r="Y213" s="220" t="str">
        <f>IF(X213="","",'Résultats élèves'!H205)</f>
        <v/>
      </c>
      <c r="Z213" s="222"/>
      <c r="AA213" s="223">
        <f t="shared" si="4"/>
        <v>24</v>
      </c>
      <c r="AB213" s="224">
        <f t="shared" si="1"/>
        <v>20</v>
      </c>
      <c r="AC213" s="291" t="str">
        <f>IF(AA213&lt;$AA$9,#REF!,"")</f>
        <v/>
      </c>
      <c r="AD213" s="291"/>
      <c r="AE213" s="226"/>
      <c r="AF213" s="217" t="str">
        <f>IF(OR('Résultats élèves'!I205&lt;$E$4,'Résultats élèves'!I205="A"),'Groupes de besoin'!A213,"")</f>
        <v/>
      </c>
      <c r="AG213" s="218" t="str">
        <f>IF(AF213="","",'Résultats élèves'!I205)</f>
        <v/>
      </c>
      <c r="AH213" s="219" t="str">
        <f>IF(OR(AND('Résultats élèves'!I205&gt;=$E$4,'Résultats élèves'!I205&lt;=$E$5),'Résultats élèves'!I205="A"),'Groupes de besoin'!A213,"")</f>
        <v/>
      </c>
      <c r="AI213" s="220" t="str">
        <f>IF(AH213="","",'Résultats élèves'!I205)</f>
        <v/>
      </c>
      <c r="AJ213" s="221"/>
      <c r="AK213" s="217" t="str">
        <f>IF(OR('Résultats élèves'!J205&lt;$E$4,'Résultats élèves'!J205="A"),'Groupes de besoin'!A213,"")</f>
        <v/>
      </c>
      <c r="AL213" s="218" t="str">
        <f>IF(AK213="","",'Résultats élèves'!J205)</f>
        <v/>
      </c>
      <c r="AM213" s="219" t="str">
        <f>IF(OR(AND('Résultats élèves'!J205&gt;=$E$4,'Résultats élèves'!J205&lt;=$E$5),'Résultats élèves'!J205="A"),'Groupes de besoin'!A213,"")</f>
        <v/>
      </c>
      <c r="AN213" s="220" t="str">
        <f>IF(AM213="","",'Résultats élèves'!J205)</f>
        <v/>
      </c>
      <c r="AO213" s="221"/>
      <c r="AP213" s="217" t="str">
        <f>IF(OR('Résultats élèves'!K205&lt;$E$4,'Résultats élèves'!K205="A"),'Groupes de besoin'!A213,"")</f>
        <v/>
      </c>
      <c r="AQ213" s="218" t="str">
        <f>IF(AP213="","",'Résultats élèves'!K205)</f>
        <v/>
      </c>
      <c r="AR213" s="219" t="str">
        <f>IF(OR(AND('Résultats élèves'!K205&gt;=$E$4,'Résultats élèves'!K205&lt;=$E$5),'Résultats élèves'!K205="A"),'Groupes de besoin'!A213,"")</f>
        <v/>
      </c>
      <c r="AS213" s="220" t="str">
        <f>IF(AR213="","",'Résultats élèves'!K205)</f>
        <v/>
      </c>
      <c r="AT213" s="221"/>
      <c r="AU213" s="217" t="str">
        <f>IF(OR('Résultats élèves'!L205&lt;$E$4,'Résultats élèves'!L205="A"),'Groupes de besoin'!A213,"")</f>
        <v/>
      </c>
      <c r="AV213" s="218" t="str">
        <f>IF(AU213="","",'Résultats élèves'!L205)</f>
        <v/>
      </c>
      <c r="AW213" s="219" t="str">
        <f>IF(OR(AND('Résultats élèves'!L205&gt;=$E$4,'Résultats élèves'!L205&lt;=$E$5),'Résultats élèves'!L205="A"),'Groupes de besoin'!A213,"")</f>
        <v/>
      </c>
      <c r="AX213" s="220" t="str">
        <f>IF(AW213="","",'Résultats élèves'!L205)</f>
        <v/>
      </c>
      <c r="AY213" s="221"/>
      <c r="AZ213" s="217" t="str">
        <f>IF(OR('Résultats élèves'!M205&lt;$E$4,'Résultats élèves'!M205="A"),'Groupes de besoin'!A213,"")</f>
        <v/>
      </c>
      <c r="BA213" s="218" t="str">
        <f>IF(AZ213="","",'Résultats élèves'!M205)</f>
        <v/>
      </c>
      <c r="BB213" s="219" t="str">
        <f>IF(OR(AND('Résultats élèves'!M205&gt;=$E$4,'Résultats élèves'!M205&lt;=$E$5),'Résultats élèves'!M205="A"),'Groupes de besoin'!A213,"")</f>
        <v/>
      </c>
      <c r="BC213" s="220" t="str">
        <f>IF(BB213="","",'Résultats élèves'!M205)</f>
        <v/>
      </c>
    </row>
    <row r="214" spans="1:55" s="225" customFormat="1">
      <c r="A214" s="227" t="str">
        <f>IF(Accueil!F215="","",Accueil!F215)</f>
        <v/>
      </c>
      <c r="B214" s="217" t="str">
        <f>IF(OR('Résultats élèves'!D206&lt;$E$4,'Résultats élèves'!D206="A"),'Groupes de besoin'!A214,"")</f>
        <v/>
      </c>
      <c r="C214" s="218" t="str">
        <f>IF(B214="","",'Résultats élèves'!D206)</f>
        <v/>
      </c>
      <c r="D214" s="219" t="str">
        <f>IF(OR(AND('Résultats élèves'!D206&gt;=$E$4,'Résultats élèves'!D206&lt;=$E$5),'Résultats élèves'!D206="A"),'Groupes de besoin'!A214,"")</f>
        <v/>
      </c>
      <c r="E214" s="220" t="str">
        <f>IF(D214="","",'Résultats élèves'!D206)</f>
        <v/>
      </c>
      <c r="F214" s="221"/>
      <c r="G214" s="217" t="str">
        <f>IF(OR('Résultats élèves'!E206&lt;$E$4,'Résultats élèves'!E206="A"),'Groupes de besoin'!A214,"")</f>
        <v/>
      </c>
      <c r="H214" s="218" t="str">
        <f>IF(G214="","",'Résultats élèves'!E206)</f>
        <v/>
      </c>
      <c r="I214" s="219" t="str">
        <f>IF(OR(AND('Résultats élèves'!E206&gt;=$E$4,'Résultats élèves'!E206&lt;=$E$5),'Résultats élèves'!E206="A"),'Groupes de besoin'!A214,"")</f>
        <v/>
      </c>
      <c r="J214" s="220" t="str">
        <f>IF(I214="","",'Résultats élèves'!E206)</f>
        <v/>
      </c>
      <c r="K214" s="221"/>
      <c r="L214" s="217" t="str">
        <f>IF(OR('Résultats élèves'!F206&lt;$E$4,'Résultats élèves'!F206="A"),'Groupes de besoin'!A214,"")</f>
        <v/>
      </c>
      <c r="M214" s="218" t="str">
        <f>IF(L214="","",'Résultats élèves'!F206)</f>
        <v/>
      </c>
      <c r="N214" s="219" t="str">
        <f>IF(OR(AND('Résultats élèves'!F206&gt;=$E$4,'Résultats élèves'!F206&lt;=$E$5),'Résultats élèves'!F206="A"),'Groupes de besoin'!A214,"")</f>
        <v/>
      </c>
      <c r="O214" s="220" t="str">
        <f>IF(N214="","",'Résultats élèves'!F206)</f>
        <v/>
      </c>
      <c r="P214" s="221"/>
      <c r="Q214" s="217" t="str">
        <f>IF(OR('Résultats élèves'!G206&lt;$E$4,'Résultats élèves'!G206="A"),'Groupes de besoin'!A214,"")</f>
        <v/>
      </c>
      <c r="R214" s="218" t="str">
        <f>IF(Q214="","",'Résultats élèves'!G206)</f>
        <v/>
      </c>
      <c r="S214" s="219" t="str">
        <f>IF(OR(AND('Résultats élèves'!G206&gt;=$E$4,'Résultats élèves'!G206&lt;=$E$5),'Résultats élèves'!G206="A"),'Groupes de besoin'!A214,"")</f>
        <v/>
      </c>
      <c r="T214" s="220" t="str">
        <f>IF(S214="","",'Résultats élèves'!G206)</f>
        <v/>
      </c>
      <c r="U214" s="221"/>
      <c r="V214" s="217" t="str">
        <f>IF(OR('Résultats élèves'!H206&lt;$E$4,'Résultats élèves'!H206="A"),'Groupes de besoin'!A214,"")</f>
        <v/>
      </c>
      <c r="W214" s="218" t="str">
        <f>IF(V214="","",'Résultats élèves'!H206)</f>
        <v/>
      </c>
      <c r="X214" s="219" t="str">
        <f>IF(OR(AND('Résultats élèves'!H206&gt;=$E$4,'Résultats élèves'!H206&lt;=$E$5),'Résultats élèves'!H206="A"),'Groupes de besoin'!A214,"")</f>
        <v/>
      </c>
      <c r="Y214" s="220" t="str">
        <f>IF(X214="","",'Résultats élèves'!H206)</f>
        <v/>
      </c>
      <c r="Z214" s="222"/>
      <c r="AA214" s="223">
        <f t="shared" si="4"/>
        <v>24</v>
      </c>
      <c r="AB214" s="224">
        <f t="shared" si="1"/>
        <v>20</v>
      </c>
      <c r="AC214" s="291" t="str">
        <f>IF(AA214&lt;$AA$9,#REF!,"")</f>
        <v/>
      </c>
      <c r="AD214" s="291"/>
      <c r="AE214" s="226"/>
      <c r="AF214" s="217" t="str">
        <f>IF(OR('Résultats élèves'!I206&lt;$E$4,'Résultats élèves'!I206="A"),'Groupes de besoin'!A214,"")</f>
        <v/>
      </c>
      <c r="AG214" s="218" t="str">
        <f>IF(AF214="","",'Résultats élèves'!I206)</f>
        <v/>
      </c>
      <c r="AH214" s="219" t="str">
        <f>IF(OR(AND('Résultats élèves'!I206&gt;=$E$4,'Résultats élèves'!I206&lt;=$E$5),'Résultats élèves'!I206="A"),'Groupes de besoin'!A214,"")</f>
        <v/>
      </c>
      <c r="AI214" s="220" t="str">
        <f>IF(AH214="","",'Résultats élèves'!I206)</f>
        <v/>
      </c>
      <c r="AJ214" s="221"/>
      <c r="AK214" s="217" t="str">
        <f>IF(OR('Résultats élèves'!J206&lt;$E$4,'Résultats élèves'!J206="A"),'Groupes de besoin'!A214,"")</f>
        <v/>
      </c>
      <c r="AL214" s="218" t="str">
        <f>IF(AK214="","",'Résultats élèves'!J206)</f>
        <v/>
      </c>
      <c r="AM214" s="219" t="str">
        <f>IF(OR(AND('Résultats élèves'!J206&gt;=$E$4,'Résultats élèves'!J206&lt;=$E$5),'Résultats élèves'!J206="A"),'Groupes de besoin'!A214,"")</f>
        <v/>
      </c>
      <c r="AN214" s="220" t="str">
        <f>IF(AM214="","",'Résultats élèves'!J206)</f>
        <v/>
      </c>
      <c r="AO214" s="221"/>
      <c r="AP214" s="217" t="str">
        <f>IF(OR('Résultats élèves'!K206&lt;$E$4,'Résultats élèves'!K206="A"),'Groupes de besoin'!A214,"")</f>
        <v/>
      </c>
      <c r="AQ214" s="218" t="str">
        <f>IF(AP214="","",'Résultats élèves'!K206)</f>
        <v/>
      </c>
      <c r="AR214" s="219" t="str">
        <f>IF(OR(AND('Résultats élèves'!K206&gt;=$E$4,'Résultats élèves'!K206&lt;=$E$5),'Résultats élèves'!K206="A"),'Groupes de besoin'!A214,"")</f>
        <v/>
      </c>
      <c r="AS214" s="220" t="str">
        <f>IF(AR214="","",'Résultats élèves'!K206)</f>
        <v/>
      </c>
      <c r="AT214" s="221"/>
      <c r="AU214" s="217" t="str">
        <f>IF(OR('Résultats élèves'!L206&lt;$E$4,'Résultats élèves'!L206="A"),'Groupes de besoin'!A214,"")</f>
        <v/>
      </c>
      <c r="AV214" s="218" t="str">
        <f>IF(AU214="","",'Résultats élèves'!L206)</f>
        <v/>
      </c>
      <c r="AW214" s="219" t="str">
        <f>IF(OR(AND('Résultats élèves'!L206&gt;=$E$4,'Résultats élèves'!L206&lt;=$E$5),'Résultats élèves'!L206="A"),'Groupes de besoin'!A214,"")</f>
        <v/>
      </c>
      <c r="AX214" s="220" t="str">
        <f>IF(AW214="","",'Résultats élèves'!L206)</f>
        <v/>
      </c>
      <c r="AY214" s="221"/>
      <c r="AZ214" s="217" t="str">
        <f>IF(OR('Résultats élèves'!M206&lt;$E$4,'Résultats élèves'!M206="A"),'Groupes de besoin'!A214,"")</f>
        <v/>
      </c>
      <c r="BA214" s="218" t="str">
        <f>IF(AZ214="","",'Résultats élèves'!M206)</f>
        <v/>
      </c>
      <c r="BB214" s="219" t="str">
        <f>IF(OR(AND('Résultats élèves'!M206&gt;=$E$4,'Résultats élèves'!M206&lt;=$E$5),'Résultats élèves'!M206="A"),'Groupes de besoin'!A214,"")</f>
        <v/>
      </c>
      <c r="BC214" s="220" t="str">
        <f>IF(BB214="","",'Résultats élèves'!M206)</f>
        <v/>
      </c>
    </row>
    <row r="215" spans="1:55" s="225" customFormat="1">
      <c r="A215" s="227" t="str">
        <f>IF(Accueil!F216="","",Accueil!F216)</f>
        <v/>
      </c>
      <c r="B215" s="217" t="str">
        <f>IF(OR('Résultats élèves'!D207&lt;$E$4,'Résultats élèves'!D207="A"),'Groupes de besoin'!A215,"")</f>
        <v/>
      </c>
      <c r="C215" s="218" t="str">
        <f>IF(B215="","",'Résultats élèves'!D207)</f>
        <v/>
      </c>
      <c r="D215" s="219" t="str">
        <f>IF(OR(AND('Résultats élèves'!D207&gt;=$E$4,'Résultats élèves'!D207&lt;=$E$5),'Résultats élèves'!D207="A"),'Groupes de besoin'!A215,"")</f>
        <v/>
      </c>
      <c r="E215" s="220" t="str">
        <f>IF(D215="","",'Résultats élèves'!D207)</f>
        <v/>
      </c>
      <c r="F215" s="221"/>
      <c r="G215" s="217" t="str">
        <f>IF(OR('Résultats élèves'!E207&lt;$E$4,'Résultats élèves'!E207="A"),'Groupes de besoin'!A215,"")</f>
        <v/>
      </c>
      <c r="H215" s="218" t="str">
        <f>IF(G215="","",'Résultats élèves'!E207)</f>
        <v/>
      </c>
      <c r="I215" s="219" t="str">
        <f>IF(OR(AND('Résultats élèves'!E207&gt;=$E$4,'Résultats élèves'!E207&lt;=$E$5),'Résultats élèves'!E207="A"),'Groupes de besoin'!A215,"")</f>
        <v/>
      </c>
      <c r="J215" s="220" t="str">
        <f>IF(I215="","",'Résultats élèves'!E207)</f>
        <v/>
      </c>
      <c r="K215" s="221"/>
      <c r="L215" s="217" t="str">
        <f>IF(OR('Résultats élèves'!F207&lt;$E$4,'Résultats élèves'!F207="A"),'Groupes de besoin'!A215,"")</f>
        <v/>
      </c>
      <c r="M215" s="218" t="str">
        <f>IF(L215="","",'Résultats élèves'!F207)</f>
        <v/>
      </c>
      <c r="N215" s="219" t="str">
        <f>IF(OR(AND('Résultats élèves'!F207&gt;=$E$4,'Résultats élèves'!F207&lt;=$E$5),'Résultats élèves'!F207="A"),'Groupes de besoin'!A215,"")</f>
        <v/>
      </c>
      <c r="O215" s="220" t="str">
        <f>IF(N215="","",'Résultats élèves'!F207)</f>
        <v/>
      </c>
      <c r="P215" s="221"/>
      <c r="Q215" s="217" t="str">
        <f>IF(OR('Résultats élèves'!G207&lt;$E$4,'Résultats élèves'!G207="A"),'Groupes de besoin'!A215,"")</f>
        <v/>
      </c>
      <c r="R215" s="218" t="str">
        <f>IF(Q215="","",'Résultats élèves'!G207)</f>
        <v/>
      </c>
      <c r="S215" s="219" t="str">
        <f>IF(OR(AND('Résultats élèves'!G207&gt;=$E$4,'Résultats élèves'!G207&lt;=$E$5),'Résultats élèves'!G207="A"),'Groupes de besoin'!A215,"")</f>
        <v/>
      </c>
      <c r="T215" s="220" t="str">
        <f>IF(S215="","",'Résultats élèves'!G207)</f>
        <v/>
      </c>
      <c r="U215" s="221"/>
      <c r="V215" s="217" t="str">
        <f>IF(OR('Résultats élèves'!H207&lt;$E$4,'Résultats élèves'!H207="A"),'Groupes de besoin'!A215,"")</f>
        <v/>
      </c>
      <c r="W215" s="218" t="str">
        <f>IF(V215="","",'Résultats élèves'!H207)</f>
        <v/>
      </c>
      <c r="X215" s="219" t="str">
        <f>IF(OR(AND('Résultats élèves'!H207&gt;=$E$4,'Résultats élèves'!H207&lt;=$E$5),'Résultats élèves'!H207="A"),'Groupes de besoin'!A215,"")</f>
        <v/>
      </c>
      <c r="Y215" s="220" t="str">
        <f>IF(X215="","",'Résultats élèves'!H207)</f>
        <v/>
      </c>
      <c r="Z215" s="222"/>
      <c r="AA215" s="223">
        <f t="shared" si="4"/>
        <v>24</v>
      </c>
      <c r="AB215" s="224">
        <f t="shared" si="1"/>
        <v>20</v>
      </c>
      <c r="AC215" s="291" t="str">
        <f>IF(AA215&lt;$AA$9,#REF!,"")</f>
        <v/>
      </c>
      <c r="AD215" s="291"/>
      <c r="AE215" s="226"/>
      <c r="AF215" s="217" t="str">
        <f>IF(OR('Résultats élèves'!I207&lt;$E$4,'Résultats élèves'!I207="A"),'Groupes de besoin'!A215,"")</f>
        <v/>
      </c>
      <c r="AG215" s="218" t="str">
        <f>IF(AF215="","",'Résultats élèves'!I207)</f>
        <v/>
      </c>
      <c r="AH215" s="219" t="str">
        <f>IF(OR(AND('Résultats élèves'!I207&gt;=$E$4,'Résultats élèves'!I207&lt;=$E$5),'Résultats élèves'!I207="A"),'Groupes de besoin'!A215,"")</f>
        <v/>
      </c>
      <c r="AI215" s="220" t="str">
        <f>IF(AH215="","",'Résultats élèves'!I207)</f>
        <v/>
      </c>
      <c r="AJ215" s="221"/>
      <c r="AK215" s="217" t="str">
        <f>IF(OR('Résultats élèves'!J207&lt;$E$4,'Résultats élèves'!J207="A"),'Groupes de besoin'!A215,"")</f>
        <v/>
      </c>
      <c r="AL215" s="218" t="str">
        <f>IF(AK215="","",'Résultats élèves'!J207)</f>
        <v/>
      </c>
      <c r="AM215" s="219" t="str">
        <f>IF(OR(AND('Résultats élèves'!J207&gt;=$E$4,'Résultats élèves'!J207&lt;=$E$5),'Résultats élèves'!J207="A"),'Groupes de besoin'!A215,"")</f>
        <v/>
      </c>
      <c r="AN215" s="220" t="str">
        <f>IF(AM215="","",'Résultats élèves'!J207)</f>
        <v/>
      </c>
      <c r="AO215" s="221"/>
      <c r="AP215" s="217" t="str">
        <f>IF(OR('Résultats élèves'!K207&lt;$E$4,'Résultats élèves'!K207="A"),'Groupes de besoin'!A215,"")</f>
        <v/>
      </c>
      <c r="AQ215" s="218" t="str">
        <f>IF(AP215="","",'Résultats élèves'!K207)</f>
        <v/>
      </c>
      <c r="AR215" s="219" t="str">
        <f>IF(OR(AND('Résultats élèves'!K207&gt;=$E$4,'Résultats élèves'!K207&lt;=$E$5),'Résultats élèves'!K207="A"),'Groupes de besoin'!A215,"")</f>
        <v/>
      </c>
      <c r="AS215" s="220" t="str">
        <f>IF(AR215="","",'Résultats élèves'!K207)</f>
        <v/>
      </c>
      <c r="AT215" s="221"/>
      <c r="AU215" s="217" t="str">
        <f>IF(OR('Résultats élèves'!L207&lt;$E$4,'Résultats élèves'!L207="A"),'Groupes de besoin'!A215,"")</f>
        <v/>
      </c>
      <c r="AV215" s="218" t="str">
        <f>IF(AU215="","",'Résultats élèves'!L207)</f>
        <v/>
      </c>
      <c r="AW215" s="219" t="str">
        <f>IF(OR(AND('Résultats élèves'!L207&gt;=$E$4,'Résultats élèves'!L207&lt;=$E$5),'Résultats élèves'!L207="A"),'Groupes de besoin'!A215,"")</f>
        <v/>
      </c>
      <c r="AX215" s="220" t="str">
        <f>IF(AW215="","",'Résultats élèves'!L207)</f>
        <v/>
      </c>
      <c r="AY215" s="221"/>
      <c r="AZ215" s="217" t="str">
        <f>IF(OR('Résultats élèves'!M207&lt;$E$4,'Résultats élèves'!M207="A"),'Groupes de besoin'!A215,"")</f>
        <v/>
      </c>
      <c r="BA215" s="218" t="str">
        <f>IF(AZ215="","",'Résultats élèves'!M207)</f>
        <v/>
      </c>
      <c r="BB215" s="219" t="str">
        <f>IF(OR(AND('Résultats élèves'!M207&gt;=$E$4,'Résultats élèves'!M207&lt;=$E$5),'Résultats élèves'!M207="A"),'Groupes de besoin'!A215,"")</f>
        <v/>
      </c>
      <c r="BC215" s="220" t="str">
        <f>IF(BB215="","",'Résultats élèves'!M207)</f>
        <v/>
      </c>
    </row>
    <row r="216" spans="1:55" s="225" customFormat="1">
      <c r="A216" s="227" t="str">
        <f>IF(Accueil!F217="","",Accueil!F217)</f>
        <v/>
      </c>
      <c r="B216" s="217" t="str">
        <f>IF(OR('Résultats élèves'!D208&lt;$E$4,'Résultats élèves'!D208="A"),'Groupes de besoin'!A216,"")</f>
        <v/>
      </c>
      <c r="C216" s="218" t="str">
        <f>IF(B216="","",'Résultats élèves'!D208)</f>
        <v/>
      </c>
      <c r="D216" s="219" t="str">
        <f>IF(OR(AND('Résultats élèves'!D208&gt;=$E$4,'Résultats élèves'!D208&lt;=$E$5),'Résultats élèves'!D208="A"),'Groupes de besoin'!A216,"")</f>
        <v/>
      </c>
      <c r="E216" s="220" t="str">
        <f>IF(D216="","",'Résultats élèves'!D208)</f>
        <v/>
      </c>
      <c r="F216" s="221"/>
      <c r="G216" s="217" t="str">
        <f>IF(OR('Résultats élèves'!E208&lt;$E$4,'Résultats élèves'!E208="A"),'Groupes de besoin'!A216,"")</f>
        <v/>
      </c>
      <c r="H216" s="218" t="str">
        <f>IF(G216="","",'Résultats élèves'!E208)</f>
        <v/>
      </c>
      <c r="I216" s="219" t="str">
        <f>IF(OR(AND('Résultats élèves'!E208&gt;=$E$4,'Résultats élèves'!E208&lt;=$E$5),'Résultats élèves'!E208="A"),'Groupes de besoin'!A216,"")</f>
        <v/>
      </c>
      <c r="J216" s="220" t="str">
        <f>IF(I216="","",'Résultats élèves'!E208)</f>
        <v/>
      </c>
      <c r="K216" s="221"/>
      <c r="L216" s="217" t="str">
        <f>IF(OR('Résultats élèves'!F208&lt;$E$4,'Résultats élèves'!F208="A"),'Groupes de besoin'!A216,"")</f>
        <v/>
      </c>
      <c r="M216" s="218" t="str">
        <f>IF(L216="","",'Résultats élèves'!F208)</f>
        <v/>
      </c>
      <c r="N216" s="219" t="str">
        <f>IF(OR(AND('Résultats élèves'!F208&gt;=$E$4,'Résultats élèves'!F208&lt;=$E$5),'Résultats élèves'!F208="A"),'Groupes de besoin'!A216,"")</f>
        <v/>
      </c>
      <c r="O216" s="220" t="str">
        <f>IF(N216="","",'Résultats élèves'!F208)</f>
        <v/>
      </c>
      <c r="P216" s="221"/>
      <c r="Q216" s="217" t="str">
        <f>IF(OR('Résultats élèves'!G208&lt;$E$4,'Résultats élèves'!G208="A"),'Groupes de besoin'!A216,"")</f>
        <v/>
      </c>
      <c r="R216" s="218" t="str">
        <f>IF(Q216="","",'Résultats élèves'!G208)</f>
        <v/>
      </c>
      <c r="S216" s="219" t="str">
        <f>IF(OR(AND('Résultats élèves'!G208&gt;=$E$4,'Résultats élèves'!G208&lt;=$E$5),'Résultats élèves'!G208="A"),'Groupes de besoin'!A216,"")</f>
        <v/>
      </c>
      <c r="T216" s="220" t="str">
        <f>IF(S216="","",'Résultats élèves'!G208)</f>
        <v/>
      </c>
      <c r="U216" s="221"/>
      <c r="V216" s="217" t="str">
        <f>IF(OR('Résultats élèves'!H208&lt;$E$4,'Résultats élèves'!H208="A"),'Groupes de besoin'!A216,"")</f>
        <v/>
      </c>
      <c r="W216" s="218" t="str">
        <f>IF(V216="","",'Résultats élèves'!H208)</f>
        <v/>
      </c>
      <c r="X216" s="219" t="str">
        <f>IF(OR(AND('Résultats élèves'!H208&gt;=$E$4,'Résultats élèves'!H208&lt;=$E$5),'Résultats élèves'!H208="A"),'Groupes de besoin'!A216,"")</f>
        <v/>
      </c>
      <c r="Y216" s="220" t="str">
        <f>IF(X216="","",'Résultats élèves'!H208)</f>
        <v/>
      </c>
      <c r="Z216" s="222"/>
      <c r="AA216" s="223">
        <f t="shared" si="4"/>
        <v>24</v>
      </c>
      <c r="AB216" s="224">
        <f t="shared" si="1"/>
        <v>20</v>
      </c>
      <c r="AC216" s="291" t="str">
        <f>IF(AA216&lt;$AA$9,#REF!,"")</f>
        <v/>
      </c>
      <c r="AD216" s="291"/>
      <c r="AE216" s="226"/>
      <c r="AF216" s="217" t="str">
        <f>IF(OR('Résultats élèves'!I208&lt;$E$4,'Résultats élèves'!I208="A"),'Groupes de besoin'!A216,"")</f>
        <v/>
      </c>
      <c r="AG216" s="218" t="str">
        <f>IF(AF216="","",'Résultats élèves'!I208)</f>
        <v/>
      </c>
      <c r="AH216" s="219" t="str">
        <f>IF(OR(AND('Résultats élèves'!I208&gt;=$E$4,'Résultats élèves'!I208&lt;=$E$5),'Résultats élèves'!I208="A"),'Groupes de besoin'!A216,"")</f>
        <v/>
      </c>
      <c r="AI216" s="220" t="str">
        <f>IF(AH216="","",'Résultats élèves'!I208)</f>
        <v/>
      </c>
      <c r="AJ216" s="221"/>
      <c r="AK216" s="217" t="str">
        <f>IF(OR('Résultats élèves'!J208&lt;$E$4,'Résultats élèves'!J208="A"),'Groupes de besoin'!A216,"")</f>
        <v/>
      </c>
      <c r="AL216" s="218" t="str">
        <f>IF(AK216="","",'Résultats élèves'!J208)</f>
        <v/>
      </c>
      <c r="AM216" s="219" t="str">
        <f>IF(OR(AND('Résultats élèves'!J208&gt;=$E$4,'Résultats élèves'!J208&lt;=$E$5),'Résultats élèves'!J208="A"),'Groupes de besoin'!A216,"")</f>
        <v/>
      </c>
      <c r="AN216" s="220" t="str">
        <f>IF(AM216="","",'Résultats élèves'!J208)</f>
        <v/>
      </c>
      <c r="AO216" s="221"/>
      <c r="AP216" s="217" t="str">
        <f>IF(OR('Résultats élèves'!K208&lt;$E$4,'Résultats élèves'!K208="A"),'Groupes de besoin'!A216,"")</f>
        <v/>
      </c>
      <c r="AQ216" s="218" t="str">
        <f>IF(AP216="","",'Résultats élèves'!K208)</f>
        <v/>
      </c>
      <c r="AR216" s="219" t="str">
        <f>IF(OR(AND('Résultats élèves'!K208&gt;=$E$4,'Résultats élèves'!K208&lt;=$E$5),'Résultats élèves'!K208="A"),'Groupes de besoin'!A216,"")</f>
        <v/>
      </c>
      <c r="AS216" s="220" t="str">
        <f>IF(AR216="","",'Résultats élèves'!K208)</f>
        <v/>
      </c>
      <c r="AT216" s="221"/>
      <c r="AU216" s="217" t="str">
        <f>IF(OR('Résultats élèves'!L208&lt;$E$4,'Résultats élèves'!L208="A"),'Groupes de besoin'!A216,"")</f>
        <v/>
      </c>
      <c r="AV216" s="218" t="str">
        <f>IF(AU216="","",'Résultats élèves'!L208)</f>
        <v/>
      </c>
      <c r="AW216" s="219" t="str">
        <f>IF(OR(AND('Résultats élèves'!L208&gt;=$E$4,'Résultats élèves'!L208&lt;=$E$5),'Résultats élèves'!L208="A"),'Groupes de besoin'!A216,"")</f>
        <v/>
      </c>
      <c r="AX216" s="220" t="str">
        <f>IF(AW216="","",'Résultats élèves'!L208)</f>
        <v/>
      </c>
      <c r="AY216" s="221"/>
      <c r="AZ216" s="217" t="str">
        <f>IF(OR('Résultats élèves'!M208&lt;$E$4,'Résultats élèves'!M208="A"),'Groupes de besoin'!A216,"")</f>
        <v/>
      </c>
      <c r="BA216" s="218" t="str">
        <f>IF(AZ216="","",'Résultats élèves'!M208)</f>
        <v/>
      </c>
      <c r="BB216" s="219" t="str">
        <f>IF(OR(AND('Résultats élèves'!M208&gt;=$E$4,'Résultats élèves'!M208&lt;=$E$5),'Résultats élèves'!M208="A"),'Groupes de besoin'!A216,"")</f>
        <v/>
      </c>
      <c r="BC216" s="220" t="str">
        <f>IF(BB216="","",'Résultats élèves'!M208)</f>
        <v/>
      </c>
    </row>
    <row r="217" spans="1:55" s="225" customFormat="1">
      <c r="A217" s="227" t="str">
        <f>IF(Accueil!F218="","",Accueil!F218)</f>
        <v/>
      </c>
      <c r="B217" s="217" t="str">
        <f>IF(OR('Résultats élèves'!D209&lt;$E$4,'Résultats élèves'!D209="A"),'Groupes de besoin'!A217,"")</f>
        <v/>
      </c>
      <c r="C217" s="218" t="str">
        <f>IF(B217="","",'Résultats élèves'!D209)</f>
        <v/>
      </c>
      <c r="D217" s="219" t="str">
        <f>IF(OR(AND('Résultats élèves'!D209&gt;=$E$4,'Résultats élèves'!D209&lt;=$E$5),'Résultats élèves'!D209="A"),'Groupes de besoin'!A217,"")</f>
        <v/>
      </c>
      <c r="E217" s="220" t="str">
        <f>IF(D217="","",'Résultats élèves'!D209)</f>
        <v/>
      </c>
      <c r="F217" s="221"/>
      <c r="G217" s="217" t="str">
        <f>IF(OR('Résultats élèves'!E209&lt;$E$4,'Résultats élèves'!E209="A"),'Groupes de besoin'!A217,"")</f>
        <v/>
      </c>
      <c r="H217" s="218" t="str">
        <f>IF(G217="","",'Résultats élèves'!E209)</f>
        <v/>
      </c>
      <c r="I217" s="219" t="str">
        <f>IF(OR(AND('Résultats élèves'!E209&gt;=$E$4,'Résultats élèves'!E209&lt;=$E$5),'Résultats élèves'!E209="A"),'Groupes de besoin'!A217,"")</f>
        <v/>
      </c>
      <c r="J217" s="220" t="str">
        <f>IF(I217="","",'Résultats élèves'!E209)</f>
        <v/>
      </c>
      <c r="K217" s="221"/>
      <c r="L217" s="217" t="str">
        <f>IF(OR('Résultats élèves'!F209&lt;$E$4,'Résultats élèves'!F209="A"),'Groupes de besoin'!A217,"")</f>
        <v/>
      </c>
      <c r="M217" s="218" t="str">
        <f>IF(L217="","",'Résultats élèves'!F209)</f>
        <v/>
      </c>
      <c r="N217" s="219" t="str">
        <f>IF(OR(AND('Résultats élèves'!F209&gt;=$E$4,'Résultats élèves'!F209&lt;=$E$5),'Résultats élèves'!F209="A"),'Groupes de besoin'!A217,"")</f>
        <v/>
      </c>
      <c r="O217" s="220" t="str">
        <f>IF(N217="","",'Résultats élèves'!F209)</f>
        <v/>
      </c>
      <c r="P217" s="221"/>
      <c r="Q217" s="217" t="str">
        <f>IF(OR('Résultats élèves'!G209&lt;$E$4,'Résultats élèves'!G209="A"),'Groupes de besoin'!A217,"")</f>
        <v/>
      </c>
      <c r="R217" s="218" t="str">
        <f>IF(Q217="","",'Résultats élèves'!G209)</f>
        <v/>
      </c>
      <c r="S217" s="219" t="str">
        <f>IF(OR(AND('Résultats élèves'!G209&gt;=$E$4,'Résultats élèves'!G209&lt;=$E$5),'Résultats élèves'!G209="A"),'Groupes de besoin'!A217,"")</f>
        <v/>
      </c>
      <c r="T217" s="220" t="str">
        <f>IF(S217="","",'Résultats élèves'!G209)</f>
        <v/>
      </c>
      <c r="U217" s="221"/>
      <c r="V217" s="217" t="str">
        <f>IF(OR('Résultats élèves'!H209&lt;$E$4,'Résultats élèves'!H209="A"),'Groupes de besoin'!A217,"")</f>
        <v/>
      </c>
      <c r="W217" s="218" t="str">
        <f>IF(V217="","",'Résultats élèves'!H209)</f>
        <v/>
      </c>
      <c r="X217" s="219" t="str">
        <f>IF(OR(AND('Résultats élèves'!H209&gt;=$E$4,'Résultats élèves'!H209&lt;=$E$5),'Résultats élèves'!H209="A"),'Groupes de besoin'!A217,"")</f>
        <v/>
      </c>
      <c r="Y217" s="220" t="str">
        <f>IF(X217="","",'Résultats élèves'!H209)</f>
        <v/>
      </c>
      <c r="Z217" s="222"/>
      <c r="AA217" s="223">
        <f t="shared" si="4"/>
        <v>24</v>
      </c>
      <c r="AB217" s="224">
        <f t="shared" si="1"/>
        <v>20</v>
      </c>
      <c r="AC217" s="291" t="str">
        <f>IF(AA217&lt;$AA$9,#REF!,"")</f>
        <v/>
      </c>
      <c r="AD217" s="291"/>
      <c r="AE217" s="226"/>
      <c r="AF217" s="217" t="str">
        <f>IF(OR('Résultats élèves'!I209&lt;$E$4,'Résultats élèves'!I209="A"),'Groupes de besoin'!A217,"")</f>
        <v/>
      </c>
      <c r="AG217" s="218" t="str">
        <f>IF(AF217="","",'Résultats élèves'!I209)</f>
        <v/>
      </c>
      <c r="AH217" s="219" t="str">
        <f>IF(OR(AND('Résultats élèves'!I209&gt;=$E$4,'Résultats élèves'!I209&lt;=$E$5),'Résultats élèves'!I209="A"),'Groupes de besoin'!A217,"")</f>
        <v/>
      </c>
      <c r="AI217" s="220" t="str">
        <f>IF(AH217="","",'Résultats élèves'!I209)</f>
        <v/>
      </c>
      <c r="AJ217" s="221"/>
      <c r="AK217" s="217" t="str">
        <f>IF(OR('Résultats élèves'!J209&lt;$E$4,'Résultats élèves'!J209="A"),'Groupes de besoin'!A217,"")</f>
        <v/>
      </c>
      <c r="AL217" s="218" t="str">
        <f>IF(AK217="","",'Résultats élèves'!J209)</f>
        <v/>
      </c>
      <c r="AM217" s="219" t="str">
        <f>IF(OR(AND('Résultats élèves'!J209&gt;=$E$4,'Résultats élèves'!J209&lt;=$E$5),'Résultats élèves'!J209="A"),'Groupes de besoin'!A217,"")</f>
        <v/>
      </c>
      <c r="AN217" s="220" t="str">
        <f>IF(AM217="","",'Résultats élèves'!J209)</f>
        <v/>
      </c>
      <c r="AO217" s="221"/>
      <c r="AP217" s="217" t="str">
        <f>IF(OR('Résultats élèves'!K209&lt;$E$4,'Résultats élèves'!K209="A"),'Groupes de besoin'!A217,"")</f>
        <v/>
      </c>
      <c r="AQ217" s="218" t="str">
        <f>IF(AP217="","",'Résultats élèves'!K209)</f>
        <v/>
      </c>
      <c r="AR217" s="219" t="str">
        <f>IF(OR(AND('Résultats élèves'!K209&gt;=$E$4,'Résultats élèves'!K209&lt;=$E$5),'Résultats élèves'!K209="A"),'Groupes de besoin'!A217,"")</f>
        <v/>
      </c>
      <c r="AS217" s="220" t="str">
        <f>IF(AR217="","",'Résultats élèves'!K209)</f>
        <v/>
      </c>
      <c r="AT217" s="221"/>
      <c r="AU217" s="217" t="str">
        <f>IF(OR('Résultats élèves'!L209&lt;$E$4,'Résultats élèves'!L209="A"),'Groupes de besoin'!A217,"")</f>
        <v/>
      </c>
      <c r="AV217" s="218" t="str">
        <f>IF(AU217="","",'Résultats élèves'!L209)</f>
        <v/>
      </c>
      <c r="AW217" s="219" t="str">
        <f>IF(OR(AND('Résultats élèves'!L209&gt;=$E$4,'Résultats élèves'!L209&lt;=$E$5),'Résultats élèves'!L209="A"),'Groupes de besoin'!A217,"")</f>
        <v/>
      </c>
      <c r="AX217" s="220" t="str">
        <f>IF(AW217="","",'Résultats élèves'!L209)</f>
        <v/>
      </c>
      <c r="AY217" s="221"/>
      <c r="AZ217" s="217" t="str">
        <f>IF(OR('Résultats élèves'!M209&lt;$E$4,'Résultats élèves'!M209="A"),'Groupes de besoin'!A217,"")</f>
        <v/>
      </c>
      <c r="BA217" s="218" t="str">
        <f>IF(AZ217="","",'Résultats élèves'!M209)</f>
        <v/>
      </c>
      <c r="BB217" s="219" t="str">
        <f>IF(OR(AND('Résultats élèves'!M209&gt;=$E$4,'Résultats élèves'!M209&lt;=$E$5),'Résultats élèves'!M209="A"),'Groupes de besoin'!A217,"")</f>
        <v/>
      </c>
      <c r="BC217" s="220" t="str">
        <f>IF(BB217="","",'Résultats élèves'!M209)</f>
        <v/>
      </c>
    </row>
    <row r="218" spans="1:55" s="225" customFormat="1">
      <c r="A218" s="227" t="str">
        <f>IF(Accueil!F219="","",Accueil!F219)</f>
        <v/>
      </c>
      <c r="B218" s="217" t="str">
        <f>IF(OR('Résultats élèves'!D210&lt;$E$4,'Résultats élèves'!D210="A"),'Groupes de besoin'!A218,"")</f>
        <v/>
      </c>
      <c r="C218" s="218" t="str">
        <f>IF(B218="","",'Résultats élèves'!D210)</f>
        <v/>
      </c>
      <c r="D218" s="219" t="str">
        <f>IF(OR(AND('Résultats élèves'!D210&gt;=$E$4,'Résultats élèves'!D210&lt;=$E$5),'Résultats élèves'!D210="A"),'Groupes de besoin'!A218,"")</f>
        <v/>
      </c>
      <c r="E218" s="220" t="str">
        <f>IF(D218="","",'Résultats élèves'!D210)</f>
        <v/>
      </c>
      <c r="F218" s="221"/>
      <c r="G218" s="217" t="str">
        <f>IF(OR('Résultats élèves'!E210&lt;$E$4,'Résultats élèves'!E210="A"),'Groupes de besoin'!A218,"")</f>
        <v/>
      </c>
      <c r="H218" s="218" t="str">
        <f>IF(G218="","",'Résultats élèves'!E210)</f>
        <v/>
      </c>
      <c r="I218" s="219" t="str">
        <f>IF(OR(AND('Résultats élèves'!E210&gt;=$E$4,'Résultats élèves'!E210&lt;=$E$5),'Résultats élèves'!E210="A"),'Groupes de besoin'!A218,"")</f>
        <v/>
      </c>
      <c r="J218" s="220" t="str">
        <f>IF(I218="","",'Résultats élèves'!E210)</f>
        <v/>
      </c>
      <c r="K218" s="221"/>
      <c r="L218" s="217" t="str">
        <f>IF(OR('Résultats élèves'!F210&lt;$E$4,'Résultats élèves'!F210="A"),'Groupes de besoin'!A218,"")</f>
        <v/>
      </c>
      <c r="M218" s="218" t="str">
        <f>IF(L218="","",'Résultats élèves'!F210)</f>
        <v/>
      </c>
      <c r="N218" s="219" t="str">
        <f>IF(OR(AND('Résultats élèves'!F210&gt;=$E$4,'Résultats élèves'!F210&lt;=$E$5),'Résultats élèves'!F210="A"),'Groupes de besoin'!A218,"")</f>
        <v/>
      </c>
      <c r="O218" s="220" t="str">
        <f>IF(N218="","",'Résultats élèves'!F210)</f>
        <v/>
      </c>
      <c r="P218" s="221"/>
      <c r="Q218" s="217" t="str">
        <f>IF(OR('Résultats élèves'!G210&lt;$E$4,'Résultats élèves'!G210="A"),'Groupes de besoin'!A218,"")</f>
        <v/>
      </c>
      <c r="R218" s="218" t="str">
        <f>IF(Q218="","",'Résultats élèves'!G210)</f>
        <v/>
      </c>
      <c r="S218" s="219" t="str">
        <f>IF(OR(AND('Résultats élèves'!G210&gt;=$E$4,'Résultats élèves'!G210&lt;=$E$5),'Résultats élèves'!G210="A"),'Groupes de besoin'!A218,"")</f>
        <v/>
      </c>
      <c r="T218" s="220" t="str">
        <f>IF(S218="","",'Résultats élèves'!G210)</f>
        <v/>
      </c>
      <c r="U218" s="221"/>
      <c r="V218" s="217" t="str">
        <f>IF(OR('Résultats élèves'!H210&lt;$E$4,'Résultats élèves'!H210="A"),'Groupes de besoin'!A218,"")</f>
        <v/>
      </c>
      <c r="W218" s="218" t="str">
        <f>IF(V218="","",'Résultats élèves'!H210)</f>
        <v/>
      </c>
      <c r="X218" s="219" t="str">
        <f>IF(OR(AND('Résultats élèves'!H210&gt;=$E$4,'Résultats élèves'!H210&lt;=$E$5),'Résultats élèves'!H210="A"),'Groupes de besoin'!A218,"")</f>
        <v/>
      </c>
      <c r="Y218" s="220" t="str">
        <f>IF(X218="","",'Résultats élèves'!H210)</f>
        <v/>
      </c>
      <c r="Z218" s="222"/>
      <c r="AA218" s="223">
        <f t="shared" si="4"/>
        <v>24</v>
      </c>
      <c r="AB218" s="224">
        <f t="shared" si="1"/>
        <v>20</v>
      </c>
      <c r="AC218" s="291" t="str">
        <f>IF(AA218&lt;$AA$9,#REF!,"")</f>
        <v/>
      </c>
      <c r="AD218" s="291"/>
      <c r="AE218" s="226"/>
      <c r="AF218" s="217" t="str">
        <f>IF(OR('Résultats élèves'!I210&lt;$E$4,'Résultats élèves'!I210="A"),'Groupes de besoin'!A218,"")</f>
        <v/>
      </c>
      <c r="AG218" s="218" t="str">
        <f>IF(AF218="","",'Résultats élèves'!I210)</f>
        <v/>
      </c>
      <c r="AH218" s="219" t="str">
        <f>IF(OR(AND('Résultats élèves'!I210&gt;=$E$4,'Résultats élèves'!I210&lt;=$E$5),'Résultats élèves'!I210="A"),'Groupes de besoin'!A218,"")</f>
        <v/>
      </c>
      <c r="AI218" s="220" t="str">
        <f>IF(AH218="","",'Résultats élèves'!I210)</f>
        <v/>
      </c>
      <c r="AJ218" s="221"/>
      <c r="AK218" s="217" t="str">
        <f>IF(OR('Résultats élèves'!J210&lt;$E$4,'Résultats élèves'!J210="A"),'Groupes de besoin'!A218,"")</f>
        <v/>
      </c>
      <c r="AL218" s="218" t="str">
        <f>IF(AK218="","",'Résultats élèves'!J210)</f>
        <v/>
      </c>
      <c r="AM218" s="219" t="str">
        <f>IF(OR(AND('Résultats élèves'!J210&gt;=$E$4,'Résultats élèves'!J210&lt;=$E$5),'Résultats élèves'!J210="A"),'Groupes de besoin'!A218,"")</f>
        <v/>
      </c>
      <c r="AN218" s="220" t="str">
        <f>IF(AM218="","",'Résultats élèves'!J210)</f>
        <v/>
      </c>
      <c r="AO218" s="221"/>
      <c r="AP218" s="217" t="str">
        <f>IF(OR('Résultats élèves'!K210&lt;$E$4,'Résultats élèves'!K210="A"),'Groupes de besoin'!A218,"")</f>
        <v/>
      </c>
      <c r="AQ218" s="218" t="str">
        <f>IF(AP218="","",'Résultats élèves'!K210)</f>
        <v/>
      </c>
      <c r="AR218" s="219" t="str">
        <f>IF(OR(AND('Résultats élèves'!K210&gt;=$E$4,'Résultats élèves'!K210&lt;=$E$5),'Résultats élèves'!K210="A"),'Groupes de besoin'!A218,"")</f>
        <v/>
      </c>
      <c r="AS218" s="220" t="str">
        <f>IF(AR218="","",'Résultats élèves'!K210)</f>
        <v/>
      </c>
      <c r="AT218" s="221"/>
      <c r="AU218" s="217" t="str">
        <f>IF(OR('Résultats élèves'!L210&lt;$E$4,'Résultats élèves'!L210="A"),'Groupes de besoin'!A218,"")</f>
        <v/>
      </c>
      <c r="AV218" s="218" t="str">
        <f>IF(AU218="","",'Résultats élèves'!L210)</f>
        <v/>
      </c>
      <c r="AW218" s="219" t="str">
        <f>IF(OR(AND('Résultats élèves'!L210&gt;=$E$4,'Résultats élèves'!L210&lt;=$E$5),'Résultats élèves'!L210="A"),'Groupes de besoin'!A218,"")</f>
        <v/>
      </c>
      <c r="AX218" s="220" t="str">
        <f>IF(AW218="","",'Résultats élèves'!L210)</f>
        <v/>
      </c>
      <c r="AY218" s="221"/>
      <c r="AZ218" s="217" t="str">
        <f>IF(OR('Résultats élèves'!M210&lt;$E$4,'Résultats élèves'!M210="A"),'Groupes de besoin'!A218,"")</f>
        <v/>
      </c>
      <c r="BA218" s="218" t="str">
        <f>IF(AZ218="","",'Résultats élèves'!M210)</f>
        <v/>
      </c>
      <c r="BB218" s="219" t="str">
        <f>IF(OR(AND('Résultats élèves'!M210&gt;=$E$4,'Résultats élèves'!M210&lt;=$E$5),'Résultats élèves'!M210="A"),'Groupes de besoin'!A218,"")</f>
        <v/>
      </c>
      <c r="BC218" s="220" t="str">
        <f>IF(BB218="","",'Résultats élèves'!M210)</f>
        <v/>
      </c>
    </row>
    <row r="219" spans="1:55" s="225" customFormat="1">
      <c r="A219" s="227" t="str">
        <f>IF(Accueil!F220="","",Accueil!F220)</f>
        <v/>
      </c>
      <c r="B219" s="217" t="str">
        <f>IF(OR('Résultats élèves'!D211&lt;$E$4,'Résultats élèves'!D211="A"),'Groupes de besoin'!A219,"")</f>
        <v/>
      </c>
      <c r="C219" s="218" t="str">
        <f>IF(B219="","",'Résultats élèves'!D211)</f>
        <v/>
      </c>
      <c r="D219" s="219" t="str">
        <f>IF(OR(AND('Résultats élèves'!D211&gt;=$E$4,'Résultats élèves'!D211&lt;=$E$5),'Résultats élèves'!D211="A"),'Groupes de besoin'!A219,"")</f>
        <v/>
      </c>
      <c r="E219" s="220" t="str">
        <f>IF(D219="","",'Résultats élèves'!D211)</f>
        <v/>
      </c>
      <c r="F219" s="221"/>
      <c r="G219" s="217" t="str">
        <f>IF(OR('Résultats élèves'!E211&lt;$E$4,'Résultats élèves'!E211="A"),'Groupes de besoin'!A219,"")</f>
        <v/>
      </c>
      <c r="H219" s="218" t="str">
        <f>IF(G219="","",'Résultats élèves'!E211)</f>
        <v/>
      </c>
      <c r="I219" s="219" t="str">
        <f>IF(OR(AND('Résultats élèves'!E211&gt;=$E$4,'Résultats élèves'!E211&lt;=$E$5),'Résultats élèves'!E211="A"),'Groupes de besoin'!A219,"")</f>
        <v/>
      </c>
      <c r="J219" s="220" t="str">
        <f>IF(I219="","",'Résultats élèves'!E211)</f>
        <v/>
      </c>
      <c r="K219" s="221"/>
      <c r="L219" s="217" t="str">
        <f>IF(OR('Résultats élèves'!F211&lt;$E$4,'Résultats élèves'!F211="A"),'Groupes de besoin'!A219,"")</f>
        <v/>
      </c>
      <c r="M219" s="218" t="str">
        <f>IF(L219="","",'Résultats élèves'!F211)</f>
        <v/>
      </c>
      <c r="N219" s="219" t="str">
        <f>IF(OR(AND('Résultats élèves'!F211&gt;=$E$4,'Résultats élèves'!F211&lt;=$E$5),'Résultats élèves'!F211="A"),'Groupes de besoin'!A219,"")</f>
        <v/>
      </c>
      <c r="O219" s="220" t="str">
        <f>IF(N219="","",'Résultats élèves'!F211)</f>
        <v/>
      </c>
      <c r="P219" s="221"/>
      <c r="Q219" s="217" t="str">
        <f>IF(OR('Résultats élèves'!G211&lt;$E$4,'Résultats élèves'!G211="A"),'Groupes de besoin'!A219,"")</f>
        <v/>
      </c>
      <c r="R219" s="218" t="str">
        <f>IF(Q219="","",'Résultats élèves'!G211)</f>
        <v/>
      </c>
      <c r="S219" s="219" t="str">
        <f>IF(OR(AND('Résultats élèves'!G211&gt;=$E$4,'Résultats élèves'!G211&lt;=$E$5),'Résultats élèves'!G211="A"),'Groupes de besoin'!A219,"")</f>
        <v/>
      </c>
      <c r="T219" s="220" t="str">
        <f>IF(S219="","",'Résultats élèves'!G211)</f>
        <v/>
      </c>
      <c r="U219" s="221"/>
      <c r="V219" s="217" t="str">
        <f>IF(OR('Résultats élèves'!H211&lt;$E$4,'Résultats élèves'!H211="A"),'Groupes de besoin'!A219,"")</f>
        <v/>
      </c>
      <c r="W219" s="218" t="str">
        <f>IF(V219="","",'Résultats élèves'!H211)</f>
        <v/>
      </c>
      <c r="X219" s="219" t="str">
        <f>IF(OR(AND('Résultats élèves'!H211&gt;=$E$4,'Résultats élèves'!H211&lt;=$E$5),'Résultats élèves'!H211="A"),'Groupes de besoin'!A219,"")</f>
        <v/>
      </c>
      <c r="Y219" s="220" t="str">
        <f>IF(X219="","",'Résultats élèves'!H211)</f>
        <v/>
      </c>
      <c r="Z219" s="222"/>
      <c r="AA219" s="223">
        <f t="shared" si="4"/>
        <v>24</v>
      </c>
      <c r="AB219" s="224">
        <f t="shared" si="1"/>
        <v>20</v>
      </c>
      <c r="AC219" s="291" t="str">
        <f>IF(AA219&lt;$AA$9,#REF!,"")</f>
        <v/>
      </c>
      <c r="AD219" s="291"/>
      <c r="AE219" s="226"/>
      <c r="AF219" s="217" t="str">
        <f>IF(OR('Résultats élèves'!I211&lt;$E$4,'Résultats élèves'!I211="A"),'Groupes de besoin'!A219,"")</f>
        <v/>
      </c>
      <c r="AG219" s="218" t="str">
        <f>IF(AF219="","",'Résultats élèves'!I211)</f>
        <v/>
      </c>
      <c r="AH219" s="219" t="str">
        <f>IF(OR(AND('Résultats élèves'!I211&gt;=$E$4,'Résultats élèves'!I211&lt;=$E$5),'Résultats élèves'!I211="A"),'Groupes de besoin'!A219,"")</f>
        <v/>
      </c>
      <c r="AI219" s="220" t="str">
        <f>IF(AH219="","",'Résultats élèves'!I211)</f>
        <v/>
      </c>
      <c r="AJ219" s="221"/>
      <c r="AK219" s="217" t="str">
        <f>IF(OR('Résultats élèves'!J211&lt;$E$4,'Résultats élèves'!J211="A"),'Groupes de besoin'!A219,"")</f>
        <v/>
      </c>
      <c r="AL219" s="218" t="str">
        <f>IF(AK219="","",'Résultats élèves'!J211)</f>
        <v/>
      </c>
      <c r="AM219" s="219" t="str">
        <f>IF(OR(AND('Résultats élèves'!J211&gt;=$E$4,'Résultats élèves'!J211&lt;=$E$5),'Résultats élèves'!J211="A"),'Groupes de besoin'!A219,"")</f>
        <v/>
      </c>
      <c r="AN219" s="220" t="str">
        <f>IF(AM219="","",'Résultats élèves'!J211)</f>
        <v/>
      </c>
      <c r="AO219" s="221"/>
      <c r="AP219" s="217" t="str">
        <f>IF(OR('Résultats élèves'!K211&lt;$E$4,'Résultats élèves'!K211="A"),'Groupes de besoin'!A219,"")</f>
        <v/>
      </c>
      <c r="AQ219" s="218" t="str">
        <f>IF(AP219="","",'Résultats élèves'!K211)</f>
        <v/>
      </c>
      <c r="AR219" s="219" t="str">
        <f>IF(OR(AND('Résultats élèves'!K211&gt;=$E$4,'Résultats élèves'!K211&lt;=$E$5),'Résultats élèves'!K211="A"),'Groupes de besoin'!A219,"")</f>
        <v/>
      </c>
      <c r="AS219" s="220" t="str">
        <f>IF(AR219="","",'Résultats élèves'!K211)</f>
        <v/>
      </c>
      <c r="AT219" s="221"/>
      <c r="AU219" s="217" t="str">
        <f>IF(OR('Résultats élèves'!L211&lt;$E$4,'Résultats élèves'!L211="A"),'Groupes de besoin'!A219,"")</f>
        <v/>
      </c>
      <c r="AV219" s="218" t="str">
        <f>IF(AU219="","",'Résultats élèves'!L211)</f>
        <v/>
      </c>
      <c r="AW219" s="219" t="str">
        <f>IF(OR(AND('Résultats élèves'!L211&gt;=$E$4,'Résultats élèves'!L211&lt;=$E$5),'Résultats élèves'!L211="A"),'Groupes de besoin'!A219,"")</f>
        <v/>
      </c>
      <c r="AX219" s="220" t="str">
        <f>IF(AW219="","",'Résultats élèves'!L211)</f>
        <v/>
      </c>
      <c r="AY219" s="221"/>
      <c r="AZ219" s="217" t="str">
        <f>IF(OR('Résultats élèves'!M211&lt;$E$4,'Résultats élèves'!M211="A"),'Groupes de besoin'!A219,"")</f>
        <v/>
      </c>
      <c r="BA219" s="218" t="str">
        <f>IF(AZ219="","",'Résultats élèves'!M211)</f>
        <v/>
      </c>
      <c r="BB219" s="219" t="str">
        <f>IF(OR(AND('Résultats élèves'!M211&gt;=$E$4,'Résultats élèves'!M211&lt;=$E$5),'Résultats élèves'!M211="A"),'Groupes de besoin'!A219,"")</f>
        <v/>
      </c>
      <c r="BC219" s="220" t="str">
        <f>IF(BB219="","",'Résultats élèves'!M211)</f>
        <v/>
      </c>
    </row>
    <row r="220" spans="1:55" s="225" customFormat="1">
      <c r="A220" s="227" t="str">
        <f>IF(Accueil!F221="","",Accueil!F221)</f>
        <v/>
      </c>
      <c r="B220" s="217" t="str">
        <f>IF(OR('Résultats élèves'!D212&lt;$E$4,'Résultats élèves'!D212="A"),'Groupes de besoin'!A220,"")</f>
        <v/>
      </c>
      <c r="C220" s="218" t="str">
        <f>IF(B220="","",'Résultats élèves'!D212)</f>
        <v/>
      </c>
      <c r="D220" s="219" t="str">
        <f>IF(OR(AND('Résultats élèves'!D212&gt;=$E$4,'Résultats élèves'!D212&lt;=$E$5),'Résultats élèves'!D212="A"),'Groupes de besoin'!A220,"")</f>
        <v/>
      </c>
      <c r="E220" s="220" t="str">
        <f>IF(D220="","",'Résultats élèves'!D212)</f>
        <v/>
      </c>
      <c r="F220" s="221"/>
      <c r="G220" s="217" t="str">
        <f>IF(OR('Résultats élèves'!E212&lt;$E$4,'Résultats élèves'!E212="A"),'Groupes de besoin'!A220,"")</f>
        <v/>
      </c>
      <c r="H220" s="218" t="str">
        <f>IF(G220="","",'Résultats élèves'!E212)</f>
        <v/>
      </c>
      <c r="I220" s="219" t="str">
        <f>IF(OR(AND('Résultats élèves'!E212&gt;=$E$4,'Résultats élèves'!E212&lt;=$E$5),'Résultats élèves'!E212="A"),'Groupes de besoin'!A220,"")</f>
        <v/>
      </c>
      <c r="J220" s="220" t="str">
        <f>IF(I220="","",'Résultats élèves'!E212)</f>
        <v/>
      </c>
      <c r="K220" s="221"/>
      <c r="L220" s="217" t="str">
        <f>IF(OR('Résultats élèves'!F212&lt;$E$4,'Résultats élèves'!F212="A"),'Groupes de besoin'!A220,"")</f>
        <v/>
      </c>
      <c r="M220" s="218" t="str">
        <f>IF(L220="","",'Résultats élèves'!F212)</f>
        <v/>
      </c>
      <c r="N220" s="219" t="str">
        <f>IF(OR(AND('Résultats élèves'!F212&gt;=$E$4,'Résultats élèves'!F212&lt;=$E$5),'Résultats élèves'!F212="A"),'Groupes de besoin'!A220,"")</f>
        <v/>
      </c>
      <c r="O220" s="220" t="str">
        <f>IF(N220="","",'Résultats élèves'!F212)</f>
        <v/>
      </c>
      <c r="P220" s="221"/>
      <c r="Q220" s="217" t="str">
        <f>IF(OR('Résultats élèves'!G212&lt;$E$4,'Résultats élèves'!G212="A"),'Groupes de besoin'!A220,"")</f>
        <v/>
      </c>
      <c r="R220" s="218" t="str">
        <f>IF(Q220="","",'Résultats élèves'!G212)</f>
        <v/>
      </c>
      <c r="S220" s="219" t="str">
        <f>IF(OR(AND('Résultats élèves'!G212&gt;=$E$4,'Résultats élèves'!G212&lt;=$E$5),'Résultats élèves'!G212="A"),'Groupes de besoin'!A220,"")</f>
        <v/>
      </c>
      <c r="T220" s="220" t="str">
        <f>IF(S220="","",'Résultats élèves'!G212)</f>
        <v/>
      </c>
      <c r="U220" s="221"/>
      <c r="V220" s="217" t="str">
        <f>IF(OR('Résultats élèves'!H212&lt;$E$4,'Résultats élèves'!H212="A"),'Groupes de besoin'!A220,"")</f>
        <v/>
      </c>
      <c r="W220" s="218" t="str">
        <f>IF(V220="","",'Résultats élèves'!H212)</f>
        <v/>
      </c>
      <c r="X220" s="219" t="str">
        <f>IF(OR(AND('Résultats élèves'!H212&gt;=$E$4,'Résultats élèves'!H212&lt;=$E$5),'Résultats élèves'!H212="A"),'Groupes de besoin'!A220,"")</f>
        <v/>
      </c>
      <c r="Y220" s="220" t="str">
        <f>IF(X220="","",'Résultats élèves'!H212)</f>
        <v/>
      </c>
      <c r="Z220" s="222"/>
      <c r="AA220" s="223">
        <f t="shared" si="4"/>
        <v>24</v>
      </c>
      <c r="AB220" s="224">
        <f t="shared" si="1"/>
        <v>20</v>
      </c>
      <c r="AC220" s="291" t="str">
        <f>IF(AA220&lt;$AA$9,#REF!,"")</f>
        <v/>
      </c>
      <c r="AD220" s="291"/>
      <c r="AE220" s="226"/>
      <c r="AF220" s="217" t="str">
        <f>IF(OR('Résultats élèves'!I212&lt;$E$4,'Résultats élèves'!I212="A"),'Groupes de besoin'!A220,"")</f>
        <v/>
      </c>
      <c r="AG220" s="218" t="str">
        <f>IF(AF220="","",'Résultats élèves'!I212)</f>
        <v/>
      </c>
      <c r="AH220" s="219" t="str">
        <f>IF(OR(AND('Résultats élèves'!I212&gt;=$E$4,'Résultats élèves'!I212&lt;=$E$5),'Résultats élèves'!I212="A"),'Groupes de besoin'!A220,"")</f>
        <v/>
      </c>
      <c r="AI220" s="220" t="str">
        <f>IF(AH220="","",'Résultats élèves'!I212)</f>
        <v/>
      </c>
      <c r="AJ220" s="221"/>
      <c r="AK220" s="217" t="str">
        <f>IF(OR('Résultats élèves'!J212&lt;$E$4,'Résultats élèves'!J212="A"),'Groupes de besoin'!A220,"")</f>
        <v/>
      </c>
      <c r="AL220" s="218" t="str">
        <f>IF(AK220="","",'Résultats élèves'!J212)</f>
        <v/>
      </c>
      <c r="AM220" s="219" t="str">
        <f>IF(OR(AND('Résultats élèves'!J212&gt;=$E$4,'Résultats élèves'!J212&lt;=$E$5),'Résultats élèves'!J212="A"),'Groupes de besoin'!A220,"")</f>
        <v/>
      </c>
      <c r="AN220" s="220" t="str">
        <f>IF(AM220="","",'Résultats élèves'!J212)</f>
        <v/>
      </c>
      <c r="AO220" s="221"/>
      <c r="AP220" s="217" t="str">
        <f>IF(OR('Résultats élèves'!K212&lt;$E$4,'Résultats élèves'!K212="A"),'Groupes de besoin'!A220,"")</f>
        <v/>
      </c>
      <c r="AQ220" s="218" t="str">
        <f>IF(AP220="","",'Résultats élèves'!K212)</f>
        <v/>
      </c>
      <c r="AR220" s="219" t="str">
        <f>IF(OR(AND('Résultats élèves'!K212&gt;=$E$4,'Résultats élèves'!K212&lt;=$E$5),'Résultats élèves'!K212="A"),'Groupes de besoin'!A220,"")</f>
        <v/>
      </c>
      <c r="AS220" s="220" t="str">
        <f>IF(AR220="","",'Résultats élèves'!K212)</f>
        <v/>
      </c>
      <c r="AT220" s="221"/>
      <c r="AU220" s="217" t="str">
        <f>IF(OR('Résultats élèves'!L212&lt;$E$4,'Résultats élèves'!L212="A"),'Groupes de besoin'!A220,"")</f>
        <v/>
      </c>
      <c r="AV220" s="218" t="str">
        <f>IF(AU220="","",'Résultats élèves'!L212)</f>
        <v/>
      </c>
      <c r="AW220" s="219" t="str">
        <f>IF(OR(AND('Résultats élèves'!L212&gt;=$E$4,'Résultats élèves'!L212&lt;=$E$5),'Résultats élèves'!L212="A"),'Groupes de besoin'!A220,"")</f>
        <v/>
      </c>
      <c r="AX220" s="220" t="str">
        <f>IF(AW220="","",'Résultats élèves'!L212)</f>
        <v/>
      </c>
      <c r="AY220" s="221"/>
      <c r="AZ220" s="217" t="str">
        <f>IF(OR('Résultats élèves'!M212&lt;$E$4,'Résultats élèves'!M212="A"),'Groupes de besoin'!A220,"")</f>
        <v/>
      </c>
      <c r="BA220" s="218" t="str">
        <f>IF(AZ220="","",'Résultats élèves'!M212)</f>
        <v/>
      </c>
      <c r="BB220" s="219" t="str">
        <f>IF(OR(AND('Résultats élèves'!M212&gt;=$E$4,'Résultats élèves'!M212&lt;=$E$5),'Résultats élèves'!M212="A"),'Groupes de besoin'!A220,"")</f>
        <v/>
      </c>
      <c r="BC220" s="220" t="str">
        <f>IF(BB220="","",'Résultats élèves'!M212)</f>
        <v/>
      </c>
    </row>
    <row r="221" spans="1:55" s="225" customFormat="1">
      <c r="A221" s="227" t="str">
        <f>IF(Accueil!F222="","",Accueil!F222)</f>
        <v/>
      </c>
      <c r="B221" s="217" t="str">
        <f>IF(OR('Résultats élèves'!D213&lt;$E$4,'Résultats élèves'!D213="A"),'Groupes de besoin'!A221,"")</f>
        <v/>
      </c>
      <c r="C221" s="218" t="str">
        <f>IF(B221="","",'Résultats élèves'!D213)</f>
        <v/>
      </c>
      <c r="D221" s="219" t="str">
        <f>IF(OR(AND('Résultats élèves'!D213&gt;=$E$4,'Résultats élèves'!D213&lt;=$E$5),'Résultats élèves'!D213="A"),'Groupes de besoin'!A221,"")</f>
        <v/>
      </c>
      <c r="E221" s="220" t="str">
        <f>IF(D221="","",'Résultats élèves'!D213)</f>
        <v/>
      </c>
      <c r="F221" s="221"/>
      <c r="G221" s="217" t="str">
        <f>IF(OR('Résultats élèves'!E213&lt;$E$4,'Résultats élèves'!E213="A"),'Groupes de besoin'!A221,"")</f>
        <v/>
      </c>
      <c r="H221" s="218" t="str">
        <f>IF(G221="","",'Résultats élèves'!E213)</f>
        <v/>
      </c>
      <c r="I221" s="219" t="str">
        <f>IF(OR(AND('Résultats élèves'!E213&gt;=$E$4,'Résultats élèves'!E213&lt;=$E$5),'Résultats élèves'!E213="A"),'Groupes de besoin'!A221,"")</f>
        <v/>
      </c>
      <c r="J221" s="220" t="str">
        <f>IF(I221="","",'Résultats élèves'!E213)</f>
        <v/>
      </c>
      <c r="K221" s="221"/>
      <c r="L221" s="217" t="str">
        <f>IF(OR('Résultats élèves'!F213&lt;$E$4,'Résultats élèves'!F213="A"),'Groupes de besoin'!A221,"")</f>
        <v/>
      </c>
      <c r="M221" s="218" t="str">
        <f>IF(L221="","",'Résultats élèves'!F213)</f>
        <v/>
      </c>
      <c r="N221" s="219" t="str">
        <f>IF(OR(AND('Résultats élèves'!F213&gt;=$E$4,'Résultats élèves'!F213&lt;=$E$5),'Résultats élèves'!F213="A"),'Groupes de besoin'!A221,"")</f>
        <v/>
      </c>
      <c r="O221" s="220" t="str">
        <f>IF(N221="","",'Résultats élèves'!F213)</f>
        <v/>
      </c>
      <c r="P221" s="221"/>
      <c r="Q221" s="217" t="str">
        <f>IF(OR('Résultats élèves'!G213&lt;$E$4,'Résultats élèves'!G213="A"),'Groupes de besoin'!A221,"")</f>
        <v/>
      </c>
      <c r="R221" s="218" t="str">
        <f>IF(Q221="","",'Résultats élèves'!G213)</f>
        <v/>
      </c>
      <c r="S221" s="219" t="str">
        <f>IF(OR(AND('Résultats élèves'!G213&gt;=$E$4,'Résultats élèves'!G213&lt;=$E$5),'Résultats élèves'!G213="A"),'Groupes de besoin'!A221,"")</f>
        <v/>
      </c>
      <c r="T221" s="220" t="str">
        <f>IF(S221="","",'Résultats élèves'!G213)</f>
        <v/>
      </c>
      <c r="U221" s="221"/>
      <c r="V221" s="217" t="str">
        <f>IF(OR('Résultats élèves'!H213&lt;$E$4,'Résultats élèves'!H213="A"),'Groupes de besoin'!A221,"")</f>
        <v/>
      </c>
      <c r="W221" s="218" t="str">
        <f>IF(V221="","",'Résultats élèves'!H213)</f>
        <v/>
      </c>
      <c r="X221" s="219" t="str">
        <f>IF(OR(AND('Résultats élèves'!H213&gt;=$E$4,'Résultats élèves'!H213&lt;=$E$5),'Résultats élèves'!H213="A"),'Groupes de besoin'!A221,"")</f>
        <v/>
      </c>
      <c r="Y221" s="220" t="str">
        <f>IF(X221="","",'Résultats élèves'!H213)</f>
        <v/>
      </c>
      <c r="Z221" s="222"/>
      <c r="AA221" s="223">
        <f t="shared" si="4"/>
        <v>24</v>
      </c>
      <c r="AB221" s="224">
        <f t="shared" si="1"/>
        <v>20</v>
      </c>
      <c r="AC221" s="291" t="str">
        <f>IF(AA221&lt;$AA$9,#REF!,"")</f>
        <v/>
      </c>
      <c r="AD221" s="291"/>
      <c r="AE221" s="226"/>
      <c r="AF221" s="217" t="str">
        <f>IF(OR('Résultats élèves'!I213&lt;$E$4,'Résultats élèves'!I213="A"),'Groupes de besoin'!A221,"")</f>
        <v/>
      </c>
      <c r="AG221" s="218" t="str">
        <f>IF(AF221="","",'Résultats élèves'!I213)</f>
        <v/>
      </c>
      <c r="AH221" s="219" t="str">
        <f>IF(OR(AND('Résultats élèves'!I213&gt;=$E$4,'Résultats élèves'!I213&lt;=$E$5),'Résultats élèves'!I213="A"),'Groupes de besoin'!A221,"")</f>
        <v/>
      </c>
      <c r="AI221" s="220" t="str">
        <f>IF(AH221="","",'Résultats élèves'!I213)</f>
        <v/>
      </c>
      <c r="AJ221" s="221"/>
      <c r="AK221" s="217" t="str">
        <f>IF(OR('Résultats élèves'!J213&lt;$E$4,'Résultats élèves'!J213="A"),'Groupes de besoin'!A221,"")</f>
        <v/>
      </c>
      <c r="AL221" s="218" t="str">
        <f>IF(AK221="","",'Résultats élèves'!J213)</f>
        <v/>
      </c>
      <c r="AM221" s="219" t="str">
        <f>IF(OR(AND('Résultats élèves'!J213&gt;=$E$4,'Résultats élèves'!J213&lt;=$E$5),'Résultats élèves'!J213="A"),'Groupes de besoin'!A221,"")</f>
        <v/>
      </c>
      <c r="AN221" s="220" t="str">
        <f>IF(AM221="","",'Résultats élèves'!J213)</f>
        <v/>
      </c>
      <c r="AO221" s="221"/>
      <c r="AP221" s="217" t="str">
        <f>IF(OR('Résultats élèves'!K213&lt;$E$4,'Résultats élèves'!K213="A"),'Groupes de besoin'!A221,"")</f>
        <v/>
      </c>
      <c r="AQ221" s="218" t="str">
        <f>IF(AP221="","",'Résultats élèves'!K213)</f>
        <v/>
      </c>
      <c r="AR221" s="219" t="str">
        <f>IF(OR(AND('Résultats élèves'!K213&gt;=$E$4,'Résultats élèves'!K213&lt;=$E$5),'Résultats élèves'!K213="A"),'Groupes de besoin'!A221,"")</f>
        <v/>
      </c>
      <c r="AS221" s="220" t="str">
        <f>IF(AR221="","",'Résultats élèves'!K213)</f>
        <v/>
      </c>
      <c r="AT221" s="221"/>
      <c r="AU221" s="217" t="str">
        <f>IF(OR('Résultats élèves'!L213&lt;$E$4,'Résultats élèves'!L213="A"),'Groupes de besoin'!A221,"")</f>
        <v/>
      </c>
      <c r="AV221" s="218" t="str">
        <f>IF(AU221="","",'Résultats élèves'!L213)</f>
        <v/>
      </c>
      <c r="AW221" s="219" t="str">
        <f>IF(OR(AND('Résultats élèves'!L213&gt;=$E$4,'Résultats élèves'!L213&lt;=$E$5),'Résultats élèves'!L213="A"),'Groupes de besoin'!A221,"")</f>
        <v/>
      </c>
      <c r="AX221" s="220" t="str">
        <f>IF(AW221="","",'Résultats élèves'!L213)</f>
        <v/>
      </c>
      <c r="AY221" s="221"/>
      <c r="AZ221" s="217" t="str">
        <f>IF(OR('Résultats élèves'!M213&lt;$E$4,'Résultats élèves'!M213="A"),'Groupes de besoin'!A221,"")</f>
        <v/>
      </c>
      <c r="BA221" s="218" t="str">
        <f>IF(AZ221="","",'Résultats élèves'!M213)</f>
        <v/>
      </c>
      <c r="BB221" s="219" t="str">
        <f>IF(OR(AND('Résultats élèves'!M213&gt;=$E$4,'Résultats élèves'!M213&lt;=$E$5),'Résultats élèves'!M213="A"),'Groupes de besoin'!A221,"")</f>
        <v/>
      </c>
      <c r="BC221" s="220" t="str">
        <f>IF(BB221="","",'Résultats élèves'!M213)</f>
        <v/>
      </c>
    </row>
    <row r="222" spans="1:55" s="225" customFormat="1">
      <c r="A222" s="227" t="str">
        <f>IF(Accueil!F223="","",Accueil!F223)</f>
        <v/>
      </c>
      <c r="B222" s="217" t="str">
        <f>IF(OR('Résultats élèves'!D214&lt;$E$4,'Résultats élèves'!D214="A"),'Groupes de besoin'!A222,"")</f>
        <v/>
      </c>
      <c r="C222" s="218" t="str">
        <f>IF(B222="","",'Résultats élèves'!D214)</f>
        <v/>
      </c>
      <c r="D222" s="219" t="str">
        <f>IF(OR(AND('Résultats élèves'!D214&gt;=$E$4,'Résultats élèves'!D214&lt;=$E$5),'Résultats élèves'!D214="A"),'Groupes de besoin'!A222,"")</f>
        <v/>
      </c>
      <c r="E222" s="220" t="str">
        <f>IF(D222="","",'Résultats élèves'!D214)</f>
        <v/>
      </c>
      <c r="F222" s="221"/>
      <c r="G222" s="217" t="str">
        <f>IF(OR('Résultats élèves'!E214&lt;$E$4,'Résultats élèves'!E214="A"),'Groupes de besoin'!A222,"")</f>
        <v/>
      </c>
      <c r="H222" s="218" t="str">
        <f>IF(G222="","",'Résultats élèves'!E214)</f>
        <v/>
      </c>
      <c r="I222" s="219" t="str">
        <f>IF(OR(AND('Résultats élèves'!E214&gt;=$E$4,'Résultats élèves'!E214&lt;=$E$5),'Résultats élèves'!E214="A"),'Groupes de besoin'!A222,"")</f>
        <v/>
      </c>
      <c r="J222" s="220" t="str">
        <f>IF(I222="","",'Résultats élèves'!E214)</f>
        <v/>
      </c>
      <c r="K222" s="221"/>
      <c r="L222" s="217" t="str">
        <f>IF(OR('Résultats élèves'!F214&lt;$E$4,'Résultats élèves'!F214="A"),'Groupes de besoin'!A222,"")</f>
        <v/>
      </c>
      <c r="M222" s="218" t="str">
        <f>IF(L222="","",'Résultats élèves'!F214)</f>
        <v/>
      </c>
      <c r="N222" s="219" t="str">
        <f>IF(OR(AND('Résultats élèves'!F214&gt;=$E$4,'Résultats élèves'!F214&lt;=$E$5),'Résultats élèves'!F214="A"),'Groupes de besoin'!A222,"")</f>
        <v/>
      </c>
      <c r="O222" s="220" t="str">
        <f>IF(N222="","",'Résultats élèves'!F214)</f>
        <v/>
      </c>
      <c r="P222" s="221"/>
      <c r="Q222" s="217" t="str">
        <f>IF(OR('Résultats élèves'!G214&lt;$E$4,'Résultats élèves'!G214="A"),'Groupes de besoin'!A222,"")</f>
        <v/>
      </c>
      <c r="R222" s="218" t="str">
        <f>IF(Q222="","",'Résultats élèves'!G214)</f>
        <v/>
      </c>
      <c r="S222" s="219" t="str">
        <f>IF(OR(AND('Résultats élèves'!G214&gt;=$E$4,'Résultats élèves'!G214&lt;=$E$5),'Résultats élèves'!G214="A"),'Groupes de besoin'!A222,"")</f>
        <v/>
      </c>
      <c r="T222" s="220" t="str">
        <f>IF(S222="","",'Résultats élèves'!G214)</f>
        <v/>
      </c>
      <c r="U222" s="221"/>
      <c r="V222" s="217" t="str">
        <f>IF(OR('Résultats élèves'!H214&lt;$E$4,'Résultats élèves'!H214="A"),'Groupes de besoin'!A222,"")</f>
        <v/>
      </c>
      <c r="W222" s="218" t="str">
        <f>IF(V222="","",'Résultats élèves'!H214)</f>
        <v/>
      </c>
      <c r="X222" s="219" t="str">
        <f>IF(OR(AND('Résultats élèves'!H214&gt;=$E$4,'Résultats élèves'!H214&lt;=$E$5),'Résultats élèves'!H214="A"),'Groupes de besoin'!A222,"")</f>
        <v/>
      </c>
      <c r="Y222" s="220" t="str">
        <f>IF(X222="","",'Résultats élèves'!H214)</f>
        <v/>
      </c>
      <c r="Z222" s="222"/>
      <c r="AA222" s="223">
        <f t="shared" si="4"/>
        <v>24</v>
      </c>
      <c r="AB222" s="224">
        <f t="shared" si="1"/>
        <v>20</v>
      </c>
      <c r="AC222" s="291" t="str">
        <f>IF(AA222&lt;$AA$9,#REF!,"")</f>
        <v/>
      </c>
      <c r="AD222" s="291"/>
      <c r="AE222" s="226"/>
      <c r="AF222" s="217" t="str">
        <f>IF(OR('Résultats élèves'!I214&lt;$E$4,'Résultats élèves'!I214="A"),'Groupes de besoin'!A222,"")</f>
        <v/>
      </c>
      <c r="AG222" s="218" t="str">
        <f>IF(AF222="","",'Résultats élèves'!I214)</f>
        <v/>
      </c>
      <c r="AH222" s="219" t="str">
        <f>IF(OR(AND('Résultats élèves'!I214&gt;=$E$4,'Résultats élèves'!I214&lt;=$E$5),'Résultats élèves'!I214="A"),'Groupes de besoin'!A222,"")</f>
        <v/>
      </c>
      <c r="AI222" s="220" t="str">
        <f>IF(AH222="","",'Résultats élèves'!I214)</f>
        <v/>
      </c>
      <c r="AJ222" s="221"/>
      <c r="AK222" s="217" t="str">
        <f>IF(OR('Résultats élèves'!J214&lt;$E$4,'Résultats élèves'!J214="A"),'Groupes de besoin'!A222,"")</f>
        <v/>
      </c>
      <c r="AL222" s="218" t="str">
        <f>IF(AK222="","",'Résultats élèves'!J214)</f>
        <v/>
      </c>
      <c r="AM222" s="219" t="str">
        <f>IF(OR(AND('Résultats élèves'!J214&gt;=$E$4,'Résultats élèves'!J214&lt;=$E$5),'Résultats élèves'!J214="A"),'Groupes de besoin'!A222,"")</f>
        <v/>
      </c>
      <c r="AN222" s="220" t="str">
        <f>IF(AM222="","",'Résultats élèves'!J214)</f>
        <v/>
      </c>
      <c r="AO222" s="221"/>
      <c r="AP222" s="217" t="str">
        <f>IF(OR('Résultats élèves'!K214&lt;$E$4,'Résultats élèves'!K214="A"),'Groupes de besoin'!A222,"")</f>
        <v/>
      </c>
      <c r="AQ222" s="218" t="str">
        <f>IF(AP222="","",'Résultats élèves'!K214)</f>
        <v/>
      </c>
      <c r="AR222" s="219" t="str">
        <f>IF(OR(AND('Résultats élèves'!K214&gt;=$E$4,'Résultats élèves'!K214&lt;=$E$5),'Résultats élèves'!K214="A"),'Groupes de besoin'!A222,"")</f>
        <v/>
      </c>
      <c r="AS222" s="220" t="str">
        <f>IF(AR222="","",'Résultats élèves'!K214)</f>
        <v/>
      </c>
      <c r="AT222" s="221"/>
      <c r="AU222" s="217" t="str">
        <f>IF(OR('Résultats élèves'!L214&lt;$E$4,'Résultats élèves'!L214="A"),'Groupes de besoin'!A222,"")</f>
        <v/>
      </c>
      <c r="AV222" s="218" t="str">
        <f>IF(AU222="","",'Résultats élèves'!L214)</f>
        <v/>
      </c>
      <c r="AW222" s="219" t="str">
        <f>IF(OR(AND('Résultats élèves'!L214&gt;=$E$4,'Résultats élèves'!L214&lt;=$E$5),'Résultats élèves'!L214="A"),'Groupes de besoin'!A222,"")</f>
        <v/>
      </c>
      <c r="AX222" s="220" t="str">
        <f>IF(AW222="","",'Résultats élèves'!L214)</f>
        <v/>
      </c>
      <c r="AY222" s="221"/>
      <c r="AZ222" s="217" t="str">
        <f>IF(OR('Résultats élèves'!M214&lt;$E$4,'Résultats élèves'!M214="A"),'Groupes de besoin'!A222,"")</f>
        <v/>
      </c>
      <c r="BA222" s="218" t="str">
        <f>IF(AZ222="","",'Résultats élèves'!M214)</f>
        <v/>
      </c>
      <c r="BB222" s="219" t="str">
        <f>IF(OR(AND('Résultats élèves'!M214&gt;=$E$4,'Résultats élèves'!M214&lt;=$E$5),'Résultats élèves'!M214="A"),'Groupes de besoin'!A222,"")</f>
        <v/>
      </c>
      <c r="BC222" s="220" t="str">
        <f>IF(BB222="","",'Résultats élèves'!M214)</f>
        <v/>
      </c>
    </row>
    <row r="223" spans="1:55" s="225" customFormat="1">
      <c r="A223" s="227" t="str">
        <f>IF(Accueil!F224="","",Accueil!F224)</f>
        <v/>
      </c>
      <c r="B223" s="217" t="str">
        <f>IF(OR('Résultats élèves'!D215&lt;$E$4,'Résultats élèves'!D215="A"),'Groupes de besoin'!A223,"")</f>
        <v/>
      </c>
      <c r="C223" s="218" t="str">
        <f>IF(B223="","",'Résultats élèves'!D215)</f>
        <v/>
      </c>
      <c r="D223" s="219" t="str">
        <f>IF(OR(AND('Résultats élèves'!D215&gt;=$E$4,'Résultats élèves'!D215&lt;=$E$5),'Résultats élèves'!D215="A"),'Groupes de besoin'!A223,"")</f>
        <v/>
      </c>
      <c r="E223" s="220" t="str">
        <f>IF(D223="","",'Résultats élèves'!D215)</f>
        <v/>
      </c>
      <c r="F223" s="221"/>
      <c r="G223" s="217" t="str">
        <f>IF(OR('Résultats élèves'!E215&lt;$E$4,'Résultats élèves'!E215="A"),'Groupes de besoin'!A223,"")</f>
        <v/>
      </c>
      <c r="H223" s="218" t="str">
        <f>IF(G223="","",'Résultats élèves'!E215)</f>
        <v/>
      </c>
      <c r="I223" s="219" t="str">
        <f>IF(OR(AND('Résultats élèves'!E215&gt;=$E$4,'Résultats élèves'!E215&lt;=$E$5),'Résultats élèves'!E215="A"),'Groupes de besoin'!A223,"")</f>
        <v/>
      </c>
      <c r="J223" s="220" t="str">
        <f>IF(I223="","",'Résultats élèves'!E215)</f>
        <v/>
      </c>
      <c r="K223" s="221"/>
      <c r="L223" s="217" t="str">
        <f>IF(OR('Résultats élèves'!F215&lt;$E$4,'Résultats élèves'!F215="A"),'Groupes de besoin'!A223,"")</f>
        <v/>
      </c>
      <c r="M223" s="218" t="str">
        <f>IF(L223="","",'Résultats élèves'!F215)</f>
        <v/>
      </c>
      <c r="N223" s="219" t="str">
        <f>IF(OR(AND('Résultats élèves'!F215&gt;=$E$4,'Résultats élèves'!F215&lt;=$E$5),'Résultats élèves'!F215="A"),'Groupes de besoin'!A223,"")</f>
        <v/>
      </c>
      <c r="O223" s="220" t="str">
        <f>IF(N223="","",'Résultats élèves'!F215)</f>
        <v/>
      </c>
      <c r="P223" s="221"/>
      <c r="Q223" s="217" t="str">
        <f>IF(OR('Résultats élèves'!G215&lt;$E$4,'Résultats élèves'!G215="A"),'Groupes de besoin'!A223,"")</f>
        <v/>
      </c>
      <c r="R223" s="218" t="str">
        <f>IF(Q223="","",'Résultats élèves'!G215)</f>
        <v/>
      </c>
      <c r="S223" s="219" t="str">
        <f>IF(OR(AND('Résultats élèves'!G215&gt;=$E$4,'Résultats élèves'!G215&lt;=$E$5),'Résultats élèves'!G215="A"),'Groupes de besoin'!A223,"")</f>
        <v/>
      </c>
      <c r="T223" s="220" t="str">
        <f>IF(S223="","",'Résultats élèves'!G215)</f>
        <v/>
      </c>
      <c r="U223" s="221"/>
      <c r="V223" s="217" t="str">
        <f>IF(OR('Résultats élèves'!H215&lt;$E$4,'Résultats élèves'!H215="A"),'Groupes de besoin'!A223,"")</f>
        <v/>
      </c>
      <c r="W223" s="218" t="str">
        <f>IF(V223="","",'Résultats élèves'!H215)</f>
        <v/>
      </c>
      <c r="X223" s="219" t="str">
        <f>IF(OR(AND('Résultats élèves'!H215&gt;=$E$4,'Résultats élèves'!H215&lt;=$E$5),'Résultats élèves'!H215="A"),'Groupes de besoin'!A223,"")</f>
        <v/>
      </c>
      <c r="Y223" s="220" t="str">
        <f>IF(X223="","",'Résultats élèves'!H215)</f>
        <v/>
      </c>
      <c r="Z223" s="222"/>
      <c r="AA223" s="223">
        <f t="shared" si="4"/>
        <v>24</v>
      </c>
      <c r="AB223" s="224">
        <f t="shared" si="1"/>
        <v>20</v>
      </c>
      <c r="AC223" s="291" t="str">
        <f>IF(AA223&lt;$AA$9,#REF!,"")</f>
        <v/>
      </c>
      <c r="AD223" s="291"/>
      <c r="AE223" s="226"/>
      <c r="AF223" s="217" t="str">
        <f>IF(OR('Résultats élèves'!I215&lt;$E$4,'Résultats élèves'!I215="A"),'Groupes de besoin'!A223,"")</f>
        <v/>
      </c>
      <c r="AG223" s="218" t="str">
        <f>IF(AF223="","",'Résultats élèves'!I215)</f>
        <v/>
      </c>
      <c r="AH223" s="219" t="str">
        <f>IF(OR(AND('Résultats élèves'!I215&gt;=$E$4,'Résultats élèves'!I215&lt;=$E$5),'Résultats élèves'!I215="A"),'Groupes de besoin'!A223,"")</f>
        <v/>
      </c>
      <c r="AI223" s="220" t="str">
        <f>IF(AH223="","",'Résultats élèves'!I215)</f>
        <v/>
      </c>
      <c r="AJ223" s="221"/>
      <c r="AK223" s="217" t="str">
        <f>IF(OR('Résultats élèves'!J215&lt;$E$4,'Résultats élèves'!J215="A"),'Groupes de besoin'!A223,"")</f>
        <v/>
      </c>
      <c r="AL223" s="218" t="str">
        <f>IF(AK223="","",'Résultats élèves'!J215)</f>
        <v/>
      </c>
      <c r="AM223" s="219" t="str">
        <f>IF(OR(AND('Résultats élèves'!J215&gt;=$E$4,'Résultats élèves'!J215&lt;=$E$5),'Résultats élèves'!J215="A"),'Groupes de besoin'!A223,"")</f>
        <v/>
      </c>
      <c r="AN223" s="220" t="str">
        <f>IF(AM223="","",'Résultats élèves'!J215)</f>
        <v/>
      </c>
      <c r="AO223" s="221"/>
      <c r="AP223" s="217" t="str">
        <f>IF(OR('Résultats élèves'!K215&lt;$E$4,'Résultats élèves'!K215="A"),'Groupes de besoin'!A223,"")</f>
        <v/>
      </c>
      <c r="AQ223" s="218" t="str">
        <f>IF(AP223="","",'Résultats élèves'!K215)</f>
        <v/>
      </c>
      <c r="AR223" s="219" t="str">
        <f>IF(OR(AND('Résultats élèves'!K215&gt;=$E$4,'Résultats élèves'!K215&lt;=$E$5),'Résultats élèves'!K215="A"),'Groupes de besoin'!A223,"")</f>
        <v/>
      </c>
      <c r="AS223" s="220" t="str">
        <f>IF(AR223="","",'Résultats élèves'!K215)</f>
        <v/>
      </c>
      <c r="AT223" s="221"/>
      <c r="AU223" s="217" t="str">
        <f>IF(OR('Résultats élèves'!L215&lt;$E$4,'Résultats élèves'!L215="A"),'Groupes de besoin'!A223,"")</f>
        <v/>
      </c>
      <c r="AV223" s="218" t="str">
        <f>IF(AU223="","",'Résultats élèves'!L215)</f>
        <v/>
      </c>
      <c r="AW223" s="219" t="str">
        <f>IF(OR(AND('Résultats élèves'!L215&gt;=$E$4,'Résultats élèves'!L215&lt;=$E$5),'Résultats élèves'!L215="A"),'Groupes de besoin'!A223,"")</f>
        <v/>
      </c>
      <c r="AX223" s="220" t="str">
        <f>IF(AW223="","",'Résultats élèves'!L215)</f>
        <v/>
      </c>
      <c r="AY223" s="221"/>
      <c r="AZ223" s="217" t="str">
        <f>IF(OR('Résultats élèves'!M215&lt;$E$4,'Résultats élèves'!M215="A"),'Groupes de besoin'!A223,"")</f>
        <v/>
      </c>
      <c r="BA223" s="218" t="str">
        <f>IF(AZ223="","",'Résultats élèves'!M215)</f>
        <v/>
      </c>
      <c r="BB223" s="219" t="str">
        <f>IF(OR(AND('Résultats élèves'!M215&gt;=$E$4,'Résultats élèves'!M215&lt;=$E$5),'Résultats élèves'!M215="A"),'Groupes de besoin'!A223,"")</f>
        <v/>
      </c>
      <c r="BC223" s="220" t="str">
        <f>IF(BB223="","",'Résultats élèves'!M215)</f>
        <v/>
      </c>
    </row>
    <row r="224" spans="1:55" s="225" customFormat="1">
      <c r="A224" s="227" t="str">
        <f>IF(Accueil!F225="","",Accueil!F225)</f>
        <v/>
      </c>
      <c r="B224" s="217" t="str">
        <f>IF(OR('Résultats élèves'!D216&lt;$E$4,'Résultats élèves'!D216="A"),'Groupes de besoin'!A224,"")</f>
        <v/>
      </c>
      <c r="C224" s="218" t="str">
        <f>IF(B224="","",'Résultats élèves'!D216)</f>
        <v/>
      </c>
      <c r="D224" s="219" t="str">
        <f>IF(OR(AND('Résultats élèves'!D216&gt;=$E$4,'Résultats élèves'!D216&lt;=$E$5),'Résultats élèves'!D216="A"),'Groupes de besoin'!A224,"")</f>
        <v/>
      </c>
      <c r="E224" s="220" t="str">
        <f>IF(D224="","",'Résultats élèves'!D216)</f>
        <v/>
      </c>
      <c r="F224" s="221"/>
      <c r="G224" s="217" t="str">
        <f>IF(OR('Résultats élèves'!E216&lt;$E$4,'Résultats élèves'!E216="A"),'Groupes de besoin'!A224,"")</f>
        <v/>
      </c>
      <c r="H224" s="218" t="str">
        <f>IF(G224="","",'Résultats élèves'!E216)</f>
        <v/>
      </c>
      <c r="I224" s="219" t="str">
        <f>IF(OR(AND('Résultats élèves'!E216&gt;=$E$4,'Résultats élèves'!E216&lt;=$E$5),'Résultats élèves'!E216="A"),'Groupes de besoin'!A224,"")</f>
        <v/>
      </c>
      <c r="J224" s="220" t="str">
        <f>IF(I224="","",'Résultats élèves'!E216)</f>
        <v/>
      </c>
      <c r="K224" s="221"/>
      <c r="L224" s="217" t="str">
        <f>IF(OR('Résultats élèves'!F216&lt;$E$4,'Résultats élèves'!F216="A"),'Groupes de besoin'!A224,"")</f>
        <v/>
      </c>
      <c r="M224" s="218" t="str">
        <f>IF(L224="","",'Résultats élèves'!F216)</f>
        <v/>
      </c>
      <c r="N224" s="219" t="str">
        <f>IF(OR(AND('Résultats élèves'!F216&gt;=$E$4,'Résultats élèves'!F216&lt;=$E$5),'Résultats élèves'!F216="A"),'Groupes de besoin'!A224,"")</f>
        <v/>
      </c>
      <c r="O224" s="220" t="str">
        <f>IF(N224="","",'Résultats élèves'!F216)</f>
        <v/>
      </c>
      <c r="P224" s="221"/>
      <c r="Q224" s="217" t="str">
        <f>IF(OR('Résultats élèves'!G216&lt;$E$4,'Résultats élèves'!G216="A"),'Groupes de besoin'!A224,"")</f>
        <v/>
      </c>
      <c r="R224" s="218" t="str">
        <f>IF(Q224="","",'Résultats élèves'!G216)</f>
        <v/>
      </c>
      <c r="S224" s="219" t="str">
        <f>IF(OR(AND('Résultats élèves'!G216&gt;=$E$4,'Résultats élèves'!G216&lt;=$E$5),'Résultats élèves'!G216="A"),'Groupes de besoin'!A224,"")</f>
        <v/>
      </c>
      <c r="T224" s="220" t="str">
        <f>IF(S224="","",'Résultats élèves'!G216)</f>
        <v/>
      </c>
      <c r="U224" s="221"/>
      <c r="V224" s="217" t="str">
        <f>IF(OR('Résultats élèves'!H216&lt;$E$4,'Résultats élèves'!H216="A"),'Groupes de besoin'!A224,"")</f>
        <v/>
      </c>
      <c r="W224" s="218" t="str">
        <f>IF(V224="","",'Résultats élèves'!H216)</f>
        <v/>
      </c>
      <c r="X224" s="219" t="str">
        <f>IF(OR(AND('Résultats élèves'!H216&gt;=$E$4,'Résultats élèves'!H216&lt;=$E$5),'Résultats élèves'!H216="A"),'Groupes de besoin'!A224,"")</f>
        <v/>
      </c>
      <c r="Y224" s="220" t="str">
        <f>IF(X224="","",'Résultats élèves'!H216)</f>
        <v/>
      </c>
      <c r="Z224" s="222"/>
      <c r="AA224" s="223">
        <f t="shared" si="4"/>
        <v>24</v>
      </c>
      <c r="AB224" s="224">
        <f t="shared" si="1"/>
        <v>20</v>
      </c>
      <c r="AC224" s="291" t="str">
        <f>IF(AA224&lt;$AA$9,#REF!,"")</f>
        <v/>
      </c>
      <c r="AD224" s="291"/>
      <c r="AE224" s="226"/>
      <c r="AF224" s="217" t="str">
        <f>IF(OR('Résultats élèves'!I216&lt;$E$4,'Résultats élèves'!I216="A"),'Groupes de besoin'!A224,"")</f>
        <v/>
      </c>
      <c r="AG224" s="218" t="str">
        <f>IF(AF224="","",'Résultats élèves'!I216)</f>
        <v/>
      </c>
      <c r="AH224" s="219" t="str">
        <f>IF(OR(AND('Résultats élèves'!I216&gt;=$E$4,'Résultats élèves'!I216&lt;=$E$5),'Résultats élèves'!I216="A"),'Groupes de besoin'!A224,"")</f>
        <v/>
      </c>
      <c r="AI224" s="220" t="str">
        <f>IF(AH224="","",'Résultats élèves'!I216)</f>
        <v/>
      </c>
      <c r="AJ224" s="221"/>
      <c r="AK224" s="217" t="str">
        <f>IF(OR('Résultats élèves'!J216&lt;$E$4,'Résultats élèves'!J216="A"),'Groupes de besoin'!A224,"")</f>
        <v/>
      </c>
      <c r="AL224" s="218" t="str">
        <f>IF(AK224="","",'Résultats élèves'!J216)</f>
        <v/>
      </c>
      <c r="AM224" s="219" t="str">
        <f>IF(OR(AND('Résultats élèves'!J216&gt;=$E$4,'Résultats élèves'!J216&lt;=$E$5),'Résultats élèves'!J216="A"),'Groupes de besoin'!A224,"")</f>
        <v/>
      </c>
      <c r="AN224" s="220" t="str">
        <f>IF(AM224="","",'Résultats élèves'!J216)</f>
        <v/>
      </c>
      <c r="AO224" s="221"/>
      <c r="AP224" s="217" t="str">
        <f>IF(OR('Résultats élèves'!K216&lt;$E$4,'Résultats élèves'!K216="A"),'Groupes de besoin'!A224,"")</f>
        <v/>
      </c>
      <c r="AQ224" s="218" t="str">
        <f>IF(AP224="","",'Résultats élèves'!K216)</f>
        <v/>
      </c>
      <c r="AR224" s="219" t="str">
        <f>IF(OR(AND('Résultats élèves'!K216&gt;=$E$4,'Résultats élèves'!K216&lt;=$E$5),'Résultats élèves'!K216="A"),'Groupes de besoin'!A224,"")</f>
        <v/>
      </c>
      <c r="AS224" s="220" t="str">
        <f>IF(AR224="","",'Résultats élèves'!K216)</f>
        <v/>
      </c>
      <c r="AT224" s="221"/>
      <c r="AU224" s="217" t="str">
        <f>IF(OR('Résultats élèves'!L216&lt;$E$4,'Résultats élèves'!L216="A"),'Groupes de besoin'!A224,"")</f>
        <v/>
      </c>
      <c r="AV224" s="218" t="str">
        <f>IF(AU224="","",'Résultats élèves'!L216)</f>
        <v/>
      </c>
      <c r="AW224" s="219" t="str">
        <f>IF(OR(AND('Résultats élèves'!L216&gt;=$E$4,'Résultats élèves'!L216&lt;=$E$5),'Résultats élèves'!L216="A"),'Groupes de besoin'!A224,"")</f>
        <v/>
      </c>
      <c r="AX224" s="220" t="str">
        <f>IF(AW224="","",'Résultats élèves'!L216)</f>
        <v/>
      </c>
      <c r="AY224" s="221"/>
      <c r="AZ224" s="217" t="str">
        <f>IF(OR('Résultats élèves'!M216&lt;$E$4,'Résultats élèves'!M216="A"),'Groupes de besoin'!A224,"")</f>
        <v/>
      </c>
      <c r="BA224" s="218" t="str">
        <f>IF(AZ224="","",'Résultats élèves'!M216)</f>
        <v/>
      </c>
      <c r="BB224" s="219" t="str">
        <f>IF(OR(AND('Résultats élèves'!M216&gt;=$E$4,'Résultats élèves'!M216&lt;=$E$5),'Résultats élèves'!M216="A"),'Groupes de besoin'!A224,"")</f>
        <v/>
      </c>
      <c r="BC224" s="220" t="str">
        <f>IF(BB224="","",'Résultats élèves'!M216)</f>
        <v/>
      </c>
    </row>
    <row r="225" spans="1:55" s="225" customFormat="1">
      <c r="A225" s="227" t="str">
        <f>IF(Accueil!F226="","",Accueil!F226)</f>
        <v/>
      </c>
      <c r="B225" s="217" t="str">
        <f>IF(OR('Résultats élèves'!D217&lt;$E$4,'Résultats élèves'!D217="A"),'Groupes de besoin'!A225,"")</f>
        <v/>
      </c>
      <c r="C225" s="218" t="str">
        <f>IF(B225="","",'Résultats élèves'!D217)</f>
        <v/>
      </c>
      <c r="D225" s="219" t="str">
        <f>IF(OR(AND('Résultats élèves'!D217&gt;=$E$4,'Résultats élèves'!D217&lt;=$E$5),'Résultats élèves'!D217="A"),'Groupes de besoin'!A225,"")</f>
        <v/>
      </c>
      <c r="E225" s="220" t="str">
        <f>IF(D225="","",'Résultats élèves'!D217)</f>
        <v/>
      </c>
      <c r="F225" s="221"/>
      <c r="G225" s="217" t="str">
        <f>IF(OR('Résultats élèves'!E217&lt;$E$4,'Résultats élèves'!E217="A"),'Groupes de besoin'!A225,"")</f>
        <v/>
      </c>
      <c r="H225" s="218" t="str">
        <f>IF(G225="","",'Résultats élèves'!E217)</f>
        <v/>
      </c>
      <c r="I225" s="219" t="str">
        <f>IF(OR(AND('Résultats élèves'!E217&gt;=$E$4,'Résultats élèves'!E217&lt;=$E$5),'Résultats élèves'!E217="A"),'Groupes de besoin'!A225,"")</f>
        <v/>
      </c>
      <c r="J225" s="220" t="str">
        <f>IF(I225="","",'Résultats élèves'!E217)</f>
        <v/>
      </c>
      <c r="K225" s="221"/>
      <c r="L225" s="217" t="str">
        <f>IF(OR('Résultats élèves'!F217&lt;$E$4,'Résultats élèves'!F217="A"),'Groupes de besoin'!A225,"")</f>
        <v/>
      </c>
      <c r="M225" s="218" t="str">
        <f>IF(L225="","",'Résultats élèves'!F217)</f>
        <v/>
      </c>
      <c r="N225" s="219" t="str">
        <f>IF(OR(AND('Résultats élèves'!F217&gt;=$E$4,'Résultats élèves'!F217&lt;=$E$5),'Résultats élèves'!F217="A"),'Groupes de besoin'!A225,"")</f>
        <v/>
      </c>
      <c r="O225" s="220" t="str">
        <f>IF(N225="","",'Résultats élèves'!F217)</f>
        <v/>
      </c>
      <c r="P225" s="221"/>
      <c r="Q225" s="217" t="str">
        <f>IF(OR('Résultats élèves'!G217&lt;$E$4,'Résultats élèves'!G217="A"),'Groupes de besoin'!A225,"")</f>
        <v/>
      </c>
      <c r="R225" s="218" t="str">
        <f>IF(Q225="","",'Résultats élèves'!G217)</f>
        <v/>
      </c>
      <c r="S225" s="219" t="str">
        <f>IF(OR(AND('Résultats élèves'!G217&gt;=$E$4,'Résultats élèves'!G217&lt;=$E$5),'Résultats élèves'!G217="A"),'Groupes de besoin'!A225,"")</f>
        <v/>
      </c>
      <c r="T225" s="220" t="str">
        <f>IF(S225="","",'Résultats élèves'!G217)</f>
        <v/>
      </c>
      <c r="U225" s="221"/>
      <c r="V225" s="217" t="str">
        <f>IF(OR('Résultats élèves'!H217&lt;$E$4,'Résultats élèves'!H217="A"),'Groupes de besoin'!A225,"")</f>
        <v/>
      </c>
      <c r="W225" s="218" t="str">
        <f>IF(V225="","",'Résultats élèves'!H217)</f>
        <v/>
      </c>
      <c r="X225" s="219" t="str">
        <f>IF(OR(AND('Résultats élèves'!H217&gt;=$E$4,'Résultats élèves'!H217&lt;=$E$5),'Résultats élèves'!H217="A"),'Groupes de besoin'!A225,"")</f>
        <v/>
      </c>
      <c r="Y225" s="220" t="str">
        <f>IF(X225="","",'Résultats élèves'!H217)</f>
        <v/>
      </c>
      <c r="Z225" s="222"/>
      <c r="AA225" s="223">
        <f t="shared" si="4"/>
        <v>24</v>
      </c>
      <c r="AB225" s="224">
        <f t="shared" si="1"/>
        <v>20</v>
      </c>
      <c r="AC225" s="291" t="str">
        <f>IF(AA225&lt;$AA$9,#REF!,"")</f>
        <v/>
      </c>
      <c r="AD225" s="291"/>
      <c r="AE225" s="226"/>
      <c r="AF225" s="217" t="str">
        <f>IF(OR('Résultats élèves'!I217&lt;$E$4,'Résultats élèves'!I217="A"),'Groupes de besoin'!A225,"")</f>
        <v/>
      </c>
      <c r="AG225" s="218" t="str">
        <f>IF(AF225="","",'Résultats élèves'!I217)</f>
        <v/>
      </c>
      <c r="AH225" s="219" t="str">
        <f>IF(OR(AND('Résultats élèves'!I217&gt;=$E$4,'Résultats élèves'!I217&lt;=$E$5),'Résultats élèves'!I217="A"),'Groupes de besoin'!A225,"")</f>
        <v/>
      </c>
      <c r="AI225" s="220" t="str">
        <f>IF(AH225="","",'Résultats élèves'!I217)</f>
        <v/>
      </c>
      <c r="AJ225" s="221"/>
      <c r="AK225" s="217" t="str">
        <f>IF(OR('Résultats élèves'!J217&lt;$E$4,'Résultats élèves'!J217="A"),'Groupes de besoin'!A225,"")</f>
        <v/>
      </c>
      <c r="AL225" s="218" t="str">
        <f>IF(AK225="","",'Résultats élèves'!J217)</f>
        <v/>
      </c>
      <c r="AM225" s="219" t="str">
        <f>IF(OR(AND('Résultats élèves'!J217&gt;=$E$4,'Résultats élèves'!J217&lt;=$E$5),'Résultats élèves'!J217="A"),'Groupes de besoin'!A225,"")</f>
        <v/>
      </c>
      <c r="AN225" s="220" t="str">
        <f>IF(AM225="","",'Résultats élèves'!J217)</f>
        <v/>
      </c>
      <c r="AO225" s="221"/>
      <c r="AP225" s="217" t="str">
        <f>IF(OR('Résultats élèves'!K217&lt;$E$4,'Résultats élèves'!K217="A"),'Groupes de besoin'!A225,"")</f>
        <v/>
      </c>
      <c r="AQ225" s="218" t="str">
        <f>IF(AP225="","",'Résultats élèves'!K217)</f>
        <v/>
      </c>
      <c r="AR225" s="219" t="str">
        <f>IF(OR(AND('Résultats élèves'!K217&gt;=$E$4,'Résultats élèves'!K217&lt;=$E$5),'Résultats élèves'!K217="A"),'Groupes de besoin'!A225,"")</f>
        <v/>
      </c>
      <c r="AS225" s="220" t="str">
        <f>IF(AR225="","",'Résultats élèves'!K217)</f>
        <v/>
      </c>
      <c r="AT225" s="221"/>
      <c r="AU225" s="217" t="str">
        <f>IF(OR('Résultats élèves'!L217&lt;$E$4,'Résultats élèves'!L217="A"),'Groupes de besoin'!A225,"")</f>
        <v/>
      </c>
      <c r="AV225" s="218" t="str">
        <f>IF(AU225="","",'Résultats élèves'!L217)</f>
        <v/>
      </c>
      <c r="AW225" s="219" t="str">
        <f>IF(OR(AND('Résultats élèves'!L217&gt;=$E$4,'Résultats élèves'!L217&lt;=$E$5),'Résultats élèves'!L217="A"),'Groupes de besoin'!A225,"")</f>
        <v/>
      </c>
      <c r="AX225" s="220" t="str">
        <f>IF(AW225="","",'Résultats élèves'!L217)</f>
        <v/>
      </c>
      <c r="AY225" s="221"/>
      <c r="AZ225" s="217" t="str">
        <f>IF(OR('Résultats élèves'!M217&lt;$E$4,'Résultats élèves'!M217="A"),'Groupes de besoin'!A225,"")</f>
        <v/>
      </c>
      <c r="BA225" s="218" t="str">
        <f>IF(AZ225="","",'Résultats élèves'!M217)</f>
        <v/>
      </c>
      <c r="BB225" s="219" t="str">
        <f>IF(OR(AND('Résultats élèves'!M217&gt;=$E$4,'Résultats élèves'!M217&lt;=$E$5),'Résultats élèves'!M217="A"),'Groupes de besoin'!A225,"")</f>
        <v/>
      </c>
      <c r="BC225" s="220" t="str">
        <f>IF(BB225="","",'Résultats élèves'!M217)</f>
        <v/>
      </c>
    </row>
    <row r="226" spans="1:55" s="225" customFormat="1">
      <c r="A226" s="227" t="str">
        <f>IF(Accueil!F227="","",Accueil!F227)</f>
        <v/>
      </c>
      <c r="B226" s="217" t="str">
        <f>IF(OR('Résultats élèves'!D218&lt;$E$4,'Résultats élèves'!D218="A"),'Groupes de besoin'!A226,"")</f>
        <v/>
      </c>
      <c r="C226" s="218" t="str">
        <f>IF(B226="","",'Résultats élèves'!D218)</f>
        <v/>
      </c>
      <c r="D226" s="219" t="str">
        <f>IF(OR(AND('Résultats élèves'!D218&gt;=$E$4,'Résultats élèves'!D218&lt;=$E$5),'Résultats élèves'!D218="A"),'Groupes de besoin'!A226,"")</f>
        <v/>
      </c>
      <c r="E226" s="220" t="str">
        <f>IF(D226="","",'Résultats élèves'!D218)</f>
        <v/>
      </c>
      <c r="F226" s="221"/>
      <c r="G226" s="217" t="str">
        <f>IF(OR('Résultats élèves'!E218&lt;$E$4,'Résultats élèves'!E218="A"),'Groupes de besoin'!A226,"")</f>
        <v/>
      </c>
      <c r="H226" s="218" t="str">
        <f>IF(G226="","",'Résultats élèves'!E218)</f>
        <v/>
      </c>
      <c r="I226" s="219" t="str">
        <f>IF(OR(AND('Résultats élèves'!E218&gt;=$E$4,'Résultats élèves'!E218&lt;=$E$5),'Résultats élèves'!E218="A"),'Groupes de besoin'!A226,"")</f>
        <v/>
      </c>
      <c r="J226" s="220" t="str">
        <f>IF(I226="","",'Résultats élèves'!E218)</f>
        <v/>
      </c>
      <c r="K226" s="221"/>
      <c r="L226" s="217" t="str">
        <f>IF(OR('Résultats élèves'!F218&lt;$E$4,'Résultats élèves'!F218="A"),'Groupes de besoin'!A226,"")</f>
        <v/>
      </c>
      <c r="M226" s="218" t="str">
        <f>IF(L226="","",'Résultats élèves'!F218)</f>
        <v/>
      </c>
      <c r="N226" s="219" t="str">
        <f>IF(OR(AND('Résultats élèves'!F218&gt;=$E$4,'Résultats élèves'!F218&lt;=$E$5),'Résultats élèves'!F218="A"),'Groupes de besoin'!A226,"")</f>
        <v/>
      </c>
      <c r="O226" s="220" t="str">
        <f>IF(N226="","",'Résultats élèves'!F218)</f>
        <v/>
      </c>
      <c r="P226" s="221"/>
      <c r="Q226" s="217" t="str">
        <f>IF(OR('Résultats élèves'!G218&lt;$E$4,'Résultats élèves'!G218="A"),'Groupes de besoin'!A226,"")</f>
        <v/>
      </c>
      <c r="R226" s="218" t="str">
        <f>IF(Q226="","",'Résultats élèves'!G218)</f>
        <v/>
      </c>
      <c r="S226" s="219" t="str">
        <f>IF(OR(AND('Résultats élèves'!G218&gt;=$E$4,'Résultats élèves'!G218&lt;=$E$5),'Résultats élèves'!G218="A"),'Groupes de besoin'!A226,"")</f>
        <v/>
      </c>
      <c r="T226" s="220" t="str">
        <f>IF(S226="","",'Résultats élèves'!G218)</f>
        <v/>
      </c>
      <c r="U226" s="221"/>
      <c r="V226" s="217" t="str">
        <f>IF(OR('Résultats élèves'!H218&lt;$E$4,'Résultats élèves'!H218="A"),'Groupes de besoin'!A226,"")</f>
        <v/>
      </c>
      <c r="W226" s="218" t="str">
        <f>IF(V226="","",'Résultats élèves'!H218)</f>
        <v/>
      </c>
      <c r="X226" s="219" t="str">
        <f>IF(OR(AND('Résultats élèves'!H218&gt;=$E$4,'Résultats élèves'!H218&lt;=$E$5),'Résultats élèves'!H218="A"),'Groupes de besoin'!A226,"")</f>
        <v/>
      </c>
      <c r="Y226" s="220" t="str">
        <f>IF(X226="","",'Résultats élèves'!H218)</f>
        <v/>
      </c>
      <c r="Z226" s="222"/>
      <c r="AA226" s="223">
        <f t="shared" si="4"/>
        <v>24</v>
      </c>
      <c r="AB226" s="224">
        <f t="shared" si="1"/>
        <v>20</v>
      </c>
      <c r="AC226" s="291" t="str">
        <f>IF(AA226&lt;$AA$9,#REF!,"")</f>
        <v/>
      </c>
      <c r="AD226" s="291"/>
      <c r="AE226" s="226"/>
      <c r="AF226" s="217" t="str">
        <f>IF(OR('Résultats élèves'!I218&lt;$E$4,'Résultats élèves'!I218="A"),'Groupes de besoin'!A226,"")</f>
        <v/>
      </c>
      <c r="AG226" s="218" t="str">
        <f>IF(AF226="","",'Résultats élèves'!I218)</f>
        <v/>
      </c>
      <c r="AH226" s="219" t="str">
        <f>IF(OR(AND('Résultats élèves'!I218&gt;=$E$4,'Résultats élèves'!I218&lt;=$E$5),'Résultats élèves'!I218="A"),'Groupes de besoin'!A226,"")</f>
        <v/>
      </c>
      <c r="AI226" s="220" t="str">
        <f>IF(AH226="","",'Résultats élèves'!I218)</f>
        <v/>
      </c>
      <c r="AJ226" s="221"/>
      <c r="AK226" s="217" t="str">
        <f>IF(OR('Résultats élèves'!J218&lt;$E$4,'Résultats élèves'!J218="A"),'Groupes de besoin'!A226,"")</f>
        <v/>
      </c>
      <c r="AL226" s="218" t="str">
        <f>IF(AK226="","",'Résultats élèves'!J218)</f>
        <v/>
      </c>
      <c r="AM226" s="219" t="str">
        <f>IF(OR(AND('Résultats élèves'!J218&gt;=$E$4,'Résultats élèves'!J218&lt;=$E$5),'Résultats élèves'!J218="A"),'Groupes de besoin'!A226,"")</f>
        <v/>
      </c>
      <c r="AN226" s="220" t="str">
        <f>IF(AM226="","",'Résultats élèves'!J218)</f>
        <v/>
      </c>
      <c r="AO226" s="221"/>
      <c r="AP226" s="217" t="str">
        <f>IF(OR('Résultats élèves'!K218&lt;$E$4,'Résultats élèves'!K218="A"),'Groupes de besoin'!A226,"")</f>
        <v/>
      </c>
      <c r="AQ226" s="218" t="str">
        <f>IF(AP226="","",'Résultats élèves'!K218)</f>
        <v/>
      </c>
      <c r="AR226" s="219" t="str">
        <f>IF(OR(AND('Résultats élèves'!K218&gt;=$E$4,'Résultats élèves'!K218&lt;=$E$5),'Résultats élèves'!K218="A"),'Groupes de besoin'!A226,"")</f>
        <v/>
      </c>
      <c r="AS226" s="220" t="str">
        <f>IF(AR226="","",'Résultats élèves'!K218)</f>
        <v/>
      </c>
      <c r="AT226" s="221"/>
      <c r="AU226" s="217" t="str">
        <f>IF(OR('Résultats élèves'!L218&lt;$E$4,'Résultats élèves'!L218="A"),'Groupes de besoin'!A226,"")</f>
        <v/>
      </c>
      <c r="AV226" s="218" t="str">
        <f>IF(AU226="","",'Résultats élèves'!L218)</f>
        <v/>
      </c>
      <c r="AW226" s="219" t="str">
        <f>IF(OR(AND('Résultats élèves'!L218&gt;=$E$4,'Résultats élèves'!L218&lt;=$E$5),'Résultats élèves'!L218="A"),'Groupes de besoin'!A226,"")</f>
        <v/>
      </c>
      <c r="AX226" s="220" t="str">
        <f>IF(AW226="","",'Résultats élèves'!L218)</f>
        <v/>
      </c>
      <c r="AY226" s="221"/>
      <c r="AZ226" s="217" t="str">
        <f>IF(OR('Résultats élèves'!M218&lt;$E$4,'Résultats élèves'!M218="A"),'Groupes de besoin'!A226,"")</f>
        <v/>
      </c>
      <c r="BA226" s="218" t="str">
        <f>IF(AZ226="","",'Résultats élèves'!M218)</f>
        <v/>
      </c>
      <c r="BB226" s="219" t="str">
        <f>IF(OR(AND('Résultats élèves'!M218&gt;=$E$4,'Résultats élèves'!M218&lt;=$E$5),'Résultats élèves'!M218="A"),'Groupes de besoin'!A226,"")</f>
        <v/>
      </c>
      <c r="BC226" s="220" t="str">
        <f>IF(BB226="","",'Résultats élèves'!M218)</f>
        <v/>
      </c>
    </row>
    <row r="227" spans="1:55" s="225" customFormat="1">
      <c r="A227" s="227" t="str">
        <f>IF(Accueil!F228="","",Accueil!F228)</f>
        <v/>
      </c>
      <c r="B227" s="217" t="str">
        <f>IF(OR('Résultats élèves'!D219&lt;$E$4,'Résultats élèves'!D219="A"),'Groupes de besoin'!A227,"")</f>
        <v/>
      </c>
      <c r="C227" s="218" t="str">
        <f>IF(B227="","",'Résultats élèves'!D219)</f>
        <v/>
      </c>
      <c r="D227" s="219" t="str">
        <f>IF(OR(AND('Résultats élèves'!D219&gt;=$E$4,'Résultats élèves'!D219&lt;=$E$5),'Résultats élèves'!D219="A"),'Groupes de besoin'!A227,"")</f>
        <v/>
      </c>
      <c r="E227" s="220" t="str">
        <f>IF(D227="","",'Résultats élèves'!D219)</f>
        <v/>
      </c>
      <c r="F227" s="221"/>
      <c r="G227" s="217" t="str">
        <f>IF(OR('Résultats élèves'!E219&lt;$E$4,'Résultats élèves'!E219="A"),'Groupes de besoin'!A227,"")</f>
        <v/>
      </c>
      <c r="H227" s="218" t="str">
        <f>IF(G227="","",'Résultats élèves'!E219)</f>
        <v/>
      </c>
      <c r="I227" s="219" t="str">
        <f>IF(OR(AND('Résultats élèves'!E219&gt;=$E$4,'Résultats élèves'!E219&lt;=$E$5),'Résultats élèves'!E219="A"),'Groupes de besoin'!A227,"")</f>
        <v/>
      </c>
      <c r="J227" s="220" t="str">
        <f>IF(I227="","",'Résultats élèves'!E219)</f>
        <v/>
      </c>
      <c r="K227" s="221"/>
      <c r="L227" s="217" t="str">
        <f>IF(OR('Résultats élèves'!F219&lt;$E$4,'Résultats élèves'!F219="A"),'Groupes de besoin'!A227,"")</f>
        <v/>
      </c>
      <c r="M227" s="218" t="str">
        <f>IF(L227="","",'Résultats élèves'!F219)</f>
        <v/>
      </c>
      <c r="N227" s="219" t="str">
        <f>IF(OR(AND('Résultats élèves'!F219&gt;=$E$4,'Résultats élèves'!F219&lt;=$E$5),'Résultats élèves'!F219="A"),'Groupes de besoin'!A227,"")</f>
        <v/>
      </c>
      <c r="O227" s="220" t="str">
        <f>IF(N227="","",'Résultats élèves'!F219)</f>
        <v/>
      </c>
      <c r="P227" s="221"/>
      <c r="Q227" s="217" t="str">
        <f>IF(OR('Résultats élèves'!G219&lt;$E$4,'Résultats élèves'!G219="A"),'Groupes de besoin'!A227,"")</f>
        <v/>
      </c>
      <c r="R227" s="218" t="str">
        <f>IF(Q227="","",'Résultats élèves'!G219)</f>
        <v/>
      </c>
      <c r="S227" s="219" t="str">
        <f>IF(OR(AND('Résultats élèves'!G219&gt;=$E$4,'Résultats élèves'!G219&lt;=$E$5),'Résultats élèves'!G219="A"),'Groupes de besoin'!A227,"")</f>
        <v/>
      </c>
      <c r="T227" s="220" t="str">
        <f>IF(S227="","",'Résultats élèves'!G219)</f>
        <v/>
      </c>
      <c r="U227" s="221"/>
      <c r="V227" s="217" t="str">
        <f>IF(OR('Résultats élèves'!H219&lt;$E$4,'Résultats élèves'!H219="A"),'Groupes de besoin'!A227,"")</f>
        <v/>
      </c>
      <c r="W227" s="218" t="str">
        <f>IF(V227="","",'Résultats élèves'!H219)</f>
        <v/>
      </c>
      <c r="X227" s="219" t="str">
        <f>IF(OR(AND('Résultats élèves'!H219&gt;=$E$4,'Résultats élèves'!H219&lt;=$E$5),'Résultats élèves'!H219="A"),'Groupes de besoin'!A227,"")</f>
        <v/>
      </c>
      <c r="Y227" s="220" t="str">
        <f>IF(X227="","",'Résultats élèves'!H219)</f>
        <v/>
      </c>
      <c r="Z227" s="222"/>
      <c r="AA227" s="223">
        <f t="shared" si="4"/>
        <v>24</v>
      </c>
      <c r="AB227" s="224">
        <f t="shared" si="1"/>
        <v>20</v>
      </c>
      <c r="AC227" s="291" t="str">
        <f>IF(AA227&lt;$AA$9,#REF!,"")</f>
        <v/>
      </c>
      <c r="AD227" s="291"/>
      <c r="AE227" s="226"/>
      <c r="AF227" s="217" t="str">
        <f>IF(OR('Résultats élèves'!I219&lt;$E$4,'Résultats élèves'!I219="A"),'Groupes de besoin'!A227,"")</f>
        <v/>
      </c>
      <c r="AG227" s="218" t="str">
        <f>IF(AF227="","",'Résultats élèves'!I219)</f>
        <v/>
      </c>
      <c r="AH227" s="219" t="str">
        <f>IF(OR(AND('Résultats élèves'!I219&gt;=$E$4,'Résultats élèves'!I219&lt;=$E$5),'Résultats élèves'!I219="A"),'Groupes de besoin'!A227,"")</f>
        <v/>
      </c>
      <c r="AI227" s="220" t="str">
        <f>IF(AH227="","",'Résultats élèves'!I219)</f>
        <v/>
      </c>
      <c r="AJ227" s="221"/>
      <c r="AK227" s="217" t="str">
        <f>IF(OR('Résultats élèves'!J219&lt;$E$4,'Résultats élèves'!J219="A"),'Groupes de besoin'!A227,"")</f>
        <v/>
      </c>
      <c r="AL227" s="218" t="str">
        <f>IF(AK227="","",'Résultats élèves'!J219)</f>
        <v/>
      </c>
      <c r="AM227" s="219" t="str">
        <f>IF(OR(AND('Résultats élèves'!J219&gt;=$E$4,'Résultats élèves'!J219&lt;=$E$5),'Résultats élèves'!J219="A"),'Groupes de besoin'!A227,"")</f>
        <v/>
      </c>
      <c r="AN227" s="220" t="str">
        <f>IF(AM227="","",'Résultats élèves'!J219)</f>
        <v/>
      </c>
      <c r="AO227" s="221"/>
      <c r="AP227" s="217" t="str">
        <f>IF(OR('Résultats élèves'!K219&lt;$E$4,'Résultats élèves'!K219="A"),'Groupes de besoin'!A227,"")</f>
        <v/>
      </c>
      <c r="AQ227" s="218" t="str">
        <f>IF(AP227="","",'Résultats élèves'!K219)</f>
        <v/>
      </c>
      <c r="AR227" s="219" t="str">
        <f>IF(OR(AND('Résultats élèves'!K219&gt;=$E$4,'Résultats élèves'!K219&lt;=$E$5),'Résultats élèves'!K219="A"),'Groupes de besoin'!A227,"")</f>
        <v/>
      </c>
      <c r="AS227" s="220" t="str">
        <f>IF(AR227="","",'Résultats élèves'!K219)</f>
        <v/>
      </c>
      <c r="AT227" s="221"/>
      <c r="AU227" s="217" t="str">
        <f>IF(OR('Résultats élèves'!L219&lt;$E$4,'Résultats élèves'!L219="A"),'Groupes de besoin'!A227,"")</f>
        <v/>
      </c>
      <c r="AV227" s="218" t="str">
        <f>IF(AU227="","",'Résultats élèves'!L219)</f>
        <v/>
      </c>
      <c r="AW227" s="219" t="str">
        <f>IF(OR(AND('Résultats élèves'!L219&gt;=$E$4,'Résultats élèves'!L219&lt;=$E$5),'Résultats élèves'!L219="A"),'Groupes de besoin'!A227,"")</f>
        <v/>
      </c>
      <c r="AX227" s="220" t="str">
        <f>IF(AW227="","",'Résultats élèves'!L219)</f>
        <v/>
      </c>
      <c r="AY227" s="221"/>
      <c r="AZ227" s="217" t="str">
        <f>IF(OR('Résultats élèves'!M219&lt;$E$4,'Résultats élèves'!M219="A"),'Groupes de besoin'!A227,"")</f>
        <v/>
      </c>
      <c r="BA227" s="218" t="str">
        <f>IF(AZ227="","",'Résultats élèves'!M219)</f>
        <v/>
      </c>
      <c r="BB227" s="219" t="str">
        <f>IF(OR(AND('Résultats élèves'!M219&gt;=$E$4,'Résultats élèves'!M219&lt;=$E$5),'Résultats élèves'!M219="A"),'Groupes de besoin'!A227,"")</f>
        <v/>
      </c>
      <c r="BC227" s="220" t="str">
        <f>IF(BB227="","",'Résultats élèves'!M219)</f>
        <v/>
      </c>
    </row>
    <row r="228" spans="1:55" s="225" customFormat="1">
      <c r="A228" s="227" t="str">
        <f>IF(Accueil!F229="","",Accueil!F229)</f>
        <v/>
      </c>
      <c r="B228" s="217" t="str">
        <f>IF(OR('Résultats élèves'!D220&lt;$E$4,'Résultats élèves'!D220="A"),'Groupes de besoin'!A228,"")</f>
        <v/>
      </c>
      <c r="C228" s="218" t="str">
        <f>IF(B228="","",'Résultats élèves'!D220)</f>
        <v/>
      </c>
      <c r="D228" s="219" t="str">
        <f>IF(OR(AND('Résultats élèves'!D220&gt;=$E$4,'Résultats élèves'!D220&lt;=$E$5),'Résultats élèves'!D220="A"),'Groupes de besoin'!A228,"")</f>
        <v/>
      </c>
      <c r="E228" s="220" t="str">
        <f>IF(D228="","",'Résultats élèves'!D220)</f>
        <v/>
      </c>
      <c r="F228" s="221"/>
      <c r="G228" s="217" t="str">
        <f>IF(OR('Résultats élèves'!E220&lt;$E$4,'Résultats élèves'!E220="A"),'Groupes de besoin'!A228,"")</f>
        <v/>
      </c>
      <c r="H228" s="218" t="str">
        <f>IF(G228="","",'Résultats élèves'!E220)</f>
        <v/>
      </c>
      <c r="I228" s="219" t="str">
        <f>IF(OR(AND('Résultats élèves'!E220&gt;=$E$4,'Résultats élèves'!E220&lt;=$E$5),'Résultats élèves'!E220="A"),'Groupes de besoin'!A228,"")</f>
        <v/>
      </c>
      <c r="J228" s="220" t="str">
        <f>IF(I228="","",'Résultats élèves'!E220)</f>
        <v/>
      </c>
      <c r="K228" s="221"/>
      <c r="L228" s="217" t="str">
        <f>IF(OR('Résultats élèves'!F220&lt;$E$4,'Résultats élèves'!F220="A"),'Groupes de besoin'!A228,"")</f>
        <v/>
      </c>
      <c r="M228" s="218" t="str">
        <f>IF(L228="","",'Résultats élèves'!F220)</f>
        <v/>
      </c>
      <c r="N228" s="219" t="str">
        <f>IF(OR(AND('Résultats élèves'!F220&gt;=$E$4,'Résultats élèves'!F220&lt;=$E$5),'Résultats élèves'!F220="A"),'Groupes de besoin'!A228,"")</f>
        <v/>
      </c>
      <c r="O228" s="220" t="str">
        <f>IF(N228="","",'Résultats élèves'!F220)</f>
        <v/>
      </c>
      <c r="P228" s="221"/>
      <c r="Q228" s="217" t="str">
        <f>IF(OR('Résultats élèves'!G220&lt;$E$4,'Résultats élèves'!G220="A"),'Groupes de besoin'!A228,"")</f>
        <v/>
      </c>
      <c r="R228" s="218" t="str">
        <f>IF(Q228="","",'Résultats élèves'!G220)</f>
        <v/>
      </c>
      <c r="S228" s="219" t="str">
        <f>IF(OR(AND('Résultats élèves'!G220&gt;=$E$4,'Résultats élèves'!G220&lt;=$E$5),'Résultats élèves'!G220="A"),'Groupes de besoin'!A228,"")</f>
        <v/>
      </c>
      <c r="T228" s="220" t="str">
        <f>IF(S228="","",'Résultats élèves'!G220)</f>
        <v/>
      </c>
      <c r="U228" s="221"/>
      <c r="V228" s="217" t="str">
        <f>IF(OR('Résultats élèves'!H220&lt;$E$4,'Résultats élèves'!H220="A"),'Groupes de besoin'!A228,"")</f>
        <v/>
      </c>
      <c r="W228" s="218" t="str">
        <f>IF(V228="","",'Résultats élèves'!H220)</f>
        <v/>
      </c>
      <c r="X228" s="219" t="str">
        <f>IF(OR(AND('Résultats élèves'!H220&gt;=$E$4,'Résultats élèves'!H220&lt;=$E$5),'Résultats élèves'!H220="A"),'Groupes de besoin'!A228,"")</f>
        <v/>
      </c>
      <c r="Y228" s="220" t="str">
        <f>IF(X228="","",'Résultats élèves'!H220)</f>
        <v/>
      </c>
      <c r="Z228" s="222"/>
      <c r="AA228" s="223">
        <f t="shared" si="4"/>
        <v>24</v>
      </c>
      <c r="AB228" s="224">
        <f t="shared" si="1"/>
        <v>20</v>
      </c>
      <c r="AC228" s="291" t="str">
        <f>IF(AA228&lt;$AA$9,#REF!,"")</f>
        <v/>
      </c>
      <c r="AD228" s="291"/>
      <c r="AE228" s="226"/>
      <c r="AF228" s="217" t="str">
        <f>IF(OR('Résultats élèves'!I220&lt;$E$4,'Résultats élèves'!I220="A"),'Groupes de besoin'!A228,"")</f>
        <v/>
      </c>
      <c r="AG228" s="218" t="str">
        <f>IF(AF228="","",'Résultats élèves'!I220)</f>
        <v/>
      </c>
      <c r="AH228" s="219" t="str">
        <f>IF(OR(AND('Résultats élèves'!I220&gt;=$E$4,'Résultats élèves'!I220&lt;=$E$5),'Résultats élèves'!I220="A"),'Groupes de besoin'!A228,"")</f>
        <v/>
      </c>
      <c r="AI228" s="220" t="str">
        <f>IF(AH228="","",'Résultats élèves'!I220)</f>
        <v/>
      </c>
      <c r="AJ228" s="221"/>
      <c r="AK228" s="217" t="str">
        <f>IF(OR('Résultats élèves'!J220&lt;$E$4,'Résultats élèves'!J220="A"),'Groupes de besoin'!A228,"")</f>
        <v/>
      </c>
      <c r="AL228" s="218" t="str">
        <f>IF(AK228="","",'Résultats élèves'!J220)</f>
        <v/>
      </c>
      <c r="AM228" s="219" t="str">
        <f>IF(OR(AND('Résultats élèves'!J220&gt;=$E$4,'Résultats élèves'!J220&lt;=$E$5),'Résultats élèves'!J220="A"),'Groupes de besoin'!A228,"")</f>
        <v/>
      </c>
      <c r="AN228" s="220" t="str">
        <f>IF(AM228="","",'Résultats élèves'!J220)</f>
        <v/>
      </c>
      <c r="AO228" s="221"/>
      <c r="AP228" s="217" t="str">
        <f>IF(OR('Résultats élèves'!K220&lt;$E$4,'Résultats élèves'!K220="A"),'Groupes de besoin'!A228,"")</f>
        <v/>
      </c>
      <c r="AQ228" s="218" t="str">
        <f>IF(AP228="","",'Résultats élèves'!K220)</f>
        <v/>
      </c>
      <c r="AR228" s="219" t="str">
        <f>IF(OR(AND('Résultats élèves'!K220&gt;=$E$4,'Résultats élèves'!K220&lt;=$E$5),'Résultats élèves'!K220="A"),'Groupes de besoin'!A228,"")</f>
        <v/>
      </c>
      <c r="AS228" s="220" t="str">
        <f>IF(AR228="","",'Résultats élèves'!K220)</f>
        <v/>
      </c>
      <c r="AT228" s="221"/>
      <c r="AU228" s="217" t="str">
        <f>IF(OR('Résultats élèves'!L220&lt;$E$4,'Résultats élèves'!L220="A"),'Groupes de besoin'!A228,"")</f>
        <v/>
      </c>
      <c r="AV228" s="218" t="str">
        <f>IF(AU228="","",'Résultats élèves'!L220)</f>
        <v/>
      </c>
      <c r="AW228" s="219" t="str">
        <f>IF(OR(AND('Résultats élèves'!L220&gt;=$E$4,'Résultats élèves'!L220&lt;=$E$5),'Résultats élèves'!L220="A"),'Groupes de besoin'!A228,"")</f>
        <v/>
      </c>
      <c r="AX228" s="220" t="str">
        <f>IF(AW228="","",'Résultats élèves'!L220)</f>
        <v/>
      </c>
      <c r="AY228" s="221"/>
      <c r="AZ228" s="217" t="str">
        <f>IF(OR('Résultats élèves'!M220&lt;$E$4,'Résultats élèves'!M220="A"),'Groupes de besoin'!A228,"")</f>
        <v/>
      </c>
      <c r="BA228" s="218" t="str">
        <f>IF(AZ228="","",'Résultats élèves'!M220)</f>
        <v/>
      </c>
      <c r="BB228" s="219" t="str">
        <f>IF(OR(AND('Résultats élèves'!M220&gt;=$E$4,'Résultats élèves'!M220&lt;=$E$5),'Résultats élèves'!M220="A"),'Groupes de besoin'!A228,"")</f>
        <v/>
      </c>
      <c r="BC228" s="220" t="str">
        <f>IF(BB228="","",'Résultats élèves'!M220)</f>
        <v/>
      </c>
    </row>
    <row r="229" spans="1:55" s="225" customFormat="1">
      <c r="A229" s="227" t="str">
        <f>IF(Accueil!F230="","",Accueil!F230)</f>
        <v/>
      </c>
      <c r="B229" s="217" t="str">
        <f>IF(OR('Résultats élèves'!D221&lt;$E$4,'Résultats élèves'!D221="A"),'Groupes de besoin'!A229,"")</f>
        <v/>
      </c>
      <c r="C229" s="218" t="str">
        <f>IF(B229="","",'Résultats élèves'!D221)</f>
        <v/>
      </c>
      <c r="D229" s="219" t="str">
        <f>IF(OR(AND('Résultats élèves'!D221&gt;=$E$4,'Résultats élèves'!D221&lt;=$E$5),'Résultats élèves'!D221="A"),'Groupes de besoin'!A229,"")</f>
        <v/>
      </c>
      <c r="E229" s="220" t="str">
        <f>IF(D229="","",'Résultats élèves'!D221)</f>
        <v/>
      </c>
      <c r="F229" s="221"/>
      <c r="G229" s="217" t="str">
        <f>IF(OR('Résultats élèves'!E221&lt;$E$4,'Résultats élèves'!E221="A"),'Groupes de besoin'!A229,"")</f>
        <v/>
      </c>
      <c r="H229" s="218" t="str">
        <f>IF(G229="","",'Résultats élèves'!E221)</f>
        <v/>
      </c>
      <c r="I229" s="219" t="str">
        <f>IF(OR(AND('Résultats élèves'!E221&gt;=$E$4,'Résultats élèves'!E221&lt;=$E$5),'Résultats élèves'!E221="A"),'Groupes de besoin'!A229,"")</f>
        <v/>
      </c>
      <c r="J229" s="220" t="str">
        <f>IF(I229="","",'Résultats élèves'!E221)</f>
        <v/>
      </c>
      <c r="K229" s="221"/>
      <c r="L229" s="217" t="str">
        <f>IF(OR('Résultats élèves'!F221&lt;$E$4,'Résultats élèves'!F221="A"),'Groupes de besoin'!A229,"")</f>
        <v/>
      </c>
      <c r="M229" s="218" t="str">
        <f>IF(L229="","",'Résultats élèves'!F221)</f>
        <v/>
      </c>
      <c r="N229" s="219" t="str">
        <f>IF(OR(AND('Résultats élèves'!F221&gt;=$E$4,'Résultats élèves'!F221&lt;=$E$5),'Résultats élèves'!F221="A"),'Groupes de besoin'!A229,"")</f>
        <v/>
      </c>
      <c r="O229" s="220" t="str">
        <f>IF(N229="","",'Résultats élèves'!F221)</f>
        <v/>
      </c>
      <c r="P229" s="221"/>
      <c r="Q229" s="217" t="str">
        <f>IF(OR('Résultats élèves'!G221&lt;$E$4,'Résultats élèves'!G221="A"),'Groupes de besoin'!A229,"")</f>
        <v/>
      </c>
      <c r="R229" s="218" t="str">
        <f>IF(Q229="","",'Résultats élèves'!G221)</f>
        <v/>
      </c>
      <c r="S229" s="219" t="str">
        <f>IF(OR(AND('Résultats élèves'!G221&gt;=$E$4,'Résultats élèves'!G221&lt;=$E$5),'Résultats élèves'!G221="A"),'Groupes de besoin'!A229,"")</f>
        <v/>
      </c>
      <c r="T229" s="220" t="str">
        <f>IF(S229="","",'Résultats élèves'!G221)</f>
        <v/>
      </c>
      <c r="U229" s="221"/>
      <c r="V229" s="217" t="str">
        <f>IF(OR('Résultats élèves'!H221&lt;$E$4,'Résultats élèves'!H221="A"),'Groupes de besoin'!A229,"")</f>
        <v/>
      </c>
      <c r="W229" s="218" t="str">
        <f>IF(V229="","",'Résultats élèves'!H221)</f>
        <v/>
      </c>
      <c r="X229" s="219" t="str">
        <f>IF(OR(AND('Résultats élèves'!H221&gt;=$E$4,'Résultats élèves'!H221&lt;=$E$5),'Résultats élèves'!H221="A"),'Groupes de besoin'!A229,"")</f>
        <v/>
      </c>
      <c r="Y229" s="220" t="str">
        <f>IF(X229="","",'Résultats élèves'!H221)</f>
        <v/>
      </c>
      <c r="Z229" s="222"/>
      <c r="AA229" s="223">
        <f t="shared" si="4"/>
        <v>24</v>
      </c>
      <c r="AB229" s="224">
        <f t="shared" si="1"/>
        <v>20</v>
      </c>
      <c r="AC229" s="291" t="str">
        <f>IF(AA229&lt;$AA$9,#REF!,"")</f>
        <v/>
      </c>
      <c r="AD229" s="291"/>
      <c r="AE229" s="226"/>
      <c r="AF229" s="217" t="str">
        <f>IF(OR('Résultats élèves'!I221&lt;$E$4,'Résultats élèves'!I221="A"),'Groupes de besoin'!A229,"")</f>
        <v/>
      </c>
      <c r="AG229" s="218" t="str">
        <f>IF(AF229="","",'Résultats élèves'!I221)</f>
        <v/>
      </c>
      <c r="AH229" s="219" t="str">
        <f>IF(OR(AND('Résultats élèves'!I221&gt;=$E$4,'Résultats élèves'!I221&lt;=$E$5),'Résultats élèves'!I221="A"),'Groupes de besoin'!A229,"")</f>
        <v/>
      </c>
      <c r="AI229" s="220" t="str">
        <f>IF(AH229="","",'Résultats élèves'!I221)</f>
        <v/>
      </c>
      <c r="AJ229" s="221"/>
      <c r="AK229" s="217" t="str">
        <f>IF(OR('Résultats élèves'!J221&lt;$E$4,'Résultats élèves'!J221="A"),'Groupes de besoin'!A229,"")</f>
        <v/>
      </c>
      <c r="AL229" s="218" t="str">
        <f>IF(AK229="","",'Résultats élèves'!J221)</f>
        <v/>
      </c>
      <c r="AM229" s="219" t="str">
        <f>IF(OR(AND('Résultats élèves'!J221&gt;=$E$4,'Résultats élèves'!J221&lt;=$E$5),'Résultats élèves'!J221="A"),'Groupes de besoin'!A229,"")</f>
        <v/>
      </c>
      <c r="AN229" s="220" t="str">
        <f>IF(AM229="","",'Résultats élèves'!J221)</f>
        <v/>
      </c>
      <c r="AO229" s="221"/>
      <c r="AP229" s="217" t="str">
        <f>IF(OR('Résultats élèves'!K221&lt;$E$4,'Résultats élèves'!K221="A"),'Groupes de besoin'!A229,"")</f>
        <v/>
      </c>
      <c r="AQ229" s="218" t="str">
        <f>IF(AP229="","",'Résultats élèves'!K221)</f>
        <v/>
      </c>
      <c r="AR229" s="219" t="str">
        <f>IF(OR(AND('Résultats élèves'!K221&gt;=$E$4,'Résultats élèves'!K221&lt;=$E$5),'Résultats élèves'!K221="A"),'Groupes de besoin'!A229,"")</f>
        <v/>
      </c>
      <c r="AS229" s="220" t="str">
        <f>IF(AR229="","",'Résultats élèves'!K221)</f>
        <v/>
      </c>
      <c r="AT229" s="221"/>
      <c r="AU229" s="217" t="str">
        <f>IF(OR('Résultats élèves'!L221&lt;$E$4,'Résultats élèves'!L221="A"),'Groupes de besoin'!A229,"")</f>
        <v/>
      </c>
      <c r="AV229" s="218" t="str">
        <f>IF(AU229="","",'Résultats élèves'!L221)</f>
        <v/>
      </c>
      <c r="AW229" s="219" t="str">
        <f>IF(OR(AND('Résultats élèves'!L221&gt;=$E$4,'Résultats élèves'!L221&lt;=$E$5),'Résultats élèves'!L221="A"),'Groupes de besoin'!A229,"")</f>
        <v/>
      </c>
      <c r="AX229" s="220" t="str">
        <f>IF(AW229="","",'Résultats élèves'!L221)</f>
        <v/>
      </c>
      <c r="AY229" s="221"/>
      <c r="AZ229" s="217" t="str">
        <f>IF(OR('Résultats élèves'!M221&lt;$E$4,'Résultats élèves'!M221="A"),'Groupes de besoin'!A229,"")</f>
        <v/>
      </c>
      <c r="BA229" s="218" t="str">
        <f>IF(AZ229="","",'Résultats élèves'!M221)</f>
        <v/>
      </c>
      <c r="BB229" s="219" t="str">
        <f>IF(OR(AND('Résultats élèves'!M221&gt;=$E$4,'Résultats élèves'!M221&lt;=$E$5),'Résultats élèves'!M221="A"),'Groupes de besoin'!A229,"")</f>
        <v/>
      </c>
      <c r="BC229" s="220" t="str">
        <f>IF(BB229="","",'Résultats élèves'!M221)</f>
        <v/>
      </c>
    </row>
    <row r="230" spans="1:55" s="225" customFormat="1">
      <c r="A230" s="227" t="str">
        <f>IF(Accueil!F231="","",Accueil!F231)</f>
        <v/>
      </c>
      <c r="B230" s="217" t="str">
        <f>IF(OR('Résultats élèves'!D222&lt;$E$4,'Résultats élèves'!D222="A"),'Groupes de besoin'!A230,"")</f>
        <v/>
      </c>
      <c r="C230" s="218" t="str">
        <f>IF(B230="","",'Résultats élèves'!D222)</f>
        <v/>
      </c>
      <c r="D230" s="219" t="str">
        <f>IF(OR(AND('Résultats élèves'!D222&gt;=$E$4,'Résultats élèves'!D222&lt;=$E$5),'Résultats élèves'!D222="A"),'Groupes de besoin'!A230,"")</f>
        <v/>
      </c>
      <c r="E230" s="220" t="str">
        <f>IF(D230="","",'Résultats élèves'!D222)</f>
        <v/>
      </c>
      <c r="F230" s="221"/>
      <c r="G230" s="217" t="str">
        <f>IF(OR('Résultats élèves'!E222&lt;$E$4,'Résultats élèves'!E222="A"),'Groupes de besoin'!A230,"")</f>
        <v/>
      </c>
      <c r="H230" s="218" t="str">
        <f>IF(G230="","",'Résultats élèves'!E222)</f>
        <v/>
      </c>
      <c r="I230" s="219" t="str">
        <f>IF(OR(AND('Résultats élèves'!E222&gt;=$E$4,'Résultats élèves'!E222&lt;=$E$5),'Résultats élèves'!E222="A"),'Groupes de besoin'!A230,"")</f>
        <v/>
      </c>
      <c r="J230" s="220" t="str">
        <f>IF(I230="","",'Résultats élèves'!E222)</f>
        <v/>
      </c>
      <c r="K230" s="221"/>
      <c r="L230" s="217" t="str">
        <f>IF(OR('Résultats élèves'!F222&lt;$E$4,'Résultats élèves'!F222="A"),'Groupes de besoin'!A230,"")</f>
        <v/>
      </c>
      <c r="M230" s="218" t="str">
        <f>IF(L230="","",'Résultats élèves'!F222)</f>
        <v/>
      </c>
      <c r="N230" s="219" t="str">
        <f>IF(OR(AND('Résultats élèves'!F222&gt;=$E$4,'Résultats élèves'!F222&lt;=$E$5),'Résultats élèves'!F222="A"),'Groupes de besoin'!A230,"")</f>
        <v/>
      </c>
      <c r="O230" s="220" t="str">
        <f>IF(N230="","",'Résultats élèves'!F222)</f>
        <v/>
      </c>
      <c r="P230" s="221"/>
      <c r="Q230" s="217" t="str">
        <f>IF(OR('Résultats élèves'!G222&lt;$E$4,'Résultats élèves'!G222="A"),'Groupes de besoin'!A230,"")</f>
        <v/>
      </c>
      <c r="R230" s="218" t="str">
        <f>IF(Q230="","",'Résultats élèves'!G222)</f>
        <v/>
      </c>
      <c r="S230" s="219" t="str">
        <f>IF(OR(AND('Résultats élèves'!G222&gt;=$E$4,'Résultats élèves'!G222&lt;=$E$5),'Résultats élèves'!G222="A"),'Groupes de besoin'!A230,"")</f>
        <v/>
      </c>
      <c r="T230" s="220" t="str">
        <f>IF(S230="","",'Résultats élèves'!G222)</f>
        <v/>
      </c>
      <c r="U230" s="221"/>
      <c r="V230" s="217" t="str">
        <f>IF(OR('Résultats élèves'!H222&lt;$E$4,'Résultats élèves'!H222="A"),'Groupes de besoin'!A230,"")</f>
        <v/>
      </c>
      <c r="W230" s="218" t="str">
        <f>IF(V230="","",'Résultats élèves'!H222)</f>
        <v/>
      </c>
      <c r="X230" s="219" t="str">
        <f>IF(OR(AND('Résultats élèves'!H222&gt;=$E$4,'Résultats élèves'!H222&lt;=$E$5),'Résultats élèves'!H222="A"),'Groupes de besoin'!A230,"")</f>
        <v/>
      </c>
      <c r="Y230" s="220" t="str">
        <f>IF(X230="","",'Résultats élèves'!H222)</f>
        <v/>
      </c>
      <c r="Z230" s="222"/>
      <c r="AA230" s="223">
        <f t="shared" si="4"/>
        <v>24</v>
      </c>
      <c r="AB230" s="224">
        <f t="shared" si="1"/>
        <v>20</v>
      </c>
      <c r="AC230" s="291" t="str">
        <f>IF(AA230&lt;$AA$9,#REF!,"")</f>
        <v/>
      </c>
      <c r="AD230" s="291"/>
      <c r="AE230" s="226"/>
      <c r="AF230" s="217" t="str">
        <f>IF(OR('Résultats élèves'!I222&lt;$E$4,'Résultats élèves'!I222="A"),'Groupes de besoin'!A230,"")</f>
        <v/>
      </c>
      <c r="AG230" s="218" t="str">
        <f>IF(AF230="","",'Résultats élèves'!I222)</f>
        <v/>
      </c>
      <c r="AH230" s="219" t="str">
        <f>IF(OR(AND('Résultats élèves'!I222&gt;=$E$4,'Résultats élèves'!I222&lt;=$E$5),'Résultats élèves'!I222="A"),'Groupes de besoin'!A230,"")</f>
        <v/>
      </c>
      <c r="AI230" s="220" t="str">
        <f>IF(AH230="","",'Résultats élèves'!I222)</f>
        <v/>
      </c>
      <c r="AJ230" s="221"/>
      <c r="AK230" s="217" t="str">
        <f>IF(OR('Résultats élèves'!J222&lt;$E$4,'Résultats élèves'!J222="A"),'Groupes de besoin'!A230,"")</f>
        <v/>
      </c>
      <c r="AL230" s="218" t="str">
        <f>IF(AK230="","",'Résultats élèves'!J222)</f>
        <v/>
      </c>
      <c r="AM230" s="219" t="str">
        <f>IF(OR(AND('Résultats élèves'!J222&gt;=$E$4,'Résultats élèves'!J222&lt;=$E$5),'Résultats élèves'!J222="A"),'Groupes de besoin'!A230,"")</f>
        <v/>
      </c>
      <c r="AN230" s="220" t="str">
        <f>IF(AM230="","",'Résultats élèves'!J222)</f>
        <v/>
      </c>
      <c r="AO230" s="221"/>
      <c r="AP230" s="217" t="str">
        <f>IF(OR('Résultats élèves'!K222&lt;$E$4,'Résultats élèves'!K222="A"),'Groupes de besoin'!A230,"")</f>
        <v/>
      </c>
      <c r="AQ230" s="218" t="str">
        <f>IF(AP230="","",'Résultats élèves'!K222)</f>
        <v/>
      </c>
      <c r="AR230" s="219" t="str">
        <f>IF(OR(AND('Résultats élèves'!K222&gt;=$E$4,'Résultats élèves'!K222&lt;=$E$5),'Résultats élèves'!K222="A"),'Groupes de besoin'!A230,"")</f>
        <v/>
      </c>
      <c r="AS230" s="220" t="str">
        <f>IF(AR230="","",'Résultats élèves'!K222)</f>
        <v/>
      </c>
      <c r="AT230" s="221"/>
      <c r="AU230" s="217" t="str">
        <f>IF(OR('Résultats élèves'!L222&lt;$E$4,'Résultats élèves'!L222="A"),'Groupes de besoin'!A230,"")</f>
        <v/>
      </c>
      <c r="AV230" s="218" t="str">
        <f>IF(AU230="","",'Résultats élèves'!L222)</f>
        <v/>
      </c>
      <c r="AW230" s="219" t="str">
        <f>IF(OR(AND('Résultats élèves'!L222&gt;=$E$4,'Résultats élèves'!L222&lt;=$E$5),'Résultats élèves'!L222="A"),'Groupes de besoin'!A230,"")</f>
        <v/>
      </c>
      <c r="AX230" s="220" t="str">
        <f>IF(AW230="","",'Résultats élèves'!L222)</f>
        <v/>
      </c>
      <c r="AY230" s="221"/>
      <c r="AZ230" s="217" t="str">
        <f>IF(OR('Résultats élèves'!M222&lt;$E$4,'Résultats élèves'!M222="A"),'Groupes de besoin'!A230,"")</f>
        <v/>
      </c>
      <c r="BA230" s="218" t="str">
        <f>IF(AZ230="","",'Résultats élèves'!M222)</f>
        <v/>
      </c>
      <c r="BB230" s="219" t="str">
        <f>IF(OR(AND('Résultats élèves'!M222&gt;=$E$4,'Résultats élèves'!M222&lt;=$E$5),'Résultats élèves'!M222="A"),'Groupes de besoin'!A230,"")</f>
        <v/>
      </c>
      <c r="BC230" s="220" t="str">
        <f>IF(BB230="","",'Résultats élèves'!M222)</f>
        <v/>
      </c>
    </row>
    <row r="231" spans="1:55" s="225" customFormat="1">
      <c r="A231" s="227" t="str">
        <f>IF(Accueil!F232="","",Accueil!F232)</f>
        <v/>
      </c>
      <c r="B231" s="217" t="str">
        <f>IF(OR('Résultats élèves'!D223&lt;$E$4,'Résultats élèves'!D223="A"),'Groupes de besoin'!A231,"")</f>
        <v/>
      </c>
      <c r="C231" s="218" t="str">
        <f>IF(B231="","",'Résultats élèves'!D223)</f>
        <v/>
      </c>
      <c r="D231" s="219" t="str">
        <f>IF(OR(AND('Résultats élèves'!D223&gt;=$E$4,'Résultats élèves'!D223&lt;=$E$5),'Résultats élèves'!D223="A"),'Groupes de besoin'!A231,"")</f>
        <v/>
      </c>
      <c r="E231" s="220" t="str">
        <f>IF(D231="","",'Résultats élèves'!D223)</f>
        <v/>
      </c>
      <c r="F231" s="221"/>
      <c r="G231" s="217" t="str">
        <f>IF(OR('Résultats élèves'!E223&lt;$E$4,'Résultats élèves'!E223="A"),'Groupes de besoin'!A231,"")</f>
        <v/>
      </c>
      <c r="H231" s="218" t="str">
        <f>IF(G231="","",'Résultats élèves'!E223)</f>
        <v/>
      </c>
      <c r="I231" s="219" t="str">
        <f>IF(OR(AND('Résultats élèves'!E223&gt;=$E$4,'Résultats élèves'!E223&lt;=$E$5),'Résultats élèves'!E223="A"),'Groupes de besoin'!A231,"")</f>
        <v/>
      </c>
      <c r="J231" s="220" t="str">
        <f>IF(I231="","",'Résultats élèves'!E223)</f>
        <v/>
      </c>
      <c r="K231" s="221"/>
      <c r="L231" s="217" t="str">
        <f>IF(OR('Résultats élèves'!F223&lt;$E$4,'Résultats élèves'!F223="A"),'Groupes de besoin'!A231,"")</f>
        <v/>
      </c>
      <c r="M231" s="218" t="str">
        <f>IF(L231="","",'Résultats élèves'!F223)</f>
        <v/>
      </c>
      <c r="N231" s="219" t="str">
        <f>IF(OR(AND('Résultats élèves'!F223&gt;=$E$4,'Résultats élèves'!F223&lt;=$E$5),'Résultats élèves'!F223="A"),'Groupes de besoin'!A231,"")</f>
        <v/>
      </c>
      <c r="O231" s="220" t="str">
        <f>IF(N231="","",'Résultats élèves'!F223)</f>
        <v/>
      </c>
      <c r="P231" s="221"/>
      <c r="Q231" s="217" t="str">
        <f>IF(OR('Résultats élèves'!G223&lt;$E$4,'Résultats élèves'!G223="A"),'Groupes de besoin'!A231,"")</f>
        <v/>
      </c>
      <c r="R231" s="218" t="str">
        <f>IF(Q231="","",'Résultats élèves'!G223)</f>
        <v/>
      </c>
      <c r="S231" s="219" t="str">
        <f>IF(OR(AND('Résultats élèves'!G223&gt;=$E$4,'Résultats élèves'!G223&lt;=$E$5),'Résultats élèves'!G223="A"),'Groupes de besoin'!A231,"")</f>
        <v/>
      </c>
      <c r="T231" s="220" t="str">
        <f>IF(S231="","",'Résultats élèves'!G223)</f>
        <v/>
      </c>
      <c r="U231" s="221"/>
      <c r="V231" s="217" t="str">
        <f>IF(OR('Résultats élèves'!H223&lt;$E$4,'Résultats élèves'!H223="A"),'Groupes de besoin'!A231,"")</f>
        <v/>
      </c>
      <c r="W231" s="218" t="str">
        <f>IF(V231="","",'Résultats élèves'!H223)</f>
        <v/>
      </c>
      <c r="X231" s="219" t="str">
        <f>IF(OR(AND('Résultats élèves'!H223&gt;=$E$4,'Résultats élèves'!H223&lt;=$E$5),'Résultats élèves'!H223="A"),'Groupes de besoin'!A231,"")</f>
        <v/>
      </c>
      <c r="Y231" s="220" t="str">
        <f>IF(X231="","",'Résultats élèves'!H223)</f>
        <v/>
      </c>
      <c r="Z231" s="222"/>
      <c r="AA231" s="223">
        <f t="shared" si="4"/>
        <v>24</v>
      </c>
      <c r="AB231" s="224">
        <f t="shared" si="1"/>
        <v>20</v>
      </c>
      <c r="AC231" s="291" t="str">
        <f>IF(AA231&lt;$AA$9,#REF!,"")</f>
        <v/>
      </c>
      <c r="AD231" s="291"/>
      <c r="AE231" s="226"/>
      <c r="AF231" s="217" t="str">
        <f>IF(OR('Résultats élèves'!I223&lt;$E$4,'Résultats élèves'!I223="A"),'Groupes de besoin'!A231,"")</f>
        <v/>
      </c>
      <c r="AG231" s="218" t="str">
        <f>IF(AF231="","",'Résultats élèves'!I223)</f>
        <v/>
      </c>
      <c r="AH231" s="219" t="str">
        <f>IF(OR(AND('Résultats élèves'!I223&gt;=$E$4,'Résultats élèves'!I223&lt;=$E$5),'Résultats élèves'!I223="A"),'Groupes de besoin'!A231,"")</f>
        <v/>
      </c>
      <c r="AI231" s="220" t="str">
        <f>IF(AH231="","",'Résultats élèves'!I223)</f>
        <v/>
      </c>
      <c r="AJ231" s="221"/>
      <c r="AK231" s="217" t="str">
        <f>IF(OR('Résultats élèves'!J223&lt;$E$4,'Résultats élèves'!J223="A"),'Groupes de besoin'!A231,"")</f>
        <v/>
      </c>
      <c r="AL231" s="218" t="str">
        <f>IF(AK231="","",'Résultats élèves'!J223)</f>
        <v/>
      </c>
      <c r="AM231" s="219" t="str">
        <f>IF(OR(AND('Résultats élèves'!J223&gt;=$E$4,'Résultats élèves'!J223&lt;=$E$5),'Résultats élèves'!J223="A"),'Groupes de besoin'!A231,"")</f>
        <v/>
      </c>
      <c r="AN231" s="220" t="str">
        <f>IF(AM231="","",'Résultats élèves'!J223)</f>
        <v/>
      </c>
      <c r="AO231" s="221"/>
      <c r="AP231" s="217" t="str">
        <f>IF(OR('Résultats élèves'!K223&lt;$E$4,'Résultats élèves'!K223="A"),'Groupes de besoin'!A231,"")</f>
        <v/>
      </c>
      <c r="AQ231" s="218" t="str">
        <f>IF(AP231="","",'Résultats élèves'!K223)</f>
        <v/>
      </c>
      <c r="AR231" s="219" t="str">
        <f>IF(OR(AND('Résultats élèves'!K223&gt;=$E$4,'Résultats élèves'!K223&lt;=$E$5),'Résultats élèves'!K223="A"),'Groupes de besoin'!A231,"")</f>
        <v/>
      </c>
      <c r="AS231" s="220" t="str">
        <f>IF(AR231="","",'Résultats élèves'!K223)</f>
        <v/>
      </c>
      <c r="AT231" s="221"/>
      <c r="AU231" s="217" t="str">
        <f>IF(OR('Résultats élèves'!L223&lt;$E$4,'Résultats élèves'!L223="A"),'Groupes de besoin'!A231,"")</f>
        <v/>
      </c>
      <c r="AV231" s="218" t="str">
        <f>IF(AU231="","",'Résultats élèves'!L223)</f>
        <v/>
      </c>
      <c r="AW231" s="219" t="str">
        <f>IF(OR(AND('Résultats élèves'!L223&gt;=$E$4,'Résultats élèves'!L223&lt;=$E$5),'Résultats élèves'!L223="A"),'Groupes de besoin'!A231,"")</f>
        <v/>
      </c>
      <c r="AX231" s="220" t="str">
        <f>IF(AW231="","",'Résultats élèves'!L223)</f>
        <v/>
      </c>
      <c r="AY231" s="221"/>
      <c r="AZ231" s="217" t="str">
        <f>IF(OR('Résultats élèves'!M223&lt;$E$4,'Résultats élèves'!M223="A"),'Groupes de besoin'!A231,"")</f>
        <v/>
      </c>
      <c r="BA231" s="218" t="str">
        <f>IF(AZ231="","",'Résultats élèves'!M223)</f>
        <v/>
      </c>
      <c r="BB231" s="219" t="str">
        <f>IF(OR(AND('Résultats élèves'!M223&gt;=$E$4,'Résultats élèves'!M223&lt;=$E$5),'Résultats élèves'!M223="A"),'Groupes de besoin'!A231,"")</f>
        <v/>
      </c>
      <c r="BC231" s="220" t="str">
        <f>IF(BB231="","",'Résultats élèves'!M223)</f>
        <v/>
      </c>
    </row>
    <row r="232" spans="1:55" s="225" customFormat="1">
      <c r="A232" s="227" t="str">
        <f>IF(Accueil!F233="","",Accueil!F233)</f>
        <v/>
      </c>
      <c r="B232" s="217" t="str">
        <f>IF(OR('Résultats élèves'!D224&lt;$E$4,'Résultats élèves'!D224="A"),'Groupes de besoin'!A232,"")</f>
        <v/>
      </c>
      <c r="C232" s="218" t="str">
        <f>IF(B232="","",'Résultats élèves'!D224)</f>
        <v/>
      </c>
      <c r="D232" s="219" t="str">
        <f>IF(OR(AND('Résultats élèves'!D224&gt;=$E$4,'Résultats élèves'!D224&lt;=$E$5),'Résultats élèves'!D224="A"),'Groupes de besoin'!A232,"")</f>
        <v/>
      </c>
      <c r="E232" s="220" t="str">
        <f>IF(D232="","",'Résultats élèves'!D224)</f>
        <v/>
      </c>
      <c r="F232" s="221"/>
      <c r="G232" s="217" t="str">
        <f>IF(OR('Résultats élèves'!E224&lt;$E$4,'Résultats élèves'!E224="A"),'Groupes de besoin'!A232,"")</f>
        <v/>
      </c>
      <c r="H232" s="218" t="str">
        <f>IF(G232="","",'Résultats élèves'!E224)</f>
        <v/>
      </c>
      <c r="I232" s="219" t="str">
        <f>IF(OR(AND('Résultats élèves'!E224&gt;=$E$4,'Résultats élèves'!E224&lt;=$E$5),'Résultats élèves'!E224="A"),'Groupes de besoin'!A232,"")</f>
        <v/>
      </c>
      <c r="J232" s="220" t="str">
        <f>IF(I232="","",'Résultats élèves'!E224)</f>
        <v/>
      </c>
      <c r="K232" s="221"/>
      <c r="L232" s="217" t="str">
        <f>IF(OR('Résultats élèves'!F224&lt;$E$4,'Résultats élèves'!F224="A"),'Groupes de besoin'!A232,"")</f>
        <v/>
      </c>
      <c r="M232" s="218" t="str">
        <f>IF(L232="","",'Résultats élèves'!F224)</f>
        <v/>
      </c>
      <c r="N232" s="219" t="str">
        <f>IF(OR(AND('Résultats élèves'!F224&gt;=$E$4,'Résultats élèves'!F224&lt;=$E$5),'Résultats élèves'!F224="A"),'Groupes de besoin'!A232,"")</f>
        <v/>
      </c>
      <c r="O232" s="220" t="str">
        <f>IF(N232="","",'Résultats élèves'!F224)</f>
        <v/>
      </c>
      <c r="P232" s="221"/>
      <c r="Q232" s="217" t="str">
        <f>IF(OR('Résultats élèves'!G224&lt;$E$4,'Résultats élèves'!G224="A"),'Groupes de besoin'!A232,"")</f>
        <v/>
      </c>
      <c r="R232" s="218" t="str">
        <f>IF(Q232="","",'Résultats élèves'!G224)</f>
        <v/>
      </c>
      <c r="S232" s="219" t="str">
        <f>IF(OR(AND('Résultats élèves'!G224&gt;=$E$4,'Résultats élèves'!G224&lt;=$E$5),'Résultats élèves'!G224="A"),'Groupes de besoin'!A232,"")</f>
        <v/>
      </c>
      <c r="T232" s="220" t="str">
        <f>IF(S232="","",'Résultats élèves'!G224)</f>
        <v/>
      </c>
      <c r="U232" s="221"/>
      <c r="V232" s="217" t="str">
        <f>IF(OR('Résultats élèves'!H224&lt;$E$4,'Résultats élèves'!H224="A"),'Groupes de besoin'!A232,"")</f>
        <v/>
      </c>
      <c r="W232" s="218" t="str">
        <f>IF(V232="","",'Résultats élèves'!H224)</f>
        <v/>
      </c>
      <c r="X232" s="219" t="str">
        <f>IF(OR(AND('Résultats élèves'!H224&gt;=$E$4,'Résultats élèves'!H224&lt;=$E$5),'Résultats élèves'!H224="A"),'Groupes de besoin'!A232,"")</f>
        <v/>
      </c>
      <c r="Y232" s="220" t="str">
        <f>IF(X232="","",'Résultats élèves'!H224)</f>
        <v/>
      </c>
      <c r="Z232" s="222"/>
      <c r="AA232" s="223">
        <f t="shared" si="4"/>
        <v>24</v>
      </c>
      <c r="AB232" s="224">
        <f t="shared" si="1"/>
        <v>20</v>
      </c>
      <c r="AC232" s="291" t="str">
        <f>IF(AA232&lt;$AA$9,#REF!,"")</f>
        <v/>
      </c>
      <c r="AD232" s="291"/>
      <c r="AE232" s="226"/>
      <c r="AF232" s="217" t="str">
        <f>IF(OR('Résultats élèves'!I224&lt;$E$4,'Résultats élèves'!I224="A"),'Groupes de besoin'!A232,"")</f>
        <v/>
      </c>
      <c r="AG232" s="218" t="str">
        <f>IF(AF232="","",'Résultats élèves'!I224)</f>
        <v/>
      </c>
      <c r="AH232" s="219" t="str">
        <f>IF(OR(AND('Résultats élèves'!I224&gt;=$E$4,'Résultats élèves'!I224&lt;=$E$5),'Résultats élèves'!I224="A"),'Groupes de besoin'!A232,"")</f>
        <v/>
      </c>
      <c r="AI232" s="220" t="str">
        <f>IF(AH232="","",'Résultats élèves'!I224)</f>
        <v/>
      </c>
      <c r="AJ232" s="221"/>
      <c r="AK232" s="217" t="str">
        <f>IF(OR('Résultats élèves'!J224&lt;$E$4,'Résultats élèves'!J224="A"),'Groupes de besoin'!A232,"")</f>
        <v/>
      </c>
      <c r="AL232" s="218" t="str">
        <f>IF(AK232="","",'Résultats élèves'!J224)</f>
        <v/>
      </c>
      <c r="AM232" s="219" t="str">
        <f>IF(OR(AND('Résultats élèves'!J224&gt;=$E$4,'Résultats élèves'!J224&lt;=$E$5),'Résultats élèves'!J224="A"),'Groupes de besoin'!A232,"")</f>
        <v/>
      </c>
      <c r="AN232" s="220" t="str">
        <f>IF(AM232="","",'Résultats élèves'!J224)</f>
        <v/>
      </c>
      <c r="AO232" s="221"/>
      <c r="AP232" s="217" t="str">
        <f>IF(OR('Résultats élèves'!K224&lt;$E$4,'Résultats élèves'!K224="A"),'Groupes de besoin'!A232,"")</f>
        <v/>
      </c>
      <c r="AQ232" s="218" t="str">
        <f>IF(AP232="","",'Résultats élèves'!K224)</f>
        <v/>
      </c>
      <c r="AR232" s="219" t="str">
        <f>IF(OR(AND('Résultats élèves'!K224&gt;=$E$4,'Résultats élèves'!K224&lt;=$E$5),'Résultats élèves'!K224="A"),'Groupes de besoin'!A232,"")</f>
        <v/>
      </c>
      <c r="AS232" s="220" t="str">
        <f>IF(AR232="","",'Résultats élèves'!K224)</f>
        <v/>
      </c>
      <c r="AT232" s="221"/>
      <c r="AU232" s="217" t="str">
        <f>IF(OR('Résultats élèves'!L224&lt;$E$4,'Résultats élèves'!L224="A"),'Groupes de besoin'!A232,"")</f>
        <v/>
      </c>
      <c r="AV232" s="218" t="str">
        <f>IF(AU232="","",'Résultats élèves'!L224)</f>
        <v/>
      </c>
      <c r="AW232" s="219" t="str">
        <f>IF(OR(AND('Résultats élèves'!L224&gt;=$E$4,'Résultats élèves'!L224&lt;=$E$5),'Résultats élèves'!L224="A"),'Groupes de besoin'!A232,"")</f>
        <v/>
      </c>
      <c r="AX232" s="220" t="str">
        <f>IF(AW232="","",'Résultats élèves'!L224)</f>
        <v/>
      </c>
      <c r="AY232" s="221"/>
      <c r="AZ232" s="217" t="str">
        <f>IF(OR('Résultats élèves'!M224&lt;$E$4,'Résultats élèves'!M224="A"),'Groupes de besoin'!A232,"")</f>
        <v/>
      </c>
      <c r="BA232" s="218" t="str">
        <f>IF(AZ232="","",'Résultats élèves'!M224)</f>
        <v/>
      </c>
      <c r="BB232" s="219" t="str">
        <f>IF(OR(AND('Résultats élèves'!M224&gt;=$E$4,'Résultats élèves'!M224&lt;=$E$5),'Résultats élèves'!M224="A"),'Groupes de besoin'!A232,"")</f>
        <v/>
      </c>
      <c r="BC232" s="220" t="str">
        <f>IF(BB232="","",'Résultats élèves'!M224)</f>
        <v/>
      </c>
    </row>
    <row r="233" spans="1:55" s="225" customFormat="1">
      <c r="A233" s="227" t="str">
        <f>IF(Accueil!F234="","",Accueil!F234)</f>
        <v/>
      </c>
      <c r="B233" s="217" t="str">
        <f>IF(OR('Résultats élèves'!D225&lt;$E$4,'Résultats élèves'!D225="A"),'Groupes de besoin'!A233,"")</f>
        <v/>
      </c>
      <c r="C233" s="218" t="str">
        <f>IF(B233="","",'Résultats élèves'!D225)</f>
        <v/>
      </c>
      <c r="D233" s="219" t="str">
        <f>IF(OR(AND('Résultats élèves'!D225&gt;=$E$4,'Résultats élèves'!D225&lt;=$E$5),'Résultats élèves'!D225="A"),'Groupes de besoin'!A233,"")</f>
        <v/>
      </c>
      <c r="E233" s="220" t="str">
        <f>IF(D233="","",'Résultats élèves'!D225)</f>
        <v/>
      </c>
      <c r="F233" s="221"/>
      <c r="G233" s="217" t="str">
        <f>IF(OR('Résultats élèves'!E225&lt;$E$4,'Résultats élèves'!E225="A"),'Groupes de besoin'!A233,"")</f>
        <v/>
      </c>
      <c r="H233" s="218" t="str">
        <f>IF(G233="","",'Résultats élèves'!E225)</f>
        <v/>
      </c>
      <c r="I233" s="219" t="str">
        <f>IF(OR(AND('Résultats élèves'!E225&gt;=$E$4,'Résultats élèves'!E225&lt;=$E$5),'Résultats élèves'!E225="A"),'Groupes de besoin'!A233,"")</f>
        <v/>
      </c>
      <c r="J233" s="220" t="str">
        <f>IF(I233="","",'Résultats élèves'!E225)</f>
        <v/>
      </c>
      <c r="K233" s="221"/>
      <c r="L233" s="217" t="str">
        <f>IF(OR('Résultats élèves'!F225&lt;$E$4,'Résultats élèves'!F225="A"),'Groupes de besoin'!A233,"")</f>
        <v/>
      </c>
      <c r="M233" s="218" t="str">
        <f>IF(L233="","",'Résultats élèves'!F225)</f>
        <v/>
      </c>
      <c r="N233" s="219" t="str">
        <f>IF(OR(AND('Résultats élèves'!F225&gt;=$E$4,'Résultats élèves'!F225&lt;=$E$5),'Résultats élèves'!F225="A"),'Groupes de besoin'!A233,"")</f>
        <v/>
      </c>
      <c r="O233" s="220" t="str">
        <f>IF(N233="","",'Résultats élèves'!F225)</f>
        <v/>
      </c>
      <c r="P233" s="221"/>
      <c r="Q233" s="217" t="str">
        <f>IF(OR('Résultats élèves'!G225&lt;$E$4,'Résultats élèves'!G225="A"),'Groupes de besoin'!A233,"")</f>
        <v/>
      </c>
      <c r="R233" s="218" t="str">
        <f>IF(Q233="","",'Résultats élèves'!G225)</f>
        <v/>
      </c>
      <c r="S233" s="219" t="str">
        <f>IF(OR(AND('Résultats élèves'!G225&gt;=$E$4,'Résultats élèves'!G225&lt;=$E$5),'Résultats élèves'!G225="A"),'Groupes de besoin'!A233,"")</f>
        <v/>
      </c>
      <c r="T233" s="220" t="str">
        <f>IF(S233="","",'Résultats élèves'!G225)</f>
        <v/>
      </c>
      <c r="U233" s="221"/>
      <c r="V233" s="217" t="str">
        <f>IF(OR('Résultats élèves'!H225&lt;$E$4,'Résultats élèves'!H225="A"),'Groupes de besoin'!A233,"")</f>
        <v/>
      </c>
      <c r="W233" s="218" t="str">
        <f>IF(V233="","",'Résultats élèves'!H225)</f>
        <v/>
      </c>
      <c r="X233" s="219" t="str">
        <f>IF(OR(AND('Résultats élèves'!H225&gt;=$E$4,'Résultats élèves'!H225&lt;=$E$5),'Résultats élèves'!H225="A"),'Groupes de besoin'!A233,"")</f>
        <v/>
      </c>
      <c r="Y233" s="220" t="str">
        <f>IF(X233="","",'Résultats élèves'!H225)</f>
        <v/>
      </c>
      <c r="Z233" s="222"/>
      <c r="AA233" s="223">
        <f t="shared" si="4"/>
        <v>24</v>
      </c>
      <c r="AB233" s="224">
        <f t="shared" si="1"/>
        <v>20</v>
      </c>
      <c r="AC233" s="291" t="str">
        <f>IF(AA233&lt;$AA$9,#REF!,"")</f>
        <v/>
      </c>
      <c r="AD233" s="291"/>
      <c r="AE233" s="226"/>
      <c r="AF233" s="217" t="str">
        <f>IF(OR('Résultats élèves'!I225&lt;$E$4,'Résultats élèves'!I225="A"),'Groupes de besoin'!A233,"")</f>
        <v/>
      </c>
      <c r="AG233" s="218" t="str">
        <f>IF(AF233="","",'Résultats élèves'!I225)</f>
        <v/>
      </c>
      <c r="AH233" s="219" t="str">
        <f>IF(OR(AND('Résultats élèves'!I225&gt;=$E$4,'Résultats élèves'!I225&lt;=$E$5),'Résultats élèves'!I225="A"),'Groupes de besoin'!A233,"")</f>
        <v/>
      </c>
      <c r="AI233" s="220" t="str">
        <f>IF(AH233="","",'Résultats élèves'!I225)</f>
        <v/>
      </c>
      <c r="AJ233" s="221"/>
      <c r="AK233" s="217" t="str">
        <f>IF(OR('Résultats élèves'!J225&lt;$E$4,'Résultats élèves'!J225="A"),'Groupes de besoin'!A233,"")</f>
        <v/>
      </c>
      <c r="AL233" s="218" t="str">
        <f>IF(AK233="","",'Résultats élèves'!J225)</f>
        <v/>
      </c>
      <c r="AM233" s="219" t="str">
        <f>IF(OR(AND('Résultats élèves'!J225&gt;=$E$4,'Résultats élèves'!J225&lt;=$E$5),'Résultats élèves'!J225="A"),'Groupes de besoin'!A233,"")</f>
        <v/>
      </c>
      <c r="AN233" s="220" t="str">
        <f>IF(AM233="","",'Résultats élèves'!J225)</f>
        <v/>
      </c>
      <c r="AO233" s="221"/>
      <c r="AP233" s="217" t="str">
        <f>IF(OR('Résultats élèves'!K225&lt;$E$4,'Résultats élèves'!K225="A"),'Groupes de besoin'!A233,"")</f>
        <v/>
      </c>
      <c r="AQ233" s="218" t="str">
        <f>IF(AP233="","",'Résultats élèves'!K225)</f>
        <v/>
      </c>
      <c r="AR233" s="219" t="str">
        <f>IF(OR(AND('Résultats élèves'!K225&gt;=$E$4,'Résultats élèves'!K225&lt;=$E$5),'Résultats élèves'!K225="A"),'Groupes de besoin'!A233,"")</f>
        <v/>
      </c>
      <c r="AS233" s="220" t="str">
        <f>IF(AR233="","",'Résultats élèves'!K225)</f>
        <v/>
      </c>
      <c r="AT233" s="221"/>
      <c r="AU233" s="217" t="str">
        <f>IF(OR('Résultats élèves'!L225&lt;$E$4,'Résultats élèves'!L225="A"),'Groupes de besoin'!A233,"")</f>
        <v/>
      </c>
      <c r="AV233" s="218" t="str">
        <f>IF(AU233="","",'Résultats élèves'!L225)</f>
        <v/>
      </c>
      <c r="AW233" s="219" t="str">
        <f>IF(OR(AND('Résultats élèves'!L225&gt;=$E$4,'Résultats élèves'!L225&lt;=$E$5),'Résultats élèves'!L225="A"),'Groupes de besoin'!A233,"")</f>
        <v/>
      </c>
      <c r="AX233" s="220" t="str">
        <f>IF(AW233="","",'Résultats élèves'!L225)</f>
        <v/>
      </c>
      <c r="AY233" s="221"/>
      <c r="AZ233" s="217" t="str">
        <f>IF(OR('Résultats élèves'!M225&lt;$E$4,'Résultats élèves'!M225="A"),'Groupes de besoin'!A233,"")</f>
        <v/>
      </c>
      <c r="BA233" s="218" t="str">
        <f>IF(AZ233="","",'Résultats élèves'!M225)</f>
        <v/>
      </c>
      <c r="BB233" s="219" t="str">
        <f>IF(OR(AND('Résultats élèves'!M225&gt;=$E$4,'Résultats élèves'!M225&lt;=$E$5),'Résultats élèves'!M225="A"),'Groupes de besoin'!A233,"")</f>
        <v/>
      </c>
      <c r="BC233" s="220" t="str">
        <f>IF(BB233="","",'Résultats élèves'!M225)</f>
        <v/>
      </c>
    </row>
    <row r="234" spans="1:55" s="225" customFormat="1">
      <c r="A234" s="227" t="str">
        <f>IF(Accueil!F235="","",Accueil!F235)</f>
        <v/>
      </c>
      <c r="B234" s="217" t="str">
        <f>IF(OR('Résultats élèves'!D226&lt;$E$4,'Résultats élèves'!D226="A"),'Groupes de besoin'!A234,"")</f>
        <v/>
      </c>
      <c r="C234" s="218" t="str">
        <f>IF(B234="","",'Résultats élèves'!D226)</f>
        <v/>
      </c>
      <c r="D234" s="219" t="str">
        <f>IF(OR(AND('Résultats élèves'!D226&gt;=$E$4,'Résultats élèves'!D226&lt;=$E$5),'Résultats élèves'!D226="A"),'Groupes de besoin'!A234,"")</f>
        <v/>
      </c>
      <c r="E234" s="220" t="str">
        <f>IF(D234="","",'Résultats élèves'!D226)</f>
        <v/>
      </c>
      <c r="F234" s="221"/>
      <c r="G234" s="217" t="str">
        <f>IF(OR('Résultats élèves'!E226&lt;$E$4,'Résultats élèves'!E226="A"),'Groupes de besoin'!A234,"")</f>
        <v/>
      </c>
      <c r="H234" s="218" t="str">
        <f>IF(G234="","",'Résultats élèves'!E226)</f>
        <v/>
      </c>
      <c r="I234" s="219" t="str">
        <f>IF(OR(AND('Résultats élèves'!E226&gt;=$E$4,'Résultats élèves'!E226&lt;=$E$5),'Résultats élèves'!E226="A"),'Groupes de besoin'!A234,"")</f>
        <v/>
      </c>
      <c r="J234" s="220" t="str">
        <f>IF(I234="","",'Résultats élèves'!E226)</f>
        <v/>
      </c>
      <c r="K234" s="221"/>
      <c r="L234" s="217" t="str">
        <f>IF(OR('Résultats élèves'!F226&lt;$E$4,'Résultats élèves'!F226="A"),'Groupes de besoin'!A234,"")</f>
        <v/>
      </c>
      <c r="M234" s="218" t="str">
        <f>IF(L234="","",'Résultats élèves'!F226)</f>
        <v/>
      </c>
      <c r="N234" s="219" t="str">
        <f>IF(OR(AND('Résultats élèves'!F226&gt;=$E$4,'Résultats élèves'!F226&lt;=$E$5),'Résultats élèves'!F226="A"),'Groupes de besoin'!A234,"")</f>
        <v/>
      </c>
      <c r="O234" s="220" t="str">
        <f>IF(N234="","",'Résultats élèves'!F226)</f>
        <v/>
      </c>
      <c r="P234" s="221"/>
      <c r="Q234" s="217" t="str">
        <f>IF(OR('Résultats élèves'!G226&lt;$E$4,'Résultats élèves'!G226="A"),'Groupes de besoin'!A234,"")</f>
        <v/>
      </c>
      <c r="R234" s="218" t="str">
        <f>IF(Q234="","",'Résultats élèves'!G226)</f>
        <v/>
      </c>
      <c r="S234" s="219" t="str">
        <f>IF(OR(AND('Résultats élèves'!G226&gt;=$E$4,'Résultats élèves'!G226&lt;=$E$5),'Résultats élèves'!G226="A"),'Groupes de besoin'!A234,"")</f>
        <v/>
      </c>
      <c r="T234" s="220" t="str">
        <f>IF(S234="","",'Résultats élèves'!G226)</f>
        <v/>
      </c>
      <c r="U234" s="221"/>
      <c r="V234" s="217" t="str">
        <f>IF(OR('Résultats élèves'!H226&lt;$E$4,'Résultats élèves'!H226="A"),'Groupes de besoin'!A234,"")</f>
        <v/>
      </c>
      <c r="W234" s="218" t="str">
        <f>IF(V234="","",'Résultats élèves'!H226)</f>
        <v/>
      </c>
      <c r="X234" s="219" t="str">
        <f>IF(OR(AND('Résultats élèves'!H226&gt;=$E$4,'Résultats élèves'!H226&lt;=$E$5),'Résultats élèves'!H226="A"),'Groupes de besoin'!A234,"")</f>
        <v/>
      </c>
      <c r="Y234" s="220" t="str">
        <f>IF(X234="","",'Résultats élèves'!H226)</f>
        <v/>
      </c>
      <c r="Z234" s="222"/>
      <c r="AA234" s="223">
        <f t="shared" si="4"/>
        <v>24</v>
      </c>
      <c r="AB234" s="224">
        <f t="shared" si="1"/>
        <v>20</v>
      </c>
      <c r="AC234" s="291" t="str">
        <f>IF(AA234&lt;$AA$9,#REF!,"")</f>
        <v/>
      </c>
      <c r="AD234" s="291"/>
      <c r="AE234" s="226"/>
      <c r="AF234" s="217" t="str">
        <f>IF(OR('Résultats élèves'!I226&lt;$E$4,'Résultats élèves'!I226="A"),'Groupes de besoin'!A234,"")</f>
        <v/>
      </c>
      <c r="AG234" s="218" t="str">
        <f>IF(AF234="","",'Résultats élèves'!I226)</f>
        <v/>
      </c>
      <c r="AH234" s="219" t="str">
        <f>IF(OR(AND('Résultats élèves'!I226&gt;=$E$4,'Résultats élèves'!I226&lt;=$E$5),'Résultats élèves'!I226="A"),'Groupes de besoin'!A234,"")</f>
        <v/>
      </c>
      <c r="AI234" s="220" t="str">
        <f>IF(AH234="","",'Résultats élèves'!I226)</f>
        <v/>
      </c>
      <c r="AJ234" s="221"/>
      <c r="AK234" s="217" t="str">
        <f>IF(OR('Résultats élèves'!J226&lt;$E$4,'Résultats élèves'!J226="A"),'Groupes de besoin'!A234,"")</f>
        <v/>
      </c>
      <c r="AL234" s="218" t="str">
        <f>IF(AK234="","",'Résultats élèves'!J226)</f>
        <v/>
      </c>
      <c r="AM234" s="219" t="str">
        <f>IF(OR(AND('Résultats élèves'!J226&gt;=$E$4,'Résultats élèves'!J226&lt;=$E$5),'Résultats élèves'!J226="A"),'Groupes de besoin'!A234,"")</f>
        <v/>
      </c>
      <c r="AN234" s="220" t="str">
        <f>IF(AM234="","",'Résultats élèves'!J226)</f>
        <v/>
      </c>
      <c r="AO234" s="221"/>
      <c r="AP234" s="217" t="str">
        <f>IF(OR('Résultats élèves'!K226&lt;$E$4,'Résultats élèves'!K226="A"),'Groupes de besoin'!A234,"")</f>
        <v/>
      </c>
      <c r="AQ234" s="218" t="str">
        <f>IF(AP234="","",'Résultats élèves'!K226)</f>
        <v/>
      </c>
      <c r="AR234" s="219" t="str">
        <f>IF(OR(AND('Résultats élèves'!K226&gt;=$E$4,'Résultats élèves'!K226&lt;=$E$5),'Résultats élèves'!K226="A"),'Groupes de besoin'!A234,"")</f>
        <v/>
      </c>
      <c r="AS234" s="220" t="str">
        <f>IF(AR234="","",'Résultats élèves'!K226)</f>
        <v/>
      </c>
      <c r="AT234" s="221"/>
      <c r="AU234" s="217" t="str">
        <f>IF(OR('Résultats élèves'!L226&lt;$E$4,'Résultats élèves'!L226="A"),'Groupes de besoin'!A234,"")</f>
        <v/>
      </c>
      <c r="AV234" s="218" t="str">
        <f>IF(AU234="","",'Résultats élèves'!L226)</f>
        <v/>
      </c>
      <c r="AW234" s="219" t="str">
        <f>IF(OR(AND('Résultats élèves'!L226&gt;=$E$4,'Résultats élèves'!L226&lt;=$E$5),'Résultats élèves'!L226="A"),'Groupes de besoin'!A234,"")</f>
        <v/>
      </c>
      <c r="AX234" s="220" t="str">
        <f>IF(AW234="","",'Résultats élèves'!L226)</f>
        <v/>
      </c>
      <c r="AY234" s="221"/>
      <c r="AZ234" s="217" t="str">
        <f>IF(OR('Résultats élèves'!M226&lt;$E$4,'Résultats élèves'!M226="A"),'Groupes de besoin'!A234,"")</f>
        <v/>
      </c>
      <c r="BA234" s="218" t="str">
        <f>IF(AZ234="","",'Résultats élèves'!M226)</f>
        <v/>
      </c>
      <c r="BB234" s="219" t="str">
        <f>IF(OR(AND('Résultats élèves'!M226&gt;=$E$4,'Résultats élèves'!M226&lt;=$E$5),'Résultats élèves'!M226="A"),'Groupes de besoin'!A234,"")</f>
        <v/>
      </c>
      <c r="BC234" s="220" t="str">
        <f>IF(BB234="","",'Résultats élèves'!M226)</f>
        <v/>
      </c>
    </row>
    <row r="235" spans="1:55" s="225" customFormat="1">
      <c r="A235" s="227" t="str">
        <f>IF(Accueil!F236="","",Accueil!F236)</f>
        <v/>
      </c>
      <c r="B235" s="217" t="str">
        <f>IF(OR('Résultats élèves'!D227&lt;$E$4,'Résultats élèves'!D227="A"),'Groupes de besoin'!A235,"")</f>
        <v/>
      </c>
      <c r="C235" s="218" t="str">
        <f>IF(B235="","",'Résultats élèves'!D227)</f>
        <v/>
      </c>
      <c r="D235" s="219" t="str">
        <f>IF(OR(AND('Résultats élèves'!D227&gt;=$E$4,'Résultats élèves'!D227&lt;=$E$5),'Résultats élèves'!D227="A"),'Groupes de besoin'!A235,"")</f>
        <v/>
      </c>
      <c r="E235" s="220" t="str">
        <f>IF(D235="","",'Résultats élèves'!D227)</f>
        <v/>
      </c>
      <c r="F235" s="221"/>
      <c r="G235" s="217" t="str">
        <f>IF(OR('Résultats élèves'!E227&lt;$E$4,'Résultats élèves'!E227="A"),'Groupes de besoin'!A235,"")</f>
        <v/>
      </c>
      <c r="H235" s="218" t="str">
        <f>IF(G235="","",'Résultats élèves'!E227)</f>
        <v/>
      </c>
      <c r="I235" s="219" t="str">
        <f>IF(OR(AND('Résultats élèves'!E227&gt;=$E$4,'Résultats élèves'!E227&lt;=$E$5),'Résultats élèves'!E227="A"),'Groupes de besoin'!A235,"")</f>
        <v/>
      </c>
      <c r="J235" s="220" t="str">
        <f>IF(I235="","",'Résultats élèves'!E227)</f>
        <v/>
      </c>
      <c r="K235" s="221"/>
      <c r="L235" s="217" t="str">
        <f>IF(OR('Résultats élèves'!F227&lt;$E$4,'Résultats élèves'!F227="A"),'Groupes de besoin'!A235,"")</f>
        <v/>
      </c>
      <c r="M235" s="218" t="str">
        <f>IF(L235="","",'Résultats élèves'!F227)</f>
        <v/>
      </c>
      <c r="N235" s="219" t="str">
        <f>IF(OR(AND('Résultats élèves'!F227&gt;=$E$4,'Résultats élèves'!F227&lt;=$E$5),'Résultats élèves'!F227="A"),'Groupes de besoin'!A235,"")</f>
        <v/>
      </c>
      <c r="O235" s="220" t="str">
        <f>IF(N235="","",'Résultats élèves'!F227)</f>
        <v/>
      </c>
      <c r="P235" s="221"/>
      <c r="Q235" s="217" t="str">
        <f>IF(OR('Résultats élèves'!G227&lt;$E$4,'Résultats élèves'!G227="A"),'Groupes de besoin'!A235,"")</f>
        <v/>
      </c>
      <c r="R235" s="218" t="str">
        <f>IF(Q235="","",'Résultats élèves'!G227)</f>
        <v/>
      </c>
      <c r="S235" s="219" t="str">
        <f>IF(OR(AND('Résultats élèves'!G227&gt;=$E$4,'Résultats élèves'!G227&lt;=$E$5),'Résultats élèves'!G227="A"),'Groupes de besoin'!A235,"")</f>
        <v/>
      </c>
      <c r="T235" s="220" t="str">
        <f>IF(S235="","",'Résultats élèves'!G227)</f>
        <v/>
      </c>
      <c r="U235" s="221"/>
      <c r="V235" s="217" t="str">
        <f>IF(OR('Résultats élèves'!H227&lt;$E$4,'Résultats élèves'!H227="A"),'Groupes de besoin'!A235,"")</f>
        <v/>
      </c>
      <c r="W235" s="218" t="str">
        <f>IF(V235="","",'Résultats élèves'!H227)</f>
        <v/>
      </c>
      <c r="X235" s="219" t="str">
        <f>IF(OR(AND('Résultats élèves'!H227&gt;=$E$4,'Résultats élèves'!H227&lt;=$E$5),'Résultats élèves'!H227="A"),'Groupes de besoin'!A235,"")</f>
        <v/>
      </c>
      <c r="Y235" s="220" t="str">
        <f>IF(X235="","",'Résultats élèves'!H227)</f>
        <v/>
      </c>
      <c r="Z235" s="222"/>
      <c r="AA235" s="223">
        <f t="shared" si="4"/>
        <v>24</v>
      </c>
      <c r="AB235" s="224">
        <f t="shared" si="1"/>
        <v>20</v>
      </c>
      <c r="AC235" s="291" t="str">
        <f>IF(AA235&lt;$AA$9,#REF!,"")</f>
        <v/>
      </c>
      <c r="AD235" s="291"/>
      <c r="AE235" s="226"/>
      <c r="AF235" s="217" t="str">
        <f>IF(OR('Résultats élèves'!I227&lt;$E$4,'Résultats élèves'!I227="A"),'Groupes de besoin'!A235,"")</f>
        <v/>
      </c>
      <c r="AG235" s="218" t="str">
        <f>IF(AF235="","",'Résultats élèves'!I227)</f>
        <v/>
      </c>
      <c r="AH235" s="219" t="str">
        <f>IF(OR(AND('Résultats élèves'!I227&gt;=$E$4,'Résultats élèves'!I227&lt;=$E$5),'Résultats élèves'!I227="A"),'Groupes de besoin'!A235,"")</f>
        <v/>
      </c>
      <c r="AI235" s="220" t="str">
        <f>IF(AH235="","",'Résultats élèves'!I227)</f>
        <v/>
      </c>
      <c r="AJ235" s="221"/>
      <c r="AK235" s="217" t="str">
        <f>IF(OR('Résultats élèves'!J227&lt;$E$4,'Résultats élèves'!J227="A"),'Groupes de besoin'!A235,"")</f>
        <v/>
      </c>
      <c r="AL235" s="218" t="str">
        <f>IF(AK235="","",'Résultats élèves'!J227)</f>
        <v/>
      </c>
      <c r="AM235" s="219" t="str">
        <f>IF(OR(AND('Résultats élèves'!J227&gt;=$E$4,'Résultats élèves'!J227&lt;=$E$5),'Résultats élèves'!J227="A"),'Groupes de besoin'!A235,"")</f>
        <v/>
      </c>
      <c r="AN235" s="220" t="str">
        <f>IF(AM235="","",'Résultats élèves'!J227)</f>
        <v/>
      </c>
      <c r="AO235" s="221"/>
      <c r="AP235" s="217" t="str">
        <f>IF(OR('Résultats élèves'!K227&lt;$E$4,'Résultats élèves'!K227="A"),'Groupes de besoin'!A235,"")</f>
        <v/>
      </c>
      <c r="AQ235" s="218" t="str">
        <f>IF(AP235="","",'Résultats élèves'!K227)</f>
        <v/>
      </c>
      <c r="AR235" s="219" t="str">
        <f>IF(OR(AND('Résultats élèves'!K227&gt;=$E$4,'Résultats élèves'!K227&lt;=$E$5),'Résultats élèves'!K227="A"),'Groupes de besoin'!A235,"")</f>
        <v/>
      </c>
      <c r="AS235" s="220" t="str">
        <f>IF(AR235="","",'Résultats élèves'!K227)</f>
        <v/>
      </c>
      <c r="AT235" s="221"/>
      <c r="AU235" s="217" t="str">
        <f>IF(OR('Résultats élèves'!L227&lt;$E$4,'Résultats élèves'!L227="A"),'Groupes de besoin'!A235,"")</f>
        <v/>
      </c>
      <c r="AV235" s="218" t="str">
        <f>IF(AU235="","",'Résultats élèves'!L227)</f>
        <v/>
      </c>
      <c r="AW235" s="219" t="str">
        <f>IF(OR(AND('Résultats élèves'!L227&gt;=$E$4,'Résultats élèves'!L227&lt;=$E$5),'Résultats élèves'!L227="A"),'Groupes de besoin'!A235,"")</f>
        <v/>
      </c>
      <c r="AX235" s="220" t="str">
        <f>IF(AW235="","",'Résultats élèves'!L227)</f>
        <v/>
      </c>
      <c r="AY235" s="221"/>
      <c r="AZ235" s="217" t="str">
        <f>IF(OR('Résultats élèves'!M227&lt;$E$4,'Résultats élèves'!M227="A"),'Groupes de besoin'!A235,"")</f>
        <v/>
      </c>
      <c r="BA235" s="218" t="str">
        <f>IF(AZ235="","",'Résultats élèves'!M227)</f>
        <v/>
      </c>
      <c r="BB235" s="219" t="str">
        <f>IF(OR(AND('Résultats élèves'!M227&gt;=$E$4,'Résultats élèves'!M227&lt;=$E$5),'Résultats élèves'!M227="A"),'Groupes de besoin'!A235,"")</f>
        <v/>
      </c>
      <c r="BC235" s="220" t="str">
        <f>IF(BB235="","",'Résultats élèves'!M227)</f>
        <v/>
      </c>
    </row>
    <row r="236" spans="1:55" s="225" customFormat="1">
      <c r="A236" s="227" t="str">
        <f>IF(Accueil!F237="","",Accueil!F237)</f>
        <v/>
      </c>
      <c r="B236" s="217" t="str">
        <f>IF(OR('Résultats élèves'!D228&lt;$E$4,'Résultats élèves'!D228="A"),'Groupes de besoin'!A236,"")</f>
        <v/>
      </c>
      <c r="C236" s="218" t="str">
        <f>IF(B236="","",'Résultats élèves'!D228)</f>
        <v/>
      </c>
      <c r="D236" s="219" t="str">
        <f>IF(OR(AND('Résultats élèves'!D228&gt;=$E$4,'Résultats élèves'!D228&lt;=$E$5),'Résultats élèves'!D228="A"),'Groupes de besoin'!A236,"")</f>
        <v/>
      </c>
      <c r="E236" s="220" t="str">
        <f>IF(D236="","",'Résultats élèves'!D228)</f>
        <v/>
      </c>
      <c r="F236" s="221"/>
      <c r="G236" s="217" t="str">
        <f>IF(OR('Résultats élèves'!E228&lt;$E$4,'Résultats élèves'!E228="A"),'Groupes de besoin'!A236,"")</f>
        <v/>
      </c>
      <c r="H236" s="218" t="str">
        <f>IF(G236="","",'Résultats élèves'!E228)</f>
        <v/>
      </c>
      <c r="I236" s="219" t="str">
        <f>IF(OR(AND('Résultats élèves'!E228&gt;=$E$4,'Résultats élèves'!E228&lt;=$E$5),'Résultats élèves'!E228="A"),'Groupes de besoin'!A236,"")</f>
        <v/>
      </c>
      <c r="J236" s="220" t="str">
        <f>IF(I236="","",'Résultats élèves'!E228)</f>
        <v/>
      </c>
      <c r="K236" s="221"/>
      <c r="L236" s="217" t="str">
        <f>IF(OR('Résultats élèves'!F228&lt;$E$4,'Résultats élèves'!F228="A"),'Groupes de besoin'!A236,"")</f>
        <v/>
      </c>
      <c r="M236" s="218" t="str">
        <f>IF(L236="","",'Résultats élèves'!F228)</f>
        <v/>
      </c>
      <c r="N236" s="219" t="str">
        <f>IF(OR(AND('Résultats élèves'!F228&gt;=$E$4,'Résultats élèves'!F228&lt;=$E$5),'Résultats élèves'!F228="A"),'Groupes de besoin'!A236,"")</f>
        <v/>
      </c>
      <c r="O236" s="220" t="str">
        <f>IF(N236="","",'Résultats élèves'!F228)</f>
        <v/>
      </c>
      <c r="P236" s="221"/>
      <c r="Q236" s="217" t="str">
        <f>IF(OR('Résultats élèves'!G228&lt;$E$4,'Résultats élèves'!G228="A"),'Groupes de besoin'!A236,"")</f>
        <v/>
      </c>
      <c r="R236" s="218" t="str">
        <f>IF(Q236="","",'Résultats élèves'!G228)</f>
        <v/>
      </c>
      <c r="S236" s="219" t="str">
        <f>IF(OR(AND('Résultats élèves'!G228&gt;=$E$4,'Résultats élèves'!G228&lt;=$E$5),'Résultats élèves'!G228="A"),'Groupes de besoin'!A236,"")</f>
        <v/>
      </c>
      <c r="T236" s="220" t="str">
        <f>IF(S236="","",'Résultats élèves'!G228)</f>
        <v/>
      </c>
      <c r="U236" s="221"/>
      <c r="V236" s="217" t="str">
        <f>IF(OR('Résultats élèves'!H228&lt;$E$4,'Résultats élèves'!H228="A"),'Groupes de besoin'!A236,"")</f>
        <v/>
      </c>
      <c r="W236" s="218" t="str">
        <f>IF(V236="","",'Résultats élèves'!H228)</f>
        <v/>
      </c>
      <c r="X236" s="219" t="str">
        <f>IF(OR(AND('Résultats élèves'!H228&gt;=$E$4,'Résultats élèves'!H228&lt;=$E$5),'Résultats élèves'!H228="A"),'Groupes de besoin'!A236,"")</f>
        <v/>
      </c>
      <c r="Y236" s="220" t="str">
        <f>IF(X236="","",'Résultats élèves'!H228)</f>
        <v/>
      </c>
      <c r="Z236" s="222"/>
      <c r="AA236" s="223">
        <f t="shared" si="4"/>
        <v>24</v>
      </c>
      <c r="AB236" s="224">
        <f t="shared" si="1"/>
        <v>20</v>
      </c>
      <c r="AC236" s="291" t="str">
        <f>IF(AA236&lt;$AA$9,#REF!,"")</f>
        <v/>
      </c>
      <c r="AD236" s="291"/>
      <c r="AE236" s="226"/>
      <c r="AF236" s="217" t="str">
        <f>IF(OR('Résultats élèves'!I228&lt;$E$4,'Résultats élèves'!I228="A"),'Groupes de besoin'!A236,"")</f>
        <v/>
      </c>
      <c r="AG236" s="218" t="str">
        <f>IF(AF236="","",'Résultats élèves'!I228)</f>
        <v/>
      </c>
      <c r="AH236" s="219" t="str">
        <f>IF(OR(AND('Résultats élèves'!I228&gt;=$E$4,'Résultats élèves'!I228&lt;=$E$5),'Résultats élèves'!I228="A"),'Groupes de besoin'!A236,"")</f>
        <v/>
      </c>
      <c r="AI236" s="220" t="str">
        <f>IF(AH236="","",'Résultats élèves'!I228)</f>
        <v/>
      </c>
      <c r="AJ236" s="221"/>
      <c r="AK236" s="217" t="str">
        <f>IF(OR('Résultats élèves'!J228&lt;$E$4,'Résultats élèves'!J228="A"),'Groupes de besoin'!A236,"")</f>
        <v/>
      </c>
      <c r="AL236" s="218" t="str">
        <f>IF(AK236="","",'Résultats élèves'!J228)</f>
        <v/>
      </c>
      <c r="AM236" s="219" t="str">
        <f>IF(OR(AND('Résultats élèves'!J228&gt;=$E$4,'Résultats élèves'!J228&lt;=$E$5),'Résultats élèves'!J228="A"),'Groupes de besoin'!A236,"")</f>
        <v/>
      </c>
      <c r="AN236" s="220" t="str">
        <f>IF(AM236="","",'Résultats élèves'!J228)</f>
        <v/>
      </c>
      <c r="AO236" s="221"/>
      <c r="AP236" s="217" t="str">
        <f>IF(OR('Résultats élèves'!K228&lt;$E$4,'Résultats élèves'!K228="A"),'Groupes de besoin'!A236,"")</f>
        <v/>
      </c>
      <c r="AQ236" s="218" t="str">
        <f>IF(AP236="","",'Résultats élèves'!K228)</f>
        <v/>
      </c>
      <c r="AR236" s="219" t="str">
        <f>IF(OR(AND('Résultats élèves'!K228&gt;=$E$4,'Résultats élèves'!K228&lt;=$E$5),'Résultats élèves'!K228="A"),'Groupes de besoin'!A236,"")</f>
        <v/>
      </c>
      <c r="AS236" s="220" t="str">
        <f>IF(AR236="","",'Résultats élèves'!K228)</f>
        <v/>
      </c>
      <c r="AT236" s="221"/>
      <c r="AU236" s="217" t="str">
        <f>IF(OR('Résultats élèves'!L228&lt;$E$4,'Résultats élèves'!L228="A"),'Groupes de besoin'!A236,"")</f>
        <v/>
      </c>
      <c r="AV236" s="218" t="str">
        <f>IF(AU236="","",'Résultats élèves'!L228)</f>
        <v/>
      </c>
      <c r="AW236" s="219" t="str">
        <f>IF(OR(AND('Résultats élèves'!L228&gt;=$E$4,'Résultats élèves'!L228&lt;=$E$5),'Résultats élèves'!L228="A"),'Groupes de besoin'!A236,"")</f>
        <v/>
      </c>
      <c r="AX236" s="220" t="str">
        <f>IF(AW236="","",'Résultats élèves'!L228)</f>
        <v/>
      </c>
      <c r="AY236" s="221"/>
      <c r="AZ236" s="217" t="str">
        <f>IF(OR('Résultats élèves'!M228&lt;$E$4,'Résultats élèves'!M228="A"),'Groupes de besoin'!A236,"")</f>
        <v/>
      </c>
      <c r="BA236" s="218" t="str">
        <f>IF(AZ236="","",'Résultats élèves'!M228)</f>
        <v/>
      </c>
      <c r="BB236" s="219" t="str">
        <f>IF(OR(AND('Résultats élèves'!M228&gt;=$E$4,'Résultats élèves'!M228&lt;=$E$5),'Résultats élèves'!M228="A"),'Groupes de besoin'!A236,"")</f>
        <v/>
      </c>
      <c r="BC236" s="220" t="str">
        <f>IF(BB236="","",'Résultats élèves'!M228)</f>
        <v/>
      </c>
    </row>
    <row r="237" spans="1:55" s="225" customFormat="1">
      <c r="A237" s="227" t="str">
        <f>IF(Accueil!F238="","",Accueil!F238)</f>
        <v/>
      </c>
      <c r="B237" s="217" t="str">
        <f>IF(OR('Résultats élèves'!D229&lt;$E$4,'Résultats élèves'!D229="A"),'Groupes de besoin'!A237,"")</f>
        <v/>
      </c>
      <c r="C237" s="218" t="str">
        <f>IF(B237="","",'Résultats élèves'!D229)</f>
        <v/>
      </c>
      <c r="D237" s="219" t="str">
        <f>IF(OR(AND('Résultats élèves'!D229&gt;=$E$4,'Résultats élèves'!D229&lt;=$E$5),'Résultats élèves'!D229="A"),'Groupes de besoin'!A237,"")</f>
        <v/>
      </c>
      <c r="E237" s="220" t="str">
        <f>IF(D237="","",'Résultats élèves'!D229)</f>
        <v/>
      </c>
      <c r="F237" s="221"/>
      <c r="G237" s="217" t="str">
        <f>IF(OR('Résultats élèves'!E229&lt;$E$4,'Résultats élèves'!E229="A"),'Groupes de besoin'!A237,"")</f>
        <v/>
      </c>
      <c r="H237" s="218" t="str">
        <f>IF(G237="","",'Résultats élèves'!E229)</f>
        <v/>
      </c>
      <c r="I237" s="219" t="str">
        <f>IF(OR(AND('Résultats élèves'!E229&gt;=$E$4,'Résultats élèves'!E229&lt;=$E$5),'Résultats élèves'!E229="A"),'Groupes de besoin'!A237,"")</f>
        <v/>
      </c>
      <c r="J237" s="220" t="str">
        <f>IF(I237="","",'Résultats élèves'!E229)</f>
        <v/>
      </c>
      <c r="K237" s="221"/>
      <c r="L237" s="217" t="str">
        <f>IF(OR('Résultats élèves'!F229&lt;$E$4,'Résultats élèves'!F229="A"),'Groupes de besoin'!A237,"")</f>
        <v/>
      </c>
      <c r="M237" s="218" t="str">
        <f>IF(L237="","",'Résultats élèves'!F229)</f>
        <v/>
      </c>
      <c r="N237" s="219" t="str">
        <f>IF(OR(AND('Résultats élèves'!F229&gt;=$E$4,'Résultats élèves'!F229&lt;=$E$5),'Résultats élèves'!F229="A"),'Groupes de besoin'!A237,"")</f>
        <v/>
      </c>
      <c r="O237" s="220" t="str">
        <f>IF(N237="","",'Résultats élèves'!F229)</f>
        <v/>
      </c>
      <c r="P237" s="221"/>
      <c r="Q237" s="217" t="str">
        <f>IF(OR('Résultats élèves'!G229&lt;$E$4,'Résultats élèves'!G229="A"),'Groupes de besoin'!A237,"")</f>
        <v/>
      </c>
      <c r="R237" s="218" t="str">
        <f>IF(Q237="","",'Résultats élèves'!G229)</f>
        <v/>
      </c>
      <c r="S237" s="219" t="str">
        <f>IF(OR(AND('Résultats élèves'!G229&gt;=$E$4,'Résultats élèves'!G229&lt;=$E$5),'Résultats élèves'!G229="A"),'Groupes de besoin'!A237,"")</f>
        <v/>
      </c>
      <c r="T237" s="220" t="str">
        <f>IF(S237="","",'Résultats élèves'!G229)</f>
        <v/>
      </c>
      <c r="U237" s="221"/>
      <c r="V237" s="217" t="str">
        <f>IF(OR('Résultats élèves'!H229&lt;$E$4,'Résultats élèves'!H229="A"),'Groupes de besoin'!A237,"")</f>
        <v/>
      </c>
      <c r="W237" s="218" t="str">
        <f>IF(V237="","",'Résultats élèves'!H229)</f>
        <v/>
      </c>
      <c r="X237" s="219" t="str">
        <f>IF(OR(AND('Résultats élèves'!H229&gt;=$E$4,'Résultats élèves'!H229&lt;=$E$5),'Résultats élèves'!H229="A"),'Groupes de besoin'!A237,"")</f>
        <v/>
      </c>
      <c r="Y237" s="220" t="str">
        <f>IF(X237="","",'Résultats élèves'!H229)</f>
        <v/>
      </c>
      <c r="Z237" s="222"/>
      <c r="AA237" s="223">
        <f t="shared" si="4"/>
        <v>24</v>
      </c>
      <c r="AB237" s="224">
        <f t="shared" si="1"/>
        <v>20</v>
      </c>
      <c r="AC237" s="291" t="str">
        <f>IF(AA237&lt;$AA$9,#REF!,"")</f>
        <v/>
      </c>
      <c r="AD237" s="291"/>
      <c r="AE237" s="226"/>
      <c r="AF237" s="217" t="str">
        <f>IF(OR('Résultats élèves'!I229&lt;$E$4,'Résultats élèves'!I229="A"),'Groupes de besoin'!A237,"")</f>
        <v/>
      </c>
      <c r="AG237" s="218" t="str">
        <f>IF(AF237="","",'Résultats élèves'!I229)</f>
        <v/>
      </c>
      <c r="AH237" s="219" t="str">
        <f>IF(OR(AND('Résultats élèves'!I229&gt;=$E$4,'Résultats élèves'!I229&lt;=$E$5),'Résultats élèves'!I229="A"),'Groupes de besoin'!A237,"")</f>
        <v/>
      </c>
      <c r="AI237" s="220" t="str">
        <f>IF(AH237="","",'Résultats élèves'!I229)</f>
        <v/>
      </c>
      <c r="AJ237" s="221"/>
      <c r="AK237" s="217" t="str">
        <f>IF(OR('Résultats élèves'!J229&lt;$E$4,'Résultats élèves'!J229="A"),'Groupes de besoin'!A237,"")</f>
        <v/>
      </c>
      <c r="AL237" s="218" t="str">
        <f>IF(AK237="","",'Résultats élèves'!J229)</f>
        <v/>
      </c>
      <c r="AM237" s="219" t="str">
        <f>IF(OR(AND('Résultats élèves'!J229&gt;=$E$4,'Résultats élèves'!J229&lt;=$E$5),'Résultats élèves'!J229="A"),'Groupes de besoin'!A237,"")</f>
        <v/>
      </c>
      <c r="AN237" s="220" t="str">
        <f>IF(AM237="","",'Résultats élèves'!J229)</f>
        <v/>
      </c>
      <c r="AO237" s="221"/>
      <c r="AP237" s="217" t="str">
        <f>IF(OR('Résultats élèves'!K229&lt;$E$4,'Résultats élèves'!K229="A"),'Groupes de besoin'!A237,"")</f>
        <v/>
      </c>
      <c r="AQ237" s="218" t="str">
        <f>IF(AP237="","",'Résultats élèves'!K229)</f>
        <v/>
      </c>
      <c r="AR237" s="219" t="str">
        <f>IF(OR(AND('Résultats élèves'!K229&gt;=$E$4,'Résultats élèves'!K229&lt;=$E$5),'Résultats élèves'!K229="A"),'Groupes de besoin'!A237,"")</f>
        <v/>
      </c>
      <c r="AS237" s="220" t="str">
        <f>IF(AR237="","",'Résultats élèves'!K229)</f>
        <v/>
      </c>
      <c r="AT237" s="221"/>
      <c r="AU237" s="217" t="str">
        <f>IF(OR('Résultats élèves'!L229&lt;$E$4,'Résultats élèves'!L229="A"),'Groupes de besoin'!A237,"")</f>
        <v/>
      </c>
      <c r="AV237" s="218" t="str">
        <f>IF(AU237="","",'Résultats élèves'!L229)</f>
        <v/>
      </c>
      <c r="AW237" s="219" t="str">
        <f>IF(OR(AND('Résultats élèves'!L229&gt;=$E$4,'Résultats élèves'!L229&lt;=$E$5),'Résultats élèves'!L229="A"),'Groupes de besoin'!A237,"")</f>
        <v/>
      </c>
      <c r="AX237" s="220" t="str">
        <f>IF(AW237="","",'Résultats élèves'!L229)</f>
        <v/>
      </c>
      <c r="AY237" s="221"/>
      <c r="AZ237" s="217" t="str">
        <f>IF(OR('Résultats élèves'!M229&lt;$E$4,'Résultats élèves'!M229="A"),'Groupes de besoin'!A237,"")</f>
        <v/>
      </c>
      <c r="BA237" s="218" t="str">
        <f>IF(AZ237="","",'Résultats élèves'!M229)</f>
        <v/>
      </c>
      <c r="BB237" s="219" t="str">
        <f>IF(OR(AND('Résultats élèves'!M229&gt;=$E$4,'Résultats élèves'!M229&lt;=$E$5),'Résultats élèves'!M229="A"),'Groupes de besoin'!A237,"")</f>
        <v/>
      </c>
      <c r="BC237" s="220" t="str">
        <f>IF(BB237="","",'Résultats élèves'!M229)</f>
        <v/>
      </c>
    </row>
    <row r="238" spans="1:55" s="225" customFormat="1">
      <c r="A238" s="227" t="str">
        <f>IF(Accueil!F239="","",Accueil!F239)</f>
        <v/>
      </c>
      <c r="B238" s="217" t="str">
        <f>IF(OR('Résultats élèves'!D230&lt;$E$4,'Résultats élèves'!D230="A"),'Groupes de besoin'!A238,"")</f>
        <v/>
      </c>
      <c r="C238" s="218" t="str">
        <f>IF(B238="","",'Résultats élèves'!D230)</f>
        <v/>
      </c>
      <c r="D238" s="219" t="str">
        <f>IF(OR(AND('Résultats élèves'!D230&gt;=$E$4,'Résultats élèves'!D230&lt;=$E$5),'Résultats élèves'!D230="A"),'Groupes de besoin'!A238,"")</f>
        <v/>
      </c>
      <c r="E238" s="220" t="str">
        <f>IF(D238="","",'Résultats élèves'!D230)</f>
        <v/>
      </c>
      <c r="F238" s="221"/>
      <c r="G238" s="217" t="str">
        <f>IF(OR('Résultats élèves'!E230&lt;$E$4,'Résultats élèves'!E230="A"),'Groupes de besoin'!A238,"")</f>
        <v/>
      </c>
      <c r="H238" s="218" t="str">
        <f>IF(G238="","",'Résultats élèves'!E230)</f>
        <v/>
      </c>
      <c r="I238" s="219" t="str">
        <f>IF(OR(AND('Résultats élèves'!E230&gt;=$E$4,'Résultats élèves'!E230&lt;=$E$5),'Résultats élèves'!E230="A"),'Groupes de besoin'!A238,"")</f>
        <v/>
      </c>
      <c r="J238" s="220" t="str">
        <f>IF(I238="","",'Résultats élèves'!E230)</f>
        <v/>
      </c>
      <c r="K238" s="221"/>
      <c r="L238" s="217" t="str">
        <f>IF(OR('Résultats élèves'!F230&lt;$E$4,'Résultats élèves'!F230="A"),'Groupes de besoin'!A238,"")</f>
        <v/>
      </c>
      <c r="M238" s="218" t="str">
        <f>IF(L238="","",'Résultats élèves'!F230)</f>
        <v/>
      </c>
      <c r="N238" s="219" t="str">
        <f>IF(OR(AND('Résultats élèves'!F230&gt;=$E$4,'Résultats élèves'!F230&lt;=$E$5),'Résultats élèves'!F230="A"),'Groupes de besoin'!A238,"")</f>
        <v/>
      </c>
      <c r="O238" s="220" t="str">
        <f>IF(N238="","",'Résultats élèves'!F230)</f>
        <v/>
      </c>
      <c r="P238" s="221"/>
      <c r="Q238" s="217" t="str">
        <f>IF(OR('Résultats élèves'!G230&lt;$E$4,'Résultats élèves'!G230="A"),'Groupes de besoin'!A238,"")</f>
        <v/>
      </c>
      <c r="R238" s="218" t="str">
        <f>IF(Q238="","",'Résultats élèves'!G230)</f>
        <v/>
      </c>
      <c r="S238" s="219" t="str">
        <f>IF(OR(AND('Résultats élèves'!G230&gt;=$E$4,'Résultats élèves'!G230&lt;=$E$5),'Résultats élèves'!G230="A"),'Groupes de besoin'!A238,"")</f>
        <v/>
      </c>
      <c r="T238" s="220" t="str">
        <f>IF(S238="","",'Résultats élèves'!G230)</f>
        <v/>
      </c>
      <c r="U238" s="221"/>
      <c r="V238" s="217" t="str">
        <f>IF(OR('Résultats élèves'!H230&lt;$E$4,'Résultats élèves'!H230="A"),'Groupes de besoin'!A238,"")</f>
        <v/>
      </c>
      <c r="W238" s="218" t="str">
        <f>IF(V238="","",'Résultats élèves'!H230)</f>
        <v/>
      </c>
      <c r="X238" s="219" t="str">
        <f>IF(OR(AND('Résultats élèves'!H230&gt;=$E$4,'Résultats élèves'!H230&lt;=$E$5),'Résultats élèves'!H230="A"),'Groupes de besoin'!A238,"")</f>
        <v/>
      </c>
      <c r="Y238" s="220" t="str">
        <f>IF(X238="","",'Résultats élèves'!H230)</f>
        <v/>
      </c>
      <c r="Z238" s="222"/>
      <c r="AA238" s="223">
        <f t="shared" si="4"/>
        <v>24</v>
      </c>
      <c r="AB238" s="224">
        <f t="shared" si="1"/>
        <v>20</v>
      </c>
      <c r="AC238" s="291" t="str">
        <f>IF(AA238&lt;$AA$9,#REF!,"")</f>
        <v/>
      </c>
      <c r="AD238" s="291"/>
      <c r="AE238" s="226"/>
      <c r="AF238" s="217" t="str">
        <f>IF(OR('Résultats élèves'!I230&lt;$E$4,'Résultats élèves'!I230="A"),'Groupes de besoin'!A238,"")</f>
        <v/>
      </c>
      <c r="AG238" s="218" t="str">
        <f>IF(AF238="","",'Résultats élèves'!I230)</f>
        <v/>
      </c>
      <c r="AH238" s="219" t="str">
        <f>IF(OR(AND('Résultats élèves'!I230&gt;=$E$4,'Résultats élèves'!I230&lt;=$E$5),'Résultats élèves'!I230="A"),'Groupes de besoin'!A238,"")</f>
        <v/>
      </c>
      <c r="AI238" s="220" t="str">
        <f>IF(AH238="","",'Résultats élèves'!I230)</f>
        <v/>
      </c>
      <c r="AJ238" s="221"/>
      <c r="AK238" s="217" t="str">
        <f>IF(OR('Résultats élèves'!J230&lt;$E$4,'Résultats élèves'!J230="A"),'Groupes de besoin'!A238,"")</f>
        <v/>
      </c>
      <c r="AL238" s="218" t="str">
        <f>IF(AK238="","",'Résultats élèves'!J230)</f>
        <v/>
      </c>
      <c r="AM238" s="219" t="str">
        <f>IF(OR(AND('Résultats élèves'!J230&gt;=$E$4,'Résultats élèves'!J230&lt;=$E$5),'Résultats élèves'!J230="A"),'Groupes de besoin'!A238,"")</f>
        <v/>
      </c>
      <c r="AN238" s="220" t="str">
        <f>IF(AM238="","",'Résultats élèves'!J230)</f>
        <v/>
      </c>
      <c r="AO238" s="221"/>
      <c r="AP238" s="217" t="str">
        <f>IF(OR('Résultats élèves'!K230&lt;$E$4,'Résultats élèves'!K230="A"),'Groupes de besoin'!A238,"")</f>
        <v/>
      </c>
      <c r="AQ238" s="218" t="str">
        <f>IF(AP238="","",'Résultats élèves'!K230)</f>
        <v/>
      </c>
      <c r="AR238" s="219" t="str">
        <f>IF(OR(AND('Résultats élèves'!K230&gt;=$E$4,'Résultats élèves'!K230&lt;=$E$5),'Résultats élèves'!K230="A"),'Groupes de besoin'!A238,"")</f>
        <v/>
      </c>
      <c r="AS238" s="220" t="str">
        <f>IF(AR238="","",'Résultats élèves'!K230)</f>
        <v/>
      </c>
      <c r="AT238" s="221"/>
      <c r="AU238" s="217" t="str">
        <f>IF(OR('Résultats élèves'!L230&lt;$E$4,'Résultats élèves'!L230="A"),'Groupes de besoin'!A238,"")</f>
        <v/>
      </c>
      <c r="AV238" s="218" t="str">
        <f>IF(AU238="","",'Résultats élèves'!L230)</f>
        <v/>
      </c>
      <c r="AW238" s="219" t="str">
        <f>IF(OR(AND('Résultats élèves'!L230&gt;=$E$4,'Résultats élèves'!L230&lt;=$E$5),'Résultats élèves'!L230="A"),'Groupes de besoin'!A238,"")</f>
        <v/>
      </c>
      <c r="AX238" s="220" t="str">
        <f>IF(AW238="","",'Résultats élèves'!L230)</f>
        <v/>
      </c>
      <c r="AY238" s="221"/>
      <c r="AZ238" s="217" t="str">
        <f>IF(OR('Résultats élèves'!M230&lt;$E$4,'Résultats élèves'!M230="A"),'Groupes de besoin'!A238,"")</f>
        <v/>
      </c>
      <c r="BA238" s="218" t="str">
        <f>IF(AZ238="","",'Résultats élèves'!M230)</f>
        <v/>
      </c>
      <c r="BB238" s="219" t="str">
        <f>IF(OR(AND('Résultats élèves'!M230&gt;=$E$4,'Résultats élèves'!M230&lt;=$E$5),'Résultats élèves'!M230="A"),'Groupes de besoin'!A238,"")</f>
        <v/>
      </c>
      <c r="BC238" s="220" t="str">
        <f>IF(BB238="","",'Résultats élèves'!M230)</f>
        <v/>
      </c>
    </row>
    <row r="239" spans="1:55" s="225" customFormat="1">
      <c r="A239" s="227" t="str">
        <f>IF(Accueil!F240="","",Accueil!F240)</f>
        <v/>
      </c>
      <c r="B239" s="217" t="str">
        <f>IF(OR('Résultats élèves'!D231&lt;$E$4,'Résultats élèves'!D231="A"),'Groupes de besoin'!A239,"")</f>
        <v/>
      </c>
      <c r="C239" s="218" t="str">
        <f>IF(B239="","",'Résultats élèves'!D231)</f>
        <v/>
      </c>
      <c r="D239" s="219" t="str">
        <f>IF(OR(AND('Résultats élèves'!D231&gt;=$E$4,'Résultats élèves'!D231&lt;=$E$5),'Résultats élèves'!D231="A"),'Groupes de besoin'!A239,"")</f>
        <v/>
      </c>
      <c r="E239" s="220" t="str">
        <f>IF(D239="","",'Résultats élèves'!D231)</f>
        <v/>
      </c>
      <c r="F239" s="221"/>
      <c r="G239" s="217" t="str">
        <f>IF(OR('Résultats élèves'!E231&lt;$E$4,'Résultats élèves'!E231="A"),'Groupes de besoin'!A239,"")</f>
        <v/>
      </c>
      <c r="H239" s="218" t="str">
        <f>IF(G239="","",'Résultats élèves'!E231)</f>
        <v/>
      </c>
      <c r="I239" s="219" t="str">
        <f>IF(OR(AND('Résultats élèves'!E231&gt;=$E$4,'Résultats élèves'!E231&lt;=$E$5),'Résultats élèves'!E231="A"),'Groupes de besoin'!A239,"")</f>
        <v/>
      </c>
      <c r="J239" s="220" t="str">
        <f>IF(I239="","",'Résultats élèves'!E231)</f>
        <v/>
      </c>
      <c r="K239" s="221"/>
      <c r="L239" s="217" t="str">
        <f>IF(OR('Résultats élèves'!F231&lt;$E$4,'Résultats élèves'!F231="A"),'Groupes de besoin'!A239,"")</f>
        <v/>
      </c>
      <c r="M239" s="218" t="str">
        <f>IF(L239="","",'Résultats élèves'!F231)</f>
        <v/>
      </c>
      <c r="N239" s="219" t="str">
        <f>IF(OR(AND('Résultats élèves'!F231&gt;=$E$4,'Résultats élèves'!F231&lt;=$E$5),'Résultats élèves'!F231="A"),'Groupes de besoin'!A239,"")</f>
        <v/>
      </c>
      <c r="O239" s="220" t="str">
        <f>IF(N239="","",'Résultats élèves'!F231)</f>
        <v/>
      </c>
      <c r="P239" s="221"/>
      <c r="Q239" s="217" t="str">
        <f>IF(OR('Résultats élèves'!G231&lt;$E$4,'Résultats élèves'!G231="A"),'Groupes de besoin'!A239,"")</f>
        <v/>
      </c>
      <c r="R239" s="218" t="str">
        <f>IF(Q239="","",'Résultats élèves'!G231)</f>
        <v/>
      </c>
      <c r="S239" s="219" t="str">
        <f>IF(OR(AND('Résultats élèves'!G231&gt;=$E$4,'Résultats élèves'!G231&lt;=$E$5),'Résultats élèves'!G231="A"),'Groupes de besoin'!A239,"")</f>
        <v/>
      </c>
      <c r="T239" s="220" t="str">
        <f>IF(S239="","",'Résultats élèves'!G231)</f>
        <v/>
      </c>
      <c r="U239" s="221"/>
      <c r="V239" s="217" t="str">
        <f>IF(OR('Résultats élèves'!H231&lt;$E$4,'Résultats élèves'!H231="A"),'Groupes de besoin'!A239,"")</f>
        <v/>
      </c>
      <c r="W239" s="218" t="str">
        <f>IF(V239="","",'Résultats élèves'!H231)</f>
        <v/>
      </c>
      <c r="X239" s="219" t="str">
        <f>IF(OR(AND('Résultats élèves'!H231&gt;=$E$4,'Résultats élèves'!H231&lt;=$E$5),'Résultats élèves'!H231="A"),'Groupes de besoin'!A239,"")</f>
        <v/>
      </c>
      <c r="Y239" s="220" t="str">
        <f>IF(X239="","",'Résultats élèves'!H231)</f>
        <v/>
      </c>
      <c r="Z239" s="222"/>
      <c r="AA239" s="223">
        <f t="shared" si="4"/>
        <v>24</v>
      </c>
      <c r="AB239" s="224">
        <f t="shared" si="1"/>
        <v>20</v>
      </c>
      <c r="AC239" s="291" t="str">
        <f>IF(AA239&lt;$AA$9,#REF!,"")</f>
        <v/>
      </c>
      <c r="AD239" s="291"/>
      <c r="AE239" s="226"/>
      <c r="AF239" s="217" t="str">
        <f>IF(OR('Résultats élèves'!I231&lt;$E$4,'Résultats élèves'!I231="A"),'Groupes de besoin'!A239,"")</f>
        <v/>
      </c>
      <c r="AG239" s="218" t="str">
        <f>IF(AF239="","",'Résultats élèves'!I231)</f>
        <v/>
      </c>
      <c r="AH239" s="219" t="str">
        <f>IF(OR(AND('Résultats élèves'!I231&gt;=$E$4,'Résultats élèves'!I231&lt;=$E$5),'Résultats élèves'!I231="A"),'Groupes de besoin'!A239,"")</f>
        <v/>
      </c>
      <c r="AI239" s="220" t="str">
        <f>IF(AH239="","",'Résultats élèves'!I231)</f>
        <v/>
      </c>
      <c r="AJ239" s="221"/>
      <c r="AK239" s="217" t="str">
        <f>IF(OR('Résultats élèves'!J231&lt;$E$4,'Résultats élèves'!J231="A"),'Groupes de besoin'!A239,"")</f>
        <v/>
      </c>
      <c r="AL239" s="218" t="str">
        <f>IF(AK239="","",'Résultats élèves'!J231)</f>
        <v/>
      </c>
      <c r="AM239" s="219" t="str">
        <f>IF(OR(AND('Résultats élèves'!J231&gt;=$E$4,'Résultats élèves'!J231&lt;=$E$5),'Résultats élèves'!J231="A"),'Groupes de besoin'!A239,"")</f>
        <v/>
      </c>
      <c r="AN239" s="220" t="str">
        <f>IF(AM239="","",'Résultats élèves'!J231)</f>
        <v/>
      </c>
      <c r="AO239" s="221"/>
      <c r="AP239" s="217" t="str">
        <f>IF(OR('Résultats élèves'!K231&lt;$E$4,'Résultats élèves'!K231="A"),'Groupes de besoin'!A239,"")</f>
        <v/>
      </c>
      <c r="AQ239" s="218" t="str">
        <f>IF(AP239="","",'Résultats élèves'!K231)</f>
        <v/>
      </c>
      <c r="AR239" s="219" t="str">
        <f>IF(OR(AND('Résultats élèves'!K231&gt;=$E$4,'Résultats élèves'!K231&lt;=$E$5),'Résultats élèves'!K231="A"),'Groupes de besoin'!A239,"")</f>
        <v/>
      </c>
      <c r="AS239" s="220" t="str">
        <f>IF(AR239="","",'Résultats élèves'!K231)</f>
        <v/>
      </c>
      <c r="AT239" s="221"/>
      <c r="AU239" s="217" t="str">
        <f>IF(OR('Résultats élèves'!L231&lt;$E$4,'Résultats élèves'!L231="A"),'Groupes de besoin'!A239,"")</f>
        <v/>
      </c>
      <c r="AV239" s="218" t="str">
        <f>IF(AU239="","",'Résultats élèves'!L231)</f>
        <v/>
      </c>
      <c r="AW239" s="219" t="str">
        <f>IF(OR(AND('Résultats élèves'!L231&gt;=$E$4,'Résultats élèves'!L231&lt;=$E$5),'Résultats élèves'!L231="A"),'Groupes de besoin'!A239,"")</f>
        <v/>
      </c>
      <c r="AX239" s="220" t="str">
        <f>IF(AW239="","",'Résultats élèves'!L231)</f>
        <v/>
      </c>
      <c r="AY239" s="221"/>
      <c r="AZ239" s="217" t="str">
        <f>IF(OR('Résultats élèves'!M231&lt;$E$4,'Résultats élèves'!M231="A"),'Groupes de besoin'!A239,"")</f>
        <v/>
      </c>
      <c r="BA239" s="218" t="str">
        <f>IF(AZ239="","",'Résultats élèves'!M231)</f>
        <v/>
      </c>
      <c r="BB239" s="219" t="str">
        <f>IF(OR(AND('Résultats élèves'!M231&gt;=$E$4,'Résultats élèves'!M231&lt;=$E$5),'Résultats élèves'!M231="A"),'Groupes de besoin'!A239,"")</f>
        <v/>
      </c>
      <c r="BC239" s="220" t="str">
        <f>IF(BB239="","",'Résultats élèves'!M231)</f>
        <v/>
      </c>
    </row>
    <row r="240" spans="1:55" s="225" customFormat="1">
      <c r="A240" s="227" t="str">
        <f>IF(Accueil!F241="","",Accueil!F241)</f>
        <v/>
      </c>
      <c r="B240" s="217" t="str">
        <f>IF(OR('Résultats élèves'!D232&lt;$E$4,'Résultats élèves'!D232="A"),'Groupes de besoin'!A240,"")</f>
        <v/>
      </c>
      <c r="C240" s="218" t="str">
        <f>IF(B240="","",'Résultats élèves'!D232)</f>
        <v/>
      </c>
      <c r="D240" s="219" t="str">
        <f>IF(OR(AND('Résultats élèves'!D232&gt;=$E$4,'Résultats élèves'!D232&lt;=$E$5),'Résultats élèves'!D232="A"),'Groupes de besoin'!A240,"")</f>
        <v/>
      </c>
      <c r="E240" s="220" t="str">
        <f>IF(D240="","",'Résultats élèves'!D232)</f>
        <v/>
      </c>
      <c r="F240" s="221"/>
      <c r="G240" s="217" t="str">
        <f>IF(OR('Résultats élèves'!E232&lt;$E$4,'Résultats élèves'!E232="A"),'Groupes de besoin'!A240,"")</f>
        <v/>
      </c>
      <c r="H240" s="218" t="str">
        <f>IF(G240="","",'Résultats élèves'!E232)</f>
        <v/>
      </c>
      <c r="I240" s="219" t="str">
        <f>IF(OR(AND('Résultats élèves'!E232&gt;=$E$4,'Résultats élèves'!E232&lt;=$E$5),'Résultats élèves'!E232="A"),'Groupes de besoin'!A240,"")</f>
        <v/>
      </c>
      <c r="J240" s="220" t="str">
        <f>IF(I240="","",'Résultats élèves'!E232)</f>
        <v/>
      </c>
      <c r="K240" s="221"/>
      <c r="L240" s="217" t="str">
        <f>IF(OR('Résultats élèves'!F232&lt;$E$4,'Résultats élèves'!F232="A"),'Groupes de besoin'!A240,"")</f>
        <v/>
      </c>
      <c r="M240" s="218" t="str">
        <f>IF(L240="","",'Résultats élèves'!F232)</f>
        <v/>
      </c>
      <c r="N240" s="219" t="str">
        <f>IF(OR(AND('Résultats élèves'!F232&gt;=$E$4,'Résultats élèves'!F232&lt;=$E$5),'Résultats élèves'!F232="A"),'Groupes de besoin'!A240,"")</f>
        <v/>
      </c>
      <c r="O240" s="220" t="str">
        <f>IF(N240="","",'Résultats élèves'!F232)</f>
        <v/>
      </c>
      <c r="P240" s="221"/>
      <c r="Q240" s="217" t="str">
        <f>IF(OR('Résultats élèves'!G232&lt;$E$4,'Résultats élèves'!G232="A"),'Groupes de besoin'!A240,"")</f>
        <v/>
      </c>
      <c r="R240" s="218" t="str">
        <f>IF(Q240="","",'Résultats élèves'!G232)</f>
        <v/>
      </c>
      <c r="S240" s="219" t="str">
        <f>IF(OR(AND('Résultats élèves'!G232&gt;=$E$4,'Résultats élèves'!G232&lt;=$E$5),'Résultats élèves'!G232="A"),'Groupes de besoin'!A240,"")</f>
        <v/>
      </c>
      <c r="T240" s="220" t="str">
        <f>IF(S240="","",'Résultats élèves'!G232)</f>
        <v/>
      </c>
      <c r="U240" s="221"/>
      <c r="V240" s="217" t="str">
        <f>IF(OR('Résultats élèves'!H232&lt;$E$4,'Résultats élèves'!H232="A"),'Groupes de besoin'!A240,"")</f>
        <v/>
      </c>
      <c r="W240" s="218" t="str">
        <f>IF(V240="","",'Résultats élèves'!H232)</f>
        <v/>
      </c>
      <c r="X240" s="219" t="str">
        <f>IF(OR(AND('Résultats élèves'!H232&gt;=$E$4,'Résultats élèves'!H232&lt;=$E$5),'Résultats élèves'!H232="A"),'Groupes de besoin'!A240,"")</f>
        <v/>
      </c>
      <c r="Y240" s="220" t="str">
        <f>IF(X240="","",'Résultats élèves'!H232)</f>
        <v/>
      </c>
      <c r="Z240" s="222"/>
      <c r="AA240" s="223">
        <f t="shared" si="4"/>
        <v>24</v>
      </c>
      <c r="AB240" s="224">
        <f t="shared" si="1"/>
        <v>20</v>
      </c>
      <c r="AC240" s="291" t="str">
        <f>IF(AA240&lt;$AA$9,#REF!,"")</f>
        <v/>
      </c>
      <c r="AD240" s="291"/>
      <c r="AE240" s="226"/>
      <c r="AF240" s="217" t="str">
        <f>IF(OR('Résultats élèves'!I232&lt;$E$4,'Résultats élèves'!I232="A"),'Groupes de besoin'!A240,"")</f>
        <v/>
      </c>
      <c r="AG240" s="218" t="str">
        <f>IF(AF240="","",'Résultats élèves'!I232)</f>
        <v/>
      </c>
      <c r="AH240" s="219" t="str">
        <f>IF(OR(AND('Résultats élèves'!I232&gt;=$E$4,'Résultats élèves'!I232&lt;=$E$5),'Résultats élèves'!I232="A"),'Groupes de besoin'!A240,"")</f>
        <v/>
      </c>
      <c r="AI240" s="220" t="str">
        <f>IF(AH240="","",'Résultats élèves'!I232)</f>
        <v/>
      </c>
      <c r="AJ240" s="221"/>
      <c r="AK240" s="217" t="str">
        <f>IF(OR('Résultats élèves'!J232&lt;$E$4,'Résultats élèves'!J232="A"),'Groupes de besoin'!A240,"")</f>
        <v/>
      </c>
      <c r="AL240" s="218" t="str">
        <f>IF(AK240="","",'Résultats élèves'!J232)</f>
        <v/>
      </c>
      <c r="AM240" s="219" t="str">
        <f>IF(OR(AND('Résultats élèves'!J232&gt;=$E$4,'Résultats élèves'!J232&lt;=$E$5),'Résultats élèves'!J232="A"),'Groupes de besoin'!A240,"")</f>
        <v/>
      </c>
      <c r="AN240" s="220" t="str">
        <f>IF(AM240="","",'Résultats élèves'!J232)</f>
        <v/>
      </c>
      <c r="AO240" s="221"/>
      <c r="AP240" s="217" t="str">
        <f>IF(OR('Résultats élèves'!K232&lt;$E$4,'Résultats élèves'!K232="A"),'Groupes de besoin'!A240,"")</f>
        <v/>
      </c>
      <c r="AQ240" s="218" t="str">
        <f>IF(AP240="","",'Résultats élèves'!K232)</f>
        <v/>
      </c>
      <c r="AR240" s="219" t="str">
        <f>IF(OR(AND('Résultats élèves'!K232&gt;=$E$4,'Résultats élèves'!K232&lt;=$E$5),'Résultats élèves'!K232="A"),'Groupes de besoin'!A240,"")</f>
        <v/>
      </c>
      <c r="AS240" s="220" t="str">
        <f>IF(AR240="","",'Résultats élèves'!K232)</f>
        <v/>
      </c>
      <c r="AT240" s="221"/>
      <c r="AU240" s="217" t="str">
        <f>IF(OR('Résultats élèves'!L232&lt;$E$4,'Résultats élèves'!L232="A"),'Groupes de besoin'!A240,"")</f>
        <v/>
      </c>
      <c r="AV240" s="218" t="str">
        <f>IF(AU240="","",'Résultats élèves'!L232)</f>
        <v/>
      </c>
      <c r="AW240" s="219" t="str">
        <f>IF(OR(AND('Résultats élèves'!L232&gt;=$E$4,'Résultats élèves'!L232&lt;=$E$5),'Résultats élèves'!L232="A"),'Groupes de besoin'!A240,"")</f>
        <v/>
      </c>
      <c r="AX240" s="220" t="str">
        <f>IF(AW240="","",'Résultats élèves'!L232)</f>
        <v/>
      </c>
      <c r="AY240" s="221"/>
      <c r="AZ240" s="217" t="str">
        <f>IF(OR('Résultats élèves'!M232&lt;$E$4,'Résultats élèves'!M232="A"),'Groupes de besoin'!A240,"")</f>
        <v/>
      </c>
      <c r="BA240" s="218" t="str">
        <f>IF(AZ240="","",'Résultats élèves'!M232)</f>
        <v/>
      </c>
      <c r="BB240" s="219" t="str">
        <f>IF(OR(AND('Résultats élèves'!M232&gt;=$E$4,'Résultats élèves'!M232&lt;=$E$5),'Résultats élèves'!M232="A"),'Groupes de besoin'!A240,"")</f>
        <v/>
      </c>
      <c r="BC240" s="220" t="str">
        <f>IF(BB240="","",'Résultats élèves'!M232)</f>
        <v/>
      </c>
    </row>
    <row r="241" spans="1:55" s="225" customFormat="1">
      <c r="A241" s="227" t="str">
        <f>IF(Accueil!F242="","",Accueil!F242)</f>
        <v/>
      </c>
      <c r="B241" s="217" t="str">
        <f>IF(OR('Résultats élèves'!D233&lt;$E$4,'Résultats élèves'!D233="A"),'Groupes de besoin'!A241,"")</f>
        <v/>
      </c>
      <c r="C241" s="218" t="str">
        <f>IF(B241="","",'Résultats élèves'!D233)</f>
        <v/>
      </c>
      <c r="D241" s="219" t="str">
        <f>IF(OR(AND('Résultats élèves'!D233&gt;=$E$4,'Résultats élèves'!D233&lt;=$E$5),'Résultats élèves'!D233="A"),'Groupes de besoin'!A241,"")</f>
        <v/>
      </c>
      <c r="E241" s="220" t="str">
        <f>IF(D241="","",'Résultats élèves'!D233)</f>
        <v/>
      </c>
      <c r="F241" s="221"/>
      <c r="G241" s="217" t="str">
        <f>IF(OR('Résultats élèves'!E233&lt;$E$4,'Résultats élèves'!E233="A"),'Groupes de besoin'!A241,"")</f>
        <v/>
      </c>
      <c r="H241" s="218" t="str">
        <f>IF(G241="","",'Résultats élèves'!E233)</f>
        <v/>
      </c>
      <c r="I241" s="219" t="str">
        <f>IF(OR(AND('Résultats élèves'!E233&gt;=$E$4,'Résultats élèves'!E233&lt;=$E$5),'Résultats élèves'!E233="A"),'Groupes de besoin'!A241,"")</f>
        <v/>
      </c>
      <c r="J241" s="220" t="str">
        <f>IF(I241="","",'Résultats élèves'!E233)</f>
        <v/>
      </c>
      <c r="K241" s="221"/>
      <c r="L241" s="217" t="str">
        <f>IF(OR('Résultats élèves'!F233&lt;$E$4,'Résultats élèves'!F233="A"),'Groupes de besoin'!A241,"")</f>
        <v/>
      </c>
      <c r="M241" s="218" t="str">
        <f>IF(L241="","",'Résultats élèves'!F233)</f>
        <v/>
      </c>
      <c r="N241" s="219" t="str">
        <f>IF(OR(AND('Résultats élèves'!F233&gt;=$E$4,'Résultats élèves'!F233&lt;=$E$5),'Résultats élèves'!F233="A"),'Groupes de besoin'!A241,"")</f>
        <v/>
      </c>
      <c r="O241" s="220" t="str">
        <f>IF(N241="","",'Résultats élèves'!F233)</f>
        <v/>
      </c>
      <c r="P241" s="221"/>
      <c r="Q241" s="217" t="str">
        <f>IF(OR('Résultats élèves'!G233&lt;$E$4,'Résultats élèves'!G233="A"),'Groupes de besoin'!A241,"")</f>
        <v/>
      </c>
      <c r="R241" s="218" t="str">
        <f>IF(Q241="","",'Résultats élèves'!G233)</f>
        <v/>
      </c>
      <c r="S241" s="219" t="str">
        <f>IF(OR(AND('Résultats élèves'!G233&gt;=$E$4,'Résultats élèves'!G233&lt;=$E$5),'Résultats élèves'!G233="A"),'Groupes de besoin'!A241,"")</f>
        <v/>
      </c>
      <c r="T241" s="220" t="str">
        <f>IF(S241="","",'Résultats élèves'!G233)</f>
        <v/>
      </c>
      <c r="U241" s="221"/>
      <c r="V241" s="217" t="str">
        <f>IF(OR('Résultats élèves'!H233&lt;$E$4,'Résultats élèves'!H233="A"),'Groupes de besoin'!A241,"")</f>
        <v/>
      </c>
      <c r="W241" s="218" t="str">
        <f>IF(V241="","",'Résultats élèves'!H233)</f>
        <v/>
      </c>
      <c r="X241" s="219" t="str">
        <f>IF(OR(AND('Résultats élèves'!H233&gt;=$E$4,'Résultats élèves'!H233&lt;=$E$5),'Résultats élèves'!H233="A"),'Groupes de besoin'!A241,"")</f>
        <v/>
      </c>
      <c r="Y241" s="220" t="str">
        <f>IF(X241="","",'Résultats élèves'!H233)</f>
        <v/>
      </c>
      <c r="Z241" s="222"/>
      <c r="AA241" s="223">
        <f t="shared" si="4"/>
        <v>24</v>
      </c>
      <c r="AB241" s="224">
        <f t="shared" si="1"/>
        <v>20</v>
      </c>
      <c r="AC241" s="291" t="str">
        <f>IF(AA241&lt;$AA$9,#REF!,"")</f>
        <v/>
      </c>
      <c r="AD241" s="291"/>
      <c r="AE241" s="226"/>
      <c r="AF241" s="217" t="str">
        <f>IF(OR('Résultats élèves'!I233&lt;$E$4,'Résultats élèves'!I233="A"),'Groupes de besoin'!A241,"")</f>
        <v/>
      </c>
      <c r="AG241" s="218" t="str">
        <f>IF(AF241="","",'Résultats élèves'!I233)</f>
        <v/>
      </c>
      <c r="AH241" s="219" t="str">
        <f>IF(OR(AND('Résultats élèves'!I233&gt;=$E$4,'Résultats élèves'!I233&lt;=$E$5),'Résultats élèves'!I233="A"),'Groupes de besoin'!A241,"")</f>
        <v/>
      </c>
      <c r="AI241" s="220" t="str">
        <f>IF(AH241="","",'Résultats élèves'!I233)</f>
        <v/>
      </c>
      <c r="AJ241" s="221"/>
      <c r="AK241" s="217" t="str">
        <f>IF(OR('Résultats élèves'!J233&lt;$E$4,'Résultats élèves'!J233="A"),'Groupes de besoin'!A241,"")</f>
        <v/>
      </c>
      <c r="AL241" s="218" t="str">
        <f>IF(AK241="","",'Résultats élèves'!J233)</f>
        <v/>
      </c>
      <c r="AM241" s="219" t="str">
        <f>IF(OR(AND('Résultats élèves'!J233&gt;=$E$4,'Résultats élèves'!J233&lt;=$E$5),'Résultats élèves'!J233="A"),'Groupes de besoin'!A241,"")</f>
        <v/>
      </c>
      <c r="AN241" s="220" t="str">
        <f>IF(AM241="","",'Résultats élèves'!J233)</f>
        <v/>
      </c>
      <c r="AO241" s="221"/>
      <c r="AP241" s="217" t="str">
        <f>IF(OR('Résultats élèves'!K233&lt;$E$4,'Résultats élèves'!K233="A"),'Groupes de besoin'!A241,"")</f>
        <v/>
      </c>
      <c r="AQ241" s="218" t="str">
        <f>IF(AP241="","",'Résultats élèves'!K233)</f>
        <v/>
      </c>
      <c r="AR241" s="219" t="str">
        <f>IF(OR(AND('Résultats élèves'!K233&gt;=$E$4,'Résultats élèves'!K233&lt;=$E$5),'Résultats élèves'!K233="A"),'Groupes de besoin'!A241,"")</f>
        <v/>
      </c>
      <c r="AS241" s="220" t="str">
        <f>IF(AR241="","",'Résultats élèves'!K233)</f>
        <v/>
      </c>
      <c r="AT241" s="221"/>
      <c r="AU241" s="217" t="str">
        <f>IF(OR('Résultats élèves'!L233&lt;$E$4,'Résultats élèves'!L233="A"),'Groupes de besoin'!A241,"")</f>
        <v/>
      </c>
      <c r="AV241" s="218" t="str">
        <f>IF(AU241="","",'Résultats élèves'!L233)</f>
        <v/>
      </c>
      <c r="AW241" s="219" t="str">
        <f>IF(OR(AND('Résultats élèves'!L233&gt;=$E$4,'Résultats élèves'!L233&lt;=$E$5),'Résultats élèves'!L233="A"),'Groupes de besoin'!A241,"")</f>
        <v/>
      </c>
      <c r="AX241" s="220" t="str">
        <f>IF(AW241="","",'Résultats élèves'!L233)</f>
        <v/>
      </c>
      <c r="AY241" s="221"/>
      <c r="AZ241" s="217" t="str">
        <f>IF(OR('Résultats élèves'!M233&lt;$E$4,'Résultats élèves'!M233="A"),'Groupes de besoin'!A241,"")</f>
        <v/>
      </c>
      <c r="BA241" s="218" t="str">
        <f>IF(AZ241="","",'Résultats élèves'!M233)</f>
        <v/>
      </c>
      <c r="BB241" s="219" t="str">
        <f>IF(OR(AND('Résultats élèves'!M233&gt;=$E$4,'Résultats élèves'!M233&lt;=$E$5),'Résultats élèves'!M233="A"),'Groupes de besoin'!A241,"")</f>
        <v/>
      </c>
      <c r="BC241" s="220" t="str">
        <f>IF(BB241="","",'Résultats élèves'!M233)</f>
        <v/>
      </c>
    </row>
    <row r="242" spans="1:55" s="225" customFormat="1">
      <c r="A242" s="227" t="str">
        <f>IF(Accueil!F243="","",Accueil!F243)</f>
        <v/>
      </c>
      <c r="B242" s="217" t="str">
        <f>IF(OR('Résultats élèves'!D234&lt;$E$4,'Résultats élèves'!D234="A"),'Groupes de besoin'!A242,"")</f>
        <v/>
      </c>
      <c r="C242" s="218" t="str">
        <f>IF(B242="","",'Résultats élèves'!D234)</f>
        <v/>
      </c>
      <c r="D242" s="219" t="str">
        <f>IF(OR(AND('Résultats élèves'!D234&gt;=$E$4,'Résultats élèves'!D234&lt;=$E$5),'Résultats élèves'!D234="A"),'Groupes de besoin'!A242,"")</f>
        <v/>
      </c>
      <c r="E242" s="220" t="str">
        <f>IF(D242="","",'Résultats élèves'!D234)</f>
        <v/>
      </c>
      <c r="F242" s="221"/>
      <c r="G242" s="217" t="str">
        <f>IF(OR('Résultats élèves'!E234&lt;$E$4,'Résultats élèves'!E234="A"),'Groupes de besoin'!A242,"")</f>
        <v/>
      </c>
      <c r="H242" s="218" t="str">
        <f>IF(G242="","",'Résultats élèves'!E234)</f>
        <v/>
      </c>
      <c r="I242" s="219" t="str">
        <f>IF(OR(AND('Résultats élèves'!E234&gt;=$E$4,'Résultats élèves'!E234&lt;=$E$5),'Résultats élèves'!E234="A"),'Groupes de besoin'!A242,"")</f>
        <v/>
      </c>
      <c r="J242" s="220" t="str">
        <f>IF(I242="","",'Résultats élèves'!E234)</f>
        <v/>
      </c>
      <c r="K242" s="221"/>
      <c r="L242" s="217" t="str">
        <f>IF(OR('Résultats élèves'!F234&lt;$E$4,'Résultats élèves'!F234="A"),'Groupes de besoin'!A242,"")</f>
        <v/>
      </c>
      <c r="M242" s="218" t="str">
        <f>IF(L242="","",'Résultats élèves'!F234)</f>
        <v/>
      </c>
      <c r="N242" s="219" t="str">
        <f>IF(OR(AND('Résultats élèves'!F234&gt;=$E$4,'Résultats élèves'!F234&lt;=$E$5),'Résultats élèves'!F234="A"),'Groupes de besoin'!A242,"")</f>
        <v/>
      </c>
      <c r="O242" s="220" t="str">
        <f>IF(N242="","",'Résultats élèves'!F234)</f>
        <v/>
      </c>
      <c r="P242" s="221"/>
      <c r="Q242" s="217" t="str">
        <f>IF(OR('Résultats élèves'!G234&lt;$E$4,'Résultats élèves'!G234="A"),'Groupes de besoin'!A242,"")</f>
        <v/>
      </c>
      <c r="R242" s="218" t="str">
        <f>IF(Q242="","",'Résultats élèves'!G234)</f>
        <v/>
      </c>
      <c r="S242" s="219" t="str">
        <f>IF(OR(AND('Résultats élèves'!G234&gt;=$E$4,'Résultats élèves'!G234&lt;=$E$5),'Résultats élèves'!G234="A"),'Groupes de besoin'!A242,"")</f>
        <v/>
      </c>
      <c r="T242" s="220" t="str">
        <f>IF(S242="","",'Résultats élèves'!G234)</f>
        <v/>
      </c>
      <c r="U242" s="221"/>
      <c r="V242" s="217" t="str">
        <f>IF(OR('Résultats élèves'!H234&lt;$E$4,'Résultats élèves'!H234="A"),'Groupes de besoin'!A242,"")</f>
        <v/>
      </c>
      <c r="W242" s="218" t="str">
        <f>IF(V242="","",'Résultats élèves'!H234)</f>
        <v/>
      </c>
      <c r="X242" s="219" t="str">
        <f>IF(OR(AND('Résultats élèves'!H234&gt;=$E$4,'Résultats élèves'!H234&lt;=$E$5),'Résultats élèves'!H234="A"),'Groupes de besoin'!A242,"")</f>
        <v/>
      </c>
      <c r="Y242" s="220" t="str">
        <f>IF(X242="","",'Résultats élèves'!H234)</f>
        <v/>
      </c>
      <c r="Z242" s="222"/>
      <c r="AA242" s="223">
        <f t="shared" si="4"/>
        <v>24</v>
      </c>
      <c r="AB242" s="224">
        <f t="shared" si="1"/>
        <v>20</v>
      </c>
      <c r="AC242" s="291" t="str">
        <f>IF(AA242&lt;$AA$9,#REF!,"")</f>
        <v/>
      </c>
      <c r="AD242" s="291"/>
      <c r="AE242" s="226"/>
      <c r="AF242" s="217" t="str">
        <f>IF(OR('Résultats élèves'!I234&lt;$E$4,'Résultats élèves'!I234="A"),'Groupes de besoin'!A242,"")</f>
        <v/>
      </c>
      <c r="AG242" s="218" t="str">
        <f>IF(AF242="","",'Résultats élèves'!I234)</f>
        <v/>
      </c>
      <c r="AH242" s="219" t="str">
        <f>IF(OR(AND('Résultats élèves'!I234&gt;=$E$4,'Résultats élèves'!I234&lt;=$E$5),'Résultats élèves'!I234="A"),'Groupes de besoin'!A242,"")</f>
        <v/>
      </c>
      <c r="AI242" s="220" t="str">
        <f>IF(AH242="","",'Résultats élèves'!I234)</f>
        <v/>
      </c>
      <c r="AJ242" s="221"/>
      <c r="AK242" s="217" t="str">
        <f>IF(OR('Résultats élèves'!J234&lt;$E$4,'Résultats élèves'!J234="A"),'Groupes de besoin'!A242,"")</f>
        <v/>
      </c>
      <c r="AL242" s="218" t="str">
        <f>IF(AK242="","",'Résultats élèves'!J234)</f>
        <v/>
      </c>
      <c r="AM242" s="219" t="str">
        <f>IF(OR(AND('Résultats élèves'!J234&gt;=$E$4,'Résultats élèves'!J234&lt;=$E$5),'Résultats élèves'!J234="A"),'Groupes de besoin'!A242,"")</f>
        <v/>
      </c>
      <c r="AN242" s="220" t="str">
        <f>IF(AM242="","",'Résultats élèves'!J234)</f>
        <v/>
      </c>
      <c r="AO242" s="221"/>
      <c r="AP242" s="217" t="str">
        <f>IF(OR('Résultats élèves'!K234&lt;$E$4,'Résultats élèves'!K234="A"),'Groupes de besoin'!A242,"")</f>
        <v/>
      </c>
      <c r="AQ242" s="218" t="str">
        <f>IF(AP242="","",'Résultats élèves'!K234)</f>
        <v/>
      </c>
      <c r="AR242" s="219" t="str">
        <f>IF(OR(AND('Résultats élèves'!K234&gt;=$E$4,'Résultats élèves'!K234&lt;=$E$5),'Résultats élèves'!K234="A"),'Groupes de besoin'!A242,"")</f>
        <v/>
      </c>
      <c r="AS242" s="220" t="str">
        <f>IF(AR242="","",'Résultats élèves'!K234)</f>
        <v/>
      </c>
      <c r="AT242" s="221"/>
      <c r="AU242" s="217" t="str">
        <f>IF(OR('Résultats élèves'!L234&lt;$E$4,'Résultats élèves'!L234="A"),'Groupes de besoin'!A242,"")</f>
        <v/>
      </c>
      <c r="AV242" s="218" t="str">
        <f>IF(AU242="","",'Résultats élèves'!L234)</f>
        <v/>
      </c>
      <c r="AW242" s="219" t="str">
        <f>IF(OR(AND('Résultats élèves'!L234&gt;=$E$4,'Résultats élèves'!L234&lt;=$E$5),'Résultats élèves'!L234="A"),'Groupes de besoin'!A242,"")</f>
        <v/>
      </c>
      <c r="AX242" s="220" t="str">
        <f>IF(AW242="","",'Résultats élèves'!L234)</f>
        <v/>
      </c>
      <c r="AY242" s="221"/>
      <c r="AZ242" s="217" t="str">
        <f>IF(OR('Résultats élèves'!M234&lt;$E$4,'Résultats élèves'!M234="A"),'Groupes de besoin'!A242,"")</f>
        <v/>
      </c>
      <c r="BA242" s="218" t="str">
        <f>IF(AZ242="","",'Résultats élèves'!M234)</f>
        <v/>
      </c>
      <c r="BB242" s="219" t="str">
        <f>IF(OR(AND('Résultats élèves'!M234&gt;=$E$4,'Résultats élèves'!M234&lt;=$E$5),'Résultats élèves'!M234="A"),'Groupes de besoin'!A242,"")</f>
        <v/>
      </c>
      <c r="BC242" s="220" t="str">
        <f>IF(BB242="","",'Résultats élèves'!M234)</f>
        <v/>
      </c>
    </row>
    <row r="243" spans="1:55" s="225" customFormat="1">
      <c r="A243" s="227" t="str">
        <f>IF(Accueil!F244="","",Accueil!F244)</f>
        <v/>
      </c>
      <c r="B243" s="217" t="str">
        <f>IF(OR('Résultats élèves'!D235&lt;$E$4,'Résultats élèves'!D235="A"),'Groupes de besoin'!A243,"")</f>
        <v/>
      </c>
      <c r="C243" s="218" t="str">
        <f>IF(B243="","",'Résultats élèves'!D235)</f>
        <v/>
      </c>
      <c r="D243" s="219" t="str">
        <f>IF(OR(AND('Résultats élèves'!D235&gt;=$E$4,'Résultats élèves'!D235&lt;=$E$5),'Résultats élèves'!D235="A"),'Groupes de besoin'!A243,"")</f>
        <v/>
      </c>
      <c r="E243" s="220" t="str">
        <f>IF(D243="","",'Résultats élèves'!D235)</f>
        <v/>
      </c>
      <c r="F243" s="221"/>
      <c r="G243" s="217" t="str">
        <f>IF(OR('Résultats élèves'!E235&lt;$E$4,'Résultats élèves'!E235="A"),'Groupes de besoin'!A243,"")</f>
        <v/>
      </c>
      <c r="H243" s="218" t="str">
        <f>IF(G243="","",'Résultats élèves'!E235)</f>
        <v/>
      </c>
      <c r="I243" s="219" t="str">
        <f>IF(OR(AND('Résultats élèves'!E235&gt;=$E$4,'Résultats élèves'!E235&lt;=$E$5),'Résultats élèves'!E235="A"),'Groupes de besoin'!A243,"")</f>
        <v/>
      </c>
      <c r="J243" s="220" t="str">
        <f>IF(I243="","",'Résultats élèves'!E235)</f>
        <v/>
      </c>
      <c r="K243" s="221"/>
      <c r="L243" s="217" t="str">
        <f>IF(OR('Résultats élèves'!F235&lt;$E$4,'Résultats élèves'!F235="A"),'Groupes de besoin'!A243,"")</f>
        <v/>
      </c>
      <c r="M243" s="218" t="str">
        <f>IF(L243="","",'Résultats élèves'!F235)</f>
        <v/>
      </c>
      <c r="N243" s="219" t="str">
        <f>IF(OR(AND('Résultats élèves'!F235&gt;=$E$4,'Résultats élèves'!F235&lt;=$E$5),'Résultats élèves'!F235="A"),'Groupes de besoin'!A243,"")</f>
        <v/>
      </c>
      <c r="O243" s="220" t="str">
        <f>IF(N243="","",'Résultats élèves'!F235)</f>
        <v/>
      </c>
      <c r="P243" s="221"/>
      <c r="Q243" s="217" t="str">
        <f>IF(OR('Résultats élèves'!G235&lt;$E$4,'Résultats élèves'!G235="A"),'Groupes de besoin'!A243,"")</f>
        <v/>
      </c>
      <c r="R243" s="218" t="str">
        <f>IF(Q243="","",'Résultats élèves'!G235)</f>
        <v/>
      </c>
      <c r="S243" s="219" t="str">
        <f>IF(OR(AND('Résultats élèves'!G235&gt;=$E$4,'Résultats élèves'!G235&lt;=$E$5),'Résultats élèves'!G235="A"),'Groupes de besoin'!A243,"")</f>
        <v/>
      </c>
      <c r="T243" s="220" t="str">
        <f>IF(S243="","",'Résultats élèves'!G235)</f>
        <v/>
      </c>
      <c r="U243" s="221"/>
      <c r="V243" s="217" t="str">
        <f>IF(OR('Résultats élèves'!H235&lt;$E$4,'Résultats élèves'!H235="A"),'Groupes de besoin'!A243,"")</f>
        <v/>
      </c>
      <c r="W243" s="218" t="str">
        <f>IF(V243="","",'Résultats élèves'!H235)</f>
        <v/>
      </c>
      <c r="X243" s="219" t="str">
        <f>IF(OR(AND('Résultats élèves'!H235&gt;=$E$4,'Résultats élèves'!H235&lt;=$E$5),'Résultats élèves'!H235="A"),'Groupes de besoin'!A243,"")</f>
        <v/>
      </c>
      <c r="Y243" s="220" t="str">
        <f>IF(X243="","",'Résultats élèves'!H235)</f>
        <v/>
      </c>
      <c r="Z243" s="222"/>
      <c r="AA243" s="223">
        <f t="shared" si="4"/>
        <v>24</v>
      </c>
      <c r="AB243" s="224">
        <f t="shared" si="1"/>
        <v>20</v>
      </c>
      <c r="AC243" s="291" t="str">
        <f>IF(AA243&lt;$AA$9,#REF!,"")</f>
        <v/>
      </c>
      <c r="AD243" s="291"/>
      <c r="AE243" s="226"/>
      <c r="AF243" s="217" t="str">
        <f>IF(OR('Résultats élèves'!I235&lt;$E$4,'Résultats élèves'!I235="A"),'Groupes de besoin'!A243,"")</f>
        <v/>
      </c>
      <c r="AG243" s="218" t="str">
        <f>IF(AF243="","",'Résultats élèves'!I235)</f>
        <v/>
      </c>
      <c r="AH243" s="219" t="str">
        <f>IF(OR(AND('Résultats élèves'!I235&gt;=$E$4,'Résultats élèves'!I235&lt;=$E$5),'Résultats élèves'!I235="A"),'Groupes de besoin'!A243,"")</f>
        <v/>
      </c>
      <c r="AI243" s="220" t="str">
        <f>IF(AH243="","",'Résultats élèves'!I235)</f>
        <v/>
      </c>
      <c r="AJ243" s="221"/>
      <c r="AK243" s="217" t="str">
        <f>IF(OR('Résultats élèves'!J235&lt;$E$4,'Résultats élèves'!J235="A"),'Groupes de besoin'!A243,"")</f>
        <v/>
      </c>
      <c r="AL243" s="218" t="str">
        <f>IF(AK243="","",'Résultats élèves'!J235)</f>
        <v/>
      </c>
      <c r="AM243" s="219" t="str">
        <f>IF(OR(AND('Résultats élèves'!J235&gt;=$E$4,'Résultats élèves'!J235&lt;=$E$5),'Résultats élèves'!J235="A"),'Groupes de besoin'!A243,"")</f>
        <v/>
      </c>
      <c r="AN243" s="220" t="str">
        <f>IF(AM243="","",'Résultats élèves'!J235)</f>
        <v/>
      </c>
      <c r="AO243" s="221"/>
      <c r="AP243" s="217" t="str">
        <f>IF(OR('Résultats élèves'!K235&lt;$E$4,'Résultats élèves'!K235="A"),'Groupes de besoin'!A243,"")</f>
        <v/>
      </c>
      <c r="AQ243" s="218" t="str">
        <f>IF(AP243="","",'Résultats élèves'!K235)</f>
        <v/>
      </c>
      <c r="AR243" s="219" t="str">
        <f>IF(OR(AND('Résultats élèves'!K235&gt;=$E$4,'Résultats élèves'!K235&lt;=$E$5),'Résultats élèves'!K235="A"),'Groupes de besoin'!A243,"")</f>
        <v/>
      </c>
      <c r="AS243" s="220" t="str">
        <f>IF(AR243="","",'Résultats élèves'!K235)</f>
        <v/>
      </c>
      <c r="AT243" s="221"/>
      <c r="AU243" s="217" t="str">
        <f>IF(OR('Résultats élèves'!L235&lt;$E$4,'Résultats élèves'!L235="A"),'Groupes de besoin'!A243,"")</f>
        <v/>
      </c>
      <c r="AV243" s="218" t="str">
        <f>IF(AU243="","",'Résultats élèves'!L235)</f>
        <v/>
      </c>
      <c r="AW243" s="219" t="str">
        <f>IF(OR(AND('Résultats élèves'!L235&gt;=$E$4,'Résultats élèves'!L235&lt;=$E$5),'Résultats élèves'!L235="A"),'Groupes de besoin'!A243,"")</f>
        <v/>
      </c>
      <c r="AX243" s="220" t="str">
        <f>IF(AW243="","",'Résultats élèves'!L235)</f>
        <v/>
      </c>
      <c r="AY243" s="221"/>
      <c r="AZ243" s="217" t="str">
        <f>IF(OR('Résultats élèves'!M235&lt;$E$4,'Résultats élèves'!M235="A"),'Groupes de besoin'!A243,"")</f>
        <v/>
      </c>
      <c r="BA243" s="218" t="str">
        <f>IF(AZ243="","",'Résultats élèves'!M235)</f>
        <v/>
      </c>
      <c r="BB243" s="219" t="str">
        <f>IF(OR(AND('Résultats élèves'!M235&gt;=$E$4,'Résultats élèves'!M235&lt;=$E$5),'Résultats élèves'!M235="A"),'Groupes de besoin'!A243,"")</f>
        <v/>
      </c>
      <c r="BC243" s="220" t="str">
        <f>IF(BB243="","",'Résultats élèves'!M235)</f>
        <v/>
      </c>
    </row>
    <row r="244" spans="1:55" s="225" customFormat="1">
      <c r="A244" s="227" t="str">
        <f>IF(Accueil!F245="","",Accueil!F245)</f>
        <v/>
      </c>
      <c r="B244" s="217" t="str">
        <f>IF(OR('Résultats élèves'!D236&lt;$E$4,'Résultats élèves'!D236="A"),'Groupes de besoin'!A244,"")</f>
        <v/>
      </c>
      <c r="C244" s="218" t="str">
        <f>IF(B244="","",'Résultats élèves'!D236)</f>
        <v/>
      </c>
      <c r="D244" s="219" t="str">
        <f>IF(OR(AND('Résultats élèves'!D236&gt;=$E$4,'Résultats élèves'!D236&lt;=$E$5),'Résultats élèves'!D236="A"),'Groupes de besoin'!A244,"")</f>
        <v/>
      </c>
      <c r="E244" s="220" t="str">
        <f>IF(D244="","",'Résultats élèves'!D236)</f>
        <v/>
      </c>
      <c r="F244" s="221"/>
      <c r="G244" s="217" t="str">
        <f>IF(OR('Résultats élèves'!E236&lt;$E$4,'Résultats élèves'!E236="A"),'Groupes de besoin'!A244,"")</f>
        <v/>
      </c>
      <c r="H244" s="218" t="str">
        <f>IF(G244="","",'Résultats élèves'!E236)</f>
        <v/>
      </c>
      <c r="I244" s="219" t="str">
        <f>IF(OR(AND('Résultats élèves'!E236&gt;=$E$4,'Résultats élèves'!E236&lt;=$E$5),'Résultats élèves'!E236="A"),'Groupes de besoin'!A244,"")</f>
        <v/>
      </c>
      <c r="J244" s="220" t="str">
        <f>IF(I244="","",'Résultats élèves'!E236)</f>
        <v/>
      </c>
      <c r="K244" s="221"/>
      <c r="L244" s="217" t="str">
        <f>IF(OR('Résultats élèves'!F236&lt;$E$4,'Résultats élèves'!F236="A"),'Groupes de besoin'!A244,"")</f>
        <v/>
      </c>
      <c r="M244" s="218" t="str">
        <f>IF(L244="","",'Résultats élèves'!F236)</f>
        <v/>
      </c>
      <c r="N244" s="219" t="str">
        <f>IF(OR(AND('Résultats élèves'!F236&gt;=$E$4,'Résultats élèves'!F236&lt;=$E$5),'Résultats élèves'!F236="A"),'Groupes de besoin'!A244,"")</f>
        <v/>
      </c>
      <c r="O244" s="220" t="str">
        <f>IF(N244="","",'Résultats élèves'!F236)</f>
        <v/>
      </c>
      <c r="P244" s="221"/>
      <c r="Q244" s="217" t="str">
        <f>IF(OR('Résultats élèves'!G236&lt;$E$4,'Résultats élèves'!G236="A"),'Groupes de besoin'!A244,"")</f>
        <v/>
      </c>
      <c r="R244" s="218" t="str">
        <f>IF(Q244="","",'Résultats élèves'!G236)</f>
        <v/>
      </c>
      <c r="S244" s="219" t="str">
        <f>IF(OR(AND('Résultats élèves'!G236&gt;=$E$4,'Résultats élèves'!G236&lt;=$E$5),'Résultats élèves'!G236="A"),'Groupes de besoin'!A244,"")</f>
        <v/>
      </c>
      <c r="T244" s="220" t="str">
        <f>IF(S244="","",'Résultats élèves'!G236)</f>
        <v/>
      </c>
      <c r="U244" s="221"/>
      <c r="V244" s="217" t="str">
        <f>IF(OR('Résultats élèves'!H236&lt;$E$4,'Résultats élèves'!H236="A"),'Groupes de besoin'!A244,"")</f>
        <v/>
      </c>
      <c r="W244" s="218" t="str">
        <f>IF(V244="","",'Résultats élèves'!H236)</f>
        <v/>
      </c>
      <c r="X244" s="219" t="str">
        <f>IF(OR(AND('Résultats élèves'!H236&gt;=$E$4,'Résultats élèves'!H236&lt;=$E$5),'Résultats élèves'!H236="A"),'Groupes de besoin'!A244,"")</f>
        <v/>
      </c>
      <c r="Y244" s="220" t="str">
        <f>IF(X244="","",'Résultats élèves'!H236)</f>
        <v/>
      </c>
      <c r="Z244" s="222"/>
      <c r="AA244" s="223">
        <f t="shared" si="4"/>
        <v>24</v>
      </c>
      <c r="AB244" s="224">
        <f t="shared" si="1"/>
        <v>20</v>
      </c>
      <c r="AC244" s="291" t="str">
        <f>IF(AA244&lt;$AA$9,#REF!,"")</f>
        <v/>
      </c>
      <c r="AD244" s="291"/>
      <c r="AE244" s="226"/>
      <c r="AF244" s="217" t="str">
        <f>IF(OR('Résultats élèves'!I236&lt;$E$4,'Résultats élèves'!I236="A"),'Groupes de besoin'!A244,"")</f>
        <v/>
      </c>
      <c r="AG244" s="218" t="str">
        <f>IF(AF244="","",'Résultats élèves'!I236)</f>
        <v/>
      </c>
      <c r="AH244" s="219" t="str">
        <f>IF(OR(AND('Résultats élèves'!I236&gt;=$E$4,'Résultats élèves'!I236&lt;=$E$5),'Résultats élèves'!I236="A"),'Groupes de besoin'!A244,"")</f>
        <v/>
      </c>
      <c r="AI244" s="220" t="str">
        <f>IF(AH244="","",'Résultats élèves'!I236)</f>
        <v/>
      </c>
      <c r="AJ244" s="221"/>
      <c r="AK244" s="217" t="str">
        <f>IF(OR('Résultats élèves'!J236&lt;$E$4,'Résultats élèves'!J236="A"),'Groupes de besoin'!A244,"")</f>
        <v/>
      </c>
      <c r="AL244" s="218" t="str">
        <f>IF(AK244="","",'Résultats élèves'!J236)</f>
        <v/>
      </c>
      <c r="AM244" s="219" t="str">
        <f>IF(OR(AND('Résultats élèves'!J236&gt;=$E$4,'Résultats élèves'!J236&lt;=$E$5),'Résultats élèves'!J236="A"),'Groupes de besoin'!A244,"")</f>
        <v/>
      </c>
      <c r="AN244" s="220" t="str">
        <f>IF(AM244="","",'Résultats élèves'!J236)</f>
        <v/>
      </c>
      <c r="AO244" s="221"/>
      <c r="AP244" s="217" t="str">
        <f>IF(OR('Résultats élèves'!K236&lt;$E$4,'Résultats élèves'!K236="A"),'Groupes de besoin'!A244,"")</f>
        <v/>
      </c>
      <c r="AQ244" s="218" t="str">
        <f>IF(AP244="","",'Résultats élèves'!K236)</f>
        <v/>
      </c>
      <c r="AR244" s="219" t="str">
        <f>IF(OR(AND('Résultats élèves'!K236&gt;=$E$4,'Résultats élèves'!K236&lt;=$E$5),'Résultats élèves'!K236="A"),'Groupes de besoin'!A244,"")</f>
        <v/>
      </c>
      <c r="AS244" s="220" t="str">
        <f>IF(AR244="","",'Résultats élèves'!K236)</f>
        <v/>
      </c>
      <c r="AT244" s="221"/>
      <c r="AU244" s="217" t="str">
        <f>IF(OR('Résultats élèves'!L236&lt;$E$4,'Résultats élèves'!L236="A"),'Groupes de besoin'!A244,"")</f>
        <v/>
      </c>
      <c r="AV244" s="218" t="str">
        <f>IF(AU244="","",'Résultats élèves'!L236)</f>
        <v/>
      </c>
      <c r="AW244" s="219" t="str">
        <f>IF(OR(AND('Résultats élèves'!L236&gt;=$E$4,'Résultats élèves'!L236&lt;=$E$5),'Résultats élèves'!L236="A"),'Groupes de besoin'!A244,"")</f>
        <v/>
      </c>
      <c r="AX244" s="220" t="str">
        <f>IF(AW244="","",'Résultats élèves'!L236)</f>
        <v/>
      </c>
      <c r="AY244" s="221"/>
      <c r="AZ244" s="217" t="str">
        <f>IF(OR('Résultats élèves'!M236&lt;$E$4,'Résultats élèves'!M236="A"),'Groupes de besoin'!A244,"")</f>
        <v/>
      </c>
      <c r="BA244" s="218" t="str">
        <f>IF(AZ244="","",'Résultats élèves'!M236)</f>
        <v/>
      </c>
      <c r="BB244" s="219" t="str">
        <f>IF(OR(AND('Résultats élèves'!M236&gt;=$E$4,'Résultats élèves'!M236&lt;=$E$5),'Résultats élèves'!M236="A"),'Groupes de besoin'!A244,"")</f>
        <v/>
      </c>
      <c r="BC244" s="220" t="str">
        <f>IF(BB244="","",'Résultats élèves'!M236)</f>
        <v/>
      </c>
    </row>
    <row r="245" spans="1:55" s="225" customFormat="1">
      <c r="A245" s="227" t="str">
        <f>IF(Accueil!F246="","",Accueil!F246)</f>
        <v/>
      </c>
      <c r="B245" s="217" t="str">
        <f>IF(OR('Résultats élèves'!D237&lt;$E$4,'Résultats élèves'!D237="A"),'Groupes de besoin'!A245,"")</f>
        <v/>
      </c>
      <c r="C245" s="218" t="str">
        <f>IF(B245="","",'Résultats élèves'!D237)</f>
        <v/>
      </c>
      <c r="D245" s="219" t="str">
        <f>IF(OR(AND('Résultats élèves'!D237&gt;=$E$4,'Résultats élèves'!D237&lt;=$E$5),'Résultats élèves'!D237="A"),'Groupes de besoin'!A245,"")</f>
        <v/>
      </c>
      <c r="E245" s="220" t="str">
        <f>IF(D245="","",'Résultats élèves'!D237)</f>
        <v/>
      </c>
      <c r="F245" s="221"/>
      <c r="G245" s="217" t="str">
        <f>IF(OR('Résultats élèves'!E237&lt;$E$4,'Résultats élèves'!E237="A"),'Groupes de besoin'!A245,"")</f>
        <v/>
      </c>
      <c r="H245" s="218" t="str">
        <f>IF(G245="","",'Résultats élèves'!E237)</f>
        <v/>
      </c>
      <c r="I245" s="219" t="str">
        <f>IF(OR(AND('Résultats élèves'!E237&gt;=$E$4,'Résultats élèves'!E237&lt;=$E$5),'Résultats élèves'!E237="A"),'Groupes de besoin'!A245,"")</f>
        <v/>
      </c>
      <c r="J245" s="220" t="str">
        <f>IF(I245="","",'Résultats élèves'!E237)</f>
        <v/>
      </c>
      <c r="K245" s="221"/>
      <c r="L245" s="217" t="str">
        <f>IF(OR('Résultats élèves'!F237&lt;$E$4,'Résultats élèves'!F237="A"),'Groupes de besoin'!A245,"")</f>
        <v/>
      </c>
      <c r="M245" s="218" t="str">
        <f>IF(L245="","",'Résultats élèves'!F237)</f>
        <v/>
      </c>
      <c r="N245" s="219" t="str">
        <f>IF(OR(AND('Résultats élèves'!F237&gt;=$E$4,'Résultats élèves'!F237&lt;=$E$5),'Résultats élèves'!F237="A"),'Groupes de besoin'!A245,"")</f>
        <v/>
      </c>
      <c r="O245" s="220" t="str">
        <f>IF(N245="","",'Résultats élèves'!F237)</f>
        <v/>
      </c>
      <c r="P245" s="221"/>
      <c r="Q245" s="217" t="str">
        <f>IF(OR('Résultats élèves'!G237&lt;$E$4,'Résultats élèves'!G237="A"),'Groupes de besoin'!A245,"")</f>
        <v/>
      </c>
      <c r="R245" s="218" t="str">
        <f>IF(Q245="","",'Résultats élèves'!G237)</f>
        <v/>
      </c>
      <c r="S245" s="219" t="str">
        <f>IF(OR(AND('Résultats élèves'!G237&gt;=$E$4,'Résultats élèves'!G237&lt;=$E$5),'Résultats élèves'!G237="A"),'Groupes de besoin'!A245,"")</f>
        <v/>
      </c>
      <c r="T245" s="220" t="str">
        <f>IF(S245="","",'Résultats élèves'!G237)</f>
        <v/>
      </c>
      <c r="U245" s="221"/>
      <c r="V245" s="217" t="str">
        <f>IF(OR('Résultats élèves'!H237&lt;$E$4,'Résultats élèves'!H237="A"),'Groupes de besoin'!A245,"")</f>
        <v/>
      </c>
      <c r="W245" s="218" t="str">
        <f>IF(V245="","",'Résultats élèves'!H237)</f>
        <v/>
      </c>
      <c r="X245" s="219" t="str">
        <f>IF(OR(AND('Résultats élèves'!H237&gt;=$E$4,'Résultats élèves'!H237&lt;=$E$5),'Résultats élèves'!H237="A"),'Groupes de besoin'!A245,"")</f>
        <v/>
      </c>
      <c r="Y245" s="220" t="str">
        <f>IF(X245="","",'Résultats élèves'!H237)</f>
        <v/>
      </c>
      <c r="Z245" s="222"/>
      <c r="AA245" s="223">
        <f t="shared" si="4"/>
        <v>24</v>
      </c>
      <c r="AB245" s="224">
        <f t="shared" si="1"/>
        <v>20</v>
      </c>
      <c r="AC245" s="291" t="str">
        <f>IF(AA245&lt;$AA$9,#REF!,"")</f>
        <v/>
      </c>
      <c r="AD245" s="291"/>
      <c r="AE245" s="226"/>
      <c r="AF245" s="217" t="str">
        <f>IF(OR('Résultats élèves'!I237&lt;$E$4,'Résultats élèves'!I237="A"),'Groupes de besoin'!A245,"")</f>
        <v/>
      </c>
      <c r="AG245" s="218" t="str">
        <f>IF(AF245="","",'Résultats élèves'!I237)</f>
        <v/>
      </c>
      <c r="AH245" s="219" t="str">
        <f>IF(OR(AND('Résultats élèves'!I237&gt;=$E$4,'Résultats élèves'!I237&lt;=$E$5),'Résultats élèves'!I237="A"),'Groupes de besoin'!A245,"")</f>
        <v/>
      </c>
      <c r="AI245" s="220" t="str">
        <f>IF(AH245="","",'Résultats élèves'!I237)</f>
        <v/>
      </c>
      <c r="AJ245" s="221"/>
      <c r="AK245" s="217" t="str">
        <f>IF(OR('Résultats élèves'!J237&lt;$E$4,'Résultats élèves'!J237="A"),'Groupes de besoin'!A245,"")</f>
        <v/>
      </c>
      <c r="AL245" s="218" t="str">
        <f>IF(AK245="","",'Résultats élèves'!J237)</f>
        <v/>
      </c>
      <c r="AM245" s="219" t="str">
        <f>IF(OR(AND('Résultats élèves'!J237&gt;=$E$4,'Résultats élèves'!J237&lt;=$E$5),'Résultats élèves'!J237="A"),'Groupes de besoin'!A245,"")</f>
        <v/>
      </c>
      <c r="AN245" s="220" t="str">
        <f>IF(AM245="","",'Résultats élèves'!J237)</f>
        <v/>
      </c>
      <c r="AO245" s="221"/>
      <c r="AP245" s="217" t="str">
        <f>IF(OR('Résultats élèves'!K237&lt;$E$4,'Résultats élèves'!K237="A"),'Groupes de besoin'!A245,"")</f>
        <v/>
      </c>
      <c r="AQ245" s="218" t="str">
        <f>IF(AP245="","",'Résultats élèves'!K237)</f>
        <v/>
      </c>
      <c r="AR245" s="219" t="str">
        <f>IF(OR(AND('Résultats élèves'!K237&gt;=$E$4,'Résultats élèves'!K237&lt;=$E$5),'Résultats élèves'!K237="A"),'Groupes de besoin'!A245,"")</f>
        <v/>
      </c>
      <c r="AS245" s="220" t="str">
        <f>IF(AR245="","",'Résultats élèves'!K237)</f>
        <v/>
      </c>
      <c r="AT245" s="221"/>
      <c r="AU245" s="217" t="str">
        <f>IF(OR('Résultats élèves'!L237&lt;$E$4,'Résultats élèves'!L237="A"),'Groupes de besoin'!A245,"")</f>
        <v/>
      </c>
      <c r="AV245" s="218" t="str">
        <f>IF(AU245="","",'Résultats élèves'!L237)</f>
        <v/>
      </c>
      <c r="AW245" s="219" t="str">
        <f>IF(OR(AND('Résultats élèves'!L237&gt;=$E$4,'Résultats élèves'!L237&lt;=$E$5),'Résultats élèves'!L237="A"),'Groupes de besoin'!A245,"")</f>
        <v/>
      </c>
      <c r="AX245" s="220" t="str">
        <f>IF(AW245="","",'Résultats élèves'!L237)</f>
        <v/>
      </c>
      <c r="AY245" s="221"/>
      <c r="AZ245" s="217" t="str">
        <f>IF(OR('Résultats élèves'!M237&lt;$E$4,'Résultats élèves'!M237="A"),'Groupes de besoin'!A245,"")</f>
        <v/>
      </c>
      <c r="BA245" s="218" t="str">
        <f>IF(AZ245="","",'Résultats élèves'!M237)</f>
        <v/>
      </c>
      <c r="BB245" s="219" t="str">
        <f>IF(OR(AND('Résultats élèves'!M237&gt;=$E$4,'Résultats élèves'!M237&lt;=$E$5),'Résultats élèves'!M237="A"),'Groupes de besoin'!A245,"")</f>
        <v/>
      </c>
      <c r="BC245" s="220" t="str">
        <f>IF(BB245="","",'Résultats élèves'!M237)</f>
        <v/>
      </c>
    </row>
    <row r="246" spans="1:55" s="225" customFormat="1">
      <c r="A246" s="227" t="str">
        <f>IF(Accueil!F247="","",Accueil!F247)</f>
        <v/>
      </c>
      <c r="B246" s="217" t="str">
        <f>IF(OR('Résultats élèves'!D238&lt;$E$4,'Résultats élèves'!D238="A"),'Groupes de besoin'!A246,"")</f>
        <v/>
      </c>
      <c r="C246" s="218" t="str">
        <f>IF(B246="","",'Résultats élèves'!D238)</f>
        <v/>
      </c>
      <c r="D246" s="219" t="str">
        <f>IF(OR(AND('Résultats élèves'!D238&gt;=$E$4,'Résultats élèves'!D238&lt;=$E$5),'Résultats élèves'!D238="A"),'Groupes de besoin'!A246,"")</f>
        <v/>
      </c>
      <c r="E246" s="220" t="str">
        <f>IF(D246="","",'Résultats élèves'!D238)</f>
        <v/>
      </c>
      <c r="F246" s="221"/>
      <c r="G246" s="217" t="str">
        <f>IF(OR('Résultats élèves'!E238&lt;$E$4,'Résultats élèves'!E238="A"),'Groupes de besoin'!A246,"")</f>
        <v/>
      </c>
      <c r="H246" s="218" t="str">
        <f>IF(G246="","",'Résultats élèves'!E238)</f>
        <v/>
      </c>
      <c r="I246" s="219" t="str">
        <f>IF(OR(AND('Résultats élèves'!E238&gt;=$E$4,'Résultats élèves'!E238&lt;=$E$5),'Résultats élèves'!E238="A"),'Groupes de besoin'!A246,"")</f>
        <v/>
      </c>
      <c r="J246" s="220" t="str">
        <f>IF(I246="","",'Résultats élèves'!E238)</f>
        <v/>
      </c>
      <c r="K246" s="221"/>
      <c r="L246" s="217" t="str">
        <f>IF(OR('Résultats élèves'!F238&lt;$E$4,'Résultats élèves'!F238="A"),'Groupes de besoin'!A246,"")</f>
        <v/>
      </c>
      <c r="M246" s="218" t="str">
        <f>IF(L246="","",'Résultats élèves'!F238)</f>
        <v/>
      </c>
      <c r="N246" s="219" t="str">
        <f>IF(OR(AND('Résultats élèves'!F238&gt;=$E$4,'Résultats élèves'!F238&lt;=$E$5),'Résultats élèves'!F238="A"),'Groupes de besoin'!A246,"")</f>
        <v/>
      </c>
      <c r="O246" s="220" t="str">
        <f>IF(N246="","",'Résultats élèves'!F238)</f>
        <v/>
      </c>
      <c r="P246" s="221"/>
      <c r="Q246" s="217" t="str">
        <f>IF(OR('Résultats élèves'!G238&lt;$E$4,'Résultats élèves'!G238="A"),'Groupes de besoin'!A246,"")</f>
        <v/>
      </c>
      <c r="R246" s="218" t="str">
        <f>IF(Q246="","",'Résultats élèves'!G238)</f>
        <v/>
      </c>
      <c r="S246" s="219" t="str">
        <f>IF(OR(AND('Résultats élèves'!G238&gt;=$E$4,'Résultats élèves'!G238&lt;=$E$5),'Résultats élèves'!G238="A"),'Groupes de besoin'!A246,"")</f>
        <v/>
      </c>
      <c r="T246" s="220" t="str">
        <f>IF(S246="","",'Résultats élèves'!G238)</f>
        <v/>
      </c>
      <c r="U246" s="221"/>
      <c r="V246" s="217" t="str">
        <f>IF(OR('Résultats élèves'!H238&lt;$E$4,'Résultats élèves'!H238="A"),'Groupes de besoin'!A246,"")</f>
        <v/>
      </c>
      <c r="W246" s="218" t="str">
        <f>IF(V246="","",'Résultats élèves'!H238)</f>
        <v/>
      </c>
      <c r="X246" s="219" t="str">
        <f>IF(OR(AND('Résultats élèves'!H238&gt;=$E$4,'Résultats élèves'!H238&lt;=$E$5),'Résultats élèves'!H238="A"),'Groupes de besoin'!A246,"")</f>
        <v/>
      </c>
      <c r="Y246" s="220" t="str">
        <f>IF(X246="","",'Résultats élèves'!H238)</f>
        <v/>
      </c>
      <c r="Z246" s="222"/>
      <c r="AA246" s="223">
        <f t="shared" si="4"/>
        <v>24</v>
      </c>
      <c r="AB246" s="224">
        <f t="shared" si="1"/>
        <v>20</v>
      </c>
      <c r="AC246" s="291" t="str">
        <f>IF(AA246&lt;$AA$9,#REF!,"")</f>
        <v/>
      </c>
      <c r="AD246" s="291"/>
      <c r="AE246" s="226"/>
      <c r="AF246" s="217" t="str">
        <f>IF(OR('Résultats élèves'!I238&lt;$E$4,'Résultats élèves'!I238="A"),'Groupes de besoin'!A246,"")</f>
        <v/>
      </c>
      <c r="AG246" s="218" t="str">
        <f>IF(AF246="","",'Résultats élèves'!I238)</f>
        <v/>
      </c>
      <c r="AH246" s="219" t="str">
        <f>IF(OR(AND('Résultats élèves'!I238&gt;=$E$4,'Résultats élèves'!I238&lt;=$E$5),'Résultats élèves'!I238="A"),'Groupes de besoin'!A246,"")</f>
        <v/>
      </c>
      <c r="AI246" s="220" t="str">
        <f>IF(AH246="","",'Résultats élèves'!I238)</f>
        <v/>
      </c>
      <c r="AJ246" s="221"/>
      <c r="AK246" s="217" t="str">
        <f>IF(OR('Résultats élèves'!J238&lt;$E$4,'Résultats élèves'!J238="A"),'Groupes de besoin'!A246,"")</f>
        <v/>
      </c>
      <c r="AL246" s="218" t="str">
        <f>IF(AK246="","",'Résultats élèves'!J238)</f>
        <v/>
      </c>
      <c r="AM246" s="219" t="str">
        <f>IF(OR(AND('Résultats élèves'!J238&gt;=$E$4,'Résultats élèves'!J238&lt;=$E$5),'Résultats élèves'!J238="A"),'Groupes de besoin'!A246,"")</f>
        <v/>
      </c>
      <c r="AN246" s="220" t="str">
        <f>IF(AM246="","",'Résultats élèves'!J238)</f>
        <v/>
      </c>
      <c r="AO246" s="221"/>
      <c r="AP246" s="217" t="str">
        <f>IF(OR('Résultats élèves'!K238&lt;$E$4,'Résultats élèves'!K238="A"),'Groupes de besoin'!A246,"")</f>
        <v/>
      </c>
      <c r="AQ246" s="218" t="str">
        <f>IF(AP246="","",'Résultats élèves'!K238)</f>
        <v/>
      </c>
      <c r="AR246" s="219" t="str">
        <f>IF(OR(AND('Résultats élèves'!K238&gt;=$E$4,'Résultats élèves'!K238&lt;=$E$5),'Résultats élèves'!K238="A"),'Groupes de besoin'!A246,"")</f>
        <v/>
      </c>
      <c r="AS246" s="220" t="str">
        <f>IF(AR246="","",'Résultats élèves'!K238)</f>
        <v/>
      </c>
      <c r="AT246" s="221"/>
      <c r="AU246" s="217" t="str">
        <f>IF(OR('Résultats élèves'!L238&lt;$E$4,'Résultats élèves'!L238="A"),'Groupes de besoin'!A246,"")</f>
        <v/>
      </c>
      <c r="AV246" s="218" t="str">
        <f>IF(AU246="","",'Résultats élèves'!L238)</f>
        <v/>
      </c>
      <c r="AW246" s="219" t="str">
        <f>IF(OR(AND('Résultats élèves'!L238&gt;=$E$4,'Résultats élèves'!L238&lt;=$E$5),'Résultats élèves'!L238="A"),'Groupes de besoin'!A246,"")</f>
        <v/>
      </c>
      <c r="AX246" s="220" t="str">
        <f>IF(AW246="","",'Résultats élèves'!L238)</f>
        <v/>
      </c>
      <c r="AY246" s="221"/>
      <c r="AZ246" s="217" t="str">
        <f>IF(OR('Résultats élèves'!M238&lt;$E$4,'Résultats élèves'!M238="A"),'Groupes de besoin'!A246,"")</f>
        <v/>
      </c>
      <c r="BA246" s="218" t="str">
        <f>IF(AZ246="","",'Résultats élèves'!M238)</f>
        <v/>
      </c>
      <c r="BB246" s="219" t="str">
        <f>IF(OR(AND('Résultats élèves'!M238&gt;=$E$4,'Résultats élèves'!M238&lt;=$E$5),'Résultats élèves'!M238="A"),'Groupes de besoin'!A246,"")</f>
        <v/>
      </c>
      <c r="BC246" s="220" t="str">
        <f>IF(BB246="","",'Résultats élèves'!M238)</f>
        <v/>
      </c>
    </row>
    <row r="247" spans="1:55" s="225" customFormat="1">
      <c r="A247" s="227" t="str">
        <f>IF(Accueil!F248="","",Accueil!F248)</f>
        <v/>
      </c>
      <c r="B247" s="217" t="str">
        <f>IF(OR('Résultats élèves'!D239&lt;$E$4,'Résultats élèves'!D239="A"),'Groupes de besoin'!A247,"")</f>
        <v/>
      </c>
      <c r="C247" s="218" t="str">
        <f>IF(B247="","",'Résultats élèves'!D239)</f>
        <v/>
      </c>
      <c r="D247" s="219" t="str">
        <f>IF(OR(AND('Résultats élèves'!D239&gt;=$E$4,'Résultats élèves'!D239&lt;=$E$5),'Résultats élèves'!D239="A"),'Groupes de besoin'!A247,"")</f>
        <v/>
      </c>
      <c r="E247" s="220" t="str">
        <f>IF(D247="","",'Résultats élèves'!D239)</f>
        <v/>
      </c>
      <c r="F247" s="221"/>
      <c r="G247" s="217" t="str">
        <f>IF(OR('Résultats élèves'!E239&lt;$E$4,'Résultats élèves'!E239="A"),'Groupes de besoin'!A247,"")</f>
        <v/>
      </c>
      <c r="H247" s="218" t="str">
        <f>IF(G247="","",'Résultats élèves'!E239)</f>
        <v/>
      </c>
      <c r="I247" s="219" t="str">
        <f>IF(OR(AND('Résultats élèves'!E239&gt;=$E$4,'Résultats élèves'!E239&lt;=$E$5),'Résultats élèves'!E239="A"),'Groupes de besoin'!A247,"")</f>
        <v/>
      </c>
      <c r="J247" s="220" t="str">
        <f>IF(I247="","",'Résultats élèves'!E239)</f>
        <v/>
      </c>
      <c r="K247" s="221"/>
      <c r="L247" s="217" t="str">
        <f>IF(OR('Résultats élèves'!F239&lt;$E$4,'Résultats élèves'!F239="A"),'Groupes de besoin'!A247,"")</f>
        <v/>
      </c>
      <c r="M247" s="218" t="str">
        <f>IF(L247="","",'Résultats élèves'!F239)</f>
        <v/>
      </c>
      <c r="N247" s="219" t="str">
        <f>IF(OR(AND('Résultats élèves'!F239&gt;=$E$4,'Résultats élèves'!F239&lt;=$E$5),'Résultats élèves'!F239="A"),'Groupes de besoin'!A247,"")</f>
        <v/>
      </c>
      <c r="O247" s="220" t="str">
        <f>IF(N247="","",'Résultats élèves'!F239)</f>
        <v/>
      </c>
      <c r="P247" s="221"/>
      <c r="Q247" s="217" t="str">
        <f>IF(OR('Résultats élèves'!G239&lt;$E$4,'Résultats élèves'!G239="A"),'Groupes de besoin'!A247,"")</f>
        <v/>
      </c>
      <c r="R247" s="218" t="str">
        <f>IF(Q247="","",'Résultats élèves'!G239)</f>
        <v/>
      </c>
      <c r="S247" s="219" t="str">
        <f>IF(OR(AND('Résultats élèves'!G239&gt;=$E$4,'Résultats élèves'!G239&lt;=$E$5),'Résultats élèves'!G239="A"),'Groupes de besoin'!A247,"")</f>
        <v/>
      </c>
      <c r="T247" s="220" t="str">
        <f>IF(S247="","",'Résultats élèves'!G239)</f>
        <v/>
      </c>
      <c r="U247" s="221"/>
      <c r="V247" s="217" t="str">
        <f>IF(OR('Résultats élèves'!H239&lt;$E$4,'Résultats élèves'!H239="A"),'Groupes de besoin'!A247,"")</f>
        <v/>
      </c>
      <c r="W247" s="218" t="str">
        <f>IF(V247="","",'Résultats élèves'!H239)</f>
        <v/>
      </c>
      <c r="X247" s="219" t="str">
        <f>IF(OR(AND('Résultats élèves'!H239&gt;=$E$4,'Résultats élèves'!H239&lt;=$E$5),'Résultats élèves'!H239="A"),'Groupes de besoin'!A247,"")</f>
        <v/>
      </c>
      <c r="Y247" s="220" t="str">
        <f>IF(X247="","",'Résultats élèves'!H239)</f>
        <v/>
      </c>
      <c r="Z247" s="222"/>
      <c r="AA247" s="223">
        <f t="shared" si="4"/>
        <v>24</v>
      </c>
      <c r="AB247" s="224">
        <f t="shared" si="1"/>
        <v>20</v>
      </c>
      <c r="AC247" s="291" t="str">
        <f>IF(AA247&lt;$AA$9,#REF!,"")</f>
        <v/>
      </c>
      <c r="AD247" s="291"/>
      <c r="AE247" s="226"/>
      <c r="AF247" s="217" t="str">
        <f>IF(OR('Résultats élèves'!I239&lt;$E$4,'Résultats élèves'!I239="A"),'Groupes de besoin'!A247,"")</f>
        <v/>
      </c>
      <c r="AG247" s="218" t="str">
        <f>IF(AF247="","",'Résultats élèves'!I239)</f>
        <v/>
      </c>
      <c r="AH247" s="219" t="str">
        <f>IF(OR(AND('Résultats élèves'!I239&gt;=$E$4,'Résultats élèves'!I239&lt;=$E$5),'Résultats élèves'!I239="A"),'Groupes de besoin'!A247,"")</f>
        <v/>
      </c>
      <c r="AI247" s="220" t="str">
        <f>IF(AH247="","",'Résultats élèves'!I239)</f>
        <v/>
      </c>
      <c r="AJ247" s="221"/>
      <c r="AK247" s="217" t="str">
        <f>IF(OR('Résultats élèves'!J239&lt;$E$4,'Résultats élèves'!J239="A"),'Groupes de besoin'!A247,"")</f>
        <v/>
      </c>
      <c r="AL247" s="218" t="str">
        <f>IF(AK247="","",'Résultats élèves'!J239)</f>
        <v/>
      </c>
      <c r="AM247" s="219" t="str">
        <f>IF(OR(AND('Résultats élèves'!J239&gt;=$E$4,'Résultats élèves'!J239&lt;=$E$5),'Résultats élèves'!J239="A"),'Groupes de besoin'!A247,"")</f>
        <v/>
      </c>
      <c r="AN247" s="220" t="str">
        <f>IF(AM247="","",'Résultats élèves'!J239)</f>
        <v/>
      </c>
      <c r="AO247" s="221"/>
      <c r="AP247" s="217" t="str">
        <f>IF(OR('Résultats élèves'!K239&lt;$E$4,'Résultats élèves'!K239="A"),'Groupes de besoin'!A247,"")</f>
        <v/>
      </c>
      <c r="AQ247" s="218" t="str">
        <f>IF(AP247="","",'Résultats élèves'!K239)</f>
        <v/>
      </c>
      <c r="AR247" s="219" t="str">
        <f>IF(OR(AND('Résultats élèves'!K239&gt;=$E$4,'Résultats élèves'!K239&lt;=$E$5),'Résultats élèves'!K239="A"),'Groupes de besoin'!A247,"")</f>
        <v/>
      </c>
      <c r="AS247" s="220" t="str">
        <f>IF(AR247="","",'Résultats élèves'!K239)</f>
        <v/>
      </c>
      <c r="AT247" s="221"/>
      <c r="AU247" s="217" t="str">
        <f>IF(OR('Résultats élèves'!L239&lt;$E$4,'Résultats élèves'!L239="A"),'Groupes de besoin'!A247,"")</f>
        <v/>
      </c>
      <c r="AV247" s="218" t="str">
        <f>IF(AU247="","",'Résultats élèves'!L239)</f>
        <v/>
      </c>
      <c r="AW247" s="219" t="str">
        <f>IF(OR(AND('Résultats élèves'!L239&gt;=$E$4,'Résultats élèves'!L239&lt;=$E$5),'Résultats élèves'!L239="A"),'Groupes de besoin'!A247,"")</f>
        <v/>
      </c>
      <c r="AX247" s="220" t="str">
        <f>IF(AW247="","",'Résultats élèves'!L239)</f>
        <v/>
      </c>
      <c r="AY247" s="221"/>
      <c r="AZ247" s="217" t="str">
        <f>IF(OR('Résultats élèves'!M239&lt;$E$4,'Résultats élèves'!M239="A"),'Groupes de besoin'!A247,"")</f>
        <v/>
      </c>
      <c r="BA247" s="218" t="str">
        <f>IF(AZ247="","",'Résultats élèves'!M239)</f>
        <v/>
      </c>
      <c r="BB247" s="219" t="str">
        <f>IF(OR(AND('Résultats élèves'!M239&gt;=$E$4,'Résultats élèves'!M239&lt;=$E$5),'Résultats élèves'!M239="A"),'Groupes de besoin'!A247,"")</f>
        <v/>
      </c>
      <c r="BC247" s="220" t="str">
        <f>IF(BB247="","",'Résultats élèves'!M239)</f>
        <v/>
      </c>
    </row>
    <row r="248" spans="1:55" s="225" customFormat="1">
      <c r="A248" s="227" t="str">
        <f>IF(Accueil!F249="","",Accueil!F249)</f>
        <v/>
      </c>
      <c r="B248" s="217" t="str">
        <f>IF(OR('Résultats élèves'!D240&lt;$E$4,'Résultats élèves'!D240="A"),'Groupes de besoin'!A248,"")</f>
        <v/>
      </c>
      <c r="C248" s="218" t="str">
        <f>IF(B248="","",'Résultats élèves'!D240)</f>
        <v/>
      </c>
      <c r="D248" s="219" t="str">
        <f>IF(OR(AND('Résultats élèves'!D240&gt;=$E$4,'Résultats élèves'!D240&lt;=$E$5),'Résultats élèves'!D240="A"),'Groupes de besoin'!A248,"")</f>
        <v/>
      </c>
      <c r="E248" s="220" t="str">
        <f>IF(D248="","",'Résultats élèves'!D240)</f>
        <v/>
      </c>
      <c r="F248" s="221"/>
      <c r="G248" s="217" t="str">
        <f>IF(OR('Résultats élèves'!E240&lt;$E$4,'Résultats élèves'!E240="A"),'Groupes de besoin'!A248,"")</f>
        <v/>
      </c>
      <c r="H248" s="218" t="str">
        <f>IF(G248="","",'Résultats élèves'!E240)</f>
        <v/>
      </c>
      <c r="I248" s="219" t="str">
        <f>IF(OR(AND('Résultats élèves'!E240&gt;=$E$4,'Résultats élèves'!E240&lt;=$E$5),'Résultats élèves'!E240="A"),'Groupes de besoin'!A248,"")</f>
        <v/>
      </c>
      <c r="J248" s="220" t="str">
        <f>IF(I248="","",'Résultats élèves'!E240)</f>
        <v/>
      </c>
      <c r="K248" s="221"/>
      <c r="L248" s="217" t="str">
        <f>IF(OR('Résultats élèves'!F240&lt;$E$4,'Résultats élèves'!F240="A"),'Groupes de besoin'!A248,"")</f>
        <v/>
      </c>
      <c r="M248" s="218" t="str">
        <f>IF(L248="","",'Résultats élèves'!F240)</f>
        <v/>
      </c>
      <c r="N248" s="219" t="str">
        <f>IF(OR(AND('Résultats élèves'!F240&gt;=$E$4,'Résultats élèves'!F240&lt;=$E$5),'Résultats élèves'!F240="A"),'Groupes de besoin'!A248,"")</f>
        <v/>
      </c>
      <c r="O248" s="220" t="str">
        <f>IF(N248="","",'Résultats élèves'!F240)</f>
        <v/>
      </c>
      <c r="P248" s="221"/>
      <c r="Q248" s="217" t="str">
        <f>IF(OR('Résultats élèves'!G240&lt;$E$4,'Résultats élèves'!G240="A"),'Groupes de besoin'!A248,"")</f>
        <v/>
      </c>
      <c r="R248" s="218" t="str">
        <f>IF(Q248="","",'Résultats élèves'!G240)</f>
        <v/>
      </c>
      <c r="S248" s="219" t="str">
        <f>IF(OR(AND('Résultats élèves'!G240&gt;=$E$4,'Résultats élèves'!G240&lt;=$E$5),'Résultats élèves'!G240="A"),'Groupes de besoin'!A248,"")</f>
        <v/>
      </c>
      <c r="T248" s="220" t="str">
        <f>IF(S248="","",'Résultats élèves'!G240)</f>
        <v/>
      </c>
      <c r="U248" s="221"/>
      <c r="V248" s="217" t="str">
        <f>IF(OR('Résultats élèves'!H240&lt;$E$4,'Résultats élèves'!H240="A"),'Groupes de besoin'!A248,"")</f>
        <v/>
      </c>
      <c r="W248" s="218" t="str">
        <f>IF(V248="","",'Résultats élèves'!H240)</f>
        <v/>
      </c>
      <c r="X248" s="219" t="str">
        <f>IF(OR(AND('Résultats élèves'!H240&gt;=$E$4,'Résultats élèves'!H240&lt;=$E$5),'Résultats élèves'!H240="A"),'Groupes de besoin'!A248,"")</f>
        <v/>
      </c>
      <c r="Y248" s="220" t="str">
        <f>IF(X248="","",'Résultats élèves'!H240)</f>
        <v/>
      </c>
      <c r="Z248" s="222"/>
      <c r="AA248" s="223">
        <f t="shared" si="4"/>
        <v>24</v>
      </c>
      <c r="AB248" s="224">
        <f t="shared" si="1"/>
        <v>20</v>
      </c>
      <c r="AC248" s="291" t="str">
        <f>IF(AA248&lt;$AA$9,#REF!,"")</f>
        <v/>
      </c>
      <c r="AD248" s="291"/>
      <c r="AE248" s="226"/>
      <c r="AF248" s="217" t="str">
        <f>IF(OR('Résultats élèves'!I240&lt;$E$4,'Résultats élèves'!I240="A"),'Groupes de besoin'!A248,"")</f>
        <v/>
      </c>
      <c r="AG248" s="218" t="str">
        <f>IF(AF248="","",'Résultats élèves'!I240)</f>
        <v/>
      </c>
      <c r="AH248" s="219" t="str">
        <f>IF(OR(AND('Résultats élèves'!I240&gt;=$E$4,'Résultats élèves'!I240&lt;=$E$5),'Résultats élèves'!I240="A"),'Groupes de besoin'!A248,"")</f>
        <v/>
      </c>
      <c r="AI248" s="220" t="str">
        <f>IF(AH248="","",'Résultats élèves'!I240)</f>
        <v/>
      </c>
      <c r="AJ248" s="221"/>
      <c r="AK248" s="217" t="str">
        <f>IF(OR('Résultats élèves'!J240&lt;$E$4,'Résultats élèves'!J240="A"),'Groupes de besoin'!A248,"")</f>
        <v/>
      </c>
      <c r="AL248" s="218" t="str">
        <f>IF(AK248="","",'Résultats élèves'!J240)</f>
        <v/>
      </c>
      <c r="AM248" s="219" t="str">
        <f>IF(OR(AND('Résultats élèves'!J240&gt;=$E$4,'Résultats élèves'!J240&lt;=$E$5),'Résultats élèves'!J240="A"),'Groupes de besoin'!A248,"")</f>
        <v/>
      </c>
      <c r="AN248" s="220" t="str">
        <f>IF(AM248="","",'Résultats élèves'!J240)</f>
        <v/>
      </c>
      <c r="AO248" s="221"/>
      <c r="AP248" s="217" t="str">
        <f>IF(OR('Résultats élèves'!K240&lt;$E$4,'Résultats élèves'!K240="A"),'Groupes de besoin'!A248,"")</f>
        <v/>
      </c>
      <c r="AQ248" s="218" t="str">
        <f>IF(AP248="","",'Résultats élèves'!K240)</f>
        <v/>
      </c>
      <c r="AR248" s="219" t="str">
        <f>IF(OR(AND('Résultats élèves'!K240&gt;=$E$4,'Résultats élèves'!K240&lt;=$E$5),'Résultats élèves'!K240="A"),'Groupes de besoin'!A248,"")</f>
        <v/>
      </c>
      <c r="AS248" s="220" t="str">
        <f>IF(AR248="","",'Résultats élèves'!K240)</f>
        <v/>
      </c>
      <c r="AT248" s="221"/>
      <c r="AU248" s="217" t="str">
        <f>IF(OR('Résultats élèves'!L240&lt;$E$4,'Résultats élèves'!L240="A"),'Groupes de besoin'!A248,"")</f>
        <v/>
      </c>
      <c r="AV248" s="218" t="str">
        <f>IF(AU248="","",'Résultats élèves'!L240)</f>
        <v/>
      </c>
      <c r="AW248" s="219" t="str">
        <f>IF(OR(AND('Résultats élèves'!L240&gt;=$E$4,'Résultats élèves'!L240&lt;=$E$5),'Résultats élèves'!L240="A"),'Groupes de besoin'!A248,"")</f>
        <v/>
      </c>
      <c r="AX248" s="220" t="str">
        <f>IF(AW248="","",'Résultats élèves'!L240)</f>
        <v/>
      </c>
      <c r="AY248" s="221"/>
      <c r="AZ248" s="217" t="str">
        <f>IF(OR('Résultats élèves'!M240&lt;$E$4,'Résultats élèves'!M240="A"),'Groupes de besoin'!A248,"")</f>
        <v/>
      </c>
      <c r="BA248" s="218" t="str">
        <f>IF(AZ248="","",'Résultats élèves'!M240)</f>
        <v/>
      </c>
      <c r="BB248" s="219" t="str">
        <f>IF(OR(AND('Résultats élèves'!M240&gt;=$E$4,'Résultats élèves'!M240&lt;=$E$5),'Résultats élèves'!M240="A"),'Groupes de besoin'!A248,"")</f>
        <v/>
      </c>
      <c r="BC248" s="220" t="str">
        <f>IF(BB248="","",'Résultats élèves'!M240)</f>
        <v/>
      </c>
    </row>
    <row r="249" spans="1:55" s="225" customFormat="1">
      <c r="A249" s="227" t="str">
        <f>IF(Accueil!F250="","",Accueil!F250)</f>
        <v/>
      </c>
      <c r="B249" s="217" t="str">
        <f>IF(OR('Résultats élèves'!D241&lt;$E$4,'Résultats élèves'!D241="A"),'Groupes de besoin'!A249,"")</f>
        <v/>
      </c>
      <c r="C249" s="218" t="str">
        <f>IF(B249="","",'Résultats élèves'!D241)</f>
        <v/>
      </c>
      <c r="D249" s="219" t="str">
        <f>IF(OR(AND('Résultats élèves'!D241&gt;=$E$4,'Résultats élèves'!D241&lt;=$E$5),'Résultats élèves'!D241="A"),'Groupes de besoin'!A249,"")</f>
        <v/>
      </c>
      <c r="E249" s="220" t="str">
        <f>IF(D249="","",'Résultats élèves'!D241)</f>
        <v/>
      </c>
      <c r="F249" s="221"/>
      <c r="G249" s="217" t="str">
        <f>IF(OR('Résultats élèves'!E241&lt;$E$4,'Résultats élèves'!E241="A"),'Groupes de besoin'!A249,"")</f>
        <v/>
      </c>
      <c r="H249" s="218" t="str">
        <f>IF(G249="","",'Résultats élèves'!E241)</f>
        <v/>
      </c>
      <c r="I249" s="219" t="str">
        <f>IF(OR(AND('Résultats élèves'!E241&gt;=$E$4,'Résultats élèves'!E241&lt;=$E$5),'Résultats élèves'!E241="A"),'Groupes de besoin'!A249,"")</f>
        <v/>
      </c>
      <c r="J249" s="220" t="str">
        <f>IF(I249="","",'Résultats élèves'!E241)</f>
        <v/>
      </c>
      <c r="K249" s="221"/>
      <c r="L249" s="217" t="str">
        <f>IF(OR('Résultats élèves'!F241&lt;$E$4,'Résultats élèves'!F241="A"),'Groupes de besoin'!A249,"")</f>
        <v/>
      </c>
      <c r="M249" s="218" t="str">
        <f>IF(L249="","",'Résultats élèves'!F241)</f>
        <v/>
      </c>
      <c r="N249" s="219" t="str">
        <f>IF(OR(AND('Résultats élèves'!F241&gt;=$E$4,'Résultats élèves'!F241&lt;=$E$5),'Résultats élèves'!F241="A"),'Groupes de besoin'!A249,"")</f>
        <v/>
      </c>
      <c r="O249" s="220" t="str">
        <f>IF(N249="","",'Résultats élèves'!F241)</f>
        <v/>
      </c>
      <c r="P249" s="221"/>
      <c r="Q249" s="217" t="str">
        <f>IF(OR('Résultats élèves'!G241&lt;$E$4,'Résultats élèves'!G241="A"),'Groupes de besoin'!A249,"")</f>
        <v/>
      </c>
      <c r="R249" s="218" t="str">
        <f>IF(Q249="","",'Résultats élèves'!G241)</f>
        <v/>
      </c>
      <c r="S249" s="219" t="str">
        <f>IF(OR(AND('Résultats élèves'!G241&gt;=$E$4,'Résultats élèves'!G241&lt;=$E$5),'Résultats élèves'!G241="A"),'Groupes de besoin'!A249,"")</f>
        <v/>
      </c>
      <c r="T249" s="220" t="str">
        <f>IF(S249="","",'Résultats élèves'!G241)</f>
        <v/>
      </c>
      <c r="U249" s="221"/>
      <c r="V249" s="217" t="str">
        <f>IF(OR('Résultats élèves'!H241&lt;$E$4,'Résultats élèves'!H241="A"),'Groupes de besoin'!A249,"")</f>
        <v/>
      </c>
      <c r="W249" s="218" t="str">
        <f>IF(V249="","",'Résultats élèves'!H241)</f>
        <v/>
      </c>
      <c r="X249" s="219" t="str">
        <f>IF(OR(AND('Résultats élèves'!H241&gt;=$E$4,'Résultats élèves'!H241&lt;=$E$5),'Résultats élèves'!H241="A"),'Groupes de besoin'!A249,"")</f>
        <v/>
      </c>
      <c r="Y249" s="220" t="str">
        <f>IF(X249="","",'Résultats élèves'!H241)</f>
        <v/>
      </c>
      <c r="Z249" s="222"/>
      <c r="AA249" s="223">
        <f t="shared" si="4"/>
        <v>24</v>
      </c>
      <c r="AB249" s="224">
        <f t="shared" si="1"/>
        <v>20</v>
      </c>
      <c r="AC249" s="291" t="str">
        <f>IF(AA249&lt;$AA$9,#REF!,"")</f>
        <v/>
      </c>
      <c r="AD249" s="291"/>
      <c r="AE249" s="226"/>
      <c r="AF249" s="217" t="str">
        <f>IF(OR('Résultats élèves'!I241&lt;$E$4,'Résultats élèves'!I241="A"),'Groupes de besoin'!A249,"")</f>
        <v/>
      </c>
      <c r="AG249" s="218" t="str">
        <f>IF(AF249="","",'Résultats élèves'!I241)</f>
        <v/>
      </c>
      <c r="AH249" s="219" t="str">
        <f>IF(OR(AND('Résultats élèves'!I241&gt;=$E$4,'Résultats élèves'!I241&lt;=$E$5),'Résultats élèves'!I241="A"),'Groupes de besoin'!A249,"")</f>
        <v/>
      </c>
      <c r="AI249" s="220" t="str">
        <f>IF(AH249="","",'Résultats élèves'!I241)</f>
        <v/>
      </c>
      <c r="AJ249" s="221"/>
      <c r="AK249" s="217" t="str">
        <f>IF(OR('Résultats élèves'!J241&lt;$E$4,'Résultats élèves'!J241="A"),'Groupes de besoin'!A249,"")</f>
        <v/>
      </c>
      <c r="AL249" s="218" t="str">
        <f>IF(AK249="","",'Résultats élèves'!J241)</f>
        <v/>
      </c>
      <c r="AM249" s="219" t="str">
        <f>IF(OR(AND('Résultats élèves'!J241&gt;=$E$4,'Résultats élèves'!J241&lt;=$E$5),'Résultats élèves'!J241="A"),'Groupes de besoin'!A249,"")</f>
        <v/>
      </c>
      <c r="AN249" s="220" t="str">
        <f>IF(AM249="","",'Résultats élèves'!J241)</f>
        <v/>
      </c>
      <c r="AO249" s="221"/>
      <c r="AP249" s="217" t="str">
        <f>IF(OR('Résultats élèves'!K241&lt;$E$4,'Résultats élèves'!K241="A"),'Groupes de besoin'!A249,"")</f>
        <v/>
      </c>
      <c r="AQ249" s="218" t="str">
        <f>IF(AP249="","",'Résultats élèves'!K241)</f>
        <v/>
      </c>
      <c r="AR249" s="219" t="str">
        <f>IF(OR(AND('Résultats élèves'!K241&gt;=$E$4,'Résultats élèves'!K241&lt;=$E$5),'Résultats élèves'!K241="A"),'Groupes de besoin'!A249,"")</f>
        <v/>
      </c>
      <c r="AS249" s="220" t="str">
        <f>IF(AR249="","",'Résultats élèves'!K241)</f>
        <v/>
      </c>
      <c r="AT249" s="221"/>
      <c r="AU249" s="217" t="str">
        <f>IF(OR('Résultats élèves'!L241&lt;$E$4,'Résultats élèves'!L241="A"),'Groupes de besoin'!A249,"")</f>
        <v/>
      </c>
      <c r="AV249" s="218" t="str">
        <f>IF(AU249="","",'Résultats élèves'!L241)</f>
        <v/>
      </c>
      <c r="AW249" s="219" t="str">
        <f>IF(OR(AND('Résultats élèves'!L241&gt;=$E$4,'Résultats élèves'!L241&lt;=$E$5),'Résultats élèves'!L241="A"),'Groupes de besoin'!A249,"")</f>
        <v/>
      </c>
      <c r="AX249" s="220" t="str">
        <f>IF(AW249="","",'Résultats élèves'!L241)</f>
        <v/>
      </c>
      <c r="AY249" s="221"/>
      <c r="AZ249" s="217" t="str">
        <f>IF(OR('Résultats élèves'!M241&lt;$E$4,'Résultats élèves'!M241="A"),'Groupes de besoin'!A249,"")</f>
        <v/>
      </c>
      <c r="BA249" s="218" t="str">
        <f>IF(AZ249="","",'Résultats élèves'!M241)</f>
        <v/>
      </c>
      <c r="BB249" s="219" t="str">
        <f>IF(OR(AND('Résultats élèves'!M241&gt;=$E$4,'Résultats élèves'!M241&lt;=$E$5),'Résultats élèves'!M241="A"),'Groupes de besoin'!A249,"")</f>
        <v/>
      </c>
      <c r="BC249" s="220" t="str">
        <f>IF(BB249="","",'Résultats élèves'!M241)</f>
        <v/>
      </c>
    </row>
    <row r="250" spans="1:55" s="225" customFormat="1">
      <c r="A250" s="227" t="str">
        <f>IF(Accueil!F251="","",Accueil!F251)</f>
        <v/>
      </c>
      <c r="B250" s="217" t="str">
        <f>IF(OR('Résultats élèves'!D242&lt;$E$4,'Résultats élèves'!D242="A"),'Groupes de besoin'!A250,"")</f>
        <v/>
      </c>
      <c r="C250" s="218" t="str">
        <f>IF(B250="","",'Résultats élèves'!D242)</f>
        <v/>
      </c>
      <c r="D250" s="219" t="str">
        <f>IF(OR(AND('Résultats élèves'!D242&gt;=$E$4,'Résultats élèves'!D242&lt;=$E$5),'Résultats élèves'!D242="A"),'Groupes de besoin'!A250,"")</f>
        <v/>
      </c>
      <c r="E250" s="220" t="str">
        <f>IF(D250="","",'Résultats élèves'!D242)</f>
        <v/>
      </c>
      <c r="F250" s="221"/>
      <c r="G250" s="217" t="str">
        <f>IF(OR('Résultats élèves'!E242&lt;$E$4,'Résultats élèves'!E242="A"),'Groupes de besoin'!A250,"")</f>
        <v/>
      </c>
      <c r="H250" s="218" t="str">
        <f>IF(G250="","",'Résultats élèves'!E242)</f>
        <v/>
      </c>
      <c r="I250" s="219" t="str">
        <f>IF(OR(AND('Résultats élèves'!E242&gt;=$E$4,'Résultats élèves'!E242&lt;=$E$5),'Résultats élèves'!E242="A"),'Groupes de besoin'!A250,"")</f>
        <v/>
      </c>
      <c r="J250" s="220" t="str">
        <f>IF(I250="","",'Résultats élèves'!E242)</f>
        <v/>
      </c>
      <c r="K250" s="221"/>
      <c r="L250" s="217" t="str">
        <f>IF(OR('Résultats élèves'!F242&lt;$E$4,'Résultats élèves'!F242="A"),'Groupes de besoin'!A250,"")</f>
        <v/>
      </c>
      <c r="M250" s="218" t="str">
        <f>IF(L250="","",'Résultats élèves'!F242)</f>
        <v/>
      </c>
      <c r="N250" s="219" t="str">
        <f>IF(OR(AND('Résultats élèves'!F242&gt;=$E$4,'Résultats élèves'!F242&lt;=$E$5),'Résultats élèves'!F242="A"),'Groupes de besoin'!A250,"")</f>
        <v/>
      </c>
      <c r="O250" s="220" t="str">
        <f>IF(N250="","",'Résultats élèves'!F242)</f>
        <v/>
      </c>
      <c r="P250" s="221"/>
      <c r="Q250" s="217" t="str">
        <f>IF(OR('Résultats élèves'!G242&lt;$E$4,'Résultats élèves'!G242="A"),'Groupes de besoin'!A250,"")</f>
        <v/>
      </c>
      <c r="R250" s="218" t="str">
        <f>IF(Q250="","",'Résultats élèves'!G242)</f>
        <v/>
      </c>
      <c r="S250" s="219" t="str">
        <f>IF(OR(AND('Résultats élèves'!G242&gt;=$E$4,'Résultats élèves'!G242&lt;=$E$5),'Résultats élèves'!G242="A"),'Groupes de besoin'!A250,"")</f>
        <v/>
      </c>
      <c r="T250" s="220" t="str">
        <f>IF(S250="","",'Résultats élèves'!G242)</f>
        <v/>
      </c>
      <c r="U250" s="221"/>
      <c r="V250" s="217" t="str">
        <f>IF(OR('Résultats élèves'!H242&lt;$E$4,'Résultats élèves'!H242="A"),'Groupes de besoin'!A250,"")</f>
        <v/>
      </c>
      <c r="W250" s="218" t="str">
        <f>IF(V250="","",'Résultats élèves'!H242)</f>
        <v/>
      </c>
      <c r="X250" s="219" t="str">
        <f>IF(OR(AND('Résultats élèves'!H242&gt;=$E$4,'Résultats élèves'!H242&lt;=$E$5),'Résultats élèves'!H242="A"),'Groupes de besoin'!A250,"")</f>
        <v/>
      </c>
      <c r="Y250" s="220" t="str">
        <f>IF(X250="","",'Résultats élèves'!H242)</f>
        <v/>
      </c>
      <c r="Z250" s="222"/>
      <c r="AA250" s="223">
        <f t="shared" si="4"/>
        <v>24</v>
      </c>
      <c r="AB250" s="224">
        <f t="shared" si="1"/>
        <v>20</v>
      </c>
      <c r="AC250" s="291" t="str">
        <f>IF(AA250&lt;$AA$9,#REF!,"")</f>
        <v/>
      </c>
      <c r="AD250" s="291"/>
      <c r="AE250" s="226"/>
      <c r="AF250" s="217" t="str">
        <f>IF(OR('Résultats élèves'!I242&lt;$E$4,'Résultats élèves'!I242="A"),'Groupes de besoin'!A250,"")</f>
        <v/>
      </c>
      <c r="AG250" s="218" t="str">
        <f>IF(AF250="","",'Résultats élèves'!I242)</f>
        <v/>
      </c>
      <c r="AH250" s="219" t="str">
        <f>IF(OR(AND('Résultats élèves'!I242&gt;=$E$4,'Résultats élèves'!I242&lt;=$E$5),'Résultats élèves'!I242="A"),'Groupes de besoin'!A250,"")</f>
        <v/>
      </c>
      <c r="AI250" s="220" t="str">
        <f>IF(AH250="","",'Résultats élèves'!I242)</f>
        <v/>
      </c>
      <c r="AJ250" s="221"/>
      <c r="AK250" s="217" t="str">
        <f>IF(OR('Résultats élèves'!J242&lt;$E$4,'Résultats élèves'!J242="A"),'Groupes de besoin'!A250,"")</f>
        <v/>
      </c>
      <c r="AL250" s="218" t="str">
        <f>IF(AK250="","",'Résultats élèves'!J242)</f>
        <v/>
      </c>
      <c r="AM250" s="219" t="str">
        <f>IF(OR(AND('Résultats élèves'!J242&gt;=$E$4,'Résultats élèves'!J242&lt;=$E$5),'Résultats élèves'!J242="A"),'Groupes de besoin'!A250,"")</f>
        <v/>
      </c>
      <c r="AN250" s="220" t="str">
        <f>IF(AM250="","",'Résultats élèves'!J242)</f>
        <v/>
      </c>
      <c r="AO250" s="221"/>
      <c r="AP250" s="217" t="str">
        <f>IF(OR('Résultats élèves'!K242&lt;$E$4,'Résultats élèves'!K242="A"),'Groupes de besoin'!A250,"")</f>
        <v/>
      </c>
      <c r="AQ250" s="218" t="str">
        <f>IF(AP250="","",'Résultats élèves'!K242)</f>
        <v/>
      </c>
      <c r="AR250" s="219" t="str">
        <f>IF(OR(AND('Résultats élèves'!K242&gt;=$E$4,'Résultats élèves'!K242&lt;=$E$5),'Résultats élèves'!K242="A"),'Groupes de besoin'!A250,"")</f>
        <v/>
      </c>
      <c r="AS250" s="220" t="str">
        <f>IF(AR250="","",'Résultats élèves'!K242)</f>
        <v/>
      </c>
      <c r="AT250" s="221"/>
      <c r="AU250" s="217" t="str">
        <f>IF(OR('Résultats élèves'!L242&lt;$E$4,'Résultats élèves'!L242="A"),'Groupes de besoin'!A250,"")</f>
        <v/>
      </c>
      <c r="AV250" s="218" t="str">
        <f>IF(AU250="","",'Résultats élèves'!L242)</f>
        <v/>
      </c>
      <c r="AW250" s="219" t="str">
        <f>IF(OR(AND('Résultats élèves'!L242&gt;=$E$4,'Résultats élèves'!L242&lt;=$E$5),'Résultats élèves'!L242="A"),'Groupes de besoin'!A250,"")</f>
        <v/>
      </c>
      <c r="AX250" s="220" t="str">
        <f>IF(AW250="","",'Résultats élèves'!L242)</f>
        <v/>
      </c>
      <c r="AY250" s="221"/>
      <c r="AZ250" s="217" t="str">
        <f>IF(OR('Résultats élèves'!M242&lt;$E$4,'Résultats élèves'!M242="A"),'Groupes de besoin'!A250,"")</f>
        <v/>
      </c>
      <c r="BA250" s="218" t="str">
        <f>IF(AZ250="","",'Résultats élèves'!M242)</f>
        <v/>
      </c>
      <c r="BB250" s="219" t="str">
        <f>IF(OR(AND('Résultats élèves'!M242&gt;=$E$4,'Résultats élèves'!M242&lt;=$E$5),'Résultats élèves'!M242="A"),'Groupes de besoin'!A250,"")</f>
        <v/>
      </c>
      <c r="BC250" s="220" t="str">
        <f>IF(BB250="","",'Résultats élèves'!M242)</f>
        <v/>
      </c>
    </row>
    <row r="251" spans="1:55" s="225" customFormat="1">
      <c r="A251" s="227" t="str">
        <f>IF(Accueil!F252="","",Accueil!F252)</f>
        <v/>
      </c>
      <c r="B251" s="217" t="str">
        <f>IF(OR('Résultats élèves'!D243&lt;$E$4,'Résultats élèves'!D243="A"),'Groupes de besoin'!A251,"")</f>
        <v/>
      </c>
      <c r="C251" s="218" t="str">
        <f>IF(B251="","",'Résultats élèves'!D243)</f>
        <v/>
      </c>
      <c r="D251" s="219" t="str">
        <f>IF(OR(AND('Résultats élèves'!D243&gt;=$E$4,'Résultats élèves'!D243&lt;=$E$5),'Résultats élèves'!D243="A"),'Groupes de besoin'!A251,"")</f>
        <v/>
      </c>
      <c r="E251" s="220" t="str">
        <f>IF(D251="","",'Résultats élèves'!D243)</f>
        <v/>
      </c>
      <c r="F251" s="221"/>
      <c r="G251" s="217" t="str">
        <f>IF(OR('Résultats élèves'!E243&lt;$E$4,'Résultats élèves'!E243="A"),'Groupes de besoin'!A251,"")</f>
        <v/>
      </c>
      <c r="H251" s="218" t="str">
        <f>IF(G251="","",'Résultats élèves'!E243)</f>
        <v/>
      </c>
      <c r="I251" s="219" t="str">
        <f>IF(OR(AND('Résultats élèves'!E243&gt;=$E$4,'Résultats élèves'!E243&lt;=$E$5),'Résultats élèves'!E243="A"),'Groupes de besoin'!A251,"")</f>
        <v/>
      </c>
      <c r="J251" s="220" t="str">
        <f>IF(I251="","",'Résultats élèves'!E243)</f>
        <v/>
      </c>
      <c r="K251" s="221"/>
      <c r="L251" s="217" t="str">
        <f>IF(OR('Résultats élèves'!F243&lt;$E$4,'Résultats élèves'!F243="A"),'Groupes de besoin'!A251,"")</f>
        <v/>
      </c>
      <c r="M251" s="218" t="str">
        <f>IF(L251="","",'Résultats élèves'!F243)</f>
        <v/>
      </c>
      <c r="N251" s="219" t="str">
        <f>IF(OR(AND('Résultats élèves'!F243&gt;=$E$4,'Résultats élèves'!F243&lt;=$E$5),'Résultats élèves'!F243="A"),'Groupes de besoin'!A251,"")</f>
        <v/>
      </c>
      <c r="O251" s="220" t="str">
        <f>IF(N251="","",'Résultats élèves'!F243)</f>
        <v/>
      </c>
      <c r="P251" s="221"/>
      <c r="Q251" s="217" t="str">
        <f>IF(OR('Résultats élèves'!G243&lt;$E$4,'Résultats élèves'!G243="A"),'Groupes de besoin'!A251,"")</f>
        <v/>
      </c>
      <c r="R251" s="218" t="str">
        <f>IF(Q251="","",'Résultats élèves'!G243)</f>
        <v/>
      </c>
      <c r="S251" s="219" t="str">
        <f>IF(OR(AND('Résultats élèves'!G243&gt;=$E$4,'Résultats élèves'!G243&lt;=$E$5),'Résultats élèves'!G243="A"),'Groupes de besoin'!A251,"")</f>
        <v/>
      </c>
      <c r="T251" s="220" t="str">
        <f>IF(S251="","",'Résultats élèves'!G243)</f>
        <v/>
      </c>
      <c r="U251" s="221"/>
      <c r="V251" s="217" t="str">
        <f>IF(OR('Résultats élèves'!H243&lt;$E$4,'Résultats élèves'!H243="A"),'Groupes de besoin'!A251,"")</f>
        <v/>
      </c>
      <c r="W251" s="218" t="str">
        <f>IF(V251="","",'Résultats élèves'!H243)</f>
        <v/>
      </c>
      <c r="X251" s="219" t="str">
        <f>IF(OR(AND('Résultats élèves'!H243&gt;=$E$4,'Résultats élèves'!H243&lt;=$E$5),'Résultats élèves'!H243="A"),'Groupes de besoin'!A251,"")</f>
        <v/>
      </c>
      <c r="Y251" s="220" t="str">
        <f>IF(X251="","",'Résultats élèves'!H243)</f>
        <v/>
      </c>
      <c r="Z251" s="222"/>
      <c r="AA251" s="223">
        <f t="shared" si="4"/>
        <v>24</v>
      </c>
      <c r="AB251" s="224">
        <f t="shared" si="1"/>
        <v>20</v>
      </c>
      <c r="AC251" s="291" t="str">
        <f>IF(AA251&lt;$AA$9,#REF!,"")</f>
        <v/>
      </c>
      <c r="AD251" s="291"/>
      <c r="AE251" s="226"/>
      <c r="AF251" s="217" t="str">
        <f>IF(OR('Résultats élèves'!I243&lt;$E$4,'Résultats élèves'!I243="A"),'Groupes de besoin'!A251,"")</f>
        <v/>
      </c>
      <c r="AG251" s="218" t="str">
        <f>IF(AF251="","",'Résultats élèves'!I243)</f>
        <v/>
      </c>
      <c r="AH251" s="219" t="str">
        <f>IF(OR(AND('Résultats élèves'!I243&gt;=$E$4,'Résultats élèves'!I243&lt;=$E$5),'Résultats élèves'!I243="A"),'Groupes de besoin'!A251,"")</f>
        <v/>
      </c>
      <c r="AI251" s="220" t="str">
        <f>IF(AH251="","",'Résultats élèves'!I243)</f>
        <v/>
      </c>
      <c r="AJ251" s="221"/>
      <c r="AK251" s="217" t="str">
        <f>IF(OR('Résultats élèves'!J243&lt;$E$4,'Résultats élèves'!J243="A"),'Groupes de besoin'!A251,"")</f>
        <v/>
      </c>
      <c r="AL251" s="218" t="str">
        <f>IF(AK251="","",'Résultats élèves'!J243)</f>
        <v/>
      </c>
      <c r="AM251" s="219" t="str">
        <f>IF(OR(AND('Résultats élèves'!J243&gt;=$E$4,'Résultats élèves'!J243&lt;=$E$5),'Résultats élèves'!J243="A"),'Groupes de besoin'!A251,"")</f>
        <v/>
      </c>
      <c r="AN251" s="220" t="str">
        <f>IF(AM251="","",'Résultats élèves'!J243)</f>
        <v/>
      </c>
      <c r="AO251" s="221"/>
      <c r="AP251" s="217" t="str">
        <f>IF(OR('Résultats élèves'!K243&lt;$E$4,'Résultats élèves'!K243="A"),'Groupes de besoin'!A251,"")</f>
        <v/>
      </c>
      <c r="AQ251" s="218" t="str">
        <f>IF(AP251="","",'Résultats élèves'!K243)</f>
        <v/>
      </c>
      <c r="AR251" s="219" t="str">
        <f>IF(OR(AND('Résultats élèves'!K243&gt;=$E$4,'Résultats élèves'!K243&lt;=$E$5),'Résultats élèves'!K243="A"),'Groupes de besoin'!A251,"")</f>
        <v/>
      </c>
      <c r="AS251" s="220" t="str">
        <f>IF(AR251="","",'Résultats élèves'!K243)</f>
        <v/>
      </c>
      <c r="AT251" s="221"/>
      <c r="AU251" s="217" t="str">
        <f>IF(OR('Résultats élèves'!L243&lt;$E$4,'Résultats élèves'!L243="A"),'Groupes de besoin'!A251,"")</f>
        <v/>
      </c>
      <c r="AV251" s="218" t="str">
        <f>IF(AU251="","",'Résultats élèves'!L243)</f>
        <v/>
      </c>
      <c r="AW251" s="219" t="str">
        <f>IF(OR(AND('Résultats élèves'!L243&gt;=$E$4,'Résultats élèves'!L243&lt;=$E$5),'Résultats élèves'!L243="A"),'Groupes de besoin'!A251,"")</f>
        <v/>
      </c>
      <c r="AX251" s="220" t="str">
        <f>IF(AW251="","",'Résultats élèves'!L243)</f>
        <v/>
      </c>
      <c r="AY251" s="221"/>
      <c r="AZ251" s="217" t="str">
        <f>IF(OR('Résultats élèves'!M243&lt;$E$4,'Résultats élèves'!M243="A"),'Groupes de besoin'!A251,"")</f>
        <v/>
      </c>
      <c r="BA251" s="218" t="str">
        <f>IF(AZ251="","",'Résultats élèves'!M243)</f>
        <v/>
      </c>
      <c r="BB251" s="219" t="str">
        <f>IF(OR(AND('Résultats élèves'!M243&gt;=$E$4,'Résultats élèves'!M243&lt;=$E$5),'Résultats élèves'!M243="A"),'Groupes de besoin'!A251,"")</f>
        <v/>
      </c>
      <c r="BC251" s="220" t="str">
        <f>IF(BB251="","",'Résultats élèves'!M243)</f>
        <v/>
      </c>
    </row>
    <row r="252" spans="1:55" s="225" customFormat="1">
      <c r="A252" s="227" t="str">
        <f>IF(Accueil!F253="","",Accueil!F253)</f>
        <v/>
      </c>
      <c r="B252" s="217" t="str">
        <f>IF(OR('Résultats élèves'!D244&lt;$E$4,'Résultats élèves'!D244="A"),'Groupes de besoin'!A252,"")</f>
        <v/>
      </c>
      <c r="C252" s="218" t="str">
        <f>IF(B252="","",'Résultats élèves'!D244)</f>
        <v/>
      </c>
      <c r="D252" s="219" t="str">
        <f>IF(OR(AND('Résultats élèves'!D244&gt;=$E$4,'Résultats élèves'!D244&lt;=$E$5),'Résultats élèves'!D244="A"),'Groupes de besoin'!A252,"")</f>
        <v/>
      </c>
      <c r="E252" s="220" t="str">
        <f>IF(D252="","",'Résultats élèves'!D244)</f>
        <v/>
      </c>
      <c r="F252" s="221"/>
      <c r="G252" s="217" t="str">
        <f>IF(OR('Résultats élèves'!E244&lt;$E$4,'Résultats élèves'!E244="A"),'Groupes de besoin'!A252,"")</f>
        <v/>
      </c>
      <c r="H252" s="218" t="str">
        <f>IF(G252="","",'Résultats élèves'!E244)</f>
        <v/>
      </c>
      <c r="I252" s="219" t="str">
        <f>IF(OR(AND('Résultats élèves'!E244&gt;=$E$4,'Résultats élèves'!E244&lt;=$E$5),'Résultats élèves'!E244="A"),'Groupes de besoin'!A252,"")</f>
        <v/>
      </c>
      <c r="J252" s="220" t="str">
        <f>IF(I252="","",'Résultats élèves'!E244)</f>
        <v/>
      </c>
      <c r="K252" s="221"/>
      <c r="L252" s="217" t="str">
        <f>IF(OR('Résultats élèves'!F244&lt;$E$4,'Résultats élèves'!F244="A"),'Groupes de besoin'!A252,"")</f>
        <v/>
      </c>
      <c r="M252" s="218" t="str">
        <f>IF(L252="","",'Résultats élèves'!F244)</f>
        <v/>
      </c>
      <c r="N252" s="219" t="str">
        <f>IF(OR(AND('Résultats élèves'!F244&gt;=$E$4,'Résultats élèves'!F244&lt;=$E$5),'Résultats élèves'!F244="A"),'Groupes de besoin'!A252,"")</f>
        <v/>
      </c>
      <c r="O252" s="220" t="str">
        <f>IF(N252="","",'Résultats élèves'!F244)</f>
        <v/>
      </c>
      <c r="P252" s="221"/>
      <c r="Q252" s="217" t="str">
        <f>IF(OR('Résultats élèves'!G244&lt;$E$4,'Résultats élèves'!G244="A"),'Groupes de besoin'!A252,"")</f>
        <v/>
      </c>
      <c r="R252" s="218" t="str">
        <f>IF(Q252="","",'Résultats élèves'!G244)</f>
        <v/>
      </c>
      <c r="S252" s="219" t="str">
        <f>IF(OR(AND('Résultats élèves'!G244&gt;=$E$4,'Résultats élèves'!G244&lt;=$E$5),'Résultats élèves'!G244="A"),'Groupes de besoin'!A252,"")</f>
        <v/>
      </c>
      <c r="T252" s="220" t="str">
        <f>IF(S252="","",'Résultats élèves'!G244)</f>
        <v/>
      </c>
      <c r="U252" s="221"/>
      <c r="V252" s="217" t="str">
        <f>IF(OR('Résultats élèves'!H244&lt;$E$4,'Résultats élèves'!H244="A"),'Groupes de besoin'!A252,"")</f>
        <v/>
      </c>
      <c r="W252" s="218" t="str">
        <f>IF(V252="","",'Résultats élèves'!H244)</f>
        <v/>
      </c>
      <c r="X252" s="219" t="str">
        <f>IF(OR(AND('Résultats élèves'!H244&gt;=$E$4,'Résultats élèves'!H244&lt;=$E$5),'Résultats élèves'!H244="A"),'Groupes de besoin'!A252,"")</f>
        <v/>
      </c>
      <c r="Y252" s="220" t="str">
        <f>IF(X252="","",'Résultats élèves'!H244)</f>
        <v/>
      </c>
      <c r="Z252" s="222"/>
      <c r="AA252" s="223">
        <f t="shared" si="4"/>
        <v>24</v>
      </c>
      <c r="AB252" s="224">
        <f t="shared" si="1"/>
        <v>20</v>
      </c>
      <c r="AC252" s="291" t="str">
        <f>IF(AA252&lt;$AA$9,#REF!,"")</f>
        <v/>
      </c>
      <c r="AD252" s="291"/>
      <c r="AE252" s="226"/>
      <c r="AF252" s="217" t="str">
        <f>IF(OR('Résultats élèves'!I244&lt;$E$4,'Résultats élèves'!I244="A"),'Groupes de besoin'!A252,"")</f>
        <v/>
      </c>
      <c r="AG252" s="218" t="str">
        <f>IF(AF252="","",'Résultats élèves'!I244)</f>
        <v/>
      </c>
      <c r="AH252" s="219" t="str">
        <f>IF(OR(AND('Résultats élèves'!I244&gt;=$E$4,'Résultats élèves'!I244&lt;=$E$5),'Résultats élèves'!I244="A"),'Groupes de besoin'!A252,"")</f>
        <v/>
      </c>
      <c r="AI252" s="220" t="str">
        <f>IF(AH252="","",'Résultats élèves'!I244)</f>
        <v/>
      </c>
      <c r="AJ252" s="221"/>
      <c r="AK252" s="217" t="str">
        <f>IF(OR('Résultats élèves'!J244&lt;$E$4,'Résultats élèves'!J244="A"),'Groupes de besoin'!A252,"")</f>
        <v/>
      </c>
      <c r="AL252" s="218" t="str">
        <f>IF(AK252="","",'Résultats élèves'!J244)</f>
        <v/>
      </c>
      <c r="AM252" s="219" t="str">
        <f>IF(OR(AND('Résultats élèves'!J244&gt;=$E$4,'Résultats élèves'!J244&lt;=$E$5),'Résultats élèves'!J244="A"),'Groupes de besoin'!A252,"")</f>
        <v/>
      </c>
      <c r="AN252" s="220" t="str">
        <f>IF(AM252="","",'Résultats élèves'!J244)</f>
        <v/>
      </c>
      <c r="AO252" s="221"/>
      <c r="AP252" s="217" t="str">
        <f>IF(OR('Résultats élèves'!K244&lt;$E$4,'Résultats élèves'!K244="A"),'Groupes de besoin'!A252,"")</f>
        <v/>
      </c>
      <c r="AQ252" s="218" t="str">
        <f>IF(AP252="","",'Résultats élèves'!K244)</f>
        <v/>
      </c>
      <c r="AR252" s="219" t="str">
        <f>IF(OR(AND('Résultats élèves'!K244&gt;=$E$4,'Résultats élèves'!K244&lt;=$E$5),'Résultats élèves'!K244="A"),'Groupes de besoin'!A252,"")</f>
        <v/>
      </c>
      <c r="AS252" s="220" t="str">
        <f>IF(AR252="","",'Résultats élèves'!K244)</f>
        <v/>
      </c>
      <c r="AT252" s="221"/>
      <c r="AU252" s="217" t="str">
        <f>IF(OR('Résultats élèves'!L244&lt;$E$4,'Résultats élèves'!L244="A"),'Groupes de besoin'!A252,"")</f>
        <v/>
      </c>
      <c r="AV252" s="218" t="str">
        <f>IF(AU252="","",'Résultats élèves'!L244)</f>
        <v/>
      </c>
      <c r="AW252" s="219" t="str">
        <f>IF(OR(AND('Résultats élèves'!L244&gt;=$E$4,'Résultats élèves'!L244&lt;=$E$5),'Résultats élèves'!L244="A"),'Groupes de besoin'!A252,"")</f>
        <v/>
      </c>
      <c r="AX252" s="220" t="str">
        <f>IF(AW252="","",'Résultats élèves'!L244)</f>
        <v/>
      </c>
      <c r="AY252" s="221"/>
      <c r="AZ252" s="217" t="str">
        <f>IF(OR('Résultats élèves'!M244&lt;$E$4,'Résultats élèves'!M244="A"),'Groupes de besoin'!A252,"")</f>
        <v/>
      </c>
      <c r="BA252" s="218" t="str">
        <f>IF(AZ252="","",'Résultats élèves'!M244)</f>
        <v/>
      </c>
      <c r="BB252" s="219" t="str">
        <f>IF(OR(AND('Résultats élèves'!M244&gt;=$E$4,'Résultats élèves'!M244&lt;=$E$5),'Résultats élèves'!M244="A"),'Groupes de besoin'!A252,"")</f>
        <v/>
      </c>
      <c r="BC252" s="220" t="str">
        <f>IF(BB252="","",'Résultats élèves'!M244)</f>
        <v/>
      </c>
    </row>
    <row r="253" spans="1:55" s="225" customFormat="1">
      <c r="A253" s="227" t="str">
        <f>IF(Accueil!F254="","",Accueil!F254)</f>
        <v/>
      </c>
      <c r="B253" s="217" t="str">
        <f>IF(OR('Résultats élèves'!D245&lt;$E$4,'Résultats élèves'!D245="A"),'Groupes de besoin'!A253,"")</f>
        <v/>
      </c>
      <c r="C253" s="218" t="str">
        <f>IF(B253="","",'Résultats élèves'!D245)</f>
        <v/>
      </c>
      <c r="D253" s="219" t="str">
        <f>IF(OR(AND('Résultats élèves'!D245&gt;=$E$4,'Résultats élèves'!D245&lt;=$E$5),'Résultats élèves'!D245="A"),'Groupes de besoin'!A253,"")</f>
        <v/>
      </c>
      <c r="E253" s="220" t="str">
        <f>IF(D253="","",'Résultats élèves'!D245)</f>
        <v/>
      </c>
      <c r="F253" s="221"/>
      <c r="G253" s="217" t="str">
        <f>IF(OR('Résultats élèves'!E245&lt;$E$4,'Résultats élèves'!E245="A"),'Groupes de besoin'!A253,"")</f>
        <v/>
      </c>
      <c r="H253" s="218" t="str">
        <f>IF(G253="","",'Résultats élèves'!E245)</f>
        <v/>
      </c>
      <c r="I253" s="219" t="str">
        <f>IF(OR(AND('Résultats élèves'!E245&gt;=$E$4,'Résultats élèves'!E245&lt;=$E$5),'Résultats élèves'!E245="A"),'Groupes de besoin'!A253,"")</f>
        <v/>
      </c>
      <c r="J253" s="220" t="str">
        <f>IF(I253="","",'Résultats élèves'!E245)</f>
        <v/>
      </c>
      <c r="K253" s="221"/>
      <c r="L253" s="217" t="str">
        <f>IF(OR('Résultats élèves'!F245&lt;$E$4,'Résultats élèves'!F245="A"),'Groupes de besoin'!A253,"")</f>
        <v/>
      </c>
      <c r="M253" s="218" t="str">
        <f>IF(L253="","",'Résultats élèves'!F245)</f>
        <v/>
      </c>
      <c r="N253" s="219" t="str">
        <f>IF(OR(AND('Résultats élèves'!F245&gt;=$E$4,'Résultats élèves'!F245&lt;=$E$5),'Résultats élèves'!F245="A"),'Groupes de besoin'!A253,"")</f>
        <v/>
      </c>
      <c r="O253" s="220" t="str">
        <f>IF(N253="","",'Résultats élèves'!F245)</f>
        <v/>
      </c>
      <c r="P253" s="221"/>
      <c r="Q253" s="217" t="str">
        <f>IF(OR('Résultats élèves'!G245&lt;$E$4,'Résultats élèves'!G245="A"),'Groupes de besoin'!A253,"")</f>
        <v/>
      </c>
      <c r="R253" s="218" t="str">
        <f>IF(Q253="","",'Résultats élèves'!G245)</f>
        <v/>
      </c>
      <c r="S253" s="219" t="str">
        <f>IF(OR(AND('Résultats élèves'!G245&gt;=$E$4,'Résultats élèves'!G245&lt;=$E$5),'Résultats élèves'!G245="A"),'Groupes de besoin'!A253,"")</f>
        <v/>
      </c>
      <c r="T253" s="220" t="str">
        <f>IF(S253="","",'Résultats élèves'!G245)</f>
        <v/>
      </c>
      <c r="U253" s="221"/>
      <c r="V253" s="217" t="str">
        <f>IF(OR('Résultats élèves'!H245&lt;$E$4,'Résultats élèves'!H245="A"),'Groupes de besoin'!A253,"")</f>
        <v/>
      </c>
      <c r="W253" s="218" t="str">
        <f>IF(V253="","",'Résultats élèves'!H245)</f>
        <v/>
      </c>
      <c r="X253" s="219" t="str">
        <f>IF(OR(AND('Résultats élèves'!H245&gt;=$E$4,'Résultats élèves'!H245&lt;=$E$5),'Résultats élèves'!H245="A"),'Groupes de besoin'!A253,"")</f>
        <v/>
      </c>
      <c r="Y253" s="220" t="str">
        <f>IF(X253="","",'Résultats élèves'!H245)</f>
        <v/>
      </c>
      <c r="Z253" s="222"/>
      <c r="AA253" s="223">
        <f t="shared" si="4"/>
        <v>24</v>
      </c>
      <c r="AB253" s="224">
        <f t="shared" si="1"/>
        <v>20</v>
      </c>
      <c r="AC253" s="291" t="str">
        <f>IF(AA253&lt;$AA$9,#REF!,"")</f>
        <v/>
      </c>
      <c r="AD253" s="291"/>
      <c r="AE253" s="226"/>
      <c r="AF253" s="217" t="str">
        <f>IF(OR('Résultats élèves'!I245&lt;$E$4,'Résultats élèves'!I245="A"),'Groupes de besoin'!A253,"")</f>
        <v/>
      </c>
      <c r="AG253" s="218" t="str">
        <f>IF(AF253="","",'Résultats élèves'!I245)</f>
        <v/>
      </c>
      <c r="AH253" s="219" t="str">
        <f>IF(OR(AND('Résultats élèves'!I245&gt;=$E$4,'Résultats élèves'!I245&lt;=$E$5),'Résultats élèves'!I245="A"),'Groupes de besoin'!A253,"")</f>
        <v/>
      </c>
      <c r="AI253" s="220" t="str">
        <f>IF(AH253="","",'Résultats élèves'!I245)</f>
        <v/>
      </c>
      <c r="AJ253" s="221"/>
      <c r="AK253" s="217" t="str">
        <f>IF(OR('Résultats élèves'!J245&lt;$E$4,'Résultats élèves'!J245="A"),'Groupes de besoin'!A253,"")</f>
        <v/>
      </c>
      <c r="AL253" s="218" t="str">
        <f>IF(AK253="","",'Résultats élèves'!J245)</f>
        <v/>
      </c>
      <c r="AM253" s="219" t="str">
        <f>IF(OR(AND('Résultats élèves'!J245&gt;=$E$4,'Résultats élèves'!J245&lt;=$E$5),'Résultats élèves'!J245="A"),'Groupes de besoin'!A253,"")</f>
        <v/>
      </c>
      <c r="AN253" s="220" t="str">
        <f>IF(AM253="","",'Résultats élèves'!J245)</f>
        <v/>
      </c>
      <c r="AO253" s="221"/>
      <c r="AP253" s="217" t="str">
        <f>IF(OR('Résultats élèves'!K245&lt;$E$4,'Résultats élèves'!K245="A"),'Groupes de besoin'!A253,"")</f>
        <v/>
      </c>
      <c r="AQ253" s="218" t="str">
        <f>IF(AP253="","",'Résultats élèves'!K245)</f>
        <v/>
      </c>
      <c r="AR253" s="219" t="str">
        <f>IF(OR(AND('Résultats élèves'!K245&gt;=$E$4,'Résultats élèves'!K245&lt;=$E$5),'Résultats élèves'!K245="A"),'Groupes de besoin'!A253,"")</f>
        <v/>
      </c>
      <c r="AS253" s="220" t="str">
        <f>IF(AR253="","",'Résultats élèves'!K245)</f>
        <v/>
      </c>
      <c r="AT253" s="221"/>
      <c r="AU253" s="217" t="str">
        <f>IF(OR('Résultats élèves'!L245&lt;$E$4,'Résultats élèves'!L245="A"),'Groupes de besoin'!A253,"")</f>
        <v/>
      </c>
      <c r="AV253" s="218" t="str">
        <f>IF(AU253="","",'Résultats élèves'!L245)</f>
        <v/>
      </c>
      <c r="AW253" s="219" t="str">
        <f>IF(OR(AND('Résultats élèves'!L245&gt;=$E$4,'Résultats élèves'!L245&lt;=$E$5),'Résultats élèves'!L245="A"),'Groupes de besoin'!A253,"")</f>
        <v/>
      </c>
      <c r="AX253" s="220" t="str">
        <f>IF(AW253="","",'Résultats élèves'!L245)</f>
        <v/>
      </c>
      <c r="AY253" s="221"/>
      <c r="AZ253" s="217" t="str">
        <f>IF(OR('Résultats élèves'!M245&lt;$E$4,'Résultats élèves'!M245="A"),'Groupes de besoin'!A253,"")</f>
        <v/>
      </c>
      <c r="BA253" s="218" t="str">
        <f>IF(AZ253="","",'Résultats élèves'!M245)</f>
        <v/>
      </c>
      <c r="BB253" s="219" t="str">
        <f>IF(OR(AND('Résultats élèves'!M245&gt;=$E$4,'Résultats élèves'!M245&lt;=$E$5),'Résultats élèves'!M245="A"),'Groupes de besoin'!A253,"")</f>
        <v/>
      </c>
      <c r="BC253" s="220" t="str">
        <f>IF(BB253="","",'Résultats élèves'!M245)</f>
        <v/>
      </c>
    </row>
    <row r="254" spans="1:55" s="225" customFormat="1">
      <c r="A254" s="227" t="str">
        <f>IF(Accueil!F255="","",Accueil!F255)</f>
        <v/>
      </c>
      <c r="B254" s="217" t="str">
        <f>IF(OR('Résultats élèves'!D246&lt;$E$4,'Résultats élèves'!D246="A"),'Groupes de besoin'!A254,"")</f>
        <v/>
      </c>
      <c r="C254" s="218" t="str">
        <f>IF(B254="","",'Résultats élèves'!D246)</f>
        <v/>
      </c>
      <c r="D254" s="219" t="str">
        <f>IF(OR(AND('Résultats élèves'!D246&gt;=$E$4,'Résultats élèves'!D246&lt;=$E$5),'Résultats élèves'!D246="A"),'Groupes de besoin'!A254,"")</f>
        <v/>
      </c>
      <c r="E254" s="220" t="str">
        <f>IF(D254="","",'Résultats élèves'!D246)</f>
        <v/>
      </c>
      <c r="F254" s="221"/>
      <c r="G254" s="217" t="str">
        <f>IF(OR('Résultats élèves'!E246&lt;$E$4,'Résultats élèves'!E246="A"),'Groupes de besoin'!A254,"")</f>
        <v/>
      </c>
      <c r="H254" s="218" t="str">
        <f>IF(G254="","",'Résultats élèves'!E246)</f>
        <v/>
      </c>
      <c r="I254" s="219" t="str">
        <f>IF(OR(AND('Résultats élèves'!E246&gt;=$E$4,'Résultats élèves'!E246&lt;=$E$5),'Résultats élèves'!E246="A"),'Groupes de besoin'!A254,"")</f>
        <v/>
      </c>
      <c r="J254" s="220" t="str">
        <f>IF(I254="","",'Résultats élèves'!E246)</f>
        <v/>
      </c>
      <c r="K254" s="221"/>
      <c r="L254" s="217" t="str">
        <f>IF(OR('Résultats élèves'!F246&lt;$E$4,'Résultats élèves'!F246="A"),'Groupes de besoin'!A254,"")</f>
        <v/>
      </c>
      <c r="M254" s="218" t="str">
        <f>IF(L254="","",'Résultats élèves'!F246)</f>
        <v/>
      </c>
      <c r="N254" s="219" t="str">
        <f>IF(OR(AND('Résultats élèves'!F246&gt;=$E$4,'Résultats élèves'!F246&lt;=$E$5),'Résultats élèves'!F246="A"),'Groupes de besoin'!A254,"")</f>
        <v/>
      </c>
      <c r="O254" s="220" t="str">
        <f>IF(N254="","",'Résultats élèves'!F246)</f>
        <v/>
      </c>
      <c r="P254" s="221"/>
      <c r="Q254" s="217" t="str">
        <f>IF(OR('Résultats élèves'!G246&lt;$E$4,'Résultats élèves'!G246="A"),'Groupes de besoin'!A254,"")</f>
        <v/>
      </c>
      <c r="R254" s="218" t="str">
        <f>IF(Q254="","",'Résultats élèves'!G246)</f>
        <v/>
      </c>
      <c r="S254" s="219" t="str">
        <f>IF(OR(AND('Résultats élèves'!G246&gt;=$E$4,'Résultats élèves'!G246&lt;=$E$5),'Résultats élèves'!G246="A"),'Groupes de besoin'!A254,"")</f>
        <v/>
      </c>
      <c r="T254" s="220" t="str">
        <f>IF(S254="","",'Résultats élèves'!G246)</f>
        <v/>
      </c>
      <c r="U254" s="221"/>
      <c r="V254" s="217" t="str">
        <f>IF(OR('Résultats élèves'!H246&lt;$E$4,'Résultats élèves'!H246="A"),'Groupes de besoin'!A254,"")</f>
        <v/>
      </c>
      <c r="W254" s="218" t="str">
        <f>IF(V254="","",'Résultats élèves'!H246)</f>
        <v/>
      </c>
      <c r="X254" s="219" t="str">
        <f>IF(OR(AND('Résultats élèves'!H246&gt;=$E$4,'Résultats élèves'!H246&lt;=$E$5),'Résultats élèves'!H246="A"),'Groupes de besoin'!A254,"")</f>
        <v/>
      </c>
      <c r="Y254" s="220" t="str">
        <f>IF(X254="","",'Résultats élèves'!H246)</f>
        <v/>
      </c>
      <c r="Z254" s="222"/>
      <c r="AA254" s="223">
        <f t="shared" si="4"/>
        <v>24</v>
      </c>
      <c r="AB254" s="224">
        <f t="shared" si="1"/>
        <v>20</v>
      </c>
      <c r="AC254" s="291" t="str">
        <f>IF(AA254&lt;$AA$9,#REF!,"")</f>
        <v/>
      </c>
      <c r="AD254" s="291"/>
      <c r="AE254" s="226"/>
      <c r="AF254" s="217" t="str">
        <f>IF(OR('Résultats élèves'!I246&lt;$E$4,'Résultats élèves'!I246="A"),'Groupes de besoin'!A254,"")</f>
        <v/>
      </c>
      <c r="AG254" s="218" t="str">
        <f>IF(AF254="","",'Résultats élèves'!I246)</f>
        <v/>
      </c>
      <c r="AH254" s="219" t="str">
        <f>IF(OR(AND('Résultats élèves'!I246&gt;=$E$4,'Résultats élèves'!I246&lt;=$E$5),'Résultats élèves'!I246="A"),'Groupes de besoin'!A254,"")</f>
        <v/>
      </c>
      <c r="AI254" s="220" t="str">
        <f>IF(AH254="","",'Résultats élèves'!I246)</f>
        <v/>
      </c>
      <c r="AJ254" s="221"/>
      <c r="AK254" s="217" t="str">
        <f>IF(OR('Résultats élèves'!J246&lt;$E$4,'Résultats élèves'!J246="A"),'Groupes de besoin'!A254,"")</f>
        <v/>
      </c>
      <c r="AL254" s="218" t="str">
        <f>IF(AK254="","",'Résultats élèves'!J246)</f>
        <v/>
      </c>
      <c r="AM254" s="219" t="str">
        <f>IF(OR(AND('Résultats élèves'!J246&gt;=$E$4,'Résultats élèves'!J246&lt;=$E$5),'Résultats élèves'!J246="A"),'Groupes de besoin'!A254,"")</f>
        <v/>
      </c>
      <c r="AN254" s="220" t="str">
        <f>IF(AM254="","",'Résultats élèves'!J246)</f>
        <v/>
      </c>
      <c r="AO254" s="221"/>
      <c r="AP254" s="217" t="str">
        <f>IF(OR('Résultats élèves'!K246&lt;$E$4,'Résultats élèves'!K246="A"),'Groupes de besoin'!A254,"")</f>
        <v/>
      </c>
      <c r="AQ254" s="218" t="str">
        <f>IF(AP254="","",'Résultats élèves'!K246)</f>
        <v/>
      </c>
      <c r="AR254" s="219" t="str">
        <f>IF(OR(AND('Résultats élèves'!K246&gt;=$E$4,'Résultats élèves'!K246&lt;=$E$5),'Résultats élèves'!K246="A"),'Groupes de besoin'!A254,"")</f>
        <v/>
      </c>
      <c r="AS254" s="220" t="str">
        <f>IF(AR254="","",'Résultats élèves'!K246)</f>
        <v/>
      </c>
      <c r="AT254" s="221"/>
      <c r="AU254" s="217" t="str">
        <f>IF(OR('Résultats élèves'!L246&lt;$E$4,'Résultats élèves'!L246="A"),'Groupes de besoin'!A254,"")</f>
        <v/>
      </c>
      <c r="AV254" s="218" t="str">
        <f>IF(AU254="","",'Résultats élèves'!L246)</f>
        <v/>
      </c>
      <c r="AW254" s="219" t="str">
        <f>IF(OR(AND('Résultats élèves'!L246&gt;=$E$4,'Résultats élèves'!L246&lt;=$E$5),'Résultats élèves'!L246="A"),'Groupes de besoin'!A254,"")</f>
        <v/>
      </c>
      <c r="AX254" s="220" t="str">
        <f>IF(AW254="","",'Résultats élèves'!L246)</f>
        <v/>
      </c>
      <c r="AY254" s="221"/>
      <c r="AZ254" s="217" t="str">
        <f>IF(OR('Résultats élèves'!M246&lt;$E$4,'Résultats élèves'!M246="A"),'Groupes de besoin'!A254,"")</f>
        <v/>
      </c>
      <c r="BA254" s="218" t="str">
        <f>IF(AZ254="","",'Résultats élèves'!M246)</f>
        <v/>
      </c>
      <c r="BB254" s="219" t="str">
        <f>IF(OR(AND('Résultats élèves'!M246&gt;=$E$4,'Résultats élèves'!M246&lt;=$E$5),'Résultats élèves'!M246="A"),'Groupes de besoin'!A254,"")</f>
        <v/>
      </c>
      <c r="BC254" s="220" t="str">
        <f>IF(BB254="","",'Résultats élèves'!M246)</f>
        <v/>
      </c>
    </row>
    <row r="255" spans="1:55" s="225" customFormat="1">
      <c r="A255" s="227" t="str">
        <f>IF(Accueil!F256="","",Accueil!F256)</f>
        <v/>
      </c>
      <c r="B255" s="217" t="str">
        <f>IF(OR('Résultats élèves'!D247&lt;$E$4,'Résultats élèves'!D247="A"),'Groupes de besoin'!A255,"")</f>
        <v/>
      </c>
      <c r="C255" s="218" t="str">
        <f>IF(B255="","",'Résultats élèves'!D247)</f>
        <v/>
      </c>
      <c r="D255" s="219" t="str">
        <f>IF(OR(AND('Résultats élèves'!D247&gt;=$E$4,'Résultats élèves'!D247&lt;=$E$5),'Résultats élèves'!D247="A"),'Groupes de besoin'!A255,"")</f>
        <v/>
      </c>
      <c r="E255" s="220" t="str">
        <f>IF(D255="","",'Résultats élèves'!D247)</f>
        <v/>
      </c>
      <c r="F255" s="221"/>
      <c r="G255" s="217" t="str">
        <f>IF(OR('Résultats élèves'!E247&lt;$E$4,'Résultats élèves'!E247="A"),'Groupes de besoin'!A255,"")</f>
        <v/>
      </c>
      <c r="H255" s="218" t="str">
        <f>IF(G255="","",'Résultats élèves'!E247)</f>
        <v/>
      </c>
      <c r="I255" s="219" t="str">
        <f>IF(OR(AND('Résultats élèves'!E247&gt;=$E$4,'Résultats élèves'!E247&lt;=$E$5),'Résultats élèves'!E247="A"),'Groupes de besoin'!A255,"")</f>
        <v/>
      </c>
      <c r="J255" s="220" t="str">
        <f>IF(I255="","",'Résultats élèves'!E247)</f>
        <v/>
      </c>
      <c r="K255" s="221"/>
      <c r="L255" s="217" t="str">
        <f>IF(OR('Résultats élèves'!F247&lt;$E$4,'Résultats élèves'!F247="A"),'Groupes de besoin'!A255,"")</f>
        <v/>
      </c>
      <c r="M255" s="218" t="str">
        <f>IF(L255="","",'Résultats élèves'!F247)</f>
        <v/>
      </c>
      <c r="N255" s="219" t="str">
        <f>IF(OR(AND('Résultats élèves'!F247&gt;=$E$4,'Résultats élèves'!F247&lt;=$E$5),'Résultats élèves'!F247="A"),'Groupes de besoin'!A255,"")</f>
        <v/>
      </c>
      <c r="O255" s="220" t="str">
        <f>IF(N255="","",'Résultats élèves'!F247)</f>
        <v/>
      </c>
      <c r="P255" s="221"/>
      <c r="Q255" s="217" t="str">
        <f>IF(OR('Résultats élèves'!G247&lt;$E$4,'Résultats élèves'!G247="A"),'Groupes de besoin'!A255,"")</f>
        <v/>
      </c>
      <c r="R255" s="218" t="str">
        <f>IF(Q255="","",'Résultats élèves'!G247)</f>
        <v/>
      </c>
      <c r="S255" s="219" t="str">
        <f>IF(OR(AND('Résultats élèves'!G247&gt;=$E$4,'Résultats élèves'!G247&lt;=$E$5),'Résultats élèves'!G247="A"),'Groupes de besoin'!A255,"")</f>
        <v/>
      </c>
      <c r="T255" s="220" t="str">
        <f>IF(S255="","",'Résultats élèves'!G247)</f>
        <v/>
      </c>
      <c r="U255" s="221"/>
      <c r="V255" s="217" t="str">
        <f>IF(OR('Résultats élèves'!H247&lt;$E$4,'Résultats élèves'!H247="A"),'Groupes de besoin'!A255,"")</f>
        <v/>
      </c>
      <c r="W255" s="218" t="str">
        <f>IF(V255="","",'Résultats élèves'!H247)</f>
        <v/>
      </c>
      <c r="X255" s="219" t="str">
        <f>IF(OR(AND('Résultats élèves'!H247&gt;=$E$4,'Résultats élèves'!H247&lt;=$E$5),'Résultats élèves'!H247="A"),'Groupes de besoin'!A255,"")</f>
        <v/>
      </c>
      <c r="Y255" s="220" t="str">
        <f>IF(X255="","",'Résultats élèves'!H247)</f>
        <v/>
      </c>
      <c r="Z255" s="222"/>
      <c r="AA255" s="223">
        <f t="shared" si="4"/>
        <v>24</v>
      </c>
      <c r="AB255" s="224">
        <f t="shared" si="1"/>
        <v>20</v>
      </c>
      <c r="AC255" s="291" t="str">
        <f>IF(AA255&lt;$AA$9,#REF!,"")</f>
        <v/>
      </c>
      <c r="AD255" s="291"/>
      <c r="AE255" s="226"/>
      <c r="AF255" s="217" t="str">
        <f>IF(OR('Résultats élèves'!I247&lt;$E$4,'Résultats élèves'!I247="A"),'Groupes de besoin'!A255,"")</f>
        <v/>
      </c>
      <c r="AG255" s="218" t="str">
        <f>IF(AF255="","",'Résultats élèves'!I247)</f>
        <v/>
      </c>
      <c r="AH255" s="219" t="str">
        <f>IF(OR(AND('Résultats élèves'!I247&gt;=$E$4,'Résultats élèves'!I247&lt;=$E$5),'Résultats élèves'!I247="A"),'Groupes de besoin'!A255,"")</f>
        <v/>
      </c>
      <c r="AI255" s="220" t="str">
        <f>IF(AH255="","",'Résultats élèves'!I247)</f>
        <v/>
      </c>
      <c r="AJ255" s="221"/>
      <c r="AK255" s="217" t="str">
        <f>IF(OR('Résultats élèves'!J247&lt;$E$4,'Résultats élèves'!J247="A"),'Groupes de besoin'!A255,"")</f>
        <v/>
      </c>
      <c r="AL255" s="218" t="str">
        <f>IF(AK255="","",'Résultats élèves'!J247)</f>
        <v/>
      </c>
      <c r="AM255" s="219" t="str">
        <f>IF(OR(AND('Résultats élèves'!J247&gt;=$E$4,'Résultats élèves'!J247&lt;=$E$5),'Résultats élèves'!J247="A"),'Groupes de besoin'!A255,"")</f>
        <v/>
      </c>
      <c r="AN255" s="220" t="str">
        <f>IF(AM255="","",'Résultats élèves'!J247)</f>
        <v/>
      </c>
      <c r="AO255" s="221"/>
      <c r="AP255" s="217" t="str">
        <f>IF(OR('Résultats élèves'!K247&lt;$E$4,'Résultats élèves'!K247="A"),'Groupes de besoin'!A255,"")</f>
        <v/>
      </c>
      <c r="AQ255" s="218" t="str">
        <f>IF(AP255="","",'Résultats élèves'!K247)</f>
        <v/>
      </c>
      <c r="AR255" s="219" t="str">
        <f>IF(OR(AND('Résultats élèves'!K247&gt;=$E$4,'Résultats élèves'!K247&lt;=$E$5),'Résultats élèves'!K247="A"),'Groupes de besoin'!A255,"")</f>
        <v/>
      </c>
      <c r="AS255" s="220" t="str">
        <f>IF(AR255="","",'Résultats élèves'!K247)</f>
        <v/>
      </c>
      <c r="AT255" s="221"/>
      <c r="AU255" s="217" t="str">
        <f>IF(OR('Résultats élèves'!L247&lt;$E$4,'Résultats élèves'!L247="A"),'Groupes de besoin'!A255,"")</f>
        <v/>
      </c>
      <c r="AV255" s="218" t="str">
        <f>IF(AU255="","",'Résultats élèves'!L247)</f>
        <v/>
      </c>
      <c r="AW255" s="219" t="str">
        <f>IF(OR(AND('Résultats élèves'!L247&gt;=$E$4,'Résultats élèves'!L247&lt;=$E$5),'Résultats élèves'!L247="A"),'Groupes de besoin'!A255,"")</f>
        <v/>
      </c>
      <c r="AX255" s="220" t="str">
        <f>IF(AW255="","",'Résultats élèves'!L247)</f>
        <v/>
      </c>
      <c r="AY255" s="221"/>
      <c r="AZ255" s="217" t="str">
        <f>IF(OR('Résultats élèves'!M247&lt;$E$4,'Résultats élèves'!M247="A"),'Groupes de besoin'!A255,"")</f>
        <v/>
      </c>
      <c r="BA255" s="218" t="str">
        <f>IF(AZ255="","",'Résultats élèves'!M247)</f>
        <v/>
      </c>
      <c r="BB255" s="219" t="str">
        <f>IF(OR(AND('Résultats élèves'!M247&gt;=$E$4,'Résultats élèves'!M247&lt;=$E$5),'Résultats élèves'!M247="A"),'Groupes de besoin'!A255,"")</f>
        <v/>
      </c>
      <c r="BC255" s="220" t="str">
        <f>IF(BB255="","",'Résultats élèves'!M247)</f>
        <v/>
      </c>
    </row>
    <row r="256" spans="1:55" s="225" customFormat="1">
      <c r="A256" s="227" t="str">
        <f>IF(Accueil!F257="","",Accueil!F257)</f>
        <v/>
      </c>
      <c r="B256" s="217" t="str">
        <f>IF(OR('Résultats élèves'!D248&lt;$E$4,'Résultats élèves'!D248="A"),'Groupes de besoin'!A256,"")</f>
        <v/>
      </c>
      <c r="C256" s="218" t="str">
        <f>IF(B256="","",'Résultats élèves'!D248)</f>
        <v/>
      </c>
      <c r="D256" s="219" t="str">
        <f>IF(OR(AND('Résultats élèves'!D248&gt;=$E$4,'Résultats élèves'!D248&lt;=$E$5),'Résultats élèves'!D248="A"),'Groupes de besoin'!A256,"")</f>
        <v/>
      </c>
      <c r="E256" s="220" t="str">
        <f>IF(D256="","",'Résultats élèves'!D248)</f>
        <v/>
      </c>
      <c r="F256" s="221"/>
      <c r="G256" s="217" t="str">
        <f>IF(OR('Résultats élèves'!E248&lt;$E$4,'Résultats élèves'!E248="A"),'Groupes de besoin'!A256,"")</f>
        <v/>
      </c>
      <c r="H256" s="218" t="str">
        <f>IF(G256="","",'Résultats élèves'!E248)</f>
        <v/>
      </c>
      <c r="I256" s="219" t="str">
        <f>IF(OR(AND('Résultats élèves'!E248&gt;=$E$4,'Résultats élèves'!E248&lt;=$E$5),'Résultats élèves'!E248="A"),'Groupes de besoin'!A256,"")</f>
        <v/>
      </c>
      <c r="J256" s="220" t="str">
        <f>IF(I256="","",'Résultats élèves'!E248)</f>
        <v/>
      </c>
      <c r="K256" s="221"/>
      <c r="L256" s="217" t="str">
        <f>IF(OR('Résultats élèves'!F248&lt;$E$4,'Résultats élèves'!F248="A"),'Groupes de besoin'!A256,"")</f>
        <v/>
      </c>
      <c r="M256" s="218" t="str">
        <f>IF(L256="","",'Résultats élèves'!F248)</f>
        <v/>
      </c>
      <c r="N256" s="219" t="str">
        <f>IF(OR(AND('Résultats élèves'!F248&gt;=$E$4,'Résultats élèves'!F248&lt;=$E$5),'Résultats élèves'!F248="A"),'Groupes de besoin'!A256,"")</f>
        <v/>
      </c>
      <c r="O256" s="220" t="str">
        <f>IF(N256="","",'Résultats élèves'!F248)</f>
        <v/>
      </c>
      <c r="P256" s="221"/>
      <c r="Q256" s="217" t="str">
        <f>IF(OR('Résultats élèves'!G248&lt;$E$4,'Résultats élèves'!G248="A"),'Groupes de besoin'!A256,"")</f>
        <v/>
      </c>
      <c r="R256" s="218" t="str">
        <f>IF(Q256="","",'Résultats élèves'!G248)</f>
        <v/>
      </c>
      <c r="S256" s="219" t="str">
        <f>IF(OR(AND('Résultats élèves'!G248&gt;=$E$4,'Résultats élèves'!G248&lt;=$E$5),'Résultats élèves'!G248="A"),'Groupes de besoin'!A256,"")</f>
        <v/>
      </c>
      <c r="T256" s="220" t="str">
        <f>IF(S256="","",'Résultats élèves'!G248)</f>
        <v/>
      </c>
      <c r="U256" s="221"/>
      <c r="V256" s="217" t="str">
        <f>IF(OR('Résultats élèves'!H248&lt;$E$4,'Résultats élèves'!H248="A"),'Groupes de besoin'!A256,"")</f>
        <v/>
      </c>
      <c r="W256" s="218" t="str">
        <f>IF(V256="","",'Résultats élèves'!H248)</f>
        <v/>
      </c>
      <c r="X256" s="219" t="str">
        <f>IF(OR(AND('Résultats élèves'!H248&gt;=$E$4,'Résultats élèves'!H248&lt;=$E$5),'Résultats élèves'!H248="A"),'Groupes de besoin'!A256,"")</f>
        <v/>
      </c>
      <c r="Y256" s="220" t="str">
        <f>IF(X256="","",'Résultats élèves'!H248)</f>
        <v/>
      </c>
      <c r="Z256" s="222"/>
      <c r="AA256" s="223">
        <f t="shared" si="4"/>
        <v>24</v>
      </c>
      <c r="AB256" s="224">
        <f t="shared" si="1"/>
        <v>20</v>
      </c>
      <c r="AC256" s="291" t="str">
        <f>IF(AA256&lt;$AA$9,#REF!,"")</f>
        <v/>
      </c>
      <c r="AD256" s="291"/>
      <c r="AE256" s="226"/>
      <c r="AF256" s="217" t="str">
        <f>IF(OR('Résultats élèves'!I248&lt;$E$4,'Résultats élèves'!I248="A"),'Groupes de besoin'!A256,"")</f>
        <v/>
      </c>
      <c r="AG256" s="218" t="str">
        <f>IF(AF256="","",'Résultats élèves'!I248)</f>
        <v/>
      </c>
      <c r="AH256" s="219" t="str">
        <f>IF(OR(AND('Résultats élèves'!I248&gt;=$E$4,'Résultats élèves'!I248&lt;=$E$5),'Résultats élèves'!I248="A"),'Groupes de besoin'!A256,"")</f>
        <v/>
      </c>
      <c r="AI256" s="220" t="str">
        <f>IF(AH256="","",'Résultats élèves'!I248)</f>
        <v/>
      </c>
      <c r="AJ256" s="221"/>
      <c r="AK256" s="217" t="str">
        <f>IF(OR('Résultats élèves'!J248&lt;$E$4,'Résultats élèves'!J248="A"),'Groupes de besoin'!A256,"")</f>
        <v/>
      </c>
      <c r="AL256" s="218" t="str">
        <f>IF(AK256="","",'Résultats élèves'!J248)</f>
        <v/>
      </c>
      <c r="AM256" s="219" t="str">
        <f>IF(OR(AND('Résultats élèves'!J248&gt;=$E$4,'Résultats élèves'!J248&lt;=$E$5),'Résultats élèves'!J248="A"),'Groupes de besoin'!A256,"")</f>
        <v/>
      </c>
      <c r="AN256" s="220" t="str">
        <f>IF(AM256="","",'Résultats élèves'!J248)</f>
        <v/>
      </c>
      <c r="AO256" s="221"/>
      <c r="AP256" s="217" t="str">
        <f>IF(OR('Résultats élèves'!K248&lt;$E$4,'Résultats élèves'!K248="A"),'Groupes de besoin'!A256,"")</f>
        <v/>
      </c>
      <c r="AQ256" s="218" t="str">
        <f>IF(AP256="","",'Résultats élèves'!K248)</f>
        <v/>
      </c>
      <c r="AR256" s="219" t="str">
        <f>IF(OR(AND('Résultats élèves'!K248&gt;=$E$4,'Résultats élèves'!K248&lt;=$E$5),'Résultats élèves'!K248="A"),'Groupes de besoin'!A256,"")</f>
        <v/>
      </c>
      <c r="AS256" s="220" t="str">
        <f>IF(AR256="","",'Résultats élèves'!K248)</f>
        <v/>
      </c>
      <c r="AT256" s="221"/>
      <c r="AU256" s="217" t="str">
        <f>IF(OR('Résultats élèves'!L248&lt;$E$4,'Résultats élèves'!L248="A"),'Groupes de besoin'!A256,"")</f>
        <v/>
      </c>
      <c r="AV256" s="218" t="str">
        <f>IF(AU256="","",'Résultats élèves'!L248)</f>
        <v/>
      </c>
      <c r="AW256" s="219" t="str">
        <f>IF(OR(AND('Résultats élèves'!L248&gt;=$E$4,'Résultats élèves'!L248&lt;=$E$5),'Résultats élèves'!L248="A"),'Groupes de besoin'!A256,"")</f>
        <v/>
      </c>
      <c r="AX256" s="220" t="str">
        <f>IF(AW256="","",'Résultats élèves'!L248)</f>
        <v/>
      </c>
      <c r="AY256" s="221"/>
      <c r="AZ256" s="217" t="str">
        <f>IF(OR('Résultats élèves'!M248&lt;$E$4,'Résultats élèves'!M248="A"),'Groupes de besoin'!A256,"")</f>
        <v/>
      </c>
      <c r="BA256" s="218" t="str">
        <f>IF(AZ256="","",'Résultats élèves'!M248)</f>
        <v/>
      </c>
      <c r="BB256" s="219" t="str">
        <f>IF(OR(AND('Résultats élèves'!M248&gt;=$E$4,'Résultats élèves'!M248&lt;=$E$5),'Résultats élèves'!M248="A"),'Groupes de besoin'!A256,"")</f>
        <v/>
      </c>
      <c r="BC256" s="220" t="str">
        <f>IF(BB256="","",'Résultats élèves'!M248)</f>
        <v/>
      </c>
    </row>
    <row r="257" spans="1:55" s="225" customFormat="1">
      <c r="A257" s="227" t="str">
        <f>IF(Accueil!F258="","",Accueil!F258)</f>
        <v/>
      </c>
      <c r="B257" s="217" t="str">
        <f>IF(OR('Résultats élèves'!D249&lt;$E$4,'Résultats élèves'!D249="A"),'Groupes de besoin'!A257,"")</f>
        <v/>
      </c>
      <c r="C257" s="218" t="str">
        <f>IF(B257="","",'Résultats élèves'!D249)</f>
        <v/>
      </c>
      <c r="D257" s="219" t="str">
        <f>IF(OR(AND('Résultats élèves'!D249&gt;=$E$4,'Résultats élèves'!D249&lt;=$E$5),'Résultats élèves'!D249="A"),'Groupes de besoin'!A257,"")</f>
        <v/>
      </c>
      <c r="E257" s="220" t="str">
        <f>IF(D257="","",'Résultats élèves'!D249)</f>
        <v/>
      </c>
      <c r="F257" s="221"/>
      <c r="G257" s="217" t="str">
        <f>IF(OR('Résultats élèves'!E249&lt;$E$4,'Résultats élèves'!E249="A"),'Groupes de besoin'!A257,"")</f>
        <v/>
      </c>
      <c r="H257" s="218" t="str">
        <f>IF(G257="","",'Résultats élèves'!E249)</f>
        <v/>
      </c>
      <c r="I257" s="219" t="str">
        <f>IF(OR(AND('Résultats élèves'!E249&gt;=$E$4,'Résultats élèves'!E249&lt;=$E$5),'Résultats élèves'!E249="A"),'Groupes de besoin'!A257,"")</f>
        <v/>
      </c>
      <c r="J257" s="220" t="str">
        <f>IF(I257="","",'Résultats élèves'!E249)</f>
        <v/>
      </c>
      <c r="K257" s="221"/>
      <c r="L257" s="217" t="str">
        <f>IF(OR('Résultats élèves'!F249&lt;$E$4,'Résultats élèves'!F249="A"),'Groupes de besoin'!A257,"")</f>
        <v/>
      </c>
      <c r="M257" s="218" t="str">
        <f>IF(L257="","",'Résultats élèves'!F249)</f>
        <v/>
      </c>
      <c r="N257" s="219" t="str">
        <f>IF(OR(AND('Résultats élèves'!F249&gt;=$E$4,'Résultats élèves'!F249&lt;=$E$5),'Résultats élèves'!F249="A"),'Groupes de besoin'!A257,"")</f>
        <v/>
      </c>
      <c r="O257" s="220" t="str">
        <f>IF(N257="","",'Résultats élèves'!F249)</f>
        <v/>
      </c>
      <c r="P257" s="221"/>
      <c r="Q257" s="217" t="str">
        <f>IF(OR('Résultats élèves'!G249&lt;$E$4,'Résultats élèves'!G249="A"),'Groupes de besoin'!A257,"")</f>
        <v/>
      </c>
      <c r="R257" s="218" t="str">
        <f>IF(Q257="","",'Résultats élèves'!G249)</f>
        <v/>
      </c>
      <c r="S257" s="219" t="str">
        <f>IF(OR(AND('Résultats élèves'!G249&gt;=$E$4,'Résultats élèves'!G249&lt;=$E$5),'Résultats élèves'!G249="A"),'Groupes de besoin'!A257,"")</f>
        <v/>
      </c>
      <c r="T257" s="220" t="str">
        <f>IF(S257="","",'Résultats élèves'!G249)</f>
        <v/>
      </c>
      <c r="U257" s="221"/>
      <c r="V257" s="217" t="str">
        <f>IF(OR('Résultats élèves'!H249&lt;$E$4,'Résultats élèves'!H249="A"),'Groupes de besoin'!A257,"")</f>
        <v/>
      </c>
      <c r="W257" s="218" t="str">
        <f>IF(V257="","",'Résultats élèves'!H249)</f>
        <v/>
      </c>
      <c r="X257" s="219" t="str">
        <f>IF(OR(AND('Résultats élèves'!H249&gt;=$E$4,'Résultats élèves'!H249&lt;=$E$5),'Résultats élèves'!H249="A"),'Groupes de besoin'!A257,"")</f>
        <v/>
      </c>
      <c r="Y257" s="220" t="str">
        <f>IF(X257="","",'Résultats élèves'!H249)</f>
        <v/>
      </c>
      <c r="Z257" s="222"/>
      <c r="AA257" s="223">
        <f t="shared" si="4"/>
        <v>24</v>
      </c>
      <c r="AB257" s="224">
        <f t="shared" si="1"/>
        <v>20</v>
      </c>
      <c r="AC257" s="291" t="str">
        <f>IF(AA257&lt;$AA$9,#REF!,"")</f>
        <v/>
      </c>
      <c r="AD257" s="291"/>
      <c r="AE257" s="226"/>
      <c r="AF257" s="217" t="str">
        <f>IF(OR('Résultats élèves'!I249&lt;$E$4,'Résultats élèves'!I249="A"),'Groupes de besoin'!A257,"")</f>
        <v/>
      </c>
      <c r="AG257" s="218" t="str">
        <f>IF(AF257="","",'Résultats élèves'!I249)</f>
        <v/>
      </c>
      <c r="AH257" s="219" t="str">
        <f>IF(OR(AND('Résultats élèves'!I249&gt;=$E$4,'Résultats élèves'!I249&lt;=$E$5),'Résultats élèves'!I249="A"),'Groupes de besoin'!A257,"")</f>
        <v/>
      </c>
      <c r="AI257" s="220" t="str">
        <f>IF(AH257="","",'Résultats élèves'!I249)</f>
        <v/>
      </c>
      <c r="AJ257" s="221"/>
      <c r="AK257" s="217" t="str">
        <f>IF(OR('Résultats élèves'!J249&lt;$E$4,'Résultats élèves'!J249="A"),'Groupes de besoin'!A257,"")</f>
        <v/>
      </c>
      <c r="AL257" s="218" t="str">
        <f>IF(AK257="","",'Résultats élèves'!J249)</f>
        <v/>
      </c>
      <c r="AM257" s="219" t="str">
        <f>IF(OR(AND('Résultats élèves'!J249&gt;=$E$4,'Résultats élèves'!J249&lt;=$E$5),'Résultats élèves'!J249="A"),'Groupes de besoin'!A257,"")</f>
        <v/>
      </c>
      <c r="AN257" s="220" t="str">
        <f>IF(AM257="","",'Résultats élèves'!J249)</f>
        <v/>
      </c>
      <c r="AO257" s="221"/>
      <c r="AP257" s="217" t="str">
        <f>IF(OR('Résultats élèves'!K249&lt;$E$4,'Résultats élèves'!K249="A"),'Groupes de besoin'!A257,"")</f>
        <v/>
      </c>
      <c r="AQ257" s="218" t="str">
        <f>IF(AP257="","",'Résultats élèves'!K249)</f>
        <v/>
      </c>
      <c r="AR257" s="219" t="str">
        <f>IF(OR(AND('Résultats élèves'!K249&gt;=$E$4,'Résultats élèves'!K249&lt;=$E$5),'Résultats élèves'!K249="A"),'Groupes de besoin'!A257,"")</f>
        <v/>
      </c>
      <c r="AS257" s="220" t="str">
        <f>IF(AR257="","",'Résultats élèves'!K249)</f>
        <v/>
      </c>
      <c r="AT257" s="221"/>
      <c r="AU257" s="217" t="str">
        <f>IF(OR('Résultats élèves'!L249&lt;$E$4,'Résultats élèves'!L249="A"),'Groupes de besoin'!A257,"")</f>
        <v/>
      </c>
      <c r="AV257" s="218" t="str">
        <f>IF(AU257="","",'Résultats élèves'!L249)</f>
        <v/>
      </c>
      <c r="AW257" s="219" t="str">
        <f>IF(OR(AND('Résultats élèves'!L249&gt;=$E$4,'Résultats élèves'!L249&lt;=$E$5),'Résultats élèves'!L249="A"),'Groupes de besoin'!A257,"")</f>
        <v/>
      </c>
      <c r="AX257" s="220" t="str">
        <f>IF(AW257="","",'Résultats élèves'!L249)</f>
        <v/>
      </c>
      <c r="AY257" s="221"/>
      <c r="AZ257" s="217" t="str">
        <f>IF(OR('Résultats élèves'!M249&lt;$E$4,'Résultats élèves'!M249="A"),'Groupes de besoin'!A257,"")</f>
        <v/>
      </c>
      <c r="BA257" s="218" t="str">
        <f>IF(AZ257="","",'Résultats élèves'!M249)</f>
        <v/>
      </c>
      <c r="BB257" s="219" t="str">
        <f>IF(OR(AND('Résultats élèves'!M249&gt;=$E$4,'Résultats élèves'!M249&lt;=$E$5),'Résultats élèves'!M249="A"),'Groupes de besoin'!A257,"")</f>
        <v/>
      </c>
      <c r="BC257" s="220" t="str">
        <f>IF(BB257="","",'Résultats élèves'!M249)</f>
        <v/>
      </c>
    </row>
    <row r="258" spans="1:55" s="225" customFormat="1">
      <c r="A258" s="227" t="str">
        <f>IF(Accueil!F259="","",Accueil!F259)</f>
        <v/>
      </c>
      <c r="B258" s="217" t="str">
        <f>IF(OR('Résultats élèves'!D250&lt;$E$4,'Résultats élèves'!D250="A"),'Groupes de besoin'!A258,"")</f>
        <v/>
      </c>
      <c r="C258" s="218" t="str">
        <f>IF(B258="","",'Résultats élèves'!D250)</f>
        <v/>
      </c>
      <c r="D258" s="219" t="str">
        <f>IF(OR(AND('Résultats élèves'!D250&gt;=$E$4,'Résultats élèves'!D250&lt;=$E$5),'Résultats élèves'!D250="A"),'Groupes de besoin'!A258,"")</f>
        <v/>
      </c>
      <c r="E258" s="220" t="str">
        <f>IF(D258="","",'Résultats élèves'!D250)</f>
        <v/>
      </c>
      <c r="F258" s="221"/>
      <c r="G258" s="217" t="str">
        <f>IF(OR('Résultats élèves'!E250&lt;$E$4,'Résultats élèves'!E250="A"),'Groupes de besoin'!A258,"")</f>
        <v/>
      </c>
      <c r="H258" s="218" t="str">
        <f>IF(G258="","",'Résultats élèves'!E250)</f>
        <v/>
      </c>
      <c r="I258" s="219" t="str">
        <f>IF(OR(AND('Résultats élèves'!E250&gt;=$E$4,'Résultats élèves'!E250&lt;=$E$5),'Résultats élèves'!E250="A"),'Groupes de besoin'!A258,"")</f>
        <v/>
      </c>
      <c r="J258" s="220" t="str">
        <f>IF(I258="","",'Résultats élèves'!E250)</f>
        <v/>
      </c>
      <c r="K258" s="221"/>
      <c r="L258" s="217" t="str">
        <f>IF(OR('Résultats élèves'!F250&lt;$E$4,'Résultats élèves'!F250="A"),'Groupes de besoin'!A258,"")</f>
        <v/>
      </c>
      <c r="M258" s="218" t="str">
        <f>IF(L258="","",'Résultats élèves'!F250)</f>
        <v/>
      </c>
      <c r="N258" s="219" t="str">
        <f>IF(OR(AND('Résultats élèves'!F250&gt;=$E$4,'Résultats élèves'!F250&lt;=$E$5),'Résultats élèves'!F250="A"),'Groupes de besoin'!A258,"")</f>
        <v/>
      </c>
      <c r="O258" s="220" t="str">
        <f>IF(N258="","",'Résultats élèves'!F250)</f>
        <v/>
      </c>
      <c r="P258" s="221"/>
      <c r="Q258" s="217" t="str">
        <f>IF(OR('Résultats élèves'!G250&lt;$E$4,'Résultats élèves'!G250="A"),'Groupes de besoin'!A258,"")</f>
        <v/>
      </c>
      <c r="R258" s="218" t="str">
        <f>IF(Q258="","",'Résultats élèves'!G250)</f>
        <v/>
      </c>
      <c r="S258" s="219" t="str">
        <f>IF(OR(AND('Résultats élèves'!G250&gt;=$E$4,'Résultats élèves'!G250&lt;=$E$5),'Résultats élèves'!G250="A"),'Groupes de besoin'!A258,"")</f>
        <v/>
      </c>
      <c r="T258" s="220" t="str">
        <f>IF(S258="","",'Résultats élèves'!G250)</f>
        <v/>
      </c>
      <c r="U258" s="221"/>
      <c r="V258" s="217" t="str">
        <f>IF(OR('Résultats élèves'!H250&lt;$E$4,'Résultats élèves'!H250="A"),'Groupes de besoin'!A258,"")</f>
        <v/>
      </c>
      <c r="W258" s="218" t="str">
        <f>IF(V258="","",'Résultats élèves'!H250)</f>
        <v/>
      </c>
      <c r="X258" s="219" t="str">
        <f>IF(OR(AND('Résultats élèves'!H250&gt;=$E$4,'Résultats élèves'!H250&lt;=$E$5),'Résultats élèves'!H250="A"),'Groupes de besoin'!A258,"")</f>
        <v/>
      </c>
      <c r="Y258" s="220" t="str">
        <f>IF(X258="","",'Résultats élèves'!H250)</f>
        <v/>
      </c>
      <c r="Z258" s="222"/>
      <c r="AA258" s="223">
        <f t="shared" si="4"/>
        <v>24</v>
      </c>
      <c r="AB258" s="224">
        <f t="shared" si="1"/>
        <v>20</v>
      </c>
      <c r="AC258" s="291" t="str">
        <f>IF(AA258&lt;$AA$9,#REF!,"")</f>
        <v/>
      </c>
      <c r="AD258" s="291"/>
      <c r="AE258" s="226"/>
      <c r="AF258" s="217" t="str">
        <f>IF(OR('Résultats élèves'!I250&lt;$E$4,'Résultats élèves'!I250="A"),'Groupes de besoin'!A258,"")</f>
        <v/>
      </c>
      <c r="AG258" s="218" t="str">
        <f>IF(AF258="","",'Résultats élèves'!I250)</f>
        <v/>
      </c>
      <c r="AH258" s="219" t="str">
        <f>IF(OR(AND('Résultats élèves'!I250&gt;=$E$4,'Résultats élèves'!I250&lt;=$E$5),'Résultats élèves'!I250="A"),'Groupes de besoin'!A258,"")</f>
        <v/>
      </c>
      <c r="AI258" s="220" t="str">
        <f>IF(AH258="","",'Résultats élèves'!I250)</f>
        <v/>
      </c>
      <c r="AJ258" s="221"/>
      <c r="AK258" s="217" t="str">
        <f>IF(OR('Résultats élèves'!J250&lt;$E$4,'Résultats élèves'!J250="A"),'Groupes de besoin'!A258,"")</f>
        <v/>
      </c>
      <c r="AL258" s="218" t="str">
        <f>IF(AK258="","",'Résultats élèves'!J250)</f>
        <v/>
      </c>
      <c r="AM258" s="219" t="str">
        <f>IF(OR(AND('Résultats élèves'!J250&gt;=$E$4,'Résultats élèves'!J250&lt;=$E$5),'Résultats élèves'!J250="A"),'Groupes de besoin'!A258,"")</f>
        <v/>
      </c>
      <c r="AN258" s="220" t="str">
        <f>IF(AM258="","",'Résultats élèves'!J250)</f>
        <v/>
      </c>
      <c r="AO258" s="221"/>
      <c r="AP258" s="217" t="str">
        <f>IF(OR('Résultats élèves'!K250&lt;$E$4,'Résultats élèves'!K250="A"),'Groupes de besoin'!A258,"")</f>
        <v/>
      </c>
      <c r="AQ258" s="218" t="str">
        <f>IF(AP258="","",'Résultats élèves'!K250)</f>
        <v/>
      </c>
      <c r="AR258" s="219" t="str">
        <f>IF(OR(AND('Résultats élèves'!K250&gt;=$E$4,'Résultats élèves'!K250&lt;=$E$5),'Résultats élèves'!K250="A"),'Groupes de besoin'!A258,"")</f>
        <v/>
      </c>
      <c r="AS258" s="220" t="str">
        <f>IF(AR258="","",'Résultats élèves'!K250)</f>
        <v/>
      </c>
      <c r="AT258" s="221"/>
      <c r="AU258" s="217" t="str">
        <f>IF(OR('Résultats élèves'!L250&lt;$E$4,'Résultats élèves'!L250="A"),'Groupes de besoin'!A258,"")</f>
        <v/>
      </c>
      <c r="AV258" s="218" t="str">
        <f>IF(AU258="","",'Résultats élèves'!L250)</f>
        <v/>
      </c>
      <c r="AW258" s="219" t="str">
        <f>IF(OR(AND('Résultats élèves'!L250&gt;=$E$4,'Résultats élèves'!L250&lt;=$E$5),'Résultats élèves'!L250="A"),'Groupes de besoin'!A258,"")</f>
        <v/>
      </c>
      <c r="AX258" s="220" t="str">
        <f>IF(AW258="","",'Résultats élèves'!L250)</f>
        <v/>
      </c>
      <c r="AY258" s="221"/>
      <c r="AZ258" s="217" t="str">
        <f>IF(OR('Résultats élèves'!M250&lt;$E$4,'Résultats élèves'!M250="A"),'Groupes de besoin'!A258,"")</f>
        <v/>
      </c>
      <c r="BA258" s="218" t="str">
        <f>IF(AZ258="","",'Résultats élèves'!M250)</f>
        <v/>
      </c>
      <c r="BB258" s="219" t="str">
        <f>IF(OR(AND('Résultats élèves'!M250&gt;=$E$4,'Résultats élèves'!M250&lt;=$E$5),'Résultats élèves'!M250="A"),'Groupes de besoin'!A258,"")</f>
        <v/>
      </c>
      <c r="BC258" s="220" t="str">
        <f>IF(BB258="","",'Résultats élèves'!M250)</f>
        <v/>
      </c>
    </row>
    <row r="259" spans="1:55" s="225" customFormat="1">
      <c r="A259" s="227" t="str">
        <f>IF(Accueil!F260="","",Accueil!F260)</f>
        <v/>
      </c>
      <c r="B259" s="217" t="str">
        <f>IF(OR('Résultats élèves'!D251&lt;$E$4,'Résultats élèves'!D251="A"),'Groupes de besoin'!A259,"")</f>
        <v/>
      </c>
      <c r="C259" s="218" t="str">
        <f>IF(B259="","",'Résultats élèves'!D251)</f>
        <v/>
      </c>
      <c r="D259" s="219" t="str">
        <f>IF(OR(AND('Résultats élèves'!D251&gt;=$E$4,'Résultats élèves'!D251&lt;=$E$5),'Résultats élèves'!D251="A"),'Groupes de besoin'!A259,"")</f>
        <v/>
      </c>
      <c r="E259" s="220" t="str">
        <f>IF(D259="","",'Résultats élèves'!D251)</f>
        <v/>
      </c>
      <c r="F259" s="221"/>
      <c r="G259" s="217" t="str">
        <f>IF(OR('Résultats élèves'!E251&lt;$E$4,'Résultats élèves'!E251="A"),'Groupes de besoin'!A259,"")</f>
        <v/>
      </c>
      <c r="H259" s="218" t="str">
        <f>IF(G259="","",'Résultats élèves'!E251)</f>
        <v/>
      </c>
      <c r="I259" s="219" t="str">
        <f>IF(OR(AND('Résultats élèves'!E251&gt;=$E$4,'Résultats élèves'!E251&lt;=$E$5),'Résultats élèves'!E251="A"),'Groupes de besoin'!A259,"")</f>
        <v/>
      </c>
      <c r="J259" s="220" t="str">
        <f>IF(I259="","",'Résultats élèves'!E251)</f>
        <v/>
      </c>
      <c r="K259" s="221"/>
      <c r="L259" s="217" t="str">
        <f>IF(OR('Résultats élèves'!F251&lt;$E$4,'Résultats élèves'!F251="A"),'Groupes de besoin'!A259,"")</f>
        <v/>
      </c>
      <c r="M259" s="218" t="str">
        <f>IF(L259="","",'Résultats élèves'!F251)</f>
        <v/>
      </c>
      <c r="N259" s="219" t="str">
        <f>IF(OR(AND('Résultats élèves'!F251&gt;=$E$4,'Résultats élèves'!F251&lt;=$E$5),'Résultats élèves'!F251="A"),'Groupes de besoin'!A259,"")</f>
        <v/>
      </c>
      <c r="O259" s="220" t="str">
        <f>IF(N259="","",'Résultats élèves'!F251)</f>
        <v/>
      </c>
      <c r="P259" s="221"/>
      <c r="Q259" s="217" t="str">
        <f>IF(OR('Résultats élèves'!G251&lt;$E$4,'Résultats élèves'!G251="A"),'Groupes de besoin'!A259,"")</f>
        <v/>
      </c>
      <c r="R259" s="218" t="str">
        <f>IF(Q259="","",'Résultats élèves'!G251)</f>
        <v/>
      </c>
      <c r="S259" s="219" t="str">
        <f>IF(OR(AND('Résultats élèves'!G251&gt;=$E$4,'Résultats élèves'!G251&lt;=$E$5),'Résultats élèves'!G251="A"),'Groupes de besoin'!A259,"")</f>
        <v/>
      </c>
      <c r="T259" s="220" t="str">
        <f>IF(S259="","",'Résultats élèves'!G251)</f>
        <v/>
      </c>
      <c r="U259" s="221"/>
      <c r="V259" s="217" t="str">
        <f>IF(OR('Résultats élèves'!H251&lt;$E$4,'Résultats élèves'!H251="A"),'Groupes de besoin'!A259,"")</f>
        <v/>
      </c>
      <c r="W259" s="218" t="str">
        <f>IF(V259="","",'Résultats élèves'!H251)</f>
        <v/>
      </c>
      <c r="X259" s="219" t="str">
        <f>IF(OR(AND('Résultats élèves'!H251&gt;=$E$4,'Résultats élèves'!H251&lt;=$E$5),'Résultats élèves'!H251="A"),'Groupes de besoin'!A259,"")</f>
        <v/>
      </c>
      <c r="Y259" s="220" t="str">
        <f>IF(X259="","",'Résultats élèves'!H251)</f>
        <v/>
      </c>
      <c r="Z259" s="222"/>
      <c r="AA259" s="223">
        <f t="shared" si="4"/>
        <v>24</v>
      </c>
      <c r="AB259" s="224">
        <f t="shared" si="1"/>
        <v>20</v>
      </c>
      <c r="AC259" s="291" t="str">
        <f>IF(AA259&lt;$AA$9,#REF!,"")</f>
        <v/>
      </c>
      <c r="AD259" s="291"/>
      <c r="AE259" s="226"/>
      <c r="AF259" s="217" t="str">
        <f>IF(OR('Résultats élèves'!I251&lt;$E$4,'Résultats élèves'!I251="A"),'Groupes de besoin'!A259,"")</f>
        <v/>
      </c>
      <c r="AG259" s="218" t="str">
        <f>IF(AF259="","",'Résultats élèves'!I251)</f>
        <v/>
      </c>
      <c r="AH259" s="219" t="str">
        <f>IF(OR(AND('Résultats élèves'!I251&gt;=$E$4,'Résultats élèves'!I251&lt;=$E$5),'Résultats élèves'!I251="A"),'Groupes de besoin'!A259,"")</f>
        <v/>
      </c>
      <c r="AI259" s="220" t="str">
        <f>IF(AH259="","",'Résultats élèves'!I251)</f>
        <v/>
      </c>
      <c r="AJ259" s="221"/>
      <c r="AK259" s="217" t="str">
        <f>IF(OR('Résultats élèves'!J251&lt;$E$4,'Résultats élèves'!J251="A"),'Groupes de besoin'!A259,"")</f>
        <v/>
      </c>
      <c r="AL259" s="218" t="str">
        <f>IF(AK259="","",'Résultats élèves'!J251)</f>
        <v/>
      </c>
      <c r="AM259" s="219" t="str">
        <f>IF(OR(AND('Résultats élèves'!J251&gt;=$E$4,'Résultats élèves'!J251&lt;=$E$5),'Résultats élèves'!J251="A"),'Groupes de besoin'!A259,"")</f>
        <v/>
      </c>
      <c r="AN259" s="220" t="str">
        <f>IF(AM259="","",'Résultats élèves'!J251)</f>
        <v/>
      </c>
      <c r="AO259" s="221"/>
      <c r="AP259" s="217" t="str">
        <f>IF(OR('Résultats élèves'!K251&lt;$E$4,'Résultats élèves'!K251="A"),'Groupes de besoin'!A259,"")</f>
        <v/>
      </c>
      <c r="AQ259" s="218" t="str">
        <f>IF(AP259="","",'Résultats élèves'!K251)</f>
        <v/>
      </c>
      <c r="AR259" s="219" t="str">
        <f>IF(OR(AND('Résultats élèves'!K251&gt;=$E$4,'Résultats élèves'!K251&lt;=$E$5),'Résultats élèves'!K251="A"),'Groupes de besoin'!A259,"")</f>
        <v/>
      </c>
      <c r="AS259" s="220" t="str">
        <f>IF(AR259="","",'Résultats élèves'!K251)</f>
        <v/>
      </c>
      <c r="AT259" s="221"/>
      <c r="AU259" s="217" t="str">
        <f>IF(OR('Résultats élèves'!L251&lt;$E$4,'Résultats élèves'!L251="A"),'Groupes de besoin'!A259,"")</f>
        <v/>
      </c>
      <c r="AV259" s="218" t="str">
        <f>IF(AU259="","",'Résultats élèves'!L251)</f>
        <v/>
      </c>
      <c r="AW259" s="219" t="str">
        <f>IF(OR(AND('Résultats élèves'!L251&gt;=$E$4,'Résultats élèves'!L251&lt;=$E$5),'Résultats élèves'!L251="A"),'Groupes de besoin'!A259,"")</f>
        <v/>
      </c>
      <c r="AX259" s="220" t="str">
        <f>IF(AW259="","",'Résultats élèves'!L251)</f>
        <v/>
      </c>
      <c r="AY259" s="221"/>
      <c r="AZ259" s="217" t="str">
        <f>IF(OR('Résultats élèves'!M251&lt;$E$4,'Résultats élèves'!M251="A"),'Groupes de besoin'!A259,"")</f>
        <v/>
      </c>
      <c r="BA259" s="218" t="str">
        <f>IF(AZ259="","",'Résultats élèves'!M251)</f>
        <v/>
      </c>
      <c r="BB259" s="219" t="str">
        <f>IF(OR(AND('Résultats élèves'!M251&gt;=$E$4,'Résultats élèves'!M251&lt;=$E$5),'Résultats élèves'!M251="A"),'Groupes de besoin'!A259,"")</f>
        <v/>
      </c>
      <c r="BC259" s="220" t="str">
        <f>IF(BB259="","",'Résultats élèves'!M251)</f>
        <v/>
      </c>
    </row>
    <row r="260" spans="1:55" s="225" customFormat="1">
      <c r="A260" s="227" t="str">
        <f>IF(Accueil!F261="","",Accueil!F261)</f>
        <v/>
      </c>
      <c r="B260" s="217" t="str">
        <f>IF(OR('Résultats élèves'!D252&lt;$E$4,'Résultats élèves'!D252="A"),'Groupes de besoin'!A260,"")</f>
        <v/>
      </c>
      <c r="C260" s="218" t="str">
        <f>IF(B260="","",'Résultats élèves'!D252)</f>
        <v/>
      </c>
      <c r="D260" s="219" t="str">
        <f>IF(OR(AND('Résultats élèves'!D252&gt;=$E$4,'Résultats élèves'!D252&lt;=$E$5),'Résultats élèves'!D252="A"),'Groupes de besoin'!A260,"")</f>
        <v/>
      </c>
      <c r="E260" s="220" t="str">
        <f>IF(D260="","",'Résultats élèves'!D252)</f>
        <v/>
      </c>
      <c r="F260" s="221"/>
      <c r="G260" s="217" t="str">
        <f>IF(OR('Résultats élèves'!E252&lt;$E$4,'Résultats élèves'!E252="A"),'Groupes de besoin'!A260,"")</f>
        <v/>
      </c>
      <c r="H260" s="218" t="str">
        <f>IF(G260="","",'Résultats élèves'!E252)</f>
        <v/>
      </c>
      <c r="I260" s="219" t="str">
        <f>IF(OR(AND('Résultats élèves'!E252&gt;=$E$4,'Résultats élèves'!E252&lt;=$E$5),'Résultats élèves'!E252="A"),'Groupes de besoin'!A260,"")</f>
        <v/>
      </c>
      <c r="J260" s="220" t="str">
        <f>IF(I260="","",'Résultats élèves'!E252)</f>
        <v/>
      </c>
      <c r="K260" s="221"/>
      <c r="L260" s="217" t="str">
        <f>IF(OR('Résultats élèves'!F252&lt;$E$4,'Résultats élèves'!F252="A"),'Groupes de besoin'!A260,"")</f>
        <v/>
      </c>
      <c r="M260" s="218" t="str">
        <f>IF(L260="","",'Résultats élèves'!F252)</f>
        <v/>
      </c>
      <c r="N260" s="219" t="str">
        <f>IF(OR(AND('Résultats élèves'!F252&gt;=$E$4,'Résultats élèves'!F252&lt;=$E$5),'Résultats élèves'!F252="A"),'Groupes de besoin'!A260,"")</f>
        <v/>
      </c>
      <c r="O260" s="220" t="str">
        <f>IF(N260="","",'Résultats élèves'!F252)</f>
        <v/>
      </c>
      <c r="P260" s="221"/>
      <c r="Q260" s="217" t="str">
        <f>IF(OR('Résultats élèves'!G252&lt;$E$4,'Résultats élèves'!G252="A"),'Groupes de besoin'!A260,"")</f>
        <v/>
      </c>
      <c r="R260" s="218" t="str">
        <f>IF(Q260="","",'Résultats élèves'!G252)</f>
        <v/>
      </c>
      <c r="S260" s="219" t="str">
        <f>IF(OR(AND('Résultats élèves'!G252&gt;=$E$4,'Résultats élèves'!G252&lt;=$E$5),'Résultats élèves'!G252="A"),'Groupes de besoin'!A260,"")</f>
        <v/>
      </c>
      <c r="T260" s="220" t="str">
        <f>IF(S260="","",'Résultats élèves'!G252)</f>
        <v/>
      </c>
      <c r="U260" s="221"/>
      <c r="V260" s="217" t="str">
        <f>IF(OR('Résultats élèves'!H252&lt;$E$4,'Résultats élèves'!H252="A"),'Groupes de besoin'!A260,"")</f>
        <v/>
      </c>
      <c r="W260" s="218" t="str">
        <f>IF(V260="","",'Résultats élèves'!H252)</f>
        <v/>
      </c>
      <c r="X260" s="219" t="str">
        <f>IF(OR(AND('Résultats élèves'!H252&gt;=$E$4,'Résultats élèves'!H252&lt;=$E$5),'Résultats élèves'!H252="A"),'Groupes de besoin'!A260,"")</f>
        <v/>
      </c>
      <c r="Y260" s="220" t="str">
        <f>IF(X260="","",'Résultats élèves'!H252)</f>
        <v/>
      </c>
      <c r="Z260" s="222"/>
      <c r="AA260" s="223">
        <f t="shared" si="4"/>
        <v>24</v>
      </c>
      <c r="AB260" s="224">
        <f t="shared" si="1"/>
        <v>20</v>
      </c>
      <c r="AC260" s="291" t="str">
        <f>IF(AA260&lt;$AA$9,#REF!,"")</f>
        <v/>
      </c>
      <c r="AD260" s="291"/>
      <c r="AE260" s="226"/>
      <c r="AF260" s="217" t="str">
        <f>IF(OR('Résultats élèves'!I252&lt;$E$4,'Résultats élèves'!I252="A"),'Groupes de besoin'!A260,"")</f>
        <v/>
      </c>
      <c r="AG260" s="218" t="str">
        <f>IF(AF260="","",'Résultats élèves'!I252)</f>
        <v/>
      </c>
      <c r="AH260" s="219" t="str">
        <f>IF(OR(AND('Résultats élèves'!I252&gt;=$E$4,'Résultats élèves'!I252&lt;=$E$5),'Résultats élèves'!I252="A"),'Groupes de besoin'!A260,"")</f>
        <v/>
      </c>
      <c r="AI260" s="220" t="str">
        <f>IF(AH260="","",'Résultats élèves'!I252)</f>
        <v/>
      </c>
      <c r="AJ260" s="221"/>
      <c r="AK260" s="217" t="str">
        <f>IF(OR('Résultats élèves'!J252&lt;$E$4,'Résultats élèves'!J252="A"),'Groupes de besoin'!A260,"")</f>
        <v/>
      </c>
      <c r="AL260" s="218" t="str">
        <f>IF(AK260="","",'Résultats élèves'!J252)</f>
        <v/>
      </c>
      <c r="AM260" s="219" t="str">
        <f>IF(OR(AND('Résultats élèves'!J252&gt;=$E$4,'Résultats élèves'!J252&lt;=$E$5),'Résultats élèves'!J252="A"),'Groupes de besoin'!A260,"")</f>
        <v/>
      </c>
      <c r="AN260" s="220" t="str">
        <f>IF(AM260="","",'Résultats élèves'!J252)</f>
        <v/>
      </c>
      <c r="AO260" s="221"/>
      <c r="AP260" s="217" t="str">
        <f>IF(OR('Résultats élèves'!K252&lt;$E$4,'Résultats élèves'!K252="A"),'Groupes de besoin'!A260,"")</f>
        <v/>
      </c>
      <c r="AQ260" s="218" t="str">
        <f>IF(AP260="","",'Résultats élèves'!K252)</f>
        <v/>
      </c>
      <c r="AR260" s="219" t="str">
        <f>IF(OR(AND('Résultats élèves'!K252&gt;=$E$4,'Résultats élèves'!K252&lt;=$E$5),'Résultats élèves'!K252="A"),'Groupes de besoin'!A260,"")</f>
        <v/>
      </c>
      <c r="AS260" s="220" t="str">
        <f>IF(AR260="","",'Résultats élèves'!K252)</f>
        <v/>
      </c>
      <c r="AT260" s="221"/>
      <c r="AU260" s="217" t="str">
        <f>IF(OR('Résultats élèves'!L252&lt;$E$4,'Résultats élèves'!L252="A"),'Groupes de besoin'!A260,"")</f>
        <v/>
      </c>
      <c r="AV260" s="218" t="str">
        <f>IF(AU260="","",'Résultats élèves'!L252)</f>
        <v/>
      </c>
      <c r="AW260" s="219" t="str">
        <f>IF(OR(AND('Résultats élèves'!L252&gt;=$E$4,'Résultats élèves'!L252&lt;=$E$5),'Résultats élèves'!L252="A"),'Groupes de besoin'!A260,"")</f>
        <v/>
      </c>
      <c r="AX260" s="220" t="str">
        <f>IF(AW260="","",'Résultats élèves'!L252)</f>
        <v/>
      </c>
      <c r="AY260" s="221"/>
      <c r="AZ260" s="217" t="str">
        <f>IF(OR('Résultats élèves'!M252&lt;$E$4,'Résultats élèves'!M252="A"),'Groupes de besoin'!A260,"")</f>
        <v/>
      </c>
      <c r="BA260" s="218" t="str">
        <f>IF(AZ260="","",'Résultats élèves'!M252)</f>
        <v/>
      </c>
      <c r="BB260" s="219" t="str">
        <f>IF(OR(AND('Résultats élèves'!M252&gt;=$E$4,'Résultats élèves'!M252&lt;=$E$5),'Résultats élèves'!M252="A"),'Groupes de besoin'!A260,"")</f>
        <v/>
      </c>
      <c r="BC260" s="220" t="str">
        <f>IF(BB260="","",'Résultats élèves'!M252)</f>
        <v/>
      </c>
    </row>
    <row r="261" spans="1:55" s="225" customFormat="1">
      <c r="A261" s="227" t="str">
        <f>IF(Accueil!F262="","",Accueil!F262)</f>
        <v/>
      </c>
      <c r="B261" s="217" t="str">
        <f>IF(OR('Résultats élèves'!D253&lt;$E$4,'Résultats élèves'!D253="A"),'Groupes de besoin'!A261,"")</f>
        <v/>
      </c>
      <c r="C261" s="218" t="str">
        <f>IF(B261="","",'Résultats élèves'!D253)</f>
        <v/>
      </c>
      <c r="D261" s="219" t="str">
        <f>IF(OR(AND('Résultats élèves'!D253&gt;=$E$4,'Résultats élèves'!D253&lt;=$E$5),'Résultats élèves'!D253="A"),'Groupes de besoin'!A261,"")</f>
        <v/>
      </c>
      <c r="E261" s="220" t="str">
        <f>IF(D261="","",'Résultats élèves'!D253)</f>
        <v/>
      </c>
      <c r="F261" s="221"/>
      <c r="G261" s="217" t="str">
        <f>IF(OR('Résultats élèves'!E253&lt;$E$4,'Résultats élèves'!E253="A"),'Groupes de besoin'!A261,"")</f>
        <v/>
      </c>
      <c r="H261" s="218" t="str">
        <f>IF(G261="","",'Résultats élèves'!E253)</f>
        <v/>
      </c>
      <c r="I261" s="219" t="str">
        <f>IF(OR(AND('Résultats élèves'!E253&gt;=$E$4,'Résultats élèves'!E253&lt;=$E$5),'Résultats élèves'!E253="A"),'Groupes de besoin'!A261,"")</f>
        <v/>
      </c>
      <c r="J261" s="220" t="str">
        <f>IF(I261="","",'Résultats élèves'!E253)</f>
        <v/>
      </c>
      <c r="K261" s="221"/>
      <c r="L261" s="217" t="str">
        <f>IF(OR('Résultats élèves'!F253&lt;$E$4,'Résultats élèves'!F253="A"),'Groupes de besoin'!A261,"")</f>
        <v/>
      </c>
      <c r="M261" s="218" t="str">
        <f>IF(L261="","",'Résultats élèves'!F253)</f>
        <v/>
      </c>
      <c r="N261" s="219" t="str">
        <f>IF(OR(AND('Résultats élèves'!F253&gt;=$E$4,'Résultats élèves'!F253&lt;=$E$5),'Résultats élèves'!F253="A"),'Groupes de besoin'!A261,"")</f>
        <v/>
      </c>
      <c r="O261" s="220" t="str">
        <f>IF(N261="","",'Résultats élèves'!F253)</f>
        <v/>
      </c>
      <c r="P261" s="221"/>
      <c r="Q261" s="217" t="str">
        <f>IF(OR('Résultats élèves'!G253&lt;$E$4,'Résultats élèves'!G253="A"),'Groupes de besoin'!A261,"")</f>
        <v/>
      </c>
      <c r="R261" s="218" t="str">
        <f>IF(Q261="","",'Résultats élèves'!G253)</f>
        <v/>
      </c>
      <c r="S261" s="219" t="str">
        <f>IF(OR(AND('Résultats élèves'!G253&gt;=$E$4,'Résultats élèves'!G253&lt;=$E$5),'Résultats élèves'!G253="A"),'Groupes de besoin'!A261,"")</f>
        <v/>
      </c>
      <c r="T261" s="220" t="str">
        <f>IF(S261="","",'Résultats élèves'!G253)</f>
        <v/>
      </c>
      <c r="U261" s="221"/>
      <c r="V261" s="217" t="str">
        <f>IF(OR('Résultats élèves'!H253&lt;$E$4,'Résultats élèves'!H253="A"),'Groupes de besoin'!A261,"")</f>
        <v/>
      </c>
      <c r="W261" s="218" t="str">
        <f>IF(V261="","",'Résultats élèves'!H253)</f>
        <v/>
      </c>
      <c r="X261" s="219" t="str">
        <f>IF(OR(AND('Résultats élèves'!H253&gt;=$E$4,'Résultats élèves'!H253&lt;=$E$5),'Résultats élèves'!H253="A"),'Groupes de besoin'!A261,"")</f>
        <v/>
      </c>
      <c r="Y261" s="220" t="str">
        <f>IF(X261="","",'Résultats élèves'!H253)</f>
        <v/>
      </c>
      <c r="Z261" s="222"/>
      <c r="AA261" s="223">
        <f t="shared" si="4"/>
        <v>24</v>
      </c>
      <c r="AB261" s="224">
        <f t="shared" si="1"/>
        <v>20</v>
      </c>
      <c r="AC261" s="291" t="str">
        <f>IF(AA261&lt;$AA$9,#REF!,"")</f>
        <v/>
      </c>
      <c r="AD261" s="291"/>
      <c r="AE261" s="226"/>
      <c r="AF261" s="217" t="str">
        <f>IF(OR('Résultats élèves'!I253&lt;$E$4,'Résultats élèves'!I253="A"),'Groupes de besoin'!A261,"")</f>
        <v/>
      </c>
      <c r="AG261" s="218" t="str">
        <f>IF(AF261="","",'Résultats élèves'!I253)</f>
        <v/>
      </c>
      <c r="AH261" s="219" t="str">
        <f>IF(OR(AND('Résultats élèves'!I253&gt;=$E$4,'Résultats élèves'!I253&lt;=$E$5),'Résultats élèves'!I253="A"),'Groupes de besoin'!A261,"")</f>
        <v/>
      </c>
      <c r="AI261" s="220" t="str">
        <f>IF(AH261="","",'Résultats élèves'!I253)</f>
        <v/>
      </c>
      <c r="AJ261" s="221"/>
      <c r="AK261" s="217" t="str">
        <f>IF(OR('Résultats élèves'!J253&lt;$E$4,'Résultats élèves'!J253="A"),'Groupes de besoin'!A261,"")</f>
        <v/>
      </c>
      <c r="AL261" s="218" t="str">
        <f>IF(AK261="","",'Résultats élèves'!J253)</f>
        <v/>
      </c>
      <c r="AM261" s="219" t="str">
        <f>IF(OR(AND('Résultats élèves'!J253&gt;=$E$4,'Résultats élèves'!J253&lt;=$E$5),'Résultats élèves'!J253="A"),'Groupes de besoin'!A261,"")</f>
        <v/>
      </c>
      <c r="AN261" s="220" t="str">
        <f>IF(AM261="","",'Résultats élèves'!J253)</f>
        <v/>
      </c>
      <c r="AO261" s="221"/>
      <c r="AP261" s="217" t="str">
        <f>IF(OR('Résultats élèves'!K253&lt;$E$4,'Résultats élèves'!K253="A"),'Groupes de besoin'!A261,"")</f>
        <v/>
      </c>
      <c r="AQ261" s="218" t="str">
        <f>IF(AP261="","",'Résultats élèves'!K253)</f>
        <v/>
      </c>
      <c r="AR261" s="219" t="str">
        <f>IF(OR(AND('Résultats élèves'!K253&gt;=$E$4,'Résultats élèves'!K253&lt;=$E$5),'Résultats élèves'!K253="A"),'Groupes de besoin'!A261,"")</f>
        <v/>
      </c>
      <c r="AS261" s="220" t="str">
        <f>IF(AR261="","",'Résultats élèves'!K253)</f>
        <v/>
      </c>
      <c r="AT261" s="221"/>
      <c r="AU261" s="217" t="str">
        <f>IF(OR('Résultats élèves'!L253&lt;$E$4,'Résultats élèves'!L253="A"),'Groupes de besoin'!A261,"")</f>
        <v/>
      </c>
      <c r="AV261" s="218" t="str">
        <f>IF(AU261="","",'Résultats élèves'!L253)</f>
        <v/>
      </c>
      <c r="AW261" s="219" t="str">
        <f>IF(OR(AND('Résultats élèves'!L253&gt;=$E$4,'Résultats élèves'!L253&lt;=$E$5),'Résultats élèves'!L253="A"),'Groupes de besoin'!A261,"")</f>
        <v/>
      </c>
      <c r="AX261" s="220" t="str">
        <f>IF(AW261="","",'Résultats élèves'!L253)</f>
        <v/>
      </c>
      <c r="AY261" s="221"/>
      <c r="AZ261" s="217" t="str">
        <f>IF(OR('Résultats élèves'!M253&lt;$E$4,'Résultats élèves'!M253="A"),'Groupes de besoin'!A261,"")</f>
        <v/>
      </c>
      <c r="BA261" s="218" t="str">
        <f>IF(AZ261="","",'Résultats élèves'!M253)</f>
        <v/>
      </c>
      <c r="BB261" s="219" t="str">
        <f>IF(OR(AND('Résultats élèves'!M253&gt;=$E$4,'Résultats élèves'!M253&lt;=$E$5),'Résultats élèves'!M253="A"),'Groupes de besoin'!A261,"")</f>
        <v/>
      </c>
      <c r="BC261" s="220" t="str">
        <f>IF(BB261="","",'Résultats élèves'!M253)</f>
        <v/>
      </c>
    </row>
    <row r="262" spans="1:55" s="225" customFormat="1">
      <c r="A262" s="227" t="str">
        <f>IF(Accueil!F263="","",Accueil!F263)</f>
        <v/>
      </c>
      <c r="B262" s="217" t="str">
        <f>IF(OR('Résultats élèves'!D254&lt;$E$4,'Résultats élèves'!D254="A"),'Groupes de besoin'!A262,"")</f>
        <v/>
      </c>
      <c r="C262" s="218" t="str">
        <f>IF(B262="","",'Résultats élèves'!D254)</f>
        <v/>
      </c>
      <c r="D262" s="219" t="str">
        <f>IF(OR(AND('Résultats élèves'!D254&gt;=$E$4,'Résultats élèves'!D254&lt;=$E$5),'Résultats élèves'!D254="A"),'Groupes de besoin'!A262,"")</f>
        <v/>
      </c>
      <c r="E262" s="220" t="str">
        <f>IF(D262="","",'Résultats élèves'!D254)</f>
        <v/>
      </c>
      <c r="F262" s="221"/>
      <c r="G262" s="217" t="str">
        <f>IF(OR('Résultats élèves'!E254&lt;$E$4,'Résultats élèves'!E254="A"),'Groupes de besoin'!A262,"")</f>
        <v/>
      </c>
      <c r="H262" s="218" t="str">
        <f>IF(G262="","",'Résultats élèves'!E254)</f>
        <v/>
      </c>
      <c r="I262" s="219" t="str">
        <f>IF(OR(AND('Résultats élèves'!E254&gt;=$E$4,'Résultats élèves'!E254&lt;=$E$5),'Résultats élèves'!E254="A"),'Groupes de besoin'!A262,"")</f>
        <v/>
      </c>
      <c r="J262" s="220" t="str">
        <f>IF(I262="","",'Résultats élèves'!E254)</f>
        <v/>
      </c>
      <c r="K262" s="221"/>
      <c r="L262" s="217" t="str">
        <f>IF(OR('Résultats élèves'!F254&lt;$E$4,'Résultats élèves'!F254="A"),'Groupes de besoin'!A262,"")</f>
        <v/>
      </c>
      <c r="M262" s="218" t="str">
        <f>IF(L262="","",'Résultats élèves'!F254)</f>
        <v/>
      </c>
      <c r="N262" s="219" t="str">
        <f>IF(OR(AND('Résultats élèves'!F254&gt;=$E$4,'Résultats élèves'!F254&lt;=$E$5),'Résultats élèves'!F254="A"),'Groupes de besoin'!A262,"")</f>
        <v/>
      </c>
      <c r="O262" s="220" t="str">
        <f>IF(N262="","",'Résultats élèves'!F254)</f>
        <v/>
      </c>
      <c r="P262" s="221"/>
      <c r="Q262" s="217" t="str">
        <f>IF(OR('Résultats élèves'!G254&lt;$E$4,'Résultats élèves'!G254="A"),'Groupes de besoin'!A262,"")</f>
        <v/>
      </c>
      <c r="R262" s="218" t="str">
        <f>IF(Q262="","",'Résultats élèves'!G254)</f>
        <v/>
      </c>
      <c r="S262" s="219" t="str">
        <f>IF(OR(AND('Résultats élèves'!G254&gt;=$E$4,'Résultats élèves'!G254&lt;=$E$5),'Résultats élèves'!G254="A"),'Groupes de besoin'!A262,"")</f>
        <v/>
      </c>
      <c r="T262" s="220" t="str">
        <f>IF(S262="","",'Résultats élèves'!G254)</f>
        <v/>
      </c>
      <c r="U262" s="221"/>
      <c r="V262" s="217" t="str">
        <f>IF(OR('Résultats élèves'!H254&lt;$E$4,'Résultats élèves'!H254="A"),'Groupes de besoin'!A262,"")</f>
        <v/>
      </c>
      <c r="W262" s="218" t="str">
        <f>IF(V262="","",'Résultats élèves'!H254)</f>
        <v/>
      </c>
      <c r="X262" s="219" t="str">
        <f>IF(OR(AND('Résultats élèves'!H254&gt;=$E$4,'Résultats élèves'!H254&lt;=$E$5),'Résultats élèves'!H254="A"),'Groupes de besoin'!A262,"")</f>
        <v/>
      </c>
      <c r="Y262" s="220" t="str">
        <f>IF(X262="","",'Résultats élèves'!H254)</f>
        <v/>
      </c>
      <c r="Z262" s="222"/>
      <c r="AA262" s="223">
        <f t="shared" si="4"/>
        <v>24</v>
      </c>
      <c r="AB262" s="224">
        <f t="shared" si="1"/>
        <v>20</v>
      </c>
      <c r="AC262" s="291" t="str">
        <f>IF(AA262&lt;$AA$9,#REF!,"")</f>
        <v/>
      </c>
      <c r="AD262" s="291"/>
      <c r="AE262" s="226"/>
      <c r="AF262" s="217" t="str">
        <f>IF(OR('Résultats élèves'!I254&lt;$E$4,'Résultats élèves'!I254="A"),'Groupes de besoin'!A262,"")</f>
        <v/>
      </c>
      <c r="AG262" s="218" t="str">
        <f>IF(AF262="","",'Résultats élèves'!I254)</f>
        <v/>
      </c>
      <c r="AH262" s="219" t="str">
        <f>IF(OR(AND('Résultats élèves'!I254&gt;=$E$4,'Résultats élèves'!I254&lt;=$E$5),'Résultats élèves'!I254="A"),'Groupes de besoin'!A262,"")</f>
        <v/>
      </c>
      <c r="AI262" s="220" t="str">
        <f>IF(AH262="","",'Résultats élèves'!I254)</f>
        <v/>
      </c>
      <c r="AJ262" s="221"/>
      <c r="AK262" s="217" t="str">
        <f>IF(OR('Résultats élèves'!J254&lt;$E$4,'Résultats élèves'!J254="A"),'Groupes de besoin'!A262,"")</f>
        <v/>
      </c>
      <c r="AL262" s="218" t="str">
        <f>IF(AK262="","",'Résultats élèves'!J254)</f>
        <v/>
      </c>
      <c r="AM262" s="219" t="str">
        <f>IF(OR(AND('Résultats élèves'!J254&gt;=$E$4,'Résultats élèves'!J254&lt;=$E$5),'Résultats élèves'!J254="A"),'Groupes de besoin'!A262,"")</f>
        <v/>
      </c>
      <c r="AN262" s="220" t="str">
        <f>IF(AM262="","",'Résultats élèves'!J254)</f>
        <v/>
      </c>
      <c r="AO262" s="221"/>
      <c r="AP262" s="217" t="str">
        <f>IF(OR('Résultats élèves'!K254&lt;$E$4,'Résultats élèves'!K254="A"),'Groupes de besoin'!A262,"")</f>
        <v/>
      </c>
      <c r="AQ262" s="218" t="str">
        <f>IF(AP262="","",'Résultats élèves'!K254)</f>
        <v/>
      </c>
      <c r="AR262" s="219" t="str">
        <f>IF(OR(AND('Résultats élèves'!K254&gt;=$E$4,'Résultats élèves'!K254&lt;=$E$5),'Résultats élèves'!K254="A"),'Groupes de besoin'!A262,"")</f>
        <v/>
      </c>
      <c r="AS262" s="220" t="str">
        <f>IF(AR262="","",'Résultats élèves'!K254)</f>
        <v/>
      </c>
      <c r="AT262" s="221"/>
      <c r="AU262" s="217" t="str">
        <f>IF(OR('Résultats élèves'!L254&lt;$E$4,'Résultats élèves'!L254="A"),'Groupes de besoin'!A262,"")</f>
        <v/>
      </c>
      <c r="AV262" s="218" t="str">
        <f>IF(AU262="","",'Résultats élèves'!L254)</f>
        <v/>
      </c>
      <c r="AW262" s="219" t="str">
        <f>IF(OR(AND('Résultats élèves'!L254&gt;=$E$4,'Résultats élèves'!L254&lt;=$E$5),'Résultats élèves'!L254="A"),'Groupes de besoin'!A262,"")</f>
        <v/>
      </c>
      <c r="AX262" s="220" t="str">
        <f>IF(AW262="","",'Résultats élèves'!L254)</f>
        <v/>
      </c>
      <c r="AY262" s="221"/>
      <c r="AZ262" s="217" t="str">
        <f>IF(OR('Résultats élèves'!M254&lt;$E$4,'Résultats élèves'!M254="A"),'Groupes de besoin'!A262,"")</f>
        <v/>
      </c>
      <c r="BA262" s="218" t="str">
        <f>IF(AZ262="","",'Résultats élèves'!M254)</f>
        <v/>
      </c>
      <c r="BB262" s="219" t="str">
        <f>IF(OR(AND('Résultats élèves'!M254&gt;=$E$4,'Résultats élèves'!M254&lt;=$E$5),'Résultats élèves'!M254="A"),'Groupes de besoin'!A262,"")</f>
        <v/>
      </c>
      <c r="BC262" s="220" t="str">
        <f>IF(BB262="","",'Résultats élèves'!M254)</f>
        <v/>
      </c>
    </row>
    <row r="263" spans="1:55" s="225" customFormat="1">
      <c r="A263" s="227" t="str">
        <f>IF(Accueil!F264="","",Accueil!F264)</f>
        <v/>
      </c>
      <c r="B263" s="217" t="str">
        <f>IF(OR('Résultats élèves'!D255&lt;$E$4,'Résultats élèves'!D255="A"),'Groupes de besoin'!A263,"")</f>
        <v/>
      </c>
      <c r="C263" s="218" t="str">
        <f>IF(B263="","",'Résultats élèves'!D255)</f>
        <v/>
      </c>
      <c r="D263" s="219" t="str">
        <f>IF(OR(AND('Résultats élèves'!D255&gt;=$E$4,'Résultats élèves'!D255&lt;=$E$5),'Résultats élèves'!D255="A"),'Groupes de besoin'!A263,"")</f>
        <v/>
      </c>
      <c r="E263" s="220" t="str">
        <f>IF(D263="","",'Résultats élèves'!D255)</f>
        <v/>
      </c>
      <c r="F263" s="221"/>
      <c r="G263" s="217" t="str">
        <f>IF(OR('Résultats élèves'!E255&lt;$E$4,'Résultats élèves'!E255="A"),'Groupes de besoin'!A263,"")</f>
        <v/>
      </c>
      <c r="H263" s="218" t="str">
        <f>IF(G263="","",'Résultats élèves'!E255)</f>
        <v/>
      </c>
      <c r="I263" s="219" t="str">
        <f>IF(OR(AND('Résultats élèves'!E255&gt;=$E$4,'Résultats élèves'!E255&lt;=$E$5),'Résultats élèves'!E255="A"),'Groupes de besoin'!A263,"")</f>
        <v/>
      </c>
      <c r="J263" s="220" t="str">
        <f>IF(I263="","",'Résultats élèves'!E255)</f>
        <v/>
      </c>
      <c r="K263" s="221"/>
      <c r="L263" s="217" t="str">
        <f>IF(OR('Résultats élèves'!F255&lt;$E$4,'Résultats élèves'!F255="A"),'Groupes de besoin'!A263,"")</f>
        <v/>
      </c>
      <c r="M263" s="218" t="str">
        <f>IF(L263="","",'Résultats élèves'!F255)</f>
        <v/>
      </c>
      <c r="N263" s="219" t="str">
        <f>IF(OR(AND('Résultats élèves'!F255&gt;=$E$4,'Résultats élèves'!F255&lt;=$E$5),'Résultats élèves'!F255="A"),'Groupes de besoin'!A263,"")</f>
        <v/>
      </c>
      <c r="O263" s="220" t="str">
        <f>IF(N263="","",'Résultats élèves'!F255)</f>
        <v/>
      </c>
      <c r="P263" s="221"/>
      <c r="Q263" s="217" t="str">
        <f>IF(OR('Résultats élèves'!G255&lt;$E$4,'Résultats élèves'!G255="A"),'Groupes de besoin'!A263,"")</f>
        <v/>
      </c>
      <c r="R263" s="218" t="str">
        <f>IF(Q263="","",'Résultats élèves'!G255)</f>
        <v/>
      </c>
      <c r="S263" s="219" t="str">
        <f>IF(OR(AND('Résultats élèves'!G255&gt;=$E$4,'Résultats élèves'!G255&lt;=$E$5),'Résultats élèves'!G255="A"),'Groupes de besoin'!A263,"")</f>
        <v/>
      </c>
      <c r="T263" s="220" t="str">
        <f>IF(S263="","",'Résultats élèves'!G255)</f>
        <v/>
      </c>
      <c r="U263" s="221"/>
      <c r="V263" s="217" t="str">
        <f>IF(OR('Résultats élèves'!H255&lt;$E$4,'Résultats élèves'!H255="A"),'Groupes de besoin'!A263,"")</f>
        <v/>
      </c>
      <c r="W263" s="218" t="str">
        <f>IF(V263="","",'Résultats élèves'!H255)</f>
        <v/>
      </c>
      <c r="X263" s="219" t="str">
        <f>IF(OR(AND('Résultats élèves'!H255&gt;=$E$4,'Résultats élèves'!H255&lt;=$E$5),'Résultats élèves'!H255="A"),'Groupes de besoin'!A263,"")</f>
        <v/>
      </c>
      <c r="Y263" s="220" t="str">
        <f>IF(X263="","",'Résultats élèves'!H255)</f>
        <v/>
      </c>
      <c r="Z263" s="222"/>
      <c r="AA263" s="223">
        <f t="shared" si="4"/>
        <v>24</v>
      </c>
      <c r="AB263" s="224">
        <f t="shared" si="1"/>
        <v>20</v>
      </c>
      <c r="AC263" s="291" t="str">
        <f>IF(AA263&lt;$AA$9,#REF!,"")</f>
        <v/>
      </c>
      <c r="AD263" s="291"/>
      <c r="AE263" s="226"/>
      <c r="AF263" s="217" t="str">
        <f>IF(OR('Résultats élèves'!I255&lt;$E$4,'Résultats élèves'!I255="A"),'Groupes de besoin'!A263,"")</f>
        <v/>
      </c>
      <c r="AG263" s="218" t="str">
        <f>IF(AF263="","",'Résultats élèves'!I255)</f>
        <v/>
      </c>
      <c r="AH263" s="219" t="str">
        <f>IF(OR(AND('Résultats élèves'!I255&gt;=$E$4,'Résultats élèves'!I255&lt;=$E$5),'Résultats élèves'!I255="A"),'Groupes de besoin'!A263,"")</f>
        <v/>
      </c>
      <c r="AI263" s="220" t="str">
        <f>IF(AH263="","",'Résultats élèves'!I255)</f>
        <v/>
      </c>
      <c r="AJ263" s="221"/>
      <c r="AK263" s="217" t="str">
        <f>IF(OR('Résultats élèves'!J255&lt;$E$4,'Résultats élèves'!J255="A"),'Groupes de besoin'!A263,"")</f>
        <v/>
      </c>
      <c r="AL263" s="218" t="str">
        <f>IF(AK263="","",'Résultats élèves'!J255)</f>
        <v/>
      </c>
      <c r="AM263" s="219" t="str">
        <f>IF(OR(AND('Résultats élèves'!J255&gt;=$E$4,'Résultats élèves'!J255&lt;=$E$5),'Résultats élèves'!J255="A"),'Groupes de besoin'!A263,"")</f>
        <v/>
      </c>
      <c r="AN263" s="220" t="str">
        <f>IF(AM263="","",'Résultats élèves'!J255)</f>
        <v/>
      </c>
      <c r="AO263" s="221"/>
      <c r="AP263" s="217" t="str">
        <f>IF(OR('Résultats élèves'!K255&lt;$E$4,'Résultats élèves'!K255="A"),'Groupes de besoin'!A263,"")</f>
        <v/>
      </c>
      <c r="AQ263" s="218" t="str">
        <f>IF(AP263="","",'Résultats élèves'!K255)</f>
        <v/>
      </c>
      <c r="AR263" s="219" t="str">
        <f>IF(OR(AND('Résultats élèves'!K255&gt;=$E$4,'Résultats élèves'!K255&lt;=$E$5),'Résultats élèves'!K255="A"),'Groupes de besoin'!A263,"")</f>
        <v/>
      </c>
      <c r="AS263" s="220" t="str">
        <f>IF(AR263="","",'Résultats élèves'!K255)</f>
        <v/>
      </c>
      <c r="AT263" s="221"/>
      <c r="AU263" s="217" t="str">
        <f>IF(OR('Résultats élèves'!L255&lt;$E$4,'Résultats élèves'!L255="A"),'Groupes de besoin'!A263,"")</f>
        <v/>
      </c>
      <c r="AV263" s="218" t="str">
        <f>IF(AU263="","",'Résultats élèves'!L255)</f>
        <v/>
      </c>
      <c r="AW263" s="219" t="str">
        <f>IF(OR(AND('Résultats élèves'!L255&gt;=$E$4,'Résultats élèves'!L255&lt;=$E$5),'Résultats élèves'!L255="A"),'Groupes de besoin'!A263,"")</f>
        <v/>
      </c>
      <c r="AX263" s="220" t="str">
        <f>IF(AW263="","",'Résultats élèves'!L255)</f>
        <v/>
      </c>
      <c r="AY263" s="221"/>
      <c r="AZ263" s="217" t="str">
        <f>IF(OR('Résultats élèves'!M255&lt;$E$4,'Résultats élèves'!M255="A"),'Groupes de besoin'!A263,"")</f>
        <v/>
      </c>
      <c r="BA263" s="218" t="str">
        <f>IF(AZ263="","",'Résultats élèves'!M255)</f>
        <v/>
      </c>
      <c r="BB263" s="219" t="str">
        <f>IF(OR(AND('Résultats élèves'!M255&gt;=$E$4,'Résultats élèves'!M255&lt;=$E$5),'Résultats élèves'!M255="A"),'Groupes de besoin'!A263,"")</f>
        <v/>
      </c>
      <c r="BC263" s="220" t="str">
        <f>IF(BB263="","",'Résultats élèves'!M255)</f>
        <v/>
      </c>
    </row>
    <row r="264" spans="1:55" s="225" customFormat="1">
      <c r="A264" s="227" t="str">
        <f>IF(Accueil!F265="","",Accueil!F265)</f>
        <v/>
      </c>
      <c r="B264" s="217" t="str">
        <f>IF(OR('Résultats élèves'!D256&lt;$E$4,'Résultats élèves'!D256="A"),'Groupes de besoin'!A264,"")</f>
        <v/>
      </c>
      <c r="C264" s="218" t="str">
        <f>IF(B264="","",'Résultats élèves'!D256)</f>
        <v/>
      </c>
      <c r="D264" s="219" t="str">
        <f>IF(OR(AND('Résultats élèves'!D256&gt;=$E$4,'Résultats élèves'!D256&lt;=$E$5),'Résultats élèves'!D256="A"),'Groupes de besoin'!A264,"")</f>
        <v/>
      </c>
      <c r="E264" s="220" t="str">
        <f>IF(D264="","",'Résultats élèves'!D256)</f>
        <v/>
      </c>
      <c r="F264" s="221"/>
      <c r="G264" s="217" t="str">
        <f>IF(OR('Résultats élèves'!E256&lt;$E$4,'Résultats élèves'!E256="A"),'Groupes de besoin'!A264,"")</f>
        <v/>
      </c>
      <c r="H264" s="218" t="str">
        <f>IF(G264="","",'Résultats élèves'!E256)</f>
        <v/>
      </c>
      <c r="I264" s="219" t="str">
        <f>IF(OR(AND('Résultats élèves'!E256&gt;=$E$4,'Résultats élèves'!E256&lt;=$E$5),'Résultats élèves'!E256="A"),'Groupes de besoin'!A264,"")</f>
        <v/>
      </c>
      <c r="J264" s="220" t="str">
        <f>IF(I264="","",'Résultats élèves'!E256)</f>
        <v/>
      </c>
      <c r="K264" s="221"/>
      <c r="L264" s="217" t="str">
        <f>IF(OR('Résultats élèves'!F256&lt;$E$4,'Résultats élèves'!F256="A"),'Groupes de besoin'!A264,"")</f>
        <v/>
      </c>
      <c r="M264" s="218" t="str">
        <f>IF(L264="","",'Résultats élèves'!F256)</f>
        <v/>
      </c>
      <c r="N264" s="219" t="str">
        <f>IF(OR(AND('Résultats élèves'!F256&gt;=$E$4,'Résultats élèves'!F256&lt;=$E$5),'Résultats élèves'!F256="A"),'Groupes de besoin'!A264,"")</f>
        <v/>
      </c>
      <c r="O264" s="220" t="str">
        <f>IF(N264="","",'Résultats élèves'!F256)</f>
        <v/>
      </c>
      <c r="P264" s="221"/>
      <c r="Q264" s="217" t="str">
        <f>IF(OR('Résultats élèves'!G256&lt;$E$4,'Résultats élèves'!G256="A"),'Groupes de besoin'!A264,"")</f>
        <v/>
      </c>
      <c r="R264" s="218" t="str">
        <f>IF(Q264="","",'Résultats élèves'!G256)</f>
        <v/>
      </c>
      <c r="S264" s="219" t="str">
        <f>IF(OR(AND('Résultats élèves'!G256&gt;=$E$4,'Résultats élèves'!G256&lt;=$E$5),'Résultats élèves'!G256="A"),'Groupes de besoin'!A264,"")</f>
        <v/>
      </c>
      <c r="T264" s="220" t="str">
        <f>IF(S264="","",'Résultats élèves'!G256)</f>
        <v/>
      </c>
      <c r="U264" s="221"/>
      <c r="V264" s="217" t="str">
        <f>IF(OR('Résultats élèves'!H256&lt;$E$4,'Résultats élèves'!H256="A"),'Groupes de besoin'!A264,"")</f>
        <v/>
      </c>
      <c r="W264" s="218" t="str">
        <f>IF(V264="","",'Résultats élèves'!H256)</f>
        <v/>
      </c>
      <c r="X264" s="219" t="str">
        <f>IF(OR(AND('Résultats élèves'!H256&gt;=$E$4,'Résultats élèves'!H256&lt;=$E$5),'Résultats élèves'!H256="A"),'Groupes de besoin'!A264,"")</f>
        <v/>
      </c>
      <c r="Y264" s="220" t="str">
        <f>IF(X264="","",'Résultats élèves'!H256)</f>
        <v/>
      </c>
      <c r="Z264" s="222"/>
      <c r="AA264" s="223">
        <f t="shared" si="4"/>
        <v>24</v>
      </c>
      <c r="AB264" s="224">
        <f t="shared" si="1"/>
        <v>20</v>
      </c>
      <c r="AC264" s="291" t="str">
        <f>IF(AA264&lt;$AA$9,#REF!,"")</f>
        <v/>
      </c>
      <c r="AD264" s="291"/>
      <c r="AE264" s="226"/>
      <c r="AF264" s="217" t="str">
        <f>IF(OR('Résultats élèves'!I256&lt;$E$4,'Résultats élèves'!I256="A"),'Groupes de besoin'!A264,"")</f>
        <v/>
      </c>
      <c r="AG264" s="218" t="str">
        <f>IF(AF264="","",'Résultats élèves'!I256)</f>
        <v/>
      </c>
      <c r="AH264" s="219" t="str">
        <f>IF(OR(AND('Résultats élèves'!I256&gt;=$E$4,'Résultats élèves'!I256&lt;=$E$5),'Résultats élèves'!I256="A"),'Groupes de besoin'!A264,"")</f>
        <v/>
      </c>
      <c r="AI264" s="220" t="str">
        <f>IF(AH264="","",'Résultats élèves'!I256)</f>
        <v/>
      </c>
      <c r="AJ264" s="221"/>
      <c r="AK264" s="217" t="str">
        <f>IF(OR('Résultats élèves'!J256&lt;$E$4,'Résultats élèves'!J256="A"),'Groupes de besoin'!A264,"")</f>
        <v/>
      </c>
      <c r="AL264" s="218" t="str">
        <f>IF(AK264="","",'Résultats élèves'!J256)</f>
        <v/>
      </c>
      <c r="AM264" s="219" t="str">
        <f>IF(OR(AND('Résultats élèves'!J256&gt;=$E$4,'Résultats élèves'!J256&lt;=$E$5),'Résultats élèves'!J256="A"),'Groupes de besoin'!A264,"")</f>
        <v/>
      </c>
      <c r="AN264" s="220" t="str">
        <f>IF(AM264="","",'Résultats élèves'!J256)</f>
        <v/>
      </c>
      <c r="AO264" s="221"/>
      <c r="AP264" s="217" t="str">
        <f>IF(OR('Résultats élèves'!K256&lt;$E$4,'Résultats élèves'!K256="A"),'Groupes de besoin'!A264,"")</f>
        <v/>
      </c>
      <c r="AQ264" s="218" t="str">
        <f>IF(AP264="","",'Résultats élèves'!K256)</f>
        <v/>
      </c>
      <c r="AR264" s="219" t="str">
        <f>IF(OR(AND('Résultats élèves'!K256&gt;=$E$4,'Résultats élèves'!K256&lt;=$E$5),'Résultats élèves'!K256="A"),'Groupes de besoin'!A264,"")</f>
        <v/>
      </c>
      <c r="AS264" s="220" t="str">
        <f>IF(AR264="","",'Résultats élèves'!K256)</f>
        <v/>
      </c>
      <c r="AT264" s="221"/>
      <c r="AU264" s="217" t="str">
        <f>IF(OR('Résultats élèves'!L256&lt;$E$4,'Résultats élèves'!L256="A"),'Groupes de besoin'!A264,"")</f>
        <v/>
      </c>
      <c r="AV264" s="218" t="str">
        <f>IF(AU264="","",'Résultats élèves'!L256)</f>
        <v/>
      </c>
      <c r="AW264" s="219" t="str">
        <f>IF(OR(AND('Résultats élèves'!L256&gt;=$E$4,'Résultats élèves'!L256&lt;=$E$5),'Résultats élèves'!L256="A"),'Groupes de besoin'!A264,"")</f>
        <v/>
      </c>
      <c r="AX264" s="220" t="str">
        <f>IF(AW264="","",'Résultats élèves'!L256)</f>
        <v/>
      </c>
      <c r="AY264" s="221"/>
      <c r="AZ264" s="217" t="str">
        <f>IF(OR('Résultats élèves'!M256&lt;$E$4,'Résultats élèves'!M256="A"),'Groupes de besoin'!A264,"")</f>
        <v/>
      </c>
      <c r="BA264" s="218" t="str">
        <f>IF(AZ264="","",'Résultats élèves'!M256)</f>
        <v/>
      </c>
      <c r="BB264" s="219" t="str">
        <f>IF(OR(AND('Résultats élèves'!M256&gt;=$E$4,'Résultats élèves'!M256&lt;=$E$5),'Résultats élèves'!M256="A"),'Groupes de besoin'!A264,"")</f>
        <v/>
      </c>
      <c r="BC264" s="220" t="str">
        <f>IF(BB264="","",'Résultats élèves'!M256)</f>
        <v/>
      </c>
    </row>
    <row r="265" spans="1:55" s="225" customFormat="1">
      <c r="A265" s="227" t="str">
        <f>IF(Accueil!F266="","",Accueil!F266)</f>
        <v/>
      </c>
      <c r="B265" s="217" t="str">
        <f>IF(OR('Résultats élèves'!D257&lt;$E$4,'Résultats élèves'!D257="A"),'Groupes de besoin'!A265,"")</f>
        <v/>
      </c>
      <c r="C265" s="218" t="str">
        <f>IF(B265="","",'Résultats élèves'!D257)</f>
        <v/>
      </c>
      <c r="D265" s="219" t="str">
        <f>IF(OR(AND('Résultats élèves'!D257&gt;=$E$4,'Résultats élèves'!D257&lt;=$E$5),'Résultats élèves'!D257="A"),'Groupes de besoin'!A265,"")</f>
        <v/>
      </c>
      <c r="E265" s="220" t="str">
        <f>IF(D265="","",'Résultats élèves'!D257)</f>
        <v/>
      </c>
      <c r="F265" s="221"/>
      <c r="G265" s="217" t="str">
        <f>IF(OR('Résultats élèves'!E257&lt;$E$4,'Résultats élèves'!E257="A"),'Groupes de besoin'!A265,"")</f>
        <v/>
      </c>
      <c r="H265" s="218" t="str">
        <f>IF(G265="","",'Résultats élèves'!E257)</f>
        <v/>
      </c>
      <c r="I265" s="219" t="str">
        <f>IF(OR(AND('Résultats élèves'!E257&gt;=$E$4,'Résultats élèves'!E257&lt;=$E$5),'Résultats élèves'!E257="A"),'Groupes de besoin'!A265,"")</f>
        <v/>
      </c>
      <c r="J265" s="220" t="str">
        <f>IF(I265="","",'Résultats élèves'!E257)</f>
        <v/>
      </c>
      <c r="K265" s="221"/>
      <c r="L265" s="217" t="str">
        <f>IF(OR('Résultats élèves'!F257&lt;$E$4,'Résultats élèves'!F257="A"),'Groupes de besoin'!A265,"")</f>
        <v/>
      </c>
      <c r="M265" s="218" t="str">
        <f>IF(L265="","",'Résultats élèves'!F257)</f>
        <v/>
      </c>
      <c r="N265" s="219" t="str">
        <f>IF(OR(AND('Résultats élèves'!F257&gt;=$E$4,'Résultats élèves'!F257&lt;=$E$5),'Résultats élèves'!F257="A"),'Groupes de besoin'!A265,"")</f>
        <v/>
      </c>
      <c r="O265" s="220" t="str">
        <f>IF(N265="","",'Résultats élèves'!F257)</f>
        <v/>
      </c>
      <c r="P265" s="221"/>
      <c r="Q265" s="217" t="str">
        <f>IF(OR('Résultats élèves'!G257&lt;$E$4,'Résultats élèves'!G257="A"),'Groupes de besoin'!A265,"")</f>
        <v/>
      </c>
      <c r="R265" s="218" t="str">
        <f>IF(Q265="","",'Résultats élèves'!G257)</f>
        <v/>
      </c>
      <c r="S265" s="219" t="str">
        <f>IF(OR(AND('Résultats élèves'!G257&gt;=$E$4,'Résultats élèves'!G257&lt;=$E$5),'Résultats élèves'!G257="A"),'Groupes de besoin'!A265,"")</f>
        <v/>
      </c>
      <c r="T265" s="220" t="str">
        <f>IF(S265="","",'Résultats élèves'!G257)</f>
        <v/>
      </c>
      <c r="U265" s="221"/>
      <c r="V265" s="217" t="str">
        <f>IF(OR('Résultats élèves'!H257&lt;$E$4,'Résultats élèves'!H257="A"),'Groupes de besoin'!A265,"")</f>
        <v/>
      </c>
      <c r="W265" s="218" t="str">
        <f>IF(V265="","",'Résultats élèves'!H257)</f>
        <v/>
      </c>
      <c r="X265" s="219" t="str">
        <f>IF(OR(AND('Résultats élèves'!H257&gt;=$E$4,'Résultats élèves'!H257&lt;=$E$5),'Résultats élèves'!H257="A"),'Groupes de besoin'!A265,"")</f>
        <v/>
      </c>
      <c r="Y265" s="220" t="str">
        <f>IF(X265="","",'Résultats élèves'!H257)</f>
        <v/>
      </c>
      <c r="Z265" s="222"/>
      <c r="AA265" s="223">
        <f t="shared" si="4"/>
        <v>24</v>
      </c>
      <c r="AB265" s="224">
        <f t="shared" si="1"/>
        <v>20</v>
      </c>
      <c r="AC265" s="291" t="str">
        <f>IF(AA265&lt;$AA$9,#REF!,"")</f>
        <v/>
      </c>
      <c r="AD265" s="291"/>
      <c r="AE265" s="226"/>
      <c r="AF265" s="217" t="str">
        <f>IF(OR('Résultats élèves'!I257&lt;$E$4,'Résultats élèves'!I257="A"),'Groupes de besoin'!A265,"")</f>
        <v/>
      </c>
      <c r="AG265" s="218" t="str">
        <f>IF(AF265="","",'Résultats élèves'!I257)</f>
        <v/>
      </c>
      <c r="AH265" s="219" t="str">
        <f>IF(OR(AND('Résultats élèves'!I257&gt;=$E$4,'Résultats élèves'!I257&lt;=$E$5),'Résultats élèves'!I257="A"),'Groupes de besoin'!A265,"")</f>
        <v/>
      </c>
      <c r="AI265" s="220" t="str">
        <f>IF(AH265="","",'Résultats élèves'!I257)</f>
        <v/>
      </c>
      <c r="AJ265" s="221"/>
      <c r="AK265" s="217" t="str">
        <f>IF(OR('Résultats élèves'!J257&lt;$E$4,'Résultats élèves'!J257="A"),'Groupes de besoin'!A265,"")</f>
        <v/>
      </c>
      <c r="AL265" s="218" t="str">
        <f>IF(AK265="","",'Résultats élèves'!J257)</f>
        <v/>
      </c>
      <c r="AM265" s="219" t="str">
        <f>IF(OR(AND('Résultats élèves'!J257&gt;=$E$4,'Résultats élèves'!J257&lt;=$E$5),'Résultats élèves'!J257="A"),'Groupes de besoin'!A265,"")</f>
        <v/>
      </c>
      <c r="AN265" s="220" t="str">
        <f>IF(AM265="","",'Résultats élèves'!J257)</f>
        <v/>
      </c>
      <c r="AO265" s="221"/>
      <c r="AP265" s="217" t="str">
        <f>IF(OR('Résultats élèves'!K257&lt;$E$4,'Résultats élèves'!K257="A"),'Groupes de besoin'!A265,"")</f>
        <v/>
      </c>
      <c r="AQ265" s="218" t="str">
        <f>IF(AP265="","",'Résultats élèves'!K257)</f>
        <v/>
      </c>
      <c r="AR265" s="219" t="str">
        <f>IF(OR(AND('Résultats élèves'!K257&gt;=$E$4,'Résultats élèves'!K257&lt;=$E$5),'Résultats élèves'!K257="A"),'Groupes de besoin'!A265,"")</f>
        <v/>
      </c>
      <c r="AS265" s="220" t="str">
        <f>IF(AR265="","",'Résultats élèves'!K257)</f>
        <v/>
      </c>
      <c r="AT265" s="221"/>
      <c r="AU265" s="217" t="str">
        <f>IF(OR('Résultats élèves'!L257&lt;$E$4,'Résultats élèves'!L257="A"),'Groupes de besoin'!A265,"")</f>
        <v/>
      </c>
      <c r="AV265" s="218" t="str">
        <f>IF(AU265="","",'Résultats élèves'!L257)</f>
        <v/>
      </c>
      <c r="AW265" s="219" t="str">
        <f>IF(OR(AND('Résultats élèves'!L257&gt;=$E$4,'Résultats élèves'!L257&lt;=$E$5),'Résultats élèves'!L257="A"),'Groupes de besoin'!A265,"")</f>
        <v/>
      </c>
      <c r="AX265" s="220" t="str">
        <f>IF(AW265="","",'Résultats élèves'!L257)</f>
        <v/>
      </c>
      <c r="AY265" s="221"/>
      <c r="AZ265" s="217" t="str">
        <f>IF(OR('Résultats élèves'!M257&lt;$E$4,'Résultats élèves'!M257="A"),'Groupes de besoin'!A265,"")</f>
        <v/>
      </c>
      <c r="BA265" s="218" t="str">
        <f>IF(AZ265="","",'Résultats élèves'!M257)</f>
        <v/>
      </c>
      <c r="BB265" s="219" t="str">
        <f>IF(OR(AND('Résultats élèves'!M257&gt;=$E$4,'Résultats élèves'!M257&lt;=$E$5),'Résultats élèves'!M257="A"),'Groupes de besoin'!A265,"")</f>
        <v/>
      </c>
      <c r="BC265" s="220" t="str">
        <f>IF(BB265="","",'Résultats élèves'!M257)</f>
        <v/>
      </c>
    </row>
    <row r="266" spans="1:55" s="225" customFormat="1">
      <c r="A266" s="227" t="str">
        <f>IF(Accueil!F267="","",Accueil!F267)</f>
        <v/>
      </c>
      <c r="B266" s="217" t="str">
        <f>IF(OR('Résultats élèves'!D258&lt;$E$4,'Résultats élèves'!D258="A"),'Groupes de besoin'!A266,"")</f>
        <v/>
      </c>
      <c r="C266" s="218" t="str">
        <f>IF(B266="","",'Résultats élèves'!D258)</f>
        <v/>
      </c>
      <c r="D266" s="219" t="str">
        <f>IF(OR(AND('Résultats élèves'!D258&gt;=$E$4,'Résultats élèves'!D258&lt;=$E$5),'Résultats élèves'!D258="A"),'Groupes de besoin'!A266,"")</f>
        <v/>
      </c>
      <c r="E266" s="220" t="str">
        <f>IF(D266="","",'Résultats élèves'!D258)</f>
        <v/>
      </c>
      <c r="F266" s="221"/>
      <c r="G266" s="217" t="str">
        <f>IF(OR('Résultats élèves'!E258&lt;$E$4,'Résultats élèves'!E258="A"),'Groupes de besoin'!A266,"")</f>
        <v/>
      </c>
      <c r="H266" s="218" t="str">
        <f>IF(G266="","",'Résultats élèves'!E258)</f>
        <v/>
      </c>
      <c r="I266" s="219" t="str">
        <f>IF(OR(AND('Résultats élèves'!E258&gt;=$E$4,'Résultats élèves'!E258&lt;=$E$5),'Résultats élèves'!E258="A"),'Groupes de besoin'!A266,"")</f>
        <v/>
      </c>
      <c r="J266" s="220" t="str">
        <f>IF(I266="","",'Résultats élèves'!E258)</f>
        <v/>
      </c>
      <c r="K266" s="221"/>
      <c r="L266" s="217" t="str">
        <f>IF(OR('Résultats élèves'!F258&lt;$E$4,'Résultats élèves'!F258="A"),'Groupes de besoin'!A266,"")</f>
        <v/>
      </c>
      <c r="M266" s="218" t="str">
        <f>IF(L266="","",'Résultats élèves'!F258)</f>
        <v/>
      </c>
      <c r="N266" s="219" t="str">
        <f>IF(OR(AND('Résultats élèves'!F258&gt;=$E$4,'Résultats élèves'!F258&lt;=$E$5),'Résultats élèves'!F258="A"),'Groupes de besoin'!A266,"")</f>
        <v/>
      </c>
      <c r="O266" s="220" t="str">
        <f>IF(N266="","",'Résultats élèves'!F258)</f>
        <v/>
      </c>
      <c r="P266" s="221"/>
      <c r="Q266" s="217" t="str">
        <f>IF(OR('Résultats élèves'!G258&lt;$E$4,'Résultats élèves'!G258="A"),'Groupes de besoin'!A266,"")</f>
        <v/>
      </c>
      <c r="R266" s="218" t="str">
        <f>IF(Q266="","",'Résultats élèves'!G258)</f>
        <v/>
      </c>
      <c r="S266" s="219" t="str">
        <f>IF(OR(AND('Résultats élèves'!G258&gt;=$E$4,'Résultats élèves'!G258&lt;=$E$5),'Résultats élèves'!G258="A"),'Groupes de besoin'!A266,"")</f>
        <v/>
      </c>
      <c r="T266" s="220" t="str">
        <f>IF(S266="","",'Résultats élèves'!G258)</f>
        <v/>
      </c>
      <c r="U266" s="221"/>
      <c r="V266" s="217" t="str">
        <f>IF(OR('Résultats élèves'!H258&lt;$E$4,'Résultats élèves'!H258="A"),'Groupes de besoin'!A266,"")</f>
        <v/>
      </c>
      <c r="W266" s="218" t="str">
        <f>IF(V266="","",'Résultats élèves'!H258)</f>
        <v/>
      </c>
      <c r="X266" s="219" t="str">
        <f>IF(OR(AND('Résultats élèves'!H258&gt;=$E$4,'Résultats élèves'!H258&lt;=$E$5),'Résultats élèves'!H258="A"),'Groupes de besoin'!A266,"")</f>
        <v/>
      </c>
      <c r="Y266" s="220" t="str">
        <f>IF(X266="","",'Résultats élèves'!H258)</f>
        <v/>
      </c>
      <c r="Z266" s="222"/>
      <c r="AA266" s="223">
        <f t="shared" si="4"/>
        <v>24</v>
      </c>
      <c r="AB266" s="224">
        <f t="shared" si="1"/>
        <v>20</v>
      </c>
      <c r="AC266" s="291" t="str">
        <f>IF(AA266&lt;$AA$9,#REF!,"")</f>
        <v/>
      </c>
      <c r="AD266" s="291"/>
      <c r="AE266" s="226"/>
      <c r="AF266" s="217" t="str">
        <f>IF(OR('Résultats élèves'!I258&lt;$E$4,'Résultats élèves'!I258="A"),'Groupes de besoin'!A266,"")</f>
        <v/>
      </c>
      <c r="AG266" s="218" t="str">
        <f>IF(AF266="","",'Résultats élèves'!I258)</f>
        <v/>
      </c>
      <c r="AH266" s="219" t="str">
        <f>IF(OR(AND('Résultats élèves'!I258&gt;=$E$4,'Résultats élèves'!I258&lt;=$E$5),'Résultats élèves'!I258="A"),'Groupes de besoin'!A266,"")</f>
        <v/>
      </c>
      <c r="AI266" s="220" t="str">
        <f>IF(AH266="","",'Résultats élèves'!I258)</f>
        <v/>
      </c>
      <c r="AJ266" s="221"/>
      <c r="AK266" s="217" t="str">
        <f>IF(OR('Résultats élèves'!J258&lt;$E$4,'Résultats élèves'!J258="A"),'Groupes de besoin'!A266,"")</f>
        <v/>
      </c>
      <c r="AL266" s="218" t="str">
        <f>IF(AK266="","",'Résultats élèves'!J258)</f>
        <v/>
      </c>
      <c r="AM266" s="219" t="str">
        <f>IF(OR(AND('Résultats élèves'!J258&gt;=$E$4,'Résultats élèves'!J258&lt;=$E$5),'Résultats élèves'!J258="A"),'Groupes de besoin'!A266,"")</f>
        <v/>
      </c>
      <c r="AN266" s="220" t="str">
        <f>IF(AM266="","",'Résultats élèves'!J258)</f>
        <v/>
      </c>
      <c r="AO266" s="221"/>
      <c r="AP266" s="217" t="str">
        <f>IF(OR('Résultats élèves'!K258&lt;$E$4,'Résultats élèves'!K258="A"),'Groupes de besoin'!A266,"")</f>
        <v/>
      </c>
      <c r="AQ266" s="218" t="str">
        <f>IF(AP266="","",'Résultats élèves'!K258)</f>
        <v/>
      </c>
      <c r="AR266" s="219" t="str">
        <f>IF(OR(AND('Résultats élèves'!K258&gt;=$E$4,'Résultats élèves'!K258&lt;=$E$5),'Résultats élèves'!K258="A"),'Groupes de besoin'!A266,"")</f>
        <v/>
      </c>
      <c r="AS266" s="220" t="str">
        <f>IF(AR266="","",'Résultats élèves'!K258)</f>
        <v/>
      </c>
      <c r="AT266" s="221"/>
      <c r="AU266" s="217" t="str">
        <f>IF(OR('Résultats élèves'!L258&lt;$E$4,'Résultats élèves'!L258="A"),'Groupes de besoin'!A266,"")</f>
        <v/>
      </c>
      <c r="AV266" s="218" t="str">
        <f>IF(AU266="","",'Résultats élèves'!L258)</f>
        <v/>
      </c>
      <c r="AW266" s="219" t="str">
        <f>IF(OR(AND('Résultats élèves'!L258&gt;=$E$4,'Résultats élèves'!L258&lt;=$E$5),'Résultats élèves'!L258="A"),'Groupes de besoin'!A266,"")</f>
        <v/>
      </c>
      <c r="AX266" s="220" t="str">
        <f>IF(AW266="","",'Résultats élèves'!L258)</f>
        <v/>
      </c>
      <c r="AY266" s="221"/>
      <c r="AZ266" s="217" t="str">
        <f>IF(OR('Résultats élèves'!M258&lt;$E$4,'Résultats élèves'!M258="A"),'Groupes de besoin'!A266,"")</f>
        <v/>
      </c>
      <c r="BA266" s="218" t="str">
        <f>IF(AZ266="","",'Résultats élèves'!M258)</f>
        <v/>
      </c>
      <c r="BB266" s="219" t="str">
        <f>IF(OR(AND('Résultats élèves'!M258&gt;=$E$4,'Résultats élèves'!M258&lt;=$E$5),'Résultats élèves'!M258="A"),'Groupes de besoin'!A266,"")</f>
        <v/>
      </c>
      <c r="BC266" s="220" t="str">
        <f>IF(BB266="","",'Résultats élèves'!M258)</f>
        <v/>
      </c>
    </row>
    <row r="267" spans="1:55" s="225" customFormat="1">
      <c r="A267" s="227" t="str">
        <f>IF(Accueil!F268="","",Accueil!F268)</f>
        <v/>
      </c>
      <c r="B267" s="217" t="str">
        <f>IF(OR('Résultats élèves'!D259&lt;$E$4,'Résultats élèves'!D259="A"),'Groupes de besoin'!A267,"")</f>
        <v/>
      </c>
      <c r="C267" s="218" t="str">
        <f>IF(B267="","",'Résultats élèves'!D259)</f>
        <v/>
      </c>
      <c r="D267" s="219" t="str">
        <f>IF(OR(AND('Résultats élèves'!D259&gt;=$E$4,'Résultats élèves'!D259&lt;=$E$5),'Résultats élèves'!D259="A"),'Groupes de besoin'!A267,"")</f>
        <v/>
      </c>
      <c r="E267" s="220" t="str">
        <f>IF(D267="","",'Résultats élèves'!D259)</f>
        <v/>
      </c>
      <c r="F267" s="221"/>
      <c r="G267" s="217" t="str">
        <f>IF(OR('Résultats élèves'!E259&lt;$E$4,'Résultats élèves'!E259="A"),'Groupes de besoin'!A267,"")</f>
        <v/>
      </c>
      <c r="H267" s="218" t="str">
        <f>IF(G267="","",'Résultats élèves'!E259)</f>
        <v/>
      </c>
      <c r="I267" s="219" t="str">
        <f>IF(OR(AND('Résultats élèves'!E259&gt;=$E$4,'Résultats élèves'!E259&lt;=$E$5),'Résultats élèves'!E259="A"),'Groupes de besoin'!A267,"")</f>
        <v/>
      </c>
      <c r="J267" s="220" t="str">
        <f>IF(I267="","",'Résultats élèves'!E259)</f>
        <v/>
      </c>
      <c r="K267" s="221"/>
      <c r="L267" s="217" t="str">
        <f>IF(OR('Résultats élèves'!F259&lt;$E$4,'Résultats élèves'!F259="A"),'Groupes de besoin'!A267,"")</f>
        <v/>
      </c>
      <c r="M267" s="218" t="str">
        <f>IF(L267="","",'Résultats élèves'!F259)</f>
        <v/>
      </c>
      <c r="N267" s="219" t="str">
        <f>IF(OR(AND('Résultats élèves'!F259&gt;=$E$4,'Résultats élèves'!F259&lt;=$E$5),'Résultats élèves'!F259="A"),'Groupes de besoin'!A267,"")</f>
        <v/>
      </c>
      <c r="O267" s="220" t="str">
        <f>IF(N267="","",'Résultats élèves'!F259)</f>
        <v/>
      </c>
      <c r="P267" s="221"/>
      <c r="Q267" s="217" t="str">
        <f>IF(OR('Résultats élèves'!G259&lt;$E$4,'Résultats élèves'!G259="A"),'Groupes de besoin'!A267,"")</f>
        <v/>
      </c>
      <c r="R267" s="218" t="str">
        <f>IF(Q267="","",'Résultats élèves'!G259)</f>
        <v/>
      </c>
      <c r="S267" s="219" t="str">
        <f>IF(OR(AND('Résultats élèves'!G259&gt;=$E$4,'Résultats élèves'!G259&lt;=$E$5),'Résultats élèves'!G259="A"),'Groupes de besoin'!A267,"")</f>
        <v/>
      </c>
      <c r="T267" s="220" t="str">
        <f>IF(S267="","",'Résultats élèves'!G259)</f>
        <v/>
      </c>
      <c r="U267" s="221"/>
      <c r="V267" s="217" t="str">
        <f>IF(OR('Résultats élèves'!H259&lt;$E$4,'Résultats élèves'!H259="A"),'Groupes de besoin'!A267,"")</f>
        <v/>
      </c>
      <c r="W267" s="218" t="str">
        <f>IF(V267="","",'Résultats élèves'!H259)</f>
        <v/>
      </c>
      <c r="X267" s="219" t="str">
        <f>IF(OR(AND('Résultats élèves'!H259&gt;=$E$4,'Résultats élèves'!H259&lt;=$E$5),'Résultats élèves'!H259="A"),'Groupes de besoin'!A267,"")</f>
        <v/>
      </c>
      <c r="Y267" s="220" t="str">
        <f>IF(X267="","",'Résultats élèves'!H259)</f>
        <v/>
      </c>
      <c r="Z267" s="222"/>
      <c r="AA267" s="223">
        <f t="shared" si="4"/>
        <v>24</v>
      </c>
      <c r="AB267" s="224">
        <f t="shared" si="1"/>
        <v>20</v>
      </c>
      <c r="AC267" s="291" t="str">
        <f>IF(AA267&lt;$AA$9,#REF!,"")</f>
        <v/>
      </c>
      <c r="AD267" s="291"/>
      <c r="AE267" s="226"/>
      <c r="AF267" s="217" t="str">
        <f>IF(OR('Résultats élèves'!I259&lt;$E$4,'Résultats élèves'!I259="A"),'Groupes de besoin'!A267,"")</f>
        <v/>
      </c>
      <c r="AG267" s="218" t="str">
        <f>IF(AF267="","",'Résultats élèves'!I259)</f>
        <v/>
      </c>
      <c r="AH267" s="219" t="str">
        <f>IF(OR(AND('Résultats élèves'!I259&gt;=$E$4,'Résultats élèves'!I259&lt;=$E$5),'Résultats élèves'!I259="A"),'Groupes de besoin'!A267,"")</f>
        <v/>
      </c>
      <c r="AI267" s="220" t="str">
        <f>IF(AH267="","",'Résultats élèves'!I259)</f>
        <v/>
      </c>
      <c r="AJ267" s="221"/>
      <c r="AK267" s="217" t="str">
        <f>IF(OR('Résultats élèves'!J259&lt;$E$4,'Résultats élèves'!J259="A"),'Groupes de besoin'!A267,"")</f>
        <v/>
      </c>
      <c r="AL267" s="218" t="str">
        <f>IF(AK267="","",'Résultats élèves'!J259)</f>
        <v/>
      </c>
      <c r="AM267" s="219" t="str">
        <f>IF(OR(AND('Résultats élèves'!J259&gt;=$E$4,'Résultats élèves'!J259&lt;=$E$5),'Résultats élèves'!J259="A"),'Groupes de besoin'!A267,"")</f>
        <v/>
      </c>
      <c r="AN267" s="220" t="str">
        <f>IF(AM267="","",'Résultats élèves'!J259)</f>
        <v/>
      </c>
      <c r="AO267" s="221"/>
      <c r="AP267" s="217" t="str">
        <f>IF(OR('Résultats élèves'!K259&lt;$E$4,'Résultats élèves'!K259="A"),'Groupes de besoin'!A267,"")</f>
        <v/>
      </c>
      <c r="AQ267" s="218" t="str">
        <f>IF(AP267="","",'Résultats élèves'!K259)</f>
        <v/>
      </c>
      <c r="AR267" s="219" t="str">
        <f>IF(OR(AND('Résultats élèves'!K259&gt;=$E$4,'Résultats élèves'!K259&lt;=$E$5),'Résultats élèves'!K259="A"),'Groupes de besoin'!A267,"")</f>
        <v/>
      </c>
      <c r="AS267" s="220" t="str">
        <f>IF(AR267="","",'Résultats élèves'!K259)</f>
        <v/>
      </c>
      <c r="AT267" s="221"/>
      <c r="AU267" s="217" t="str">
        <f>IF(OR('Résultats élèves'!L259&lt;$E$4,'Résultats élèves'!L259="A"),'Groupes de besoin'!A267,"")</f>
        <v/>
      </c>
      <c r="AV267" s="218" t="str">
        <f>IF(AU267="","",'Résultats élèves'!L259)</f>
        <v/>
      </c>
      <c r="AW267" s="219" t="str">
        <f>IF(OR(AND('Résultats élèves'!L259&gt;=$E$4,'Résultats élèves'!L259&lt;=$E$5),'Résultats élèves'!L259="A"),'Groupes de besoin'!A267,"")</f>
        <v/>
      </c>
      <c r="AX267" s="220" t="str">
        <f>IF(AW267="","",'Résultats élèves'!L259)</f>
        <v/>
      </c>
      <c r="AY267" s="221"/>
      <c r="AZ267" s="217" t="str">
        <f>IF(OR('Résultats élèves'!M259&lt;$E$4,'Résultats élèves'!M259="A"),'Groupes de besoin'!A267,"")</f>
        <v/>
      </c>
      <c r="BA267" s="218" t="str">
        <f>IF(AZ267="","",'Résultats élèves'!M259)</f>
        <v/>
      </c>
      <c r="BB267" s="219" t="str">
        <f>IF(OR(AND('Résultats élèves'!M259&gt;=$E$4,'Résultats élèves'!M259&lt;=$E$5),'Résultats élèves'!M259="A"),'Groupes de besoin'!A267,"")</f>
        <v/>
      </c>
      <c r="BC267" s="220" t="str">
        <f>IF(BB267="","",'Résultats élèves'!M259)</f>
        <v/>
      </c>
    </row>
    <row r="268" spans="1:55" s="225" customFormat="1">
      <c r="A268" s="227" t="str">
        <f>IF(Accueil!F269="","",Accueil!F269)</f>
        <v/>
      </c>
      <c r="B268" s="217" t="str">
        <f>IF(OR('Résultats élèves'!D260&lt;$E$4,'Résultats élèves'!D260="A"),'Groupes de besoin'!A268,"")</f>
        <v/>
      </c>
      <c r="C268" s="218" t="str">
        <f>IF(B268="","",'Résultats élèves'!D260)</f>
        <v/>
      </c>
      <c r="D268" s="219" t="str">
        <f>IF(OR(AND('Résultats élèves'!D260&gt;=$E$4,'Résultats élèves'!D260&lt;=$E$5),'Résultats élèves'!D260="A"),'Groupes de besoin'!A268,"")</f>
        <v/>
      </c>
      <c r="E268" s="220" t="str">
        <f>IF(D268="","",'Résultats élèves'!D260)</f>
        <v/>
      </c>
      <c r="F268" s="221"/>
      <c r="G268" s="217" t="str">
        <f>IF(OR('Résultats élèves'!E260&lt;$E$4,'Résultats élèves'!E260="A"),'Groupes de besoin'!A268,"")</f>
        <v/>
      </c>
      <c r="H268" s="218" t="str">
        <f>IF(G268="","",'Résultats élèves'!E260)</f>
        <v/>
      </c>
      <c r="I268" s="219" t="str">
        <f>IF(OR(AND('Résultats élèves'!E260&gt;=$E$4,'Résultats élèves'!E260&lt;=$E$5),'Résultats élèves'!E260="A"),'Groupes de besoin'!A268,"")</f>
        <v/>
      </c>
      <c r="J268" s="220" t="str">
        <f>IF(I268="","",'Résultats élèves'!E260)</f>
        <v/>
      </c>
      <c r="K268" s="221"/>
      <c r="L268" s="217" t="str">
        <f>IF(OR('Résultats élèves'!F260&lt;$E$4,'Résultats élèves'!F260="A"),'Groupes de besoin'!A268,"")</f>
        <v/>
      </c>
      <c r="M268" s="218" t="str">
        <f>IF(L268="","",'Résultats élèves'!F260)</f>
        <v/>
      </c>
      <c r="N268" s="219" t="str">
        <f>IF(OR(AND('Résultats élèves'!F260&gt;=$E$4,'Résultats élèves'!F260&lt;=$E$5),'Résultats élèves'!F260="A"),'Groupes de besoin'!A268,"")</f>
        <v/>
      </c>
      <c r="O268" s="220" t="str">
        <f>IF(N268="","",'Résultats élèves'!F260)</f>
        <v/>
      </c>
      <c r="P268" s="221"/>
      <c r="Q268" s="217" t="str">
        <f>IF(OR('Résultats élèves'!G260&lt;$E$4,'Résultats élèves'!G260="A"),'Groupes de besoin'!A268,"")</f>
        <v/>
      </c>
      <c r="R268" s="218" t="str">
        <f>IF(Q268="","",'Résultats élèves'!G260)</f>
        <v/>
      </c>
      <c r="S268" s="219" t="str">
        <f>IF(OR(AND('Résultats élèves'!G260&gt;=$E$4,'Résultats élèves'!G260&lt;=$E$5),'Résultats élèves'!G260="A"),'Groupes de besoin'!A268,"")</f>
        <v/>
      </c>
      <c r="T268" s="220" t="str">
        <f>IF(S268="","",'Résultats élèves'!G260)</f>
        <v/>
      </c>
      <c r="U268" s="221"/>
      <c r="V268" s="217" t="str">
        <f>IF(OR('Résultats élèves'!H260&lt;$E$4,'Résultats élèves'!H260="A"),'Groupes de besoin'!A268,"")</f>
        <v/>
      </c>
      <c r="W268" s="218" t="str">
        <f>IF(V268="","",'Résultats élèves'!H260)</f>
        <v/>
      </c>
      <c r="X268" s="219" t="str">
        <f>IF(OR(AND('Résultats élèves'!H260&gt;=$E$4,'Résultats élèves'!H260&lt;=$E$5),'Résultats élèves'!H260="A"),'Groupes de besoin'!A268,"")</f>
        <v/>
      </c>
      <c r="Y268" s="220" t="str">
        <f>IF(X268="","",'Résultats élèves'!H260)</f>
        <v/>
      </c>
      <c r="Z268" s="222"/>
      <c r="AA268" s="223">
        <f t="shared" ref="AA268:AA331" si="5">COUNTIF(B268:Y268,"")</f>
        <v>24</v>
      </c>
      <c r="AB268" s="224">
        <f t="shared" ref="AB268:AB331" si="6">COUNTA(B268:Y268)</f>
        <v>20</v>
      </c>
      <c r="AC268" s="291" t="str">
        <f>IF(AA268&lt;$AA$9,#REF!,"")</f>
        <v/>
      </c>
      <c r="AD268" s="291"/>
      <c r="AE268" s="226"/>
      <c r="AF268" s="217" t="str">
        <f>IF(OR('Résultats élèves'!I260&lt;$E$4,'Résultats élèves'!I260="A"),'Groupes de besoin'!A268,"")</f>
        <v/>
      </c>
      <c r="AG268" s="218" t="str">
        <f>IF(AF268="","",'Résultats élèves'!I260)</f>
        <v/>
      </c>
      <c r="AH268" s="219" t="str">
        <f>IF(OR(AND('Résultats élèves'!I260&gt;=$E$4,'Résultats élèves'!I260&lt;=$E$5),'Résultats élèves'!I260="A"),'Groupes de besoin'!A268,"")</f>
        <v/>
      </c>
      <c r="AI268" s="220" t="str">
        <f>IF(AH268="","",'Résultats élèves'!I260)</f>
        <v/>
      </c>
      <c r="AJ268" s="221"/>
      <c r="AK268" s="217" t="str">
        <f>IF(OR('Résultats élèves'!J260&lt;$E$4,'Résultats élèves'!J260="A"),'Groupes de besoin'!A268,"")</f>
        <v/>
      </c>
      <c r="AL268" s="218" t="str">
        <f>IF(AK268="","",'Résultats élèves'!J260)</f>
        <v/>
      </c>
      <c r="AM268" s="219" t="str">
        <f>IF(OR(AND('Résultats élèves'!J260&gt;=$E$4,'Résultats élèves'!J260&lt;=$E$5),'Résultats élèves'!J260="A"),'Groupes de besoin'!A268,"")</f>
        <v/>
      </c>
      <c r="AN268" s="220" t="str">
        <f>IF(AM268="","",'Résultats élèves'!J260)</f>
        <v/>
      </c>
      <c r="AO268" s="221"/>
      <c r="AP268" s="217" t="str">
        <f>IF(OR('Résultats élèves'!K260&lt;$E$4,'Résultats élèves'!K260="A"),'Groupes de besoin'!A268,"")</f>
        <v/>
      </c>
      <c r="AQ268" s="218" t="str">
        <f>IF(AP268="","",'Résultats élèves'!K260)</f>
        <v/>
      </c>
      <c r="AR268" s="219" t="str">
        <f>IF(OR(AND('Résultats élèves'!K260&gt;=$E$4,'Résultats élèves'!K260&lt;=$E$5),'Résultats élèves'!K260="A"),'Groupes de besoin'!A268,"")</f>
        <v/>
      </c>
      <c r="AS268" s="220" t="str">
        <f>IF(AR268="","",'Résultats élèves'!K260)</f>
        <v/>
      </c>
      <c r="AT268" s="221"/>
      <c r="AU268" s="217" t="str">
        <f>IF(OR('Résultats élèves'!L260&lt;$E$4,'Résultats élèves'!L260="A"),'Groupes de besoin'!A268,"")</f>
        <v/>
      </c>
      <c r="AV268" s="218" t="str">
        <f>IF(AU268="","",'Résultats élèves'!L260)</f>
        <v/>
      </c>
      <c r="AW268" s="219" t="str">
        <f>IF(OR(AND('Résultats élèves'!L260&gt;=$E$4,'Résultats élèves'!L260&lt;=$E$5),'Résultats élèves'!L260="A"),'Groupes de besoin'!A268,"")</f>
        <v/>
      </c>
      <c r="AX268" s="220" t="str">
        <f>IF(AW268="","",'Résultats élèves'!L260)</f>
        <v/>
      </c>
      <c r="AY268" s="221"/>
      <c r="AZ268" s="217" t="str">
        <f>IF(OR('Résultats élèves'!M260&lt;$E$4,'Résultats élèves'!M260="A"),'Groupes de besoin'!A268,"")</f>
        <v/>
      </c>
      <c r="BA268" s="218" t="str">
        <f>IF(AZ268="","",'Résultats élèves'!M260)</f>
        <v/>
      </c>
      <c r="BB268" s="219" t="str">
        <f>IF(OR(AND('Résultats élèves'!M260&gt;=$E$4,'Résultats élèves'!M260&lt;=$E$5),'Résultats élèves'!M260="A"),'Groupes de besoin'!A268,"")</f>
        <v/>
      </c>
      <c r="BC268" s="220" t="str">
        <f>IF(BB268="","",'Résultats élèves'!M260)</f>
        <v/>
      </c>
    </row>
    <row r="269" spans="1:55" s="225" customFormat="1">
      <c r="A269" s="227" t="str">
        <f>IF(Accueil!F270="","",Accueil!F270)</f>
        <v/>
      </c>
      <c r="B269" s="217" t="str">
        <f>IF(OR('Résultats élèves'!D261&lt;$E$4,'Résultats élèves'!D261="A"),'Groupes de besoin'!A269,"")</f>
        <v/>
      </c>
      <c r="C269" s="218" t="str">
        <f>IF(B269="","",'Résultats élèves'!D261)</f>
        <v/>
      </c>
      <c r="D269" s="219" t="str">
        <f>IF(OR(AND('Résultats élèves'!D261&gt;=$E$4,'Résultats élèves'!D261&lt;=$E$5),'Résultats élèves'!D261="A"),'Groupes de besoin'!A269,"")</f>
        <v/>
      </c>
      <c r="E269" s="220" t="str">
        <f>IF(D269="","",'Résultats élèves'!D261)</f>
        <v/>
      </c>
      <c r="F269" s="221"/>
      <c r="G269" s="217" t="str">
        <f>IF(OR('Résultats élèves'!E261&lt;$E$4,'Résultats élèves'!E261="A"),'Groupes de besoin'!A269,"")</f>
        <v/>
      </c>
      <c r="H269" s="218" t="str">
        <f>IF(G269="","",'Résultats élèves'!E261)</f>
        <v/>
      </c>
      <c r="I269" s="219" t="str">
        <f>IF(OR(AND('Résultats élèves'!E261&gt;=$E$4,'Résultats élèves'!E261&lt;=$E$5),'Résultats élèves'!E261="A"),'Groupes de besoin'!A269,"")</f>
        <v/>
      </c>
      <c r="J269" s="220" t="str">
        <f>IF(I269="","",'Résultats élèves'!E261)</f>
        <v/>
      </c>
      <c r="K269" s="221"/>
      <c r="L269" s="217" t="str">
        <f>IF(OR('Résultats élèves'!F261&lt;$E$4,'Résultats élèves'!F261="A"),'Groupes de besoin'!A269,"")</f>
        <v/>
      </c>
      <c r="M269" s="218" t="str">
        <f>IF(L269="","",'Résultats élèves'!F261)</f>
        <v/>
      </c>
      <c r="N269" s="219" t="str">
        <f>IF(OR(AND('Résultats élèves'!F261&gt;=$E$4,'Résultats élèves'!F261&lt;=$E$5),'Résultats élèves'!F261="A"),'Groupes de besoin'!A269,"")</f>
        <v/>
      </c>
      <c r="O269" s="220" t="str">
        <f>IF(N269="","",'Résultats élèves'!F261)</f>
        <v/>
      </c>
      <c r="P269" s="221"/>
      <c r="Q269" s="217" t="str">
        <f>IF(OR('Résultats élèves'!G261&lt;$E$4,'Résultats élèves'!G261="A"),'Groupes de besoin'!A269,"")</f>
        <v/>
      </c>
      <c r="R269" s="218" t="str">
        <f>IF(Q269="","",'Résultats élèves'!G261)</f>
        <v/>
      </c>
      <c r="S269" s="219" t="str">
        <f>IF(OR(AND('Résultats élèves'!G261&gt;=$E$4,'Résultats élèves'!G261&lt;=$E$5),'Résultats élèves'!G261="A"),'Groupes de besoin'!A269,"")</f>
        <v/>
      </c>
      <c r="T269" s="220" t="str">
        <f>IF(S269="","",'Résultats élèves'!G261)</f>
        <v/>
      </c>
      <c r="U269" s="221"/>
      <c r="V269" s="217" t="str">
        <f>IF(OR('Résultats élèves'!H261&lt;$E$4,'Résultats élèves'!H261="A"),'Groupes de besoin'!A269,"")</f>
        <v/>
      </c>
      <c r="W269" s="218" t="str">
        <f>IF(V269="","",'Résultats élèves'!H261)</f>
        <v/>
      </c>
      <c r="X269" s="219" t="str">
        <f>IF(OR(AND('Résultats élèves'!H261&gt;=$E$4,'Résultats élèves'!H261&lt;=$E$5),'Résultats élèves'!H261="A"),'Groupes de besoin'!A269,"")</f>
        <v/>
      </c>
      <c r="Y269" s="220" t="str">
        <f>IF(X269="","",'Résultats élèves'!H261)</f>
        <v/>
      </c>
      <c r="Z269" s="222"/>
      <c r="AA269" s="223">
        <f t="shared" si="5"/>
        <v>24</v>
      </c>
      <c r="AB269" s="224">
        <f t="shared" si="6"/>
        <v>20</v>
      </c>
      <c r="AC269" s="291" t="str">
        <f>IF(AA269&lt;$AA$9,#REF!,"")</f>
        <v/>
      </c>
      <c r="AD269" s="291"/>
      <c r="AE269" s="226"/>
      <c r="AF269" s="217" t="str">
        <f>IF(OR('Résultats élèves'!I261&lt;$E$4,'Résultats élèves'!I261="A"),'Groupes de besoin'!A269,"")</f>
        <v/>
      </c>
      <c r="AG269" s="218" t="str">
        <f>IF(AF269="","",'Résultats élèves'!I261)</f>
        <v/>
      </c>
      <c r="AH269" s="219" t="str">
        <f>IF(OR(AND('Résultats élèves'!I261&gt;=$E$4,'Résultats élèves'!I261&lt;=$E$5),'Résultats élèves'!I261="A"),'Groupes de besoin'!A269,"")</f>
        <v/>
      </c>
      <c r="AI269" s="220" t="str">
        <f>IF(AH269="","",'Résultats élèves'!I261)</f>
        <v/>
      </c>
      <c r="AJ269" s="221"/>
      <c r="AK269" s="217" t="str">
        <f>IF(OR('Résultats élèves'!J261&lt;$E$4,'Résultats élèves'!J261="A"),'Groupes de besoin'!A269,"")</f>
        <v/>
      </c>
      <c r="AL269" s="218" t="str">
        <f>IF(AK269="","",'Résultats élèves'!J261)</f>
        <v/>
      </c>
      <c r="AM269" s="219" t="str">
        <f>IF(OR(AND('Résultats élèves'!J261&gt;=$E$4,'Résultats élèves'!J261&lt;=$E$5),'Résultats élèves'!J261="A"),'Groupes de besoin'!A269,"")</f>
        <v/>
      </c>
      <c r="AN269" s="220" t="str">
        <f>IF(AM269="","",'Résultats élèves'!J261)</f>
        <v/>
      </c>
      <c r="AO269" s="221"/>
      <c r="AP269" s="217" t="str">
        <f>IF(OR('Résultats élèves'!K261&lt;$E$4,'Résultats élèves'!K261="A"),'Groupes de besoin'!A269,"")</f>
        <v/>
      </c>
      <c r="AQ269" s="218" t="str">
        <f>IF(AP269="","",'Résultats élèves'!K261)</f>
        <v/>
      </c>
      <c r="AR269" s="219" t="str">
        <f>IF(OR(AND('Résultats élèves'!K261&gt;=$E$4,'Résultats élèves'!K261&lt;=$E$5),'Résultats élèves'!K261="A"),'Groupes de besoin'!A269,"")</f>
        <v/>
      </c>
      <c r="AS269" s="220" t="str">
        <f>IF(AR269="","",'Résultats élèves'!K261)</f>
        <v/>
      </c>
      <c r="AT269" s="221"/>
      <c r="AU269" s="217" t="str">
        <f>IF(OR('Résultats élèves'!L261&lt;$E$4,'Résultats élèves'!L261="A"),'Groupes de besoin'!A269,"")</f>
        <v/>
      </c>
      <c r="AV269" s="218" t="str">
        <f>IF(AU269="","",'Résultats élèves'!L261)</f>
        <v/>
      </c>
      <c r="AW269" s="219" t="str">
        <f>IF(OR(AND('Résultats élèves'!L261&gt;=$E$4,'Résultats élèves'!L261&lt;=$E$5),'Résultats élèves'!L261="A"),'Groupes de besoin'!A269,"")</f>
        <v/>
      </c>
      <c r="AX269" s="220" t="str">
        <f>IF(AW269="","",'Résultats élèves'!L261)</f>
        <v/>
      </c>
      <c r="AY269" s="221"/>
      <c r="AZ269" s="217" t="str">
        <f>IF(OR('Résultats élèves'!M261&lt;$E$4,'Résultats élèves'!M261="A"),'Groupes de besoin'!A269,"")</f>
        <v/>
      </c>
      <c r="BA269" s="218" t="str">
        <f>IF(AZ269="","",'Résultats élèves'!M261)</f>
        <v/>
      </c>
      <c r="BB269" s="219" t="str">
        <f>IF(OR(AND('Résultats élèves'!M261&gt;=$E$4,'Résultats élèves'!M261&lt;=$E$5),'Résultats élèves'!M261="A"),'Groupes de besoin'!A269,"")</f>
        <v/>
      </c>
      <c r="BC269" s="220" t="str">
        <f>IF(BB269="","",'Résultats élèves'!M261)</f>
        <v/>
      </c>
    </row>
    <row r="270" spans="1:55" s="225" customFormat="1">
      <c r="A270" s="227" t="str">
        <f>IF(Accueil!F271="","",Accueil!F271)</f>
        <v/>
      </c>
      <c r="B270" s="217" t="str">
        <f>IF(OR('Résultats élèves'!D262&lt;$E$4,'Résultats élèves'!D262="A"),'Groupes de besoin'!A270,"")</f>
        <v/>
      </c>
      <c r="C270" s="218" t="str">
        <f>IF(B270="","",'Résultats élèves'!D262)</f>
        <v/>
      </c>
      <c r="D270" s="219" t="str">
        <f>IF(OR(AND('Résultats élèves'!D262&gt;=$E$4,'Résultats élèves'!D262&lt;=$E$5),'Résultats élèves'!D262="A"),'Groupes de besoin'!A270,"")</f>
        <v/>
      </c>
      <c r="E270" s="220" t="str">
        <f>IF(D270="","",'Résultats élèves'!D262)</f>
        <v/>
      </c>
      <c r="F270" s="221"/>
      <c r="G270" s="217" t="str">
        <f>IF(OR('Résultats élèves'!E262&lt;$E$4,'Résultats élèves'!E262="A"),'Groupes de besoin'!A270,"")</f>
        <v/>
      </c>
      <c r="H270" s="218" t="str">
        <f>IF(G270="","",'Résultats élèves'!E262)</f>
        <v/>
      </c>
      <c r="I270" s="219" t="str">
        <f>IF(OR(AND('Résultats élèves'!E262&gt;=$E$4,'Résultats élèves'!E262&lt;=$E$5),'Résultats élèves'!E262="A"),'Groupes de besoin'!A270,"")</f>
        <v/>
      </c>
      <c r="J270" s="220" t="str">
        <f>IF(I270="","",'Résultats élèves'!E262)</f>
        <v/>
      </c>
      <c r="K270" s="221"/>
      <c r="L270" s="217" t="str">
        <f>IF(OR('Résultats élèves'!F262&lt;$E$4,'Résultats élèves'!F262="A"),'Groupes de besoin'!A270,"")</f>
        <v/>
      </c>
      <c r="M270" s="218" t="str">
        <f>IF(L270="","",'Résultats élèves'!F262)</f>
        <v/>
      </c>
      <c r="N270" s="219" t="str">
        <f>IF(OR(AND('Résultats élèves'!F262&gt;=$E$4,'Résultats élèves'!F262&lt;=$E$5),'Résultats élèves'!F262="A"),'Groupes de besoin'!A270,"")</f>
        <v/>
      </c>
      <c r="O270" s="220" t="str">
        <f>IF(N270="","",'Résultats élèves'!F262)</f>
        <v/>
      </c>
      <c r="P270" s="221"/>
      <c r="Q270" s="217" t="str">
        <f>IF(OR('Résultats élèves'!G262&lt;$E$4,'Résultats élèves'!G262="A"),'Groupes de besoin'!A270,"")</f>
        <v/>
      </c>
      <c r="R270" s="218" t="str">
        <f>IF(Q270="","",'Résultats élèves'!G262)</f>
        <v/>
      </c>
      <c r="S270" s="219" t="str">
        <f>IF(OR(AND('Résultats élèves'!G262&gt;=$E$4,'Résultats élèves'!G262&lt;=$E$5),'Résultats élèves'!G262="A"),'Groupes de besoin'!A270,"")</f>
        <v/>
      </c>
      <c r="T270" s="220" t="str">
        <f>IF(S270="","",'Résultats élèves'!G262)</f>
        <v/>
      </c>
      <c r="U270" s="221"/>
      <c r="V270" s="217" t="str">
        <f>IF(OR('Résultats élèves'!H262&lt;$E$4,'Résultats élèves'!H262="A"),'Groupes de besoin'!A270,"")</f>
        <v/>
      </c>
      <c r="W270" s="218" t="str">
        <f>IF(V270="","",'Résultats élèves'!H262)</f>
        <v/>
      </c>
      <c r="X270" s="219" t="str">
        <f>IF(OR(AND('Résultats élèves'!H262&gt;=$E$4,'Résultats élèves'!H262&lt;=$E$5),'Résultats élèves'!H262="A"),'Groupes de besoin'!A270,"")</f>
        <v/>
      </c>
      <c r="Y270" s="220" t="str">
        <f>IF(X270="","",'Résultats élèves'!H262)</f>
        <v/>
      </c>
      <c r="Z270" s="222"/>
      <c r="AA270" s="223">
        <f t="shared" si="5"/>
        <v>24</v>
      </c>
      <c r="AB270" s="224">
        <f t="shared" si="6"/>
        <v>20</v>
      </c>
      <c r="AC270" s="291" t="str">
        <f>IF(AA270&lt;$AA$9,#REF!,"")</f>
        <v/>
      </c>
      <c r="AD270" s="291"/>
      <c r="AE270" s="226"/>
      <c r="AF270" s="217" t="str">
        <f>IF(OR('Résultats élèves'!I262&lt;$E$4,'Résultats élèves'!I262="A"),'Groupes de besoin'!A270,"")</f>
        <v/>
      </c>
      <c r="AG270" s="218" t="str">
        <f>IF(AF270="","",'Résultats élèves'!I262)</f>
        <v/>
      </c>
      <c r="AH270" s="219" t="str">
        <f>IF(OR(AND('Résultats élèves'!I262&gt;=$E$4,'Résultats élèves'!I262&lt;=$E$5),'Résultats élèves'!I262="A"),'Groupes de besoin'!A270,"")</f>
        <v/>
      </c>
      <c r="AI270" s="220" t="str">
        <f>IF(AH270="","",'Résultats élèves'!I262)</f>
        <v/>
      </c>
      <c r="AJ270" s="221"/>
      <c r="AK270" s="217" t="str">
        <f>IF(OR('Résultats élèves'!J262&lt;$E$4,'Résultats élèves'!J262="A"),'Groupes de besoin'!A270,"")</f>
        <v/>
      </c>
      <c r="AL270" s="218" t="str">
        <f>IF(AK270="","",'Résultats élèves'!J262)</f>
        <v/>
      </c>
      <c r="AM270" s="219" t="str">
        <f>IF(OR(AND('Résultats élèves'!J262&gt;=$E$4,'Résultats élèves'!J262&lt;=$E$5),'Résultats élèves'!J262="A"),'Groupes de besoin'!A270,"")</f>
        <v/>
      </c>
      <c r="AN270" s="220" t="str">
        <f>IF(AM270="","",'Résultats élèves'!J262)</f>
        <v/>
      </c>
      <c r="AO270" s="221"/>
      <c r="AP270" s="217" t="str">
        <f>IF(OR('Résultats élèves'!K262&lt;$E$4,'Résultats élèves'!K262="A"),'Groupes de besoin'!A270,"")</f>
        <v/>
      </c>
      <c r="AQ270" s="218" t="str">
        <f>IF(AP270="","",'Résultats élèves'!K262)</f>
        <v/>
      </c>
      <c r="AR270" s="219" t="str">
        <f>IF(OR(AND('Résultats élèves'!K262&gt;=$E$4,'Résultats élèves'!K262&lt;=$E$5),'Résultats élèves'!K262="A"),'Groupes de besoin'!A270,"")</f>
        <v/>
      </c>
      <c r="AS270" s="220" t="str">
        <f>IF(AR270="","",'Résultats élèves'!K262)</f>
        <v/>
      </c>
      <c r="AT270" s="221"/>
      <c r="AU270" s="217" t="str">
        <f>IF(OR('Résultats élèves'!L262&lt;$E$4,'Résultats élèves'!L262="A"),'Groupes de besoin'!A270,"")</f>
        <v/>
      </c>
      <c r="AV270" s="218" t="str">
        <f>IF(AU270="","",'Résultats élèves'!L262)</f>
        <v/>
      </c>
      <c r="AW270" s="219" t="str">
        <f>IF(OR(AND('Résultats élèves'!L262&gt;=$E$4,'Résultats élèves'!L262&lt;=$E$5),'Résultats élèves'!L262="A"),'Groupes de besoin'!A270,"")</f>
        <v/>
      </c>
      <c r="AX270" s="220" t="str">
        <f>IF(AW270="","",'Résultats élèves'!L262)</f>
        <v/>
      </c>
      <c r="AY270" s="221"/>
      <c r="AZ270" s="217" t="str">
        <f>IF(OR('Résultats élèves'!M262&lt;$E$4,'Résultats élèves'!M262="A"),'Groupes de besoin'!A270,"")</f>
        <v/>
      </c>
      <c r="BA270" s="218" t="str">
        <f>IF(AZ270="","",'Résultats élèves'!M262)</f>
        <v/>
      </c>
      <c r="BB270" s="219" t="str">
        <f>IF(OR(AND('Résultats élèves'!M262&gt;=$E$4,'Résultats élèves'!M262&lt;=$E$5),'Résultats élèves'!M262="A"),'Groupes de besoin'!A270,"")</f>
        <v/>
      </c>
      <c r="BC270" s="220" t="str">
        <f>IF(BB270="","",'Résultats élèves'!M262)</f>
        <v/>
      </c>
    </row>
    <row r="271" spans="1:55" s="225" customFormat="1">
      <c r="A271" s="227" t="str">
        <f>IF(Accueil!F272="","",Accueil!F272)</f>
        <v/>
      </c>
      <c r="B271" s="217" t="str">
        <f>IF(OR('Résultats élèves'!D263&lt;$E$4,'Résultats élèves'!D263="A"),'Groupes de besoin'!A271,"")</f>
        <v/>
      </c>
      <c r="C271" s="218" t="str">
        <f>IF(B271="","",'Résultats élèves'!D263)</f>
        <v/>
      </c>
      <c r="D271" s="219" t="str">
        <f>IF(OR(AND('Résultats élèves'!D263&gt;=$E$4,'Résultats élèves'!D263&lt;=$E$5),'Résultats élèves'!D263="A"),'Groupes de besoin'!A271,"")</f>
        <v/>
      </c>
      <c r="E271" s="220" t="str">
        <f>IF(D271="","",'Résultats élèves'!D263)</f>
        <v/>
      </c>
      <c r="F271" s="221"/>
      <c r="G271" s="217" t="str">
        <f>IF(OR('Résultats élèves'!E263&lt;$E$4,'Résultats élèves'!E263="A"),'Groupes de besoin'!A271,"")</f>
        <v/>
      </c>
      <c r="H271" s="218" t="str">
        <f>IF(G271="","",'Résultats élèves'!E263)</f>
        <v/>
      </c>
      <c r="I271" s="219" t="str">
        <f>IF(OR(AND('Résultats élèves'!E263&gt;=$E$4,'Résultats élèves'!E263&lt;=$E$5),'Résultats élèves'!E263="A"),'Groupes de besoin'!A271,"")</f>
        <v/>
      </c>
      <c r="J271" s="220" t="str">
        <f>IF(I271="","",'Résultats élèves'!E263)</f>
        <v/>
      </c>
      <c r="K271" s="221"/>
      <c r="L271" s="217" t="str">
        <f>IF(OR('Résultats élèves'!F263&lt;$E$4,'Résultats élèves'!F263="A"),'Groupes de besoin'!A271,"")</f>
        <v/>
      </c>
      <c r="M271" s="218" t="str">
        <f>IF(L271="","",'Résultats élèves'!F263)</f>
        <v/>
      </c>
      <c r="N271" s="219" t="str">
        <f>IF(OR(AND('Résultats élèves'!F263&gt;=$E$4,'Résultats élèves'!F263&lt;=$E$5),'Résultats élèves'!F263="A"),'Groupes de besoin'!A271,"")</f>
        <v/>
      </c>
      <c r="O271" s="220" t="str">
        <f>IF(N271="","",'Résultats élèves'!F263)</f>
        <v/>
      </c>
      <c r="P271" s="221"/>
      <c r="Q271" s="217" t="str">
        <f>IF(OR('Résultats élèves'!G263&lt;$E$4,'Résultats élèves'!G263="A"),'Groupes de besoin'!A271,"")</f>
        <v/>
      </c>
      <c r="R271" s="218" t="str">
        <f>IF(Q271="","",'Résultats élèves'!G263)</f>
        <v/>
      </c>
      <c r="S271" s="219" t="str">
        <f>IF(OR(AND('Résultats élèves'!G263&gt;=$E$4,'Résultats élèves'!G263&lt;=$E$5),'Résultats élèves'!G263="A"),'Groupes de besoin'!A271,"")</f>
        <v/>
      </c>
      <c r="T271" s="220" t="str">
        <f>IF(S271="","",'Résultats élèves'!G263)</f>
        <v/>
      </c>
      <c r="U271" s="221"/>
      <c r="V271" s="217" t="str">
        <f>IF(OR('Résultats élèves'!H263&lt;$E$4,'Résultats élèves'!H263="A"),'Groupes de besoin'!A271,"")</f>
        <v/>
      </c>
      <c r="W271" s="218" t="str">
        <f>IF(V271="","",'Résultats élèves'!H263)</f>
        <v/>
      </c>
      <c r="X271" s="219" t="str">
        <f>IF(OR(AND('Résultats élèves'!H263&gt;=$E$4,'Résultats élèves'!H263&lt;=$E$5),'Résultats élèves'!H263="A"),'Groupes de besoin'!A271,"")</f>
        <v/>
      </c>
      <c r="Y271" s="220" t="str">
        <f>IF(X271="","",'Résultats élèves'!H263)</f>
        <v/>
      </c>
      <c r="Z271" s="222"/>
      <c r="AA271" s="223">
        <f t="shared" si="5"/>
        <v>24</v>
      </c>
      <c r="AB271" s="224">
        <f t="shared" si="6"/>
        <v>20</v>
      </c>
      <c r="AC271" s="291" t="str">
        <f>IF(AA271&lt;$AA$9,#REF!,"")</f>
        <v/>
      </c>
      <c r="AD271" s="291"/>
      <c r="AE271" s="226"/>
      <c r="AF271" s="217" t="str">
        <f>IF(OR('Résultats élèves'!I263&lt;$E$4,'Résultats élèves'!I263="A"),'Groupes de besoin'!A271,"")</f>
        <v/>
      </c>
      <c r="AG271" s="218" t="str">
        <f>IF(AF271="","",'Résultats élèves'!I263)</f>
        <v/>
      </c>
      <c r="AH271" s="219" t="str">
        <f>IF(OR(AND('Résultats élèves'!I263&gt;=$E$4,'Résultats élèves'!I263&lt;=$E$5),'Résultats élèves'!I263="A"),'Groupes de besoin'!A271,"")</f>
        <v/>
      </c>
      <c r="AI271" s="220" t="str">
        <f>IF(AH271="","",'Résultats élèves'!I263)</f>
        <v/>
      </c>
      <c r="AJ271" s="221"/>
      <c r="AK271" s="217" t="str">
        <f>IF(OR('Résultats élèves'!J263&lt;$E$4,'Résultats élèves'!J263="A"),'Groupes de besoin'!A271,"")</f>
        <v/>
      </c>
      <c r="AL271" s="218" t="str">
        <f>IF(AK271="","",'Résultats élèves'!J263)</f>
        <v/>
      </c>
      <c r="AM271" s="219" t="str">
        <f>IF(OR(AND('Résultats élèves'!J263&gt;=$E$4,'Résultats élèves'!J263&lt;=$E$5),'Résultats élèves'!J263="A"),'Groupes de besoin'!A271,"")</f>
        <v/>
      </c>
      <c r="AN271" s="220" t="str">
        <f>IF(AM271="","",'Résultats élèves'!J263)</f>
        <v/>
      </c>
      <c r="AO271" s="221"/>
      <c r="AP271" s="217" t="str">
        <f>IF(OR('Résultats élèves'!K263&lt;$E$4,'Résultats élèves'!K263="A"),'Groupes de besoin'!A271,"")</f>
        <v/>
      </c>
      <c r="AQ271" s="218" t="str">
        <f>IF(AP271="","",'Résultats élèves'!K263)</f>
        <v/>
      </c>
      <c r="AR271" s="219" t="str">
        <f>IF(OR(AND('Résultats élèves'!K263&gt;=$E$4,'Résultats élèves'!K263&lt;=$E$5),'Résultats élèves'!K263="A"),'Groupes de besoin'!A271,"")</f>
        <v/>
      </c>
      <c r="AS271" s="220" t="str">
        <f>IF(AR271="","",'Résultats élèves'!K263)</f>
        <v/>
      </c>
      <c r="AT271" s="221"/>
      <c r="AU271" s="217" t="str">
        <f>IF(OR('Résultats élèves'!L263&lt;$E$4,'Résultats élèves'!L263="A"),'Groupes de besoin'!A271,"")</f>
        <v/>
      </c>
      <c r="AV271" s="218" t="str">
        <f>IF(AU271="","",'Résultats élèves'!L263)</f>
        <v/>
      </c>
      <c r="AW271" s="219" t="str">
        <f>IF(OR(AND('Résultats élèves'!L263&gt;=$E$4,'Résultats élèves'!L263&lt;=$E$5),'Résultats élèves'!L263="A"),'Groupes de besoin'!A271,"")</f>
        <v/>
      </c>
      <c r="AX271" s="220" t="str">
        <f>IF(AW271="","",'Résultats élèves'!L263)</f>
        <v/>
      </c>
      <c r="AY271" s="221"/>
      <c r="AZ271" s="217" t="str">
        <f>IF(OR('Résultats élèves'!M263&lt;$E$4,'Résultats élèves'!M263="A"),'Groupes de besoin'!A271,"")</f>
        <v/>
      </c>
      <c r="BA271" s="218" t="str">
        <f>IF(AZ271="","",'Résultats élèves'!M263)</f>
        <v/>
      </c>
      <c r="BB271" s="219" t="str">
        <f>IF(OR(AND('Résultats élèves'!M263&gt;=$E$4,'Résultats élèves'!M263&lt;=$E$5),'Résultats élèves'!M263="A"),'Groupes de besoin'!A271,"")</f>
        <v/>
      </c>
      <c r="BC271" s="220" t="str">
        <f>IF(BB271="","",'Résultats élèves'!M263)</f>
        <v/>
      </c>
    </row>
    <row r="272" spans="1:55" s="225" customFormat="1">
      <c r="A272" s="227" t="str">
        <f>IF(Accueil!F273="","",Accueil!F273)</f>
        <v/>
      </c>
      <c r="B272" s="217" t="str">
        <f>IF(OR('Résultats élèves'!D264&lt;$E$4,'Résultats élèves'!D264="A"),'Groupes de besoin'!A272,"")</f>
        <v/>
      </c>
      <c r="C272" s="218" t="str">
        <f>IF(B272="","",'Résultats élèves'!D264)</f>
        <v/>
      </c>
      <c r="D272" s="219" t="str">
        <f>IF(OR(AND('Résultats élèves'!D264&gt;=$E$4,'Résultats élèves'!D264&lt;=$E$5),'Résultats élèves'!D264="A"),'Groupes de besoin'!A272,"")</f>
        <v/>
      </c>
      <c r="E272" s="220" t="str">
        <f>IF(D272="","",'Résultats élèves'!D264)</f>
        <v/>
      </c>
      <c r="F272" s="221"/>
      <c r="G272" s="217" t="str">
        <f>IF(OR('Résultats élèves'!E264&lt;$E$4,'Résultats élèves'!E264="A"),'Groupes de besoin'!A272,"")</f>
        <v/>
      </c>
      <c r="H272" s="218" t="str">
        <f>IF(G272="","",'Résultats élèves'!E264)</f>
        <v/>
      </c>
      <c r="I272" s="219" t="str">
        <f>IF(OR(AND('Résultats élèves'!E264&gt;=$E$4,'Résultats élèves'!E264&lt;=$E$5),'Résultats élèves'!E264="A"),'Groupes de besoin'!A272,"")</f>
        <v/>
      </c>
      <c r="J272" s="220" t="str">
        <f>IF(I272="","",'Résultats élèves'!E264)</f>
        <v/>
      </c>
      <c r="K272" s="221"/>
      <c r="L272" s="217" t="str">
        <f>IF(OR('Résultats élèves'!F264&lt;$E$4,'Résultats élèves'!F264="A"),'Groupes de besoin'!A272,"")</f>
        <v/>
      </c>
      <c r="M272" s="218" t="str">
        <f>IF(L272="","",'Résultats élèves'!F264)</f>
        <v/>
      </c>
      <c r="N272" s="219" t="str">
        <f>IF(OR(AND('Résultats élèves'!F264&gt;=$E$4,'Résultats élèves'!F264&lt;=$E$5),'Résultats élèves'!F264="A"),'Groupes de besoin'!A272,"")</f>
        <v/>
      </c>
      <c r="O272" s="220" t="str">
        <f>IF(N272="","",'Résultats élèves'!F264)</f>
        <v/>
      </c>
      <c r="P272" s="221"/>
      <c r="Q272" s="217" t="str">
        <f>IF(OR('Résultats élèves'!G264&lt;$E$4,'Résultats élèves'!G264="A"),'Groupes de besoin'!A272,"")</f>
        <v/>
      </c>
      <c r="R272" s="218" t="str">
        <f>IF(Q272="","",'Résultats élèves'!G264)</f>
        <v/>
      </c>
      <c r="S272" s="219" t="str">
        <f>IF(OR(AND('Résultats élèves'!G264&gt;=$E$4,'Résultats élèves'!G264&lt;=$E$5),'Résultats élèves'!G264="A"),'Groupes de besoin'!A272,"")</f>
        <v/>
      </c>
      <c r="T272" s="220" t="str">
        <f>IF(S272="","",'Résultats élèves'!G264)</f>
        <v/>
      </c>
      <c r="U272" s="221"/>
      <c r="V272" s="217" t="str">
        <f>IF(OR('Résultats élèves'!H264&lt;$E$4,'Résultats élèves'!H264="A"),'Groupes de besoin'!A272,"")</f>
        <v/>
      </c>
      <c r="W272" s="218" t="str">
        <f>IF(V272="","",'Résultats élèves'!H264)</f>
        <v/>
      </c>
      <c r="X272" s="219" t="str">
        <f>IF(OR(AND('Résultats élèves'!H264&gt;=$E$4,'Résultats élèves'!H264&lt;=$E$5),'Résultats élèves'!H264="A"),'Groupes de besoin'!A272,"")</f>
        <v/>
      </c>
      <c r="Y272" s="220" t="str">
        <f>IF(X272="","",'Résultats élèves'!H264)</f>
        <v/>
      </c>
      <c r="Z272" s="222"/>
      <c r="AA272" s="223">
        <f t="shared" si="5"/>
        <v>24</v>
      </c>
      <c r="AB272" s="224">
        <f t="shared" si="6"/>
        <v>20</v>
      </c>
      <c r="AC272" s="291" t="str">
        <f>IF(AA272&lt;$AA$9,#REF!,"")</f>
        <v/>
      </c>
      <c r="AD272" s="291"/>
      <c r="AE272" s="226"/>
      <c r="AF272" s="217" t="str">
        <f>IF(OR('Résultats élèves'!I264&lt;$E$4,'Résultats élèves'!I264="A"),'Groupes de besoin'!A272,"")</f>
        <v/>
      </c>
      <c r="AG272" s="218" t="str">
        <f>IF(AF272="","",'Résultats élèves'!I264)</f>
        <v/>
      </c>
      <c r="AH272" s="219" t="str">
        <f>IF(OR(AND('Résultats élèves'!I264&gt;=$E$4,'Résultats élèves'!I264&lt;=$E$5),'Résultats élèves'!I264="A"),'Groupes de besoin'!A272,"")</f>
        <v/>
      </c>
      <c r="AI272" s="220" t="str">
        <f>IF(AH272="","",'Résultats élèves'!I264)</f>
        <v/>
      </c>
      <c r="AJ272" s="221"/>
      <c r="AK272" s="217" t="str">
        <f>IF(OR('Résultats élèves'!J264&lt;$E$4,'Résultats élèves'!J264="A"),'Groupes de besoin'!A272,"")</f>
        <v/>
      </c>
      <c r="AL272" s="218" t="str">
        <f>IF(AK272="","",'Résultats élèves'!J264)</f>
        <v/>
      </c>
      <c r="AM272" s="219" t="str">
        <f>IF(OR(AND('Résultats élèves'!J264&gt;=$E$4,'Résultats élèves'!J264&lt;=$E$5),'Résultats élèves'!J264="A"),'Groupes de besoin'!A272,"")</f>
        <v/>
      </c>
      <c r="AN272" s="220" t="str">
        <f>IF(AM272="","",'Résultats élèves'!J264)</f>
        <v/>
      </c>
      <c r="AO272" s="221"/>
      <c r="AP272" s="217" t="str">
        <f>IF(OR('Résultats élèves'!K264&lt;$E$4,'Résultats élèves'!K264="A"),'Groupes de besoin'!A272,"")</f>
        <v/>
      </c>
      <c r="AQ272" s="218" t="str">
        <f>IF(AP272="","",'Résultats élèves'!K264)</f>
        <v/>
      </c>
      <c r="AR272" s="219" t="str">
        <f>IF(OR(AND('Résultats élèves'!K264&gt;=$E$4,'Résultats élèves'!K264&lt;=$E$5),'Résultats élèves'!K264="A"),'Groupes de besoin'!A272,"")</f>
        <v/>
      </c>
      <c r="AS272" s="220" t="str">
        <f>IF(AR272="","",'Résultats élèves'!K264)</f>
        <v/>
      </c>
      <c r="AT272" s="221"/>
      <c r="AU272" s="217" t="str">
        <f>IF(OR('Résultats élèves'!L264&lt;$E$4,'Résultats élèves'!L264="A"),'Groupes de besoin'!A272,"")</f>
        <v/>
      </c>
      <c r="AV272" s="218" t="str">
        <f>IF(AU272="","",'Résultats élèves'!L264)</f>
        <v/>
      </c>
      <c r="AW272" s="219" t="str">
        <f>IF(OR(AND('Résultats élèves'!L264&gt;=$E$4,'Résultats élèves'!L264&lt;=$E$5),'Résultats élèves'!L264="A"),'Groupes de besoin'!A272,"")</f>
        <v/>
      </c>
      <c r="AX272" s="220" t="str">
        <f>IF(AW272="","",'Résultats élèves'!L264)</f>
        <v/>
      </c>
      <c r="AY272" s="221"/>
      <c r="AZ272" s="217" t="str">
        <f>IF(OR('Résultats élèves'!M264&lt;$E$4,'Résultats élèves'!M264="A"),'Groupes de besoin'!A272,"")</f>
        <v/>
      </c>
      <c r="BA272" s="218" t="str">
        <f>IF(AZ272="","",'Résultats élèves'!M264)</f>
        <v/>
      </c>
      <c r="BB272" s="219" t="str">
        <f>IF(OR(AND('Résultats élèves'!M264&gt;=$E$4,'Résultats élèves'!M264&lt;=$E$5),'Résultats élèves'!M264="A"),'Groupes de besoin'!A272,"")</f>
        <v/>
      </c>
      <c r="BC272" s="220" t="str">
        <f>IF(BB272="","",'Résultats élèves'!M264)</f>
        <v/>
      </c>
    </row>
    <row r="273" spans="1:55" s="225" customFormat="1">
      <c r="A273" s="227" t="str">
        <f>IF(Accueil!F274="","",Accueil!F274)</f>
        <v/>
      </c>
      <c r="B273" s="217" t="str">
        <f>IF(OR('Résultats élèves'!D265&lt;$E$4,'Résultats élèves'!D265="A"),'Groupes de besoin'!A273,"")</f>
        <v/>
      </c>
      <c r="C273" s="218" t="str">
        <f>IF(B273="","",'Résultats élèves'!D265)</f>
        <v/>
      </c>
      <c r="D273" s="219" t="str">
        <f>IF(OR(AND('Résultats élèves'!D265&gt;=$E$4,'Résultats élèves'!D265&lt;=$E$5),'Résultats élèves'!D265="A"),'Groupes de besoin'!A273,"")</f>
        <v/>
      </c>
      <c r="E273" s="220" t="str">
        <f>IF(D273="","",'Résultats élèves'!D265)</f>
        <v/>
      </c>
      <c r="F273" s="221"/>
      <c r="G273" s="217" t="str">
        <f>IF(OR('Résultats élèves'!E265&lt;$E$4,'Résultats élèves'!E265="A"),'Groupes de besoin'!A273,"")</f>
        <v/>
      </c>
      <c r="H273" s="218" t="str">
        <f>IF(G273="","",'Résultats élèves'!E265)</f>
        <v/>
      </c>
      <c r="I273" s="219" t="str">
        <f>IF(OR(AND('Résultats élèves'!E265&gt;=$E$4,'Résultats élèves'!E265&lt;=$E$5),'Résultats élèves'!E265="A"),'Groupes de besoin'!A273,"")</f>
        <v/>
      </c>
      <c r="J273" s="220" t="str">
        <f>IF(I273="","",'Résultats élèves'!E265)</f>
        <v/>
      </c>
      <c r="K273" s="221"/>
      <c r="L273" s="217" t="str">
        <f>IF(OR('Résultats élèves'!F265&lt;$E$4,'Résultats élèves'!F265="A"),'Groupes de besoin'!A273,"")</f>
        <v/>
      </c>
      <c r="M273" s="218" t="str">
        <f>IF(L273="","",'Résultats élèves'!F265)</f>
        <v/>
      </c>
      <c r="N273" s="219" t="str">
        <f>IF(OR(AND('Résultats élèves'!F265&gt;=$E$4,'Résultats élèves'!F265&lt;=$E$5),'Résultats élèves'!F265="A"),'Groupes de besoin'!A273,"")</f>
        <v/>
      </c>
      <c r="O273" s="220" t="str">
        <f>IF(N273="","",'Résultats élèves'!F265)</f>
        <v/>
      </c>
      <c r="P273" s="221"/>
      <c r="Q273" s="217" t="str">
        <f>IF(OR('Résultats élèves'!G265&lt;$E$4,'Résultats élèves'!G265="A"),'Groupes de besoin'!A273,"")</f>
        <v/>
      </c>
      <c r="R273" s="218" t="str">
        <f>IF(Q273="","",'Résultats élèves'!G265)</f>
        <v/>
      </c>
      <c r="S273" s="219" t="str">
        <f>IF(OR(AND('Résultats élèves'!G265&gt;=$E$4,'Résultats élèves'!G265&lt;=$E$5),'Résultats élèves'!G265="A"),'Groupes de besoin'!A273,"")</f>
        <v/>
      </c>
      <c r="T273" s="220" t="str">
        <f>IF(S273="","",'Résultats élèves'!G265)</f>
        <v/>
      </c>
      <c r="U273" s="221"/>
      <c r="V273" s="217" t="str">
        <f>IF(OR('Résultats élèves'!H265&lt;$E$4,'Résultats élèves'!H265="A"),'Groupes de besoin'!A273,"")</f>
        <v/>
      </c>
      <c r="W273" s="218" t="str">
        <f>IF(V273="","",'Résultats élèves'!H265)</f>
        <v/>
      </c>
      <c r="X273" s="219" t="str">
        <f>IF(OR(AND('Résultats élèves'!H265&gt;=$E$4,'Résultats élèves'!H265&lt;=$E$5),'Résultats élèves'!H265="A"),'Groupes de besoin'!A273,"")</f>
        <v/>
      </c>
      <c r="Y273" s="220" t="str">
        <f>IF(X273="","",'Résultats élèves'!H265)</f>
        <v/>
      </c>
      <c r="Z273" s="222"/>
      <c r="AA273" s="223">
        <f t="shared" si="5"/>
        <v>24</v>
      </c>
      <c r="AB273" s="224">
        <f t="shared" si="6"/>
        <v>20</v>
      </c>
      <c r="AC273" s="291" t="str">
        <f>IF(AA273&lt;$AA$9,#REF!,"")</f>
        <v/>
      </c>
      <c r="AD273" s="291"/>
      <c r="AE273" s="226"/>
      <c r="AF273" s="217" t="str">
        <f>IF(OR('Résultats élèves'!I265&lt;$E$4,'Résultats élèves'!I265="A"),'Groupes de besoin'!A273,"")</f>
        <v/>
      </c>
      <c r="AG273" s="218" t="str">
        <f>IF(AF273="","",'Résultats élèves'!I265)</f>
        <v/>
      </c>
      <c r="AH273" s="219" t="str">
        <f>IF(OR(AND('Résultats élèves'!I265&gt;=$E$4,'Résultats élèves'!I265&lt;=$E$5),'Résultats élèves'!I265="A"),'Groupes de besoin'!A273,"")</f>
        <v/>
      </c>
      <c r="AI273" s="220" t="str">
        <f>IF(AH273="","",'Résultats élèves'!I265)</f>
        <v/>
      </c>
      <c r="AJ273" s="221"/>
      <c r="AK273" s="217" t="str">
        <f>IF(OR('Résultats élèves'!J265&lt;$E$4,'Résultats élèves'!J265="A"),'Groupes de besoin'!A273,"")</f>
        <v/>
      </c>
      <c r="AL273" s="218" t="str">
        <f>IF(AK273="","",'Résultats élèves'!J265)</f>
        <v/>
      </c>
      <c r="AM273" s="219" t="str">
        <f>IF(OR(AND('Résultats élèves'!J265&gt;=$E$4,'Résultats élèves'!J265&lt;=$E$5),'Résultats élèves'!J265="A"),'Groupes de besoin'!A273,"")</f>
        <v/>
      </c>
      <c r="AN273" s="220" t="str">
        <f>IF(AM273="","",'Résultats élèves'!J265)</f>
        <v/>
      </c>
      <c r="AO273" s="221"/>
      <c r="AP273" s="217" t="str">
        <f>IF(OR('Résultats élèves'!K265&lt;$E$4,'Résultats élèves'!K265="A"),'Groupes de besoin'!A273,"")</f>
        <v/>
      </c>
      <c r="AQ273" s="218" t="str">
        <f>IF(AP273="","",'Résultats élèves'!K265)</f>
        <v/>
      </c>
      <c r="AR273" s="219" t="str">
        <f>IF(OR(AND('Résultats élèves'!K265&gt;=$E$4,'Résultats élèves'!K265&lt;=$E$5),'Résultats élèves'!K265="A"),'Groupes de besoin'!A273,"")</f>
        <v/>
      </c>
      <c r="AS273" s="220" t="str">
        <f>IF(AR273="","",'Résultats élèves'!K265)</f>
        <v/>
      </c>
      <c r="AT273" s="221"/>
      <c r="AU273" s="217" t="str">
        <f>IF(OR('Résultats élèves'!L265&lt;$E$4,'Résultats élèves'!L265="A"),'Groupes de besoin'!A273,"")</f>
        <v/>
      </c>
      <c r="AV273" s="218" t="str">
        <f>IF(AU273="","",'Résultats élèves'!L265)</f>
        <v/>
      </c>
      <c r="AW273" s="219" t="str">
        <f>IF(OR(AND('Résultats élèves'!L265&gt;=$E$4,'Résultats élèves'!L265&lt;=$E$5),'Résultats élèves'!L265="A"),'Groupes de besoin'!A273,"")</f>
        <v/>
      </c>
      <c r="AX273" s="220" t="str">
        <f>IF(AW273="","",'Résultats élèves'!L265)</f>
        <v/>
      </c>
      <c r="AY273" s="221"/>
      <c r="AZ273" s="217" t="str">
        <f>IF(OR('Résultats élèves'!M265&lt;$E$4,'Résultats élèves'!M265="A"),'Groupes de besoin'!A273,"")</f>
        <v/>
      </c>
      <c r="BA273" s="218" t="str">
        <f>IF(AZ273="","",'Résultats élèves'!M265)</f>
        <v/>
      </c>
      <c r="BB273" s="219" t="str">
        <f>IF(OR(AND('Résultats élèves'!M265&gt;=$E$4,'Résultats élèves'!M265&lt;=$E$5),'Résultats élèves'!M265="A"),'Groupes de besoin'!A273,"")</f>
        <v/>
      </c>
      <c r="BC273" s="220" t="str">
        <f>IF(BB273="","",'Résultats élèves'!M265)</f>
        <v/>
      </c>
    </row>
    <row r="274" spans="1:55" s="225" customFormat="1">
      <c r="A274" s="227" t="str">
        <f>IF(Accueil!F275="","",Accueil!F275)</f>
        <v/>
      </c>
      <c r="B274" s="217" t="str">
        <f>IF(OR('Résultats élèves'!D266&lt;$E$4,'Résultats élèves'!D266="A"),'Groupes de besoin'!A274,"")</f>
        <v/>
      </c>
      <c r="C274" s="218" t="str">
        <f>IF(B274="","",'Résultats élèves'!D266)</f>
        <v/>
      </c>
      <c r="D274" s="219" t="str">
        <f>IF(OR(AND('Résultats élèves'!D266&gt;=$E$4,'Résultats élèves'!D266&lt;=$E$5),'Résultats élèves'!D266="A"),'Groupes de besoin'!A274,"")</f>
        <v/>
      </c>
      <c r="E274" s="220" t="str">
        <f>IF(D274="","",'Résultats élèves'!D266)</f>
        <v/>
      </c>
      <c r="F274" s="221"/>
      <c r="G274" s="217" t="str">
        <f>IF(OR('Résultats élèves'!E266&lt;$E$4,'Résultats élèves'!E266="A"),'Groupes de besoin'!A274,"")</f>
        <v/>
      </c>
      <c r="H274" s="218" t="str">
        <f>IF(G274="","",'Résultats élèves'!E266)</f>
        <v/>
      </c>
      <c r="I274" s="219" t="str">
        <f>IF(OR(AND('Résultats élèves'!E266&gt;=$E$4,'Résultats élèves'!E266&lt;=$E$5),'Résultats élèves'!E266="A"),'Groupes de besoin'!A274,"")</f>
        <v/>
      </c>
      <c r="J274" s="220" t="str">
        <f>IF(I274="","",'Résultats élèves'!E266)</f>
        <v/>
      </c>
      <c r="K274" s="221"/>
      <c r="L274" s="217" t="str">
        <f>IF(OR('Résultats élèves'!F266&lt;$E$4,'Résultats élèves'!F266="A"),'Groupes de besoin'!A274,"")</f>
        <v/>
      </c>
      <c r="M274" s="218" t="str">
        <f>IF(L274="","",'Résultats élèves'!F266)</f>
        <v/>
      </c>
      <c r="N274" s="219" t="str">
        <f>IF(OR(AND('Résultats élèves'!F266&gt;=$E$4,'Résultats élèves'!F266&lt;=$E$5),'Résultats élèves'!F266="A"),'Groupes de besoin'!A274,"")</f>
        <v/>
      </c>
      <c r="O274" s="220" t="str">
        <f>IF(N274="","",'Résultats élèves'!F266)</f>
        <v/>
      </c>
      <c r="P274" s="221"/>
      <c r="Q274" s="217" t="str">
        <f>IF(OR('Résultats élèves'!G266&lt;$E$4,'Résultats élèves'!G266="A"),'Groupes de besoin'!A274,"")</f>
        <v/>
      </c>
      <c r="R274" s="218" t="str">
        <f>IF(Q274="","",'Résultats élèves'!G266)</f>
        <v/>
      </c>
      <c r="S274" s="219" t="str">
        <f>IF(OR(AND('Résultats élèves'!G266&gt;=$E$4,'Résultats élèves'!G266&lt;=$E$5),'Résultats élèves'!G266="A"),'Groupes de besoin'!A274,"")</f>
        <v/>
      </c>
      <c r="T274" s="220" t="str">
        <f>IF(S274="","",'Résultats élèves'!G266)</f>
        <v/>
      </c>
      <c r="U274" s="221"/>
      <c r="V274" s="217" t="str">
        <f>IF(OR('Résultats élèves'!H266&lt;$E$4,'Résultats élèves'!H266="A"),'Groupes de besoin'!A274,"")</f>
        <v/>
      </c>
      <c r="W274" s="218" t="str">
        <f>IF(V274="","",'Résultats élèves'!H266)</f>
        <v/>
      </c>
      <c r="X274" s="219" t="str">
        <f>IF(OR(AND('Résultats élèves'!H266&gt;=$E$4,'Résultats élèves'!H266&lt;=$E$5),'Résultats élèves'!H266="A"),'Groupes de besoin'!A274,"")</f>
        <v/>
      </c>
      <c r="Y274" s="220" t="str">
        <f>IF(X274="","",'Résultats élèves'!H266)</f>
        <v/>
      </c>
      <c r="Z274" s="222"/>
      <c r="AA274" s="223">
        <f t="shared" si="5"/>
        <v>24</v>
      </c>
      <c r="AB274" s="224">
        <f t="shared" si="6"/>
        <v>20</v>
      </c>
      <c r="AC274" s="291" t="str">
        <f>IF(AA274&lt;$AA$9,#REF!,"")</f>
        <v/>
      </c>
      <c r="AD274" s="291"/>
      <c r="AE274" s="226"/>
      <c r="AF274" s="217" t="str">
        <f>IF(OR('Résultats élèves'!I266&lt;$E$4,'Résultats élèves'!I266="A"),'Groupes de besoin'!A274,"")</f>
        <v/>
      </c>
      <c r="AG274" s="218" t="str">
        <f>IF(AF274="","",'Résultats élèves'!I266)</f>
        <v/>
      </c>
      <c r="AH274" s="219" t="str">
        <f>IF(OR(AND('Résultats élèves'!I266&gt;=$E$4,'Résultats élèves'!I266&lt;=$E$5),'Résultats élèves'!I266="A"),'Groupes de besoin'!A274,"")</f>
        <v/>
      </c>
      <c r="AI274" s="220" t="str">
        <f>IF(AH274="","",'Résultats élèves'!I266)</f>
        <v/>
      </c>
      <c r="AJ274" s="221"/>
      <c r="AK274" s="217" t="str">
        <f>IF(OR('Résultats élèves'!J266&lt;$E$4,'Résultats élèves'!J266="A"),'Groupes de besoin'!A274,"")</f>
        <v/>
      </c>
      <c r="AL274" s="218" t="str">
        <f>IF(AK274="","",'Résultats élèves'!J266)</f>
        <v/>
      </c>
      <c r="AM274" s="219" t="str">
        <f>IF(OR(AND('Résultats élèves'!J266&gt;=$E$4,'Résultats élèves'!J266&lt;=$E$5),'Résultats élèves'!J266="A"),'Groupes de besoin'!A274,"")</f>
        <v/>
      </c>
      <c r="AN274" s="220" t="str">
        <f>IF(AM274="","",'Résultats élèves'!J266)</f>
        <v/>
      </c>
      <c r="AO274" s="221"/>
      <c r="AP274" s="217" t="str">
        <f>IF(OR('Résultats élèves'!K266&lt;$E$4,'Résultats élèves'!K266="A"),'Groupes de besoin'!A274,"")</f>
        <v/>
      </c>
      <c r="AQ274" s="218" t="str">
        <f>IF(AP274="","",'Résultats élèves'!K266)</f>
        <v/>
      </c>
      <c r="AR274" s="219" t="str">
        <f>IF(OR(AND('Résultats élèves'!K266&gt;=$E$4,'Résultats élèves'!K266&lt;=$E$5),'Résultats élèves'!K266="A"),'Groupes de besoin'!A274,"")</f>
        <v/>
      </c>
      <c r="AS274" s="220" t="str">
        <f>IF(AR274="","",'Résultats élèves'!K266)</f>
        <v/>
      </c>
      <c r="AT274" s="221"/>
      <c r="AU274" s="217" t="str">
        <f>IF(OR('Résultats élèves'!L266&lt;$E$4,'Résultats élèves'!L266="A"),'Groupes de besoin'!A274,"")</f>
        <v/>
      </c>
      <c r="AV274" s="218" t="str">
        <f>IF(AU274="","",'Résultats élèves'!L266)</f>
        <v/>
      </c>
      <c r="AW274" s="219" t="str">
        <f>IF(OR(AND('Résultats élèves'!L266&gt;=$E$4,'Résultats élèves'!L266&lt;=$E$5),'Résultats élèves'!L266="A"),'Groupes de besoin'!A274,"")</f>
        <v/>
      </c>
      <c r="AX274" s="220" t="str">
        <f>IF(AW274="","",'Résultats élèves'!L266)</f>
        <v/>
      </c>
      <c r="AY274" s="221"/>
      <c r="AZ274" s="217" t="str">
        <f>IF(OR('Résultats élèves'!M266&lt;$E$4,'Résultats élèves'!M266="A"),'Groupes de besoin'!A274,"")</f>
        <v/>
      </c>
      <c r="BA274" s="218" t="str">
        <f>IF(AZ274="","",'Résultats élèves'!M266)</f>
        <v/>
      </c>
      <c r="BB274" s="219" t="str">
        <f>IF(OR(AND('Résultats élèves'!M266&gt;=$E$4,'Résultats élèves'!M266&lt;=$E$5),'Résultats élèves'!M266="A"),'Groupes de besoin'!A274,"")</f>
        <v/>
      </c>
      <c r="BC274" s="220" t="str">
        <f>IF(BB274="","",'Résultats élèves'!M266)</f>
        <v/>
      </c>
    </row>
    <row r="275" spans="1:55" s="225" customFormat="1">
      <c r="A275" s="227" t="str">
        <f>IF(Accueil!F276="","",Accueil!F276)</f>
        <v/>
      </c>
      <c r="B275" s="217" t="str">
        <f>IF(OR('Résultats élèves'!D267&lt;$E$4,'Résultats élèves'!D267="A"),'Groupes de besoin'!A275,"")</f>
        <v/>
      </c>
      <c r="C275" s="218" t="str">
        <f>IF(B275="","",'Résultats élèves'!D267)</f>
        <v/>
      </c>
      <c r="D275" s="219" t="str">
        <f>IF(OR(AND('Résultats élèves'!D267&gt;=$E$4,'Résultats élèves'!D267&lt;=$E$5),'Résultats élèves'!D267="A"),'Groupes de besoin'!A275,"")</f>
        <v/>
      </c>
      <c r="E275" s="220" t="str">
        <f>IF(D275="","",'Résultats élèves'!D267)</f>
        <v/>
      </c>
      <c r="F275" s="221"/>
      <c r="G275" s="217" t="str">
        <f>IF(OR('Résultats élèves'!E267&lt;$E$4,'Résultats élèves'!E267="A"),'Groupes de besoin'!A275,"")</f>
        <v/>
      </c>
      <c r="H275" s="218" t="str">
        <f>IF(G275="","",'Résultats élèves'!E267)</f>
        <v/>
      </c>
      <c r="I275" s="219" t="str">
        <f>IF(OR(AND('Résultats élèves'!E267&gt;=$E$4,'Résultats élèves'!E267&lt;=$E$5),'Résultats élèves'!E267="A"),'Groupes de besoin'!A275,"")</f>
        <v/>
      </c>
      <c r="J275" s="220" t="str">
        <f>IF(I275="","",'Résultats élèves'!E267)</f>
        <v/>
      </c>
      <c r="K275" s="221"/>
      <c r="L275" s="217" t="str">
        <f>IF(OR('Résultats élèves'!F267&lt;$E$4,'Résultats élèves'!F267="A"),'Groupes de besoin'!A275,"")</f>
        <v/>
      </c>
      <c r="M275" s="218" t="str">
        <f>IF(L275="","",'Résultats élèves'!F267)</f>
        <v/>
      </c>
      <c r="N275" s="219" t="str">
        <f>IF(OR(AND('Résultats élèves'!F267&gt;=$E$4,'Résultats élèves'!F267&lt;=$E$5),'Résultats élèves'!F267="A"),'Groupes de besoin'!A275,"")</f>
        <v/>
      </c>
      <c r="O275" s="220" t="str">
        <f>IF(N275="","",'Résultats élèves'!F267)</f>
        <v/>
      </c>
      <c r="P275" s="221"/>
      <c r="Q275" s="217" t="str">
        <f>IF(OR('Résultats élèves'!G267&lt;$E$4,'Résultats élèves'!G267="A"),'Groupes de besoin'!A275,"")</f>
        <v/>
      </c>
      <c r="R275" s="218" t="str">
        <f>IF(Q275="","",'Résultats élèves'!G267)</f>
        <v/>
      </c>
      <c r="S275" s="219" t="str">
        <f>IF(OR(AND('Résultats élèves'!G267&gt;=$E$4,'Résultats élèves'!G267&lt;=$E$5),'Résultats élèves'!G267="A"),'Groupes de besoin'!A275,"")</f>
        <v/>
      </c>
      <c r="T275" s="220" t="str">
        <f>IF(S275="","",'Résultats élèves'!G267)</f>
        <v/>
      </c>
      <c r="U275" s="221"/>
      <c r="V275" s="217" t="str">
        <f>IF(OR('Résultats élèves'!H267&lt;$E$4,'Résultats élèves'!H267="A"),'Groupes de besoin'!A275,"")</f>
        <v/>
      </c>
      <c r="W275" s="218" t="str">
        <f>IF(V275="","",'Résultats élèves'!H267)</f>
        <v/>
      </c>
      <c r="X275" s="219" t="str">
        <f>IF(OR(AND('Résultats élèves'!H267&gt;=$E$4,'Résultats élèves'!H267&lt;=$E$5),'Résultats élèves'!H267="A"),'Groupes de besoin'!A275,"")</f>
        <v/>
      </c>
      <c r="Y275" s="220" t="str">
        <f>IF(X275="","",'Résultats élèves'!H267)</f>
        <v/>
      </c>
      <c r="Z275" s="222"/>
      <c r="AA275" s="223">
        <f t="shared" si="5"/>
        <v>24</v>
      </c>
      <c r="AB275" s="224">
        <f t="shared" si="6"/>
        <v>20</v>
      </c>
      <c r="AC275" s="291" t="str">
        <f>IF(AA275&lt;$AA$9,#REF!,"")</f>
        <v/>
      </c>
      <c r="AD275" s="291"/>
      <c r="AE275" s="226"/>
      <c r="AF275" s="217" t="str">
        <f>IF(OR('Résultats élèves'!I267&lt;$E$4,'Résultats élèves'!I267="A"),'Groupes de besoin'!A275,"")</f>
        <v/>
      </c>
      <c r="AG275" s="218" t="str">
        <f>IF(AF275="","",'Résultats élèves'!I267)</f>
        <v/>
      </c>
      <c r="AH275" s="219" t="str">
        <f>IF(OR(AND('Résultats élèves'!I267&gt;=$E$4,'Résultats élèves'!I267&lt;=$E$5),'Résultats élèves'!I267="A"),'Groupes de besoin'!A275,"")</f>
        <v/>
      </c>
      <c r="AI275" s="220" t="str">
        <f>IF(AH275="","",'Résultats élèves'!I267)</f>
        <v/>
      </c>
      <c r="AJ275" s="221"/>
      <c r="AK275" s="217" t="str">
        <f>IF(OR('Résultats élèves'!J267&lt;$E$4,'Résultats élèves'!J267="A"),'Groupes de besoin'!A275,"")</f>
        <v/>
      </c>
      <c r="AL275" s="218" t="str">
        <f>IF(AK275="","",'Résultats élèves'!J267)</f>
        <v/>
      </c>
      <c r="AM275" s="219" t="str">
        <f>IF(OR(AND('Résultats élèves'!J267&gt;=$E$4,'Résultats élèves'!J267&lt;=$E$5),'Résultats élèves'!J267="A"),'Groupes de besoin'!A275,"")</f>
        <v/>
      </c>
      <c r="AN275" s="220" t="str">
        <f>IF(AM275="","",'Résultats élèves'!J267)</f>
        <v/>
      </c>
      <c r="AO275" s="221"/>
      <c r="AP275" s="217" t="str">
        <f>IF(OR('Résultats élèves'!K267&lt;$E$4,'Résultats élèves'!K267="A"),'Groupes de besoin'!A275,"")</f>
        <v/>
      </c>
      <c r="AQ275" s="218" t="str">
        <f>IF(AP275="","",'Résultats élèves'!K267)</f>
        <v/>
      </c>
      <c r="AR275" s="219" t="str">
        <f>IF(OR(AND('Résultats élèves'!K267&gt;=$E$4,'Résultats élèves'!K267&lt;=$E$5),'Résultats élèves'!K267="A"),'Groupes de besoin'!A275,"")</f>
        <v/>
      </c>
      <c r="AS275" s="220" t="str">
        <f>IF(AR275="","",'Résultats élèves'!K267)</f>
        <v/>
      </c>
      <c r="AT275" s="221"/>
      <c r="AU275" s="217" t="str">
        <f>IF(OR('Résultats élèves'!L267&lt;$E$4,'Résultats élèves'!L267="A"),'Groupes de besoin'!A275,"")</f>
        <v/>
      </c>
      <c r="AV275" s="218" t="str">
        <f>IF(AU275="","",'Résultats élèves'!L267)</f>
        <v/>
      </c>
      <c r="AW275" s="219" t="str">
        <f>IF(OR(AND('Résultats élèves'!L267&gt;=$E$4,'Résultats élèves'!L267&lt;=$E$5),'Résultats élèves'!L267="A"),'Groupes de besoin'!A275,"")</f>
        <v/>
      </c>
      <c r="AX275" s="220" t="str">
        <f>IF(AW275="","",'Résultats élèves'!L267)</f>
        <v/>
      </c>
      <c r="AY275" s="221"/>
      <c r="AZ275" s="217" t="str">
        <f>IF(OR('Résultats élèves'!M267&lt;$E$4,'Résultats élèves'!M267="A"),'Groupes de besoin'!A275,"")</f>
        <v/>
      </c>
      <c r="BA275" s="218" t="str">
        <f>IF(AZ275="","",'Résultats élèves'!M267)</f>
        <v/>
      </c>
      <c r="BB275" s="219" t="str">
        <f>IF(OR(AND('Résultats élèves'!M267&gt;=$E$4,'Résultats élèves'!M267&lt;=$E$5),'Résultats élèves'!M267="A"),'Groupes de besoin'!A275,"")</f>
        <v/>
      </c>
      <c r="BC275" s="220" t="str">
        <f>IF(BB275="","",'Résultats élèves'!M267)</f>
        <v/>
      </c>
    </row>
    <row r="276" spans="1:55" s="225" customFormat="1">
      <c r="A276" s="227" t="str">
        <f>IF(Accueil!F277="","",Accueil!F277)</f>
        <v/>
      </c>
      <c r="B276" s="217" t="str">
        <f>IF(OR('Résultats élèves'!D268&lt;$E$4,'Résultats élèves'!D268="A"),'Groupes de besoin'!A276,"")</f>
        <v/>
      </c>
      <c r="C276" s="218" t="str">
        <f>IF(B276="","",'Résultats élèves'!D268)</f>
        <v/>
      </c>
      <c r="D276" s="219" t="str">
        <f>IF(OR(AND('Résultats élèves'!D268&gt;=$E$4,'Résultats élèves'!D268&lt;=$E$5),'Résultats élèves'!D268="A"),'Groupes de besoin'!A276,"")</f>
        <v/>
      </c>
      <c r="E276" s="220" t="str">
        <f>IF(D276="","",'Résultats élèves'!D268)</f>
        <v/>
      </c>
      <c r="F276" s="221"/>
      <c r="G276" s="217" t="str">
        <f>IF(OR('Résultats élèves'!E268&lt;$E$4,'Résultats élèves'!E268="A"),'Groupes de besoin'!A276,"")</f>
        <v/>
      </c>
      <c r="H276" s="218" t="str">
        <f>IF(G276="","",'Résultats élèves'!E268)</f>
        <v/>
      </c>
      <c r="I276" s="219" t="str">
        <f>IF(OR(AND('Résultats élèves'!E268&gt;=$E$4,'Résultats élèves'!E268&lt;=$E$5),'Résultats élèves'!E268="A"),'Groupes de besoin'!A276,"")</f>
        <v/>
      </c>
      <c r="J276" s="220" t="str">
        <f>IF(I276="","",'Résultats élèves'!E268)</f>
        <v/>
      </c>
      <c r="K276" s="221"/>
      <c r="L276" s="217" t="str">
        <f>IF(OR('Résultats élèves'!F268&lt;$E$4,'Résultats élèves'!F268="A"),'Groupes de besoin'!A276,"")</f>
        <v/>
      </c>
      <c r="M276" s="218" t="str">
        <f>IF(L276="","",'Résultats élèves'!F268)</f>
        <v/>
      </c>
      <c r="N276" s="219" t="str">
        <f>IF(OR(AND('Résultats élèves'!F268&gt;=$E$4,'Résultats élèves'!F268&lt;=$E$5),'Résultats élèves'!F268="A"),'Groupes de besoin'!A276,"")</f>
        <v/>
      </c>
      <c r="O276" s="220" t="str">
        <f>IF(N276="","",'Résultats élèves'!F268)</f>
        <v/>
      </c>
      <c r="P276" s="221"/>
      <c r="Q276" s="217" t="str">
        <f>IF(OR('Résultats élèves'!G268&lt;$E$4,'Résultats élèves'!G268="A"),'Groupes de besoin'!A276,"")</f>
        <v/>
      </c>
      <c r="R276" s="218" t="str">
        <f>IF(Q276="","",'Résultats élèves'!G268)</f>
        <v/>
      </c>
      <c r="S276" s="219" t="str">
        <f>IF(OR(AND('Résultats élèves'!G268&gt;=$E$4,'Résultats élèves'!G268&lt;=$E$5),'Résultats élèves'!G268="A"),'Groupes de besoin'!A276,"")</f>
        <v/>
      </c>
      <c r="T276" s="220" t="str">
        <f>IF(S276="","",'Résultats élèves'!G268)</f>
        <v/>
      </c>
      <c r="U276" s="221"/>
      <c r="V276" s="217" t="str">
        <f>IF(OR('Résultats élèves'!H268&lt;$E$4,'Résultats élèves'!H268="A"),'Groupes de besoin'!A276,"")</f>
        <v/>
      </c>
      <c r="W276" s="218" t="str">
        <f>IF(V276="","",'Résultats élèves'!H268)</f>
        <v/>
      </c>
      <c r="X276" s="219" t="str">
        <f>IF(OR(AND('Résultats élèves'!H268&gt;=$E$4,'Résultats élèves'!H268&lt;=$E$5),'Résultats élèves'!H268="A"),'Groupes de besoin'!A276,"")</f>
        <v/>
      </c>
      <c r="Y276" s="220" t="str">
        <f>IF(X276="","",'Résultats élèves'!H268)</f>
        <v/>
      </c>
      <c r="Z276" s="222"/>
      <c r="AA276" s="223">
        <f t="shared" si="5"/>
        <v>24</v>
      </c>
      <c r="AB276" s="224">
        <f t="shared" si="6"/>
        <v>20</v>
      </c>
      <c r="AC276" s="291" t="str">
        <f>IF(AA276&lt;$AA$9,#REF!,"")</f>
        <v/>
      </c>
      <c r="AD276" s="291"/>
      <c r="AE276" s="226"/>
      <c r="AF276" s="217" t="str">
        <f>IF(OR('Résultats élèves'!I268&lt;$E$4,'Résultats élèves'!I268="A"),'Groupes de besoin'!A276,"")</f>
        <v/>
      </c>
      <c r="AG276" s="218" t="str">
        <f>IF(AF276="","",'Résultats élèves'!I268)</f>
        <v/>
      </c>
      <c r="AH276" s="219" t="str">
        <f>IF(OR(AND('Résultats élèves'!I268&gt;=$E$4,'Résultats élèves'!I268&lt;=$E$5),'Résultats élèves'!I268="A"),'Groupes de besoin'!A276,"")</f>
        <v/>
      </c>
      <c r="AI276" s="220" t="str">
        <f>IF(AH276="","",'Résultats élèves'!I268)</f>
        <v/>
      </c>
      <c r="AJ276" s="221"/>
      <c r="AK276" s="217" t="str">
        <f>IF(OR('Résultats élèves'!J268&lt;$E$4,'Résultats élèves'!J268="A"),'Groupes de besoin'!A276,"")</f>
        <v/>
      </c>
      <c r="AL276" s="218" t="str">
        <f>IF(AK276="","",'Résultats élèves'!J268)</f>
        <v/>
      </c>
      <c r="AM276" s="219" t="str">
        <f>IF(OR(AND('Résultats élèves'!J268&gt;=$E$4,'Résultats élèves'!J268&lt;=$E$5),'Résultats élèves'!J268="A"),'Groupes de besoin'!A276,"")</f>
        <v/>
      </c>
      <c r="AN276" s="220" t="str">
        <f>IF(AM276="","",'Résultats élèves'!J268)</f>
        <v/>
      </c>
      <c r="AO276" s="221"/>
      <c r="AP276" s="217" t="str">
        <f>IF(OR('Résultats élèves'!K268&lt;$E$4,'Résultats élèves'!K268="A"),'Groupes de besoin'!A276,"")</f>
        <v/>
      </c>
      <c r="AQ276" s="218" t="str">
        <f>IF(AP276="","",'Résultats élèves'!K268)</f>
        <v/>
      </c>
      <c r="AR276" s="219" t="str">
        <f>IF(OR(AND('Résultats élèves'!K268&gt;=$E$4,'Résultats élèves'!K268&lt;=$E$5),'Résultats élèves'!K268="A"),'Groupes de besoin'!A276,"")</f>
        <v/>
      </c>
      <c r="AS276" s="220" t="str">
        <f>IF(AR276="","",'Résultats élèves'!K268)</f>
        <v/>
      </c>
      <c r="AT276" s="221"/>
      <c r="AU276" s="217" t="str">
        <f>IF(OR('Résultats élèves'!L268&lt;$E$4,'Résultats élèves'!L268="A"),'Groupes de besoin'!A276,"")</f>
        <v/>
      </c>
      <c r="AV276" s="218" t="str">
        <f>IF(AU276="","",'Résultats élèves'!L268)</f>
        <v/>
      </c>
      <c r="AW276" s="219" t="str">
        <f>IF(OR(AND('Résultats élèves'!L268&gt;=$E$4,'Résultats élèves'!L268&lt;=$E$5),'Résultats élèves'!L268="A"),'Groupes de besoin'!A276,"")</f>
        <v/>
      </c>
      <c r="AX276" s="220" t="str">
        <f>IF(AW276="","",'Résultats élèves'!L268)</f>
        <v/>
      </c>
      <c r="AY276" s="221"/>
      <c r="AZ276" s="217" t="str">
        <f>IF(OR('Résultats élèves'!M268&lt;$E$4,'Résultats élèves'!M268="A"),'Groupes de besoin'!A276,"")</f>
        <v/>
      </c>
      <c r="BA276" s="218" t="str">
        <f>IF(AZ276="","",'Résultats élèves'!M268)</f>
        <v/>
      </c>
      <c r="BB276" s="219" t="str">
        <f>IF(OR(AND('Résultats élèves'!M268&gt;=$E$4,'Résultats élèves'!M268&lt;=$E$5),'Résultats élèves'!M268="A"),'Groupes de besoin'!A276,"")</f>
        <v/>
      </c>
      <c r="BC276" s="220" t="str">
        <f>IF(BB276="","",'Résultats élèves'!M268)</f>
        <v/>
      </c>
    </row>
    <row r="277" spans="1:55" s="225" customFormat="1">
      <c r="A277" s="227" t="str">
        <f>IF(Accueil!F278="","",Accueil!F278)</f>
        <v/>
      </c>
      <c r="B277" s="217" t="str">
        <f>IF(OR('Résultats élèves'!D269&lt;$E$4,'Résultats élèves'!D269="A"),'Groupes de besoin'!A277,"")</f>
        <v/>
      </c>
      <c r="C277" s="218" t="str">
        <f>IF(B277="","",'Résultats élèves'!D269)</f>
        <v/>
      </c>
      <c r="D277" s="219" t="str">
        <f>IF(OR(AND('Résultats élèves'!D269&gt;=$E$4,'Résultats élèves'!D269&lt;=$E$5),'Résultats élèves'!D269="A"),'Groupes de besoin'!A277,"")</f>
        <v/>
      </c>
      <c r="E277" s="220" t="str">
        <f>IF(D277="","",'Résultats élèves'!D269)</f>
        <v/>
      </c>
      <c r="F277" s="221"/>
      <c r="G277" s="217" t="str">
        <f>IF(OR('Résultats élèves'!E269&lt;$E$4,'Résultats élèves'!E269="A"),'Groupes de besoin'!A277,"")</f>
        <v/>
      </c>
      <c r="H277" s="218" t="str">
        <f>IF(G277="","",'Résultats élèves'!E269)</f>
        <v/>
      </c>
      <c r="I277" s="219" t="str">
        <f>IF(OR(AND('Résultats élèves'!E269&gt;=$E$4,'Résultats élèves'!E269&lt;=$E$5),'Résultats élèves'!E269="A"),'Groupes de besoin'!A277,"")</f>
        <v/>
      </c>
      <c r="J277" s="220" t="str">
        <f>IF(I277="","",'Résultats élèves'!E269)</f>
        <v/>
      </c>
      <c r="K277" s="221"/>
      <c r="L277" s="217" t="str">
        <f>IF(OR('Résultats élèves'!F269&lt;$E$4,'Résultats élèves'!F269="A"),'Groupes de besoin'!A277,"")</f>
        <v/>
      </c>
      <c r="M277" s="218" t="str">
        <f>IF(L277="","",'Résultats élèves'!F269)</f>
        <v/>
      </c>
      <c r="N277" s="219" t="str">
        <f>IF(OR(AND('Résultats élèves'!F269&gt;=$E$4,'Résultats élèves'!F269&lt;=$E$5),'Résultats élèves'!F269="A"),'Groupes de besoin'!A277,"")</f>
        <v/>
      </c>
      <c r="O277" s="220" t="str">
        <f>IF(N277="","",'Résultats élèves'!F269)</f>
        <v/>
      </c>
      <c r="P277" s="221"/>
      <c r="Q277" s="217" t="str">
        <f>IF(OR('Résultats élèves'!G269&lt;$E$4,'Résultats élèves'!G269="A"),'Groupes de besoin'!A277,"")</f>
        <v/>
      </c>
      <c r="R277" s="218" t="str">
        <f>IF(Q277="","",'Résultats élèves'!G269)</f>
        <v/>
      </c>
      <c r="S277" s="219" t="str">
        <f>IF(OR(AND('Résultats élèves'!G269&gt;=$E$4,'Résultats élèves'!G269&lt;=$E$5),'Résultats élèves'!G269="A"),'Groupes de besoin'!A277,"")</f>
        <v/>
      </c>
      <c r="T277" s="220" t="str">
        <f>IF(S277="","",'Résultats élèves'!G269)</f>
        <v/>
      </c>
      <c r="U277" s="221"/>
      <c r="V277" s="217" t="str">
        <f>IF(OR('Résultats élèves'!H269&lt;$E$4,'Résultats élèves'!H269="A"),'Groupes de besoin'!A277,"")</f>
        <v/>
      </c>
      <c r="W277" s="218" t="str">
        <f>IF(V277="","",'Résultats élèves'!H269)</f>
        <v/>
      </c>
      <c r="X277" s="219" t="str">
        <f>IF(OR(AND('Résultats élèves'!H269&gt;=$E$4,'Résultats élèves'!H269&lt;=$E$5),'Résultats élèves'!H269="A"),'Groupes de besoin'!A277,"")</f>
        <v/>
      </c>
      <c r="Y277" s="220" t="str">
        <f>IF(X277="","",'Résultats élèves'!H269)</f>
        <v/>
      </c>
      <c r="Z277" s="222"/>
      <c r="AA277" s="223">
        <f t="shared" si="5"/>
        <v>24</v>
      </c>
      <c r="AB277" s="224">
        <f t="shared" si="6"/>
        <v>20</v>
      </c>
      <c r="AC277" s="291" t="str">
        <f>IF(AA277&lt;$AA$9,#REF!,"")</f>
        <v/>
      </c>
      <c r="AD277" s="291"/>
      <c r="AE277" s="226"/>
      <c r="AF277" s="217" t="str">
        <f>IF(OR('Résultats élèves'!I269&lt;$E$4,'Résultats élèves'!I269="A"),'Groupes de besoin'!A277,"")</f>
        <v/>
      </c>
      <c r="AG277" s="218" t="str">
        <f>IF(AF277="","",'Résultats élèves'!I269)</f>
        <v/>
      </c>
      <c r="AH277" s="219" t="str">
        <f>IF(OR(AND('Résultats élèves'!I269&gt;=$E$4,'Résultats élèves'!I269&lt;=$E$5),'Résultats élèves'!I269="A"),'Groupes de besoin'!A277,"")</f>
        <v/>
      </c>
      <c r="AI277" s="220" t="str">
        <f>IF(AH277="","",'Résultats élèves'!I269)</f>
        <v/>
      </c>
      <c r="AJ277" s="221"/>
      <c r="AK277" s="217" t="str">
        <f>IF(OR('Résultats élèves'!J269&lt;$E$4,'Résultats élèves'!J269="A"),'Groupes de besoin'!A277,"")</f>
        <v/>
      </c>
      <c r="AL277" s="218" t="str">
        <f>IF(AK277="","",'Résultats élèves'!J269)</f>
        <v/>
      </c>
      <c r="AM277" s="219" t="str">
        <f>IF(OR(AND('Résultats élèves'!J269&gt;=$E$4,'Résultats élèves'!J269&lt;=$E$5),'Résultats élèves'!J269="A"),'Groupes de besoin'!A277,"")</f>
        <v/>
      </c>
      <c r="AN277" s="220" t="str">
        <f>IF(AM277="","",'Résultats élèves'!J269)</f>
        <v/>
      </c>
      <c r="AO277" s="221"/>
      <c r="AP277" s="217" t="str">
        <f>IF(OR('Résultats élèves'!K269&lt;$E$4,'Résultats élèves'!K269="A"),'Groupes de besoin'!A277,"")</f>
        <v/>
      </c>
      <c r="AQ277" s="218" t="str">
        <f>IF(AP277="","",'Résultats élèves'!K269)</f>
        <v/>
      </c>
      <c r="AR277" s="219" t="str">
        <f>IF(OR(AND('Résultats élèves'!K269&gt;=$E$4,'Résultats élèves'!K269&lt;=$E$5),'Résultats élèves'!K269="A"),'Groupes de besoin'!A277,"")</f>
        <v/>
      </c>
      <c r="AS277" s="220" t="str">
        <f>IF(AR277="","",'Résultats élèves'!K269)</f>
        <v/>
      </c>
      <c r="AT277" s="221"/>
      <c r="AU277" s="217" t="str">
        <f>IF(OR('Résultats élèves'!L269&lt;$E$4,'Résultats élèves'!L269="A"),'Groupes de besoin'!A277,"")</f>
        <v/>
      </c>
      <c r="AV277" s="218" t="str">
        <f>IF(AU277="","",'Résultats élèves'!L269)</f>
        <v/>
      </c>
      <c r="AW277" s="219" t="str">
        <f>IF(OR(AND('Résultats élèves'!L269&gt;=$E$4,'Résultats élèves'!L269&lt;=$E$5),'Résultats élèves'!L269="A"),'Groupes de besoin'!A277,"")</f>
        <v/>
      </c>
      <c r="AX277" s="220" t="str">
        <f>IF(AW277="","",'Résultats élèves'!L269)</f>
        <v/>
      </c>
      <c r="AY277" s="221"/>
      <c r="AZ277" s="217" t="str">
        <f>IF(OR('Résultats élèves'!M269&lt;$E$4,'Résultats élèves'!M269="A"),'Groupes de besoin'!A277,"")</f>
        <v/>
      </c>
      <c r="BA277" s="218" t="str">
        <f>IF(AZ277="","",'Résultats élèves'!M269)</f>
        <v/>
      </c>
      <c r="BB277" s="219" t="str">
        <f>IF(OR(AND('Résultats élèves'!M269&gt;=$E$4,'Résultats élèves'!M269&lt;=$E$5),'Résultats élèves'!M269="A"),'Groupes de besoin'!A277,"")</f>
        <v/>
      </c>
      <c r="BC277" s="220" t="str">
        <f>IF(BB277="","",'Résultats élèves'!M269)</f>
        <v/>
      </c>
    </row>
    <row r="278" spans="1:55" s="225" customFormat="1">
      <c r="A278" s="227" t="str">
        <f>IF(Accueil!F279="","",Accueil!F279)</f>
        <v/>
      </c>
      <c r="B278" s="217" t="str">
        <f>IF(OR('Résultats élèves'!D270&lt;$E$4,'Résultats élèves'!D270="A"),'Groupes de besoin'!A278,"")</f>
        <v/>
      </c>
      <c r="C278" s="218" t="str">
        <f>IF(B278="","",'Résultats élèves'!D270)</f>
        <v/>
      </c>
      <c r="D278" s="219" t="str">
        <f>IF(OR(AND('Résultats élèves'!D270&gt;=$E$4,'Résultats élèves'!D270&lt;=$E$5),'Résultats élèves'!D270="A"),'Groupes de besoin'!A278,"")</f>
        <v/>
      </c>
      <c r="E278" s="220" t="str">
        <f>IF(D278="","",'Résultats élèves'!D270)</f>
        <v/>
      </c>
      <c r="F278" s="221"/>
      <c r="G278" s="217" t="str">
        <f>IF(OR('Résultats élèves'!E270&lt;$E$4,'Résultats élèves'!E270="A"),'Groupes de besoin'!A278,"")</f>
        <v/>
      </c>
      <c r="H278" s="218" t="str">
        <f>IF(G278="","",'Résultats élèves'!E270)</f>
        <v/>
      </c>
      <c r="I278" s="219" t="str">
        <f>IF(OR(AND('Résultats élèves'!E270&gt;=$E$4,'Résultats élèves'!E270&lt;=$E$5),'Résultats élèves'!E270="A"),'Groupes de besoin'!A278,"")</f>
        <v/>
      </c>
      <c r="J278" s="220" t="str">
        <f>IF(I278="","",'Résultats élèves'!E270)</f>
        <v/>
      </c>
      <c r="K278" s="221"/>
      <c r="L278" s="217" t="str">
        <f>IF(OR('Résultats élèves'!F270&lt;$E$4,'Résultats élèves'!F270="A"),'Groupes de besoin'!A278,"")</f>
        <v/>
      </c>
      <c r="M278" s="218" t="str">
        <f>IF(L278="","",'Résultats élèves'!F270)</f>
        <v/>
      </c>
      <c r="N278" s="219" t="str">
        <f>IF(OR(AND('Résultats élèves'!F270&gt;=$E$4,'Résultats élèves'!F270&lt;=$E$5),'Résultats élèves'!F270="A"),'Groupes de besoin'!A278,"")</f>
        <v/>
      </c>
      <c r="O278" s="220" t="str">
        <f>IF(N278="","",'Résultats élèves'!F270)</f>
        <v/>
      </c>
      <c r="P278" s="221"/>
      <c r="Q278" s="217" t="str">
        <f>IF(OR('Résultats élèves'!G270&lt;$E$4,'Résultats élèves'!G270="A"),'Groupes de besoin'!A278,"")</f>
        <v/>
      </c>
      <c r="R278" s="218" t="str">
        <f>IF(Q278="","",'Résultats élèves'!G270)</f>
        <v/>
      </c>
      <c r="S278" s="219" t="str">
        <f>IF(OR(AND('Résultats élèves'!G270&gt;=$E$4,'Résultats élèves'!G270&lt;=$E$5),'Résultats élèves'!G270="A"),'Groupes de besoin'!A278,"")</f>
        <v/>
      </c>
      <c r="T278" s="220" t="str">
        <f>IF(S278="","",'Résultats élèves'!G270)</f>
        <v/>
      </c>
      <c r="U278" s="221"/>
      <c r="V278" s="217" t="str">
        <f>IF(OR('Résultats élèves'!H270&lt;$E$4,'Résultats élèves'!H270="A"),'Groupes de besoin'!A278,"")</f>
        <v/>
      </c>
      <c r="W278" s="218" t="str">
        <f>IF(V278="","",'Résultats élèves'!H270)</f>
        <v/>
      </c>
      <c r="X278" s="219" t="str">
        <f>IF(OR(AND('Résultats élèves'!H270&gt;=$E$4,'Résultats élèves'!H270&lt;=$E$5),'Résultats élèves'!H270="A"),'Groupes de besoin'!A278,"")</f>
        <v/>
      </c>
      <c r="Y278" s="220" t="str">
        <f>IF(X278="","",'Résultats élèves'!H270)</f>
        <v/>
      </c>
      <c r="Z278" s="222"/>
      <c r="AA278" s="223">
        <f t="shared" si="5"/>
        <v>24</v>
      </c>
      <c r="AB278" s="224">
        <f t="shared" si="6"/>
        <v>20</v>
      </c>
      <c r="AC278" s="291" t="str">
        <f>IF(AA278&lt;$AA$9,#REF!,"")</f>
        <v/>
      </c>
      <c r="AD278" s="291"/>
      <c r="AE278" s="226"/>
      <c r="AF278" s="217" t="str">
        <f>IF(OR('Résultats élèves'!I270&lt;$E$4,'Résultats élèves'!I270="A"),'Groupes de besoin'!A278,"")</f>
        <v/>
      </c>
      <c r="AG278" s="218" t="str">
        <f>IF(AF278="","",'Résultats élèves'!I270)</f>
        <v/>
      </c>
      <c r="AH278" s="219" t="str">
        <f>IF(OR(AND('Résultats élèves'!I270&gt;=$E$4,'Résultats élèves'!I270&lt;=$E$5),'Résultats élèves'!I270="A"),'Groupes de besoin'!A278,"")</f>
        <v/>
      </c>
      <c r="AI278" s="220" t="str">
        <f>IF(AH278="","",'Résultats élèves'!I270)</f>
        <v/>
      </c>
      <c r="AJ278" s="221"/>
      <c r="AK278" s="217" t="str">
        <f>IF(OR('Résultats élèves'!J270&lt;$E$4,'Résultats élèves'!J270="A"),'Groupes de besoin'!A278,"")</f>
        <v/>
      </c>
      <c r="AL278" s="218" t="str">
        <f>IF(AK278="","",'Résultats élèves'!J270)</f>
        <v/>
      </c>
      <c r="AM278" s="219" t="str">
        <f>IF(OR(AND('Résultats élèves'!J270&gt;=$E$4,'Résultats élèves'!J270&lt;=$E$5),'Résultats élèves'!J270="A"),'Groupes de besoin'!A278,"")</f>
        <v/>
      </c>
      <c r="AN278" s="220" t="str">
        <f>IF(AM278="","",'Résultats élèves'!J270)</f>
        <v/>
      </c>
      <c r="AO278" s="221"/>
      <c r="AP278" s="217" t="str">
        <f>IF(OR('Résultats élèves'!K270&lt;$E$4,'Résultats élèves'!K270="A"),'Groupes de besoin'!A278,"")</f>
        <v/>
      </c>
      <c r="AQ278" s="218" t="str">
        <f>IF(AP278="","",'Résultats élèves'!K270)</f>
        <v/>
      </c>
      <c r="AR278" s="219" t="str">
        <f>IF(OR(AND('Résultats élèves'!K270&gt;=$E$4,'Résultats élèves'!K270&lt;=$E$5),'Résultats élèves'!K270="A"),'Groupes de besoin'!A278,"")</f>
        <v/>
      </c>
      <c r="AS278" s="220" t="str">
        <f>IF(AR278="","",'Résultats élèves'!K270)</f>
        <v/>
      </c>
      <c r="AT278" s="221"/>
      <c r="AU278" s="217" t="str">
        <f>IF(OR('Résultats élèves'!L270&lt;$E$4,'Résultats élèves'!L270="A"),'Groupes de besoin'!A278,"")</f>
        <v/>
      </c>
      <c r="AV278" s="218" t="str">
        <f>IF(AU278="","",'Résultats élèves'!L270)</f>
        <v/>
      </c>
      <c r="AW278" s="219" t="str">
        <f>IF(OR(AND('Résultats élèves'!L270&gt;=$E$4,'Résultats élèves'!L270&lt;=$E$5),'Résultats élèves'!L270="A"),'Groupes de besoin'!A278,"")</f>
        <v/>
      </c>
      <c r="AX278" s="220" t="str">
        <f>IF(AW278="","",'Résultats élèves'!L270)</f>
        <v/>
      </c>
      <c r="AY278" s="221"/>
      <c r="AZ278" s="217" t="str">
        <f>IF(OR('Résultats élèves'!M270&lt;$E$4,'Résultats élèves'!M270="A"),'Groupes de besoin'!A278,"")</f>
        <v/>
      </c>
      <c r="BA278" s="218" t="str">
        <f>IF(AZ278="","",'Résultats élèves'!M270)</f>
        <v/>
      </c>
      <c r="BB278" s="219" t="str">
        <f>IF(OR(AND('Résultats élèves'!M270&gt;=$E$4,'Résultats élèves'!M270&lt;=$E$5),'Résultats élèves'!M270="A"),'Groupes de besoin'!A278,"")</f>
        <v/>
      </c>
      <c r="BC278" s="220" t="str">
        <f>IF(BB278="","",'Résultats élèves'!M270)</f>
        <v/>
      </c>
    </row>
    <row r="279" spans="1:55" s="225" customFormat="1">
      <c r="A279" s="227" t="str">
        <f>IF(Accueil!F280="","",Accueil!F280)</f>
        <v/>
      </c>
      <c r="B279" s="217" t="str">
        <f>IF(OR('Résultats élèves'!D271&lt;$E$4,'Résultats élèves'!D271="A"),'Groupes de besoin'!A279,"")</f>
        <v/>
      </c>
      <c r="C279" s="218" t="str">
        <f>IF(B279="","",'Résultats élèves'!D271)</f>
        <v/>
      </c>
      <c r="D279" s="219" t="str">
        <f>IF(OR(AND('Résultats élèves'!D271&gt;=$E$4,'Résultats élèves'!D271&lt;=$E$5),'Résultats élèves'!D271="A"),'Groupes de besoin'!A279,"")</f>
        <v/>
      </c>
      <c r="E279" s="220" t="str">
        <f>IF(D279="","",'Résultats élèves'!D271)</f>
        <v/>
      </c>
      <c r="F279" s="221"/>
      <c r="G279" s="217" t="str">
        <f>IF(OR('Résultats élèves'!E271&lt;$E$4,'Résultats élèves'!E271="A"),'Groupes de besoin'!A279,"")</f>
        <v/>
      </c>
      <c r="H279" s="218" t="str">
        <f>IF(G279="","",'Résultats élèves'!E271)</f>
        <v/>
      </c>
      <c r="I279" s="219" t="str">
        <f>IF(OR(AND('Résultats élèves'!E271&gt;=$E$4,'Résultats élèves'!E271&lt;=$E$5),'Résultats élèves'!E271="A"),'Groupes de besoin'!A279,"")</f>
        <v/>
      </c>
      <c r="J279" s="220" t="str">
        <f>IF(I279="","",'Résultats élèves'!E271)</f>
        <v/>
      </c>
      <c r="K279" s="221"/>
      <c r="L279" s="217" t="str">
        <f>IF(OR('Résultats élèves'!F271&lt;$E$4,'Résultats élèves'!F271="A"),'Groupes de besoin'!A279,"")</f>
        <v/>
      </c>
      <c r="M279" s="218" t="str">
        <f>IF(L279="","",'Résultats élèves'!F271)</f>
        <v/>
      </c>
      <c r="N279" s="219" t="str">
        <f>IF(OR(AND('Résultats élèves'!F271&gt;=$E$4,'Résultats élèves'!F271&lt;=$E$5),'Résultats élèves'!F271="A"),'Groupes de besoin'!A279,"")</f>
        <v/>
      </c>
      <c r="O279" s="220" t="str">
        <f>IF(N279="","",'Résultats élèves'!F271)</f>
        <v/>
      </c>
      <c r="P279" s="221"/>
      <c r="Q279" s="217" t="str">
        <f>IF(OR('Résultats élèves'!G271&lt;$E$4,'Résultats élèves'!G271="A"),'Groupes de besoin'!A279,"")</f>
        <v/>
      </c>
      <c r="R279" s="218" t="str">
        <f>IF(Q279="","",'Résultats élèves'!G271)</f>
        <v/>
      </c>
      <c r="S279" s="219" t="str">
        <f>IF(OR(AND('Résultats élèves'!G271&gt;=$E$4,'Résultats élèves'!G271&lt;=$E$5),'Résultats élèves'!G271="A"),'Groupes de besoin'!A279,"")</f>
        <v/>
      </c>
      <c r="T279" s="220" t="str">
        <f>IF(S279="","",'Résultats élèves'!G271)</f>
        <v/>
      </c>
      <c r="U279" s="221"/>
      <c r="V279" s="217" t="str">
        <f>IF(OR('Résultats élèves'!H271&lt;$E$4,'Résultats élèves'!H271="A"),'Groupes de besoin'!A279,"")</f>
        <v/>
      </c>
      <c r="W279" s="218" t="str">
        <f>IF(V279="","",'Résultats élèves'!H271)</f>
        <v/>
      </c>
      <c r="X279" s="219" t="str">
        <f>IF(OR(AND('Résultats élèves'!H271&gt;=$E$4,'Résultats élèves'!H271&lt;=$E$5),'Résultats élèves'!H271="A"),'Groupes de besoin'!A279,"")</f>
        <v/>
      </c>
      <c r="Y279" s="220" t="str">
        <f>IF(X279="","",'Résultats élèves'!H271)</f>
        <v/>
      </c>
      <c r="Z279" s="222"/>
      <c r="AA279" s="223">
        <f t="shared" si="5"/>
        <v>24</v>
      </c>
      <c r="AB279" s="224">
        <f t="shared" si="6"/>
        <v>20</v>
      </c>
      <c r="AC279" s="291" t="str">
        <f>IF(AA279&lt;$AA$9,#REF!,"")</f>
        <v/>
      </c>
      <c r="AD279" s="291"/>
      <c r="AE279" s="226"/>
      <c r="AF279" s="217" t="str">
        <f>IF(OR('Résultats élèves'!I271&lt;$E$4,'Résultats élèves'!I271="A"),'Groupes de besoin'!A279,"")</f>
        <v/>
      </c>
      <c r="AG279" s="218" t="str">
        <f>IF(AF279="","",'Résultats élèves'!I271)</f>
        <v/>
      </c>
      <c r="AH279" s="219" t="str">
        <f>IF(OR(AND('Résultats élèves'!I271&gt;=$E$4,'Résultats élèves'!I271&lt;=$E$5),'Résultats élèves'!I271="A"),'Groupes de besoin'!A279,"")</f>
        <v/>
      </c>
      <c r="AI279" s="220" t="str">
        <f>IF(AH279="","",'Résultats élèves'!I271)</f>
        <v/>
      </c>
      <c r="AJ279" s="221"/>
      <c r="AK279" s="217" t="str">
        <f>IF(OR('Résultats élèves'!J271&lt;$E$4,'Résultats élèves'!J271="A"),'Groupes de besoin'!A279,"")</f>
        <v/>
      </c>
      <c r="AL279" s="218" t="str">
        <f>IF(AK279="","",'Résultats élèves'!J271)</f>
        <v/>
      </c>
      <c r="AM279" s="219" t="str">
        <f>IF(OR(AND('Résultats élèves'!J271&gt;=$E$4,'Résultats élèves'!J271&lt;=$E$5),'Résultats élèves'!J271="A"),'Groupes de besoin'!A279,"")</f>
        <v/>
      </c>
      <c r="AN279" s="220" t="str">
        <f>IF(AM279="","",'Résultats élèves'!J271)</f>
        <v/>
      </c>
      <c r="AO279" s="221"/>
      <c r="AP279" s="217" t="str">
        <f>IF(OR('Résultats élèves'!K271&lt;$E$4,'Résultats élèves'!K271="A"),'Groupes de besoin'!A279,"")</f>
        <v/>
      </c>
      <c r="AQ279" s="218" t="str">
        <f>IF(AP279="","",'Résultats élèves'!K271)</f>
        <v/>
      </c>
      <c r="AR279" s="219" t="str">
        <f>IF(OR(AND('Résultats élèves'!K271&gt;=$E$4,'Résultats élèves'!K271&lt;=$E$5),'Résultats élèves'!K271="A"),'Groupes de besoin'!A279,"")</f>
        <v/>
      </c>
      <c r="AS279" s="220" t="str">
        <f>IF(AR279="","",'Résultats élèves'!K271)</f>
        <v/>
      </c>
      <c r="AT279" s="221"/>
      <c r="AU279" s="217" t="str">
        <f>IF(OR('Résultats élèves'!L271&lt;$E$4,'Résultats élèves'!L271="A"),'Groupes de besoin'!A279,"")</f>
        <v/>
      </c>
      <c r="AV279" s="218" t="str">
        <f>IF(AU279="","",'Résultats élèves'!L271)</f>
        <v/>
      </c>
      <c r="AW279" s="219" t="str">
        <f>IF(OR(AND('Résultats élèves'!L271&gt;=$E$4,'Résultats élèves'!L271&lt;=$E$5),'Résultats élèves'!L271="A"),'Groupes de besoin'!A279,"")</f>
        <v/>
      </c>
      <c r="AX279" s="220" t="str">
        <f>IF(AW279="","",'Résultats élèves'!L271)</f>
        <v/>
      </c>
      <c r="AY279" s="221"/>
      <c r="AZ279" s="217" t="str">
        <f>IF(OR('Résultats élèves'!M271&lt;$E$4,'Résultats élèves'!M271="A"),'Groupes de besoin'!A279,"")</f>
        <v/>
      </c>
      <c r="BA279" s="218" t="str">
        <f>IF(AZ279="","",'Résultats élèves'!M271)</f>
        <v/>
      </c>
      <c r="BB279" s="219" t="str">
        <f>IF(OR(AND('Résultats élèves'!M271&gt;=$E$4,'Résultats élèves'!M271&lt;=$E$5),'Résultats élèves'!M271="A"),'Groupes de besoin'!A279,"")</f>
        <v/>
      </c>
      <c r="BC279" s="220" t="str">
        <f>IF(BB279="","",'Résultats élèves'!M271)</f>
        <v/>
      </c>
    </row>
    <row r="280" spans="1:55" s="225" customFormat="1">
      <c r="A280" s="227" t="str">
        <f>IF(Accueil!F281="","",Accueil!F281)</f>
        <v/>
      </c>
      <c r="B280" s="217" t="str">
        <f>IF(OR('Résultats élèves'!D272&lt;$E$4,'Résultats élèves'!D272="A"),'Groupes de besoin'!A280,"")</f>
        <v/>
      </c>
      <c r="C280" s="218" t="str">
        <f>IF(B280="","",'Résultats élèves'!D272)</f>
        <v/>
      </c>
      <c r="D280" s="219" t="str">
        <f>IF(OR(AND('Résultats élèves'!D272&gt;=$E$4,'Résultats élèves'!D272&lt;=$E$5),'Résultats élèves'!D272="A"),'Groupes de besoin'!A280,"")</f>
        <v/>
      </c>
      <c r="E280" s="220" t="str">
        <f>IF(D280="","",'Résultats élèves'!D272)</f>
        <v/>
      </c>
      <c r="F280" s="221"/>
      <c r="G280" s="217" t="str">
        <f>IF(OR('Résultats élèves'!E272&lt;$E$4,'Résultats élèves'!E272="A"),'Groupes de besoin'!A280,"")</f>
        <v/>
      </c>
      <c r="H280" s="218" t="str">
        <f>IF(G280="","",'Résultats élèves'!E272)</f>
        <v/>
      </c>
      <c r="I280" s="219" t="str">
        <f>IF(OR(AND('Résultats élèves'!E272&gt;=$E$4,'Résultats élèves'!E272&lt;=$E$5),'Résultats élèves'!E272="A"),'Groupes de besoin'!A280,"")</f>
        <v/>
      </c>
      <c r="J280" s="220" t="str">
        <f>IF(I280="","",'Résultats élèves'!E272)</f>
        <v/>
      </c>
      <c r="K280" s="221"/>
      <c r="L280" s="217" t="str">
        <f>IF(OR('Résultats élèves'!F272&lt;$E$4,'Résultats élèves'!F272="A"),'Groupes de besoin'!A280,"")</f>
        <v/>
      </c>
      <c r="M280" s="218" t="str">
        <f>IF(L280="","",'Résultats élèves'!F272)</f>
        <v/>
      </c>
      <c r="N280" s="219" t="str">
        <f>IF(OR(AND('Résultats élèves'!F272&gt;=$E$4,'Résultats élèves'!F272&lt;=$E$5),'Résultats élèves'!F272="A"),'Groupes de besoin'!A280,"")</f>
        <v/>
      </c>
      <c r="O280" s="220" t="str">
        <f>IF(N280="","",'Résultats élèves'!F272)</f>
        <v/>
      </c>
      <c r="P280" s="221"/>
      <c r="Q280" s="217" t="str">
        <f>IF(OR('Résultats élèves'!G272&lt;$E$4,'Résultats élèves'!G272="A"),'Groupes de besoin'!A280,"")</f>
        <v/>
      </c>
      <c r="R280" s="218" t="str">
        <f>IF(Q280="","",'Résultats élèves'!G272)</f>
        <v/>
      </c>
      <c r="S280" s="219" t="str">
        <f>IF(OR(AND('Résultats élèves'!G272&gt;=$E$4,'Résultats élèves'!G272&lt;=$E$5),'Résultats élèves'!G272="A"),'Groupes de besoin'!A280,"")</f>
        <v/>
      </c>
      <c r="T280" s="220" t="str">
        <f>IF(S280="","",'Résultats élèves'!G272)</f>
        <v/>
      </c>
      <c r="U280" s="221"/>
      <c r="V280" s="217" t="str">
        <f>IF(OR('Résultats élèves'!H272&lt;$E$4,'Résultats élèves'!H272="A"),'Groupes de besoin'!A280,"")</f>
        <v/>
      </c>
      <c r="W280" s="218" t="str">
        <f>IF(V280="","",'Résultats élèves'!H272)</f>
        <v/>
      </c>
      <c r="X280" s="219" t="str">
        <f>IF(OR(AND('Résultats élèves'!H272&gt;=$E$4,'Résultats élèves'!H272&lt;=$E$5),'Résultats élèves'!H272="A"),'Groupes de besoin'!A280,"")</f>
        <v/>
      </c>
      <c r="Y280" s="220" t="str">
        <f>IF(X280="","",'Résultats élèves'!H272)</f>
        <v/>
      </c>
      <c r="Z280" s="222"/>
      <c r="AA280" s="223">
        <f t="shared" si="5"/>
        <v>24</v>
      </c>
      <c r="AB280" s="224">
        <f t="shared" si="6"/>
        <v>20</v>
      </c>
      <c r="AC280" s="291" t="str">
        <f>IF(AA280&lt;$AA$9,#REF!,"")</f>
        <v/>
      </c>
      <c r="AD280" s="291"/>
      <c r="AE280" s="226"/>
      <c r="AF280" s="217" t="str">
        <f>IF(OR('Résultats élèves'!I272&lt;$E$4,'Résultats élèves'!I272="A"),'Groupes de besoin'!A280,"")</f>
        <v/>
      </c>
      <c r="AG280" s="218" t="str">
        <f>IF(AF280="","",'Résultats élèves'!I272)</f>
        <v/>
      </c>
      <c r="AH280" s="219" t="str">
        <f>IF(OR(AND('Résultats élèves'!I272&gt;=$E$4,'Résultats élèves'!I272&lt;=$E$5),'Résultats élèves'!I272="A"),'Groupes de besoin'!A280,"")</f>
        <v/>
      </c>
      <c r="AI280" s="220" t="str">
        <f>IF(AH280="","",'Résultats élèves'!I272)</f>
        <v/>
      </c>
      <c r="AJ280" s="221"/>
      <c r="AK280" s="217" t="str">
        <f>IF(OR('Résultats élèves'!J272&lt;$E$4,'Résultats élèves'!J272="A"),'Groupes de besoin'!A280,"")</f>
        <v/>
      </c>
      <c r="AL280" s="218" t="str">
        <f>IF(AK280="","",'Résultats élèves'!J272)</f>
        <v/>
      </c>
      <c r="AM280" s="219" t="str">
        <f>IF(OR(AND('Résultats élèves'!J272&gt;=$E$4,'Résultats élèves'!J272&lt;=$E$5),'Résultats élèves'!J272="A"),'Groupes de besoin'!A280,"")</f>
        <v/>
      </c>
      <c r="AN280" s="220" t="str">
        <f>IF(AM280="","",'Résultats élèves'!J272)</f>
        <v/>
      </c>
      <c r="AO280" s="221"/>
      <c r="AP280" s="217" t="str">
        <f>IF(OR('Résultats élèves'!K272&lt;$E$4,'Résultats élèves'!K272="A"),'Groupes de besoin'!A280,"")</f>
        <v/>
      </c>
      <c r="AQ280" s="218" t="str">
        <f>IF(AP280="","",'Résultats élèves'!K272)</f>
        <v/>
      </c>
      <c r="AR280" s="219" t="str">
        <f>IF(OR(AND('Résultats élèves'!K272&gt;=$E$4,'Résultats élèves'!K272&lt;=$E$5),'Résultats élèves'!K272="A"),'Groupes de besoin'!A280,"")</f>
        <v/>
      </c>
      <c r="AS280" s="220" t="str">
        <f>IF(AR280="","",'Résultats élèves'!K272)</f>
        <v/>
      </c>
      <c r="AT280" s="221"/>
      <c r="AU280" s="217" t="str">
        <f>IF(OR('Résultats élèves'!L272&lt;$E$4,'Résultats élèves'!L272="A"),'Groupes de besoin'!A280,"")</f>
        <v/>
      </c>
      <c r="AV280" s="218" t="str">
        <f>IF(AU280="","",'Résultats élèves'!L272)</f>
        <v/>
      </c>
      <c r="AW280" s="219" t="str">
        <f>IF(OR(AND('Résultats élèves'!L272&gt;=$E$4,'Résultats élèves'!L272&lt;=$E$5),'Résultats élèves'!L272="A"),'Groupes de besoin'!A280,"")</f>
        <v/>
      </c>
      <c r="AX280" s="220" t="str">
        <f>IF(AW280="","",'Résultats élèves'!L272)</f>
        <v/>
      </c>
      <c r="AY280" s="221"/>
      <c r="AZ280" s="217" t="str">
        <f>IF(OR('Résultats élèves'!M272&lt;$E$4,'Résultats élèves'!M272="A"),'Groupes de besoin'!A280,"")</f>
        <v/>
      </c>
      <c r="BA280" s="218" t="str">
        <f>IF(AZ280="","",'Résultats élèves'!M272)</f>
        <v/>
      </c>
      <c r="BB280" s="219" t="str">
        <f>IF(OR(AND('Résultats élèves'!M272&gt;=$E$4,'Résultats élèves'!M272&lt;=$E$5),'Résultats élèves'!M272="A"),'Groupes de besoin'!A280,"")</f>
        <v/>
      </c>
      <c r="BC280" s="220" t="str">
        <f>IF(BB280="","",'Résultats élèves'!M272)</f>
        <v/>
      </c>
    </row>
    <row r="281" spans="1:55" s="225" customFormat="1">
      <c r="A281" s="227" t="str">
        <f>IF(Accueil!F282="","",Accueil!F282)</f>
        <v/>
      </c>
      <c r="B281" s="217" t="str">
        <f>IF(OR('Résultats élèves'!D273&lt;$E$4,'Résultats élèves'!D273="A"),'Groupes de besoin'!A281,"")</f>
        <v/>
      </c>
      <c r="C281" s="218" t="str">
        <f>IF(B281="","",'Résultats élèves'!D273)</f>
        <v/>
      </c>
      <c r="D281" s="219" t="str">
        <f>IF(OR(AND('Résultats élèves'!D273&gt;=$E$4,'Résultats élèves'!D273&lt;=$E$5),'Résultats élèves'!D273="A"),'Groupes de besoin'!A281,"")</f>
        <v/>
      </c>
      <c r="E281" s="220" t="str">
        <f>IF(D281="","",'Résultats élèves'!D273)</f>
        <v/>
      </c>
      <c r="F281" s="221"/>
      <c r="G281" s="217" t="str">
        <f>IF(OR('Résultats élèves'!E273&lt;$E$4,'Résultats élèves'!E273="A"),'Groupes de besoin'!A281,"")</f>
        <v/>
      </c>
      <c r="H281" s="218" t="str">
        <f>IF(G281="","",'Résultats élèves'!E273)</f>
        <v/>
      </c>
      <c r="I281" s="219" t="str">
        <f>IF(OR(AND('Résultats élèves'!E273&gt;=$E$4,'Résultats élèves'!E273&lt;=$E$5),'Résultats élèves'!E273="A"),'Groupes de besoin'!A281,"")</f>
        <v/>
      </c>
      <c r="J281" s="220" t="str">
        <f>IF(I281="","",'Résultats élèves'!E273)</f>
        <v/>
      </c>
      <c r="K281" s="221"/>
      <c r="L281" s="217" t="str">
        <f>IF(OR('Résultats élèves'!F273&lt;$E$4,'Résultats élèves'!F273="A"),'Groupes de besoin'!A281,"")</f>
        <v/>
      </c>
      <c r="M281" s="218" t="str">
        <f>IF(L281="","",'Résultats élèves'!F273)</f>
        <v/>
      </c>
      <c r="N281" s="219" t="str">
        <f>IF(OR(AND('Résultats élèves'!F273&gt;=$E$4,'Résultats élèves'!F273&lt;=$E$5),'Résultats élèves'!F273="A"),'Groupes de besoin'!A281,"")</f>
        <v/>
      </c>
      <c r="O281" s="220" t="str">
        <f>IF(N281="","",'Résultats élèves'!F273)</f>
        <v/>
      </c>
      <c r="P281" s="221"/>
      <c r="Q281" s="217" t="str">
        <f>IF(OR('Résultats élèves'!G273&lt;$E$4,'Résultats élèves'!G273="A"),'Groupes de besoin'!A281,"")</f>
        <v/>
      </c>
      <c r="R281" s="218" t="str">
        <f>IF(Q281="","",'Résultats élèves'!G273)</f>
        <v/>
      </c>
      <c r="S281" s="219" t="str">
        <f>IF(OR(AND('Résultats élèves'!G273&gt;=$E$4,'Résultats élèves'!G273&lt;=$E$5),'Résultats élèves'!G273="A"),'Groupes de besoin'!A281,"")</f>
        <v/>
      </c>
      <c r="T281" s="220" t="str">
        <f>IF(S281="","",'Résultats élèves'!G273)</f>
        <v/>
      </c>
      <c r="U281" s="221"/>
      <c r="V281" s="217" t="str">
        <f>IF(OR('Résultats élèves'!H273&lt;$E$4,'Résultats élèves'!H273="A"),'Groupes de besoin'!A281,"")</f>
        <v/>
      </c>
      <c r="W281" s="218" t="str">
        <f>IF(V281="","",'Résultats élèves'!H273)</f>
        <v/>
      </c>
      <c r="X281" s="219" t="str">
        <f>IF(OR(AND('Résultats élèves'!H273&gt;=$E$4,'Résultats élèves'!H273&lt;=$E$5),'Résultats élèves'!H273="A"),'Groupes de besoin'!A281,"")</f>
        <v/>
      </c>
      <c r="Y281" s="220" t="str">
        <f>IF(X281="","",'Résultats élèves'!H273)</f>
        <v/>
      </c>
      <c r="Z281" s="222"/>
      <c r="AA281" s="223">
        <f t="shared" si="5"/>
        <v>24</v>
      </c>
      <c r="AB281" s="224">
        <f t="shared" si="6"/>
        <v>20</v>
      </c>
      <c r="AC281" s="291" t="str">
        <f>IF(AA281&lt;$AA$9,#REF!,"")</f>
        <v/>
      </c>
      <c r="AD281" s="291"/>
      <c r="AE281" s="226"/>
      <c r="AF281" s="217" t="str">
        <f>IF(OR('Résultats élèves'!I273&lt;$E$4,'Résultats élèves'!I273="A"),'Groupes de besoin'!A281,"")</f>
        <v/>
      </c>
      <c r="AG281" s="218" t="str">
        <f>IF(AF281="","",'Résultats élèves'!I273)</f>
        <v/>
      </c>
      <c r="AH281" s="219" t="str">
        <f>IF(OR(AND('Résultats élèves'!I273&gt;=$E$4,'Résultats élèves'!I273&lt;=$E$5),'Résultats élèves'!I273="A"),'Groupes de besoin'!A281,"")</f>
        <v/>
      </c>
      <c r="AI281" s="220" t="str">
        <f>IF(AH281="","",'Résultats élèves'!I273)</f>
        <v/>
      </c>
      <c r="AJ281" s="221"/>
      <c r="AK281" s="217" t="str">
        <f>IF(OR('Résultats élèves'!J273&lt;$E$4,'Résultats élèves'!J273="A"),'Groupes de besoin'!A281,"")</f>
        <v/>
      </c>
      <c r="AL281" s="218" t="str">
        <f>IF(AK281="","",'Résultats élèves'!J273)</f>
        <v/>
      </c>
      <c r="AM281" s="219" t="str">
        <f>IF(OR(AND('Résultats élèves'!J273&gt;=$E$4,'Résultats élèves'!J273&lt;=$E$5),'Résultats élèves'!J273="A"),'Groupes de besoin'!A281,"")</f>
        <v/>
      </c>
      <c r="AN281" s="220" t="str">
        <f>IF(AM281="","",'Résultats élèves'!J273)</f>
        <v/>
      </c>
      <c r="AO281" s="221"/>
      <c r="AP281" s="217" t="str">
        <f>IF(OR('Résultats élèves'!K273&lt;$E$4,'Résultats élèves'!K273="A"),'Groupes de besoin'!A281,"")</f>
        <v/>
      </c>
      <c r="AQ281" s="218" t="str">
        <f>IF(AP281="","",'Résultats élèves'!K273)</f>
        <v/>
      </c>
      <c r="AR281" s="219" t="str">
        <f>IF(OR(AND('Résultats élèves'!K273&gt;=$E$4,'Résultats élèves'!K273&lt;=$E$5),'Résultats élèves'!K273="A"),'Groupes de besoin'!A281,"")</f>
        <v/>
      </c>
      <c r="AS281" s="220" t="str">
        <f>IF(AR281="","",'Résultats élèves'!K273)</f>
        <v/>
      </c>
      <c r="AT281" s="221"/>
      <c r="AU281" s="217" t="str">
        <f>IF(OR('Résultats élèves'!L273&lt;$E$4,'Résultats élèves'!L273="A"),'Groupes de besoin'!A281,"")</f>
        <v/>
      </c>
      <c r="AV281" s="218" t="str">
        <f>IF(AU281="","",'Résultats élèves'!L273)</f>
        <v/>
      </c>
      <c r="AW281" s="219" t="str">
        <f>IF(OR(AND('Résultats élèves'!L273&gt;=$E$4,'Résultats élèves'!L273&lt;=$E$5),'Résultats élèves'!L273="A"),'Groupes de besoin'!A281,"")</f>
        <v/>
      </c>
      <c r="AX281" s="220" t="str">
        <f>IF(AW281="","",'Résultats élèves'!L273)</f>
        <v/>
      </c>
      <c r="AY281" s="221"/>
      <c r="AZ281" s="217" t="str">
        <f>IF(OR('Résultats élèves'!M273&lt;$E$4,'Résultats élèves'!M273="A"),'Groupes de besoin'!A281,"")</f>
        <v/>
      </c>
      <c r="BA281" s="218" t="str">
        <f>IF(AZ281="","",'Résultats élèves'!M273)</f>
        <v/>
      </c>
      <c r="BB281" s="219" t="str">
        <f>IF(OR(AND('Résultats élèves'!M273&gt;=$E$4,'Résultats élèves'!M273&lt;=$E$5),'Résultats élèves'!M273="A"),'Groupes de besoin'!A281,"")</f>
        <v/>
      </c>
      <c r="BC281" s="220" t="str">
        <f>IF(BB281="","",'Résultats élèves'!M273)</f>
        <v/>
      </c>
    </row>
    <row r="282" spans="1:55" s="225" customFormat="1">
      <c r="A282" s="227" t="str">
        <f>IF(Accueil!F283="","",Accueil!F283)</f>
        <v/>
      </c>
      <c r="B282" s="217" t="str">
        <f>IF(OR('Résultats élèves'!D274&lt;$E$4,'Résultats élèves'!D274="A"),'Groupes de besoin'!A282,"")</f>
        <v/>
      </c>
      <c r="C282" s="218" t="str">
        <f>IF(B282="","",'Résultats élèves'!D274)</f>
        <v/>
      </c>
      <c r="D282" s="219" t="str">
        <f>IF(OR(AND('Résultats élèves'!D274&gt;=$E$4,'Résultats élèves'!D274&lt;=$E$5),'Résultats élèves'!D274="A"),'Groupes de besoin'!A282,"")</f>
        <v/>
      </c>
      <c r="E282" s="220" t="str">
        <f>IF(D282="","",'Résultats élèves'!D274)</f>
        <v/>
      </c>
      <c r="F282" s="221"/>
      <c r="G282" s="217" t="str">
        <f>IF(OR('Résultats élèves'!E274&lt;$E$4,'Résultats élèves'!E274="A"),'Groupes de besoin'!A282,"")</f>
        <v/>
      </c>
      <c r="H282" s="218" t="str">
        <f>IF(G282="","",'Résultats élèves'!E274)</f>
        <v/>
      </c>
      <c r="I282" s="219" t="str">
        <f>IF(OR(AND('Résultats élèves'!E274&gt;=$E$4,'Résultats élèves'!E274&lt;=$E$5),'Résultats élèves'!E274="A"),'Groupes de besoin'!A282,"")</f>
        <v/>
      </c>
      <c r="J282" s="220" t="str">
        <f>IF(I282="","",'Résultats élèves'!E274)</f>
        <v/>
      </c>
      <c r="K282" s="221"/>
      <c r="L282" s="217" t="str">
        <f>IF(OR('Résultats élèves'!F274&lt;$E$4,'Résultats élèves'!F274="A"),'Groupes de besoin'!A282,"")</f>
        <v/>
      </c>
      <c r="M282" s="218" t="str">
        <f>IF(L282="","",'Résultats élèves'!F274)</f>
        <v/>
      </c>
      <c r="N282" s="219" t="str">
        <f>IF(OR(AND('Résultats élèves'!F274&gt;=$E$4,'Résultats élèves'!F274&lt;=$E$5),'Résultats élèves'!F274="A"),'Groupes de besoin'!A282,"")</f>
        <v/>
      </c>
      <c r="O282" s="220" t="str">
        <f>IF(N282="","",'Résultats élèves'!F274)</f>
        <v/>
      </c>
      <c r="P282" s="221"/>
      <c r="Q282" s="217" t="str">
        <f>IF(OR('Résultats élèves'!G274&lt;$E$4,'Résultats élèves'!G274="A"),'Groupes de besoin'!A282,"")</f>
        <v/>
      </c>
      <c r="R282" s="218" t="str">
        <f>IF(Q282="","",'Résultats élèves'!G274)</f>
        <v/>
      </c>
      <c r="S282" s="219" t="str">
        <f>IF(OR(AND('Résultats élèves'!G274&gt;=$E$4,'Résultats élèves'!G274&lt;=$E$5),'Résultats élèves'!G274="A"),'Groupes de besoin'!A282,"")</f>
        <v/>
      </c>
      <c r="T282" s="220" t="str">
        <f>IF(S282="","",'Résultats élèves'!G274)</f>
        <v/>
      </c>
      <c r="U282" s="221"/>
      <c r="V282" s="217" t="str">
        <f>IF(OR('Résultats élèves'!H274&lt;$E$4,'Résultats élèves'!H274="A"),'Groupes de besoin'!A282,"")</f>
        <v/>
      </c>
      <c r="W282" s="218" t="str">
        <f>IF(V282="","",'Résultats élèves'!H274)</f>
        <v/>
      </c>
      <c r="X282" s="219" t="str">
        <f>IF(OR(AND('Résultats élèves'!H274&gt;=$E$4,'Résultats élèves'!H274&lt;=$E$5),'Résultats élèves'!H274="A"),'Groupes de besoin'!A282,"")</f>
        <v/>
      </c>
      <c r="Y282" s="220" t="str">
        <f>IF(X282="","",'Résultats élèves'!H274)</f>
        <v/>
      </c>
      <c r="Z282" s="222"/>
      <c r="AA282" s="223">
        <f t="shared" si="5"/>
        <v>24</v>
      </c>
      <c r="AB282" s="224">
        <f t="shared" si="6"/>
        <v>20</v>
      </c>
      <c r="AC282" s="291" t="str">
        <f>IF(AA282&lt;$AA$9,#REF!,"")</f>
        <v/>
      </c>
      <c r="AD282" s="291"/>
      <c r="AE282" s="226"/>
      <c r="AF282" s="217" t="str">
        <f>IF(OR('Résultats élèves'!I274&lt;$E$4,'Résultats élèves'!I274="A"),'Groupes de besoin'!A282,"")</f>
        <v/>
      </c>
      <c r="AG282" s="218" t="str">
        <f>IF(AF282="","",'Résultats élèves'!I274)</f>
        <v/>
      </c>
      <c r="AH282" s="219" t="str">
        <f>IF(OR(AND('Résultats élèves'!I274&gt;=$E$4,'Résultats élèves'!I274&lt;=$E$5),'Résultats élèves'!I274="A"),'Groupes de besoin'!A282,"")</f>
        <v/>
      </c>
      <c r="AI282" s="220" t="str">
        <f>IF(AH282="","",'Résultats élèves'!I274)</f>
        <v/>
      </c>
      <c r="AJ282" s="221"/>
      <c r="AK282" s="217" t="str">
        <f>IF(OR('Résultats élèves'!J274&lt;$E$4,'Résultats élèves'!J274="A"),'Groupes de besoin'!A282,"")</f>
        <v/>
      </c>
      <c r="AL282" s="218" t="str">
        <f>IF(AK282="","",'Résultats élèves'!J274)</f>
        <v/>
      </c>
      <c r="AM282" s="219" t="str">
        <f>IF(OR(AND('Résultats élèves'!J274&gt;=$E$4,'Résultats élèves'!J274&lt;=$E$5),'Résultats élèves'!J274="A"),'Groupes de besoin'!A282,"")</f>
        <v/>
      </c>
      <c r="AN282" s="220" t="str">
        <f>IF(AM282="","",'Résultats élèves'!J274)</f>
        <v/>
      </c>
      <c r="AO282" s="221"/>
      <c r="AP282" s="217" t="str">
        <f>IF(OR('Résultats élèves'!K274&lt;$E$4,'Résultats élèves'!K274="A"),'Groupes de besoin'!A282,"")</f>
        <v/>
      </c>
      <c r="AQ282" s="218" t="str">
        <f>IF(AP282="","",'Résultats élèves'!K274)</f>
        <v/>
      </c>
      <c r="AR282" s="219" t="str">
        <f>IF(OR(AND('Résultats élèves'!K274&gt;=$E$4,'Résultats élèves'!K274&lt;=$E$5),'Résultats élèves'!K274="A"),'Groupes de besoin'!A282,"")</f>
        <v/>
      </c>
      <c r="AS282" s="220" t="str">
        <f>IF(AR282="","",'Résultats élèves'!K274)</f>
        <v/>
      </c>
      <c r="AT282" s="221"/>
      <c r="AU282" s="217" t="str">
        <f>IF(OR('Résultats élèves'!L274&lt;$E$4,'Résultats élèves'!L274="A"),'Groupes de besoin'!A282,"")</f>
        <v/>
      </c>
      <c r="AV282" s="218" t="str">
        <f>IF(AU282="","",'Résultats élèves'!L274)</f>
        <v/>
      </c>
      <c r="AW282" s="219" t="str">
        <f>IF(OR(AND('Résultats élèves'!L274&gt;=$E$4,'Résultats élèves'!L274&lt;=$E$5),'Résultats élèves'!L274="A"),'Groupes de besoin'!A282,"")</f>
        <v/>
      </c>
      <c r="AX282" s="220" t="str">
        <f>IF(AW282="","",'Résultats élèves'!L274)</f>
        <v/>
      </c>
      <c r="AY282" s="221"/>
      <c r="AZ282" s="217" t="str">
        <f>IF(OR('Résultats élèves'!M274&lt;$E$4,'Résultats élèves'!M274="A"),'Groupes de besoin'!A282,"")</f>
        <v/>
      </c>
      <c r="BA282" s="218" t="str">
        <f>IF(AZ282="","",'Résultats élèves'!M274)</f>
        <v/>
      </c>
      <c r="BB282" s="219" t="str">
        <f>IF(OR(AND('Résultats élèves'!M274&gt;=$E$4,'Résultats élèves'!M274&lt;=$E$5),'Résultats élèves'!M274="A"),'Groupes de besoin'!A282,"")</f>
        <v/>
      </c>
      <c r="BC282" s="220" t="str">
        <f>IF(BB282="","",'Résultats élèves'!M274)</f>
        <v/>
      </c>
    </row>
    <row r="283" spans="1:55" s="225" customFormat="1">
      <c r="A283" s="227" t="str">
        <f>IF(Accueil!F284="","",Accueil!F284)</f>
        <v/>
      </c>
      <c r="B283" s="217" t="str">
        <f>IF(OR('Résultats élèves'!D275&lt;$E$4,'Résultats élèves'!D275="A"),'Groupes de besoin'!A283,"")</f>
        <v/>
      </c>
      <c r="C283" s="218" t="str">
        <f>IF(B283="","",'Résultats élèves'!D275)</f>
        <v/>
      </c>
      <c r="D283" s="219" t="str">
        <f>IF(OR(AND('Résultats élèves'!D275&gt;=$E$4,'Résultats élèves'!D275&lt;=$E$5),'Résultats élèves'!D275="A"),'Groupes de besoin'!A283,"")</f>
        <v/>
      </c>
      <c r="E283" s="220" t="str">
        <f>IF(D283="","",'Résultats élèves'!D275)</f>
        <v/>
      </c>
      <c r="F283" s="221"/>
      <c r="G283" s="217" t="str">
        <f>IF(OR('Résultats élèves'!E275&lt;$E$4,'Résultats élèves'!E275="A"),'Groupes de besoin'!A283,"")</f>
        <v/>
      </c>
      <c r="H283" s="218" t="str">
        <f>IF(G283="","",'Résultats élèves'!E275)</f>
        <v/>
      </c>
      <c r="I283" s="219" t="str">
        <f>IF(OR(AND('Résultats élèves'!E275&gt;=$E$4,'Résultats élèves'!E275&lt;=$E$5),'Résultats élèves'!E275="A"),'Groupes de besoin'!A283,"")</f>
        <v/>
      </c>
      <c r="J283" s="220" t="str">
        <f>IF(I283="","",'Résultats élèves'!E275)</f>
        <v/>
      </c>
      <c r="K283" s="221"/>
      <c r="L283" s="217" t="str">
        <f>IF(OR('Résultats élèves'!F275&lt;$E$4,'Résultats élèves'!F275="A"),'Groupes de besoin'!A283,"")</f>
        <v/>
      </c>
      <c r="M283" s="218" t="str">
        <f>IF(L283="","",'Résultats élèves'!F275)</f>
        <v/>
      </c>
      <c r="N283" s="219" t="str">
        <f>IF(OR(AND('Résultats élèves'!F275&gt;=$E$4,'Résultats élèves'!F275&lt;=$E$5),'Résultats élèves'!F275="A"),'Groupes de besoin'!A283,"")</f>
        <v/>
      </c>
      <c r="O283" s="220" t="str">
        <f>IF(N283="","",'Résultats élèves'!F275)</f>
        <v/>
      </c>
      <c r="P283" s="221"/>
      <c r="Q283" s="217" t="str">
        <f>IF(OR('Résultats élèves'!G275&lt;$E$4,'Résultats élèves'!G275="A"),'Groupes de besoin'!A283,"")</f>
        <v/>
      </c>
      <c r="R283" s="218" t="str">
        <f>IF(Q283="","",'Résultats élèves'!G275)</f>
        <v/>
      </c>
      <c r="S283" s="219" t="str">
        <f>IF(OR(AND('Résultats élèves'!G275&gt;=$E$4,'Résultats élèves'!G275&lt;=$E$5),'Résultats élèves'!G275="A"),'Groupes de besoin'!A283,"")</f>
        <v/>
      </c>
      <c r="T283" s="220" t="str">
        <f>IF(S283="","",'Résultats élèves'!G275)</f>
        <v/>
      </c>
      <c r="U283" s="221"/>
      <c r="V283" s="217" t="str">
        <f>IF(OR('Résultats élèves'!H275&lt;$E$4,'Résultats élèves'!H275="A"),'Groupes de besoin'!A283,"")</f>
        <v/>
      </c>
      <c r="W283" s="218" t="str">
        <f>IF(V283="","",'Résultats élèves'!H275)</f>
        <v/>
      </c>
      <c r="X283" s="219" t="str">
        <f>IF(OR(AND('Résultats élèves'!H275&gt;=$E$4,'Résultats élèves'!H275&lt;=$E$5),'Résultats élèves'!H275="A"),'Groupes de besoin'!A283,"")</f>
        <v/>
      </c>
      <c r="Y283" s="220" t="str">
        <f>IF(X283="","",'Résultats élèves'!H275)</f>
        <v/>
      </c>
      <c r="Z283" s="222"/>
      <c r="AA283" s="223">
        <f t="shared" si="5"/>
        <v>24</v>
      </c>
      <c r="AB283" s="224">
        <f t="shared" si="6"/>
        <v>20</v>
      </c>
      <c r="AC283" s="291" t="str">
        <f>IF(AA283&lt;$AA$9,#REF!,"")</f>
        <v/>
      </c>
      <c r="AD283" s="291"/>
      <c r="AE283" s="226"/>
      <c r="AF283" s="217" t="str">
        <f>IF(OR('Résultats élèves'!I275&lt;$E$4,'Résultats élèves'!I275="A"),'Groupes de besoin'!A283,"")</f>
        <v/>
      </c>
      <c r="AG283" s="218" t="str">
        <f>IF(AF283="","",'Résultats élèves'!I275)</f>
        <v/>
      </c>
      <c r="AH283" s="219" t="str">
        <f>IF(OR(AND('Résultats élèves'!I275&gt;=$E$4,'Résultats élèves'!I275&lt;=$E$5),'Résultats élèves'!I275="A"),'Groupes de besoin'!A283,"")</f>
        <v/>
      </c>
      <c r="AI283" s="220" t="str">
        <f>IF(AH283="","",'Résultats élèves'!I275)</f>
        <v/>
      </c>
      <c r="AJ283" s="221"/>
      <c r="AK283" s="217" t="str">
        <f>IF(OR('Résultats élèves'!J275&lt;$E$4,'Résultats élèves'!J275="A"),'Groupes de besoin'!A283,"")</f>
        <v/>
      </c>
      <c r="AL283" s="218" t="str">
        <f>IF(AK283="","",'Résultats élèves'!J275)</f>
        <v/>
      </c>
      <c r="AM283" s="219" t="str">
        <f>IF(OR(AND('Résultats élèves'!J275&gt;=$E$4,'Résultats élèves'!J275&lt;=$E$5),'Résultats élèves'!J275="A"),'Groupes de besoin'!A283,"")</f>
        <v/>
      </c>
      <c r="AN283" s="220" t="str">
        <f>IF(AM283="","",'Résultats élèves'!J275)</f>
        <v/>
      </c>
      <c r="AO283" s="221"/>
      <c r="AP283" s="217" t="str">
        <f>IF(OR('Résultats élèves'!K275&lt;$E$4,'Résultats élèves'!K275="A"),'Groupes de besoin'!A283,"")</f>
        <v/>
      </c>
      <c r="AQ283" s="218" t="str">
        <f>IF(AP283="","",'Résultats élèves'!K275)</f>
        <v/>
      </c>
      <c r="AR283" s="219" t="str">
        <f>IF(OR(AND('Résultats élèves'!K275&gt;=$E$4,'Résultats élèves'!K275&lt;=$E$5),'Résultats élèves'!K275="A"),'Groupes de besoin'!A283,"")</f>
        <v/>
      </c>
      <c r="AS283" s="220" t="str">
        <f>IF(AR283="","",'Résultats élèves'!K275)</f>
        <v/>
      </c>
      <c r="AT283" s="221"/>
      <c r="AU283" s="217" t="str">
        <f>IF(OR('Résultats élèves'!L275&lt;$E$4,'Résultats élèves'!L275="A"),'Groupes de besoin'!A283,"")</f>
        <v/>
      </c>
      <c r="AV283" s="218" t="str">
        <f>IF(AU283="","",'Résultats élèves'!L275)</f>
        <v/>
      </c>
      <c r="AW283" s="219" t="str">
        <f>IF(OR(AND('Résultats élèves'!L275&gt;=$E$4,'Résultats élèves'!L275&lt;=$E$5),'Résultats élèves'!L275="A"),'Groupes de besoin'!A283,"")</f>
        <v/>
      </c>
      <c r="AX283" s="220" t="str">
        <f>IF(AW283="","",'Résultats élèves'!L275)</f>
        <v/>
      </c>
      <c r="AY283" s="221"/>
      <c r="AZ283" s="217" t="str">
        <f>IF(OR('Résultats élèves'!M275&lt;$E$4,'Résultats élèves'!M275="A"),'Groupes de besoin'!A283,"")</f>
        <v/>
      </c>
      <c r="BA283" s="218" t="str">
        <f>IF(AZ283="","",'Résultats élèves'!M275)</f>
        <v/>
      </c>
      <c r="BB283" s="219" t="str">
        <f>IF(OR(AND('Résultats élèves'!M275&gt;=$E$4,'Résultats élèves'!M275&lt;=$E$5),'Résultats élèves'!M275="A"),'Groupes de besoin'!A283,"")</f>
        <v/>
      </c>
      <c r="BC283" s="220" t="str">
        <f>IF(BB283="","",'Résultats élèves'!M275)</f>
        <v/>
      </c>
    </row>
    <row r="284" spans="1:55" s="225" customFormat="1">
      <c r="A284" s="227" t="str">
        <f>IF(Accueil!F285="","",Accueil!F285)</f>
        <v/>
      </c>
      <c r="B284" s="217" t="str">
        <f>IF(OR('Résultats élèves'!D276&lt;$E$4,'Résultats élèves'!D276="A"),'Groupes de besoin'!A284,"")</f>
        <v/>
      </c>
      <c r="C284" s="218" t="str">
        <f>IF(B284="","",'Résultats élèves'!D276)</f>
        <v/>
      </c>
      <c r="D284" s="219" t="str">
        <f>IF(OR(AND('Résultats élèves'!D276&gt;=$E$4,'Résultats élèves'!D276&lt;=$E$5),'Résultats élèves'!D276="A"),'Groupes de besoin'!A284,"")</f>
        <v/>
      </c>
      <c r="E284" s="220" t="str">
        <f>IF(D284="","",'Résultats élèves'!D276)</f>
        <v/>
      </c>
      <c r="F284" s="221"/>
      <c r="G284" s="217" t="str">
        <f>IF(OR('Résultats élèves'!E276&lt;$E$4,'Résultats élèves'!E276="A"),'Groupes de besoin'!A284,"")</f>
        <v/>
      </c>
      <c r="H284" s="218" t="str">
        <f>IF(G284="","",'Résultats élèves'!E276)</f>
        <v/>
      </c>
      <c r="I284" s="219" t="str">
        <f>IF(OR(AND('Résultats élèves'!E276&gt;=$E$4,'Résultats élèves'!E276&lt;=$E$5),'Résultats élèves'!E276="A"),'Groupes de besoin'!A284,"")</f>
        <v/>
      </c>
      <c r="J284" s="220" t="str">
        <f>IF(I284="","",'Résultats élèves'!E276)</f>
        <v/>
      </c>
      <c r="K284" s="221"/>
      <c r="L284" s="217" t="str">
        <f>IF(OR('Résultats élèves'!F276&lt;$E$4,'Résultats élèves'!F276="A"),'Groupes de besoin'!A284,"")</f>
        <v/>
      </c>
      <c r="M284" s="218" t="str">
        <f>IF(L284="","",'Résultats élèves'!F276)</f>
        <v/>
      </c>
      <c r="N284" s="219" t="str">
        <f>IF(OR(AND('Résultats élèves'!F276&gt;=$E$4,'Résultats élèves'!F276&lt;=$E$5),'Résultats élèves'!F276="A"),'Groupes de besoin'!A284,"")</f>
        <v/>
      </c>
      <c r="O284" s="220" t="str">
        <f>IF(N284="","",'Résultats élèves'!F276)</f>
        <v/>
      </c>
      <c r="P284" s="221"/>
      <c r="Q284" s="217" t="str">
        <f>IF(OR('Résultats élèves'!G276&lt;$E$4,'Résultats élèves'!G276="A"),'Groupes de besoin'!A284,"")</f>
        <v/>
      </c>
      <c r="R284" s="218" t="str">
        <f>IF(Q284="","",'Résultats élèves'!G276)</f>
        <v/>
      </c>
      <c r="S284" s="219" t="str">
        <f>IF(OR(AND('Résultats élèves'!G276&gt;=$E$4,'Résultats élèves'!G276&lt;=$E$5),'Résultats élèves'!G276="A"),'Groupes de besoin'!A284,"")</f>
        <v/>
      </c>
      <c r="T284" s="220" t="str">
        <f>IF(S284="","",'Résultats élèves'!G276)</f>
        <v/>
      </c>
      <c r="U284" s="221"/>
      <c r="V284" s="217" t="str">
        <f>IF(OR('Résultats élèves'!H276&lt;$E$4,'Résultats élèves'!H276="A"),'Groupes de besoin'!A284,"")</f>
        <v/>
      </c>
      <c r="W284" s="218" t="str">
        <f>IF(V284="","",'Résultats élèves'!H276)</f>
        <v/>
      </c>
      <c r="X284" s="219" t="str">
        <f>IF(OR(AND('Résultats élèves'!H276&gt;=$E$4,'Résultats élèves'!H276&lt;=$E$5),'Résultats élèves'!H276="A"),'Groupes de besoin'!A284,"")</f>
        <v/>
      </c>
      <c r="Y284" s="220" t="str">
        <f>IF(X284="","",'Résultats élèves'!H276)</f>
        <v/>
      </c>
      <c r="Z284" s="222"/>
      <c r="AA284" s="223">
        <f t="shared" si="5"/>
        <v>24</v>
      </c>
      <c r="AB284" s="224">
        <f t="shared" si="6"/>
        <v>20</v>
      </c>
      <c r="AC284" s="291" t="str">
        <f>IF(AA284&lt;$AA$9,#REF!,"")</f>
        <v/>
      </c>
      <c r="AD284" s="291"/>
      <c r="AE284" s="226"/>
      <c r="AF284" s="217" t="str">
        <f>IF(OR('Résultats élèves'!I276&lt;$E$4,'Résultats élèves'!I276="A"),'Groupes de besoin'!A284,"")</f>
        <v/>
      </c>
      <c r="AG284" s="218" t="str">
        <f>IF(AF284="","",'Résultats élèves'!I276)</f>
        <v/>
      </c>
      <c r="AH284" s="219" t="str">
        <f>IF(OR(AND('Résultats élèves'!I276&gt;=$E$4,'Résultats élèves'!I276&lt;=$E$5),'Résultats élèves'!I276="A"),'Groupes de besoin'!A284,"")</f>
        <v/>
      </c>
      <c r="AI284" s="220" t="str">
        <f>IF(AH284="","",'Résultats élèves'!I276)</f>
        <v/>
      </c>
      <c r="AJ284" s="221"/>
      <c r="AK284" s="217" t="str">
        <f>IF(OR('Résultats élèves'!J276&lt;$E$4,'Résultats élèves'!J276="A"),'Groupes de besoin'!A284,"")</f>
        <v/>
      </c>
      <c r="AL284" s="218" t="str">
        <f>IF(AK284="","",'Résultats élèves'!J276)</f>
        <v/>
      </c>
      <c r="AM284" s="219" t="str">
        <f>IF(OR(AND('Résultats élèves'!J276&gt;=$E$4,'Résultats élèves'!J276&lt;=$E$5),'Résultats élèves'!J276="A"),'Groupes de besoin'!A284,"")</f>
        <v/>
      </c>
      <c r="AN284" s="220" t="str">
        <f>IF(AM284="","",'Résultats élèves'!J276)</f>
        <v/>
      </c>
      <c r="AO284" s="221"/>
      <c r="AP284" s="217" t="str">
        <f>IF(OR('Résultats élèves'!K276&lt;$E$4,'Résultats élèves'!K276="A"),'Groupes de besoin'!A284,"")</f>
        <v/>
      </c>
      <c r="AQ284" s="218" t="str">
        <f>IF(AP284="","",'Résultats élèves'!K276)</f>
        <v/>
      </c>
      <c r="AR284" s="219" t="str">
        <f>IF(OR(AND('Résultats élèves'!K276&gt;=$E$4,'Résultats élèves'!K276&lt;=$E$5),'Résultats élèves'!K276="A"),'Groupes de besoin'!A284,"")</f>
        <v/>
      </c>
      <c r="AS284" s="220" t="str">
        <f>IF(AR284="","",'Résultats élèves'!K276)</f>
        <v/>
      </c>
      <c r="AT284" s="221"/>
      <c r="AU284" s="217" t="str">
        <f>IF(OR('Résultats élèves'!L276&lt;$E$4,'Résultats élèves'!L276="A"),'Groupes de besoin'!A284,"")</f>
        <v/>
      </c>
      <c r="AV284" s="218" t="str">
        <f>IF(AU284="","",'Résultats élèves'!L276)</f>
        <v/>
      </c>
      <c r="AW284" s="219" t="str">
        <f>IF(OR(AND('Résultats élèves'!L276&gt;=$E$4,'Résultats élèves'!L276&lt;=$E$5),'Résultats élèves'!L276="A"),'Groupes de besoin'!A284,"")</f>
        <v/>
      </c>
      <c r="AX284" s="220" t="str">
        <f>IF(AW284="","",'Résultats élèves'!L276)</f>
        <v/>
      </c>
      <c r="AY284" s="221"/>
      <c r="AZ284" s="217" t="str">
        <f>IF(OR('Résultats élèves'!M276&lt;$E$4,'Résultats élèves'!M276="A"),'Groupes de besoin'!A284,"")</f>
        <v/>
      </c>
      <c r="BA284" s="218" t="str">
        <f>IF(AZ284="","",'Résultats élèves'!M276)</f>
        <v/>
      </c>
      <c r="BB284" s="219" t="str">
        <f>IF(OR(AND('Résultats élèves'!M276&gt;=$E$4,'Résultats élèves'!M276&lt;=$E$5),'Résultats élèves'!M276="A"),'Groupes de besoin'!A284,"")</f>
        <v/>
      </c>
      <c r="BC284" s="220" t="str">
        <f>IF(BB284="","",'Résultats élèves'!M276)</f>
        <v/>
      </c>
    </row>
    <row r="285" spans="1:55" s="225" customFormat="1">
      <c r="A285" s="227" t="str">
        <f>IF(Accueil!F286="","",Accueil!F286)</f>
        <v/>
      </c>
      <c r="B285" s="217" t="str">
        <f>IF(OR('Résultats élèves'!D277&lt;$E$4,'Résultats élèves'!D277="A"),'Groupes de besoin'!A285,"")</f>
        <v/>
      </c>
      <c r="C285" s="218" t="str">
        <f>IF(B285="","",'Résultats élèves'!D277)</f>
        <v/>
      </c>
      <c r="D285" s="219" t="str">
        <f>IF(OR(AND('Résultats élèves'!D277&gt;=$E$4,'Résultats élèves'!D277&lt;=$E$5),'Résultats élèves'!D277="A"),'Groupes de besoin'!A285,"")</f>
        <v/>
      </c>
      <c r="E285" s="220" t="str">
        <f>IF(D285="","",'Résultats élèves'!D277)</f>
        <v/>
      </c>
      <c r="F285" s="221"/>
      <c r="G285" s="217" t="str">
        <f>IF(OR('Résultats élèves'!E277&lt;$E$4,'Résultats élèves'!E277="A"),'Groupes de besoin'!A285,"")</f>
        <v/>
      </c>
      <c r="H285" s="218" t="str">
        <f>IF(G285="","",'Résultats élèves'!E277)</f>
        <v/>
      </c>
      <c r="I285" s="219" t="str">
        <f>IF(OR(AND('Résultats élèves'!E277&gt;=$E$4,'Résultats élèves'!E277&lt;=$E$5),'Résultats élèves'!E277="A"),'Groupes de besoin'!A285,"")</f>
        <v/>
      </c>
      <c r="J285" s="220" t="str">
        <f>IF(I285="","",'Résultats élèves'!E277)</f>
        <v/>
      </c>
      <c r="K285" s="221"/>
      <c r="L285" s="217" t="str">
        <f>IF(OR('Résultats élèves'!F277&lt;$E$4,'Résultats élèves'!F277="A"),'Groupes de besoin'!A285,"")</f>
        <v/>
      </c>
      <c r="M285" s="218" t="str">
        <f>IF(L285="","",'Résultats élèves'!F277)</f>
        <v/>
      </c>
      <c r="N285" s="219" t="str">
        <f>IF(OR(AND('Résultats élèves'!F277&gt;=$E$4,'Résultats élèves'!F277&lt;=$E$5),'Résultats élèves'!F277="A"),'Groupes de besoin'!A285,"")</f>
        <v/>
      </c>
      <c r="O285" s="220" t="str">
        <f>IF(N285="","",'Résultats élèves'!F277)</f>
        <v/>
      </c>
      <c r="P285" s="221"/>
      <c r="Q285" s="217" t="str">
        <f>IF(OR('Résultats élèves'!G277&lt;$E$4,'Résultats élèves'!G277="A"),'Groupes de besoin'!A285,"")</f>
        <v/>
      </c>
      <c r="R285" s="218" t="str">
        <f>IF(Q285="","",'Résultats élèves'!G277)</f>
        <v/>
      </c>
      <c r="S285" s="219" t="str">
        <f>IF(OR(AND('Résultats élèves'!G277&gt;=$E$4,'Résultats élèves'!G277&lt;=$E$5),'Résultats élèves'!G277="A"),'Groupes de besoin'!A285,"")</f>
        <v/>
      </c>
      <c r="T285" s="220" t="str">
        <f>IF(S285="","",'Résultats élèves'!G277)</f>
        <v/>
      </c>
      <c r="U285" s="221"/>
      <c r="V285" s="217" t="str">
        <f>IF(OR('Résultats élèves'!H277&lt;$E$4,'Résultats élèves'!H277="A"),'Groupes de besoin'!A285,"")</f>
        <v/>
      </c>
      <c r="W285" s="218" t="str">
        <f>IF(V285="","",'Résultats élèves'!H277)</f>
        <v/>
      </c>
      <c r="X285" s="219" t="str">
        <f>IF(OR(AND('Résultats élèves'!H277&gt;=$E$4,'Résultats élèves'!H277&lt;=$E$5),'Résultats élèves'!H277="A"),'Groupes de besoin'!A285,"")</f>
        <v/>
      </c>
      <c r="Y285" s="220" t="str">
        <f>IF(X285="","",'Résultats élèves'!H277)</f>
        <v/>
      </c>
      <c r="Z285" s="222"/>
      <c r="AA285" s="223">
        <f t="shared" si="5"/>
        <v>24</v>
      </c>
      <c r="AB285" s="224">
        <f t="shared" si="6"/>
        <v>20</v>
      </c>
      <c r="AC285" s="291" t="str">
        <f>IF(AA285&lt;$AA$9,#REF!,"")</f>
        <v/>
      </c>
      <c r="AD285" s="291"/>
      <c r="AE285" s="226"/>
      <c r="AF285" s="217" t="str">
        <f>IF(OR('Résultats élèves'!I277&lt;$E$4,'Résultats élèves'!I277="A"),'Groupes de besoin'!A285,"")</f>
        <v/>
      </c>
      <c r="AG285" s="218" t="str">
        <f>IF(AF285="","",'Résultats élèves'!I277)</f>
        <v/>
      </c>
      <c r="AH285" s="219" t="str">
        <f>IF(OR(AND('Résultats élèves'!I277&gt;=$E$4,'Résultats élèves'!I277&lt;=$E$5),'Résultats élèves'!I277="A"),'Groupes de besoin'!A285,"")</f>
        <v/>
      </c>
      <c r="AI285" s="220" t="str">
        <f>IF(AH285="","",'Résultats élèves'!I277)</f>
        <v/>
      </c>
      <c r="AJ285" s="221"/>
      <c r="AK285" s="217" t="str">
        <f>IF(OR('Résultats élèves'!J277&lt;$E$4,'Résultats élèves'!J277="A"),'Groupes de besoin'!A285,"")</f>
        <v/>
      </c>
      <c r="AL285" s="218" t="str">
        <f>IF(AK285="","",'Résultats élèves'!J277)</f>
        <v/>
      </c>
      <c r="AM285" s="219" t="str">
        <f>IF(OR(AND('Résultats élèves'!J277&gt;=$E$4,'Résultats élèves'!J277&lt;=$E$5),'Résultats élèves'!J277="A"),'Groupes de besoin'!A285,"")</f>
        <v/>
      </c>
      <c r="AN285" s="220" t="str">
        <f>IF(AM285="","",'Résultats élèves'!J277)</f>
        <v/>
      </c>
      <c r="AO285" s="221"/>
      <c r="AP285" s="217" t="str">
        <f>IF(OR('Résultats élèves'!K277&lt;$E$4,'Résultats élèves'!K277="A"),'Groupes de besoin'!A285,"")</f>
        <v/>
      </c>
      <c r="AQ285" s="218" t="str">
        <f>IF(AP285="","",'Résultats élèves'!K277)</f>
        <v/>
      </c>
      <c r="AR285" s="219" t="str">
        <f>IF(OR(AND('Résultats élèves'!K277&gt;=$E$4,'Résultats élèves'!K277&lt;=$E$5),'Résultats élèves'!K277="A"),'Groupes de besoin'!A285,"")</f>
        <v/>
      </c>
      <c r="AS285" s="220" t="str">
        <f>IF(AR285="","",'Résultats élèves'!K277)</f>
        <v/>
      </c>
      <c r="AT285" s="221"/>
      <c r="AU285" s="217" t="str">
        <f>IF(OR('Résultats élèves'!L277&lt;$E$4,'Résultats élèves'!L277="A"),'Groupes de besoin'!A285,"")</f>
        <v/>
      </c>
      <c r="AV285" s="218" t="str">
        <f>IF(AU285="","",'Résultats élèves'!L277)</f>
        <v/>
      </c>
      <c r="AW285" s="219" t="str">
        <f>IF(OR(AND('Résultats élèves'!L277&gt;=$E$4,'Résultats élèves'!L277&lt;=$E$5),'Résultats élèves'!L277="A"),'Groupes de besoin'!A285,"")</f>
        <v/>
      </c>
      <c r="AX285" s="220" t="str">
        <f>IF(AW285="","",'Résultats élèves'!L277)</f>
        <v/>
      </c>
      <c r="AY285" s="221"/>
      <c r="AZ285" s="217" t="str">
        <f>IF(OR('Résultats élèves'!M277&lt;$E$4,'Résultats élèves'!M277="A"),'Groupes de besoin'!A285,"")</f>
        <v/>
      </c>
      <c r="BA285" s="218" t="str">
        <f>IF(AZ285="","",'Résultats élèves'!M277)</f>
        <v/>
      </c>
      <c r="BB285" s="219" t="str">
        <f>IF(OR(AND('Résultats élèves'!M277&gt;=$E$4,'Résultats élèves'!M277&lt;=$E$5),'Résultats élèves'!M277="A"),'Groupes de besoin'!A285,"")</f>
        <v/>
      </c>
      <c r="BC285" s="220" t="str">
        <f>IF(BB285="","",'Résultats élèves'!M277)</f>
        <v/>
      </c>
    </row>
    <row r="286" spans="1:55" s="225" customFormat="1">
      <c r="A286" s="227" t="str">
        <f>IF(Accueil!F287="","",Accueil!F287)</f>
        <v/>
      </c>
      <c r="B286" s="217" t="str">
        <f>IF(OR('Résultats élèves'!D278&lt;$E$4,'Résultats élèves'!D278="A"),'Groupes de besoin'!A286,"")</f>
        <v/>
      </c>
      <c r="C286" s="218" t="str">
        <f>IF(B286="","",'Résultats élèves'!D278)</f>
        <v/>
      </c>
      <c r="D286" s="219" t="str">
        <f>IF(OR(AND('Résultats élèves'!D278&gt;=$E$4,'Résultats élèves'!D278&lt;=$E$5),'Résultats élèves'!D278="A"),'Groupes de besoin'!A286,"")</f>
        <v/>
      </c>
      <c r="E286" s="220" t="str">
        <f>IF(D286="","",'Résultats élèves'!D278)</f>
        <v/>
      </c>
      <c r="F286" s="221"/>
      <c r="G286" s="217" t="str">
        <f>IF(OR('Résultats élèves'!E278&lt;$E$4,'Résultats élèves'!E278="A"),'Groupes de besoin'!A286,"")</f>
        <v/>
      </c>
      <c r="H286" s="218" t="str">
        <f>IF(G286="","",'Résultats élèves'!E278)</f>
        <v/>
      </c>
      <c r="I286" s="219" t="str">
        <f>IF(OR(AND('Résultats élèves'!E278&gt;=$E$4,'Résultats élèves'!E278&lt;=$E$5),'Résultats élèves'!E278="A"),'Groupes de besoin'!A286,"")</f>
        <v/>
      </c>
      <c r="J286" s="220" t="str">
        <f>IF(I286="","",'Résultats élèves'!E278)</f>
        <v/>
      </c>
      <c r="K286" s="221"/>
      <c r="L286" s="217" t="str">
        <f>IF(OR('Résultats élèves'!F278&lt;$E$4,'Résultats élèves'!F278="A"),'Groupes de besoin'!A286,"")</f>
        <v/>
      </c>
      <c r="M286" s="218" t="str">
        <f>IF(L286="","",'Résultats élèves'!F278)</f>
        <v/>
      </c>
      <c r="N286" s="219" t="str">
        <f>IF(OR(AND('Résultats élèves'!F278&gt;=$E$4,'Résultats élèves'!F278&lt;=$E$5),'Résultats élèves'!F278="A"),'Groupes de besoin'!A286,"")</f>
        <v/>
      </c>
      <c r="O286" s="220" t="str">
        <f>IF(N286="","",'Résultats élèves'!F278)</f>
        <v/>
      </c>
      <c r="P286" s="221"/>
      <c r="Q286" s="217" t="str">
        <f>IF(OR('Résultats élèves'!G278&lt;$E$4,'Résultats élèves'!G278="A"),'Groupes de besoin'!A286,"")</f>
        <v/>
      </c>
      <c r="R286" s="218" t="str">
        <f>IF(Q286="","",'Résultats élèves'!G278)</f>
        <v/>
      </c>
      <c r="S286" s="219" t="str">
        <f>IF(OR(AND('Résultats élèves'!G278&gt;=$E$4,'Résultats élèves'!G278&lt;=$E$5),'Résultats élèves'!G278="A"),'Groupes de besoin'!A286,"")</f>
        <v/>
      </c>
      <c r="T286" s="220" t="str">
        <f>IF(S286="","",'Résultats élèves'!G278)</f>
        <v/>
      </c>
      <c r="U286" s="221"/>
      <c r="V286" s="217" t="str">
        <f>IF(OR('Résultats élèves'!H278&lt;$E$4,'Résultats élèves'!H278="A"),'Groupes de besoin'!A286,"")</f>
        <v/>
      </c>
      <c r="W286" s="218" t="str">
        <f>IF(V286="","",'Résultats élèves'!H278)</f>
        <v/>
      </c>
      <c r="X286" s="219" t="str">
        <f>IF(OR(AND('Résultats élèves'!H278&gt;=$E$4,'Résultats élèves'!H278&lt;=$E$5),'Résultats élèves'!H278="A"),'Groupes de besoin'!A286,"")</f>
        <v/>
      </c>
      <c r="Y286" s="220" t="str">
        <f>IF(X286="","",'Résultats élèves'!H278)</f>
        <v/>
      </c>
      <c r="Z286" s="222"/>
      <c r="AA286" s="223">
        <f t="shared" si="5"/>
        <v>24</v>
      </c>
      <c r="AB286" s="224">
        <f t="shared" si="6"/>
        <v>20</v>
      </c>
      <c r="AC286" s="291" t="str">
        <f>IF(AA286&lt;$AA$9,#REF!,"")</f>
        <v/>
      </c>
      <c r="AD286" s="291"/>
      <c r="AE286" s="226"/>
      <c r="AF286" s="217" t="str">
        <f>IF(OR('Résultats élèves'!I278&lt;$E$4,'Résultats élèves'!I278="A"),'Groupes de besoin'!A286,"")</f>
        <v/>
      </c>
      <c r="AG286" s="218" t="str">
        <f>IF(AF286="","",'Résultats élèves'!I278)</f>
        <v/>
      </c>
      <c r="AH286" s="219" t="str">
        <f>IF(OR(AND('Résultats élèves'!I278&gt;=$E$4,'Résultats élèves'!I278&lt;=$E$5),'Résultats élèves'!I278="A"),'Groupes de besoin'!A286,"")</f>
        <v/>
      </c>
      <c r="AI286" s="220" t="str">
        <f>IF(AH286="","",'Résultats élèves'!I278)</f>
        <v/>
      </c>
      <c r="AJ286" s="221"/>
      <c r="AK286" s="217" t="str">
        <f>IF(OR('Résultats élèves'!J278&lt;$E$4,'Résultats élèves'!J278="A"),'Groupes de besoin'!A286,"")</f>
        <v/>
      </c>
      <c r="AL286" s="218" t="str">
        <f>IF(AK286="","",'Résultats élèves'!J278)</f>
        <v/>
      </c>
      <c r="AM286" s="219" t="str">
        <f>IF(OR(AND('Résultats élèves'!J278&gt;=$E$4,'Résultats élèves'!J278&lt;=$E$5),'Résultats élèves'!J278="A"),'Groupes de besoin'!A286,"")</f>
        <v/>
      </c>
      <c r="AN286" s="220" t="str">
        <f>IF(AM286="","",'Résultats élèves'!J278)</f>
        <v/>
      </c>
      <c r="AO286" s="221"/>
      <c r="AP286" s="217" t="str">
        <f>IF(OR('Résultats élèves'!K278&lt;$E$4,'Résultats élèves'!K278="A"),'Groupes de besoin'!A286,"")</f>
        <v/>
      </c>
      <c r="AQ286" s="218" t="str">
        <f>IF(AP286="","",'Résultats élèves'!K278)</f>
        <v/>
      </c>
      <c r="AR286" s="219" t="str">
        <f>IF(OR(AND('Résultats élèves'!K278&gt;=$E$4,'Résultats élèves'!K278&lt;=$E$5),'Résultats élèves'!K278="A"),'Groupes de besoin'!A286,"")</f>
        <v/>
      </c>
      <c r="AS286" s="220" t="str">
        <f>IF(AR286="","",'Résultats élèves'!K278)</f>
        <v/>
      </c>
      <c r="AT286" s="221"/>
      <c r="AU286" s="217" t="str">
        <f>IF(OR('Résultats élèves'!L278&lt;$E$4,'Résultats élèves'!L278="A"),'Groupes de besoin'!A286,"")</f>
        <v/>
      </c>
      <c r="AV286" s="218" t="str">
        <f>IF(AU286="","",'Résultats élèves'!L278)</f>
        <v/>
      </c>
      <c r="AW286" s="219" t="str">
        <f>IF(OR(AND('Résultats élèves'!L278&gt;=$E$4,'Résultats élèves'!L278&lt;=$E$5),'Résultats élèves'!L278="A"),'Groupes de besoin'!A286,"")</f>
        <v/>
      </c>
      <c r="AX286" s="220" t="str">
        <f>IF(AW286="","",'Résultats élèves'!L278)</f>
        <v/>
      </c>
      <c r="AY286" s="221"/>
      <c r="AZ286" s="217" t="str">
        <f>IF(OR('Résultats élèves'!M278&lt;$E$4,'Résultats élèves'!M278="A"),'Groupes de besoin'!A286,"")</f>
        <v/>
      </c>
      <c r="BA286" s="218" t="str">
        <f>IF(AZ286="","",'Résultats élèves'!M278)</f>
        <v/>
      </c>
      <c r="BB286" s="219" t="str">
        <f>IF(OR(AND('Résultats élèves'!M278&gt;=$E$4,'Résultats élèves'!M278&lt;=$E$5),'Résultats élèves'!M278="A"),'Groupes de besoin'!A286,"")</f>
        <v/>
      </c>
      <c r="BC286" s="220" t="str">
        <f>IF(BB286="","",'Résultats élèves'!M278)</f>
        <v/>
      </c>
    </row>
    <row r="287" spans="1:55" s="225" customFormat="1">
      <c r="A287" s="227" t="str">
        <f>IF(Accueil!F288="","",Accueil!F288)</f>
        <v/>
      </c>
      <c r="B287" s="217" t="str">
        <f>IF(OR('Résultats élèves'!D279&lt;$E$4,'Résultats élèves'!D279="A"),'Groupes de besoin'!A287,"")</f>
        <v/>
      </c>
      <c r="C287" s="218" t="str">
        <f>IF(B287="","",'Résultats élèves'!D279)</f>
        <v/>
      </c>
      <c r="D287" s="219" t="str">
        <f>IF(OR(AND('Résultats élèves'!D279&gt;=$E$4,'Résultats élèves'!D279&lt;=$E$5),'Résultats élèves'!D279="A"),'Groupes de besoin'!A287,"")</f>
        <v/>
      </c>
      <c r="E287" s="220" t="str">
        <f>IF(D287="","",'Résultats élèves'!D279)</f>
        <v/>
      </c>
      <c r="F287" s="221"/>
      <c r="G287" s="217" t="str">
        <f>IF(OR('Résultats élèves'!E279&lt;$E$4,'Résultats élèves'!E279="A"),'Groupes de besoin'!A287,"")</f>
        <v/>
      </c>
      <c r="H287" s="218" t="str">
        <f>IF(G287="","",'Résultats élèves'!E279)</f>
        <v/>
      </c>
      <c r="I287" s="219" t="str">
        <f>IF(OR(AND('Résultats élèves'!E279&gt;=$E$4,'Résultats élèves'!E279&lt;=$E$5),'Résultats élèves'!E279="A"),'Groupes de besoin'!A287,"")</f>
        <v/>
      </c>
      <c r="J287" s="220" t="str">
        <f>IF(I287="","",'Résultats élèves'!E279)</f>
        <v/>
      </c>
      <c r="K287" s="221"/>
      <c r="L287" s="217" t="str">
        <f>IF(OR('Résultats élèves'!F279&lt;$E$4,'Résultats élèves'!F279="A"),'Groupes de besoin'!A287,"")</f>
        <v/>
      </c>
      <c r="M287" s="218" t="str">
        <f>IF(L287="","",'Résultats élèves'!F279)</f>
        <v/>
      </c>
      <c r="N287" s="219" t="str">
        <f>IF(OR(AND('Résultats élèves'!F279&gt;=$E$4,'Résultats élèves'!F279&lt;=$E$5),'Résultats élèves'!F279="A"),'Groupes de besoin'!A287,"")</f>
        <v/>
      </c>
      <c r="O287" s="220" t="str">
        <f>IF(N287="","",'Résultats élèves'!F279)</f>
        <v/>
      </c>
      <c r="P287" s="221"/>
      <c r="Q287" s="217" t="str">
        <f>IF(OR('Résultats élèves'!G279&lt;$E$4,'Résultats élèves'!G279="A"),'Groupes de besoin'!A287,"")</f>
        <v/>
      </c>
      <c r="R287" s="218" t="str">
        <f>IF(Q287="","",'Résultats élèves'!G279)</f>
        <v/>
      </c>
      <c r="S287" s="219" t="str">
        <f>IF(OR(AND('Résultats élèves'!G279&gt;=$E$4,'Résultats élèves'!G279&lt;=$E$5),'Résultats élèves'!G279="A"),'Groupes de besoin'!A287,"")</f>
        <v/>
      </c>
      <c r="T287" s="220" t="str">
        <f>IF(S287="","",'Résultats élèves'!G279)</f>
        <v/>
      </c>
      <c r="U287" s="221"/>
      <c r="V287" s="217" t="str">
        <f>IF(OR('Résultats élèves'!H279&lt;$E$4,'Résultats élèves'!H279="A"),'Groupes de besoin'!A287,"")</f>
        <v/>
      </c>
      <c r="W287" s="218" t="str">
        <f>IF(V287="","",'Résultats élèves'!H279)</f>
        <v/>
      </c>
      <c r="X287" s="219" t="str">
        <f>IF(OR(AND('Résultats élèves'!H279&gt;=$E$4,'Résultats élèves'!H279&lt;=$E$5),'Résultats élèves'!H279="A"),'Groupes de besoin'!A287,"")</f>
        <v/>
      </c>
      <c r="Y287" s="220" t="str">
        <f>IF(X287="","",'Résultats élèves'!H279)</f>
        <v/>
      </c>
      <c r="Z287" s="222"/>
      <c r="AA287" s="223">
        <f t="shared" si="5"/>
        <v>24</v>
      </c>
      <c r="AB287" s="224">
        <f t="shared" si="6"/>
        <v>20</v>
      </c>
      <c r="AC287" s="291" t="str">
        <f>IF(AA287&lt;$AA$9,#REF!,"")</f>
        <v/>
      </c>
      <c r="AD287" s="291"/>
      <c r="AE287" s="226"/>
      <c r="AF287" s="217" t="str">
        <f>IF(OR('Résultats élèves'!I279&lt;$E$4,'Résultats élèves'!I279="A"),'Groupes de besoin'!A287,"")</f>
        <v/>
      </c>
      <c r="AG287" s="218" t="str">
        <f>IF(AF287="","",'Résultats élèves'!I279)</f>
        <v/>
      </c>
      <c r="AH287" s="219" t="str">
        <f>IF(OR(AND('Résultats élèves'!I279&gt;=$E$4,'Résultats élèves'!I279&lt;=$E$5),'Résultats élèves'!I279="A"),'Groupes de besoin'!A287,"")</f>
        <v/>
      </c>
      <c r="AI287" s="220" t="str">
        <f>IF(AH287="","",'Résultats élèves'!I279)</f>
        <v/>
      </c>
      <c r="AJ287" s="221"/>
      <c r="AK287" s="217" t="str">
        <f>IF(OR('Résultats élèves'!J279&lt;$E$4,'Résultats élèves'!J279="A"),'Groupes de besoin'!A287,"")</f>
        <v/>
      </c>
      <c r="AL287" s="218" t="str">
        <f>IF(AK287="","",'Résultats élèves'!J279)</f>
        <v/>
      </c>
      <c r="AM287" s="219" t="str">
        <f>IF(OR(AND('Résultats élèves'!J279&gt;=$E$4,'Résultats élèves'!J279&lt;=$E$5),'Résultats élèves'!J279="A"),'Groupes de besoin'!A287,"")</f>
        <v/>
      </c>
      <c r="AN287" s="220" t="str">
        <f>IF(AM287="","",'Résultats élèves'!J279)</f>
        <v/>
      </c>
      <c r="AO287" s="221"/>
      <c r="AP287" s="217" t="str">
        <f>IF(OR('Résultats élèves'!K279&lt;$E$4,'Résultats élèves'!K279="A"),'Groupes de besoin'!A287,"")</f>
        <v/>
      </c>
      <c r="AQ287" s="218" t="str">
        <f>IF(AP287="","",'Résultats élèves'!K279)</f>
        <v/>
      </c>
      <c r="AR287" s="219" t="str">
        <f>IF(OR(AND('Résultats élèves'!K279&gt;=$E$4,'Résultats élèves'!K279&lt;=$E$5),'Résultats élèves'!K279="A"),'Groupes de besoin'!A287,"")</f>
        <v/>
      </c>
      <c r="AS287" s="220" t="str">
        <f>IF(AR287="","",'Résultats élèves'!K279)</f>
        <v/>
      </c>
      <c r="AT287" s="221"/>
      <c r="AU287" s="217" t="str">
        <f>IF(OR('Résultats élèves'!L279&lt;$E$4,'Résultats élèves'!L279="A"),'Groupes de besoin'!A287,"")</f>
        <v/>
      </c>
      <c r="AV287" s="218" t="str">
        <f>IF(AU287="","",'Résultats élèves'!L279)</f>
        <v/>
      </c>
      <c r="AW287" s="219" t="str">
        <f>IF(OR(AND('Résultats élèves'!L279&gt;=$E$4,'Résultats élèves'!L279&lt;=$E$5),'Résultats élèves'!L279="A"),'Groupes de besoin'!A287,"")</f>
        <v/>
      </c>
      <c r="AX287" s="220" t="str">
        <f>IF(AW287="","",'Résultats élèves'!L279)</f>
        <v/>
      </c>
      <c r="AY287" s="221"/>
      <c r="AZ287" s="217" t="str">
        <f>IF(OR('Résultats élèves'!M279&lt;$E$4,'Résultats élèves'!M279="A"),'Groupes de besoin'!A287,"")</f>
        <v/>
      </c>
      <c r="BA287" s="218" t="str">
        <f>IF(AZ287="","",'Résultats élèves'!M279)</f>
        <v/>
      </c>
      <c r="BB287" s="219" t="str">
        <f>IF(OR(AND('Résultats élèves'!M279&gt;=$E$4,'Résultats élèves'!M279&lt;=$E$5),'Résultats élèves'!M279="A"),'Groupes de besoin'!A287,"")</f>
        <v/>
      </c>
      <c r="BC287" s="220" t="str">
        <f>IF(BB287="","",'Résultats élèves'!M279)</f>
        <v/>
      </c>
    </row>
    <row r="288" spans="1:55" s="225" customFormat="1">
      <c r="A288" s="227" t="str">
        <f>IF(Accueil!F289="","",Accueil!F289)</f>
        <v/>
      </c>
      <c r="B288" s="217" t="str">
        <f>IF(OR('Résultats élèves'!D280&lt;$E$4,'Résultats élèves'!D280="A"),'Groupes de besoin'!A288,"")</f>
        <v/>
      </c>
      <c r="C288" s="218" t="str">
        <f>IF(B288="","",'Résultats élèves'!D280)</f>
        <v/>
      </c>
      <c r="D288" s="219" t="str">
        <f>IF(OR(AND('Résultats élèves'!D280&gt;=$E$4,'Résultats élèves'!D280&lt;=$E$5),'Résultats élèves'!D280="A"),'Groupes de besoin'!A288,"")</f>
        <v/>
      </c>
      <c r="E288" s="220" t="str">
        <f>IF(D288="","",'Résultats élèves'!D280)</f>
        <v/>
      </c>
      <c r="F288" s="221"/>
      <c r="G288" s="217" t="str">
        <f>IF(OR('Résultats élèves'!E280&lt;$E$4,'Résultats élèves'!E280="A"),'Groupes de besoin'!A288,"")</f>
        <v/>
      </c>
      <c r="H288" s="218" t="str">
        <f>IF(G288="","",'Résultats élèves'!E280)</f>
        <v/>
      </c>
      <c r="I288" s="219" t="str">
        <f>IF(OR(AND('Résultats élèves'!E280&gt;=$E$4,'Résultats élèves'!E280&lt;=$E$5),'Résultats élèves'!E280="A"),'Groupes de besoin'!A288,"")</f>
        <v/>
      </c>
      <c r="J288" s="220" t="str">
        <f>IF(I288="","",'Résultats élèves'!E280)</f>
        <v/>
      </c>
      <c r="K288" s="221"/>
      <c r="L288" s="217" t="str">
        <f>IF(OR('Résultats élèves'!F280&lt;$E$4,'Résultats élèves'!F280="A"),'Groupes de besoin'!A288,"")</f>
        <v/>
      </c>
      <c r="M288" s="218" t="str">
        <f>IF(L288="","",'Résultats élèves'!F280)</f>
        <v/>
      </c>
      <c r="N288" s="219" t="str">
        <f>IF(OR(AND('Résultats élèves'!F280&gt;=$E$4,'Résultats élèves'!F280&lt;=$E$5),'Résultats élèves'!F280="A"),'Groupes de besoin'!A288,"")</f>
        <v/>
      </c>
      <c r="O288" s="220" t="str">
        <f>IF(N288="","",'Résultats élèves'!F280)</f>
        <v/>
      </c>
      <c r="P288" s="221"/>
      <c r="Q288" s="217" t="str">
        <f>IF(OR('Résultats élèves'!G280&lt;$E$4,'Résultats élèves'!G280="A"),'Groupes de besoin'!A288,"")</f>
        <v/>
      </c>
      <c r="R288" s="218" t="str">
        <f>IF(Q288="","",'Résultats élèves'!G280)</f>
        <v/>
      </c>
      <c r="S288" s="219" t="str">
        <f>IF(OR(AND('Résultats élèves'!G280&gt;=$E$4,'Résultats élèves'!G280&lt;=$E$5),'Résultats élèves'!G280="A"),'Groupes de besoin'!A288,"")</f>
        <v/>
      </c>
      <c r="T288" s="220" t="str">
        <f>IF(S288="","",'Résultats élèves'!G280)</f>
        <v/>
      </c>
      <c r="U288" s="221"/>
      <c r="V288" s="217" t="str">
        <f>IF(OR('Résultats élèves'!H280&lt;$E$4,'Résultats élèves'!H280="A"),'Groupes de besoin'!A288,"")</f>
        <v/>
      </c>
      <c r="W288" s="218" t="str">
        <f>IF(V288="","",'Résultats élèves'!H280)</f>
        <v/>
      </c>
      <c r="X288" s="219" t="str">
        <f>IF(OR(AND('Résultats élèves'!H280&gt;=$E$4,'Résultats élèves'!H280&lt;=$E$5),'Résultats élèves'!H280="A"),'Groupes de besoin'!A288,"")</f>
        <v/>
      </c>
      <c r="Y288" s="220" t="str">
        <f>IF(X288="","",'Résultats élèves'!H280)</f>
        <v/>
      </c>
      <c r="Z288" s="222"/>
      <c r="AA288" s="223">
        <f t="shared" si="5"/>
        <v>24</v>
      </c>
      <c r="AB288" s="224">
        <f t="shared" si="6"/>
        <v>20</v>
      </c>
      <c r="AC288" s="291" t="str">
        <f>IF(AA288&lt;$AA$9,#REF!,"")</f>
        <v/>
      </c>
      <c r="AD288" s="291"/>
      <c r="AE288" s="226"/>
      <c r="AF288" s="217" t="str">
        <f>IF(OR('Résultats élèves'!I280&lt;$E$4,'Résultats élèves'!I280="A"),'Groupes de besoin'!A288,"")</f>
        <v/>
      </c>
      <c r="AG288" s="218" t="str">
        <f>IF(AF288="","",'Résultats élèves'!I280)</f>
        <v/>
      </c>
      <c r="AH288" s="219" t="str">
        <f>IF(OR(AND('Résultats élèves'!I280&gt;=$E$4,'Résultats élèves'!I280&lt;=$E$5),'Résultats élèves'!I280="A"),'Groupes de besoin'!A288,"")</f>
        <v/>
      </c>
      <c r="AI288" s="220" t="str">
        <f>IF(AH288="","",'Résultats élèves'!I280)</f>
        <v/>
      </c>
      <c r="AJ288" s="221"/>
      <c r="AK288" s="217" t="str">
        <f>IF(OR('Résultats élèves'!J280&lt;$E$4,'Résultats élèves'!J280="A"),'Groupes de besoin'!A288,"")</f>
        <v/>
      </c>
      <c r="AL288" s="218" t="str">
        <f>IF(AK288="","",'Résultats élèves'!J280)</f>
        <v/>
      </c>
      <c r="AM288" s="219" t="str">
        <f>IF(OR(AND('Résultats élèves'!J280&gt;=$E$4,'Résultats élèves'!J280&lt;=$E$5),'Résultats élèves'!J280="A"),'Groupes de besoin'!A288,"")</f>
        <v/>
      </c>
      <c r="AN288" s="220" t="str">
        <f>IF(AM288="","",'Résultats élèves'!J280)</f>
        <v/>
      </c>
      <c r="AO288" s="221"/>
      <c r="AP288" s="217" t="str">
        <f>IF(OR('Résultats élèves'!K280&lt;$E$4,'Résultats élèves'!K280="A"),'Groupes de besoin'!A288,"")</f>
        <v/>
      </c>
      <c r="AQ288" s="218" t="str">
        <f>IF(AP288="","",'Résultats élèves'!K280)</f>
        <v/>
      </c>
      <c r="AR288" s="219" t="str">
        <f>IF(OR(AND('Résultats élèves'!K280&gt;=$E$4,'Résultats élèves'!K280&lt;=$E$5),'Résultats élèves'!K280="A"),'Groupes de besoin'!A288,"")</f>
        <v/>
      </c>
      <c r="AS288" s="220" t="str">
        <f>IF(AR288="","",'Résultats élèves'!K280)</f>
        <v/>
      </c>
      <c r="AT288" s="221"/>
      <c r="AU288" s="217" t="str">
        <f>IF(OR('Résultats élèves'!L280&lt;$E$4,'Résultats élèves'!L280="A"),'Groupes de besoin'!A288,"")</f>
        <v/>
      </c>
      <c r="AV288" s="218" t="str">
        <f>IF(AU288="","",'Résultats élèves'!L280)</f>
        <v/>
      </c>
      <c r="AW288" s="219" t="str">
        <f>IF(OR(AND('Résultats élèves'!L280&gt;=$E$4,'Résultats élèves'!L280&lt;=$E$5),'Résultats élèves'!L280="A"),'Groupes de besoin'!A288,"")</f>
        <v/>
      </c>
      <c r="AX288" s="220" t="str">
        <f>IF(AW288="","",'Résultats élèves'!L280)</f>
        <v/>
      </c>
      <c r="AY288" s="221"/>
      <c r="AZ288" s="217" t="str">
        <f>IF(OR('Résultats élèves'!M280&lt;$E$4,'Résultats élèves'!M280="A"),'Groupes de besoin'!A288,"")</f>
        <v/>
      </c>
      <c r="BA288" s="218" t="str">
        <f>IF(AZ288="","",'Résultats élèves'!M280)</f>
        <v/>
      </c>
      <c r="BB288" s="219" t="str">
        <f>IF(OR(AND('Résultats élèves'!M280&gt;=$E$4,'Résultats élèves'!M280&lt;=$E$5),'Résultats élèves'!M280="A"),'Groupes de besoin'!A288,"")</f>
        <v/>
      </c>
      <c r="BC288" s="220" t="str">
        <f>IF(BB288="","",'Résultats élèves'!M280)</f>
        <v/>
      </c>
    </row>
    <row r="289" spans="1:55" s="225" customFormat="1">
      <c r="A289" s="227" t="str">
        <f>IF(Accueil!F290="","",Accueil!F290)</f>
        <v/>
      </c>
      <c r="B289" s="217" t="str">
        <f>IF(OR('Résultats élèves'!D281&lt;$E$4,'Résultats élèves'!D281="A"),'Groupes de besoin'!A289,"")</f>
        <v/>
      </c>
      <c r="C289" s="218" t="str">
        <f>IF(B289="","",'Résultats élèves'!D281)</f>
        <v/>
      </c>
      <c r="D289" s="219" t="str">
        <f>IF(OR(AND('Résultats élèves'!D281&gt;=$E$4,'Résultats élèves'!D281&lt;=$E$5),'Résultats élèves'!D281="A"),'Groupes de besoin'!A289,"")</f>
        <v/>
      </c>
      <c r="E289" s="220" t="str">
        <f>IF(D289="","",'Résultats élèves'!D281)</f>
        <v/>
      </c>
      <c r="F289" s="221"/>
      <c r="G289" s="217" t="str">
        <f>IF(OR('Résultats élèves'!E281&lt;$E$4,'Résultats élèves'!E281="A"),'Groupes de besoin'!A289,"")</f>
        <v/>
      </c>
      <c r="H289" s="218" t="str">
        <f>IF(G289="","",'Résultats élèves'!E281)</f>
        <v/>
      </c>
      <c r="I289" s="219" t="str">
        <f>IF(OR(AND('Résultats élèves'!E281&gt;=$E$4,'Résultats élèves'!E281&lt;=$E$5),'Résultats élèves'!E281="A"),'Groupes de besoin'!A289,"")</f>
        <v/>
      </c>
      <c r="J289" s="220" t="str">
        <f>IF(I289="","",'Résultats élèves'!E281)</f>
        <v/>
      </c>
      <c r="K289" s="221"/>
      <c r="L289" s="217" t="str">
        <f>IF(OR('Résultats élèves'!F281&lt;$E$4,'Résultats élèves'!F281="A"),'Groupes de besoin'!A289,"")</f>
        <v/>
      </c>
      <c r="M289" s="218" t="str">
        <f>IF(L289="","",'Résultats élèves'!F281)</f>
        <v/>
      </c>
      <c r="N289" s="219" t="str">
        <f>IF(OR(AND('Résultats élèves'!F281&gt;=$E$4,'Résultats élèves'!F281&lt;=$E$5),'Résultats élèves'!F281="A"),'Groupes de besoin'!A289,"")</f>
        <v/>
      </c>
      <c r="O289" s="220" t="str">
        <f>IF(N289="","",'Résultats élèves'!F281)</f>
        <v/>
      </c>
      <c r="P289" s="221"/>
      <c r="Q289" s="217" t="str">
        <f>IF(OR('Résultats élèves'!G281&lt;$E$4,'Résultats élèves'!G281="A"),'Groupes de besoin'!A289,"")</f>
        <v/>
      </c>
      <c r="R289" s="218" t="str">
        <f>IF(Q289="","",'Résultats élèves'!G281)</f>
        <v/>
      </c>
      <c r="S289" s="219" t="str">
        <f>IF(OR(AND('Résultats élèves'!G281&gt;=$E$4,'Résultats élèves'!G281&lt;=$E$5),'Résultats élèves'!G281="A"),'Groupes de besoin'!A289,"")</f>
        <v/>
      </c>
      <c r="T289" s="220" t="str">
        <f>IF(S289="","",'Résultats élèves'!G281)</f>
        <v/>
      </c>
      <c r="U289" s="221"/>
      <c r="V289" s="217" t="str">
        <f>IF(OR('Résultats élèves'!H281&lt;$E$4,'Résultats élèves'!H281="A"),'Groupes de besoin'!A289,"")</f>
        <v/>
      </c>
      <c r="W289" s="218" t="str">
        <f>IF(V289="","",'Résultats élèves'!H281)</f>
        <v/>
      </c>
      <c r="X289" s="219" t="str">
        <f>IF(OR(AND('Résultats élèves'!H281&gt;=$E$4,'Résultats élèves'!H281&lt;=$E$5),'Résultats élèves'!H281="A"),'Groupes de besoin'!A289,"")</f>
        <v/>
      </c>
      <c r="Y289" s="220" t="str">
        <f>IF(X289="","",'Résultats élèves'!H281)</f>
        <v/>
      </c>
      <c r="Z289" s="222"/>
      <c r="AA289" s="223">
        <f t="shared" si="5"/>
        <v>24</v>
      </c>
      <c r="AB289" s="224">
        <f t="shared" si="6"/>
        <v>20</v>
      </c>
      <c r="AC289" s="291" t="str">
        <f>IF(AA289&lt;$AA$9,#REF!,"")</f>
        <v/>
      </c>
      <c r="AD289" s="291"/>
      <c r="AE289" s="226"/>
      <c r="AF289" s="217" t="str">
        <f>IF(OR('Résultats élèves'!I281&lt;$E$4,'Résultats élèves'!I281="A"),'Groupes de besoin'!A289,"")</f>
        <v/>
      </c>
      <c r="AG289" s="218" t="str">
        <f>IF(AF289="","",'Résultats élèves'!I281)</f>
        <v/>
      </c>
      <c r="AH289" s="219" t="str">
        <f>IF(OR(AND('Résultats élèves'!I281&gt;=$E$4,'Résultats élèves'!I281&lt;=$E$5),'Résultats élèves'!I281="A"),'Groupes de besoin'!A289,"")</f>
        <v/>
      </c>
      <c r="AI289" s="220" t="str">
        <f>IF(AH289="","",'Résultats élèves'!I281)</f>
        <v/>
      </c>
      <c r="AJ289" s="221"/>
      <c r="AK289" s="217" t="str">
        <f>IF(OR('Résultats élèves'!J281&lt;$E$4,'Résultats élèves'!J281="A"),'Groupes de besoin'!A289,"")</f>
        <v/>
      </c>
      <c r="AL289" s="218" t="str">
        <f>IF(AK289="","",'Résultats élèves'!J281)</f>
        <v/>
      </c>
      <c r="AM289" s="219" t="str">
        <f>IF(OR(AND('Résultats élèves'!J281&gt;=$E$4,'Résultats élèves'!J281&lt;=$E$5),'Résultats élèves'!J281="A"),'Groupes de besoin'!A289,"")</f>
        <v/>
      </c>
      <c r="AN289" s="220" t="str">
        <f>IF(AM289="","",'Résultats élèves'!J281)</f>
        <v/>
      </c>
      <c r="AO289" s="221"/>
      <c r="AP289" s="217" t="str">
        <f>IF(OR('Résultats élèves'!K281&lt;$E$4,'Résultats élèves'!K281="A"),'Groupes de besoin'!A289,"")</f>
        <v/>
      </c>
      <c r="AQ289" s="218" t="str">
        <f>IF(AP289="","",'Résultats élèves'!K281)</f>
        <v/>
      </c>
      <c r="AR289" s="219" t="str">
        <f>IF(OR(AND('Résultats élèves'!K281&gt;=$E$4,'Résultats élèves'!K281&lt;=$E$5),'Résultats élèves'!K281="A"),'Groupes de besoin'!A289,"")</f>
        <v/>
      </c>
      <c r="AS289" s="220" t="str">
        <f>IF(AR289="","",'Résultats élèves'!K281)</f>
        <v/>
      </c>
      <c r="AT289" s="221"/>
      <c r="AU289" s="217" t="str">
        <f>IF(OR('Résultats élèves'!L281&lt;$E$4,'Résultats élèves'!L281="A"),'Groupes de besoin'!A289,"")</f>
        <v/>
      </c>
      <c r="AV289" s="218" t="str">
        <f>IF(AU289="","",'Résultats élèves'!L281)</f>
        <v/>
      </c>
      <c r="AW289" s="219" t="str">
        <f>IF(OR(AND('Résultats élèves'!L281&gt;=$E$4,'Résultats élèves'!L281&lt;=$E$5),'Résultats élèves'!L281="A"),'Groupes de besoin'!A289,"")</f>
        <v/>
      </c>
      <c r="AX289" s="220" t="str">
        <f>IF(AW289="","",'Résultats élèves'!L281)</f>
        <v/>
      </c>
      <c r="AY289" s="221"/>
      <c r="AZ289" s="217" t="str">
        <f>IF(OR('Résultats élèves'!M281&lt;$E$4,'Résultats élèves'!M281="A"),'Groupes de besoin'!A289,"")</f>
        <v/>
      </c>
      <c r="BA289" s="218" t="str">
        <f>IF(AZ289="","",'Résultats élèves'!M281)</f>
        <v/>
      </c>
      <c r="BB289" s="219" t="str">
        <f>IF(OR(AND('Résultats élèves'!M281&gt;=$E$4,'Résultats élèves'!M281&lt;=$E$5),'Résultats élèves'!M281="A"),'Groupes de besoin'!A289,"")</f>
        <v/>
      </c>
      <c r="BC289" s="220" t="str">
        <f>IF(BB289="","",'Résultats élèves'!M281)</f>
        <v/>
      </c>
    </row>
    <row r="290" spans="1:55" s="225" customFormat="1">
      <c r="A290" s="227" t="str">
        <f>IF(Accueil!F291="","",Accueil!F291)</f>
        <v/>
      </c>
      <c r="B290" s="217" t="str">
        <f>IF(OR('Résultats élèves'!D282&lt;$E$4,'Résultats élèves'!D282="A"),'Groupes de besoin'!A290,"")</f>
        <v/>
      </c>
      <c r="C290" s="218" t="str">
        <f>IF(B290="","",'Résultats élèves'!D282)</f>
        <v/>
      </c>
      <c r="D290" s="219" t="str">
        <f>IF(OR(AND('Résultats élèves'!D282&gt;=$E$4,'Résultats élèves'!D282&lt;=$E$5),'Résultats élèves'!D282="A"),'Groupes de besoin'!A290,"")</f>
        <v/>
      </c>
      <c r="E290" s="220" t="str">
        <f>IF(D290="","",'Résultats élèves'!D282)</f>
        <v/>
      </c>
      <c r="F290" s="221"/>
      <c r="G290" s="217" t="str">
        <f>IF(OR('Résultats élèves'!E282&lt;$E$4,'Résultats élèves'!E282="A"),'Groupes de besoin'!A290,"")</f>
        <v/>
      </c>
      <c r="H290" s="218" t="str">
        <f>IF(G290="","",'Résultats élèves'!E282)</f>
        <v/>
      </c>
      <c r="I290" s="219" t="str">
        <f>IF(OR(AND('Résultats élèves'!E282&gt;=$E$4,'Résultats élèves'!E282&lt;=$E$5),'Résultats élèves'!E282="A"),'Groupes de besoin'!A290,"")</f>
        <v/>
      </c>
      <c r="J290" s="220" t="str">
        <f>IF(I290="","",'Résultats élèves'!E282)</f>
        <v/>
      </c>
      <c r="K290" s="221"/>
      <c r="L290" s="217" t="str">
        <f>IF(OR('Résultats élèves'!F282&lt;$E$4,'Résultats élèves'!F282="A"),'Groupes de besoin'!A290,"")</f>
        <v/>
      </c>
      <c r="M290" s="218" t="str">
        <f>IF(L290="","",'Résultats élèves'!F282)</f>
        <v/>
      </c>
      <c r="N290" s="219" t="str">
        <f>IF(OR(AND('Résultats élèves'!F282&gt;=$E$4,'Résultats élèves'!F282&lt;=$E$5),'Résultats élèves'!F282="A"),'Groupes de besoin'!A290,"")</f>
        <v/>
      </c>
      <c r="O290" s="220" t="str">
        <f>IF(N290="","",'Résultats élèves'!F282)</f>
        <v/>
      </c>
      <c r="P290" s="221"/>
      <c r="Q290" s="217" t="str">
        <f>IF(OR('Résultats élèves'!G282&lt;$E$4,'Résultats élèves'!G282="A"),'Groupes de besoin'!A290,"")</f>
        <v/>
      </c>
      <c r="R290" s="218" t="str">
        <f>IF(Q290="","",'Résultats élèves'!G282)</f>
        <v/>
      </c>
      <c r="S290" s="219" t="str">
        <f>IF(OR(AND('Résultats élèves'!G282&gt;=$E$4,'Résultats élèves'!G282&lt;=$E$5),'Résultats élèves'!G282="A"),'Groupes de besoin'!A290,"")</f>
        <v/>
      </c>
      <c r="T290" s="220" t="str">
        <f>IF(S290="","",'Résultats élèves'!G282)</f>
        <v/>
      </c>
      <c r="U290" s="221"/>
      <c r="V290" s="217" t="str">
        <f>IF(OR('Résultats élèves'!H282&lt;$E$4,'Résultats élèves'!H282="A"),'Groupes de besoin'!A290,"")</f>
        <v/>
      </c>
      <c r="W290" s="218" t="str">
        <f>IF(V290="","",'Résultats élèves'!H282)</f>
        <v/>
      </c>
      <c r="X290" s="219" t="str">
        <f>IF(OR(AND('Résultats élèves'!H282&gt;=$E$4,'Résultats élèves'!H282&lt;=$E$5),'Résultats élèves'!H282="A"),'Groupes de besoin'!A290,"")</f>
        <v/>
      </c>
      <c r="Y290" s="220" t="str">
        <f>IF(X290="","",'Résultats élèves'!H282)</f>
        <v/>
      </c>
      <c r="Z290" s="222"/>
      <c r="AA290" s="223">
        <f t="shared" si="5"/>
        <v>24</v>
      </c>
      <c r="AB290" s="224">
        <f t="shared" si="6"/>
        <v>20</v>
      </c>
      <c r="AC290" s="291" t="str">
        <f>IF(AA290&lt;$AA$9,#REF!,"")</f>
        <v/>
      </c>
      <c r="AD290" s="291"/>
      <c r="AE290" s="226"/>
      <c r="AF290" s="217" t="str">
        <f>IF(OR('Résultats élèves'!I282&lt;$E$4,'Résultats élèves'!I282="A"),'Groupes de besoin'!A290,"")</f>
        <v/>
      </c>
      <c r="AG290" s="218" t="str">
        <f>IF(AF290="","",'Résultats élèves'!I282)</f>
        <v/>
      </c>
      <c r="AH290" s="219" t="str">
        <f>IF(OR(AND('Résultats élèves'!I282&gt;=$E$4,'Résultats élèves'!I282&lt;=$E$5),'Résultats élèves'!I282="A"),'Groupes de besoin'!A290,"")</f>
        <v/>
      </c>
      <c r="AI290" s="220" t="str">
        <f>IF(AH290="","",'Résultats élèves'!I282)</f>
        <v/>
      </c>
      <c r="AJ290" s="221"/>
      <c r="AK290" s="217" t="str">
        <f>IF(OR('Résultats élèves'!J282&lt;$E$4,'Résultats élèves'!J282="A"),'Groupes de besoin'!A290,"")</f>
        <v/>
      </c>
      <c r="AL290" s="218" t="str">
        <f>IF(AK290="","",'Résultats élèves'!J282)</f>
        <v/>
      </c>
      <c r="AM290" s="219" t="str">
        <f>IF(OR(AND('Résultats élèves'!J282&gt;=$E$4,'Résultats élèves'!J282&lt;=$E$5),'Résultats élèves'!J282="A"),'Groupes de besoin'!A290,"")</f>
        <v/>
      </c>
      <c r="AN290" s="220" t="str">
        <f>IF(AM290="","",'Résultats élèves'!J282)</f>
        <v/>
      </c>
      <c r="AO290" s="221"/>
      <c r="AP290" s="217" t="str">
        <f>IF(OR('Résultats élèves'!K282&lt;$E$4,'Résultats élèves'!K282="A"),'Groupes de besoin'!A290,"")</f>
        <v/>
      </c>
      <c r="AQ290" s="218" t="str">
        <f>IF(AP290="","",'Résultats élèves'!K282)</f>
        <v/>
      </c>
      <c r="AR290" s="219" t="str">
        <f>IF(OR(AND('Résultats élèves'!K282&gt;=$E$4,'Résultats élèves'!K282&lt;=$E$5),'Résultats élèves'!K282="A"),'Groupes de besoin'!A290,"")</f>
        <v/>
      </c>
      <c r="AS290" s="220" t="str">
        <f>IF(AR290="","",'Résultats élèves'!K282)</f>
        <v/>
      </c>
      <c r="AT290" s="221"/>
      <c r="AU290" s="217" t="str">
        <f>IF(OR('Résultats élèves'!L282&lt;$E$4,'Résultats élèves'!L282="A"),'Groupes de besoin'!A290,"")</f>
        <v/>
      </c>
      <c r="AV290" s="218" t="str">
        <f>IF(AU290="","",'Résultats élèves'!L282)</f>
        <v/>
      </c>
      <c r="AW290" s="219" t="str">
        <f>IF(OR(AND('Résultats élèves'!L282&gt;=$E$4,'Résultats élèves'!L282&lt;=$E$5),'Résultats élèves'!L282="A"),'Groupes de besoin'!A290,"")</f>
        <v/>
      </c>
      <c r="AX290" s="220" t="str">
        <f>IF(AW290="","",'Résultats élèves'!L282)</f>
        <v/>
      </c>
      <c r="AY290" s="221"/>
      <c r="AZ290" s="217" t="str">
        <f>IF(OR('Résultats élèves'!M282&lt;$E$4,'Résultats élèves'!M282="A"),'Groupes de besoin'!A290,"")</f>
        <v/>
      </c>
      <c r="BA290" s="218" t="str">
        <f>IF(AZ290="","",'Résultats élèves'!M282)</f>
        <v/>
      </c>
      <c r="BB290" s="219" t="str">
        <f>IF(OR(AND('Résultats élèves'!M282&gt;=$E$4,'Résultats élèves'!M282&lt;=$E$5),'Résultats élèves'!M282="A"),'Groupes de besoin'!A290,"")</f>
        <v/>
      </c>
      <c r="BC290" s="220" t="str">
        <f>IF(BB290="","",'Résultats élèves'!M282)</f>
        <v/>
      </c>
    </row>
    <row r="291" spans="1:55" s="225" customFormat="1">
      <c r="A291" s="227" t="str">
        <f>IF(Accueil!F292="","",Accueil!F292)</f>
        <v/>
      </c>
      <c r="B291" s="217" t="str">
        <f>IF(OR('Résultats élèves'!D283&lt;$E$4,'Résultats élèves'!D283="A"),'Groupes de besoin'!A291,"")</f>
        <v/>
      </c>
      <c r="C291" s="218" t="str">
        <f>IF(B291="","",'Résultats élèves'!D283)</f>
        <v/>
      </c>
      <c r="D291" s="219" t="str">
        <f>IF(OR(AND('Résultats élèves'!D283&gt;=$E$4,'Résultats élèves'!D283&lt;=$E$5),'Résultats élèves'!D283="A"),'Groupes de besoin'!A291,"")</f>
        <v/>
      </c>
      <c r="E291" s="220" t="str">
        <f>IF(D291="","",'Résultats élèves'!D283)</f>
        <v/>
      </c>
      <c r="F291" s="221"/>
      <c r="G291" s="217" t="str">
        <f>IF(OR('Résultats élèves'!E283&lt;$E$4,'Résultats élèves'!E283="A"),'Groupes de besoin'!A291,"")</f>
        <v/>
      </c>
      <c r="H291" s="218" t="str">
        <f>IF(G291="","",'Résultats élèves'!E283)</f>
        <v/>
      </c>
      <c r="I291" s="219" t="str">
        <f>IF(OR(AND('Résultats élèves'!E283&gt;=$E$4,'Résultats élèves'!E283&lt;=$E$5),'Résultats élèves'!E283="A"),'Groupes de besoin'!A291,"")</f>
        <v/>
      </c>
      <c r="J291" s="220" t="str">
        <f>IF(I291="","",'Résultats élèves'!E283)</f>
        <v/>
      </c>
      <c r="K291" s="221"/>
      <c r="L291" s="217" t="str">
        <f>IF(OR('Résultats élèves'!F283&lt;$E$4,'Résultats élèves'!F283="A"),'Groupes de besoin'!A291,"")</f>
        <v/>
      </c>
      <c r="M291" s="218" t="str">
        <f>IF(L291="","",'Résultats élèves'!F283)</f>
        <v/>
      </c>
      <c r="N291" s="219" t="str">
        <f>IF(OR(AND('Résultats élèves'!F283&gt;=$E$4,'Résultats élèves'!F283&lt;=$E$5),'Résultats élèves'!F283="A"),'Groupes de besoin'!A291,"")</f>
        <v/>
      </c>
      <c r="O291" s="220" t="str">
        <f>IF(N291="","",'Résultats élèves'!F283)</f>
        <v/>
      </c>
      <c r="P291" s="221"/>
      <c r="Q291" s="217" t="str">
        <f>IF(OR('Résultats élèves'!G283&lt;$E$4,'Résultats élèves'!G283="A"),'Groupes de besoin'!A291,"")</f>
        <v/>
      </c>
      <c r="R291" s="218" t="str">
        <f>IF(Q291="","",'Résultats élèves'!G283)</f>
        <v/>
      </c>
      <c r="S291" s="219" t="str">
        <f>IF(OR(AND('Résultats élèves'!G283&gt;=$E$4,'Résultats élèves'!G283&lt;=$E$5),'Résultats élèves'!G283="A"),'Groupes de besoin'!A291,"")</f>
        <v/>
      </c>
      <c r="T291" s="220" t="str">
        <f>IF(S291="","",'Résultats élèves'!G283)</f>
        <v/>
      </c>
      <c r="U291" s="221"/>
      <c r="V291" s="217" t="str">
        <f>IF(OR('Résultats élèves'!H283&lt;$E$4,'Résultats élèves'!H283="A"),'Groupes de besoin'!A291,"")</f>
        <v/>
      </c>
      <c r="W291" s="218" t="str">
        <f>IF(V291="","",'Résultats élèves'!H283)</f>
        <v/>
      </c>
      <c r="X291" s="219" t="str">
        <f>IF(OR(AND('Résultats élèves'!H283&gt;=$E$4,'Résultats élèves'!H283&lt;=$E$5),'Résultats élèves'!H283="A"),'Groupes de besoin'!A291,"")</f>
        <v/>
      </c>
      <c r="Y291" s="220" t="str">
        <f>IF(X291="","",'Résultats élèves'!H283)</f>
        <v/>
      </c>
      <c r="Z291" s="222"/>
      <c r="AA291" s="223">
        <f t="shared" si="5"/>
        <v>24</v>
      </c>
      <c r="AB291" s="224">
        <f t="shared" si="6"/>
        <v>20</v>
      </c>
      <c r="AC291" s="291" t="str">
        <f>IF(AA291&lt;$AA$9,#REF!,"")</f>
        <v/>
      </c>
      <c r="AD291" s="291"/>
      <c r="AE291" s="226"/>
      <c r="AF291" s="217" t="str">
        <f>IF(OR('Résultats élèves'!I283&lt;$E$4,'Résultats élèves'!I283="A"),'Groupes de besoin'!A291,"")</f>
        <v/>
      </c>
      <c r="AG291" s="218" t="str">
        <f>IF(AF291="","",'Résultats élèves'!I283)</f>
        <v/>
      </c>
      <c r="AH291" s="219" t="str">
        <f>IF(OR(AND('Résultats élèves'!I283&gt;=$E$4,'Résultats élèves'!I283&lt;=$E$5),'Résultats élèves'!I283="A"),'Groupes de besoin'!A291,"")</f>
        <v/>
      </c>
      <c r="AI291" s="220" t="str">
        <f>IF(AH291="","",'Résultats élèves'!I283)</f>
        <v/>
      </c>
      <c r="AJ291" s="221"/>
      <c r="AK291" s="217" t="str">
        <f>IF(OR('Résultats élèves'!J283&lt;$E$4,'Résultats élèves'!J283="A"),'Groupes de besoin'!A291,"")</f>
        <v/>
      </c>
      <c r="AL291" s="218" t="str">
        <f>IF(AK291="","",'Résultats élèves'!J283)</f>
        <v/>
      </c>
      <c r="AM291" s="219" t="str">
        <f>IF(OR(AND('Résultats élèves'!J283&gt;=$E$4,'Résultats élèves'!J283&lt;=$E$5),'Résultats élèves'!J283="A"),'Groupes de besoin'!A291,"")</f>
        <v/>
      </c>
      <c r="AN291" s="220" t="str">
        <f>IF(AM291="","",'Résultats élèves'!J283)</f>
        <v/>
      </c>
      <c r="AO291" s="221"/>
      <c r="AP291" s="217" t="str">
        <f>IF(OR('Résultats élèves'!K283&lt;$E$4,'Résultats élèves'!K283="A"),'Groupes de besoin'!A291,"")</f>
        <v/>
      </c>
      <c r="AQ291" s="218" t="str">
        <f>IF(AP291="","",'Résultats élèves'!K283)</f>
        <v/>
      </c>
      <c r="AR291" s="219" t="str">
        <f>IF(OR(AND('Résultats élèves'!K283&gt;=$E$4,'Résultats élèves'!K283&lt;=$E$5),'Résultats élèves'!K283="A"),'Groupes de besoin'!A291,"")</f>
        <v/>
      </c>
      <c r="AS291" s="220" t="str">
        <f>IF(AR291="","",'Résultats élèves'!K283)</f>
        <v/>
      </c>
      <c r="AT291" s="221"/>
      <c r="AU291" s="217" t="str">
        <f>IF(OR('Résultats élèves'!L283&lt;$E$4,'Résultats élèves'!L283="A"),'Groupes de besoin'!A291,"")</f>
        <v/>
      </c>
      <c r="AV291" s="218" t="str">
        <f>IF(AU291="","",'Résultats élèves'!L283)</f>
        <v/>
      </c>
      <c r="AW291" s="219" t="str">
        <f>IF(OR(AND('Résultats élèves'!L283&gt;=$E$4,'Résultats élèves'!L283&lt;=$E$5),'Résultats élèves'!L283="A"),'Groupes de besoin'!A291,"")</f>
        <v/>
      </c>
      <c r="AX291" s="220" t="str">
        <f>IF(AW291="","",'Résultats élèves'!L283)</f>
        <v/>
      </c>
      <c r="AY291" s="221"/>
      <c r="AZ291" s="217" t="str">
        <f>IF(OR('Résultats élèves'!M283&lt;$E$4,'Résultats élèves'!M283="A"),'Groupes de besoin'!A291,"")</f>
        <v/>
      </c>
      <c r="BA291" s="218" t="str">
        <f>IF(AZ291="","",'Résultats élèves'!M283)</f>
        <v/>
      </c>
      <c r="BB291" s="219" t="str">
        <f>IF(OR(AND('Résultats élèves'!M283&gt;=$E$4,'Résultats élèves'!M283&lt;=$E$5),'Résultats élèves'!M283="A"),'Groupes de besoin'!A291,"")</f>
        <v/>
      </c>
      <c r="BC291" s="220" t="str">
        <f>IF(BB291="","",'Résultats élèves'!M283)</f>
        <v/>
      </c>
    </row>
    <row r="292" spans="1:55" s="225" customFormat="1">
      <c r="A292" s="227" t="str">
        <f>IF(Accueil!F293="","",Accueil!F293)</f>
        <v/>
      </c>
      <c r="B292" s="217" t="str">
        <f>IF(OR('Résultats élèves'!D284&lt;$E$4,'Résultats élèves'!D284="A"),'Groupes de besoin'!A292,"")</f>
        <v/>
      </c>
      <c r="C292" s="218" t="str">
        <f>IF(B292="","",'Résultats élèves'!D284)</f>
        <v/>
      </c>
      <c r="D292" s="219" t="str">
        <f>IF(OR(AND('Résultats élèves'!D284&gt;=$E$4,'Résultats élèves'!D284&lt;=$E$5),'Résultats élèves'!D284="A"),'Groupes de besoin'!A292,"")</f>
        <v/>
      </c>
      <c r="E292" s="220" t="str">
        <f>IF(D292="","",'Résultats élèves'!D284)</f>
        <v/>
      </c>
      <c r="F292" s="221"/>
      <c r="G292" s="217" t="str">
        <f>IF(OR('Résultats élèves'!E284&lt;$E$4,'Résultats élèves'!E284="A"),'Groupes de besoin'!A292,"")</f>
        <v/>
      </c>
      <c r="H292" s="218" t="str">
        <f>IF(G292="","",'Résultats élèves'!E284)</f>
        <v/>
      </c>
      <c r="I292" s="219" t="str">
        <f>IF(OR(AND('Résultats élèves'!E284&gt;=$E$4,'Résultats élèves'!E284&lt;=$E$5),'Résultats élèves'!E284="A"),'Groupes de besoin'!A292,"")</f>
        <v/>
      </c>
      <c r="J292" s="220" t="str">
        <f>IF(I292="","",'Résultats élèves'!E284)</f>
        <v/>
      </c>
      <c r="K292" s="221"/>
      <c r="L292" s="217" t="str">
        <f>IF(OR('Résultats élèves'!F284&lt;$E$4,'Résultats élèves'!F284="A"),'Groupes de besoin'!A292,"")</f>
        <v/>
      </c>
      <c r="M292" s="218" t="str">
        <f>IF(L292="","",'Résultats élèves'!F284)</f>
        <v/>
      </c>
      <c r="N292" s="219" t="str">
        <f>IF(OR(AND('Résultats élèves'!F284&gt;=$E$4,'Résultats élèves'!F284&lt;=$E$5),'Résultats élèves'!F284="A"),'Groupes de besoin'!A292,"")</f>
        <v/>
      </c>
      <c r="O292" s="220" t="str">
        <f>IF(N292="","",'Résultats élèves'!F284)</f>
        <v/>
      </c>
      <c r="P292" s="221"/>
      <c r="Q292" s="217" t="str">
        <f>IF(OR('Résultats élèves'!G284&lt;$E$4,'Résultats élèves'!G284="A"),'Groupes de besoin'!A292,"")</f>
        <v/>
      </c>
      <c r="R292" s="218" t="str">
        <f>IF(Q292="","",'Résultats élèves'!G284)</f>
        <v/>
      </c>
      <c r="S292" s="219" t="str">
        <f>IF(OR(AND('Résultats élèves'!G284&gt;=$E$4,'Résultats élèves'!G284&lt;=$E$5),'Résultats élèves'!G284="A"),'Groupes de besoin'!A292,"")</f>
        <v/>
      </c>
      <c r="T292" s="220" t="str">
        <f>IF(S292="","",'Résultats élèves'!G284)</f>
        <v/>
      </c>
      <c r="U292" s="221"/>
      <c r="V292" s="217" t="str">
        <f>IF(OR('Résultats élèves'!H284&lt;$E$4,'Résultats élèves'!H284="A"),'Groupes de besoin'!A292,"")</f>
        <v/>
      </c>
      <c r="W292" s="218" t="str">
        <f>IF(V292="","",'Résultats élèves'!H284)</f>
        <v/>
      </c>
      <c r="X292" s="219" t="str">
        <f>IF(OR(AND('Résultats élèves'!H284&gt;=$E$4,'Résultats élèves'!H284&lt;=$E$5),'Résultats élèves'!H284="A"),'Groupes de besoin'!A292,"")</f>
        <v/>
      </c>
      <c r="Y292" s="220" t="str">
        <f>IF(X292="","",'Résultats élèves'!H284)</f>
        <v/>
      </c>
      <c r="Z292" s="222"/>
      <c r="AA292" s="223">
        <f t="shared" si="5"/>
        <v>24</v>
      </c>
      <c r="AB292" s="224">
        <f t="shared" si="6"/>
        <v>20</v>
      </c>
      <c r="AC292" s="291" t="str">
        <f>IF(AA292&lt;$AA$9,#REF!,"")</f>
        <v/>
      </c>
      <c r="AD292" s="291"/>
      <c r="AE292" s="226"/>
      <c r="AF292" s="217" t="str">
        <f>IF(OR('Résultats élèves'!I284&lt;$E$4,'Résultats élèves'!I284="A"),'Groupes de besoin'!A292,"")</f>
        <v/>
      </c>
      <c r="AG292" s="218" t="str">
        <f>IF(AF292="","",'Résultats élèves'!I284)</f>
        <v/>
      </c>
      <c r="AH292" s="219" t="str">
        <f>IF(OR(AND('Résultats élèves'!I284&gt;=$E$4,'Résultats élèves'!I284&lt;=$E$5),'Résultats élèves'!I284="A"),'Groupes de besoin'!A292,"")</f>
        <v/>
      </c>
      <c r="AI292" s="220" t="str">
        <f>IF(AH292="","",'Résultats élèves'!I284)</f>
        <v/>
      </c>
      <c r="AJ292" s="221"/>
      <c r="AK292" s="217" t="str">
        <f>IF(OR('Résultats élèves'!J284&lt;$E$4,'Résultats élèves'!J284="A"),'Groupes de besoin'!A292,"")</f>
        <v/>
      </c>
      <c r="AL292" s="218" t="str">
        <f>IF(AK292="","",'Résultats élèves'!J284)</f>
        <v/>
      </c>
      <c r="AM292" s="219" t="str">
        <f>IF(OR(AND('Résultats élèves'!J284&gt;=$E$4,'Résultats élèves'!J284&lt;=$E$5),'Résultats élèves'!J284="A"),'Groupes de besoin'!A292,"")</f>
        <v/>
      </c>
      <c r="AN292" s="220" t="str">
        <f>IF(AM292="","",'Résultats élèves'!J284)</f>
        <v/>
      </c>
      <c r="AO292" s="221"/>
      <c r="AP292" s="217" t="str">
        <f>IF(OR('Résultats élèves'!K284&lt;$E$4,'Résultats élèves'!K284="A"),'Groupes de besoin'!A292,"")</f>
        <v/>
      </c>
      <c r="AQ292" s="218" t="str">
        <f>IF(AP292="","",'Résultats élèves'!K284)</f>
        <v/>
      </c>
      <c r="AR292" s="219" t="str">
        <f>IF(OR(AND('Résultats élèves'!K284&gt;=$E$4,'Résultats élèves'!K284&lt;=$E$5),'Résultats élèves'!K284="A"),'Groupes de besoin'!A292,"")</f>
        <v/>
      </c>
      <c r="AS292" s="220" t="str">
        <f>IF(AR292="","",'Résultats élèves'!K284)</f>
        <v/>
      </c>
      <c r="AT292" s="221"/>
      <c r="AU292" s="217" t="str">
        <f>IF(OR('Résultats élèves'!L284&lt;$E$4,'Résultats élèves'!L284="A"),'Groupes de besoin'!A292,"")</f>
        <v/>
      </c>
      <c r="AV292" s="218" t="str">
        <f>IF(AU292="","",'Résultats élèves'!L284)</f>
        <v/>
      </c>
      <c r="AW292" s="219" t="str">
        <f>IF(OR(AND('Résultats élèves'!L284&gt;=$E$4,'Résultats élèves'!L284&lt;=$E$5),'Résultats élèves'!L284="A"),'Groupes de besoin'!A292,"")</f>
        <v/>
      </c>
      <c r="AX292" s="220" t="str">
        <f>IF(AW292="","",'Résultats élèves'!L284)</f>
        <v/>
      </c>
      <c r="AY292" s="221"/>
      <c r="AZ292" s="217" t="str">
        <f>IF(OR('Résultats élèves'!M284&lt;$E$4,'Résultats élèves'!M284="A"),'Groupes de besoin'!A292,"")</f>
        <v/>
      </c>
      <c r="BA292" s="218" t="str">
        <f>IF(AZ292="","",'Résultats élèves'!M284)</f>
        <v/>
      </c>
      <c r="BB292" s="219" t="str">
        <f>IF(OR(AND('Résultats élèves'!M284&gt;=$E$4,'Résultats élèves'!M284&lt;=$E$5),'Résultats élèves'!M284="A"),'Groupes de besoin'!A292,"")</f>
        <v/>
      </c>
      <c r="BC292" s="220" t="str">
        <f>IF(BB292="","",'Résultats élèves'!M284)</f>
        <v/>
      </c>
    </row>
    <row r="293" spans="1:55" s="225" customFormat="1">
      <c r="A293" s="227" t="str">
        <f>IF(Accueil!F294="","",Accueil!F294)</f>
        <v/>
      </c>
      <c r="B293" s="217" t="str">
        <f>IF(OR('Résultats élèves'!D285&lt;$E$4,'Résultats élèves'!D285="A"),'Groupes de besoin'!A293,"")</f>
        <v/>
      </c>
      <c r="C293" s="218" t="str">
        <f>IF(B293="","",'Résultats élèves'!D285)</f>
        <v/>
      </c>
      <c r="D293" s="219" t="str">
        <f>IF(OR(AND('Résultats élèves'!D285&gt;=$E$4,'Résultats élèves'!D285&lt;=$E$5),'Résultats élèves'!D285="A"),'Groupes de besoin'!A293,"")</f>
        <v/>
      </c>
      <c r="E293" s="220" t="str">
        <f>IF(D293="","",'Résultats élèves'!D285)</f>
        <v/>
      </c>
      <c r="F293" s="221"/>
      <c r="G293" s="217" t="str">
        <f>IF(OR('Résultats élèves'!E285&lt;$E$4,'Résultats élèves'!E285="A"),'Groupes de besoin'!A293,"")</f>
        <v/>
      </c>
      <c r="H293" s="218" t="str">
        <f>IF(G293="","",'Résultats élèves'!E285)</f>
        <v/>
      </c>
      <c r="I293" s="219" t="str">
        <f>IF(OR(AND('Résultats élèves'!E285&gt;=$E$4,'Résultats élèves'!E285&lt;=$E$5),'Résultats élèves'!E285="A"),'Groupes de besoin'!A293,"")</f>
        <v/>
      </c>
      <c r="J293" s="220" t="str">
        <f>IF(I293="","",'Résultats élèves'!E285)</f>
        <v/>
      </c>
      <c r="K293" s="221"/>
      <c r="L293" s="217" t="str">
        <f>IF(OR('Résultats élèves'!F285&lt;$E$4,'Résultats élèves'!F285="A"),'Groupes de besoin'!A293,"")</f>
        <v/>
      </c>
      <c r="M293" s="218" t="str">
        <f>IF(L293="","",'Résultats élèves'!F285)</f>
        <v/>
      </c>
      <c r="N293" s="219" t="str">
        <f>IF(OR(AND('Résultats élèves'!F285&gt;=$E$4,'Résultats élèves'!F285&lt;=$E$5),'Résultats élèves'!F285="A"),'Groupes de besoin'!A293,"")</f>
        <v/>
      </c>
      <c r="O293" s="220" t="str">
        <f>IF(N293="","",'Résultats élèves'!F285)</f>
        <v/>
      </c>
      <c r="P293" s="221"/>
      <c r="Q293" s="217" t="str">
        <f>IF(OR('Résultats élèves'!G285&lt;$E$4,'Résultats élèves'!G285="A"),'Groupes de besoin'!A293,"")</f>
        <v/>
      </c>
      <c r="R293" s="218" t="str">
        <f>IF(Q293="","",'Résultats élèves'!G285)</f>
        <v/>
      </c>
      <c r="S293" s="219" t="str">
        <f>IF(OR(AND('Résultats élèves'!G285&gt;=$E$4,'Résultats élèves'!G285&lt;=$E$5),'Résultats élèves'!G285="A"),'Groupes de besoin'!A293,"")</f>
        <v/>
      </c>
      <c r="T293" s="220" t="str">
        <f>IF(S293="","",'Résultats élèves'!G285)</f>
        <v/>
      </c>
      <c r="U293" s="221"/>
      <c r="V293" s="217" t="str">
        <f>IF(OR('Résultats élèves'!H285&lt;$E$4,'Résultats élèves'!H285="A"),'Groupes de besoin'!A293,"")</f>
        <v/>
      </c>
      <c r="W293" s="218" t="str">
        <f>IF(V293="","",'Résultats élèves'!H285)</f>
        <v/>
      </c>
      <c r="X293" s="219" t="str">
        <f>IF(OR(AND('Résultats élèves'!H285&gt;=$E$4,'Résultats élèves'!H285&lt;=$E$5),'Résultats élèves'!H285="A"),'Groupes de besoin'!A293,"")</f>
        <v/>
      </c>
      <c r="Y293" s="220" t="str">
        <f>IF(X293="","",'Résultats élèves'!H285)</f>
        <v/>
      </c>
      <c r="Z293" s="222"/>
      <c r="AA293" s="223">
        <f t="shared" si="5"/>
        <v>24</v>
      </c>
      <c r="AB293" s="224">
        <f t="shared" si="6"/>
        <v>20</v>
      </c>
      <c r="AC293" s="291" t="str">
        <f>IF(AA293&lt;$AA$9,#REF!,"")</f>
        <v/>
      </c>
      <c r="AD293" s="291"/>
      <c r="AE293" s="226"/>
      <c r="AF293" s="217" t="str">
        <f>IF(OR('Résultats élèves'!I285&lt;$E$4,'Résultats élèves'!I285="A"),'Groupes de besoin'!A293,"")</f>
        <v/>
      </c>
      <c r="AG293" s="218" t="str">
        <f>IF(AF293="","",'Résultats élèves'!I285)</f>
        <v/>
      </c>
      <c r="AH293" s="219" t="str">
        <f>IF(OR(AND('Résultats élèves'!I285&gt;=$E$4,'Résultats élèves'!I285&lt;=$E$5),'Résultats élèves'!I285="A"),'Groupes de besoin'!A293,"")</f>
        <v/>
      </c>
      <c r="AI293" s="220" t="str">
        <f>IF(AH293="","",'Résultats élèves'!I285)</f>
        <v/>
      </c>
      <c r="AJ293" s="221"/>
      <c r="AK293" s="217" t="str">
        <f>IF(OR('Résultats élèves'!J285&lt;$E$4,'Résultats élèves'!J285="A"),'Groupes de besoin'!A293,"")</f>
        <v/>
      </c>
      <c r="AL293" s="218" t="str">
        <f>IF(AK293="","",'Résultats élèves'!J285)</f>
        <v/>
      </c>
      <c r="AM293" s="219" t="str">
        <f>IF(OR(AND('Résultats élèves'!J285&gt;=$E$4,'Résultats élèves'!J285&lt;=$E$5),'Résultats élèves'!J285="A"),'Groupes de besoin'!A293,"")</f>
        <v/>
      </c>
      <c r="AN293" s="220" t="str">
        <f>IF(AM293="","",'Résultats élèves'!J285)</f>
        <v/>
      </c>
      <c r="AO293" s="221"/>
      <c r="AP293" s="217" t="str">
        <f>IF(OR('Résultats élèves'!K285&lt;$E$4,'Résultats élèves'!K285="A"),'Groupes de besoin'!A293,"")</f>
        <v/>
      </c>
      <c r="AQ293" s="218" t="str">
        <f>IF(AP293="","",'Résultats élèves'!K285)</f>
        <v/>
      </c>
      <c r="AR293" s="219" t="str">
        <f>IF(OR(AND('Résultats élèves'!K285&gt;=$E$4,'Résultats élèves'!K285&lt;=$E$5),'Résultats élèves'!K285="A"),'Groupes de besoin'!A293,"")</f>
        <v/>
      </c>
      <c r="AS293" s="220" t="str">
        <f>IF(AR293="","",'Résultats élèves'!K285)</f>
        <v/>
      </c>
      <c r="AT293" s="221"/>
      <c r="AU293" s="217" t="str">
        <f>IF(OR('Résultats élèves'!L285&lt;$E$4,'Résultats élèves'!L285="A"),'Groupes de besoin'!A293,"")</f>
        <v/>
      </c>
      <c r="AV293" s="218" t="str">
        <f>IF(AU293="","",'Résultats élèves'!L285)</f>
        <v/>
      </c>
      <c r="AW293" s="219" t="str">
        <f>IF(OR(AND('Résultats élèves'!L285&gt;=$E$4,'Résultats élèves'!L285&lt;=$E$5),'Résultats élèves'!L285="A"),'Groupes de besoin'!A293,"")</f>
        <v/>
      </c>
      <c r="AX293" s="220" t="str">
        <f>IF(AW293="","",'Résultats élèves'!L285)</f>
        <v/>
      </c>
      <c r="AY293" s="221"/>
      <c r="AZ293" s="217" t="str">
        <f>IF(OR('Résultats élèves'!M285&lt;$E$4,'Résultats élèves'!M285="A"),'Groupes de besoin'!A293,"")</f>
        <v/>
      </c>
      <c r="BA293" s="218" t="str">
        <f>IF(AZ293="","",'Résultats élèves'!M285)</f>
        <v/>
      </c>
      <c r="BB293" s="219" t="str">
        <f>IF(OR(AND('Résultats élèves'!M285&gt;=$E$4,'Résultats élèves'!M285&lt;=$E$5),'Résultats élèves'!M285="A"),'Groupes de besoin'!A293,"")</f>
        <v/>
      </c>
      <c r="BC293" s="220" t="str">
        <f>IF(BB293="","",'Résultats élèves'!M285)</f>
        <v/>
      </c>
    </row>
    <row r="294" spans="1:55" s="225" customFormat="1">
      <c r="A294" s="227" t="str">
        <f>IF(Accueil!F295="","",Accueil!F295)</f>
        <v/>
      </c>
      <c r="B294" s="217" t="str">
        <f>IF(OR('Résultats élèves'!D286&lt;$E$4,'Résultats élèves'!D286="A"),'Groupes de besoin'!A294,"")</f>
        <v/>
      </c>
      <c r="C294" s="218" t="str">
        <f>IF(B294="","",'Résultats élèves'!D286)</f>
        <v/>
      </c>
      <c r="D294" s="219" t="str">
        <f>IF(OR(AND('Résultats élèves'!D286&gt;=$E$4,'Résultats élèves'!D286&lt;=$E$5),'Résultats élèves'!D286="A"),'Groupes de besoin'!A294,"")</f>
        <v/>
      </c>
      <c r="E294" s="220" t="str">
        <f>IF(D294="","",'Résultats élèves'!D286)</f>
        <v/>
      </c>
      <c r="F294" s="221"/>
      <c r="G294" s="217" t="str">
        <f>IF(OR('Résultats élèves'!E286&lt;$E$4,'Résultats élèves'!E286="A"),'Groupes de besoin'!A294,"")</f>
        <v/>
      </c>
      <c r="H294" s="218" t="str">
        <f>IF(G294="","",'Résultats élèves'!E286)</f>
        <v/>
      </c>
      <c r="I294" s="219" t="str">
        <f>IF(OR(AND('Résultats élèves'!E286&gt;=$E$4,'Résultats élèves'!E286&lt;=$E$5),'Résultats élèves'!E286="A"),'Groupes de besoin'!A294,"")</f>
        <v/>
      </c>
      <c r="J294" s="220" t="str">
        <f>IF(I294="","",'Résultats élèves'!E286)</f>
        <v/>
      </c>
      <c r="K294" s="221"/>
      <c r="L294" s="217" t="str">
        <f>IF(OR('Résultats élèves'!F286&lt;$E$4,'Résultats élèves'!F286="A"),'Groupes de besoin'!A294,"")</f>
        <v/>
      </c>
      <c r="M294" s="218" t="str">
        <f>IF(L294="","",'Résultats élèves'!F286)</f>
        <v/>
      </c>
      <c r="N294" s="219" t="str">
        <f>IF(OR(AND('Résultats élèves'!F286&gt;=$E$4,'Résultats élèves'!F286&lt;=$E$5),'Résultats élèves'!F286="A"),'Groupes de besoin'!A294,"")</f>
        <v/>
      </c>
      <c r="O294" s="220" t="str">
        <f>IF(N294="","",'Résultats élèves'!F286)</f>
        <v/>
      </c>
      <c r="P294" s="221"/>
      <c r="Q294" s="217" t="str">
        <f>IF(OR('Résultats élèves'!G286&lt;$E$4,'Résultats élèves'!G286="A"),'Groupes de besoin'!A294,"")</f>
        <v/>
      </c>
      <c r="R294" s="218" t="str">
        <f>IF(Q294="","",'Résultats élèves'!G286)</f>
        <v/>
      </c>
      <c r="S294" s="219" t="str">
        <f>IF(OR(AND('Résultats élèves'!G286&gt;=$E$4,'Résultats élèves'!G286&lt;=$E$5),'Résultats élèves'!G286="A"),'Groupes de besoin'!A294,"")</f>
        <v/>
      </c>
      <c r="T294" s="220" t="str">
        <f>IF(S294="","",'Résultats élèves'!G286)</f>
        <v/>
      </c>
      <c r="U294" s="221"/>
      <c r="V294" s="217" t="str">
        <f>IF(OR('Résultats élèves'!H286&lt;$E$4,'Résultats élèves'!H286="A"),'Groupes de besoin'!A294,"")</f>
        <v/>
      </c>
      <c r="W294" s="218" t="str">
        <f>IF(V294="","",'Résultats élèves'!H286)</f>
        <v/>
      </c>
      <c r="X294" s="219" t="str">
        <f>IF(OR(AND('Résultats élèves'!H286&gt;=$E$4,'Résultats élèves'!H286&lt;=$E$5),'Résultats élèves'!H286="A"),'Groupes de besoin'!A294,"")</f>
        <v/>
      </c>
      <c r="Y294" s="220" t="str">
        <f>IF(X294="","",'Résultats élèves'!H286)</f>
        <v/>
      </c>
      <c r="Z294" s="222"/>
      <c r="AA294" s="223">
        <f t="shared" si="5"/>
        <v>24</v>
      </c>
      <c r="AB294" s="224">
        <f t="shared" si="6"/>
        <v>20</v>
      </c>
      <c r="AC294" s="291" t="str">
        <f>IF(AA294&lt;$AA$9,#REF!,"")</f>
        <v/>
      </c>
      <c r="AD294" s="291"/>
      <c r="AE294" s="226"/>
      <c r="AF294" s="217" t="str">
        <f>IF(OR('Résultats élèves'!I286&lt;$E$4,'Résultats élèves'!I286="A"),'Groupes de besoin'!A294,"")</f>
        <v/>
      </c>
      <c r="AG294" s="218" t="str">
        <f>IF(AF294="","",'Résultats élèves'!I286)</f>
        <v/>
      </c>
      <c r="AH294" s="219" t="str">
        <f>IF(OR(AND('Résultats élèves'!I286&gt;=$E$4,'Résultats élèves'!I286&lt;=$E$5),'Résultats élèves'!I286="A"),'Groupes de besoin'!A294,"")</f>
        <v/>
      </c>
      <c r="AI294" s="220" t="str">
        <f>IF(AH294="","",'Résultats élèves'!I286)</f>
        <v/>
      </c>
      <c r="AJ294" s="221"/>
      <c r="AK294" s="217" t="str">
        <f>IF(OR('Résultats élèves'!J286&lt;$E$4,'Résultats élèves'!J286="A"),'Groupes de besoin'!A294,"")</f>
        <v/>
      </c>
      <c r="AL294" s="218" t="str">
        <f>IF(AK294="","",'Résultats élèves'!J286)</f>
        <v/>
      </c>
      <c r="AM294" s="219" t="str">
        <f>IF(OR(AND('Résultats élèves'!J286&gt;=$E$4,'Résultats élèves'!J286&lt;=$E$5),'Résultats élèves'!J286="A"),'Groupes de besoin'!A294,"")</f>
        <v/>
      </c>
      <c r="AN294" s="220" t="str">
        <f>IF(AM294="","",'Résultats élèves'!J286)</f>
        <v/>
      </c>
      <c r="AO294" s="221"/>
      <c r="AP294" s="217" t="str">
        <f>IF(OR('Résultats élèves'!K286&lt;$E$4,'Résultats élèves'!K286="A"),'Groupes de besoin'!A294,"")</f>
        <v/>
      </c>
      <c r="AQ294" s="218" t="str">
        <f>IF(AP294="","",'Résultats élèves'!K286)</f>
        <v/>
      </c>
      <c r="AR294" s="219" t="str">
        <f>IF(OR(AND('Résultats élèves'!K286&gt;=$E$4,'Résultats élèves'!K286&lt;=$E$5),'Résultats élèves'!K286="A"),'Groupes de besoin'!A294,"")</f>
        <v/>
      </c>
      <c r="AS294" s="220" t="str">
        <f>IF(AR294="","",'Résultats élèves'!K286)</f>
        <v/>
      </c>
      <c r="AT294" s="221"/>
      <c r="AU294" s="217" t="str">
        <f>IF(OR('Résultats élèves'!L286&lt;$E$4,'Résultats élèves'!L286="A"),'Groupes de besoin'!A294,"")</f>
        <v/>
      </c>
      <c r="AV294" s="218" t="str">
        <f>IF(AU294="","",'Résultats élèves'!L286)</f>
        <v/>
      </c>
      <c r="AW294" s="219" t="str">
        <f>IF(OR(AND('Résultats élèves'!L286&gt;=$E$4,'Résultats élèves'!L286&lt;=$E$5),'Résultats élèves'!L286="A"),'Groupes de besoin'!A294,"")</f>
        <v/>
      </c>
      <c r="AX294" s="220" t="str">
        <f>IF(AW294="","",'Résultats élèves'!L286)</f>
        <v/>
      </c>
      <c r="AY294" s="221"/>
      <c r="AZ294" s="217" t="str">
        <f>IF(OR('Résultats élèves'!M286&lt;$E$4,'Résultats élèves'!M286="A"),'Groupes de besoin'!A294,"")</f>
        <v/>
      </c>
      <c r="BA294" s="218" t="str">
        <f>IF(AZ294="","",'Résultats élèves'!M286)</f>
        <v/>
      </c>
      <c r="BB294" s="219" t="str">
        <f>IF(OR(AND('Résultats élèves'!M286&gt;=$E$4,'Résultats élèves'!M286&lt;=$E$5),'Résultats élèves'!M286="A"),'Groupes de besoin'!A294,"")</f>
        <v/>
      </c>
      <c r="BC294" s="220" t="str">
        <f>IF(BB294="","",'Résultats élèves'!M286)</f>
        <v/>
      </c>
    </row>
    <row r="295" spans="1:55" s="225" customFormat="1">
      <c r="A295" s="227" t="str">
        <f>IF(Accueil!F296="","",Accueil!F296)</f>
        <v/>
      </c>
      <c r="B295" s="217" t="str">
        <f>IF(OR('Résultats élèves'!D287&lt;$E$4,'Résultats élèves'!D287="A"),'Groupes de besoin'!A295,"")</f>
        <v/>
      </c>
      <c r="C295" s="218" t="str">
        <f>IF(B295="","",'Résultats élèves'!D287)</f>
        <v/>
      </c>
      <c r="D295" s="219" t="str">
        <f>IF(OR(AND('Résultats élèves'!D287&gt;=$E$4,'Résultats élèves'!D287&lt;=$E$5),'Résultats élèves'!D287="A"),'Groupes de besoin'!A295,"")</f>
        <v/>
      </c>
      <c r="E295" s="220" t="str">
        <f>IF(D295="","",'Résultats élèves'!D287)</f>
        <v/>
      </c>
      <c r="F295" s="221"/>
      <c r="G295" s="217" t="str">
        <f>IF(OR('Résultats élèves'!E287&lt;$E$4,'Résultats élèves'!E287="A"),'Groupes de besoin'!A295,"")</f>
        <v/>
      </c>
      <c r="H295" s="218" t="str">
        <f>IF(G295="","",'Résultats élèves'!E287)</f>
        <v/>
      </c>
      <c r="I295" s="219" t="str">
        <f>IF(OR(AND('Résultats élèves'!E287&gt;=$E$4,'Résultats élèves'!E287&lt;=$E$5),'Résultats élèves'!E287="A"),'Groupes de besoin'!A295,"")</f>
        <v/>
      </c>
      <c r="J295" s="220" t="str">
        <f>IF(I295="","",'Résultats élèves'!E287)</f>
        <v/>
      </c>
      <c r="K295" s="221"/>
      <c r="L295" s="217" t="str">
        <f>IF(OR('Résultats élèves'!F287&lt;$E$4,'Résultats élèves'!F287="A"),'Groupes de besoin'!A295,"")</f>
        <v/>
      </c>
      <c r="M295" s="218" t="str">
        <f>IF(L295="","",'Résultats élèves'!F287)</f>
        <v/>
      </c>
      <c r="N295" s="219" t="str">
        <f>IF(OR(AND('Résultats élèves'!F287&gt;=$E$4,'Résultats élèves'!F287&lt;=$E$5),'Résultats élèves'!F287="A"),'Groupes de besoin'!A295,"")</f>
        <v/>
      </c>
      <c r="O295" s="220" t="str">
        <f>IF(N295="","",'Résultats élèves'!F287)</f>
        <v/>
      </c>
      <c r="P295" s="221"/>
      <c r="Q295" s="217" t="str">
        <f>IF(OR('Résultats élèves'!G287&lt;$E$4,'Résultats élèves'!G287="A"),'Groupes de besoin'!A295,"")</f>
        <v/>
      </c>
      <c r="R295" s="218" t="str">
        <f>IF(Q295="","",'Résultats élèves'!G287)</f>
        <v/>
      </c>
      <c r="S295" s="219" t="str">
        <f>IF(OR(AND('Résultats élèves'!G287&gt;=$E$4,'Résultats élèves'!G287&lt;=$E$5),'Résultats élèves'!G287="A"),'Groupes de besoin'!A295,"")</f>
        <v/>
      </c>
      <c r="T295" s="220" t="str">
        <f>IF(S295="","",'Résultats élèves'!G287)</f>
        <v/>
      </c>
      <c r="U295" s="221"/>
      <c r="V295" s="217" t="str">
        <f>IF(OR('Résultats élèves'!H287&lt;$E$4,'Résultats élèves'!H287="A"),'Groupes de besoin'!A295,"")</f>
        <v/>
      </c>
      <c r="W295" s="218" t="str">
        <f>IF(V295="","",'Résultats élèves'!H287)</f>
        <v/>
      </c>
      <c r="X295" s="219" t="str">
        <f>IF(OR(AND('Résultats élèves'!H287&gt;=$E$4,'Résultats élèves'!H287&lt;=$E$5),'Résultats élèves'!H287="A"),'Groupes de besoin'!A295,"")</f>
        <v/>
      </c>
      <c r="Y295" s="220" t="str">
        <f>IF(X295="","",'Résultats élèves'!H287)</f>
        <v/>
      </c>
      <c r="Z295" s="222"/>
      <c r="AA295" s="223">
        <f t="shared" si="5"/>
        <v>24</v>
      </c>
      <c r="AB295" s="224">
        <f t="shared" si="6"/>
        <v>20</v>
      </c>
      <c r="AC295" s="291" t="str">
        <f>IF(AA295&lt;$AA$9,#REF!,"")</f>
        <v/>
      </c>
      <c r="AD295" s="291"/>
      <c r="AE295" s="226"/>
      <c r="AF295" s="217" t="str">
        <f>IF(OR('Résultats élèves'!I287&lt;$E$4,'Résultats élèves'!I287="A"),'Groupes de besoin'!A295,"")</f>
        <v/>
      </c>
      <c r="AG295" s="218" t="str">
        <f>IF(AF295="","",'Résultats élèves'!I287)</f>
        <v/>
      </c>
      <c r="AH295" s="219" t="str">
        <f>IF(OR(AND('Résultats élèves'!I287&gt;=$E$4,'Résultats élèves'!I287&lt;=$E$5),'Résultats élèves'!I287="A"),'Groupes de besoin'!A295,"")</f>
        <v/>
      </c>
      <c r="AI295" s="220" t="str">
        <f>IF(AH295="","",'Résultats élèves'!I287)</f>
        <v/>
      </c>
      <c r="AJ295" s="221"/>
      <c r="AK295" s="217" t="str">
        <f>IF(OR('Résultats élèves'!J287&lt;$E$4,'Résultats élèves'!J287="A"),'Groupes de besoin'!A295,"")</f>
        <v/>
      </c>
      <c r="AL295" s="218" t="str">
        <f>IF(AK295="","",'Résultats élèves'!J287)</f>
        <v/>
      </c>
      <c r="AM295" s="219" t="str">
        <f>IF(OR(AND('Résultats élèves'!J287&gt;=$E$4,'Résultats élèves'!J287&lt;=$E$5),'Résultats élèves'!J287="A"),'Groupes de besoin'!A295,"")</f>
        <v/>
      </c>
      <c r="AN295" s="220" t="str">
        <f>IF(AM295="","",'Résultats élèves'!J287)</f>
        <v/>
      </c>
      <c r="AO295" s="221"/>
      <c r="AP295" s="217" t="str">
        <f>IF(OR('Résultats élèves'!K287&lt;$E$4,'Résultats élèves'!K287="A"),'Groupes de besoin'!A295,"")</f>
        <v/>
      </c>
      <c r="AQ295" s="218" t="str">
        <f>IF(AP295="","",'Résultats élèves'!K287)</f>
        <v/>
      </c>
      <c r="AR295" s="219" t="str">
        <f>IF(OR(AND('Résultats élèves'!K287&gt;=$E$4,'Résultats élèves'!K287&lt;=$E$5),'Résultats élèves'!K287="A"),'Groupes de besoin'!A295,"")</f>
        <v/>
      </c>
      <c r="AS295" s="220" t="str">
        <f>IF(AR295="","",'Résultats élèves'!K287)</f>
        <v/>
      </c>
      <c r="AT295" s="221"/>
      <c r="AU295" s="217" t="str">
        <f>IF(OR('Résultats élèves'!L287&lt;$E$4,'Résultats élèves'!L287="A"),'Groupes de besoin'!A295,"")</f>
        <v/>
      </c>
      <c r="AV295" s="218" t="str">
        <f>IF(AU295="","",'Résultats élèves'!L287)</f>
        <v/>
      </c>
      <c r="AW295" s="219" t="str">
        <f>IF(OR(AND('Résultats élèves'!L287&gt;=$E$4,'Résultats élèves'!L287&lt;=$E$5),'Résultats élèves'!L287="A"),'Groupes de besoin'!A295,"")</f>
        <v/>
      </c>
      <c r="AX295" s="220" t="str">
        <f>IF(AW295="","",'Résultats élèves'!L287)</f>
        <v/>
      </c>
      <c r="AY295" s="221"/>
      <c r="AZ295" s="217" t="str">
        <f>IF(OR('Résultats élèves'!M287&lt;$E$4,'Résultats élèves'!M287="A"),'Groupes de besoin'!A295,"")</f>
        <v/>
      </c>
      <c r="BA295" s="218" t="str">
        <f>IF(AZ295="","",'Résultats élèves'!M287)</f>
        <v/>
      </c>
      <c r="BB295" s="219" t="str">
        <f>IF(OR(AND('Résultats élèves'!M287&gt;=$E$4,'Résultats élèves'!M287&lt;=$E$5),'Résultats élèves'!M287="A"),'Groupes de besoin'!A295,"")</f>
        <v/>
      </c>
      <c r="BC295" s="220" t="str">
        <f>IF(BB295="","",'Résultats élèves'!M287)</f>
        <v/>
      </c>
    </row>
    <row r="296" spans="1:55" s="225" customFormat="1">
      <c r="A296" s="227" t="str">
        <f>IF(Accueil!F297="","",Accueil!F297)</f>
        <v/>
      </c>
      <c r="B296" s="217" t="str">
        <f>IF(OR('Résultats élèves'!D288&lt;$E$4,'Résultats élèves'!D288="A"),'Groupes de besoin'!A296,"")</f>
        <v/>
      </c>
      <c r="C296" s="218" t="str">
        <f>IF(B296="","",'Résultats élèves'!D288)</f>
        <v/>
      </c>
      <c r="D296" s="219" t="str">
        <f>IF(OR(AND('Résultats élèves'!D288&gt;=$E$4,'Résultats élèves'!D288&lt;=$E$5),'Résultats élèves'!D288="A"),'Groupes de besoin'!A296,"")</f>
        <v/>
      </c>
      <c r="E296" s="220" t="str">
        <f>IF(D296="","",'Résultats élèves'!D288)</f>
        <v/>
      </c>
      <c r="F296" s="221"/>
      <c r="G296" s="217" t="str">
        <f>IF(OR('Résultats élèves'!E288&lt;$E$4,'Résultats élèves'!E288="A"),'Groupes de besoin'!A296,"")</f>
        <v/>
      </c>
      <c r="H296" s="218" t="str">
        <f>IF(G296="","",'Résultats élèves'!E288)</f>
        <v/>
      </c>
      <c r="I296" s="219" t="str">
        <f>IF(OR(AND('Résultats élèves'!E288&gt;=$E$4,'Résultats élèves'!E288&lt;=$E$5),'Résultats élèves'!E288="A"),'Groupes de besoin'!A296,"")</f>
        <v/>
      </c>
      <c r="J296" s="220" t="str">
        <f>IF(I296="","",'Résultats élèves'!E288)</f>
        <v/>
      </c>
      <c r="K296" s="221"/>
      <c r="L296" s="217" t="str">
        <f>IF(OR('Résultats élèves'!F288&lt;$E$4,'Résultats élèves'!F288="A"),'Groupes de besoin'!A296,"")</f>
        <v/>
      </c>
      <c r="M296" s="218" t="str">
        <f>IF(L296="","",'Résultats élèves'!F288)</f>
        <v/>
      </c>
      <c r="N296" s="219" t="str">
        <f>IF(OR(AND('Résultats élèves'!F288&gt;=$E$4,'Résultats élèves'!F288&lt;=$E$5),'Résultats élèves'!F288="A"),'Groupes de besoin'!A296,"")</f>
        <v/>
      </c>
      <c r="O296" s="220" t="str">
        <f>IF(N296="","",'Résultats élèves'!F288)</f>
        <v/>
      </c>
      <c r="P296" s="221"/>
      <c r="Q296" s="217" t="str">
        <f>IF(OR('Résultats élèves'!G288&lt;$E$4,'Résultats élèves'!G288="A"),'Groupes de besoin'!A296,"")</f>
        <v/>
      </c>
      <c r="R296" s="218" t="str">
        <f>IF(Q296="","",'Résultats élèves'!G288)</f>
        <v/>
      </c>
      <c r="S296" s="219" t="str">
        <f>IF(OR(AND('Résultats élèves'!G288&gt;=$E$4,'Résultats élèves'!G288&lt;=$E$5),'Résultats élèves'!G288="A"),'Groupes de besoin'!A296,"")</f>
        <v/>
      </c>
      <c r="T296" s="220" t="str">
        <f>IF(S296="","",'Résultats élèves'!G288)</f>
        <v/>
      </c>
      <c r="U296" s="221"/>
      <c r="V296" s="217" t="str">
        <f>IF(OR('Résultats élèves'!H288&lt;$E$4,'Résultats élèves'!H288="A"),'Groupes de besoin'!A296,"")</f>
        <v/>
      </c>
      <c r="W296" s="218" t="str">
        <f>IF(V296="","",'Résultats élèves'!H288)</f>
        <v/>
      </c>
      <c r="X296" s="219" t="str">
        <f>IF(OR(AND('Résultats élèves'!H288&gt;=$E$4,'Résultats élèves'!H288&lt;=$E$5),'Résultats élèves'!H288="A"),'Groupes de besoin'!A296,"")</f>
        <v/>
      </c>
      <c r="Y296" s="220" t="str">
        <f>IF(X296="","",'Résultats élèves'!H288)</f>
        <v/>
      </c>
      <c r="Z296" s="222"/>
      <c r="AA296" s="223">
        <f t="shared" si="5"/>
        <v>24</v>
      </c>
      <c r="AB296" s="224">
        <f t="shared" si="6"/>
        <v>20</v>
      </c>
      <c r="AC296" s="291" t="str">
        <f>IF(AA296&lt;$AA$9,#REF!,"")</f>
        <v/>
      </c>
      <c r="AD296" s="291"/>
      <c r="AE296" s="226"/>
      <c r="AF296" s="217" t="str">
        <f>IF(OR('Résultats élèves'!I288&lt;$E$4,'Résultats élèves'!I288="A"),'Groupes de besoin'!A296,"")</f>
        <v/>
      </c>
      <c r="AG296" s="218" t="str">
        <f>IF(AF296="","",'Résultats élèves'!I288)</f>
        <v/>
      </c>
      <c r="AH296" s="219" t="str">
        <f>IF(OR(AND('Résultats élèves'!I288&gt;=$E$4,'Résultats élèves'!I288&lt;=$E$5),'Résultats élèves'!I288="A"),'Groupes de besoin'!A296,"")</f>
        <v/>
      </c>
      <c r="AI296" s="220" t="str">
        <f>IF(AH296="","",'Résultats élèves'!I288)</f>
        <v/>
      </c>
      <c r="AJ296" s="221"/>
      <c r="AK296" s="217" t="str">
        <f>IF(OR('Résultats élèves'!J288&lt;$E$4,'Résultats élèves'!J288="A"),'Groupes de besoin'!A296,"")</f>
        <v/>
      </c>
      <c r="AL296" s="218" t="str">
        <f>IF(AK296="","",'Résultats élèves'!J288)</f>
        <v/>
      </c>
      <c r="AM296" s="219" t="str">
        <f>IF(OR(AND('Résultats élèves'!J288&gt;=$E$4,'Résultats élèves'!J288&lt;=$E$5),'Résultats élèves'!J288="A"),'Groupes de besoin'!A296,"")</f>
        <v/>
      </c>
      <c r="AN296" s="220" t="str">
        <f>IF(AM296="","",'Résultats élèves'!J288)</f>
        <v/>
      </c>
      <c r="AO296" s="221"/>
      <c r="AP296" s="217" t="str">
        <f>IF(OR('Résultats élèves'!K288&lt;$E$4,'Résultats élèves'!K288="A"),'Groupes de besoin'!A296,"")</f>
        <v/>
      </c>
      <c r="AQ296" s="218" t="str">
        <f>IF(AP296="","",'Résultats élèves'!K288)</f>
        <v/>
      </c>
      <c r="AR296" s="219" t="str">
        <f>IF(OR(AND('Résultats élèves'!K288&gt;=$E$4,'Résultats élèves'!K288&lt;=$E$5),'Résultats élèves'!K288="A"),'Groupes de besoin'!A296,"")</f>
        <v/>
      </c>
      <c r="AS296" s="220" t="str">
        <f>IF(AR296="","",'Résultats élèves'!K288)</f>
        <v/>
      </c>
      <c r="AT296" s="221"/>
      <c r="AU296" s="217" t="str">
        <f>IF(OR('Résultats élèves'!L288&lt;$E$4,'Résultats élèves'!L288="A"),'Groupes de besoin'!A296,"")</f>
        <v/>
      </c>
      <c r="AV296" s="218" t="str">
        <f>IF(AU296="","",'Résultats élèves'!L288)</f>
        <v/>
      </c>
      <c r="AW296" s="219" t="str">
        <f>IF(OR(AND('Résultats élèves'!L288&gt;=$E$4,'Résultats élèves'!L288&lt;=$E$5),'Résultats élèves'!L288="A"),'Groupes de besoin'!A296,"")</f>
        <v/>
      </c>
      <c r="AX296" s="220" t="str">
        <f>IF(AW296="","",'Résultats élèves'!L288)</f>
        <v/>
      </c>
      <c r="AY296" s="221"/>
      <c r="AZ296" s="217" t="str">
        <f>IF(OR('Résultats élèves'!M288&lt;$E$4,'Résultats élèves'!M288="A"),'Groupes de besoin'!A296,"")</f>
        <v/>
      </c>
      <c r="BA296" s="218" t="str">
        <f>IF(AZ296="","",'Résultats élèves'!M288)</f>
        <v/>
      </c>
      <c r="BB296" s="219" t="str">
        <f>IF(OR(AND('Résultats élèves'!M288&gt;=$E$4,'Résultats élèves'!M288&lt;=$E$5),'Résultats élèves'!M288="A"),'Groupes de besoin'!A296,"")</f>
        <v/>
      </c>
      <c r="BC296" s="220" t="str">
        <f>IF(BB296="","",'Résultats élèves'!M288)</f>
        <v/>
      </c>
    </row>
    <row r="297" spans="1:55" s="225" customFormat="1">
      <c r="A297" s="227" t="str">
        <f>IF(Accueil!F298="","",Accueil!F298)</f>
        <v/>
      </c>
      <c r="B297" s="217" t="str">
        <f>IF(OR('Résultats élèves'!D289&lt;$E$4,'Résultats élèves'!D289="A"),'Groupes de besoin'!A297,"")</f>
        <v/>
      </c>
      <c r="C297" s="218" t="str">
        <f>IF(B297="","",'Résultats élèves'!D289)</f>
        <v/>
      </c>
      <c r="D297" s="219" t="str">
        <f>IF(OR(AND('Résultats élèves'!D289&gt;=$E$4,'Résultats élèves'!D289&lt;=$E$5),'Résultats élèves'!D289="A"),'Groupes de besoin'!A297,"")</f>
        <v/>
      </c>
      <c r="E297" s="220" t="str">
        <f>IF(D297="","",'Résultats élèves'!D289)</f>
        <v/>
      </c>
      <c r="F297" s="221"/>
      <c r="G297" s="217" t="str">
        <f>IF(OR('Résultats élèves'!E289&lt;$E$4,'Résultats élèves'!E289="A"),'Groupes de besoin'!A297,"")</f>
        <v/>
      </c>
      <c r="H297" s="218" t="str">
        <f>IF(G297="","",'Résultats élèves'!E289)</f>
        <v/>
      </c>
      <c r="I297" s="219" t="str">
        <f>IF(OR(AND('Résultats élèves'!E289&gt;=$E$4,'Résultats élèves'!E289&lt;=$E$5),'Résultats élèves'!E289="A"),'Groupes de besoin'!A297,"")</f>
        <v/>
      </c>
      <c r="J297" s="220" t="str">
        <f>IF(I297="","",'Résultats élèves'!E289)</f>
        <v/>
      </c>
      <c r="K297" s="221"/>
      <c r="L297" s="217" t="str">
        <f>IF(OR('Résultats élèves'!F289&lt;$E$4,'Résultats élèves'!F289="A"),'Groupes de besoin'!A297,"")</f>
        <v/>
      </c>
      <c r="M297" s="218" t="str">
        <f>IF(L297="","",'Résultats élèves'!F289)</f>
        <v/>
      </c>
      <c r="N297" s="219" t="str">
        <f>IF(OR(AND('Résultats élèves'!F289&gt;=$E$4,'Résultats élèves'!F289&lt;=$E$5),'Résultats élèves'!F289="A"),'Groupes de besoin'!A297,"")</f>
        <v/>
      </c>
      <c r="O297" s="220" t="str">
        <f>IF(N297="","",'Résultats élèves'!F289)</f>
        <v/>
      </c>
      <c r="P297" s="221"/>
      <c r="Q297" s="217" t="str">
        <f>IF(OR('Résultats élèves'!G289&lt;$E$4,'Résultats élèves'!G289="A"),'Groupes de besoin'!A297,"")</f>
        <v/>
      </c>
      <c r="R297" s="218" t="str">
        <f>IF(Q297="","",'Résultats élèves'!G289)</f>
        <v/>
      </c>
      <c r="S297" s="219" t="str">
        <f>IF(OR(AND('Résultats élèves'!G289&gt;=$E$4,'Résultats élèves'!G289&lt;=$E$5),'Résultats élèves'!G289="A"),'Groupes de besoin'!A297,"")</f>
        <v/>
      </c>
      <c r="T297" s="220" t="str">
        <f>IF(S297="","",'Résultats élèves'!G289)</f>
        <v/>
      </c>
      <c r="U297" s="221"/>
      <c r="V297" s="217" t="str">
        <f>IF(OR('Résultats élèves'!H289&lt;$E$4,'Résultats élèves'!H289="A"),'Groupes de besoin'!A297,"")</f>
        <v/>
      </c>
      <c r="W297" s="218" t="str">
        <f>IF(V297="","",'Résultats élèves'!H289)</f>
        <v/>
      </c>
      <c r="X297" s="219" t="str">
        <f>IF(OR(AND('Résultats élèves'!H289&gt;=$E$4,'Résultats élèves'!H289&lt;=$E$5),'Résultats élèves'!H289="A"),'Groupes de besoin'!A297,"")</f>
        <v/>
      </c>
      <c r="Y297" s="220" t="str">
        <f>IF(X297="","",'Résultats élèves'!H289)</f>
        <v/>
      </c>
      <c r="Z297" s="222"/>
      <c r="AA297" s="223">
        <f t="shared" si="5"/>
        <v>24</v>
      </c>
      <c r="AB297" s="224">
        <f t="shared" si="6"/>
        <v>20</v>
      </c>
      <c r="AC297" s="291" t="str">
        <f>IF(AA297&lt;$AA$9,#REF!,"")</f>
        <v/>
      </c>
      <c r="AD297" s="291"/>
      <c r="AE297" s="226"/>
      <c r="AF297" s="217" t="str">
        <f>IF(OR('Résultats élèves'!I289&lt;$E$4,'Résultats élèves'!I289="A"),'Groupes de besoin'!A297,"")</f>
        <v/>
      </c>
      <c r="AG297" s="218" t="str">
        <f>IF(AF297="","",'Résultats élèves'!I289)</f>
        <v/>
      </c>
      <c r="AH297" s="219" t="str">
        <f>IF(OR(AND('Résultats élèves'!I289&gt;=$E$4,'Résultats élèves'!I289&lt;=$E$5),'Résultats élèves'!I289="A"),'Groupes de besoin'!A297,"")</f>
        <v/>
      </c>
      <c r="AI297" s="220" t="str">
        <f>IF(AH297="","",'Résultats élèves'!I289)</f>
        <v/>
      </c>
      <c r="AJ297" s="221"/>
      <c r="AK297" s="217" t="str">
        <f>IF(OR('Résultats élèves'!J289&lt;$E$4,'Résultats élèves'!J289="A"),'Groupes de besoin'!A297,"")</f>
        <v/>
      </c>
      <c r="AL297" s="218" t="str">
        <f>IF(AK297="","",'Résultats élèves'!J289)</f>
        <v/>
      </c>
      <c r="AM297" s="219" t="str">
        <f>IF(OR(AND('Résultats élèves'!J289&gt;=$E$4,'Résultats élèves'!J289&lt;=$E$5),'Résultats élèves'!J289="A"),'Groupes de besoin'!A297,"")</f>
        <v/>
      </c>
      <c r="AN297" s="220" t="str">
        <f>IF(AM297="","",'Résultats élèves'!J289)</f>
        <v/>
      </c>
      <c r="AO297" s="221"/>
      <c r="AP297" s="217" t="str">
        <f>IF(OR('Résultats élèves'!K289&lt;$E$4,'Résultats élèves'!K289="A"),'Groupes de besoin'!A297,"")</f>
        <v/>
      </c>
      <c r="AQ297" s="218" t="str">
        <f>IF(AP297="","",'Résultats élèves'!K289)</f>
        <v/>
      </c>
      <c r="AR297" s="219" t="str">
        <f>IF(OR(AND('Résultats élèves'!K289&gt;=$E$4,'Résultats élèves'!K289&lt;=$E$5),'Résultats élèves'!K289="A"),'Groupes de besoin'!A297,"")</f>
        <v/>
      </c>
      <c r="AS297" s="220" t="str">
        <f>IF(AR297="","",'Résultats élèves'!K289)</f>
        <v/>
      </c>
      <c r="AT297" s="221"/>
      <c r="AU297" s="217" t="str">
        <f>IF(OR('Résultats élèves'!L289&lt;$E$4,'Résultats élèves'!L289="A"),'Groupes de besoin'!A297,"")</f>
        <v/>
      </c>
      <c r="AV297" s="218" t="str">
        <f>IF(AU297="","",'Résultats élèves'!L289)</f>
        <v/>
      </c>
      <c r="AW297" s="219" t="str">
        <f>IF(OR(AND('Résultats élèves'!L289&gt;=$E$4,'Résultats élèves'!L289&lt;=$E$5),'Résultats élèves'!L289="A"),'Groupes de besoin'!A297,"")</f>
        <v/>
      </c>
      <c r="AX297" s="220" t="str">
        <f>IF(AW297="","",'Résultats élèves'!L289)</f>
        <v/>
      </c>
      <c r="AY297" s="221"/>
      <c r="AZ297" s="217" t="str">
        <f>IF(OR('Résultats élèves'!M289&lt;$E$4,'Résultats élèves'!M289="A"),'Groupes de besoin'!A297,"")</f>
        <v/>
      </c>
      <c r="BA297" s="218" t="str">
        <f>IF(AZ297="","",'Résultats élèves'!M289)</f>
        <v/>
      </c>
      <c r="BB297" s="219" t="str">
        <f>IF(OR(AND('Résultats élèves'!M289&gt;=$E$4,'Résultats élèves'!M289&lt;=$E$5),'Résultats élèves'!M289="A"),'Groupes de besoin'!A297,"")</f>
        <v/>
      </c>
      <c r="BC297" s="220" t="str">
        <f>IF(BB297="","",'Résultats élèves'!M289)</f>
        <v/>
      </c>
    </row>
    <row r="298" spans="1:55" s="225" customFormat="1">
      <c r="A298" s="227" t="str">
        <f>IF(Accueil!F299="","",Accueil!F299)</f>
        <v/>
      </c>
      <c r="B298" s="217" t="str">
        <f>IF(OR('Résultats élèves'!D290&lt;$E$4,'Résultats élèves'!D290="A"),'Groupes de besoin'!A298,"")</f>
        <v/>
      </c>
      <c r="C298" s="218" t="str">
        <f>IF(B298="","",'Résultats élèves'!D290)</f>
        <v/>
      </c>
      <c r="D298" s="219" t="str">
        <f>IF(OR(AND('Résultats élèves'!D290&gt;=$E$4,'Résultats élèves'!D290&lt;=$E$5),'Résultats élèves'!D290="A"),'Groupes de besoin'!A298,"")</f>
        <v/>
      </c>
      <c r="E298" s="220" t="str">
        <f>IF(D298="","",'Résultats élèves'!D290)</f>
        <v/>
      </c>
      <c r="F298" s="221"/>
      <c r="G298" s="217" t="str">
        <f>IF(OR('Résultats élèves'!E290&lt;$E$4,'Résultats élèves'!E290="A"),'Groupes de besoin'!A298,"")</f>
        <v/>
      </c>
      <c r="H298" s="218" t="str">
        <f>IF(G298="","",'Résultats élèves'!E290)</f>
        <v/>
      </c>
      <c r="I298" s="219" t="str">
        <f>IF(OR(AND('Résultats élèves'!E290&gt;=$E$4,'Résultats élèves'!E290&lt;=$E$5),'Résultats élèves'!E290="A"),'Groupes de besoin'!A298,"")</f>
        <v/>
      </c>
      <c r="J298" s="220" t="str">
        <f>IF(I298="","",'Résultats élèves'!E290)</f>
        <v/>
      </c>
      <c r="K298" s="221"/>
      <c r="L298" s="217" t="str">
        <f>IF(OR('Résultats élèves'!F290&lt;$E$4,'Résultats élèves'!F290="A"),'Groupes de besoin'!A298,"")</f>
        <v/>
      </c>
      <c r="M298" s="218" t="str">
        <f>IF(L298="","",'Résultats élèves'!F290)</f>
        <v/>
      </c>
      <c r="N298" s="219" t="str">
        <f>IF(OR(AND('Résultats élèves'!F290&gt;=$E$4,'Résultats élèves'!F290&lt;=$E$5),'Résultats élèves'!F290="A"),'Groupes de besoin'!A298,"")</f>
        <v/>
      </c>
      <c r="O298" s="220" t="str">
        <f>IF(N298="","",'Résultats élèves'!F290)</f>
        <v/>
      </c>
      <c r="P298" s="221"/>
      <c r="Q298" s="217" t="str">
        <f>IF(OR('Résultats élèves'!G290&lt;$E$4,'Résultats élèves'!G290="A"),'Groupes de besoin'!A298,"")</f>
        <v/>
      </c>
      <c r="R298" s="218" t="str">
        <f>IF(Q298="","",'Résultats élèves'!G290)</f>
        <v/>
      </c>
      <c r="S298" s="219" t="str">
        <f>IF(OR(AND('Résultats élèves'!G290&gt;=$E$4,'Résultats élèves'!G290&lt;=$E$5),'Résultats élèves'!G290="A"),'Groupes de besoin'!A298,"")</f>
        <v/>
      </c>
      <c r="T298" s="220" t="str">
        <f>IF(S298="","",'Résultats élèves'!G290)</f>
        <v/>
      </c>
      <c r="U298" s="221"/>
      <c r="V298" s="217" t="str">
        <f>IF(OR('Résultats élèves'!H290&lt;$E$4,'Résultats élèves'!H290="A"),'Groupes de besoin'!A298,"")</f>
        <v/>
      </c>
      <c r="W298" s="218" t="str">
        <f>IF(V298="","",'Résultats élèves'!H290)</f>
        <v/>
      </c>
      <c r="X298" s="219" t="str">
        <f>IF(OR(AND('Résultats élèves'!H290&gt;=$E$4,'Résultats élèves'!H290&lt;=$E$5),'Résultats élèves'!H290="A"),'Groupes de besoin'!A298,"")</f>
        <v/>
      </c>
      <c r="Y298" s="220" t="str">
        <f>IF(X298="","",'Résultats élèves'!H290)</f>
        <v/>
      </c>
      <c r="Z298" s="222"/>
      <c r="AA298" s="223">
        <f t="shared" si="5"/>
        <v>24</v>
      </c>
      <c r="AB298" s="224">
        <f t="shared" si="6"/>
        <v>20</v>
      </c>
      <c r="AC298" s="291" t="str">
        <f>IF(AA298&lt;$AA$9,#REF!,"")</f>
        <v/>
      </c>
      <c r="AD298" s="291"/>
      <c r="AE298" s="226"/>
      <c r="AF298" s="217" t="str">
        <f>IF(OR('Résultats élèves'!I290&lt;$E$4,'Résultats élèves'!I290="A"),'Groupes de besoin'!A298,"")</f>
        <v/>
      </c>
      <c r="AG298" s="218" t="str">
        <f>IF(AF298="","",'Résultats élèves'!I290)</f>
        <v/>
      </c>
      <c r="AH298" s="219" t="str">
        <f>IF(OR(AND('Résultats élèves'!I290&gt;=$E$4,'Résultats élèves'!I290&lt;=$E$5),'Résultats élèves'!I290="A"),'Groupes de besoin'!A298,"")</f>
        <v/>
      </c>
      <c r="AI298" s="220" t="str">
        <f>IF(AH298="","",'Résultats élèves'!I290)</f>
        <v/>
      </c>
      <c r="AJ298" s="221"/>
      <c r="AK298" s="217" t="str">
        <f>IF(OR('Résultats élèves'!J290&lt;$E$4,'Résultats élèves'!J290="A"),'Groupes de besoin'!A298,"")</f>
        <v/>
      </c>
      <c r="AL298" s="218" t="str">
        <f>IF(AK298="","",'Résultats élèves'!J290)</f>
        <v/>
      </c>
      <c r="AM298" s="219" t="str">
        <f>IF(OR(AND('Résultats élèves'!J290&gt;=$E$4,'Résultats élèves'!J290&lt;=$E$5),'Résultats élèves'!J290="A"),'Groupes de besoin'!A298,"")</f>
        <v/>
      </c>
      <c r="AN298" s="220" t="str">
        <f>IF(AM298="","",'Résultats élèves'!J290)</f>
        <v/>
      </c>
      <c r="AO298" s="221"/>
      <c r="AP298" s="217" t="str">
        <f>IF(OR('Résultats élèves'!K290&lt;$E$4,'Résultats élèves'!K290="A"),'Groupes de besoin'!A298,"")</f>
        <v/>
      </c>
      <c r="AQ298" s="218" t="str">
        <f>IF(AP298="","",'Résultats élèves'!K290)</f>
        <v/>
      </c>
      <c r="AR298" s="219" t="str">
        <f>IF(OR(AND('Résultats élèves'!K290&gt;=$E$4,'Résultats élèves'!K290&lt;=$E$5),'Résultats élèves'!K290="A"),'Groupes de besoin'!A298,"")</f>
        <v/>
      </c>
      <c r="AS298" s="220" t="str">
        <f>IF(AR298="","",'Résultats élèves'!K290)</f>
        <v/>
      </c>
      <c r="AT298" s="221"/>
      <c r="AU298" s="217" t="str">
        <f>IF(OR('Résultats élèves'!L290&lt;$E$4,'Résultats élèves'!L290="A"),'Groupes de besoin'!A298,"")</f>
        <v/>
      </c>
      <c r="AV298" s="218" t="str">
        <f>IF(AU298="","",'Résultats élèves'!L290)</f>
        <v/>
      </c>
      <c r="AW298" s="219" t="str">
        <f>IF(OR(AND('Résultats élèves'!L290&gt;=$E$4,'Résultats élèves'!L290&lt;=$E$5),'Résultats élèves'!L290="A"),'Groupes de besoin'!A298,"")</f>
        <v/>
      </c>
      <c r="AX298" s="220" t="str">
        <f>IF(AW298="","",'Résultats élèves'!L290)</f>
        <v/>
      </c>
      <c r="AY298" s="221"/>
      <c r="AZ298" s="217" t="str">
        <f>IF(OR('Résultats élèves'!M290&lt;$E$4,'Résultats élèves'!M290="A"),'Groupes de besoin'!A298,"")</f>
        <v/>
      </c>
      <c r="BA298" s="218" t="str">
        <f>IF(AZ298="","",'Résultats élèves'!M290)</f>
        <v/>
      </c>
      <c r="BB298" s="219" t="str">
        <f>IF(OR(AND('Résultats élèves'!M290&gt;=$E$4,'Résultats élèves'!M290&lt;=$E$5),'Résultats élèves'!M290="A"),'Groupes de besoin'!A298,"")</f>
        <v/>
      </c>
      <c r="BC298" s="220" t="str">
        <f>IF(BB298="","",'Résultats élèves'!M290)</f>
        <v/>
      </c>
    </row>
    <row r="299" spans="1:55" s="225" customFormat="1">
      <c r="A299" s="227" t="str">
        <f>IF(Accueil!F300="","",Accueil!F300)</f>
        <v/>
      </c>
      <c r="B299" s="217" t="str">
        <f>IF(OR('Résultats élèves'!D291&lt;$E$4,'Résultats élèves'!D291="A"),'Groupes de besoin'!A299,"")</f>
        <v/>
      </c>
      <c r="C299" s="218" t="str">
        <f>IF(B299="","",'Résultats élèves'!D291)</f>
        <v/>
      </c>
      <c r="D299" s="219" t="str">
        <f>IF(OR(AND('Résultats élèves'!D291&gt;=$E$4,'Résultats élèves'!D291&lt;=$E$5),'Résultats élèves'!D291="A"),'Groupes de besoin'!A299,"")</f>
        <v/>
      </c>
      <c r="E299" s="220" t="str">
        <f>IF(D299="","",'Résultats élèves'!D291)</f>
        <v/>
      </c>
      <c r="F299" s="221"/>
      <c r="G299" s="217" t="str">
        <f>IF(OR('Résultats élèves'!E291&lt;$E$4,'Résultats élèves'!E291="A"),'Groupes de besoin'!A299,"")</f>
        <v/>
      </c>
      <c r="H299" s="218" t="str">
        <f>IF(G299="","",'Résultats élèves'!E291)</f>
        <v/>
      </c>
      <c r="I299" s="219" t="str">
        <f>IF(OR(AND('Résultats élèves'!E291&gt;=$E$4,'Résultats élèves'!E291&lt;=$E$5),'Résultats élèves'!E291="A"),'Groupes de besoin'!A299,"")</f>
        <v/>
      </c>
      <c r="J299" s="220" t="str">
        <f>IF(I299="","",'Résultats élèves'!E291)</f>
        <v/>
      </c>
      <c r="K299" s="221"/>
      <c r="L299" s="217" t="str">
        <f>IF(OR('Résultats élèves'!F291&lt;$E$4,'Résultats élèves'!F291="A"),'Groupes de besoin'!A299,"")</f>
        <v/>
      </c>
      <c r="M299" s="218" t="str">
        <f>IF(L299="","",'Résultats élèves'!F291)</f>
        <v/>
      </c>
      <c r="N299" s="219" t="str">
        <f>IF(OR(AND('Résultats élèves'!F291&gt;=$E$4,'Résultats élèves'!F291&lt;=$E$5),'Résultats élèves'!F291="A"),'Groupes de besoin'!A299,"")</f>
        <v/>
      </c>
      <c r="O299" s="220" t="str">
        <f>IF(N299="","",'Résultats élèves'!F291)</f>
        <v/>
      </c>
      <c r="P299" s="221"/>
      <c r="Q299" s="217" t="str">
        <f>IF(OR('Résultats élèves'!G291&lt;$E$4,'Résultats élèves'!G291="A"),'Groupes de besoin'!A299,"")</f>
        <v/>
      </c>
      <c r="R299" s="218" t="str">
        <f>IF(Q299="","",'Résultats élèves'!G291)</f>
        <v/>
      </c>
      <c r="S299" s="219" t="str">
        <f>IF(OR(AND('Résultats élèves'!G291&gt;=$E$4,'Résultats élèves'!G291&lt;=$E$5),'Résultats élèves'!G291="A"),'Groupes de besoin'!A299,"")</f>
        <v/>
      </c>
      <c r="T299" s="220" t="str">
        <f>IF(S299="","",'Résultats élèves'!G291)</f>
        <v/>
      </c>
      <c r="U299" s="221"/>
      <c r="V299" s="217" t="str">
        <f>IF(OR('Résultats élèves'!H291&lt;$E$4,'Résultats élèves'!H291="A"),'Groupes de besoin'!A299,"")</f>
        <v/>
      </c>
      <c r="W299" s="218" t="str">
        <f>IF(V299="","",'Résultats élèves'!H291)</f>
        <v/>
      </c>
      <c r="X299" s="219" t="str">
        <f>IF(OR(AND('Résultats élèves'!H291&gt;=$E$4,'Résultats élèves'!H291&lt;=$E$5),'Résultats élèves'!H291="A"),'Groupes de besoin'!A299,"")</f>
        <v/>
      </c>
      <c r="Y299" s="220" t="str">
        <f>IF(X299="","",'Résultats élèves'!H291)</f>
        <v/>
      </c>
      <c r="Z299" s="222"/>
      <c r="AA299" s="223">
        <f t="shared" si="5"/>
        <v>24</v>
      </c>
      <c r="AB299" s="224">
        <f t="shared" si="6"/>
        <v>20</v>
      </c>
      <c r="AC299" s="291" t="str">
        <f>IF(AA299&lt;$AA$9,#REF!,"")</f>
        <v/>
      </c>
      <c r="AD299" s="291"/>
      <c r="AE299" s="226"/>
      <c r="AF299" s="217" t="str">
        <f>IF(OR('Résultats élèves'!I291&lt;$E$4,'Résultats élèves'!I291="A"),'Groupes de besoin'!A299,"")</f>
        <v/>
      </c>
      <c r="AG299" s="218" t="str">
        <f>IF(AF299="","",'Résultats élèves'!I291)</f>
        <v/>
      </c>
      <c r="AH299" s="219" t="str">
        <f>IF(OR(AND('Résultats élèves'!I291&gt;=$E$4,'Résultats élèves'!I291&lt;=$E$5),'Résultats élèves'!I291="A"),'Groupes de besoin'!A299,"")</f>
        <v/>
      </c>
      <c r="AI299" s="220" t="str">
        <f>IF(AH299="","",'Résultats élèves'!I291)</f>
        <v/>
      </c>
      <c r="AJ299" s="221"/>
      <c r="AK299" s="217" t="str">
        <f>IF(OR('Résultats élèves'!J291&lt;$E$4,'Résultats élèves'!J291="A"),'Groupes de besoin'!A299,"")</f>
        <v/>
      </c>
      <c r="AL299" s="218" t="str">
        <f>IF(AK299="","",'Résultats élèves'!J291)</f>
        <v/>
      </c>
      <c r="AM299" s="219" t="str">
        <f>IF(OR(AND('Résultats élèves'!J291&gt;=$E$4,'Résultats élèves'!J291&lt;=$E$5),'Résultats élèves'!J291="A"),'Groupes de besoin'!A299,"")</f>
        <v/>
      </c>
      <c r="AN299" s="220" t="str">
        <f>IF(AM299="","",'Résultats élèves'!J291)</f>
        <v/>
      </c>
      <c r="AO299" s="221"/>
      <c r="AP299" s="217" t="str">
        <f>IF(OR('Résultats élèves'!K291&lt;$E$4,'Résultats élèves'!K291="A"),'Groupes de besoin'!A299,"")</f>
        <v/>
      </c>
      <c r="AQ299" s="218" t="str">
        <f>IF(AP299="","",'Résultats élèves'!K291)</f>
        <v/>
      </c>
      <c r="AR299" s="219" t="str">
        <f>IF(OR(AND('Résultats élèves'!K291&gt;=$E$4,'Résultats élèves'!K291&lt;=$E$5),'Résultats élèves'!K291="A"),'Groupes de besoin'!A299,"")</f>
        <v/>
      </c>
      <c r="AS299" s="220" t="str">
        <f>IF(AR299="","",'Résultats élèves'!K291)</f>
        <v/>
      </c>
      <c r="AT299" s="221"/>
      <c r="AU299" s="217" t="str">
        <f>IF(OR('Résultats élèves'!L291&lt;$E$4,'Résultats élèves'!L291="A"),'Groupes de besoin'!A299,"")</f>
        <v/>
      </c>
      <c r="AV299" s="218" t="str">
        <f>IF(AU299="","",'Résultats élèves'!L291)</f>
        <v/>
      </c>
      <c r="AW299" s="219" t="str">
        <f>IF(OR(AND('Résultats élèves'!L291&gt;=$E$4,'Résultats élèves'!L291&lt;=$E$5),'Résultats élèves'!L291="A"),'Groupes de besoin'!A299,"")</f>
        <v/>
      </c>
      <c r="AX299" s="220" t="str">
        <f>IF(AW299="","",'Résultats élèves'!L291)</f>
        <v/>
      </c>
      <c r="AY299" s="221"/>
      <c r="AZ299" s="217" t="str">
        <f>IF(OR('Résultats élèves'!M291&lt;$E$4,'Résultats élèves'!M291="A"),'Groupes de besoin'!A299,"")</f>
        <v/>
      </c>
      <c r="BA299" s="218" t="str">
        <f>IF(AZ299="","",'Résultats élèves'!M291)</f>
        <v/>
      </c>
      <c r="BB299" s="219" t="str">
        <f>IF(OR(AND('Résultats élèves'!M291&gt;=$E$4,'Résultats élèves'!M291&lt;=$E$5),'Résultats élèves'!M291="A"),'Groupes de besoin'!A299,"")</f>
        <v/>
      </c>
      <c r="BC299" s="220" t="str">
        <f>IF(BB299="","",'Résultats élèves'!M291)</f>
        <v/>
      </c>
    </row>
    <row r="300" spans="1:55" s="225" customFormat="1">
      <c r="A300" s="227" t="str">
        <f>IF(Accueil!F301="","",Accueil!F301)</f>
        <v/>
      </c>
      <c r="B300" s="217" t="str">
        <f>IF(OR('Résultats élèves'!D292&lt;$E$4,'Résultats élèves'!D292="A"),'Groupes de besoin'!A300,"")</f>
        <v/>
      </c>
      <c r="C300" s="218" t="str">
        <f>IF(B300="","",'Résultats élèves'!D292)</f>
        <v/>
      </c>
      <c r="D300" s="219" t="str">
        <f>IF(OR(AND('Résultats élèves'!D292&gt;=$E$4,'Résultats élèves'!D292&lt;=$E$5),'Résultats élèves'!D292="A"),'Groupes de besoin'!A300,"")</f>
        <v/>
      </c>
      <c r="E300" s="220" t="str">
        <f>IF(D300="","",'Résultats élèves'!D292)</f>
        <v/>
      </c>
      <c r="F300" s="221"/>
      <c r="G300" s="217" t="str">
        <f>IF(OR('Résultats élèves'!E292&lt;$E$4,'Résultats élèves'!E292="A"),'Groupes de besoin'!A300,"")</f>
        <v/>
      </c>
      <c r="H300" s="218" t="str">
        <f>IF(G300="","",'Résultats élèves'!E292)</f>
        <v/>
      </c>
      <c r="I300" s="219" t="str">
        <f>IF(OR(AND('Résultats élèves'!E292&gt;=$E$4,'Résultats élèves'!E292&lt;=$E$5),'Résultats élèves'!E292="A"),'Groupes de besoin'!A300,"")</f>
        <v/>
      </c>
      <c r="J300" s="220" t="str">
        <f>IF(I300="","",'Résultats élèves'!E292)</f>
        <v/>
      </c>
      <c r="K300" s="221"/>
      <c r="L300" s="217" t="str">
        <f>IF(OR('Résultats élèves'!F292&lt;$E$4,'Résultats élèves'!F292="A"),'Groupes de besoin'!A300,"")</f>
        <v/>
      </c>
      <c r="M300" s="218" t="str">
        <f>IF(L300="","",'Résultats élèves'!F292)</f>
        <v/>
      </c>
      <c r="N300" s="219" t="str">
        <f>IF(OR(AND('Résultats élèves'!F292&gt;=$E$4,'Résultats élèves'!F292&lt;=$E$5),'Résultats élèves'!F292="A"),'Groupes de besoin'!A300,"")</f>
        <v/>
      </c>
      <c r="O300" s="220" t="str">
        <f>IF(N300="","",'Résultats élèves'!F292)</f>
        <v/>
      </c>
      <c r="P300" s="221"/>
      <c r="Q300" s="217" t="str">
        <f>IF(OR('Résultats élèves'!G292&lt;$E$4,'Résultats élèves'!G292="A"),'Groupes de besoin'!A300,"")</f>
        <v/>
      </c>
      <c r="R300" s="218" t="str">
        <f>IF(Q300="","",'Résultats élèves'!G292)</f>
        <v/>
      </c>
      <c r="S300" s="219" t="str">
        <f>IF(OR(AND('Résultats élèves'!G292&gt;=$E$4,'Résultats élèves'!G292&lt;=$E$5),'Résultats élèves'!G292="A"),'Groupes de besoin'!A300,"")</f>
        <v/>
      </c>
      <c r="T300" s="220" t="str">
        <f>IF(S300="","",'Résultats élèves'!G292)</f>
        <v/>
      </c>
      <c r="U300" s="221"/>
      <c r="V300" s="217" t="str">
        <f>IF(OR('Résultats élèves'!H292&lt;$E$4,'Résultats élèves'!H292="A"),'Groupes de besoin'!A300,"")</f>
        <v/>
      </c>
      <c r="W300" s="218" t="str">
        <f>IF(V300="","",'Résultats élèves'!H292)</f>
        <v/>
      </c>
      <c r="X300" s="219" t="str">
        <f>IF(OR(AND('Résultats élèves'!H292&gt;=$E$4,'Résultats élèves'!H292&lt;=$E$5),'Résultats élèves'!H292="A"),'Groupes de besoin'!A300,"")</f>
        <v/>
      </c>
      <c r="Y300" s="220" t="str">
        <f>IF(X300="","",'Résultats élèves'!H292)</f>
        <v/>
      </c>
      <c r="Z300" s="222"/>
      <c r="AA300" s="223">
        <f t="shared" si="5"/>
        <v>24</v>
      </c>
      <c r="AB300" s="224">
        <f t="shared" si="6"/>
        <v>20</v>
      </c>
      <c r="AC300" s="291" t="str">
        <f>IF(AA300&lt;$AA$9,#REF!,"")</f>
        <v/>
      </c>
      <c r="AD300" s="291"/>
      <c r="AE300" s="226"/>
      <c r="AF300" s="217" t="str">
        <f>IF(OR('Résultats élèves'!I292&lt;$E$4,'Résultats élèves'!I292="A"),'Groupes de besoin'!A300,"")</f>
        <v/>
      </c>
      <c r="AG300" s="218" t="str">
        <f>IF(AF300="","",'Résultats élèves'!I292)</f>
        <v/>
      </c>
      <c r="AH300" s="219" t="str">
        <f>IF(OR(AND('Résultats élèves'!I292&gt;=$E$4,'Résultats élèves'!I292&lt;=$E$5),'Résultats élèves'!I292="A"),'Groupes de besoin'!A300,"")</f>
        <v/>
      </c>
      <c r="AI300" s="220" t="str">
        <f>IF(AH300="","",'Résultats élèves'!I292)</f>
        <v/>
      </c>
      <c r="AJ300" s="221"/>
      <c r="AK300" s="217" t="str">
        <f>IF(OR('Résultats élèves'!J292&lt;$E$4,'Résultats élèves'!J292="A"),'Groupes de besoin'!A300,"")</f>
        <v/>
      </c>
      <c r="AL300" s="218" t="str">
        <f>IF(AK300="","",'Résultats élèves'!J292)</f>
        <v/>
      </c>
      <c r="AM300" s="219" t="str">
        <f>IF(OR(AND('Résultats élèves'!J292&gt;=$E$4,'Résultats élèves'!J292&lt;=$E$5),'Résultats élèves'!J292="A"),'Groupes de besoin'!A300,"")</f>
        <v/>
      </c>
      <c r="AN300" s="220" t="str">
        <f>IF(AM300="","",'Résultats élèves'!J292)</f>
        <v/>
      </c>
      <c r="AO300" s="221"/>
      <c r="AP300" s="217" t="str">
        <f>IF(OR('Résultats élèves'!K292&lt;$E$4,'Résultats élèves'!K292="A"),'Groupes de besoin'!A300,"")</f>
        <v/>
      </c>
      <c r="AQ300" s="218" t="str">
        <f>IF(AP300="","",'Résultats élèves'!K292)</f>
        <v/>
      </c>
      <c r="AR300" s="219" t="str">
        <f>IF(OR(AND('Résultats élèves'!K292&gt;=$E$4,'Résultats élèves'!K292&lt;=$E$5),'Résultats élèves'!K292="A"),'Groupes de besoin'!A300,"")</f>
        <v/>
      </c>
      <c r="AS300" s="220" t="str">
        <f>IF(AR300="","",'Résultats élèves'!K292)</f>
        <v/>
      </c>
      <c r="AT300" s="221"/>
      <c r="AU300" s="217" t="str">
        <f>IF(OR('Résultats élèves'!L292&lt;$E$4,'Résultats élèves'!L292="A"),'Groupes de besoin'!A300,"")</f>
        <v/>
      </c>
      <c r="AV300" s="218" t="str">
        <f>IF(AU300="","",'Résultats élèves'!L292)</f>
        <v/>
      </c>
      <c r="AW300" s="219" t="str">
        <f>IF(OR(AND('Résultats élèves'!L292&gt;=$E$4,'Résultats élèves'!L292&lt;=$E$5),'Résultats élèves'!L292="A"),'Groupes de besoin'!A300,"")</f>
        <v/>
      </c>
      <c r="AX300" s="220" t="str">
        <f>IF(AW300="","",'Résultats élèves'!L292)</f>
        <v/>
      </c>
      <c r="AY300" s="221"/>
      <c r="AZ300" s="217" t="str">
        <f>IF(OR('Résultats élèves'!M292&lt;$E$4,'Résultats élèves'!M292="A"),'Groupes de besoin'!A300,"")</f>
        <v/>
      </c>
      <c r="BA300" s="218" t="str">
        <f>IF(AZ300="","",'Résultats élèves'!M292)</f>
        <v/>
      </c>
      <c r="BB300" s="219" t="str">
        <f>IF(OR(AND('Résultats élèves'!M292&gt;=$E$4,'Résultats élèves'!M292&lt;=$E$5),'Résultats élèves'!M292="A"),'Groupes de besoin'!A300,"")</f>
        <v/>
      </c>
      <c r="BC300" s="220" t="str">
        <f>IF(BB300="","",'Résultats élèves'!M292)</f>
        <v/>
      </c>
    </row>
    <row r="301" spans="1:55" s="225" customFormat="1">
      <c r="A301" s="227" t="str">
        <f>IF(Accueil!F302="","",Accueil!F302)</f>
        <v/>
      </c>
      <c r="B301" s="217" t="str">
        <f>IF(OR('Résultats élèves'!D293&lt;$E$4,'Résultats élèves'!D293="A"),'Groupes de besoin'!A301,"")</f>
        <v/>
      </c>
      <c r="C301" s="218" t="str">
        <f>IF(B301="","",'Résultats élèves'!D293)</f>
        <v/>
      </c>
      <c r="D301" s="219" t="str">
        <f>IF(OR(AND('Résultats élèves'!D293&gt;=$E$4,'Résultats élèves'!D293&lt;=$E$5),'Résultats élèves'!D293="A"),'Groupes de besoin'!A301,"")</f>
        <v/>
      </c>
      <c r="E301" s="220" t="str">
        <f>IF(D301="","",'Résultats élèves'!D293)</f>
        <v/>
      </c>
      <c r="F301" s="221"/>
      <c r="G301" s="217" t="str">
        <f>IF(OR('Résultats élèves'!E293&lt;$E$4,'Résultats élèves'!E293="A"),'Groupes de besoin'!A301,"")</f>
        <v/>
      </c>
      <c r="H301" s="218" t="str">
        <f>IF(G301="","",'Résultats élèves'!E293)</f>
        <v/>
      </c>
      <c r="I301" s="219" t="str">
        <f>IF(OR(AND('Résultats élèves'!E293&gt;=$E$4,'Résultats élèves'!E293&lt;=$E$5),'Résultats élèves'!E293="A"),'Groupes de besoin'!A301,"")</f>
        <v/>
      </c>
      <c r="J301" s="220" t="str">
        <f>IF(I301="","",'Résultats élèves'!E293)</f>
        <v/>
      </c>
      <c r="K301" s="221"/>
      <c r="L301" s="217" t="str">
        <f>IF(OR('Résultats élèves'!F293&lt;$E$4,'Résultats élèves'!F293="A"),'Groupes de besoin'!A301,"")</f>
        <v/>
      </c>
      <c r="M301" s="218" t="str">
        <f>IF(L301="","",'Résultats élèves'!F293)</f>
        <v/>
      </c>
      <c r="N301" s="219" t="str">
        <f>IF(OR(AND('Résultats élèves'!F293&gt;=$E$4,'Résultats élèves'!F293&lt;=$E$5),'Résultats élèves'!F293="A"),'Groupes de besoin'!A301,"")</f>
        <v/>
      </c>
      <c r="O301" s="220" t="str">
        <f>IF(N301="","",'Résultats élèves'!F293)</f>
        <v/>
      </c>
      <c r="P301" s="221"/>
      <c r="Q301" s="217" t="str">
        <f>IF(OR('Résultats élèves'!G293&lt;$E$4,'Résultats élèves'!G293="A"),'Groupes de besoin'!A301,"")</f>
        <v/>
      </c>
      <c r="R301" s="218" t="str">
        <f>IF(Q301="","",'Résultats élèves'!G293)</f>
        <v/>
      </c>
      <c r="S301" s="219" t="str">
        <f>IF(OR(AND('Résultats élèves'!G293&gt;=$E$4,'Résultats élèves'!G293&lt;=$E$5),'Résultats élèves'!G293="A"),'Groupes de besoin'!A301,"")</f>
        <v/>
      </c>
      <c r="T301" s="220" t="str">
        <f>IF(S301="","",'Résultats élèves'!G293)</f>
        <v/>
      </c>
      <c r="U301" s="221"/>
      <c r="V301" s="217" t="str">
        <f>IF(OR('Résultats élèves'!H293&lt;$E$4,'Résultats élèves'!H293="A"),'Groupes de besoin'!A301,"")</f>
        <v/>
      </c>
      <c r="W301" s="218" t="str">
        <f>IF(V301="","",'Résultats élèves'!H293)</f>
        <v/>
      </c>
      <c r="X301" s="219" t="str">
        <f>IF(OR(AND('Résultats élèves'!H293&gt;=$E$4,'Résultats élèves'!H293&lt;=$E$5),'Résultats élèves'!H293="A"),'Groupes de besoin'!A301,"")</f>
        <v/>
      </c>
      <c r="Y301" s="220" t="str">
        <f>IF(X301="","",'Résultats élèves'!H293)</f>
        <v/>
      </c>
      <c r="Z301" s="222"/>
      <c r="AA301" s="223">
        <f t="shared" si="5"/>
        <v>24</v>
      </c>
      <c r="AB301" s="224">
        <f t="shared" si="6"/>
        <v>20</v>
      </c>
      <c r="AC301" s="291" t="str">
        <f>IF(AA301&lt;$AA$9,#REF!,"")</f>
        <v/>
      </c>
      <c r="AD301" s="291"/>
      <c r="AE301" s="226"/>
      <c r="AF301" s="217" t="str">
        <f>IF(OR('Résultats élèves'!I293&lt;$E$4,'Résultats élèves'!I293="A"),'Groupes de besoin'!A301,"")</f>
        <v/>
      </c>
      <c r="AG301" s="218" t="str">
        <f>IF(AF301="","",'Résultats élèves'!I293)</f>
        <v/>
      </c>
      <c r="AH301" s="219" t="str">
        <f>IF(OR(AND('Résultats élèves'!I293&gt;=$E$4,'Résultats élèves'!I293&lt;=$E$5),'Résultats élèves'!I293="A"),'Groupes de besoin'!A301,"")</f>
        <v/>
      </c>
      <c r="AI301" s="220" t="str">
        <f>IF(AH301="","",'Résultats élèves'!I293)</f>
        <v/>
      </c>
      <c r="AJ301" s="221"/>
      <c r="AK301" s="217" t="str">
        <f>IF(OR('Résultats élèves'!J293&lt;$E$4,'Résultats élèves'!J293="A"),'Groupes de besoin'!A301,"")</f>
        <v/>
      </c>
      <c r="AL301" s="218" t="str">
        <f>IF(AK301="","",'Résultats élèves'!J293)</f>
        <v/>
      </c>
      <c r="AM301" s="219" t="str">
        <f>IF(OR(AND('Résultats élèves'!J293&gt;=$E$4,'Résultats élèves'!J293&lt;=$E$5),'Résultats élèves'!J293="A"),'Groupes de besoin'!A301,"")</f>
        <v/>
      </c>
      <c r="AN301" s="220" t="str">
        <f>IF(AM301="","",'Résultats élèves'!J293)</f>
        <v/>
      </c>
      <c r="AO301" s="221"/>
      <c r="AP301" s="217" t="str">
        <f>IF(OR('Résultats élèves'!K293&lt;$E$4,'Résultats élèves'!K293="A"),'Groupes de besoin'!A301,"")</f>
        <v/>
      </c>
      <c r="AQ301" s="218" t="str">
        <f>IF(AP301="","",'Résultats élèves'!K293)</f>
        <v/>
      </c>
      <c r="AR301" s="219" t="str">
        <f>IF(OR(AND('Résultats élèves'!K293&gt;=$E$4,'Résultats élèves'!K293&lt;=$E$5),'Résultats élèves'!K293="A"),'Groupes de besoin'!A301,"")</f>
        <v/>
      </c>
      <c r="AS301" s="220" t="str">
        <f>IF(AR301="","",'Résultats élèves'!K293)</f>
        <v/>
      </c>
      <c r="AT301" s="221"/>
      <c r="AU301" s="217" t="str">
        <f>IF(OR('Résultats élèves'!L293&lt;$E$4,'Résultats élèves'!L293="A"),'Groupes de besoin'!A301,"")</f>
        <v/>
      </c>
      <c r="AV301" s="218" t="str">
        <f>IF(AU301="","",'Résultats élèves'!L293)</f>
        <v/>
      </c>
      <c r="AW301" s="219" t="str">
        <f>IF(OR(AND('Résultats élèves'!L293&gt;=$E$4,'Résultats élèves'!L293&lt;=$E$5),'Résultats élèves'!L293="A"),'Groupes de besoin'!A301,"")</f>
        <v/>
      </c>
      <c r="AX301" s="220" t="str">
        <f>IF(AW301="","",'Résultats élèves'!L293)</f>
        <v/>
      </c>
      <c r="AY301" s="221"/>
      <c r="AZ301" s="217" t="str">
        <f>IF(OR('Résultats élèves'!M293&lt;$E$4,'Résultats élèves'!M293="A"),'Groupes de besoin'!A301,"")</f>
        <v/>
      </c>
      <c r="BA301" s="218" t="str">
        <f>IF(AZ301="","",'Résultats élèves'!M293)</f>
        <v/>
      </c>
      <c r="BB301" s="219" t="str">
        <f>IF(OR(AND('Résultats élèves'!M293&gt;=$E$4,'Résultats élèves'!M293&lt;=$E$5),'Résultats élèves'!M293="A"),'Groupes de besoin'!A301,"")</f>
        <v/>
      </c>
      <c r="BC301" s="220" t="str">
        <f>IF(BB301="","",'Résultats élèves'!M293)</f>
        <v/>
      </c>
    </row>
    <row r="302" spans="1:55" s="225" customFormat="1">
      <c r="A302" s="227" t="str">
        <f>IF(Accueil!F303="","",Accueil!F303)</f>
        <v/>
      </c>
      <c r="B302" s="217" t="str">
        <f>IF(OR('Résultats élèves'!D294&lt;$E$4,'Résultats élèves'!D294="A"),'Groupes de besoin'!A302,"")</f>
        <v/>
      </c>
      <c r="C302" s="218" t="str">
        <f>IF(B302="","",'Résultats élèves'!D294)</f>
        <v/>
      </c>
      <c r="D302" s="219" t="str">
        <f>IF(OR(AND('Résultats élèves'!D294&gt;=$E$4,'Résultats élèves'!D294&lt;=$E$5),'Résultats élèves'!D294="A"),'Groupes de besoin'!A302,"")</f>
        <v/>
      </c>
      <c r="E302" s="220" t="str">
        <f>IF(D302="","",'Résultats élèves'!D294)</f>
        <v/>
      </c>
      <c r="F302" s="221"/>
      <c r="G302" s="217" t="str">
        <f>IF(OR('Résultats élèves'!E294&lt;$E$4,'Résultats élèves'!E294="A"),'Groupes de besoin'!A302,"")</f>
        <v/>
      </c>
      <c r="H302" s="218" t="str">
        <f>IF(G302="","",'Résultats élèves'!E294)</f>
        <v/>
      </c>
      <c r="I302" s="219" t="str">
        <f>IF(OR(AND('Résultats élèves'!E294&gt;=$E$4,'Résultats élèves'!E294&lt;=$E$5),'Résultats élèves'!E294="A"),'Groupes de besoin'!A302,"")</f>
        <v/>
      </c>
      <c r="J302" s="220" t="str">
        <f>IF(I302="","",'Résultats élèves'!E294)</f>
        <v/>
      </c>
      <c r="K302" s="221"/>
      <c r="L302" s="217" t="str">
        <f>IF(OR('Résultats élèves'!F294&lt;$E$4,'Résultats élèves'!F294="A"),'Groupes de besoin'!A302,"")</f>
        <v/>
      </c>
      <c r="M302" s="218" t="str">
        <f>IF(L302="","",'Résultats élèves'!F294)</f>
        <v/>
      </c>
      <c r="N302" s="219" t="str">
        <f>IF(OR(AND('Résultats élèves'!F294&gt;=$E$4,'Résultats élèves'!F294&lt;=$E$5),'Résultats élèves'!F294="A"),'Groupes de besoin'!A302,"")</f>
        <v/>
      </c>
      <c r="O302" s="220" t="str">
        <f>IF(N302="","",'Résultats élèves'!F294)</f>
        <v/>
      </c>
      <c r="P302" s="221"/>
      <c r="Q302" s="217" t="str">
        <f>IF(OR('Résultats élèves'!G294&lt;$E$4,'Résultats élèves'!G294="A"),'Groupes de besoin'!A302,"")</f>
        <v/>
      </c>
      <c r="R302" s="218" t="str">
        <f>IF(Q302="","",'Résultats élèves'!G294)</f>
        <v/>
      </c>
      <c r="S302" s="219" t="str">
        <f>IF(OR(AND('Résultats élèves'!G294&gt;=$E$4,'Résultats élèves'!G294&lt;=$E$5),'Résultats élèves'!G294="A"),'Groupes de besoin'!A302,"")</f>
        <v/>
      </c>
      <c r="T302" s="220" t="str">
        <f>IF(S302="","",'Résultats élèves'!G294)</f>
        <v/>
      </c>
      <c r="U302" s="221"/>
      <c r="V302" s="217" t="str">
        <f>IF(OR('Résultats élèves'!H294&lt;$E$4,'Résultats élèves'!H294="A"),'Groupes de besoin'!A302,"")</f>
        <v/>
      </c>
      <c r="W302" s="218" t="str">
        <f>IF(V302="","",'Résultats élèves'!H294)</f>
        <v/>
      </c>
      <c r="X302" s="219" t="str">
        <f>IF(OR(AND('Résultats élèves'!H294&gt;=$E$4,'Résultats élèves'!H294&lt;=$E$5),'Résultats élèves'!H294="A"),'Groupes de besoin'!A302,"")</f>
        <v/>
      </c>
      <c r="Y302" s="220" t="str">
        <f>IF(X302="","",'Résultats élèves'!H294)</f>
        <v/>
      </c>
      <c r="Z302" s="222"/>
      <c r="AA302" s="223">
        <f t="shared" si="5"/>
        <v>24</v>
      </c>
      <c r="AB302" s="224">
        <f t="shared" si="6"/>
        <v>20</v>
      </c>
      <c r="AC302" s="291" t="str">
        <f>IF(AA302&lt;$AA$9,#REF!,"")</f>
        <v/>
      </c>
      <c r="AD302" s="291"/>
      <c r="AE302" s="226"/>
      <c r="AF302" s="217" t="str">
        <f>IF(OR('Résultats élèves'!I294&lt;$E$4,'Résultats élèves'!I294="A"),'Groupes de besoin'!A302,"")</f>
        <v/>
      </c>
      <c r="AG302" s="218" t="str">
        <f>IF(AF302="","",'Résultats élèves'!I294)</f>
        <v/>
      </c>
      <c r="AH302" s="219" t="str">
        <f>IF(OR(AND('Résultats élèves'!I294&gt;=$E$4,'Résultats élèves'!I294&lt;=$E$5),'Résultats élèves'!I294="A"),'Groupes de besoin'!A302,"")</f>
        <v/>
      </c>
      <c r="AI302" s="220" t="str">
        <f>IF(AH302="","",'Résultats élèves'!I294)</f>
        <v/>
      </c>
      <c r="AJ302" s="221"/>
      <c r="AK302" s="217" t="str">
        <f>IF(OR('Résultats élèves'!J294&lt;$E$4,'Résultats élèves'!J294="A"),'Groupes de besoin'!A302,"")</f>
        <v/>
      </c>
      <c r="AL302" s="218" t="str">
        <f>IF(AK302="","",'Résultats élèves'!J294)</f>
        <v/>
      </c>
      <c r="AM302" s="219" t="str">
        <f>IF(OR(AND('Résultats élèves'!J294&gt;=$E$4,'Résultats élèves'!J294&lt;=$E$5),'Résultats élèves'!J294="A"),'Groupes de besoin'!A302,"")</f>
        <v/>
      </c>
      <c r="AN302" s="220" t="str">
        <f>IF(AM302="","",'Résultats élèves'!J294)</f>
        <v/>
      </c>
      <c r="AO302" s="221"/>
      <c r="AP302" s="217" t="str">
        <f>IF(OR('Résultats élèves'!K294&lt;$E$4,'Résultats élèves'!K294="A"),'Groupes de besoin'!A302,"")</f>
        <v/>
      </c>
      <c r="AQ302" s="218" t="str">
        <f>IF(AP302="","",'Résultats élèves'!K294)</f>
        <v/>
      </c>
      <c r="AR302" s="219" t="str">
        <f>IF(OR(AND('Résultats élèves'!K294&gt;=$E$4,'Résultats élèves'!K294&lt;=$E$5),'Résultats élèves'!K294="A"),'Groupes de besoin'!A302,"")</f>
        <v/>
      </c>
      <c r="AS302" s="220" t="str">
        <f>IF(AR302="","",'Résultats élèves'!K294)</f>
        <v/>
      </c>
      <c r="AT302" s="221"/>
      <c r="AU302" s="217" t="str">
        <f>IF(OR('Résultats élèves'!L294&lt;$E$4,'Résultats élèves'!L294="A"),'Groupes de besoin'!A302,"")</f>
        <v/>
      </c>
      <c r="AV302" s="218" t="str">
        <f>IF(AU302="","",'Résultats élèves'!L294)</f>
        <v/>
      </c>
      <c r="AW302" s="219" t="str">
        <f>IF(OR(AND('Résultats élèves'!L294&gt;=$E$4,'Résultats élèves'!L294&lt;=$E$5),'Résultats élèves'!L294="A"),'Groupes de besoin'!A302,"")</f>
        <v/>
      </c>
      <c r="AX302" s="220" t="str">
        <f>IF(AW302="","",'Résultats élèves'!L294)</f>
        <v/>
      </c>
      <c r="AY302" s="221"/>
      <c r="AZ302" s="217" t="str">
        <f>IF(OR('Résultats élèves'!M294&lt;$E$4,'Résultats élèves'!M294="A"),'Groupes de besoin'!A302,"")</f>
        <v/>
      </c>
      <c r="BA302" s="218" t="str">
        <f>IF(AZ302="","",'Résultats élèves'!M294)</f>
        <v/>
      </c>
      <c r="BB302" s="219" t="str">
        <f>IF(OR(AND('Résultats élèves'!M294&gt;=$E$4,'Résultats élèves'!M294&lt;=$E$5),'Résultats élèves'!M294="A"),'Groupes de besoin'!A302,"")</f>
        <v/>
      </c>
      <c r="BC302" s="220" t="str">
        <f>IF(BB302="","",'Résultats élèves'!M294)</f>
        <v/>
      </c>
    </row>
    <row r="303" spans="1:55" s="225" customFormat="1">
      <c r="A303" s="227" t="str">
        <f>IF(Accueil!F304="","",Accueil!F304)</f>
        <v/>
      </c>
      <c r="B303" s="217" t="str">
        <f>IF(OR('Résultats élèves'!D295&lt;$E$4,'Résultats élèves'!D295="A"),'Groupes de besoin'!A303,"")</f>
        <v/>
      </c>
      <c r="C303" s="218" t="str">
        <f>IF(B303="","",'Résultats élèves'!D295)</f>
        <v/>
      </c>
      <c r="D303" s="219" t="str">
        <f>IF(OR(AND('Résultats élèves'!D295&gt;=$E$4,'Résultats élèves'!D295&lt;=$E$5),'Résultats élèves'!D295="A"),'Groupes de besoin'!A303,"")</f>
        <v/>
      </c>
      <c r="E303" s="220" t="str">
        <f>IF(D303="","",'Résultats élèves'!D295)</f>
        <v/>
      </c>
      <c r="F303" s="221"/>
      <c r="G303" s="217" t="str">
        <f>IF(OR('Résultats élèves'!E295&lt;$E$4,'Résultats élèves'!E295="A"),'Groupes de besoin'!A303,"")</f>
        <v/>
      </c>
      <c r="H303" s="218" t="str">
        <f>IF(G303="","",'Résultats élèves'!E295)</f>
        <v/>
      </c>
      <c r="I303" s="219" t="str">
        <f>IF(OR(AND('Résultats élèves'!E295&gt;=$E$4,'Résultats élèves'!E295&lt;=$E$5),'Résultats élèves'!E295="A"),'Groupes de besoin'!A303,"")</f>
        <v/>
      </c>
      <c r="J303" s="220" t="str">
        <f>IF(I303="","",'Résultats élèves'!E295)</f>
        <v/>
      </c>
      <c r="K303" s="221"/>
      <c r="L303" s="217" t="str">
        <f>IF(OR('Résultats élèves'!F295&lt;$E$4,'Résultats élèves'!F295="A"),'Groupes de besoin'!A303,"")</f>
        <v/>
      </c>
      <c r="M303" s="218" t="str">
        <f>IF(L303="","",'Résultats élèves'!F295)</f>
        <v/>
      </c>
      <c r="N303" s="219" t="str">
        <f>IF(OR(AND('Résultats élèves'!F295&gt;=$E$4,'Résultats élèves'!F295&lt;=$E$5),'Résultats élèves'!F295="A"),'Groupes de besoin'!A303,"")</f>
        <v/>
      </c>
      <c r="O303" s="220" t="str">
        <f>IF(N303="","",'Résultats élèves'!F295)</f>
        <v/>
      </c>
      <c r="P303" s="221"/>
      <c r="Q303" s="217" t="str">
        <f>IF(OR('Résultats élèves'!G295&lt;$E$4,'Résultats élèves'!G295="A"),'Groupes de besoin'!A303,"")</f>
        <v/>
      </c>
      <c r="R303" s="218" t="str">
        <f>IF(Q303="","",'Résultats élèves'!G295)</f>
        <v/>
      </c>
      <c r="S303" s="219" t="str">
        <f>IF(OR(AND('Résultats élèves'!G295&gt;=$E$4,'Résultats élèves'!G295&lt;=$E$5),'Résultats élèves'!G295="A"),'Groupes de besoin'!A303,"")</f>
        <v/>
      </c>
      <c r="T303" s="220" t="str">
        <f>IF(S303="","",'Résultats élèves'!G295)</f>
        <v/>
      </c>
      <c r="U303" s="221"/>
      <c r="V303" s="217" t="str">
        <f>IF(OR('Résultats élèves'!H295&lt;$E$4,'Résultats élèves'!H295="A"),'Groupes de besoin'!A303,"")</f>
        <v/>
      </c>
      <c r="W303" s="218" t="str">
        <f>IF(V303="","",'Résultats élèves'!H295)</f>
        <v/>
      </c>
      <c r="X303" s="219" t="str">
        <f>IF(OR(AND('Résultats élèves'!H295&gt;=$E$4,'Résultats élèves'!H295&lt;=$E$5),'Résultats élèves'!H295="A"),'Groupes de besoin'!A303,"")</f>
        <v/>
      </c>
      <c r="Y303" s="220" t="str">
        <f>IF(X303="","",'Résultats élèves'!H295)</f>
        <v/>
      </c>
      <c r="Z303" s="222"/>
      <c r="AA303" s="223">
        <f t="shared" si="5"/>
        <v>24</v>
      </c>
      <c r="AB303" s="224">
        <f t="shared" si="6"/>
        <v>20</v>
      </c>
      <c r="AC303" s="291" t="str">
        <f>IF(AA303&lt;$AA$9,#REF!,"")</f>
        <v/>
      </c>
      <c r="AD303" s="291"/>
      <c r="AE303" s="226"/>
      <c r="AF303" s="217" t="str">
        <f>IF(OR('Résultats élèves'!I295&lt;$E$4,'Résultats élèves'!I295="A"),'Groupes de besoin'!A303,"")</f>
        <v/>
      </c>
      <c r="AG303" s="218" t="str">
        <f>IF(AF303="","",'Résultats élèves'!I295)</f>
        <v/>
      </c>
      <c r="AH303" s="219" t="str">
        <f>IF(OR(AND('Résultats élèves'!I295&gt;=$E$4,'Résultats élèves'!I295&lt;=$E$5),'Résultats élèves'!I295="A"),'Groupes de besoin'!A303,"")</f>
        <v/>
      </c>
      <c r="AI303" s="220" t="str">
        <f>IF(AH303="","",'Résultats élèves'!I295)</f>
        <v/>
      </c>
      <c r="AJ303" s="221"/>
      <c r="AK303" s="217" t="str">
        <f>IF(OR('Résultats élèves'!J295&lt;$E$4,'Résultats élèves'!J295="A"),'Groupes de besoin'!A303,"")</f>
        <v/>
      </c>
      <c r="AL303" s="218" t="str">
        <f>IF(AK303="","",'Résultats élèves'!J295)</f>
        <v/>
      </c>
      <c r="AM303" s="219" t="str">
        <f>IF(OR(AND('Résultats élèves'!J295&gt;=$E$4,'Résultats élèves'!J295&lt;=$E$5),'Résultats élèves'!J295="A"),'Groupes de besoin'!A303,"")</f>
        <v/>
      </c>
      <c r="AN303" s="220" t="str">
        <f>IF(AM303="","",'Résultats élèves'!J295)</f>
        <v/>
      </c>
      <c r="AO303" s="221"/>
      <c r="AP303" s="217" t="str">
        <f>IF(OR('Résultats élèves'!K295&lt;$E$4,'Résultats élèves'!K295="A"),'Groupes de besoin'!A303,"")</f>
        <v/>
      </c>
      <c r="AQ303" s="218" t="str">
        <f>IF(AP303="","",'Résultats élèves'!K295)</f>
        <v/>
      </c>
      <c r="AR303" s="219" t="str">
        <f>IF(OR(AND('Résultats élèves'!K295&gt;=$E$4,'Résultats élèves'!K295&lt;=$E$5),'Résultats élèves'!K295="A"),'Groupes de besoin'!A303,"")</f>
        <v/>
      </c>
      <c r="AS303" s="220" t="str">
        <f>IF(AR303="","",'Résultats élèves'!K295)</f>
        <v/>
      </c>
      <c r="AT303" s="221"/>
      <c r="AU303" s="217" t="str">
        <f>IF(OR('Résultats élèves'!L295&lt;$E$4,'Résultats élèves'!L295="A"),'Groupes de besoin'!A303,"")</f>
        <v/>
      </c>
      <c r="AV303" s="218" t="str">
        <f>IF(AU303="","",'Résultats élèves'!L295)</f>
        <v/>
      </c>
      <c r="AW303" s="219" t="str">
        <f>IF(OR(AND('Résultats élèves'!L295&gt;=$E$4,'Résultats élèves'!L295&lt;=$E$5),'Résultats élèves'!L295="A"),'Groupes de besoin'!A303,"")</f>
        <v/>
      </c>
      <c r="AX303" s="220" t="str">
        <f>IF(AW303="","",'Résultats élèves'!L295)</f>
        <v/>
      </c>
      <c r="AY303" s="221"/>
      <c r="AZ303" s="217" t="str">
        <f>IF(OR('Résultats élèves'!M295&lt;$E$4,'Résultats élèves'!M295="A"),'Groupes de besoin'!A303,"")</f>
        <v/>
      </c>
      <c r="BA303" s="218" t="str">
        <f>IF(AZ303="","",'Résultats élèves'!M295)</f>
        <v/>
      </c>
      <c r="BB303" s="219" t="str">
        <f>IF(OR(AND('Résultats élèves'!M295&gt;=$E$4,'Résultats élèves'!M295&lt;=$E$5),'Résultats élèves'!M295="A"),'Groupes de besoin'!A303,"")</f>
        <v/>
      </c>
      <c r="BC303" s="220" t="str">
        <f>IF(BB303="","",'Résultats élèves'!M295)</f>
        <v/>
      </c>
    </row>
    <row r="304" spans="1:55" s="225" customFormat="1">
      <c r="A304" s="227" t="str">
        <f>IF(Accueil!F305="","",Accueil!F305)</f>
        <v/>
      </c>
      <c r="B304" s="217" t="str">
        <f>IF(OR('Résultats élèves'!D296&lt;$E$4,'Résultats élèves'!D296="A"),'Groupes de besoin'!A304,"")</f>
        <v/>
      </c>
      <c r="C304" s="218" t="str">
        <f>IF(B304="","",'Résultats élèves'!D296)</f>
        <v/>
      </c>
      <c r="D304" s="219" t="str">
        <f>IF(OR(AND('Résultats élèves'!D296&gt;=$E$4,'Résultats élèves'!D296&lt;=$E$5),'Résultats élèves'!D296="A"),'Groupes de besoin'!A304,"")</f>
        <v/>
      </c>
      <c r="E304" s="220" t="str">
        <f>IF(D304="","",'Résultats élèves'!D296)</f>
        <v/>
      </c>
      <c r="F304" s="221"/>
      <c r="G304" s="217" t="str">
        <f>IF(OR('Résultats élèves'!E296&lt;$E$4,'Résultats élèves'!E296="A"),'Groupes de besoin'!A304,"")</f>
        <v/>
      </c>
      <c r="H304" s="218" t="str">
        <f>IF(G304="","",'Résultats élèves'!E296)</f>
        <v/>
      </c>
      <c r="I304" s="219" t="str">
        <f>IF(OR(AND('Résultats élèves'!E296&gt;=$E$4,'Résultats élèves'!E296&lt;=$E$5),'Résultats élèves'!E296="A"),'Groupes de besoin'!A304,"")</f>
        <v/>
      </c>
      <c r="J304" s="220" t="str">
        <f>IF(I304="","",'Résultats élèves'!E296)</f>
        <v/>
      </c>
      <c r="K304" s="221"/>
      <c r="L304" s="217" t="str">
        <f>IF(OR('Résultats élèves'!F296&lt;$E$4,'Résultats élèves'!F296="A"),'Groupes de besoin'!A304,"")</f>
        <v/>
      </c>
      <c r="M304" s="218" t="str">
        <f>IF(L304="","",'Résultats élèves'!F296)</f>
        <v/>
      </c>
      <c r="N304" s="219" t="str">
        <f>IF(OR(AND('Résultats élèves'!F296&gt;=$E$4,'Résultats élèves'!F296&lt;=$E$5),'Résultats élèves'!F296="A"),'Groupes de besoin'!A304,"")</f>
        <v/>
      </c>
      <c r="O304" s="220" t="str">
        <f>IF(N304="","",'Résultats élèves'!F296)</f>
        <v/>
      </c>
      <c r="P304" s="221"/>
      <c r="Q304" s="217" t="str">
        <f>IF(OR('Résultats élèves'!G296&lt;$E$4,'Résultats élèves'!G296="A"),'Groupes de besoin'!A304,"")</f>
        <v/>
      </c>
      <c r="R304" s="218" t="str">
        <f>IF(Q304="","",'Résultats élèves'!G296)</f>
        <v/>
      </c>
      <c r="S304" s="219" t="str">
        <f>IF(OR(AND('Résultats élèves'!G296&gt;=$E$4,'Résultats élèves'!G296&lt;=$E$5),'Résultats élèves'!G296="A"),'Groupes de besoin'!A304,"")</f>
        <v/>
      </c>
      <c r="T304" s="220" t="str">
        <f>IF(S304="","",'Résultats élèves'!G296)</f>
        <v/>
      </c>
      <c r="U304" s="221"/>
      <c r="V304" s="217" t="str">
        <f>IF(OR('Résultats élèves'!H296&lt;$E$4,'Résultats élèves'!H296="A"),'Groupes de besoin'!A304,"")</f>
        <v/>
      </c>
      <c r="W304" s="218" t="str">
        <f>IF(V304="","",'Résultats élèves'!H296)</f>
        <v/>
      </c>
      <c r="X304" s="219" t="str">
        <f>IF(OR(AND('Résultats élèves'!H296&gt;=$E$4,'Résultats élèves'!H296&lt;=$E$5),'Résultats élèves'!H296="A"),'Groupes de besoin'!A304,"")</f>
        <v/>
      </c>
      <c r="Y304" s="220" t="str">
        <f>IF(X304="","",'Résultats élèves'!H296)</f>
        <v/>
      </c>
      <c r="Z304" s="222"/>
      <c r="AA304" s="223">
        <f t="shared" si="5"/>
        <v>24</v>
      </c>
      <c r="AB304" s="224">
        <f t="shared" si="6"/>
        <v>20</v>
      </c>
      <c r="AC304" s="291" t="str">
        <f>IF(AA304&lt;$AA$9,#REF!,"")</f>
        <v/>
      </c>
      <c r="AD304" s="291"/>
      <c r="AE304" s="226"/>
      <c r="AF304" s="217" t="str">
        <f>IF(OR('Résultats élèves'!I296&lt;$E$4,'Résultats élèves'!I296="A"),'Groupes de besoin'!A304,"")</f>
        <v/>
      </c>
      <c r="AG304" s="218" t="str">
        <f>IF(AF304="","",'Résultats élèves'!I296)</f>
        <v/>
      </c>
      <c r="AH304" s="219" t="str">
        <f>IF(OR(AND('Résultats élèves'!I296&gt;=$E$4,'Résultats élèves'!I296&lt;=$E$5),'Résultats élèves'!I296="A"),'Groupes de besoin'!A304,"")</f>
        <v/>
      </c>
      <c r="AI304" s="220" t="str">
        <f>IF(AH304="","",'Résultats élèves'!I296)</f>
        <v/>
      </c>
      <c r="AJ304" s="221"/>
      <c r="AK304" s="217" t="str">
        <f>IF(OR('Résultats élèves'!J296&lt;$E$4,'Résultats élèves'!J296="A"),'Groupes de besoin'!A304,"")</f>
        <v/>
      </c>
      <c r="AL304" s="218" t="str">
        <f>IF(AK304="","",'Résultats élèves'!J296)</f>
        <v/>
      </c>
      <c r="AM304" s="219" t="str">
        <f>IF(OR(AND('Résultats élèves'!J296&gt;=$E$4,'Résultats élèves'!J296&lt;=$E$5),'Résultats élèves'!J296="A"),'Groupes de besoin'!A304,"")</f>
        <v/>
      </c>
      <c r="AN304" s="220" t="str">
        <f>IF(AM304="","",'Résultats élèves'!J296)</f>
        <v/>
      </c>
      <c r="AO304" s="221"/>
      <c r="AP304" s="217" t="str">
        <f>IF(OR('Résultats élèves'!K296&lt;$E$4,'Résultats élèves'!K296="A"),'Groupes de besoin'!A304,"")</f>
        <v/>
      </c>
      <c r="AQ304" s="218" t="str">
        <f>IF(AP304="","",'Résultats élèves'!K296)</f>
        <v/>
      </c>
      <c r="AR304" s="219" t="str">
        <f>IF(OR(AND('Résultats élèves'!K296&gt;=$E$4,'Résultats élèves'!K296&lt;=$E$5),'Résultats élèves'!K296="A"),'Groupes de besoin'!A304,"")</f>
        <v/>
      </c>
      <c r="AS304" s="220" t="str">
        <f>IF(AR304="","",'Résultats élèves'!K296)</f>
        <v/>
      </c>
      <c r="AT304" s="221"/>
      <c r="AU304" s="217" t="str">
        <f>IF(OR('Résultats élèves'!L296&lt;$E$4,'Résultats élèves'!L296="A"),'Groupes de besoin'!A304,"")</f>
        <v/>
      </c>
      <c r="AV304" s="218" t="str">
        <f>IF(AU304="","",'Résultats élèves'!L296)</f>
        <v/>
      </c>
      <c r="AW304" s="219" t="str">
        <f>IF(OR(AND('Résultats élèves'!L296&gt;=$E$4,'Résultats élèves'!L296&lt;=$E$5),'Résultats élèves'!L296="A"),'Groupes de besoin'!A304,"")</f>
        <v/>
      </c>
      <c r="AX304" s="220" t="str">
        <f>IF(AW304="","",'Résultats élèves'!L296)</f>
        <v/>
      </c>
      <c r="AY304" s="221"/>
      <c r="AZ304" s="217" t="str">
        <f>IF(OR('Résultats élèves'!M296&lt;$E$4,'Résultats élèves'!M296="A"),'Groupes de besoin'!A304,"")</f>
        <v/>
      </c>
      <c r="BA304" s="218" t="str">
        <f>IF(AZ304="","",'Résultats élèves'!M296)</f>
        <v/>
      </c>
      <c r="BB304" s="219" t="str">
        <f>IF(OR(AND('Résultats élèves'!M296&gt;=$E$4,'Résultats élèves'!M296&lt;=$E$5),'Résultats élèves'!M296="A"),'Groupes de besoin'!A304,"")</f>
        <v/>
      </c>
      <c r="BC304" s="220" t="str">
        <f>IF(BB304="","",'Résultats élèves'!M296)</f>
        <v/>
      </c>
    </row>
    <row r="305" spans="1:55" s="225" customFormat="1">
      <c r="A305" s="227" t="str">
        <f>IF(Accueil!F306="","",Accueil!F306)</f>
        <v/>
      </c>
      <c r="B305" s="217" t="str">
        <f>IF(OR('Résultats élèves'!D297&lt;$E$4,'Résultats élèves'!D297="A"),'Groupes de besoin'!A305,"")</f>
        <v/>
      </c>
      <c r="C305" s="218" t="str">
        <f>IF(B305="","",'Résultats élèves'!D297)</f>
        <v/>
      </c>
      <c r="D305" s="219" t="str">
        <f>IF(OR(AND('Résultats élèves'!D297&gt;=$E$4,'Résultats élèves'!D297&lt;=$E$5),'Résultats élèves'!D297="A"),'Groupes de besoin'!A305,"")</f>
        <v/>
      </c>
      <c r="E305" s="220" t="str">
        <f>IF(D305="","",'Résultats élèves'!D297)</f>
        <v/>
      </c>
      <c r="F305" s="221"/>
      <c r="G305" s="217" t="str">
        <f>IF(OR('Résultats élèves'!E297&lt;$E$4,'Résultats élèves'!E297="A"),'Groupes de besoin'!A305,"")</f>
        <v/>
      </c>
      <c r="H305" s="218" t="str">
        <f>IF(G305="","",'Résultats élèves'!E297)</f>
        <v/>
      </c>
      <c r="I305" s="219" t="str">
        <f>IF(OR(AND('Résultats élèves'!E297&gt;=$E$4,'Résultats élèves'!E297&lt;=$E$5),'Résultats élèves'!E297="A"),'Groupes de besoin'!A305,"")</f>
        <v/>
      </c>
      <c r="J305" s="220" t="str">
        <f>IF(I305="","",'Résultats élèves'!E297)</f>
        <v/>
      </c>
      <c r="K305" s="221"/>
      <c r="L305" s="217" t="str">
        <f>IF(OR('Résultats élèves'!F297&lt;$E$4,'Résultats élèves'!F297="A"),'Groupes de besoin'!A305,"")</f>
        <v/>
      </c>
      <c r="M305" s="218" t="str">
        <f>IF(L305="","",'Résultats élèves'!F297)</f>
        <v/>
      </c>
      <c r="N305" s="219" t="str">
        <f>IF(OR(AND('Résultats élèves'!F297&gt;=$E$4,'Résultats élèves'!F297&lt;=$E$5),'Résultats élèves'!F297="A"),'Groupes de besoin'!A305,"")</f>
        <v/>
      </c>
      <c r="O305" s="220" t="str">
        <f>IF(N305="","",'Résultats élèves'!F297)</f>
        <v/>
      </c>
      <c r="P305" s="221"/>
      <c r="Q305" s="217" t="str">
        <f>IF(OR('Résultats élèves'!G297&lt;$E$4,'Résultats élèves'!G297="A"),'Groupes de besoin'!A305,"")</f>
        <v/>
      </c>
      <c r="R305" s="218" t="str">
        <f>IF(Q305="","",'Résultats élèves'!G297)</f>
        <v/>
      </c>
      <c r="S305" s="219" t="str">
        <f>IF(OR(AND('Résultats élèves'!G297&gt;=$E$4,'Résultats élèves'!G297&lt;=$E$5),'Résultats élèves'!G297="A"),'Groupes de besoin'!A305,"")</f>
        <v/>
      </c>
      <c r="T305" s="220" t="str">
        <f>IF(S305="","",'Résultats élèves'!G297)</f>
        <v/>
      </c>
      <c r="U305" s="221"/>
      <c r="V305" s="217" t="str">
        <f>IF(OR('Résultats élèves'!H297&lt;$E$4,'Résultats élèves'!H297="A"),'Groupes de besoin'!A305,"")</f>
        <v/>
      </c>
      <c r="W305" s="218" t="str">
        <f>IF(V305="","",'Résultats élèves'!H297)</f>
        <v/>
      </c>
      <c r="X305" s="219" t="str">
        <f>IF(OR(AND('Résultats élèves'!H297&gt;=$E$4,'Résultats élèves'!H297&lt;=$E$5),'Résultats élèves'!H297="A"),'Groupes de besoin'!A305,"")</f>
        <v/>
      </c>
      <c r="Y305" s="220" t="str">
        <f>IF(X305="","",'Résultats élèves'!H297)</f>
        <v/>
      </c>
      <c r="Z305" s="222"/>
      <c r="AA305" s="223">
        <f t="shared" si="5"/>
        <v>24</v>
      </c>
      <c r="AB305" s="224">
        <f t="shared" si="6"/>
        <v>20</v>
      </c>
      <c r="AC305" s="291" t="str">
        <f>IF(AA305&lt;$AA$9,#REF!,"")</f>
        <v/>
      </c>
      <c r="AD305" s="291"/>
      <c r="AE305" s="226"/>
      <c r="AF305" s="217" t="str">
        <f>IF(OR('Résultats élèves'!I297&lt;$E$4,'Résultats élèves'!I297="A"),'Groupes de besoin'!A305,"")</f>
        <v/>
      </c>
      <c r="AG305" s="218" t="str">
        <f>IF(AF305="","",'Résultats élèves'!I297)</f>
        <v/>
      </c>
      <c r="AH305" s="219" t="str">
        <f>IF(OR(AND('Résultats élèves'!I297&gt;=$E$4,'Résultats élèves'!I297&lt;=$E$5),'Résultats élèves'!I297="A"),'Groupes de besoin'!A305,"")</f>
        <v/>
      </c>
      <c r="AI305" s="220" t="str">
        <f>IF(AH305="","",'Résultats élèves'!I297)</f>
        <v/>
      </c>
      <c r="AJ305" s="221"/>
      <c r="AK305" s="217" t="str">
        <f>IF(OR('Résultats élèves'!J297&lt;$E$4,'Résultats élèves'!J297="A"),'Groupes de besoin'!A305,"")</f>
        <v/>
      </c>
      <c r="AL305" s="218" t="str">
        <f>IF(AK305="","",'Résultats élèves'!J297)</f>
        <v/>
      </c>
      <c r="AM305" s="219" t="str">
        <f>IF(OR(AND('Résultats élèves'!J297&gt;=$E$4,'Résultats élèves'!J297&lt;=$E$5),'Résultats élèves'!J297="A"),'Groupes de besoin'!A305,"")</f>
        <v/>
      </c>
      <c r="AN305" s="220" t="str">
        <f>IF(AM305="","",'Résultats élèves'!J297)</f>
        <v/>
      </c>
      <c r="AO305" s="221"/>
      <c r="AP305" s="217" t="str">
        <f>IF(OR('Résultats élèves'!K297&lt;$E$4,'Résultats élèves'!K297="A"),'Groupes de besoin'!A305,"")</f>
        <v/>
      </c>
      <c r="AQ305" s="218" t="str">
        <f>IF(AP305="","",'Résultats élèves'!K297)</f>
        <v/>
      </c>
      <c r="AR305" s="219" t="str">
        <f>IF(OR(AND('Résultats élèves'!K297&gt;=$E$4,'Résultats élèves'!K297&lt;=$E$5),'Résultats élèves'!K297="A"),'Groupes de besoin'!A305,"")</f>
        <v/>
      </c>
      <c r="AS305" s="220" t="str">
        <f>IF(AR305="","",'Résultats élèves'!K297)</f>
        <v/>
      </c>
      <c r="AT305" s="221"/>
      <c r="AU305" s="217" t="str">
        <f>IF(OR('Résultats élèves'!L297&lt;$E$4,'Résultats élèves'!L297="A"),'Groupes de besoin'!A305,"")</f>
        <v/>
      </c>
      <c r="AV305" s="218" t="str">
        <f>IF(AU305="","",'Résultats élèves'!L297)</f>
        <v/>
      </c>
      <c r="AW305" s="219" t="str">
        <f>IF(OR(AND('Résultats élèves'!L297&gt;=$E$4,'Résultats élèves'!L297&lt;=$E$5),'Résultats élèves'!L297="A"),'Groupes de besoin'!A305,"")</f>
        <v/>
      </c>
      <c r="AX305" s="220" t="str">
        <f>IF(AW305="","",'Résultats élèves'!L297)</f>
        <v/>
      </c>
      <c r="AY305" s="221"/>
      <c r="AZ305" s="217" t="str">
        <f>IF(OR('Résultats élèves'!M297&lt;$E$4,'Résultats élèves'!M297="A"),'Groupes de besoin'!A305,"")</f>
        <v/>
      </c>
      <c r="BA305" s="218" t="str">
        <f>IF(AZ305="","",'Résultats élèves'!M297)</f>
        <v/>
      </c>
      <c r="BB305" s="219" t="str">
        <f>IF(OR(AND('Résultats élèves'!M297&gt;=$E$4,'Résultats élèves'!M297&lt;=$E$5),'Résultats élèves'!M297="A"),'Groupes de besoin'!A305,"")</f>
        <v/>
      </c>
      <c r="BC305" s="220" t="str">
        <f>IF(BB305="","",'Résultats élèves'!M297)</f>
        <v/>
      </c>
    </row>
    <row r="306" spans="1:55" s="225" customFormat="1">
      <c r="A306" s="227" t="str">
        <f>IF(Accueil!F307="","",Accueil!F307)</f>
        <v/>
      </c>
      <c r="B306" s="217" t="str">
        <f>IF(OR('Résultats élèves'!D298&lt;$E$4,'Résultats élèves'!D298="A"),'Groupes de besoin'!A306,"")</f>
        <v/>
      </c>
      <c r="C306" s="218" t="str">
        <f>IF(B306="","",'Résultats élèves'!D298)</f>
        <v/>
      </c>
      <c r="D306" s="219" t="str">
        <f>IF(OR(AND('Résultats élèves'!D298&gt;=$E$4,'Résultats élèves'!D298&lt;=$E$5),'Résultats élèves'!D298="A"),'Groupes de besoin'!A306,"")</f>
        <v/>
      </c>
      <c r="E306" s="220" t="str">
        <f>IF(D306="","",'Résultats élèves'!D298)</f>
        <v/>
      </c>
      <c r="F306" s="221"/>
      <c r="G306" s="217" t="str">
        <f>IF(OR('Résultats élèves'!E298&lt;$E$4,'Résultats élèves'!E298="A"),'Groupes de besoin'!A306,"")</f>
        <v/>
      </c>
      <c r="H306" s="218" t="str">
        <f>IF(G306="","",'Résultats élèves'!E298)</f>
        <v/>
      </c>
      <c r="I306" s="219" t="str">
        <f>IF(OR(AND('Résultats élèves'!E298&gt;=$E$4,'Résultats élèves'!E298&lt;=$E$5),'Résultats élèves'!E298="A"),'Groupes de besoin'!A306,"")</f>
        <v/>
      </c>
      <c r="J306" s="220" t="str">
        <f>IF(I306="","",'Résultats élèves'!E298)</f>
        <v/>
      </c>
      <c r="K306" s="221"/>
      <c r="L306" s="217" t="str">
        <f>IF(OR('Résultats élèves'!F298&lt;$E$4,'Résultats élèves'!F298="A"),'Groupes de besoin'!A306,"")</f>
        <v/>
      </c>
      <c r="M306" s="218" t="str">
        <f>IF(L306="","",'Résultats élèves'!F298)</f>
        <v/>
      </c>
      <c r="N306" s="219" t="str">
        <f>IF(OR(AND('Résultats élèves'!F298&gt;=$E$4,'Résultats élèves'!F298&lt;=$E$5),'Résultats élèves'!F298="A"),'Groupes de besoin'!A306,"")</f>
        <v/>
      </c>
      <c r="O306" s="220" t="str">
        <f>IF(N306="","",'Résultats élèves'!F298)</f>
        <v/>
      </c>
      <c r="P306" s="221"/>
      <c r="Q306" s="217" t="str">
        <f>IF(OR('Résultats élèves'!G298&lt;$E$4,'Résultats élèves'!G298="A"),'Groupes de besoin'!A306,"")</f>
        <v/>
      </c>
      <c r="R306" s="218" t="str">
        <f>IF(Q306="","",'Résultats élèves'!G298)</f>
        <v/>
      </c>
      <c r="S306" s="219" t="str">
        <f>IF(OR(AND('Résultats élèves'!G298&gt;=$E$4,'Résultats élèves'!G298&lt;=$E$5),'Résultats élèves'!G298="A"),'Groupes de besoin'!A306,"")</f>
        <v/>
      </c>
      <c r="T306" s="220" t="str">
        <f>IF(S306="","",'Résultats élèves'!G298)</f>
        <v/>
      </c>
      <c r="U306" s="221"/>
      <c r="V306" s="217" t="str">
        <f>IF(OR('Résultats élèves'!H298&lt;$E$4,'Résultats élèves'!H298="A"),'Groupes de besoin'!A306,"")</f>
        <v/>
      </c>
      <c r="W306" s="218" t="str">
        <f>IF(V306="","",'Résultats élèves'!H298)</f>
        <v/>
      </c>
      <c r="X306" s="219" t="str">
        <f>IF(OR(AND('Résultats élèves'!H298&gt;=$E$4,'Résultats élèves'!H298&lt;=$E$5),'Résultats élèves'!H298="A"),'Groupes de besoin'!A306,"")</f>
        <v/>
      </c>
      <c r="Y306" s="220" t="str">
        <f>IF(X306="","",'Résultats élèves'!H298)</f>
        <v/>
      </c>
      <c r="Z306" s="222"/>
      <c r="AA306" s="223">
        <f t="shared" si="5"/>
        <v>24</v>
      </c>
      <c r="AB306" s="224">
        <f t="shared" si="6"/>
        <v>20</v>
      </c>
      <c r="AC306" s="291" t="str">
        <f>IF(AA306&lt;$AA$9,#REF!,"")</f>
        <v/>
      </c>
      <c r="AD306" s="291"/>
      <c r="AE306" s="226"/>
      <c r="AF306" s="217" t="str">
        <f>IF(OR('Résultats élèves'!I298&lt;$E$4,'Résultats élèves'!I298="A"),'Groupes de besoin'!A306,"")</f>
        <v/>
      </c>
      <c r="AG306" s="218" t="str">
        <f>IF(AF306="","",'Résultats élèves'!I298)</f>
        <v/>
      </c>
      <c r="AH306" s="219" t="str">
        <f>IF(OR(AND('Résultats élèves'!I298&gt;=$E$4,'Résultats élèves'!I298&lt;=$E$5),'Résultats élèves'!I298="A"),'Groupes de besoin'!A306,"")</f>
        <v/>
      </c>
      <c r="AI306" s="220" t="str">
        <f>IF(AH306="","",'Résultats élèves'!I298)</f>
        <v/>
      </c>
      <c r="AJ306" s="221"/>
      <c r="AK306" s="217" t="str">
        <f>IF(OR('Résultats élèves'!J298&lt;$E$4,'Résultats élèves'!J298="A"),'Groupes de besoin'!A306,"")</f>
        <v/>
      </c>
      <c r="AL306" s="218" t="str">
        <f>IF(AK306="","",'Résultats élèves'!J298)</f>
        <v/>
      </c>
      <c r="AM306" s="219" t="str">
        <f>IF(OR(AND('Résultats élèves'!J298&gt;=$E$4,'Résultats élèves'!J298&lt;=$E$5),'Résultats élèves'!J298="A"),'Groupes de besoin'!A306,"")</f>
        <v/>
      </c>
      <c r="AN306" s="220" t="str">
        <f>IF(AM306="","",'Résultats élèves'!J298)</f>
        <v/>
      </c>
      <c r="AO306" s="221"/>
      <c r="AP306" s="217" t="str">
        <f>IF(OR('Résultats élèves'!K298&lt;$E$4,'Résultats élèves'!K298="A"),'Groupes de besoin'!A306,"")</f>
        <v/>
      </c>
      <c r="AQ306" s="218" t="str">
        <f>IF(AP306="","",'Résultats élèves'!K298)</f>
        <v/>
      </c>
      <c r="AR306" s="219" t="str">
        <f>IF(OR(AND('Résultats élèves'!K298&gt;=$E$4,'Résultats élèves'!K298&lt;=$E$5),'Résultats élèves'!K298="A"),'Groupes de besoin'!A306,"")</f>
        <v/>
      </c>
      <c r="AS306" s="220" t="str">
        <f>IF(AR306="","",'Résultats élèves'!K298)</f>
        <v/>
      </c>
      <c r="AT306" s="221"/>
      <c r="AU306" s="217" t="str">
        <f>IF(OR('Résultats élèves'!L298&lt;$E$4,'Résultats élèves'!L298="A"),'Groupes de besoin'!A306,"")</f>
        <v/>
      </c>
      <c r="AV306" s="218" t="str">
        <f>IF(AU306="","",'Résultats élèves'!L298)</f>
        <v/>
      </c>
      <c r="AW306" s="219" t="str">
        <f>IF(OR(AND('Résultats élèves'!L298&gt;=$E$4,'Résultats élèves'!L298&lt;=$E$5),'Résultats élèves'!L298="A"),'Groupes de besoin'!A306,"")</f>
        <v/>
      </c>
      <c r="AX306" s="220" t="str">
        <f>IF(AW306="","",'Résultats élèves'!L298)</f>
        <v/>
      </c>
      <c r="AY306" s="221"/>
      <c r="AZ306" s="217" t="str">
        <f>IF(OR('Résultats élèves'!M298&lt;$E$4,'Résultats élèves'!M298="A"),'Groupes de besoin'!A306,"")</f>
        <v/>
      </c>
      <c r="BA306" s="218" t="str">
        <f>IF(AZ306="","",'Résultats élèves'!M298)</f>
        <v/>
      </c>
      <c r="BB306" s="219" t="str">
        <f>IF(OR(AND('Résultats élèves'!M298&gt;=$E$4,'Résultats élèves'!M298&lt;=$E$5),'Résultats élèves'!M298="A"),'Groupes de besoin'!A306,"")</f>
        <v/>
      </c>
      <c r="BC306" s="220" t="str">
        <f>IF(BB306="","",'Résultats élèves'!M298)</f>
        <v/>
      </c>
    </row>
    <row r="307" spans="1:55" s="225" customFormat="1">
      <c r="A307" s="227" t="str">
        <f>IF(Accueil!F308="","",Accueil!F308)</f>
        <v/>
      </c>
      <c r="B307" s="217" t="str">
        <f>IF(OR('Résultats élèves'!D299&lt;$E$4,'Résultats élèves'!D299="A"),'Groupes de besoin'!A307,"")</f>
        <v/>
      </c>
      <c r="C307" s="218" t="str">
        <f>IF(B307="","",'Résultats élèves'!D299)</f>
        <v/>
      </c>
      <c r="D307" s="219" t="str">
        <f>IF(OR(AND('Résultats élèves'!D299&gt;=$E$4,'Résultats élèves'!D299&lt;=$E$5),'Résultats élèves'!D299="A"),'Groupes de besoin'!A307,"")</f>
        <v/>
      </c>
      <c r="E307" s="220" t="str">
        <f>IF(D307="","",'Résultats élèves'!D299)</f>
        <v/>
      </c>
      <c r="F307" s="221"/>
      <c r="G307" s="217" t="str">
        <f>IF(OR('Résultats élèves'!E299&lt;$E$4,'Résultats élèves'!E299="A"),'Groupes de besoin'!A307,"")</f>
        <v/>
      </c>
      <c r="H307" s="218" t="str">
        <f>IF(G307="","",'Résultats élèves'!E299)</f>
        <v/>
      </c>
      <c r="I307" s="219" t="str">
        <f>IF(OR(AND('Résultats élèves'!E299&gt;=$E$4,'Résultats élèves'!E299&lt;=$E$5),'Résultats élèves'!E299="A"),'Groupes de besoin'!A307,"")</f>
        <v/>
      </c>
      <c r="J307" s="220" t="str">
        <f>IF(I307="","",'Résultats élèves'!E299)</f>
        <v/>
      </c>
      <c r="K307" s="221"/>
      <c r="L307" s="217" t="str">
        <f>IF(OR('Résultats élèves'!F299&lt;$E$4,'Résultats élèves'!F299="A"),'Groupes de besoin'!A307,"")</f>
        <v/>
      </c>
      <c r="M307" s="218" t="str">
        <f>IF(L307="","",'Résultats élèves'!F299)</f>
        <v/>
      </c>
      <c r="N307" s="219" t="str">
        <f>IF(OR(AND('Résultats élèves'!F299&gt;=$E$4,'Résultats élèves'!F299&lt;=$E$5),'Résultats élèves'!F299="A"),'Groupes de besoin'!A307,"")</f>
        <v/>
      </c>
      <c r="O307" s="220" t="str">
        <f>IF(N307="","",'Résultats élèves'!F299)</f>
        <v/>
      </c>
      <c r="P307" s="221"/>
      <c r="Q307" s="217" t="str">
        <f>IF(OR('Résultats élèves'!G299&lt;$E$4,'Résultats élèves'!G299="A"),'Groupes de besoin'!A307,"")</f>
        <v/>
      </c>
      <c r="R307" s="218" t="str">
        <f>IF(Q307="","",'Résultats élèves'!G299)</f>
        <v/>
      </c>
      <c r="S307" s="219" t="str">
        <f>IF(OR(AND('Résultats élèves'!G299&gt;=$E$4,'Résultats élèves'!G299&lt;=$E$5),'Résultats élèves'!G299="A"),'Groupes de besoin'!A307,"")</f>
        <v/>
      </c>
      <c r="T307" s="220" t="str">
        <f>IF(S307="","",'Résultats élèves'!G299)</f>
        <v/>
      </c>
      <c r="U307" s="221"/>
      <c r="V307" s="217" t="str">
        <f>IF(OR('Résultats élèves'!H299&lt;$E$4,'Résultats élèves'!H299="A"),'Groupes de besoin'!A307,"")</f>
        <v/>
      </c>
      <c r="W307" s="218" t="str">
        <f>IF(V307="","",'Résultats élèves'!H299)</f>
        <v/>
      </c>
      <c r="X307" s="219" t="str">
        <f>IF(OR(AND('Résultats élèves'!H299&gt;=$E$4,'Résultats élèves'!H299&lt;=$E$5),'Résultats élèves'!H299="A"),'Groupes de besoin'!A307,"")</f>
        <v/>
      </c>
      <c r="Y307" s="220" t="str">
        <f>IF(X307="","",'Résultats élèves'!H299)</f>
        <v/>
      </c>
      <c r="Z307" s="222"/>
      <c r="AA307" s="223">
        <f t="shared" si="5"/>
        <v>24</v>
      </c>
      <c r="AB307" s="224">
        <f t="shared" si="6"/>
        <v>20</v>
      </c>
      <c r="AC307" s="291" t="str">
        <f>IF(AA307&lt;$AA$9,#REF!,"")</f>
        <v/>
      </c>
      <c r="AD307" s="291"/>
      <c r="AE307" s="226"/>
      <c r="AF307" s="217" t="str">
        <f>IF(OR('Résultats élèves'!I299&lt;$E$4,'Résultats élèves'!I299="A"),'Groupes de besoin'!A307,"")</f>
        <v/>
      </c>
      <c r="AG307" s="218" t="str">
        <f>IF(AF307="","",'Résultats élèves'!I299)</f>
        <v/>
      </c>
      <c r="AH307" s="219" t="str">
        <f>IF(OR(AND('Résultats élèves'!I299&gt;=$E$4,'Résultats élèves'!I299&lt;=$E$5),'Résultats élèves'!I299="A"),'Groupes de besoin'!A307,"")</f>
        <v/>
      </c>
      <c r="AI307" s="220" t="str">
        <f>IF(AH307="","",'Résultats élèves'!I299)</f>
        <v/>
      </c>
      <c r="AJ307" s="221"/>
      <c r="AK307" s="217" t="str">
        <f>IF(OR('Résultats élèves'!J299&lt;$E$4,'Résultats élèves'!J299="A"),'Groupes de besoin'!A307,"")</f>
        <v/>
      </c>
      <c r="AL307" s="218" t="str">
        <f>IF(AK307="","",'Résultats élèves'!J299)</f>
        <v/>
      </c>
      <c r="AM307" s="219" t="str">
        <f>IF(OR(AND('Résultats élèves'!J299&gt;=$E$4,'Résultats élèves'!J299&lt;=$E$5),'Résultats élèves'!J299="A"),'Groupes de besoin'!A307,"")</f>
        <v/>
      </c>
      <c r="AN307" s="220" t="str">
        <f>IF(AM307="","",'Résultats élèves'!J299)</f>
        <v/>
      </c>
      <c r="AO307" s="221"/>
      <c r="AP307" s="217" t="str">
        <f>IF(OR('Résultats élèves'!K299&lt;$E$4,'Résultats élèves'!K299="A"),'Groupes de besoin'!A307,"")</f>
        <v/>
      </c>
      <c r="AQ307" s="218" t="str">
        <f>IF(AP307="","",'Résultats élèves'!K299)</f>
        <v/>
      </c>
      <c r="AR307" s="219" t="str">
        <f>IF(OR(AND('Résultats élèves'!K299&gt;=$E$4,'Résultats élèves'!K299&lt;=$E$5),'Résultats élèves'!K299="A"),'Groupes de besoin'!A307,"")</f>
        <v/>
      </c>
      <c r="AS307" s="220" t="str">
        <f>IF(AR307="","",'Résultats élèves'!K299)</f>
        <v/>
      </c>
      <c r="AT307" s="221"/>
      <c r="AU307" s="217" t="str">
        <f>IF(OR('Résultats élèves'!L299&lt;$E$4,'Résultats élèves'!L299="A"),'Groupes de besoin'!A307,"")</f>
        <v/>
      </c>
      <c r="AV307" s="218" t="str">
        <f>IF(AU307="","",'Résultats élèves'!L299)</f>
        <v/>
      </c>
      <c r="AW307" s="219" t="str">
        <f>IF(OR(AND('Résultats élèves'!L299&gt;=$E$4,'Résultats élèves'!L299&lt;=$E$5),'Résultats élèves'!L299="A"),'Groupes de besoin'!A307,"")</f>
        <v/>
      </c>
      <c r="AX307" s="220" t="str">
        <f>IF(AW307="","",'Résultats élèves'!L299)</f>
        <v/>
      </c>
      <c r="AY307" s="221"/>
      <c r="AZ307" s="217" t="str">
        <f>IF(OR('Résultats élèves'!M299&lt;$E$4,'Résultats élèves'!M299="A"),'Groupes de besoin'!A307,"")</f>
        <v/>
      </c>
      <c r="BA307" s="218" t="str">
        <f>IF(AZ307="","",'Résultats élèves'!M299)</f>
        <v/>
      </c>
      <c r="BB307" s="219" t="str">
        <f>IF(OR(AND('Résultats élèves'!M299&gt;=$E$4,'Résultats élèves'!M299&lt;=$E$5),'Résultats élèves'!M299="A"),'Groupes de besoin'!A307,"")</f>
        <v/>
      </c>
      <c r="BC307" s="220" t="str">
        <f>IF(BB307="","",'Résultats élèves'!M299)</f>
        <v/>
      </c>
    </row>
    <row r="308" spans="1:55" s="225" customFormat="1">
      <c r="A308" s="227" t="str">
        <f>IF(Accueil!F309="","",Accueil!F309)</f>
        <v/>
      </c>
      <c r="B308" s="217" t="str">
        <f>IF(OR('Résultats élèves'!D300&lt;$E$4,'Résultats élèves'!D300="A"),'Groupes de besoin'!A308,"")</f>
        <v/>
      </c>
      <c r="C308" s="218" t="str">
        <f>IF(B308="","",'Résultats élèves'!D300)</f>
        <v/>
      </c>
      <c r="D308" s="219" t="str">
        <f>IF(OR(AND('Résultats élèves'!D300&gt;=$E$4,'Résultats élèves'!D300&lt;=$E$5),'Résultats élèves'!D300="A"),'Groupes de besoin'!A308,"")</f>
        <v/>
      </c>
      <c r="E308" s="220" t="str">
        <f>IF(D308="","",'Résultats élèves'!D300)</f>
        <v/>
      </c>
      <c r="F308" s="221"/>
      <c r="G308" s="217" t="str">
        <f>IF(OR('Résultats élèves'!E300&lt;$E$4,'Résultats élèves'!E300="A"),'Groupes de besoin'!A308,"")</f>
        <v/>
      </c>
      <c r="H308" s="218" t="str">
        <f>IF(G308="","",'Résultats élèves'!E300)</f>
        <v/>
      </c>
      <c r="I308" s="219" t="str">
        <f>IF(OR(AND('Résultats élèves'!E300&gt;=$E$4,'Résultats élèves'!E300&lt;=$E$5),'Résultats élèves'!E300="A"),'Groupes de besoin'!A308,"")</f>
        <v/>
      </c>
      <c r="J308" s="220" t="str">
        <f>IF(I308="","",'Résultats élèves'!E300)</f>
        <v/>
      </c>
      <c r="K308" s="221"/>
      <c r="L308" s="217" t="str">
        <f>IF(OR('Résultats élèves'!F300&lt;$E$4,'Résultats élèves'!F300="A"),'Groupes de besoin'!A308,"")</f>
        <v/>
      </c>
      <c r="M308" s="218" t="str">
        <f>IF(L308="","",'Résultats élèves'!F300)</f>
        <v/>
      </c>
      <c r="N308" s="219" t="str">
        <f>IF(OR(AND('Résultats élèves'!F300&gt;=$E$4,'Résultats élèves'!F300&lt;=$E$5),'Résultats élèves'!F300="A"),'Groupes de besoin'!A308,"")</f>
        <v/>
      </c>
      <c r="O308" s="220" t="str">
        <f>IF(N308="","",'Résultats élèves'!F300)</f>
        <v/>
      </c>
      <c r="P308" s="221"/>
      <c r="Q308" s="217" t="str">
        <f>IF(OR('Résultats élèves'!G300&lt;$E$4,'Résultats élèves'!G300="A"),'Groupes de besoin'!A308,"")</f>
        <v/>
      </c>
      <c r="R308" s="218" t="str">
        <f>IF(Q308="","",'Résultats élèves'!G300)</f>
        <v/>
      </c>
      <c r="S308" s="219" t="str">
        <f>IF(OR(AND('Résultats élèves'!G300&gt;=$E$4,'Résultats élèves'!G300&lt;=$E$5),'Résultats élèves'!G300="A"),'Groupes de besoin'!A308,"")</f>
        <v/>
      </c>
      <c r="T308" s="220" t="str">
        <f>IF(S308="","",'Résultats élèves'!G300)</f>
        <v/>
      </c>
      <c r="U308" s="221"/>
      <c r="V308" s="217" t="str">
        <f>IF(OR('Résultats élèves'!H300&lt;$E$4,'Résultats élèves'!H300="A"),'Groupes de besoin'!A308,"")</f>
        <v/>
      </c>
      <c r="W308" s="218" t="str">
        <f>IF(V308="","",'Résultats élèves'!H300)</f>
        <v/>
      </c>
      <c r="X308" s="219" t="str">
        <f>IF(OR(AND('Résultats élèves'!H300&gt;=$E$4,'Résultats élèves'!H300&lt;=$E$5),'Résultats élèves'!H300="A"),'Groupes de besoin'!A308,"")</f>
        <v/>
      </c>
      <c r="Y308" s="220" t="str">
        <f>IF(X308="","",'Résultats élèves'!H300)</f>
        <v/>
      </c>
      <c r="Z308" s="222"/>
      <c r="AA308" s="223">
        <f t="shared" si="5"/>
        <v>24</v>
      </c>
      <c r="AB308" s="224">
        <f t="shared" si="6"/>
        <v>20</v>
      </c>
      <c r="AC308" s="291" t="str">
        <f>IF(AA308&lt;$AA$9,#REF!,"")</f>
        <v/>
      </c>
      <c r="AD308" s="291"/>
      <c r="AE308" s="226"/>
      <c r="AF308" s="217" t="str">
        <f>IF(OR('Résultats élèves'!I300&lt;$E$4,'Résultats élèves'!I300="A"),'Groupes de besoin'!A308,"")</f>
        <v/>
      </c>
      <c r="AG308" s="218" t="str">
        <f>IF(AF308="","",'Résultats élèves'!I300)</f>
        <v/>
      </c>
      <c r="AH308" s="219" t="str">
        <f>IF(OR(AND('Résultats élèves'!I300&gt;=$E$4,'Résultats élèves'!I300&lt;=$E$5),'Résultats élèves'!I300="A"),'Groupes de besoin'!A308,"")</f>
        <v/>
      </c>
      <c r="AI308" s="220" t="str">
        <f>IF(AH308="","",'Résultats élèves'!I300)</f>
        <v/>
      </c>
      <c r="AJ308" s="221"/>
      <c r="AK308" s="217" t="str">
        <f>IF(OR('Résultats élèves'!J300&lt;$E$4,'Résultats élèves'!J300="A"),'Groupes de besoin'!A308,"")</f>
        <v/>
      </c>
      <c r="AL308" s="218" t="str">
        <f>IF(AK308="","",'Résultats élèves'!J300)</f>
        <v/>
      </c>
      <c r="AM308" s="219" t="str">
        <f>IF(OR(AND('Résultats élèves'!J300&gt;=$E$4,'Résultats élèves'!J300&lt;=$E$5),'Résultats élèves'!J300="A"),'Groupes de besoin'!A308,"")</f>
        <v/>
      </c>
      <c r="AN308" s="220" t="str">
        <f>IF(AM308="","",'Résultats élèves'!J300)</f>
        <v/>
      </c>
      <c r="AO308" s="221"/>
      <c r="AP308" s="217" t="str">
        <f>IF(OR('Résultats élèves'!K300&lt;$E$4,'Résultats élèves'!K300="A"),'Groupes de besoin'!A308,"")</f>
        <v/>
      </c>
      <c r="AQ308" s="218" t="str">
        <f>IF(AP308="","",'Résultats élèves'!K300)</f>
        <v/>
      </c>
      <c r="AR308" s="219" t="str">
        <f>IF(OR(AND('Résultats élèves'!K300&gt;=$E$4,'Résultats élèves'!K300&lt;=$E$5),'Résultats élèves'!K300="A"),'Groupes de besoin'!A308,"")</f>
        <v/>
      </c>
      <c r="AS308" s="220" t="str">
        <f>IF(AR308="","",'Résultats élèves'!K300)</f>
        <v/>
      </c>
      <c r="AT308" s="221"/>
      <c r="AU308" s="217" t="str">
        <f>IF(OR('Résultats élèves'!L300&lt;$E$4,'Résultats élèves'!L300="A"),'Groupes de besoin'!A308,"")</f>
        <v/>
      </c>
      <c r="AV308" s="218" t="str">
        <f>IF(AU308="","",'Résultats élèves'!L300)</f>
        <v/>
      </c>
      <c r="AW308" s="219" t="str">
        <f>IF(OR(AND('Résultats élèves'!L300&gt;=$E$4,'Résultats élèves'!L300&lt;=$E$5),'Résultats élèves'!L300="A"),'Groupes de besoin'!A308,"")</f>
        <v/>
      </c>
      <c r="AX308" s="220" t="str">
        <f>IF(AW308="","",'Résultats élèves'!L300)</f>
        <v/>
      </c>
      <c r="AY308" s="221"/>
      <c r="AZ308" s="217" t="str">
        <f>IF(OR('Résultats élèves'!M300&lt;$E$4,'Résultats élèves'!M300="A"),'Groupes de besoin'!A308,"")</f>
        <v/>
      </c>
      <c r="BA308" s="218" t="str">
        <f>IF(AZ308="","",'Résultats élèves'!M300)</f>
        <v/>
      </c>
      <c r="BB308" s="219" t="str">
        <f>IF(OR(AND('Résultats élèves'!M300&gt;=$E$4,'Résultats élèves'!M300&lt;=$E$5),'Résultats élèves'!M300="A"),'Groupes de besoin'!A308,"")</f>
        <v/>
      </c>
      <c r="BC308" s="220" t="str">
        <f>IF(BB308="","",'Résultats élèves'!M300)</f>
        <v/>
      </c>
    </row>
    <row r="309" spans="1:55" s="225" customFormat="1">
      <c r="A309" s="227" t="str">
        <f>IF(Accueil!F310="","",Accueil!F310)</f>
        <v/>
      </c>
      <c r="B309" s="217" t="str">
        <f>IF(OR('Résultats élèves'!D301&lt;$E$4,'Résultats élèves'!D301="A"),'Groupes de besoin'!A309,"")</f>
        <v/>
      </c>
      <c r="C309" s="218" t="str">
        <f>IF(B309="","",'Résultats élèves'!D301)</f>
        <v/>
      </c>
      <c r="D309" s="219" t="str">
        <f>IF(OR(AND('Résultats élèves'!D301&gt;=$E$4,'Résultats élèves'!D301&lt;=$E$5),'Résultats élèves'!D301="A"),'Groupes de besoin'!A309,"")</f>
        <v/>
      </c>
      <c r="E309" s="220" t="str">
        <f>IF(D309="","",'Résultats élèves'!D301)</f>
        <v/>
      </c>
      <c r="F309" s="221"/>
      <c r="G309" s="217" t="str">
        <f>IF(OR('Résultats élèves'!E301&lt;$E$4,'Résultats élèves'!E301="A"),'Groupes de besoin'!A309,"")</f>
        <v/>
      </c>
      <c r="H309" s="218" t="str">
        <f>IF(G309="","",'Résultats élèves'!E301)</f>
        <v/>
      </c>
      <c r="I309" s="219" t="str">
        <f>IF(OR(AND('Résultats élèves'!E301&gt;=$E$4,'Résultats élèves'!E301&lt;=$E$5),'Résultats élèves'!E301="A"),'Groupes de besoin'!A309,"")</f>
        <v/>
      </c>
      <c r="J309" s="220" t="str">
        <f>IF(I309="","",'Résultats élèves'!E301)</f>
        <v/>
      </c>
      <c r="K309" s="221"/>
      <c r="L309" s="217" t="str">
        <f>IF(OR('Résultats élèves'!F301&lt;$E$4,'Résultats élèves'!F301="A"),'Groupes de besoin'!A309,"")</f>
        <v/>
      </c>
      <c r="M309" s="218" t="str">
        <f>IF(L309="","",'Résultats élèves'!F301)</f>
        <v/>
      </c>
      <c r="N309" s="219" t="str">
        <f>IF(OR(AND('Résultats élèves'!F301&gt;=$E$4,'Résultats élèves'!F301&lt;=$E$5),'Résultats élèves'!F301="A"),'Groupes de besoin'!A309,"")</f>
        <v/>
      </c>
      <c r="O309" s="220" t="str">
        <f>IF(N309="","",'Résultats élèves'!F301)</f>
        <v/>
      </c>
      <c r="P309" s="221"/>
      <c r="Q309" s="217" t="str">
        <f>IF(OR('Résultats élèves'!G301&lt;$E$4,'Résultats élèves'!G301="A"),'Groupes de besoin'!A309,"")</f>
        <v/>
      </c>
      <c r="R309" s="218" t="str">
        <f>IF(Q309="","",'Résultats élèves'!G301)</f>
        <v/>
      </c>
      <c r="S309" s="219" t="str">
        <f>IF(OR(AND('Résultats élèves'!G301&gt;=$E$4,'Résultats élèves'!G301&lt;=$E$5),'Résultats élèves'!G301="A"),'Groupes de besoin'!A309,"")</f>
        <v/>
      </c>
      <c r="T309" s="220" t="str">
        <f>IF(S309="","",'Résultats élèves'!G301)</f>
        <v/>
      </c>
      <c r="U309" s="221"/>
      <c r="V309" s="217" t="str">
        <f>IF(OR('Résultats élèves'!H301&lt;$E$4,'Résultats élèves'!H301="A"),'Groupes de besoin'!A309,"")</f>
        <v/>
      </c>
      <c r="W309" s="218" t="str">
        <f>IF(V309="","",'Résultats élèves'!H301)</f>
        <v/>
      </c>
      <c r="X309" s="219" t="str">
        <f>IF(OR(AND('Résultats élèves'!H301&gt;=$E$4,'Résultats élèves'!H301&lt;=$E$5),'Résultats élèves'!H301="A"),'Groupes de besoin'!A309,"")</f>
        <v/>
      </c>
      <c r="Y309" s="220" t="str">
        <f>IF(X309="","",'Résultats élèves'!H301)</f>
        <v/>
      </c>
      <c r="Z309" s="222"/>
      <c r="AA309" s="223">
        <f t="shared" si="5"/>
        <v>24</v>
      </c>
      <c r="AB309" s="224">
        <f t="shared" si="6"/>
        <v>20</v>
      </c>
      <c r="AC309" s="291" t="str">
        <f>IF(AA309&lt;$AA$9,#REF!,"")</f>
        <v/>
      </c>
      <c r="AD309" s="291"/>
      <c r="AE309" s="226"/>
      <c r="AF309" s="217" t="str">
        <f>IF(OR('Résultats élèves'!I301&lt;$E$4,'Résultats élèves'!I301="A"),'Groupes de besoin'!A309,"")</f>
        <v/>
      </c>
      <c r="AG309" s="218" t="str">
        <f>IF(AF309="","",'Résultats élèves'!I301)</f>
        <v/>
      </c>
      <c r="AH309" s="219" t="str">
        <f>IF(OR(AND('Résultats élèves'!I301&gt;=$E$4,'Résultats élèves'!I301&lt;=$E$5),'Résultats élèves'!I301="A"),'Groupes de besoin'!A309,"")</f>
        <v/>
      </c>
      <c r="AI309" s="220" t="str">
        <f>IF(AH309="","",'Résultats élèves'!I301)</f>
        <v/>
      </c>
      <c r="AJ309" s="221"/>
      <c r="AK309" s="217" t="str">
        <f>IF(OR('Résultats élèves'!J301&lt;$E$4,'Résultats élèves'!J301="A"),'Groupes de besoin'!A309,"")</f>
        <v/>
      </c>
      <c r="AL309" s="218" t="str">
        <f>IF(AK309="","",'Résultats élèves'!J301)</f>
        <v/>
      </c>
      <c r="AM309" s="219" t="str">
        <f>IF(OR(AND('Résultats élèves'!J301&gt;=$E$4,'Résultats élèves'!J301&lt;=$E$5),'Résultats élèves'!J301="A"),'Groupes de besoin'!A309,"")</f>
        <v/>
      </c>
      <c r="AN309" s="220" t="str">
        <f>IF(AM309="","",'Résultats élèves'!J301)</f>
        <v/>
      </c>
      <c r="AO309" s="221"/>
      <c r="AP309" s="217" t="str">
        <f>IF(OR('Résultats élèves'!K301&lt;$E$4,'Résultats élèves'!K301="A"),'Groupes de besoin'!A309,"")</f>
        <v/>
      </c>
      <c r="AQ309" s="218" t="str">
        <f>IF(AP309="","",'Résultats élèves'!K301)</f>
        <v/>
      </c>
      <c r="AR309" s="219" t="str">
        <f>IF(OR(AND('Résultats élèves'!K301&gt;=$E$4,'Résultats élèves'!K301&lt;=$E$5),'Résultats élèves'!K301="A"),'Groupes de besoin'!A309,"")</f>
        <v/>
      </c>
      <c r="AS309" s="220" t="str">
        <f>IF(AR309="","",'Résultats élèves'!K301)</f>
        <v/>
      </c>
      <c r="AT309" s="221"/>
      <c r="AU309" s="217" t="str">
        <f>IF(OR('Résultats élèves'!L301&lt;$E$4,'Résultats élèves'!L301="A"),'Groupes de besoin'!A309,"")</f>
        <v/>
      </c>
      <c r="AV309" s="218" t="str">
        <f>IF(AU309="","",'Résultats élèves'!L301)</f>
        <v/>
      </c>
      <c r="AW309" s="219" t="str">
        <f>IF(OR(AND('Résultats élèves'!L301&gt;=$E$4,'Résultats élèves'!L301&lt;=$E$5),'Résultats élèves'!L301="A"),'Groupes de besoin'!A309,"")</f>
        <v/>
      </c>
      <c r="AX309" s="220" t="str">
        <f>IF(AW309="","",'Résultats élèves'!L301)</f>
        <v/>
      </c>
      <c r="AY309" s="221"/>
      <c r="AZ309" s="217" t="str">
        <f>IF(OR('Résultats élèves'!M301&lt;$E$4,'Résultats élèves'!M301="A"),'Groupes de besoin'!A309,"")</f>
        <v/>
      </c>
      <c r="BA309" s="218" t="str">
        <f>IF(AZ309="","",'Résultats élèves'!M301)</f>
        <v/>
      </c>
      <c r="BB309" s="219" t="str">
        <f>IF(OR(AND('Résultats élèves'!M301&gt;=$E$4,'Résultats élèves'!M301&lt;=$E$5),'Résultats élèves'!M301="A"),'Groupes de besoin'!A309,"")</f>
        <v/>
      </c>
      <c r="BC309" s="220" t="str">
        <f>IF(BB309="","",'Résultats élèves'!M301)</f>
        <v/>
      </c>
    </row>
    <row r="310" spans="1:55" s="225" customFormat="1">
      <c r="A310" s="227" t="str">
        <f>IF(Accueil!F311="","",Accueil!F311)</f>
        <v/>
      </c>
      <c r="B310" s="217" t="str">
        <f>IF(OR('Résultats élèves'!D302&lt;$E$4,'Résultats élèves'!D302="A"),'Groupes de besoin'!A310,"")</f>
        <v/>
      </c>
      <c r="C310" s="218" t="str">
        <f>IF(B310="","",'Résultats élèves'!D302)</f>
        <v/>
      </c>
      <c r="D310" s="219" t="str">
        <f>IF(OR(AND('Résultats élèves'!D302&gt;=$E$4,'Résultats élèves'!D302&lt;=$E$5),'Résultats élèves'!D302="A"),'Groupes de besoin'!A310,"")</f>
        <v/>
      </c>
      <c r="E310" s="220" t="str">
        <f>IF(D310="","",'Résultats élèves'!D302)</f>
        <v/>
      </c>
      <c r="F310" s="221"/>
      <c r="G310" s="217" t="str">
        <f>IF(OR('Résultats élèves'!E302&lt;$E$4,'Résultats élèves'!E302="A"),'Groupes de besoin'!A310,"")</f>
        <v/>
      </c>
      <c r="H310" s="218" t="str">
        <f>IF(G310="","",'Résultats élèves'!E302)</f>
        <v/>
      </c>
      <c r="I310" s="219" t="str">
        <f>IF(OR(AND('Résultats élèves'!E302&gt;=$E$4,'Résultats élèves'!E302&lt;=$E$5),'Résultats élèves'!E302="A"),'Groupes de besoin'!A310,"")</f>
        <v/>
      </c>
      <c r="J310" s="220" t="str">
        <f>IF(I310="","",'Résultats élèves'!E302)</f>
        <v/>
      </c>
      <c r="K310" s="221"/>
      <c r="L310" s="217" t="str">
        <f>IF(OR('Résultats élèves'!F302&lt;$E$4,'Résultats élèves'!F302="A"),'Groupes de besoin'!A310,"")</f>
        <v/>
      </c>
      <c r="M310" s="218" t="str">
        <f>IF(L310="","",'Résultats élèves'!F302)</f>
        <v/>
      </c>
      <c r="N310" s="219" t="str">
        <f>IF(OR(AND('Résultats élèves'!F302&gt;=$E$4,'Résultats élèves'!F302&lt;=$E$5),'Résultats élèves'!F302="A"),'Groupes de besoin'!A310,"")</f>
        <v/>
      </c>
      <c r="O310" s="220" t="str">
        <f>IF(N310="","",'Résultats élèves'!F302)</f>
        <v/>
      </c>
      <c r="P310" s="221"/>
      <c r="Q310" s="217" t="str">
        <f>IF(OR('Résultats élèves'!G302&lt;$E$4,'Résultats élèves'!G302="A"),'Groupes de besoin'!A310,"")</f>
        <v/>
      </c>
      <c r="R310" s="218" t="str">
        <f>IF(Q310="","",'Résultats élèves'!G302)</f>
        <v/>
      </c>
      <c r="S310" s="219" t="str">
        <f>IF(OR(AND('Résultats élèves'!G302&gt;=$E$4,'Résultats élèves'!G302&lt;=$E$5),'Résultats élèves'!G302="A"),'Groupes de besoin'!A310,"")</f>
        <v/>
      </c>
      <c r="T310" s="220" t="str">
        <f>IF(S310="","",'Résultats élèves'!G302)</f>
        <v/>
      </c>
      <c r="U310" s="221"/>
      <c r="V310" s="217" t="str">
        <f>IF(OR('Résultats élèves'!H302&lt;$E$4,'Résultats élèves'!H302="A"),'Groupes de besoin'!A310,"")</f>
        <v/>
      </c>
      <c r="W310" s="218" t="str">
        <f>IF(V310="","",'Résultats élèves'!H302)</f>
        <v/>
      </c>
      <c r="X310" s="219" t="str">
        <f>IF(OR(AND('Résultats élèves'!H302&gt;=$E$4,'Résultats élèves'!H302&lt;=$E$5),'Résultats élèves'!H302="A"),'Groupes de besoin'!A310,"")</f>
        <v/>
      </c>
      <c r="Y310" s="220" t="str">
        <f>IF(X310="","",'Résultats élèves'!H302)</f>
        <v/>
      </c>
      <c r="Z310" s="222"/>
      <c r="AA310" s="223">
        <f t="shared" si="5"/>
        <v>24</v>
      </c>
      <c r="AB310" s="224">
        <f t="shared" si="6"/>
        <v>20</v>
      </c>
      <c r="AC310" s="291" t="str">
        <f>IF(AA310&lt;$AA$9,#REF!,"")</f>
        <v/>
      </c>
      <c r="AD310" s="291"/>
      <c r="AE310" s="226"/>
      <c r="AF310" s="217" t="str">
        <f>IF(OR('Résultats élèves'!I302&lt;$E$4,'Résultats élèves'!I302="A"),'Groupes de besoin'!A310,"")</f>
        <v/>
      </c>
      <c r="AG310" s="218" t="str">
        <f>IF(AF310="","",'Résultats élèves'!I302)</f>
        <v/>
      </c>
      <c r="AH310" s="219" t="str">
        <f>IF(OR(AND('Résultats élèves'!I302&gt;=$E$4,'Résultats élèves'!I302&lt;=$E$5),'Résultats élèves'!I302="A"),'Groupes de besoin'!A310,"")</f>
        <v/>
      </c>
      <c r="AI310" s="220" t="str">
        <f>IF(AH310="","",'Résultats élèves'!I302)</f>
        <v/>
      </c>
      <c r="AJ310" s="221"/>
      <c r="AK310" s="217" t="str">
        <f>IF(OR('Résultats élèves'!J302&lt;$E$4,'Résultats élèves'!J302="A"),'Groupes de besoin'!A310,"")</f>
        <v/>
      </c>
      <c r="AL310" s="218" t="str">
        <f>IF(AK310="","",'Résultats élèves'!J302)</f>
        <v/>
      </c>
      <c r="AM310" s="219" t="str">
        <f>IF(OR(AND('Résultats élèves'!J302&gt;=$E$4,'Résultats élèves'!J302&lt;=$E$5),'Résultats élèves'!J302="A"),'Groupes de besoin'!A310,"")</f>
        <v/>
      </c>
      <c r="AN310" s="220" t="str">
        <f>IF(AM310="","",'Résultats élèves'!J302)</f>
        <v/>
      </c>
      <c r="AO310" s="221"/>
      <c r="AP310" s="217" t="str">
        <f>IF(OR('Résultats élèves'!K302&lt;$E$4,'Résultats élèves'!K302="A"),'Groupes de besoin'!A310,"")</f>
        <v/>
      </c>
      <c r="AQ310" s="218" t="str">
        <f>IF(AP310="","",'Résultats élèves'!K302)</f>
        <v/>
      </c>
      <c r="AR310" s="219" t="str">
        <f>IF(OR(AND('Résultats élèves'!K302&gt;=$E$4,'Résultats élèves'!K302&lt;=$E$5),'Résultats élèves'!K302="A"),'Groupes de besoin'!A310,"")</f>
        <v/>
      </c>
      <c r="AS310" s="220" t="str">
        <f>IF(AR310="","",'Résultats élèves'!K302)</f>
        <v/>
      </c>
      <c r="AT310" s="221"/>
      <c r="AU310" s="217" t="str">
        <f>IF(OR('Résultats élèves'!L302&lt;$E$4,'Résultats élèves'!L302="A"),'Groupes de besoin'!A310,"")</f>
        <v/>
      </c>
      <c r="AV310" s="218" t="str">
        <f>IF(AU310="","",'Résultats élèves'!L302)</f>
        <v/>
      </c>
      <c r="AW310" s="219" t="str">
        <f>IF(OR(AND('Résultats élèves'!L302&gt;=$E$4,'Résultats élèves'!L302&lt;=$E$5),'Résultats élèves'!L302="A"),'Groupes de besoin'!A310,"")</f>
        <v/>
      </c>
      <c r="AX310" s="220" t="str">
        <f>IF(AW310="","",'Résultats élèves'!L302)</f>
        <v/>
      </c>
      <c r="AY310" s="221"/>
      <c r="AZ310" s="217" t="str">
        <f>IF(OR('Résultats élèves'!M302&lt;$E$4,'Résultats élèves'!M302="A"),'Groupes de besoin'!A310,"")</f>
        <v/>
      </c>
      <c r="BA310" s="218" t="str">
        <f>IF(AZ310="","",'Résultats élèves'!M302)</f>
        <v/>
      </c>
      <c r="BB310" s="219" t="str">
        <f>IF(OR(AND('Résultats élèves'!M302&gt;=$E$4,'Résultats élèves'!M302&lt;=$E$5),'Résultats élèves'!M302="A"),'Groupes de besoin'!A310,"")</f>
        <v/>
      </c>
      <c r="BC310" s="220" t="str">
        <f>IF(BB310="","",'Résultats élèves'!M302)</f>
        <v/>
      </c>
    </row>
    <row r="311" spans="1:55" s="225" customFormat="1">
      <c r="A311" s="227" t="str">
        <f>IF(Accueil!F312="","",Accueil!F312)</f>
        <v/>
      </c>
      <c r="B311" s="217" t="str">
        <f>IF(OR('Résultats élèves'!D303&lt;$E$4,'Résultats élèves'!D303="A"),'Groupes de besoin'!A311,"")</f>
        <v/>
      </c>
      <c r="C311" s="218" t="str">
        <f>IF(B311="","",'Résultats élèves'!D303)</f>
        <v/>
      </c>
      <c r="D311" s="219" t="str">
        <f>IF(OR(AND('Résultats élèves'!D303&gt;=$E$4,'Résultats élèves'!D303&lt;=$E$5),'Résultats élèves'!D303="A"),'Groupes de besoin'!A311,"")</f>
        <v/>
      </c>
      <c r="E311" s="220" t="str">
        <f>IF(D311="","",'Résultats élèves'!D303)</f>
        <v/>
      </c>
      <c r="F311" s="221"/>
      <c r="G311" s="217" t="str">
        <f>IF(OR('Résultats élèves'!E303&lt;$E$4,'Résultats élèves'!E303="A"),'Groupes de besoin'!A311,"")</f>
        <v/>
      </c>
      <c r="H311" s="218" t="str">
        <f>IF(G311="","",'Résultats élèves'!E303)</f>
        <v/>
      </c>
      <c r="I311" s="219" t="str">
        <f>IF(OR(AND('Résultats élèves'!E303&gt;=$E$4,'Résultats élèves'!E303&lt;=$E$5),'Résultats élèves'!E303="A"),'Groupes de besoin'!A311,"")</f>
        <v/>
      </c>
      <c r="J311" s="220" t="str">
        <f>IF(I311="","",'Résultats élèves'!E303)</f>
        <v/>
      </c>
      <c r="K311" s="221"/>
      <c r="L311" s="217" t="str">
        <f>IF(OR('Résultats élèves'!F303&lt;$E$4,'Résultats élèves'!F303="A"),'Groupes de besoin'!A311,"")</f>
        <v/>
      </c>
      <c r="M311" s="218" t="str">
        <f>IF(L311="","",'Résultats élèves'!F303)</f>
        <v/>
      </c>
      <c r="N311" s="219" t="str">
        <f>IF(OR(AND('Résultats élèves'!F303&gt;=$E$4,'Résultats élèves'!F303&lt;=$E$5),'Résultats élèves'!F303="A"),'Groupes de besoin'!A311,"")</f>
        <v/>
      </c>
      <c r="O311" s="220" t="str">
        <f>IF(N311="","",'Résultats élèves'!F303)</f>
        <v/>
      </c>
      <c r="P311" s="221"/>
      <c r="Q311" s="217" t="str">
        <f>IF(OR('Résultats élèves'!G303&lt;$E$4,'Résultats élèves'!G303="A"),'Groupes de besoin'!A311,"")</f>
        <v/>
      </c>
      <c r="R311" s="218" t="str">
        <f>IF(Q311="","",'Résultats élèves'!G303)</f>
        <v/>
      </c>
      <c r="S311" s="219" t="str">
        <f>IF(OR(AND('Résultats élèves'!G303&gt;=$E$4,'Résultats élèves'!G303&lt;=$E$5),'Résultats élèves'!G303="A"),'Groupes de besoin'!A311,"")</f>
        <v/>
      </c>
      <c r="T311" s="220" t="str">
        <f>IF(S311="","",'Résultats élèves'!G303)</f>
        <v/>
      </c>
      <c r="U311" s="221"/>
      <c r="V311" s="217" t="str">
        <f>IF(OR('Résultats élèves'!H303&lt;$E$4,'Résultats élèves'!H303="A"),'Groupes de besoin'!A311,"")</f>
        <v/>
      </c>
      <c r="W311" s="218" t="str">
        <f>IF(V311="","",'Résultats élèves'!H303)</f>
        <v/>
      </c>
      <c r="X311" s="219" t="str">
        <f>IF(OR(AND('Résultats élèves'!H303&gt;=$E$4,'Résultats élèves'!H303&lt;=$E$5),'Résultats élèves'!H303="A"),'Groupes de besoin'!A311,"")</f>
        <v/>
      </c>
      <c r="Y311" s="220" t="str">
        <f>IF(X311="","",'Résultats élèves'!H303)</f>
        <v/>
      </c>
      <c r="Z311" s="222"/>
      <c r="AA311" s="223">
        <f t="shared" si="5"/>
        <v>24</v>
      </c>
      <c r="AB311" s="224">
        <f t="shared" si="6"/>
        <v>20</v>
      </c>
      <c r="AC311" s="291" t="str">
        <f>IF(AA311&lt;$AA$9,#REF!,"")</f>
        <v/>
      </c>
      <c r="AD311" s="291"/>
      <c r="AE311" s="226"/>
      <c r="AF311" s="217" t="str">
        <f>IF(OR('Résultats élèves'!I303&lt;$E$4,'Résultats élèves'!I303="A"),'Groupes de besoin'!A311,"")</f>
        <v/>
      </c>
      <c r="AG311" s="218" t="str">
        <f>IF(AF311="","",'Résultats élèves'!I303)</f>
        <v/>
      </c>
      <c r="AH311" s="219" t="str">
        <f>IF(OR(AND('Résultats élèves'!I303&gt;=$E$4,'Résultats élèves'!I303&lt;=$E$5),'Résultats élèves'!I303="A"),'Groupes de besoin'!A311,"")</f>
        <v/>
      </c>
      <c r="AI311" s="220" t="str">
        <f>IF(AH311="","",'Résultats élèves'!I303)</f>
        <v/>
      </c>
      <c r="AJ311" s="221"/>
      <c r="AK311" s="217" t="str">
        <f>IF(OR('Résultats élèves'!J303&lt;$E$4,'Résultats élèves'!J303="A"),'Groupes de besoin'!A311,"")</f>
        <v/>
      </c>
      <c r="AL311" s="218" t="str">
        <f>IF(AK311="","",'Résultats élèves'!J303)</f>
        <v/>
      </c>
      <c r="AM311" s="219" t="str">
        <f>IF(OR(AND('Résultats élèves'!J303&gt;=$E$4,'Résultats élèves'!J303&lt;=$E$5),'Résultats élèves'!J303="A"),'Groupes de besoin'!A311,"")</f>
        <v/>
      </c>
      <c r="AN311" s="220" t="str">
        <f>IF(AM311="","",'Résultats élèves'!J303)</f>
        <v/>
      </c>
      <c r="AO311" s="221"/>
      <c r="AP311" s="217" t="str">
        <f>IF(OR('Résultats élèves'!K303&lt;$E$4,'Résultats élèves'!K303="A"),'Groupes de besoin'!A311,"")</f>
        <v/>
      </c>
      <c r="AQ311" s="218" t="str">
        <f>IF(AP311="","",'Résultats élèves'!K303)</f>
        <v/>
      </c>
      <c r="AR311" s="219" t="str">
        <f>IF(OR(AND('Résultats élèves'!K303&gt;=$E$4,'Résultats élèves'!K303&lt;=$E$5),'Résultats élèves'!K303="A"),'Groupes de besoin'!A311,"")</f>
        <v/>
      </c>
      <c r="AS311" s="220" t="str">
        <f>IF(AR311="","",'Résultats élèves'!K303)</f>
        <v/>
      </c>
      <c r="AT311" s="221"/>
      <c r="AU311" s="217" t="str">
        <f>IF(OR('Résultats élèves'!L303&lt;$E$4,'Résultats élèves'!L303="A"),'Groupes de besoin'!A311,"")</f>
        <v/>
      </c>
      <c r="AV311" s="218" t="str">
        <f>IF(AU311="","",'Résultats élèves'!L303)</f>
        <v/>
      </c>
      <c r="AW311" s="219" t="str">
        <f>IF(OR(AND('Résultats élèves'!L303&gt;=$E$4,'Résultats élèves'!L303&lt;=$E$5),'Résultats élèves'!L303="A"),'Groupes de besoin'!A311,"")</f>
        <v/>
      </c>
      <c r="AX311" s="220" t="str">
        <f>IF(AW311="","",'Résultats élèves'!L303)</f>
        <v/>
      </c>
      <c r="AY311" s="221"/>
      <c r="AZ311" s="217" t="str">
        <f>IF(OR('Résultats élèves'!M303&lt;$E$4,'Résultats élèves'!M303="A"),'Groupes de besoin'!A311,"")</f>
        <v/>
      </c>
      <c r="BA311" s="218" t="str">
        <f>IF(AZ311="","",'Résultats élèves'!M303)</f>
        <v/>
      </c>
      <c r="BB311" s="219" t="str">
        <f>IF(OR(AND('Résultats élèves'!M303&gt;=$E$4,'Résultats élèves'!M303&lt;=$E$5),'Résultats élèves'!M303="A"),'Groupes de besoin'!A311,"")</f>
        <v/>
      </c>
      <c r="BC311" s="220" t="str">
        <f>IF(BB311="","",'Résultats élèves'!M303)</f>
        <v/>
      </c>
    </row>
    <row r="312" spans="1:55" s="225" customFormat="1">
      <c r="A312" s="227" t="str">
        <f>IF(Accueil!F313="","",Accueil!F313)</f>
        <v/>
      </c>
      <c r="B312" s="217" t="str">
        <f>IF(OR('Résultats élèves'!D304&lt;$E$4,'Résultats élèves'!D304="A"),'Groupes de besoin'!A312,"")</f>
        <v/>
      </c>
      <c r="C312" s="218" t="str">
        <f>IF(B312="","",'Résultats élèves'!D304)</f>
        <v/>
      </c>
      <c r="D312" s="219" t="str">
        <f>IF(OR(AND('Résultats élèves'!D304&gt;=$E$4,'Résultats élèves'!D304&lt;=$E$5),'Résultats élèves'!D304="A"),'Groupes de besoin'!A312,"")</f>
        <v/>
      </c>
      <c r="E312" s="220" t="str">
        <f>IF(D312="","",'Résultats élèves'!D304)</f>
        <v/>
      </c>
      <c r="F312" s="221"/>
      <c r="G312" s="217" t="str">
        <f>IF(OR('Résultats élèves'!E304&lt;$E$4,'Résultats élèves'!E304="A"),'Groupes de besoin'!A312,"")</f>
        <v/>
      </c>
      <c r="H312" s="218" t="str">
        <f>IF(G312="","",'Résultats élèves'!E304)</f>
        <v/>
      </c>
      <c r="I312" s="219" t="str">
        <f>IF(OR(AND('Résultats élèves'!E304&gt;=$E$4,'Résultats élèves'!E304&lt;=$E$5),'Résultats élèves'!E304="A"),'Groupes de besoin'!A312,"")</f>
        <v/>
      </c>
      <c r="J312" s="220" t="str">
        <f>IF(I312="","",'Résultats élèves'!E304)</f>
        <v/>
      </c>
      <c r="K312" s="221"/>
      <c r="L312" s="217" t="str">
        <f>IF(OR('Résultats élèves'!F304&lt;$E$4,'Résultats élèves'!F304="A"),'Groupes de besoin'!A312,"")</f>
        <v/>
      </c>
      <c r="M312" s="218" t="str">
        <f>IF(L312="","",'Résultats élèves'!F304)</f>
        <v/>
      </c>
      <c r="N312" s="219" t="str">
        <f>IF(OR(AND('Résultats élèves'!F304&gt;=$E$4,'Résultats élèves'!F304&lt;=$E$5),'Résultats élèves'!F304="A"),'Groupes de besoin'!A312,"")</f>
        <v/>
      </c>
      <c r="O312" s="220" t="str">
        <f>IF(N312="","",'Résultats élèves'!F304)</f>
        <v/>
      </c>
      <c r="P312" s="221"/>
      <c r="Q312" s="217" t="str">
        <f>IF(OR('Résultats élèves'!G304&lt;$E$4,'Résultats élèves'!G304="A"),'Groupes de besoin'!A312,"")</f>
        <v/>
      </c>
      <c r="R312" s="218" t="str">
        <f>IF(Q312="","",'Résultats élèves'!G304)</f>
        <v/>
      </c>
      <c r="S312" s="219" t="str">
        <f>IF(OR(AND('Résultats élèves'!G304&gt;=$E$4,'Résultats élèves'!G304&lt;=$E$5),'Résultats élèves'!G304="A"),'Groupes de besoin'!A312,"")</f>
        <v/>
      </c>
      <c r="T312" s="220" t="str">
        <f>IF(S312="","",'Résultats élèves'!G304)</f>
        <v/>
      </c>
      <c r="U312" s="221"/>
      <c r="V312" s="217" t="str">
        <f>IF(OR('Résultats élèves'!H304&lt;$E$4,'Résultats élèves'!H304="A"),'Groupes de besoin'!A312,"")</f>
        <v/>
      </c>
      <c r="W312" s="218" t="str">
        <f>IF(V312="","",'Résultats élèves'!H304)</f>
        <v/>
      </c>
      <c r="X312" s="219" t="str">
        <f>IF(OR(AND('Résultats élèves'!H304&gt;=$E$4,'Résultats élèves'!H304&lt;=$E$5),'Résultats élèves'!H304="A"),'Groupes de besoin'!A312,"")</f>
        <v/>
      </c>
      <c r="Y312" s="220" t="str">
        <f>IF(X312="","",'Résultats élèves'!H304)</f>
        <v/>
      </c>
      <c r="Z312" s="222"/>
      <c r="AA312" s="223">
        <f t="shared" si="5"/>
        <v>24</v>
      </c>
      <c r="AB312" s="224">
        <f t="shared" si="6"/>
        <v>20</v>
      </c>
      <c r="AC312" s="291" t="str">
        <f>IF(AA312&lt;$AA$9,#REF!,"")</f>
        <v/>
      </c>
      <c r="AD312" s="291"/>
      <c r="AE312" s="226"/>
      <c r="AF312" s="217" t="str">
        <f>IF(OR('Résultats élèves'!I304&lt;$E$4,'Résultats élèves'!I304="A"),'Groupes de besoin'!A312,"")</f>
        <v/>
      </c>
      <c r="AG312" s="218" t="str">
        <f>IF(AF312="","",'Résultats élèves'!I304)</f>
        <v/>
      </c>
      <c r="AH312" s="219" t="str">
        <f>IF(OR(AND('Résultats élèves'!I304&gt;=$E$4,'Résultats élèves'!I304&lt;=$E$5),'Résultats élèves'!I304="A"),'Groupes de besoin'!A312,"")</f>
        <v/>
      </c>
      <c r="AI312" s="220" t="str">
        <f>IF(AH312="","",'Résultats élèves'!I304)</f>
        <v/>
      </c>
      <c r="AJ312" s="221"/>
      <c r="AK312" s="217" t="str">
        <f>IF(OR('Résultats élèves'!J304&lt;$E$4,'Résultats élèves'!J304="A"),'Groupes de besoin'!A312,"")</f>
        <v/>
      </c>
      <c r="AL312" s="218" t="str">
        <f>IF(AK312="","",'Résultats élèves'!J304)</f>
        <v/>
      </c>
      <c r="AM312" s="219" t="str">
        <f>IF(OR(AND('Résultats élèves'!J304&gt;=$E$4,'Résultats élèves'!J304&lt;=$E$5),'Résultats élèves'!J304="A"),'Groupes de besoin'!A312,"")</f>
        <v/>
      </c>
      <c r="AN312" s="220" t="str">
        <f>IF(AM312="","",'Résultats élèves'!J304)</f>
        <v/>
      </c>
      <c r="AO312" s="221"/>
      <c r="AP312" s="217" t="str">
        <f>IF(OR('Résultats élèves'!K304&lt;$E$4,'Résultats élèves'!K304="A"),'Groupes de besoin'!A312,"")</f>
        <v/>
      </c>
      <c r="AQ312" s="218" t="str">
        <f>IF(AP312="","",'Résultats élèves'!K304)</f>
        <v/>
      </c>
      <c r="AR312" s="219" t="str">
        <f>IF(OR(AND('Résultats élèves'!K304&gt;=$E$4,'Résultats élèves'!K304&lt;=$E$5),'Résultats élèves'!K304="A"),'Groupes de besoin'!A312,"")</f>
        <v/>
      </c>
      <c r="AS312" s="220" t="str">
        <f>IF(AR312="","",'Résultats élèves'!K304)</f>
        <v/>
      </c>
      <c r="AT312" s="221"/>
      <c r="AU312" s="217" t="str">
        <f>IF(OR('Résultats élèves'!L304&lt;$E$4,'Résultats élèves'!L304="A"),'Groupes de besoin'!A312,"")</f>
        <v/>
      </c>
      <c r="AV312" s="218" t="str">
        <f>IF(AU312="","",'Résultats élèves'!L304)</f>
        <v/>
      </c>
      <c r="AW312" s="219" t="str">
        <f>IF(OR(AND('Résultats élèves'!L304&gt;=$E$4,'Résultats élèves'!L304&lt;=$E$5),'Résultats élèves'!L304="A"),'Groupes de besoin'!A312,"")</f>
        <v/>
      </c>
      <c r="AX312" s="220" t="str">
        <f>IF(AW312="","",'Résultats élèves'!L304)</f>
        <v/>
      </c>
      <c r="AY312" s="221"/>
      <c r="AZ312" s="217" t="str">
        <f>IF(OR('Résultats élèves'!M304&lt;$E$4,'Résultats élèves'!M304="A"),'Groupes de besoin'!A312,"")</f>
        <v/>
      </c>
      <c r="BA312" s="218" t="str">
        <f>IF(AZ312="","",'Résultats élèves'!M304)</f>
        <v/>
      </c>
      <c r="BB312" s="219" t="str">
        <f>IF(OR(AND('Résultats élèves'!M304&gt;=$E$4,'Résultats élèves'!M304&lt;=$E$5),'Résultats élèves'!M304="A"),'Groupes de besoin'!A312,"")</f>
        <v/>
      </c>
      <c r="BC312" s="220" t="str">
        <f>IF(BB312="","",'Résultats élèves'!M304)</f>
        <v/>
      </c>
    </row>
    <row r="313" spans="1:55" s="225" customFormat="1">
      <c r="A313" s="227" t="str">
        <f>IF(Accueil!F314="","",Accueil!F314)</f>
        <v/>
      </c>
      <c r="B313" s="217" t="str">
        <f>IF(OR('Résultats élèves'!D305&lt;$E$4,'Résultats élèves'!D305="A"),'Groupes de besoin'!A313,"")</f>
        <v/>
      </c>
      <c r="C313" s="218" t="str">
        <f>IF(B313="","",'Résultats élèves'!D305)</f>
        <v/>
      </c>
      <c r="D313" s="219" t="str">
        <f>IF(OR(AND('Résultats élèves'!D305&gt;=$E$4,'Résultats élèves'!D305&lt;=$E$5),'Résultats élèves'!D305="A"),'Groupes de besoin'!A313,"")</f>
        <v/>
      </c>
      <c r="E313" s="220" t="str">
        <f>IF(D313="","",'Résultats élèves'!D305)</f>
        <v/>
      </c>
      <c r="F313" s="221"/>
      <c r="G313" s="217" t="str">
        <f>IF(OR('Résultats élèves'!E305&lt;$E$4,'Résultats élèves'!E305="A"),'Groupes de besoin'!A313,"")</f>
        <v/>
      </c>
      <c r="H313" s="218" t="str">
        <f>IF(G313="","",'Résultats élèves'!E305)</f>
        <v/>
      </c>
      <c r="I313" s="219" t="str">
        <f>IF(OR(AND('Résultats élèves'!E305&gt;=$E$4,'Résultats élèves'!E305&lt;=$E$5),'Résultats élèves'!E305="A"),'Groupes de besoin'!A313,"")</f>
        <v/>
      </c>
      <c r="J313" s="220" t="str">
        <f>IF(I313="","",'Résultats élèves'!E305)</f>
        <v/>
      </c>
      <c r="K313" s="221"/>
      <c r="L313" s="217" t="str">
        <f>IF(OR('Résultats élèves'!F305&lt;$E$4,'Résultats élèves'!F305="A"),'Groupes de besoin'!A313,"")</f>
        <v/>
      </c>
      <c r="M313" s="218" t="str">
        <f>IF(L313="","",'Résultats élèves'!F305)</f>
        <v/>
      </c>
      <c r="N313" s="219" t="str">
        <f>IF(OR(AND('Résultats élèves'!F305&gt;=$E$4,'Résultats élèves'!F305&lt;=$E$5),'Résultats élèves'!F305="A"),'Groupes de besoin'!A313,"")</f>
        <v/>
      </c>
      <c r="O313" s="220" t="str">
        <f>IF(N313="","",'Résultats élèves'!F305)</f>
        <v/>
      </c>
      <c r="P313" s="221"/>
      <c r="Q313" s="217" t="str">
        <f>IF(OR('Résultats élèves'!G305&lt;$E$4,'Résultats élèves'!G305="A"),'Groupes de besoin'!A313,"")</f>
        <v/>
      </c>
      <c r="R313" s="218" t="str">
        <f>IF(Q313="","",'Résultats élèves'!G305)</f>
        <v/>
      </c>
      <c r="S313" s="219" t="str">
        <f>IF(OR(AND('Résultats élèves'!G305&gt;=$E$4,'Résultats élèves'!G305&lt;=$E$5),'Résultats élèves'!G305="A"),'Groupes de besoin'!A313,"")</f>
        <v/>
      </c>
      <c r="T313" s="220" t="str">
        <f>IF(S313="","",'Résultats élèves'!G305)</f>
        <v/>
      </c>
      <c r="U313" s="221"/>
      <c r="V313" s="217" t="str">
        <f>IF(OR('Résultats élèves'!H305&lt;$E$4,'Résultats élèves'!H305="A"),'Groupes de besoin'!A313,"")</f>
        <v/>
      </c>
      <c r="W313" s="218" t="str">
        <f>IF(V313="","",'Résultats élèves'!H305)</f>
        <v/>
      </c>
      <c r="X313" s="219" t="str">
        <f>IF(OR(AND('Résultats élèves'!H305&gt;=$E$4,'Résultats élèves'!H305&lt;=$E$5),'Résultats élèves'!H305="A"),'Groupes de besoin'!A313,"")</f>
        <v/>
      </c>
      <c r="Y313" s="220" t="str">
        <f>IF(X313="","",'Résultats élèves'!H305)</f>
        <v/>
      </c>
      <c r="Z313" s="222"/>
      <c r="AA313" s="223">
        <f t="shared" si="5"/>
        <v>24</v>
      </c>
      <c r="AB313" s="224">
        <f t="shared" si="6"/>
        <v>20</v>
      </c>
      <c r="AC313" s="291" t="str">
        <f>IF(AA313&lt;$AA$9,#REF!,"")</f>
        <v/>
      </c>
      <c r="AD313" s="291"/>
      <c r="AE313" s="226"/>
      <c r="AF313" s="217" t="str">
        <f>IF(OR('Résultats élèves'!I305&lt;$E$4,'Résultats élèves'!I305="A"),'Groupes de besoin'!A313,"")</f>
        <v/>
      </c>
      <c r="AG313" s="218" t="str">
        <f>IF(AF313="","",'Résultats élèves'!I305)</f>
        <v/>
      </c>
      <c r="AH313" s="219" t="str">
        <f>IF(OR(AND('Résultats élèves'!I305&gt;=$E$4,'Résultats élèves'!I305&lt;=$E$5),'Résultats élèves'!I305="A"),'Groupes de besoin'!A313,"")</f>
        <v/>
      </c>
      <c r="AI313" s="220" t="str">
        <f>IF(AH313="","",'Résultats élèves'!I305)</f>
        <v/>
      </c>
      <c r="AJ313" s="221"/>
      <c r="AK313" s="217" t="str">
        <f>IF(OR('Résultats élèves'!J305&lt;$E$4,'Résultats élèves'!J305="A"),'Groupes de besoin'!A313,"")</f>
        <v/>
      </c>
      <c r="AL313" s="218" t="str">
        <f>IF(AK313="","",'Résultats élèves'!J305)</f>
        <v/>
      </c>
      <c r="AM313" s="219" t="str">
        <f>IF(OR(AND('Résultats élèves'!J305&gt;=$E$4,'Résultats élèves'!J305&lt;=$E$5),'Résultats élèves'!J305="A"),'Groupes de besoin'!A313,"")</f>
        <v/>
      </c>
      <c r="AN313" s="220" t="str">
        <f>IF(AM313="","",'Résultats élèves'!J305)</f>
        <v/>
      </c>
      <c r="AO313" s="221"/>
      <c r="AP313" s="217" t="str">
        <f>IF(OR('Résultats élèves'!K305&lt;$E$4,'Résultats élèves'!K305="A"),'Groupes de besoin'!A313,"")</f>
        <v/>
      </c>
      <c r="AQ313" s="218" t="str">
        <f>IF(AP313="","",'Résultats élèves'!K305)</f>
        <v/>
      </c>
      <c r="AR313" s="219" t="str">
        <f>IF(OR(AND('Résultats élèves'!K305&gt;=$E$4,'Résultats élèves'!K305&lt;=$E$5),'Résultats élèves'!K305="A"),'Groupes de besoin'!A313,"")</f>
        <v/>
      </c>
      <c r="AS313" s="220" t="str">
        <f>IF(AR313="","",'Résultats élèves'!K305)</f>
        <v/>
      </c>
      <c r="AT313" s="221"/>
      <c r="AU313" s="217" t="str">
        <f>IF(OR('Résultats élèves'!L305&lt;$E$4,'Résultats élèves'!L305="A"),'Groupes de besoin'!A313,"")</f>
        <v/>
      </c>
      <c r="AV313" s="218" t="str">
        <f>IF(AU313="","",'Résultats élèves'!L305)</f>
        <v/>
      </c>
      <c r="AW313" s="219" t="str">
        <f>IF(OR(AND('Résultats élèves'!L305&gt;=$E$4,'Résultats élèves'!L305&lt;=$E$5),'Résultats élèves'!L305="A"),'Groupes de besoin'!A313,"")</f>
        <v/>
      </c>
      <c r="AX313" s="220" t="str">
        <f>IF(AW313="","",'Résultats élèves'!L305)</f>
        <v/>
      </c>
      <c r="AY313" s="221"/>
      <c r="AZ313" s="217" t="str">
        <f>IF(OR('Résultats élèves'!M305&lt;$E$4,'Résultats élèves'!M305="A"),'Groupes de besoin'!A313,"")</f>
        <v/>
      </c>
      <c r="BA313" s="218" t="str">
        <f>IF(AZ313="","",'Résultats élèves'!M305)</f>
        <v/>
      </c>
      <c r="BB313" s="219" t="str">
        <f>IF(OR(AND('Résultats élèves'!M305&gt;=$E$4,'Résultats élèves'!M305&lt;=$E$5),'Résultats élèves'!M305="A"),'Groupes de besoin'!A313,"")</f>
        <v/>
      </c>
      <c r="BC313" s="220" t="str">
        <f>IF(BB313="","",'Résultats élèves'!M305)</f>
        <v/>
      </c>
    </row>
    <row r="314" spans="1:55" s="225" customFormat="1">
      <c r="A314" s="227" t="str">
        <f>IF(Accueil!F315="","",Accueil!F315)</f>
        <v/>
      </c>
      <c r="B314" s="217" t="str">
        <f>IF(OR('Résultats élèves'!D306&lt;$E$4,'Résultats élèves'!D306="A"),'Groupes de besoin'!A314,"")</f>
        <v/>
      </c>
      <c r="C314" s="218" t="str">
        <f>IF(B314="","",'Résultats élèves'!D306)</f>
        <v/>
      </c>
      <c r="D314" s="219" t="str">
        <f>IF(OR(AND('Résultats élèves'!D306&gt;=$E$4,'Résultats élèves'!D306&lt;=$E$5),'Résultats élèves'!D306="A"),'Groupes de besoin'!A314,"")</f>
        <v/>
      </c>
      <c r="E314" s="220" t="str">
        <f>IF(D314="","",'Résultats élèves'!D306)</f>
        <v/>
      </c>
      <c r="F314" s="221"/>
      <c r="G314" s="217" t="str">
        <f>IF(OR('Résultats élèves'!E306&lt;$E$4,'Résultats élèves'!E306="A"),'Groupes de besoin'!A314,"")</f>
        <v/>
      </c>
      <c r="H314" s="218" t="str">
        <f>IF(G314="","",'Résultats élèves'!E306)</f>
        <v/>
      </c>
      <c r="I314" s="219" t="str">
        <f>IF(OR(AND('Résultats élèves'!E306&gt;=$E$4,'Résultats élèves'!E306&lt;=$E$5),'Résultats élèves'!E306="A"),'Groupes de besoin'!A314,"")</f>
        <v/>
      </c>
      <c r="J314" s="220" t="str">
        <f>IF(I314="","",'Résultats élèves'!E306)</f>
        <v/>
      </c>
      <c r="K314" s="221"/>
      <c r="L314" s="217" t="str">
        <f>IF(OR('Résultats élèves'!F306&lt;$E$4,'Résultats élèves'!F306="A"),'Groupes de besoin'!A314,"")</f>
        <v/>
      </c>
      <c r="M314" s="218" t="str">
        <f>IF(L314="","",'Résultats élèves'!F306)</f>
        <v/>
      </c>
      <c r="N314" s="219" t="str">
        <f>IF(OR(AND('Résultats élèves'!F306&gt;=$E$4,'Résultats élèves'!F306&lt;=$E$5),'Résultats élèves'!F306="A"),'Groupes de besoin'!A314,"")</f>
        <v/>
      </c>
      <c r="O314" s="220" t="str">
        <f>IF(N314="","",'Résultats élèves'!F306)</f>
        <v/>
      </c>
      <c r="P314" s="221"/>
      <c r="Q314" s="217" t="str">
        <f>IF(OR('Résultats élèves'!G306&lt;$E$4,'Résultats élèves'!G306="A"),'Groupes de besoin'!A314,"")</f>
        <v/>
      </c>
      <c r="R314" s="218" t="str">
        <f>IF(Q314="","",'Résultats élèves'!G306)</f>
        <v/>
      </c>
      <c r="S314" s="219" t="str">
        <f>IF(OR(AND('Résultats élèves'!G306&gt;=$E$4,'Résultats élèves'!G306&lt;=$E$5),'Résultats élèves'!G306="A"),'Groupes de besoin'!A314,"")</f>
        <v/>
      </c>
      <c r="T314" s="220" t="str">
        <f>IF(S314="","",'Résultats élèves'!G306)</f>
        <v/>
      </c>
      <c r="U314" s="221"/>
      <c r="V314" s="217" t="str">
        <f>IF(OR('Résultats élèves'!H306&lt;$E$4,'Résultats élèves'!H306="A"),'Groupes de besoin'!A314,"")</f>
        <v/>
      </c>
      <c r="W314" s="218" t="str">
        <f>IF(V314="","",'Résultats élèves'!H306)</f>
        <v/>
      </c>
      <c r="X314" s="219" t="str">
        <f>IF(OR(AND('Résultats élèves'!H306&gt;=$E$4,'Résultats élèves'!H306&lt;=$E$5),'Résultats élèves'!H306="A"),'Groupes de besoin'!A314,"")</f>
        <v/>
      </c>
      <c r="Y314" s="220" t="str">
        <f>IF(X314="","",'Résultats élèves'!H306)</f>
        <v/>
      </c>
      <c r="Z314" s="222"/>
      <c r="AA314" s="223">
        <f t="shared" si="5"/>
        <v>24</v>
      </c>
      <c r="AB314" s="224">
        <f t="shared" si="6"/>
        <v>20</v>
      </c>
      <c r="AC314" s="291" t="str">
        <f>IF(AA314&lt;$AA$9,#REF!,"")</f>
        <v/>
      </c>
      <c r="AD314" s="291"/>
      <c r="AE314" s="226"/>
      <c r="AF314" s="217" t="str">
        <f>IF(OR('Résultats élèves'!I306&lt;$E$4,'Résultats élèves'!I306="A"),'Groupes de besoin'!A314,"")</f>
        <v/>
      </c>
      <c r="AG314" s="218" t="str">
        <f>IF(AF314="","",'Résultats élèves'!I306)</f>
        <v/>
      </c>
      <c r="AH314" s="219" t="str">
        <f>IF(OR(AND('Résultats élèves'!I306&gt;=$E$4,'Résultats élèves'!I306&lt;=$E$5),'Résultats élèves'!I306="A"),'Groupes de besoin'!A314,"")</f>
        <v/>
      </c>
      <c r="AI314" s="220" t="str">
        <f>IF(AH314="","",'Résultats élèves'!I306)</f>
        <v/>
      </c>
      <c r="AJ314" s="221"/>
      <c r="AK314" s="217" t="str">
        <f>IF(OR('Résultats élèves'!J306&lt;$E$4,'Résultats élèves'!J306="A"),'Groupes de besoin'!A314,"")</f>
        <v/>
      </c>
      <c r="AL314" s="218" t="str">
        <f>IF(AK314="","",'Résultats élèves'!J306)</f>
        <v/>
      </c>
      <c r="AM314" s="219" t="str">
        <f>IF(OR(AND('Résultats élèves'!J306&gt;=$E$4,'Résultats élèves'!J306&lt;=$E$5),'Résultats élèves'!J306="A"),'Groupes de besoin'!A314,"")</f>
        <v/>
      </c>
      <c r="AN314" s="220" t="str">
        <f>IF(AM314="","",'Résultats élèves'!J306)</f>
        <v/>
      </c>
      <c r="AO314" s="221"/>
      <c r="AP314" s="217" t="str">
        <f>IF(OR('Résultats élèves'!K306&lt;$E$4,'Résultats élèves'!K306="A"),'Groupes de besoin'!A314,"")</f>
        <v/>
      </c>
      <c r="AQ314" s="218" t="str">
        <f>IF(AP314="","",'Résultats élèves'!K306)</f>
        <v/>
      </c>
      <c r="AR314" s="219" t="str">
        <f>IF(OR(AND('Résultats élèves'!K306&gt;=$E$4,'Résultats élèves'!K306&lt;=$E$5),'Résultats élèves'!K306="A"),'Groupes de besoin'!A314,"")</f>
        <v/>
      </c>
      <c r="AS314" s="220" t="str">
        <f>IF(AR314="","",'Résultats élèves'!K306)</f>
        <v/>
      </c>
      <c r="AT314" s="221"/>
      <c r="AU314" s="217" t="str">
        <f>IF(OR('Résultats élèves'!L306&lt;$E$4,'Résultats élèves'!L306="A"),'Groupes de besoin'!A314,"")</f>
        <v/>
      </c>
      <c r="AV314" s="218" t="str">
        <f>IF(AU314="","",'Résultats élèves'!L306)</f>
        <v/>
      </c>
      <c r="AW314" s="219" t="str">
        <f>IF(OR(AND('Résultats élèves'!L306&gt;=$E$4,'Résultats élèves'!L306&lt;=$E$5),'Résultats élèves'!L306="A"),'Groupes de besoin'!A314,"")</f>
        <v/>
      </c>
      <c r="AX314" s="220" t="str">
        <f>IF(AW314="","",'Résultats élèves'!L306)</f>
        <v/>
      </c>
      <c r="AY314" s="221"/>
      <c r="AZ314" s="217" t="str">
        <f>IF(OR('Résultats élèves'!M306&lt;$E$4,'Résultats élèves'!M306="A"),'Groupes de besoin'!A314,"")</f>
        <v/>
      </c>
      <c r="BA314" s="218" t="str">
        <f>IF(AZ314="","",'Résultats élèves'!M306)</f>
        <v/>
      </c>
      <c r="BB314" s="219" t="str">
        <f>IF(OR(AND('Résultats élèves'!M306&gt;=$E$4,'Résultats élèves'!M306&lt;=$E$5),'Résultats élèves'!M306="A"),'Groupes de besoin'!A314,"")</f>
        <v/>
      </c>
      <c r="BC314" s="220" t="str">
        <f>IF(BB314="","",'Résultats élèves'!M306)</f>
        <v/>
      </c>
    </row>
    <row r="315" spans="1:55" s="225" customFormat="1">
      <c r="A315" s="227" t="str">
        <f>IF(Accueil!F316="","",Accueil!F316)</f>
        <v/>
      </c>
      <c r="B315" s="217" t="str">
        <f>IF(OR('Résultats élèves'!D307&lt;$E$4,'Résultats élèves'!D307="A"),'Groupes de besoin'!A315,"")</f>
        <v/>
      </c>
      <c r="C315" s="218" t="str">
        <f>IF(B315="","",'Résultats élèves'!D307)</f>
        <v/>
      </c>
      <c r="D315" s="219" t="str">
        <f>IF(OR(AND('Résultats élèves'!D307&gt;=$E$4,'Résultats élèves'!D307&lt;=$E$5),'Résultats élèves'!D307="A"),'Groupes de besoin'!A315,"")</f>
        <v/>
      </c>
      <c r="E315" s="220" t="str">
        <f>IF(D315="","",'Résultats élèves'!D307)</f>
        <v/>
      </c>
      <c r="F315" s="221"/>
      <c r="G315" s="217" t="str">
        <f>IF(OR('Résultats élèves'!E307&lt;$E$4,'Résultats élèves'!E307="A"),'Groupes de besoin'!A315,"")</f>
        <v/>
      </c>
      <c r="H315" s="218" t="str">
        <f>IF(G315="","",'Résultats élèves'!E307)</f>
        <v/>
      </c>
      <c r="I315" s="219" t="str">
        <f>IF(OR(AND('Résultats élèves'!E307&gt;=$E$4,'Résultats élèves'!E307&lt;=$E$5),'Résultats élèves'!E307="A"),'Groupes de besoin'!A315,"")</f>
        <v/>
      </c>
      <c r="J315" s="220" t="str">
        <f>IF(I315="","",'Résultats élèves'!E307)</f>
        <v/>
      </c>
      <c r="K315" s="221"/>
      <c r="L315" s="217" t="str">
        <f>IF(OR('Résultats élèves'!F307&lt;$E$4,'Résultats élèves'!F307="A"),'Groupes de besoin'!A315,"")</f>
        <v/>
      </c>
      <c r="M315" s="218" t="str">
        <f>IF(L315="","",'Résultats élèves'!F307)</f>
        <v/>
      </c>
      <c r="N315" s="219" t="str">
        <f>IF(OR(AND('Résultats élèves'!F307&gt;=$E$4,'Résultats élèves'!F307&lt;=$E$5),'Résultats élèves'!F307="A"),'Groupes de besoin'!A315,"")</f>
        <v/>
      </c>
      <c r="O315" s="220" t="str">
        <f>IF(N315="","",'Résultats élèves'!F307)</f>
        <v/>
      </c>
      <c r="P315" s="221"/>
      <c r="Q315" s="217" t="str">
        <f>IF(OR('Résultats élèves'!G307&lt;$E$4,'Résultats élèves'!G307="A"),'Groupes de besoin'!A315,"")</f>
        <v/>
      </c>
      <c r="R315" s="218" t="str">
        <f>IF(Q315="","",'Résultats élèves'!G307)</f>
        <v/>
      </c>
      <c r="S315" s="219" t="str">
        <f>IF(OR(AND('Résultats élèves'!G307&gt;=$E$4,'Résultats élèves'!G307&lt;=$E$5),'Résultats élèves'!G307="A"),'Groupes de besoin'!A315,"")</f>
        <v/>
      </c>
      <c r="T315" s="220" t="str">
        <f>IF(S315="","",'Résultats élèves'!G307)</f>
        <v/>
      </c>
      <c r="U315" s="221"/>
      <c r="V315" s="217" t="str">
        <f>IF(OR('Résultats élèves'!H307&lt;$E$4,'Résultats élèves'!H307="A"),'Groupes de besoin'!A315,"")</f>
        <v/>
      </c>
      <c r="W315" s="218" t="str">
        <f>IF(V315="","",'Résultats élèves'!H307)</f>
        <v/>
      </c>
      <c r="X315" s="219" t="str">
        <f>IF(OR(AND('Résultats élèves'!H307&gt;=$E$4,'Résultats élèves'!H307&lt;=$E$5),'Résultats élèves'!H307="A"),'Groupes de besoin'!A315,"")</f>
        <v/>
      </c>
      <c r="Y315" s="220" t="str">
        <f>IF(X315="","",'Résultats élèves'!H307)</f>
        <v/>
      </c>
      <c r="Z315" s="222"/>
      <c r="AA315" s="223">
        <f t="shared" si="5"/>
        <v>24</v>
      </c>
      <c r="AB315" s="224">
        <f t="shared" si="6"/>
        <v>20</v>
      </c>
      <c r="AC315" s="291" t="str">
        <f>IF(AA315&lt;$AA$9,#REF!,"")</f>
        <v/>
      </c>
      <c r="AD315" s="291"/>
      <c r="AE315" s="226"/>
      <c r="AF315" s="217" t="str">
        <f>IF(OR('Résultats élèves'!I307&lt;$E$4,'Résultats élèves'!I307="A"),'Groupes de besoin'!A315,"")</f>
        <v/>
      </c>
      <c r="AG315" s="218" t="str">
        <f>IF(AF315="","",'Résultats élèves'!I307)</f>
        <v/>
      </c>
      <c r="AH315" s="219" t="str">
        <f>IF(OR(AND('Résultats élèves'!I307&gt;=$E$4,'Résultats élèves'!I307&lt;=$E$5),'Résultats élèves'!I307="A"),'Groupes de besoin'!A315,"")</f>
        <v/>
      </c>
      <c r="AI315" s="220" t="str">
        <f>IF(AH315="","",'Résultats élèves'!I307)</f>
        <v/>
      </c>
      <c r="AJ315" s="221"/>
      <c r="AK315" s="217" t="str">
        <f>IF(OR('Résultats élèves'!J307&lt;$E$4,'Résultats élèves'!J307="A"),'Groupes de besoin'!A315,"")</f>
        <v/>
      </c>
      <c r="AL315" s="218" t="str">
        <f>IF(AK315="","",'Résultats élèves'!J307)</f>
        <v/>
      </c>
      <c r="AM315" s="219" t="str">
        <f>IF(OR(AND('Résultats élèves'!J307&gt;=$E$4,'Résultats élèves'!J307&lt;=$E$5),'Résultats élèves'!J307="A"),'Groupes de besoin'!A315,"")</f>
        <v/>
      </c>
      <c r="AN315" s="220" t="str">
        <f>IF(AM315="","",'Résultats élèves'!J307)</f>
        <v/>
      </c>
      <c r="AO315" s="221"/>
      <c r="AP315" s="217" t="str">
        <f>IF(OR('Résultats élèves'!K307&lt;$E$4,'Résultats élèves'!K307="A"),'Groupes de besoin'!A315,"")</f>
        <v/>
      </c>
      <c r="AQ315" s="218" t="str">
        <f>IF(AP315="","",'Résultats élèves'!K307)</f>
        <v/>
      </c>
      <c r="AR315" s="219" t="str">
        <f>IF(OR(AND('Résultats élèves'!K307&gt;=$E$4,'Résultats élèves'!K307&lt;=$E$5),'Résultats élèves'!K307="A"),'Groupes de besoin'!A315,"")</f>
        <v/>
      </c>
      <c r="AS315" s="220" t="str">
        <f>IF(AR315="","",'Résultats élèves'!K307)</f>
        <v/>
      </c>
      <c r="AT315" s="221"/>
      <c r="AU315" s="217" t="str">
        <f>IF(OR('Résultats élèves'!L307&lt;$E$4,'Résultats élèves'!L307="A"),'Groupes de besoin'!A315,"")</f>
        <v/>
      </c>
      <c r="AV315" s="218" t="str">
        <f>IF(AU315="","",'Résultats élèves'!L307)</f>
        <v/>
      </c>
      <c r="AW315" s="219" t="str">
        <f>IF(OR(AND('Résultats élèves'!L307&gt;=$E$4,'Résultats élèves'!L307&lt;=$E$5),'Résultats élèves'!L307="A"),'Groupes de besoin'!A315,"")</f>
        <v/>
      </c>
      <c r="AX315" s="220" t="str">
        <f>IF(AW315="","",'Résultats élèves'!L307)</f>
        <v/>
      </c>
      <c r="AY315" s="221"/>
      <c r="AZ315" s="217" t="str">
        <f>IF(OR('Résultats élèves'!M307&lt;$E$4,'Résultats élèves'!M307="A"),'Groupes de besoin'!A315,"")</f>
        <v/>
      </c>
      <c r="BA315" s="218" t="str">
        <f>IF(AZ315="","",'Résultats élèves'!M307)</f>
        <v/>
      </c>
      <c r="BB315" s="219" t="str">
        <f>IF(OR(AND('Résultats élèves'!M307&gt;=$E$4,'Résultats élèves'!M307&lt;=$E$5),'Résultats élèves'!M307="A"),'Groupes de besoin'!A315,"")</f>
        <v/>
      </c>
      <c r="BC315" s="220" t="str">
        <f>IF(BB315="","",'Résultats élèves'!M307)</f>
        <v/>
      </c>
    </row>
    <row r="316" spans="1:55" s="225" customFormat="1">
      <c r="A316" s="227" t="str">
        <f>IF(Accueil!F317="","",Accueil!F317)</f>
        <v/>
      </c>
      <c r="B316" s="217" t="str">
        <f>IF(OR('Résultats élèves'!D308&lt;$E$4,'Résultats élèves'!D308="A"),'Groupes de besoin'!A316,"")</f>
        <v/>
      </c>
      <c r="C316" s="218" t="str">
        <f>IF(B316="","",'Résultats élèves'!D308)</f>
        <v/>
      </c>
      <c r="D316" s="219" t="str">
        <f>IF(OR(AND('Résultats élèves'!D308&gt;=$E$4,'Résultats élèves'!D308&lt;=$E$5),'Résultats élèves'!D308="A"),'Groupes de besoin'!A316,"")</f>
        <v/>
      </c>
      <c r="E316" s="220" t="str">
        <f>IF(D316="","",'Résultats élèves'!D308)</f>
        <v/>
      </c>
      <c r="F316" s="221"/>
      <c r="G316" s="217" t="str">
        <f>IF(OR('Résultats élèves'!E308&lt;$E$4,'Résultats élèves'!E308="A"),'Groupes de besoin'!A316,"")</f>
        <v/>
      </c>
      <c r="H316" s="218" t="str">
        <f>IF(G316="","",'Résultats élèves'!E308)</f>
        <v/>
      </c>
      <c r="I316" s="219" t="str">
        <f>IF(OR(AND('Résultats élèves'!E308&gt;=$E$4,'Résultats élèves'!E308&lt;=$E$5),'Résultats élèves'!E308="A"),'Groupes de besoin'!A316,"")</f>
        <v/>
      </c>
      <c r="J316" s="220" t="str">
        <f>IF(I316="","",'Résultats élèves'!E308)</f>
        <v/>
      </c>
      <c r="K316" s="221"/>
      <c r="L316" s="217" t="str">
        <f>IF(OR('Résultats élèves'!F308&lt;$E$4,'Résultats élèves'!F308="A"),'Groupes de besoin'!A316,"")</f>
        <v/>
      </c>
      <c r="M316" s="218" t="str">
        <f>IF(L316="","",'Résultats élèves'!F308)</f>
        <v/>
      </c>
      <c r="N316" s="219" t="str">
        <f>IF(OR(AND('Résultats élèves'!F308&gt;=$E$4,'Résultats élèves'!F308&lt;=$E$5),'Résultats élèves'!F308="A"),'Groupes de besoin'!A316,"")</f>
        <v/>
      </c>
      <c r="O316" s="220" t="str">
        <f>IF(N316="","",'Résultats élèves'!F308)</f>
        <v/>
      </c>
      <c r="P316" s="221"/>
      <c r="Q316" s="217" t="str">
        <f>IF(OR('Résultats élèves'!G308&lt;$E$4,'Résultats élèves'!G308="A"),'Groupes de besoin'!A316,"")</f>
        <v/>
      </c>
      <c r="R316" s="218" t="str">
        <f>IF(Q316="","",'Résultats élèves'!G308)</f>
        <v/>
      </c>
      <c r="S316" s="219" t="str">
        <f>IF(OR(AND('Résultats élèves'!G308&gt;=$E$4,'Résultats élèves'!G308&lt;=$E$5),'Résultats élèves'!G308="A"),'Groupes de besoin'!A316,"")</f>
        <v/>
      </c>
      <c r="T316" s="220" t="str">
        <f>IF(S316="","",'Résultats élèves'!G308)</f>
        <v/>
      </c>
      <c r="U316" s="221"/>
      <c r="V316" s="217" t="str">
        <f>IF(OR('Résultats élèves'!H308&lt;$E$4,'Résultats élèves'!H308="A"),'Groupes de besoin'!A316,"")</f>
        <v/>
      </c>
      <c r="W316" s="218" t="str">
        <f>IF(V316="","",'Résultats élèves'!H308)</f>
        <v/>
      </c>
      <c r="X316" s="219" t="str">
        <f>IF(OR(AND('Résultats élèves'!H308&gt;=$E$4,'Résultats élèves'!H308&lt;=$E$5),'Résultats élèves'!H308="A"),'Groupes de besoin'!A316,"")</f>
        <v/>
      </c>
      <c r="Y316" s="220" t="str">
        <f>IF(X316="","",'Résultats élèves'!H308)</f>
        <v/>
      </c>
      <c r="Z316" s="222"/>
      <c r="AA316" s="223">
        <f t="shared" si="5"/>
        <v>24</v>
      </c>
      <c r="AB316" s="224">
        <f t="shared" si="6"/>
        <v>20</v>
      </c>
      <c r="AC316" s="291" t="str">
        <f>IF(AA316&lt;$AA$9,#REF!,"")</f>
        <v/>
      </c>
      <c r="AD316" s="291"/>
      <c r="AE316" s="226"/>
      <c r="AF316" s="217" t="str">
        <f>IF(OR('Résultats élèves'!I308&lt;$E$4,'Résultats élèves'!I308="A"),'Groupes de besoin'!A316,"")</f>
        <v/>
      </c>
      <c r="AG316" s="218" t="str">
        <f>IF(AF316="","",'Résultats élèves'!I308)</f>
        <v/>
      </c>
      <c r="AH316" s="219" t="str">
        <f>IF(OR(AND('Résultats élèves'!I308&gt;=$E$4,'Résultats élèves'!I308&lt;=$E$5),'Résultats élèves'!I308="A"),'Groupes de besoin'!A316,"")</f>
        <v/>
      </c>
      <c r="AI316" s="220" t="str">
        <f>IF(AH316="","",'Résultats élèves'!I308)</f>
        <v/>
      </c>
      <c r="AJ316" s="221"/>
      <c r="AK316" s="217" t="str">
        <f>IF(OR('Résultats élèves'!J308&lt;$E$4,'Résultats élèves'!J308="A"),'Groupes de besoin'!A316,"")</f>
        <v/>
      </c>
      <c r="AL316" s="218" t="str">
        <f>IF(AK316="","",'Résultats élèves'!J308)</f>
        <v/>
      </c>
      <c r="AM316" s="219" t="str">
        <f>IF(OR(AND('Résultats élèves'!J308&gt;=$E$4,'Résultats élèves'!J308&lt;=$E$5),'Résultats élèves'!J308="A"),'Groupes de besoin'!A316,"")</f>
        <v/>
      </c>
      <c r="AN316" s="220" t="str">
        <f>IF(AM316="","",'Résultats élèves'!J308)</f>
        <v/>
      </c>
      <c r="AO316" s="221"/>
      <c r="AP316" s="217" t="str">
        <f>IF(OR('Résultats élèves'!K308&lt;$E$4,'Résultats élèves'!K308="A"),'Groupes de besoin'!A316,"")</f>
        <v/>
      </c>
      <c r="AQ316" s="218" t="str">
        <f>IF(AP316="","",'Résultats élèves'!K308)</f>
        <v/>
      </c>
      <c r="AR316" s="219" t="str">
        <f>IF(OR(AND('Résultats élèves'!K308&gt;=$E$4,'Résultats élèves'!K308&lt;=$E$5),'Résultats élèves'!K308="A"),'Groupes de besoin'!A316,"")</f>
        <v/>
      </c>
      <c r="AS316" s="220" t="str">
        <f>IF(AR316="","",'Résultats élèves'!K308)</f>
        <v/>
      </c>
      <c r="AT316" s="221"/>
      <c r="AU316" s="217" t="str">
        <f>IF(OR('Résultats élèves'!L308&lt;$E$4,'Résultats élèves'!L308="A"),'Groupes de besoin'!A316,"")</f>
        <v/>
      </c>
      <c r="AV316" s="218" t="str">
        <f>IF(AU316="","",'Résultats élèves'!L308)</f>
        <v/>
      </c>
      <c r="AW316" s="219" t="str">
        <f>IF(OR(AND('Résultats élèves'!L308&gt;=$E$4,'Résultats élèves'!L308&lt;=$E$5),'Résultats élèves'!L308="A"),'Groupes de besoin'!A316,"")</f>
        <v/>
      </c>
      <c r="AX316" s="220" t="str">
        <f>IF(AW316="","",'Résultats élèves'!L308)</f>
        <v/>
      </c>
      <c r="AY316" s="221"/>
      <c r="AZ316" s="217" t="str">
        <f>IF(OR('Résultats élèves'!M308&lt;$E$4,'Résultats élèves'!M308="A"),'Groupes de besoin'!A316,"")</f>
        <v/>
      </c>
      <c r="BA316" s="218" t="str">
        <f>IF(AZ316="","",'Résultats élèves'!M308)</f>
        <v/>
      </c>
      <c r="BB316" s="219" t="str">
        <f>IF(OR(AND('Résultats élèves'!M308&gt;=$E$4,'Résultats élèves'!M308&lt;=$E$5),'Résultats élèves'!M308="A"),'Groupes de besoin'!A316,"")</f>
        <v/>
      </c>
      <c r="BC316" s="220" t="str">
        <f>IF(BB316="","",'Résultats élèves'!M308)</f>
        <v/>
      </c>
    </row>
    <row r="317" spans="1:55" s="225" customFormat="1">
      <c r="A317" s="227" t="str">
        <f>IF(Accueil!F318="","",Accueil!F318)</f>
        <v/>
      </c>
      <c r="B317" s="217" t="str">
        <f>IF(OR('Résultats élèves'!D309&lt;$E$4,'Résultats élèves'!D309="A"),'Groupes de besoin'!A317,"")</f>
        <v/>
      </c>
      <c r="C317" s="218" t="str">
        <f>IF(B317="","",'Résultats élèves'!D309)</f>
        <v/>
      </c>
      <c r="D317" s="219" t="str">
        <f>IF(OR(AND('Résultats élèves'!D309&gt;=$E$4,'Résultats élèves'!D309&lt;=$E$5),'Résultats élèves'!D309="A"),'Groupes de besoin'!A317,"")</f>
        <v/>
      </c>
      <c r="E317" s="220" t="str">
        <f>IF(D317="","",'Résultats élèves'!D309)</f>
        <v/>
      </c>
      <c r="F317" s="221"/>
      <c r="G317" s="217" t="str">
        <f>IF(OR('Résultats élèves'!E309&lt;$E$4,'Résultats élèves'!E309="A"),'Groupes de besoin'!A317,"")</f>
        <v/>
      </c>
      <c r="H317" s="218" t="str">
        <f>IF(G317="","",'Résultats élèves'!E309)</f>
        <v/>
      </c>
      <c r="I317" s="219" t="str">
        <f>IF(OR(AND('Résultats élèves'!E309&gt;=$E$4,'Résultats élèves'!E309&lt;=$E$5),'Résultats élèves'!E309="A"),'Groupes de besoin'!A317,"")</f>
        <v/>
      </c>
      <c r="J317" s="220" t="str">
        <f>IF(I317="","",'Résultats élèves'!E309)</f>
        <v/>
      </c>
      <c r="K317" s="221"/>
      <c r="L317" s="217" t="str">
        <f>IF(OR('Résultats élèves'!F309&lt;$E$4,'Résultats élèves'!F309="A"),'Groupes de besoin'!A317,"")</f>
        <v/>
      </c>
      <c r="M317" s="218" t="str">
        <f>IF(L317="","",'Résultats élèves'!F309)</f>
        <v/>
      </c>
      <c r="N317" s="219" t="str">
        <f>IF(OR(AND('Résultats élèves'!F309&gt;=$E$4,'Résultats élèves'!F309&lt;=$E$5),'Résultats élèves'!F309="A"),'Groupes de besoin'!A317,"")</f>
        <v/>
      </c>
      <c r="O317" s="220" t="str">
        <f>IF(N317="","",'Résultats élèves'!F309)</f>
        <v/>
      </c>
      <c r="P317" s="221"/>
      <c r="Q317" s="217" t="str">
        <f>IF(OR('Résultats élèves'!G309&lt;$E$4,'Résultats élèves'!G309="A"),'Groupes de besoin'!A317,"")</f>
        <v/>
      </c>
      <c r="R317" s="218" t="str">
        <f>IF(Q317="","",'Résultats élèves'!G309)</f>
        <v/>
      </c>
      <c r="S317" s="219" t="str">
        <f>IF(OR(AND('Résultats élèves'!G309&gt;=$E$4,'Résultats élèves'!G309&lt;=$E$5),'Résultats élèves'!G309="A"),'Groupes de besoin'!A317,"")</f>
        <v/>
      </c>
      <c r="T317" s="220" t="str">
        <f>IF(S317="","",'Résultats élèves'!G309)</f>
        <v/>
      </c>
      <c r="U317" s="221"/>
      <c r="V317" s="217" t="str">
        <f>IF(OR('Résultats élèves'!H309&lt;$E$4,'Résultats élèves'!H309="A"),'Groupes de besoin'!A317,"")</f>
        <v/>
      </c>
      <c r="W317" s="218" t="str">
        <f>IF(V317="","",'Résultats élèves'!H309)</f>
        <v/>
      </c>
      <c r="X317" s="219" t="str">
        <f>IF(OR(AND('Résultats élèves'!H309&gt;=$E$4,'Résultats élèves'!H309&lt;=$E$5),'Résultats élèves'!H309="A"),'Groupes de besoin'!A317,"")</f>
        <v/>
      </c>
      <c r="Y317" s="220" t="str">
        <f>IF(X317="","",'Résultats élèves'!H309)</f>
        <v/>
      </c>
      <c r="Z317" s="222"/>
      <c r="AA317" s="223">
        <f t="shared" si="5"/>
        <v>24</v>
      </c>
      <c r="AB317" s="224">
        <f t="shared" si="6"/>
        <v>20</v>
      </c>
      <c r="AC317" s="291" t="str">
        <f>IF(AA317&lt;$AA$9,#REF!,"")</f>
        <v/>
      </c>
      <c r="AD317" s="291"/>
      <c r="AE317" s="226"/>
      <c r="AF317" s="217" t="str">
        <f>IF(OR('Résultats élèves'!I309&lt;$E$4,'Résultats élèves'!I309="A"),'Groupes de besoin'!A317,"")</f>
        <v/>
      </c>
      <c r="AG317" s="218" t="str">
        <f>IF(AF317="","",'Résultats élèves'!I309)</f>
        <v/>
      </c>
      <c r="AH317" s="219" t="str">
        <f>IF(OR(AND('Résultats élèves'!I309&gt;=$E$4,'Résultats élèves'!I309&lt;=$E$5),'Résultats élèves'!I309="A"),'Groupes de besoin'!A317,"")</f>
        <v/>
      </c>
      <c r="AI317" s="220" t="str">
        <f>IF(AH317="","",'Résultats élèves'!I309)</f>
        <v/>
      </c>
      <c r="AJ317" s="221"/>
      <c r="AK317" s="217" t="str">
        <f>IF(OR('Résultats élèves'!J309&lt;$E$4,'Résultats élèves'!J309="A"),'Groupes de besoin'!A317,"")</f>
        <v/>
      </c>
      <c r="AL317" s="218" t="str">
        <f>IF(AK317="","",'Résultats élèves'!J309)</f>
        <v/>
      </c>
      <c r="AM317" s="219" t="str">
        <f>IF(OR(AND('Résultats élèves'!J309&gt;=$E$4,'Résultats élèves'!J309&lt;=$E$5),'Résultats élèves'!J309="A"),'Groupes de besoin'!A317,"")</f>
        <v/>
      </c>
      <c r="AN317" s="220" t="str">
        <f>IF(AM317="","",'Résultats élèves'!J309)</f>
        <v/>
      </c>
      <c r="AO317" s="221"/>
      <c r="AP317" s="217" t="str">
        <f>IF(OR('Résultats élèves'!K309&lt;$E$4,'Résultats élèves'!K309="A"),'Groupes de besoin'!A317,"")</f>
        <v/>
      </c>
      <c r="AQ317" s="218" t="str">
        <f>IF(AP317="","",'Résultats élèves'!K309)</f>
        <v/>
      </c>
      <c r="AR317" s="219" t="str">
        <f>IF(OR(AND('Résultats élèves'!K309&gt;=$E$4,'Résultats élèves'!K309&lt;=$E$5),'Résultats élèves'!K309="A"),'Groupes de besoin'!A317,"")</f>
        <v/>
      </c>
      <c r="AS317" s="220" t="str">
        <f>IF(AR317="","",'Résultats élèves'!K309)</f>
        <v/>
      </c>
      <c r="AT317" s="221"/>
      <c r="AU317" s="217" t="str">
        <f>IF(OR('Résultats élèves'!L309&lt;$E$4,'Résultats élèves'!L309="A"),'Groupes de besoin'!A317,"")</f>
        <v/>
      </c>
      <c r="AV317" s="218" t="str">
        <f>IF(AU317="","",'Résultats élèves'!L309)</f>
        <v/>
      </c>
      <c r="AW317" s="219" t="str">
        <f>IF(OR(AND('Résultats élèves'!L309&gt;=$E$4,'Résultats élèves'!L309&lt;=$E$5),'Résultats élèves'!L309="A"),'Groupes de besoin'!A317,"")</f>
        <v/>
      </c>
      <c r="AX317" s="220" t="str">
        <f>IF(AW317="","",'Résultats élèves'!L309)</f>
        <v/>
      </c>
      <c r="AY317" s="221"/>
      <c r="AZ317" s="217" t="str">
        <f>IF(OR('Résultats élèves'!M309&lt;$E$4,'Résultats élèves'!M309="A"),'Groupes de besoin'!A317,"")</f>
        <v/>
      </c>
      <c r="BA317" s="218" t="str">
        <f>IF(AZ317="","",'Résultats élèves'!M309)</f>
        <v/>
      </c>
      <c r="BB317" s="219" t="str">
        <f>IF(OR(AND('Résultats élèves'!M309&gt;=$E$4,'Résultats élèves'!M309&lt;=$E$5),'Résultats élèves'!M309="A"),'Groupes de besoin'!A317,"")</f>
        <v/>
      </c>
      <c r="BC317" s="220" t="str">
        <f>IF(BB317="","",'Résultats élèves'!M309)</f>
        <v/>
      </c>
    </row>
    <row r="318" spans="1:55" s="225" customFormat="1">
      <c r="A318" s="227" t="str">
        <f>IF(Accueil!F319="","",Accueil!F319)</f>
        <v/>
      </c>
      <c r="B318" s="217" t="str">
        <f>IF(OR('Résultats élèves'!D310&lt;$E$4,'Résultats élèves'!D310="A"),'Groupes de besoin'!A318,"")</f>
        <v/>
      </c>
      <c r="C318" s="218" t="str">
        <f>IF(B318="","",'Résultats élèves'!D310)</f>
        <v/>
      </c>
      <c r="D318" s="219" t="str">
        <f>IF(OR(AND('Résultats élèves'!D310&gt;=$E$4,'Résultats élèves'!D310&lt;=$E$5),'Résultats élèves'!D310="A"),'Groupes de besoin'!A318,"")</f>
        <v/>
      </c>
      <c r="E318" s="220" t="str">
        <f>IF(D318="","",'Résultats élèves'!D310)</f>
        <v/>
      </c>
      <c r="F318" s="221"/>
      <c r="G318" s="217" t="str">
        <f>IF(OR('Résultats élèves'!E310&lt;$E$4,'Résultats élèves'!E310="A"),'Groupes de besoin'!A318,"")</f>
        <v/>
      </c>
      <c r="H318" s="218" t="str">
        <f>IF(G318="","",'Résultats élèves'!E310)</f>
        <v/>
      </c>
      <c r="I318" s="219" t="str">
        <f>IF(OR(AND('Résultats élèves'!E310&gt;=$E$4,'Résultats élèves'!E310&lt;=$E$5),'Résultats élèves'!E310="A"),'Groupes de besoin'!A318,"")</f>
        <v/>
      </c>
      <c r="J318" s="220" t="str">
        <f>IF(I318="","",'Résultats élèves'!E310)</f>
        <v/>
      </c>
      <c r="K318" s="221"/>
      <c r="L318" s="217" t="str">
        <f>IF(OR('Résultats élèves'!F310&lt;$E$4,'Résultats élèves'!F310="A"),'Groupes de besoin'!A318,"")</f>
        <v/>
      </c>
      <c r="M318" s="218" t="str">
        <f>IF(L318="","",'Résultats élèves'!F310)</f>
        <v/>
      </c>
      <c r="N318" s="219" t="str">
        <f>IF(OR(AND('Résultats élèves'!F310&gt;=$E$4,'Résultats élèves'!F310&lt;=$E$5),'Résultats élèves'!F310="A"),'Groupes de besoin'!A318,"")</f>
        <v/>
      </c>
      <c r="O318" s="220" t="str">
        <f>IF(N318="","",'Résultats élèves'!F310)</f>
        <v/>
      </c>
      <c r="P318" s="221"/>
      <c r="Q318" s="217" t="str">
        <f>IF(OR('Résultats élèves'!G310&lt;$E$4,'Résultats élèves'!G310="A"),'Groupes de besoin'!A318,"")</f>
        <v/>
      </c>
      <c r="R318" s="218" t="str">
        <f>IF(Q318="","",'Résultats élèves'!G310)</f>
        <v/>
      </c>
      <c r="S318" s="219" t="str">
        <f>IF(OR(AND('Résultats élèves'!G310&gt;=$E$4,'Résultats élèves'!G310&lt;=$E$5),'Résultats élèves'!G310="A"),'Groupes de besoin'!A318,"")</f>
        <v/>
      </c>
      <c r="T318" s="220" t="str">
        <f>IF(S318="","",'Résultats élèves'!G310)</f>
        <v/>
      </c>
      <c r="U318" s="221"/>
      <c r="V318" s="217" t="str">
        <f>IF(OR('Résultats élèves'!H310&lt;$E$4,'Résultats élèves'!H310="A"),'Groupes de besoin'!A318,"")</f>
        <v/>
      </c>
      <c r="W318" s="218" t="str">
        <f>IF(V318="","",'Résultats élèves'!H310)</f>
        <v/>
      </c>
      <c r="X318" s="219" t="str">
        <f>IF(OR(AND('Résultats élèves'!H310&gt;=$E$4,'Résultats élèves'!H310&lt;=$E$5),'Résultats élèves'!H310="A"),'Groupes de besoin'!A318,"")</f>
        <v/>
      </c>
      <c r="Y318" s="220" t="str">
        <f>IF(X318="","",'Résultats élèves'!H310)</f>
        <v/>
      </c>
      <c r="Z318" s="222"/>
      <c r="AA318" s="223">
        <f t="shared" si="5"/>
        <v>24</v>
      </c>
      <c r="AB318" s="224">
        <f t="shared" si="6"/>
        <v>20</v>
      </c>
      <c r="AC318" s="291" t="str">
        <f>IF(AA318&lt;$AA$9,#REF!,"")</f>
        <v/>
      </c>
      <c r="AD318" s="291"/>
      <c r="AE318" s="226"/>
      <c r="AF318" s="217" t="str">
        <f>IF(OR('Résultats élèves'!I310&lt;$E$4,'Résultats élèves'!I310="A"),'Groupes de besoin'!A318,"")</f>
        <v/>
      </c>
      <c r="AG318" s="218" t="str">
        <f>IF(AF318="","",'Résultats élèves'!I310)</f>
        <v/>
      </c>
      <c r="AH318" s="219" t="str">
        <f>IF(OR(AND('Résultats élèves'!I310&gt;=$E$4,'Résultats élèves'!I310&lt;=$E$5),'Résultats élèves'!I310="A"),'Groupes de besoin'!A318,"")</f>
        <v/>
      </c>
      <c r="AI318" s="220" t="str">
        <f>IF(AH318="","",'Résultats élèves'!I310)</f>
        <v/>
      </c>
      <c r="AJ318" s="221"/>
      <c r="AK318" s="217" t="str">
        <f>IF(OR('Résultats élèves'!J310&lt;$E$4,'Résultats élèves'!J310="A"),'Groupes de besoin'!A318,"")</f>
        <v/>
      </c>
      <c r="AL318" s="218" t="str">
        <f>IF(AK318="","",'Résultats élèves'!J310)</f>
        <v/>
      </c>
      <c r="AM318" s="219" t="str">
        <f>IF(OR(AND('Résultats élèves'!J310&gt;=$E$4,'Résultats élèves'!J310&lt;=$E$5),'Résultats élèves'!J310="A"),'Groupes de besoin'!A318,"")</f>
        <v/>
      </c>
      <c r="AN318" s="220" t="str">
        <f>IF(AM318="","",'Résultats élèves'!J310)</f>
        <v/>
      </c>
      <c r="AO318" s="221"/>
      <c r="AP318" s="217" t="str">
        <f>IF(OR('Résultats élèves'!K310&lt;$E$4,'Résultats élèves'!K310="A"),'Groupes de besoin'!A318,"")</f>
        <v/>
      </c>
      <c r="AQ318" s="218" t="str">
        <f>IF(AP318="","",'Résultats élèves'!K310)</f>
        <v/>
      </c>
      <c r="AR318" s="219" t="str">
        <f>IF(OR(AND('Résultats élèves'!K310&gt;=$E$4,'Résultats élèves'!K310&lt;=$E$5),'Résultats élèves'!K310="A"),'Groupes de besoin'!A318,"")</f>
        <v/>
      </c>
      <c r="AS318" s="220" t="str">
        <f>IF(AR318="","",'Résultats élèves'!K310)</f>
        <v/>
      </c>
      <c r="AT318" s="221"/>
      <c r="AU318" s="217" t="str">
        <f>IF(OR('Résultats élèves'!L310&lt;$E$4,'Résultats élèves'!L310="A"),'Groupes de besoin'!A318,"")</f>
        <v/>
      </c>
      <c r="AV318" s="218" t="str">
        <f>IF(AU318="","",'Résultats élèves'!L310)</f>
        <v/>
      </c>
      <c r="AW318" s="219" t="str">
        <f>IF(OR(AND('Résultats élèves'!L310&gt;=$E$4,'Résultats élèves'!L310&lt;=$E$5),'Résultats élèves'!L310="A"),'Groupes de besoin'!A318,"")</f>
        <v/>
      </c>
      <c r="AX318" s="220" t="str">
        <f>IF(AW318="","",'Résultats élèves'!L310)</f>
        <v/>
      </c>
      <c r="AY318" s="221"/>
      <c r="AZ318" s="217" t="str">
        <f>IF(OR('Résultats élèves'!M310&lt;$E$4,'Résultats élèves'!M310="A"),'Groupes de besoin'!A318,"")</f>
        <v/>
      </c>
      <c r="BA318" s="218" t="str">
        <f>IF(AZ318="","",'Résultats élèves'!M310)</f>
        <v/>
      </c>
      <c r="BB318" s="219" t="str">
        <f>IF(OR(AND('Résultats élèves'!M310&gt;=$E$4,'Résultats élèves'!M310&lt;=$E$5),'Résultats élèves'!M310="A"),'Groupes de besoin'!A318,"")</f>
        <v/>
      </c>
      <c r="BC318" s="220" t="str">
        <f>IF(BB318="","",'Résultats élèves'!M310)</f>
        <v/>
      </c>
    </row>
    <row r="319" spans="1:55" s="225" customFormat="1">
      <c r="A319" s="227" t="str">
        <f>IF(Accueil!F320="","",Accueil!F320)</f>
        <v/>
      </c>
      <c r="B319" s="217" t="str">
        <f>IF(OR('Résultats élèves'!D311&lt;$E$4,'Résultats élèves'!D311="A"),'Groupes de besoin'!A319,"")</f>
        <v/>
      </c>
      <c r="C319" s="218" t="str">
        <f>IF(B319="","",'Résultats élèves'!D311)</f>
        <v/>
      </c>
      <c r="D319" s="219" t="str">
        <f>IF(OR(AND('Résultats élèves'!D311&gt;=$E$4,'Résultats élèves'!D311&lt;=$E$5),'Résultats élèves'!D311="A"),'Groupes de besoin'!A319,"")</f>
        <v/>
      </c>
      <c r="E319" s="220" t="str">
        <f>IF(D319="","",'Résultats élèves'!D311)</f>
        <v/>
      </c>
      <c r="F319" s="221"/>
      <c r="G319" s="217" t="str">
        <f>IF(OR('Résultats élèves'!E311&lt;$E$4,'Résultats élèves'!E311="A"),'Groupes de besoin'!A319,"")</f>
        <v/>
      </c>
      <c r="H319" s="218" t="str">
        <f>IF(G319="","",'Résultats élèves'!E311)</f>
        <v/>
      </c>
      <c r="I319" s="219" t="str">
        <f>IF(OR(AND('Résultats élèves'!E311&gt;=$E$4,'Résultats élèves'!E311&lt;=$E$5),'Résultats élèves'!E311="A"),'Groupes de besoin'!A319,"")</f>
        <v/>
      </c>
      <c r="J319" s="220" t="str">
        <f>IF(I319="","",'Résultats élèves'!E311)</f>
        <v/>
      </c>
      <c r="K319" s="221"/>
      <c r="L319" s="217" t="str">
        <f>IF(OR('Résultats élèves'!F311&lt;$E$4,'Résultats élèves'!F311="A"),'Groupes de besoin'!A319,"")</f>
        <v/>
      </c>
      <c r="M319" s="218" t="str">
        <f>IF(L319="","",'Résultats élèves'!F311)</f>
        <v/>
      </c>
      <c r="N319" s="219" t="str">
        <f>IF(OR(AND('Résultats élèves'!F311&gt;=$E$4,'Résultats élèves'!F311&lt;=$E$5),'Résultats élèves'!F311="A"),'Groupes de besoin'!A319,"")</f>
        <v/>
      </c>
      <c r="O319" s="220" t="str">
        <f>IF(N319="","",'Résultats élèves'!F311)</f>
        <v/>
      </c>
      <c r="P319" s="221"/>
      <c r="Q319" s="217" t="str">
        <f>IF(OR('Résultats élèves'!G311&lt;$E$4,'Résultats élèves'!G311="A"),'Groupes de besoin'!A319,"")</f>
        <v/>
      </c>
      <c r="R319" s="218" t="str">
        <f>IF(Q319="","",'Résultats élèves'!G311)</f>
        <v/>
      </c>
      <c r="S319" s="219" t="str">
        <f>IF(OR(AND('Résultats élèves'!G311&gt;=$E$4,'Résultats élèves'!G311&lt;=$E$5),'Résultats élèves'!G311="A"),'Groupes de besoin'!A319,"")</f>
        <v/>
      </c>
      <c r="T319" s="220" t="str">
        <f>IF(S319="","",'Résultats élèves'!G311)</f>
        <v/>
      </c>
      <c r="U319" s="221"/>
      <c r="V319" s="217" t="str">
        <f>IF(OR('Résultats élèves'!H311&lt;$E$4,'Résultats élèves'!H311="A"),'Groupes de besoin'!A319,"")</f>
        <v/>
      </c>
      <c r="W319" s="218" t="str">
        <f>IF(V319="","",'Résultats élèves'!H311)</f>
        <v/>
      </c>
      <c r="X319" s="219" t="str">
        <f>IF(OR(AND('Résultats élèves'!H311&gt;=$E$4,'Résultats élèves'!H311&lt;=$E$5),'Résultats élèves'!H311="A"),'Groupes de besoin'!A319,"")</f>
        <v/>
      </c>
      <c r="Y319" s="220" t="str">
        <f>IF(X319="","",'Résultats élèves'!H311)</f>
        <v/>
      </c>
      <c r="Z319" s="222"/>
      <c r="AA319" s="223">
        <f t="shared" si="5"/>
        <v>24</v>
      </c>
      <c r="AB319" s="224">
        <f t="shared" si="6"/>
        <v>20</v>
      </c>
      <c r="AC319" s="291" t="str">
        <f>IF(AA319&lt;$AA$9,#REF!,"")</f>
        <v/>
      </c>
      <c r="AD319" s="291"/>
      <c r="AE319" s="226"/>
      <c r="AF319" s="217" t="str">
        <f>IF(OR('Résultats élèves'!I311&lt;$E$4,'Résultats élèves'!I311="A"),'Groupes de besoin'!A319,"")</f>
        <v/>
      </c>
      <c r="AG319" s="218" t="str">
        <f>IF(AF319="","",'Résultats élèves'!I311)</f>
        <v/>
      </c>
      <c r="AH319" s="219" t="str">
        <f>IF(OR(AND('Résultats élèves'!I311&gt;=$E$4,'Résultats élèves'!I311&lt;=$E$5),'Résultats élèves'!I311="A"),'Groupes de besoin'!A319,"")</f>
        <v/>
      </c>
      <c r="AI319" s="220" t="str">
        <f>IF(AH319="","",'Résultats élèves'!I311)</f>
        <v/>
      </c>
      <c r="AJ319" s="221"/>
      <c r="AK319" s="217" t="str">
        <f>IF(OR('Résultats élèves'!J311&lt;$E$4,'Résultats élèves'!J311="A"),'Groupes de besoin'!A319,"")</f>
        <v/>
      </c>
      <c r="AL319" s="218" t="str">
        <f>IF(AK319="","",'Résultats élèves'!J311)</f>
        <v/>
      </c>
      <c r="AM319" s="219" t="str">
        <f>IF(OR(AND('Résultats élèves'!J311&gt;=$E$4,'Résultats élèves'!J311&lt;=$E$5),'Résultats élèves'!J311="A"),'Groupes de besoin'!A319,"")</f>
        <v/>
      </c>
      <c r="AN319" s="220" t="str">
        <f>IF(AM319="","",'Résultats élèves'!J311)</f>
        <v/>
      </c>
      <c r="AO319" s="221"/>
      <c r="AP319" s="217" t="str">
        <f>IF(OR('Résultats élèves'!K311&lt;$E$4,'Résultats élèves'!K311="A"),'Groupes de besoin'!A319,"")</f>
        <v/>
      </c>
      <c r="AQ319" s="218" t="str">
        <f>IF(AP319="","",'Résultats élèves'!K311)</f>
        <v/>
      </c>
      <c r="AR319" s="219" t="str">
        <f>IF(OR(AND('Résultats élèves'!K311&gt;=$E$4,'Résultats élèves'!K311&lt;=$E$5),'Résultats élèves'!K311="A"),'Groupes de besoin'!A319,"")</f>
        <v/>
      </c>
      <c r="AS319" s="220" t="str">
        <f>IF(AR319="","",'Résultats élèves'!K311)</f>
        <v/>
      </c>
      <c r="AT319" s="221"/>
      <c r="AU319" s="217" t="str">
        <f>IF(OR('Résultats élèves'!L311&lt;$E$4,'Résultats élèves'!L311="A"),'Groupes de besoin'!A319,"")</f>
        <v/>
      </c>
      <c r="AV319" s="218" t="str">
        <f>IF(AU319="","",'Résultats élèves'!L311)</f>
        <v/>
      </c>
      <c r="AW319" s="219" t="str">
        <f>IF(OR(AND('Résultats élèves'!L311&gt;=$E$4,'Résultats élèves'!L311&lt;=$E$5),'Résultats élèves'!L311="A"),'Groupes de besoin'!A319,"")</f>
        <v/>
      </c>
      <c r="AX319" s="220" t="str">
        <f>IF(AW319="","",'Résultats élèves'!L311)</f>
        <v/>
      </c>
      <c r="AY319" s="221"/>
      <c r="AZ319" s="217" t="str">
        <f>IF(OR('Résultats élèves'!M311&lt;$E$4,'Résultats élèves'!M311="A"),'Groupes de besoin'!A319,"")</f>
        <v/>
      </c>
      <c r="BA319" s="218" t="str">
        <f>IF(AZ319="","",'Résultats élèves'!M311)</f>
        <v/>
      </c>
      <c r="BB319" s="219" t="str">
        <f>IF(OR(AND('Résultats élèves'!M311&gt;=$E$4,'Résultats élèves'!M311&lt;=$E$5),'Résultats élèves'!M311="A"),'Groupes de besoin'!A319,"")</f>
        <v/>
      </c>
      <c r="BC319" s="220" t="str">
        <f>IF(BB319="","",'Résultats élèves'!M311)</f>
        <v/>
      </c>
    </row>
    <row r="320" spans="1:55" s="225" customFormat="1">
      <c r="A320" s="227" t="str">
        <f>IF(Accueil!F321="","",Accueil!F321)</f>
        <v/>
      </c>
      <c r="B320" s="217" t="str">
        <f>IF(OR('Résultats élèves'!D312&lt;$E$4,'Résultats élèves'!D312="A"),'Groupes de besoin'!A320,"")</f>
        <v/>
      </c>
      <c r="C320" s="218" t="str">
        <f>IF(B320="","",'Résultats élèves'!D312)</f>
        <v/>
      </c>
      <c r="D320" s="219" t="str">
        <f>IF(OR(AND('Résultats élèves'!D312&gt;=$E$4,'Résultats élèves'!D312&lt;=$E$5),'Résultats élèves'!D312="A"),'Groupes de besoin'!A320,"")</f>
        <v/>
      </c>
      <c r="E320" s="220" t="str">
        <f>IF(D320="","",'Résultats élèves'!D312)</f>
        <v/>
      </c>
      <c r="F320" s="221"/>
      <c r="G320" s="217" t="str">
        <f>IF(OR('Résultats élèves'!E312&lt;$E$4,'Résultats élèves'!E312="A"),'Groupes de besoin'!A320,"")</f>
        <v/>
      </c>
      <c r="H320" s="218" t="str">
        <f>IF(G320="","",'Résultats élèves'!E312)</f>
        <v/>
      </c>
      <c r="I320" s="219" t="str">
        <f>IF(OR(AND('Résultats élèves'!E312&gt;=$E$4,'Résultats élèves'!E312&lt;=$E$5),'Résultats élèves'!E312="A"),'Groupes de besoin'!A320,"")</f>
        <v/>
      </c>
      <c r="J320" s="220" t="str">
        <f>IF(I320="","",'Résultats élèves'!E312)</f>
        <v/>
      </c>
      <c r="K320" s="221"/>
      <c r="L320" s="217" t="str">
        <f>IF(OR('Résultats élèves'!F312&lt;$E$4,'Résultats élèves'!F312="A"),'Groupes de besoin'!A320,"")</f>
        <v/>
      </c>
      <c r="M320" s="218" t="str">
        <f>IF(L320="","",'Résultats élèves'!F312)</f>
        <v/>
      </c>
      <c r="N320" s="219" t="str">
        <f>IF(OR(AND('Résultats élèves'!F312&gt;=$E$4,'Résultats élèves'!F312&lt;=$E$5),'Résultats élèves'!F312="A"),'Groupes de besoin'!A320,"")</f>
        <v/>
      </c>
      <c r="O320" s="220" t="str">
        <f>IF(N320="","",'Résultats élèves'!F312)</f>
        <v/>
      </c>
      <c r="P320" s="221"/>
      <c r="Q320" s="217" t="str">
        <f>IF(OR('Résultats élèves'!G312&lt;$E$4,'Résultats élèves'!G312="A"),'Groupes de besoin'!A320,"")</f>
        <v/>
      </c>
      <c r="R320" s="218" t="str">
        <f>IF(Q320="","",'Résultats élèves'!G312)</f>
        <v/>
      </c>
      <c r="S320" s="219" t="str">
        <f>IF(OR(AND('Résultats élèves'!G312&gt;=$E$4,'Résultats élèves'!G312&lt;=$E$5),'Résultats élèves'!G312="A"),'Groupes de besoin'!A320,"")</f>
        <v/>
      </c>
      <c r="T320" s="220" t="str">
        <f>IF(S320="","",'Résultats élèves'!G312)</f>
        <v/>
      </c>
      <c r="U320" s="221"/>
      <c r="V320" s="217" t="str">
        <f>IF(OR('Résultats élèves'!H312&lt;$E$4,'Résultats élèves'!H312="A"),'Groupes de besoin'!A320,"")</f>
        <v/>
      </c>
      <c r="W320" s="218" t="str">
        <f>IF(V320="","",'Résultats élèves'!H312)</f>
        <v/>
      </c>
      <c r="X320" s="219" t="str">
        <f>IF(OR(AND('Résultats élèves'!H312&gt;=$E$4,'Résultats élèves'!H312&lt;=$E$5),'Résultats élèves'!H312="A"),'Groupes de besoin'!A320,"")</f>
        <v/>
      </c>
      <c r="Y320" s="220" t="str">
        <f>IF(X320="","",'Résultats élèves'!H312)</f>
        <v/>
      </c>
      <c r="Z320" s="222"/>
      <c r="AA320" s="223">
        <f t="shared" si="5"/>
        <v>24</v>
      </c>
      <c r="AB320" s="224">
        <f t="shared" si="6"/>
        <v>20</v>
      </c>
      <c r="AC320" s="291" t="str">
        <f>IF(AA320&lt;$AA$9,#REF!,"")</f>
        <v/>
      </c>
      <c r="AD320" s="291"/>
      <c r="AE320" s="226"/>
      <c r="AF320" s="217" t="str">
        <f>IF(OR('Résultats élèves'!I312&lt;$E$4,'Résultats élèves'!I312="A"),'Groupes de besoin'!A320,"")</f>
        <v/>
      </c>
      <c r="AG320" s="218" t="str">
        <f>IF(AF320="","",'Résultats élèves'!I312)</f>
        <v/>
      </c>
      <c r="AH320" s="219" t="str">
        <f>IF(OR(AND('Résultats élèves'!I312&gt;=$E$4,'Résultats élèves'!I312&lt;=$E$5),'Résultats élèves'!I312="A"),'Groupes de besoin'!A320,"")</f>
        <v/>
      </c>
      <c r="AI320" s="220" t="str">
        <f>IF(AH320="","",'Résultats élèves'!I312)</f>
        <v/>
      </c>
      <c r="AJ320" s="221"/>
      <c r="AK320" s="217" t="str">
        <f>IF(OR('Résultats élèves'!J312&lt;$E$4,'Résultats élèves'!J312="A"),'Groupes de besoin'!A320,"")</f>
        <v/>
      </c>
      <c r="AL320" s="218" t="str">
        <f>IF(AK320="","",'Résultats élèves'!J312)</f>
        <v/>
      </c>
      <c r="AM320" s="219" t="str">
        <f>IF(OR(AND('Résultats élèves'!J312&gt;=$E$4,'Résultats élèves'!J312&lt;=$E$5),'Résultats élèves'!J312="A"),'Groupes de besoin'!A320,"")</f>
        <v/>
      </c>
      <c r="AN320" s="220" t="str">
        <f>IF(AM320="","",'Résultats élèves'!J312)</f>
        <v/>
      </c>
      <c r="AO320" s="221"/>
      <c r="AP320" s="217" t="str">
        <f>IF(OR('Résultats élèves'!K312&lt;$E$4,'Résultats élèves'!K312="A"),'Groupes de besoin'!A320,"")</f>
        <v/>
      </c>
      <c r="AQ320" s="218" t="str">
        <f>IF(AP320="","",'Résultats élèves'!K312)</f>
        <v/>
      </c>
      <c r="AR320" s="219" t="str">
        <f>IF(OR(AND('Résultats élèves'!K312&gt;=$E$4,'Résultats élèves'!K312&lt;=$E$5),'Résultats élèves'!K312="A"),'Groupes de besoin'!A320,"")</f>
        <v/>
      </c>
      <c r="AS320" s="220" t="str">
        <f>IF(AR320="","",'Résultats élèves'!K312)</f>
        <v/>
      </c>
      <c r="AT320" s="221"/>
      <c r="AU320" s="217" t="str">
        <f>IF(OR('Résultats élèves'!L312&lt;$E$4,'Résultats élèves'!L312="A"),'Groupes de besoin'!A320,"")</f>
        <v/>
      </c>
      <c r="AV320" s="218" t="str">
        <f>IF(AU320="","",'Résultats élèves'!L312)</f>
        <v/>
      </c>
      <c r="AW320" s="219" t="str">
        <f>IF(OR(AND('Résultats élèves'!L312&gt;=$E$4,'Résultats élèves'!L312&lt;=$E$5),'Résultats élèves'!L312="A"),'Groupes de besoin'!A320,"")</f>
        <v/>
      </c>
      <c r="AX320" s="220" t="str">
        <f>IF(AW320="","",'Résultats élèves'!L312)</f>
        <v/>
      </c>
      <c r="AY320" s="221"/>
      <c r="AZ320" s="217" t="str">
        <f>IF(OR('Résultats élèves'!M312&lt;$E$4,'Résultats élèves'!M312="A"),'Groupes de besoin'!A320,"")</f>
        <v/>
      </c>
      <c r="BA320" s="218" t="str">
        <f>IF(AZ320="","",'Résultats élèves'!M312)</f>
        <v/>
      </c>
      <c r="BB320" s="219" t="str">
        <f>IF(OR(AND('Résultats élèves'!M312&gt;=$E$4,'Résultats élèves'!M312&lt;=$E$5),'Résultats élèves'!M312="A"),'Groupes de besoin'!A320,"")</f>
        <v/>
      </c>
      <c r="BC320" s="220" t="str">
        <f>IF(BB320="","",'Résultats élèves'!M312)</f>
        <v/>
      </c>
    </row>
    <row r="321" spans="1:55" s="225" customFormat="1">
      <c r="A321" s="227" t="str">
        <f>IF(Accueil!F322="","",Accueil!F322)</f>
        <v/>
      </c>
      <c r="B321" s="217" t="str">
        <f>IF(OR('Résultats élèves'!D313&lt;$E$4,'Résultats élèves'!D313="A"),'Groupes de besoin'!A321,"")</f>
        <v/>
      </c>
      <c r="C321" s="218" t="str">
        <f>IF(B321="","",'Résultats élèves'!D313)</f>
        <v/>
      </c>
      <c r="D321" s="219" t="str">
        <f>IF(OR(AND('Résultats élèves'!D313&gt;=$E$4,'Résultats élèves'!D313&lt;=$E$5),'Résultats élèves'!D313="A"),'Groupes de besoin'!A321,"")</f>
        <v/>
      </c>
      <c r="E321" s="220" t="str">
        <f>IF(D321="","",'Résultats élèves'!D313)</f>
        <v/>
      </c>
      <c r="F321" s="221"/>
      <c r="G321" s="217" t="str">
        <f>IF(OR('Résultats élèves'!E313&lt;$E$4,'Résultats élèves'!E313="A"),'Groupes de besoin'!A321,"")</f>
        <v/>
      </c>
      <c r="H321" s="218" t="str">
        <f>IF(G321="","",'Résultats élèves'!E313)</f>
        <v/>
      </c>
      <c r="I321" s="219" t="str">
        <f>IF(OR(AND('Résultats élèves'!E313&gt;=$E$4,'Résultats élèves'!E313&lt;=$E$5),'Résultats élèves'!E313="A"),'Groupes de besoin'!A321,"")</f>
        <v/>
      </c>
      <c r="J321" s="220" t="str">
        <f>IF(I321="","",'Résultats élèves'!E313)</f>
        <v/>
      </c>
      <c r="K321" s="221"/>
      <c r="L321" s="217" t="str">
        <f>IF(OR('Résultats élèves'!F313&lt;$E$4,'Résultats élèves'!F313="A"),'Groupes de besoin'!A321,"")</f>
        <v/>
      </c>
      <c r="M321" s="218" t="str">
        <f>IF(L321="","",'Résultats élèves'!F313)</f>
        <v/>
      </c>
      <c r="N321" s="219" t="str">
        <f>IF(OR(AND('Résultats élèves'!F313&gt;=$E$4,'Résultats élèves'!F313&lt;=$E$5),'Résultats élèves'!F313="A"),'Groupes de besoin'!A321,"")</f>
        <v/>
      </c>
      <c r="O321" s="220" t="str">
        <f>IF(N321="","",'Résultats élèves'!F313)</f>
        <v/>
      </c>
      <c r="P321" s="221"/>
      <c r="Q321" s="217" t="str">
        <f>IF(OR('Résultats élèves'!G313&lt;$E$4,'Résultats élèves'!G313="A"),'Groupes de besoin'!A321,"")</f>
        <v/>
      </c>
      <c r="R321" s="218" t="str">
        <f>IF(Q321="","",'Résultats élèves'!G313)</f>
        <v/>
      </c>
      <c r="S321" s="219" t="str">
        <f>IF(OR(AND('Résultats élèves'!G313&gt;=$E$4,'Résultats élèves'!G313&lt;=$E$5),'Résultats élèves'!G313="A"),'Groupes de besoin'!A321,"")</f>
        <v/>
      </c>
      <c r="T321" s="220" t="str">
        <f>IF(S321="","",'Résultats élèves'!G313)</f>
        <v/>
      </c>
      <c r="U321" s="221"/>
      <c r="V321" s="217" t="str">
        <f>IF(OR('Résultats élèves'!H313&lt;$E$4,'Résultats élèves'!H313="A"),'Groupes de besoin'!A321,"")</f>
        <v/>
      </c>
      <c r="W321" s="218" t="str">
        <f>IF(V321="","",'Résultats élèves'!H313)</f>
        <v/>
      </c>
      <c r="X321" s="219" t="str">
        <f>IF(OR(AND('Résultats élèves'!H313&gt;=$E$4,'Résultats élèves'!H313&lt;=$E$5),'Résultats élèves'!H313="A"),'Groupes de besoin'!A321,"")</f>
        <v/>
      </c>
      <c r="Y321" s="220" t="str">
        <f>IF(X321="","",'Résultats élèves'!H313)</f>
        <v/>
      </c>
      <c r="Z321" s="222"/>
      <c r="AA321" s="223">
        <f t="shared" si="5"/>
        <v>24</v>
      </c>
      <c r="AB321" s="224">
        <f t="shared" si="6"/>
        <v>20</v>
      </c>
      <c r="AC321" s="291" t="str">
        <f>IF(AA321&lt;$AA$9,#REF!,"")</f>
        <v/>
      </c>
      <c r="AD321" s="291"/>
      <c r="AE321" s="226"/>
      <c r="AF321" s="217" t="str">
        <f>IF(OR('Résultats élèves'!I313&lt;$E$4,'Résultats élèves'!I313="A"),'Groupes de besoin'!A321,"")</f>
        <v/>
      </c>
      <c r="AG321" s="218" t="str">
        <f>IF(AF321="","",'Résultats élèves'!I313)</f>
        <v/>
      </c>
      <c r="AH321" s="219" t="str">
        <f>IF(OR(AND('Résultats élèves'!I313&gt;=$E$4,'Résultats élèves'!I313&lt;=$E$5),'Résultats élèves'!I313="A"),'Groupes de besoin'!A321,"")</f>
        <v/>
      </c>
      <c r="AI321" s="220" t="str">
        <f>IF(AH321="","",'Résultats élèves'!I313)</f>
        <v/>
      </c>
      <c r="AJ321" s="221"/>
      <c r="AK321" s="217" t="str">
        <f>IF(OR('Résultats élèves'!J313&lt;$E$4,'Résultats élèves'!J313="A"),'Groupes de besoin'!A321,"")</f>
        <v/>
      </c>
      <c r="AL321" s="218" t="str">
        <f>IF(AK321="","",'Résultats élèves'!J313)</f>
        <v/>
      </c>
      <c r="AM321" s="219" t="str">
        <f>IF(OR(AND('Résultats élèves'!J313&gt;=$E$4,'Résultats élèves'!J313&lt;=$E$5),'Résultats élèves'!J313="A"),'Groupes de besoin'!A321,"")</f>
        <v/>
      </c>
      <c r="AN321" s="220" t="str">
        <f>IF(AM321="","",'Résultats élèves'!J313)</f>
        <v/>
      </c>
      <c r="AO321" s="221"/>
      <c r="AP321" s="217" t="str">
        <f>IF(OR('Résultats élèves'!K313&lt;$E$4,'Résultats élèves'!K313="A"),'Groupes de besoin'!A321,"")</f>
        <v/>
      </c>
      <c r="AQ321" s="218" t="str">
        <f>IF(AP321="","",'Résultats élèves'!K313)</f>
        <v/>
      </c>
      <c r="AR321" s="219" t="str">
        <f>IF(OR(AND('Résultats élèves'!K313&gt;=$E$4,'Résultats élèves'!K313&lt;=$E$5),'Résultats élèves'!K313="A"),'Groupes de besoin'!A321,"")</f>
        <v/>
      </c>
      <c r="AS321" s="220" t="str">
        <f>IF(AR321="","",'Résultats élèves'!K313)</f>
        <v/>
      </c>
      <c r="AT321" s="221"/>
      <c r="AU321" s="217" t="str">
        <f>IF(OR('Résultats élèves'!L313&lt;$E$4,'Résultats élèves'!L313="A"),'Groupes de besoin'!A321,"")</f>
        <v/>
      </c>
      <c r="AV321" s="218" t="str">
        <f>IF(AU321="","",'Résultats élèves'!L313)</f>
        <v/>
      </c>
      <c r="AW321" s="219" t="str">
        <f>IF(OR(AND('Résultats élèves'!L313&gt;=$E$4,'Résultats élèves'!L313&lt;=$E$5),'Résultats élèves'!L313="A"),'Groupes de besoin'!A321,"")</f>
        <v/>
      </c>
      <c r="AX321" s="220" t="str">
        <f>IF(AW321="","",'Résultats élèves'!L313)</f>
        <v/>
      </c>
      <c r="AY321" s="221"/>
      <c r="AZ321" s="217" t="str">
        <f>IF(OR('Résultats élèves'!M313&lt;$E$4,'Résultats élèves'!M313="A"),'Groupes de besoin'!A321,"")</f>
        <v/>
      </c>
      <c r="BA321" s="218" t="str">
        <f>IF(AZ321="","",'Résultats élèves'!M313)</f>
        <v/>
      </c>
      <c r="BB321" s="219" t="str">
        <f>IF(OR(AND('Résultats élèves'!M313&gt;=$E$4,'Résultats élèves'!M313&lt;=$E$5),'Résultats élèves'!M313="A"),'Groupes de besoin'!A321,"")</f>
        <v/>
      </c>
      <c r="BC321" s="220" t="str">
        <f>IF(BB321="","",'Résultats élèves'!M313)</f>
        <v/>
      </c>
    </row>
    <row r="322" spans="1:55" s="225" customFormat="1">
      <c r="A322" s="227" t="str">
        <f>IF(Accueil!F323="","",Accueil!F323)</f>
        <v/>
      </c>
      <c r="B322" s="217" t="str">
        <f>IF(OR('Résultats élèves'!D314&lt;$E$4,'Résultats élèves'!D314="A"),'Groupes de besoin'!A322,"")</f>
        <v/>
      </c>
      <c r="C322" s="218" t="str">
        <f>IF(B322="","",'Résultats élèves'!D314)</f>
        <v/>
      </c>
      <c r="D322" s="219" t="str">
        <f>IF(OR(AND('Résultats élèves'!D314&gt;=$E$4,'Résultats élèves'!D314&lt;=$E$5),'Résultats élèves'!D314="A"),'Groupes de besoin'!A322,"")</f>
        <v/>
      </c>
      <c r="E322" s="220" t="str">
        <f>IF(D322="","",'Résultats élèves'!D314)</f>
        <v/>
      </c>
      <c r="F322" s="221"/>
      <c r="G322" s="217" t="str">
        <f>IF(OR('Résultats élèves'!E314&lt;$E$4,'Résultats élèves'!E314="A"),'Groupes de besoin'!A322,"")</f>
        <v/>
      </c>
      <c r="H322" s="218" t="str">
        <f>IF(G322="","",'Résultats élèves'!E314)</f>
        <v/>
      </c>
      <c r="I322" s="219" t="str">
        <f>IF(OR(AND('Résultats élèves'!E314&gt;=$E$4,'Résultats élèves'!E314&lt;=$E$5),'Résultats élèves'!E314="A"),'Groupes de besoin'!A322,"")</f>
        <v/>
      </c>
      <c r="J322" s="220" t="str">
        <f>IF(I322="","",'Résultats élèves'!E314)</f>
        <v/>
      </c>
      <c r="K322" s="221"/>
      <c r="L322" s="217" t="str">
        <f>IF(OR('Résultats élèves'!F314&lt;$E$4,'Résultats élèves'!F314="A"),'Groupes de besoin'!A322,"")</f>
        <v/>
      </c>
      <c r="M322" s="218" t="str">
        <f>IF(L322="","",'Résultats élèves'!F314)</f>
        <v/>
      </c>
      <c r="N322" s="219" t="str">
        <f>IF(OR(AND('Résultats élèves'!F314&gt;=$E$4,'Résultats élèves'!F314&lt;=$E$5),'Résultats élèves'!F314="A"),'Groupes de besoin'!A322,"")</f>
        <v/>
      </c>
      <c r="O322" s="220" t="str">
        <f>IF(N322="","",'Résultats élèves'!F314)</f>
        <v/>
      </c>
      <c r="P322" s="221"/>
      <c r="Q322" s="217" t="str">
        <f>IF(OR('Résultats élèves'!G314&lt;$E$4,'Résultats élèves'!G314="A"),'Groupes de besoin'!A322,"")</f>
        <v/>
      </c>
      <c r="R322" s="218" t="str">
        <f>IF(Q322="","",'Résultats élèves'!G314)</f>
        <v/>
      </c>
      <c r="S322" s="219" t="str">
        <f>IF(OR(AND('Résultats élèves'!G314&gt;=$E$4,'Résultats élèves'!G314&lt;=$E$5),'Résultats élèves'!G314="A"),'Groupes de besoin'!A322,"")</f>
        <v/>
      </c>
      <c r="T322" s="220" t="str">
        <f>IF(S322="","",'Résultats élèves'!G314)</f>
        <v/>
      </c>
      <c r="U322" s="221"/>
      <c r="V322" s="217" t="str">
        <f>IF(OR('Résultats élèves'!H314&lt;$E$4,'Résultats élèves'!H314="A"),'Groupes de besoin'!A322,"")</f>
        <v/>
      </c>
      <c r="W322" s="218" t="str">
        <f>IF(V322="","",'Résultats élèves'!H314)</f>
        <v/>
      </c>
      <c r="X322" s="219" t="str">
        <f>IF(OR(AND('Résultats élèves'!H314&gt;=$E$4,'Résultats élèves'!H314&lt;=$E$5),'Résultats élèves'!H314="A"),'Groupes de besoin'!A322,"")</f>
        <v/>
      </c>
      <c r="Y322" s="220" t="str">
        <f>IF(X322="","",'Résultats élèves'!H314)</f>
        <v/>
      </c>
      <c r="Z322" s="222"/>
      <c r="AA322" s="223">
        <f t="shared" si="5"/>
        <v>24</v>
      </c>
      <c r="AB322" s="224">
        <f t="shared" si="6"/>
        <v>20</v>
      </c>
      <c r="AC322" s="291" t="str">
        <f>IF(AA322&lt;$AA$9,#REF!,"")</f>
        <v/>
      </c>
      <c r="AD322" s="291"/>
      <c r="AE322" s="226"/>
      <c r="AF322" s="217" t="str">
        <f>IF(OR('Résultats élèves'!I314&lt;$E$4,'Résultats élèves'!I314="A"),'Groupes de besoin'!A322,"")</f>
        <v/>
      </c>
      <c r="AG322" s="218" t="str">
        <f>IF(AF322="","",'Résultats élèves'!I314)</f>
        <v/>
      </c>
      <c r="AH322" s="219" t="str">
        <f>IF(OR(AND('Résultats élèves'!I314&gt;=$E$4,'Résultats élèves'!I314&lt;=$E$5),'Résultats élèves'!I314="A"),'Groupes de besoin'!A322,"")</f>
        <v/>
      </c>
      <c r="AI322" s="220" t="str">
        <f>IF(AH322="","",'Résultats élèves'!I314)</f>
        <v/>
      </c>
      <c r="AJ322" s="221"/>
      <c r="AK322" s="217" t="str">
        <f>IF(OR('Résultats élèves'!J314&lt;$E$4,'Résultats élèves'!J314="A"),'Groupes de besoin'!A322,"")</f>
        <v/>
      </c>
      <c r="AL322" s="218" t="str">
        <f>IF(AK322="","",'Résultats élèves'!J314)</f>
        <v/>
      </c>
      <c r="AM322" s="219" t="str">
        <f>IF(OR(AND('Résultats élèves'!J314&gt;=$E$4,'Résultats élèves'!J314&lt;=$E$5),'Résultats élèves'!J314="A"),'Groupes de besoin'!A322,"")</f>
        <v/>
      </c>
      <c r="AN322" s="220" t="str">
        <f>IF(AM322="","",'Résultats élèves'!J314)</f>
        <v/>
      </c>
      <c r="AO322" s="221"/>
      <c r="AP322" s="217" t="str">
        <f>IF(OR('Résultats élèves'!K314&lt;$E$4,'Résultats élèves'!K314="A"),'Groupes de besoin'!A322,"")</f>
        <v/>
      </c>
      <c r="AQ322" s="218" t="str">
        <f>IF(AP322="","",'Résultats élèves'!K314)</f>
        <v/>
      </c>
      <c r="AR322" s="219" t="str">
        <f>IF(OR(AND('Résultats élèves'!K314&gt;=$E$4,'Résultats élèves'!K314&lt;=$E$5),'Résultats élèves'!K314="A"),'Groupes de besoin'!A322,"")</f>
        <v/>
      </c>
      <c r="AS322" s="220" t="str">
        <f>IF(AR322="","",'Résultats élèves'!K314)</f>
        <v/>
      </c>
      <c r="AT322" s="221"/>
      <c r="AU322" s="217" t="str">
        <f>IF(OR('Résultats élèves'!L314&lt;$E$4,'Résultats élèves'!L314="A"),'Groupes de besoin'!A322,"")</f>
        <v/>
      </c>
      <c r="AV322" s="218" t="str">
        <f>IF(AU322="","",'Résultats élèves'!L314)</f>
        <v/>
      </c>
      <c r="AW322" s="219" t="str">
        <f>IF(OR(AND('Résultats élèves'!L314&gt;=$E$4,'Résultats élèves'!L314&lt;=$E$5),'Résultats élèves'!L314="A"),'Groupes de besoin'!A322,"")</f>
        <v/>
      </c>
      <c r="AX322" s="220" t="str">
        <f>IF(AW322="","",'Résultats élèves'!L314)</f>
        <v/>
      </c>
      <c r="AY322" s="221"/>
      <c r="AZ322" s="217" t="str">
        <f>IF(OR('Résultats élèves'!M314&lt;$E$4,'Résultats élèves'!M314="A"),'Groupes de besoin'!A322,"")</f>
        <v/>
      </c>
      <c r="BA322" s="218" t="str">
        <f>IF(AZ322="","",'Résultats élèves'!M314)</f>
        <v/>
      </c>
      <c r="BB322" s="219" t="str">
        <f>IF(OR(AND('Résultats élèves'!M314&gt;=$E$4,'Résultats élèves'!M314&lt;=$E$5),'Résultats élèves'!M314="A"),'Groupes de besoin'!A322,"")</f>
        <v/>
      </c>
      <c r="BC322" s="220" t="str">
        <f>IF(BB322="","",'Résultats élèves'!M314)</f>
        <v/>
      </c>
    </row>
    <row r="323" spans="1:55" s="225" customFormat="1">
      <c r="A323" s="227" t="str">
        <f>IF(Accueil!F324="","",Accueil!F324)</f>
        <v/>
      </c>
      <c r="B323" s="217" t="str">
        <f>IF(OR('Résultats élèves'!D315&lt;$E$4,'Résultats élèves'!D315="A"),'Groupes de besoin'!A323,"")</f>
        <v/>
      </c>
      <c r="C323" s="218" t="str">
        <f>IF(B323="","",'Résultats élèves'!D315)</f>
        <v/>
      </c>
      <c r="D323" s="219" t="str">
        <f>IF(OR(AND('Résultats élèves'!D315&gt;=$E$4,'Résultats élèves'!D315&lt;=$E$5),'Résultats élèves'!D315="A"),'Groupes de besoin'!A323,"")</f>
        <v/>
      </c>
      <c r="E323" s="220" t="str">
        <f>IF(D323="","",'Résultats élèves'!D315)</f>
        <v/>
      </c>
      <c r="F323" s="221"/>
      <c r="G323" s="217" t="str">
        <f>IF(OR('Résultats élèves'!E315&lt;$E$4,'Résultats élèves'!E315="A"),'Groupes de besoin'!A323,"")</f>
        <v/>
      </c>
      <c r="H323" s="218" t="str">
        <f>IF(G323="","",'Résultats élèves'!E315)</f>
        <v/>
      </c>
      <c r="I323" s="219" t="str">
        <f>IF(OR(AND('Résultats élèves'!E315&gt;=$E$4,'Résultats élèves'!E315&lt;=$E$5),'Résultats élèves'!E315="A"),'Groupes de besoin'!A323,"")</f>
        <v/>
      </c>
      <c r="J323" s="220" t="str">
        <f>IF(I323="","",'Résultats élèves'!E315)</f>
        <v/>
      </c>
      <c r="K323" s="221"/>
      <c r="L323" s="217" t="str">
        <f>IF(OR('Résultats élèves'!F315&lt;$E$4,'Résultats élèves'!F315="A"),'Groupes de besoin'!A323,"")</f>
        <v/>
      </c>
      <c r="M323" s="218" t="str">
        <f>IF(L323="","",'Résultats élèves'!F315)</f>
        <v/>
      </c>
      <c r="N323" s="219" t="str">
        <f>IF(OR(AND('Résultats élèves'!F315&gt;=$E$4,'Résultats élèves'!F315&lt;=$E$5),'Résultats élèves'!F315="A"),'Groupes de besoin'!A323,"")</f>
        <v/>
      </c>
      <c r="O323" s="220" t="str">
        <f>IF(N323="","",'Résultats élèves'!F315)</f>
        <v/>
      </c>
      <c r="P323" s="221"/>
      <c r="Q323" s="217" t="str">
        <f>IF(OR('Résultats élèves'!G315&lt;$E$4,'Résultats élèves'!G315="A"),'Groupes de besoin'!A323,"")</f>
        <v/>
      </c>
      <c r="R323" s="218" t="str">
        <f>IF(Q323="","",'Résultats élèves'!G315)</f>
        <v/>
      </c>
      <c r="S323" s="219" t="str">
        <f>IF(OR(AND('Résultats élèves'!G315&gt;=$E$4,'Résultats élèves'!G315&lt;=$E$5),'Résultats élèves'!G315="A"),'Groupes de besoin'!A323,"")</f>
        <v/>
      </c>
      <c r="T323" s="220" t="str">
        <f>IF(S323="","",'Résultats élèves'!G315)</f>
        <v/>
      </c>
      <c r="U323" s="221"/>
      <c r="V323" s="217" t="str">
        <f>IF(OR('Résultats élèves'!H315&lt;$E$4,'Résultats élèves'!H315="A"),'Groupes de besoin'!A323,"")</f>
        <v/>
      </c>
      <c r="W323" s="218" t="str">
        <f>IF(V323="","",'Résultats élèves'!H315)</f>
        <v/>
      </c>
      <c r="X323" s="219" t="str">
        <f>IF(OR(AND('Résultats élèves'!H315&gt;=$E$4,'Résultats élèves'!H315&lt;=$E$5),'Résultats élèves'!H315="A"),'Groupes de besoin'!A323,"")</f>
        <v/>
      </c>
      <c r="Y323" s="220" t="str">
        <f>IF(X323="","",'Résultats élèves'!H315)</f>
        <v/>
      </c>
      <c r="Z323" s="222"/>
      <c r="AA323" s="223">
        <f t="shared" si="5"/>
        <v>24</v>
      </c>
      <c r="AB323" s="224">
        <f t="shared" si="6"/>
        <v>20</v>
      </c>
      <c r="AC323" s="291" t="str">
        <f>IF(AA323&lt;$AA$9,#REF!,"")</f>
        <v/>
      </c>
      <c r="AD323" s="291"/>
      <c r="AE323" s="226"/>
      <c r="AF323" s="217" t="str">
        <f>IF(OR('Résultats élèves'!I315&lt;$E$4,'Résultats élèves'!I315="A"),'Groupes de besoin'!A323,"")</f>
        <v/>
      </c>
      <c r="AG323" s="218" t="str">
        <f>IF(AF323="","",'Résultats élèves'!I315)</f>
        <v/>
      </c>
      <c r="AH323" s="219" t="str">
        <f>IF(OR(AND('Résultats élèves'!I315&gt;=$E$4,'Résultats élèves'!I315&lt;=$E$5),'Résultats élèves'!I315="A"),'Groupes de besoin'!A323,"")</f>
        <v/>
      </c>
      <c r="AI323" s="220" t="str">
        <f>IF(AH323="","",'Résultats élèves'!I315)</f>
        <v/>
      </c>
      <c r="AJ323" s="221"/>
      <c r="AK323" s="217" t="str">
        <f>IF(OR('Résultats élèves'!J315&lt;$E$4,'Résultats élèves'!J315="A"),'Groupes de besoin'!A323,"")</f>
        <v/>
      </c>
      <c r="AL323" s="218" t="str">
        <f>IF(AK323="","",'Résultats élèves'!J315)</f>
        <v/>
      </c>
      <c r="AM323" s="219" t="str">
        <f>IF(OR(AND('Résultats élèves'!J315&gt;=$E$4,'Résultats élèves'!J315&lt;=$E$5),'Résultats élèves'!J315="A"),'Groupes de besoin'!A323,"")</f>
        <v/>
      </c>
      <c r="AN323" s="220" t="str">
        <f>IF(AM323="","",'Résultats élèves'!J315)</f>
        <v/>
      </c>
      <c r="AO323" s="221"/>
      <c r="AP323" s="217" t="str">
        <f>IF(OR('Résultats élèves'!K315&lt;$E$4,'Résultats élèves'!K315="A"),'Groupes de besoin'!A323,"")</f>
        <v/>
      </c>
      <c r="AQ323" s="218" t="str">
        <f>IF(AP323="","",'Résultats élèves'!K315)</f>
        <v/>
      </c>
      <c r="AR323" s="219" t="str">
        <f>IF(OR(AND('Résultats élèves'!K315&gt;=$E$4,'Résultats élèves'!K315&lt;=$E$5),'Résultats élèves'!K315="A"),'Groupes de besoin'!A323,"")</f>
        <v/>
      </c>
      <c r="AS323" s="220" t="str">
        <f>IF(AR323="","",'Résultats élèves'!K315)</f>
        <v/>
      </c>
      <c r="AT323" s="221"/>
      <c r="AU323" s="217" t="str">
        <f>IF(OR('Résultats élèves'!L315&lt;$E$4,'Résultats élèves'!L315="A"),'Groupes de besoin'!A323,"")</f>
        <v/>
      </c>
      <c r="AV323" s="218" t="str">
        <f>IF(AU323="","",'Résultats élèves'!L315)</f>
        <v/>
      </c>
      <c r="AW323" s="219" t="str">
        <f>IF(OR(AND('Résultats élèves'!L315&gt;=$E$4,'Résultats élèves'!L315&lt;=$E$5),'Résultats élèves'!L315="A"),'Groupes de besoin'!A323,"")</f>
        <v/>
      </c>
      <c r="AX323" s="220" t="str">
        <f>IF(AW323="","",'Résultats élèves'!L315)</f>
        <v/>
      </c>
      <c r="AY323" s="221"/>
      <c r="AZ323" s="217" t="str">
        <f>IF(OR('Résultats élèves'!M315&lt;$E$4,'Résultats élèves'!M315="A"),'Groupes de besoin'!A323,"")</f>
        <v/>
      </c>
      <c r="BA323" s="218" t="str">
        <f>IF(AZ323="","",'Résultats élèves'!M315)</f>
        <v/>
      </c>
      <c r="BB323" s="219" t="str">
        <f>IF(OR(AND('Résultats élèves'!M315&gt;=$E$4,'Résultats élèves'!M315&lt;=$E$5),'Résultats élèves'!M315="A"),'Groupes de besoin'!A323,"")</f>
        <v/>
      </c>
      <c r="BC323" s="220" t="str">
        <f>IF(BB323="","",'Résultats élèves'!M315)</f>
        <v/>
      </c>
    </row>
    <row r="324" spans="1:55" s="225" customFormat="1">
      <c r="A324" s="227" t="str">
        <f>IF(Accueil!F325="","",Accueil!F325)</f>
        <v/>
      </c>
      <c r="B324" s="217" t="str">
        <f>IF(OR('Résultats élèves'!D316&lt;$E$4,'Résultats élèves'!D316="A"),'Groupes de besoin'!A324,"")</f>
        <v/>
      </c>
      <c r="C324" s="218" t="str">
        <f>IF(B324="","",'Résultats élèves'!D316)</f>
        <v/>
      </c>
      <c r="D324" s="219" t="str">
        <f>IF(OR(AND('Résultats élèves'!D316&gt;=$E$4,'Résultats élèves'!D316&lt;=$E$5),'Résultats élèves'!D316="A"),'Groupes de besoin'!A324,"")</f>
        <v/>
      </c>
      <c r="E324" s="220" t="str">
        <f>IF(D324="","",'Résultats élèves'!D316)</f>
        <v/>
      </c>
      <c r="F324" s="221"/>
      <c r="G324" s="217" t="str">
        <f>IF(OR('Résultats élèves'!E316&lt;$E$4,'Résultats élèves'!E316="A"),'Groupes de besoin'!A324,"")</f>
        <v/>
      </c>
      <c r="H324" s="218" t="str">
        <f>IF(G324="","",'Résultats élèves'!E316)</f>
        <v/>
      </c>
      <c r="I324" s="219" t="str">
        <f>IF(OR(AND('Résultats élèves'!E316&gt;=$E$4,'Résultats élèves'!E316&lt;=$E$5),'Résultats élèves'!E316="A"),'Groupes de besoin'!A324,"")</f>
        <v/>
      </c>
      <c r="J324" s="220" t="str">
        <f>IF(I324="","",'Résultats élèves'!E316)</f>
        <v/>
      </c>
      <c r="K324" s="221"/>
      <c r="L324" s="217" t="str">
        <f>IF(OR('Résultats élèves'!F316&lt;$E$4,'Résultats élèves'!F316="A"),'Groupes de besoin'!A324,"")</f>
        <v/>
      </c>
      <c r="M324" s="218" t="str">
        <f>IF(L324="","",'Résultats élèves'!F316)</f>
        <v/>
      </c>
      <c r="N324" s="219" t="str">
        <f>IF(OR(AND('Résultats élèves'!F316&gt;=$E$4,'Résultats élèves'!F316&lt;=$E$5),'Résultats élèves'!F316="A"),'Groupes de besoin'!A324,"")</f>
        <v/>
      </c>
      <c r="O324" s="220" t="str">
        <f>IF(N324="","",'Résultats élèves'!F316)</f>
        <v/>
      </c>
      <c r="P324" s="221"/>
      <c r="Q324" s="217" t="str">
        <f>IF(OR('Résultats élèves'!G316&lt;$E$4,'Résultats élèves'!G316="A"),'Groupes de besoin'!A324,"")</f>
        <v/>
      </c>
      <c r="R324" s="218" t="str">
        <f>IF(Q324="","",'Résultats élèves'!G316)</f>
        <v/>
      </c>
      <c r="S324" s="219" t="str">
        <f>IF(OR(AND('Résultats élèves'!G316&gt;=$E$4,'Résultats élèves'!G316&lt;=$E$5),'Résultats élèves'!G316="A"),'Groupes de besoin'!A324,"")</f>
        <v/>
      </c>
      <c r="T324" s="220" t="str">
        <f>IF(S324="","",'Résultats élèves'!G316)</f>
        <v/>
      </c>
      <c r="U324" s="221"/>
      <c r="V324" s="217" t="str">
        <f>IF(OR('Résultats élèves'!H316&lt;$E$4,'Résultats élèves'!H316="A"),'Groupes de besoin'!A324,"")</f>
        <v/>
      </c>
      <c r="W324" s="218" t="str">
        <f>IF(V324="","",'Résultats élèves'!H316)</f>
        <v/>
      </c>
      <c r="X324" s="219" t="str">
        <f>IF(OR(AND('Résultats élèves'!H316&gt;=$E$4,'Résultats élèves'!H316&lt;=$E$5),'Résultats élèves'!H316="A"),'Groupes de besoin'!A324,"")</f>
        <v/>
      </c>
      <c r="Y324" s="220" t="str">
        <f>IF(X324="","",'Résultats élèves'!H316)</f>
        <v/>
      </c>
      <c r="Z324" s="222"/>
      <c r="AA324" s="223">
        <f t="shared" si="5"/>
        <v>24</v>
      </c>
      <c r="AB324" s="224">
        <f t="shared" si="6"/>
        <v>20</v>
      </c>
      <c r="AC324" s="291" t="str">
        <f>IF(AA324&lt;$AA$9,#REF!,"")</f>
        <v/>
      </c>
      <c r="AD324" s="291"/>
      <c r="AE324" s="226"/>
      <c r="AF324" s="217" t="str">
        <f>IF(OR('Résultats élèves'!I316&lt;$E$4,'Résultats élèves'!I316="A"),'Groupes de besoin'!A324,"")</f>
        <v/>
      </c>
      <c r="AG324" s="218" t="str">
        <f>IF(AF324="","",'Résultats élèves'!I316)</f>
        <v/>
      </c>
      <c r="AH324" s="219" t="str">
        <f>IF(OR(AND('Résultats élèves'!I316&gt;=$E$4,'Résultats élèves'!I316&lt;=$E$5),'Résultats élèves'!I316="A"),'Groupes de besoin'!A324,"")</f>
        <v/>
      </c>
      <c r="AI324" s="220" t="str">
        <f>IF(AH324="","",'Résultats élèves'!I316)</f>
        <v/>
      </c>
      <c r="AJ324" s="221"/>
      <c r="AK324" s="217" t="str">
        <f>IF(OR('Résultats élèves'!J316&lt;$E$4,'Résultats élèves'!J316="A"),'Groupes de besoin'!A324,"")</f>
        <v/>
      </c>
      <c r="AL324" s="218" t="str">
        <f>IF(AK324="","",'Résultats élèves'!J316)</f>
        <v/>
      </c>
      <c r="AM324" s="219" t="str">
        <f>IF(OR(AND('Résultats élèves'!J316&gt;=$E$4,'Résultats élèves'!J316&lt;=$E$5),'Résultats élèves'!J316="A"),'Groupes de besoin'!A324,"")</f>
        <v/>
      </c>
      <c r="AN324" s="220" t="str">
        <f>IF(AM324="","",'Résultats élèves'!J316)</f>
        <v/>
      </c>
      <c r="AO324" s="221"/>
      <c r="AP324" s="217" t="str">
        <f>IF(OR('Résultats élèves'!K316&lt;$E$4,'Résultats élèves'!K316="A"),'Groupes de besoin'!A324,"")</f>
        <v/>
      </c>
      <c r="AQ324" s="218" t="str">
        <f>IF(AP324="","",'Résultats élèves'!K316)</f>
        <v/>
      </c>
      <c r="AR324" s="219" t="str">
        <f>IF(OR(AND('Résultats élèves'!K316&gt;=$E$4,'Résultats élèves'!K316&lt;=$E$5),'Résultats élèves'!K316="A"),'Groupes de besoin'!A324,"")</f>
        <v/>
      </c>
      <c r="AS324" s="220" t="str">
        <f>IF(AR324="","",'Résultats élèves'!K316)</f>
        <v/>
      </c>
      <c r="AT324" s="221"/>
      <c r="AU324" s="217" t="str">
        <f>IF(OR('Résultats élèves'!L316&lt;$E$4,'Résultats élèves'!L316="A"),'Groupes de besoin'!A324,"")</f>
        <v/>
      </c>
      <c r="AV324" s="218" t="str">
        <f>IF(AU324="","",'Résultats élèves'!L316)</f>
        <v/>
      </c>
      <c r="AW324" s="219" t="str">
        <f>IF(OR(AND('Résultats élèves'!L316&gt;=$E$4,'Résultats élèves'!L316&lt;=$E$5),'Résultats élèves'!L316="A"),'Groupes de besoin'!A324,"")</f>
        <v/>
      </c>
      <c r="AX324" s="220" t="str">
        <f>IF(AW324="","",'Résultats élèves'!L316)</f>
        <v/>
      </c>
      <c r="AY324" s="221"/>
      <c r="AZ324" s="217" t="str">
        <f>IF(OR('Résultats élèves'!M316&lt;$E$4,'Résultats élèves'!M316="A"),'Groupes de besoin'!A324,"")</f>
        <v/>
      </c>
      <c r="BA324" s="218" t="str">
        <f>IF(AZ324="","",'Résultats élèves'!M316)</f>
        <v/>
      </c>
      <c r="BB324" s="219" t="str">
        <f>IF(OR(AND('Résultats élèves'!M316&gt;=$E$4,'Résultats élèves'!M316&lt;=$E$5),'Résultats élèves'!M316="A"),'Groupes de besoin'!A324,"")</f>
        <v/>
      </c>
      <c r="BC324" s="220" t="str">
        <f>IF(BB324="","",'Résultats élèves'!M316)</f>
        <v/>
      </c>
    </row>
    <row r="325" spans="1:55" s="225" customFormat="1">
      <c r="A325" s="227" t="str">
        <f>IF(Accueil!F326="","",Accueil!F326)</f>
        <v/>
      </c>
      <c r="B325" s="217" t="str">
        <f>IF(OR('Résultats élèves'!D317&lt;$E$4,'Résultats élèves'!D317="A"),'Groupes de besoin'!A325,"")</f>
        <v/>
      </c>
      <c r="C325" s="218" t="str">
        <f>IF(B325="","",'Résultats élèves'!D317)</f>
        <v/>
      </c>
      <c r="D325" s="219" t="str">
        <f>IF(OR(AND('Résultats élèves'!D317&gt;=$E$4,'Résultats élèves'!D317&lt;=$E$5),'Résultats élèves'!D317="A"),'Groupes de besoin'!A325,"")</f>
        <v/>
      </c>
      <c r="E325" s="220" t="str">
        <f>IF(D325="","",'Résultats élèves'!D317)</f>
        <v/>
      </c>
      <c r="F325" s="221"/>
      <c r="G325" s="217" t="str">
        <f>IF(OR('Résultats élèves'!E317&lt;$E$4,'Résultats élèves'!E317="A"),'Groupes de besoin'!A325,"")</f>
        <v/>
      </c>
      <c r="H325" s="218" t="str">
        <f>IF(G325="","",'Résultats élèves'!E317)</f>
        <v/>
      </c>
      <c r="I325" s="219" t="str">
        <f>IF(OR(AND('Résultats élèves'!E317&gt;=$E$4,'Résultats élèves'!E317&lt;=$E$5),'Résultats élèves'!E317="A"),'Groupes de besoin'!A325,"")</f>
        <v/>
      </c>
      <c r="J325" s="220" t="str">
        <f>IF(I325="","",'Résultats élèves'!E317)</f>
        <v/>
      </c>
      <c r="K325" s="221"/>
      <c r="L325" s="217" t="str">
        <f>IF(OR('Résultats élèves'!F317&lt;$E$4,'Résultats élèves'!F317="A"),'Groupes de besoin'!A325,"")</f>
        <v/>
      </c>
      <c r="M325" s="218" t="str">
        <f>IF(L325="","",'Résultats élèves'!F317)</f>
        <v/>
      </c>
      <c r="N325" s="219" t="str">
        <f>IF(OR(AND('Résultats élèves'!F317&gt;=$E$4,'Résultats élèves'!F317&lt;=$E$5),'Résultats élèves'!F317="A"),'Groupes de besoin'!A325,"")</f>
        <v/>
      </c>
      <c r="O325" s="220" t="str">
        <f>IF(N325="","",'Résultats élèves'!F317)</f>
        <v/>
      </c>
      <c r="P325" s="221"/>
      <c r="Q325" s="217" t="str">
        <f>IF(OR('Résultats élèves'!G317&lt;$E$4,'Résultats élèves'!G317="A"),'Groupes de besoin'!A325,"")</f>
        <v/>
      </c>
      <c r="R325" s="218" t="str">
        <f>IF(Q325="","",'Résultats élèves'!G317)</f>
        <v/>
      </c>
      <c r="S325" s="219" t="str">
        <f>IF(OR(AND('Résultats élèves'!G317&gt;=$E$4,'Résultats élèves'!G317&lt;=$E$5),'Résultats élèves'!G317="A"),'Groupes de besoin'!A325,"")</f>
        <v/>
      </c>
      <c r="T325" s="220" t="str">
        <f>IF(S325="","",'Résultats élèves'!G317)</f>
        <v/>
      </c>
      <c r="U325" s="221"/>
      <c r="V325" s="217" t="str">
        <f>IF(OR('Résultats élèves'!H317&lt;$E$4,'Résultats élèves'!H317="A"),'Groupes de besoin'!A325,"")</f>
        <v/>
      </c>
      <c r="W325" s="218" t="str">
        <f>IF(V325="","",'Résultats élèves'!H317)</f>
        <v/>
      </c>
      <c r="X325" s="219" t="str">
        <f>IF(OR(AND('Résultats élèves'!H317&gt;=$E$4,'Résultats élèves'!H317&lt;=$E$5),'Résultats élèves'!H317="A"),'Groupes de besoin'!A325,"")</f>
        <v/>
      </c>
      <c r="Y325" s="220" t="str">
        <f>IF(X325="","",'Résultats élèves'!H317)</f>
        <v/>
      </c>
      <c r="Z325" s="222"/>
      <c r="AA325" s="223">
        <f t="shared" si="5"/>
        <v>24</v>
      </c>
      <c r="AB325" s="224">
        <f t="shared" si="6"/>
        <v>20</v>
      </c>
      <c r="AC325" s="291" t="str">
        <f>IF(AA325&lt;$AA$9,#REF!,"")</f>
        <v/>
      </c>
      <c r="AD325" s="291"/>
      <c r="AE325" s="226"/>
      <c r="AF325" s="217" t="str">
        <f>IF(OR('Résultats élèves'!I317&lt;$E$4,'Résultats élèves'!I317="A"),'Groupes de besoin'!A325,"")</f>
        <v/>
      </c>
      <c r="AG325" s="218" t="str">
        <f>IF(AF325="","",'Résultats élèves'!I317)</f>
        <v/>
      </c>
      <c r="AH325" s="219" t="str">
        <f>IF(OR(AND('Résultats élèves'!I317&gt;=$E$4,'Résultats élèves'!I317&lt;=$E$5),'Résultats élèves'!I317="A"),'Groupes de besoin'!A325,"")</f>
        <v/>
      </c>
      <c r="AI325" s="220" t="str">
        <f>IF(AH325="","",'Résultats élèves'!I317)</f>
        <v/>
      </c>
      <c r="AJ325" s="221"/>
      <c r="AK325" s="217" t="str">
        <f>IF(OR('Résultats élèves'!J317&lt;$E$4,'Résultats élèves'!J317="A"),'Groupes de besoin'!A325,"")</f>
        <v/>
      </c>
      <c r="AL325" s="218" t="str">
        <f>IF(AK325="","",'Résultats élèves'!J317)</f>
        <v/>
      </c>
      <c r="AM325" s="219" t="str">
        <f>IF(OR(AND('Résultats élèves'!J317&gt;=$E$4,'Résultats élèves'!J317&lt;=$E$5),'Résultats élèves'!J317="A"),'Groupes de besoin'!A325,"")</f>
        <v/>
      </c>
      <c r="AN325" s="220" t="str">
        <f>IF(AM325="","",'Résultats élèves'!J317)</f>
        <v/>
      </c>
      <c r="AO325" s="221"/>
      <c r="AP325" s="217" t="str">
        <f>IF(OR('Résultats élèves'!K317&lt;$E$4,'Résultats élèves'!K317="A"),'Groupes de besoin'!A325,"")</f>
        <v/>
      </c>
      <c r="AQ325" s="218" t="str">
        <f>IF(AP325="","",'Résultats élèves'!K317)</f>
        <v/>
      </c>
      <c r="AR325" s="219" t="str">
        <f>IF(OR(AND('Résultats élèves'!K317&gt;=$E$4,'Résultats élèves'!K317&lt;=$E$5),'Résultats élèves'!K317="A"),'Groupes de besoin'!A325,"")</f>
        <v/>
      </c>
      <c r="AS325" s="220" t="str">
        <f>IF(AR325="","",'Résultats élèves'!K317)</f>
        <v/>
      </c>
      <c r="AT325" s="221"/>
      <c r="AU325" s="217" t="str">
        <f>IF(OR('Résultats élèves'!L317&lt;$E$4,'Résultats élèves'!L317="A"),'Groupes de besoin'!A325,"")</f>
        <v/>
      </c>
      <c r="AV325" s="218" t="str">
        <f>IF(AU325="","",'Résultats élèves'!L317)</f>
        <v/>
      </c>
      <c r="AW325" s="219" t="str">
        <f>IF(OR(AND('Résultats élèves'!L317&gt;=$E$4,'Résultats élèves'!L317&lt;=$E$5),'Résultats élèves'!L317="A"),'Groupes de besoin'!A325,"")</f>
        <v/>
      </c>
      <c r="AX325" s="220" t="str">
        <f>IF(AW325="","",'Résultats élèves'!L317)</f>
        <v/>
      </c>
      <c r="AY325" s="221"/>
      <c r="AZ325" s="217" t="str">
        <f>IF(OR('Résultats élèves'!M317&lt;$E$4,'Résultats élèves'!M317="A"),'Groupes de besoin'!A325,"")</f>
        <v/>
      </c>
      <c r="BA325" s="218" t="str">
        <f>IF(AZ325="","",'Résultats élèves'!M317)</f>
        <v/>
      </c>
      <c r="BB325" s="219" t="str">
        <f>IF(OR(AND('Résultats élèves'!M317&gt;=$E$4,'Résultats élèves'!M317&lt;=$E$5),'Résultats élèves'!M317="A"),'Groupes de besoin'!A325,"")</f>
        <v/>
      </c>
      <c r="BC325" s="220" t="str">
        <f>IF(BB325="","",'Résultats élèves'!M317)</f>
        <v/>
      </c>
    </row>
    <row r="326" spans="1:55" s="225" customFormat="1">
      <c r="A326" s="227" t="str">
        <f>IF(Accueil!F327="","",Accueil!F327)</f>
        <v/>
      </c>
      <c r="B326" s="217" t="str">
        <f>IF(OR('Résultats élèves'!D318&lt;$E$4,'Résultats élèves'!D318="A"),'Groupes de besoin'!A326,"")</f>
        <v/>
      </c>
      <c r="C326" s="218" t="str">
        <f>IF(B326="","",'Résultats élèves'!D318)</f>
        <v/>
      </c>
      <c r="D326" s="219" t="str">
        <f>IF(OR(AND('Résultats élèves'!D318&gt;=$E$4,'Résultats élèves'!D318&lt;=$E$5),'Résultats élèves'!D318="A"),'Groupes de besoin'!A326,"")</f>
        <v/>
      </c>
      <c r="E326" s="220" t="str">
        <f>IF(D326="","",'Résultats élèves'!D318)</f>
        <v/>
      </c>
      <c r="F326" s="221"/>
      <c r="G326" s="217" t="str">
        <f>IF(OR('Résultats élèves'!E318&lt;$E$4,'Résultats élèves'!E318="A"),'Groupes de besoin'!A326,"")</f>
        <v/>
      </c>
      <c r="H326" s="218" t="str">
        <f>IF(G326="","",'Résultats élèves'!E318)</f>
        <v/>
      </c>
      <c r="I326" s="219" t="str">
        <f>IF(OR(AND('Résultats élèves'!E318&gt;=$E$4,'Résultats élèves'!E318&lt;=$E$5),'Résultats élèves'!E318="A"),'Groupes de besoin'!A326,"")</f>
        <v/>
      </c>
      <c r="J326" s="220" t="str">
        <f>IF(I326="","",'Résultats élèves'!E318)</f>
        <v/>
      </c>
      <c r="K326" s="221"/>
      <c r="L326" s="217" t="str">
        <f>IF(OR('Résultats élèves'!F318&lt;$E$4,'Résultats élèves'!F318="A"),'Groupes de besoin'!A326,"")</f>
        <v/>
      </c>
      <c r="M326" s="218" t="str">
        <f>IF(L326="","",'Résultats élèves'!F318)</f>
        <v/>
      </c>
      <c r="N326" s="219" t="str">
        <f>IF(OR(AND('Résultats élèves'!F318&gt;=$E$4,'Résultats élèves'!F318&lt;=$E$5),'Résultats élèves'!F318="A"),'Groupes de besoin'!A326,"")</f>
        <v/>
      </c>
      <c r="O326" s="220" t="str">
        <f>IF(N326="","",'Résultats élèves'!F318)</f>
        <v/>
      </c>
      <c r="P326" s="221"/>
      <c r="Q326" s="217" t="str">
        <f>IF(OR('Résultats élèves'!G318&lt;$E$4,'Résultats élèves'!G318="A"),'Groupes de besoin'!A326,"")</f>
        <v/>
      </c>
      <c r="R326" s="218" t="str">
        <f>IF(Q326="","",'Résultats élèves'!G318)</f>
        <v/>
      </c>
      <c r="S326" s="219" t="str">
        <f>IF(OR(AND('Résultats élèves'!G318&gt;=$E$4,'Résultats élèves'!G318&lt;=$E$5),'Résultats élèves'!G318="A"),'Groupes de besoin'!A326,"")</f>
        <v/>
      </c>
      <c r="T326" s="220" t="str">
        <f>IF(S326="","",'Résultats élèves'!G318)</f>
        <v/>
      </c>
      <c r="U326" s="221"/>
      <c r="V326" s="217" t="str">
        <f>IF(OR('Résultats élèves'!H318&lt;$E$4,'Résultats élèves'!H318="A"),'Groupes de besoin'!A326,"")</f>
        <v/>
      </c>
      <c r="W326" s="218" t="str">
        <f>IF(V326="","",'Résultats élèves'!H318)</f>
        <v/>
      </c>
      <c r="X326" s="219" t="str">
        <f>IF(OR(AND('Résultats élèves'!H318&gt;=$E$4,'Résultats élèves'!H318&lt;=$E$5),'Résultats élèves'!H318="A"),'Groupes de besoin'!A326,"")</f>
        <v/>
      </c>
      <c r="Y326" s="220" t="str">
        <f>IF(X326="","",'Résultats élèves'!H318)</f>
        <v/>
      </c>
      <c r="Z326" s="222"/>
      <c r="AA326" s="223">
        <f t="shared" si="5"/>
        <v>24</v>
      </c>
      <c r="AB326" s="224">
        <f t="shared" si="6"/>
        <v>20</v>
      </c>
      <c r="AC326" s="291" t="str">
        <f>IF(AA326&lt;$AA$9,#REF!,"")</f>
        <v/>
      </c>
      <c r="AD326" s="291"/>
      <c r="AE326" s="226"/>
      <c r="AF326" s="217" t="str">
        <f>IF(OR('Résultats élèves'!I318&lt;$E$4,'Résultats élèves'!I318="A"),'Groupes de besoin'!A326,"")</f>
        <v/>
      </c>
      <c r="AG326" s="218" t="str">
        <f>IF(AF326="","",'Résultats élèves'!I318)</f>
        <v/>
      </c>
      <c r="AH326" s="219" t="str">
        <f>IF(OR(AND('Résultats élèves'!I318&gt;=$E$4,'Résultats élèves'!I318&lt;=$E$5),'Résultats élèves'!I318="A"),'Groupes de besoin'!A326,"")</f>
        <v/>
      </c>
      <c r="AI326" s="220" t="str">
        <f>IF(AH326="","",'Résultats élèves'!I318)</f>
        <v/>
      </c>
      <c r="AJ326" s="221"/>
      <c r="AK326" s="217" t="str">
        <f>IF(OR('Résultats élèves'!J318&lt;$E$4,'Résultats élèves'!J318="A"),'Groupes de besoin'!A326,"")</f>
        <v/>
      </c>
      <c r="AL326" s="218" t="str">
        <f>IF(AK326="","",'Résultats élèves'!J318)</f>
        <v/>
      </c>
      <c r="AM326" s="219" t="str">
        <f>IF(OR(AND('Résultats élèves'!J318&gt;=$E$4,'Résultats élèves'!J318&lt;=$E$5),'Résultats élèves'!J318="A"),'Groupes de besoin'!A326,"")</f>
        <v/>
      </c>
      <c r="AN326" s="220" t="str">
        <f>IF(AM326="","",'Résultats élèves'!J318)</f>
        <v/>
      </c>
      <c r="AO326" s="221"/>
      <c r="AP326" s="217" t="str">
        <f>IF(OR('Résultats élèves'!K318&lt;$E$4,'Résultats élèves'!K318="A"),'Groupes de besoin'!A326,"")</f>
        <v/>
      </c>
      <c r="AQ326" s="218" t="str">
        <f>IF(AP326="","",'Résultats élèves'!K318)</f>
        <v/>
      </c>
      <c r="AR326" s="219" t="str">
        <f>IF(OR(AND('Résultats élèves'!K318&gt;=$E$4,'Résultats élèves'!K318&lt;=$E$5),'Résultats élèves'!K318="A"),'Groupes de besoin'!A326,"")</f>
        <v/>
      </c>
      <c r="AS326" s="220" t="str">
        <f>IF(AR326="","",'Résultats élèves'!K318)</f>
        <v/>
      </c>
      <c r="AT326" s="221"/>
      <c r="AU326" s="217" t="str">
        <f>IF(OR('Résultats élèves'!L318&lt;$E$4,'Résultats élèves'!L318="A"),'Groupes de besoin'!A326,"")</f>
        <v/>
      </c>
      <c r="AV326" s="218" t="str">
        <f>IF(AU326="","",'Résultats élèves'!L318)</f>
        <v/>
      </c>
      <c r="AW326" s="219" t="str">
        <f>IF(OR(AND('Résultats élèves'!L318&gt;=$E$4,'Résultats élèves'!L318&lt;=$E$5),'Résultats élèves'!L318="A"),'Groupes de besoin'!A326,"")</f>
        <v/>
      </c>
      <c r="AX326" s="220" t="str">
        <f>IF(AW326="","",'Résultats élèves'!L318)</f>
        <v/>
      </c>
      <c r="AY326" s="221"/>
      <c r="AZ326" s="217" t="str">
        <f>IF(OR('Résultats élèves'!M318&lt;$E$4,'Résultats élèves'!M318="A"),'Groupes de besoin'!A326,"")</f>
        <v/>
      </c>
      <c r="BA326" s="218" t="str">
        <f>IF(AZ326="","",'Résultats élèves'!M318)</f>
        <v/>
      </c>
      <c r="BB326" s="219" t="str">
        <f>IF(OR(AND('Résultats élèves'!M318&gt;=$E$4,'Résultats élèves'!M318&lt;=$E$5),'Résultats élèves'!M318="A"),'Groupes de besoin'!A326,"")</f>
        <v/>
      </c>
      <c r="BC326" s="220" t="str">
        <f>IF(BB326="","",'Résultats élèves'!M318)</f>
        <v/>
      </c>
    </row>
    <row r="327" spans="1:55" s="225" customFormat="1">
      <c r="A327" s="227" t="str">
        <f>IF(Accueil!F328="","",Accueil!F328)</f>
        <v/>
      </c>
      <c r="B327" s="217" t="str">
        <f>IF(OR('Résultats élèves'!D319&lt;$E$4,'Résultats élèves'!D319="A"),'Groupes de besoin'!A327,"")</f>
        <v/>
      </c>
      <c r="C327" s="218" t="str">
        <f>IF(B327="","",'Résultats élèves'!D319)</f>
        <v/>
      </c>
      <c r="D327" s="219" t="str">
        <f>IF(OR(AND('Résultats élèves'!D319&gt;=$E$4,'Résultats élèves'!D319&lt;=$E$5),'Résultats élèves'!D319="A"),'Groupes de besoin'!A327,"")</f>
        <v/>
      </c>
      <c r="E327" s="220" t="str">
        <f>IF(D327="","",'Résultats élèves'!D319)</f>
        <v/>
      </c>
      <c r="F327" s="221"/>
      <c r="G327" s="217" t="str">
        <f>IF(OR('Résultats élèves'!E319&lt;$E$4,'Résultats élèves'!E319="A"),'Groupes de besoin'!A327,"")</f>
        <v/>
      </c>
      <c r="H327" s="218" t="str">
        <f>IF(G327="","",'Résultats élèves'!E319)</f>
        <v/>
      </c>
      <c r="I327" s="219" t="str">
        <f>IF(OR(AND('Résultats élèves'!E319&gt;=$E$4,'Résultats élèves'!E319&lt;=$E$5),'Résultats élèves'!E319="A"),'Groupes de besoin'!A327,"")</f>
        <v/>
      </c>
      <c r="J327" s="220" t="str">
        <f>IF(I327="","",'Résultats élèves'!E319)</f>
        <v/>
      </c>
      <c r="K327" s="221"/>
      <c r="L327" s="217" t="str">
        <f>IF(OR('Résultats élèves'!F319&lt;$E$4,'Résultats élèves'!F319="A"),'Groupes de besoin'!A327,"")</f>
        <v/>
      </c>
      <c r="M327" s="218" t="str">
        <f>IF(L327="","",'Résultats élèves'!F319)</f>
        <v/>
      </c>
      <c r="N327" s="219" t="str">
        <f>IF(OR(AND('Résultats élèves'!F319&gt;=$E$4,'Résultats élèves'!F319&lt;=$E$5),'Résultats élèves'!F319="A"),'Groupes de besoin'!A327,"")</f>
        <v/>
      </c>
      <c r="O327" s="220" t="str">
        <f>IF(N327="","",'Résultats élèves'!F319)</f>
        <v/>
      </c>
      <c r="P327" s="221"/>
      <c r="Q327" s="217" t="str">
        <f>IF(OR('Résultats élèves'!G319&lt;$E$4,'Résultats élèves'!G319="A"),'Groupes de besoin'!A327,"")</f>
        <v/>
      </c>
      <c r="R327" s="218" t="str">
        <f>IF(Q327="","",'Résultats élèves'!G319)</f>
        <v/>
      </c>
      <c r="S327" s="219" t="str">
        <f>IF(OR(AND('Résultats élèves'!G319&gt;=$E$4,'Résultats élèves'!G319&lt;=$E$5),'Résultats élèves'!G319="A"),'Groupes de besoin'!A327,"")</f>
        <v/>
      </c>
      <c r="T327" s="220" t="str">
        <f>IF(S327="","",'Résultats élèves'!G319)</f>
        <v/>
      </c>
      <c r="U327" s="221"/>
      <c r="V327" s="217" t="str">
        <f>IF(OR('Résultats élèves'!H319&lt;$E$4,'Résultats élèves'!H319="A"),'Groupes de besoin'!A327,"")</f>
        <v/>
      </c>
      <c r="W327" s="218" t="str">
        <f>IF(V327="","",'Résultats élèves'!H319)</f>
        <v/>
      </c>
      <c r="X327" s="219" t="str">
        <f>IF(OR(AND('Résultats élèves'!H319&gt;=$E$4,'Résultats élèves'!H319&lt;=$E$5),'Résultats élèves'!H319="A"),'Groupes de besoin'!A327,"")</f>
        <v/>
      </c>
      <c r="Y327" s="220" t="str">
        <f>IF(X327="","",'Résultats élèves'!H319)</f>
        <v/>
      </c>
      <c r="Z327" s="222"/>
      <c r="AA327" s="223">
        <f t="shared" si="5"/>
        <v>24</v>
      </c>
      <c r="AB327" s="224">
        <f t="shared" si="6"/>
        <v>20</v>
      </c>
      <c r="AC327" s="291" t="str">
        <f>IF(AA327&lt;$AA$9,#REF!,"")</f>
        <v/>
      </c>
      <c r="AD327" s="291"/>
      <c r="AE327" s="226"/>
      <c r="AF327" s="217" t="str">
        <f>IF(OR('Résultats élèves'!I319&lt;$E$4,'Résultats élèves'!I319="A"),'Groupes de besoin'!A327,"")</f>
        <v/>
      </c>
      <c r="AG327" s="218" t="str">
        <f>IF(AF327="","",'Résultats élèves'!I319)</f>
        <v/>
      </c>
      <c r="AH327" s="219" t="str">
        <f>IF(OR(AND('Résultats élèves'!I319&gt;=$E$4,'Résultats élèves'!I319&lt;=$E$5),'Résultats élèves'!I319="A"),'Groupes de besoin'!A327,"")</f>
        <v/>
      </c>
      <c r="AI327" s="220" t="str">
        <f>IF(AH327="","",'Résultats élèves'!I319)</f>
        <v/>
      </c>
      <c r="AJ327" s="221"/>
      <c r="AK327" s="217" t="str">
        <f>IF(OR('Résultats élèves'!J319&lt;$E$4,'Résultats élèves'!J319="A"),'Groupes de besoin'!A327,"")</f>
        <v/>
      </c>
      <c r="AL327" s="218" t="str">
        <f>IF(AK327="","",'Résultats élèves'!J319)</f>
        <v/>
      </c>
      <c r="AM327" s="219" t="str">
        <f>IF(OR(AND('Résultats élèves'!J319&gt;=$E$4,'Résultats élèves'!J319&lt;=$E$5),'Résultats élèves'!J319="A"),'Groupes de besoin'!A327,"")</f>
        <v/>
      </c>
      <c r="AN327" s="220" t="str">
        <f>IF(AM327="","",'Résultats élèves'!J319)</f>
        <v/>
      </c>
      <c r="AO327" s="221"/>
      <c r="AP327" s="217" t="str">
        <f>IF(OR('Résultats élèves'!K319&lt;$E$4,'Résultats élèves'!K319="A"),'Groupes de besoin'!A327,"")</f>
        <v/>
      </c>
      <c r="AQ327" s="218" t="str">
        <f>IF(AP327="","",'Résultats élèves'!K319)</f>
        <v/>
      </c>
      <c r="AR327" s="219" t="str">
        <f>IF(OR(AND('Résultats élèves'!K319&gt;=$E$4,'Résultats élèves'!K319&lt;=$E$5),'Résultats élèves'!K319="A"),'Groupes de besoin'!A327,"")</f>
        <v/>
      </c>
      <c r="AS327" s="220" t="str">
        <f>IF(AR327="","",'Résultats élèves'!K319)</f>
        <v/>
      </c>
      <c r="AT327" s="221"/>
      <c r="AU327" s="217" t="str">
        <f>IF(OR('Résultats élèves'!L319&lt;$E$4,'Résultats élèves'!L319="A"),'Groupes de besoin'!A327,"")</f>
        <v/>
      </c>
      <c r="AV327" s="218" t="str">
        <f>IF(AU327="","",'Résultats élèves'!L319)</f>
        <v/>
      </c>
      <c r="AW327" s="219" t="str">
        <f>IF(OR(AND('Résultats élèves'!L319&gt;=$E$4,'Résultats élèves'!L319&lt;=$E$5),'Résultats élèves'!L319="A"),'Groupes de besoin'!A327,"")</f>
        <v/>
      </c>
      <c r="AX327" s="220" t="str">
        <f>IF(AW327="","",'Résultats élèves'!L319)</f>
        <v/>
      </c>
      <c r="AY327" s="221"/>
      <c r="AZ327" s="217" t="str">
        <f>IF(OR('Résultats élèves'!M319&lt;$E$4,'Résultats élèves'!M319="A"),'Groupes de besoin'!A327,"")</f>
        <v/>
      </c>
      <c r="BA327" s="218" t="str">
        <f>IF(AZ327="","",'Résultats élèves'!M319)</f>
        <v/>
      </c>
      <c r="BB327" s="219" t="str">
        <f>IF(OR(AND('Résultats élèves'!M319&gt;=$E$4,'Résultats élèves'!M319&lt;=$E$5),'Résultats élèves'!M319="A"),'Groupes de besoin'!A327,"")</f>
        <v/>
      </c>
      <c r="BC327" s="220" t="str">
        <f>IF(BB327="","",'Résultats élèves'!M319)</f>
        <v/>
      </c>
    </row>
    <row r="328" spans="1:55" s="225" customFormat="1">
      <c r="A328" s="227" t="str">
        <f>IF(Accueil!F329="","",Accueil!F329)</f>
        <v/>
      </c>
      <c r="B328" s="217" t="str">
        <f>IF(OR('Résultats élèves'!D320&lt;$E$4,'Résultats élèves'!D320="A"),'Groupes de besoin'!A328,"")</f>
        <v/>
      </c>
      <c r="C328" s="218" t="str">
        <f>IF(B328="","",'Résultats élèves'!D320)</f>
        <v/>
      </c>
      <c r="D328" s="219" t="str">
        <f>IF(OR(AND('Résultats élèves'!D320&gt;=$E$4,'Résultats élèves'!D320&lt;=$E$5),'Résultats élèves'!D320="A"),'Groupes de besoin'!A328,"")</f>
        <v/>
      </c>
      <c r="E328" s="220" t="str">
        <f>IF(D328="","",'Résultats élèves'!D320)</f>
        <v/>
      </c>
      <c r="F328" s="221"/>
      <c r="G328" s="217" t="str">
        <f>IF(OR('Résultats élèves'!E320&lt;$E$4,'Résultats élèves'!E320="A"),'Groupes de besoin'!A328,"")</f>
        <v/>
      </c>
      <c r="H328" s="218" t="str">
        <f>IF(G328="","",'Résultats élèves'!E320)</f>
        <v/>
      </c>
      <c r="I328" s="219" t="str">
        <f>IF(OR(AND('Résultats élèves'!E320&gt;=$E$4,'Résultats élèves'!E320&lt;=$E$5),'Résultats élèves'!E320="A"),'Groupes de besoin'!A328,"")</f>
        <v/>
      </c>
      <c r="J328" s="220" t="str">
        <f>IF(I328="","",'Résultats élèves'!E320)</f>
        <v/>
      </c>
      <c r="K328" s="221"/>
      <c r="L328" s="217" t="str">
        <f>IF(OR('Résultats élèves'!F320&lt;$E$4,'Résultats élèves'!F320="A"),'Groupes de besoin'!A328,"")</f>
        <v/>
      </c>
      <c r="M328" s="218" t="str">
        <f>IF(L328="","",'Résultats élèves'!F320)</f>
        <v/>
      </c>
      <c r="N328" s="219" t="str">
        <f>IF(OR(AND('Résultats élèves'!F320&gt;=$E$4,'Résultats élèves'!F320&lt;=$E$5),'Résultats élèves'!F320="A"),'Groupes de besoin'!A328,"")</f>
        <v/>
      </c>
      <c r="O328" s="220" t="str">
        <f>IF(N328="","",'Résultats élèves'!F320)</f>
        <v/>
      </c>
      <c r="P328" s="221"/>
      <c r="Q328" s="217" t="str">
        <f>IF(OR('Résultats élèves'!G320&lt;$E$4,'Résultats élèves'!G320="A"),'Groupes de besoin'!A328,"")</f>
        <v/>
      </c>
      <c r="R328" s="218" t="str">
        <f>IF(Q328="","",'Résultats élèves'!G320)</f>
        <v/>
      </c>
      <c r="S328" s="219" t="str">
        <f>IF(OR(AND('Résultats élèves'!G320&gt;=$E$4,'Résultats élèves'!G320&lt;=$E$5),'Résultats élèves'!G320="A"),'Groupes de besoin'!A328,"")</f>
        <v/>
      </c>
      <c r="T328" s="220" t="str">
        <f>IF(S328="","",'Résultats élèves'!G320)</f>
        <v/>
      </c>
      <c r="U328" s="221"/>
      <c r="V328" s="217" t="str">
        <f>IF(OR('Résultats élèves'!H320&lt;$E$4,'Résultats élèves'!H320="A"),'Groupes de besoin'!A328,"")</f>
        <v/>
      </c>
      <c r="W328" s="218" t="str">
        <f>IF(V328="","",'Résultats élèves'!H320)</f>
        <v/>
      </c>
      <c r="X328" s="219" t="str">
        <f>IF(OR(AND('Résultats élèves'!H320&gt;=$E$4,'Résultats élèves'!H320&lt;=$E$5),'Résultats élèves'!H320="A"),'Groupes de besoin'!A328,"")</f>
        <v/>
      </c>
      <c r="Y328" s="220" t="str">
        <f>IF(X328="","",'Résultats élèves'!H320)</f>
        <v/>
      </c>
      <c r="Z328" s="222"/>
      <c r="AA328" s="223">
        <f t="shared" si="5"/>
        <v>24</v>
      </c>
      <c r="AB328" s="224">
        <f t="shared" si="6"/>
        <v>20</v>
      </c>
      <c r="AC328" s="291" t="str">
        <f>IF(AA328&lt;$AA$9,#REF!,"")</f>
        <v/>
      </c>
      <c r="AD328" s="291"/>
      <c r="AE328" s="226"/>
      <c r="AF328" s="217" t="str">
        <f>IF(OR('Résultats élèves'!I320&lt;$E$4,'Résultats élèves'!I320="A"),'Groupes de besoin'!A328,"")</f>
        <v/>
      </c>
      <c r="AG328" s="218" t="str">
        <f>IF(AF328="","",'Résultats élèves'!I320)</f>
        <v/>
      </c>
      <c r="AH328" s="219" t="str">
        <f>IF(OR(AND('Résultats élèves'!I320&gt;=$E$4,'Résultats élèves'!I320&lt;=$E$5),'Résultats élèves'!I320="A"),'Groupes de besoin'!A328,"")</f>
        <v/>
      </c>
      <c r="AI328" s="220" t="str">
        <f>IF(AH328="","",'Résultats élèves'!I320)</f>
        <v/>
      </c>
      <c r="AJ328" s="221"/>
      <c r="AK328" s="217" t="str">
        <f>IF(OR('Résultats élèves'!J320&lt;$E$4,'Résultats élèves'!J320="A"),'Groupes de besoin'!A328,"")</f>
        <v/>
      </c>
      <c r="AL328" s="218" t="str">
        <f>IF(AK328="","",'Résultats élèves'!J320)</f>
        <v/>
      </c>
      <c r="AM328" s="219" t="str">
        <f>IF(OR(AND('Résultats élèves'!J320&gt;=$E$4,'Résultats élèves'!J320&lt;=$E$5),'Résultats élèves'!J320="A"),'Groupes de besoin'!A328,"")</f>
        <v/>
      </c>
      <c r="AN328" s="220" t="str">
        <f>IF(AM328="","",'Résultats élèves'!J320)</f>
        <v/>
      </c>
      <c r="AO328" s="221"/>
      <c r="AP328" s="217" t="str">
        <f>IF(OR('Résultats élèves'!K320&lt;$E$4,'Résultats élèves'!K320="A"),'Groupes de besoin'!A328,"")</f>
        <v/>
      </c>
      <c r="AQ328" s="218" t="str">
        <f>IF(AP328="","",'Résultats élèves'!K320)</f>
        <v/>
      </c>
      <c r="AR328" s="219" t="str">
        <f>IF(OR(AND('Résultats élèves'!K320&gt;=$E$4,'Résultats élèves'!K320&lt;=$E$5),'Résultats élèves'!K320="A"),'Groupes de besoin'!A328,"")</f>
        <v/>
      </c>
      <c r="AS328" s="220" t="str">
        <f>IF(AR328="","",'Résultats élèves'!K320)</f>
        <v/>
      </c>
      <c r="AT328" s="221"/>
      <c r="AU328" s="217" t="str">
        <f>IF(OR('Résultats élèves'!L320&lt;$E$4,'Résultats élèves'!L320="A"),'Groupes de besoin'!A328,"")</f>
        <v/>
      </c>
      <c r="AV328" s="218" t="str">
        <f>IF(AU328="","",'Résultats élèves'!L320)</f>
        <v/>
      </c>
      <c r="AW328" s="219" t="str">
        <f>IF(OR(AND('Résultats élèves'!L320&gt;=$E$4,'Résultats élèves'!L320&lt;=$E$5),'Résultats élèves'!L320="A"),'Groupes de besoin'!A328,"")</f>
        <v/>
      </c>
      <c r="AX328" s="220" t="str">
        <f>IF(AW328="","",'Résultats élèves'!L320)</f>
        <v/>
      </c>
      <c r="AY328" s="221"/>
      <c r="AZ328" s="217" t="str">
        <f>IF(OR('Résultats élèves'!M320&lt;$E$4,'Résultats élèves'!M320="A"),'Groupes de besoin'!A328,"")</f>
        <v/>
      </c>
      <c r="BA328" s="218" t="str">
        <f>IF(AZ328="","",'Résultats élèves'!M320)</f>
        <v/>
      </c>
      <c r="BB328" s="219" t="str">
        <f>IF(OR(AND('Résultats élèves'!M320&gt;=$E$4,'Résultats élèves'!M320&lt;=$E$5),'Résultats élèves'!M320="A"),'Groupes de besoin'!A328,"")</f>
        <v/>
      </c>
      <c r="BC328" s="220" t="str">
        <f>IF(BB328="","",'Résultats élèves'!M320)</f>
        <v/>
      </c>
    </row>
    <row r="329" spans="1:55" s="225" customFormat="1">
      <c r="A329" s="227" t="str">
        <f>IF(Accueil!F330="","",Accueil!F330)</f>
        <v/>
      </c>
      <c r="B329" s="217" t="str">
        <f>IF(OR('Résultats élèves'!D321&lt;$E$4,'Résultats élèves'!D321="A"),'Groupes de besoin'!A329,"")</f>
        <v/>
      </c>
      <c r="C329" s="218" t="str">
        <f>IF(B329="","",'Résultats élèves'!D321)</f>
        <v/>
      </c>
      <c r="D329" s="219" t="str">
        <f>IF(OR(AND('Résultats élèves'!D321&gt;=$E$4,'Résultats élèves'!D321&lt;=$E$5),'Résultats élèves'!D321="A"),'Groupes de besoin'!A329,"")</f>
        <v/>
      </c>
      <c r="E329" s="220" t="str">
        <f>IF(D329="","",'Résultats élèves'!D321)</f>
        <v/>
      </c>
      <c r="F329" s="221"/>
      <c r="G329" s="217" t="str">
        <f>IF(OR('Résultats élèves'!E321&lt;$E$4,'Résultats élèves'!E321="A"),'Groupes de besoin'!A329,"")</f>
        <v/>
      </c>
      <c r="H329" s="218" t="str">
        <f>IF(G329="","",'Résultats élèves'!E321)</f>
        <v/>
      </c>
      <c r="I329" s="219" t="str">
        <f>IF(OR(AND('Résultats élèves'!E321&gt;=$E$4,'Résultats élèves'!E321&lt;=$E$5),'Résultats élèves'!E321="A"),'Groupes de besoin'!A329,"")</f>
        <v/>
      </c>
      <c r="J329" s="220" t="str">
        <f>IF(I329="","",'Résultats élèves'!E321)</f>
        <v/>
      </c>
      <c r="K329" s="221"/>
      <c r="L329" s="217" t="str">
        <f>IF(OR('Résultats élèves'!F321&lt;$E$4,'Résultats élèves'!F321="A"),'Groupes de besoin'!A329,"")</f>
        <v/>
      </c>
      <c r="M329" s="218" t="str">
        <f>IF(L329="","",'Résultats élèves'!F321)</f>
        <v/>
      </c>
      <c r="N329" s="219" t="str">
        <f>IF(OR(AND('Résultats élèves'!F321&gt;=$E$4,'Résultats élèves'!F321&lt;=$E$5),'Résultats élèves'!F321="A"),'Groupes de besoin'!A329,"")</f>
        <v/>
      </c>
      <c r="O329" s="220" t="str">
        <f>IF(N329="","",'Résultats élèves'!F321)</f>
        <v/>
      </c>
      <c r="P329" s="221"/>
      <c r="Q329" s="217" t="str">
        <f>IF(OR('Résultats élèves'!G321&lt;$E$4,'Résultats élèves'!G321="A"),'Groupes de besoin'!A329,"")</f>
        <v/>
      </c>
      <c r="R329" s="218" t="str">
        <f>IF(Q329="","",'Résultats élèves'!G321)</f>
        <v/>
      </c>
      <c r="S329" s="219" t="str">
        <f>IF(OR(AND('Résultats élèves'!G321&gt;=$E$4,'Résultats élèves'!G321&lt;=$E$5),'Résultats élèves'!G321="A"),'Groupes de besoin'!A329,"")</f>
        <v/>
      </c>
      <c r="T329" s="220" t="str">
        <f>IF(S329="","",'Résultats élèves'!G321)</f>
        <v/>
      </c>
      <c r="U329" s="221"/>
      <c r="V329" s="217" t="str">
        <f>IF(OR('Résultats élèves'!H321&lt;$E$4,'Résultats élèves'!H321="A"),'Groupes de besoin'!A329,"")</f>
        <v/>
      </c>
      <c r="W329" s="218" t="str">
        <f>IF(V329="","",'Résultats élèves'!H321)</f>
        <v/>
      </c>
      <c r="X329" s="219" t="str">
        <f>IF(OR(AND('Résultats élèves'!H321&gt;=$E$4,'Résultats élèves'!H321&lt;=$E$5),'Résultats élèves'!H321="A"),'Groupes de besoin'!A329,"")</f>
        <v/>
      </c>
      <c r="Y329" s="220" t="str">
        <f>IF(X329="","",'Résultats élèves'!H321)</f>
        <v/>
      </c>
      <c r="Z329" s="222"/>
      <c r="AA329" s="223">
        <f t="shared" si="5"/>
        <v>24</v>
      </c>
      <c r="AB329" s="224">
        <f t="shared" si="6"/>
        <v>20</v>
      </c>
      <c r="AC329" s="291" t="str">
        <f>IF(AA329&lt;$AA$9,#REF!,"")</f>
        <v/>
      </c>
      <c r="AD329" s="291"/>
      <c r="AE329" s="226"/>
      <c r="AF329" s="217" t="str">
        <f>IF(OR('Résultats élèves'!I321&lt;$E$4,'Résultats élèves'!I321="A"),'Groupes de besoin'!A329,"")</f>
        <v/>
      </c>
      <c r="AG329" s="218" t="str">
        <f>IF(AF329="","",'Résultats élèves'!I321)</f>
        <v/>
      </c>
      <c r="AH329" s="219" t="str">
        <f>IF(OR(AND('Résultats élèves'!I321&gt;=$E$4,'Résultats élèves'!I321&lt;=$E$5),'Résultats élèves'!I321="A"),'Groupes de besoin'!A329,"")</f>
        <v/>
      </c>
      <c r="AI329" s="220" t="str">
        <f>IF(AH329="","",'Résultats élèves'!I321)</f>
        <v/>
      </c>
      <c r="AJ329" s="221"/>
      <c r="AK329" s="217" t="str">
        <f>IF(OR('Résultats élèves'!J321&lt;$E$4,'Résultats élèves'!J321="A"),'Groupes de besoin'!A329,"")</f>
        <v/>
      </c>
      <c r="AL329" s="218" t="str">
        <f>IF(AK329="","",'Résultats élèves'!J321)</f>
        <v/>
      </c>
      <c r="AM329" s="219" t="str">
        <f>IF(OR(AND('Résultats élèves'!J321&gt;=$E$4,'Résultats élèves'!J321&lt;=$E$5),'Résultats élèves'!J321="A"),'Groupes de besoin'!A329,"")</f>
        <v/>
      </c>
      <c r="AN329" s="220" t="str">
        <f>IF(AM329="","",'Résultats élèves'!J321)</f>
        <v/>
      </c>
      <c r="AO329" s="221"/>
      <c r="AP329" s="217" t="str">
        <f>IF(OR('Résultats élèves'!K321&lt;$E$4,'Résultats élèves'!K321="A"),'Groupes de besoin'!A329,"")</f>
        <v/>
      </c>
      <c r="AQ329" s="218" t="str">
        <f>IF(AP329="","",'Résultats élèves'!K321)</f>
        <v/>
      </c>
      <c r="AR329" s="219" t="str">
        <f>IF(OR(AND('Résultats élèves'!K321&gt;=$E$4,'Résultats élèves'!K321&lt;=$E$5),'Résultats élèves'!K321="A"),'Groupes de besoin'!A329,"")</f>
        <v/>
      </c>
      <c r="AS329" s="220" t="str">
        <f>IF(AR329="","",'Résultats élèves'!K321)</f>
        <v/>
      </c>
      <c r="AT329" s="221"/>
      <c r="AU329" s="217" t="str">
        <f>IF(OR('Résultats élèves'!L321&lt;$E$4,'Résultats élèves'!L321="A"),'Groupes de besoin'!A329,"")</f>
        <v/>
      </c>
      <c r="AV329" s="218" t="str">
        <f>IF(AU329="","",'Résultats élèves'!L321)</f>
        <v/>
      </c>
      <c r="AW329" s="219" t="str">
        <f>IF(OR(AND('Résultats élèves'!L321&gt;=$E$4,'Résultats élèves'!L321&lt;=$E$5),'Résultats élèves'!L321="A"),'Groupes de besoin'!A329,"")</f>
        <v/>
      </c>
      <c r="AX329" s="220" t="str">
        <f>IF(AW329="","",'Résultats élèves'!L321)</f>
        <v/>
      </c>
      <c r="AY329" s="221"/>
      <c r="AZ329" s="217" t="str">
        <f>IF(OR('Résultats élèves'!M321&lt;$E$4,'Résultats élèves'!M321="A"),'Groupes de besoin'!A329,"")</f>
        <v/>
      </c>
      <c r="BA329" s="218" t="str">
        <f>IF(AZ329="","",'Résultats élèves'!M321)</f>
        <v/>
      </c>
      <c r="BB329" s="219" t="str">
        <f>IF(OR(AND('Résultats élèves'!M321&gt;=$E$4,'Résultats élèves'!M321&lt;=$E$5),'Résultats élèves'!M321="A"),'Groupes de besoin'!A329,"")</f>
        <v/>
      </c>
      <c r="BC329" s="220" t="str">
        <f>IF(BB329="","",'Résultats élèves'!M321)</f>
        <v/>
      </c>
    </row>
    <row r="330" spans="1:55" s="225" customFormat="1">
      <c r="A330" s="227" t="str">
        <f>IF(Accueil!F331="","",Accueil!F331)</f>
        <v/>
      </c>
      <c r="B330" s="217" t="str">
        <f>IF(OR('Résultats élèves'!D322&lt;$E$4,'Résultats élèves'!D322="A"),'Groupes de besoin'!A330,"")</f>
        <v/>
      </c>
      <c r="C330" s="218" t="str">
        <f>IF(B330="","",'Résultats élèves'!D322)</f>
        <v/>
      </c>
      <c r="D330" s="219" t="str">
        <f>IF(OR(AND('Résultats élèves'!D322&gt;=$E$4,'Résultats élèves'!D322&lt;=$E$5),'Résultats élèves'!D322="A"),'Groupes de besoin'!A330,"")</f>
        <v/>
      </c>
      <c r="E330" s="220" t="str">
        <f>IF(D330="","",'Résultats élèves'!D322)</f>
        <v/>
      </c>
      <c r="F330" s="221"/>
      <c r="G330" s="217" t="str">
        <f>IF(OR('Résultats élèves'!E322&lt;$E$4,'Résultats élèves'!E322="A"),'Groupes de besoin'!A330,"")</f>
        <v/>
      </c>
      <c r="H330" s="218" t="str">
        <f>IF(G330="","",'Résultats élèves'!E322)</f>
        <v/>
      </c>
      <c r="I330" s="219" t="str">
        <f>IF(OR(AND('Résultats élèves'!E322&gt;=$E$4,'Résultats élèves'!E322&lt;=$E$5),'Résultats élèves'!E322="A"),'Groupes de besoin'!A330,"")</f>
        <v/>
      </c>
      <c r="J330" s="220" t="str">
        <f>IF(I330="","",'Résultats élèves'!E322)</f>
        <v/>
      </c>
      <c r="K330" s="221"/>
      <c r="L330" s="217" t="str">
        <f>IF(OR('Résultats élèves'!F322&lt;$E$4,'Résultats élèves'!F322="A"),'Groupes de besoin'!A330,"")</f>
        <v/>
      </c>
      <c r="M330" s="218" t="str">
        <f>IF(L330="","",'Résultats élèves'!F322)</f>
        <v/>
      </c>
      <c r="N330" s="219" t="str">
        <f>IF(OR(AND('Résultats élèves'!F322&gt;=$E$4,'Résultats élèves'!F322&lt;=$E$5),'Résultats élèves'!F322="A"),'Groupes de besoin'!A330,"")</f>
        <v/>
      </c>
      <c r="O330" s="220" t="str">
        <f>IF(N330="","",'Résultats élèves'!F322)</f>
        <v/>
      </c>
      <c r="P330" s="221"/>
      <c r="Q330" s="217" t="str">
        <f>IF(OR('Résultats élèves'!G322&lt;$E$4,'Résultats élèves'!G322="A"),'Groupes de besoin'!A330,"")</f>
        <v/>
      </c>
      <c r="R330" s="218" t="str">
        <f>IF(Q330="","",'Résultats élèves'!G322)</f>
        <v/>
      </c>
      <c r="S330" s="219" t="str">
        <f>IF(OR(AND('Résultats élèves'!G322&gt;=$E$4,'Résultats élèves'!G322&lt;=$E$5),'Résultats élèves'!G322="A"),'Groupes de besoin'!A330,"")</f>
        <v/>
      </c>
      <c r="T330" s="220" t="str">
        <f>IF(S330="","",'Résultats élèves'!G322)</f>
        <v/>
      </c>
      <c r="U330" s="221"/>
      <c r="V330" s="217" t="str">
        <f>IF(OR('Résultats élèves'!H322&lt;$E$4,'Résultats élèves'!H322="A"),'Groupes de besoin'!A330,"")</f>
        <v/>
      </c>
      <c r="W330" s="218" t="str">
        <f>IF(V330="","",'Résultats élèves'!H322)</f>
        <v/>
      </c>
      <c r="X330" s="219" t="str">
        <f>IF(OR(AND('Résultats élèves'!H322&gt;=$E$4,'Résultats élèves'!H322&lt;=$E$5),'Résultats élèves'!H322="A"),'Groupes de besoin'!A330,"")</f>
        <v/>
      </c>
      <c r="Y330" s="220" t="str">
        <f>IF(X330="","",'Résultats élèves'!H322)</f>
        <v/>
      </c>
      <c r="Z330" s="222"/>
      <c r="AA330" s="223">
        <f t="shared" si="5"/>
        <v>24</v>
      </c>
      <c r="AB330" s="224">
        <f t="shared" si="6"/>
        <v>20</v>
      </c>
      <c r="AC330" s="291" t="str">
        <f>IF(AA330&lt;$AA$9,#REF!,"")</f>
        <v/>
      </c>
      <c r="AD330" s="291"/>
      <c r="AE330" s="226"/>
      <c r="AF330" s="217" t="str">
        <f>IF(OR('Résultats élèves'!I322&lt;$E$4,'Résultats élèves'!I322="A"),'Groupes de besoin'!A330,"")</f>
        <v/>
      </c>
      <c r="AG330" s="218" t="str">
        <f>IF(AF330="","",'Résultats élèves'!I322)</f>
        <v/>
      </c>
      <c r="AH330" s="219" t="str">
        <f>IF(OR(AND('Résultats élèves'!I322&gt;=$E$4,'Résultats élèves'!I322&lt;=$E$5),'Résultats élèves'!I322="A"),'Groupes de besoin'!A330,"")</f>
        <v/>
      </c>
      <c r="AI330" s="220" t="str">
        <f>IF(AH330="","",'Résultats élèves'!I322)</f>
        <v/>
      </c>
      <c r="AJ330" s="221"/>
      <c r="AK330" s="217" t="str">
        <f>IF(OR('Résultats élèves'!J322&lt;$E$4,'Résultats élèves'!J322="A"),'Groupes de besoin'!A330,"")</f>
        <v/>
      </c>
      <c r="AL330" s="218" t="str">
        <f>IF(AK330="","",'Résultats élèves'!J322)</f>
        <v/>
      </c>
      <c r="AM330" s="219" t="str">
        <f>IF(OR(AND('Résultats élèves'!J322&gt;=$E$4,'Résultats élèves'!J322&lt;=$E$5),'Résultats élèves'!J322="A"),'Groupes de besoin'!A330,"")</f>
        <v/>
      </c>
      <c r="AN330" s="220" t="str">
        <f>IF(AM330="","",'Résultats élèves'!J322)</f>
        <v/>
      </c>
      <c r="AO330" s="221"/>
      <c r="AP330" s="217" t="str">
        <f>IF(OR('Résultats élèves'!K322&lt;$E$4,'Résultats élèves'!K322="A"),'Groupes de besoin'!A330,"")</f>
        <v/>
      </c>
      <c r="AQ330" s="218" t="str">
        <f>IF(AP330="","",'Résultats élèves'!K322)</f>
        <v/>
      </c>
      <c r="AR330" s="219" t="str">
        <f>IF(OR(AND('Résultats élèves'!K322&gt;=$E$4,'Résultats élèves'!K322&lt;=$E$5),'Résultats élèves'!K322="A"),'Groupes de besoin'!A330,"")</f>
        <v/>
      </c>
      <c r="AS330" s="220" t="str">
        <f>IF(AR330="","",'Résultats élèves'!K322)</f>
        <v/>
      </c>
      <c r="AT330" s="221"/>
      <c r="AU330" s="217" t="str">
        <f>IF(OR('Résultats élèves'!L322&lt;$E$4,'Résultats élèves'!L322="A"),'Groupes de besoin'!A330,"")</f>
        <v/>
      </c>
      <c r="AV330" s="218" t="str">
        <f>IF(AU330="","",'Résultats élèves'!L322)</f>
        <v/>
      </c>
      <c r="AW330" s="219" t="str">
        <f>IF(OR(AND('Résultats élèves'!L322&gt;=$E$4,'Résultats élèves'!L322&lt;=$E$5),'Résultats élèves'!L322="A"),'Groupes de besoin'!A330,"")</f>
        <v/>
      </c>
      <c r="AX330" s="220" t="str">
        <f>IF(AW330="","",'Résultats élèves'!L322)</f>
        <v/>
      </c>
      <c r="AY330" s="221"/>
      <c r="AZ330" s="217" t="str">
        <f>IF(OR('Résultats élèves'!M322&lt;$E$4,'Résultats élèves'!M322="A"),'Groupes de besoin'!A330,"")</f>
        <v/>
      </c>
      <c r="BA330" s="218" t="str">
        <f>IF(AZ330="","",'Résultats élèves'!M322)</f>
        <v/>
      </c>
      <c r="BB330" s="219" t="str">
        <f>IF(OR(AND('Résultats élèves'!M322&gt;=$E$4,'Résultats élèves'!M322&lt;=$E$5),'Résultats élèves'!M322="A"),'Groupes de besoin'!A330,"")</f>
        <v/>
      </c>
      <c r="BC330" s="220" t="str">
        <f>IF(BB330="","",'Résultats élèves'!M322)</f>
        <v/>
      </c>
    </row>
    <row r="331" spans="1:55" s="225" customFormat="1">
      <c r="A331" s="227" t="str">
        <f>IF(Accueil!F332="","",Accueil!F332)</f>
        <v/>
      </c>
      <c r="B331" s="217" t="str">
        <f>IF(OR('Résultats élèves'!D323&lt;$E$4,'Résultats élèves'!D323="A"),'Groupes de besoin'!A331,"")</f>
        <v/>
      </c>
      <c r="C331" s="218" t="str">
        <f>IF(B331="","",'Résultats élèves'!D323)</f>
        <v/>
      </c>
      <c r="D331" s="219" t="str">
        <f>IF(OR(AND('Résultats élèves'!D323&gt;=$E$4,'Résultats élèves'!D323&lt;=$E$5),'Résultats élèves'!D323="A"),'Groupes de besoin'!A331,"")</f>
        <v/>
      </c>
      <c r="E331" s="220" t="str">
        <f>IF(D331="","",'Résultats élèves'!D323)</f>
        <v/>
      </c>
      <c r="F331" s="221"/>
      <c r="G331" s="217" t="str">
        <f>IF(OR('Résultats élèves'!E323&lt;$E$4,'Résultats élèves'!E323="A"),'Groupes de besoin'!A331,"")</f>
        <v/>
      </c>
      <c r="H331" s="218" t="str">
        <f>IF(G331="","",'Résultats élèves'!E323)</f>
        <v/>
      </c>
      <c r="I331" s="219" t="str">
        <f>IF(OR(AND('Résultats élèves'!E323&gt;=$E$4,'Résultats élèves'!E323&lt;=$E$5),'Résultats élèves'!E323="A"),'Groupes de besoin'!A331,"")</f>
        <v/>
      </c>
      <c r="J331" s="220" t="str">
        <f>IF(I331="","",'Résultats élèves'!E323)</f>
        <v/>
      </c>
      <c r="K331" s="221"/>
      <c r="L331" s="217" t="str">
        <f>IF(OR('Résultats élèves'!F323&lt;$E$4,'Résultats élèves'!F323="A"),'Groupes de besoin'!A331,"")</f>
        <v/>
      </c>
      <c r="M331" s="218" t="str">
        <f>IF(L331="","",'Résultats élèves'!F323)</f>
        <v/>
      </c>
      <c r="N331" s="219" t="str">
        <f>IF(OR(AND('Résultats élèves'!F323&gt;=$E$4,'Résultats élèves'!F323&lt;=$E$5),'Résultats élèves'!F323="A"),'Groupes de besoin'!A331,"")</f>
        <v/>
      </c>
      <c r="O331" s="220" t="str">
        <f>IF(N331="","",'Résultats élèves'!F323)</f>
        <v/>
      </c>
      <c r="P331" s="221"/>
      <c r="Q331" s="217" t="str">
        <f>IF(OR('Résultats élèves'!G323&lt;$E$4,'Résultats élèves'!G323="A"),'Groupes de besoin'!A331,"")</f>
        <v/>
      </c>
      <c r="R331" s="218" t="str">
        <f>IF(Q331="","",'Résultats élèves'!G323)</f>
        <v/>
      </c>
      <c r="S331" s="219" t="str">
        <f>IF(OR(AND('Résultats élèves'!G323&gt;=$E$4,'Résultats élèves'!G323&lt;=$E$5),'Résultats élèves'!G323="A"),'Groupes de besoin'!A331,"")</f>
        <v/>
      </c>
      <c r="T331" s="220" t="str">
        <f>IF(S331="","",'Résultats élèves'!G323)</f>
        <v/>
      </c>
      <c r="U331" s="221"/>
      <c r="V331" s="217" t="str">
        <f>IF(OR('Résultats élèves'!H323&lt;$E$4,'Résultats élèves'!H323="A"),'Groupes de besoin'!A331,"")</f>
        <v/>
      </c>
      <c r="W331" s="218" t="str">
        <f>IF(V331="","",'Résultats élèves'!H323)</f>
        <v/>
      </c>
      <c r="X331" s="219" t="str">
        <f>IF(OR(AND('Résultats élèves'!H323&gt;=$E$4,'Résultats élèves'!H323&lt;=$E$5),'Résultats élèves'!H323="A"),'Groupes de besoin'!A331,"")</f>
        <v/>
      </c>
      <c r="Y331" s="220" t="str">
        <f>IF(X331="","",'Résultats élèves'!H323)</f>
        <v/>
      </c>
      <c r="Z331" s="222"/>
      <c r="AA331" s="223">
        <f t="shared" si="5"/>
        <v>24</v>
      </c>
      <c r="AB331" s="224">
        <f t="shared" si="6"/>
        <v>20</v>
      </c>
      <c r="AC331" s="291" t="str">
        <f>IF(AA331&lt;$AA$9,#REF!,"")</f>
        <v/>
      </c>
      <c r="AD331" s="291"/>
      <c r="AE331" s="226"/>
      <c r="AF331" s="217" t="str">
        <f>IF(OR('Résultats élèves'!I323&lt;$E$4,'Résultats élèves'!I323="A"),'Groupes de besoin'!A331,"")</f>
        <v/>
      </c>
      <c r="AG331" s="218" t="str">
        <f>IF(AF331="","",'Résultats élèves'!I323)</f>
        <v/>
      </c>
      <c r="AH331" s="219" t="str">
        <f>IF(OR(AND('Résultats élèves'!I323&gt;=$E$4,'Résultats élèves'!I323&lt;=$E$5),'Résultats élèves'!I323="A"),'Groupes de besoin'!A331,"")</f>
        <v/>
      </c>
      <c r="AI331" s="220" t="str">
        <f>IF(AH331="","",'Résultats élèves'!I323)</f>
        <v/>
      </c>
      <c r="AJ331" s="221"/>
      <c r="AK331" s="217" t="str">
        <f>IF(OR('Résultats élèves'!J323&lt;$E$4,'Résultats élèves'!J323="A"),'Groupes de besoin'!A331,"")</f>
        <v/>
      </c>
      <c r="AL331" s="218" t="str">
        <f>IF(AK331="","",'Résultats élèves'!J323)</f>
        <v/>
      </c>
      <c r="AM331" s="219" t="str">
        <f>IF(OR(AND('Résultats élèves'!J323&gt;=$E$4,'Résultats élèves'!J323&lt;=$E$5),'Résultats élèves'!J323="A"),'Groupes de besoin'!A331,"")</f>
        <v/>
      </c>
      <c r="AN331" s="220" t="str">
        <f>IF(AM331="","",'Résultats élèves'!J323)</f>
        <v/>
      </c>
      <c r="AO331" s="221"/>
      <c r="AP331" s="217" t="str">
        <f>IF(OR('Résultats élèves'!K323&lt;$E$4,'Résultats élèves'!K323="A"),'Groupes de besoin'!A331,"")</f>
        <v/>
      </c>
      <c r="AQ331" s="218" t="str">
        <f>IF(AP331="","",'Résultats élèves'!K323)</f>
        <v/>
      </c>
      <c r="AR331" s="219" t="str">
        <f>IF(OR(AND('Résultats élèves'!K323&gt;=$E$4,'Résultats élèves'!K323&lt;=$E$5),'Résultats élèves'!K323="A"),'Groupes de besoin'!A331,"")</f>
        <v/>
      </c>
      <c r="AS331" s="220" t="str">
        <f>IF(AR331="","",'Résultats élèves'!K323)</f>
        <v/>
      </c>
      <c r="AT331" s="221"/>
      <c r="AU331" s="217" t="str">
        <f>IF(OR('Résultats élèves'!L323&lt;$E$4,'Résultats élèves'!L323="A"),'Groupes de besoin'!A331,"")</f>
        <v/>
      </c>
      <c r="AV331" s="218" t="str">
        <f>IF(AU331="","",'Résultats élèves'!L323)</f>
        <v/>
      </c>
      <c r="AW331" s="219" t="str">
        <f>IF(OR(AND('Résultats élèves'!L323&gt;=$E$4,'Résultats élèves'!L323&lt;=$E$5),'Résultats élèves'!L323="A"),'Groupes de besoin'!A331,"")</f>
        <v/>
      </c>
      <c r="AX331" s="220" t="str">
        <f>IF(AW331="","",'Résultats élèves'!L323)</f>
        <v/>
      </c>
      <c r="AY331" s="221"/>
      <c r="AZ331" s="217" t="str">
        <f>IF(OR('Résultats élèves'!M323&lt;$E$4,'Résultats élèves'!M323="A"),'Groupes de besoin'!A331,"")</f>
        <v/>
      </c>
      <c r="BA331" s="218" t="str">
        <f>IF(AZ331="","",'Résultats élèves'!M323)</f>
        <v/>
      </c>
      <c r="BB331" s="219" t="str">
        <f>IF(OR(AND('Résultats élèves'!M323&gt;=$E$4,'Résultats élèves'!M323&lt;=$E$5),'Résultats élèves'!M323="A"),'Groupes de besoin'!A331,"")</f>
        <v/>
      </c>
      <c r="BC331" s="220" t="str">
        <f>IF(BB331="","",'Résultats élèves'!M323)</f>
        <v/>
      </c>
    </row>
    <row r="332" spans="1:55" s="225" customFormat="1">
      <c r="A332" s="227" t="str">
        <f>IF(Accueil!F333="","",Accueil!F333)</f>
        <v/>
      </c>
      <c r="B332" s="217" t="str">
        <f>IF(OR('Résultats élèves'!D324&lt;$E$4,'Résultats élèves'!D324="A"),'Groupes de besoin'!A332,"")</f>
        <v/>
      </c>
      <c r="C332" s="218" t="str">
        <f>IF(B332="","",'Résultats élèves'!D324)</f>
        <v/>
      </c>
      <c r="D332" s="219" t="str">
        <f>IF(OR(AND('Résultats élèves'!D324&gt;=$E$4,'Résultats élèves'!D324&lt;=$E$5),'Résultats élèves'!D324="A"),'Groupes de besoin'!A332,"")</f>
        <v/>
      </c>
      <c r="E332" s="220" t="str">
        <f>IF(D332="","",'Résultats élèves'!D324)</f>
        <v/>
      </c>
      <c r="F332" s="221"/>
      <c r="G332" s="217" t="str">
        <f>IF(OR('Résultats élèves'!E324&lt;$E$4,'Résultats élèves'!E324="A"),'Groupes de besoin'!A332,"")</f>
        <v/>
      </c>
      <c r="H332" s="218" t="str">
        <f>IF(G332="","",'Résultats élèves'!E324)</f>
        <v/>
      </c>
      <c r="I332" s="219" t="str">
        <f>IF(OR(AND('Résultats élèves'!E324&gt;=$E$4,'Résultats élèves'!E324&lt;=$E$5),'Résultats élèves'!E324="A"),'Groupes de besoin'!A332,"")</f>
        <v/>
      </c>
      <c r="J332" s="220" t="str">
        <f>IF(I332="","",'Résultats élèves'!E324)</f>
        <v/>
      </c>
      <c r="K332" s="221"/>
      <c r="L332" s="217" t="str">
        <f>IF(OR('Résultats élèves'!F324&lt;$E$4,'Résultats élèves'!F324="A"),'Groupes de besoin'!A332,"")</f>
        <v/>
      </c>
      <c r="M332" s="218" t="str">
        <f>IF(L332="","",'Résultats élèves'!F324)</f>
        <v/>
      </c>
      <c r="N332" s="219" t="str">
        <f>IF(OR(AND('Résultats élèves'!F324&gt;=$E$4,'Résultats élèves'!F324&lt;=$E$5),'Résultats élèves'!F324="A"),'Groupes de besoin'!A332,"")</f>
        <v/>
      </c>
      <c r="O332" s="220" t="str">
        <f>IF(N332="","",'Résultats élèves'!F324)</f>
        <v/>
      </c>
      <c r="P332" s="221"/>
      <c r="Q332" s="217" t="str">
        <f>IF(OR('Résultats élèves'!G324&lt;$E$4,'Résultats élèves'!G324="A"),'Groupes de besoin'!A332,"")</f>
        <v/>
      </c>
      <c r="R332" s="218" t="str">
        <f>IF(Q332="","",'Résultats élèves'!G324)</f>
        <v/>
      </c>
      <c r="S332" s="219" t="str">
        <f>IF(OR(AND('Résultats élèves'!G324&gt;=$E$4,'Résultats élèves'!G324&lt;=$E$5),'Résultats élèves'!G324="A"),'Groupes de besoin'!A332,"")</f>
        <v/>
      </c>
      <c r="T332" s="220" t="str">
        <f>IF(S332="","",'Résultats élèves'!G324)</f>
        <v/>
      </c>
      <c r="U332" s="221"/>
      <c r="V332" s="217" t="str">
        <f>IF(OR('Résultats élèves'!H324&lt;$E$4,'Résultats élèves'!H324="A"),'Groupes de besoin'!A332,"")</f>
        <v/>
      </c>
      <c r="W332" s="218" t="str">
        <f>IF(V332="","",'Résultats élèves'!H324)</f>
        <v/>
      </c>
      <c r="X332" s="219" t="str">
        <f>IF(OR(AND('Résultats élèves'!H324&gt;=$E$4,'Résultats élèves'!H324&lt;=$E$5),'Résultats élèves'!H324="A"),'Groupes de besoin'!A332,"")</f>
        <v/>
      </c>
      <c r="Y332" s="220" t="str">
        <f>IF(X332="","",'Résultats élèves'!H324)</f>
        <v/>
      </c>
      <c r="Z332" s="222"/>
      <c r="AA332" s="223">
        <f t="shared" ref="AA332:AA395" si="7">COUNTIF(B332:Y332,"")</f>
        <v>24</v>
      </c>
      <c r="AB332" s="224">
        <f t="shared" ref="AB332:AB395" si="8">COUNTA(B332:Y332)</f>
        <v>20</v>
      </c>
      <c r="AC332" s="291" t="str">
        <f>IF(AA332&lt;$AA$9,#REF!,"")</f>
        <v/>
      </c>
      <c r="AD332" s="291"/>
      <c r="AE332" s="226"/>
      <c r="AF332" s="217" t="str">
        <f>IF(OR('Résultats élèves'!I324&lt;$E$4,'Résultats élèves'!I324="A"),'Groupes de besoin'!A332,"")</f>
        <v/>
      </c>
      <c r="AG332" s="218" t="str">
        <f>IF(AF332="","",'Résultats élèves'!I324)</f>
        <v/>
      </c>
      <c r="AH332" s="219" t="str">
        <f>IF(OR(AND('Résultats élèves'!I324&gt;=$E$4,'Résultats élèves'!I324&lt;=$E$5),'Résultats élèves'!I324="A"),'Groupes de besoin'!A332,"")</f>
        <v/>
      </c>
      <c r="AI332" s="220" t="str">
        <f>IF(AH332="","",'Résultats élèves'!I324)</f>
        <v/>
      </c>
      <c r="AJ332" s="221"/>
      <c r="AK332" s="217" t="str">
        <f>IF(OR('Résultats élèves'!J324&lt;$E$4,'Résultats élèves'!J324="A"),'Groupes de besoin'!A332,"")</f>
        <v/>
      </c>
      <c r="AL332" s="218" t="str">
        <f>IF(AK332="","",'Résultats élèves'!J324)</f>
        <v/>
      </c>
      <c r="AM332" s="219" t="str">
        <f>IF(OR(AND('Résultats élèves'!J324&gt;=$E$4,'Résultats élèves'!J324&lt;=$E$5),'Résultats élèves'!J324="A"),'Groupes de besoin'!A332,"")</f>
        <v/>
      </c>
      <c r="AN332" s="220" t="str">
        <f>IF(AM332="","",'Résultats élèves'!J324)</f>
        <v/>
      </c>
      <c r="AO332" s="221"/>
      <c r="AP332" s="217" t="str">
        <f>IF(OR('Résultats élèves'!K324&lt;$E$4,'Résultats élèves'!K324="A"),'Groupes de besoin'!A332,"")</f>
        <v/>
      </c>
      <c r="AQ332" s="218" t="str">
        <f>IF(AP332="","",'Résultats élèves'!K324)</f>
        <v/>
      </c>
      <c r="AR332" s="219" t="str">
        <f>IF(OR(AND('Résultats élèves'!K324&gt;=$E$4,'Résultats élèves'!K324&lt;=$E$5),'Résultats élèves'!K324="A"),'Groupes de besoin'!A332,"")</f>
        <v/>
      </c>
      <c r="AS332" s="220" t="str">
        <f>IF(AR332="","",'Résultats élèves'!K324)</f>
        <v/>
      </c>
      <c r="AT332" s="221"/>
      <c r="AU332" s="217" t="str">
        <f>IF(OR('Résultats élèves'!L324&lt;$E$4,'Résultats élèves'!L324="A"),'Groupes de besoin'!A332,"")</f>
        <v/>
      </c>
      <c r="AV332" s="218" t="str">
        <f>IF(AU332="","",'Résultats élèves'!L324)</f>
        <v/>
      </c>
      <c r="AW332" s="219" t="str">
        <f>IF(OR(AND('Résultats élèves'!L324&gt;=$E$4,'Résultats élèves'!L324&lt;=$E$5),'Résultats élèves'!L324="A"),'Groupes de besoin'!A332,"")</f>
        <v/>
      </c>
      <c r="AX332" s="220" t="str">
        <f>IF(AW332="","",'Résultats élèves'!L324)</f>
        <v/>
      </c>
      <c r="AY332" s="221"/>
      <c r="AZ332" s="217" t="str">
        <f>IF(OR('Résultats élèves'!M324&lt;$E$4,'Résultats élèves'!M324="A"),'Groupes de besoin'!A332,"")</f>
        <v/>
      </c>
      <c r="BA332" s="218" t="str">
        <f>IF(AZ332="","",'Résultats élèves'!M324)</f>
        <v/>
      </c>
      <c r="BB332" s="219" t="str">
        <f>IF(OR(AND('Résultats élèves'!M324&gt;=$E$4,'Résultats élèves'!M324&lt;=$E$5),'Résultats élèves'!M324="A"),'Groupes de besoin'!A332,"")</f>
        <v/>
      </c>
      <c r="BC332" s="220" t="str">
        <f>IF(BB332="","",'Résultats élèves'!M324)</f>
        <v/>
      </c>
    </row>
    <row r="333" spans="1:55" s="225" customFormat="1">
      <c r="A333" s="227" t="str">
        <f>IF(Accueil!F334="","",Accueil!F334)</f>
        <v/>
      </c>
      <c r="B333" s="217" t="str">
        <f>IF(OR('Résultats élèves'!D325&lt;$E$4,'Résultats élèves'!D325="A"),'Groupes de besoin'!A333,"")</f>
        <v/>
      </c>
      <c r="C333" s="218" t="str">
        <f>IF(B333="","",'Résultats élèves'!D325)</f>
        <v/>
      </c>
      <c r="D333" s="219" t="str">
        <f>IF(OR(AND('Résultats élèves'!D325&gt;=$E$4,'Résultats élèves'!D325&lt;=$E$5),'Résultats élèves'!D325="A"),'Groupes de besoin'!A333,"")</f>
        <v/>
      </c>
      <c r="E333" s="220" t="str">
        <f>IF(D333="","",'Résultats élèves'!D325)</f>
        <v/>
      </c>
      <c r="F333" s="221"/>
      <c r="G333" s="217" t="str">
        <f>IF(OR('Résultats élèves'!E325&lt;$E$4,'Résultats élèves'!E325="A"),'Groupes de besoin'!A333,"")</f>
        <v/>
      </c>
      <c r="H333" s="218" t="str">
        <f>IF(G333="","",'Résultats élèves'!E325)</f>
        <v/>
      </c>
      <c r="I333" s="219" t="str">
        <f>IF(OR(AND('Résultats élèves'!E325&gt;=$E$4,'Résultats élèves'!E325&lt;=$E$5),'Résultats élèves'!E325="A"),'Groupes de besoin'!A333,"")</f>
        <v/>
      </c>
      <c r="J333" s="220" t="str">
        <f>IF(I333="","",'Résultats élèves'!E325)</f>
        <v/>
      </c>
      <c r="K333" s="221"/>
      <c r="L333" s="217" t="str">
        <f>IF(OR('Résultats élèves'!F325&lt;$E$4,'Résultats élèves'!F325="A"),'Groupes de besoin'!A333,"")</f>
        <v/>
      </c>
      <c r="M333" s="218" t="str">
        <f>IF(L333="","",'Résultats élèves'!F325)</f>
        <v/>
      </c>
      <c r="N333" s="219" t="str">
        <f>IF(OR(AND('Résultats élèves'!F325&gt;=$E$4,'Résultats élèves'!F325&lt;=$E$5),'Résultats élèves'!F325="A"),'Groupes de besoin'!A333,"")</f>
        <v/>
      </c>
      <c r="O333" s="220" t="str">
        <f>IF(N333="","",'Résultats élèves'!F325)</f>
        <v/>
      </c>
      <c r="P333" s="221"/>
      <c r="Q333" s="217" t="str">
        <f>IF(OR('Résultats élèves'!G325&lt;$E$4,'Résultats élèves'!G325="A"),'Groupes de besoin'!A333,"")</f>
        <v/>
      </c>
      <c r="R333" s="218" t="str">
        <f>IF(Q333="","",'Résultats élèves'!G325)</f>
        <v/>
      </c>
      <c r="S333" s="219" t="str">
        <f>IF(OR(AND('Résultats élèves'!G325&gt;=$E$4,'Résultats élèves'!G325&lt;=$E$5),'Résultats élèves'!G325="A"),'Groupes de besoin'!A333,"")</f>
        <v/>
      </c>
      <c r="T333" s="220" t="str">
        <f>IF(S333="","",'Résultats élèves'!G325)</f>
        <v/>
      </c>
      <c r="U333" s="221"/>
      <c r="V333" s="217" t="str">
        <f>IF(OR('Résultats élèves'!H325&lt;$E$4,'Résultats élèves'!H325="A"),'Groupes de besoin'!A333,"")</f>
        <v/>
      </c>
      <c r="W333" s="218" t="str">
        <f>IF(V333="","",'Résultats élèves'!H325)</f>
        <v/>
      </c>
      <c r="X333" s="219" t="str">
        <f>IF(OR(AND('Résultats élèves'!H325&gt;=$E$4,'Résultats élèves'!H325&lt;=$E$5),'Résultats élèves'!H325="A"),'Groupes de besoin'!A333,"")</f>
        <v/>
      </c>
      <c r="Y333" s="220" t="str">
        <f>IF(X333="","",'Résultats élèves'!H325)</f>
        <v/>
      </c>
      <c r="Z333" s="222"/>
      <c r="AA333" s="223">
        <f t="shared" si="7"/>
        <v>24</v>
      </c>
      <c r="AB333" s="224">
        <f t="shared" si="8"/>
        <v>20</v>
      </c>
      <c r="AC333" s="291" t="str">
        <f>IF(AA333&lt;$AA$9,#REF!,"")</f>
        <v/>
      </c>
      <c r="AD333" s="291"/>
      <c r="AE333" s="226"/>
      <c r="AF333" s="217" t="str">
        <f>IF(OR('Résultats élèves'!I325&lt;$E$4,'Résultats élèves'!I325="A"),'Groupes de besoin'!A333,"")</f>
        <v/>
      </c>
      <c r="AG333" s="218" t="str">
        <f>IF(AF333="","",'Résultats élèves'!I325)</f>
        <v/>
      </c>
      <c r="AH333" s="219" t="str">
        <f>IF(OR(AND('Résultats élèves'!I325&gt;=$E$4,'Résultats élèves'!I325&lt;=$E$5),'Résultats élèves'!I325="A"),'Groupes de besoin'!A333,"")</f>
        <v/>
      </c>
      <c r="AI333" s="220" t="str">
        <f>IF(AH333="","",'Résultats élèves'!I325)</f>
        <v/>
      </c>
      <c r="AJ333" s="221"/>
      <c r="AK333" s="217" t="str">
        <f>IF(OR('Résultats élèves'!J325&lt;$E$4,'Résultats élèves'!J325="A"),'Groupes de besoin'!A333,"")</f>
        <v/>
      </c>
      <c r="AL333" s="218" t="str">
        <f>IF(AK333="","",'Résultats élèves'!J325)</f>
        <v/>
      </c>
      <c r="AM333" s="219" t="str">
        <f>IF(OR(AND('Résultats élèves'!J325&gt;=$E$4,'Résultats élèves'!J325&lt;=$E$5),'Résultats élèves'!J325="A"),'Groupes de besoin'!A333,"")</f>
        <v/>
      </c>
      <c r="AN333" s="220" t="str">
        <f>IF(AM333="","",'Résultats élèves'!J325)</f>
        <v/>
      </c>
      <c r="AO333" s="221"/>
      <c r="AP333" s="217" t="str">
        <f>IF(OR('Résultats élèves'!K325&lt;$E$4,'Résultats élèves'!K325="A"),'Groupes de besoin'!A333,"")</f>
        <v/>
      </c>
      <c r="AQ333" s="218" t="str">
        <f>IF(AP333="","",'Résultats élèves'!K325)</f>
        <v/>
      </c>
      <c r="AR333" s="219" t="str">
        <f>IF(OR(AND('Résultats élèves'!K325&gt;=$E$4,'Résultats élèves'!K325&lt;=$E$5),'Résultats élèves'!K325="A"),'Groupes de besoin'!A333,"")</f>
        <v/>
      </c>
      <c r="AS333" s="220" t="str">
        <f>IF(AR333="","",'Résultats élèves'!K325)</f>
        <v/>
      </c>
      <c r="AT333" s="221"/>
      <c r="AU333" s="217" t="str">
        <f>IF(OR('Résultats élèves'!L325&lt;$E$4,'Résultats élèves'!L325="A"),'Groupes de besoin'!A333,"")</f>
        <v/>
      </c>
      <c r="AV333" s="218" t="str">
        <f>IF(AU333="","",'Résultats élèves'!L325)</f>
        <v/>
      </c>
      <c r="AW333" s="219" t="str">
        <f>IF(OR(AND('Résultats élèves'!L325&gt;=$E$4,'Résultats élèves'!L325&lt;=$E$5),'Résultats élèves'!L325="A"),'Groupes de besoin'!A333,"")</f>
        <v/>
      </c>
      <c r="AX333" s="220" t="str">
        <f>IF(AW333="","",'Résultats élèves'!L325)</f>
        <v/>
      </c>
      <c r="AY333" s="221"/>
      <c r="AZ333" s="217" t="str">
        <f>IF(OR('Résultats élèves'!M325&lt;$E$4,'Résultats élèves'!M325="A"),'Groupes de besoin'!A333,"")</f>
        <v/>
      </c>
      <c r="BA333" s="218" t="str">
        <f>IF(AZ333="","",'Résultats élèves'!M325)</f>
        <v/>
      </c>
      <c r="BB333" s="219" t="str">
        <f>IF(OR(AND('Résultats élèves'!M325&gt;=$E$4,'Résultats élèves'!M325&lt;=$E$5),'Résultats élèves'!M325="A"),'Groupes de besoin'!A333,"")</f>
        <v/>
      </c>
      <c r="BC333" s="220" t="str">
        <f>IF(BB333="","",'Résultats élèves'!M325)</f>
        <v/>
      </c>
    </row>
    <row r="334" spans="1:55" s="225" customFormat="1">
      <c r="A334" s="227" t="str">
        <f>IF(Accueil!F335="","",Accueil!F335)</f>
        <v/>
      </c>
      <c r="B334" s="217" t="str">
        <f>IF(OR('Résultats élèves'!D326&lt;$E$4,'Résultats élèves'!D326="A"),'Groupes de besoin'!A334,"")</f>
        <v/>
      </c>
      <c r="C334" s="218" t="str">
        <f>IF(B334="","",'Résultats élèves'!D326)</f>
        <v/>
      </c>
      <c r="D334" s="219" t="str">
        <f>IF(OR(AND('Résultats élèves'!D326&gt;=$E$4,'Résultats élèves'!D326&lt;=$E$5),'Résultats élèves'!D326="A"),'Groupes de besoin'!A334,"")</f>
        <v/>
      </c>
      <c r="E334" s="220" t="str">
        <f>IF(D334="","",'Résultats élèves'!D326)</f>
        <v/>
      </c>
      <c r="F334" s="221"/>
      <c r="G334" s="217" t="str">
        <f>IF(OR('Résultats élèves'!E326&lt;$E$4,'Résultats élèves'!E326="A"),'Groupes de besoin'!A334,"")</f>
        <v/>
      </c>
      <c r="H334" s="218" t="str">
        <f>IF(G334="","",'Résultats élèves'!E326)</f>
        <v/>
      </c>
      <c r="I334" s="219" t="str">
        <f>IF(OR(AND('Résultats élèves'!E326&gt;=$E$4,'Résultats élèves'!E326&lt;=$E$5),'Résultats élèves'!E326="A"),'Groupes de besoin'!A334,"")</f>
        <v/>
      </c>
      <c r="J334" s="220" t="str">
        <f>IF(I334="","",'Résultats élèves'!E326)</f>
        <v/>
      </c>
      <c r="K334" s="221"/>
      <c r="L334" s="217" t="str">
        <f>IF(OR('Résultats élèves'!F326&lt;$E$4,'Résultats élèves'!F326="A"),'Groupes de besoin'!A334,"")</f>
        <v/>
      </c>
      <c r="M334" s="218" t="str">
        <f>IF(L334="","",'Résultats élèves'!F326)</f>
        <v/>
      </c>
      <c r="N334" s="219" t="str">
        <f>IF(OR(AND('Résultats élèves'!F326&gt;=$E$4,'Résultats élèves'!F326&lt;=$E$5),'Résultats élèves'!F326="A"),'Groupes de besoin'!A334,"")</f>
        <v/>
      </c>
      <c r="O334" s="220" t="str">
        <f>IF(N334="","",'Résultats élèves'!F326)</f>
        <v/>
      </c>
      <c r="P334" s="221"/>
      <c r="Q334" s="217" t="str">
        <f>IF(OR('Résultats élèves'!G326&lt;$E$4,'Résultats élèves'!G326="A"),'Groupes de besoin'!A334,"")</f>
        <v/>
      </c>
      <c r="R334" s="218" t="str">
        <f>IF(Q334="","",'Résultats élèves'!G326)</f>
        <v/>
      </c>
      <c r="S334" s="219" t="str">
        <f>IF(OR(AND('Résultats élèves'!G326&gt;=$E$4,'Résultats élèves'!G326&lt;=$E$5),'Résultats élèves'!G326="A"),'Groupes de besoin'!A334,"")</f>
        <v/>
      </c>
      <c r="T334" s="220" t="str">
        <f>IF(S334="","",'Résultats élèves'!G326)</f>
        <v/>
      </c>
      <c r="U334" s="221"/>
      <c r="V334" s="217" t="str">
        <f>IF(OR('Résultats élèves'!H326&lt;$E$4,'Résultats élèves'!H326="A"),'Groupes de besoin'!A334,"")</f>
        <v/>
      </c>
      <c r="W334" s="218" t="str">
        <f>IF(V334="","",'Résultats élèves'!H326)</f>
        <v/>
      </c>
      <c r="X334" s="219" t="str">
        <f>IF(OR(AND('Résultats élèves'!H326&gt;=$E$4,'Résultats élèves'!H326&lt;=$E$5),'Résultats élèves'!H326="A"),'Groupes de besoin'!A334,"")</f>
        <v/>
      </c>
      <c r="Y334" s="220" t="str">
        <f>IF(X334="","",'Résultats élèves'!H326)</f>
        <v/>
      </c>
      <c r="Z334" s="222"/>
      <c r="AA334" s="223">
        <f t="shared" si="7"/>
        <v>24</v>
      </c>
      <c r="AB334" s="224">
        <f t="shared" si="8"/>
        <v>20</v>
      </c>
      <c r="AC334" s="291" t="str">
        <f>IF(AA334&lt;$AA$9,#REF!,"")</f>
        <v/>
      </c>
      <c r="AD334" s="291"/>
      <c r="AE334" s="226"/>
      <c r="AF334" s="217" t="str">
        <f>IF(OR('Résultats élèves'!I326&lt;$E$4,'Résultats élèves'!I326="A"),'Groupes de besoin'!A334,"")</f>
        <v/>
      </c>
      <c r="AG334" s="218" t="str">
        <f>IF(AF334="","",'Résultats élèves'!I326)</f>
        <v/>
      </c>
      <c r="AH334" s="219" t="str">
        <f>IF(OR(AND('Résultats élèves'!I326&gt;=$E$4,'Résultats élèves'!I326&lt;=$E$5),'Résultats élèves'!I326="A"),'Groupes de besoin'!A334,"")</f>
        <v/>
      </c>
      <c r="AI334" s="220" t="str">
        <f>IF(AH334="","",'Résultats élèves'!I326)</f>
        <v/>
      </c>
      <c r="AJ334" s="221"/>
      <c r="AK334" s="217" t="str">
        <f>IF(OR('Résultats élèves'!J326&lt;$E$4,'Résultats élèves'!J326="A"),'Groupes de besoin'!A334,"")</f>
        <v/>
      </c>
      <c r="AL334" s="218" t="str">
        <f>IF(AK334="","",'Résultats élèves'!J326)</f>
        <v/>
      </c>
      <c r="AM334" s="219" t="str">
        <f>IF(OR(AND('Résultats élèves'!J326&gt;=$E$4,'Résultats élèves'!J326&lt;=$E$5),'Résultats élèves'!J326="A"),'Groupes de besoin'!A334,"")</f>
        <v/>
      </c>
      <c r="AN334" s="220" t="str">
        <f>IF(AM334="","",'Résultats élèves'!J326)</f>
        <v/>
      </c>
      <c r="AO334" s="221"/>
      <c r="AP334" s="217" t="str">
        <f>IF(OR('Résultats élèves'!K326&lt;$E$4,'Résultats élèves'!K326="A"),'Groupes de besoin'!A334,"")</f>
        <v/>
      </c>
      <c r="AQ334" s="218" t="str">
        <f>IF(AP334="","",'Résultats élèves'!K326)</f>
        <v/>
      </c>
      <c r="AR334" s="219" t="str">
        <f>IF(OR(AND('Résultats élèves'!K326&gt;=$E$4,'Résultats élèves'!K326&lt;=$E$5),'Résultats élèves'!K326="A"),'Groupes de besoin'!A334,"")</f>
        <v/>
      </c>
      <c r="AS334" s="220" t="str">
        <f>IF(AR334="","",'Résultats élèves'!K326)</f>
        <v/>
      </c>
      <c r="AT334" s="221"/>
      <c r="AU334" s="217" t="str">
        <f>IF(OR('Résultats élèves'!L326&lt;$E$4,'Résultats élèves'!L326="A"),'Groupes de besoin'!A334,"")</f>
        <v/>
      </c>
      <c r="AV334" s="218" t="str">
        <f>IF(AU334="","",'Résultats élèves'!L326)</f>
        <v/>
      </c>
      <c r="AW334" s="219" t="str">
        <f>IF(OR(AND('Résultats élèves'!L326&gt;=$E$4,'Résultats élèves'!L326&lt;=$E$5),'Résultats élèves'!L326="A"),'Groupes de besoin'!A334,"")</f>
        <v/>
      </c>
      <c r="AX334" s="220" t="str">
        <f>IF(AW334="","",'Résultats élèves'!L326)</f>
        <v/>
      </c>
      <c r="AY334" s="221"/>
      <c r="AZ334" s="217" t="str">
        <f>IF(OR('Résultats élèves'!M326&lt;$E$4,'Résultats élèves'!M326="A"),'Groupes de besoin'!A334,"")</f>
        <v/>
      </c>
      <c r="BA334" s="218" t="str">
        <f>IF(AZ334="","",'Résultats élèves'!M326)</f>
        <v/>
      </c>
      <c r="BB334" s="219" t="str">
        <f>IF(OR(AND('Résultats élèves'!M326&gt;=$E$4,'Résultats élèves'!M326&lt;=$E$5),'Résultats élèves'!M326="A"),'Groupes de besoin'!A334,"")</f>
        <v/>
      </c>
      <c r="BC334" s="220" t="str">
        <f>IF(BB334="","",'Résultats élèves'!M326)</f>
        <v/>
      </c>
    </row>
    <row r="335" spans="1:55" s="225" customFormat="1">
      <c r="A335" s="227" t="str">
        <f>IF(Accueil!F336="","",Accueil!F336)</f>
        <v/>
      </c>
      <c r="B335" s="217" t="str">
        <f>IF(OR('Résultats élèves'!D327&lt;$E$4,'Résultats élèves'!D327="A"),'Groupes de besoin'!A335,"")</f>
        <v/>
      </c>
      <c r="C335" s="218" t="str">
        <f>IF(B335="","",'Résultats élèves'!D327)</f>
        <v/>
      </c>
      <c r="D335" s="219" t="str">
        <f>IF(OR(AND('Résultats élèves'!D327&gt;=$E$4,'Résultats élèves'!D327&lt;=$E$5),'Résultats élèves'!D327="A"),'Groupes de besoin'!A335,"")</f>
        <v/>
      </c>
      <c r="E335" s="220" t="str">
        <f>IF(D335="","",'Résultats élèves'!D327)</f>
        <v/>
      </c>
      <c r="F335" s="221"/>
      <c r="G335" s="217" t="str">
        <f>IF(OR('Résultats élèves'!E327&lt;$E$4,'Résultats élèves'!E327="A"),'Groupes de besoin'!A335,"")</f>
        <v/>
      </c>
      <c r="H335" s="218" t="str">
        <f>IF(G335="","",'Résultats élèves'!E327)</f>
        <v/>
      </c>
      <c r="I335" s="219" t="str">
        <f>IF(OR(AND('Résultats élèves'!E327&gt;=$E$4,'Résultats élèves'!E327&lt;=$E$5),'Résultats élèves'!E327="A"),'Groupes de besoin'!A335,"")</f>
        <v/>
      </c>
      <c r="J335" s="220" t="str">
        <f>IF(I335="","",'Résultats élèves'!E327)</f>
        <v/>
      </c>
      <c r="K335" s="221"/>
      <c r="L335" s="217" t="str">
        <f>IF(OR('Résultats élèves'!F327&lt;$E$4,'Résultats élèves'!F327="A"),'Groupes de besoin'!A335,"")</f>
        <v/>
      </c>
      <c r="M335" s="218" t="str">
        <f>IF(L335="","",'Résultats élèves'!F327)</f>
        <v/>
      </c>
      <c r="N335" s="219" t="str">
        <f>IF(OR(AND('Résultats élèves'!F327&gt;=$E$4,'Résultats élèves'!F327&lt;=$E$5),'Résultats élèves'!F327="A"),'Groupes de besoin'!A335,"")</f>
        <v/>
      </c>
      <c r="O335" s="220" t="str">
        <f>IF(N335="","",'Résultats élèves'!F327)</f>
        <v/>
      </c>
      <c r="P335" s="221"/>
      <c r="Q335" s="217" t="str">
        <f>IF(OR('Résultats élèves'!G327&lt;$E$4,'Résultats élèves'!G327="A"),'Groupes de besoin'!A335,"")</f>
        <v/>
      </c>
      <c r="R335" s="218" t="str">
        <f>IF(Q335="","",'Résultats élèves'!G327)</f>
        <v/>
      </c>
      <c r="S335" s="219" t="str">
        <f>IF(OR(AND('Résultats élèves'!G327&gt;=$E$4,'Résultats élèves'!G327&lt;=$E$5),'Résultats élèves'!G327="A"),'Groupes de besoin'!A335,"")</f>
        <v/>
      </c>
      <c r="T335" s="220" t="str">
        <f>IF(S335="","",'Résultats élèves'!G327)</f>
        <v/>
      </c>
      <c r="U335" s="221"/>
      <c r="V335" s="217" t="str">
        <f>IF(OR('Résultats élèves'!H327&lt;$E$4,'Résultats élèves'!H327="A"),'Groupes de besoin'!A335,"")</f>
        <v/>
      </c>
      <c r="W335" s="218" t="str">
        <f>IF(V335="","",'Résultats élèves'!H327)</f>
        <v/>
      </c>
      <c r="X335" s="219" t="str">
        <f>IF(OR(AND('Résultats élèves'!H327&gt;=$E$4,'Résultats élèves'!H327&lt;=$E$5),'Résultats élèves'!H327="A"),'Groupes de besoin'!A335,"")</f>
        <v/>
      </c>
      <c r="Y335" s="220" t="str">
        <f>IF(X335="","",'Résultats élèves'!H327)</f>
        <v/>
      </c>
      <c r="Z335" s="222"/>
      <c r="AA335" s="223">
        <f t="shared" si="7"/>
        <v>24</v>
      </c>
      <c r="AB335" s="224">
        <f t="shared" si="8"/>
        <v>20</v>
      </c>
      <c r="AC335" s="291" t="str">
        <f>IF(AA335&lt;$AA$9,#REF!,"")</f>
        <v/>
      </c>
      <c r="AD335" s="291"/>
      <c r="AE335" s="226"/>
      <c r="AF335" s="217" t="str">
        <f>IF(OR('Résultats élèves'!I327&lt;$E$4,'Résultats élèves'!I327="A"),'Groupes de besoin'!A335,"")</f>
        <v/>
      </c>
      <c r="AG335" s="218" t="str">
        <f>IF(AF335="","",'Résultats élèves'!I327)</f>
        <v/>
      </c>
      <c r="AH335" s="219" t="str">
        <f>IF(OR(AND('Résultats élèves'!I327&gt;=$E$4,'Résultats élèves'!I327&lt;=$E$5),'Résultats élèves'!I327="A"),'Groupes de besoin'!A335,"")</f>
        <v/>
      </c>
      <c r="AI335" s="220" t="str">
        <f>IF(AH335="","",'Résultats élèves'!I327)</f>
        <v/>
      </c>
      <c r="AJ335" s="221"/>
      <c r="AK335" s="217" t="str">
        <f>IF(OR('Résultats élèves'!J327&lt;$E$4,'Résultats élèves'!J327="A"),'Groupes de besoin'!A335,"")</f>
        <v/>
      </c>
      <c r="AL335" s="218" t="str">
        <f>IF(AK335="","",'Résultats élèves'!J327)</f>
        <v/>
      </c>
      <c r="AM335" s="219" t="str">
        <f>IF(OR(AND('Résultats élèves'!J327&gt;=$E$4,'Résultats élèves'!J327&lt;=$E$5),'Résultats élèves'!J327="A"),'Groupes de besoin'!A335,"")</f>
        <v/>
      </c>
      <c r="AN335" s="220" t="str">
        <f>IF(AM335="","",'Résultats élèves'!J327)</f>
        <v/>
      </c>
      <c r="AO335" s="221"/>
      <c r="AP335" s="217" t="str">
        <f>IF(OR('Résultats élèves'!K327&lt;$E$4,'Résultats élèves'!K327="A"),'Groupes de besoin'!A335,"")</f>
        <v/>
      </c>
      <c r="AQ335" s="218" t="str">
        <f>IF(AP335="","",'Résultats élèves'!K327)</f>
        <v/>
      </c>
      <c r="AR335" s="219" t="str">
        <f>IF(OR(AND('Résultats élèves'!K327&gt;=$E$4,'Résultats élèves'!K327&lt;=$E$5),'Résultats élèves'!K327="A"),'Groupes de besoin'!A335,"")</f>
        <v/>
      </c>
      <c r="AS335" s="220" t="str">
        <f>IF(AR335="","",'Résultats élèves'!K327)</f>
        <v/>
      </c>
      <c r="AT335" s="221"/>
      <c r="AU335" s="217" t="str">
        <f>IF(OR('Résultats élèves'!L327&lt;$E$4,'Résultats élèves'!L327="A"),'Groupes de besoin'!A335,"")</f>
        <v/>
      </c>
      <c r="AV335" s="218" t="str">
        <f>IF(AU335="","",'Résultats élèves'!L327)</f>
        <v/>
      </c>
      <c r="AW335" s="219" t="str">
        <f>IF(OR(AND('Résultats élèves'!L327&gt;=$E$4,'Résultats élèves'!L327&lt;=$E$5),'Résultats élèves'!L327="A"),'Groupes de besoin'!A335,"")</f>
        <v/>
      </c>
      <c r="AX335" s="220" t="str">
        <f>IF(AW335="","",'Résultats élèves'!L327)</f>
        <v/>
      </c>
      <c r="AY335" s="221"/>
      <c r="AZ335" s="217" t="str">
        <f>IF(OR('Résultats élèves'!M327&lt;$E$4,'Résultats élèves'!M327="A"),'Groupes de besoin'!A335,"")</f>
        <v/>
      </c>
      <c r="BA335" s="218" t="str">
        <f>IF(AZ335="","",'Résultats élèves'!M327)</f>
        <v/>
      </c>
      <c r="BB335" s="219" t="str">
        <f>IF(OR(AND('Résultats élèves'!M327&gt;=$E$4,'Résultats élèves'!M327&lt;=$E$5),'Résultats élèves'!M327="A"),'Groupes de besoin'!A335,"")</f>
        <v/>
      </c>
      <c r="BC335" s="220" t="str">
        <f>IF(BB335="","",'Résultats élèves'!M327)</f>
        <v/>
      </c>
    </row>
    <row r="336" spans="1:55" s="225" customFormat="1">
      <c r="A336" s="227" t="str">
        <f>IF(Accueil!F337="","",Accueil!F337)</f>
        <v/>
      </c>
      <c r="B336" s="217" t="str">
        <f>IF(OR('Résultats élèves'!D328&lt;$E$4,'Résultats élèves'!D328="A"),'Groupes de besoin'!A336,"")</f>
        <v/>
      </c>
      <c r="C336" s="218" t="str">
        <f>IF(B336="","",'Résultats élèves'!D328)</f>
        <v/>
      </c>
      <c r="D336" s="219" t="str">
        <f>IF(OR(AND('Résultats élèves'!D328&gt;=$E$4,'Résultats élèves'!D328&lt;=$E$5),'Résultats élèves'!D328="A"),'Groupes de besoin'!A336,"")</f>
        <v/>
      </c>
      <c r="E336" s="220" t="str">
        <f>IF(D336="","",'Résultats élèves'!D328)</f>
        <v/>
      </c>
      <c r="F336" s="221"/>
      <c r="G336" s="217" t="str">
        <f>IF(OR('Résultats élèves'!E328&lt;$E$4,'Résultats élèves'!E328="A"),'Groupes de besoin'!A336,"")</f>
        <v/>
      </c>
      <c r="H336" s="218" t="str">
        <f>IF(G336="","",'Résultats élèves'!E328)</f>
        <v/>
      </c>
      <c r="I336" s="219" t="str">
        <f>IF(OR(AND('Résultats élèves'!E328&gt;=$E$4,'Résultats élèves'!E328&lt;=$E$5),'Résultats élèves'!E328="A"),'Groupes de besoin'!A336,"")</f>
        <v/>
      </c>
      <c r="J336" s="220" t="str">
        <f>IF(I336="","",'Résultats élèves'!E328)</f>
        <v/>
      </c>
      <c r="K336" s="221"/>
      <c r="L336" s="217" t="str">
        <f>IF(OR('Résultats élèves'!F328&lt;$E$4,'Résultats élèves'!F328="A"),'Groupes de besoin'!A336,"")</f>
        <v/>
      </c>
      <c r="M336" s="218" t="str">
        <f>IF(L336="","",'Résultats élèves'!F328)</f>
        <v/>
      </c>
      <c r="N336" s="219" t="str">
        <f>IF(OR(AND('Résultats élèves'!F328&gt;=$E$4,'Résultats élèves'!F328&lt;=$E$5),'Résultats élèves'!F328="A"),'Groupes de besoin'!A336,"")</f>
        <v/>
      </c>
      <c r="O336" s="220" t="str">
        <f>IF(N336="","",'Résultats élèves'!F328)</f>
        <v/>
      </c>
      <c r="P336" s="221"/>
      <c r="Q336" s="217" t="str">
        <f>IF(OR('Résultats élèves'!G328&lt;$E$4,'Résultats élèves'!G328="A"),'Groupes de besoin'!A336,"")</f>
        <v/>
      </c>
      <c r="R336" s="218" t="str">
        <f>IF(Q336="","",'Résultats élèves'!G328)</f>
        <v/>
      </c>
      <c r="S336" s="219" t="str">
        <f>IF(OR(AND('Résultats élèves'!G328&gt;=$E$4,'Résultats élèves'!G328&lt;=$E$5),'Résultats élèves'!G328="A"),'Groupes de besoin'!A336,"")</f>
        <v/>
      </c>
      <c r="T336" s="220" t="str">
        <f>IF(S336="","",'Résultats élèves'!G328)</f>
        <v/>
      </c>
      <c r="U336" s="221"/>
      <c r="V336" s="217" t="str">
        <f>IF(OR('Résultats élèves'!H328&lt;$E$4,'Résultats élèves'!H328="A"),'Groupes de besoin'!A336,"")</f>
        <v/>
      </c>
      <c r="W336" s="218" t="str">
        <f>IF(V336="","",'Résultats élèves'!H328)</f>
        <v/>
      </c>
      <c r="X336" s="219" t="str">
        <f>IF(OR(AND('Résultats élèves'!H328&gt;=$E$4,'Résultats élèves'!H328&lt;=$E$5),'Résultats élèves'!H328="A"),'Groupes de besoin'!A336,"")</f>
        <v/>
      </c>
      <c r="Y336" s="220" t="str">
        <f>IF(X336="","",'Résultats élèves'!H328)</f>
        <v/>
      </c>
      <c r="Z336" s="222"/>
      <c r="AA336" s="223">
        <f t="shared" si="7"/>
        <v>24</v>
      </c>
      <c r="AB336" s="224">
        <f t="shared" si="8"/>
        <v>20</v>
      </c>
      <c r="AC336" s="291" t="str">
        <f>IF(AA336&lt;$AA$9,#REF!,"")</f>
        <v/>
      </c>
      <c r="AD336" s="291"/>
      <c r="AE336" s="226"/>
      <c r="AF336" s="217" t="str">
        <f>IF(OR('Résultats élèves'!I328&lt;$E$4,'Résultats élèves'!I328="A"),'Groupes de besoin'!A336,"")</f>
        <v/>
      </c>
      <c r="AG336" s="218" t="str">
        <f>IF(AF336="","",'Résultats élèves'!I328)</f>
        <v/>
      </c>
      <c r="AH336" s="219" t="str">
        <f>IF(OR(AND('Résultats élèves'!I328&gt;=$E$4,'Résultats élèves'!I328&lt;=$E$5),'Résultats élèves'!I328="A"),'Groupes de besoin'!A336,"")</f>
        <v/>
      </c>
      <c r="AI336" s="220" t="str">
        <f>IF(AH336="","",'Résultats élèves'!I328)</f>
        <v/>
      </c>
      <c r="AJ336" s="221"/>
      <c r="AK336" s="217" t="str">
        <f>IF(OR('Résultats élèves'!J328&lt;$E$4,'Résultats élèves'!J328="A"),'Groupes de besoin'!A336,"")</f>
        <v/>
      </c>
      <c r="AL336" s="218" t="str">
        <f>IF(AK336="","",'Résultats élèves'!J328)</f>
        <v/>
      </c>
      <c r="AM336" s="219" t="str">
        <f>IF(OR(AND('Résultats élèves'!J328&gt;=$E$4,'Résultats élèves'!J328&lt;=$E$5),'Résultats élèves'!J328="A"),'Groupes de besoin'!A336,"")</f>
        <v/>
      </c>
      <c r="AN336" s="220" t="str">
        <f>IF(AM336="","",'Résultats élèves'!J328)</f>
        <v/>
      </c>
      <c r="AO336" s="221"/>
      <c r="AP336" s="217" t="str">
        <f>IF(OR('Résultats élèves'!K328&lt;$E$4,'Résultats élèves'!K328="A"),'Groupes de besoin'!A336,"")</f>
        <v/>
      </c>
      <c r="AQ336" s="218" t="str">
        <f>IF(AP336="","",'Résultats élèves'!K328)</f>
        <v/>
      </c>
      <c r="AR336" s="219" t="str">
        <f>IF(OR(AND('Résultats élèves'!K328&gt;=$E$4,'Résultats élèves'!K328&lt;=$E$5),'Résultats élèves'!K328="A"),'Groupes de besoin'!A336,"")</f>
        <v/>
      </c>
      <c r="AS336" s="220" t="str">
        <f>IF(AR336="","",'Résultats élèves'!K328)</f>
        <v/>
      </c>
      <c r="AT336" s="221"/>
      <c r="AU336" s="217" t="str">
        <f>IF(OR('Résultats élèves'!L328&lt;$E$4,'Résultats élèves'!L328="A"),'Groupes de besoin'!A336,"")</f>
        <v/>
      </c>
      <c r="AV336" s="218" t="str">
        <f>IF(AU336="","",'Résultats élèves'!L328)</f>
        <v/>
      </c>
      <c r="AW336" s="219" t="str">
        <f>IF(OR(AND('Résultats élèves'!L328&gt;=$E$4,'Résultats élèves'!L328&lt;=$E$5),'Résultats élèves'!L328="A"),'Groupes de besoin'!A336,"")</f>
        <v/>
      </c>
      <c r="AX336" s="220" t="str">
        <f>IF(AW336="","",'Résultats élèves'!L328)</f>
        <v/>
      </c>
      <c r="AY336" s="221"/>
      <c r="AZ336" s="217" t="str">
        <f>IF(OR('Résultats élèves'!M328&lt;$E$4,'Résultats élèves'!M328="A"),'Groupes de besoin'!A336,"")</f>
        <v/>
      </c>
      <c r="BA336" s="218" t="str">
        <f>IF(AZ336="","",'Résultats élèves'!M328)</f>
        <v/>
      </c>
      <c r="BB336" s="219" t="str">
        <f>IF(OR(AND('Résultats élèves'!M328&gt;=$E$4,'Résultats élèves'!M328&lt;=$E$5),'Résultats élèves'!M328="A"),'Groupes de besoin'!A336,"")</f>
        <v/>
      </c>
      <c r="BC336" s="220" t="str">
        <f>IF(BB336="","",'Résultats élèves'!M328)</f>
        <v/>
      </c>
    </row>
    <row r="337" spans="1:55" s="225" customFormat="1">
      <c r="A337" s="227" t="str">
        <f>IF(Accueil!F338="","",Accueil!F338)</f>
        <v/>
      </c>
      <c r="B337" s="217" t="str">
        <f>IF(OR('Résultats élèves'!D329&lt;$E$4,'Résultats élèves'!D329="A"),'Groupes de besoin'!A337,"")</f>
        <v/>
      </c>
      <c r="C337" s="218" t="str">
        <f>IF(B337="","",'Résultats élèves'!D329)</f>
        <v/>
      </c>
      <c r="D337" s="219" t="str">
        <f>IF(OR(AND('Résultats élèves'!D329&gt;=$E$4,'Résultats élèves'!D329&lt;=$E$5),'Résultats élèves'!D329="A"),'Groupes de besoin'!A337,"")</f>
        <v/>
      </c>
      <c r="E337" s="220" t="str">
        <f>IF(D337="","",'Résultats élèves'!D329)</f>
        <v/>
      </c>
      <c r="F337" s="221"/>
      <c r="G337" s="217" t="str">
        <f>IF(OR('Résultats élèves'!E329&lt;$E$4,'Résultats élèves'!E329="A"),'Groupes de besoin'!A337,"")</f>
        <v/>
      </c>
      <c r="H337" s="218" t="str">
        <f>IF(G337="","",'Résultats élèves'!E329)</f>
        <v/>
      </c>
      <c r="I337" s="219" t="str">
        <f>IF(OR(AND('Résultats élèves'!E329&gt;=$E$4,'Résultats élèves'!E329&lt;=$E$5),'Résultats élèves'!E329="A"),'Groupes de besoin'!A337,"")</f>
        <v/>
      </c>
      <c r="J337" s="220" t="str">
        <f>IF(I337="","",'Résultats élèves'!E329)</f>
        <v/>
      </c>
      <c r="K337" s="221"/>
      <c r="L337" s="217" t="str">
        <f>IF(OR('Résultats élèves'!F329&lt;$E$4,'Résultats élèves'!F329="A"),'Groupes de besoin'!A337,"")</f>
        <v/>
      </c>
      <c r="M337" s="218" t="str">
        <f>IF(L337="","",'Résultats élèves'!F329)</f>
        <v/>
      </c>
      <c r="N337" s="219" t="str">
        <f>IF(OR(AND('Résultats élèves'!F329&gt;=$E$4,'Résultats élèves'!F329&lt;=$E$5),'Résultats élèves'!F329="A"),'Groupes de besoin'!A337,"")</f>
        <v/>
      </c>
      <c r="O337" s="220" t="str">
        <f>IF(N337="","",'Résultats élèves'!F329)</f>
        <v/>
      </c>
      <c r="P337" s="221"/>
      <c r="Q337" s="217" t="str">
        <f>IF(OR('Résultats élèves'!G329&lt;$E$4,'Résultats élèves'!G329="A"),'Groupes de besoin'!A337,"")</f>
        <v/>
      </c>
      <c r="R337" s="218" t="str">
        <f>IF(Q337="","",'Résultats élèves'!G329)</f>
        <v/>
      </c>
      <c r="S337" s="219" t="str">
        <f>IF(OR(AND('Résultats élèves'!G329&gt;=$E$4,'Résultats élèves'!G329&lt;=$E$5),'Résultats élèves'!G329="A"),'Groupes de besoin'!A337,"")</f>
        <v/>
      </c>
      <c r="T337" s="220" t="str">
        <f>IF(S337="","",'Résultats élèves'!G329)</f>
        <v/>
      </c>
      <c r="U337" s="221"/>
      <c r="V337" s="217" t="str">
        <f>IF(OR('Résultats élèves'!H329&lt;$E$4,'Résultats élèves'!H329="A"),'Groupes de besoin'!A337,"")</f>
        <v/>
      </c>
      <c r="W337" s="218" t="str">
        <f>IF(V337="","",'Résultats élèves'!H329)</f>
        <v/>
      </c>
      <c r="X337" s="219" t="str">
        <f>IF(OR(AND('Résultats élèves'!H329&gt;=$E$4,'Résultats élèves'!H329&lt;=$E$5),'Résultats élèves'!H329="A"),'Groupes de besoin'!A337,"")</f>
        <v/>
      </c>
      <c r="Y337" s="220" t="str">
        <f>IF(X337="","",'Résultats élèves'!H329)</f>
        <v/>
      </c>
      <c r="Z337" s="222"/>
      <c r="AA337" s="223">
        <f t="shared" si="7"/>
        <v>24</v>
      </c>
      <c r="AB337" s="224">
        <f t="shared" si="8"/>
        <v>20</v>
      </c>
      <c r="AC337" s="291" t="str">
        <f>IF(AA337&lt;$AA$9,#REF!,"")</f>
        <v/>
      </c>
      <c r="AD337" s="291"/>
      <c r="AE337" s="226"/>
      <c r="AF337" s="217" t="str">
        <f>IF(OR('Résultats élèves'!I329&lt;$E$4,'Résultats élèves'!I329="A"),'Groupes de besoin'!A337,"")</f>
        <v/>
      </c>
      <c r="AG337" s="218" t="str">
        <f>IF(AF337="","",'Résultats élèves'!I329)</f>
        <v/>
      </c>
      <c r="AH337" s="219" t="str">
        <f>IF(OR(AND('Résultats élèves'!I329&gt;=$E$4,'Résultats élèves'!I329&lt;=$E$5),'Résultats élèves'!I329="A"),'Groupes de besoin'!A337,"")</f>
        <v/>
      </c>
      <c r="AI337" s="220" t="str">
        <f>IF(AH337="","",'Résultats élèves'!I329)</f>
        <v/>
      </c>
      <c r="AJ337" s="221"/>
      <c r="AK337" s="217" t="str">
        <f>IF(OR('Résultats élèves'!J329&lt;$E$4,'Résultats élèves'!J329="A"),'Groupes de besoin'!A337,"")</f>
        <v/>
      </c>
      <c r="AL337" s="218" t="str">
        <f>IF(AK337="","",'Résultats élèves'!J329)</f>
        <v/>
      </c>
      <c r="AM337" s="219" t="str">
        <f>IF(OR(AND('Résultats élèves'!J329&gt;=$E$4,'Résultats élèves'!J329&lt;=$E$5),'Résultats élèves'!J329="A"),'Groupes de besoin'!A337,"")</f>
        <v/>
      </c>
      <c r="AN337" s="220" t="str">
        <f>IF(AM337="","",'Résultats élèves'!J329)</f>
        <v/>
      </c>
      <c r="AO337" s="221"/>
      <c r="AP337" s="217" t="str">
        <f>IF(OR('Résultats élèves'!K329&lt;$E$4,'Résultats élèves'!K329="A"),'Groupes de besoin'!A337,"")</f>
        <v/>
      </c>
      <c r="AQ337" s="218" t="str">
        <f>IF(AP337="","",'Résultats élèves'!K329)</f>
        <v/>
      </c>
      <c r="AR337" s="219" t="str">
        <f>IF(OR(AND('Résultats élèves'!K329&gt;=$E$4,'Résultats élèves'!K329&lt;=$E$5),'Résultats élèves'!K329="A"),'Groupes de besoin'!A337,"")</f>
        <v/>
      </c>
      <c r="AS337" s="220" t="str">
        <f>IF(AR337="","",'Résultats élèves'!K329)</f>
        <v/>
      </c>
      <c r="AT337" s="221"/>
      <c r="AU337" s="217" t="str">
        <f>IF(OR('Résultats élèves'!L329&lt;$E$4,'Résultats élèves'!L329="A"),'Groupes de besoin'!A337,"")</f>
        <v/>
      </c>
      <c r="AV337" s="218" t="str">
        <f>IF(AU337="","",'Résultats élèves'!L329)</f>
        <v/>
      </c>
      <c r="AW337" s="219" t="str">
        <f>IF(OR(AND('Résultats élèves'!L329&gt;=$E$4,'Résultats élèves'!L329&lt;=$E$5),'Résultats élèves'!L329="A"),'Groupes de besoin'!A337,"")</f>
        <v/>
      </c>
      <c r="AX337" s="220" t="str">
        <f>IF(AW337="","",'Résultats élèves'!L329)</f>
        <v/>
      </c>
      <c r="AY337" s="221"/>
      <c r="AZ337" s="217" t="str">
        <f>IF(OR('Résultats élèves'!M329&lt;$E$4,'Résultats élèves'!M329="A"),'Groupes de besoin'!A337,"")</f>
        <v/>
      </c>
      <c r="BA337" s="218" t="str">
        <f>IF(AZ337="","",'Résultats élèves'!M329)</f>
        <v/>
      </c>
      <c r="BB337" s="219" t="str">
        <f>IF(OR(AND('Résultats élèves'!M329&gt;=$E$4,'Résultats élèves'!M329&lt;=$E$5),'Résultats élèves'!M329="A"),'Groupes de besoin'!A337,"")</f>
        <v/>
      </c>
      <c r="BC337" s="220" t="str">
        <f>IF(BB337="","",'Résultats élèves'!M329)</f>
        <v/>
      </c>
    </row>
    <row r="338" spans="1:55" s="225" customFormat="1">
      <c r="A338" s="227" t="str">
        <f>IF(Accueil!F339="","",Accueil!F339)</f>
        <v/>
      </c>
      <c r="B338" s="217" t="str">
        <f>IF(OR('Résultats élèves'!D330&lt;$E$4,'Résultats élèves'!D330="A"),'Groupes de besoin'!A338,"")</f>
        <v/>
      </c>
      <c r="C338" s="218" t="str">
        <f>IF(B338="","",'Résultats élèves'!D330)</f>
        <v/>
      </c>
      <c r="D338" s="219" t="str">
        <f>IF(OR(AND('Résultats élèves'!D330&gt;=$E$4,'Résultats élèves'!D330&lt;=$E$5),'Résultats élèves'!D330="A"),'Groupes de besoin'!A338,"")</f>
        <v/>
      </c>
      <c r="E338" s="220" t="str">
        <f>IF(D338="","",'Résultats élèves'!D330)</f>
        <v/>
      </c>
      <c r="F338" s="221"/>
      <c r="G338" s="217" t="str">
        <f>IF(OR('Résultats élèves'!E330&lt;$E$4,'Résultats élèves'!E330="A"),'Groupes de besoin'!A338,"")</f>
        <v/>
      </c>
      <c r="H338" s="218" t="str">
        <f>IF(G338="","",'Résultats élèves'!E330)</f>
        <v/>
      </c>
      <c r="I338" s="219" t="str">
        <f>IF(OR(AND('Résultats élèves'!E330&gt;=$E$4,'Résultats élèves'!E330&lt;=$E$5),'Résultats élèves'!E330="A"),'Groupes de besoin'!A338,"")</f>
        <v/>
      </c>
      <c r="J338" s="220" t="str">
        <f>IF(I338="","",'Résultats élèves'!E330)</f>
        <v/>
      </c>
      <c r="K338" s="221"/>
      <c r="L338" s="217" t="str">
        <f>IF(OR('Résultats élèves'!F330&lt;$E$4,'Résultats élèves'!F330="A"),'Groupes de besoin'!A338,"")</f>
        <v/>
      </c>
      <c r="M338" s="218" t="str">
        <f>IF(L338="","",'Résultats élèves'!F330)</f>
        <v/>
      </c>
      <c r="N338" s="219" t="str">
        <f>IF(OR(AND('Résultats élèves'!F330&gt;=$E$4,'Résultats élèves'!F330&lt;=$E$5),'Résultats élèves'!F330="A"),'Groupes de besoin'!A338,"")</f>
        <v/>
      </c>
      <c r="O338" s="220" t="str">
        <f>IF(N338="","",'Résultats élèves'!F330)</f>
        <v/>
      </c>
      <c r="P338" s="221"/>
      <c r="Q338" s="217" t="str">
        <f>IF(OR('Résultats élèves'!G330&lt;$E$4,'Résultats élèves'!G330="A"),'Groupes de besoin'!A338,"")</f>
        <v/>
      </c>
      <c r="R338" s="218" t="str">
        <f>IF(Q338="","",'Résultats élèves'!G330)</f>
        <v/>
      </c>
      <c r="S338" s="219" t="str">
        <f>IF(OR(AND('Résultats élèves'!G330&gt;=$E$4,'Résultats élèves'!G330&lt;=$E$5),'Résultats élèves'!G330="A"),'Groupes de besoin'!A338,"")</f>
        <v/>
      </c>
      <c r="T338" s="220" t="str">
        <f>IF(S338="","",'Résultats élèves'!G330)</f>
        <v/>
      </c>
      <c r="U338" s="221"/>
      <c r="V338" s="217" t="str">
        <f>IF(OR('Résultats élèves'!H330&lt;$E$4,'Résultats élèves'!H330="A"),'Groupes de besoin'!A338,"")</f>
        <v/>
      </c>
      <c r="W338" s="218" t="str">
        <f>IF(V338="","",'Résultats élèves'!H330)</f>
        <v/>
      </c>
      <c r="X338" s="219" t="str">
        <f>IF(OR(AND('Résultats élèves'!H330&gt;=$E$4,'Résultats élèves'!H330&lt;=$E$5),'Résultats élèves'!H330="A"),'Groupes de besoin'!A338,"")</f>
        <v/>
      </c>
      <c r="Y338" s="220" t="str">
        <f>IF(X338="","",'Résultats élèves'!H330)</f>
        <v/>
      </c>
      <c r="Z338" s="222"/>
      <c r="AA338" s="223">
        <f t="shared" si="7"/>
        <v>24</v>
      </c>
      <c r="AB338" s="224">
        <f t="shared" si="8"/>
        <v>20</v>
      </c>
      <c r="AC338" s="291" t="str">
        <f>IF(AA338&lt;$AA$9,#REF!,"")</f>
        <v/>
      </c>
      <c r="AD338" s="291"/>
      <c r="AE338" s="226"/>
      <c r="AF338" s="217" t="str">
        <f>IF(OR('Résultats élèves'!I330&lt;$E$4,'Résultats élèves'!I330="A"),'Groupes de besoin'!A338,"")</f>
        <v/>
      </c>
      <c r="AG338" s="218" t="str">
        <f>IF(AF338="","",'Résultats élèves'!I330)</f>
        <v/>
      </c>
      <c r="AH338" s="219" t="str">
        <f>IF(OR(AND('Résultats élèves'!I330&gt;=$E$4,'Résultats élèves'!I330&lt;=$E$5),'Résultats élèves'!I330="A"),'Groupes de besoin'!A338,"")</f>
        <v/>
      </c>
      <c r="AI338" s="220" t="str">
        <f>IF(AH338="","",'Résultats élèves'!I330)</f>
        <v/>
      </c>
      <c r="AJ338" s="221"/>
      <c r="AK338" s="217" t="str">
        <f>IF(OR('Résultats élèves'!J330&lt;$E$4,'Résultats élèves'!J330="A"),'Groupes de besoin'!A338,"")</f>
        <v/>
      </c>
      <c r="AL338" s="218" t="str">
        <f>IF(AK338="","",'Résultats élèves'!J330)</f>
        <v/>
      </c>
      <c r="AM338" s="219" t="str">
        <f>IF(OR(AND('Résultats élèves'!J330&gt;=$E$4,'Résultats élèves'!J330&lt;=$E$5),'Résultats élèves'!J330="A"),'Groupes de besoin'!A338,"")</f>
        <v/>
      </c>
      <c r="AN338" s="220" t="str">
        <f>IF(AM338="","",'Résultats élèves'!J330)</f>
        <v/>
      </c>
      <c r="AO338" s="221"/>
      <c r="AP338" s="217" t="str">
        <f>IF(OR('Résultats élèves'!K330&lt;$E$4,'Résultats élèves'!K330="A"),'Groupes de besoin'!A338,"")</f>
        <v/>
      </c>
      <c r="AQ338" s="218" t="str">
        <f>IF(AP338="","",'Résultats élèves'!K330)</f>
        <v/>
      </c>
      <c r="AR338" s="219" t="str">
        <f>IF(OR(AND('Résultats élèves'!K330&gt;=$E$4,'Résultats élèves'!K330&lt;=$E$5),'Résultats élèves'!K330="A"),'Groupes de besoin'!A338,"")</f>
        <v/>
      </c>
      <c r="AS338" s="220" t="str">
        <f>IF(AR338="","",'Résultats élèves'!K330)</f>
        <v/>
      </c>
      <c r="AT338" s="221"/>
      <c r="AU338" s="217" t="str">
        <f>IF(OR('Résultats élèves'!L330&lt;$E$4,'Résultats élèves'!L330="A"),'Groupes de besoin'!A338,"")</f>
        <v/>
      </c>
      <c r="AV338" s="218" t="str">
        <f>IF(AU338="","",'Résultats élèves'!L330)</f>
        <v/>
      </c>
      <c r="AW338" s="219" t="str">
        <f>IF(OR(AND('Résultats élèves'!L330&gt;=$E$4,'Résultats élèves'!L330&lt;=$E$5),'Résultats élèves'!L330="A"),'Groupes de besoin'!A338,"")</f>
        <v/>
      </c>
      <c r="AX338" s="220" t="str">
        <f>IF(AW338="","",'Résultats élèves'!L330)</f>
        <v/>
      </c>
      <c r="AY338" s="221"/>
      <c r="AZ338" s="217" t="str">
        <f>IF(OR('Résultats élèves'!M330&lt;$E$4,'Résultats élèves'!M330="A"),'Groupes de besoin'!A338,"")</f>
        <v/>
      </c>
      <c r="BA338" s="218" t="str">
        <f>IF(AZ338="","",'Résultats élèves'!M330)</f>
        <v/>
      </c>
      <c r="BB338" s="219" t="str">
        <f>IF(OR(AND('Résultats élèves'!M330&gt;=$E$4,'Résultats élèves'!M330&lt;=$E$5),'Résultats élèves'!M330="A"),'Groupes de besoin'!A338,"")</f>
        <v/>
      </c>
      <c r="BC338" s="220" t="str">
        <f>IF(BB338="","",'Résultats élèves'!M330)</f>
        <v/>
      </c>
    </row>
    <row r="339" spans="1:55" s="225" customFormat="1">
      <c r="A339" s="227" t="str">
        <f>IF(Accueil!F340="","",Accueil!F340)</f>
        <v/>
      </c>
      <c r="B339" s="217" t="str">
        <f>IF(OR('Résultats élèves'!D331&lt;$E$4,'Résultats élèves'!D331="A"),'Groupes de besoin'!A339,"")</f>
        <v/>
      </c>
      <c r="C339" s="218" t="str">
        <f>IF(B339="","",'Résultats élèves'!D331)</f>
        <v/>
      </c>
      <c r="D339" s="219" t="str">
        <f>IF(OR(AND('Résultats élèves'!D331&gt;=$E$4,'Résultats élèves'!D331&lt;=$E$5),'Résultats élèves'!D331="A"),'Groupes de besoin'!A339,"")</f>
        <v/>
      </c>
      <c r="E339" s="220" t="str">
        <f>IF(D339="","",'Résultats élèves'!D331)</f>
        <v/>
      </c>
      <c r="F339" s="221"/>
      <c r="G339" s="217" t="str">
        <f>IF(OR('Résultats élèves'!E331&lt;$E$4,'Résultats élèves'!E331="A"),'Groupes de besoin'!A339,"")</f>
        <v/>
      </c>
      <c r="H339" s="218" t="str">
        <f>IF(G339="","",'Résultats élèves'!E331)</f>
        <v/>
      </c>
      <c r="I339" s="219" t="str">
        <f>IF(OR(AND('Résultats élèves'!E331&gt;=$E$4,'Résultats élèves'!E331&lt;=$E$5),'Résultats élèves'!E331="A"),'Groupes de besoin'!A339,"")</f>
        <v/>
      </c>
      <c r="J339" s="220" t="str">
        <f>IF(I339="","",'Résultats élèves'!E331)</f>
        <v/>
      </c>
      <c r="K339" s="221"/>
      <c r="L339" s="217" t="str">
        <f>IF(OR('Résultats élèves'!F331&lt;$E$4,'Résultats élèves'!F331="A"),'Groupes de besoin'!A339,"")</f>
        <v/>
      </c>
      <c r="M339" s="218" t="str">
        <f>IF(L339="","",'Résultats élèves'!F331)</f>
        <v/>
      </c>
      <c r="N339" s="219" t="str">
        <f>IF(OR(AND('Résultats élèves'!F331&gt;=$E$4,'Résultats élèves'!F331&lt;=$E$5),'Résultats élèves'!F331="A"),'Groupes de besoin'!A339,"")</f>
        <v/>
      </c>
      <c r="O339" s="220" t="str">
        <f>IF(N339="","",'Résultats élèves'!F331)</f>
        <v/>
      </c>
      <c r="P339" s="221"/>
      <c r="Q339" s="217" t="str">
        <f>IF(OR('Résultats élèves'!G331&lt;$E$4,'Résultats élèves'!G331="A"),'Groupes de besoin'!A339,"")</f>
        <v/>
      </c>
      <c r="R339" s="218" t="str">
        <f>IF(Q339="","",'Résultats élèves'!G331)</f>
        <v/>
      </c>
      <c r="S339" s="219" t="str">
        <f>IF(OR(AND('Résultats élèves'!G331&gt;=$E$4,'Résultats élèves'!G331&lt;=$E$5),'Résultats élèves'!G331="A"),'Groupes de besoin'!A339,"")</f>
        <v/>
      </c>
      <c r="T339" s="220" t="str">
        <f>IF(S339="","",'Résultats élèves'!G331)</f>
        <v/>
      </c>
      <c r="U339" s="221"/>
      <c r="V339" s="217" t="str">
        <f>IF(OR('Résultats élèves'!H331&lt;$E$4,'Résultats élèves'!H331="A"),'Groupes de besoin'!A339,"")</f>
        <v/>
      </c>
      <c r="W339" s="218" t="str">
        <f>IF(V339="","",'Résultats élèves'!H331)</f>
        <v/>
      </c>
      <c r="X339" s="219" t="str">
        <f>IF(OR(AND('Résultats élèves'!H331&gt;=$E$4,'Résultats élèves'!H331&lt;=$E$5),'Résultats élèves'!H331="A"),'Groupes de besoin'!A339,"")</f>
        <v/>
      </c>
      <c r="Y339" s="220" t="str">
        <f>IF(X339="","",'Résultats élèves'!H331)</f>
        <v/>
      </c>
      <c r="Z339" s="222"/>
      <c r="AA339" s="223">
        <f t="shared" si="7"/>
        <v>24</v>
      </c>
      <c r="AB339" s="224">
        <f t="shared" si="8"/>
        <v>20</v>
      </c>
      <c r="AC339" s="291" t="str">
        <f>IF(AA339&lt;$AA$9,#REF!,"")</f>
        <v/>
      </c>
      <c r="AD339" s="291"/>
      <c r="AE339" s="226"/>
      <c r="AF339" s="217" t="str">
        <f>IF(OR('Résultats élèves'!I331&lt;$E$4,'Résultats élèves'!I331="A"),'Groupes de besoin'!A339,"")</f>
        <v/>
      </c>
      <c r="AG339" s="218" t="str">
        <f>IF(AF339="","",'Résultats élèves'!I331)</f>
        <v/>
      </c>
      <c r="AH339" s="219" t="str">
        <f>IF(OR(AND('Résultats élèves'!I331&gt;=$E$4,'Résultats élèves'!I331&lt;=$E$5),'Résultats élèves'!I331="A"),'Groupes de besoin'!A339,"")</f>
        <v/>
      </c>
      <c r="AI339" s="220" t="str">
        <f>IF(AH339="","",'Résultats élèves'!I331)</f>
        <v/>
      </c>
      <c r="AJ339" s="221"/>
      <c r="AK339" s="217" t="str">
        <f>IF(OR('Résultats élèves'!J331&lt;$E$4,'Résultats élèves'!J331="A"),'Groupes de besoin'!A339,"")</f>
        <v/>
      </c>
      <c r="AL339" s="218" t="str">
        <f>IF(AK339="","",'Résultats élèves'!J331)</f>
        <v/>
      </c>
      <c r="AM339" s="219" t="str">
        <f>IF(OR(AND('Résultats élèves'!J331&gt;=$E$4,'Résultats élèves'!J331&lt;=$E$5),'Résultats élèves'!J331="A"),'Groupes de besoin'!A339,"")</f>
        <v/>
      </c>
      <c r="AN339" s="220" t="str">
        <f>IF(AM339="","",'Résultats élèves'!J331)</f>
        <v/>
      </c>
      <c r="AO339" s="221"/>
      <c r="AP339" s="217" t="str">
        <f>IF(OR('Résultats élèves'!K331&lt;$E$4,'Résultats élèves'!K331="A"),'Groupes de besoin'!A339,"")</f>
        <v/>
      </c>
      <c r="AQ339" s="218" t="str">
        <f>IF(AP339="","",'Résultats élèves'!K331)</f>
        <v/>
      </c>
      <c r="AR339" s="219" t="str">
        <f>IF(OR(AND('Résultats élèves'!K331&gt;=$E$4,'Résultats élèves'!K331&lt;=$E$5),'Résultats élèves'!K331="A"),'Groupes de besoin'!A339,"")</f>
        <v/>
      </c>
      <c r="AS339" s="220" t="str">
        <f>IF(AR339="","",'Résultats élèves'!K331)</f>
        <v/>
      </c>
      <c r="AT339" s="221"/>
      <c r="AU339" s="217" t="str">
        <f>IF(OR('Résultats élèves'!L331&lt;$E$4,'Résultats élèves'!L331="A"),'Groupes de besoin'!A339,"")</f>
        <v/>
      </c>
      <c r="AV339" s="218" t="str">
        <f>IF(AU339="","",'Résultats élèves'!L331)</f>
        <v/>
      </c>
      <c r="AW339" s="219" t="str">
        <f>IF(OR(AND('Résultats élèves'!L331&gt;=$E$4,'Résultats élèves'!L331&lt;=$E$5),'Résultats élèves'!L331="A"),'Groupes de besoin'!A339,"")</f>
        <v/>
      </c>
      <c r="AX339" s="220" t="str">
        <f>IF(AW339="","",'Résultats élèves'!L331)</f>
        <v/>
      </c>
      <c r="AY339" s="221"/>
      <c r="AZ339" s="217" t="str">
        <f>IF(OR('Résultats élèves'!M331&lt;$E$4,'Résultats élèves'!M331="A"),'Groupes de besoin'!A339,"")</f>
        <v/>
      </c>
      <c r="BA339" s="218" t="str">
        <f>IF(AZ339="","",'Résultats élèves'!M331)</f>
        <v/>
      </c>
      <c r="BB339" s="219" t="str">
        <f>IF(OR(AND('Résultats élèves'!M331&gt;=$E$4,'Résultats élèves'!M331&lt;=$E$5),'Résultats élèves'!M331="A"),'Groupes de besoin'!A339,"")</f>
        <v/>
      </c>
      <c r="BC339" s="220" t="str">
        <f>IF(BB339="","",'Résultats élèves'!M331)</f>
        <v/>
      </c>
    </row>
    <row r="340" spans="1:55" s="225" customFormat="1">
      <c r="A340" s="227" t="str">
        <f>IF(Accueil!F341="","",Accueil!F341)</f>
        <v/>
      </c>
      <c r="B340" s="217" t="str">
        <f>IF(OR('Résultats élèves'!D332&lt;$E$4,'Résultats élèves'!D332="A"),'Groupes de besoin'!A340,"")</f>
        <v/>
      </c>
      <c r="C340" s="218" t="str">
        <f>IF(B340="","",'Résultats élèves'!D332)</f>
        <v/>
      </c>
      <c r="D340" s="219" t="str">
        <f>IF(OR(AND('Résultats élèves'!D332&gt;=$E$4,'Résultats élèves'!D332&lt;=$E$5),'Résultats élèves'!D332="A"),'Groupes de besoin'!A340,"")</f>
        <v/>
      </c>
      <c r="E340" s="220" t="str">
        <f>IF(D340="","",'Résultats élèves'!D332)</f>
        <v/>
      </c>
      <c r="F340" s="221"/>
      <c r="G340" s="217" t="str">
        <f>IF(OR('Résultats élèves'!E332&lt;$E$4,'Résultats élèves'!E332="A"),'Groupes de besoin'!A340,"")</f>
        <v/>
      </c>
      <c r="H340" s="218" t="str">
        <f>IF(G340="","",'Résultats élèves'!E332)</f>
        <v/>
      </c>
      <c r="I340" s="219" t="str">
        <f>IF(OR(AND('Résultats élèves'!E332&gt;=$E$4,'Résultats élèves'!E332&lt;=$E$5),'Résultats élèves'!E332="A"),'Groupes de besoin'!A340,"")</f>
        <v/>
      </c>
      <c r="J340" s="220" t="str">
        <f>IF(I340="","",'Résultats élèves'!E332)</f>
        <v/>
      </c>
      <c r="K340" s="221"/>
      <c r="L340" s="217" t="str">
        <f>IF(OR('Résultats élèves'!F332&lt;$E$4,'Résultats élèves'!F332="A"),'Groupes de besoin'!A340,"")</f>
        <v/>
      </c>
      <c r="M340" s="218" t="str">
        <f>IF(L340="","",'Résultats élèves'!F332)</f>
        <v/>
      </c>
      <c r="N340" s="219" t="str">
        <f>IF(OR(AND('Résultats élèves'!F332&gt;=$E$4,'Résultats élèves'!F332&lt;=$E$5),'Résultats élèves'!F332="A"),'Groupes de besoin'!A340,"")</f>
        <v/>
      </c>
      <c r="O340" s="220" t="str">
        <f>IF(N340="","",'Résultats élèves'!F332)</f>
        <v/>
      </c>
      <c r="P340" s="221"/>
      <c r="Q340" s="217" t="str">
        <f>IF(OR('Résultats élèves'!G332&lt;$E$4,'Résultats élèves'!G332="A"),'Groupes de besoin'!A340,"")</f>
        <v/>
      </c>
      <c r="R340" s="218" t="str">
        <f>IF(Q340="","",'Résultats élèves'!G332)</f>
        <v/>
      </c>
      <c r="S340" s="219" t="str">
        <f>IF(OR(AND('Résultats élèves'!G332&gt;=$E$4,'Résultats élèves'!G332&lt;=$E$5),'Résultats élèves'!G332="A"),'Groupes de besoin'!A340,"")</f>
        <v/>
      </c>
      <c r="T340" s="220" t="str">
        <f>IF(S340="","",'Résultats élèves'!G332)</f>
        <v/>
      </c>
      <c r="U340" s="221"/>
      <c r="V340" s="217" t="str">
        <f>IF(OR('Résultats élèves'!H332&lt;$E$4,'Résultats élèves'!H332="A"),'Groupes de besoin'!A340,"")</f>
        <v/>
      </c>
      <c r="W340" s="218" t="str">
        <f>IF(V340="","",'Résultats élèves'!H332)</f>
        <v/>
      </c>
      <c r="X340" s="219" t="str">
        <f>IF(OR(AND('Résultats élèves'!H332&gt;=$E$4,'Résultats élèves'!H332&lt;=$E$5),'Résultats élèves'!H332="A"),'Groupes de besoin'!A340,"")</f>
        <v/>
      </c>
      <c r="Y340" s="220" t="str">
        <f>IF(X340="","",'Résultats élèves'!H332)</f>
        <v/>
      </c>
      <c r="Z340" s="222"/>
      <c r="AA340" s="223">
        <f t="shared" si="7"/>
        <v>24</v>
      </c>
      <c r="AB340" s="224">
        <f t="shared" si="8"/>
        <v>20</v>
      </c>
      <c r="AC340" s="291" t="str">
        <f>IF(AA340&lt;$AA$9,#REF!,"")</f>
        <v/>
      </c>
      <c r="AD340" s="291"/>
      <c r="AE340" s="226"/>
      <c r="AF340" s="217" t="str">
        <f>IF(OR('Résultats élèves'!I332&lt;$E$4,'Résultats élèves'!I332="A"),'Groupes de besoin'!A340,"")</f>
        <v/>
      </c>
      <c r="AG340" s="218" t="str">
        <f>IF(AF340="","",'Résultats élèves'!I332)</f>
        <v/>
      </c>
      <c r="AH340" s="219" t="str">
        <f>IF(OR(AND('Résultats élèves'!I332&gt;=$E$4,'Résultats élèves'!I332&lt;=$E$5),'Résultats élèves'!I332="A"),'Groupes de besoin'!A340,"")</f>
        <v/>
      </c>
      <c r="AI340" s="220" t="str">
        <f>IF(AH340="","",'Résultats élèves'!I332)</f>
        <v/>
      </c>
      <c r="AJ340" s="221"/>
      <c r="AK340" s="217" t="str">
        <f>IF(OR('Résultats élèves'!J332&lt;$E$4,'Résultats élèves'!J332="A"),'Groupes de besoin'!A340,"")</f>
        <v/>
      </c>
      <c r="AL340" s="218" t="str">
        <f>IF(AK340="","",'Résultats élèves'!J332)</f>
        <v/>
      </c>
      <c r="AM340" s="219" t="str">
        <f>IF(OR(AND('Résultats élèves'!J332&gt;=$E$4,'Résultats élèves'!J332&lt;=$E$5),'Résultats élèves'!J332="A"),'Groupes de besoin'!A340,"")</f>
        <v/>
      </c>
      <c r="AN340" s="220" t="str">
        <f>IF(AM340="","",'Résultats élèves'!J332)</f>
        <v/>
      </c>
      <c r="AO340" s="221"/>
      <c r="AP340" s="217" t="str">
        <f>IF(OR('Résultats élèves'!K332&lt;$E$4,'Résultats élèves'!K332="A"),'Groupes de besoin'!A340,"")</f>
        <v/>
      </c>
      <c r="AQ340" s="218" t="str">
        <f>IF(AP340="","",'Résultats élèves'!K332)</f>
        <v/>
      </c>
      <c r="AR340" s="219" t="str">
        <f>IF(OR(AND('Résultats élèves'!K332&gt;=$E$4,'Résultats élèves'!K332&lt;=$E$5),'Résultats élèves'!K332="A"),'Groupes de besoin'!A340,"")</f>
        <v/>
      </c>
      <c r="AS340" s="220" t="str">
        <f>IF(AR340="","",'Résultats élèves'!K332)</f>
        <v/>
      </c>
      <c r="AT340" s="221"/>
      <c r="AU340" s="217" t="str">
        <f>IF(OR('Résultats élèves'!L332&lt;$E$4,'Résultats élèves'!L332="A"),'Groupes de besoin'!A340,"")</f>
        <v/>
      </c>
      <c r="AV340" s="218" t="str">
        <f>IF(AU340="","",'Résultats élèves'!L332)</f>
        <v/>
      </c>
      <c r="AW340" s="219" t="str">
        <f>IF(OR(AND('Résultats élèves'!L332&gt;=$E$4,'Résultats élèves'!L332&lt;=$E$5),'Résultats élèves'!L332="A"),'Groupes de besoin'!A340,"")</f>
        <v/>
      </c>
      <c r="AX340" s="220" t="str">
        <f>IF(AW340="","",'Résultats élèves'!L332)</f>
        <v/>
      </c>
      <c r="AY340" s="221"/>
      <c r="AZ340" s="217" t="str">
        <f>IF(OR('Résultats élèves'!M332&lt;$E$4,'Résultats élèves'!M332="A"),'Groupes de besoin'!A340,"")</f>
        <v/>
      </c>
      <c r="BA340" s="218" t="str">
        <f>IF(AZ340="","",'Résultats élèves'!M332)</f>
        <v/>
      </c>
      <c r="BB340" s="219" t="str">
        <f>IF(OR(AND('Résultats élèves'!M332&gt;=$E$4,'Résultats élèves'!M332&lt;=$E$5),'Résultats élèves'!M332="A"),'Groupes de besoin'!A340,"")</f>
        <v/>
      </c>
      <c r="BC340" s="220" t="str">
        <f>IF(BB340="","",'Résultats élèves'!M332)</f>
        <v/>
      </c>
    </row>
    <row r="341" spans="1:55" s="225" customFormat="1">
      <c r="A341" s="227" t="str">
        <f>IF(Accueil!F342="","",Accueil!F342)</f>
        <v/>
      </c>
      <c r="B341" s="217" t="str">
        <f>IF(OR('Résultats élèves'!D333&lt;$E$4,'Résultats élèves'!D333="A"),'Groupes de besoin'!A341,"")</f>
        <v/>
      </c>
      <c r="C341" s="218" t="str">
        <f>IF(B341="","",'Résultats élèves'!D333)</f>
        <v/>
      </c>
      <c r="D341" s="219" t="str">
        <f>IF(OR(AND('Résultats élèves'!D333&gt;=$E$4,'Résultats élèves'!D333&lt;=$E$5),'Résultats élèves'!D333="A"),'Groupes de besoin'!A341,"")</f>
        <v/>
      </c>
      <c r="E341" s="220" t="str">
        <f>IF(D341="","",'Résultats élèves'!D333)</f>
        <v/>
      </c>
      <c r="F341" s="221"/>
      <c r="G341" s="217" t="str">
        <f>IF(OR('Résultats élèves'!E333&lt;$E$4,'Résultats élèves'!E333="A"),'Groupes de besoin'!A341,"")</f>
        <v/>
      </c>
      <c r="H341" s="218" t="str">
        <f>IF(G341="","",'Résultats élèves'!E333)</f>
        <v/>
      </c>
      <c r="I341" s="219" t="str">
        <f>IF(OR(AND('Résultats élèves'!E333&gt;=$E$4,'Résultats élèves'!E333&lt;=$E$5),'Résultats élèves'!E333="A"),'Groupes de besoin'!A341,"")</f>
        <v/>
      </c>
      <c r="J341" s="220" t="str">
        <f>IF(I341="","",'Résultats élèves'!E333)</f>
        <v/>
      </c>
      <c r="K341" s="221"/>
      <c r="L341" s="217" t="str">
        <f>IF(OR('Résultats élèves'!F333&lt;$E$4,'Résultats élèves'!F333="A"),'Groupes de besoin'!A341,"")</f>
        <v/>
      </c>
      <c r="M341" s="218" t="str">
        <f>IF(L341="","",'Résultats élèves'!F333)</f>
        <v/>
      </c>
      <c r="N341" s="219" t="str">
        <f>IF(OR(AND('Résultats élèves'!F333&gt;=$E$4,'Résultats élèves'!F333&lt;=$E$5),'Résultats élèves'!F333="A"),'Groupes de besoin'!A341,"")</f>
        <v/>
      </c>
      <c r="O341" s="220" t="str">
        <f>IF(N341="","",'Résultats élèves'!F333)</f>
        <v/>
      </c>
      <c r="P341" s="221"/>
      <c r="Q341" s="217" t="str">
        <f>IF(OR('Résultats élèves'!G333&lt;$E$4,'Résultats élèves'!G333="A"),'Groupes de besoin'!A341,"")</f>
        <v/>
      </c>
      <c r="R341" s="218" t="str">
        <f>IF(Q341="","",'Résultats élèves'!G333)</f>
        <v/>
      </c>
      <c r="S341" s="219" t="str">
        <f>IF(OR(AND('Résultats élèves'!G333&gt;=$E$4,'Résultats élèves'!G333&lt;=$E$5),'Résultats élèves'!G333="A"),'Groupes de besoin'!A341,"")</f>
        <v/>
      </c>
      <c r="T341" s="220" t="str">
        <f>IF(S341="","",'Résultats élèves'!G333)</f>
        <v/>
      </c>
      <c r="U341" s="221"/>
      <c r="V341" s="217" t="str">
        <f>IF(OR('Résultats élèves'!H333&lt;$E$4,'Résultats élèves'!H333="A"),'Groupes de besoin'!A341,"")</f>
        <v/>
      </c>
      <c r="W341" s="218" t="str">
        <f>IF(V341="","",'Résultats élèves'!H333)</f>
        <v/>
      </c>
      <c r="X341" s="219" t="str">
        <f>IF(OR(AND('Résultats élèves'!H333&gt;=$E$4,'Résultats élèves'!H333&lt;=$E$5),'Résultats élèves'!H333="A"),'Groupes de besoin'!A341,"")</f>
        <v/>
      </c>
      <c r="Y341" s="220" t="str">
        <f>IF(X341="","",'Résultats élèves'!H333)</f>
        <v/>
      </c>
      <c r="Z341" s="222"/>
      <c r="AA341" s="223">
        <f t="shared" si="7"/>
        <v>24</v>
      </c>
      <c r="AB341" s="224">
        <f t="shared" si="8"/>
        <v>20</v>
      </c>
      <c r="AC341" s="291" t="str">
        <f>IF(AA341&lt;$AA$9,#REF!,"")</f>
        <v/>
      </c>
      <c r="AD341" s="291"/>
      <c r="AE341" s="226"/>
      <c r="AF341" s="217" t="str">
        <f>IF(OR('Résultats élèves'!I333&lt;$E$4,'Résultats élèves'!I333="A"),'Groupes de besoin'!A341,"")</f>
        <v/>
      </c>
      <c r="AG341" s="218" t="str">
        <f>IF(AF341="","",'Résultats élèves'!I333)</f>
        <v/>
      </c>
      <c r="AH341" s="219" t="str">
        <f>IF(OR(AND('Résultats élèves'!I333&gt;=$E$4,'Résultats élèves'!I333&lt;=$E$5),'Résultats élèves'!I333="A"),'Groupes de besoin'!A341,"")</f>
        <v/>
      </c>
      <c r="AI341" s="220" t="str">
        <f>IF(AH341="","",'Résultats élèves'!I333)</f>
        <v/>
      </c>
      <c r="AJ341" s="221"/>
      <c r="AK341" s="217" t="str">
        <f>IF(OR('Résultats élèves'!J333&lt;$E$4,'Résultats élèves'!J333="A"),'Groupes de besoin'!A341,"")</f>
        <v/>
      </c>
      <c r="AL341" s="218" t="str">
        <f>IF(AK341="","",'Résultats élèves'!J333)</f>
        <v/>
      </c>
      <c r="AM341" s="219" t="str">
        <f>IF(OR(AND('Résultats élèves'!J333&gt;=$E$4,'Résultats élèves'!J333&lt;=$E$5),'Résultats élèves'!J333="A"),'Groupes de besoin'!A341,"")</f>
        <v/>
      </c>
      <c r="AN341" s="220" t="str">
        <f>IF(AM341="","",'Résultats élèves'!J333)</f>
        <v/>
      </c>
      <c r="AO341" s="221"/>
      <c r="AP341" s="217" t="str">
        <f>IF(OR('Résultats élèves'!K333&lt;$E$4,'Résultats élèves'!K333="A"),'Groupes de besoin'!A341,"")</f>
        <v/>
      </c>
      <c r="AQ341" s="218" t="str">
        <f>IF(AP341="","",'Résultats élèves'!K333)</f>
        <v/>
      </c>
      <c r="AR341" s="219" t="str">
        <f>IF(OR(AND('Résultats élèves'!K333&gt;=$E$4,'Résultats élèves'!K333&lt;=$E$5),'Résultats élèves'!K333="A"),'Groupes de besoin'!A341,"")</f>
        <v/>
      </c>
      <c r="AS341" s="220" t="str">
        <f>IF(AR341="","",'Résultats élèves'!K333)</f>
        <v/>
      </c>
      <c r="AT341" s="221"/>
      <c r="AU341" s="217" t="str">
        <f>IF(OR('Résultats élèves'!L333&lt;$E$4,'Résultats élèves'!L333="A"),'Groupes de besoin'!A341,"")</f>
        <v/>
      </c>
      <c r="AV341" s="218" t="str">
        <f>IF(AU341="","",'Résultats élèves'!L333)</f>
        <v/>
      </c>
      <c r="AW341" s="219" t="str">
        <f>IF(OR(AND('Résultats élèves'!L333&gt;=$E$4,'Résultats élèves'!L333&lt;=$E$5),'Résultats élèves'!L333="A"),'Groupes de besoin'!A341,"")</f>
        <v/>
      </c>
      <c r="AX341" s="220" t="str">
        <f>IF(AW341="","",'Résultats élèves'!L333)</f>
        <v/>
      </c>
      <c r="AY341" s="221"/>
      <c r="AZ341" s="217" t="str">
        <f>IF(OR('Résultats élèves'!M333&lt;$E$4,'Résultats élèves'!M333="A"),'Groupes de besoin'!A341,"")</f>
        <v/>
      </c>
      <c r="BA341" s="218" t="str">
        <f>IF(AZ341="","",'Résultats élèves'!M333)</f>
        <v/>
      </c>
      <c r="BB341" s="219" t="str">
        <f>IF(OR(AND('Résultats élèves'!M333&gt;=$E$4,'Résultats élèves'!M333&lt;=$E$5),'Résultats élèves'!M333="A"),'Groupes de besoin'!A341,"")</f>
        <v/>
      </c>
      <c r="BC341" s="220" t="str">
        <f>IF(BB341="","",'Résultats élèves'!M333)</f>
        <v/>
      </c>
    </row>
    <row r="342" spans="1:55" s="225" customFormat="1">
      <c r="A342" s="227" t="str">
        <f>IF(Accueil!F343="","",Accueil!F343)</f>
        <v/>
      </c>
      <c r="B342" s="217" t="str">
        <f>IF(OR('Résultats élèves'!D334&lt;$E$4,'Résultats élèves'!D334="A"),'Groupes de besoin'!A342,"")</f>
        <v/>
      </c>
      <c r="C342" s="218" t="str">
        <f>IF(B342="","",'Résultats élèves'!D334)</f>
        <v/>
      </c>
      <c r="D342" s="219" t="str">
        <f>IF(OR(AND('Résultats élèves'!D334&gt;=$E$4,'Résultats élèves'!D334&lt;=$E$5),'Résultats élèves'!D334="A"),'Groupes de besoin'!A342,"")</f>
        <v/>
      </c>
      <c r="E342" s="220" t="str">
        <f>IF(D342="","",'Résultats élèves'!D334)</f>
        <v/>
      </c>
      <c r="F342" s="221"/>
      <c r="G342" s="217" t="str">
        <f>IF(OR('Résultats élèves'!E334&lt;$E$4,'Résultats élèves'!E334="A"),'Groupes de besoin'!A342,"")</f>
        <v/>
      </c>
      <c r="H342" s="218" t="str">
        <f>IF(G342="","",'Résultats élèves'!E334)</f>
        <v/>
      </c>
      <c r="I342" s="219" t="str">
        <f>IF(OR(AND('Résultats élèves'!E334&gt;=$E$4,'Résultats élèves'!E334&lt;=$E$5),'Résultats élèves'!E334="A"),'Groupes de besoin'!A342,"")</f>
        <v/>
      </c>
      <c r="J342" s="220" t="str">
        <f>IF(I342="","",'Résultats élèves'!E334)</f>
        <v/>
      </c>
      <c r="K342" s="221"/>
      <c r="L342" s="217" t="str">
        <f>IF(OR('Résultats élèves'!F334&lt;$E$4,'Résultats élèves'!F334="A"),'Groupes de besoin'!A342,"")</f>
        <v/>
      </c>
      <c r="M342" s="218" t="str">
        <f>IF(L342="","",'Résultats élèves'!F334)</f>
        <v/>
      </c>
      <c r="N342" s="219" t="str">
        <f>IF(OR(AND('Résultats élèves'!F334&gt;=$E$4,'Résultats élèves'!F334&lt;=$E$5),'Résultats élèves'!F334="A"),'Groupes de besoin'!A342,"")</f>
        <v/>
      </c>
      <c r="O342" s="220" t="str">
        <f>IF(N342="","",'Résultats élèves'!F334)</f>
        <v/>
      </c>
      <c r="P342" s="221"/>
      <c r="Q342" s="217" t="str">
        <f>IF(OR('Résultats élèves'!G334&lt;$E$4,'Résultats élèves'!G334="A"),'Groupes de besoin'!A342,"")</f>
        <v/>
      </c>
      <c r="R342" s="218" t="str">
        <f>IF(Q342="","",'Résultats élèves'!G334)</f>
        <v/>
      </c>
      <c r="S342" s="219" t="str">
        <f>IF(OR(AND('Résultats élèves'!G334&gt;=$E$4,'Résultats élèves'!G334&lt;=$E$5),'Résultats élèves'!G334="A"),'Groupes de besoin'!A342,"")</f>
        <v/>
      </c>
      <c r="T342" s="220" t="str">
        <f>IF(S342="","",'Résultats élèves'!G334)</f>
        <v/>
      </c>
      <c r="U342" s="221"/>
      <c r="V342" s="217" t="str">
        <f>IF(OR('Résultats élèves'!H334&lt;$E$4,'Résultats élèves'!H334="A"),'Groupes de besoin'!A342,"")</f>
        <v/>
      </c>
      <c r="W342" s="218" t="str">
        <f>IF(V342="","",'Résultats élèves'!H334)</f>
        <v/>
      </c>
      <c r="X342" s="219" t="str">
        <f>IF(OR(AND('Résultats élèves'!H334&gt;=$E$4,'Résultats élèves'!H334&lt;=$E$5),'Résultats élèves'!H334="A"),'Groupes de besoin'!A342,"")</f>
        <v/>
      </c>
      <c r="Y342" s="220" t="str">
        <f>IF(X342="","",'Résultats élèves'!H334)</f>
        <v/>
      </c>
      <c r="Z342" s="222"/>
      <c r="AA342" s="223">
        <f t="shared" si="7"/>
        <v>24</v>
      </c>
      <c r="AB342" s="224">
        <f t="shared" si="8"/>
        <v>20</v>
      </c>
      <c r="AC342" s="291" t="str">
        <f>IF(AA342&lt;$AA$9,#REF!,"")</f>
        <v/>
      </c>
      <c r="AD342" s="291"/>
      <c r="AE342" s="226"/>
      <c r="AF342" s="217" t="str">
        <f>IF(OR('Résultats élèves'!I334&lt;$E$4,'Résultats élèves'!I334="A"),'Groupes de besoin'!A342,"")</f>
        <v/>
      </c>
      <c r="AG342" s="218" t="str">
        <f>IF(AF342="","",'Résultats élèves'!I334)</f>
        <v/>
      </c>
      <c r="AH342" s="219" t="str">
        <f>IF(OR(AND('Résultats élèves'!I334&gt;=$E$4,'Résultats élèves'!I334&lt;=$E$5),'Résultats élèves'!I334="A"),'Groupes de besoin'!A342,"")</f>
        <v/>
      </c>
      <c r="AI342" s="220" t="str">
        <f>IF(AH342="","",'Résultats élèves'!I334)</f>
        <v/>
      </c>
      <c r="AJ342" s="221"/>
      <c r="AK342" s="217" t="str">
        <f>IF(OR('Résultats élèves'!J334&lt;$E$4,'Résultats élèves'!J334="A"),'Groupes de besoin'!A342,"")</f>
        <v/>
      </c>
      <c r="AL342" s="218" t="str">
        <f>IF(AK342="","",'Résultats élèves'!J334)</f>
        <v/>
      </c>
      <c r="AM342" s="219" t="str">
        <f>IF(OR(AND('Résultats élèves'!J334&gt;=$E$4,'Résultats élèves'!J334&lt;=$E$5),'Résultats élèves'!J334="A"),'Groupes de besoin'!A342,"")</f>
        <v/>
      </c>
      <c r="AN342" s="220" t="str">
        <f>IF(AM342="","",'Résultats élèves'!J334)</f>
        <v/>
      </c>
      <c r="AO342" s="221"/>
      <c r="AP342" s="217" t="str">
        <f>IF(OR('Résultats élèves'!K334&lt;$E$4,'Résultats élèves'!K334="A"),'Groupes de besoin'!A342,"")</f>
        <v/>
      </c>
      <c r="AQ342" s="218" t="str">
        <f>IF(AP342="","",'Résultats élèves'!K334)</f>
        <v/>
      </c>
      <c r="AR342" s="219" t="str">
        <f>IF(OR(AND('Résultats élèves'!K334&gt;=$E$4,'Résultats élèves'!K334&lt;=$E$5),'Résultats élèves'!K334="A"),'Groupes de besoin'!A342,"")</f>
        <v/>
      </c>
      <c r="AS342" s="220" t="str">
        <f>IF(AR342="","",'Résultats élèves'!K334)</f>
        <v/>
      </c>
      <c r="AT342" s="221"/>
      <c r="AU342" s="217" t="str">
        <f>IF(OR('Résultats élèves'!L334&lt;$E$4,'Résultats élèves'!L334="A"),'Groupes de besoin'!A342,"")</f>
        <v/>
      </c>
      <c r="AV342" s="218" t="str">
        <f>IF(AU342="","",'Résultats élèves'!L334)</f>
        <v/>
      </c>
      <c r="AW342" s="219" t="str">
        <f>IF(OR(AND('Résultats élèves'!L334&gt;=$E$4,'Résultats élèves'!L334&lt;=$E$5),'Résultats élèves'!L334="A"),'Groupes de besoin'!A342,"")</f>
        <v/>
      </c>
      <c r="AX342" s="220" t="str">
        <f>IF(AW342="","",'Résultats élèves'!L334)</f>
        <v/>
      </c>
      <c r="AY342" s="221"/>
      <c r="AZ342" s="217" t="str">
        <f>IF(OR('Résultats élèves'!M334&lt;$E$4,'Résultats élèves'!M334="A"),'Groupes de besoin'!A342,"")</f>
        <v/>
      </c>
      <c r="BA342" s="218" t="str">
        <f>IF(AZ342="","",'Résultats élèves'!M334)</f>
        <v/>
      </c>
      <c r="BB342" s="219" t="str">
        <f>IF(OR(AND('Résultats élèves'!M334&gt;=$E$4,'Résultats élèves'!M334&lt;=$E$5),'Résultats élèves'!M334="A"),'Groupes de besoin'!A342,"")</f>
        <v/>
      </c>
      <c r="BC342" s="220" t="str">
        <f>IF(BB342="","",'Résultats élèves'!M334)</f>
        <v/>
      </c>
    </row>
    <row r="343" spans="1:55" s="225" customFormat="1">
      <c r="A343" s="227" t="str">
        <f>IF(Accueil!F344="","",Accueil!F344)</f>
        <v/>
      </c>
      <c r="B343" s="217" t="str">
        <f>IF(OR('Résultats élèves'!D335&lt;$E$4,'Résultats élèves'!D335="A"),'Groupes de besoin'!A343,"")</f>
        <v/>
      </c>
      <c r="C343" s="218" t="str">
        <f>IF(B343="","",'Résultats élèves'!D335)</f>
        <v/>
      </c>
      <c r="D343" s="219" t="str">
        <f>IF(OR(AND('Résultats élèves'!D335&gt;=$E$4,'Résultats élèves'!D335&lt;=$E$5),'Résultats élèves'!D335="A"),'Groupes de besoin'!A343,"")</f>
        <v/>
      </c>
      <c r="E343" s="220" t="str">
        <f>IF(D343="","",'Résultats élèves'!D335)</f>
        <v/>
      </c>
      <c r="F343" s="221"/>
      <c r="G343" s="217" t="str">
        <f>IF(OR('Résultats élèves'!E335&lt;$E$4,'Résultats élèves'!E335="A"),'Groupes de besoin'!A343,"")</f>
        <v/>
      </c>
      <c r="H343" s="218" t="str">
        <f>IF(G343="","",'Résultats élèves'!E335)</f>
        <v/>
      </c>
      <c r="I343" s="219" t="str">
        <f>IF(OR(AND('Résultats élèves'!E335&gt;=$E$4,'Résultats élèves'!E335&lt;=$E$5),'Résultats élèves'!E335="A"),'Groupes de besoin'!A343,"")</f>
        <v/>
      </c>
      <c r="J343" s="220" t="str">
        <f>IF(I343="","",'Résultats élèves'!E335)</f>
        <v/>
      </c>
      <c r="K343" s="221"/>
      <c r="L343" s="217" t="str">
        <f>IF(OR('Résultats élèves'!F335&lt;$E$4,'Résultats élèves'!F335="A"),'Groupes de besoin'!A343,"")</f>
        <v/>
      </c>
      <c r="M343" s="218" t="str">
        <f>IF(L343="","",'Résultats élèves'!F335)</f>
        <v/>
      </c>
      <c r="N343" s="219" t="str">
        <f>IF(OR(AND('Résultats élèves'!F335&gt;=$E$4,'Résultats élèves'!F335&lt;=$E$5),'Résultats élèves'!F335="A"),'Groupes de besoin'!A343,"")</f>
        <v/>
      </c>
      <c r="O343" s="220" t="str">
        <f>IF(N343="","",'Résultats élèves'!F335)</f>
        <v/>
      </c>
      <c r="P343" s="221"/>
      <c r="Q343" s="217" t="str">
        <f>IF(OR('Résultats élèves'!G335&lt;$E$4,'Résultats élèves'!G335="A"),'Groupes de besoin'!A343,"")</f>
        <v/>
      </c>
      <c r="R343" s="218" t="str">
        <f>IF(Q343="","",'Résultats élèves'!G335)</f>
        <v/>
      </c>
      <c r="S343" s="219" t="str">
        <f>IF(OR(AND('Résultats élèves'!G335&gt;=$E$4,'Résultats élèves'!G335&lt;=$E$5),'Résultats élèves'!G335="A"),'Groupes de besoin'!A343,"")</f>
        <v/>
      </c>
      <c r="T343" s="220" t="str">
        <f>IF(S343="","",'Résultats élèves'!G335)</f>
        <v/>
      </c>
      <c r="U343" s="221"/>
      <c r="V343" s="217" t="str">
        <f>IF(OR('Résultats élèves'!H335&lt;$E$4,'Résultats élèves'!H335="A"),'Groupes de besoin'!A343,"")</f>
        <v/>
      </c>
      <c r="W343" s="218" t="str">
        <f>IF(V343="","",'Résultats élèves'!H335)</f>
        <v/>
      </c>
      <c r="X343" s="219" t="str">
        <f>IF(OR(AND('Résultats élèves'!H335&gt;=$E$4,'Résultats élèves'!H335&lt;=$E$5),'Résultats élèves'!H335="A"),'Groupes de besoin'!A343,"")</f>
        <v/>
      </c>
      <c r="Y343" s="220" t="str">
        <f>IF(X343="","",'Résultats élèves'!H335)</f>
        <v/>
      </c>
      <c r="Z343" s="222"/>
      <c r="AA343" s="223">
        <f t="shared" si="7"/>
        <v>24</v>
      </c>
      <c r="AB343" s="224">
        <f t="shared" si="8"/>
        <v>20</v>
      </c>
      <c r="AC343" s="291" t="str">
        <f>IF(AA343&lt;$AA$9,#REF!,"")</f>
        <v/>
      </c>
      <c r="AD343" s="291"/>
      <c r="AE343" s="226"/>
      <c r="AF343" s="217" t="str">
        <f>IF(OR('Résultats élèves'!I335&lt;$E$4,'Résultats élèves'!I335="A"),'Groupes de besoin'!A343,"")</f>
        <v/>
      </c>
      <c r="AG343" s="218" t="str">
        <f>IF(AF343="","",'Résultats élèves'!I335)</f>
        <v/>
      </c>
      <c r="AH343" s="219" t="str">
        <f>IF(OR(AND('Résultats élèves'!I335&gt;=$E$4,'Résultats élèves'!I335&lt;=$E$5),'Résultats élèves'!I335="A"),'Groupes de besoin'!A343,"")</f>
        <v/>
      </c>
      <c r="AI343" s="220" t="str">
        <f>IF(AH343="","",'Résultats élèves'!I335)</f>
        <v/>
      </c>
      <c r="AJ343" s="221"/>
      <c r="AK343" s="217" t="str">
        <f>IF(OR('Résultats élèves'!J335&lt;$E$4,'Résultats élèves'!J335="A"),'Groupes de besoin'!A343,"")</f>
        <v/>
      </c>
      <c r="AL343" s="218" t="str">
        <f>IF(AK343="","",'Résultats élèves'!J335)</f>
        <v/>
      </c>
      <c r="AM343" s="219" t="str">
        <f>IF(OR(AND('Résultats élèves'!J335&gt;=$E$4,'Résultats élèves'!J335&lt;=$E$5),'Résultats élèves'!J335="A"),'Groupes de besoin'!A343,"")</f>
        <v/>
      </c>
      <c r="AN343" s="220" t="str">
        <f>IF(AM343="","",'Résultats élèves'!J335)</f>
        <v/>
      </c>
      <c r="AO343" s="221"/>
      <c r="AP343" s="217" t="str">
        <f>IF(OR('Résultats élèves'!K335&lt;$E$4,'Résultats élèves'!K335="A"),'Groupes de besoin'!A343,"")</f>
        <v/>
      </c>
      <c r="AQ343" s="218" t="str">
        <f>IF(AP343="","",'Résultats élèves'!K335)</f>
        <v/>
      </c>
      <c r="AR343" s="219" t="str">
        <f>IF(OR(AND('Résultats élèves'!K335&gt;=$E$4,'Résultats élèves'!K335&lt;=$E$5),'Résultats élèves'!K335="A"),'Groupes de besoin'!A343,"")</f>
        <v/>
      </c>
      <c r="AS343" s="220" t="str">
        <f>IF(AR343="","",'Résultats élèves'!K335)</f>
        <v/>
      </c>
      <c r="AT343" s="221"/>
      <c r="AU343" s="217" t="str">
        <f>IF(OR('Résultats élèves'!L335&lt;$E$4,'Résultats élèves'!L335="A"),'Groupes de besoin'!A343,"")</f>
        <v/>
      </c>
      <c r="AV343" s="218" t="str">
        <f>IF(AU343="","",'Résultats élèves'!L335)</f>
        <v/>
      </c>
      <c r="AW343" s="219" t="str">
        <f>IF(OR(AND('Résultats élèves'!L335&gt;=$E$4,'Résultats élèves'!L335&lt;=$E$5),'Résultats élèves'!L335="A"),'Groupes de besoin'!A343,"")</f>
        <v/>
      </c>
      <c r="AX343" s="220" t="str">
        <f>IF(AW343="","",'Résultats élèves'!L335)</f>
        <v/>
      </c>
      <c r="AY343" s="221"/>
      <c r="AZ343" s="217" t="str">
        <f>IF(OR('Résultats élèves'!M335&lt;$E$4,'Résultats élèves'!M335="A"),'Groupes de besoin'!A343,"")</f>
        <v/>
      </c>
      <c r="BA343" s="218" t="str">
        <f>IF(AZ343="","",'Résultats élèves'!M335)</f>
        <v/>
      </c>
      <c r="BB343" s="219" t="str">
        <f>IF(OR(AND('Résultats élèves'!M335&gt;=$E$4,'Résultats élèves'!M335&lt;=$E$5),'Résultats élèves'!M335="A"),'Groupes de besoin'!A343,"")</f>
        <v/>
      </c>
      <c r="BC343" s="220" t="str">
        <f>IF(BB343="","",'Résultats élèves'!M335)</f>
        <v/>
      </c>
    </row>
    <row r="344" spans="1:55" s="225" customFormat="1">
      <c r="A344" s="227" t="str">
        <f>IF(Accueil!F345="","",Accueil!F345)</f>
        <v/>
      </c>
      <c r="B344" s="217" t="str">
        <f>IF(OR('Résultats élèves'!D336&lt;$E$4,'Résultats élèves'!D336="A"),'Groupes de besoin'!A344,"")</f>
        <v/>
      </c>
      <c r="C344" s="218" t="str">
        <f>IF(B344="","",'Résultats élèves'!D336)</f>
        <v/>
      </c>
      <c r="D344" s="219" t="str">
        <f>IF(OR(AND('Résultats élèves'!D336&gt;=$E$4,'Résultats élèves'!D336&lt;=$E$5),'Résultats élèves'!D336="A"),'Groupes de besoin'!A344,"")</f>
        <v/>
      </c>
      <c r="E344" s="220" t="str">
        <f>IF(D344="","",'Résultats élèves'!D336)</f>
        <v/>
      </c>
      <c r="F344" s="221"/>
      <c r="G344" s="217" t="str">
        <f>IF(OR('Résultats élèves'!E336&lt;$E$4,'Résultats élèves'!E336="A"),'Groupes de besoin'!A344,"")</f>
        <v/>
      </c>
      <c r="H344" s="218" t="str">
        <f>IF(G344="","",'Résultats élèves'!E336)</f>
        <v/>
      </c>
      <c r="I344" s="219" t="str">
        <f>IF(OR(AND('Résultats élèves'!E336&gt;=$E$4,'Résultats élèves'!E336&lt;=$E$5),'Résultats élèves'!E336="A"),'Groupes de besoin'!A344,"")</f>
        <v/>
      </c>
      <c r="J344" s="220" t="str">
        <f>IF(I344="","",'Résultats élèves'!E336)</f>
        <v/>
      </c>
      <c r="K344" s="221"/>
      <c r="L344" s="217" t="str">
        <f>IF(OR('Résultats élèves'!F336&lt;$E$4,'Résultats élèves'!F336="A"),'Groupes de besoin'!A344,"")</f>
        <v/>
      </c>
      <c r="M344" s="218" t="str">
        <f>IF(L344="","",'Résultats élèves'!F336)</f>
        <v/>
      </c>
      <c r="N344" s="219" t="str">
        <f>IF(OR(AND('Résultats élèves'!F336&gt;=$E$4,'Résultats élèves'!F336&lt;=$E$5),'Résultats élèves'!F336="A"),'Groupes de besoin'!A344,"")</f>
        <v/>
      </c>
      <c r="O344" s="220" t="str">
        <f>IF(N344="","",'Résultats élèves'!F336)</f>
        <v/>
      </c>
      <c r="P344" s="221"/>
      <c r="Q344" s="217" t="str">
        <f>IF(OR('Résultats élèves'!G336&lt;$E$4,'Résultats élèves'!G336="A"),'Groupes de besoin'!A344,"")</f>
        <v/>
      </c>
      <c r="R344" s="218" t="str">
        <f>IF(Q344="","",'Résultats élèves'!G336)</f>
        <v/>
      </c>
      <c r="S344" s="219" t="str">
        <f>IF(OR(AND('Résultats élèves'!G336&gt;=$E$4,'Résultats élèves'!G336&lt;=$E$5),'Résultats élèves'!G336="A"),'Groupes de besoin'!A344,"")</f>
        <v/>
      </c>
      <c r="T344" s="220" t="str">
        <f>IF(S344="","",'Résultats élèves'!G336)</f>
        <v/>
      </c>
      <c r="U344" s="221"/>
      <c r="V344" s="217" t="str">
        <f>IF(OR('Résultats élèves'!H336&lt;$E$4,'Résultats élèves'!H336="A"),'Groupes de besoin'!A344,"")</f>
        <v/>
      </c>
      <c r="W344" s="218" t="str">
        <f>IF(V344="","",'Résultats élèves'!H336)</f>
        <v/>
      </c>
      <c r="X344" s="219" t="str">
        <f>IF(OR(AND('Résultats élèves'!H336&gt;=$E$4,'Résultats élèves'!H336&lt;=$E$5),'Résultats élèves'!H336="A"),'Groupes de besoin'!A344,"")</f>
        <v/>
      </c>
      <c r="Y344" s="220" t="str">
        <f>IF(X344="","",'Résultats élèves'!H336)</f>
        <v/>
      </c>
      <c r="Z344" s="222"/>
      <c r="AA344" s="223">
        <f t="shared" si="7"/>
        <v>24</v>
      </c>
      <c r="AB344" s="224">
        <f t="shared" si="8"/>
        <v>20</v>
      </c>
      <c r="AC344" s="291" t="str">
        <f>IF(AA344&lt;$AA$9,#REF!,"")</f>
        <v/>
      </c>
      <c r="AD344" s="291"/>
      <c r="AE344" s="226"/>
      <c r="AF344" s="217" t="str">
        <f>IF(OR('Résultats élèves'!I336&lt;$E$4,'Résultats élèves'!I336="A"),'Groupes de besoin'!A344,"")</f>
        <v/>
      </c>
      <c r="AG344" s="218" t="str">
        <f>IF(AF344="","",'Résultats élèves'!I336)</f>
        <v/>
      </c>
      <c r="AH344" s="219" t="str">
        <f>IF(OR(AND('Résultats élèves'!I336&gt;=$E$4,'Résultats élèves'!I336&lt;=$E$5),'Résultats élèves'!I336="A"),'Groupes de besoin'!A344,"")</f>
        <v/>
      </c>
      <c r="AI344" s="220" t="str">
        <f>IF(AH344="","",'Résultats élèves'!I336)</f>
        <v/>
      </c>
      <c r="AJ344" s="221"/>
      <c r="AK344" s="217" t="str">
        <f>IF(OR('Résultats élèves'!J336&lt;$E$4,'Résultats élèves'!J336="A"),'Groupes de besoin'!A344,"")</f>
        <v/>
      </c>
      <c r="AL344" s="218" t="str">
        <f>IF(AK344="","",'Résultats élèves'!J336)</f>
        <v/>
      </c>
      <c r="AM344" s="219" t="str">
        <f>IF(OR(AND('Résultats élèves'!J336&gt;=$E$4,'Résultats élèves'!J336&lt;=$E$5),'Résultats élèves'!J336="A"),'Groupes de besoin'!A344,"")</f>
        <v/>
      </c>
      <c r="AN344" s="220" t="str">
        <f>IF(AM344="","",'Résultats élèves'!J336)</f>
        <v/>
      </c>
      <c r="AO344" s="221"/>
      <c r="AP344" s="217" t="str">
        <f>IF(OR('Résultats élèves'!K336&lt;$E$4,'Résultats élèves'!K336="A"),'Groupes de besoin'!A344,"")</f>
        <v/>
      </c>
      <c r="AQ344" s="218" t="str">
        <f>IF(AP344="","",'Résultats élèves'!K336)</f>
        <v/>
      </c>
      <c r="AR344" s="219" t="str">
        <f>IF(OR(AND('Résultats élèves'!K336&gt;=$E$4,'Résultats élèves'!K336&lt;=$E$5),'Résultats élèves'!K336="A"),'Groupes de besoin'!A344,"")</f>
        <v/>
      </c>
      <c r="AS344" s="220" t="str">
        <f>IF(AR344="","",'Résultats élèves'!K336)</f>
        <v/>
      </c>
      <c r="AT344" s="221"/>
      <c r="AU344" s="217" t="str">
        <f>IF(OR('Résultats élèves'!L336&lt;$E$4,'Résultats élèves'!L336="A"),'Groupes de besoin'!A344,"")</f>
        <v/>
      </c>
      <c r="AV344" s="218" t="str">
        <f>IF(AU344="","",'Résultats élèves'!L336)</f>
        <v/>
      </c>
      <c r="AW344" s="219" t="str">
        <f>IF(OR(AND('Résultats élèves'!L336&gt;=$E$4,'Résultats élèves'!L336&lt;=$E$5),'Résultats élèves'!L336="A"),'Groupes de besoin'!A344,"")</f>
        <v/>
      </c>
      <c r="AX344" s="220" t="str">
        <f>IF(AW344="","",'Résultats élèves'!L336)</f>
        <v/>
      </c>
      <c r="AY344" s="221"/>
      <c r="AZ344" s="217" t="str">
        <f>IF(OR('Résultats élèves'!M336&lt;$E$4,'Résultats élèves'!M336="A"),'Groupes de besoin'!A344,"")</f>
        <v/>
      </c>
      <c r="BA344" s="218" t="str">
        <f>IF(AZ344="","",'Résultats élèves'!M336)</f>
        <v/>
      </c>
      <c r="BB344" s="219" t="str">
        <f>IF(OR(AND('Résultats élèves'!M336&gt;=$E$4,'Résultats élèves'!M336&lt;=$E$5),'Résultats élèves'!M336="A"),'Groupes de besoin'!A344,"")</f>
        <v/>
      </c>
      <c r="BC344" s="220" t="str">
        <f>IF(BB344="","",'Résultats élèves'!M336)</f>
        <v/>
      </c>
    </row>
    <row r="345" spans="1:55" s="225" customFormat="1">
      <c r="A345" s="227" t="str">
        <f>IF(Accueil!F346="","",Accueil!F346)</f>
        <v/>
      </c>
      <c r="B345" s="217" t="str">
        <f>IF(OR('Résultats élèves'!D337&lt;$E$4,'Résultats élèves'!D337="A"),'Groupes de besoin'!A345,"")</f>
        <v/>
      </c>
      <c r="C345" s="218" t="str">
        <f>IF(B345="","",'Résultats élèves'!D337)</f>
        <v/>
      </c>
      <c r="D345" s="219" t="str">
        <f>IF(OR(AND('Résultats élèves'!D337&gt;=$E$4,'Résultats élèves'!D337&lt;=$E$5),'Résultats élèves'!D337="A"),'Groupes de besoin'!A345,"")</f>
        <v/>
      </c>
      <c r="E345" s="220" t="str">
        <f>IF(D345="","",'Résultats élèves'!D337)</f>
        <v/>
      </c>
      <c r="F345" s="221"/>
      <c r="G345" s="217" t="str">
        <f>IF(OR('Résultats élèves'!E337&lt;$E$4,'Résultats élèves'!E337="A"),'Groupes de besoin'!A345,"")</f>
        <v/>
      </c>
      <c r="H345" s="218" t="str">
        <f>IF(G345="","",'Résultats élèves'!E337)</f>
        <v/>
      </c>
      <c r="I345" s="219" t="str">
        <f>IF(OR(AND('Résultats élèves'!E337&gt;=$E$4,'Résultats élèves'!E337&lt;=$E$5),'Résultats élèves'!E337="A"),'Groupes de besoin'!A345,"")</f>
        <v/>
      </c>
      <c r="J345" s="220" t="str">
        <f>IF(I345="","",'Résultats élèves'!E337)</f>
        <v/>
      </c>
      <c r="K345" s="221"/>
      <c r="L345" s="217" t="str">
        <f>IF(OR('Résultats élèves'!F337&lt;$E$4,'Résultats élèves'!F337="A"),'Groupes de besoin'!A345,"")</f>
        <v/>
      </c>
      <c r="M345" s="218" t="str">
        <f>IF(L345="","",'Résultats élèves'!F337)</f>
        <v/>
      </c>
      <c r="N345" s="219" t="str">
        <f>IF(OR(AND('Résultats élèves'!F337&gt;=$E$4,'Résultats élèves'!F337&lt;=$E$5),'Résultats élèves'!F337="A"),'Groupes de besoin'!A345,"")</f>
        <v/>
      </c>
      <c r="O345" s="220" t="str">
        <f>IF(N345="","",'Résultats élèves'!F337)</f>
        <v/>
      </c>
      <c r="P345" s="221"/>
      <c r="Q345" s="217" t="str">
        <f>IF(OR('Résultats élèves'!G337&lt;$E$4,'Résultats élèves'!G337="A"),'Groupes de besoin'!A345,"")</f>
        <v/>
      </c>
      <c r="R345" s="218" t="str">
        <f>IF(Q345="","",'Résultats élèves'!G337)</f>
        <v/>
      </c>
      <c r="S345" s="219" t="str">
        <f>IF(OR(AND('Résultats élèves'!G337&gt;=$E$4,'Résultats élèves'!G337&lt;=$E$5),'Résultats élèves'!G337="A"),'Groupes de besoin'!A345,"")</f>
        <v/>
      </c>
      <c r="T345" s="220" t="str">
        <f>IF(S345="","",'Résultats élèves'!G337)</f>
        <v/>
      </c>
      <c r="U345" s="221"/>
      <c r="V345" s="217" t="str">
        <f>IF(OR('Résultats élèves'!H337&lt;$E$4,'Résultats élèves'!H337="A"),'Groupes de besoin'!A345,"")</f>
        <v/>
      </c>
      <c r="W345" s="218" t="str">
        <f>IF(V345="","",'Résultats élèves'!H337)</f>
        <v/>
      </c>
      <c r="X345" s="219" t="str">
        <f>IF(OR(AND('Résultats élèves'!H337&gt;=$E$4,'Résultats élèves'!H337&lt;=$E$5),'Résultats élèves'!H337="A"),'Groupes de besoin'!A345,"")</f>
        <v/>
      </c>
      <c r="Y345" s="220" t="str">
        <f>IF(X345="","",'Résultats élèves'!H337)</f>
        <v/>
      </c>
      <c r="Z345" s="222"/>
      <c r="AA345" s="223">
        <f t="shared" si="7"/>
        <v>24</v>
      </c>
      <c r="AB345" s="224">
        <f t="shared" si="8"/>
        <v>20</v>
      </c>
      <c r="AC345" s="291" t="str">
        <f>IF(AA345&lt;$AA$9,#REF!,"")</f>
        <v/>
      </c>
      <c r="AD345" s="291"/>
      <c r="AE345" s="226"/>
      <c r="AF345" s="217" t="str">
        <f>IF(OR('Résultats élèves'!I337&lt;$E$4,'Résultats élèves'!I337="A"),'Groupes de besoin'!A345,"")</f>
        <v/>
      </c>
      <c r="AG345" s="218" t="str">
        <f>IF(AF345="","",'Résultats élèves'!I337)</f>
        <v/>
      </c>
      <c r="AH345" s="219" t="str">
        <f>IF(OR(AND('Résultats élèves'!I337&gt;=$E$4,'Résultats élèves'!I337&lt;=$E$5),'Résultats élèves'!I337="A"),'Groupes de besoin'!A345,"")</f>
        <v/>
      </c>
      <c r="AI345" s="220" t="str">
        <f>IF(AH345="","",'Résultats élèves'!I337)</f>
        <v/>
      </c>
      <c r="AJ345" s="221"/>
      <c r="AK345" s="217" t="str">
        <f>IF(OR('Résultats élèves'!J337&lt;$E$4,'Résultats élèves'!J337="A"),'Groupes de besoin'!A345,"")</f>
        <v/>
      </c>
      <c r="AL345" s="218" t="str">
        <f>IF(AK345="","",'Résultats élèves'!J337)</f>
        <v/>
      </c>
      <c r="AM345" s="219" t="str">
        <f>IF(OR(AND('Résultats élèves'!J337&gt;=$E$4,'Résultats élèves'!J337&lt;=$E$5),'Résultats élèves'!J337="A"),'Groupes de besoin'!A345,"")</f>
        <v/>
      </c>
      <c r="AN345" s="220" t="str">
        <f>IF(AM345="","",'Résultats élèves'!J337)</f>
        <v/>
      </c>
      <c r="AO345" s="221"/>
      <c r="AP345" s="217" t="str">
        <f>IF(OR('Résultats élèves'!K337&lt;$E$4,'Résultats élèves'!K337="A"),'Groupes de besoin'!A345,"")</f>
        <v/>
      </c>
      <c r="AQ345" s="218" t="str">
        <f>IF(AP345="","",'Résultats élèves'!K337)</f>
        <v/>
      </c>
      <c r="AR345" s="219" t="str">
        <f>IF(OR(AND('Résultats élèves'!K337&gt;=$E$4,'Résultats élèves'!K337&lt;=$E$5),'Résultats élèves'!K337="A"),'Groupes de besoin'!A345,"")</f>
        <v/>
      </c>
      <c r="AS345" s="220" t="str">
        <f>IF(AR345="","",'Résultats élèves'!K337)</f>
        <v/>
      </c>
      <c r="AT345" s="221"/>
      <c r="AU345" s="217" t="str">
        <f>IF(OR('Résultats élèves'!L337&lt;$E$4,'Résultats élèves'!L337="A"),'Groupes de besoin'!A345,"")</f>
        <v/>
      </c>
      <c r="AV345" s="218" t="str">
        <f>IF(AU345="","",'Résultats élèves'!L337)</f>
        <v/>
      </c>
      <c r="AW345" s="219" t="str">
        <f>IF(OR(AND('Résultats élèves'!L337&gt;=$E$4,'Résultats élèves'!L337&lt;=$E$5),'Résultats élèves'!L337="A"),'Groupes de besoin'!A345,"")</f>
        <v/>
      </c>
      <c r="AX345" s="220" t="str">
        <f>IF(AW345="","",'Résultats élèves'!L337)</f>
        <v/>
      </c>
      <c r="AY345" s="221"/>
      <c r="AZ345" s="217" t="str">
        <f>IF(OR('Résultats élèves'!M337&lt;$E$4,'Résultats élèves'!M337="A"),'Groupes de besoin'!A345,"")</f>
        <v/>
      </c>
      <c r="BA345" s="218" t="str">
        <f>IF(AZ345="","",'Résultats élèves'!M337)</f>
        <v/>
      </c>
      <c r="BB345" s="219" t="str">
        <f>IF(OR(AND('Résultats élèves'!M337&gt;=$E$4,'Résultats élèves'!M337&lt;=$E$5),'Résultats élèves'!M337="A"),'Groupes de besoin'!A345,"")</f>
        <v/>
      </c>
      <c r="BC345" s="220" t="str">
        <f>IF(BB345="","",'Résultats élèves'!M337)</f>
        <v/>
      </c>
    </row>
    <row r="346" spans="1:55" s="225" customFormat="1">
      <c r="A346" s="227" t="str">
        <f>IF(Accueil!F347="","",Accueil!F347)</f>
        <v/>
      </c>
      <c r="B346" s="217" t="str">
        <f>IF(OR('Résultats élèves'!D338&lt;$E$4,'Résultats élèves'!D338="A"),'Groupes de besoin'!A346,"")</f>
        <v/>
      </c>
      <c r="C346" s="218" t="str">
        <f>IF(B346="","",'Résultats élèves'!D338)</f>
        <v/>
      </c>
      <c r="D346" s="219" t="str">
        <f>IF(OR(AND('Résultats élèves'!D338&gt;=$E$4,'Résultats élèves'!D338&lt;=$E$5),'Résultats élèves'!D338="A"),'Groupes de besoin'!A346,"")</f>
        <v/>
      </c>
      <c r="E346" s="220" t="str">
        <f>IF(D346="","",'Résultats élèves'!D338)</f>
        <v/>
      </c>
      <c r="F346" s="221"/>
      <c r="G346" s="217" t="str">
        <f>IF(OR('Résultats élèves'!E338&lt;$E$4,'Résultats élèves'!E338="A"),'Groupes de besoin'!A346,"")</f>
        <v/>
      </c>
      <c r="H346" s="218" t="str">
        <f>IF(G346="","",'Résultats élèves'!E338)</f>
        <v/>
      </c>
      <c r="I346" s="219" t="str">
        <f>IF(OR(AND('Résultats élèves'!E338&gt;=$E$4,'Résultats élèves'!E338&lt;=$E$5),'Résultats élèves'!E338="A"),'Groupes de besoin'!A346,"")</f>
        <v/>
      </c>
      <c r="J346" s="220" t="str">
        <f>IF(I346="","",'Résultats élèves'!E338)</f>
        <v/>
      </c>
      <c r="K346" s="221"/>
      <c r="L346" s="217" t="str">
        <f>IF(OR('Résultats élèves'!F338&lt;$E$4,'Résultats élèves'!F338="A"),'Groupes de besoin'!A346,"")</f>
        <v/>
      </c>
      <c r="M346" s="218" t="str">
        <f>IF(L346="","",'Résultats élèves'!F338)</f>
        <v/>
      </c>
      <c r="N346" s="219" t="str">
        <f>IF(OR(AND('Résultats élèves'!F338&gt;=$E$4,'Résultats élèves'!F338&lt;=$E$5),'Résultats élèves'!F338="A"),'Groupes de besoin'!A346,"")</f>
        <v/>
      </c>
      <c r="O346" s="220" t="str">
        <f>IF(N346="","",'Résultats élèves'!F338)</f>
        <v/>
      </c>
      <c r="P346" s="221"/>
      <c r="Q346" s="217" t="str">
        <f>IF(OR('Résultats élèves'!G338&lt;$E$4,'Résultats élèves'!G338="A"),'Groupes de besoin'!A346,"")</f>
        <v/>
      </c>
      <c r="R346" s="218" t="str">
        <f>IF(Q346="","",'Résultats élèves'!G338)</f>
        <v/>
      </c>
      <c r="S346" s="219" t="str">
        <f>IF(OR(AND('Résultats élèves'!G338&gt;=$E$4,'Résultats élèves'!G338&lt;=$E$5),'Résultats élèves'!G338="A"),'Groupes de besoin'!A346,"")</f>
        <v/>
      </c>
      <c r="T346" s="220" t="str">
        <f>IF(S346="","",'Résultats élèves'!G338)</f>
        <v/>
      </c>
      <c r="U346" s="221"/>
      <c r="V346" s="217" t="str">
        <f>IF(OR('Résultats élèves'!H338&lt;$E$4,'Résultats élèves'!H338="A"),'Groupes de besoin'!A346,"")</f>
        <v/>
      </c>
      <c r="W346" s="218" t="str">
        <f>IF(V346="","",'Résultats élèves'!H338)</f>
        <v/>
      </c>
      <c r="X346" s="219" t="str">
        <f>IF(OR(AND('Résultats élèves'!H338&gt;=$E$4,'Résultats élèves'!H338&lt;=$E$5),'Résultats élèves'!H338="A"),'Groupes de besoin'!A346,"")</f>
        <v/>
      </c>
      <c r="Y346" s="220" t="str">
        <f>IF(X346="","",'Résultats élèves'!H338)</f>
        <v/>
      </c>
      <c r="Z346" s="222"/>
      <c r="AA346" s="223">
        <f t="shared" si="7"/>
        <v>24</v>
      </c>
      <c r="AB346" s="224">
        <f t="shared" si="8"/>
        <v>20</v>
      </c>
      <c r="AC346" s="291" t="str">
        <f>IF(AA346&lt;$AA$9,#REF!,"")</f>
        <v/>
      </c>
      <c r="AD346" s="291"/>
      <c r="AE346" s="226"/>
      <c r="AF346" s="217" t="str">
        <f>IF(OR('Résultats élèves'!I338&lt;$E$4,'Résultats élèves'!I338="A"),'Groupes de besoin'!A346,"")</f>
        <v/>
      </c>
      <c r="AG346" s="218" t="str">
        <f>IF(AF346="","",'Résultats élèves'!I338)</f>
        <v/>
      </c>
      <c r="AH346" s="219" t="str">
        <f>IF(OR(AND('Résultats élèves'!I338&gt;=$E$4,'Résultats élèves'!I338&lt;=$E$5),'Résultats élèves'!I338="A"),'Groupes de besoin'!A346,"")</f>
        <v/>
      </c>
      <c r="AI346" s="220" t="str">
        <f>IF(AH346="","",'Résultats élèves'!I338)</f>
        <v/>
      </c>
      <c r="AJ346" s="221"/>
      <c r="AK346" s="217" t="str">
        <f>IF(OR('Résultats élèves'!J338&lt;$E$4,'Résultats élèves'!J338="A"),'Groupes de besoin'!A346,"")</f>
        <v/>
      </c>
      <c r="AL346" s="218" t="str">
        <f>IF(AK346="","",'Résultats élèves'!J338)</f>
        <v/>
      </c>
      <c r="AM346" s="219" t="str">
        <f>IF(OR(AND('Résultats élèves'!J338&gt;=$E$4,'Résultats élèves'!J338&lt;=$E$5),'Résultats élèves'!J338="A"),'Groupes de besoin'!A346,"")</f>
        <v/>
      </c>
      <c r="AN346" s="220" t="str">
        <f>IF(AM346="","",'Résultats élèves'!J338)</f>
        <v/>
      </c>
      <c r="AO346" s="221"/>
      <c r="AP346" s="217" t="str">
        <f>IF(OR('Résultats élèves'!K338&lt;$E$4,'Résultats élèves'!K338="A"),'Groupes de besoin'!A346,"")</f>
        <v/>
      </c>
      <c r="AQ346" s="218" t="str">
        <f>IF(AP346="","",'Résultats élèves'!K338)</f>
        <v/>
      </c>
      <c r="AR346" s="219" t="str">
        <f>IF(OR(AND('Résultats élèves'!K338&gt;=$E$4,'Résultats élèves'!K338&lt;=$E$5),'Résultats élèves'!K338="A"),'Groupes de besoin'!A346,"")</f>
        <v/>
      </c>
      <c r="AS346" s="220" t="str">
        <f>IF(AR346="","",'Résultats élèves'!K338)</f>
        <v/>
      </c>
      <c r="AT346" s="221"/>
      <c r="AU346" s="217" t="str">
        <f>IF(OR('Résultats élèves'!L338&lt;$E$4,'Résultats élèves'!L338="A"),'Groupes de besoin'!A346,"")</f>
        <v/>
      </c>
      <c r="AV346" s="218" t="str">
        <f>IF(AU346="","",'Résultats élèves'!L338)</f>
        <v/>
      </c>
      <c r="AW346" s="219" t="str">
        <f>IF(OR(AND('Résultats élèves'!L338&gt;=$E$4,'Résultats élèves'!L338&lt;=$E$5),'Résultats élèves'!L338="A"),'Groupes de besoin'!A346,"")</f>
        <v/>
      </c>
      <c r="AX346" s="220" t="str">
        <f>IF(AW346="","",'Résultats élèves'!L338)</f>
        <v/>
      </c>
      <c r="AY346" s="221"/>
      <c r="AZ346" s="217" t="str">
        <f>IF(OR('Résultats élèves'!M338&lt;$E$4,'Résultats élèves'!M338="A"),'Groupes de besoin'!A346,"")</f>
        <v/>
      </c>
      <c r="BA346" s="218" t="str">
        <f>IF(AZ346="","",'Résultats élèves'!M338)</f>
        <v/>
      </c>
      <c r="BB346" s="219" t="str">
        <f>IF(OR(AND('Résultats élèves'!M338&gt;=$E$4,'Résultats élèves'!M338&lt;=$E$5),'Résultats élèves'!M338="A"),'Groupes de besoin'!A346,"")</f>
        <v/>
      </c>
      <c r="BC346" s="220" t="str">
        <f>IF(BB346="","",'Résultats élèves'!M338)</f>
        <v/>
      </c>
    </row>
    <row r="347" spans="1:55" s="225" customFormat="1">
      <c r="A347" s="227" t="str">
        <f>IF(Accueil!F348="","",Accueil!F348)</f>
        <v/>
      </c>
      <c r="B347" s="217" t="str">
        <f>IF(OR('Résultats élèves'!D339&lt;$E$4,'Résultats élèves'!D339="A"),'Groupes de besoin'!A347,"")</f>
        <v/>
      </c>
      <c r="C347" s="218" t="str">
        <f>IF(B347="","",'Résultats élèves'!D339)</f>
        <v/>
      </c>
      <c r="D347" s="219" t="str">
        <f>IF(OR(AND('Résultats élèves'!D339&gt;=$E$4,'Résultats élèves'!D339&lt;=$E$5),'Résultats élèves'!D339="A"),'Groupes de besoin'!A347,"")</f>
        <v/>
      </c>
      <c r="E347" s="220" t="str">
        <f>IF(D347="","",'Résultats élèves'!D339)</f>
        <v/>
      </c>
      <c r="F347" s="221"/>
      <c r="G347" s="217" t="str">
        <f>IF(OR('Résultats élèves'!E339&lt;$E$4,'Résultats élèves'!E339="A"),'Groupes de besoin'!A347,"")</f>
        <v/>
      </c>
      <c r="H347" s="218" t="str">
        <f>IF(G347="","",'Résultats élèves'!E339)</f>
        <v/>
      </c>
      <c r="I347" s="219" t="str">
        <f>IF(OR(AND('Résultats élèves'!E339&gt;=$E$4,'Résultats élèves'!E339&lt;=$E$5),'Résultats élèves'!E339="A"),'Groupes de besoin'!A347,"")</f>
        <v/>
      </c>
      <c r="J347" s="220" t="str">
        <f>IF(I347="","",'Résultats élèves'!E339)</f>
        <v/>
      </c>
      <c r="K347" s="221"/>
      <c r="L347" s="217" t="str">
        <f>IF(OR('Résultats élèves'!F339&lt;$E$4,'Résultats élèves'!F339="A"),'Groupes de besoin'!A347,"")</f>
        <v/>
      </c>
      <c r="M347" s="218" t="str">
        <f>IF(L347="","",'Résultats élèves'!F339)</f>
        <v/>
      </c>
      <c r="N347" s="219" t="str">
        <f>IF(OR(AND('Résultats élèves'!F339&gt;=$E$4,'Résultats élèves'!F339&lt;=$E$5),'Résultats élèves'!F339="A"),'Groupes de besoin'!A347,"")</f>
        <v/>
      </c>
      <c r="O347" s="220" t="str">
        <f>IF(N347="","",'Résultats élèves'!F339)</f>
        <v/>
      </c>
      <c r="P347" s="221"/>
      <c r="Q347" s="217" t="str">
        <f>IF(OR('Résultats élèves'!G339&lt;$E$4,'Résultats élèves'!G339="A"),'Groupes de besoin'!A347,"")</f>
        <v/>
      </c>
      <c r="R347" s="218" t="str">
        <f>IF(Q347="","",'Résultats élèves'!G339)</f>
        <v/>
      </c>
      <c r="S347" s="219" t="str">
        <f>IF(OR(AND('Résultats élèves'!G339&gt;=$E$4,'Résultats élèves'!G339&lt;=$E$5),'Résultats élèves'!G339="A"),'Groupes de besoin'!A347,"")</f>
        <v/>
      </c>
      <c r="T347" s="220" t="str">
        <f>IF(S347="","",'Résultats élèves'!G339)</f>
        <v/>
      </c>
      <c r="U347" s="221"/>
      <c r="V347" s="217" t="str">
        <f>IF(OR('Résultats élèves'!H339&lt;$E$4,'Résultats élèves'!H339="A"),'Groupes de besoin'!A347,"")</f>
        <v/>
      </c>
      <c r="W347" s="218" t="str">
        <f>IF(V347="","",'Résultats élèves'!H339)</f>
        <v/>
      </c>
      <c r="X347" s="219" t="str">
        <f>IF(OR(AND('Résultats élèves'!H339&gt;=$E$4,'Résultats élèves'!H339&lt;=$E$5),'Résultats élèves'!H339="A"),'Groupes de besoin'!A347,"")</f>
        <v/>
      </c>
      <c r="Y347" s="220" t="str">
        <f>IF(X347="","",'Résultats élèves'!H339)</f>
        <v/>
      </c>
      <c r="Z347" s="222"/>
      <c r="AA347" s="223">
        <f t="shared" si="7"/>
        <v>24</v>
      </c>
      <c r="AB347" s="224">
        <f t="shared" si="8"/>
        <v>20</v>
      </c>
      <c r="AC347" s="291" t="str">
        <f>IF(AA347&lt;$AA$9,#REF!,"")</f>
        <v/>
      </c>
      <c r="AD347" s="291"/>
      <c r="AE347" s="226"/>
      <c r="AF347" s="217" t="str">
        <f>IF(OR('Résultats élèves'!I339&lt;$E$4,'Résultats élèves'!I339="A"),'Groupes de besoin'!A347,"")</f>
        <v/>
      </c>
      <c r="AG347" s="218" t="str">
        <f>IF(AF347="","",'Résultats élèves'!I339)</f>
        <v/>
      </c>
      <c r="AH347" s="219" t="str">
        <f>IF(OR(AND('Résultats élèves'!I339&gt;=$E$4,'Résultats élèves'!I339&lt;=$E$5),'Résultats élèves'!I339="A"),'Groupes de besoin'!A347,"")</f>
        <v/>
      </c>
      <c r="AI347" s="220" t="str">
        <f>IF(AH347="","",'Résultats élèves'!I339)</f>
        <v/>
      </c>
      <c r="AJ347" s="221"/>
      <c r="AK347" s="217" t="str">
        <f>IF(OR('Résultats élèves'!J339&lt;$E$4,'Résultats élèves'!J339="A"),'Groupes de besoin'!A347,"")</f>
        <v/>
      </c>
      <c r="AL347" s="218" t="str">
        <f>IF(AK347="","",'Résultats élèves'!J339)</f>
        <v/>
      </c>
      <c r="AM347" s="219" t="str">
        <f>IF(OR(AND('Résultats élèves'!J339&gt;=$E$4,'Résultats élèves'!J339&lt;=$E$5),'Résultats élèves'!J339="A"),'Groupes de besoin'!A347,"")</f>
        <v/>
      </c>
      <c r="AN347" s="220" t="str">
        <f>IF(AM347="","",'Résultats élèves'!J339)</f>
        <v/>
      </c>
      <c r="AO347" s="221"/>
      <c r="AP347" s="217" t="str">
        <f>IF(OR('Résultats élèves'!K339&lt;$E$4,'Résultats élèves'!K339="A"),'Groupes de besoin'!A347,"")</f>
        <v/>
      </c>
      <c r="AQ347" s="218" t="str">
        <f>IF(AP347="","",'Résultats élèves'!K339)</f>
        <v/>
      </c>
      <c r="AR347" s="219" t="str">
        <f>IF(OR(AND('Résultats élèves'!K339&gt;=$E$4,'Résultats élèves'!K339&lt;=$E$5),'Résultats élèves'!K339="A"),'Groupes de besoin'!A347,"")</f>
        <v/>
      </c>
      <c r="AS347" s="220" t="str">
        <f>IF(AR347="","",'Résultats élèves'!K339)</f>
        <v/>
      </c>
      <c r="AT347" s="221"/>
      <c r="AU347" s="217" t="str">
        <f>IF(OR('Résultats élèves'!L339&lt;$E$4,'Résultats élèves'!L339="A"),'Groupes de besoin'!A347,"")</f>
        <v/>
      </c>
      <c r="AV347" s="218" t="str">
        <f>IF(AU347="","",'Résultats élèves'!L339)</f>
        <v/>
      </c>
      <c r="AW347" s="219" t="str">
        <f>IF(OR(AND('Résultats élèves'!L339&gt;=$E$4,'Résultats élèves'!L339&lt;=$E$5),'Résultats élèves'!L339="A"),'Groupes de besoin'!A347,"")</f>
        <v/>
      </c>
      <c r="AX347" s="220" t="str">
        <f>IF(AW347="","",'Résultats élèves'!L339)</f>
        <v/>
      </c>
      <c r="AY347" s="221"/>
      <c r="AZ347" s="217" t="str">
        <f>IF(OR('Résultats élèves'!M339&lt;$E$4,'Résultats élèves'!M339="A"),'Groupes de besoin'!A347,"")</f>
        <v/>
      </c>
      <c r="BA347" s="218" t="str">
        <f>IF(AZ347="","",'Résultats élèves'!M339)</f>
        <v/>
      </c>
      <c r="BB347" s="219" t="str">
        <f>IF(OR(AND('Résultats élèves'!M339&gt;=$E$4,'Résultats élèves'!M339&lt;=$E$5),'Résultats élèves'!M339="A"),'Groupes de besoin'!A347,"")</f>
        <v/>
      </c>
      <c r="BC347" s="220" t="str">
        <f>IF(BB347="","",'Résultats élèves'!M339)</f>
        <v/>
      </c>
    </row>
    <row r="348" spans="1:55" s="225" customFormat="1">
      <c r="A348" s="227" t="str">
        <f>IF(Accueil!F349="","",Accueil!F349)</f>
        <v/>
      </c>
      <c r="B348" s="217" t="str">
        <f>IF(OR('Résultats élèves'!D340&lt;$E$4,'Résultats élèves'!D340="A"),'Groupes de besoin'!A348,"")</f>
        <v/>
      </c>
      <c r="C348" s="218" t="str">
        <f>IF(B348="","",'Résultats élèves'!D340)</f>
        <v/>
      </c>
      <c r="D348" s="219" t="str">
        <f>IF(OR(AND('Résultats élèves'!D340&gt;=$E$4,'Résultats élèves'!D340&lt;=$E$5),'Résultats élèves'!D340="A"),'Groupes de besoin'!A348,"")</f>
        <v/>
      </c>
      <c r="E348" s="220" t="str">
        <f>IF(D348="","",'Résultats élèves'!D340)</f>
        <v/>
      </c>
      <c r="F348" s="221"/>
      <c r="G348" s="217" t="str">
        <f>IF(OR('Résultats élèves'!E340&lt;$E$4,'Résultats élèves'!E340="A"),'Groupes de besoin'!A348,"")</f>
        <v/>
      </c>
      <c r="H348" s="218" t="str">
        <f>IF(G348="","",'Résultats élèves'!E340)</f>
        <v/>
      </c>
      <c r="I348" s="219" t="str">
        <f>IF(OR(AND('Résultats élèves'!E340&gt;=$E$4,'Résultats élèves'!E340&lt;=$E$5),'Résultats élèves'!E340="A"),'Groupes de besoin'!A348,"")</f>
        <v/>
      </c>
      <c r="J348" s="220" t="str">
        <f>IF(I348="","",'Résultats élèves'!E340)</f>
        <v/>
      </c>
      <c r="K348" s="221"/>
      <c r="L348" s="217" t="str">
        <f>IF(OR('Résultats élèves'!F340&lt;$E$4,'Résultats élèves'!F340="A"),'Groupes de besoin'!A348,"")</f>
        <v/>
      </c>
      <c r="M348" s="218" t="str">
        <f>IF(L348="","",'Résultats élèves'!F340)</f>
        <v/>
      </c>
      <c r="N348" s="219" t="str">
        <f>IF(OR(AND('Résultats élèves'!F340&gt;=$E$4,'Résultats élèves'!F340&lt;=$E$5),'Résultats élèves'!F340="A"),'Groupes de besoin'!A348,"")</f>
        <v/>
      </c>
      <c r="O348" s="220" t="str">
        <f>IF(N348="","",'Résultats élèves'!F340)</f>
        <v/>
      </c>
      <c r="P348" s="221"/>
      <c r="Q348" s="217" t="str">
        <f>IF(OR('Résultats élèves'!G340&lt;$E$4,'Résultats élèves'!G340="A"),'Groupes de besoin'!A348,"")</f>
        <v/>
      </c>
      <c r="R348" s="218" t="str">
        <f>IF(Q348="","",'Résultats élèves'!G340)</f>
        <v/>
      </c>
      <c r="S348" s="219" t="str">
        <f>IF(OR(AND('Résultats élèves'!G340&gt;=$E$4,'Résultats élèves'!G340&lt;=$E$5),'Résultats élèves'!G340="A"),'Groupes de besoin'!A348,"")</f>
        <v/>
      </c>
      <c r="T348" s="220" t="str">
        <f>IF(S348="","",'Résultats élèves'!G340)</f>
        <v/>
      </c>
      <c r="U348" s="221"/>
      <c r="V348" s="217" t="str">
        <f>IF(OR('Résultats élèves'!H340&lt;$E$4,'Résultats élèves'!H340="A"),'Groupes de besoin'!A348,"")</f>
        <v/>
      </c>
      <c r="W348" s="218" t="str">
        <f>IF(V348="","",'Résultats élèves'!H340)</f>
        <v/>
      </c>
      <c r="X348" s="219" t="str">
        <f>IF(OR(AND('Résultats élèves'!H340&gt;=$E$4,'Résultats élèves'!H340&lt;=$E$5),'Résultats élèves'!H340="A"),'Groupes de besoin'!A348,"")</f>
        <v/>
      </c>
      <c r="Y348" s="220" t="str">
        <f>IF(X348="","",'Résultats élèves'!H340)</f>
        <v/>
      </c>
      <c r="Z348" s="222"/>
      <c r="AA348" s="223">
        <f t="shared" si="7"/>
        <v>24</v>
      </c>
      <c r="AB348" s="224">
        <f t="shared" si="8"/>
        <v>20</v>
      </c>
      <c r="AC348" s="291" t="str">
        <f>IF(AA348&lt;$AA$9,#REF!,"")</f>
        <v/>
      </c>
      <c r="AD348" s="291"/>
      <c r="AE348" s="226"/>
      <c r="AF348" s="217" t="str">
        <f>IF(OR('Résultats élèves'!I340&lt;$E$4,'Résultats élèves'!I340="A"),'Groupes de besoin'!A348,"")</f>
        <v/>
      </c>
      <c r="AG348" s="218" t="str">
        <f>IF(AF348="","",'Résultats élèves'!I340)</f>
        <v/>
      </c>
      <c r="AH348" s="219" t="str">
        <f>IF(OR(AND('Résultats élèves'!I340&gt;=$E$4,'Résultats élèves'!I340&lt;=$E$5),'Résultats élèves'!I340="A"),'Groupes de besoin'!A348,"")</f>
        <v/>
      </c>
      <c r="AI348" s="220" t="str">
        <f>IF(AH348="","",'Résultats élèves'!I340)</f>
        <v/>
      </c>
      <c r="AJ348" s="221"/>
      <c r="AK348" s="217" t="str">
        <f>IF(OR('Résultats élèves'!J340&lt;$E$4,'Résultats élèves'!J340="A"),'Groupes de besoin'!A348,"")</f>
        <v/>
      </c>
      <c r="AL348" s="218" t="str">
        <f>IF(AK348="","",'Résultats élèves'!J340)</f>
        <v/>
      </c>
      <c r="AM348" s="219" t="str">
        <f>IF(OR(AND('Résultats élèves'!J340&gt;=$E$4,'Résultats élèves'!J340&lt;=$E$5),'Résultats élèves'!J340="A"),'Groupes de besoin'!A348,"")</f>
        <v/>
      </c>
      <c r="AN348" s="220" t="str">
        <f>IF(AM348="","",'Résultats élèves'!J340)</f>
        <v/>
      </c>
      <c r="AO348" s="221"/>
      <c r="AP348" s="217" t="str">
        <f>IF(OR('Résultats élèves'!K340&lt;$E$4,'Résultats élèves'!K340="A"),'Groupes de besoin'!A348,"")</f>
        <v/>
      </c>
      <c r="AQ348" s="218" t="str">
        <f>IF(AP348="","",'Résultats élèves'!K340)</f>
        <v/>
      </c>
      <c r="AR348" s="219" t="str">
        <f>IF(OR(AND('Résultats élèves'!K340&gt;=$E$4,'Résultats élèves'!K340&lt;=$E$5),'Résultats élèves'!K340="A"),'Groupes de besoin'!A348,"")</f>
        <v/>
      </c>
      <c r="AS348" s="220" t="str">
        <f>IF(AR348="","",'Résultats élèves'!K340)</f>
        <v/>
      </c>
      <c r="AT348" s="221"/>
      <c r="AU348" s="217" t="str">
        <f>IF(OR('Résultats élèves'!L340&lt;$E$4,'Résultats élèves'!L340="A"),'Groupes de besoin'!A348,"")</f>
        <v/>
      </c>
      <c r="AV348" s="218" t="str">
        <f>IF(AU348="","",'Résultats élèves'!L340)</f>
        <v/>
      </c>
      <c r="AW348" s="219" t="str">
        <f>IF(OR(AND('Résultats élèves'!L340&gt;=$E$4,'Résultats élèves'!L340&lt;=$E$5),'Résultats élèves'!L340="A"),'Groupes de besoin'!A348,"")</f>
        <v/>
      </c>
      <c r="AX348" s="220" t="str">
        <f>IF(AW348="","",'Résultats élèves'!L340)</f>
        <v/>
      </c>
      <c r="AY348" s="221"/>
      <c r="AZ348" s="217" t="str">
        <f>IF(OR('Résultats élèves'!M340&lt;$E$4,'Résultats élèves'!M340="A"),'Groupes de besoin'!A348,"")</f>
        <v/>
      </c>
      <c r="BA348" s="218" t="str">
        <f>IF(AZ348="","",'Résultats élèves'!M340)</f>
        <v/>
      </c>
      <c r="BB348" s="219" t="str">
        <f>IF(OR(AND('Résultats élèves'!M340&gt;=$E$4,'Résultats élèves'!M340&lt;=$E$5),'Résultats élèves'!M340="A"),'Groupes de besoin'!A348,"")</f>
        <v/>
      </c>
      <c r="BC348" s="220" t="str">
        <f>IF(BB348="","",'Résultats élèves'!M340)</f>
        <v/>
      </c>
    </row>
    <row r="349" spans="1:55" s="225" customFormat="1">
      <c r="A349" s="227" t="str">
        <f>IF(Accueil!F350="","",Accueil!F350)</f>
        <v/>
      </c>
      <c r="B349" s="217" t="str">
        <f>IF(OR('Résultats élèves'!D341&lt;$E$4,'Résultats élèves'!D341="A"),'Groupes de besoin'!A349,"")</f>
        <v/>
      </c>
      <c r="C349" s="218" t="str">
        <f>IF(B349="","",'Résultats élèves'!D341)</f>
        <v/>
      </c>
      <c r="D349" s="219" t="str">
        <f>IF(OR(AND('Résultats élèves'!D341&gt;=$E$4,'Résultats élèves'!D341&lt;=$E$5),'Résultats élèves'!D341="A"),'Groupes de besoin'!A349,"")</f>
        <v/>
      </c>
      <c r="E349" s="220" t="str">
        <f>IF(D349="","",'Résultats élèves'!D341)</f>
        <v/>
      </c>
      <c r="F349" s="221"/>
      <c r="G349" s="217" t="str">
        <f>IF(OR('Résultats élèves'!E341&lt;$E$4,'Résultats élèves'!E341="A"),'Groupes de besoin'!A349,"")</f>
        <v/>
      </c>
      <c r="H349" s="218" t="str">
        <f>IF(G349="","",'Résultats élèves'!E341)</f>
        <v/>
      </c>
      <c r="I349" s="219" t="str">
        <f>IF(OR(AND('Résultats élèves'!E341&gt;=$E$4,'Résultats élèves'!E341&lt;=$E$5),'Résultats élèves'!E341="A"),'Groupes de besoin'!A349,"")</f>
        <v/>
      </c>
      <c r="J349" s="220" t="str">
        <f>IF(I349="","",'Résultats élèves'!E341)</f>
        <v/>
      </c>
      <c r="K349" s="221"/>
      <c r="L349" s="217" t="str">
        <f>IF(OR('Résultats élèves'!F341&lt;$E$4,'Résultats élèves'!F341="A"),'Groupes de besoin'!A349,"")</f>
        <v/>
      </c>
      <c r="M349" s="218" t="str">
        <f>IF(L349="","",'Résultats élèves'!F341)</f>
        <v/>
      </c>
      <c r="N349" s="219" t="str">
        <f>IF(OR(AND('Résultats élèves'!F341&gt;=$E$4,'Résultats élèves'!F341&lt;=$E$5),'Résultats élèves'!F341="A"),'Groupes de besoin'!A349,"")</f>
        <v/>
      </c>
      <c r="O349" s="220" t="str">
        <f>IF(N349="","",'Résultats élèves'!F341)</f>
        <v/>
      </c>
      <c r="P349" s="221"/>
      <c r="Q349" s="217" t="str">
        <f>IF(OR('Résultats élèves'!G341&lt;$E$4,'Résultats élèves'!G341="A"),'Groupes de besoin'!A349,"")</f>
        <v/>
      </c>
      <c r="R349" s="218" t="str">
        <f>IF(Q349="","",'Résultats élèves'!G341)</f>
        <v/>
      </c>
      <c r="S349" s="219" t="str">
        <f>IF(OR(AND('Résultats élèves'!G341&gt;=$E$4,'Résultats élèves'!G341&lt;=$E$5),'Résultats élèves'!G341="A"),'Groupes de besoin'!A349,"")</f>
        <v/>
      </c>
      <c r="T349" s="220" t="str">
        <f>IF(S349="","",'Résultats élèves'!G341)</f>
        <v/>
      </c>
      <c r="U349" s="221"/>
      <c r="V349" s="217" t="str">
        <f>IF(OR('Résultats élèves'!H341&lt;$E$4,'Résultats élèves'!H341="A"),'Groupes de besoin'!A349,"")</f>
        <v/>
      </c>
      <c r="W349" s="218" t="str">
        <f>IF(V349="","",'Résultats élèves'!H341)</f>
        <v/>
      </c>
      <c r="X349" s="219" t="str">
        <f>IF(OR(AND('Résultats élèves'!H341&gt;=$E$4,'Résultats élèves'!H341&lt;=$E$5),'Résultats élèves'!H341="A"),'Groupes de besoin'!A349,"")</f>
        <v/>
      </c>
      <c r="Y349" s="220" t="str">
        <f>IF(X349="","",'Résultats élèves'!H341)</f>
        <v/>
      </c>
      <c r="Z349" s="222"/>
      <c r="AA349" s="223">
        <f t="shared" si="7"/>
        <v>24</v>
      </c>
      <c r="AB349" s="224">
        <f t="shared" si="8"/>
        <v>20</v>
      </c>
      <c r="AC349" s="291" t="str">
        <f>IF(AA349&lt;$AA$9,#REF!,"")</f>
        <v/>
      </c>
      <c r="AD349" s="291"/>
      <c r="AE349" s="226"/>
      <c r="AF349" s="217" t="str">
        <f>IF(OR('Résultats élèves'!I341&lt;$E$4,'Résultats élèves'!I341="A"),'Groupes de besoin'!A349,"")</f>
        <v/>
      </c>
      <c r="AG349" s="218" t="str">
        <f>IF(AF349="","",'Résultats élèves'!I341)</f>
        <v/>
      </c>
      <c r="AH349" s="219" t="str">
        <f>IF(OR(AND('Résultats élèves'!I341&gt;=$E$4,'Résultats élèves'!I341&lt;=$E$5),'Résultats élèves'!I341="A"),'Groupes de besoin'!A349,"")</f>
        <v/>
      </c>
      <c r="AI349" s="220" t="str">
        <f>IF(AH349="","",'Résultats élèves'!I341)</f>
        <v/>
      </c>
      <c r="AJ349" s="221"/>
      <c r="AK349" s="217" t="str">
        <f>IF(OR('Résultats élèves'!J341&lt;$E$4,'Résultats élèves'!J341="A"),'Groupes de besoin'!A349,"")</f>
        <v/>
      </c>
      <c r="AL349" s="218" t="str">
        <f>IF(AK349="","",'Résultats élèves'!J341)</f>
        <v/>
      </c>
      <c r="AM349" s="219" t="str">
        <f>IF(OR(AND('Résultats élèves'!J341&gt;=$E$4,'Résultats élèves'!J341&lt;=$E$5),'Résultats élèves'!J341="A"),'Groupes de besoin'!A349,"")</f>
        <v/>
      </c>
      <c r="AN349" s="220" t="str">
        <f>IF(AM349="","",'Résultats élèves'!J341)</f>
        <v/>
      </c>
      <c r="AO349" s="221"/>
      <c r="AP349" s="217" t="str">
        <f>IF(OR('Résultats élèves'!K341&lt;$E$4,'Résultats élèves'!K341="A"),'Groupes de besoin'!A349,"")</f>
        <v/>
      </c>
      <c r="AQ349" s="218" t="str">
        <f>IF(AP349="","",'Résultats élèves'!K341)</f>
        <v/>
      </c>
      <c r="AR349" s="219" t="str">
        <f>IF(OR(AND('Résultats élèves'!K341&gt;=$E$4,'Résultats élèves'!K341&lt;=$E$5),'Résultats élèves'!K341="A"),'Groupes de besoin'!A349,"")</f>
        <v/>
      </c>
      <c r="AS349" s="220" t="str">
        <f>IF(AR349="","",'Résultats élèves'!K341)</f>
        <v/>
      </c>
      <c r="AT349" s="221"/>
      <c r="AU349" s="217" t="str">
        <f>IF(OR('Résultats élèves'!L341&lt;$E$4,'Résultats élèves'!L341="A"),'Groupes de besoin'!A349,"")</f>
        <v/>
      </c>
      <c r="AV349" s="218" t="str">
        <f>IF(AU349="","",'Résultats élèves'!L341)</f>
        <v/>
      </c>
      <c r="AW349" s="219" t="str">
        <f>IF(OR(AND('Résultats élèves'!L341&gt;=$E$4,'Résultats élèves'!L341&lt;=$E$5),'Résultats élèves'!L341="A"),'Groupes de besoin'!A349,"")</f>
        <v/>
      </c>
      <c r="AX349" s="220" t="str">
        <f>IF(AW349="","",'Résultats élèves'!L341)</f>
        <v/>
      </c>
      <c r="AY349" s="221"/>
      <c r="AZ349" s="217" t="str">
        <f>IF(OR('Résultats élèves'!M341&lt;$E$4,'Résultats élèves'!M341="A"),'Groupes de besoin'!A349,"")</f>
        <v/>
      </c>
      <c r="BA349" s="218" t="str">
        <f>IF(AZ349="","",'Résultats élèves'!M341)</f>
        <v/>
      </c>
      <c r="BB349" s="219" t="str">
        <f>IF(OR(AND('Résultats élèves'!M341&gt;=$E$4,'Résultats élèves'!M341&lt;=$E$5),'Résultats élèves'!M341="A"),'Groupes de besoin'!A349,"")</f>
        <v/>
      </c>
      <c r="BC349" s="220" t="str">
        <f>IF(BB349="","",'Résultats élèves'!M341)</f>
        <v/>
      </c>
    </row>
    <row r="350" spans="1:55" s="225" customFormat="1">
      <c r="A350" s="227" t="str">
        <f>IF(Accueil!F351="","",Accueil!F351)</f>
        <v/>
      </c>
      <c r="B350" s="217" t="str">
        <f>IF(OR('Résultats élèves'!D342&lt;$E$4,'Résultats élèves'!D342="A"),'Groupes de besoin'!A350,"")</f>
        <v/>
      </c>
      <c r="C350" s="218" t="str">
        <f>IF(B350="","",'Résultats élèves'!D342)</f>
        <v/>
      </c>
      <c r="D350" s="219" t="str">
        <f>IF(OR(AND('Résultats élèves'!D342&gt;=$E$4,'Résultats élèves'!D342&lt;=$E$5),'Résultats élèves'!D342="A"),'Groupes de besoin'!A350,"")</f>
        <v/>
      </c>
      <c r="E350" s="220" t="str">
        <f>IF(D350="","",'Résultats élèves'!D342)</f>
        <v/>
      </c>
      <c r="F350" s="221"/>
      <c r="G350" s="217" t="str">
        <f>IF(OR('Résultats élèves'!E342&lt;$E$4,'Résultats élèves'!E342="A"),'Groupes de besoin'!A350,"")</f>
        <v/>
      </c>
      <c r="H350" s="218" t="str">
        <f>IF(G350="","",'Résultats élèves'!E342)</f>
        <v/>
      </c>
      <c r="I350" s="219" t="str">
        <f>IF(OR(AND('Résultats élèves'!E342&gt;=$E$4,'Résultats élèves'!E342&lt;=$E$5),'Résultats élèves'!E342="A"),'Groupes de besoin'!A350,"")</f>
        <v/>
      </c>
      <c r="J350" s="220" t="str">
        <f>IF(I350="","",'Résultats élèves'!E342)</f>
        <v/>
      </c>
      <c r="K350" s="221"/>
      <c r="L350" s="217" t="str">
        <f>IF(OR('Résultats élèves'!F342&lt;$E$4,'Résultats élèves'!F342="A"),'Groupes de besoin'!A350,"")</f>
        <v/>
      </c>
      <c r="M350" s="218" t="str">
        <f>IF(L350="","",'Résultats élèves'!F342)</f>
        <v/>
      </c>
      <c r="N350" s="219" t="str">
        <f>IF(OR(AND('Résultats élèves'!F342&gt;=$E$4,'Résultats élèves'!F342&lt;=$E$5),'Résultats élèves'!F342="A"),'Groupes de besoin'!A350,"")</f>
        <v/>
      </c>
      <c r="O350" s="220" t="str">
        <f>IF(N350="","",'Résultats élèves'!F342)</f>
        <v/>
      </c>
      <c r="P350" s="221"/>
      <c r="Q350" s="217" t="str">
        <f>IF(OR('Résultats élèves'!G342&lt;$E$4,'Résultats élèves'!G342="A"),'Groupes de besoin'!A350,"")</f>
        <v/>
      </c>
      <c r="R350" s="218" t="str">
        <f>IF(Q350="","",'Résultats élèves'!G342)</f>
        <v/>
      </c>
      <c r="S350" s="219" t="str">
        <f>IF(OR(AND('Résultats élèves'!G342&gt;=$E$4,'Résultats élèves'!G342&lt;=$E$5),'Résultats élèves'!G342="A"),'Groupes de besoin'!A350,"")</f>
        <v/>
      </c>
      <c r="T350" s="220" t="str">
        <f>IF(S350="","",'Résultats élèves'!G342)</f>
        <v/>
      </c>
      <c r="U350" s="221"/>
      <c r="V350" s="217" t="str">
        <f>IF(OR('Résultats élèves'!H342&lt;$E$4,'Résultats élèves'!H342="A"),'Groupes de besoin'!A350,"")</f>
        <v/>
      </c>
      <c r="W350" s="218" t="str">
        <f>IF(V350="","",'Résultats élèves'!H342)</f>
        <v/>
      </c>
      <c r="X350" s="219" t="str">
        <f>IF(OR(AND('Résultats élèves'!H342&gt;=$E$4,'Résultats élèves'!H342&lt;=$E$5),'Résultats élèves'!H342="A"),'Groupes de besoin'!A350,"")</f>
        <v/>
      </c>
      <c r="Y350" s="220" t="str">
        <f>IF(X350="","",'Résultats élèves'!H342)</f>
        <v/>
      </c>
      <c r="Z350" s="222"/>
      <c r="AA350" s="223">
        <f t="shared" si="7"/>
        <v>24</v>
      </c>
      <c r="AB350" s="224">
        <f t="shared" si="8"/>
        <v>20</v>
      </c>
      <c r="AC350" s="291" t="str">
        <f>IF(AA350&lt;$AA$9,#REF!,"")</f>
        <v/>
      </c>
      <c r="AD350" s="291"/>
      <c r="AE350" s="226"/>
      <c r="AF350" s="217" t="str">
        <f>IF(OR('Résultats élèves'!I342&lt;$E$4,'Résultats élèves'!I342="A"),'Groupes de besoin'!A350,"")</f>
        <v/>
      </c>
      <c r="AG350" s="218" t="str">
        <f>IF(AF350="","",'Résultats élèves'!I342)</f>
        <v/>
      </c>
      <c r="AH350" s="219" t="str">
        <f>IF(OR(AND('Résultats élèves'!I342&gt;=$E$4,'Résultats élèves'!I342&lt;=$E$5),'Résultats élèves'!I342="A"),'Groupes de besoin'!A350,"")</f>
        <v/>
      </c>
      <c r="AI350" s="220" t="str">
        <f>IF(AH350="","",'Résultats élèves'!I342)</f>
        <v/>
      </c>
      <c r="AJ350" s="221"/>
      <c r="AK350" s="217" t="str">
        <f>IF(OR('Résultats élèves'!J342&lt;$E$4,'Résultats élèves'!J342="A"),'Groupes de besoin'!A350,"")</f>
        <v/>
      </c>
      <c r="AL350" s="218" t="str">
        <f>IF(AK350="","",'Résultats élèves'!J342)</f>
        <v/>
      </c>
      <c r="AM350" s="219" t="str">
        <f>IF(OR(AND('Résultats élèves'!J342&gt;=$E$4,'Résultats élèves'!J342&lt;=$E$5),'Résultats élèves'!J342="A"),'Groupes de besoin'!A350,"")</f>
        <v/>
      </c>
      <c r="AN350" s="220" t="str">
        <f>IF(AM350="","",'Résultats élèves'!J342)</f>
        <v/>
      </c>
      <c r="AO350" s="221"/>
      <c r="AP350" s="217" t="str">
        <f>IF(OR('Résultats élèves'!K342&lt;$E$4,'Résultats élèves'!K342="A"),'Groupes de besoin'!A350,"")</f>
        <v/>
      </c>
      <c r="AQ350" s="218" t="str">
        <f>IF(AP350="","",'Résultats élèves'!K342)</f>
        <v/>
      </c>
      <c r="AR350" s="219" t="str">
        <f>IF(OR(AND('Résultats élèves'!K342&gt;=$E$4,'Résultats élèves'!K342&lt;=$E$5),'Résultats élèves'!K342="A"),'Groupes de besoin'!A350,"")</f>
        <v/>
      </c>
      <c r="AS350" s="220" t="str">
        <f>IF(AR350="","",'Résultats élèves'!K342)</f>
        <v/>
      </c>
      <c r="AT350" s="221"/>
      <c r="AU350" s="217" t="str">
        <f>IF(OR('Résultats élèves'!L342&lt;$E$4,'Résultats élèves'!L342="A"),'Groupes de besoin'!A350,"")</f>
        <v/>
      </c>
      <c r="AV350" s="218" t="str">
        <f>IF(AU350="","",'Résultats élèves'!L342)</f>
        <v/>
      </c>
      <c r="AW350" s="219" t="str">
        <f>IF(OR(AND('Résultats élèves'!L342&gt;=$E$4,'Résultats élèves'!L342&lt;=$E$5),'Résultats élèves'!L342="A"),'Groupes de besoin'!A350,"")</f>
        <v/>
      </c>
      <c r="AX350" s="220" t="str">
        <f>IF(AW350="","",'Résultats élèves'!L342)</f>
        <v/>
      </c>
      <c r="AY350" s="221"/>
      <c r="AZ350" s="217" t="str">
        <f>IF(OR('Résultats élèves'!M342&lt;$E$4,'Résultats élèves'!M342="A"),'Groupes de besoin'!A350,"")</f>
        <v/>
      </c>
      <c r="BA350" s="218" t="str">
        <f>IF(AZ350="","",'Résultats élèves'!M342)</f>
        <v/>
      </c>
      <c r="BB350" s="219" t="str">
        <f>IF(OR(AND('Résultats élèves'!M342&gt;=$E$4,'Résultats élèves'!M342&lt;=$E$5),'Résultats élèves'!M342="A"),'Groupes de besoin'!A350,"")</f>
        <v/>
      </c>
      <c r="BC350" s="220" t="str">
        <f>IF(BB350="","",'Résultats élèves'!M342)</f>
        <v/>
      </c>
    </row>
    <row r="351" spans="1:55" s="225" customFormat="1">
      <c r="A351" s="227" t="str">
        <f>IF(Accueil!F352="","",Accueil!F352)</f>
        <v/>
      </c>
      <c r="B351" s="217" t="str">
        <f>IF(OR('Résultats élèves'!D343&lt;$E$4,'Résultats élèves'!D343="A"),'Groupes de besoin'!A351,"")</f>
        <v/>
      </c>
      <c r="C351" s="218" t="str">
        <f>IF(B351="","",'Résultats élèves'!D343)</f>
        <v/>
      </c>
      <c r="D351" s="219" t="str">
        <f>IF(OR(AND('Résultats élèves'!D343&gt;=$E$4,'Résultats élèves'!D343&lt;=$E$5),'Résultats élèves'!D343="A"),'Groupes de besoin'!A351,"")</f>
        <v/>
      </c>
      <c r="E351" s="220" t="str">
        <f>IF(D351="","",'Résultats élèves'!D343)</f>
        <v/>
      </c>
      <c r="F351" s="221"/>
      <c r="G351" s="217" t="str">
        <f>IF(OR('Résultats élèves'!E343&lt;$E$4,'Résultats élèves'!E343="A"),'Groupes de besoin'!A351,"")</f>
        <v/>
      </c>
      <c r="H351" s="218" t="str">
        <f>IF(G351="","",'Résultats élèves'!E343)</f>
        <v/>
      </c>
      <c r="I351" s="219" t="str">
        <f>IF(OR(AND('Résultats élèves'!E343&gt;=$E$4,'Résultats élèves'!E343&lt;=$E$5),'Résultats élèves'!E343="A"),'Groupes de besoin'!A351,"")</f>
        <v/>
      </c>
      <c r="J351" s="220" t="str">
        <f>IF(I351="","",'Résultats élèves'!E343)</f>
        <v/>
      </c>
      <c r="K351" s="221"/>
      <c r="L351" s="217" t="str">
        <f>IF(OR('Résultats élèves'!F343&lt;$E$4,'Résultats élèves'!F343="A"),'Groupes de besoin'!A351,"")</f>
        <v/>
      </c>
      <c r="M351" s="218" t="str">
        <f>IF(L351="","",'Résultats élèves'!F343)</f>
        <v/>
      </c>
      <c r="N351" s="219" t="str">
        <f>IF(OR(AND('Résultats élèves'!F343&gt;=$E$4,'Résultats élèves'!F343&lt;=$E$5),'Résultats élèves'!F343="A"),'Groupes de besoin'!A351,"")</f>
        <v/>
      </c>
      <c r="O351" s="220" t="str">
        <f>IF(N351="","",'Résultats élèves'!F343)</f>
        <v/>
      </c>
      <c r="P351" s="221"/>
      <c r="Q351" s="217" t="str">
        <f>IF(OR('Résultats élèves'!G343&lt;$E$4,'Résultats élèves'!G343="A"),'Groupes de besoin'!A351,"")</f>
        <v/>
      </c>
      <c r="R351" s="218" t="str">
        <f>IF(Q351="","",'Résultats élèves'!G343)</f>
        <v/>
      </c>
      <c r="S351" s="219" t="str">
        <f>IF(OR(AND('Résultats élèves'!G343&gt;=$E$4,'Résultats élèves'!G343&lt;=$E$5),'Résultats élèves'!G343="A"),'Groupes de besoin'!A351,"")</f>
        <v/>
      </c>
      <c r="T351" s="220" t="str">
        <f>IF(S351="","",'Résultats élèves'!G343)</f>
        <v/>
      </c>
      <c r="U351" s="221"/>
      <c r="V351" s="217" t="str">
        <f>IF(OR('Résultats élèves'!H343&lt;$E$4,'Résultats élèves'!H343="A"),'Groupes de besoin'!A351,"")</f>
        <v/>
      </c>
      <c r="W351" s="218" t="str">
        <f>IF(V351="","",'Résultats élèves'!H343)</f>
        <v/>
      </c>
      <c r="X351" s="219" t="str">
        <f>IF(OR(AND('Résultats élèves'!H343&gt;=$E$4,'Résultats élèves'!H343&lt;=$E$5),'Résultats élèves'!H343="A"),'Groupes de besoin'!A351,"")</f>
        <v/>
      </c>
      <c r="Y351" s="220" t="str">
        <f>IF(X351="","",'Résultats élèves'!H343)</f>
        <v/>
      </c>
      <c r="Z351" s="222"/>
      <c r="AA351" s="223">
        <f t="shared" si="7"/>
        <v>24</v>
      </c>
      <c r="AB351" s="224">
        <f t="shared" si="8"/>
        <v>20</v>
      </c>
      <c r="AC351" s="291" t="str">
        <f>IF(AA351&lt;$AA$9,#REF!,"")</f>
        <v/>
      </c>
      <c r="AD351" s="291"/>
      <c r="AE351" s="226"/>
      <c r="AF351" s="217" t="str">
        <f>IF(OR('Résultats élèves'!I343&lt;$E$4,'Résultats élèves'!I343="A"),'Groupes de besoin'!A351,"")</f>
        <v/>
      </c>
      <c r="AG351" s="218" t="str">
        <f>IF(AF351="","",'Résultats élèves'!I343)</f>
        <v/>
      </c>
      <c r="AH351" s="219" t="str">
        <f>IF(OR(AND('Résultats élèves'!I343&gt;=$E$4,'Résultats élèves'!I343&lt;=$E$5),'Résultats élèves'!I343="A"),'Groupes de besoin'!A351,"")</f>
        <v/>
      </c>
      <c r="AI351" s="220" t="str">
        <f>IF(AH351="","",'Résultats élèves'!I343)</f>
        <v/>
      </c>
      <c r="AJ351" s="221"/>
      <c r="AK351" s="217" t="str">
        <f>IF(OR('Résultats élèves'!J343&lt;$E$4,'Résultats élèves'!J343="A"),'Groupes de besoin'!A351,"")</f>
        <v/>
      </c>
      <c r="AL351" s="218" t="str">
        <f>IF(AK351="","",'Résultats élèves'!J343)</f>
        <v/>
      </c>
      <c r="AM351" s="219" t="str">
        <f>IF(OR(AND('Résultats élèves'!J343&gt;=$E$4,'Résultats élèves'!J343&lt;=$E$5),'Résultats élèves'!J343="A"),'Groupes de besoin'!A351,"")</f>
        <v/>
      </c>
      <c r="AN351" s="220" t="str">
        <f>IF(AM351="","",'Résultats élèves'!J343)</f>
        <v/>
      </c>
      <c r="AO351" s="221"/>
      <c r="AP351" s="217" t="str">
        <f>IF(OR('Résultats élèves'!K343&lt;$E$4,'Résultats élèves'!K343="A"),'Groupes de besoin'!A351,"")</f>
        <v/>
      </c>
      <c r="AQ351" s="218" t="str">
        <f>IF(AP351="","",'Résultats élèves'!K343)</f>
        <v/>
      </c>
      <c r="AR351" s="219" t="str">
        <f>IF(OR(AND('Résultats élèves'!K343&gt;=$E$4,'Résultats élèves'!K343&lt;=$E$5),'Résultats élèves'!K343="A"),'Groupes de besoin'!A351,"")</f>
        <v/>
      </c>
      <c r="AS351" s="220" t="str">
        <f>IF(AR351="","",'Résultats élèves'!K343)</f>
        <v/>
      </c>
      <c r="AT351" s="221"/>
      <c r="AU351" s="217" t="str">
        <f>IF(OR('Résultats élèves'!L343&lt;$E$4,'Résultats élèves'!L343="A"),'Groupes de besoin'!A351,"")</f>
        <v/>
      </c>
      <c r="AV351" s="218" t="str">
        <f>IF(AU351="","",'Résultats élèves'!L343)</f>
        <v/>
      </c>
      <c r="AW351" s="219" t="str">
        <f>IF(OR(AND('Résultats élèves'!L343&gt;=$E$4,'Résultats élèves'!L343&lt;=$E$5),'Résultats élèves'!L343="A"),'Groupes de besoin'!A351,"")</f>
        <v/>
      </c>
      <c r="AX351" s="220" t="str">
        <f>IF(AW351="","",'Résultats élèves'!L343)</f>
        <v/>
      </c>
      <c r="AY351" s="221"/>
      <c r="AZ351" s="217" t="str">
        <f>IF(OR('Résultats élèves'!M343&lt;$E$4,'Résultats élèves'!M343="A"),'Groupes de besoin'!A351,"")</f>
        <v/>
      </c>
      <c r="BA351" s="218" t="str">
        <f>IF(AZ351="","",'Résultats élèves'!M343)</f>
        <v/>
      </c>
      <c r="BB351" s="219" t="str">
        <f>IF(OR(AND('Résultats élèves'!M343&gt;=$E$4,'Résultats élèves'!M343&lt;=$E$5),'Résultats élèves'!M343="A"),'Groupes de besoin'!A351,"")</f>
        <v/>
      </c>
      <c r="BC351" s="220" t="str">
        <f>IF(BB351="","",'Résultats élèves'!M343)</f>
        <v/>
      </c>
    </row>
    <row r="352" spans="1:55" s="225" customFormat="1">
      <c r="A352" s="227" t="str">
        <f>IF(Accueil!F353="","",Accueil!F353)</f>
        <v/>
      </c>
      <c r="B352" s="217" t="str">
        <f>IF(OR('Résultats élèves'!D344&lt;$E$4,'Résultats élèves'!D344="A"),'Groupes de besoin'!A352,"")</f>
        <v/>
      </c>
      <c r="C352" s="218" t="str">
        <f>IF(B352="","",'Résultats élèves'!D344)</f>
        <v/>
      </c>
      <c r="D352" s="219" t="str">
        <f>IF(OR(AND('Résultats élèves'!D344&gt;=$E$4,'Résultats élèves'!D344&lt;=$E$5),'Résultats élèves'!D344="A"),'Groupes de besoin'!A352,"")</f>
        <v/>
      </c>
      <c r="E352" s="220" t="str">
        <f>IF(D352="","",'Résultats élèves'!D344)</f>
        <v/>
      </c>
      <c r="F352" s="221"/>
      <c r="G352" s="217" t="str">
        <f>IF(OR('Résultats élèves'!E344&lt;$E$4,'Résultats élèves'!E344="A"),'Groupes de besoin'!A352,"")</f>
        <v/>
      </c>
      <c r="H352" s="218" t="str">
        <f>IF(G352="","",'Résultats élèves'!E344)</f>
        <v/>
      </c>
      <c r="I352" s="219" t="str">
        <f>IF(OR(AND('Résultats élèves'!E344&gt;=$E$4,'Résultats élèves'!E344&lt;=$E$5),'Résultats élèves'!E344="A"),'Groupes de besoin'!A352,"")</f>
        <v/>
      </c>
      <c r="J352" s="220" t="str">
        <f>IF(I352="","",'Résultats élèves'!E344)</f>
        <v/>
      </c>
      <c r="K352" s="221"/>
      <c r="L352" s="217" t="str">
        <f>IF(OR('Résultats élèves'!F344&lt;$E$4,'Résultats élèves'!F344="A"),'Groupes de besoin'!A352,"")</f>
        <v/>
      </c>
      <c r="M352" s="218" t="str">
        <f>IF(L352="","",'Résultats élèves'!F344)</f>
        <v/>
      </c>
      <c r="N352" s="219" t="str">
        <f>IF(OR(AND('Résultats élèves'!F344&gt;=$E$4,'Résultats élèves'!F344&lt;=$E$5),'Résultats élèves'!F344="A"),'Groupes de besoin'!A352,"")</f>
        <v/>
      </c>
      <c r="O352" s="220" t="str">
        <f>IF(N352="","",'Résultats élèves'!F344)</f>
        <v/>
      </c>
      <c r="P352" s="221"/>
      <c r="Q352" s="217" t="str">
        <f>IF(OR('Résultats élèves'!G344&lt;$E$4,'Résultats élèves'!G344="A"),'Groupes de besoin'!A352,"")</f>
        <v/>
      </c>
      <c r="R352" s="218" t="str">
        <f>IF(Q352="","",'Résultats élèves'!G344)</f>
        <v/>
      </c>
      <c r="S352" s="219" t="str">
        <f>IF(OR(AND('Résultats élèves'!G344&gt;=$E$4,'Résultats élèves'!G344&lt;=$E$5),'Résultats élèves'!G344="A"),'Groupes de besoin'!A352,"")</f>
        <v/>
      </c>
      <c r="T352" s="220" t="str">
        <f>IF(S352="","",'Résultats élèves'!G344)</f>
        <v/>
      </c>
      <c r="U352" s="221"/>
      <c r="V352" s="217" t="str">
        <f>IF(OR('Résultats élèves'!H344&lt;$E$4,'Résultats élèves'!H344="A"),'Groupes de besoin'!A352,"")</f>
        <v/>
      </c>
      <c r="W352" s="218" t="str">
        <f>IF(V352="","",'Résultats élèves'!H344)</f>
        <v/>
      </c>
      <c r="X352" s="219" t="str">
        <f>IF(OR(AND('Résultats élèves'!H344&gt;=$E$4,'Résultats élèves'!H344&lt;=$E$5),'Résultats élèves'!H344="A"),'Groupes de besoin'!A352,"")</f>
        <v/>
      </c>
      <c r="Y352" s="220" t="str">
        <f>IF(X352="","",'Résultats élèves'!H344)</f>
        <v/>
      </c>
      <c r="Z352" s="222"/>
      <c r="AA352" s="223">
        <f t="shared" si="7"/>
        <v>24</v>
      </c>
      <c r="AB352" s="224">
        <f t="shared" si="8"/>
        <v>20</v>
      </c>
      <c r="AC352" s="291" t="str">
        <f>IF(AA352&lt;$AA$9,#REF!,"")</f>
        <v/>
      </c>
      <c r="AD352" s="291"/>
      <c r="AE352" s="226"/>
      <c r="AF352" s="217" t="str">
        <f>IF(OR('Résultats élèves'!I344&lt;$E$4,'Résultats élèves'!I344="A"),'Groupes de besoin'!A352,"")</f>
        <v/>
      </c>
      <c r="AG352" s="218" t="str">
        <f>IF(AF352="","",'Résultats élèves'!I344)</f>
        <v/>
      </c>
      <c r="AH352" s="219" t="str">
        <f>IF(OR(AND('Résultats élèves'!I344&gt;=$E$4,'Résultats élèves'!I344&lt;=$E$5),'Résultats élèves'!I344="A"),'Groupes de besoin'!A352,"")</f>
        <v/>
      </c>
      <c r="AI352" s="220" t="str">
        <f>IF(AH352="","",'Résultats élèves'!I344)</f>
        <v/>
      </c>
      <c r="AJ352" s="221"/>
      <c r="AK352" s="217" t="str">
        <f>IF(OR('Résultats élèves'!J344&lt;$E$4,'Résultats élèves'!J344="A"),'Groupes de besoin'!A352,"")</f>
        <v/>
      </c>
      <c r="AL352" s="218" t="str">
        <f>IF(AK352="","",'Résultats élèves'!J344)</f>
        <v/>
      </c>
      <c r="AM352" s="219" t="str">
        <f>IF(OR(AND('Résultats élèves'!J344&gt;=$E$4,'Résultats élèves'!J344&lt;=$E$5),'Résultats élèves'!J344="A"),'Groupes de besoin'!A352,"")</f>
        <v/>
      </c>
      <c r="AN352" s="220" t="str">
        <f>IF(AM352="","",'Résultats élèves'!J344)</f>
        <v/>
      </c>
      <c r="AO352" s="221"/>
      <c r="AP352" s="217" t="str">
        <f>IF(OR('Résultats élèves'!K344&lt;$E$4,'Résultats élèves'!K344="A"),'Groupes de besoin'!A352,"")</f>
        <v/>
      </c>
      <c r="AQ352" s="218" t="str">
        <f>IF(AP352="","",'Résultats élèves'!K344)</f>
        <v/>
      </c>
      <c r="AR352" s="219" t="str">
        <f>IF(OR(AND('Résultats élèves'!K344&gt;=$E$4,'Résultats élèves'!K344&lt;=$E$5),'Résultats élèves'!K344="A"),'Groupes de besoin'!A352,"")</f>
        <v/>
      </c>
      <c r="AS352" s="220" t="str">
        <f>IF(AR352="","",'Résultats élèves'!K344)</f>
        <v/>
      </c>
      <c r="AT352" s="221"/>
      <c r="AU352" s="217" t="str">
        <f>IF(OR('Résultats élèves'!L344&lt;$E$4,'Résultats élèves'!L344="A"),'Groupes de besoin'!A352,"")</f>
        <v/>
      </c>
      <c r="AV352" s="218" t="str">
        <f>IF(AU352="","",'Résultats élèves'!L344)</f>
        <v/>
      </c>
      <c r="AW352" s="219" t="str">
        <f>IF(OR(AND('Résultats élèves'!L344&gt;=$E$4,'Résultats élèves'!L344&lt;=$E$5),'Résultats élèves'!L344="A"),'Groupes de besoin'!A352,"")</f>
        <v/>
      </c>
      <c r="AX352" s="220" t="str">
        <f>IF(AW352="","",'Résultats élèves'!L344)</f>
        <v/>
      </c>
      <c r="AY352" s="221"/>
      <c r="AZ352" s="217" t="str">
        <f>IF(OR('Résultats élèves'!M344&lt;$E$4,'Résultats élèves'!M344="A"),'Groupes de besoin'!A352,"")</f>
        <v/>
      </c>
      <c r="BA352" s="218" t="str">
        <f>IF(AZ352="","",'Résultats élèves'!M344)</f>
        <v/>
      </c>
      <c r="BB352" s="219" t="str">
        <f>IF(OR(AND('Résultats élèves'!M344&gt;=$E$4,'Résultats élèves'!M344&lt;=$E$5),'Résultats élèves'!M344="A"),'Groupes de besoin'!A352,"")</f>
        <v/>
      </c>
      <c r="BC352" s="220" t="str">
        <f>IF(BB352="","",'Résultats élèves'!M344)</f>
        <v/>
      </c>
    </row>
    <row r="353" spans="1:55" s="225" customFormat="1">
      <c r="A353" s="227" t="str">
        <f>IF(Accueil!F354="","",Accueil!F354)</f>
        <v/>
      </c>
      <c r="B353" s="217" t="str">
        <f>IF(OR('Résultats élèves'!D345&lt;$E$4,'Résultats élèves'!D345="A"),'Groupes de besoin'!A353,"")</f>
        <v/>
      </c>
      <c r="C353" s="218" t="str">
        <f>IF(B353="","",'Résultats élèves'!D345)</f>
        <v/>
      </c>
      <c r="D353" s="219" t="str">
        <f>IF(OR(AND('Résultats élèves'!D345&gt;=$E$4,'Résultats élèves'!D345&lt;=$E$5),'Résultats élèves'!D345="A"),'Groupes de besoin'!A353,"")</f>
        <v/>
      </c>
      <c r="E353" s="220" t="str">
        <f>IF(D353="","",'Résultats élèves'!D345)</f>
        <v/>
      </c>
      <c r="F353" s="221"/>
      <c r="G353" s="217" t="str">
        <f>IF(OR('Résultats élèves'!E345&lt;$E$4,'Résultats élèves'!E345="A"),'Groupes de besoin'!A353,"")</f>
        <v/>
      </c>
      <c r="H353" s="218" t="str">
        <f>IF(G353="","",'Résultats élèves'!E345)</f>
        <v/>
      </c>
      <c r="I353" s="219" t="str">
        <f>IF(OR(AND('Résultats élèves'!E345&gt;=$E$4,'Résultats élèves'!E345&lt;=$E$5),'Résultats élèves'!E345="A"),'Groupes de besoin'!A353,"")</f>
        <v/>
      </c>
      <c r="J353" s="220" t="str">
        <f>IF(I353="","",'Résultats élèves'!E345)</f>
        <v/>
      </c>
      <c r="K353" s="221"/>
      <c r="L353" s="217" t="str">
        <f>IF(OR('Résultats élèves'!F345&lt;$E$4,'Résultats élèves'!F345="A"),'Groupes de besoin'!A353,"")</f>
        <v/>
      </c>
      <c r="M353" s="218" t="str">
        <f>IF(L353="","",'Résultats élèves'!F345)</f>
        <v/>
      </c>
      <c r="N353" s="219" t="str">
        <f>IF(OR(AND('Résultats élèves'!F345&gt;=$E$4,'Résultats élèves'!F345&lt;=$E$5),'Résultats élèves'!F345="A"),'Groupes de besoin'!A353,"")</f>
        <v/>
      </c>
      <c r="O353" s="220" t="str">
        <f>IF(N353="","",'Résultats élèves'!F345)</f>
        <v/>
      </c>
      <c r="P353" s="221"/>
      <c r="Q353" s="217" t="str">
        <f>IF(OR('Résultats élèves'!G345&lt;$E$4,'Résultats élèves'!G345="A"),'Groupes de besoin'!A353,"")</f>
        <v/>
      </c>
      <c r="R353" s="218" t="str">
        <f>IF(Q353="","",'Résultats élèves'!G345)</f>
        <v/>
      </c>
      <c r="S353" s="219" t="str">
        <f>IF(OR(AND('Résultats élèves'!G345&gt;=$E$4,'Résultats élèves'!G345&lt;=$E$5),'Résultats élèves'!G345="A"),'Groupes de besoin'!A353,"")</f>
        <v/>
      </c>
      <c r="T353" s="220" t="str">
        <f>IF(S353="","",'Résultats élèves'!G345)</f>
        <v/>
      </c>
      <c r="U353" s="221"/>
      <c r="V353" s="217" t="str">
        <f>IF(OR('Résultats élèves'!H345&lt;$E$4,'Résultats élèves'!H345="A"),'Groupes de besoin'!A353,"")</f>
        <v/>
      </c>
      <c r="W353" s="218" t="str">
        <f>IF(V353="","",'Résultats élèves'!H345)</f>
        <v/>
      </c>
      <c r="X353" s="219" t="str">
        <f>IF(OR(AND('Résultats élèves'!H345&gt;=$E$4,'Résultats élèves'!H345&lt;=$E$5),'Résultats élèves'!H345="A"),'Groupes de besoin'!A353,"")</f>
        <v/>
      </c>
      <c r="Y353" s="220" t="str">
        <f>IF(X353="","",'Résultats élèves'!H345)</f>
        <v/>
      </c>
      <c r="Z353" s="222"/>
      <c r="AA353" s="223">
        <f t="shared" si="7"/>
        <v>24</v>
      </c>
      <c r="AB353" s="224">
        <f t="shared" si="8"/>
        <v>20</v>
      </c>
      <c r="AC353" s="291" t="str">
        <f>IF(AA353&lt;$AA$9,#REF!,"")</f>
        <v/>
      </c>
      <c r="AD353" s="291"/>
      <c r="AE353" s="226"/>
      <c r="AF353" s="217" t="str">
        <f>IF(OR('Résultats élèves'!I345&lt;$E$4,'Résultats élèves'!I345="A"),'Groupes de besoin'!A353,"")</f>
        <v/>
      </c>
      <c r="AG353" s="218" t="str">
        <f>IF(AF353="","",'Résultats élèves'!I345)</f>
        <v/>
      </c>
      <c r="AH353" s="219" t="str">
        <f>IF(OR(AND('Résultats élèves'!I345&gt;=$E$4,'Résultats élèves'!I345&lt;=$E$5),'Résultats élèves'!I345="A"),'Groupes de besoin'!A353,"")</f>
        <v/>
      </c>
      <c r="AI353" s="220" t="str">
        <f>IF(AH353="","",'Résultats élèves'!I345)</f>
        <v/>
      </c>
      <c r="AJ353" s="221"/>
      <c r="AK353" s="217" t="str">
        <f>IF(OR('Résultats élèves'!J345&lt;$E$4,'Résultats élèves'!J345="A"),'Groupes de besoin'!A353,"")</f>
        <v/>
      </c>
      <c r="AL353" s="218" t="str">
        <f>IF(AK353="","",'Résultats élèves'!J345)</f>
        <v/>
      </c>
      <c r="AM353" s="219" t="str">
        <f>IF(OR(AND('Résultats élèves'!J345&gt;=$E$4,'Résultats élèves'!J345&lt;=$E$5),'Résultats élèves'!J345="A"),'Groupes de besoin'!A353,"")</f>
        <v/>
      </c>
      <c r="AN353" s="220" t="str">
        <f>IF(AM353="","",'Résultats élèves'!J345)</f>
        <v/>
      </c>
      <c r="AO353" s="221"/>
      <c r="AP353" s="217" t="str">
        <f>IF(OR('Résultats élèves'!K345&lt;$E$4,'Résultats élèves'!K345="A"),'Groupes de besoin'!A353,"")</f>
        <v/>
      </c>
      <c r="AQ353" s="218" t="str">
        <f>IF(AP353="","",'Résultats élèves'!K345)</f>
        <v/>
      </c>
      <c r="AR353" s="219" t="str">
        <f>IF(OR(AND('Résultats élèves'!K345&gt;=$E$4,'Résultats élèves'!K345&lt;=$E$5),'Résultats élèves'!K345="A"),'Groupes de besoin'!A353,"")</f>
        <v/>
      </c>
      <c r="AS353" s="220" t="str">
        <f>IF(AR353="","",'Résultats élèves'!K345)</f>
        <v/>
      </c>
      <c r="AT353" s="221"/>
      <c r="AU353" s="217" t="str">
        <f>IF(OR('Résultats élèves'!L345&lt;$E$4,'Résultats élèves'!L345="A"),'Groupes de besoin'!A353,"")</f>
        <v/>
      </c>
      <c r="AV353" s="218" t="str">
        <f>IF(AU353="","",'Résultats élèves'!L345)</f>
        <v/>
      </c>
      <c r="AW353" s="219" t="str">
        <f>IF(OR(AND('Résultats élèves'!L345&gt;=$E$4,'Résultats élèves'!L345&lt;=$E$5),'Résultats élèves'!L345="A"),'Groupes de besoin'!A353,"")</f>
        <v/>
      </c>
      <c r="AX353" s="220" t="str">
        <f>IF(AW353="","",'Résultats élèves'!L345)</f>
        <v/>
      </c>
      <c r="AY353" s="221"/>
      <c r="AZ353" s="217" t="str">
        <f>IF(OR('Résultats élèves'!M345&lt;$E$4,'Résultats élèves'!M345="A"),'Groupes de besoin'!A353,"")</f>
        <v/>
      </c>
      <c r="BA353" s="218" t="str">
        <f>IF(AZ353="","",'Résultats élèves'!M345)</f>
        <v/>
      </c>
      <c r="BB353" s="219" t="str">
        <f>IF(OR(AND('Résultats élèves'!M345&gt;=$E$4,'Résultats élèves'!M345&lt;=$E$5),'Résultats élèves'!M345="A"),'Groupes de besoin'!A353,"")</f>
        <v/>
      </c>
      <c r="BC353" s="220" t="str">
        <f>IF(BB353="","",'Résultats élèves'!M345)</f>
        <v/>
      </c>
    </row>
    <row r="354" spans="1:55" s="225" customFormat="1">
      <c r="A354" s="227" t="str">
        <f>IF(Accueil!F355="","",Accueil!F355)</f>
        <v/>
      </c>
      <c r="B354" s="217" t="str">
        <f>IF(OR('Résultats élèves'!D346&lt;$E$4,'Résultats élèves'!D346="A"),'Groupes de besoin'!A354,"")</f>
        <v/>
      </c>
      <c r="C354" s="218" t="str">
        <f>IF(B354="","",'Résultats élèves'!D346)</f>
        <v/>
      </c>
      <c r="D354" s="219" t="str">
        <f>IF(OR(AND('Résultats élèves'!D346&gt;=$E$4,'Résultats élèves'!D346&lt;=$E$5),'Résultats élèves'!D346="A"),'Groupes de besoin'!A354,"")</f>
        <v/>
      </c>
      <c r="E354" s="220" t="str">
        <f>IF(D354="","",'Résultats élèves'!D346)</f>
        <v/>
      </c>
      <c r="F354" s="221"/>
      <c r="G354" s="217" t="str">
        <f>IF(OR('Résultats élèves'!E346&lt;$E$4,'Résultats élèves'!E346="A"),'Groupes de besoin'!A354,"")</f>
        <v/>
      </c>
      <c r="H354" s="218" t="str">
        <f>IF(G354="","",'Résultats élèves'!E346)</f>
        <v/>
      </c>
      <c r="I354" s="219" t="str">
        <f>IF(OR(AND('Résultats élèves'!E346&gt;=$E$4,'Résultats élèves'!E346&lt;=$E$5),'Résultats élèves'!E346="A"),'Groupes de besoin'!A354,"")</f>
        <v/>
      </c>
      <c r="J354" s="220" t="str">
        <f>IF(I354="","",'Résultats élèves'!E346)</f>
        <v/>
      </c>
      <c r="K354" s="221"/>
      <c r="L354" s="217" t="str">
        <f>IF(OR('Résultats élèves'!F346&lt;$E$4,'Résultats élèves'!F346="A"),'Groupes de besoin'!A354,"")</f>
        <v/>
      </c>
      <c r="M354" s="218" t="str">
        <f>IF(L354="","",'Résultats élèves'!F346)</f>
        <v/>
      </c>
      <c r="N354" s="219" t="str">
        <f>IF(OR(AND('Résultats élèves'!F346&gt;=$E$4,'Résultats élèves'!F346&lt;=$E$5),'Résultats élèves'!F346="A"),'Groupes de besoin'!A354,"")</f>
        <v/>
      </c>
      <c r="O354" s="220" t="str">
        <f>IF(N354="","",'Résultats élèves'!F346)</f>
        <v/>
      </c>
      <c r="P354" s="221"/>
      <c r="Q354" s="217" t="str">
        <f>IF(OR('Résultats élèves'!G346&lt;$E$4,'Résultats élèves'!G346="A"),'Groupes de besoin'!A354,"")</f>
        <v/>
      </c>
      <c r="R354" s="218" t="str">
        <f>IF(Q354="","",'Résultats élèves'!G346)</f>
        <v/>
      </c>
      <c r="S354" s="219" t="str">
        <f>IF(OR(AND('Résultats élèves'!G346&gt;=$E$4,'Résultats élèves'!G346&lt;=$E$5),'Résultats élèves'!G346="A"),'Groupes de besoin'!A354,"")</f>
        <v/>
      </c>
      <c r="T354" s="220" t="str">
        <f>IF(S354="","",'Résultats élèves'!G346)</f>
        <v/>
      </c>
      <c r="U354" s="221"/>
      <c r="V354" s="217" t="str">
        <f>IF(OR('Résultats élèves'!H346&lt;$E$4,'Résultats élèves'!H346="A"),'Groupes de besoin'!A354,"")</f>
        <v/>
      </c>
      <c r="W354" s="218" t="str">
        <f>IF(V354="","",'Résultats élèves'!H346)</f>
        <v/>
      </c>
      <c r="X354" s="219" t="str">
        <f>IF(OR(AND('Résultats élèves'!H346&gt;=$E$4,'Résultats élèves'!H346&lt;=$E$5),'Résultats élèves'!H346="A"),'Groupes de besoin'!A354,"")</f>
        <v/>
      </c>
      <c r="Y354" s="220" t="str">
        <f>IF(X354="","",'Résultats élèves'!H346)</f>
        <v/>
      </c>
      <c r="Z354" s="222"/>
      <c r="AA354" s="223">
        <f t="shared" si="7"/>
        <v>24</v>
      </c>
      <c r="AB354" s="224">
        <f t="shared" si="8"/>
        <v>20</v>
      </c>
      <c r="AC354" s="291" t="str">
        <f>IF(AA354&lt;$AA$9,#REF!,"")</f>
        <v/>
      </c>
      <c r="AD354" s="291"/>
      <c r="AE354" s="226"/>
      <c r="AF354" s="217" t="str">
        <f>IF(OR('Résultats élèves'!I346&lt;$E$4,'Résultats élèves'!I346="A"),'Groupes de besoin'!A354,"")</f>
        <v/>
      </c>
      <c r="AG354" s="218" t="str">
        <f>IF(AF354="","",'Résultats élèves'!I346)</f>
        <v/>
      </c>
      <c r="AH354" s="219" t="str">
        <f>IF(OR(AND('Résultats élèves'!I346&gt;=$E$4,'Résultats élèves'!I346&lt;=$E$5),'Résultats élèves'!I346="A"),'Groupes de besoin'!A354,"")</f>
        <v/>
      </c>
      <c r="AI354" s="220" t="str">
        <f>IF(AH354="","",'Résultats élèves'!I346)</f>
        <v/>
      </c>
      <c r="AJ354" s="221"/>
      <c r="AK354" s="217" t="str">
        <f>IF(OR('Résultats élèves'!J346&lt;$E$4,'Résultats élèves'!J346="A"),'Groupes de besoin'!A354,"")</f>
        <v/>
      </c>
      <c r="AL354" s="218" t="str">
        <f>IF(AK354="","",'Résultats élèves'!J346)</f>
        <v/>
      </c>
      <c r="AM354" s="219" t="str">
        <f>IF(OR(AND('Résultats élèves'!J346&gt;=$E$4,'Résultats élèves'!J346&lt;=$E$5),'Résultats élèves'!J346="A"),'Groupes de besoin'!A354,"")</f>
        <v/>
      </c>
      <c r="AN354" s="220" t="str">
        <f>IF(AM354="","",'Résultats élèves'!J346)</f>
        <v/>
      </c>
      <c r="AO354" s="221"/>
      <c r="AP354" s="217" t="str">
        <f>IF(OR('Résultats élèves'!K346&lt;$E$4,'Résultats élèves'!K346="A"),'Groupes de besoin'!A354,"")</f>
        <v/>
      </c>
      <c r="AQ354" s="218" t="str">
        <f>IF(AP354="","",'Résultats élèves'!K346)</f>
        <v/>
      </c>
      <c r="AR354" s="219" t="str">
        <f>IF(OR(AND('Résultats élèves'!K346&gt;=$E$4,'Résultats élèves'!K346&lt;=$E$5),'Résultats élèves'!K346="A"),'Groupes de besoin'!A354,"")</f>
        <v/>
      </c>
      <c r="AS354" s="220" t="str">
        <f>IF(AR354="","",'Résultats élèves'!K346)</f>
        <v/>
      </c>
      <c r="AT354" s="221"/>
      <c r="AU354" s="217" t="str">
        <f>IF(OR('Résultats élèves'!L346&lt;$E$4,'Résultats élèves'!L346="A"),'Groupes de besoin'!A354,"")</f>
        <v/>
      </c>
      <c r="AV354" s="218" t="str">
        <f>IF(AU354="","",'Résultats élèves'!L346)</f>
        <v/>
      </c>
      <c r="AW354" s="219" t="str">
        <f>IF(OR(AND('Résultats élèves'!L346&gt;=$E$4,'Résultats élèves'!L346&lt;=$E$5),'Résultats élèves'!L346="A"),'Groupes de besoin'!A354,"")</f>
        <v/>
      </c>
      <c r="AX354" s="220" t="str">
        <f>IF(AW354="","",'Résultats élèves'!L346)</f>
        <v/>
      </c>
      <c r="AY354" s="221"/>
      <c r="AZ354" s="217" t="str">
        <f>IF(OR('Résultats élèves'!M346&lt;$E$4,'Résultats élèves'!M346="A"),'Groupes de besoin'!A354,"")</f>
        <v/>
      </c>
      <c r="BA354" s="218" t="str">
        <f>IF(AZ354="","",'Résultats élèves'!M346)</f>
        <v/>
      </c>
      <c r="BB354" s="219" t="str">
        <f>IF(OR(AND('Résultats élèves'!M346&gt;=$E$4,'Résultats élèves'!M346&lt;=$E$5),'Résultats élèves'!M346="A"),'Groupes de besoin'!A354,"")</f>
        <v/>
      </c>
      <c r="BC354" s="220" t="str">
        <f>IF(BB354="","",'Résultats élèves'!M346)</f>
        <v/>
      </c>
    </row>
    <row r="355" spans="1:55" s="225" customFormat="1">
      <c r="A355" s="227" t="str">
        <f>IF(Accueil!F356="","",Accueil!F356)</f>
        <v/>
      </c>
      <c r="B355" s="217" t="str">
        <f>IF(OR('Résultats élèves'!D347&lt;$E$4,'Résultats élèves'!D347="A"),'Groupes de besoin'!A355,"")</f>
        <v/>
      </c>
      <c r="C355" s="218" t="str">
        <f>IF(B355="","",'Résultats élèves'!D347)</f>
        <v/>
      </c>
      <c r="D355" s="219" t="str">
        <f>IF(OR(AND('Résultats élèves'!D347&gt;=$E$4,'Résultats élèves'!D347&lt;=$E$5),'Résultats élèves'!D347="A"),'Groupes de besoin'!A355,"")</f>
        <v/>
      </c>
      <c r="E355" s="220" t="str">
        <f>IF(D355="","",'Résultats élèves'!D347)</f>
        <v/>
      </c>
      <c r="F355" s="221"/>
      <c r="G355" s="217" t="str">
        <f>IF(OR('Résultats élèves'!E347&lt;$E$4,'Résultats élèves'!E347="A"),'Groupes de besoin'!A355,"")</f>
        <v/>
      </c>
      <c r="H355" s="218" t="str">
        <f>IF(G355="","",'Résultats élèves'!E347)</f>
        <v/>
      </c>
      <c r="I355" s="219" t="str">
        <f>IF(OR(AND('Résultats élèves'!E347&gt;=$E$4,'Résultats élèves'!E347&lt;=$E$5),'Résultats élèves'!E347="A"),'Groupes de besoin'!A355,"")</f>
        <v/>
      </c>
      <c r="J355" s="220" t="str">
        <f>IF(I355="","",'Résultats élèves'!E347)</f>
        <v/>
      </c>
      <c r="K355" s="221"/>
      <c r="L355" s="217" t="str">
        <f>IF(OR('Résultats élèves'!F347&lt;$E$4,'Résultats élèves'!F347="A"),'Groupes de besoin'!A355,"")</f>
        <v/>
      </c>
      <c r="M355" s="218" t="str">
        <f>IF(L355="","",'Résultats élèves'!F347)</f>
        <v/>
      </c>
      <c r="N355" s="219" t="str">
        <f>IF(OR(AND('Résultats élèves'!F347&gt;=$E$4,'Résultats élèves'!F347&lt;=$E$5),'Résultats élèves'!F347="A"),'Groupes de besoin'!A355,"")</f>
        <v/>
      </c>
      <c r="O355" s="220" t="str">
        <f>IF(N355="","",'Résultats élèves'!F347)</f>
        <v/>
      </c>
      <c r="P355" s="221"/>
      <c r="Q355" s="217" t="str">
        <f>IF(OR('Résultats élèves'!G347&lt;$E$4,'Résultats élèves'!G347="A"),'Groupes de besoin'!A355,"")</f>
        <v/>
      </c>
      <c r="R355" s="218" t="str">
        <f>IF(Q355="","",'Résultats élèves'!G347)</f>
        <v/>
      </c>
      <c r="S355" s="219" t="str">
        <f>IF(OR(AND('Résultats élèves'!G347&gt;=$E$4,'Résultats élèves'!G347&lt;=$E$5),'Résultats élèves'!G347="A"),'Groupes de besoin'!A355,"")</f>
        <v/>
      </c>
      <c r="T355" s="220" t="str">
        <f>IF(S355="","",'Résultats élèves'!G347)</f>
        <v/>
      </c>
      <c r="U355" s="221"/>
      <c r="V355" s="217" t="str">
        <f>IF(OR('Résultats élèves'!H347&lt;$E$4,'Résultats élèves'!H347="A"),'Groupes de besoin'!A355,"")</f>
        <v/>
      </c>
      <c r="W355" s="218" t="str">
        <f>IF(V355="","",'Résultats élèves'!H347)</f>
        <v/>
      </c>
      <c r="X355" s="219" t="str">
        <f>IF(OR(AND('Résultats élèves'!H347&gt;=$E$4,'Résultats élèves'!H347&lt;=$E$5),'Résultats élèves'!H347="A"),'Groupes de besoin'!A355,"")</f>
        <v/>
      </c>
      <c r="Y355" s="220" t="str">
        <f>IF(X355="","",'Résultats élèves'!H347)</f>
        <v/>
      </c>
      <c r="Z355" s="222"/>
      <c r="AA355" s="223">
        <f t="shared" si="7"/>
        <v>24</v>
      </c>
      <c r="AB355" s="224">
        <f t="shared" si="8"/>
        <v>20</v>
      </c>
      <c r="AC355" s="291" t="str">
        <f>IF(AA355&lt;$AA$9,#REF!,"")</f>
        <v/>
      </c>
      <c r="AD355" s="291"/>
      <c r="AE355" s="226"/>
      <c r="AF355" s="217" t="str">
        <f>IF(OR('Résultats élèves'!I347&lt;$E$4,'Résultats élèves'!I347="A"),'Groupes de besoin'!A355,"")</f>
        <v/>
      </c>
      <c r="AG355" s="218" t="str">
        <f>IF(AF355="","",'Résultats élèves'!I347)</f>
        <v/>
      </c>
      <c r="AH355" s="219" t="str">
        <f>IF(OR(AND('Résultats élèves'!I347&gt;=$E$4,'Résultats élèves'!I347&lt;=$E$5),'Résultats élèves'!I347="A"),'Groupes de besoin'!A355,"")</f>
        <v/>
      </c>
      <c r="AI355" s="220" t="str">
        <f>IF(AH355="","",'Résultats élèves'!I347)</f>
        <v/>
      </c>
      <c r="AJ355" s="221"/>
      <c r="AK355" s="217" t="str">
        <f>IF(OR('Résultats élèves'!J347&lt;$E$4,'Résultats élèves'!J347="A"),'Groupes de besoin'!A355,"")</f>
        <v/>
      </c>
      <c r="AL355" s="218" t="str">
        <f>IF(AK355="","",'Résultats élèves'!J347)</f>
        <v/>
      </c>
      <c r="AM355" s="219" t="str">
        <f>IF(OR(AND('Résultats élèves'!J347&gt;=$E$4,'Résultats élèves'!J347&lt;=$E$5),'Résultats élèves'!J347="A"),'Groupes de besoin'!A355,"")</f>
        <v/>
      </c>
      <c r="AN355" s="220" t="str">
        <f>IF(AM355="","",'Résultats élèves'!J347)</f>
        <v/>
      </c>
      <c r="AO355" s="221"/>
      <c r="AP355" s="217" t="str">
        <f>IF(OR('Résultats élèves'!K347&lt;$E$4,'Résultats élèves'!K347="A"),'Groupes de besoin'!A355,"")</f>
        <v/>
      </c>
      <c r="AQ355" s="218" t="str">
        <f>IF(AP355="","",'Résultats élèves'!K347)</f>
        <v/>
      </c>
      <c r="AR355" s="219" t="str">
        <f>IF(OR(AND('Résultats élèves'!K347&gt;=$E$4,'Résultats élèves'!K347&lt;=$E$5),'Résultats élèves'!K347="A"),'Groupes de besoin'!A355,"")</f>
        <v/>
      </c>
      <c r="AS355" s="220" t="str">
        <f>IF(AR355="","",'Résultats élèves'!K347)</f>
        <v/>
      </c>
      <c r="AT355" s="221"/>
      <c r="AU355" s="217" t="str">
        <f>IF(OR('Résultats élèves'!L347&lt;$E$4,'Résultats élèves'!L347="A"),'Groupes de besoin'!A355,"")</f>
        <v/>
      </c>
      <c r="AV355" s="218" t="str">
        <f>IF(AU355="","",'Résultats élèves'!L347)</f>
        <v/>
      </c>
      <c r="AW355" s="219" t="str">
        <f>IF(OR(AND('Résultats élèves'!L347&gt;=$E$4,'Résultats élèves'!L347&lt;=$E$5),'Résultats élèves'!L347="A"),'Groupes de besoin'!A355,"")</f>
        <v/>
      </c>
      <c r="AX355" s="220" t="str">
        <f>IF(AW355="","",'Résultats élèves'!L347)</f>
        <v/>
      </c>
      <c r="AY355" s="221"/>
      <c r="AZ355" s="217" t="str">
        <f>IF(OR('Résultats élèves'!M347&lt;$E$4,'Résultats élèves'!M347="A"),'Groupes de besoin'!A355,"")</f>
        <v/>
      </c>
      <c r="BA355" s="218" t="str">
        <f>IF(AZ355="","",'Résultats élèves'!M347)</f>
        <v/>
      </c>
      <c r="BB355" s="219" t="str">
        <f>IF(OR(AND('Résultats élèves'!M347&gt;=$E$4,'Résultats élèves'!M347&lt;=$E$5),'Résultats élèves'!M347="A"),'Groupes de besoin'!A355,"")</f>
        <v/>
      </c>
      <c r="BC355" s="220" t="str">
        <f>IF(BB355="","",'Résultats élèves'!M347)</f>
        <v/>
      </c>
    </row>
    <row r="356" spans="1:55" s="225" customFormat="1">
      <c r="A356" s="227" t="str">
        <f>IF(Accueil!F357="","",Accueil!F357)</f>
        <v/>
      </c>
      <c r="B356" s="217" t="str">
        <f>IF(OR('Résultats élèves'!D348&lt;$E$4,'Résultats élèves'!D348="A"),'Groupes de besoin'!A356,"")</f>
        <v/>
      </c>
      <c r="C356" s="218" t="str">
        <f>IF(B356="","",'Résultats élèves'!D348)</f>
        <v/>
      </c>
      <c r="D356" s="219" t="str">
        <f>IF(OR(AND('Résultats élèves'!D348&gt;=$E$4,'Résultats élèves'!D348&lt;=$E$5),'Résultats élèves'!D348="A"),'Groupes de besoin'!A356,"")</f>
        <v/>
      </c>
      <c r="E356" s="220" t="str">
        <f>IF(D356="","",'Résultats élèves'!D348)</f>
        <v/>
      </c>
      <c r="F356" s="221"/>
      <c r="G356" s="217" t="str">
        <f>IF(OR('Résultats élèves'!E348&lt;$E$4,'Résultats élèves'!E348="A"),'Groupes de besoin'!A356,"")</f>
        <v/>
      </c>
      <c r="H356" s="218" t="str">
        <f>IF(G356="","",'Résultats élèves'!E348)</f>
        <v/>
      </c>
      <c r="I356" s="219" t="str">
        <f>IF(OR(AND('Résultats élèves'!E348&gt;=$E$4,'Résultats élèves'!E348&lt;=$E$5),'Résultats élèves'!E348="A"),'Groupes de besoin'!A356,"")</f>
        <v/>
      </c>
      <c r="J356" s="220" t="str">
        <f>IF(I356="","",'Résultats élèves'!E348)</f>
        <v/>
      </c>
      <c r="K356" s="221"/>
      <c r="L356" s="217" t="str">
        <f>IF(OR('Résultats élèves'!F348&lt;$E$4,'Résultats élèves'!F348="A"),'Groupes de besoin'!A356,"")</f>
        <v/>
      </c>
      <c r="M356" s="218" t="str">
        <f>IF(L356="","",'Résultats élèves'!F348)</f>
        <v/>
      </c>
      <c r="N356" s="219" t="str">
        <f>IF(OR(AND('Résultats élèves'!F348&gt;=$E$4,'Résultats élèves'!F348&lt;=$E$5),'Résultats élèves'!F348="A"),'Groupes de besoin'!A356,"")</f>
        <v/>
      </c>
      <c r="O356" s="220" t="str">
        <f>IF(N356="","",'Résultats élèves'!F348)</f>
        <v/>
      </c>
      <c r="P356" s="221"/>
      <c r="Q356" s="217" t="str">
        <f>IF(OR('Résultats élèves'!G348&lt;$E$4,'Résultats élèves'!G348="A"),'Groupes de besoin'!A356,"")</f>
        <v/>
      </c>
      <c r="R356" s="218" t="str">
        <f>IF(Q356="","",'Résultats élèves'!G348)</f>
        <v/>
      </c>
      <c r="S356" s="219" t="str">
        <f>IF(OR(AND('Résultats élèves'!G348&gt;=$E$4,'Résultats élèves'!G348&lt;=$E$5),'Résultats élèves'!G348="A"),'Groupes de besoin'!A356,"")</f>
        <v/>
      </c>
      <c r="T356" s="220" t="str">
        <f>IF(S356="","",'Résultats élèves'!G348)</f>
        <v/>
      </c>
      <c r="U356" s="221"/>
      <c r="V356" s="217" t="str">
        <f>IF(OR('Résultats élèves'!H348&lt;$E$4,'Résultats élèves'!H348="A"),'Groupes de besoin'!A356,"")</f>
        <v/>
      </c>
      <c r="W356" s="218" t="str">
        <f>IF(V356="","",'Résultats élèves'!H348)</f>
        <v/>
      </c>
      <c r="X356" s="219" t="str">
        <f>IF(OR(AND('Résultats élèves'!H348&gt;=$E$4,'Résultats élèves'!H348&lt;=$E$5),'Résultats élèves'!H348="A"),'Groupes de besoin'!A356,"")</f>
        <v/>
      </c>
      <c r="Y356" s="220" t="str">
        <f>IF(X356="","",'Résultats élèves'!H348)</f>
        <v/>
      </c>
      <c r="Z356" s="222"/>
      <c r="AA356" s="223">
        <f t="shared" si="7"/>
        <v>24</v>
      </c>
      <c r="AB356" s="224">
        <f t="shared" si="8"/>
        <v>20</v>
      </c>
      <c r="AC356" s="291" t="str">
        <f>IF(AA356&lt;$AA$9,#REF!,"")</f>
        <v/>
      </c>
      <c r="AD356" s="291"/>
      <c r="AE356" s="226"/>
      <c r="AF356" s="217" t="str">
        <f>IF(OR('Résultats élèves'!I348&lt;$E$4,'Résultats élèves'!I348="A"),'Groupes de besoin'!A356,"")</f>
        <v/>
      </c>
      <c r="AG356" s="218" t="str">
        <f>IF(AF356="","",'Résultats élèves'!I348)</f>
        <v/>
      </c>
      <c r="AH356" s="219" t="str">
        <f>IF(OR(AND('Résultats élèves'!I348&gt;=$E$4,'Résultats élèves'!I348&lt;=$E$5),'Résultats élèves'!I348="A"),'Groupes de besoin'!A356,"")</f>
        <v/>
      </c>
      <c r="AI356" s="220" t="str">
        <f>IF(AH356="","",'Résultats élèves'!I348)</f>
        <v/>
      </c>
      <c r="AJ356" s="221"/>
      <c r="AK356" s="217" t="str">
        <f>IF(OR('Résultats élèves'!J348&lt;$E$4,'Résultats élèves'!J348="A"),'Groupes de besoin'!A356,"")</f>
        <v/>
      </c>
      <c r="AL356" s="218" t="str">
        <f>IF(AK356="","",'Résultats élèves'!J348)</f>
        <v/>
      </c>
      <c r="AM356" s="219" t="str">
        <f>IF(OR(AND('Résultats élèves'!J348&gt;=$E$4,'Résultats élèves'!J348&lt;=$E$5),'Résultats élèves'!J348="A"),'Groupes de besoin'!A356,"")</f>
        <v/>
      </c>
      <c r="AN356" s="220" t="str">
        <f>IF(AM356="","",'Résultats élèves'!J348)</f>
        <v/>
      </c>
      <c r="AO356" s="221"/>
      <c r="AP356" s="217" t="str">
        <f>IF(OR('Résultats élèves'!K348&lt;$E$4,'Résultats élèves'!K348="A"),'Groupes de besoin'!A356,"")</f>
        <v/>
      </c>
      <c r="AQ356" s="218" t="str">
        <f>IF(AP356="","",'Résultats élèves'!K348)</f>
        <v/>
      </c>
      <c r="AR356" s="219" t="str">
        <f>IF(OR(AND('Résultats élèves'!K348&gt;=$E$4,'Résultats élèves'!K348&lt;=$E$5),'Résultats élèves'!K348="A"),'Groupes de besoin'!A356,"")</f>
        <v/>
      </c>
      <c r="AS356" s="220" t="str">
        <f>IF(AR356="","",'Résultats élèves'!K348)</f>
        <v/>
      </c>
      <c r="AT356" s="221"/>
      <c r="AU356" s="217" t="str">
        <f>IF(OR('Résultats élèves'!L348&lt;$E$4,'Résultats élèves'!L348="A"),'Groupes de besoin'!A356,"")</f>
        <v/>
      </c>
      <c r="AV356" s="218" t="str">
        <f>IF(AU356="","",'Résultats élèves'!L348)</f>
        <v/>
      </c>
      <c r="AW356" s="219" t="str">
        <f>IF(OR(AND('Résultats élèves'!L348&gt;=$E$4,'Résultats élèves'!L348&lt;=$E$5),'Résultats élèves'!L348="A"),'Groupes de besoin'!A356,"")</f>
        <v/>
      </c>
      <c r="AX356" s="220" t="str">
        <f>IF(AW356="","",'Résultats élèves'!L348)</f>
        <v/>
      </c>
      <c r="AY356" s="221"/>
      <c r="AZ356" s="217" t="str">
        <f>IF(OR('Résultats élèves'!M348&lt;$E$4,'Résultats élèves'!M348="A"),'Groupes de besoin'!A356,"")</f>
        <v/>
      </c>
      <c r="BA356" s="218" t="str">
        <f>IF(AZ356="","",'Résultats élèves'!M348)</f>
        <v/>
      </c>
      <c r="BB356" s="219" t="str">
        <f>IF(OR(AND('Résultats élèves'!M348&gt;=$E$4,'Résultats élèves'!M348&lt;=$E$5),'Résultats élèves'!M348="A"),'Groupes de besoin'!A356,"")</f>
        <v/>
      </c>
      <c r="BC356" s="220" t="str">
        <f>IF(BB356="","",'Résultats élèves'!M348)</f>
        <v/>
      </c>
    </row>
    <row r="357" spans="1:55" s="225" customFormat="1">
      <c r="A357" s="227" t="str">
        <f>IF(Accueil!F358="","",Accueil!F358)</f>
        <v/>
      </c>
      <c r="B357" s="217" t="str">
        <f>IF(OR('Résultats élèves'!D349&lt;$E$4,'Résultats élèves'!D349="A"),'Groupes de besoin'!A357,"")</f>
        <v/>
      </c>
      <c r="C357" s="218" t="str">
        <f>IF(B357="","",'Résultats élèves'!D349)</f>
        <v/>
      </c>
      <c r="D357" s="219" t="str">
        <f>IF(OR(AND('Résultats élèves'!D349&gt;=$E$4,'Résultats élèves'!D349&lt;=$E$5),'Résultats élèves'!D349="A"),'Groupes de besoin'!A357,"")</f>
        <v/>
      </c>
      <c r="E357" s="220" t="str">
        <f>IF(D357="","",'Résultats élèves'!D349)</f>
        <v/>
      </c>
      <c r="F357" s="221"/>
      <c r="G357" s="217" t="str">
        <f>IF(OR('Résultats élèves'!E349&lt;$E$4,'Résultats élèves'!E349="A"),'Groupes de besoin'!A357,"")</f>
        <v/>
      </c>
      <c r="H357" s="218" t="str">
        <f>IF(G357="","",'Résultats élèves'!E349)</f>
        <v/>
      </c>
      <c r="I357" s="219" t="str">
        <f>IF(OR(AND('Résultats élèves'!E349&gt;=$E$4,'Résultats élèves'!E349&lt;=$E$5),'Résultats élèves'!E349="A"),'Groupes de besoin'!A357,"")</f>
        <v/>
      </c>
      <c r="J357" s="220" t="str">
        <f>IF(I357="","",'Résultats élèves'!E349)</f>
        <v/>
      </c>
      <c r="K357" s="221"/>
      <c r="L357" s="217" t="str">
        <f>IF(OR('Résultats élèves'!F349&lt;$E$4,'Résultats élèves'!F349="A"),'Groupes de besoin'!A357,"")</f>
        <v/>
      </c>
      <c r="M357" s="218" t="str">
        <f>IF(L357="","",'Résultats élèves'!F349)</f>
        <v/>
      </c>
      <c r="N357" s="219" t="str">
        <f>IF(OR(AND('Résultats élèves'!F349&gt;=$E$4,'Résultats élèves'!F349&lt;=$E$5),'Résultats élèves'!F349="A"),'Groupes de besoin'!A357,"")</f>
        <v/>
      </c>
      <c r="O357" s="220" t="str">
        <f>IF(N357="","",'Résultats élèves'!F349)</f>
        <v/>
      </c>
      <c r="P357" s="221"/>
      <c r="Q357" s="217" t="str">
        <f>IF(OR('Résultats élèves'!G349&lt;$E$4,'Résultats élèves'!G349="A"),'Groupes de besoin'!A357,"")</f>
        <v/>
      </c>
      <c r="R357" s="218" t="str">
        <f>IF(Q357="","",'Résultats élèves'!G349)</f>
        <v/>
      </c>
      <c r="S357" s="219" t="str">
        <f>IF(OR(AND('Résultats élèves'!G349&gt;=$E$4,'Résultats élèves'!G349&lt;=$E$5),'Résultats élèves'!G349="A"),'Groupes de besoin'!A357,"")</f>
        <v/>
      </c>
      <c r="T357" s="220" t="str">
        <f>IF(S357="","",'Résultats élèves'!G349)</f>
        <v/>
      </c>
      <c r="U357" s="221"/>
      <c r="V357" s="217" t="str">
        <f>IF(OR('Résultats élèves'!H349&lt;$E$4,'Résultats élèves'!H349="A"),'Groupes de besoin'!A357,"")</f>
        <v/>
      </c>
      <c r="W357" s="218" t="str">
        <f>IF(V357="","",'Résultats élèves'!H349)</f>
        <v/>
      </c>
      <c r="X357" s="219" t="str">
        <f>IF(OR(AND('Résultats élèves'!H349&gt;=$E$4,'Résultats élèves'!H349&lt;=$E$5),'Résultats élèves'!H349="A"),'Groupes de besoin'!A357,"")</f>
        <v/>
      </c>
      <c r="Y357" s="220" t="str">
        <f>IF(X357="","",'Résultats élèves'!H349)</f>
        <v/>
      </c>
      <c r="Z357" s="222"/>
      <c r="AA357" s="223">
        <f t="shared" si="7"/>
        <v>24</v>
      </c>
      <c r="AB357" s="224">
        <f t="shared" si="8"/>
        <v>20</v>
      </c>
      <c r="AC357" s="291" t="str">
        <f>IF(AA357&lt;$AA$9,#REF!,"")</f>
        <v/>
      </c>
      <c r="AD357" s="291"/>
      <c r="AE357" s="226"/>
      <c r="AF357" s="217" t="str">
        <f>IF(OR('Résultats élèves'!I349&lt;$E$4,'Résultats élèves'!I349="A"),'Groupes de besoin'!A357,"")</f>
        <v/>
      </c>
      <c r="AG357" s="218" t="str">
        <f>IF(AF357="","",'Résultats élèves'!I349)</f>
        <v/>
      </c>
      <c r="AH357" s="219" t="str">
        <f>IF(OR(AND('Résultats élèves'!I349&gt;=$E$4,'Résultats élèves'!I349&lt;=$E$5),'Résultats élèves'!I349="A"),'Groupes de besoin'!A357,"")</f>
        <v/>
      </c>
      <c r="AI357" s="220" t="str">
        <f>IF(AH357="","",'Résultats élèves'!I349)</f>
        <v/>
      </c>
      <c r="AJ357" s="221"/>
      <c r="AK357" s="217" t="str">
        <f>IF(OR('Résultats élèves'!J349&lt;$E$4,'Résultats élèves'!J349="A"),'Groupes de besoin'!A357,"")</f>
        <v/>
      </c>
      <c r="AL357" s="218" t="str">
        <f>IF(AK357="","",'Résultats élèves'!J349)</f>
        <v/>
      </c>
      <c r="AM357" s="219" t="str">
        <f>IF(OR(AND('Résultats élèves'!J349&gt;=$E$4,'Résultats élèves'!J349&lt;=$E$5),'Résultats élèves'!J349="A"),'Groupes de besoin'!A357,"")</f>
        <v/>
      </c>
      <c r="AN357" s="220" t="str">
        <f>IF(AM357="","",'Résultats élèves'!J349)</f>
        <v/>
      </c>
      <c r="AO357" s="221"/>
      <c r="AP357" s="217" t="str">
        <f>IF(OR('Résultats élèves'!K349&lt;$E$4,'Résultats élèves'!K349="A"),'Groupes de besoin'!A357,"")</f>
        <v/>
      </c>
      <c r="AQ357" s="218" t="str">
        <f>IF(AP357="","",'Résultats élèves'!K349)</f>
        <v/>
      </c>
      <c r="AR357" s="219" t="str">
        <f>IF(OR(AND('Résultats élèves'!K349&gt;=$E$4,'Résultats élèves'!K349&lt;=$E$5),'Résultats élèves'!K349="A"),'Groupes de besoin'!A357,"")</f>
        <v/>
      </c>
      <c r="AS357" s="220" t="str">
        <f>IF(AR357="","",'Résultats élèves'!K349)</f>
        <v/>
      </c>
      <c r="AT357" s="221"/>
      <c r="AU357" s="217" t="str">
        <f>IF(OR('Résultats élèves'!L349&lt;$E$4,'Résultats élèves'!L349="A"),'Groupes de besoin'!A357,"")</f>
        <v/>
      </c>
      <c r="AV357" s="218" t="str">
        <f>IF(AU357="","",'Résultats élèves'!L349)</f>
        <v/>
      </c>
      <c r="AW357" s="219" t="str">
        <f>IF(OR(AND('Résultats élèves'!L349&gt;=$E$4,'Résultats élèves'!L349&lt;=$E$5),'Résultats élèves'!L349="A"),'Groupes de besoin'!A357,"")</f>
        <v/>
      </c>
      <c r="AX357" s="220" t="str">
        <f>IF(AW357="","",'Résultats élèves'!L349)</f>
        <v/>
      </c>
      <c r="AY357" s="221"/>
      <c r="AZ357" s="217" t="str">
        <f>IF(OR('Résultats élèves'!M349&lt;$E$4,'Résultats élèves'!M349="A"),'Groupes de besoin'!A357,"")</f>
        <v/>
      </c>
      <c r="BA357" s="218" t="str">
        <f>IF(AZ357="","",'Résultats élèves'!M349)</f>
        <v/>
      </c>
      <c r="BB357" s="219" t="str">
        <f>IF(OR(AND('Résultats élèves'!M349&gt;=$E$4,'Résultats élèves'!M349&lt;=$E$5),'Résultats élèves'!M349="A"),'Groupes de besoin'!A357,"")</f>
        <v/>
      </c>
      <c r="BC357" s="220" t="str">
        <f>IF(BB357="","",'Résultats élèves'!M349)</f>
        <v/>
      </c>
    </row>
    <row r="358" spans="1:55" s="225" customFormat="1">
      <c r="A358" s="227" t="str">
        <f>IF(Accueil!F359="","",Accueil!F359)</f>
        <v/>
      </c>
      <c r="B358" s="217" t="str">
        <f>IF(OR('Résultats élèves'!D350&lt;$E$4,'Résultats élèves'!D350="A"),'Groupes de besoin'!A358,"")</f>
        <v/>
      </c>
      <c r="C358" s="218" t="str">
        <f>IF(B358="","",'Résultats élèves'!D350)</f>
        <v/>
      </c>
      <c r="D358" s="219" t="str">
        <f>IF(OR(AND('Résultats élèves'!D350&gt;=$E$4,'Résultats élèves'!D350&lt;=$E$5),'Résultats élèves'!D350="A"),'Groupes de besoin'!A358,"")</f>
        <v/>
      </c>
      <c r="E358" s="220" t="str">
        <f>IF(D358="","",'Résultats élèves'!D350)</f>
        <v/>
      </c>
      <c r="F358" s="221"/>
      <c r="G358" s="217" t="str">
        <f>IF(OR('Résultats élèves'!E350&lt;$E$4,'Résultats élèves'!E350="A"),'Groupes de besoin'!A358,"")</f>
        <v/>
      </c>
      <c r="H358" s="218" t="str">
        <f>IF(G358="","",'Résultats élèves'!E350)</f>
        <v/>
      </c>
      <c r="I358" s="219" t="str">
        <f>IF(OR(AND('Résultats élèves'!E350&gt;=$E$4,'Résultats élèves'!E350&lt;=$E$5),'Résultats élèves'!E350="A"),'Groupes de besoin'!A358,"")</f>
        <v/>
      </c>
      <c r="J358" s="220" t="str">
        <f>IF(I358="","",'Résultats élèves'!E350)</f>
        <v/>
      </c>
      <c r="K358" s="221"/>
      <c r="L358" s="217" t="str">
        <f>IF(OR('Résultats élèves'!F350&lt;$E$4,'Résultats élèves'!F350="A"),'Groupes de besoin'!A358,"")</f>
        <v/>
      </c>
      <c r="M358" s="218" t="str">
        <f>IF(L358="","",'Résultats élèves'!F350)</f>
        <v/>
      </c>
      <c r="N358" s="219" t="str">
        <f>IF(OR(AND('Résultats élèves'!F350&gt;=$E$4,'Résultats élèves'!F350&lt;=$E$5),'Résultats élèves'!F350="A"),'Groupes de besoin'!A358,"")</f>
        <v/>
      </c>
      <c r="O358" s="220" t="str">
        <f>IF(N358="","",'Résultats élèves'!F350)</f>
        <v/>
      </c>
      <c r="P358" s="221"/>
      <c r="Q358" s="217" t="str">
        <f>IF(OR('Résultats élèves'!G350&lt;$E$4,'Résultats élèves'!G350="A"),'Groupes de besoin'!A358,"")</f>
        <v/>
      </c>
      <c r="R358" s="218" t="str">
        <f>IF(Q358="","",'Résultats élèves'!G350)</f>
        <v/>
      </c>
      <c r="S358" s="219" t="str">
        <f>IF(OR(AND('Résultats élèves'!G350&gt;=$E$4,'Résultats élèves'!G350&lt;=$E$5),'Résultats élèves'!G350="A"),'Groupes de besoin'!A358,"")</f>
        <v/>
      </c>
      <c r="T358" s="220" t="str">
        <f>IF(S358="","",'Résultats élèves'!G350)</f>
        <v/>
      </c>
      <c r="U358" s="221"/>
      <c r="V358" s="217" t="str">
        <f>IF(OR('Résultats élèves'!H350&lt;$E$4,'Résultats élèves'!H350="A"),'Groupes de besoin'!A358,"")</f>
        <v/>
      </c>
      <c r="W358" s="218" t="str">
        <f>IF(V358="","",'Résultats élèves'!H350)</f>
        <v/>
      </c>
      <c r="X358" s="219" t="str">
        <f>IF(OR(AND('Résultats élèves'!H350&gt;=$E$4,'Résultats élèves'!H350&lt;=$E$5),'Résultats élèves'!H350="A"),'Groupes de besoin'!A358,"")</f>
        <v/>
      </c>
      <c r="Y358" s="220" t="str">
        <f>IF(X358="","",'Résultats élèves'!H350)</f>
        <v/>
      </c>
      <c r="Z358" s="222"/>
      <c r="AA358" s="223">
        <f t="shared" si="7"/>
        <v>24</v>
      </c>
      <c r="AB358" s="224">
        <f t="shared" si="8"/>
        <v>20</v>
      </c>
      <c r="AC358" s="291" t="str">
        <f>IF(AA358&lt;$AA$9,#REF!,"")</f>
        <v/>
      </c>
      <c r="AD358" s="291"/>
      <c r="AE358" s="226"/>
      <c r="AF358" s="217" t="str">
        <f>IF(OR('Résultats élèves'!I350&lt;$E$4,'Résultats élèves'!I350="A"),'Groupes de besoin'!A358,"")</f>
        <v/>
      </c>
      <c r="AG358" s="218" t="str">
        <f>IF(AF358="","",'Résultats élèves'!I350)</f>
        <v/>
      </c>
      <c r="AH358" s="219" t="str">
        <f>IF(OR(AND('Résultats élèves'!I350&gt;=$E$4,'Résultats élèves'!I350&lt;=$E$5),'Résultats élèves'!I350="A"),'Groupes de besoin'!A358,"")</f>
        <v/>
      </c>
      <c r="AI358" s="220" t="str">
        <f>IF(AH358="","",'Résultats élèves'!I350)</f>
        <v/>
      </c>
      <c r="AJ358" s="221"/>
      <c r="AK358" s="217" t="str">
        <f>IF(OR('Résultats élèves'!J350&lt;$E$4,'Résultats élèves'!J350="A"),'Groupes de besoin'!A358,"")</f>
        <v/>
      </c>
      <c r="AL358" s="218" t="str">
        <f>IF(AK358="","",'Résultats élèves'!J350)</f>
        <v/>
      </c>
      <c r="AM358" s="219" t="str">
        <f>IF(OR(AND('Résultats élèves'!J350&gt;=$E$4,'Résultats élèves'!J350&lt;=$E$5),'Résultats élèves'!J350="A"),'Groupes de besoin'!A358,"")</f>
        <v/>
      </c>
      <c r="AN358" s="220" t="str">
        <f>IF(AM358="","",'Résultats élèves'!J350)</f>
        <v/>
      </c>
      <c r="AO358" s="221"/>
      <c r="AP358" s="217" t="str">
        <f>IF(OR('Résultats élèves'!K350&lt;$E$4,'Résultats élèves'!K350="A"),'Groupes de besoin'!A358,"")</f>
        <v/>
      </c>
      <c r="AQ358" s="218" t="str">
        <f>IF(AP358="","",'Résultats élèves'!K350)</f>
        <v/>
      </c>
      <c r="AR358" s="219" t="str">
        <f>IF(OR(AND('Résultats élèves'!K350&gt;=$E$4,'Résultats élèves'!K350&lt;=$E$5),'Résultats élèves'!K350="A"),'Groupes de besoin'!A358,"")</f>
        <v/>
      </c>
      <c r="AS358" s="220" t="str">
        <f>IF(AR358="","",'Résultats élèves'!K350)</f>
        <v/>
      </c>
      <c r="AT358" s="221"/>
      <c r="AU358" s="217" t="str">
        <f>IF(OR('Résultats élèves'!L350&lt;$E$4,'Résultats élèves'!L350="A"),'Groupes de besoin'!A358,"")</f>
        <v/>
      </c>
      <c r="AV358" s="218" t="str">
        <f>IF(AU358="","",'Résultats élèves'!L350)</f>
        <v/>
      </c>
      <c r="AW358" s="219" t="str">
        <f>IF(OR(AND('Résultats élèves'!L350&gt;=$E$4,'Résultats élèves'!L350&lt;=$E$5),'Résultats élèves'!L350="A"),'Groupes de besoin'!A358,"")</f>
        <v/>
      </c>
      <c r="AX358" s="220" t="str">
        <f>IF(AW358="","",'Résultats élèves'!L350)</f>
        <v/>
      </c>
      <c r="AY358" s="221"/>
      <c r="AZ358" s="217" t="str">
        <f>IF(OR('Résultats élèves'!M350&lt;$E$4,'Résultats élèves'!M350="A"),'Groupes de besoin'!A358,"")</f>
        <v/>
      </c>
      <c r="BA358" s="218" t="str">
        <f>IF(AZ358="","",'Résultats élèves'!M350)</f>
        <v/>
      </c>
      <c r="BB358" s="219" t="str">
        <f>IF(OR(AND('Résultats élèves'!M350&gt;=$E$4,'Résultats élèves'!M350&lt;=$E$5),'Résultats élèves'!M350="A"),'Groupes de besoin'!A358,"")</f>
        <v/>
      </c>
      <c r="BC358" s="220" t="str">
        <f>IF(BB358="","",'Résultats élèves'!M350)</f>
        <v/>
      </c>
    </row>
    <row r="359" spans="1:55" s="225" customFormat="1">
      <c r="A359" s="227" t="str">
        <f>IF(Accueil!F360="","",Accueil!F360)</f>
        <v/>
      </c>
      <c r="B359" s="217" t="str">
        <f>IF(OR('Résultats élèves'!D351&lt;$E$4,'Résultats élèves'!D351="A"),'Groupes de besoin'!A359,"")</f>
        <v/>
      </c>
      <c r="C359" s="218" t="str">
        <f>IF(B359="","",'Résultats élèves'!D351)</f>
        <v/>
      </c>
      <c r="D359" s="219" t="str">
        <f>IF(OR(AND('Résultats élèves'!D351&gt;=$E$4,'Résultats élèves'!D351&lt;=$E$5),'Résultats élèves'!D351="A"),'Groupes de besoin'!A359,"")</f>
        <v/>
      </c>
      <c r="E359" s="220" t="str">
        <f>IF(D359="","",'Résultats élèves'!D351)</f>
        <v/>
      </c>
      <c r="F359" s="221"/>
      <c r="G359" s="217" t="str">
        <f>IF(OR('Résultats élèves'!E351&lt;$E$4,'Résultats élèves'!E351="A"),'Groupes de besoin'!A359,"")</f>
        <v/>
      </c>
      <c r="H359" s="218" t="str">
        <f>IF(G359="","",'Résultats élèves'!E351)</f>
        <v/>
      </c>
      <c r="I359" s="219" t="str">
        <f>IF(OR(AND('Résultats élèves'!E351&gt;=$E$4,'Résultats élèves'!E351&lt;=$E$5),'Résultats élèves'!E351="A"),'Groupes de besoin'!A359,"")</f>
        <v/>
      </c>
      <c r="J359" s="220" t="str">
        <f>IF(I359="","",'Résultats élèves'!E351)</f>
        <v/>
      </c>
      <c r="K359" s="221"/>
      <c r="L359" s="217" t="str">
        <f>IF(OR('Résultats élèves'!F351&lt;$E$4,'Résultats élèves'!F351="A"),'Groupes de besoin'!A359,"")</f>
        <v/>
      </c>
      <c r="M359" s="218" t="str">
        <f>IF(L359="","",'Résultats élèves'!F351)</f>
        <v/>
      </c>
      <c r="N359" s="219" t="str">
        <f>IF(OR(AND('Résultats élèves'!F351&gt;=$E$4,'Résultats élèves'!F351&lt;=$E$5),'Résultats élèves'!F351="A"),'Groupes de besoin'!A359,"")</f>
        <v/>
      </c>
      <c r="O359" s="220" t="str">
        <f>IF(N359="","",'Résultats élèves'!F351)</f>
        <v/>
      </c>
      <c r="P359" s="221"/>
      <c r="Q359" s="217" t="str">
        <f>IF(OR('Résultats élèves'!G351&lt;$E$4,'Résultats élèves'!G351="A"),'Groupes de besoin'!A359,"")</f>
        <v/>
      </c>
      <c r="R359" s="218" t="str">
        <f>IF(Q359="","",'Résultats élèves'!G351)</f>
        <v/>
      </c>
      <c r="S359" s="219" t="str">
        <f>IF(OR(AND('Résultats élèves'!G351&gt;=$E$4,'Résultats élèves'!G351&lt;=$E$5),'Résultats élèves'!G351="A"),'Groupes de besoin'!A359,"")</f>
        <v/>
      </c>
      <c r="T359" s="220" t="str">
        <f>IF(S359="","",'Résultats élèves'!G351)</f>
        <v/>
      </c>
      <c r="U359" s="221"/>
      <c r="V359" s="217" t="str">
        <f>IF(OR('Résultats élèves'!H351&lt;$E$4,'Résultats élèves'!H351="A"),'Groupes de besoin'!A359,"")</f>
        <v/>
      </c>
      <c r="W359" s="218" t="str">
        <f>IF(V359="","",'Résultats élèves'!H351)</f>
        <v/>
      </c>
      <c r="X359" s="219" t="str">
        <f>IF(OR(AND('Résultats élèves'!H351&gt;=$E$4,'Résultats élèves'!H351&lt;=$E$5),'Résultats élèves'!H351="A"),'Groupes de besoin'!A359,"")</f>
        <v/>
      </c>
      <c r="Y359" s="220" t="str">
        <f>IF(X359="","",'Résultats élèves'!H351)</f>
        <v/>
      </c>
      <c r="Z359" s="222"/>
      <c r="AA359" s="223">
        <f t="shared" si="7"/>
        <v>24</v>
      </c>
      <c r="AB359" s="224">
        <f t="shared" si="8"/>
        <v>20</v>
      </c>
      <c r="AC359" s="291" t="str">
        <f>IF(AA359&lt;$AA$9,#REF!,"")</f>
        <v/>
      </c>
      <c r="AD359" s="291"/>
      <c r="AE359" s="226"/>
      <c r="AF359" s="217" t="str">
        <f>IF(OR('Résultats élèves'!I351&lt;$E$4,'Résultats élèves'!I351="A"),'Groupes de besoin'!A359,"")</f>
        <v/>
      </c>
      <c r="AG359" s="218" t="str">
        <f>IF(AF359="","",'Résultats élèves'!I351)</f>
        <v/>
      </c>
      <c r="AH359" s="219" t="str">
        <f>IF(OR(AND('Résultats élèves'!I351&gt;=$E$4,'Résultats élèves'!I351&lt;=$E$5),'Résultats élèves'!I351="A"),'Groupes de besoin'!A359,"")</f>
        <v/>
      </c>
      <c r="AI359" s="220" t="str">
        <f>IF(AH359="","",'Résultats élèves'!I351)</f>
        <v/>
      </c>
      <c r="AJ359" s="221"/>
      <c r="AK359" s="217" t="str">
        <f>IF(OR('Résultats élèves'!J351&lt;$E$4,'Résultats élèves'!J351="A"),'Groupes de besoin'!A359,"")</f>
        <v/>
      </c>
      <c r="AL359" s="218" t="str">
        <f>IF(AK359="","",'Résultats élèves'!J351)</f>
        <v/>
      </c>
      <c r="AM359" s="219" t="str">
        <f>IF(OR(AND('Résultats élèves'!J351&gt;=$E$4,'Résultats élèves'!J351&lt;=$E$5),'Résultats élèves'!J351="A"),'Groupes de besoin'!A359,"")</f>
        <v/>
      </c>
      <c r="AN359" s="220" t="str">
        <f>IF(AM359="","",'Résultats élèves'!J351)</f>
        <v/>
      </c>
      <c r="AO359" s="221"/>
      <c r="AP359" s="217" t="str">
        <f>IF(OR('Résultats élèves'!K351&lt;$E$4,'Résultats élèves'!K351="A"),'Groupes de besoin'!A359,"")</f>
        <v/>
      </c>
      <c r="AQ359" s="218" t="str">
        <f>IF(AP359="","",'Résultats élèves'!K351)</f>
        <v/>
      </c>
      <c r="AR359" s="219" t="str">
        <f>IF(OR(AND('Résultats élèves'!K351&gt;=$E$4,'Résultats élèves'!K351&lt;=$E$5),'Résultats élèves'!K351="A"),'Groupes de besoin'!A359,"")</f>
        <v/>
      </c>
      <c r="AS359" s="220" t="str">
        <f>IF(AR359="","",'Résultats élèves'!K351)</f>
        <v/>
      </c>
      <c r="AT359" s="221"/>
      <c r="AU359" s="217" t="str">
        <f>IF(OR('Résultats élèves'!L351&lt;$E$4,'Résultats élèves'!L351="A"),'Groupes de besoin'!A359,"")</f>
        <v/>
      </c>
      <c r="AV359" s="218" t="str">
        <f>IF(AU359="","",'Résultats élèves'!L351)</f>
        <v/>
      </c>
      <c r="AW359" s="219" t="str">
        <f>IF(OR(AND('Résultats élèves'!L351&gt;=$E$4,'Résultats élèves'!L351&lt;=$E$5),'Résultats élèves'!L351="A"),'Groupes de besoin'!A359,"")</f>
        <v/>
      </c>
      <c r="AX359" s="220" t="str">
        <f>IF(AW359="","",'Résultats élèves'!L351)</f>
        <v/>
      </c>
      <c r="AY359" s="221"/>
      <c r="AZ359" s="217" t="str">
        <f>IF(OR('Résultats élèves'!M351&lt;$E$4,'Résultats élèves'!M351="A"),'Groupes de besoin'!A359,"")</f>
        <v/>
      </c>
      <c r="BA359" s="218" t="str">
        <f>IF(AZ359="","",'Résultats élèves'!M351)</f>
        <v/>
      </c>
      <c r="BB359" s="219" t="str">
        <f>IF(OR(AND('Résultats élèves'!M351&gt;=$E$4,'Résultats élèves'!M351&lt;=$E$5),'Résultats élèves'!M351="A"),'Groupes de besoin'!A359,"")</f>
        <v/>
      </c>
      <c r="BC359" s="220" t="str">
        <f>IF(BB359="","",'Résultats élèves'!M351)</f>
        <v/>
      </c>
    </row>
    <row r="360" spans="1:55" s="225" customFormat="1">
      <c r="A360" s="227" t="str">
        <f>IF(Accueil!F361="","",Accueil!F361)</f>
        <v/>
      </c>
      <c r="B360" s="217" t="str">
        <f>IF(OR('Résultats élèves'!D352&lt;$E$4,'Résultats élèves'!D352="A"),'Groupes de besoin'!A360,"")</f>
        <v/>
      </c>
      <c r="C360" s="218" t="str">
        <f>IF(B360="","",'Résultats élèves'!D352)</f>
        <v/>
      </c>
      <c r="D360" s="219" t="str">
        <f>IF(OR(AND('Résultats élèves'!D352&gt;=$E$4,'Résultats élèves'!D352&lt;=$E$5),'Résultats élèves'!D352="A"),'Groupes de besoin'!A360,"")</f>
        <v/>
      </c>
      <c r="E360" s="220" t="str">
        <f>IF(D360="","",'Résultats élèves'!D352)</f>
        <v/>
      </c>
      <c r="F360" s="221"/>
      <c r="G360" s="217" t="str">
        <f>IF(OR('Résultats élèves'!E352&lt;$E$4,'Résultats élèves'!E352="A"),'Groupes de besoin'!A360,"")</f>
        <v/>
      </c>
      <c r="H360" s="218" t="str">
        <f>IF(G360="","",'Résultats élèves'!E352)</f>
        <v/>
      </c>
      <c r="I360" s="219" t="str">
        <f>IF(OR(AND('Résultats élèves'!E352&gt;=$E$4,'Résultats élèves'!E352&lt;=$E$5),'Résultats élèves'!E352="A"),'Groupes de besoin'!A360,"")</f>
        <v/>
      </c>
      <c r="J360" s="220" t="str">
        <f>IF(I360="","",'Résultats élèves'!E352)</f>
        <v/>
      </c>
      <c r="K360" s="221"/>
      <c r="L360" s="217" t="str">
        <f>IF(OR('Résultats élèves'!F352&lt;$E$4,'Résultats élèves'!F352="A"),'Groupes de besoin'!A360,"")</f>
        <v/>
      </c>
      <c r="M360" s="218" t="str">
        <f>IF(L360="","",'Résultats élèves'!F352)</f>
        <v/>
      </c>
      <c r="N360" s="219" t="str">
        <f>IF(OR(AND('Résultats élèves'!F352&gt;=$E$4,'Résultats élèves'!F352&lt;=$E$5),'Résultats élèves'!F352="A"),'Groupes de besoin'!A360,"")</f>
        <v/>
      </c>
      <c r="O360" s="220" t="str">
        <f>IF(N360="","",'Résultats élèves'!F352)</f>
        <v/>
      </c>
      <c r="P360" s="221"/>
      <c r="Q360" s="217" t="str">
        <f>IF(OR('Résultats élèves'!G352&lt;$E$4,'Résultats élèves'!G352="A"),'Groupes de besoin'!A360,"")</f>
        <v/>
      </c>
      <c r="R360" s="218" t="str">
        <f>IF(Q360="","",'Résultats élèves'!G352)</f>
        <v/>
      </c>
      <c r="S360" s="219" t="str">
        <f>IF(OR(AND('Résultats élèves'!G352&gt;=$E$4,'Résultats élèves'!G352&lt;=$E$5),'Résultats élèves'!G352="A"),'Groupes de besoin'!A360,"")</f>
        <v/>
      </c>
      <c r="T360" s="220" t="str">
        <f>IF(S360="","",'Résultats élèves'!G352)</f>
        <v/>
      </c>
      <c r="U360" s="221"/>
      <c r="V360" s="217" t="str">
        <f>IF(OR('Résultats élèves'!H352&lt;$E$4,'Résultats élèves'!H352="A"),'Groupes de besoin'!A360,"")</f>
        <v/>
      </c>
      <c r="W360" s="218" t="str">
        <f>IF(V360="","",'Résultats élèves'!H352)</f>
        <v/>
      </c>
      <c r="X360" s="219" t="str">
        <f>IF(OR(AND('Résultats élèves'!H352&gt;=$E$4,'Résultats élèves'!H352&lt;=$E$5),'Résultats élèves'!H352="A"),'Groupes de besoin'!A360,"")</f>
        <v/>
      </c>
      <c r="Y360" s="220" t="str">
        <f>IF(X360="","",'Résultats élèves'!H352)</f>
        <v/>
      </c>
      <c r="Z360" s="222"/>
      <c r="AA360" s="223">
        <f t="shared" si="7"/>
        <v>24</v>
      </c>
      <c r="AB360" s="224">
        <f t="shared" si="8"/>
        <v>20</v>
      </c>
      <c r="AC360" s="291" t="str">
        <f>IF(AA360&lt;$AA$9,#REF!,"")</f>
        <v/>
      </c>
      <c r="AD360" s="291"/>
      <c r="AE360" s="226"/>
      <c r="AF360" s="217" t="str">
        <f>IF(OR('Résultats élèves'!I352&lt;$E$4,'Résultats élèves'!I352="A"),'Groupes de besoin'!A360,"")</f>
        <v/>
      </c>
      <c r="AG360" s="218" t="str">
        <f>IF(AF360="","",'Résultats élèves'!I352)</f>
        <v/>
      </c>
      <c r="AH360" s="219" t="str">
        <f>IF(OR(AND('Résultats élèves'!I352&gt;=$E$4,'Résultats élèves'!I352&lt;=$E$5),'Résultats élèves'!I352="A"),'Groupes de besoin'!A360,"")</f>
        <v/>
      </c>
      <c r="AI360" s="220" t="str">
        <f>IF(AH360="","",'Résultats élèves'!I352)</f>
        <v/>
      </c>
      <c r="AJ360" s="221"/>
      <c r="AK360" s="217" t="str">
        <f>IF(OR('Résultats élèves'!J352&lt;$E$4,'Résultats élèves'!J352="A"),'Groupes de besoin'!A360,"")</f>
        <v/>
      </c>
      <c r="AL360" s="218" t="str">
        <f>IF(AK360="","",'Résultats élèves'!J352)</f>
        <v/>
      </c>
      <c r="AM360" s="219" t="str">
        <f>IF(OR(AND('Résultats élèves'!J352&gt;=$E$4,'Résultats élèves'!J352&lt;=$E$5),'Résultats élèves'!J352="A"),'Groupes de besoin'!A360,"")</f>
        <v/>
      </c>
      <c r="AN360" s="220" t="str">
        <f>IF(AM360="","",'Résultats élèves'!J352)</f>
        <v/>
      </c>
      <c r="AO360" s="221"/>
      <c r="AP360" s="217" t="str">
        <f>IF(OR('Résultats élèves'!K352&lt;$E$4,'Résultats élèves'!K352="A"),'Groupes de besoin'!A360,"")</f>
        <v/>
      </c>
      <c r="AQ360" s="218" t="str">
        <f>IF(AP360="","",'Résultats élèves'!K352)</f>
        <v/>
      </c>
      <c r="AR360" s="219" t="str">
        <f>IF(OR(AND('Résultats élèves'!K352&gt;=$E$4,'Résultats élèves'!K352&lt;=$E$5),'Résultats élèves'!K352="A"),'Groupes de besoin'!A360,"")</f>
        <v/>
      </c>
      <c r="AS360" s="220" t="str">
        <f>IF(AR360="","",'Résultats élèves'!K352)</f>
        <v/>
      </c>
      <c r="AT360" s="221"/>
      <c r="AU360" s="217" t="str">
        <f>IF(OR('Résultats élèves'!L352&lt;$E$4,'Résultats élèves'!L352="A"),'Groupes de besoin'!A360,"")</f>
        <v/>
      </c>
      <c r="AV360" s="218" t="str">
        <f>IF(AU360="","",'Résultats élèves'!L352)</f>
        <v/>
      </c>
      <c r="AW360" s="219" t="str">
        <f>IF(OR(AND('Résultats élèves'!L352&gt;=$E$4,'Résultats élèves'!L352&lt;=$E$5),'Résultats élèves'!L352="A"),'Groupes de besoin'!A360,"")</f>
        <v/>
      </c>
      <c r="AX360" s="220" t="str">
        <f>IF(AW360="","",'Résultats élèves'!L352)</f>
        <v/>
      </c>
      <c r="AY360" s="221"/>
      <c r="AZ360" s="217" t="str">
        <f>IF(OR('Résultats élèves'!M352&lt;$E$4,'Résultats élèves'!M352="A"),'Groupes de besoin'!A360,"")</f>
        <v/>
      </c>
      <c r="BA360" s="218" t="str">
        <f>IF(AZ360="","",'Résultats élèves'!M352)</f>
        <v/>
      </c>
      <c r="BB360" s="219" t="str">
        <f>IF(OR(AND('Résultats élèves'!M352&gt;=$E$4,'Résultats élèves'!M352&lt;=$E$5),'Résultats élèves'!M352="A"),'Groupes de besoin'!A360,"")</f>
        <v/>
      </c>
      <c r="BC360" s="220" t="str">
        <f>IF(BB360="","",'Résultats élèves'!M352)</f>
        <v/>
      </c>
    </row>
    <row r="361" spans="1:55" s="225" customFormat="1">
      <c r="A361" s="227" t="str">
        <f>IF(Accueil!F362="","",Accueil!F362)</f>
        <v/>
      </c>
      <c r="B361" s="217" t="str">
        <f>IF(OR('Résultats élèves'!D353&lt;$E$4,'Résultats élèves'!D353="A"),'Groupes de besoin'!A361,"")</f>
        <v/>
      </c>
      <c r="C361" s="218" t="str">
        <f>IF(B361="","",'Résultats élèves'!D353)</f>
        <v/>
      </c>
      <c r="D361" s="219" t="str">
        <f>IF(OR(AND('Résultats élèves'!D353&gt;=$E$4,'Résultats élèves'!D353&lt;=$E$5),'Résultats élèves'!D353="A"),'Groupes de besoin'!A361,"")</f>
        <v/>
      </c>
      <c r="E361" s="220" t="str">
        <f>IF(D361="","",'Résultats élèves'!D353)</f>
        <v/>
      </c>
      <c r="F361" s="221"/>
      <c r="G361" s="217" t="str">
        <f>IF(OR('Résultats élèves'!E353&lt;$E$4,'Résultats élèves'!E353="A"),'Groupes de besoin'!A361,"")</f>
        <v/>
      </c>
      <c r="H361" s="218" t="str">
        <f>IF(G361="","",'Résultats élèves'!E353)</f>
        <v/>
      </c>
      <c r="I361" s="219" t="str">
        <f>IF(OR(AND('Résultats élèves'!E353&gt;=$E$4,'Résultats élèves'!E353&lt;=$E$5),'Résultats élèves'!E353="A"),'Groupes de besoin'!A361,"")</f>
        <v/>
      </c>
      <c r="J361" s="220" t="str">
        <f>IF(I361="","",'Résultats élèves'!E353)</f>
        <v/>
      </c>
      <c r="K361" s="221"/>
      <c r="L361" s="217" t="str">
        <f>IF(OR('Résultats élèves'!F353&lt;$E$4,'Résultats élèves'!F353="A"),'Groupes de besoin'!A361,"")</f>
        <v/>
      </c>
      <c r="M361" s="218" t="str">
        <f>IF(L361="","",'Résultats élèves'!F353)</f>
        <v/>
      </c>
      <c r="N361" s="219" t="str">
        <f>IF(OR(AND('Résultats élèves'!F353&gt;=$E$4,'Résultats élèves'!F353&lt;=$E$5),'Résultats élèves'!F353="A"),'Groupes de besoin'!A361,"")</f>
        <v/>
      </c>
      <c r="O361" s="220" t="str">
        <f>IF(N361="","",'Résultats élèves'!F353)</f>
        <v/>
      </c>
      <c r="P361" s="221"/>
      <c r="Q361" s="217" t="str">
        <f>IF(OR('Résultats élèves'!G353&lt;$E$4,'Résultats élèves'!G353="A"),'Groupes de besoin'!A361,"")</f>
        <v/>
      </c>
      <c r="R361" s="218" t="str">
        <f>IF(Q361="","",'Résultats élèves'!G353)</f>
        <v/>
      </c>
      <c r="S361" s="219" t="str">
        <f>IF(OR(AND('Résultats élèves'!G353&gt;=$E$4,'Résultats élèves'!G353&lt;=$E$5),'Résultats élèves'!G353="A"),'Groupes de besoin'!A361,"")</f>
        <v/>
      </c>
      <c r="T361" s="220" t="str">
        <f>IF(S361="","",'Résultats élèves'!G353)</f>
        <v/>
      </c>
      <c r="U361" s="221"/>
      <c r="V361" s="217" t="str">
        <f>IF(OR('Résultats élèves'!H353&lt;$E$4,'Résultats élèves'!H353="A"),'Groupes de besoin'!A361,"")</f>
        <v/>
      </c>
      <c r="W361" s="218" t="str">
        <f>IF(V361="","",'Résultats élèves'!H353)</f>
        <v/>
      </c>
      <c r="X361" s="219" t="str">
        <f>IF(OR(AND('Résultats élèves'!H353&gt;=$E$4,'Résultats élèves'!H353&lt;=$E$5),'Résultats élèves'!H353="A"),'Groupes de besoin'!A361,"")</f>
        <v/>
      </c>
      <c r="Y361" s="220" t="str">
        <f>IF(X361="","",'Résultats élèves'!H353)</f>
        <v/>
      </c>
      <c r="Z361" s="222"/>
      <c r="AA361" s="223">
        <f t="shared" si="7"/>
        <v>24</v>
      </c>
      <c r="AB361" s="224">
        <f t="shared" si="8"/>
        <v>20</v>
      </c>
      <c r="AC361" s="291" t="str">
        <f>IF(AA361&lt;$AA$9,#REF!,"")</f>
        <v/>
      </c>
      <c r="AD361" s="291"/>
      <c r="AE361" s="226"/>
      <c r="AF361" s="217" t="str">
        <f>IF(OR('Résultats élèves'!I353&lt;$E$4,'Résultats élèves'!I353="A"),'Groupes de besoin'!A361,"")</f>
        <v/>
      </c>
      <c r="AG361" s="218" t="str">
        <f>IF(AF361="","",'Résultats élèves'!I353)</f>
        <v/>
      </c>
      <c r="AH361" s="219" t="str">
        <f>IF(OR(AND('Résultats élèves'!I353&gt;=$E$4,'Résultats élèves'!I353&lt;=$E$5),'Résultats élèves'!I353="A"),'Groupes de besoin'!A361,"")</f>
        <v/>
      </c>
      <c r="AI361" s="220" t="str">
        <f>IF(AH361="","",'Résultats élèves'!I353)</f>
        <v/>
      </c>
      <c r="AJ361" s="221"/>
      <c r="AK361" s="217" t="str">
        <f>IF(OR('Résultats élèves'!J353&lt;$E$4,'Résultats élèves'!J353="A"),'Groupes de besoin'!A361,"")</f>
        <v/>
      </c>
      <c r="AL361" s="218" t="str">
        <f>IF(AK361="","",'Résultats élèves'!J353)</f>
        <v/>
      </c>
      <c r="AM361" s="219" t="str">
        <f>IF(OR(AND('Résultats élèves'!J353&gt;=$E$4,'Résultats élèves'!J353&lt;=$E$5),'Résultats élèves'!J353="A"),'Groupes de besoin'!A361,"")</f>
        <v/>
      </c>
      <c r="AN361" s="220" t="str">
        <f>IF(AM361="","",'Résultats élèves'!J353)</f>
        <v/>
      </c>
      <c r="AO361" s="221"/>
      <c r="AP361" s="217" t="str">
        <f>IF(OR('Résultats élèves'!K353&lt;$E$4,'Résultats élèves'!K353="A"),'Groupes de besoin'!A361,"")</f>
        <v/>
      </c>
      <c r="AQ361" s="218" t="str">
        <f>IF(AP361="","",'Résultats élèves'!K353)</f>
        <v/>
      </c>
      <c r="AR361" s="219" t="str">
        <f>IF(OR(AND('Résultats élèves'!K353&gt;=$E$4,'Résultats élèves'!K353&lt;=$E$5),'Résultats élèves'!K353="A"),'Groupes de besoin'!A361,"")</f>
        <v/>
      </c>
      <c r="AS361" s="220" t="str">
        <f>IF(AR361="","",'Résultats élèves'!K353)</f>
        <v/>
      </c>
      <c r="AT361" s="221"/>
      <c r="AU361" s="217" t="str">
        <f>IF(OR('Résultats élèves'!L353&lt;$E$4,'Résultats élèves'!L353="A"),'Groupes de besoin'!A361,"")</f>
        <v/>
      </c>
      <c r="AV361" s="218" t="str">
        <f>IF(AU361="","",'Résultats élèves'!L353)</f>
        <v/>
      </c>
      <c r="AW361" s="219" t="str">
        <f>IF(OR(AND('Résultats élèves'!L353&gt;=$E$4,'Résultats élèves'!L353&lt;=$E$5),'Résultats élèves'!L353="A"),'Groupes de besoin'!A361,"")</f>
        <v/>
      </c>
      <c r="AX361" s="220" t="str">
        <f>IF(AW361="","",'Résultats élèves'!L353)</f>
        <v/>
      </c>
      <c r="AY361" s="221"/>
      <c r="AZ361" s="217" t="str">
        <f>IF(OR('Résultats élèves'!M353&lt;$E$4,'Résultats élèves'!M353="A"),'Groupes de besoin'!A361,"")</f>
        <v/>
      </c>
      <c r="BA361" s="218" t="str">
        <f>IF(AZ361="","",'Résultats élèves'!M353)</f>
        <v/>
      </c>
      <c r="BB361" s="219" t="str">
        <f>IF(OR(AND('Résultats élèves'!M353&gt;=$E$4,'Résultats élèves'!M353&lt;=$E$5),'Résultats élèves'!M353="A"),'Groupes de besoin'!A361,"")</f>
        <v/>
      </c>
      <c r="BC361" s="220" t="str">
        <f>IF(BB361="","",'Résultats élèves'!M353)</f>
        <v/>
      </c>
    </row>
    <row r="362" spans="1:55" s="225" customFormat="1">
      <c r="A362" s="227" t="str">
        <f>IF(Accueil!F363="","",Accueil!F363)</f>
        <v/>
      </c>
      <c r="B362" s="217" t="str">
        <f>IF(OR('Résultats élèves'!D354&lt;$E$4,'Résultats élèves'!D354="A"),'Groupes de besoin'!A362,"")</f>
        <v/>
      </c>
      <c r="C362" s="218" t="str">
        <f>IF(B362="","",'Résultats élèves'!D354)</f>
        <v/>
      </c>
      <c r="D362" s="219" t="str">
        <f>IF(OR(AND('Résultats élèves'!D354&gt;=$E$4,'Résultats élèves'!D354&lt;=$E$5),'Résultats élèves'!D354="A"),'Groupes de besoin'!A362,"")</f>
        <v/>
      </c>
      <c r="E362" s="220" t="str">
        <f>IF(D362="","",'Résultats élèves'!D354)</f>
        <v/>
      </c>
      <c r="F362" s="221"/>
      <c r="G362" s="217" t="str">
        <f>IF(OR('Résultats élèves'!E354&lt;$E$4,'Résultats élèves'!E354="A"),'Groupes de besoin'!A362,"")</f>
        <v/>
      </c>
      <c r="H362" s="218" t="str">
        <f>IF(G362="","",'Résultats élèves'!E354)</f>
        <v/>
      </c>
      <c r="I362" s="219" t="str">
        <f>IF(OR(AND('Résultats élèves'!E354&gt;=$E$4,'Résultats élèves'!E354&lt;=$E$5),'Résultats élèves'!E354="A"),'Groupes de besoin'!A362,"")</f>
        <v/>
      </c>
      <c r="J362" s="220" t="str">
        <f>IF(I362="","",'Résultats élèves'!E354)</f>
        <v/>
      </c>
      <c r="K362" s="221"/>
      <c r="L362" s="217" t="str">
        <f>IF(OR('Résultats élèves'!F354&lt;$E$4,'Résultats élèves'!F354="A"),'Groupes de besoin'!A362,"")</f>
        <v/>
      </c>
      <c r="M362" s="218" t="str">
        <f>IF(L362="","",'Résultats élèves'!F354)</f>
        <v/>
      </c>
      <c r="N362" s="219" t="str">
        <f>IF(OR(AND('Résultats élèves'!F354&gt;=$E$4,'Résultats élèves'!F354&lt;=$E$5),'Résultats élèves'!F354="A"),'Groupes de besoin'!A362,"")</f>
        <v/>
      </c>
      <c r="O362" s="220" t="str">
        <f>IF(N362="","",'Résultats élèves'!F354)</f>
        <v/>
      </c>
      <c r="P362" s="221"/>
      <c r="Q362" s="217" t="str">
        <f>IF(OR('Résultats élèves'!G354&lt;$E$4,'Résultats élèves'!G354="A"),'Groupes de besoin'!A362,"")</f>
        <v/>
      </c>
      <c r="R362" s="218" t="str">
        <f>IF(Q362="","",'Résultats élèves'!G354)</f>
        <v/>
      </c>
      <c r="S362" s="219" t="str">
        <f>IF(OR(AND('Résultats élèves'!G354&gt;=$E$4,'Résultats élèves'!G354&lt;=$E$5),'Résultats élèves'!G354="A"),'Groupes de besoin'!A362,"")</f>
        <v/>
      </c>
      <c r="T362" s="220" t="str">
        <f>IF(S362="","",'Résultats élèves'!G354)</f>
        <v/>
      </c>
      <c r="U362" s="221"/>
      <c r="V362" s="217" t="str">
        <f>IF(OR('Résultats élèves'!H354&lt;$E$4,'Résultats élèves'!H354="A"),'Groupes de besoin'!A362,"")</f>
        <v/>
      </c>
      <c r="W362" s="218" t="str">
        <f>IF(V362="","",'Résultats élèves'!H354)</f>
        <v/>
      </c>
      <c r="X362" s="219" t="str">
        <f>IF(OR(AND('Résultats élèves'!H354&gt;=$E$4,'Résultats élèves'!H354&lt;=$E$5),'Résultats élèves'!H354="A"),'Groupes de besoin'!A362,"")</f>
        <v/>
      </c>
      <c r="Y362" s="220" t="str">
        <f>IF(X362="","",'Résultats élèves'!H354)</f>
        <v/>
      </c>
      <c r="Z362" s="222"/>
      <c r="AA362" s="223">
        <f t="shared" si="7"/>
        <v>24</v>
      </c>
      <c r="AB362" s="224">
        <f t="shared" si="8"/>
        <v>20</v>
      </c>
      <c r="AC362" s="291" t="str">
        <f>IF(AA362&lt;$AA$9,#REF!,"")</f>
        <v/>
      </c>
      <c r="AD362" s="291"/>
      <c r="AE362" s="226"/>
      <c r="AF362" s="217" t="str">
        <f>IF(OR('Résultats élèves'!I354&lt;$E$4,'Résultats élèves'!I354="A"),'Groupes de besoin'!A362,"")</f>
        <v/>
      </c>
      <c r="AG362" s="218" t="str">
        <f>IF(AF362="","",'Résultats élèves'!I354)</f>
        <v/>
      </c>
      <c r="AH362" s="219" t="str">
        <f>IF(OR(AND('Résultats élèves'!I354&gt;=$E$4,'Résultats élèves'!I354&lt;=$E$5),'Résultats élèves'!I354="A"),'Groupes de besoin'!A362,"")</f>
        <v/>
      </c>
      <c r="AI362" s="220" t="str">
        <f>IF(AH362="","",'Résultats élèves'!I354)</f>
        <v/>
      </c>
      <c r="AJ362" s="221"/>
      <c r="AK362" s="217" t="str">
        <f>IF(OR('Résultats élèves'!J354&lt;$E$4,'Résultats élèves'!J354="A"),'Groupes de besoin'!A362,"")</f>
        <v/>
      </c>
      <c r="AL362" s="218" t="str">
        <f>IF(AK362="","",'Résultats élèves'!J354)</f>
        <v/>
      </c>
      <c r="AM362" s="219" t="str">
        <f>IF(OR(AND('Résultats élèves'!J354&gt;=$E$4,'Résultats élèves'!J354&lt;=$E$5),'Résultats élèves'!J354="A"),'Groupes de besoin'!A362,"")</f>
        <v/>
      </c>
      <c r="AN362" s="220" t="str">
        <f>IF(AM362="","",'Résultats élèves'!J354)</f>
        <v/>
      </c>
      <c r="AO362" s="221"/>
      <c r="AP362" s="217" t="str">
        <f>IF(OR('Résultats élèves'!K354&lt;$E$4,'Résultats élèves'!K354="A"),'Groupes de besoin'!A362,"")</f>
        <v/>
      </c>
      <c r="AQ362" s="218" t="str">
        <f>IF(AP362="","",'Résultats élèves'!K354)</f>
        <v/>
      </c>
      <c r="AR362" s="219" t="str">
        <f>IF(OR(AND('Résultats élèves'!K354&gt;=$E$4,'Résultats élèves'!K354&lt;=$E$5),'Résultats élèves'!K354="A"),'Groupes de besoin'!A362,"")</f>
        <v/>
      </c>
      <c r="AS362" s="220" t="str">
        <f>IF(AR362="","",'Résultats élèves'!K354)</f>
        <v/>
      </c>
      <c r="AT362" s="221"/>
      <c r="AU362" s="217" t="str">
        <f>IF(OR('Résultats élèves'!L354&lt;$E$4,'Résultats élèves'!L354="A"),'Groupes de besoin'!A362,"")</f>
        <v/>
      </c>
      <c r="AV362" s="218" t="str">
        <f>IF(AU362="","",'Résultats élèves'!L354)</f>
        <v/>
      </c>
      <c r="AW362" s="219" t="str">
        <f>IF(OR(AND('Résultats élèves'!L354&gt;=$E$4,'Résultats élèves'!L354&lt;=$E$5),'Résultats élèves'!L354="A"),'Groupes de besoin'!A362,"")</f>
        <v/>
      </c>
      <c r="AX362" s="220" t="str">
        <f>IF(AW362="","",'Résultats élèves'!L354)</f>
        <v/>
      </c>
      <c r="AY362" s="221"/>
      <c r="AZ362" s="217" t="str">
        <f>IF(OR('Résultats élèves'!M354&lt;$E$4,'Résultats élèves'!M354="A"),'Groupes de besoin'!A362,"")</f>
        <v/>
      </c>
      <c r="BA362" s="218" t="str">
        <f>IF(AZ362="","",'Résultats élèves'!M354)</f>
        <v/>
      </c>
      <c r="BB362" s="219" t="str">
        <f>IF(OR(AND('Résultats élèves'!M354&gt;=$E$4,'Résultats élèves'!M354&lt;=$E$5),'Résultats élèves'!M354="A"),'Groupes de besoin'!A362,"")</f>
        <v/>
      </c>
      <c r="BC362" s="220" t="str">
        <f>IF(BB362="","",'Résultats élèves'!M354)</f>
        <v/>
      </c>
    </row>
    <row r="363" spans="1:55" s="225" customFormat="1">
      <c r="A363" s="227" t="str">
        <f>IF(Accueil!F364="","",Accueil!F364)</f>
        <v/>
      </c>
      <c r="B363" s="217" t="str">
        <f>IF(OR('Résultats élèves'!D355&lt;$E$4,'Résultats élèves'!D355="A"),'Groupes de besoin'!A363,"")</f>
        <v/>
      </c>
      <c r="C363" s="218" t="str">
        <f>IF(B363="","",'Résultats élèves'!D355)</f>
        <v/>
      </c>
      <c r="D363" s="219" t="str">
        <f>IF(OR(AND('Résultats élèves'!D355&gt;=$E$4,'Résultats élèves'!D355&lt;=$E$5),'Résultats élèves'!D355="A"),'Groupes de besoin'!A363,"")</f>
        <v/>
      </c>
      <c r="E363" s="220" t="str">
        <f>IF(D363="","",'Résultats élèves'!D355)</f>
        <v/>
      </c>
      <c r="F363" s="221"/>
      <c r="G363" s="217" t="str">
        <f>IF(OR('Résultats élèves'!E355&lt;$E$4,'Résultats élèves'!E355="A"),'Groupes de besoin'!A363,"")</f>
        <v/>
      </c>
      <c r="H363" s="218" t="str">
        <f>IF(G363="","",'Résultats élèves'!E355)</f>
        <v/>
      </c>
      <c r="I363" s="219" t="str">
        <f>IF(OR(AND('Résultats élèves'!E355&gt;=$E$4,'Résultats élèves'!E355&lt;=$E$5),'Résultats élèves'!E355="A"),'Groupes de besoin'!A363,"")</f>
        <v/>
      </c>
      <c r="J363" s="220" t="str">
        <f>IF(I363="","",'Résultats élèves'!E355)</f>
        <v/>
      </c>
      <c r="K363" s="221"/>
      <c r="L363" s="217" t="str">
        <f>IF(OR('Résultats élèves'!F355&lt;$E$4,'Résultats élèves'!F355="A"),'Groupes de besoin'!A363,"")</f>
        <v/>
      </c>
      <c r="M363" s="218" t="str">
        <f>IF(L363="","",'Résultats élèves'!F355)</f>
        <v/>
      </c>
      <c r="N363" s="219" t="str">
        <f>IF(OR(AND('Résultats élèves'!F355&gt;=$E$4,'Résultats élèves'!F355&lt;=$E$5),'Résultats élèves'!F355="A"),'Groupes de besoin'!A363,"")</f>
        <v/>
      </c>
      <c r="O363" s="220" t="str">
        <f>IF(N363="","",'Résultats élèves'!F355)</f>
        <v/>
      </c>
      <c r="P363" s="221"/>
      <c r="Q363" s="217" t="str">
        <f>IF(OR('Résultats élèves'!G355&lt;$E$4,'Résultats élèves'!G355="A"),'Groupes de besoin'!A363,"")</f>
        <v/>
      </c>
      <c r="R363" s="218" t="str">
        <f>IF(Q363="","",'Résultats élèves'!G355)</f>
        <v/>
      </c>
      <c r="S363" s="219" t="str">
        <f>IF(OR(AND('Résultats élèves'!G355&gt;=$E$4,'Résultats élèves'!G355&lt;=$E$5),'Résultats élèves'!G355="A"),'Groupes de besoin'!A363,"")</f>
        <v/>
      </c>
      <c r="T363" s="220" t="str">
        <f>IF(S363="","",'Résultats élèves'!G355)</f>
        <v/>
      </c>
      <c r="U363" s="221"/>
      <c r="V363" s="217" t="str">
        <f>IF(OR('Résultats élèves'!H355&lt;$E$4,'Résultats élèves'!H355="A"),'Groupes de besoin'!A363,"")</f>
        <v/>
      </c>
      <c r="W363" s="218" t="str">
        <f>IF(V363="","",'Résultats élèves'!H355)</f>
        <v/>
      </c>
      <c r="X363" s="219" t="str">
        <f>IF(OR(AND('Résultats élèves'!H355&gt;=$E$4,'Résultats élèves'!H355&lt;=$E$5),'Résultats élèves'!H355="A"),'Groupes de besoin'!A363,"")</f>
        <v/>
      </c>
      <c r="Y363" s="220" t="str">
        <f>IF(X363="","",'Résultats élèves'!H355)</f>
        <v/>
      </c>
      <c r="Z363" s="222"/>
      <c r="AA363" s="223">
        <f t="shared" si="7"/>
        <v>24</v>
      </c>
      <c r="AB363" s="224">
        <f t="shared" si="8"/>
        <v>20</v>
      </c>
      <c r="AC363" s="291" t="str">
        <f>IF(AA363&lt;$AA$9,#REF!,"")</f>
        <v/>
      </c>
      <c r="AD363" s="291"/>
      <c r="AE363" s="226"/>
      <c r="AF363" s="217" t="str">
        <f>IF(OR('Résultats élèves'!I355&lt;$E$4,'Résultats élèves'!I355="A"),'Groupes de besoin'!A363,"")</f>
        <v/>
      </c>
      <c r="AG363" s="218" t="str">
        <f>IF(AF363="","",'Résultats élèves'!I355)</f>
        <v/>
      </c>
      <c r="AH363" s="219" t="str">
        <f>IF(OR(AND('Résultats élèves'!I355&gt;=$E$4,'Résultats élèves'!I355&lt;=$E$5),'Résultats élèves'!I355="A"),'Groupes de besoin'!A363,"")</f>
        <v/>
      </c>
      <c r="AI363" s="220" t="str">
        <f>IF(AH363="","",'Résultats élèves'!I355)</f>
        <v/>
      </c>
      <c r="AJ363" s="221"/>
      <c r="AK363" s="217" t="str">
        <f>IF(OR('Résultats élèves'!J355&lt;$E$4,'Résultats élèves'!J355="A"),'Groupes de besoin'!A363,"")</f>
        <v/>
      </c>
      <c r="AL363" s="218" t="str">
        <f>IF(AK363="","",'Résultats élèves'!J355)</f>
        <v/>
      </c>
      <c r="AM363" s="219" t="str">
        <f>IF(OR(AND('Résultats élèves'!J355&gt;=$E$4,'Résultats élèves'!J355&lt;=$E$5),'Résultats élèves'!J355="A"),'Groupes de besoin'!A363,"")</f>
        <v/>
      </c>
      <c r="AN363" s="220" t="str">
        <f>IF(AM363="","",'Résultats élèves'!J355)</f>
        <v/>
      </c>
      <c r="AO363" s="221"/>
      <c r="AP363" s="217" t="str">
        <f>IF(OR('Résultats élèves'!K355&lt;$E$4,'Résultats élèves'!K355="A"),'Groupes de besoin'!A363,"")</f>
        <v/>
      </c>
      <c r="AQ363" s="218" t="str">
        <f>IF(AP363="","",'Résultats élèves'!K355)</f>
        <v/>
      </c>
      <c r="AR363" s="219" t="str">
        <f>IF(OR(AND('Résultats élèves'!K355&gt;=$E$4,'Résultats élèves'!K355&lt;=$E$5),'Résultats élèves'!K355="A"),'Groupes de besoin'!A363,"")</f>
        <v/>
      </c>
      <c r="AS363" s="220" t="str">
        <f>IF(AR363="","",'Résultats élèves'!K355)</f>
        <v/>
      </c>
      <c r="AT363" s="221"/>
      <c r="AU363" s="217" t="str">
        <f>IF(OR('Résultats élèves'!L355&lt;$E$4,'Résultats élèves'!L355="A"),'Groupes de besoin'!A363,"")</f>
        <v/>
      </c>
      <c r="AV363" s="218" t="str">
        <f>IF(AU363="","",'Résultats élèves'!L355)</f>
        <v/>
      </c>
      <c r="AW363" s="219" t="str">
        <f>IF(OR(AND('Résultats élèves'!L355&gt;=$E$4,'Résultats élèves'!L355&lt;=$E$5),'Résultats élèves'!L355="A"),'Groupes de besoin'!A363,"")</f>
        <v/>
      </c>
      <c r="AX363" s="220" t="str">
        <f>IF(AW363="","",'Résultats élèves'!L355)</f>
        <v/>
      </c>
      <c r="AY363" s="221"/>
      <c r="AZ363" s="217" t="str">
        <f>IF(OR('Résultats élèves'!M355&lt;$E$4,'Résultats élèves'!M355="A"),'Groupes de besoin'!A363,"")</f>
        <v/>
      </c>
      <c r="BA363" s="218" t="str">
        <f>IF(AZ363="","",'Résultats élèves'!M355)</f>
        <v/>
      </c>
      <c r="BB363" s="219" t="str">
        <f>IF(OR(AND('Résultats élèves'!M355&gt;=$E$4,'Résultats élèves'!M355&lt;=$E$5),'Résultats élèves'!M355="A"),'Groupes de besoin'!A363,"")</f>
        <v/>
      </c>
      <c r="BC363" s="220" t="str">
        <f>IF(BB363="","",'Résultats élèves'!M355)</f>
        <v/>
      </c>
    </row>
    <row r="364" spans="1:55" s="225" customFormat="1">
      <c r="A364" s="227" t="str">
        <f>IF(Accueil!F365="","",Accueil!F365)</f>
        <v/>
      </c>
      <c r="B364" s="217" t="str">
        <f>IF(OR('Résultats élèves'!D356&lt;$E$4,'Résultats élèves'!D356="A"),'Groupes de besoin'!A364,"")</f>
        <v/>
      </c>
      <c r="C364" s="218" t="str">
        <f>IF(B364="","",'Résultats élèves'!D356)</f>
        <v/>
      </c>
      <c r="D364" s="219" t="str">
        <f>IF(OR(AND('Résultats élèves'!D356&gt;=$E$4,'Résultats élèves'!D356&lt;=$E$5),'Résultats élèves'!D356="A"),'Groupes de besoin'!A364,"")</f>
        <v/>
      </c>
      <c r="E364" s="220" t="str">
        <f>IF(D364="","",'Résultats élèves'!D356)</f>
        <v/>
      </c>
      <c r="F364" s="221"/>
      <c r="G364" s="217" t="str">
        <f>IF(OR('Résultats élèves'!E356&lt;$E$4,'Résultats élèves'!E356="A"),'Groupes de besoin'!A364,"")</f>
        <v/>
      </c>
      <c r="H364" s="218" t="str">
        <f>IF(G364="","",'Résultats élèves'!E356)</f>
        <v/>
      </c>
      <c r="I364" s="219" t="str">
        <f>IF(OR(AND('Résultats élèves'!E356&gt;=$E$4,'Résultats élèves'!E356&lt;=$E$5),'Résultats élèves'!E356="A"),'Groupes de besoin'!A364,"")</f>
        <v/>
      </c>
      <c r="J364" s="220" t="str">
        <f>IF(I364="","",'Résultats élèves'!E356)</f>
        <v/>
      </c>
      <c r="K364" s="221"/>
      <c r="L364" s="217" t="str">
        <f>IF(OR('Résultats élèves'!F356&lt;$E$4,'Résultats élèves'!F356="A"),'Groupes de besoin'!A364,"")</f>
        <v/>
      </c>
      <c r="M364" s="218" t="str">
        <f>IF(L364="","",'Résultats élèves'!F356)</f>
        <v/>
      </c>
      <c r="N364" s="219" t="str">
        <f>IF(OR(AND('Résultats élèves'!F356&gt;=$E$4,'Résultats élèves'!F356&lt;=$E$5),'Résultats élèves'!F356="A"),'Groupes de besoin'!A364,"")</f>
        <v/>
      </c>
      <c r="O364" s="220" t="str">
        <f>IF(N364="","",'Résultats élèves'!F356)</f>
        <v/>
      </c>
      <c r="P364" s="221"/>
      <c r="Q364" s="217" t="str">
        <f>IF(OR('Résultats élèves'!G356&lt;$E$4,'Résultats élèves'!G356="A"),'Groupes de besoin'!A364,"")</f>
        <v/>
      </c>
      <c r="R364" s="218" t="str">
        <f>IF(Q364="","",'Résultats élèves'!G356)</f>
        <v/>
      </c>
      <c r="S364" s="219" t="str">
        <f>IF(OR(AND('Résultats élèves'!G356&gt;=$E$4,'Résultats élèves'!G356&lt;=$E$5),'Résultats élèves'!G356="A"),'Groupes de besoin'!A364,"")</f>
        <v/>
      </c>
      <c r="T364" s="220" t="str">
        <f>IF(S364="","",'Résultats élèves'!G356)</f>
        <v/>
      </c>
      <c r="U364" s="221"/>
      <c r="V364" s="217" t="str">
        <f>IF(OR('Résultats élèves'!H356&lt;$E$4,'Résultats élèves'!H356="A"),'Groupes de besoin'!A364,"")</f>
        <v/>
      </c>
      <c r="W364" s="218" t="str">
        <f>IF(V364="","",'Résultats élèves'!H356)</f>
        <v/>
      </c>
      <c r="X364" s="219" t="str">
        <f>IF(OR(AND('Résultats élèves'!H356&gt;=$E$4,'Résultats élèves'!H356&lt;=$E$5),'Résultats élèves'!H356="A"),'Groupes de besoin'!A364,"")</f>
        <v/>
      </c>
      <c r="Y364" s="220" t="str">
        <f>IF(X364="","",'Résultats élèves'!H356)</f>
        <v/>
      </c>
      <c r="Z364" s="222"/>
      <c r="AA364" s="223">
        <f t="shared" si="7"/>
        <v>24</v>
      </c>
      <c r="AB364" s="224">
        <f t="shared" si="8"/>
        <v>20</v>
      </c>
      <c r="AC364" s="291" t="str">
        <f>IF(AA364&lt;$AA$9,#REF!,"")</f>
        <v/>
      </c>
      <c r="AD364" s="291"/>
      <c r="AE364" s="226"/>
      <c r="AF364" s="217" t="str">
        <f>IF(OR('Résultats élèves'!I356&lt;$E$4,'Résultats élèves'!I356="A"),'Groupes de besoin'!A364,"")</f>
        <v/>
      </c>
      <c r="AG364" s="218" t="str">
        <f>IF(AF364="","",'Résultats élèves'!I356)</f>
        <v/>
      </c>
      <c r="AH364" s="219" t="str">
        <f>IF(OR(AND('Résultats élèves'!I356&gt;=$E$4,'Résultats élèves'!I356&lt;=$E$5),'Résultats élèves'!I356="A"),'Groupes de besoin'!A364,"")</f>
        <v/>
      </c>
      <c r="AI364" s="220" t="str">
        <f>IF(AH364="","",'Résultats élèves'!I356)</f>
        <v/>
      </c>
      <c r="AJ364" s="221"/>
      <c r="AK364" s="217" t="str">
        <f>IF(OR('Résultats élèves'!J356&lt;$E$4,'Résultats élèves'!J356="A"),'Groupes de besoin'!A364,"")</f>
        <v/>
      </c>
      <c r="AL364" s="218" t="str">
        <f>IF(AK364="","",'Résultats élèves'!J356)</f>
        <v/>
      </c>
      <c r="AM364" s="219" t="str">
        <f>IF(OR(AND('Résultats élèves'!J356&gt;=$E$4,'Résultats élèves'!J356&lt;=$E$5),'Résultats élèves'!J356="A"),'Groupes de besoin'!A364,"")</f>
        <v/>
      </c>
      <c r="AN364" s="220" t="str">
        <f>IF(AM364="","",'Résultats élèves'!J356)</f>
        <v/>
      </c>
      <c r="AO364" s="221"/>
      <c r="AP364" s="217" t="str">
        <f>IF(OR('Résultats élèves'!K356&lt;$E$4,'Résultats élèves'!K356="A"),'Groupes de besoin'!A364,"")</f>
        <v/>
      </c>
      <c r="AQ364" s="218" t="str">
        <f>IF(AP364="","",'Résultats élèves'!K356)</f>
        <v/>
      </c>
      <c r="AR364" s="219" t="str">
        <f>IF(OR(AND('Résultats élèves'!K356&gt;=$E$4,'Résultats élèves'!K356&lt;=$E$5),'Résultats élèves'!K356="A"),'Groupes de besoin'!A364,"")</f>
        <v/>
      </c>
      <c r="AS364" s="220" t="str">
        <f>IF(AR364="","",'Résultats élèves'!K356)</f>
        <v/>
      </c>
      <c r="AT364" s="221"/>
      <c r="AU364" s="217" t="str">
        <f>IF(OR('Résultats élèves'!L356&lt;$E$4,'Résultats élèves'!L356="A"),'Groupes de besoin'!A364,"")</f>
        <v/>
      </c>
      <c r="AV364" s="218" t="str">
        <f>IF(AU364="","",'Résultats élèves'!L356)</f>
        <v/>
      </c>
      <c r="AW364" s="219" t="str">
        <f>IF(OR(AND('Résultats élèves'!L356&gt;=$E$4,'Résultats élèves'!L356&lt;=$E$5),'Résultats élèves'!L356="A"),'Groupes de besoin'!A364,"")</f>
        <v/>
      </c>
      <c r="AX364" s="220" t="str">
        <f>IF(AW364="","",'Résultats élèves'!L356)</f>
        <v/>
      </c>
      <c r="AY364" s="221"/>
      <c r="AZ364" s="217" t="str">
        <f>IF(OR('Résultats élèves'!M356&lt;$E$4,'Résultats élèves'!M356="A"),'Groupes de besoin'!A364,"")</f>
        <v/>
      </c>
      <c r="BA364" s="218" t="str">
        <f>IF(AZ364="","",'Résultats élèves'!M356)</f>
        <v/>
      </c>
      <c r="BB364" s="219" t="str">
        <f>IF(OR(AND('Résultats élèves'!M356&gt;=$E$4,'Résultats élèves'!M356&lt;=$E$5),'Résultats élèves'!M356="A"),'Groupes de besoin'!A364,"")</f>
        <v/>
      </c>
      <c r="BC364" s="220" t="str">
        <f>IF(BB364="","",'Résultats élèves'!M356)</f>
        <v/>
      </c>
    </row>
    <row r="365" spans="1:55" s="225" customFormat="1">
      <c r="A365" s="227" t="str">
        <f>IF(Accueil!F366="","",Accueil!F366)</f>
        <v/>
      </c>
      <c r="B365" s="217" t="str">
        <f>IF(OR('Résultats élèves'!D357&lt;$E$4,'Résultats élèves'!D357="A"),'Groupes de besoin'!A365,"")</f>
        <v/>
      </c>
      <c r="C365" s="218" t="str">
        <f>IF(B365="","",'Résultats élèves'!D357)</f>
        <v/>
      </c>
      <c r="D365" s="219" t="str">
        <f>IF(OR(AND('Résultats élèves'!D357&gt;=$E$4,'Résultats élèves'!D357&lt;=$E$5),'Résultats élèves'!D357="A"),'Groupes de besoin'!A365,"")</f>
        <v/>
      </c>
      <c r="E365" s="220" t="str">
        <f>IF(D365="","",'Résultats élèves'!D357)</f>
        <v/>
      </c>
      <c r="F365" s="221"/>
      <c r="G365" s="217" t="str">
        <f>IF(OR('Résultats élèves'!E357&lt;$E$4,'Résultats élèves'!E357="A"),'Groupes de besoin'!A365,"")</f>
        <v/>
      </c>
      <c r="H365" s="218" t="str">
        <f>IF(G365="","",'Résultats élèves'!E357)</f>
        <v/>
      </c>
      <c r="I365" s="219" t="str">
        <f>IF(OR(AND('Résultats élèves'!E357&gt;=$E$4,'Résultats élèves'!E357&lt;=$E$5),'Résultats élèves'!E357="A"),'Groupes de besoin'!A365,"")</f>
        <v/>
      </c>
      <c r="J365" s="220" t="str">
        <f>IF(I365="","",'Résultats élèves'!E357)</f>
        <v/>
      </c>
      <c r="K365" s="221"/>
      <c r="L365" s="217" t="str">
        <f>IF(OR('Résultats élèves'!F357&lt;$E$4,'Résultats élèves'!F357="A"),'Groupes de besoin'!A365,"")</f>
        <v/>
      </c>
      <c r="M365" s="218" t="str">
        <f>IF(L365="","",'Résultats élèves'!F357)</f>
        <v/>
      </c>
      <c r="N365" s="219" t="str">
        <f>IF(OR(AND('Résultats élèves'!F357&gt;=$E$4,'Résultats élèves'!F357&lt;=$E$5),'Résultats élèves'!F357="A"),'Groupes de besoin'!A365,"")</f>
        <v/>
      </c>
      <c r="O365" s="220" t="str">
        <f>IF(N365="","",'Résultats élèves'!F357)</f>
        <v/>
      </c>
      <c r="P365" s="221"/>
      <c r="Q365" s="217" t="str">
        <f>IF(OR('Résultats élèves'!G357&lt;$E$4,'Résultats élèves'!G357="A"),'Groupes de besoin'!A365,"")</f>
        <v/>
      </c>
      <c r="R365" s="218" t="str">
        <f>IF(Q365="","",'Résultats élèves'!G357)</f>
        <v/>
      </c>
      <c r="S365" s="219" t="str">
        <f>IF(OR(AND('Résultats élèves'!G357&gt;=$E$4,'Résultats élèves'!G357&lt;=$E$5),'Résultats élèves'!G357="A"),'Groupes de besoin'!A365,"")</f>
        <v/>
      </c>
      <c r="T365" s="220" t="str">
        <f>IF(S365="","",'Résultats élèves'!G357)</f>
        <v/>
      </c>
      <c r="U365" s="221"/>
      <c r="V365" s="217" t="str">
        <f>IF(OR('Résultats élèves'!H357&lt;$E$4,'Résultats élèves'!H357="A"),'Groupes de besoin'!A365,"")</f>
        <v/>
      </c>
      <c r="W365" s="218" t="str">
        <f>IF(V365="","",'Résultats élèves'!H357)</f>
        <v/>
      </c>
      <c r="X365" s="219" t="str">
        <f>IF(OR(AND('Résultats élèves'!H357&gt;=$E$4,'Résultats élèves'!H357&lt;=$E$5),'Résultats élèves'!H357="A"),'Groupes de besoin'!A365,"")</f>
        <v/>
      </c>
      <c r="Y365" s="220" t="str">
        <f>IF(X365="","",'Résultats élèves'!H357)</f>
        <v/>
      </c>
      <c r="Z365" s="222"/>
      <c r="AA365" s="223">
        <f t="shared" si="7"/>
        <v>24</v>
      </c>
      <c r="AB365" s="224">
        <f t="shared" si="8"/>
        <v>20</v>
      </c>
      <c r="AC365" s="291" t="str">
        <f>IF(AA365&lt;$AA$9,#REF!,"")</f>
        <v/>
      </c>
      <c r="AD365" s="291"/>
      <c r="AE365" s="226"/>
      <c r="AF365" s="217" t="str">
        <f>IF(OR('Résultats élèves'!I357&lt;$E$4,'Résultats élèves'!I357="A"),'Groupes de besoin'!A365,"")</f>
        <v/>
      </c>
      <c r="AG365" s="218" t="str">
        <f>IF(AF365="","",'Résultats élèves'!I357)</f>
        <v/>
      </c>
      <c r="AH365" s="219" t="str">
        <f>IF(OR(AND('Résultats élèves'!I357&gt;=$E$4,'Résultats élèves'!I357&lt;=$E$5),'Résultats élèves'!I357="A"),'Groupes de besoin'!A365,"")</f>
        <v/>
      </c>
      <c r="AI365" s="220" t="str">
        <f>IF(AH365="","",'Résultats élèves'!I357)</f>
        <v/>
      </c>
      <c r="AJ365" s="221"/>
      <c r="AK365" s="217" t="str">
        <f>IF(OR('Résultats élèves'!J357&lt;$E$4,'Résultats élèves'!J357="A"),'Groupes de besoin'!A365,"")</f>
        <v/>
      </c>
      <c r="AL365" s="218" t="str">
        <f>IF(AK365="","",'Résultats élèves'!J357)</f>
        <v/>
      </c>
      <c r="AM365" s="219" t="str">
        <f>IF(OR(AND('Résultats élèves'!J357&gt;=$E$4,'Résultats élèves'!J357&lt;=$E$5),'Résultats élèves'!J357="A"),'Groupes de besoin'!A365,"")</f>
        <v/>
      </c>
      <c r="AN365" s="220" t="str">
        <f>IF(AM365="","",'Résultats élèves'!J357)</f>
        <v/>
      </c>
      <c r="AO365" s="221"/>
      <c r="AP365" s="217" t="str">
        <f>IF(OR('Résultats élèves'!K357&lt;$E$4,'Résultats élèves'!K357="A"),'Groupes de besoin'!A365,"")</f>
        <v/>
      </c>
      <c r="AQ365" s="218" t="str">
        <f>IF(AP365="","",'Résultats élèves'!K357)</f>
        <v/>
      </c>
      <c r="AR365" s="219" t="str">
        <f>IF(OR(AND('Résultats élèves'!K357&gt;=$E$4,'Résultats élèves'!K357&lt;=$E$5),'Résultats élèves'!K357="A"),'Groupes de besoin'!A365,"")</f>
        <v/>
      </c>
      <c r="AS365" s="220" t="str">
        <f>IF(AR365="","",'Résultats élèves'!K357)</f>
        <v/>
      </c>
      <c r="AT365" s="221"/>
      <c r="AU365" s="217" t="str">
        <f>IF(OR('Résultats élèves'!L357&lt;$E$4,'Résultats élèves'!L357="A"),'Groupes de besoin'!A365,"")</f>
        <v/>
      </c>
      <c r="AV365" s="218" t="str">
        <f>IF(AU365="","",'Résultats élèves'!L357)</f>
        <v/>
      </c>
      <c r="AW365" s="219" t="str">
        <f>IF(OR(AND('Résultats élèves'!L357&gt;=$E$4,'Résultats élèves'!L357&lt;=$E$5),'Résultats élèves'!L357="A"),'Groupes de besoin'!A365,"")</f>
        <v/>
      </c>
      <c r="AX365" s="220" t="str">
        <f>IF(AW365="","",'Résultats élèves'!L357)</f>
        <v/>
      </c>
      <c r="AY365" s="221"/>
      <c r="AZ365" s="217" t="str">
        <f>IF(OR('Résultats élèves'!M357&lt;$E$4,'Résultats élèves'!M357="A"),'Groupes de besoin'!A365,"")</f>
        <v/>
      </c>
      <c r="BA365" s="218" t="str">
        <f>IF(AZ365="","",'Résultats élèves'!M357)</f>
        <v/>
      </c>
      <c r="BB365" s="219" t="str">
        <f>IF(OR(AND('Résultats élèves'!M357&gt;=$E$4,'Résultats élèves'!M357&lt;=$E$5),'Résultats élèves'!M357="A"),'Groupes de besoin'!A365,"")</f>
        <v/>
      </c>
      <c r="BC365" s="220" t="str">
        <f>IF(BB365="","",'Résultats élèves'!M357)</f>
        <v/>
      </c>
    </row>
    <row r="366" spans="1:55" s="225" customFormat="1">
      <c r="A366" s="227" t="str">
        <f>IF(Accueil!F367="","",Accueil!F367)</f>
        <v/>
      </c>
      <c r="B366" s="217" t="str">
        <f>IF(OR('Résultats élèves'!D358&lt;$E$4,'Résultats élèves'!D358="A"),'Groupes de besoin'!A366,"")</f>
        <v/>
      </c>
      <c r="C366" s="218" t="str">
        <f>IF(B366="","",'Résultats élèves'!D358)</f>
        <v/>
      </c>
      <c r="D366" s="219" t="str">
        <f>IF(OR(AND('Résultats élèves'!D358&gt;=$E$4,'Résultats élèves'!D358&lt;=$E$5),'Résultats élèves'!D358="A"),'Groupes de besoin'!A366,"")</f>
        <v/>
      </c>
      <c r="E366" s="220" t="str">
        <f>IF(D366="","",'Résultats élèves'!D358)</f>
        <v/>
      </c>
      <c r="F366" s="221"/>
      <c r="G366" s="217" t="str">
        <f>IF(OR('Résultats élèves'!E358&lt;$E$4,'Résultats élèves'!E358="A"),'Groupes de besoin'!A366,"")</f>
        <v/>
      </c>
      <c r="H366" s="218" t="str">
        <f>IF(G366="","",'Résultats élèves'!E358)</f>
        <v/>
      </c>
      <c r="I366" s="219" t="str">
        <f>IF(OR(AND('Résultats élèves'!E358&gt;=$E$4,'Résultats élèves'!E358&lt;=$E$5),'Résultats élèves'!E358="A"),'Groupes de besoin'!A366,"")</f>
        <v/>
      </c>
      <c r="J366" s="220" t="str">
        <f>IF(I366="","",'Résultats élèves'!E358)</f>
        <v/>
      </c>
      <c r="K366" s="221"/>
      <c r="L366" s="217" t="str">
        <f>IF(OR('Résultats élèves'!F358&lt;$E$4,'Résultats élèves'!F358="A"),'Groupes de besoin'!A366,"")</f>
        <v/>
      </c>
      <c r="M366" s="218" t="str">
        <f>IF(L366="","",'Résultats élèves'!F358)</f>
        <v/>
      </c>
      <c r="N366" s="219" t="str">
        <f>IF(OR(AND('Résultats élèves'!F358&gt;=$E$4,'Résultats élèves'!F358&lt;=$E$5),'Résultats élèves'!F358="A"),'Groupes de besoin'!A366,"")</f>
        <v/>
      </c>
      <c r="O366" s="220" t="str">
        <f>IF(N366="","",'Résultats élèves'!F358)</f>
        <v/>
      </c>
      <c r="P366" s="221"/>
      <c r="Q366" s="217" t="str">
        <f>IF(OR('Résultats élèves'!G358&lt;$E$4,'Résultats élèves'!G358="A"),'Groupes de besoin'!A366,"")</f>
        <v/>
      </c>
      <c r="R366" s="218" t="str">
        <f>IF(Q366="","",'Résultats élèves'!G358)</f>
        <v/>
      </c>
      <c r="S366" s="219" t="str">
        <f>IF(OR(AND('Résultats élèves'!G358&gt;=$E$4,'Résultats élèves'!G358&lt;=$E$5),'Résultats élèves'!G358="A"),'Groupes de besoin'!A366,"")</f>
        <v/>
      </c>
      <c r="T366" s="220" t="str">
        <f>IF(S366="","",'Résultats élèves'!G358)</f>
        <v/>
      </c>
      <c r="U366" s="221"/>
      <c r="V366" s="217" t="str">
        <f>IF(OR('Résultats élèves'!H358&lt;$E$4,'Résultats élèves'!H358="A"),'Groupes de besoin'!A366,"")</f>
        <v/>
      </c>
      <c r="W366" s="218" t="str">
        <f>IF(V366="","",'Résultats élèves'!H358)</f>
        <v/>
      </c>
      <c r="X366" s="219" t="str">
        <f>IF(OR(AND('Résultats élèves'!H358&gt;=$E$4,'Résultats élèves'!H358&lt;=$E$5),'Résultats élèves'!H358="A"),'Groupes de besoin'!A366,"")</f>
        <v/>
      </c>
      <c r="Y366" s="220" t="str">
        <f>IF(X366="","",'Résultats élèves'!H358)</f>
        <v/>
      </c>
      <c r="Z366" s="222"/>
      <c r="AA366" s="223">
        <f t="shared" si="7"/>
        <v>24</v>
      </c>
      <c r="AB366" s="224">
        <f t="shared" si="8"/>
        <v>20</v>
      </c>
      <c r="AC366" s="291" t="str">
        <f>IF(AA366&lt;$AA$9,#REF!,"")</f>
        <v/>
      </c>
      <c r="AD366" s="291"/>
      <c r="AE366" s="226"/>
      <c r="AF366" s="217" t="str">
        <f>IF(OR('Résultats élèves'!I358&lt;$E$4,'Résultats élèves'!I358="A"),'Groupes de besoin'!A366,"")</f>
        <v/>
      </c>
      <c r="AG366" s="218" t="str">
        <f>IF(AF366="","",'Résultats élèves'!I358)</f>
        <v/>
      </c>
      <c r="AH366" s="219" t="str">
        <f>IF(OR(AND('Résultats élèves'!I358&gt;=$E$4,'Résultats élèves'!I358&lt;=$E$5),'Résultats élèves'!I358="A"),'Groupes de besoin'!A366,"")</f>
        <v/>
      </c>
      <c r="AI366" s="220" t="str">
        <f>IF(AH366="","",'Résultats élèves'!I358)</f>
        <v/>
      </c>
      <c r="AJ366" s="221"/>
      <c r="AK366" s="217" t="str">
        <f>IF(OR('Résultats élèves'!J358&lt;$E$4,'Résultats élèves'!J358="A"),'Groupes de besoin'!A366,"")</f>
        <v/>
      </c>
      <c r="AL366" s="218" t="str">
        <f>IF(AK366="","",'Résultats élèves'!J358)</f>
        <v/>
      </c>
      <c r="AM366" s="219" t="str">
        <f>IF(OR(AND('Résultats élèves'!J358&gt;=$E$4,'Résultats élèves'!J358&lt;=$E$5),'Résultats élèves'!J358="A"),'Groupes de besoin'!A366,"")</f>
        <v/>
      </c>
      <c r="AN366" s="220" t="str">
        <f>IF(AM366="","",'Résultats élèves'!J358)</f>
        <v/>
      </c>
      <c r="AO366" s="221"/>
      <c r="AP366" s="217" t="str">
        <f>IF(OR('Résultats élèves'!K358&lt;$E$4,'Résultats élèves'!K358="A"),'Groupes de besoin'!A366,"")</f>
        <v/>
      </c>
      <c r="AQ366" s="218" t="str">
        <f>IF(AP366="","",'Résultats élèves'!K358)</f>
        <v/>
      </c>
      <c r="AR366" s="219" t="str">
        <f>IF(OR(AND('Résultats élèves'!K358&gt;=$E$4,'Résultats élèves'!K358&lt;=$E$5),'Résultats élèves'!K358="A"),'Groupes de besoin'!A366,"")</f>
        <v/>
      </c>
      <c r="AS366" s="220" t="str">
        <f>IF(AR366="","",'Résultats élèves'!K358)</f>
        <v/>
      </c>
      <c r="AT366" s="221"/>
      <c r="AU366" s="217" t="str">
        <f>IF(OR('Résultats élèves'!L358&lt;$E$4,'Résultats élèves'!L358="A"),'Groupes de besoin'!A366,"")</f>
        <v/>
      </c>
      <c r="AV366" s="218" t="str">
        <f>IF(AU366="","",'Résultats élèves'!L358)</f>
        <v/>
      </c>
      <c r="AW366" s="219" t="str">
        <f>IF(OR(AND('Résultats élèves'!L358&gt;=$E$4,'Résultats élèves'!L358&lt;=$E$5),'Résultats élèves'!L358="A"),'Groupes de besoin'!A366,"")</f>
        <v/>
      </c>
      <c r="AX366" s="220" t="str">
        <f>IF(AW366="","",'Résultats élèves'!L358)</f>
        <v/>
      </c>
      <c r="AY366" s="221"/>
      <c r="AZ366" s="217" t="str">
        <f>IF(OR('Résultats élèves'!M358&lt;$E$4,'Résultats élèves'!M358="A"),'Groupes de besoin'!A366,"")</f>
        <v/>
      </c>
      <c r="BA366" s="218" t="str">
        <f>IF(AZ366="","",'Résultats élèves'!M358)</f>
        <v/>
      </c>
      <c r="BB366" s="219" t="str">
        <f>IF(OR(AND('Résultats élèves'!M358&gt;=$E$4,'Résultats élèves'!M358&lt;=$E$5),'Résultats élèves'!M358="A"),'Groupes de besoin'!A366,"")</f>
        <v/>
      </c>
      <c r="BC366" s="220" t="str">
        <f>IF(BB366="","",'Résultats élèves'!M358)</f>
        <v/>
      </c>
    </row>
    <row r="367" spans="1:55" s="225" customFormat="1">
      <c r="A367" s="227" t="str">
        <f>IF(Accueil!F368="","",Accueil!F368)</f>
        <v/>
      </c>
      <c r="B367" s="217" t="str">
        <f>IF(OR('Résultats élèves'!D359&lt;$E$4,'Résultats élèves'!D359="A"),'Groupes de besoin'!A367,"")</f>
        <v/>
      </c>
      <c r="C367" s="218" t="str">
        <f>IF(B367="","",'Résultats élèves'!D359)</f>
        <v/>
      </c>
      <c r="D367" s="219" t="str">
        <f>IF(OR(AND('Résultats élèves'!D359&gt;=$E$4,'Résultats élèves'!D359&lt;=$E$5),'Résultats élèves'!D359="A"),'Groupes de besoin'!A367,"")</f>
        <v/>
      </c>
      <c r="E367" s="220" t="str">
        <f>IF(D367="","",'Résultats élèves'!D359)</f>
        <v/>
      </c>
      <c r="F367" s="221"/>
      <c r="G367" s="217" t="str">
        <f>IF(OR('Résultats élèves'!E359&lt;$E$4,'Résultats élèves'!E359="A"),'Groupes de besoin'!A367,"")</f>
        <v/>
      </c>
      <c r="H367" s="218" t="str">
        <f>IF(G367="","",'Résultats élèves'!E359)</f>
        <v/>
      </c>
      <c r="I367" s="219" t="str">
        <f>IF(OR(AND('Résultats élèves'!E359&gt;=$E$4,'Résultats élèves'!E359&lt;=$E$5),'Résultats élèves'!E359="A"),'Groupes de besoin'!A367,"")</f>
        <v/>
      </c>
      <c r="J367" s="220" t="str">
        <f>IF(I367="","",'Résultats élèves'!E359)</f>
        <v/>
      </c>
      <c r="K367" s="221"/>
      <c r="L367" s="217" t="str">
        <f>IF(OR('Résultats élèves'!F359&lt;$E$4,'Résultats élèves'!F359="A"),'Groupes de besoin'!A367,"")</f>
        <v/>
      </c>
      <c r="M367" s="218" t="str">
        <f>IF(L367="","",'Résultats élèves'!F359)</f>
        <v/>
      </c>
      <c r="N367" s="219" t="str">
        <f>IF(OR(AND('Résultats élèves'!F359&gt;=$E$4,'Résultats élèves'!F359&lt;=$E$5),'Résultats élèves'!F359="A"),'Groupes de besoin'!A367,"")</f>
        <v/>
      </c>
      <c r="O367" s="220" t="str">
        <f>IF(N367="","",'Résultats élèves'!F359)</f>
        <v/>
      </c>
      <c r="P367" s="221"/>
      <c r="Q367" s="217" t="str">
        <f>IF(OR('Résultats élèves'!G359&lt;$E$4,'Résultats élèves'!G359="A"),'Groupes de besoin'!A367,"")</f>
        <v/>
      </c>
      <c r="R367" s="218" t="str">
        <f>IF(Q367="","",'Résultats élèves'!G359)</f>
        <v/>
      </c>
      <c r="S367" s="219" t="str">
        <f>IF(OR(AND('Résultats élèves'!G359&gt;=$E$4,'Résultats élèves'!G359&lt;=$E$5),'Résultats élèves'!G359="A"),'Groupes de besoin'!A367,"")</f>
        <v/>
      </c>
      <c r="T367" s="220" t="str">
        <f>IF(S367="","",'Résultats élèves'!G359)</f>
        <v/>
      </c>
      <c r="U367" s="221"/>
      <c r="V367" s="217" t="str">
        <f>IF(OR('Résultats élèves'!H359&lt;$E$4,'Résultats élèves'!H359="A"),'Groupes de besoin'!A367,"")</f>
        <v/>
      </c>
      <c r="W367" s="218" t="str">
        <f>IF(V367="","",'Résultats élèves'!H359)</f>
        <v/>
      </c>
      <c r="X367" s="219" t="str">
        <f>IF(OR(AND('Résultats élèves'!H359&gt;=$E$4,'Résultats élèves'!H359&lt;=$E$5),'Résultats élèves'!H359="A"),'Groupes de besoin'!A367,"")</f>
        <v/>
      </c>
      <c r="Y367" s="220" t="str">
        <f>IF(X367="","",'Résultats élèves'!H359)</f>
        <v/>
      </c>
      <c r="Z367" s="222"/>
      <c r="AA367" s="223">
        <f t="shared" si="7"/>
        <v>24</v>
      </c>
      <c r="AB367" s="224">
        <f t="shared" si="8"/>
        <v>20</v>
      </c>
      <c r="AC367" s="291" t="str">
        <f>IF(AA367&lt;$AA$9,#REF!,"")</f>
        <v/>
      </c>
      <c r="AD367" s="291"/>
      <c r="AE367" s="226"/>
      <c r="AF367" s="217" t="str">
        <f>IF(OR('Résultats élèves'!I359&lt;$E$4,'Résultats élèves'!I359="A"),'Groupes de besoin'!A367,"")</f>
        <v/>
      </c>
      <c r="AG367" s="218" t="str">
        <f>IF(AF367="","",'Résultats élèves'!I359)</f>
        <v/>
      </c>
      <c r="AH367" s="219" t="str">
        <f>IF(OR(AND('Résultats élèves'!I359&gt;=$E$4,'Résultats élèves'!I359&lt;=$E$5),'Résultats élèves'!I359="A"),'Groupes de besoin'!A367,"")</f>
        <v/>
      </c>
      <c r="AI367" s="220" t="str">
        <f>IF(AH367="","",'Résultats élèves'!I359)</f>
        <v/>
      </c>
      <c r="AJ367" s="221"/>
      <c r="AK367" s="217" t="str">
        <f>IF(OR('Résultats élèves'!J359&lt;$E$4,'Résultats élèves'!J359="A"),'Groupes de besoin'!A367,"")</f>
        <v/>
      </c>
      <c r="AL367" s="218" t="str">
        <f>IF(AK367="","",'Résultats élèves'!J359)</f>
        <v/>
      </c>
      <c r="AM367" s="219" t="str">
        <f>IF(OR(AND('Résultats élèves'!J359&gt;=$E$4,'Résultats élèves'!J359&lt;=$E$5),'Résultats élèves'!J359="A"),'Groupes de besoin'!A367,"")</f>
        <v/>
      </c>
      <c r="AN367" s="220" t="str">
        <f>IF(AM367="","",'Résultats élèves'!J359)</f>
        <v/>
      </c>
      <c r="AO367" s="221"/>
      <c r="AP367" s="217" t="str">
        <f>IF(OR('Résultats élèves'!K359&lt;$E$4,'Résultats élèves'!K359="A"),'Groupes de besoin'!A367,"")</f>
        <v/>
      </c>
      <c r="AQ367" s="218" t="str">
        <f>IF(AP367="","",'Résultats élèves'!K359)</f>
        <v/>
      </c>
      <c r="AR367" s="219" t="str">
        <f>IF(OR(AND('Résultats élèves'!K359&gt;=$E$4,'Résultats élèves'!K359&lt;=$E$5),'Résultats élèves'!K359="A"),'Groupes de besoin'!A367,"")</f>
        <v/>
      </c>
      <c r="AS367" s="220" t="str">
        <f>IF(AR367="","",'Résultats élèves'!K359)</f>
        <v/>
      </c>
      <c r="AT367" s="221"/>
      <c r="AU367" s="217" t="str">
        <f>IF(OR('Résultats élèves'!L359&lt;$E$4,'Résultats élèves'!L359="A"),'Groupes de besoin'!A367,"")</f>
        <v/>
      </c>
      <c r="AV367" s="218" t="str">
        <f>IF(AU367="","",'Résultats élèves'!L359)</f>
        <v/>
      </c>
      <c r="AW367" s="219" t="str">
        <f>IF(OR(AND('Résultats élèves'!L359&gt;=$E$4,'Résultats élèves'!L359&lt;=$E$5),'Résultats élèves'!L359="A"),'Groupes de besoin'!A367,"")</f>
        <v/>
      </c>
      <c r="AX367" s="220" t="str">
        <f>IF(AW367="","",'Résultats élèves'!L359)</f>
        <v/>
      </c>
      <c r="AY367" s="221"/>
      <c r="AZ367" s="217" t="str">
        <f>IF(OR('Résultats élèves'!M359&lt;$E$4,'Résultats élèves'!M359="A"),'Groupes de besoin'!A367,"")</f>
        <v/>
      </c>
      <c r="BA367" s="218" t="str">
        <f>IF(AZ367="","",'Résultats élèves'!M359)</f>
        <v/>
      </c>
      <c r="BB367" s="219" t="str">
        <f>IF(OR(AND('Résultats élèves'!M359&gt;=$E$4,'Résultats élèves'!M359&lt;=$E$5),'Résultats élèves'!M359="A"),'Groupes de besoin'!A367,"")</f>
        <v/>
      </c>
      <c r="BC367" s="220" t="str">
        <f>IF(BB367="","",'Résultats élèves'!M359)</f>
        <v/>
      </c>
    </row>
    <row r="368" spans="1:55" s="225" customFormat="1">
      <c r="A368" s="227" t="str">
        <f>IF(Accueil!F369="","",Accueil!F369)</f>
        <v/>
      </c>
      <c r="B368" s="217" t="str">
        <f>IF(OR('Résultats élèves'!D360&lt;$E$4,'Résultats élèves'!D360="A"),'Groupes de besoin'!A368,"")</f>
        <v/>
      </c>
      <c r="C368" s="218" t="str">
        <f>IF(B368="","",'Résultats élèves'!D360)</f>
        <v/>
      </c>
      <c r="D368" s="219" t="str">
        <f>IF(OR(AND('Résultats élèves'!D360&gt;=$E$4,'Résultats élèves'!D360&lt;=$E$5),'Résultats élèves'!D360="A"),'Groupes de besoin'!A368,"")</f>
        <v/>
      </c>
      <c r="E368" s="220" t="str">
        <f>IF(D368="","",'Résultats élèves'!D360)</f>
        <v/>
      </c>
      <c r="F368" s="221"/>
      <c r="G368" s="217" t="str">
        <f>IF(OR('Résultats élèves'!E360&lt;$E$4,'Résultats élèves'!E360="A"),'Groupes de besoin'!A368,"")</f>
        <v/>
      </c>
      <c r="H368" s="218" t="str">
        <f>IF(G368="","",'Résultats élèves'!E360)</f>
        <v/>
      </c>
      <c r="I368" s="219" t="str">
        <f>IF(OR(AND('Résultats élèves'!E360&gt;=$E$4,'Résultats élèves'!E360&lt;=$E$5),'Résultats élèves'!E360="A"),'Groupes de besoin'!A368,"")</f>
        <v/>
      </c>
      <c r="J368" s="220" t="str">
        <f>IF(I368="","",'Résultats élèves'!E360)</f>
        <v/>
      </c>
      <c r="K368" s="221"/>
      <c r="L368" s="217" t="str">
        <f>IF(OR('Résultats élèves'!F360&lt;$E$4,'Résultats élèves'!F360="A"),'Groupes de besoin'!A368,"")</f>
        <v/>
      </c>
      <c r="M368" s="218" t="str">
        <f>IF(L368="","",'Résultats élèves'!F360)</f>
        <v/>
      </c>
      <c r="N368" s="219" t="str">
        <f>IF(OR(AND('Résultats élèves'!F360&gt;=$E$4,'Résultats élèves'!F360&lt;=$E$5),'Résultats élèves'!F360="A"),'Groupes de besoin'!A368,"")</f>
        <v/>
      </c>
      <c r="O368" s="220" t="str">
        <f>IF(N368="","",'Résultats élèves'!F360)</f>
        <v/>
      </c>
      <c r="P368" s="221"/>
      <c r="Q368" s="217" t="str">
        <f>IF(OR('Résultats élèves'!G360&lt;$E$4,'Résultats élèves'!G360="A"),'Groupes de besoin'!A368,"")</f>
        <v/>
      </c>
      <c r="R368" s="218" t="str">
        <f>IF(Q368="","",'Résultats élèves'!G360)</f>
        <v/>
      </c>
      <c r="S368" s="219" t="str">
        <f>IF(OR(AND('Résultats élèves'!G360&gt;=$E$4,'Résultats élèves'!G360&lt;=$E$5),'Résultats élèves'!G360="A"),'Groupes de besoin'!A368,"")</f>
        <v/>
      </c>
      <c r="T368" s="220" t="str">
        <f>IF(S368="","",'Résultats élèves'!G360)</f>
        <v/>
      </c>
      <c r="U368" s="221"/>
      <c r="V368" s="217" t="str">
        <f>IF(OR('Résultats élèves'!H360&lt;$E$4,'Résultats élèves'!H360="A"),'Groupes de besoin'!A368,"")</f>
        <v/>
      </c>
      <c r="W368" s="218" t="str">
        <f>IF(V368="","",'Résultats élèves'!H360)</f>
        <v/>
      </c>
      <c r="X368" s="219" t="str">
        <f>IF(OR(AND('Résultats élèves'!H360&gt;=$E$4,'Résultats élèves'!H360&lt;=$E$5),'Résultats élèves'!H360="A"),'Groupes de besoin'!A368,"")</f>
        <v/>
      </c>
      <c r="Y368" s="220" t="str">
        <f>IF(X368="","",'Résultats élèves'!H360)</f>
        <v/>
      </c>
      <c r="Z368" s="222"/>
      <c r="AA368" s="223">
        <f t="shared" si="7"/>
        <v>24</v>
      </c>
      <c r="AB368" s="224">
        <f t="shared" si="8"/>
        <v>20</v>
      </c>
      <c r="AC368" s="291" t="str">
        <f>IF(AA368&lt;$AA$9,#REF!,"")</f>
        <v/>
      </c>
      <c r="AD368" s="291"/>
      <c r="AE368" s="226"/>
      <c r="AF368" s="217" t="str">
        <f>IF(OR('Résultats élèves'!I360&lt;$E$4,'Résultats élèves'!I360="A"),'Groupes de besoin'!A368,"")</f>
        <v/>
      </c>
      <c r="AG368" s="218" t="str">
        <f>IF(AF368="","",'Résultats élèves'!I360)</f>
        <v/>
      </c>
      <c r="AH368" s="219" t="str">
        <f>IF(OR(AND('Résultats élèves'!I360&gt;=$E$4,'Résultats élèves'!I360&lt;=$E$5),'Résultats élèves'!I360="A"),'Groupes de besoin'!A368,"")</f>
        <v/>
      </c>
      <c r="AI368" s="220" t="str">
        <f>IF(AH368="","",'Résultats élèves'!I360)</f>
        <v/>
      </c>
      <c r="AJ368" s="221"/>
      <c r="AK368" s="217" t="str">
        <f>IF(OR('Résultats élèves'!J360&lt;$E$4,'Résultats élèves'!J360="A"),'Groupes de besoin'!A368,"")</f>
        <v/>
      </c>
      <c r="AL368" s="218" t="str">
        <f>IF(AK368="","",'Résultats élèves'!J360)</f>
        <v/>
      </c>
      <c r="AM368" s="219" t="str">
        <f>IF(OR(AND('Résultats élèves'!J360&gt;=$E$4,'Résultats élèves'!J360&lt;=$E$5),'Résultats élèves'!J360="A"),'Groupes de besoin'!A368,"")</f>
        <v/>
      </c>
      <c r="AN368" s="220" t="str">
        <f>IF(AM368="","",'Résultats élèves'!J360)</f>
        <v/>
      </c>
      <c r="AO368" s="221"/>
      <c r="AP368" s="217" t="str">
        <f>IF(OR('Résultats élèves'!K360&lt;$E$4,'Résultats élèves'!K360="A"),'Groupes de besoin'!A368,"")</f>
        <v/>
      </c>
      <c r="AQ368" s="218" t="str">
        <f>IF(AP368="","",'Résultats élèves'!K360)</f>
        <v/>
      </c>
      <c r="AR368" s="219" t="str">
        <f>IF(OR(AND('Résultats élèves'!K360&gt;=$E$4,'Résultats élèves'!K360&lt;=$E$5),'Résultats élèves'!K360="A"),'Groupes de besoin'!A368,"")</f>
        <v/>
      </c>
      <c r="AS368" s="220" t="str">
        <f>IF(AR368="","",'Résultats élèves'!K360)</f>
        <v/>
      </c>
      <c r="AT368" s="221"/>
      <c r="AU368" s="217" t="str">
        <f>IF(OR('Résultats élèves'!L360&lt;$E$4,'Résultats élèves'!L360="A"),'Groupes de besoin'!A368,"")</f>
        <v/>
      </c>
      <c r="AV368" s="218" t="str">
        <f>IF(AU368="","",'Résultats élèves'!L360)</f>
        <v/>
      </c>
      <c r="AW368" s="219" t="str">
        <f>IF(OR(AND('Résultats élèves'!L360&gt;=$E$4,'Résultats élèves'!L360&lt;=$E$5),'Résultats élèves'!L360="A"),'Groupes de besoin'!A368,"")</f>
        <v/>
      </c>
      <c r="AX368" s="220" t="str">
        <f>IF(AW368="","",'Résultats élèves'!L360)</f>
        <v/>
      </c>
      <c r="AY368" s="221"/>
      <c r="AZ368" s="217" t="str">
        <f>IF(OR('Résultats élèves'!M360&lt;$E$4,'Résultats élèves'!M360="A"),'Groupes de besoin'!A368,"")</f>
        <v/>
      </c>
      <c r="BA368" s="218" t="str">
        <f>IF(AZ368="","",'Résultats élèves'!M360)</f>
        <v/>
      </c>
      <c r="BB368" s="219" t="str">
        <f>IF(OR(AND('Résultats élèves'!M360&gt;=$E$4,'Résultats élèves'!M360&lt;=$E$5),'Résultats élèves'!M360="A"),'Groupes de besoin'!A368,"")</f>
        <v/>
      </c>
      <c r="BC368" s="220" t="str">
        <f>IF(BB368="","",'Résultats élèves'!M360)</f>
        <v/>
      </c>
    </row>
    <row r="369" spans="1:55" s="225" customFormat="1">
      <c r="A369" s="227" t="str">
        <f>IF(Accueil!F370="","",Accueil!F370)</f>
        <v/>
      </c>
      <c r="B369" s="217" t="str">
        <f>IF(OR('Résultats élèves'!D361&lt;$E$4,'Résultats élèves'!D361="A"),'Groupes de besoin'!A369,"")</f>
        <v/>
      </c>
      <c r="C369" s="218" t="str">
        <f>IF(B369="","",'Résultats élèves'!D361)</f>
        <v/>
      </c>
      <c r="D369" s="219" t="str">
        <f>IF(OR(AND('Résultats élèves'!D361&gt;=$E$4,'Résultats élèves'!D361&lt;=$E$5),'Résultats élèves'!D361="A"),'Groupes de besoin'!A369,"")</f>
        <v/>
      </c>
      <c r="E369" s="220" t="str">
        <f>IF(D369="","",'Résultats élèves'!D361)</f>
        <v/>
      </c>
      <c r="F369" s="221"/>
      <c r="G369" s="217" t="str">
        <f>IF(OR('Résultats élèves'!E361&lt;$E$4,'Résultats élèves'!E361="A"),'Groupes de besoin'!A369,"")</f>
        <v/>
      </c>
      <c r="H369" s="218" t="str">
        <f>IF(G369="","",'Résultats élèves'!E361)</f>
        <v/>
      </c>
      <c r="I369" s="219" t="str">
        <f>IF(OR(AND('Résultats élèves'!E361&gt;=$E$4,'Résultats élèves'!E361&lt;=$E$5),'Résultats élèves'!E361="A"),'Groupes de besoin'!A369,"")</f>
        <v/>
      </c>
      <c r="J369" s="220" t="str">
        <f>IF(I369="","",'Résultats élèves'!E361)</f>
        <v/>
      </c>
      <c r="K369" s="221"/>
      <c r="L369" s="217" t="str">
        <f>IF(OR('Résultats élèves'!F361&lt;$E$4,'Résultats élèves'!F361="A"),'Groupes de besoin'!A369,"")</f>
        <v/>
      </c>
      <c r="M369" s="218" t="str">
        <f>IF(L369="","",'Résultats élèves'!F361)</f>
        <v/>
      </c>
      <c r="N369" s="219" t="str">
        <f>IF(OR(AND('Résultats élèves'!F361&gt;=$E$4,'Résultats élèves'!F361&lt;=$E$5),'Résultats élèves'!F361="A"),'Groupes de besoin'!A369,"")</f>
        <v/>
      </c>
      <c r="O369" s="220" t="str">
        <f>IF(N369="","",'Résultats élèves'!F361)</f>
        <v/>
      </c>
      <c r="P369" s="221"/>
      <c r="Q369" s="217" t="str">
        <f>IF(OR('Résultats élèves'!G361&lt;$E$4,'Résultats élèves'!G361="A"),'Groupes de besoin'!A369,"")</f>
        <v/>
      </c>
      <c r="R369" s="218" t="str">
        <f>IF(Q369="","",'Résultats élèves'!G361)</f>
        <v/>
      </c>
      <c r="S369" s="219" t="str">
        <f>IF(OR(AND('Résultats élèves'!G361&gt;=$E$4,'Résultats élèves'!G361&lt;=$E$5),'Résultats élèves'!G361="A"),'Groupes de besoin'!A369,"")</f>
        <v/>
      </c>
      <c r="T369" s="220" t="str">
        <f>IF(S369="","",'Résultats élèves'!G361)</f>
        <v/>
      </c>
      <c r="U369" s="221"/>
      <c r="V369" s="217" t="str">
        <f>IF(OR('Résultats élèves'!H361&lt;$E$4,'Résultats élèves'!H361="A"),'Groupes de besoin'!A369,"")</f>
        <v/>
      </c>
      <c r="W369" s="218" t="str">
        <f>IF(V369="","",'Résultats élèves'!H361)</f>
        <v/>
      </c>
      <c r="X369" s="219" t="str">
        <f>IF(OR(AND('Résultats élèves'!H361&gt;=$E$4,'Résultats élèves'!H361&lt;=$E$5),'Résultats élèves'!H361="A"),'Groupes de besoin'!A369,"")</f>
        <v/>
      </c>
      <c r="Y369" s="220" t="str">
        <f>IF(X369="","",'Résultats élèves'!H361)</f>
        <v/>
      </c>
      <c r="Z369" s="222"/>
      <c r="AA369" s="223">
        <f t="shared" si="7"/>
        <v>24</v>
      </c>
      <c r="AB369" s="224">
        <f t="shared" si="8"/>
        <v>20</v>
      </c>
      <c r="AC369" s="291" t="str">
        <f>IF(AA369&lt;$AA$9,#REF!,"")</f>
        <v/>
      </c>
      <c r="AD369" s="291"/>
      <c r="AE369" s="226"/>
      <c r="AF369" s="217" t="str">
        <f>IF(OR('Résultats élèves'!I361&lt;$E$4,'Résultats élèves'!I361="A"),'Groupes de besoin'!A369,"")</f>
        <v/>
      </c>
      <c r="AG369" s="218" t="str">
        <f>IF(AF369="","",'Résultats élèves'!I361)</f>
        <v/>
      </c>
      <c r="AH369" s="219" t="str">
        <f>IF(OR(AND('Résultats élèves'!I361&gt;=$E$4,'Résultats élèves'!I361&lt;=$E$5),'Résultats élèves'!I361="A"),'Groupes de besoin'!A369,"")</f>
        <v/>
      </c>
      <c r="AI369" s="220" t="str">
        <f>IF(AH369="","",'Résultats élèves'!I361)</f>
        <v/>
      </c>
      <c r="AJ369" s="221"/>
      <c r="AK369" s="217" t="str">
        <f>IF(OR('Résultats élèves'!J361&lt;$E$4,'Résultats élèves'!J361="A"),'Groupes de besoin'!A369,"")</f>
        <v/>
      </c>
      <c r="AL369" s="218" t="str">
        <f>IF(AK369="","",'Résultats élèves'!J361)</f>
        <v/>
      </c>
      <c r="AM369" s="219" t="str">
        <f>IF(OR(AND('Résultats élèves'!J361&gt;=$E$4,'Résultats élèves'!J361&lt;=$E$5),'Résultats élèves'!J361="A"),'Groupes de besoin'!A369,"")</f>
        <v/>
      </c>
      <c r="AN369" s="220" t="str">
        <f>IF(AM369="","",'Résultats élèves'!J361)</f>
        <v/>
      </c>
      <c r="AO369" s="221"/>
      <c r="AP369" s="217" t="str">
        <f>IF(OR('Résultats élèves'!K361&lt;$E$4,'Résultats élèves'!K361="A"),'Groupes de besoin'!A369,"")</f>
        <v/>
      </c>
      <c r="AQ369" s="218" t="str">
        <f>IF(AP369="","",'Résultats élèves'!K361)</f>
        <v/>
      </c>
      <c r="AR369" s="219" t="str">
        <f>IF(OR(AND('Résultats élèves'!K361&gt;=$E$4,'Résultats élèves'!K361&lt;=$E$5),'Résultats élèves'!K361="A"),'Groupes de besoin'!A369,"")</f>
        <v/>
      </c>
      <c r="AS369" s="220" t="str">
        <f>IF(AR369="","",'Résultats élèves'!K361)</f>
        <v/>
      </c>
      <c r="AT369" s="221"/>
      <c r="AU369" s="217" t="str">
        <f>IF(OR('Résultats élèves'!L361&lt;$E$4,'Résultats élèves'!L361="A"),'Groupes de besoin'!A369,"")</f>
        <v/>
      </c>
      <c r="AV369" s="218" t="str">
        <f>IF(AU369="","",'Résultats élèves'!L361)</f>
        <v/>
      </c>
      <c r="AW369" s="219" t="str">
        <f>IF(OR(AND('Résultats élèves'!L361&gt;=$E$4,'Résultats élèves'!L361&lt;=$E$5),'Résultats élèves'!L361="A"),'Groupes de besoin'!A369,"")</f>
        <v/>
      </c>
      <c r="AX369" s="220" t="str">
        <f>IF(AW369="","",'Résultats élèves'!L361)</f>
        <v/>
      </c>
      <c r="AY369" s="221"/>
      <c r="AZ369" s="217" t="str">
        <f>IF(OR('Résultats élèves'!M361&lt;$E$4,'Résultats élèves'!M361="A"),'Groupes de besoin'!A369,"")</f>
        <v/>
      </c>
      <c r="BA369" s="218" t="str">
        <f>IF(AZ369="","",'Résultats élèves'!M361)</f>
        <v/>
      </c>
      <c r="BB369" s="219" t="str">
        <f>IF(OR(AND('Résultats élèves'!M361&gt;=$E$4,'Résultats élèves'!M361&lt;=$E$5),'Résultats élèves'!M361="A"),'Groupes de besoin'!A369,"")</f>
        <v/>
      </c>
      <c r="BC369" s="220" t="str">
        <f>IF(BB369="","",'Résultats élèves'!M361)</f>
        <v/>
      </c>
    </row>
    <row r="370" spans="1:55" s="225" customFormat="1">
      <c r="A370" s="227" t="str">
        <f>IF(Accueil!F371="","",Accueil!F371)</f>
        <v/>
      </c>
      <c r="B370" s="217" t="str">
        <f>IF(OR('Résultats élèves'!D362&lt;$E$4,'Résultats élèves'!D362="A"),'Groupes de besoin'!A370,"")</f>
        <v/>
      </c>
      <c r="C370" s="218" t="str">
        <f>IF(B370="","",'Résultats élèves'!D362)</f>
        <v/>
      </c>
      <c r="D370" s="219" t="str">
        <f>IF(OR(AND('Résultats élèves'!D362&gt;=$E$4,'Résultats élèves'!D362&lt;=$E$5),'Résultats élèves'!D362="A"),'Groupes de besoin'!A370,"")</f>
        <v/>
      </c>
      <c r="E370" s="220" t="str">
        <f>IF(D370="","",'Résultats élèves'!D362)</f>
        <v/>
      </c>
      <c r="F370" s="221"/>
      <c r="G370" s="217" t="str">
        <f>IF(OR('Résultats élèves'!E362&lt;$E$4,'Résultats élèves'!E362="A"),'Groupes de besoin'!A370,"")</f>
        <v/>
      </c>
      <c r="H370" s="218" t="str">
        <f>IF(G370="","",'Résultats élèves'!E362)</f>
        <v/>
      </c>
      <c r="I370" s="219" t="str">
        <f>IF(OR(AND('Résultats élèves'!E362&gt;=$E$4,'Résultats élèves'!E362&lt;=$E$5),'Résultats élèves'!E362="A"),'Groupes de besoin'!A370,"")</f>
        <v/>
      </c>
      <c r="J370" s="220" t="str">
        <f>IF(I370="","",'Résultats élèves'!E362)</f>
        <v/>
      </c>
      <c r="K370" s="221"/>
      <c r="L370" s="217" t="str">
        <f>IF(OR('Résultats élèves'!F362&lt;$E$4,'Résultats élèves'!F362="A"),'Groupes de besoin'!A370,"")</f>
        <v/>
      </c>
      <c r="M370" s="218" t="str">
        <f>IF(L370="","",'Résultats élèves'!F362)</f>
        <v/>
      </c>
      <c r="N370" s="219" t="str">
        <f>IF(OR(AND('Résultats élèves'!F362&gt;=$E$4,'Résultats élèves'!F362&lt;=$E$5),'Résultats élèves'!F362="A"),'Groupes de besoin'!A370,"")</f>
        <v/>
      </c>
      <c r="O370" s="220" t="str">
        <f>IF(N370="","",'Résultats élèves'!F362)</f>
        <v/>
      </c>
      <c r="P370" s="221"/>
      <c r="Q370" s="217" t="str">
        <f>IF(OR('Résultats élèves'!G362&lt;$E$4,'Résultats élèves'!G362="A"),'Groupes de besoin'!A370,"")</f>
        <v/>
      </c>
      <c r="R370" s="218" t="str">
        <f>IF(Q370="","",'Résultats élèves'!G362)</f>
        <v/>
      </c>
      <c r="S370" s="219" t="str">
        <f>IF(OR(AND('Résultats élèves'!G362&gt;=$E$4,'Résultats élèves'!G362&lt;=$E$5),'Résultats élèves'!G362="A"),'Groupes de besoin'!A370,"")</f>
        <v/>
      </c>
      <c r="T370" s="220" t="str">
        <f>IF(S370="","",'Résultats élèves'!G362)</f>
        <v/>
      </c>
      <c r="U370" s="221"/>
      <c r="V370" s="217" t="str">
        <f>IF(OR('Résultats élèves'!H362&lt;$E$4,'Résultats élèves'!H362="A"),'Groupes de besoin'!A370,"")</f>
        <v/>
      </c>
      <c r="W370" s="218" t="str">
        <f>IF(V370="","",'Résultats élèves'!H362)</f>
        <v/>
      </c>
      <c r="X370" s="219" t="str">
        <f>IF(OR(AND('Résultats élèves'!H362&gt;=$E$4,'Résultats élèves'!H362&lt;=$E$5),'Résultats élèves'!H362="A"),'Groupes de besoin'!A370,"")</f>
        <v/>
      </c>
      <c r="Y370" s="220" t="str">
        <f>IF(X370="","",'Résultats élèves'!H362)</f>
        <v/>
      </c>
      <c r="Z370" s="222"/>
      <c r="AA370" s="223">
        <f t="shared" si="7"/>
        <v>24</v>
      </c>
      <c r="AB370" s="224">
        <f t="shared" si="8"/>
        <v>20</v>
      </c>
      <c r="AC370" s="291" t="str">
        <f>IF(AA370&lt;$AA$9,#REF!,"")</f>
        <v/>
      </c>
      <c r="AD370" s="291"/>
      <c r="AE370" s="226"/>
      <c r="AF370" s="217" t="str">
        <f>IF(OR('Résultats élèves'!I362&lt;$E$4,'Résultats élèves'!I362="A"),'Groupes de besoin'!A370,"")</f>
        <v/>
      </c>
      <c r="AG370" s="218" t="str">
        <f>IF(AF370="","",'Résultats élèves'!I362)</f>
        <v/>
      </c>
      <c r="AH370" s="219" t="str">
        <f>IF(OR(AND('Résultats élèves'!I362&gt;=$E$4,'Résultats élèves'!I362&lt;=$E$5),'Résultats élèves'!I362="A"),'Groupes de besoin'!A370,"")</f>
        <v/>
      </c>
      <c r="AI370" s="220" t="str">
        <f>IF(AH370="","",'Résultats élèves'!I362)</f>
        <v/>
      </c>
      <c r="AJ370" s="221"/>
      <c r="AK370" s="217" t="str">
        <f>IF(OR('Résultats élèves'!J362&lt;$E$4,'Résultats élèves'!J362="A"),'Groupes de besoin'!A370,"")</f>
        <v/>
      </c>
      <c r="AL370" s="218" t="str">
        <f>IF(AK370="","",'Résultats élèves'!J362)</f>
        <v/>
      </c>
      <c r="AM370" s="219" t="str">
        <f>IF(OR(AND('Résultats élèves'!J362&gt;=$E$4,'Résultats élèves'!J362&lt;=$E$5),'Résultats élèves'!J362="A"),'Groupes de besoin'!A370,"")</f>
        <v/>
      </c>
      <c r="AN370" s="220" t="str">
        <f>IF(AM370="","",'Résultats élèves'!J362)</f>
        <v/>
      </c>
      <c r="AO370" s="221"/>
      <c r="AP370" s="217" t="str">
        <f>IF(OR('Résultats élèves'!K362&lt;$E$4,'Résultats élèves'!K362="A"),'Groupes de besoin'!A370,"")</f>
        <v/>
      </c>
      <c r="AQ370" s="218" t="str">
        <f>IF(AP370="","",'Résultats élèves'!K362)</f>
        <v/>
      </c>
      <c r="AR370" s="219" t="str">
        <f>IF(OR(AND('Résultats élèves'!K362&gt;=$E$4,'Résultats élèves'!K362&lt;=$E$5),'Résultats élèves'!K362="A"),'Groupes de besoin'!A370,"")</f>
        <v/>
      </c>
      <c r="AS370" s="220" t="str">
        <f>IF(AR370="","",'Résultats élèves'!K362)</f>
        <v/>
      </c>
      <c r="AT370" s="221"/>
      <c r="AU370" s="217" t="str">
        <f>IF(OR('Résultats élèves'!L362&lt;$E$4,'Résultats élèves'!L362="A"),'Groupes de besoin'!A370,"")</f>
        <v/>
      </c>
      <c r="AV370" s="218" t="str">
        <f>IF(AU370="","",'Résultats élèves'!L362)</f>
        <v/>
      </c>
      <c r="AW370" s="219" t="str">
        <f>IF(OR(AND('Résultats élèves'!L362&gt;=$E$4,'Résultats élèves'!L362&lt;=$E$5),'Résultats élèves'!L362="A"),'Groupes de besoin'!A370,"")</f>
        <v/>
      </c>
      <c r="AX370" s="220" t="str">
        <f>IF(AW370="","",'Résultats élèves'!L362)</f>
        <v/>
      </c>
      <c r="AY370" s="221"/>
      <c r="AZ370" s="217" t="str">
        <f>IF(OR('Résultats élèves'!M362&lt;$E$4,'Résultats élèves'!M362="A"),'Groupes de besoin'!A370,"")</f>
        <v/>
      </c>
      <c r="BA370" s="218" t="str">
        <f>IF(AZ370="","",'Résultats élèves'!M362)</f>
        <v/>
      </c>
      <c r="BB370" s="219" t="str">
        <f>IF(OR(AND('Résultats élèves'!M362&gt;=$E$4,'Résultats élèves'!M362&lt;=$E$5),'Résultats élèves'!M362="A"),'Groupes de besoin'!A370,"")</f>
        <v/>
      </c>
      <c r="BC370" s="220" t="str">
        <f>IF(BB370="","",'Résultats élèves'!M362)</f>
        <v/>
      </c>
    </row>
    <row r="371" spans="1:55" s="225" customFormat="1">
      <c r="A371" s="227" t="str">
        <f>IF(Accueil!F372="","",Accueil!F372)</f>
        <v/>
      </c>
      <c r="B371" s="217" t="str">
        <f>IF(OR('Résultats élèves'!D363&lt;$E$4,'Résultats élèves'!D363="A"),'Groupes de besoin'!A371,"")</f>
        <v/>
      </c>
      <c r="C371" s="218" t="str">
        <f>IF(B371="","",'Résultats élèves'!D363)</f>
        <v/>
      </c>
      <c r="D371" s="219" t="str">
        <f>IF(OR(AND('Résultats élèves'!D363&gt;=$E$4,'Résultats élèves'!D363&lt;=$E$5),'Résultats élèves'!D363="A"),'Groupes de besoin'!A371,"")</f>
        <v/>
      </c>
      <c r="E371" s="220" t="str">
        <f>IF(D371="","",'Résultats élèves'!D363)</f>
        <v/>
      </c>
      <c r="F371" s="221"/>
      <c r="G371" s="217" t="str">
        <f>IF(OR('Résultats élèves'!E363&lt;$E$4,'Résultats élèves'!E363="A"),'Groupes de besoin'!A371,"")</f>
        <v/>
      </c>
      <c r="H371" s="218" t="str">
        <f>IF(G371="","",'Résultats élèves'!E363)</f>
        <v/>
      </c>
      <c r="I371" s="219" t="str">
        <f>IF(OR(AND('Résultats élèves'!E363&gt;=$E$4,'Résultats élèves'!E363&lt;=$E$5),'Résultats élèves'!E363="A"),'Groupes de besoin'!A371,"")</f>
        <v/>
      </c>
      <c r="J371" s="220" t="str">
        <f>IF(I371="","",'Résultats élèves'!E363)</f>
        <v/>
      </c>
      <c r="K371" s="221"/>
      <c r="L371" s="217" t="str">
        <f>IF(OR('Résultats élèves'!F363&lt;$E$4,'Résultats élèves'!F363="A"),'Groupes de besoin'!A371,"")</f>
        <v/>
      </c>
      <c r="M371" s="218" t="str">
        <f>IF(L371="","",'Résultats élèves'!F363)</f>
        <v/>
      </c>
      <c r="N371" s="219" t="str">
        <f>IF(OR(AND('Résultats élèves'!F363&gt;=$E$4,'Résultats élèves'!F363&lt;=$E$5),'Résultats élèves'!F363="A"),'Groupes de besoin'!A371,"")</f>
        <v/>
      </c>
      <c r="O371" s="220" t="str">
        <f>IF(N371="","",'Résultats élèves'!F363)</f>
        <v/>
      </c>
      <c r="P371" s="221"/>
      <c r="Q371" s="217" t="str">
        <f>IF(OR('Résultats élèves'!G363&lt;$E$4,'Résultats élèves'!G363="A"),'Groupes de besoin'!A371,"")</f>
        <v/>
      </c>
      <c r="R371" s="218" t="str">
        <f>IF(Q371="","",'Résultats élèves'!G363)</f>
        <v/>
      </c>
      <c r="S371" s="219" t="str">
        <f>IF(OR(AND('Résultats élèves'!G363&gt;=$E$4,'Résultats élèves'!G363&lt;=$E$5),'Résultats élèves'!G363="A"),'Groupes de besoin'!A371,"")</f>
        <v/>
      </c>
      <c r="T371" s="220" t="str">
        <f>IF(S371="","",'Résultats élèves'!G363)</f>
        <v/>
      </c>
      <c r="U371" s="221"/>
      <c r="V371" s="217" t="str">
        <f>IF(OR('Résultats élèves'!H363&lt;$E$4,'Résultats élèves'!H363="A"),'Groupes de besoin'!A371,"")</f>
        <v/>
      </c>
      <c r="W371" s="218" t="str">
        <f>IF(V371="","",'Résultats élèves'!H363)</f>
        <v/>
      </c>
      <c r="X371" s="219" t="str">
        <f>IF(OR(AND('Résultats élèves'!H363&gt;=$E$4,'Résultats élèves'!H363&lt;=$E$5),'Résultats élèves'!H363="A"),'Groupes de besoin'!A371,"")</f>
        <v/>
      </c>
      <c r="Y371" s="220" t="str">
        <f>IF(X371="","",'Résultats élèves'!H363)</f>
        <v/>
      </c>
      <c r="Z371" s="222"/>
      <c r="AA371" s="223">
        <f t="shared" si="7"/>
        <v>24</v>
      </c>
      <c r="AB371" s="224">
        <f t="shared" si="8"/>
        <v>20</v>
      </c>
      <c r="AC371" s="291" t="str">
        <f>IF(AA371&lt;$AA$9,#REF!,"")</f>
        <v/>
      </c>
      <c r="AD371" s="291"/>
      <c r="AE371" s="226"/>
      <c r="AF371" s="217" t="str">
        <f>IF(OR('Résultats élèves'!I363&lt;$E$4,'Résultats élèves'!I363="A"),'Groupes de besoin'!A371,"")</f>
        <v/>
      </c>
      <c r="AG371" s="218" t="str">
        <f>IF(AF371="","",'Résultats élèves'!I363)</f>
        <v/>
      </c>
      <c r="AH371" s="219" t="str">
        <f>IF(OR(AND('Résultats élèves'!I363&gt;=$E$4,'Résultats élèves'!I363&lt;=$E$5),'Résultats élèves'!I363="A"),'Groupes de besoin'!A371,"")</f>
        <v/>
      </c>
      <c r="AI371" s="220" t="str">
        <f>IF(AH371="","",'Résultats élèves'!I363)</f>
        <v/>
      </c>
      <c r="AJ371" s="221"/>
      <c r="AK371" s="217" t="str">
        <f>IF(OR('Résultats élèves'!J363&lt;$E$4,'Résultats élèves'!J363="A"),'Groupes de besoin'!A371,"")</f>
        <v/>
      </c>
      <c r="AL371" s="218" t="str">
        <f>IF(AK371="","",'Résultats élèves'!J363)</f>
        <v/>
      </c>
      <c r="AM371" s="219" t="str">
        <f>IF(OR(AND('Résultats élèves'!J363&gt;=$E$4,'Résultats élèves'!J363&lt;=$E$5),'Résultats élèves'!J363="A"),'Groupes de besoin'!A371,"")</f>
        <v/>
      </c>
      <c r="AN371" s="220" t="str">
        <f>IF(AM371="","",'Résultats élèves'!J363)</f>
        <v/>
      </c>
      <c r="AO371" s="221"/>
      <c r="AP371" s="217" t="str">
        <f>IF(OR('Résultats élèves'!K363&lt;$E$4,'Résultats élèves'!K363="A"),'Groupes de besoin'!A371,"")</f>
        <v/>
      </c>
      <c r="AQ371" s="218" t="str">
        <f>IF(AP371="","",'Résultats élèves'!K363)</f>
        <v/>
      </c>
      <c r="AR371" s="219" t="str">
        <f>IF(OR(AND('Résultats élèves'!K363&gt;=$E$4,'Résultats élèves'!K363&lt;=$E$5),'Résultats élèves'!K363="A"),'Groupes de besoin'!A371,"")</f>
        <v/>
      </c>
      <c r="AS371" s="220" t="str">
        <f>IF(AR371="","",'Résultats élèves'!K363)</f>
        <v/>
      </c>
      <c r="AT371" s="221"/>
      <c r="AU371" s="217" t="str">
        <f>IF(OR('Résultats élèves'!L363&lt;$E$4,'Résultats élèves'!L363="A"),'Groupes de besoin'!A371,"")</f>
        <v/>
      </c>
      <c r="AV371" s="218" t="str">
        <f>IF(AU371="","",'Résultats élèves'!L363)</f>
        <v/>
      </c>
      <c r="AW371" s="219" t="str">
        <f>IF(OR(AND('Résultats élèves'!L363&gt;=$E$4,'Résultats élèves'!L363&lt;=$E$5),'Résultats élèves'!L363="A"),'Groupes de besoin'!A371,"")</f>
        <v/>
      </c>
      <c r="AX371" s="220" t="str">
        <f>IF(AW371="","",'Résultats élèves'!L363)</f>
        <v/>
      </c>
      <c r="AY371" s="221"/>
      <c r="AZ371" s="217" t="str">
        <f>IF(OR('Résultats élèves'!M363&lt;$E$4,'Résultats élèves'!M363="A"),'Groupes de besoin'!A371,"")</f>
        <v/>
      </c>
      <c r="BA371" s="218" t="str">
        <f>IF(AZ371="","",'Résultats élèves'!M363)</f>
        <v/>
      </c>
      <c r="BB371" s="219" t="str">
        <f>IF(OR(AND('Résultats élèves'!M363&gt;=$E$4,'Résultats élèves'!M363&lt;=$E$5),'Résultats élèves'!M363="A"),'Groupes de besoin'!A371,"")</f>
        <v/>
      </c>
      <c r="BC371" s="220" t="str">
        <f>IF(BB371="","",'Résultats élèves'!M363)</f>
        <v/>
      </c>
    </row>
    <row r="372" spans="1:55" s="225" customFormat="1">
      <c r="A372" s="227" t="str">
        <f>IF(Accueil!F373="","",Accueil!F373)</f>
        <v/>
      </c>
      <c r="B372" s="217" t="str">
        <f>IF(OR('Résultats élèves'!D364&lt;$E$4,'Résultats élèves'!D364="A"),'Groupes de besoin'!A372,"")</f>
        <v/>
      </c>
      <c r="C372" s="218" t="str">
        <f>IF(B372="","",'Résultats élèves'!D364)</f>
        <v/>
      </c>
      <c r="D372" s="219" t="str">
        <f>IF(OR(AND('Résultats élèves'!D364&gt;=$E$4,'Résultats élèves'!D364&lt;=$E$5),'Résultats élèves'!D364="A"),'Groupes de besoin'!A372,"")</f>
        <v/>
      </c>
      <c r="E372" s="220" t="str">
        <f>IF(D372="","",'Résultats élèves'!D364)</f>
        <v/>
      </c>
      <c r="F372" s="221"/>
      <c r="G372" s="217" t="str">
        <f>IF(OR('Résultats élèves'!E364&lt;$E$4,'Résultats élèves'!E364="A"),'Groupes de besoin'!A372,"")</f>
        <v/>
      </c>
      <c r="H372" s="218" t="str">
        <f>IF(G372="","",'Résultats élèves'!E364)</f>
        <v/>
      </c>
      <c r="I372" s="219" t="str">
        <f>IF(OR(AND('Résultats élèves'!E364&gt;=$E$4,'Résultats élèves'!E364&lt;=$E$5),'Résultats élèves'!E364="A"),'Groupes de besoin'!A372,"")</f>
        <v/>
      </c>
      <c r="J372" s="220" t="str">
        <f>IF(I372="","",'Résultats élèves'!E364)</f>
        <v/>
      </c>
      <c r="K372" s="221"/>
      <c r="L372" s="217" t="str">
        <f>IF(OR('Résultats élèves'!F364&lt;$E$4,'Résultats élèves'!F364="A"),'Groupes de besoin'!A372,"")</f>
        <v/>
      </c>
      <c r="M372" s="218" t="str">
        <f>IF(L372="","",'Résultats élèves'!F364)</f>
        <v/>
      </c>
      <c r="N372" s="219" t="str">
        <f>IF(OR(AND('Résultats élèves'!F364&gt;=$E$4,'Résultats élèves'!F364&lt;=$E$5),'Résultats élèves'!F364="A"),'Groupes de besoin'!A372,"")</f>
        <v/>
      </c>
      <c r="O372" s="220" t="str">
        <f>IF(N372="","",'Résultats élèves'!F364)</f>
        <v/>
      </c>
      <c r="P372" s="221"/>
      <c r="Q372" s="217" t="str">
        <f>IF(OR('Résultats élèves'!G364&lt;$E$4,'Résultats élèves'!G364="A"),'Groupes de besoin'!A372,"")</f>
        <v/>
      </c>
      <c r="R372" s="218" t="str">
        <f>IF(Q372="","",'Résultats élèves'!G364)</f>
        <v/>
      </c>
      <c r="S372" s="219" t="str">
        <f>IF(OR(AND('Résultats élèves'!G364&gt;=$E$4,'Résultats élèves'!G364&lt;=$E$5),'Résultats élèves'!G364="A"),'Groupes de besoin'!A372,"")</f>
        <v/>
      </c>
      <c r="T372" s="220" t="str">
        <f>IF(S372="","",'Résultats élèves'!G364)</f>
        <v/>
      </c>
      <c r="U372" s="221"/>
      <c r="V372" s="217" t="str">
        <f>IF(OR('Résultats élèves'!H364&lt;$E$4,'Résultats élèves'!H364="A"),'Groupes de besoin'!A372,"")</f>
        <v/>
      </c>
      <c r="W372" s="218" t="str">
        <f>IF(V372="","",'Résultats élèves'!H364)</f>
        <v/>
      </c>
      <c r="X372" s="219" t="str">
        <f>IF(OR(AND('Résultats élèves'!H364&gt;=$E$4,'Résultats élèves'!H364&lt;=$E$5),'Résultats élèves'!H364="A"),'Groupes de besoin'!A372,"")</f>
        <v/>
      </c>
      <c r="Y372" s="220" t="str">
        <f>IF(X372="","",'Résultats élèves'!H364)</f>
        <v/>
      </c>
      <c r="Z372" s="222"/>
      <c r="AA372" s="223">
        <f t="shared" si="7"/>
        <v>24</v>
      </c>
      <c r="AB372" s="224">
        <f t="shared" si="8"/>
        <v>20</v>
      </c>
      <c r="AC372" s="291" t="str">
        <f>IF(AA372&lt;$AA$9,#REF!,"")</f>
        <v/>
      </c>
      <c r="AD372" s="291"/>
      <c r="AE372" s="226"/>
      <c r="AF372" s="217" t="str">
        <f>IF(OR('Résultats élèves'!I364&lt;$E$4,'Résultats élèves'!I364="A"),'Groupes de besoin'!A372,"")</f>
        <v/>
      </c>
      <c r="AG372" s="218" t="str">
        <f>IF(AF372="","",'Résultats élèves'!I364)</f>
        <v/>
      </c>
      <c r="AH372" s="219" t="str">
        <f>IF(OR(AND('Résultats élèves'!I364&gt;=$E$4,'Résultats élèves'!I364&lt;=$E$5),'Résultats élèves'!I364="A"),'Groupes de besoin'!A372,"")</f>
        <v/>
      </c>
      <c r="AI372" s="220" t="str">
        <f>IF(AH372="","",'Résultats élèves'!I364)</f>
        <v/>
      </c>
      <c r="AJ372" s="221"/>
      <c r="AK372" s="217" t="str">
        <f>IF(OR('Résultats élèves'!J364&lt;$E$4,'Résultats élèves'!J364="A"),'Groupes de besoin'!A372,"")</f>
        <v/>
      </c>
      <c r="AL372" s="218" t="str">
        <f>IF(AK372="","",'Résultats élèves'!J364)</f>
        <v/>
      </c>
      <c r="AM372" s="219" t="str">
        <f>IF(OR(AND('Résultats élèves'!J364&gt;=$E$4,'Résultats élèves'!J364&lt;=$E$5),'Résultats élèves'!J364="A"),'Groupes de besoin'!A372,"")</f>
        <v/>
      </c>
      <c r="AN372" s="220" t="str">
        <f>IF(AM372="","",'Résultats élèves'!J364)</f>
        <v/>
      </c>
      <c r="AO372" s="221"/>
      <c r="AP372" s="217" t="str">
        <f>IF(OR('Résultats élèves'!K364&lt;$E$4,'Résultats élèves'!K364="A"),'Groupes de besoin'!A372,"")</f>
        <v/>
      </c>
      <c r="AQ372" s="218" t="str">
        <f>IF(AP372="","",'Résultats élèves'!K364)</f>
        <v/>
      </c>
      <c r="AR372" s="219" t="str">
        <f>IF(OR(AND('Résultats élèves'!K364&gt;=$E$4,'Résultats élèves'!K364&lt;=$E$5),'Résultats élèves'!K364="A"),'Groupes de besoin'!A372,"")</f>
        <v/>
      </c>
      <c r="AS372" s="220" t="str">
        <f>IF(AR372="","",'Résultats élèves'!K364)</f>
        <v/>
      </c>
      <c r="AT372" s="221"/>
      <c r="AU372" s="217" t="str">
        <f>IF(OR('Résultats élèves'!L364&lt;$E$4,'Résultats élèves'!L364="A"),'Groupes de besoin'!A372,"")</f>
        <v/>
      </c>
      <c r="AV372" s="218" t="str">
        <f>IF(AU372="","",'Résultats élèves'!L364)</f>
        <v/>
      </c>
      <c r="AW372" s="219" t="str">
        <f>IF(OR(AND('Résultats élèves'!L364&gt;=$E$4,'Résultats élèves'!L364&lt;=$E$5),'Résultats élèves'!L364="A"),'Groupes de besoin'!A372,"")</f>
        <v/>
      </c>
      <c r="AX372" s="220" t="str">
        <f>IF(AW372="","",'Résultats élèves'!L364)</f>
        <v/>
      </c>
      <c r="AY372" s="221"/>
      <c r="AZ372" s="217" t="str">
        <f>IF(OR('Résultats élèves'!M364&lt;$E$4,'Résultats élèves'!M364="A"),'Groupes de besoin'!A372,"")</f>
        <v/>
      </c>
      <c r="BA372" s="218" t="str">
        <f>IF(AZ372="","",'Résultats élèves'!M364)</f>
        <v/>
      </c>
      <c r="BB372" s="219" t="str">
        <f>IF(OR(AND('Résultats élèves'!M364&gt;=$E$4,'Résultats élèves'!M364&lt;=$E$5),'Résultats élèves'!M364="A"),'Groupes de besoin'!A372,"")</f>
        <v/>
      </c>
      <c r="BC372" s="220" t="str">
        <f>IF(BB372="","",'Résultats élèves'!M364)</f>
        <v/>
      </c>
    </row>
    <row r="373" spans="1:55" s="225" customFormat="1">
      <c r="A373" s="227" t="str">
        <f>IF(Accueil!F374="","",Accueil!F374)</f>
        <v/>
      </c>
      <c r="B373" s="217" t="str">
        <f>IF(OR('Résultats élèves'!D365&lt;$E$4,'Résultats élèves'!D365="A"),'Groupes de besoin'!A373,"")</f>
        <v/>
      </c>
      <c r="C373" s="218" t="str">
        <f>IF(B373="","",'Résultats élèves'!D365)</f>
        <v/>
      </c>
      <c r="D373" s="219" t="str">
        <f>IF(OR(AND('Résultats élèves'!D365&gt;=$E$4,'Résultats élèves'!D365&lt;=$E$5),'Résultats élèves'!D365="A"),'Groupes de besoin'!A373,"")</f>
        <v/>
      </c>
      <c r="E373" s="220" t="str">
        <f>IF(D373="","",'Résultats élèves'!D365)</f>
        <v/>
      </c>
      <c r="F373" s="221"/>
      <c r="G373" s="217" t="str">
        <f>IF(OR('Résultats élèves'!E365&lt;$E$4,'Résultats élèves'!E365="A"),'Groupes de besoin'!A373,"")</f>
        <v/>
      </c>
      <c r="H373" s="218" t="str">
        <f>IF(G373="","",'Résultats élèves'!E365)</f>
        <v/>
      </c>
      <c r="I373" s="219" t="str">
        <f>IF(OR(AND('Résultats élèves'!E365&gt;=$E$4,'Résultats élèves'!E365&lt;=$E$5),'Résultats élèves'!E365="A"),'Groupes de besoin'!A373,"")</f>
        <v/>
      </c>
      <c r="J373" s="220" t="str">
        <f>IF(I373="","",'Résultats élèves'!E365)</f>
        <v/>
      </c>
      <c r="K373" s="221"/>
      <c r="L373" s="217" t="str">
        <f>IF(OR('Résultats élèves'!F365&lt;$E$4,'Résultats élèves'!F365="A"),'Groupes de besoin'!A373,"")</f>
        <v/>
      </c>
      <c r="M373" s="218" t="str">
        <f>IF(L373="","",'Résultats élèves'!F365)</f>
        <v/>
      </c>
      <c r="N373" s="219" t="str">
        <f>IF(OR(AND('Résultats élèves'!F365&gt;=$E$4,'Résultats élèves'!F365&lt;=$E$5),'Résultats élèves'!F365="A"),'Groupes de besoin'!A373,"")</f>
        <v/>
      </c>
      <c r="O373" s="220" t="str">
        <f>IF(N373="","",'Résultats élèves'!F365)</f>
        <v/>
      </c>
      <c r="P373" s="221"/>
      <c r="Q373" s="217" t="str">
        <f>IF(OR('Résultats élèves'!G365&lt;$E$4,'Résultats élèves'!G365="A"),'Groupes de besoin'!A373,"")</f>
        <v/>
      </c>
      <c r="R373" s="218" t="str">
        <f>IF(Q373="","",'Résultats élèves'!G365)</f>
        <v/>
      </c>
      <c r="S373" s="219" t="str">
        <f>IF(OR(AND('Résultats élèves'!G365&gt;=$E$4,'Résultats élèves'!G365&lt;=$E$5),'Résultats élèves'!G365="A"),'Groupes de besoin'!A373,"")</f>
        <v/>
      </c>
      <c r="T373" s="220" t="str">
        <f>IF(S373="","",'Résultats élèves'!G365)</f>
        <v/>
      </c>
      <c r="U373" s="221"/>
      <c r="V373" s="217" t="str">
        <f>IF(OR('Résultats élèves'!H365&lt;$E$4,'Résultats élèves'!H365="A"),'Groupes de besoin'!A373,"")</f>
        <v/>
      </c>
      <c r="W373" s="218" t="str">
        <f>IF(V373="","",'Résultats élèves'!H365)</f>
        <v/>
      </c>
      <c r="X373" s="219" t="str">
        <f>IF(OR(AND('Résultats élèves'!H365&gt;=$E$4,'Résultats élèves'!H365&lt;=$E$5),'Résultats élèves'!H365="A"),'Groupes de besoin'!A373,"")</f>
        <v/>
      </c>
      <c r="Y373" s="220" t="str">
        <f>IF(X373="","",'Résultats élèves'!H365)</f>
        <v/>
      </c>
      <c r="Z373" s="222"/>
      <c r="AA373" s="223">
        <f t="shared" si="7"/>
        <v>24</v>
      </c>
      <c r="AB373" s="224">
        <f t="shared" si="8"/>
        <v>20</v>
      </c>
      <c r="AC373" s="291" t="str">
        <f>IF(AA373&lt;$AA$9,#REF!,"")</f>
        <v/>
      </c>
      <c r="AD373" s="291"/>
      <c r="AE373" s="226"/>
      <c r="AF373" s="217" t="str">
        <f>IF(OR('Résultats élèves'!I365&lt;$E$4,'Résultats élèves'!I365="A"),'Groupes de besoin'!A373,"")</f>
        <v/>
      </c>
      <c r="AG373" s="218" t="str">
        <f>IF(AF373="","",'Résultats élèves'!I365)</f>
        <v/>
      </c>
      <c r="AH373" s="219" t="str">
        <f>IF(OR(AND('Résultats élèves'!I365&gt;=$E$4,'Résultats élèves'!I365&lt;=$E$5),'Résultats élèves'!I365="A"),'Groupes de besoin'!A373,"")</f>
        <v/>
      </c>
      <c r="AI373" s="220" t="str">
        <f>IF(AH373="","",'Résultats élèves'!I365)</f>
        <v/>
      </c>
      <c r="AJ373" s="221"/>
      <c r="AK373" s="217" t="str">
        <f>IF(OR('Résultats élèves'!J365&lt;$E$4,'Résultats élèves'!J365="A"),'Groupes de besoin'!A373,"")</f>
        <v/>
      </c>
      <c r="AL373" s="218" t="str">
        <f>IF(AK373="","",'Résultats élèves'!J365)</f>
        <v/>
      </c>
      <c r="AM373" s="219" t="str">
        <f>IF(OR(AND('Résultats élèves'!J365&gt;=$E$4,'Résultats élèves'!J365&lt;=$E$5),'Résultats élèves'!J365="A"),'Groupes de besoin'!A373,"")</f>
        <v/>
      </c>
      <c r="AN373" s="220" t="str">
        <f>IF(AM373="","",'Résultats élèves'!J365)</f>
        <v/>
      </c>
      <c r="AO373" s="221"/>
      <c r="AP373" s="217" t="str">
        <f>IF(OR('Résultats élèves'!K365&lt;$E$4,'Résultats élèves'!K365="A"),'Groupes de besoin'!A373,"")</f>
        <v/>
      </c>
      <c r="AQ373" s="218" t="str">
        <f>IF(AP373="","",'Résultats élèves'!K365)</f>
        <v/>
      </c>
      <c r="AR373" s="219" t="str">
        <f>IF(OR(AND('Résultats élèves'!K365&gt;=$E$4,'Résultats élèves'!K365&lt;=$E$5),'Résultats élèves'!K365="A"),'Groupes de besoin'!A373,"")</f>
        <v/>
      </c>
      <c r="AS373" s="220" t="str">
        <f>IF(AR373="","",'Résultats élèves'!K365)</f>
        <v/>
      </c>
      <c r="AT373" s="221"/>
      <c r="AU373" s="217" t="str">
        <f>IF(OR('Résultats élèves'!L365&lt;$E$4,'Résultats élèves'!L365="A"),'Groupes de besoin'!A373,"")</f>
        <v/>
      </c>
      <c r="AV373" s="218" t="str">
        <f>IF(AU373="","",'Résultats élèves'!L365)</f>
        <v/>
      </c>
      <c r="AW373" s="219" t="str">
        <f>IF(OR(AND('Résultats élèves'!L365&gt;=$E$4,'Résultats élèves'!L365&lt;=$E$5),'Résultats élèves'!L365="A"),'Groupes de besoin'!A373,"")</f>
        <v/>
      </c>
      <c r="AX373" s="220" t="str">
        <f>IF(AW373="","",'Résultats élèves'!L365)</f>
        <v/>
      </c>
      <c r="AY373" s="221"/>
      <c r="AZ373" s="217" t="str">
        <f>IF(OR('Résultats élèves'!M365&lt;$E$4,'Résultats élèves'!M365="A"),'Groupes de besoin'!A373,"")</f>
        <v/>
      </c>
      <c r="BA373" s="218" t="str">
        <f>IF(AZ373="","",'Résultats élèves'!M365)</f>
        <v/>
      </c>
      <c r="BB373" s="219" t="str">
        <f>IF(OR(AND('Résultats élèves'!M365&gt;=$E$4,'Résultats élèves'!M365&lt;=$E$5),'Résultats élèves'!M365="A"),'Groupes de besoin'!A373,"")</f>
        <v/>
      </c>
      <c r="BC373" s="220" t="str">
        <f>IF(BB373="","",'Résultats élèves'!M365)</f>
        <v/>
      </c>
    </row>
    <row r="374" spans="1:55" s="225" customFormat="1">
      <c r="A374" s="227" t="str">
        <f>IF(Accueil!F375="","",Accueil!F375)</f>
        <v/>
      </c>
      <c r="B374" s="217" t="str">
        <f>IF(OR('Résultats élèves'!D366&lt;$E$4,'Résultats élèves'!D366="A"),'Groupes de besoin'!A374,"")</f>
        <v/>
      </c>
      <c r="C374" s="218" t="str">
        <f>IF(B374="","",'Résultats élèves'!D366)</f>
        <v/>
      </c>
      <c r="D374" s="219" t="str">
        <f>IF(OR(AND('Résultats élèves'!D366&gt;=$E$4,'Résultats élèves'!D366&lt;=$E$5),'Résultats élèves'!D366="A"),'Groupes de besoin'!A374,"")</f>
        <v/>
      </c>
      <c r="E374" s="220" t="str">
        <f>IF(D374="","",'Résultats élèves'!D366)</f>
        <v/>
      </c>
      <c r="F374" s="221"/>
      <c r="G374" s="217" t="str">
        <f>IF(OR('Résultats élèves'!E366&lt;$E$4,'Résultats élèves'!E366="A"),'Groupes de besoin'!A374,"")</f>
        <v/>
      </c>
      <c r="H374" s="218" t="str">
        <f>IF(G374="","",'Résultats élèves'!E366)</f>
        <v/>
      </c>
      <c r="I374" s="219" t="str">
        <f>IF(OR(AND('Résultats élèves'!E366&gt;=$E$4,'Résultats élèves'!E366&lt;=$E$5),'Résultats élèves'!E366="A"),'Groupes de besoin'!A374,"")</f>
        <v/>
      </c>
      <c r="J374" s="220" t="str">
        <f>IF(I374="","",'Résultats élèves'!E366)</f>
        <v/>
      </c>
      <c r="K374" s="221"/>
      <c r="L374" s="217" t="str">
        <f>IF(OR('Résultats élèves'!F366&lt;$E$4,'Résultats élèves'!F366="A"),'Groupes de besoin'!A374,"")</f>
        <v/>
      </c>
      <c r="M374" s="218" t="str">
        <f>IF(L374="","",'Résultats élèves'!F366)</f>
        <v/>
      </c>
      <c r="N374" s="219" t="str">
        <f>IF(OR(AND('Résultats élèves'!F366&gt;=$E$4,'Résultats élèves'!F366&lt;=$E$5),'Résultats élèves'!F366="A"),'Groupes de besoin'!A374,"")</f>
        <v/>
      </c>
      <c r="O374" s="220" t="str">
        <f>IF(N374="","",'Résultats élèves'!F366)</f>
        <v/>
      </c>
      <c r="P374" s="221"/>
      <c r="Q374" s="217" t="str">
        <f>IF(OR('Résultats élèves'!G366&lt;$E$4,'Résultats élèves'!G366="A"),'Groupes de besoin'!A374,"")</f>
        <v/>
      </c>
      <c r="R374" s="218" t="str">
        <f>IF(Q374="","",'Résultats élèves'!G366)</f>
        <v/>
      </c>
      <c r="S374" s="219" t="str">
        <f>IF(OR(AND('Résultats élèves'!G366&gt;=$E$4,'Résultats élèves'!G366&lt;=$E$5),'Résultats élèves'!G366="A"),'Groupes de besoin'!A374,"")</f>
        <v/>
      </c>
      <c r="T374" s="220" t="str">
        <f>IF(S374="","",'Résultats élèves'!G366)</f>
        <v/>
      </c>
      <c r="U374" s="221"/>
      <c r="V374" s="217" t="str">
        <f>IF(OR('Résultats élèves'!H366&lt;$E$4,'Résultats élèves'!H366="A"),'Groupes de besoin'!A374,"")</f>
        <v/>
      </c>
      <c r="W374" s="218" t="str">
        <f>IF(V374="","",'Résultats élèves'!H366)</f>
        <v/>
      </c>
      <c r="X374" s="219" t="str">
        <f>IF(OR(AND('Résultats élèves'!H366&gt;=$E$4,'Résultats élèves'!H366&lt;=$E$5),'Résultats élèves'!H366="A"),'Groupes de besoin'!A374,"")</f>
        <v/>
      </c>
      <c r="Y374" s="220" t="str">
        <f>IF(X374="","",'Résultats élèves'!H366)</f>
        <v/>
      </c>
      <c r="Z374" s="222"/>
      <c r="AA374" s="223">
        <f t="shared" si="7"/>
        <v>24</v>
      </c>
      <c r="AB374" s="224">
        <f t="shared" si="8"/>
        <v>20</v>
      </c>
      <c r="AC374" s="291" t="str">
        <f>IF(AA374&lt;$AA$9,#REF!,"")</f>
        <v/>
      </c>
      <c r="AD374" s="291"/>
      <c r="AE374" s="226"/>
      <c r="AF374" s="217" t="str">
        <f>IF(OR('Résultats élèves'!I366&lt;$E$4,'Résultats élèves'!I366="A"),'Groupes de besoin'!A374,"")</f>
        <v/>
      </c>
      <c r="AG374" s="218" t="str">
        <f>IF(AF374="","",'Résultats élèves'!I366)</f>
        <v/>
      </c>
      <c r="AH374" s="219" t="str">
        <f>IF(OR(AND('Résultats élèves'!I366&gt;=$E$4,'Résultats élèves'!I366&lt;=$E$5),'Résultats élèves'!I366="A"),'Groupes de besoin'!A374,"")</f>
        <v/>
      </c>
      <c r="AI374" s="220" t="str">
        <f>IF(AH374="","",'Résultats élèves'!I366)</f>
        <v/>
      </c>
      <c r="AJ374" s="221"/>
      <c r="AK374" s="217" t="str">
        <f>IF(OR('Résultats élèves'!J366&lt;$E$4,'Résultats élèves'!J366="A"),'Groupes de besoin'!A374,"")</f>
        <v/>
      </c>
      <c r="AL374" s="218" t="str">
        <f>IF(AK374="","",'Résultats élèves'!J366)</f>
        <v/>
      </c>
      <c r="AM374" s="219" t="str">
        <f>IF(OR(AND('Résultats élèves'!J366&gt;=$E$4,'Résultats élèves'!J366&lt;=$E$5),'Résultats élèves'!J366="A"),'Groupes de besoin'!A374,"")</f>
        <v/>
      </c>
      <c r="AN374" s="220" t="str">
        <f>IF(AM374="","",'Résultats élèves'!J366)</f>
        <v/>
      </c>
      <c r="AO374" s="221"/>
      <c r="AP374" s="217" t="str">
        <f>IF(OR('Résultats élèves'!K366&lt;$E$4,'Résultats élèves'!K366="A"),'Groupes de besoin'!A374,"")</f>
        <v/>
      </c>
      <c r="AQ374" s="218" t="str">
        <f>IF(AP374="","",'Résultats élèves'!K366)</f>
        <v/>
      </c>
      <c r="AR374" s="219" t="str">
        <f>IF(OR(AND('Résultats élèves'!K366&gt;=$E$4,'Résultats élèves'!K366&lt;=$E$5),'Résultats élèves'!K366="A"),'Groupes de besoin'!A374,"")</f>
        <v/>
      </c>
      <c r="AS374" s="220" t="str">
        <f>IF(AR374="","",'Résultats élèves'!K366)</f>
        <v/>
      </c>
      <c r="AT374" s="221"/>
      <c r="AU374" s="217" t="str">
        <f>IF(OR('Résultats élèves'!L366&lt;$E$4,'Résultats élèves'!L366="A"),'Groupes de besoin'!A374,"")</f>
        <v/>
      </c>
      <c r="AV374" s="218" t="str">
        <f>IF(AU374="","",'Résultats élèves'!L366)</f>
        <v/>
      </c>
      <c r="AW374" s="219" t="str">
        <f>IF(OR(AND('Résultats élèves'!L366&gt;=$E$4,'Résultats élèves'!L366&lt;=$E$5),'Résultats élèves'!L366="A"),'Groupes de besoin'!A374,"")</f>
        <v/>
      </c>
      <c r="AX374" s="220" t="str">
        <f>IF(AW374="","",'Résultats élèves'!L366)</f>
        <v/>
      </c>
      <c r="AY374" s="221"/>
      <c r="AZ374" s="217" t="str">
        <f>IF(OR('Résultats élèves'!M366&lt;$E$4,'Résultats élèves'!M366="A"),'Groupes de besoin'!A374,"")</f>
        <v/>
      </c>
      <c r="BA374" s="218" t="str">
        <f>IF(AZ374="","",'Résultats élèves'!M366)</f>
        <v/>
      </c>
      <c r="BB374" s="219" t="str">
        <f>IF(OR(AND('Résultats élèves'!M366&gt;=$E$4,'Résultats élèves'!M366&lt;=$E$5),'Résultats élèves'!M366="A"),'Groupes de besoin'!A374,"")</f>
        <v/>
      </c>
      <c r="BC374" s="220" t="str">
        <f>IF(BB374="","",'Résultats élèves'!M366)</f>
        <v/>
      </c>
    </row>
    <row r="375" spans="1:55" s="225" customFormat="1">
      <c r="A375" s="227" t="str">
        <f>IF(Accueil!F376="","",Accueil!F376)</f>
        <v/>
      </c>
      <c r="B375" s="217" t="str">
        <f>IF(OR('Résultats élèves'!D367&lt;$E$4,'Résultats élèves'!D367="A"),'Groupes de besoin'!A375,"")</f>
        <v/>
      </c>
      <c r="C375" s="218" t="str">
        <f>IF(B375="","",'Résultats élèves'!D367)</f>
        <v/>
      </c>
      <c r="D375" s="219" t="str">
        <f>IF(OR(AND('Résultats élèves'!D367&gt;=$E$4,'Résultats élèves'!D367&lt;=$E$5),'Résultats élèves'!D367="A"),'Groupes de besoin'!A375,"")</f>
        <v/>
      </c>
      <c r="E375" s="220" t="str">
        <f>IF(D375="","",'Résultats élèves'!D367)</f>
        <v/>
      </c>
      <c r="F375" s="221"/>
      <c r="G375" s="217" t="str">
        <f>IF(OR('Résultats élèves'!E367&lt;$E$4,'Résultats élèves'!E367="A"),'Groupes de besoin'!A375,"")</f>
        <v/>
      </c>
      <c r="H375" s="218" t="str">
        <f>IF(G375="","",'Résultats élèves'!E367)</f>
        <v/>
      </c>
      <c r="I375" s="219" t="str">
        <f>IF(OR(AND('Résultats élèves'!E367&gt;=$E$4,'Résultats élèves'!E367&lt;=$E$5),'Résultats élèves'!E367="A"),'Groupes de besoin'!A375,"")</f>
        <v/>
      </c>
      <c r="J375" s="220" t="str">
        <f>IF(I375="","",'Résultats élèves'!E367)</f>
        <v/>
      </c>
      <c r="K375" s="221"/>
      <c r="L375" s="217" t="str">
        <f>IF(OR('Résultats élèves'!F367&lt;$E$4,'Résultats élèves'!F367="A"),'Groupes de besoin'!A375,"")</f>
        <v/>
      </c>
      <c r="M375" s="218" t="str">
        <f>IF(L375="","",'Résultats élèves'!F367)</f>
        <v/>
      </c>
      <c r="N375" s="219" t="str">
        <f>IF(OR(AND('Résultats élèves'!F367&gt;=$E$4,'Résultats élèves'!F367&lt;=$E$5),'Résultats élèves'!F367="A"),'Groupes de besoin'!A375,"")</f>
        <v/>
      </c>
      <c r="O375" s="220" t="str">
        <f>IF(N375="","",'Résultats élèves'!F367)</f>
        <v/>
      </c>
      <c r="P375" s="221"/>
      <c r="Q375" s="217" t="str">
        <f>IF(OR('Résultats élèves'!G367&lt;$E$4,'Résultats élèves'!G367="A"),'Groupes de besoin'!A375,"")</f>
        <v/>
      </c>
      <c r="R375" s="218" t="str">
        <f>IF(Q375="","",'Résultats élèves'!G367)</f>
        <v/>
      </c>
      <c r="S375" s="219" t="str">
        <f>IF(OR(AND('Résultats élèves'!G367&gt;=$E$4,'Résultats élèves'!G367&lt;=$E$5),'Résultats élèves'!G367="A"),'Groupes de besoin'!A375,"")</f>
        <v/>
      </c>
      <c r="T375" s="220" t="str">
        <f>IF(S375="","",'Résultats élèves'!G367)</f>
        <v/>
      </c>
      <c r="U375" s="221"/>
      <c r="V375" s="217" t="str">
        <f>IF(OR('Résultats élèves'!H367&lt;$E$4,'Résultats élèves'!H367="A"),'Groupes de besoin'!A375,"")</f>
        <v/>
      </c>
      <c r="W375" s="218" t="str">
        <f>IF(V375="","",'Résultats élèves'!H367)</f>
        <v/>
      </c>
      <c r="X375" s="219" t="str">
        <f>IF(OR(AND('Résultats élèves'!H367&gt;=$E$4,'Résultats élèves'!H367&lt;=$E$5),'Résultats élèves'!H367="A"),'Groupes de besoin'!A375,"")</f>
        <v/>
      </c>
      <c r="Y375" s="220" t="str">
        <f>IF(X375="","",'Résultats élèves'!H367)</f>
        <v/>
      </c>
      <c r="Z375" s="222"/>
      <c r="AA375" s="223">
        <f t="shared" si="7"/>
        <v>24</v>
      </c>
      <c r="AB375" s="224">
        <f t="shared" si="8"/>
        <v>20</v>
      </c>
      <c r="AC375" s="291" t="str">
        <f>IF(AA375&lt;$AA$9,#REF!,"")</f>
        <v/>
      </c>
      <c r="AD375" s="291"/>
      <c r="AE375" s="226"/>
      <c r="AF375" s="217" t="str">
        <f>IF(OR('Résultats élèves'!I367&lt;$E$4,'Résultats élèves'!I367="A"),'Groupes de besoin'!A375,"")</f>
        <v/>
      </c>
      <c r="AG375" s="218" t="str">
        <f>IF(AF375="","",'Résultats élèves'!I367)</f>
        <v/>
      </c>
      <c r="AH375" s="219" t="str">
        <f>IF(OR(AND('Résultats élèves'!I367&gt;=$E$4,'Résultats élèves'!I367&lt;=$E$5),'Résultats élèves'!I367="A"),'Groupes de besoin'!A375,"")</f>
        <v/>
      </c>
      <c r="AI375" s="220" t="str">
        <f>IF(AH375="","",'Résultats élèves'!I367)</f>
        <v/>
      </c>
      <c r="AJ375" s="221"/>
      <c r="AK375" s="217" t="str">
        <f>IF(OR('Résultats élèves'!J367&lt;$E$4,'Résultats élèves'!J367="A"),'Groupes de besoin'!A375,"")</f>
        <v/>
      </c>
      <c r="AL375" s="218" t="str">
        <f>IF(AK375="","",'Résultats élèves'!J367)</f>
        <v/>
      </c>
      <c r="AM375" s="219" t="str">
        <f>IF(OR(AND('Résultats élèves'!J367&gt;=$E$4,'Résultats élèves'!J367&lt;=$E$5),'Résultats élèves'!J367="A"),'Groupes de besoin'!A375,"")</f>
        <v/>
      </c>
      <c r="AN375" s="220" t="str">
        <f>IF(AM375="","",'Résultats élèves'!J367)</f>
        <v/>
      </c>
      <c r="AO375" s="221"/>
      <c r="AP375" s="217" t="str">
        <f>IF(OR('Résultats élèves'!K367&lt;$E$4,'Résultats élèves'!K367="A"),'Groupes de besoin'!A375,"")</f>
        <v/>
      </c>
      <c r="AQ375" s="218" t="str">
        <f>IF(AP375="","",'Résultats élèves'!K367)</f>
        <v/>
      </c>
      <c r="AR375" s="219" t="str">
        <f>IF(OR(AND('Résultats élèves'!K367&gt;=$E$4,'Résultats élèves'!K367&lt;=$E$5),'Résultats élèves'!K367="A"),'Groupes de besoin'!A375,"")</f>
        <v/>
      </c>
      <c r="AS375" s="220" t="str">
        <f>IF(AR375="","",'Résultats élèves'!K367)</f>
        <v/>
      </c>
      <c r="AT375" s="221"/>
      <c r="AU375" s="217" t="str">
        <f>IF(OR('Résultats élèves'!L367&lt;$E$4,'Résultats élèves'!L367="A"),'Groupes de besoin'!A375,"")</f>
        <v/>
      </c>
      <c r="AV375" s="218" t="str">
        <f>IF(AU375="","",'Résultats élèves'!L367)</f>
        <v/>
      </c>
      <c r="AW375" s="219" t="str">
        <f>IF(OR(AND('Résultats élèves'!L367&gt;=$E$4,'Résultats élèves'!L367&lt;=$E$5),'Résultats élèves'!L367="A"),'Groupes de besoin'!A375,"")</f>
        <v/>
      </c>
      <c r="AX375" s="220" t="str">
        <f>IF(AW375="","",'Résultats élèves'!L367)</f>
        <v/>
      </c>
      <c r="AY375" s="221"/>
      <c r="AZ375" s="217" t="str">
        <f>IF(OR('Résultats élèves'!M367&lt;$E$4,'Résultats élèves'!M367="A"),'Groupes de besoin'!A375,"")</f>
        <v/>
      </c>
      <c r="BA375" s="218" t="str">
        <f>IF(AZ375="","",'Résultats élèves'!M367)</f>
        <v/>
      </c>
      <c r="BB375" s="219" t="str">
        <f>IF(OR(AND('Résultats élèves'!M367&gt;=$E$4,'Résultats élèves'!M367&lt;=$E$5),'Résultats élèves'!M367="A"),'Groupes de besoin'!A375,"")</f>
        <v/>
      </c>
      <c r="BC375" s="220" t="str">
        <f>IF(BB375="","",'Résultats élèves'!M367)</f>
        <v/>
      </c>
    </row>
    <row r="376" spans="1:55" s="225" customFormat="1">
      <c r="A376" s="227" t="str">
        <f>IF(Accueil!F377="","",Accueil!F377)</f>
        <v/>
      </c>
      <c r="B376" s="217" t="str">
        <f>IF(OR('Résultats élèves'!D368&lt;$E$4,'Résultats élèves'!D368="A"),'Groupes de besoin'!A376,"")</f>
        <v/>
      </c>
      <c r="C376" s="218" t="str">
        <f>IF(B376="","",'Résultats élèves'!D368)</f>
        <v/>
      </c>
      <c r="D376" s="219" t="str">
        <f>IF(OR(AND('Résultats élèves'!D368&gt;=$E$4,'Résultats élèves'!D368&lt;=$E$5),'Résultats élèves'!D368="A"),'Groupes de besoin'!A376,"")</f>
        <v/>
      </c>
      <c r="E376" s="220" t="str">
        <f>IF(D376="","",'Résultats élèves'!D368)</f>
        <v/>
      </c>
      <c r="F376" s="221"/>
      <c r="G376" s="217" t="str">
        <f>IF(OR('Résultats élèves'!E368&lt;$E$4,'Résultats élèves'!E368="A"),'Groupes de besoin'!A376,"")</f>
        <v/>
      </c>
      <c r="H376" s="218" t="str">
        <f>IF(G376="","",'Résultats élèves'!E368)</f>
        <v/>
      </c>
      <c r="I376" s="219" t="str">
        <f>IF(OR(AND('Résultats élèves'!E368&gt;=$E$4,'Résultats élèves'!E368&lt;=$E$5),'Résultats élèves'!E368="A"),'Groupes de besoin'!A376,"")</f>
        <v/>
      </c>
      <c r="J376" s="220" t="str">
        <f>IF(I376="","",'Résultats élèves'!E368)</f>
        <v/>
      </c>
      <c r="K376" s="221"/>
      <c r="L376" s="217" t="str">
        <f>IF(OR('Résultats élèves'!F368&lt;$E$4,'Résultats élèves'!F368="A"),'Groupes de besoin'!A376,"")</f>
        <v/>
      </c>
      <c r="M376" s="218" t="str">
        <f>IF(L376="","",'Résultats élèves'!F368)</f>
        <v/>
      </c>
      <c r="N376" s="219" t="str">
        <f>IF(OR(AND('Résultats élèves'!F368&gt;=$E$4,'Résultats élèves'!F368&lt;=$E$5),'Résultats élèves'!F368="A"),'Groupes de besoin'!A376,"")</f>
        <v/>
      </c>
      <c r="O376" s="220" t="str">
        <f>IF(N376="","",'Résultats élèves'!F368)</f>
        <v/>
      </c>
      <c r="P376" s="221"/>
      <c r="Q376" s="217" t="str">
        <f>IF(OR('Résultats élèves'!G368&lt;$E$4,'Résultats élèves'!G368="A"),'Groupes de besoin'!A376,"")</f>
        <v/>
      </c>
      <c r="R376" s="218" t="str">
        <f>IF(Q376="","",'Résultats élèves'!G368)</f>
        <v/>
      </c>
      <c r="S376" s="219" t="str">
        <f>IF(OR(AND('Résultats élèves'!G368&gt;=$E$4,'Résultats élèves'!G368&lt;=$E$5),'Résultats élèves'!G368="A"),'Groupes de besoin'!A376,"")</f>
        <v/>
      </c>
      <c r="T376" s="220" t="str">
        <f>IF(S376="","",'Résultats élèves'!G368)</f>
        <v/>
      </c>
      <c r="U376" s="221"/>
      <c r="V376" s="217" t="str">
        <f>IF(OR('Résultats élèves'!H368&lt;$E$4,'Résultats élèves'!H368="A"),'Groupes de besoin'!A376,"")</f>
        <v/>
      </c>
      <c r="W376" s="218" t="str">
        <f>IF(V376="","",'Résultats élèves'!H368)</f>
        <v/>
      </c>
      <c r="X376" s="219" t="str">
        <f>IF(OR(AND('Résultats élèves'!H368&gt;=$E$4,'Résultats élèves'!H368&lt;=$E$5),'Résultats élèves'!H368="A"),'Groupes de besoin'!A376,"")</f>
        <v/>
      </c>
      <c r="Y376" s="220" t="str">
        <f>IF(X376="","",'Résultats élèves'!H368)</f>
        <v/>
      </c>
      <c r="Z376" s="222"/>
      <c r="AA376" s="223">
        <f t="shared" si="7"/>
        <v>24</v>
      </c>
      <c r="AB376" s="224">
        <f t="shared" si="8"/>
        <v>20</v>
      </c>
      <c r="AC376" s="291" t="str">
        <f>IF(AA376&lt;$AA$9,#REF!,"")</f>
        <v/>
      </c>
      <c r="AD376" s="291"/>
      <c r="AE376" s="226"/>
      <c r="AF376" s="217" t="str">
        <f>IF(OR('Résultats élèves'!I368&lt;$E$4,'Résultats élèves'!I368="A"),'Groupes de besoin'!A376,"")</f>
        <v/>
      </c>
      <c r="AG376" s="218" t="str">
        <f>IF(AF376="","",'Résultats élèves'!I368)</f>
        <v/>
      </c>
      <c r="AH376" s="219" t="str">
        <f>IF(OR(AND('Résultats élèves'!I368&gt;=$E$4,'Résultats élèves'!I368&lt;=$E$5),'Résultats élèves'!I368="A"),'Groupes de besoin'!A376,"")</f>
        <v/>
      </c>
      <c r="AI376" s="220" t="str">
        <f>IF(AH376="","",'Résultats élèves'!I368)</f>
        <v/>
      </c>
      <c r="AJ376" s="221"/>
      <c r="AK376" s="217" t="str">
        <f>IF(OR('Résultats élèves'!J368&lt;$E$4,'Résultats élèves'!J368="A"),'Groupes de besoin'!A376,"")</f>
        <v/>
      </c>
      <c r="AL376" s="218" t="str">
        <f>IF(AK376="","",'Résultats élèves'!J368)</f>
        <v/>
      </c>
      <c r="AM376" s="219" t="str">
        <f>IF(OR(AND('Résultats élèves'!J368&gt;=$E$4,'Résultats élèves'!J368&lt;=$E$5),'Résultats élèves'!J368="A"),'Groupes de besoin'!A376,"")</f>
        <v/>
      </c>
      <c r="AN376" s="220" t="str">
        <f>IF(AM376="","",'Résultats élèves'!J368)</f>
        <v/>
      </c>
      <c r="AO376" s="221"/>
      <c r="AP376" s="217" t="str">
        <f>IF(OR('Résultats élèves'!K368&lt;$E$4,'Résultats élèves'!K368="A"),'Groupes de besoin'!A376,"")</f>
        <v/>
      </c>
      <c r="AQ376" s="218" t="str">
        <f>IF(AP376="","",'Résultats élèves'!K368)</f>
        <v/>
      </c>
      <c r="AR376" s="219" t="str">
        <f>IF(OR(AND('Résultats élèves'!K368&gt;=$E$4,'Résultats élèves'!K368&lt;=$E$5),'Résultats élèves'!K368="A"),'Groupes de besoin'!A376,"")</f>
        <v/>
      </c>
      <c r="AS376" s="220" t="str">
        <f>IF(AR376="","",'Résultats élèves'!K368)</f>
        <v/>
      </c>
      <c r="AT376" s="221"/>
      <c r="AU376" s="217" t="str">
        <f>IF(OR('Résultats élèves'!L368&lt;$E$4,'Résultats élèves'!L368="A"),'Groupes de besoin'!A376,"")</f>
        <v/>
      </c>
      <c r="AV376" s="218" t="str">
        <f>IF(AU376="","",'Résultats élèves'!L368)</f>
        <v/>
      </c>
      <c r="AW376" s="219" t="str">
        <f>IF(OR(AND('Résultats élèves'!L368&gt;=$E$4,'Résultats élèves'!L368&lt;=$E$5),'Résultats élèves'!L368="A"),'Groupes de besoin'!A376,"")</f>
        <v/>
      </c>
      <c r="AX376" s="220" t="str">
        <f>IF(AW376="","",'Résultats élèves'!L368)</f>
        <v/>
      </c>
      <c r="AY376" s="221"/>
      <c r="AZ376" s="217" t="str">
        <f>IF(OR('Résultats élèves'!M368&lt;$E$4,'Résultats élèves'!M368="A"),'Groupes de besoin'!A376,"")</f>
        <v/>
      </c>
      <c r="BA376" s="218" t="str">
        <f>IF(AZ376="","",'Résultats élèves'!M368)</f>
        <v/>
      </c>
      <c r="BB376" s="219" t="str">
        <f>IF(OR(AND('Résultats élèves'!M368&gt;=$E$4,'Résultats élèves'!M368&lt;=$E$5),'Résultats élèves'!M368="A"),'Groupes de besoin'!A376,"")</f>
        <v/>
      </c>
      <c r="BC376" s="220" t="str">
        <f>IF(BB376="","",'Résultats élèves'!M368)</f>
        <v/>
      </c>
    </row>
    <row r="377" spans="1:55" s="225" customFormat="1">
      <c r="A377" s="227" t="str">
        <f>IF(Accueil!F378="","",Accueil!F378)</f>
        <v/>
      </c>
      <c r="B377" s="217" t="str">
        <f>IF(OR('Résultats élèves'!D369&lt;$E$4,'Résultats élèves'!D369="A"),'Groupes de besoin'!A377,"")</f>
        <v/>
      </c>
      <c r="C377" s="218" t="str">
        <f>IF(B377="","",'Résultats élèves'!D369)</f>
        <v/>
      </c>
      <c r="D377" s="219" t="str">
        <f>IF(OR(AND('Résultats élèves'!D369&gt;=$E$4,'Résultats élèves'!D369&lt;=$E$5),'Résultats élèves'!D369="A"),'Groupes de besoin'!A377,"")</f>
        <v/>
      </c>
      <c r="E377" s="220" t="str">
        <f>IF(D377="","",'Résultats élèves'!D369)</f>
        <v/>
      </c>
      <c r="F377" s="221"/>
      <c r="G377" s="217" t="str">
        <f>IF(OR('Résultats élèves'!E369&lt;$E$4,'Résultats élèves'!E369="A"),'Groupes de besoin'!A377,"")</f>
        <v/>
      </c>
      <c r="H377" s="218" t="str">
        <f>IF(G377="","",'Résultats élèves'!E369)</f>
        <v/>
      </c>
      <c r="I377" s="219" t="str">
        <f>IF(OR(AND('Résultats élèves'!E369&gt;=$E$4,'Résultats élèves'!E369&lt;=$E$5),'Résultats élèves'!E369="A"),'Groupes de besoin'!A377,"")</f>
        <v/>
      </c>
      <c r="J377" s="220" t="str">
        <f>IF(I377="","",'Résultats élèves'!E369)</f>
        <v/>
      </c>
      <c r="K377" s="221"/>
      <c r="L377" s="217" t="str">
        <f>IF(OR('Résultats élèves'!F369&lt;$E$4,'Résultats élèves'!F369="A"),'Groupes de besoin'!A377,"")</f>
        <v/>
      </c>
      <c r="M377" s="218" t="str">
        <f>IF(L377="","",'Résultats élèves'!F369)</f>
        <v/>
      </c>
      <c r="N377" s="219" t="str">
        <f>IF(OR(AND('Résultats élèves'!F369&gt;=$E$4,'Résultats élèves'!F369&lt;=$E$5),'Résultats élèves'!F369="A"),'Groupes de besoin'!A377,"")</f>
        <v/>
      </c>
      <c r="O377" s="220" t="str">
        <f>IF(N377="","",'Résultats élèves'!F369)</f>
        <v/>
      </c>
      <c r="P377" s="221"/>
      <c r="Q377" s="217" t="str">
        <f>IF(OR('Résultats élèves'!G369&lt;$E$4,'Résultats élèves'!G369="A"),'Groupes de besoin'!A377,"")</f>
        <v/>
      </c>
      <c r="R377" s="218" t="str">
        <f>IF(Q377="","",'Résultats élèves'!G369)</f>
        <v/>
      </c>
      <c r="S377" s="219" t="str">
        <f>IF(OR(AND('Résultats élèves'!G369&gt;=$E$4,'Résultats élèves'!G369&lt;=$E$5),'Résultats élèves'!G369="A"),'Groupes de besoin'!A377,"")</f>
        <v/>
      </c>
      <c r="T377" s="220" t="str">
        <f>IF(S377="","",'Résultats élèves'!G369)</f>
        <v/>
      </c>
      <c r="U377" s="221"/>
      <c r="V377" s="217" t="str">
        <f>IF(OR('Résultats élèves'!H369&lt;$E$4,'Résultats élèves'!H369="A"),'Groupes de besoin'!A377,"")</f>
        <v/>
      </c>
      <c r="W377" s="218" t="str">
        <f>IF(V377="","",'Résultats élèves'!H369)</f>
        <v/>
      </c>
      <c r="X377" s="219" t="str">
        <f>IF(OR(AND('Résultats élèves'!H369&gt;=$E$4,'Résultats élèves'!H369&lt;=$E$5),'Résultats élèves'!H369="A"),'Groupes de besoin'!A377,"")</f>
        <v/>
      </c>
      <c r="Y377" s="220" t="str">
        <f>IF(X377="","",'Résultats élèves'!H369)</f>
        <v/>
      </c>
      <c r="Z377" s="222"/>
      <c r="AA377" s="223">
        <f t="shared" si="7"/>
        <v>24</v>
      </c>
      <c r="AB377" s="224">
        <f t="shared" si="8"/>
        <v>20</v>
      </c>
      <c r="AC377" s="291" t="str">
        <f>IF(AA377&lt;$AA$9,#REF!,"")</f>
        <v/>
      </c>
      <c r="AD377" s="291"/>
      <c r="AE377" s="226"/>
      <c r="AF377" s="217" t="str">
        <f>IF(OR('Résultats élèves'!I369&lt;$E$4,'Résultats élèves'!I369="A"),'Groupes de besoin'!A377,"")</f>
        <v/>
      </c>
      <c r="AG377" s="218" t="str">
        <f>IF(AF377="","",'Résultats élèves'!I369)</f>
        <v/>
      </c>
      <c r="AH377" s="219" t="str">
        <f>IF(OR(AND('Résultats élèves'!I369&gt;=$E$4,'Résultats élèves'!I369&lt;=$E$5),'Résultats élèves'!I369="A"),'Groupes de besoin'!A377,"")</f>
        <v/>
      </c>
      <c r="AI377" s="220" t="str">
        <f>IF(AH377="","",'Résultats élèves'!I369)</f>
        <v/>
      </c>
      <c r="AJ377" s="221"/>
      <c r="AK377" s="217" t="str">
        <f>IF(OR('Résultats élèves'!J369&lt;$E$4,'Résultats élèves'!J369="A"),'Groupes de besoin'!A377,"")</f>
        <v/>
      </c>
      <c r="AL377" s="218" t="str">
        <f>IF(AK377="","",'Résultats élèves'!J369)</f>
        <v/>
      </c>
      <c r="AM377" s="219" t="str">
        <f>IF(OR(AND('Résultats élèves'!J369&gt;=$E$4,'Résultats élèves'!J369&lt;=$E$5),'Résultats élèves'!J369="A"),'Groupes de besoin'!A377,"")</f>
        <v/>
      </c>
      <c r="AN377" s="220" t="str">
        <f>IF(AM377="","",'Résultats élèves'!J369)</f>
        <v/>
      </c>
      <c r="AO377" s="221"/>
      <c r="AP377" s="217" t="str">
        <f>IF(OR('Résultats élèves'!K369&lt;$E$4,'Résultats élèves'!K369="A"),'Groupes de besoin'!A377,"")</f>
        <v/>
      </c>
      <c r="AQ377" s="218" t="str">
        <f>IF(AP377="","",'Résultats élèves'!K369)</f>
        <v/>
      </c>
      <c r="AR377" s="219" t="str">
        <f>IF(OR(AND('Résultats élèves'!K369&gt;=$E$4,'Résultats élèves'!K369&lt;=$E$5),'Résultats élèves'!K369="A"),'Groupes de besoin'!A377,"")</f>
        <v/>
      </c>
      <c r="AS377" s="220" t="str">
        <f>IF(AR377="","",'Résultats élèves'!K369)</f>
        <v/>
      </c>
      <c r="AT377" s="221"/>
      <c r="AU377" s="217" t="str">
        <f>IF(OR('Résultats élèves'!L369&lt;$E$4,'Résultats élèves'!L369="A"),'Groupes de besoin'!A377,"")</f>
        <v/>
      </c>
      <c r="AV377" s="218" t="str">
        <f>IF(AU377="","",'Résultats élèves'!L369)</f>
        <v/>
      </c>
      <c r="AW377" s="219" t="str">
        <f>IF(OR(AND('Résultats élèves'!L369&gt;=$E$4,'Résultats élèves'!L369&lt;=$E$5),'Résultats élèves'!L369="A"),'Groupes de besoin'!A377,"")</f>
        <v/>
      </c>
      <c r="AX377" s="220" t="str">
        <f>IF(AW377="","",'Résultats élèves'!L369)</f>
        <v/>
      </c>
      <c r="AY377" s="221"/>
      <c r="AZ377" s="217" t="str">
        <f>IF(OR('Résultats élèves'!M369&lt;$E$4,'Résultats élèves'!M369="A"),'Groupes de besoin'!A377,"")</f>
        <v/>
      </c>
      <c r="BA377" s="218" t="str">
        <f>IF(AZ377="","",'Résultats élèves'!M369)</f>
        <v/>
      </c>
      <c r="BB377" s="219" t="str">
        <f>IF(OR(AND('Résultats élèves'!M369&gt;=$E$4,'Résultats élèves'!M369&lt;=$E$5),'Résultats élèves'!M369="A"),'Groupes de besoin'!A377,"")</f>
        <v/>
      </c>
      <c r="BC377" s="220" t="str">
        <f>IF(BB377="","",'Résultats élèves'!M369)</f>
        <v/>
      </c>
    </row>
    <row r="378" spans="1:55" s="225" customFormat="1">
      <c r="A378" s="227" t="str">
        <f>IF(Accueil!F379="","",Accueil!F379)</f>
        <v/>
      </c>
      <c r="B378" s="217" t="str">
        <f>IF(OR('Résultats élèves'!D370&lt;$E$4,'Résultats élèves'!D370="A"),'Groupes de besoin'!A378,"")</f>
        <v/>
      </c>
      <c r="C378" s="218" t="str">
        <f>IF(B378="","",'Résultats élèves'!D370)</f>
        <v/>
      </c>
      <c r="D378" s="219" t="str">
        <f>IF(OR(AND('Résultats élèves'!D370&gt;=$E$4,'Résultats élèves'!D370&lt;=$E$5),'Résultats élèves'!D370="A"),'Groupes de besoin'!A378,"")</f>
        <v/>
      </c>
      <c r="E378" s="220" t="str">
        <f>IF(D378="","",'Résultats élèves'!D370)</f>
        <v/>
      </c>
      <c r="F378" s="221"/>
      <c r="G378" s="217" t="str">
        <f>IF(OR('Résultats élèves'!E370&lt;$E$4,'Résultats élèves'!E370="A"),'Groupes de besoin'!A378,"")</f>
        <v/>
      </c>
      <c r="H378" s="218" t="str">
        <f>IF(G378="","",'Résultats élèves'!E370)</f>
        <v/>
      </c>
      <c r="I378" s="219" t="str">
        <f>IF(OR(AND('Résultats élèves'!E370&gt;=$E$4,'Résultats élèves'!E370&lt;=$E$5),'Résultats élèves'!E370="A"),'Groupes de besoin'!A378,"")</f>
        <v/>
      </c>
      <c r="J378" s="220" t="str">
        <f>IF(I378="","",'Résultats élèves'!E370)</f>
        <v/>
      </c>
      <c r="K378" s="221"/>
      <c r="L378" s="217" t="str">
        <f>IF(OR('Résultats élèves'!F370&lt;$E$4,'Résultats élèves'!F370="A"),'Groupes de besoin'!A378,"")</f>
        <v/>
      </c>
      <c r="M378" s="218" t="str">
        <f>IF(L378="","",'Résultats élèves'!F370)</f>
        <v/>
      </c>
      <c r="N378" s="219" t="str">
        <f>IF(OR(AND('Résultats élèves'!F370&gt;=$E$4,'Résultats élèves'!F370&lt;=$E$5),'Résultats élèves'!F370="A"),'Groupes de besoin'!A378,"")</f>
        <v/>
      </c>
      <c r="O378" s="220" t="str">
        <f>IF(N378="","",'Résultats élèves'!F370)</f>
        <v/>
      </c>
      <c r="P378" s="221"/>
      <c r="Q378" s="217" t="str">
        <f>IF(OR('Résultats élèves'!G370&lt;$E$4,'Résultats élèves'!G370="A"),'Groupes de besoin'!A378,"")</f>
        <v/>
      </c>
      <c r="R378" s="218" t="str">
        <f>IF(Q378="","",'Résultats élèves'!G370)</f>
        <v/>
      </c>
      <c r="S378" s="219" t="str">
        <f>IF(OR(AND('Résultats élèves'!G370&gt;=$E$4,'Résultats élèves'!G370&lt;=$E$5),'Résultats élèves'!G370="A"),'Groupes de besoin'!A378,"")</f>
        <v/>
      </c>
      <c r="T378" s="220" t="str">
        <f>IF(S378="","",'Résultats élèves'!G370)</f>
        <v/>
      </c>
      <c r="U378" s="221"/>
      <c r="V378" s="217" t="str">
        <f>IF(OR('Résultats élèves'!H370&lt;$E$4,'Résultats élèves'!H370="A"),'Groupes de besoin'!A378,"")</f>
        <v/>
      </c>
      <c r="W378" s="218" t="str">
        <f>IF(V378="","",'Résultats élèves'!H370)</f>
        <v/>
      </c>
      <c r="X378" s="219" t="str">
        <f>IF(OR(AND('Résultats élèves'!H370&gt;=$E$4,'Résultats élèves'!H370&lt;=$E$5),'Résultats élèves'!H370="A"),'Groupes de besoin'!A378,"")</f>
        <v/>
      </c>
      <c r="Y378" s="220" t="str">
        <f>IF(X378="","",'Résultats élèves'!H370)</f>
        <v/>
      </c>
      <c r="Z378" s="222"/>
      <c r="AA378" s="223">
        <f t="shared" si="7"/>
        <v>24</v>
      </c>
      <c r="AB378" s="224">
        <f t="shared" si="8"/>
        <v>20</v>
      </c>
      <c r="AC378" s="291" t="str">
        <f>IF(AA378&lt;$AA$9,#REF!,"")</f>
        <v/>
      </c>
      <c r="AD378" s="291"/>
      <c r="AE378" s="226"/>
      <c r="AF378" s="217" t="str">
        <f>IF(OR('Résultats élèves'!I370&lt;$E$4,'Résultats élèves'!I370="A"),'Groupes de besoin'!A378,"")</f>
        <v/>
      </c>
      <c r="AG378" s="218" t="str">
        <f>IF(AF378="","",'Résultats élèves'!I370)</f>
        <v/>
      </c>
      <c r="AH378" s="219" t="str">
        <f>IF(OR(AND('Résultats élèves'!I370&gt;=$E$4,'Résultats élèves'!I370&lt;=$E$5),'Résultats élèves'!I370="A"),'Groupes de besoin'!A378,"")</f>
        <v/>
      </c>
      <c r="AI378" s="220" t="str">
        <f>IF(AH378="","",'Résultats élèves'!I370)</f>
        <v/>
      </c>
      <c r="AJ378" s="221"/>
      <c r="AK378" s="217" t="str">
        <f>IF(OR('Résultats élèves'!J370&lt;$E$4,'Résultats élèves'!J370="A"),'Groupes de besoin'!A378,"")</f>
        <v/>
      </c>
      <c r="AL378" s="218" t="str">
        <f>IF(AK378="","",'Résultats élèves'!J370)</f>
        <v/>
      </c>
      <c r="AM378" s="219" t="str">
        <f>IF(OR(AND('Résultats élèves'!J370&gt;=$E$4,'Résultats élèves'!J370&lt;=$E$5),'Résultats élèves'!J370="A"),'Groupes de besoin'!A378,"")</f>
        <v/>
      </c>
      <c r="AN378" s="220" t="str">
        <f>IF(AM378="","",'Résultats élèves'!J370)</f>
        <v/>
      </c>
      <c r="AO378" s="221"/>
      <c r="AP378" s="217" t="str">
        <f>IF(OR('Résultats élèves'!K370&lt;$E$4,'Résultats élèves'!K370="A"),'Groupes de besoin'!A378,"")</f>
        <v/>
      </c>
      <c r="AQ378" s="218" t="str">
        <f>IF(AP378="","",'Résultats élèves'!K370)</f>
        <v/>
      </c>
      <c r="AR378" s="219" t="str">
        <f>IF(OR(AND('Résultats élèves'!K370&gt;=$E$4,'Résultats élèves'!K370&lt;=$E$5),'Résultats élèves'!K370="A"),'Groupes de besoin'!A378,"")</f>
        <v/>
      </c>
      <c r="AS378" s="220" t="str">
        <f>IF(AR378="","",'Résultats élèves'!K370)</f>
        <v/>
      </c>
      <c r="AT378" s="221"/>
      <c r="AU378" s="217" t="str">
        <f>IF(OR('Résultats élèves'!L370&lt;$E$4,'Résultats élèves'!L370="A"),'Groupes de besoin'!A378,"")</f>
        <v/>
      </c>
      <c r="AV378" s="218" t="str">
        <f>IF(AU378="","",'Résultats élèves'!L370)</f>
        <v/>
      </c>
      <c r="AW378" s="219" t="str">
        <f>IF(OR(AND('Résultats élèves'!L370&gt;=$E$4,'Résultats élèves'!L370&lt;=$E$5),'Résultats élèves'!L370="A"),'Groupes de besoin'!A378,"")</f>
        <v/>
      </c>
      <c r="AX378" s="220" t="str">
        <f>IF(AW378="","",'Résultats élèves'!L370)</f>
        <v/>
      </c>
      <c r="AY378" s="221"/>
      <c r="AZ378" s="217" t="str">
        <f>IF(OR('Résultats élèves'!M370&lt;$E$4,'Résultats élèves'!M370="A"),'Groupes de besoin'!A378,"")</f>
        <v/>
      </c>
      <c r="BA378" s="218" t="str">
        <f>IF(AZ378="","",'Résultats élèves'!M370)</f>
        <v/>
      </c>
      <c r="BB378" s="219" t="str">
        <f>IF(OR(AND('Résultats élèves'!M370&gt;=$E$4,'Résultats élèves'!M370&lt;=$E$5),'Résultats élèves'!M370="A"),'Groupes de besoin'!A378,"")</f>
        <v/>
      </c>
      <c r="BC378" s="220" t="str">
        <f>IF(BB378="","",'Résultats élèves'!M370)</f>
        <v/>
      </c>
    </row>
    <row r="379" spans="1:55" s="225" customFormat="1">
      <c r="A379" s="227" t="str">
        <f>IF(Accueil!F380="","",Accueil!F380)</f>
        <v/>
      </c>
      <c r="B379" s="217" t="str">
        <f>IF(OR('Résultats élèves'!D371&lt;$E$4,'Résultats élèves'!D371="A"),'Groupes de besoin'!A379,"")</f>
        <v/>
      </c>
      <c r="C379" s="218" t="str">
        <f>IF(B379="","",'Résultats élèves'!D371)</f>
        <v/>
      </c>
      <c r="D379" s="219" t="str">
        <f>IF(OR(AND('Résultats élèves'!D371&gt;=$E$4,'Résultats élèves'!D371&lt;=$E$5),'Résultats élèves'!D371="A"),'Groupes de besoin'!A379,"")</f>
        <v/>
      </c>
      <c r="E379" s="220" t="str">
        <f>IF(D379="","",'Résultats élèves'!D371)</f>
        <v/>
      </c>
      <c r="F379" s="221"/>
      <c r="G379" s="217" t="str">
        <f>IF(OR('Résultats élèves'!E371&lt;$E$4,'Résultats élèves'!E371="A"),'Groupes de besoin'!A379,"")</f>
        <v/>
      </c>
      <c r="H379" s="218" t="str">
        <f>IF(G379="","",'Résultats élèves'!E371)</f>
        <v/>
      </c>
      <c r="I379" s="219" t="str">
        <f>IF(OR(AND('Résultats élèves'!E371&gt;=$E$4,'Résultats élèves'!E371&lt;=$E$5),'Résultats élèves'!E371="A"),'Groupes de besoin'!A379,"")</f>
        <v/>
      </c>
      <c r="J379" s="220" t="str">
        <f>IF(I379="","",'Résultats élèves'!E371)</f>
        <v/>
      </c>
      <c r="K379" s="221"/>
      <c r="L379" s="217" t="str">
        <f>IF(OR('Résultats élèves'!F371&lt;$E$4,'Résultats élèves'!F371="A"),'Groupes de besoin'!A379,"")</f>
        <v/>
      </c>
      <c r="M379" s="218" t="str">
        <f>IF(L379="","",'Résultats élèves'!F371)</f>
        <v/>
      </c>
      <c r="N379" s="219" t="str">
        <f>IF(OR(AND('Résultats élèves'!F371&gt;=$E$4,'Résultats élèves'!F371&lt;=$E$5),'Résultats élèves'!F371="A"),'Groupes de besoin'!A379,"")</f>
        <v/>
      </c>
      <c r="O379" s="220" t="str">
        <f>IF(N379="","",'Résultats élèves'!F371)</f>
        <v/>
      </c>
      <c r="P379" s="221"/>
      <c r="Q379" s="217" t="str">
        <f>IF(OR('Résultats élèves'!G371&lt;$E$4,'Résultats élèves'!G371="A"),'Groupes de besoin'!A379,"")</f>
        <v/>
      </c>
      <c r="R379" s="218" t="str">
        <f>IF(Q379="","",'Résultats élèves'!G371)</f>
        <v/>
      </c>
      <c r="S379" s="219" t="str">
        <f>IF(OR(AND('Résultats élèves'!G371&gt;=$E$4,'Résultats élèves'!G371&lt;=$E$5),'Résultats élèves'!G371="A"),'Groupes de besoin'!A379,"")</f>
        <v/>
      </c>
      <c r="T379" s="220" t="str">
        <f>IF(S379="","",'Résultats élèves'!G371)</f>
        <v/>
      </c>
      <c r="U379" s="221"/>
      <c r="V379" s="217" t="str">
        <f>IF(OR('Résultats élèves'!H371&lt;$E$4,'Résultats élèves'!H371="A"),'Groupes de besoin'!A379,"")</f>
        <v/>
      </c>
      <c r="W379" s="218" t="str">
        <f>IF(V379="","",'Résultats élèves'!H371)</f>
        <v/>
      </c>
      <c r="X379" s="219" t="str">
        <f>IF(OR(AND('Résultats élèves'!H371&gt;=$E$4,'Résultats élèves'!H371&lt;=$E$5),'Résultats élèves'!H371="A"),'Groupes de besoin'!A379,"")</f>
        <v/>
      </c>
      <c r="Y379" s="220" t="str">
        <f>IF(X379="","",'Résultats élèves'!H371)</f>
        <v/>
      </c>
      <c r="Z379" s="222"/>
      <c r="AA379" s="223">
        <f t="shared" si="7"/>
        <v>24</v>
      </c>
      <c r="AB379" s="224">
        <f t="shared" si="8"/>
        <v>20</v>
      </c>
      <c r="AC379" s="291" t="str">
        <f>IF(AA379&lt;$AA$9,#REF!,"")</f>
        <v/>
      </c>
      <c r="AD379" s="291"/>
      <c r="AE379" s="226"/>
      <c r="AF379" s="217" t="str">
        <f>IF(OR('Résultats élèves'!I371&lt;$E$4,'Résultats élèves'!I371="A"),'Groupes de besoin'!A379,"")</f>
        <v/>
      </c>
      <c r="AG379" s="218" t="str">
        <f>IF(AF379="","",'Résultats élèves'!I371)</f>
        <v/>
      </c>
      <c r="AH379" s="219" t="str">
        <f>IF(OR(AND('Résultats élèves'!I371&gt;=$E$4,'Résultats élèves'!I371&lt;=$E$5),'Résultats élèves'!I371="A"),'Groupes de besoin'!A379,"")</f>
        <v/>
      </c>
      <c r="AI379" s="220" t="str">
        <f>IF(AH379="","",'Résultats élèves'!I371)</f>
        <v/>
      </c>
      <c r="AJ379" s="221"/>
      <c r="AK379" s="217" t="str">
        <f>IF(OR('Résultats élèves'!J371&lt;$E$4,'Résultats élèves'!J371="A"),'Groupes de besoin'!A379,"")</f>
        <v/>
      </c>
      <c r="AL379" s="218" t="str">
        <f>IF(AK379="","",'Résultats élèves'!J371)</f>
        <v/>
      </c>
      <c r="AM379" s="219" t="str">
        <f>IF(OR(AND('Résultats élèves'!J371&gt;=$E$4,'Résultats élèves'!J371&lt;=$E$5),'Résultats élèves'!J371="A"),'Groupes de besoin'!A379,"")</f>
        <v/>
      </c>
      <c r="AN379" s="220" t="str">
        <f>IF(AM379="","",'Résultats élèves'!J371)</f>
        <v/>
      </c>
      <c r="AO379" s="221"/>
      <c r="AP379" s="217" t="str">
        <f>IF(OR('Résultats élèves'!K371&lt;$E$4,'Résultats élèves'!K371="A"),'Groupes de besoin'!A379,"")</f>
        <v/>
      </c>
      <c r="AQ379" s="218" t="str">
        <f>IF(AP379="","",'Résultats élèves'!K371)</f>
        <v/>
      </c>
      <c r="AR379" s="219" t="str">
        <f>IF(OR(AND('Résultats élèves'!K371&gt;=$E$4,'Résultats élèves'!K371&lt;=$E$5),'Résultats élèves'!K371="A"),'Groupes de besoin'!A379,"")</f>
        <v/>
      </c>
      <c r="AS379" s="220" t="str">
        <f>IF(AR379="","",'Résultats élèves'!K371)</f>
        <v/>
      </c>
      <c r="AT379" s="221"/>
      <c r="AU379" s="217" t="str">
        <f>IF(OR('Résultats élèves'!L371&lt;$E$4,'Résultats élèves'!L371="A"),'Groupes de besoin'!A379,"")</f>
        <v/>
      </c>
      <c r="AV379" s="218" t="str">
        <f>IF(AU379="","",'Résultats élèves'!L371)</f>
        <v/>
      </c>
      <c r="AW379" s="219" t="str">
        <f>IF(OR(AND('Résultats élèves'!L371&gt;=$E$4,'Résultats élèves'!L371&lt;=$E$5),'Résultats élèves'!L371="A"),'Groupes de besoin'!A379,"")</f>
        <v/>
      </c>
      <c r="AX379" s="220" t="str">
        <f>IF(AW379="","",'Résultats élèves'!L371)</f>
        <v/>
      </c>
      <c r="AY379" s="221"/>
      <c r="AZ379" s="217" t="str">
        <f>IF(OR('Résultats élèves'!M371&lt;$E$4,'Résultats élèves'!M371="A"),'Groupes de besoin'!A379,"")</f>
        <v/>
      </c>
      <c r="BA379" s="218" t="str">
        <f>IF(AZ379="","",'Résultats élèves'!M371)</f>
        <v/>
      </c>
      <c r="BB379" s="219" t="str">
        <f>IF(OR(AND('Résultats élèves'!M371&gt;=$E$4,'Résultats élèves'!M371&lt;=$E$5),'Résultats élèves'!M371="A"),'Groupes de besoin'!A379,"")</f>
        <v/>
      </c>
      <c r="BC379" s="220" t="str">
        <f>IF(BB379="","",'Résultats élèves'!M371)</f>
        <v/>
      </c>
    </row>
    <row r="380" spans="1:55" s="225" customFormat="1">
      <c r="A380" s="227" t="str">
        <f>IF(Accueil!F381="","",Accueil!F381)</f>
        <v/>
      </c>
      <c r="B380" s="217" t="str">
        <f>IF(OR('Résultats élèves'!D372&lt;$E$4,'Résultats élèves'!D372="A"),'Groupes de besoin'!A380,"")</f>
        <v/>
      </c>
      <c r="C380" s="218" t="str">
        <f>IF(B380="","",'Résultats élèves'!D372)</f>
        <v/>
      </c>
      <c r="D380" s="219" t="str">
        <f>IF(OR(AND('Résultats élèves'!D372&gt;=$E$4,'Résultats élèves'!D372&lt;=$E$5),'Résultats élèves'!D372="A"),'Groupes de besoin'!A380,"")</f>
        <v/>
      </c>
      <c r="E380" s="220" t="str">
        <f>IF(D380="","",'Résultats élèves'!D372)</f>
        <v/>
      </c>
      <c r="F380" s="221"/>
      <c r="G380" s="217" t="str">
        <f>IF(OR('Résultats élèves'!E372&lt;$E$4,'Résultats élèves'!E372="A"),'Groupes de besoin'!A380,"")</f>
        <v/>
      </c>
      <c r="H380" s="218" t="str">
        <f>IF(G380="","",'Résultats élèves'!E372)</f>
        <v/>
      </c>
      <c r="I380" s="219" t="str">
        <f>IF(OR(AND('Résultats élèves'!E372&gt;=$E$4,'Résultats élèves'!E372&lt;=$E$5),'Résultats élèves'!E372="A"),'Groupes de besoin'!A380,"")</f>
        <v/>
      </c>
      <c r="J380" s="220" t="str">
        <f>IF(I380="","",'Résultats élèves'!E372)</f>
        <v/>
      </c>
      <c r="K380" s="221"/>
      <c r="L380" s="217" t="str">
        <f>IF(OR('Résultats élèves'!F372&lt;$E$4,'Résultats élèves'!F372="A"),'Groupes de besoin'!A380,"")</f>
        <v/>
      </c>
      <c r="M380" s="218" t="str">
        <f>IF(L380="","",'Résultats élèves'!F372)</f>
        <v/>
      </c>
      <c r="N380" s="219" t="str">
        <f>IF(OR(AND('Résultats élèves'!F372&gt;=$E$4,'Résultats élèves'!F372&lt;=$E$5),'Résultats élèves'!F372="A"),'Groupes de besoin'!A380,"")</f>
        <v/>
      </c>
      <c r="O380" s="220" t="str">
        <f>IF(N380="","",'Résultats élèves'!F372)</f>
        <v/>
      </c>
      <c r="P380" s="221"/>
      <c r="Q380" s="217" t="str">
        <f>IF(OR('Résultats élèves'!G372&lt;$E$4,'Résultats élèves'!G372="A"),'Groupes de besoin'!A380,"")</f>
        <v/>
      </c>
      <c r="R380" s="218" t="str">
        <f>IF(Q380="","",'Résultats élèves'!G372)</f>
        <v/>
      </c>
      <c r="S380" s="219" t="str">
        <f>IF(OR(AND('Résultats élèves'!G372&gt;=$E$4,'Résultats élèves'!G372&lt;=$E$5),'Résultats élèves'!G372="A"),'Groupes de besoin'!A380,"")</f>
        <v/>
      </c>
      <c r="T380" s="220" t="str">
        <f>IF(S380="","",'Résultats élèves'!G372)</f>
        <v/>
      </c>
      <c r="U380" s="221"/>
      <c r="V380" s="217" t="str">
        <f>IF(OR('Résultats élèves'!H372&lt;$E$4,'Résultats élèves'!H372="A"),'Groupes de besoin'!A380,"")</f>
        <v/>
      </c>
      <c r="W380" s="218" t="str">
        <f>IF(V380="","",'Résultats élèves'!H372)</f>
        <v/>
      </c>
      <c r="X380" s="219" t="str">
        <f>IF(OR(AND('Résultats élèves'!H372&gt;=$E$4,'Résultats élèves'!H372&lt;=$E$5),'Résultats élèves'!H372="A"),'Groupes de besoin'!A380,"")</f>
        <v/>
      </c>
      <c r="Y380" s="220" t="str">
        <f>IF(X380="","",'Résultats élèves'!H372)</f>
        <v/>
      </c>
      <c r="Z380" s="222"/>
      <c r="AA380" s="223">
        <f t="shared" si="7"/>
        <v>24</v>
      </c>
      <c r="AB380" s="224">
        <f t="shared" si="8"/>
        <v>20</v>
      </c>
      <c r="AC380" s="291" t="str">
        <f>IF(AA380&lt;$AA$9,#REF!,"")</f>
        <v/>
      </c>
      <c r="AD380" s="291"/>
      <c r="AE380" s="226"/>
      <c r="AF380" s="217" t="str">
        <f>IF(OR('Résultats élèves'!I372&lt;$E$4,'Résultats élèves'!I372="A"),'Groupes de besoin'!A380,"")</f>
        <v/>
      </c>
      <c r="AG380" s="218" t="str">
        <f>IF(AF380="","",'Résultats élèves'!I372)</f>
        <v/>
      </c>
      <c r="AH380" s="219" t="str">
        <f>IF(OR(AND('Résultats élèves'!I372&gt;=$E$4,'Résultats élèves'!I372&lt;=$E$5),'Résultats élèves'!I372="A"),'Groupes de besoin'!A380,"")</f>
        <v/>
      </c>
      <c r="AI380" s="220" t="str">
        <f>IF(AH380="","",'Résultats élèves'!I372)</f>
        <v/>
      </c>
      <c r="AJ380" s="221"/>
      <c r="AK380" s="217" t="str">
        <f>IF(OR('Résultats élèves'!J372&lt;$E$4,'Résultats élèves'!J372="A"),'Groupes de besoin'!A380,"")</f>
        <v/>
      </c>
      <c r="AL380" s="218" t="str">
        <f>IF(AK380="","",'Résultats élèves'!J372)</f>
        <v/>
      </c>
      <c r="AM380" s="219" t="str">
        <f>IF(OR(AND('Résultats élèves'!J372&gt;=$E$4,'Résultats élèves'!J372&lt;=$E$5),'Résultats élèves'!J372="A"),'Groupes de besoin'!A380,"")</f>
        <v/>
      </c>
      <c r="AN380" s="220" t="str">
        <f>IF(AM380="","",'Résultats élèves'!J372)</f>
        <v/>
      </c>
      <c r="AO380" s="221"/>
      <c r="AP380" s="217" t="str">
        <f>IF(OR('Résultats élèves'!K372&lt;$E$4,'Résultats élèves'!K372="A"),'Groupes de besoin'!A380,"")</f>
        <v/>
      </c>
      <c r="AQ380" s="218" t="str">
        <f>IF(AP380="","",'Résultats élèves'!K372)</f>
        <v/>
      </c>
      <c r="AR380" s="219" t="str">
        <f>IF(OR(AND('Résultats élèves'!K372&gt;=$E$4,'Résultats élèves'!K372&lt;=$E$5),'Résultats élèves'!K372="A"),'Groupes de besoin'!A380,"")</f>
        <v/>
      </c>
      <c r="AS380" s="220" t="str">
        <f>IF(AR380="","",'Résultats élèves'!K372)</f>
        <v/>
      </c>
      <c r="AT380" s="221"/>
      <c r="AU380" s="217" t="str">
        <f>IF(OR('Résultats élèves'!L372&lt;$E$4,'Résultats élèves'!L372="A"),'Groupes de besoin'!A380,"")</f>
        <v/>
      </c>
      <c r="AV380" s="218" t="str">
        <f>IF(AU380="","",'Résultats élèves'!L372)</f>
        <v/>
      </c>
      <c r="AW380" s="219" t="str">
        <f>IF(OR(AND('Résultats élèves'!L372&gt;=$E$4,'Résultats élèves'!L372&lt;=$E$5),'Résultats élèves'!L372="A"),'Groupes de besoin'!A380,"")</f>
        <v/>
      </c>
      <c r="AX380" s="220" t="str">
        <f>IF(AW380="","",'Résultats élèves'!L372)</f>
        <v/>
      </c>
      <c r="AY380" s="221"/>
      <c r="AZ380" s="217" t="str">
        <f>IF(OR('Résultats élèves'!M372&lt;$E$4,'Résultats élèves'!M372="A"),'Groupes de besoin'!A380,"")</f>
        <v/>
      </c>
      <c r="BA380" s="218" t="str">
        <f>IF(AZ380="","",'Résultats élèves'!M372)</f>
        <v/>
      </c>
      <c r="BB380" s="219" t="str">
        <f>IF(OR(AND('Résultats élèves'!M372&gt;=$E$4,'Résultats élèves'!M372&lt;=$E$5),'Résultats élèves'!M372="A"),'Groupes de besoin'!A380,"")</f>
        <v/>
      </c>
      <c r="BC380" s="220" t="str">
        <f>IF(BB380="","",'Résultats élèves'!M372)</f>
        <v/>
      </c>
    </row>
    <row r="381" spans="1:55" s="225" customFormat="1">
      <c r="A381" s="227" t="str">
        <f>IF(Accueil!F382="","",Accueil!F382)</f>
        <v/>
      </c>
      <c r="B381" s="217" t="str">
        <f>IF(OR('Résultats élèves'!D373&lt;$E$4,'Résultats élèves'!D373="A"),'Groupes de besoin'!A381,"")</f>
        <v/>
      </c>
      <c r="C381" s="218" t="str">
        <f>IF(B381="","",'Résultats élèves'!D373)</f>
        <v/>
      </c>
      <c r="D381" s="219" t="str">
        <f>IF(OR(AND('Résultats élèves'!D373&gt;=$E$4,'Résultats élèves'!D373&lt;=$E$5),'Résultats élèves'!D373="A"),'Groupes de besoin'!A381,"")</f>
        <v/>
      </c>
      <c r="E381" s="220" t="str">
        <f>IF(D381="","",'Résultats élèves'!D373)</f>
        <v/>
      </c>
      <c r="F381" s="221"/>
      <c r="G381" s="217" t="str">
        <f>IF(OR('Résultats élèves'!E373&lt;$E$4,'Résultats élèves'!E373="A"),'Groupes de besoin'!A381,"")</f>
        <v/>
      </c>
      <c r="H381" s="218" t="str">
        <f>IF(G381="","",'Résultats élèves'!E373)</f>
        <v/>
      </c>
      <c r="I381" s="219" t="str">
        <f>IF(OR(AND('Résultats élèves'!E373&gt;=$E$4,'Résultats élèves'!E373&lt;=$E$5),'Résultats élèves'!E373="A"),'Groupes de besoin'!A381,"")</f>
        <v/>
      </c>
      <c r="J381" s="220" t="str">
        <f>IF(I381="","",'Résultats élèves'!E373)</f>
        <v/>
      </c>
      <c r="K381" s="221"/>
      <c r="L381" s="217" t="str">
        <f>IF(OR('Résultats élèves'!F373&lt;$E$4,'Résultats élèves'!F373="A"),'Groupes de besoin'!A381,"")</f>
        <v/>
      </c>
      <c r="M381" s="218" t="str">
        <f>IF(L381="","",'Résultats élèves'!F373)</f>
        <v/>
      </c>
      <c r="N381" s="219" t="str">
        <f>IF(OR(AND('Résultats élèves'!F373&gt;=$E$4,'Résultats élèves'!F373&lt;=$E$5),'Résultats élèves'!F373="A"),'Groupes de besoin'!A381,"")</f>
        <v/>
      </c>
      <c r="O381" s="220" t="str">
        <f>IF(N381="","",'Résultats élèves'!F373)</f>
        <v/>
      </c>
      <c r="P381" s="221"/>
      <c r="Q381" s="217" t="str">
        <f>IF(OR('Résultats élèves'!G373&lt;$E$4,'Résultats élèves'!G373="A"),'Groupes de besoin'!A381,"")</f>
        <v/>
      </c>
      <c r="R381" s="218" t="str">
        <f>IF(Q381="","",'Résultats élèves'!G373)</f>
        <v/>
      </c>
      <c r="S381" s="219" t="str">
        <f>IF(OR(AND('Résultats élèves'!G373&gt;=$E$4,'Résultats élèves'!G373&lt;=$E$5),'Résultats élèves'!G373="A"),'Groupes de besoin'!A381,"")</f>
        <v/>
      </c>
      <c r="T381" s="220" t="str">
        <f>IF(S381="","",'Résultats élèves'!G373)</f>
        <v/>
      </c>
      <c r="U381" s="221"/>
      <c r="V381" s="217" t="str">
        <f>IF(OR('Résultats élèves'!H373&lt;$E$4,'Résultats élèves'!H373="A"),'Groupes de besoin'!A381,"")</f>
        <v/>
      </c>
      <c r="W381" s="218" t="str">
        <f>IF(V381="","",'Résultats élèves'!H373)</f>
        <v/>
      </c>
      <c r="X381" s="219" t="str">
        <f>IF(OR(AND('Résultats élèves'!H373&gt;=$E$4,'Résultats élèves'!H373&lt;=$E$5),'Résultats élèves'!H373="A"),'Groupes de besoin'!A381,"")</f>
        <v/>
      </c>
      <c r="Y381" s="220" t="str">
        <f>IF(X381="","",'Résultats élèves'!H373)</f>
        <v/>
      </c>
      <c r="Z381" s="222"/>
      <c r="AA381" s="223">
        <f t="shared" si="7"/>
        <v>24</v>
      </c>
      <c r="AB381" s="224">
        <f t="shared" si="8"/>
        <v>20</v>
      </c>
      <c r="AC381" s="291" t="str">
        <f>IF(AA381&lt;$AA$9,#REF!,"")</f>
        <v/>
      </c>
      <c r="AD381" s="291"/>
      <c r="AE381" s="226"/>
      <c r="AF381" s="217" t="str">
        <f>IF(OR('Résultats élèves'!I373&lt;$E$4,'Résultats élèves'!I373="A"),'Groupes de besoin'!A381,"")</f>
        <v/>
      </c>
      <c r="AG381" s="218" t="str">
        <f>IF(AF381="","",'Résultats élèves'!I373)</f>
        <v/>
      </c>
      <c r="AH381" s="219" t="str">
        <f>IF(OR(AND('Résultats élèves'!I373&gt;=$E$4,'Résultats élèves'!I373&lt;=$E$5),'Résultats élèves'!I373="A"),'Groupes de besoin'!A381,"")</f>
        <v/>
      </c>
      <c r="AI381" s="220" t="str">
        <f>IF(AH381="","",'Résultats élèves'!I373)</f>
        <v/>
      </c>
      <c r="AJ381" s="221"/>
      <c r="AK381" s="217" t="str">
        <f>IF(OR('Résultats élèves'!J373&lt;$E$4,'Résultats élèves'!J373="A"),'Groupes de besoin'!A381,"")</f>
        <v/>
      </c>
      <c r="AL381" s="218" t="str">
        <f>IF(AK381="","",'Résultats élèves'!J373)</f>
        <v/>
      </c>
      <c r="AM381" s="219" t="str">
        <f>IF(OR(AND('Résultats élèves'!J373&gt;=$E$4,'Résultats élèves'!J373&lt;=$E$5),'Résultats élèves'!J373="A"),'Groupes de besoin'!A381,"")</f>
        <v/>
      </c>
      <c r="AN381" s="220" t="str">
        <f>IF(AM381="","",'Résultats élèves'!J373)</f>
        <v/>
      </c>
      <c r="AO381" s="221"/>
      <c r="AP381" s="217" t="str">
        <f>IF(OR('Résultats élèves'!K373&lt;$E$4,'Résultats élèves'!K373="A"),'Groupes de besoin'!A381,"")</f>
        <v/>
      </c>
      <c r="AQ381" s="218" t="str">
        <f>IF(AP381="","",'Résultats élèves'!K373)</f>
        <v/>
      </c>
      <c r="AR381" s="219" t="str">
        <f>IF(OR(AND('Résultats élèves'!K373&gt;=$E$4,'Résultats élèves'!K373&lt;=$E$5),'Résultats élèves'!K373="A"),'Groupes de besoin'!A381,"")</f>
        <v/>
      </c>
      <c r="AS381" s="220" t="str">
        <f>IF(AR381="","",'Résultats élèves'!K373)</f>
        <v/>
      </c>
      <c r="AT381" s="221"/>
      <c r="AU381" s="217" t="str">
        <f>IF(OR('Résultats élèves'!L373&lt;$E$4,'Résultats élèves'!L373="A"),'Groupes de besoin'!A381,"")</f>
        <v/>
      </c>
      <c r="AV381" s="218" t="str">
        <f>IF(AU381="","",'Résultats élèves'!L373)</f>
        <v/>
      </c>
      <c r="AW381" s="219" t="str">
        <f>IF(OR(AND('Résultats élèves'!L373&gt;=$E$4,'Résultats élèves'!L373&lt;=$E$5),'Résultats élèves'!L373="A"),'Groupes de besoin'!A381,"")</f>
        <v/>
      </c>
      <c r="AX381" s="220" t="str">
        <f>IF(AW381="","",'Résultats élèves'!L373)</f>
        <v/>
      </c>
      <c r="AY381" s="221"/>
      <c r="AZ381" s="217" t="str">
        <f>IF(OR('Résultats élèves'!M373&lt;$E$4,'Résultats élèves'!M373="A"),'Groupes de besoin'!A381,"")</f>
        <v/>
      </c>
      <c r="BA381" s="218" t="str">
        <f>IF(AZ381="","",'Résultats élèves'!M373)</f>
        <v/>
      </c>
      <c r="BB381" s="219" t="str">
        <f>IF(OR(AND('Résultats élèves'!M373&gt;=$E$4,'Résultats élèves'!M373&lt;=$E$5),'Résultats élèves'!M373="A"),'Groupes de besoin'!A381,"")</f>
        <v/>
      </c>
      <c r="BC381" s="220" t="str">
        <f>IF(BB381="","",'Résultats élèves'!M373)</f>
        <v/>
      </c>
    </row>
    <row r="382" spans="1:55" s="225" customFormat="1">
      <c r="A382" s="227" t="str">
        <f>IF(Accueil!F383="","",Accueil!F383)</f>
        <v/>
      </c>
      <c r="B382" s="217" t="str">
        <f>IF(OR('Résultats élèves'!D374&lt;$E$4,'Résultats élèves'!D374="A"),'Groupes de besoin'!A382,"")</f>
        <v/>
      </c>
      <c r="C382" s="218" t="str">
        <f>IF(B382="","",'Résultats élèves'!D374)</f>
        <v/>
      </c>
      <c r="D382" s="219" t="str">
        <f>IF(OR(AND('Résultats élèves'!D374&gt;=$E$4,'Résultats élèves'!D374&lt;=$E$5),'Résultats élèves'!D374="A"),'Groupes de besoin'!A382,"")</f>
        <v/>
      </c>
      <c r="E382" s="220" t="str">
        <f>IF(D382="","",'Résultats élèves'!D374)</f>
        <v/>
      </c>
      <c r="F382" s="221"/>
      <c r="G382" s="217" t="str">
        <f>IF(OR('Résultats élèves'!E374&lt;$E$4,'Résultats élèves'!E374="A"),'Groupes de besoin'!A382,"")</f>
        <v/>
      </c>
      <c r="H382" s="218" t="str">
        <f>IF(G382="","",'Résultats élèves'!E374)</f>
        <v/>
      </c>
      <c r="I382" s="219" t="str">
        <f>IF(OR(AND('Résultats élèves'!E374&gt;=$E$4,'Résultats élèves'!E374&lt;=$E$5),'Résultats élèves'!E374="A"),'Groupes de besoin'!A382,"")</f>
        <v/>
      </c>
      <c r="J382" s="220" t="str">
        <f>IF(I382="","",'Résultats élèves'!E374)</f>
        <v/>
      </c>
      <c r="K382" s="221"/>
      <c r="L382" s="217" t="str">
        <f>IF(OR('Résultats élèves'!F374&lt;$E$4,'Résultats élèves'!F374="A"),'Groupes de besoin'!A382,"")</f>
        <v/>
      </c>
      <c r="M382" s="218" t="str">
        <f>IF(L382="","",'Résultats élèves'!F374)</f>
        <v/>
      </c>
      <c r="N382" s="219" t="str">
        <f>IF(OR(AND('Résultats élèves'!F374&gt;=$E$4,'Résultats élèves'!F374&lt;=$E$5),'Résultats élèves'!F374="A"),'Groupes de besoin'!A382,"")</f>
        <v/>
      </c>
      <c r="O382" s="220" t="str">
        <f>IF(N382="","",'Résultats élèves'!F374)</f>
        <v/>
      </c>
      <c r="P382" s="221"/>
      <c r="Q382" s="217" t="str">
        <f>IF(OR('Résultats élèves'!G374&lt;$E$4,'Résultats élèves'!G374="A"),'Groupes de besoin'!A382,"")</f>
        <v/>
      </c>
      <c r="R382" s="218" t="str">
        <f>IF(Q382="","",'Résultats élèves'!G374)</f>
        <v/>
      </c>
      <c r="S382" s="219" t="str">
        <f>IF(OR(AND('Résultats élèves'!G374&gt;=$E$4,'Résultats élèves'!G374&lt;=$E$5),'Résultats élèves'!G374="A"),'Groupes de besoin'!A382,"")</f>
        <v/>
      </c>
      <c r="T382" s="220" t="str">
        <f>IF(S382="","",'Résultats élèves'!G374)</f>
        <v/>
      </c>
      <c r="U382" s="221"/>
      <c r="V382" s="217" t="str">
        <f>IF(OR('Résultats élèves'!H374&lt;$E$4,'Résultats élèves'!H374="A"),'Groupes de besoin'!A382,"")</f>
        <v/>
      </c>
      <c r="W382" s="218" t="str">
        <f>IF(V382="","",'Résultats élèves'!H374)</f>
        <v/>
      </c>
      <c r="X382" s="219" t="str">
        <f>IF(OR(AND('Résultats élèves'!H374&gt;=$E$4,'Résultats élèves'!H374&lt;=$E$5),'Résultats élèves'!H374="A"),'Groupes de besoin'!A382,"")</f>
        <v/>
      </c>
      <c r="Y382" s="220" t="str">
        <f>IF(X382="","",'Résultats élèves'!H374)</f>
        <v/>
      </c>
      <c r="Z382" s="222"/>
      <c r="AA382" s="223">
        <f t="shared" si="7"/>
        <v>24</v>
      </c>
      <c r="AB382" s="224">
        <f t="shared" si="8"/>
        <v>20</v>
      </c>
      <c r="AC382" s="291" t="str">
        <f>IF(AA382&lt;$AA$9,#REF!,"")</f>
        <v/>
      </c>
      <c r="AD382" s="291"/>
      <c r="AE382" s="226"/>
      <c r="AF382" s="217" t="str">
        <f>IF(OR('Résultats élèves'!I374&lt;$E$4,'Résultats élèves'!I374="A"),'Groupes de besoin'!A382,"")</f>
        <v/>
      </c>
      <c r="AG382" s="218" t="str">
        <f>IF(AF382="","",'Résultats élèves'!I374)</f>
        <v/>
      </c>
      <c r="AH382" s="219" t="str">
        <f>IF(OR(AND('Résultats élèves'!I374&gt;=$E$4,'Résultats élèves'!I374&lt;=$E$5),'Résultats élèves'!I374="A"),'Groupes de besoin'!A382,"")</f>
        <v/>
      </c>
      <c r="AI382" s="220" t="str">
        <f>IF(AH382="","",'Résultats élèves'!I374)</f>
        <v/>
      </c>
      <c r="AJ382" s="221"/>
      <c r="AK382" s="217" t="str">
        <f>IF(OR('Résultats élèves'!J374&lt;$E$4,'Résultats élèves'!J374="A"),'Groupes de besoin'!A382,"")</f>
        <v/>
      </c>
      <c r="AL382" s="218" t="str">
        <f>IF(AK382="","",'Résultats élèves'!J374)</f>
        <v/>
      </c>
      <c r="AM382" s="219" t="str">
        <f>IF(OR(AND('Résultats élèves'!J374&gt;=$E$4,'Résultats élèves'!J374&lt;=$E$5),'Résultats élèves'!J374="A"),'Groupes de besoin'!A382,"")</f>
        <v/>
      </c>
      <c r="AN382" s="220" t="str">
        <f>IF(AM382="","",'Résultats élèves'!J374)</f>
        <v/>
      </c>
      <c r="AO382" s="221"/>
      <c r="AP382" s="217" t="str">
        <f>IF(OR('Résultats élèves'!K374&lt;$E$4,'Résultats élèves'!K374="A"),'Groupes de besoin'!A382,"")</f>
        <v/>
      </c>
      <c r="AQ382" s="218" t="str">
        <f>IF(AP382="","",'Résultats élèves'!K374)</f>
        <v/>
      </c>
      <c r="AR382" s="219" t="str">
        <f>IF(OR(AND('Résultats élèves'!K374&gt;=$E$4,'Résultats élèves'!K374&lt;=$E$5),'Résultats élèves'!K374="A"),'Groupes de besoin'!A382,"")</f>
        <v/>
      </c>
      <c r="AS382" s="220" t="str">
        <f>IF(AR382="","",'Résultats élèves'!K374)</f>
        <v/>
      </c>
      <c r="AT382" s="221"/>
      <c r="AU382" s="217" t="str">
        <f>IF(OR('Résultats élèves'!L374&lt;$E$4,'Résultats élèves'!L374="A"),'Groupes de besoin'!A382,"")</f>
        <v/>
      </c>
      <c r="AV382" s="218" t="str">
        <f>IF(AU382="","",'Résultats élèves'!L374)</f>
        <v/>
      </c>
      <c r="AW382" s="219" t="str">
        <f>IF(OR(AND('Résultats élèves'!L374&gt;=$E$4,'Résultats élèves'!L374&lt;=$E$5),'Résultats élèves'!L374="A"),'Groupes de besoin'!A382,"")</f>
        <v/>
      </c>
      <c r="AX382" s="220" t="str">
        <f>IF(AW382="","",'Résultats élèves'!L374)</f>
        <v/>
      </c>
      <c r="AY382" s="221"/>
      <c r="AZ382" s="217" t="str">
        <f>IF(OR('Résultats élèves'!M374&lt;$E$4,'Résultats élèves'!M374="A"),'Groupes de besoin'!A382,"")</f>
        <v/>
      </c>
      <c r="BA382" s="218" t="str">
        <f>IF(AZ382="","",'Résultats élèves'!M374)</f>
        <v/>
      </c>
      <c r="BB382" s="219" t="str">
        <f>IF(OR(AND('Résultats élèves'!M374&gt;=$E$4,'Résultats élèves'!M374&lt;=$E$5),'Résultats élèves'!M374="A"),'Groupes de besoin'!A382,"")</f>
        <v/>
      </c>
      <c r="BC382" s="220" t="str">
        <f>IF(BB382="","",'Résultats élèves'!M374)</f>
        <v/>
      </c>
    </row>
    <row r="383" spans="1:55" s="225" customFormat="1">
      <c r="A383" s="227" t="str">
        <f>IF(Accueil!F384="","",Accueil!F384)</f>
        <v/>
      </c>
      <c r="B383" s="217" t="str">
        <f>IF(OR('Résultats élèves'!D375&lt;$E$4,'Résultats élèves'!D375="A"),'Groupes de besoin'!A383,"")</f>
        <v/>
      </c>
      <c r="C383" s="218" t="str">
        <f>IF(B383="","",'Résultats élèves'!D375)</f>
        <v/>
      </c>
      <c r="D383" s="219" t="str">
        <f>IF(OR(AND('Résultats élèves'!D375&gt;=$E$4,'Résultats élèves'!D375&lt;=$E$5),'Résultats élèves'!D375="A"),'Groupes de besoin'!A383,"")</f>
        <v/>
      </c>
      <c r="E383" s="220" t="str">
        <f>IF(D383="","",'Résultats élèves'!D375)</f>
        <v/>
      </c>
      <c r="F383" s="221"/>
      <c r="G383" s="217" t="str">
        <f>IF(OR('Résultats élèves'!E375&lt;$E$4,'Résultats élèves'!E375="A"),'Groupes de besoin'!A383,"")</f>
        <v/>
      </c>
      <c r="H383" s="218" t="str">
        <f>IF(G383="","",'Résultats élèves'!E375)</f>
        <v/>
      </c>
      <c r="I383" s="219" t="str">
        <f>IF(OR(AND('Résultats élèves'!E375&gt;=$E$4,'Résultats élèves'!E375&lt;=$E$5),'Résultats élèves'!E375="A"),'Groupes de besoin'!A383,"")</f>
        <v/>
      </c>
      <c r="J383" s="220" t="str">
        <f>IF(I383="","",'Résultats élèves'!E375)</f>
        <v/>
      </c>
      <c r="K383" s="221"/>
      <c r="L383" s="217" t="str">
        <f>IF(OR('Résultats élèves'!F375&lt;$E$4,'Résultats élèves'!F375="A"),'Groupes de besoin'!A383,"")</f>
        <v/>
      </c>
      <c r="M383" s="218" t="str">
        <f>IF(L383="","",'Résultats élèves'!F375)</f>
        <v/>
      </c>
      <c r="N383" s="219" t="str">
        <f>IF(OR(AND('Résultats élèves'!F375&gt;=$E$4,'Résultats élèves'!F375&lt;=$E$5),'Résultats élèves'!F375="A"),'Groupes de besoin'!A383,"")</f>
        <v/>
      </c>
      <c r="O383" s="220" t="str">
        <f>IF(N383="","",'Résultats élèves'!F375)</f>
        <v/>
      </c>
      <c r="P383" s="221"/>
      <c r="Q383" s="217" t="str">
        <f>IF(OR('Résultats élèves'!G375&lt;$E$4,'Résultats élèves'!G375="A"),'Groupes de besoin'!A383,"")</f>
        <v/>
      </c>
      <c r="R383" s="218" t="str">
        <f>IF(Q383="","",'Résultats élèves'!G375)</f>
        <v/>
      </c>
      <c r="S383" s="219" t="str">
        <f>IF(OR(AND('Résultats élèves'!G375&gt;=$E$4,'Résultats élèves'!G375&lt;=$E$5),'Résultats élèves'!G375="A"),'Groupes de besoin'!A383,"")</f>
        <v/>
      </c>
      <c r="T383" s="220" t="str">
        <f>IF(S383="","",'Résultats élèves'!G375)</f>
        <v/>
      </c>
      <c r="U383" s="221"/>
      <c r="V383" s="217" t="str">
        <f>IF(OR('Résultats élèves'!H375&lt;$E$4,'Résultats élèves'!H375="A"),'Groupes de besoin'!A383,"")</f>
        <v/>
      </c>
      <c r="W383" s="218" t="str">
        <f>IF(V383="","",'Résultats élèves'!H375)</f>
        <v/>
      </c>
      <c r="X383" s="219" t="str">
        <f>IF(OR(AND('Résultats élèves'!H375&gt;=$E$4,'Résultats élèves'!H375&lt;=$E$5),'Résultats élèves'!H375="A"),'Groupes de besoin'!A383,"")</f>
        <v/>
      </c>
      <c r="Y383" s="220" t="str">
        <f>IF(X383="","",'Résultats élèves'!H375)</f>
        <v/>
      </c>
      <c r="Z383" s="222"/>
      <c r="AA383" s="223">
        <f t="shared" si="7"/>
        <v>24</v>
      </c>
      <c r="AB383" s="224">
        <f t="shared" si="8"/>
        <v>20</v>
      </c>
      <c r="AC383" s="291" t="str">
        <f>IF(AA383&lt;$AA$9,#REF!,"")</f>
        <v/>
      </c>
      <c r="AD383" s="291"/>
      <c r="AE383" s="226"/>
      <c r="AF383" s="217" t="str">
        <f>IF(OR('Résultats élèves'!I375&lt;$E$4,'Résultats élèves'!I375="A"),'Groupes de besoin'!A383,"")</f>
        <v/>
      </c>
      <c r="AG383" s="218" t="str">
        <f>IF(AF383="","",'Résultats élèves'!I375)</f>
        <v/>
      </c>
      <c r="AH383" s="219" t="str">
        <f>IF(OR(AND('Résultats élèves'!I375&gt;=$E$4,'Résultats élèves'!I375&lt;=$E$5),'Résultats élèves'!I375="A"),'Groupes de besoin'!A383,"")</f>
        <v/>
      </c>
      <c r="AI383" s="220" t="str">
        <f>IF(AH383="","",'Résultats élèves'!I375)</f>
        <v/>
      </c>
      <c r="AJ383" s="221"/>
      <c r="AK383" s="217" t="str">
        <f>IF(OR('Résultats élèves'!J375&lt;$E$4,'Résultats élèves'!J375="A"),'Groupes de besoin'!A383,"")</f>
        <v/>
      </c>
      <c r="AL383" s="218" t="str">
        <f>IF(AK383="","",'Résultats élèves'!J375)</f>
        <v/>
      </c>
      <c r="AM383" s="219" t="str">
        <f>IF(OR(AND('Résultats élèves'!J375&gt;=$E$4,'Résultats élèves'!J375&lt;=$E$5),'Résultats élèves'!J375="A"),'Groupes de besoin'!A383,"")</f>
        <v/>
      </c>
      <c r="AN383" s="220" t="str">
        <f>IF(AM383="","",'Résultats élèves'!J375)</f>
        <v/>
      </c>
      <c r="AO383" s="221"/>
      <c r="AP383" s="217" t="str">
        <f>IF(OR('Résultats élèves'!K375&lt;$E$4,'Résultats élèves'!K375="A"),'Groupes de besoin'!A383,"")</f>
        <v/>
      </c>
      <c r="AQ383" s="218" t="str">
        <f>IF(AP383="","",'Résultats élèves'!K375)</f>
        <v/>
      </c>
      <c r="AR383" s="219" t="str">
        <f>IF(OR(AND('Résultats élèves'!K375&gt;=$E$4,'Résultats élèves'!K375&lt;=$E$5),'Résultats élèves'!K375="A"),'Groupes de besoin'!A383,"")</f>
        <v/>
      </c>
      <c r="AS383" s="220" t="str">
        <f>IF(AR383="","",'Résultats élèves'!K375)</f>
        <v/>
      </c>
      <c r="AT383" s="221"/>
      <c r="AU383" s="217" t="str">
        <f>IF(OR('Résultats élèves'!L375&lt;$E$4,'Résultats élèves'!L375="A"),'Groupes de besoin'!A383,"")</f>
        <v/>
      </c>
      <c r="AV383" s="218" t="str">
        <f>IF(AU383="","",'Résultats élèves'!L375)</f>
        <v/>
      </c>
      <c r="AW383" s="219" t="str">
        <f>IF(OR(AND('Résultats élèves'!L375&gt;=$E$4,'Résultats élèves'!L375&lt;=$E$5),'Résultats élèves'!L375="A"),'Groupes de besoin'!A383,"")</f>
        <v/>
      </c>
      <c r="AX383" s="220" t="str">
        <f>IF(AW383="","",'Résultats élèves'!L375)</f>
        <v/>
      </c>
      <c r="AY383" s="221"/>
      <c r="AZ383" s="217" t="str">
        <f>IF(OR('Résultats élèves'!M375&lt;$E$4,'Résultats élèves'!M375="A"),'Groupes de besoin'!A383,"")</f>
        <v/>
      </c>
      <c r="BA383" s="218" t="str">
        <f>IF(AZ383="","",'Résultats élèves'!M375)</f>
        <v/>
      </c>
      <c r="BB383" s="219" t="str">
        <f>IF(OR(AND('Résultats élèves'!M375&gt;=$E$4,'Résultats élèves'!M375&lt;=$E$5),'Résultats élèves'!M375="A"),'Groupes de besoin'!A383,"")</f>
        <v/>
      </c>
      <c r="BC383" s="220" t="str">
        <f>IF(BB383="","",'Résultats élèves'!M375)</f>
        <v/>
      </c>
    </row>
    <row r="384" spans="1:55" s="225" customFormat="1">
      <c r="A384" s="227" t="str">
        <f>IF(Accueil!F385="","",Accueil!F385)</f>
        <v/>
      </c>
      <c r="B384" s="217" t="str">
        <f>IF(OR('Résultats élèves'!D376&lt;$E$4,'Résultats élèves'!D376="A"),'Groupes de besoin'!A384,"")</f>
        <v/>
      </c>
      <c r="C384" s="218" t="str">
        <f>IF(B384="","",'Résultats élèves'!D376)</f>
        <v/>
      </c>
      <c r="D384" s="219" t="str">
        <f>IF(OR(AND('Résultats élèves'!D376&gt;=$E$4,'Résultats élèves'!D376&lt;=$E$5),'Résultats élèves'!D376="A"),'Groupes de besoin'!A384,"")</f>
        <v/>
      </c>
      <c r="E384" s="220" t="str">
        <f>IF(D384="","",'Résultats élèves'!D376)</f>
        <v/>
      </c>
      <c r="F384" s="221"/>
      <c r="G384" s="217" t="str">
        <f>IF(OR('Résultats élèves'!E376&lt;$E$4,'Résultats élèves'!E376="A"),'Groupes de besoin'!A384,"")</f>
        <v/>
      </c>
      <c r="H384" s="218" t="str">
        <f>IF(G384="","",'Résultats élèves'!E376)</f>
        <v/>
      </c>
      <c r="I384" s="219" t="str">
        <f>IF(OR(AND('Résultats élèves'!E376&gt;=$E$4,'Résultats élèves'!E376&lt;=$E$5),'Résultats élèves'!E376="A"),'Groupes de besoin'!A384,"")</f>
        <v/>
      </c>
      <c r="J384" s="220" t="str">
        <f>IF(I384="","",'Résultats élèves'!E376)</f>
        <v/>
      </c>
      <c r="K384" s="221"/>
      <c r="L384" s="217" t="str">
        <f>IF(OR('Résultats élèves'!F376&lt;$E$4,'Résultats élèves'!F376="A"),'Groupes de besoin'!A384,"")</f>
        <v/>
      </c>
      <c r="M384" s="218" t="str">
        <f>IF(L384="","",'Résultats élèves'!F376)</f>
        <v/>
      </c>
      <c r="N384" s="219" t="str">
        <f>IF(OR(AND('Résultats élèves'!F376&gt;=$E$4,'Résultats élèves'!F376&lt;=$E$5),'Résultats élèves'!F376="A"),'Groupes de besoin'!A384,"")</f>
        <v/>
      </c>
      <c r="O384" s="220" t="str">
        <f>IF(N384="","",'Résultats élèves'!F376)</f>
        <v/>
      </c>
      <c r="P384" s="221"/>
      <c r="Q384" s="217" t="str">
        <f>IF(OR('Résultats élèves'!G376&lt;$E$4,'Résultats élèves'!G376="A"),'Groupes de besoin'!A384,"")</f>
        <v/>
      </c>
      <c r="R384" s="218" t="str">
        <f>IF(Q384="","",'Résultats élèves'!G376)</f>
        <v/>
      </c>
      <c r="S384" s="219" t="str">
        <f>IF(OR(AND('Résultats élèves'!G376&gt;=$E$4,'Résultats élèves'!G376&lt;=$E$5),'Résultats élèves'!G376="A"),'Groupes de besoin'!A384,"")</f>
        <v/>
      </c>
      <c r="T384" s="220" t="str">
        <f>IF(S384="","",'Résultats élèves'!G376)</f>
        <v/>
      </c>
      <c r="U384" s="221"/>
      <c r="V384" s="217" t="str">
        <f>IF(OR('Résultats élèves'!H376&lt;$E$4,'Résultats élèves'!H376="A"),'Groupes de besoin'!A384,"")</f>
        <v/>
      </c>
      <c r="W384" s="218" t="str">
        <f>IF(V384="","",'Résultats élèves'!H376)</f>
        <v/>
      </c>
      <c r="X384" s="219" t="str">
        <f>IF(OR(AND('Résultats élèves'!H376&gt;=$E$4,'Résultats élèves'!H376&lt;=$E$5),'Résultats élèves'!H376="A"),'Groupes de besoin'!A384,"")</f>
        <v/>
      </c>
      <c r="Y384" s="220" t="str">
        <f>IF(X384="","",'Résultats élèves'!H376)</f>
        <v/>
      </c>
      <c r="Z384" s="222"/>
      <c r="AA384" s="223">
        <f t="shared" si="7"/>
        <v>24</v>
      </c>
      <c r="AB384" s="224">
        <f t="shared" si="8"/>
        <v>20</v>
      </c>
      <c r="AC384" s="291" t="str">
        <f>IF(AA384&lt;$AA$9,#REF!,"")</f>
        <v/>
      </c>
      <c r="AD384" s="291"/>
      <c r="AE384" s="226"/>
      <c r="AF384" s="217" t="str">
        <f>IF(OR('Résultats élèves'!I376&lt;$E$4,'Résultats élèves'!I376="A"),'Groupes de besoin'!A384,"")</f>
        <v/>
      </c>
      <c r="AG384" s="218" t="str">
        <f>IF(AF384="","",'Résultats élèves'!I376)</f>
        <v/>
      </c>
      <c r="AH384" s="219" t="str">
        <f>IF(OR(AND('Résultats élèves'!I376&gt;=$E$4,'Résultats élèves'!I376&lt;=$E$5),'Résultats élèves'!I376="A"),'Groupes de besoin'!A384,"")</f>
        <v/>
      </c>
      <c r="AI384" s="220" t="str">
        <f>IF(AH384="","",'Résultats élèves'!I376)</f>
        <v/>
      </c>
      <c r="AJ384" s="221"/>
      <c r="AK384" s="217" t="str">
        <f>IF(OR('Résultats élèves'!J376&lt;$E$4,'Résultats élèves'!J376="A"),'Groupes de besoin'!A384,"")</f>
        <v/>
      </c>
      <c r="AL384" s="218" t="str">
        <f>IF(AK384="","",'Résultats élèves'!J376)</f>
        <v/>
      </c>
      <c r="AM384" s="219" t="str">
        <f>IF(OR(AND('Résultats élèves'!J376&gt;=$E$4,'Résultats élèves'!J376&lt;=$E$5),'Résultats élèves'!J376="A"),'Groupes de besoin'!A384,"")</f>
        <v/>
      </c>
      <c r="AN384" s="220" t="str">
        <f>IF(AM384="","",'Résultats élèves'!J376)</f>
        <v/>
      </c>
      <c r="AO384" s="221"/>
      <c r="AP384" s="217" t="str">
        <f>IF(OR('Résultats élèves'!K376&lt;$E$4,'Résultats élèves'!K376="A"),'Groupes de besoin'!A384,"")</f>
        <v/>
      </c>
      <c r="AQ384" s="218" t="str">
        <f>IF(AP384="","",'Résultats élèves'!K376)</f>
        <v/>
      </c>
      <c r="AR384" s="219" t="str">
        <f>IF(OR(AND('Résultats élèves'!K376&gt;=$E$4,'Résultats élèves'!K376&lt;=$E$5),'Résultats élèves'!K376="A"),'Groupes de besoin'!A384,"")</f>
        <v/>
      </c>
      <c r="AS384" s="220" t="str">
        <f>IF(AR384="","",'Résultats élèves'!K376)</f>
        <v/>
      </c>
      <c r="AT384" s="221"/>
      <c r="AU384" s="217" t="str">
        <f>IF(OR('Résultats élèves'!L376&lt;$E$4,'Résultats élèves'!L376="A"),'Groupes de besoin'!A384,"")</f>
        <v/>
      </c>
      <c r="AV384" s="218" t="str">
        <f>IF(AU384="","",'Résultats élèves'!L376)</f>
        <v/>
      </c>
      <c r="AW384" s="219" t="str">
        <f>IF(OR(AND('Résultats élèves'!L376&gt;=$E$4,'Résultats élèves'!L376&lt;=$E$5),'Résultats élèves'!L376="A"),'Groupes de besoin'!A384,"")</f>
        <v/>
      </c>
      <c r="AX384" s="220" t="str">
        <f>IF(AW384="","",'Résultats élèves'!L376)</f>
        <v/>
      </c>
      <c r="AY384" s="221"/>
      <c r="AZ384" s="217" t="str">
        <f>IF(OR('Résultats élèves'!M376&lt;$E$4,'Résultats élèves'!M376="A"),'Groupes de besoin'!A384,"")</f>
        <v/>
      </c>
      <c r="BA384" s="218" t="str">
        <f>IF(AZ384="","",'Résultats élèves'!M376)</f>
        <v/>
      </c>
      <c r="BB384" s="219" t="str">
        <f>IF(OR(AND('Résultats élèves'!M376&gt;=$E$4,'Résultats élèves'!M376&lt;=$E$5),'Résultats élèves'!M376="A"),'Groupes de besoin'!A384,"")</f>
        <v/>
      </c>
      <c r="BC384" s="220" t="str">
        <f>IF(BB384="","",'Résultats élèves'!M376)</f>
        <v/>
      </c>
    </row>
    <row r="385" spans="1:55" s="225" customFormat="1">
      <c r="A385" s="227" t="str">
        <f>IF(Accueil!F386="","",Accueil!F386)</f>
        <v/>
      </c>
      <c r="B385" s="217" t="str">
        <f>IF(OR('Résultats élèves'!D377&lt;$E$4,'Résultats élèves'!D377="A"),'Groupes de besoin'!A385,"")</f>
        <v/>
      </c>
      <c r="C385" s="218" t="str">
        <f>IF(B385="","",'Résultats élèves'!D377)</f>
        <v/>
      </c>
      <c r="D385" s="219" t="str">
        <f>IF(OR(AND('Résultats élèves'!D377&gt;=$E$4,'Résultats élèves'!D377&lt;=$E$5),'Résultats élèves'!D377="A"),'Groupes de besoin'!A385,"")</f>
        <v/>
      </c>
      <c r="E385" s="220" t="str">
        <f>IF(D385="","",'Résultats élèves'!D377)</f>
        <v/>
      </c>
      <c r="F385" s="221"/>
      <c r="G385" s="217" t="str">
        <f>IF(OR('Résultats élèves'!E377&lt;$E$4,'Résultats élèves'!E377="A"),'Groupes de besoin'!A385,"")</f>
        <v/>
      </c>
      <c r="H385" s="218" t="str">
        <f>IF(G385="","",'Résultats élèves'!E377)</f>
        <v/>
      </c>
      <c r="I385" s="219" t="str">
        <f>IF(OR(AND('Résultats élèves'!E377&gt;=$E$4,'Résultats élèves'!E377&lt;=$E$5),'Résultats élèves'!E377="A"),'Groupes de besoin'!A385,"")</f>
        <v/>
      </c>
      <c r="J385" s="220" t="str">
        <f>IF(I385="","",'Résultats élèves'!E377)</f>
        <v/>
      </c>
      <c r="K385" s="221"/>
      <c r="L385" s="217" t="str">
        <f>IF(OR('Résultats élèves'!F377&lt;$E$4,'Résultats élèves'!F377="A"),'Groupes de besoin'!A385,"")</f>
        <v/>
      </c>
      <c r="M385" s="218" t="str">
        <f>IF(L385="","",'Résultats élèves'!F377)</f>
        <v/>
      </c>
      <c r="N385" s="219" t="str">
        <f>IF(OR(AND('Résultats élèves'!F377&gt;=$E$4,'Résultats élèves'!F377&lt;=$E$5),'Résultats élèves'!F377="A"),'Groupes de besoin'!A385,"")</f>
        <v/>
      </c>
      <c r="O385" s="220" t="str">
        <f>IF(N385="","",'Résultats élèves'!F377)</f>
        <v/>
      </c>
      <c r="P385" s="221"/>
      <c r="Q385" s="217" t="str">
        <f>IF(OR('Résultats élèves'!G377&lt;$E$4,'Résultats élèves'!G377="A"),'Groupes de besoin'!A385,"")</f>
        <v/>
      </c>
      <c r="R385" s="218" t="str">
        <f>IF(Q385="","",'Résultats élèves'!G377)</f>
        <v/>
      </c>
      <c r="S385" s="219" t="str">
        <f>IF(OR(AND('Résultats élèves'!G377&gt;=$E$4,'Résultats élèves'!G377&lt;=$E$5),'Résultats élèves'!G377="A"),'Groupes de besoin'!A385,"")</f>
        <v/>
      </c>
      <c r="T385" s="220" t="str">
        <f>IF(S385="","",'Résultats élèves'!G377)</f>
        <v/>
      </c>
      <c r="U385" s="221"/>
      <c r="V385" s="217" t="str">
        <f>IF(OR('Résultats élèves'!H377&lt;$E$4,'Résultats élèves'!H377="A"),'Groupes de besoin'!A385,"")</f>
        <v/>
      </c>
      <c r="W385" s="218" t="str">
        <f>IF(V385="","",'Résultats élèves'!H377)</f>
        <v/>
      </c>
      <c r="X385" s="219" t="str">
        <f>IF(OR(AND('Résultats élèves'!H377&gt;=$E$4,'Résultats élèves'!H377&lt;=$E$5),'Résultats élèves'!H377="A"),'Groupes de besoin'!A385,"")</f>
        <v/>
      </c>
      <c r="Y385" s="220" t="str">
        <f>IF(X385="","",'Résultats élèves'!H377)</f>
        <v/>
      </c>
      <c r="Z385" s="222"/>
      <c r="AA385" s="223">
        <f t="shared" si="7"/>
        <v>24</v>
      </c>
      <c r="AB385" s="224">
        <f t="shared" si="8"/>
        <v>20</v>
      </c>
      <c r="AC385" s="291" t="str">
        <f>IF(AA385&lt;$AA$9,#REF!,"")</f>
        <v/>
      </c>
      <c r="AD385" s="291"/>
      <c r="AE385" s="226"/>
      <c r="AF385" s="217" t="str">
        <f>IF(OR('Résultats élèves'!I377&lt;$E$4,'Résultats élèves'!I377="A"),'Groupes de besoin'!A385,"")</f>
        <v/>
      </c>
      <c r="AG385" s="218" t="str">
        <f>IF(AF385="","",'Résultats élèves'!I377)</f>
        <v/>
      </c>
      <c r="AH385" s="219" t="str">
        <f>IF(OR(AND('Résultats élèves'!I377&gt;=$E$4,'Résultats élèves'!I377&lt;=$E$5),'Résultats élèves'!I377="A"),'Groupes de besoin'!A385,"")</f>
        <v/>
      </c>
      <c r="AI385" s="220" t="str">
        <f>IF(AH385="","",'Résultats élèves'!I377)</f>
        <v/>
      </c>
      <c r="AJ385" s="221"/>
      <c r="AK385" s="217" t="str">
        <f>IF(OR('Résultats élèves'!J377&lt;$E$4,'Résultats élèves'!J377="A"),'Groupes de besoin'!A385,"")</f>
        <v/>
      </c>
      <c r="AL385" s="218" t="str">
        <f>IF(AK385="","",'Résultats élèves'!J377)</f>
        <v/>
      </c>
      <c r="AM385" s="219" t="str">
        <f>IF(OR(AND('Résultats élèves'!J377&gt;=$E$4,'Résultats élèves'!J377&lt;=$E$5),'Résultats élèves'!J377="A"),'Groupes de besoin'!A385,"")</f>
        <v/>
      </c>
      <c r="AN385" s="220" t="str">
        <f>IF(AM385="","",'Résultats élèves'!J377)</f>
        <v/>
      </c>
      <c r="AO385" s="221"/>
      <c r="AP385" s="217" t="str">
        <f>IF(OR('Résultats élèves'!K377&lt;$E$4,'Résultats élèves'!K377="A"),'Groupes de besoin'!A385,"")</f>
        <v/>
      </c>
      <c r="AQ385" s="218" t="str">
        <f>IF(AP385="","",'Résultats élèves'!K377)</f>
        <v/>
      </c>
      <c r="AR385" s="219" t="str">
        <f>IF(OR(AND('Résultats élèves'!K377&gt;=$E$4,'Résultats élèves'!K377&lt;=$E$5),'Résultats élèves'!K377="A"),'Groupes de besoin'!A385,"")</f>
        <v/>
      </c>
      <c r="AS385" s="220" t="str">
        <f>IF(AR385="","",'Résultats élèves'!K377)</f>
        <v/>
      </c>
      <c r="AT385" s="221"/>
      <c r="AU385" s="217" t="str">
        <f>IF(OR('Résultats élèves'!L377&lt;$E$4,'Résultats élèves'!L377="A"),'Groupes de besoin'!A385,"")</f>
        <v/>
      </c>
      <c r="AV385" s="218" t="str">
        <f>IF(AU385="","",'Résultats élèves'!L377)</f>
        <v/>
      </c>
      <c r="AW385" s="219" t="str">
        <f>IF(OR(AND('Résultats élèves'!L377&gt;=$E$4,'Résultats élèves'!L377&lt;=$E$5),'Résultats élèves'!L377="A"),'Groupes de besoin'!A385,"")</f>
        <v/>
      </c>
      <c r="AX385" s="220" t="str">
        <f>IF(AW385="","",'Résultats élèves'!L377)</f>
        <v/>
      </c>
      <c r="AY385" s="221"/>
      <c r="AZ385" s="217" t="str">
        <f>IF(OR('Résultats élèves'!M377&lt;$E$4,'Résultats élèves'!M377="A"),'Groupes de besoin'!A385,"")</f>
        <v/>
      </c>
      <c r="BA385" s="218" t="str">
        <f>IF(AZ385="","",'Résultats élèves'!M377)</f>
        <v/>
      </c>
      <c r="BB385" s="219" t="str">
        <f>IF(OR(AND('Résultats élèves'!M377&gt;=$E$4,'Résultats élèves'!M377&lt;=$E$5),'Résultats élèves'!M377="A"),'Groupes de besoin'!A385,"")</f>
        <v/>
      </c>
      <c r="BC385" s="220" t="str">
        <f>IF(BB385="","",'Résultats élèves'!M377)</f>
        <v/>
      </c>
    </row>
    <row r="386" spans="1:55" s="225" customFormat="1">
      <c r="A386" s="227" t="str">
        <f>IF(Accueil!F387="","",Accueil!F387)</f>
        <v/>
      </c>
      <c r="B386" s="217" t="str">
        <f>IF(OR('Résultats élèves'!D378&lt;$E$4,'Résultats élèves'!D378="A"),'Groupes de besoin'!A386,"")</f>
        <v/>
      </c>
      <c r="C386" s="218" t="str">
        <f>IF(B386="","",'Résultats élèves'!D378)</f>
        <v/>
      </c>
      <c r="D386" s="219" t="str">
        <f>IF(OR(AND('Résultats élèves'!D378&gt;=$E$4,'Résultats élèves'!D378&lt;=$E$5),'Résultats élèves'!D378="A"),'Groupes de besoin'!A386,"")</f>
        <v/>
      </c>
      <c r="E386" s="220" t="str">
        <f>IF(D386="","",'Résultats élèves'!D378)</f>
        <v/>
      </c>
      <c r="F386" s="221"/>
      <c r="G386" s="217" t="str">
        <f>IF(OR('Résultats élèves'!E378&lt;$E$4,'Résultats élèves'!E378="A"),'Groupes de besoin'!A386,"")</f>
        <v/>
      </c>
      <c r="H386" s="218" t="str">
        <f>IF(G386="","",'Résultats élèves'!E378)</f>
        <v/>
      </c>
      <c r="I386" s="219" t="str">
        <f>IF(OR(AND('Résultats élèves'!E378&gt;=$E$4,'Résultats élèves'!E378&lt;=$E$5),'Résultats élèves'!E378="A"),'Groupes de besoin'!A386,"")</f>
        <v/>
      </c>
      <c r="J386" s="220" t="str">
        <f>IF(I386="","",'Résultats élèves'!E378)</f>
        <v/>
      </c>
      <c r="K386" s="221"/>
      <c r="L386" s="217" t="str">
        <f>IF(OR('Résultats élèves'!F378&lt;$E$4,'Résultats élèves'!F378="A"),'Groupes de besoin'!A386,"")</f>
        <v/>
      </c>
      <c r="M386" s="218" t="str">
        <f>IF(L386="","",'Résultats élèves'!F378)</f>
        <v/>
      </c>
      <c r="N386" s="219" t="str">
        <f>IF(OR(AND('Résultats élèves'!F378&gt;=$E$4,'Résultats élèves'!F378&lt;=$E$5),'Résultats élèves'!F378="A"),'Groupes de besoin'!A386,"")</f>
        <v/>
      </c>
      <c r="O386" s="220" t="str">
        <f>IF(N386="","",'Résultats élèves'!F378)</f>
        <v/>
      </c>
      <c r="P386" s="221"/>
      <c r="Q386" s="217" t="str">
        <f>IF(OR('Résultats élèves'!G378&lt;$E$4,'Résultats élèves'!G378="A"),'Groupes de besoin'!A386,"")</f>
        <v/>
      </c>
      <c r="R386" s="218" t="str">
        <f>IF(Q386="","",'Résultats élèves'!G378)</f>
        <v/>
      </c>
      <c r="S386" s="219" t="str">
        <f>IF(OR(AND('Résultats élèves'!G378&gt;=$E$4,'Résultats élèves'!G378&lt;=$E$5),'Résultats élèves'!G378="A"),'Groupes de besoin'!A386,"")</f>
        <v/>
      </c>
      <c r="T386" s="220" t="str">
        <f>IF(S386="","",'Résultats élèves'!G378)</f>
        <v/>
      </c>
      <c r="U386" s="221"/>
      <c r="V386" s="217" t="str">
        <f>IF(OR('Résultats élèves'!H378&lt;$E$4,'Résultats élèves'!H378="A"),'Groupes de besoin'!A386,"")</f>
        <v/>
      </c>
      <c r="W386" s="218" t="str">
        <f>IF(V386="","",'Résultats élèves'!H378)</f>
        <v/>
      </c>
      <c r="X386" s="219" t="str">
        <f>IF(OR(AND('Résultats élèves'!H378&gt;=$E$4,'Résultats élèves'!H378&lt;=$E$5),'Résultats élèves'!H378="A"),'Groupes de besoin'!A386,"")</f>
        <v/>
      </c>
      <c r="Y386" s="220" t="str">
        <f>IF(X386="","",'Résultats élèves'!H378)</f>
        <v/>
      </c>
      <c r="Z386" s="222"/>
      <c r="AA386" s="223">
        <f t="shared" si="7"/>
        <v>24</v>
      </c>
      <c r="AB386" s="224">
        <f t="shared" si="8"/>
        <v>20</v>
      </c>
      <c r="AC386" s="291" t="str">
        <f>IF(AA386&lt;$AA$9,#REF!,"")</f>
        <v/>
      </c>
      <c r="AD386" s="291"/>
      <c r="AE386" s="226"/>
      <c r="AF386" s="217" t="str">
        <f>IF(OR('Résultats élèves'!I378&lt;$E$4,'Résultats élèves'!I378="A"),'Groupes de besoin'!A386,"")</f>
        <v/>
      </c>
      <c r="AG386" s="218" t="str">
        <f>IF(AF386="","",'Résultats élèves'!I378)</f>
        <v/>
      </c>
      <c r="AH386" s="219" t="str">
        <f>IF(OR(AND('Résultats élèves'!I378&gt;=$E$4,'Résultats élèves'!I378&lt;=$E$5),'Résultats élèves'!I378="A"),'Groupes de besoin'!A386,"")</f>
        <v/>
      </c>
      <c r="AI386" s="220" t="str">
        <f>IF(AH386="","",'Résultats élèves'!I378)</f>
        <v/>
      </c>
      <c r="AJ386" s="221"/>
      <c r="AK386" s="217" t="str">
        <f>IF(OR('Résultats élèves'!J378&lt;$E$4,'Résultats élèves'!J378="A"),'Groupes de besoin'!A386,"")</f>
        <v/>
      </c>
      <c r="AL386" s="218" t="str">
        <f>IF(AK386="","",'Résultats élèves'!J378)</f>
        <v/>
      </c>
      <c r="AM386" s="219" t="str">
        <f>IF(OR(AND('Résultats élèves'!J378&gt;=$E$4,'Résultats élèves'!J378&lt;=$E$5),'Résultats élèves'!J378="A"),'Groupes de besoin'!A386,"")</f>
        <v/>
      </c>
      <c r="AN386" s="220" t="str">
        <f>IF(AM386="","",'Résultats élèves'!J378)</f>
        <v/>
      </c>
      <c r="AO386" s="221"/>
      <c r="AP386" s="217" t="str">
        <f>IF(OR('Résultats élèves'!K378&lt;$E$4,'Résultats élèves'!K378="A"),'Groupes de besoin'!A386,"")</f>
        <v/>
      </c>
      <c r="AQ386" s="218" t="str">
        <f>IF(AP386="","",'Résultats élèves'!K378)</f>
        <v/>
      </c>
      <c r="AR386" s="219" t="str">
        <f>IF(OR(AND('Résultats élèves'!K378&gt;=$E$4,'Résultats élèves'!K378&lt;=$E$5),'Résultats élèves'!K378="A"),'Groupes de besoin'!A386,"")</f>
        <v/>
      </c>
      <c r="AS386" s="220" t="str">
        <f>IF(AR386="","",'Résultats élèves'!K378)</f>
        <v/>
      </c>
      <c r="AT386" s="221"/>
      <c r="AU386" s="217" t="str">
        <f>IF(OR('Résultats élèves'!L378&lt;$E$4,'Résultats élèves'!L378="A"),'Groupes de besoin'!A386,"")</f>
        <v/>
      </c>
      <c r="AV386" s="218" t="str">
        <f>IF(AU386="","",'Résultats élèves'!L378)</f>
        <v/>
      </c>
      <c r="AW386" s="219" t="str">
        <f>IF(OR(AND('Résultats élèves'!L378&gt;=$E$4,'Résultats élèves'!L378&lt;=$E$5),'Résultats élèves'!L378="A"),'Groupes de besoin'!A386,"")</f>
        <v/>
      </c>
      <c r="AX386" s="220" t="str">
        <f>IF(AW386="","",'Résultats élèves'!L378)</f>
        <v/>
      </c>
      <c r="AY386" s="221"/>
      <c r="AZ386" s="217" t="str">
        <f>IF(OR('Résultats élèves'!M378&lt;$E$4,'Résultats élèves'!M378="A"),'Groupes de besoin'!A386,"")</f>
        <v/>
      </c>
      <c r="BA386" s="218" t="str">
        <f>IF(AZ386="","",'Résultats élèves'!M378)</f>
        <v/>
      </c>
      <c r="BB386" s="219" t="str">
        <f>IF(OR(AND('Résultats élèves'!M378&gt;=$E$4,'Résultats élèves'!M378&lt;=$E$5),'Résultats élèves'!M378="A"),'Groupes de besoin'!A386,"")</f>
        <v/>
      </c>
      <c r="BC386" s="220" t="str">
        <f>IF(BB386="","",'Résultats élèves'!M378)</f>
        <v/>
      </c>
    </row>
    <row r="387" spans="1:55" s="225" customFormat="1">
      <c r="A387" s="227" t="str">
        <f>IF(Accueil!F388="","",Accueil!F388)</f>
        <v/>
      </c>
      <c r="B387" s="217" t="str">
        <f>IF(OR('Résultats élèves'!D379&lt;$E$4,'Résultats élèves'!D379="A"),'Groupes de besoin'!A387,"")</f>
        <v/>
      </c>
      <c r="C387" s="218" t="str">
        <f>IF(B387="","",'Résultats élèves'!D379)</f>
        <v/>
      </c>
      <c r="D387" s="219" t="str">
        <f>IF(OR(AND('Résultats élèves'!D379&gt;=$E$4,'Résultats élèves'!D379&lt;=$E$5),'Résultats élèves'!D379="A"),'Groupes de besoin'!A387,"")</f>
        <v/>
      </c>
      <c r="E387" s="220" t="str">
        <f>IF(D387="","",'Résultats élèves'!D379)</f>
        <v/>
      </c>
      <c r="F387" s="221"/>
      <c r="G387" s="217" t="str">
        <f>IF(OR('Résultats élèves'!E379&lt;$E$4,'Résultats élèves'!E379="A"),'Groupes de besoin'!A387,"")</f>
        <v/>
      </c>
      <c r="H387" s="218" t="str">
        <f>IF(G387="","",'Résultats élèves'!E379)</f>
        <v/>
      </c>
      <c r="I387" s="219" t="str">
        <f>IF(OR(AND('Résultats élèves'!E379&gt;=$E$4,'Résultats élèves'!E379&lt;=$E$5),'Résultats élèves'!E379="A"),'Groupes de besoin'!A387,"")</f>
        <v/>
      </c>
      <c r="J387" s="220" t="str">
        <f>IF(I387="","",'Résultats élèves'!E379)</f>
        <v/>
      </c>
      <c r="K387" s="221"/>
      <c r="L387" s="217" t="str">
        <f>IF(OR('Résultats élèves'!F379&lt;$E$4,'Résultats élèves'!F379="A"),'Groupes de besoin'!A387,"")</f>
        <v/>
      </c>
      <c r="M387" s="218" t="str">
        <f>IF(L387="","",'Résultats élèves'!F379)</f>
        <v/>
      </c>
      <c r="N387" s="219" t="str">
        <f>IF(OR(AND('Résultats élèves'!F379&gt;=$E$4,'Résultats élèves'!F379&lt;=$E$5),'Résultats élèves'!F379="A"),'Groupes de besoin'!A387,"")</f>
        <v/>
      </c>
      <c r="O387" s="220" t="str">
        <f>IF(N387="","",'Résultats élèves'!F379)</f>
        <v/>
      </c>
      <c r="P387" s="221"/>
      <c r="Q387" s="217" t="str">
        <f>IF(OR('Résultats élèves'!G379&lt;$E$4,'Résultats élèves'!G379="A"),'Groupes de besoin'!A387,"")</f>
        <v/>
      </c>
      <c r="R387" s="218" t="str">
        <f>IF(Q387="","",'Résultats élèves'!G379)</f>
        <v/>
      </c>
      <c r="S387" s="219" t="str">
        <f>IF(OR(AND('Résultats élèves'!G379&gt;=$E$4,'Résultats élèves'!G379&lt;=$E$5),'Résultats élèves'!G379="A"),'Groupes de besoin'!A387,"")</f>
        <v/>
      </c>
      <c r="T387" s="220" t="str">
        <f>IF(S387="","",'Résultats élèves'!G379)</f>
        <v/>
      </c>
      <c r="U387" s="221"/>
      <c r="V387" s="217" t="str">
        <f>IF(OR('Résultats élèves'!H379&lt;$E$4,'Résultats élèves'!H379="A"),'Groupes de besoin'!A387,"")</f>
        <v/>
      </c>
      <c r="W387" s="218" t="str">
        <f>IF(V387="","",'Résultats élèves'!H379)</f>
        <v/>
      </c>
      <c r="X387" s="219" t="str">
        <f>IF(OR(AND('Résultats élèves'!H379&gt;=$E$4,'Résultats élèves'!H379&lt;=$E$5),'Résultats élèves'!H379="A"),'Groupes de besoin'!A387,"")</f>
        <v/>
      </c>
      <c r="Y387" s="220" t="str">
        <f>IF(X387="","",'Résultats élèves'!H379)</f>
        <v/>
      </c>
      <c r="Z387" s="222"/>
      <c r="AA387" s="223">
        <f t="shared" si="7"/>
        <v>24</v>
      </c>
      <c r="AB387" s="224">
        <f t="shared" si="8"/>
        <v>20</v>
      </c>
      <c r="AC387" s="291" t="str">
        <f>IF(AA387&lt;$AA$9,#REF!,"")</f>
        <v/>
      </c>
      <c r="AD387" s="291"/>
      <c r="AE387" s="226"/>
      <c r="AF387" s="217" t="str">
        <f>IF(OR('Résultats élèves'!I379&lt;$E$4,'Résultats élèves'!I379="A"),'Groupes de besoin'!A387,"")</f>
        <v/>
      </c>
      <c r="AG387" s="218" t="str">
        <f>IF(AF387="","",'Résultats élèves'!I379)</f>
        <v/>
      </c>
      <c r="AH387" s="219" t="str">
        <f>IF(OR(AND('Résultats élèves'!I379&gt;=$E$4,'Résultats élèves'!I379&lt;=$E$5),'Résultats élèves'!I379="A"),'Groupes de besoin'!A387,"")</f>
        <v/>
      </c>
      <c r="AI387" s="220" t="str">
        <f>IF(AH387="","",'Résultats élèves'!I379)</f>
        <v/>
      </c>
      <c r="AJ387" s="221"/>
      <c r="AK387" s="217" t="str">
        <f>IF(OR('Résultats élèves'!J379&lt;$E$4,'Résultats élèves'!J379="A"),'Groupes de besoin'!A387,"")</f>
        <v/>
      </c>
      <c r="AL387" s="218" t="str">
        <f>IF(AK387="","",'Résultats élèves'!J379)</f>
        <v/>
      </c>
      <c r="AM387" s="219" t="str">
        <f>IF(OR(AND('Résultats élèves'!J379&gt;=$E$4,'Résultats élèves'!J379&lt;=$E$5),'Résultats élèves'!J379="A"),'Groupes de besoin'!A387,"")</f>
        <v/>
      </c>
      <c r="AN387" s="220" t="str">
        <f>IF(AM387="","",'Résultats élèves'!J379)</f>
        <v/>
      </c>
      <c r="AO387" s="221"/>
      <c r="AP387" s="217" t="str">
        <f>IF(OR('Résultats élèves'!K379&lt;$E$4,'Résultats élèves'!K379="A"),'Groupes de besoin'!A387,"")</f>
        <v/>
      </c>
      <c r="AQ387" s="218" t="str">
        <f>IF(AP387="","",'Résultats élèves'!K379)</f>
        <v/>
      </c>
      <c r="AR387" s="219" t="str">
        <f>IF(OR(AND('Résultats élèves'!K379&gt;=$E$4,'Résultats élèves'!K379&lt;=$E$5),'Résultats élèves'!K379="A"),'Groupes de besoin'!A387,"")</f>
        <v/>
      </c>
      <c r="AS387" s="220" t="str">
        <f>IF(AR387="","",'Résultats élèves'!K379)</f>
        <v/>
      </c>
      <c r="AT387" s="221"/>
      <c r="AU387" s="217" t="str">
        <f>IF(OR('Résultats élèves'!L379&lt;$E$4,'Résultats élèves'!L379="A"),'Groupes de besoin'!A387,"")</f>
        <v/>
      </c>
      <c r="AV387" s="218" t="str">
        <f>IF(AU387="","",'Résultats élèves'!L379)</f>
        <v/>
      </c>
      <c r="AW387" s="219" t="str">
        <f>IF(OR(AND('Résultats élèves'!L379&gt;=$E$4,'Résultats élèves'!L379&lt;=$E$5),'Résultats élèves'!L379="A"),'Groupes de besoin'!A387,"")</f>
        <v/>
      </c>
      <c r="AX387" s="220" t="str">
        <f>IF(AW387="","",'Résultats élèves'!L379)</f>
        <v/>
      </c>
      <c r="AY387" s="221"/>
      <c r="AZ387" s="217" t="str">
        <f>IF(OR('Résultats élèves'!M379&lt;$E$4,'Résultats élèves'!M379="A"),'Groupes de besoin'!A387,"")</f>
        <v/>
      </c>
      <c r="BA387" s="218" t="str">
        <f>IF(AZ387="","",'Résultats élèves'!M379)</f>
        <v/>
      </c>
      <c r="BB387" s="219" t="str">
        <f>IF(OR(AND('Résultats élèves'!M379&gt;=$E$4,'Résultats élèves'!M379&lt;=$E$5),'Résultats élèves'!M379="A"),'Groupes de besoin'!A387,"")</f>
        <v/>
      </c>
      <c r="BC387" s="220" t="str">
        <f>IF(BB387="","",'Résultats élèves'!M379)</f>
        <v/>
      </c>
    </row>
    <row r="388" spans="1:55" s="225" customFormat="1">
      <c r="A388" s="227" t="str">
        <f>IF(Accueil!F389="","",Accueil!F389)</f>
        <v/>
      </c>
      <c r="B388" s="217" t="str">
        <f>IF(OR('Résultats élèves'!D380&lt;$E$4,'Résultats élèves'!D380="A"),'Groupes de besoin'!A388,"")</f>
        <v/>
      </c>
      <c r="C388" s="218" t="str">
        <f>IF(B388="","",'Résultats élèves'!D380)</f>
        <v/>
      </c>
      <c r="D388" s="219" t="str">
        <f>IF(OR(AND('Résultats élèves'!D380&gt;=$E$4,'Résultats élèves'!D380&lt;=$E$5),'Résultats élèves'!D380="A"),'Groupes de besoin'!A388,"")</f>
        <v/>
      </c>
      <c r="E388" s="220" t="str">
        <f>IF(D388="","",'Résultats élèves'!D380)</f>
        <v/>
      </c>
      <c r="F388" s="221"/>
      <c r="G388" s="217" t="str">
        <f>IF(OR('Résultats élèves'!E380&lt;$E$4,'Résultats élèves'!E380="A"),'Groupes de besoin'!A388,"")</f>
        <v/>
      </c>
      <c r="H388" s="218" t="str">
        <f>IF(G388="","",'Résultats élèves'!E380)</f>
        <v/>
      </c>
      <c r="I388" s="219" t="str">
        <f>IF(OR(AND('Résultats élèves'!E380&gt;=$E$4,'Résultats élèves'!E380&lt;=$E$5),'Résultats élèves'!E380="A"),'Groupes de besoin'!A388,"")</f>
        <v/>
      </c>
      <c r="J388" s="220" t="str">
        <f>IF(I388="","",'Résultats élèves'!E380)</f>
        <v/>
      </c>
      <c r="K388" s="221"/>
      <c r="L388" s="217" t="str">
        <f>IF(OR('Résultats élèves'!F380&lt;$E$4,'Résultats élèves'!F380="A"),'Groupes de besoin'!A388,"")</f>
        <v/>
      </c>
      <c r="M388" s="218" t="str">
        <f>IF(L388="","",'Résultats élèves'!F380)</f>
        <v/>
      </c>
      <c r="N388" s="219" t="str">
        <f>IF(OR(AND('Résultats élèves'!F380&gt;=$E$4,'Résultats élèves'!F380&lt;=$E$5),'Résultats élèves'!F380="A"),'Groupes de besoin'!A388,"")</f>
        <v/>
      </c>
      <c r="O388" s="220" t="str">
        <f>IF(N388="","",'Résultats élèves'!F380)</f>
        <v/>
      </c>
      <c r="P388" s="221"/>
      <c r="Q388" s="217" t="str">
        <f>IF(OR('Résultats élèves'!G380&lt;$E$4,'Résultats élèves'!G380="A"),'Groupes de besoin'!A388,"")</f>
        <v/>
      </c>
      <c r="R388" s="218" t="str">
        <f>IF(Q388="","",'Résultats élèves'!G380)</f>
        <v/>
      </c>
      <c r="S388" s="219" t="str">
        <f>IF(OR(AND('Résultats élèves'!G380&gt;=$E$4,'Résultats élèves'!G380&lt;=$E$5),'Résultats élèves'!G380="A"),'Groupes de besoin'!A388,"")</f>
        <v/>
      </c>
      <c r="T388" s="220" t="str">
        <f>IF(S388="","",'Résultats élèves'!G380)</f>
        <v/>
      </c>
      <c r="U388" s="221"/>
      <c r="V388" s="217" t="str">
        <f>IF(OR('Résultats élèves'!H380&lt;$E$4,'Résultats élèves'!H380="A"),'Groupes de besoin'!A388,"")</f>
        <v/>
      </c>
      <c r="W388" s="218" t="str">
        <f>IF(V388="","",'Résultats élèves'!H380)</f>
        <v/>
      </c>
      <c r="X388" s="219" t="str">
        <f>IF(OR(AND('Résultats élèves'!H380&gt;=$E$4,'Résultats élèves'!H380&lt;=$E$5),'Résultats élèves'!H380="A"),'Groupes de besoin'!A388,"")</f>
        <v/>
      </c>
      <c r="Y388" s="220" t="str">
        <f>IF(X388="","",'Résultats élèves'!H380)</f>
        <v/>
      </c>
      <c r="Z388" s="222"/>
      <c r="AA388" s="223">
        <f t="shared" si="7"/>
        <v>24</v>
      </c>
      <c r="AB388" s="224">
        <f t="shared" si="8"/>
        <v>20</v>
      </c>
      <c r="AC388" s="291" t="str">
        <f>IF(AA388&lt;$AA$9,#REF!,"")</f>
        <v/>
      </c>
      <c r="AD388" s="291"/>
      <c r="AE388" s="226"/>
      <c r="AF388" s="217" t="str">
        <f>IF(OR('Résultats élèves'!I380&lt;$E$4,'Résultats élèves'!I380="A"),'Groupes de besoin'!A388,"")</f>
        <v/>
      </c>
      <c r="AG388" s="218" t="str">
        <f>IF(AF388="","",'Résultats élèves'!I380)</f>
        <v/>
      </c>
      <c r="AH388" s="219" t="str">
        <f>IF(OR(AND('Résultats élèves'!I380&gt;=$E$4,'Résultats élèves'!I380&lt;=$E$5),'Résultats élèves'!I380="A"),'Groupes de besoin'!A388,"")</f>
        <v/>
      </c>
      <c r="AI388" s="220" t="str">
        <f>IF(AH388="","",'Résultats élèves'!I380)</f>
        <v/>
      </c>
      <c r="AJ388" s="221"/>
      <c r="AK388" s="217" t="str">
        <f>IF(OR('Résultats élèves'!J380&lt;$E$4,'Résultats élèves'!J380="A"),'Groupes de besoin'!A388,"")</f>
        <v/>
      </c>
      <c r="AL388" s="218" t="str">
        <f>IF(AK388="","",'Résultats élèves'!J380)</f>
        <v/>
      </c>
      <c r="AM388" s="219" t="str">
        <f>IF(OR(AND('Résultats élèves'!J380&gt;=$E$4,'Résultats élèves'!J380&lt;=$E$5),'Résultats élèves'!J380="A"),'Groupes de besoin'!A388,"")</f>
        <v/>
      </c>
      <c r="AN388" s="220" t="str">
        <f>IF(AM388="","",'Résultats élèves'!J380)</f>
        <v/>
      </c>
      <c r="AO388" s="221"/>
      <c r="AP388" s="217" t="str">
        <f>IF(OR('Résultats élèves'!K380&lt;$E$4,'Résultats élèves'!K380="A"),'Groupes de besoin'!A388,"")</f>
        <v/>
      </c>
      <c r="AQ388" s="218" t="str">
        <f>IF(AP388="","",'Résultats élèves'!K380)</f>
        <v/>
      </c>
      <c r="AR388" s="219" t="str">
        <f>IF(OR(AND('Résultats élèves'!K380&gt;=$E$4,'Résultats élèves'!K380&lt;=$E$5),'Résultats élèves'!K380="A"),'Groupes de besoin'!A388,"")</f>
        <v/>
      </c>
      <c r="AS388" s="220" t="str">
        <f>IF(AR388="","",'Résultats élèves'!K380)</f>
        <v/>
      </c>
      <c r="AT388" s="221"/>
      <c r="AU388" s="217" t="str">
        <f>IF(OR('Résultats élèves'!L380&lt;$E$4,'Résultats élèves'!L380="A"),'Groupes de besoin'!A388,"")</f>
        <v/>
      </c>
      <c r="AV388" s="218" t="str">
        <f>IF(AU388="","",'Résultats élèves'!L380)</f>
        <v/>
      </c>
      <c r="AW388" s="219" t="str">
        <f>IF(OR(AND('Résultats élèves'!L380&gt;=$E$4,'Résultats élèves'!L380&lt;=$E$5),'Résultats élèves'!L380="A"),'Groupes de besoin'!A388,"")</f>
        <v/>
      </c>
      <c r="AX388" s="220" t="str">
        <f>IF(AW388="","",'Résultats élèves'!L380)</f>
        <v/>
      </c>
      <c r="AY388" s="221"/>
      <c r="AZ388" s="217" t="str">
        <f>IF(OR('Résultats élèves'!M380&lt;$E$4,'Résultats élèves'!M380="A"),'Groupes de besoin'!A388,"")</f>
        <v/>
      </c>
      <c r="BA388" s="218" t="str">
        <f>IF(AZ388="","",'Résultats élèves'!M380)</f>
        <v/>
      </c>
      <c r="BB388" s="219" t="str">
        <f>IF(OR(AND('Résultats élèves'!M380&gt;=$E$4,'Résultats élèves'!M380&lt;=$E$5),'Résultats élèves'!M380="A"),'Groupes de besoin'!A388,"")</f>
        <v/>
      </c>
      <c r="BC388" s="220" t="str">
        <f>IF(BB388="","",'Résultats élèves'!M380)</f>
        <v/>
      </c>
    </row>
    <row r="389" spans="1:55" s="225" customFormat="1">
      <c r="A389" s="227" t="str">
        <f>IF(Accueil!F390="","",Accueil!F390)</f>
        <v/>
      </c>
      <c r="B389" s="217" t="str">
        <f>IF(OR('Résultats élèves'!D381&lt;$E$4,'Résultats élèves'!D381="A"),'Groupes de besoin'!A389,"")</f>
        <v/>
      </c>
      <c r="C389" s="218" t="str">
        <f>IF(B389="","",'Résultats élèves'!D381)</f>
        <v/>
      </c>
      <c r="D389" s="219" t="str">
        <f>IF(OR(AND('Résultats élèves'!D381&gt;=$E$4,'Résultats élèves'!D381&lt;=$E$5),'Résultats élèves'!D381="A"),'Groupes de besoin'!A389,"")</f>
        <v/>
      </c>
      <c r="E389" s="220" t="str">
        <f>IF(D389="","",'Résultats élèves'!D381)</f>
        <v/>
      </c>
      <c r="F389" s="221"/>
      <c r="G389" s="217" t="str">
        <f>IF(OR('Résultats élèves'!E381&lt;$E$4,'Résultats élèves'!E381="A"),'Groupes de besoin'!A389,"")</f>
        <v/>
      </c>
      <c r="H389" s="218" t="str">
        <f>IF(G389="","",'Résultats élèves'!E381)</f>
        <v/>
      </c>
      <c r="I389" s="219" t="str">
        <f>IF(OR(AND('Résultats élèves'!E381&gt;=$E$4,'Résultats élèves'!E381&lt;=$E$5),'Résultats élèves'!E381="A"),'Groupes de besoin'!A389,"")</f>
        <v/>
      </c>
      <c r="J389" s="220" t="str">
        <f>IF(I389="","",'Résultats élèves'!E381)</f>
        <v/>
      </c>
      <c r="K389" s="221"/>
      <c r="L389" s="217" t="str">
        <f>IF(OR('Résultats élèves'!F381&lt;$E$4,'Résultats élèves'!F381="A"),'Groupes de besoin'!A389,"")</f>
        <v/>
      </c>
      <c r="M389" s="218" t="str">
        <f>IF(L389="","",'Résultats élèves'!F381)</f>
        <v/>
      </c>
      <c r="N389" s="219" t="str">
        <f>IF(OR(AND('Résultats élèves'!F381&gt;=$E$4,'Résultats élèves'!F381&lt;=$E$5),'Résultats élèves'!F381="A"),'Groupes de besoin'!A389,"")</f>
        <v/>
      </c>
      <c r="O389" s="220" t="str">
        <f>IF(N389="","",'Résultats élèves'!F381)</f>
        <v/>
      </c>
      <c r="P389" s="221"/>
      <c r="Q389" s="217" t="str">
        <f>IF(OR('Résultats élèves'!G381&lt;$E$4,'Résultats élèves'!G381="A"),'Groupes de besoin'!A389,"")</f>
        <v/>
      </c>
      <c r="R389" s="218" t="str">
        <f>IF(Q389="","",'Résultats élèves'!G381)</f>
        <v/>
      </c>
      <c r="S389" s="219" t="str">
        <f>IF(OR(AND('Résultats élèves'!G381&gt;=$E$4,'Résultats élèves'!G381&lt;=$E$5),'Résultats élèves'!G381="A"),'Groupes de besoin'!A389,"")</f>
        <v/>
      </c>
      <c r="T389" s="220" t="str">
        <f>IF(S389="","",'Résultats élèves'!G381)</f>
        <v/>
      </c>
      <c r="U389" s="221"/>
      <c r="V389" s="217" t="str">
        <f>IF(OR('Résultats élèves'!H381&lt;$E$4,'Résultats élèves'!H381="A"),'Groupes de besoin'!A389,"")</f>
        <v/>
      </c>
      <c r="W389" s="218" t="str">
        <f>IF(V389="","",'Résultats élèves'!H381)</f>
        <v/>
      </c>
      <c r="X389" s="219" t="str">
        <f>IF(OR(AND('Résultats élèves'!H381&gt;=$E$4,'Résultats élèves'!H381&lt;=$E$5),'Résultats élèves'!H381="A"),'Groupes de besoin'!A389,"")</f>
        <v/>
      </c>
      <c r="Y389" s="220" t="str">
        <f>IF(X389="","",'Résultats élèves'!H381)</f>
        <v/>
      </c>
      <c r="Z389" s="222"/>
      <c r="AA389" s="223">
        <f t="shared" si="7"/>
        <v>24</v>
      </c>
      <c r="AB389" s="224">
        <f t="shared" si="8"/>
        <v>20</v>
      </c>
      <c r="AC389" s="291" t="str">
        <f>IF(AA389&lt;$AA$9,#REF!,"")</f>
        <v/>
      </c>
      <c r="AD389" s="291"/>
      <c r="AE389" s="226"/>
      <c r="AF389" s="217" t="str">
        <f>IF(OR('Résultats élèves'!I381&lt;$E$4,'Résultats élèves'!I381="A"),'Groupes de besoin'!A389,"")</f>
        <v/>
      </c>
      <c r="AG389" s="218" t="str">
        <f>IF(AF389="","",'Résultats élèves'!I381)</f>
        <v/>
      </c>
      <c r="AH389" s="219" t="str">
        <f>IF(OR(AND('Résultats élèves'!I381&gt;=$E$4,'Résultats élèves'!I381&lt;=$E$5),'Résultats élèves'!I381="A"),'Groupes de besoin'!A389,"")</f>
        <v/>
      </c>
      <c r="AI389" s="220" t="str">
        <f>IF(AH389="","",'Résultats élèves'!I381)</f>
        <v/>
      </c>
      <c r="AJ389" s="221"/>
      <c r="AK389" s="217" t="str">
        <f>IF(OR('Résultats élèves'!J381&lt;$E$4,'Résultats élèves'!J381="A"),'Groupes de besoin'!A389,"")</f>
        <v/>
      </c>
      <c r="AL389" s="218" t="str">
        <f>IF(AK389="","",'Résultats élèves'!J381)</f>
        <v/>
      </c>
      <c r="AM389" s="219" t="str">
        <f>IF(OR(AND('Résultats élèves'!J381&gt;=$E$4,'Résultats élèves'!J381&lt;=$E$5),'Résultats élèves'!J381="A"),'Groupes de besoin'!A389,"")</f>
        <v/>
      </c>
      <c r="AN389" s="220" t="str">
        <f>IF(AM389="","",'Résultats élèves'!J381)</f>
        <v/>
      </c>
      <c r="AO389" s="221"/>
      <c r="AP389" s="217" t="str">
        <f>IF(OR('Résultats élèves'!K381&lt;$E$4,'Résultats élèves'!K381="A"),'Groupes de besoin'!A389,"")</f>
        <v/>
      </c>
      <c r="AQ389" s="218" t="str">
        <f>IF(AP389="","",'Résultats élèves'!K381)</f>
        <v/>
      </c>
      <c r="AR389" s="219" t="str">
        <f>IF(OR(AND('Résultats élèves'!K381&gt;=$E$4,'Résultats élèves'!K381&lt;=$E$5),'Résultats élèves'!K381="A"),'Groupes de besoin'!A389,"")</f>
        <v/>
      </c>
      <c r="AS389" s="220" t="str">
        <f>IF(AR389="","",'Résultats élèves'!K381)</f>
        <v/>
      </c>
      <c r="AT389" s="221"/>
      <c r="AU389" s="217" t="str">
        <f>IF(OR('Résultats élèves'!L381&lt;$E$4,'Résultats élèves'!L381="A"),'Groupes de besoin'!A389,"")</f>
        <v/>
      </c>
      <c r="AV389" s="218" t="str">
        <f>IF(AU389="","",'Résultats élèves'!L381)</f>
        <v/>
      </c>
      <c r="AW389" s="219" t="str">
        <f>IF(OR(AND('Résultats élèves'!L381&gt;=$E$4,'Résultats élèves'!L381&lt;=$E$5),'Résultats élèves'!L381="A"),'Groupes de besoin'!A389,"")</f>
        <v/>
      </c>
      <c r="AX389" s="220" t="str">
        <f>IF(AW389="","",'Résultats élèves'!L381)</f>
        <v/>
      </c>
      <c r="AY389" s="221"/>
      <c r="AZ389" s="217" t="str">
        <f>IF(OR('Résultats élèves'!M381&lt;$E$4,'Résultats élèves'!M381="A"),'Groupes de besoin'!A389,"")</f>
        <v/>
      </c>
      <c r="BA389" s="218" t="str">
        <f>IF(AZ389="","",'Résultats élèves'!M381)</f>
        <v/>
      </c>
      <c r="BB389" s="219" t="str">
        <f>IF(OR(AND('Résultats élèves'!M381&gt;=$E$4,'Résultats élèves'!M381&lt;=$E$5),'Résultats élèves'!M381="A"),'Groupes de besoin'!A389,"")</f>
        <v/>
      </c>
      <c r="BC389" s="220" t="str">
        <f>IF(BB389="","",'Résultats élèves'!M381)</f>
        <v/>
      </c>
    </row>
    <row r="390" spans="1:55" s="225" customFormat="1">
      <c r="A390" s="227" t="str">
        <f>IF(Accueil!F391="","",Accueil!F391)</f>
        <v/>
      </c>
      <c r="B390" s="217" t="str">
        <f>IF(OR('Résultats élèves'!D382&lt;$E$4,'Résultats élèves'!D382="A"),'Groupes de besoin'!A390,"")</f>
        <v/>
      </c>
      <c r="C390" s="218" t="str">
        <f>IF(B390="","",'Résultats élèves'!D382)</f>
        <v/>
      </c>
      <c r="D390" s="219" t="str">
        <f>IF(OR(AND('Résultats élèves'!D382&gt;=$E$4,'Résultats élèves'!D382&lt;=$E$5),'Résultats élèves'!D382="A"),'Groupes de besoin'!A390,"")</f>
        <v/>
      </c>
      <c r="E390" s="220" t="str">
        <f>IF(D390="","",'Résultats élèves'!D382)</f>
        <v/>
      </c>
      <c r="F390" s="221"/>
      <c r="G390" s="217" t="str">
        <f>IF(OR('Résultats élèves'!E382&lt;$E$4,'Résultats élèves'!E382="A"),'Groupes de besoin'!A390,"")</f>
        <v/>
      </c>
      <c r="H390" s="218" t="str">
        <f>IF(G390="","",'Résultats élèves'!E382)</f>
        <v/>
      </c>
      <c r="I390" s="219" t="str">
        <f>IF(OR(AND('Résultats élèves'!E382&gt;=$E$4,'Résultats élèves'!E382&lt;=$E$5),'Résultats élèves'!E382="A"),'Groupes de besoin'!A390,"")</f>
        <v/>
      </c>
      <c r="J390" s="220" t="str">
        <f>IF(I390="","",'Résultats élèves'!E382)</f>
        <v/>
      </c>
      <c r="K390" s="221"/>
      <c r="L390" s="217" t="str">
        <f>IF(OR('Résultats élèves'!F382&lt;$E$4,'Résultats élèves'!F382="A"),'Groupes de besoin'!A390,"")</f>
        <v/>
      </c>
      <c r="M390" s="218" t="str">
        <f>IF(L390="","",'Résultats élèves'!F382)</f>
        <v/>
      </c>
      <c r="N390" s="219" t="str">
        <f>IF(OR(AND('Résultats élèves'!F382&gt;=$E$4,'Résultats élèves'!F382&lt;=$E$5),'Résultats élèves'!F382="A"),'Groupes de besoin'!A390,"")</f>
        <v/>
      </c>
      <c r="O390" s="220" t="str">
        <f>IF(N390="","",'Résultats élèves'!F382)</f>
        <v/>
      </c>
      <c r="P390" s="221"/>
      <c r="Q390" s="217" t="str">
        <f>IF(OR('Résultats élèves'!G382&lt;$E$4,'Résultats élèves'!G382="A"),'Groupes de besoin'!A390,"")</f>
        <v/>
      </c>
      <c r="R390" s="218" t="str">
        <f>IF(Q390="","",'Résultats élèves'!G382)</f>
        <v/>
      </c>
      <c r="S390" s="219" t="str">
        <f>IF(OR(AND('Résultats élèves'!G382&gt;=$E$4,'Résultats élèves'!G382&lt;=$E$5),'Résultats élèves'!G382="A"),'Groupes de besoin'!A390,"")</f>
        <v/>
      </c>
      <c r="T390" s="220" t="str">
        <f>IF(S390="","",'Résultats élèves'!G382)</f>
        <v/>
      </c>
      <c r="U390" s="221"/>
      <c r="V390" s="217" t="str">
        <f>IF(OR('Résultats élèves'!H382&lt;$E$4,'Résultats élèves'!H382="A"),'Groupes de besoin'!A390,"")</f>
        <v/>
      </c>
      <c r="W390" s="218" t="str">
        <f>IF(V390="","",'Résultats élèves'!H382)</f>
        <v/>
      </c>
      <c r="X390" s="219" t="str">
        <f>IF(OR(AND('Résultats élèves'!H382&gt;=$E$4,'Résultats élèves'!H382&lt;=$E$5),'Résultats élèves'!H382="A"),'Groupes de besoin'!A390,"")</f>
        <v/>
      </c>
      <c r="Y390" s="220" t="str">
        <f>IF(X390="","",'Résultats élèves'!H382)</f>
        <v/>
      </c>
      <c r="Z390" s="222"/>
      <c r="AA390" s="223">
        <f t="shared" si="7"/>
        <v>24</v>
      </c>
      <c r="AB390" s="224">
        <f t="shared" si="8"/>
        <v>20</v>
      </c>
      <c r="AC390" s="291" t="str">
        <f>IF(AA390&lt;$AA$9,#REF!,"")</f>
        <v/>
      </c>
      <c r="AD390" s="291"/>
      <c r="AE390" s="226"/>
      <c r="AF390" s="217" t="str">
        <f>IF(OR('Résultats élèves'!I382&lt;$E$4,'Résultats élèves'!I382="A"),'Groupes de besoin'!A390,"")</f>
        <v/>
      </c>
      <c r="AG390" s="218" t="str">
        <f>IF(AF390="","",'Résultats élèves'!I382)</f>
        <v/>
      </c>
      <c r="AH390" s="219" t="str">
        <f>IF(OR(AND('Résultats élèves'!I382&gt;=$E$4,'Résultats élèves'!I382&lt;=$E$5),'Résultats élèves'!I382="A"),'Groupes de besoin'!A390,"")</f>
        <v/>
      </c>
      <c r="AI390" s="220" t="str">
        <f>IF(AH390="","",'Résultats élèves'!I382)</f>
        <v/>
      </c>
      <c r="AJ390" s="221"/>
      <c r="AK390" s="217" t="str">
        <f>IF(OR('Résultats élèves'!J382&lt;$E$4,'Résultats élèves'!J382="A"),'Groupes de besoin'!A390,"")</f>
        <v/>
      </c>
      <c r="AL390" s="218" t="str">
        <f>IF(AK390="","",'Résultats élèves'!J382)</f>
        <v/>
      </c>
      <c r="AM390" s="219" t="str">
        <f>IF(OR(AND('Résultats élèves'!J382&gt;=$E$4,'Résultats élèves'!J382&lt;=$E$5),'Résultats élèves'!J382="A"),'Groupes de besoin'!A390,"")</f>
        <v/>
      </c>
      <c r="AN390" s="220" t="str">
        <f>IF(AM390="","",'Résultats élèves'!J382)</f>
        <v/>
      </c>
      <c r="AO390" s="221"/>
      <c r="AP390" s="217" t="str">
        <f>IF(OR('Résultats élèves'!K382&lt;$E$4,'Résultats élèves'!K382="A"),'Groupes de besoin'!A390,"")</f>
        <v/>
      </c>
      <c r="AQ390" s="218" t="str">
        <f>IF(AP390="","",'Résultats élèves'!K382)</f>
        <v/>
      </c>
      <c r="AR390" s="219" t="str">
        <f>IF(OR(AND('Résultats élèves'!K382&gt;=$E$4,'Résultats élèves'!K382&lt;=$E$5),'Résultats élèves'!K382="A"),'Groupes de besoin'!A390,"")</f>
        <v/>
      </c>
      <c r="AS390" s="220" t="str">
        <f>IF(AR390="","",'Résultats élèves'!K382)</f>
        <v/>
      </c>
      <c r="AT390" s="221"/>
      <c r="AU390" s="217" t="str">
        <f>IF(OR('Résultats élèves'!L382&lt;$E$4,'Résultats élèves'!L382="A"),'Groupes de besoin'!A390,"")</f>
        <v/>
      </c>
      <c r="AV390" s="218" t="str">
        <f>IF(AU390="","",'Résultats élèves'!L382)</f>
        <v/>
      </c>
      <c r="AW390" s="219" t="str">
        <f>IF(OR(AND('Résultats élèves'!L382&gt;=$E$4,'Résultats élèves'!L382&lt;=$E$5),'Résultats élèves'!L382="A"),'Groupes de besoin'!A390,"")</f>
        <v/>
      </c>
      <c r="AX390" s="220" t="str">
        <f>IF(AW390="","",'Résultats élèves'!L382)</f>
        <v/>
      </c>
      <c r="AY390" s="221"/>
      <c r="AZ390" s="217" t="str">
        <f>IF(OR('Résultats élèves'!M382&lt;$E$4,'Résultats élèves'!M382="A"),'Groupes de besoin'!A390,"")</f>
        <v/>
      </c>
      <c r="BA390" s="218" t="str">
        <f>IF(AZ390="","",'Résultats élèves'!M382)</f>
        <v/>
      </c>
      <c r="BB390" s="219" t="str">
        <f>IF(OR(AND('Résultats élèves'!M382&gt;=$E$4,'Résultats élèves'!M382&lt;=$E$5),'Résultats élèves'!M382="A"),'Groupes de besoin'!A390,"")</f>
        <v/>
      </c>
      <c r="BC390" s="220" t="str">
        <f>IF(BB390="","",'Résultats élèves'!M382)</f>
        <v/>
      </c>
    </row>
    <row r="391" spans="1:55" s="225" customFormat="1">
      <c r="A391" s="227" t="str">
        <f>IF(Accueil!F392="","",Accueil!F392)</f>
        <v/>
      </c>
      <c r="B391" s="217" t="str">
        <f>IF(OR('Résultats élèves'!D383&lt;$E$4,'Résultats élèves'!D383="A"),'Groupes de besoin'!A391,"")</f>
        <v/>
      </c>
      <c r="C391" s="218" t="str">
        <f>IF(B391="","",'Résultats élèves'!D383)</f>
        <v/>
      </c>
      <c r="D391" s="219" t="str">
        <f>IF(OR(AND('Résultats élèves'!D383&gt;=$E$4,'Résultats élèves'!D383&lt;=$E$5),'Résultats élèves'!D383="A"),'Groupes de besoin'!A391,"")</f>
        <v/>
      </c>
      <c r="E391" s="220" t="str">
        <f>IF(D391="","",'Résultats élèves'!D383)</f>
        <v/>
      </c>
      <c r="F391" s="221"/>
      <c r="G391" s="217" t="str">
        <f>IF(OR('Résultats élèves'!E383&lt;$E$4,'Résultats élèves'!E383="A"),'Groupes de besoin'!A391,"")</f>
        <v/>
      </c>
      <c r="H391" s="218" t="str">
        <f>IF(G391="","",'Résultats élèves'!E383)</f>
        <v/>
      </c>
      <c r="I391" s="219" t="str">
        <f>IF(OR(AND('Résultats élèves'!E383&gt;=$E$4,'Résultats élèves'!E383&lt;=$E$5),'Résultats élèves'!E383="A"),'Groupes de besoin'!A391,"")</f>
        <v/>
      </c>
      <c r="J391" s="220" t="str">
        <f>IF(I391="","",'Résultats élèves'!E383)</f>
        <v/>
      </c>
      <c r="K391" s="221"/>
      <c r="L391" s="217" t="str">
        <f>IF(OR('Résultats élèves'!F383&lt;$E$4,'Résultats élèves'!F383="A"),'Groupes de besoin'!A391,"")</f>
        <v/>
      </c>
      <c r="M391" s="218" t="str">
        <f>IF(L391="","",'Résultats élèves'!F383)</f>
        <v/>
      </c>
      <c r="N391" s="219" t="str">
        <f>IF(OR(AND('Résultats élèves'!F383&gt;=$E$4,'Résultats élèves'!F383&lt;=$E$5),'Résultats élèves'!F383="A"),'Groupes de besoin'!A391,"")</f>
        <v/>
      </c>
      <c r="O391" s="220" t="str">
        <f>IF(N391="","",'Résultats élèves'!F383)</f>
        <v/>
      </c>
      <c r="P391" s="221"/>
      <c r="Q391" s="217" t="str">
        <f>IF(OR('Résultats élèves'!G383&lt;$E$4,'Résultats élèves'!G383="A"),'Groupes de besoin'!A391,"")</f>
        <v/>
      </c>
      <c r="R391" s="218" t="str">
        <f>IF(Q391="","",'Résultats élèves'!G383)</f>
        <v/>
      </c>
      <c r="S391" s="219" t="str">
        <f>IF(OR(AND('Résultats élèves'!G383&gt;=$E$4,'Résultats élèves'!G383&lt;=$E$5),'Résultats élèves'!G383="A"),'Groupes de besoin'!A391,"")</f>
        <v/>
      </c>
      <c r="T391" s="220" t="str">
        <f>IF(S391="","",'Résultats élèves'!G383)</f>
        <v/>
      </c>
      <c r="U391" s="221"/>
      <c r="V391" s="217" t="str">
        <f>IF(OR('Résultats élèves'!H383&lt;$E$4,'Résultats élèves'!H383="A"),'Groupes de besoin'!A391,"")</f>
        <v/>
      </c>
      <c r="W391" s="218" t="str">
        <f>IF(V391="","",'Résultats élèves'!H383)</f>
        <v/>
      </c>
      <c r="X391" s="219" t="str">
        <f>IF(OR(AND('Résultats élèves'!H383&gt;=$E$4,'Résultats élèves'!H383&lt;=$E$5),'Résultats élèves'!H383="A"),'Groupes de besoin'!A391,"")</f>
        <v/>
      </c>
      <c r="Y391" s="220" t="str">
        <f>IF(X391="","",'Résultats élèves'!H383)</f>
        <v/>
      </c>
      <c r="Z391" s="222"/>
      <c r="AA391" s="223">
        <f t="shared" si="7"/>
        <v>24</v>
      </c>
      <c r="AB391" s="224">
        <f t="shared" si="8"/>
        <v>20</v>
      </c>
      <c r="AC391" s="291" t="str">
        <f>IF(AA391&lt;$AA$9,#REF!,"")</f>
        <v/>
      </c>
      <c r="AD391" s="291"/>
      <c r="AE391" s="226"/>
      <c r="AF391" s="217" t="str">
        <f>IF(OR('Résultats élèves'!I383&lt;$E$4,'Résultats élèves'!I383="A"),'Groupes de besoin'!A391,"")</f>
        <v/>
      </c>
      <c r="AG391" s="218" t="str">
        <f>IF(AF391="","",'Résultats élèves'!I383)</f>
        <v/>
      </c>
      <c r="AH391" s="219" t="str">
        <f>IF(OR(AND('Résultats élèves'!I383&gt;=$E$4,'Résultats élèves'!I383&lt;=$E$5),'Résultats élèves'!I383="A"),'Groupes de besoin'!A391,"")</f>
        <v/>
      </c>
      <c r="AI391" s="220" t="str">
        <f>IF(AH391="","",'Résultats élèves'!I383)</f>
        <v/>
      </c>
      <c r="AJ391" s="221"/>
      <c r="AK391" s="217" t="str">
        <f>IF(OR('Résultats élèves'!J383&lt;$E$4,'Résultats élèves'!J383="A"),'Groupes de besoin'!A391,"")</f>
        <v/>
      </c>
      <c r="AL391" s="218" t="str">
        <f>IF(AK391="","",'Résultats élèves'!J383)</f>
        <v/>
      </c>
      <c r="AM391" s="219" t="str">
        <f>IF(OR(AND('Résultats élèves'!J383&gt;=$E$4,'Résultats élèves'!J383&lt;=$E$5),'Résultats élèves'!J383="A"),'Groupes de besoin'!A391,"")</f>
        <v/>
      </c>
      <c r="AN391" s="220" t="str">
        <f>IF(AM391="","",'Résultats élèves'!J383)</f>
        <v/>
      </c>
      <c r="AO391" s="221"/>
      <c r="AP391" s="217" t="str">
        <f>IF(OR('Résultats élèves'!K383&lt;$E$4,'Résultats élèves'!K383="A"),'Groupes de besoin'!A391,"")</f>
        <v/>
      </c>
      <c r="AQ391" s="218" t="str">
        <f>IF(AP391="","",'Résultats élèves'!K383)</f>
        <v/>
      </c>
      <c r="AR391" s="219" t="str">
        <f>IF(OR(AND('Résultats élèves'!K383&gt;=$E$4,'Résultats élèves'!K383&lt;=$E$5),'Résultats élèves'!K383="A"),'Groupes de besoin'!A391,"")</f>
        <v/>
      </c>
      <c r="AS391" s="220" t="str">
        <f>IF(AR391="","",'Résultats élèves'!K383)</f>
        <v/>
      </c>
      <c r="AT391" s="221"/>
      <c r="AU391" s="217" t="str">
        <f>IF(OR('Résultats élèves'!L383&lt;$E$4,'Résultats élèves'!L383="A"),'Groupes de besoin'!A391,"")</f>
        <v/>
      </c>
      <c r="AV391" s="218" t="str">
        <f>IF(AU391="","",'Résultats élèves'!L383)</f>
        <v/>
      </c>
      <c r="AW391" s="219" t="str">
        <f>IF(OR(AND('Résultats élèves'!L383&gt;=$E$4,'Résultats élèves'!L383&lt;=$E$5),'Résultats élèves'!L383="A"),'Groupes de besoin'!A391,"")</f>
        <v/>
      </c>
      <c r="AX391" s="220" t="str">
        <f>IF(AW391="","",'Résultats élèves'!L383)</f>
        <v/>
      </c>
      <c r="AY391" s="221"/>
      <c r="AZ391" s="217" t="str">
        <f>IF(OR('Résultats élèves'!M383&lt;$E$4,'Résultats élèves'!M383="A"),'Groupes de besoin'!A391,"")</f>
        <v/>
      </c>
      <c r="BA391" s="218" t="str">
        <f>IF(AZ391="","",'Résultats élèves'!M383)</f>
        <v/>
      </c>
      <c r="BB391" s="219" t="str">
        <f>IF(OR(AND('Résultats élèves'!M383&gt;=$E$4,'Résultats élèves'!M383&lt;=$E$5),'Résultats élèves'!M383="A"),'Groupes de besoin'!A391,"")</f>
        <v/>
      </c>
      <c r="BC391" s="220" t="str">
        <f>IF(BB391="","",'Résultats élèves'!M383)</f>
        <v/>
      </c>
    </row>
    <row r="392" spans="1:55" s="225" customFormat="1">
      <c r="A392" s="227" t="str">
        <f>IF(Accueil!F393="","",Accueil!F393)</f>
        <v/>
      </c>
      <c r="B392" s="217" t="str">
        <f>IF(OR('Résultats élèves'!D384&lt;$E$4,'Résultats élèves'!D384="A"),'Groupes de besoin'!A392,"")</f>
        <v/>
      </c>
      <c r="C392" s="218" t="str">
        <f>IF(B392="","",'Résultats élèves'!D384)</f>
        <v/>
      </c>
      <c r="D392" s="219" t="str">
        <f>IF(OR(AND('Résultats élèves'!D384&gt;=$E$4,'Résultats élèves'!D384&lt;=$E$5),'Résultats élèves'!D384="A"),'Groupes de besoin'!A392,"")</f>
        <v/>
      </c>
      <c r="E392" s="220" t="str">
        <f>IF(D392="","",'Résultats élèves'!D384)</f>
        <v/>
      </c>
      <c r="F392" s="221"/>
      <c r="G392" s="217" t="str">
        <f>IF(OR('Résultats élèves'!E384&lt;$E$4,'Résultats élèves'!E384="A"),'Groupes de besoin'!A392,"")</f>
        <v/>
      </c>
      <c r="H392" s="218" t="str">
        <f>IF(G392="","",'Résultats élèves'!E384)</f>
        <v/>
      </c>
      <c r="I392" s="219" t="str">
        <f>IF(OR(AND('Résultats élèves'!E384&gt;=$E$4,'Résultats élèves'!E384&lt;=$E$5),'Résultats élèves'!E384="A"),'Groupes de besoin'!A392,"")</f>
        <v/>
      </c>
      <c r="J392" s="220" t="str">
        <f>IF(I392="","",'Résultats élèves'!E384)</f>
        <v/>
      </c>
      <c r="K392" s="221"/>
      <c r="L392" s="217" t="str">
        <f>IF(OR('Résultats élèves'!F384&lt;$E$4,'Résultats élèves'!F384="A"),'Groupes de besoin'!A392,"")</f>
        <v/>
      </c>
      <c r="M392" s="218" t="str">
        <f>IF(L392="","",'Résultats élèves'!F384)</f>
        <v/>
      </c>
      <c r="N392" s="219" t="str">
        <f>IF(OR(AND('Résultats élèves'!F384&gt;=$E$4,'Résultats élèves'!F384&lt;=$E$5),'Résultats élèves'!F384="A"),'Groupes de besoin'!A392,"")</f>
        <v/>
      </c>
      <c r="O392" s="220" t="str">
        <f>IF(N392="","",'Résultats élèves'!F384)</f>
        <v/>
      </c>
      <c r="P392" s="221"/>
      <c r="Q392" s="217" t="str">
        <f>IF(OR('Résultats élèves'!G384&lt;$E$4,'Résultats élèves'!G384="A"),'Groupes de besoin'!A392,"")</f>
        <v/>
      </c>
      <c r="R392" s="218" t="str">
        <f>IF(Q392="","",'Résultats élèves'!G384)</f>
        <v/>
      </c>
      <c r="S392" s="219" t="str">
        <f>IF(OR(AND('Résultats élèves'!G384&gt;=$E$4,'Résultats élèves'!G384&lt;=$E$5),'Résultats élèves'!G384="A"),'Groupes de besoin'!A392,"")</f>
        <v/>
      </c>
      <c r="T392" s="220" t="str">
        <f>IF(S392="","",'Résultats élèves'!G384)</f>
        <v/>
      </c>
      <c r="U392" s="221"/>
      <c r="V392" s="217" t="str">
        <f>IF(OR('Résultats élèves'!H384&lt;$E$4,'Résultats élèves'!H384="A"),'Groupes de besoin'!A392,"")</f>
        <v/>
      </c>
      <c r="W392" s="218" t="str">
        <f>IF(V392="","",'Résultats élèves'!H384)</f>
        <v/>
      </c>
      <c r="X392" s="219" t="str">
        <f>IF(OR(AND('Résultats élèves'!H384&gt;=$E$4,'Résultats élèves'!H384&lt;=$E$5),'Résultats élèves'!H384="A"),'Groupes de besoin'!A392,"")</f>
        <v/>
      </c>
      <c r="Y392" s="220" t="str">
        <f>IF(X392="","",'Résultats élèves'!H384)</f>
        <v/>
      </c>
      <c r="Z392" s="222"/>
      <c r="AA392" s="223">
        <f t="shared" si="7"/>
        <v>24</v>
      </c>
      <c r="AB392" s="224">
        <f t="shared" si="8"/>
        <v>20</v>
      </c>
      <c r="AC392" s="291" t="str">
        <f>IF(AA392&lt;$AA$9,#REF!,"")</f>
        <v/>
      </c>
      <c r="AD392" s="291"/>
      <c r="AE392" s="226"/>
      <c r="AF392" s="217" t="str">
        <f>IF(OR('Résultats élèves'!I384&lt;$E$4,'Résultats élèves'!I384="A"),'Groupes de besoin'!A392,"")</f>
        <v/>
      </c>
      <c r="AG392" s="218" t="str">
        <f>IF(AF392="","",'Résultats élèves'!I384)</f>
        <v/>
      </c>
      <c r="AH392" s="219" t="str">
        <f>IF(OR(AND('Résultats élèves'!I384&gt;=$E$4,'Résultats élèves'!I384&lt;=$E$5),'Résultats élèves'!I384="A"),'Groupes de besoin'!A392,"")</f>
        <v/>
      </c>
      <c r="AI392" s="220" t="str">
        <f>IF(AH392="","",'Résultats élèves'!I384)</f>
        <v/>
      </c>
      <c r="AJ392" s="221"/>
      <c r="AK392" s="217" t="str">
        <f>IF(OR('Résultats élèves'!J384&lt;$E$4,'Résultats élèves'!J384="A"),'Groupes de besoin'!A392,"")</f>
        <v/>
      </c>
      <c r="AL392" s="218" t="str">
        <f>IF(AK392="","",'Résultats élèves'!J384)</f>
        <v/>
      </c>
      <c r="AM392" s="219" t="str">
        <f>IF(OR(AND('Résultats élèves'!J384&gt;=$E$4,'Résultats élèves'!J384&lt;=$E$5),'Résultats élèves'!J384="A"),'Groupes de besoin'!A392,"")</f>
        <v/>
      </c>
      <c r="AN392" s="220" t="str">
        <f>IF(AM392="","",'Résultats élèves'!J384)</f>
        <v/>
      </c>
      <c r="AO392" s="221"/>
      <c r="AP392" s="217" t="str">
        <f>IF(OR('Résultats élèves'!K384&lt;$E$4,'Résultats élèves'!K384="A"),'Groupes de besoin'!A392,"")</f>
        <v/>
      </c>
      <c r="AQ392" s="218" t="str">
        <f>IF(AP392="","",'Résultats élèves'!K384)</f>
        <v/>
      </c>
      <c r="AR392" s="219" t="str">
        <f>IF(OR(AND('Résultats élèves'!K384&gt;=$E$4,'Résultats élèves'!K384&lt;=$E$5),'Résultats élèves'!K384="A"),'Groupes de besoin'!A392,"")</f>
        <v/>
      </c>
      <c r="AS392" s="220" t="str">
        <f>IF(AR392="","",'Résultats élèves'!K384)</f>
        <v/>
      </c>
      <c r="AT392" s="221"/>
      <c r="AU392" s="217" t="str">
        <f>IF(OR('Résultats élèves'!L384&lt;$E$4,'Résultats élèves'!L384="A"),'Groupes de besoin'!A392,"")</f>
        <v/>
      </c>
      <c r="AV392" s="218" t="str">
        <f>IF(AU392="","",'Résultats élèves'!L384)</f>
        <v/>
      </c>
      <c r="AW392" s="219" t="str">
        <f>IF(OR(AND('Résultats élèves'!L384&gt;=$E$4,'Résultats élèves'!L384&lt;=$E$5),'Résultats élèves'!L384="A"),'Groupes de besoin'!A392,"")</f>
        <v/>
      </c>
      <c r="AX392" s="220" t="str">
        <f>IF(AW392="","",'Résultats élèves'!L384)</f>
        <v/>
      </c>
      <c r="AY392" s="221"/>
      <c r="AZ392" s="217" t="str">
        <f>IF(OR('Résultats élèves'!M384&lt;$E$4,'Résultats élèves'!M384="A"),'Groupes de besoin'!A392,"")</f>
        <v/>
      </c>
      <c r="BA392" s="218" t="str">
        <f>IF(AZ392="","",'Résultats élèves'!M384)</f>
        <v/>
      </c>
      <c r="BB392" s="219" t="str">
        <f>IF(OR(AND('Résultats élèves'!M384&gt;=$E$4,'Résultats élèves'!M384&lt;=$E$5),'Résultats élèves'!M384="A"),'Groupes de besoin'!A392,"")</f>
        <v/>
      </c>
      <c r="BC392" s="220" t="str">
        <f>IF(BB392="","",'Résultats élèves'!M384)</f>
        <v/>
      </c>
    </row>
    <row r="393" spans="1:55" s="225" customFormat="1">
      <c r="A393" s="227" t="str">
        <f>IF(Accueil!F394="","",Accueil!F394)</f>
        <v/>
      </c>
      <c r="B393" s="217" t="str">
        <f>IF(OR('Résultats élèves'!D385&lt;$E$4,'Résultats élèves'!D385="A"),'Groupes de besoin'!A393,"")</f>
        <v/>
      </c>
      <c r="C393" s="218" t="str">
        <f>IF(B393="","",'Résultats élèves'!D385)</f>
        <v/>
      </c>
      <c r="D393" s="219" t="str">
        <f>IF(OR(AND('Résultats élèves'!D385&gt;=$E$4,'Résultats élèves'!D385&lt;=$E$5),'Résultats élèves'!D385="A"),'Groupes de besoin'!A393,"")</f>
        <v/>
      </c>
      <c r="E393" s="220" t="str">
        <f>IF(D393="","",'Résultats élèves'!D385)</f>
        <v/>
      </c>
      <c r="F393" s="221"/>
      <c r="G393" s="217" t="str">
        <f>IF(OR('Résultats élèves'!E385&lt;$E$4,'Résultats élèves'!E385="A"),'Groupes de besoin'!A393,"")</f>
        <v/>
      </c>
      <c r="H393" s="218" t="str">
        <f>IF(G393="","",'Résultats élèves'!E385)</f>
        <v/>
      </c>
      <c r="I393" s="219" t="str">
        <f>IF(OR(AND('Résultats élèves'!E385&gt;=$E$4,'Résultats élèves'!E385&lt;=$E$5),'Résultats élèves'!E385="A"),'Groupes de besoin'!A393,"")</f>
        <v/>
      </c>
      <c r="J393" s="220" t="str">
        <f>IF(I393="","",'Résultats élèves'!E385)</f>
        <v/>
      </c>
      <c r="K393" s="221"/>
      <c r="L393" s="217" t="str">
        <f>IF(OR('Résultats élèves'!F385&lt;$E$4,'Résultats élèves'!F385="A"),'Groupes de besoin'!A393,"")</f>
        <v/>
      </c>
      <c r="M393" s="218" t="str">
        <f>IF(L393="","",'Résultats élèves'!F385)</f>
        <v/>
      </c>
      <c r="N393" s="219" t="str">
        <f>IF(OR(AND('Résultats élèves'!F385&gt;=$E$4,'Résultats élèves'!F385&lt;=$E$5),'Résultats élèves'!F385="A"),'Groupes de besoin'!A393,"")</f>
        <v/>
      </c>
      <c r="O393" s="220" t="str">
        <f>IF(N393="","",'Résultats élèves'!F385)</f>
        <v/>
      </c>
      <c r="P393" s="221"/>
      <c r="Q393" s="217" t="str">
        <f>IF(OR('Résultats élèves'!G385&lt;$E$4,'Résultats élèves'!G385="A"),'Groupes de besoin'!A393,"")</f>
        <v/>
      </c>
      <c r="R393" s="218" t="str">
        <f>IF(Q393="","",'Résultats élèves'!G385)</f>
        <v/>
      </c>
      <c r="S393" s="219" t="str">
        <f>IF(OR(AND('Résultats élèves'!G385&gt;=$E$4,'Résultats élèves'!G385&lt;=$E$5),'Résultats élèves'!G385="A"),'Groupes de besoin'!A393,"")</f>
        <v/>
      </c>
      <c r="T393" s="220" t="str">
        <f>IF(S393="","",'Résultats élèves'!G385)</f>
        <v/>
      </c>
      <c r="U393" s="221"/>
      <c r="V393" s="217" t="str">
        <f>IF(OR('Résultats élèves'!H385&lt;$E$4,'Résultats élèves'!H385="A"),'Groupes de besoin'!A393,"")</f>
        <v/>
      </c>
      <c r="W393" s="218" t="str">
        <f>IF(V393="","",'Résultats élèves'!H385)</f>
        <v/>
      </c>
      <c r="X393" s="219" t="str">
        <f>IF(OR(AND('Résultats élèves'!H385&gt;=$E$4,'Résultats élèves'!H385&lt;=$E$5),'Résultats élèves'!H385="A"),'Groupes de besoin'!A393,"")</f>
        <v/>
      </c>
      <c r="Y393" s="220" t="str">
        <f>IF(X393="","",'Résultats élèves'!H385)</f>
        <v/>
      </c>
      <c r="Z393" s="222"/>
      <c r="AA393" s="223">
        <f t="shared" si="7"/>
        <v>24</v>
      </c>
      <c r="AB393" s="224">
        <f t="shared" si="8"/>
        <v>20</v>
      </c>
      <c r="AC393" s="291" t="str">
        <f>IF(AA393&lt;$AA$9,#REF!,"")</f>
        <v/>
      </c>
      <c r="AD393" s="291"/>
      <c r="AE393" s="226"/>
      <c r="AF393" s="217" t="str">
        <f>IF(OR('Résultats élèves'!I385&lt;$E$4,'Résultats élèves'!I385="A"),'Groupes de besoin'!A393,"")</f>
        <v/>
      </c>
      <c r="AG393" s="218" t="str">
        <f>IF(AF393="","",'Résultats élèves'!I385)</f>
        <v/>
      </c>
      <c r="AH393" s="219" t="str">
        <f>IF(OR(AND('Résultats élèves'!I385&gt;=$E$4,'Résultats élèves'!I385&lt;=$E$5),'Résultats élèves'!I385="A"),'Groupes de besoin'!A393,"")</f>
        <v/>
      </c>
      <c r="AI393" s="220" t="str">
        <f>IF(AH393="","",'Résultats élèves'!I385)</f>
        <v/>
      </c>
      <c r="AJ393" s="221"/>
      <c r="AK393" s="217" t="str">
        <f>IF(OR('Résultats élèves'!J385&lt;$E$4,'Résultats élèves'!J385="A"),'Groupes de besoin'!A393,"")</f>
        <v/>
      </c>
      <c r="AL393" s="218" t="str">
        <f>IF(AK393="","",'Résultats élèves'!J385)</f>
        <v/>
      </c>
      <c r="AM393" s="219" t="str">
        <f>IF(OR(AND('Résultats élèves'!J385&gt;=$E$4,'Résultats élèves'!J385&lt;=$E$5),'Résultats élèves'!J385="A"),'Groupes de besoin'!A393,"")</f>
        <v/>
      </c>
      <c r="AN393" s="220" t="str">
        <f>IF(AM393="","",'Résultats élèves'!J385)</f>
        <v/>
      </c>
      <c r="AO393" s="221"/>
      <c r="AP393" s="217" t="str">
        <f>IF(OR('Résultats élèves'!K385&lt;$E$4,'Résultats élèves'!K385="A"),'Groupes de besoin'!A393,"")</f>
        <v/>
      </c>
      <c r="AQ393" s="218" t="str">
        <f>IF(AP393="","",'Résultats élèves'!K385)</f>
        <v/>
      </c>
      <c r="AR393" s="219" t="str">
        <f>IF(OR(AND('Résultats élèves'!K385&gt;=$E$4,'Résultats élèves'!K385&lt;=$E$5),'Résultats élèves'!K385="A"),'Groupes de besoin'!A393,"")</f>
        <v/>
      </c>
      <c r="AS393" s="220" t="str">
        <f>IF(AR393="","",'Résultats élèves'!K385)</f>
        <v/>
      </c>
      <c r="AT393" s="221"/>
      <c r="AU393" s="217" t="str">
        <f>IF(OR('Résultats élèves'!L385&lt;$E$4,'Résultats élèves'!L385="A"),'Groupes de besoin'!A393,"")</f>
        <v/>
      </c>
      <c r="AV393" s="218" t="str">
        <f>IF(AU393="","",'Résultats élèves'!L385)</f>
        <v/>
      </c>
      <c r="AW393" s="219" t="str">
        <f>IF(OR(AND('Résultats élèves'!L385&gt;=$E$4,'Résultats élèves'!L385&lt;=$E$5),'Résultats élèves'!L385="A"),'Groupes de besoin'!A393,"")</f>
        <v/>
      </c>
      <c r="AX393" s="220" t="str">
        <f>IF(AW393="","",'Résultats élèves'!L385)</f>
        <v/>
      </c>
      <c r="AY393" s="221"/>
      <c r="AZ393" s="217" t="str">
        <f>IF(OR('Résultats élèves'!M385&lt;$E$4,'Résultats élèves'!M385="A"),'Groupes de besoin'!A393,"")</f>
        <v/>
      </c>
      <c r="BA393" s="218" t="str">
        <f>IF(AZ393="","",'Résultats élèves'!M385)</f>
        <v/>
      </c>
      <c r="BB393" s="219" t="str">
        <f>IF(OR(AND('Résultats élèves'!M385&gt;=$E$4,'Résultats élèves'!M385&lt;=$E$5),'Résultats élèves'!M385="A"),'Groupes de besoin'!A393,"")</f>
        <v/>
      </c>
      <c r="BC393" s="220" t="str">
        <f>IF(BB393="","",'Résultats élèves'!M385)</f>
        <v/>
      </c>
    </row>
    <row r="394" spans="1:55" s="225" customFormat="1">
      <c r="A394" s="227" t="str">
        <f>IF(Accueil!F395="","",Accueil!F395)</f>
        <v/>
      </c>
      <c r="B394" s="217" t="str">
        <f>IF(OR('Résultats élèves'!D386&lt;$E$4,'Résultats élèves'!D386="A"),'Groupes de besoin'!A394,"")</f>
        <v/>
      </c>
      <c r="C394" s="218" t="str">
        <f>IF(B394="","",'Résultats élèves'!D386)</f>
        <v/>
      </c>
      <c r="D394" s="219" t="str">
        <f>IF(OR(AND('Résultats élèves'!D386&gt;=$E$4,'Résultats élèves'!D386&lt;=$E$5),'Résultats élèves'!D386="A"),'Groupes de besoin'!A394,"")</f>
        <v/>
      </c>
      <c r="E394" s="220" t="str">
        <f>IF(D394="","",'Résultats élèves'!D386)</f>
        <v/>
      </c>
      <c r="F394" s="221"/>
      <c r="G394" s="217" t="str">
        <f>IF(OR('Résultats élèves'!E386&lt;$E$4,'Résultats élèves'!E386="A"),'Groupes de besoin'!A394,"")</f>
        <v/>
      </c>
      <c r="H394" s="218" t="str">
        <f>IF(G394="","",'Résultats élèves'!E386)</f>
        <v/>
      </c>
      <c r="I394" s="219" t="str">
        <f>IF(OR(AND('Résultats élèves'!E386&gt;=$E$4,'Résultats élèves'!E386&lt;=$E$5),'Résultats élèves'!E386="A"),'Groupes de besoin'!A394,"")</f>
        <v/>
      </c>
      <c r="J394" s="220" t="str">
        <f>IF(I394="","",'Résultats élèves'!E386)</f>
        <v/>
      </c>
      <c r="K394" s="221"/>
      <c r="L394" s="217" t="str">
        <f>IF(OR('Résultats élèves'!F386&lt;$E$4,'Résultats élèves'!F386="A"),'Groupes de besoin'!A394,"")</f>
        <v/>
      </c>
      <c r="M394" s="218" t="str">
        <f>IF(L394="","",'Résultats élèves'!F386)</f>
        <v/>
      </c>
      <c r="N394" s="219" t="str">
        <f>IF(OR(AND('Résultats élèves'!F386&gt;=$E$4,'Résultats élèves'!F386&lt;=$E$5),'Résultats élèves'!F386="A"),'Groupes de besoin'!A394,"")</f>
        <v/>
      </c>
      <c r="O394" s="220" t="str">
        <f>IF(N394="","",'Résultats élèves'!F386)</f>
        <v/>
      </c>
      <c r="P394" s="221"/>
      <c r="Q394" s="217" t="str">
        <f>IF(OR('Résultats élèves'!G386&lt;$E$4,'Résultats élèves'!G386="A"),'Groupes de besoin'!A394,"")</f>
        <v/>
      </c>
      <c r="R394" s="218" t="str">
        <f>IF(Q394="","",'Résultats élèves'!G386)</f>
        <v/>
      </c>
      <c r="S394" s="219" t="str">
        <f>IF(OR(AND('Résultats élèves'!G386&gt;=$E$4,'Résultats élèves'!G386&lt;=$E$5),'Résultats élèves'!G386="A"),'Groupes de besoin'!A394,"")</f>
        <v/>
      </c>
      <c r="T394" s="220" t="str">
        <f>IF(S394="","",'Résultats élèves'!G386)</f>
        <v/>
      </c>
      <c r="U394" s="221"/>
      <c r="V394" s="217" t="str">
        <f>IF(OR('Résultats élèves'!H386&lt;$E$4,'Résultats élèves'!H386="A"),'Groupes de besoin'!A394,"")</f>
        <v/>
      </c>
      <c r="W394" s="218" t="str">
        <f>IF(V394="","",'Résultats élèves'!H386)</f>
        <v/>
      </c>
      <c r="X394" s="219" t="str">
        <f>IF(OR(AND('Résultats élèves'!H386&gt;=$E$4,'Résultats élèves'!H386&lt;=$E$5),'Résultats élèves'!H386="A"),'Groupes de besoin'!A394,"")</f>
        <v/>
      </c>
      <c r="Y394" s="220" t="str">
        <f>IF(X394="","",'Résultats élèves'!H386)</f>
        <v/>
      </c>
      <c r="Z394" s="222"/>
      <c r="AA394" s="223">
        <f t="shared" si="7"/>
        <v>24</v>
      </c>
      <c r="AB394" s="224">
        <f t="shared" si="8"/>
        <v>20</v>
      </c>
      <c r="AC394" s="291" t="str">
        <f>IF(AA394&lt;$AA$9,#REF!,"")</f>
        <v/>
      </c>
      <c r="AD394" s="291"/>
      <c r="AE394" s="226"/>
      <c r="AF394" s="217" t="str">
        <f>IF(OR('Résultats élèves'!I386&lt;$E$4,'Résultats élèves'!I386="A"),'Groupes de besoin'!A394,"")</f>
        <v/>
      </c>
      <c r="AG394" s="218" t="str">
        <f>IF(AF394="","",'Résultats élèves'!I386)</f>
        <v/>
      </c>
      <c r="AH394" s="219" t="str">
        <f>IF(OR(AND('Résultats élèves'!I386&gt;=$E$4,'Résultats élèves'!I386&lt;=$E$5),'Résultats élèves'!I386="A"),'Groupes de besoin'!A394,"")</f>
        <v/>
      </c>
      <c r="AI394" s="220" t="str">
        <f>IF(AH394="","",'Résultats élèves'!I386)</f>
        <v/>
      </c>
      <c r="AJ394" s="221"/>
      <c r="AK394" s="217" t="str">
        <f>IF(OR('Résultats élèves'!J386&lt;$E$4,'Résultats élèves'!J386="A"),'Groupes de besoin'!A394,"")</f>
        <v/>
      </c>
      <c r="AL394" s="218" t="str">
        <f>IF(AK394="","",'Résultats élèves'!J386)</f>
        <v/>
      </c>
      <c r="AM394" s="219" t="str">
        <f>IF(OR(AND('Résultats élèves'!J386&gt;=$E$4,'Résultats élèves'!J386&lt;=$E$5),'Résultats élèves'!J386="A"),'Groupes de besoin'!A394,"")</f>
        <v/>
      </c>
      <c r="AN394" s="220" t="str">
        <f>IF(AM394="","",'Résultats élèves'!J386)</f>
        <v/>
      </c>
      <c r="AO394" s="221"/>
      <c r="AP394" s="217" t="str">
        <f>IF(OR('Résultats élèves'!K386&lt;$E$4,'Résultats élèves'!K386="A"),'Groupes de besoin'!A394,"")</f>
        <v/>
      </c>
      <c r="AQ394" s="218" t="str">
        <f>IF(AP394="","",'Résultats élèves'!K386)</f>
        <v/>
      </c>
      <c r="AR394" s="219" t="str">
        <f>IF(OR(AND('Résultats élèves'!K386&gt;=$E$4,'Résultats élèves'!K386&lt;=$E$5),'Résultats élèves'!K386="A"),'Groupes de besoin'!A394,"")</f>
        <v/>
      </c>
      <c r="AS394" s="220" t="str">
        <f>IF(AR394="","",'Résultats élèves'!K386)</f>
        <v/>
      </c>
      <c r="AT394" s="221"/>
      <c r="AU394" s="217" t="str">
        <f>IF(OR('Résultats élèves'!L386&lt;$E$4,'Résultats élèves'!L386="A"),'Groupes de besoin'!A394,"")</f>
        <v/>
      </c>
      <c r="AV394" s="218" t="str">
        <f>IF(AU394="","",'Résultats élèves'!L386)</f>
        <v/>
      </c>
      <c r="AW394" s="219" t="str">
        <f>IF(OR(AND('Résultats élèves'!L386&gt;=$E$4,'Résultats élèves'!L386&lt;=$E$5),'Résultats élèves'!L386="A"),'Groupes de besoin'!A394,"")</f>
        <v/>
      </c>
      <c r="AX394" s="220" t="str">
        <f>IF(AW394="","",'Résultats élèves'!L386)</f>
        <v/>
      </c>
      <c r="AY394" s="221"/>
      <c r="AZ394" s="217" t="str">
        <f>IF(OR('Résultats élèves'!M386&lt;$E$4,'Résultats élèves'!M386="A"),'Groupes de besoin'!A394,"")</f>
        <v/>
      </c>
      <c r="BA394" s="218" t="str">
        <f>IF(AZ394="","",'Résultats élèves'!M386)</f>
        <v/>
      </c>
      <c r="BB394" s="219" t="str">
        <f>IF(OR(AND('Résultats élèves'!M386&gt;=$E$4,'Résultats élèves'!M386&lt;=$E$5),'Résultats élèves'!M386="A"),'Groupes de besoin'!A394,"")</f>
        <v/>
      </c>
      <c r="BC394" s="220" t="str">
        <f>IF(BB394="","",'Résultats élèves'!M386)</f>
        <v/>
      </c>
    </row>
    <row r="395" spans="1:55" s="225" customFormat="1">
      <c r="A395" s="227" t="str">
        <f>IF(Accueil!F396="","",Accueil!F396)</f>
        <v/>
      </c>
      <c r="B395" s="217" t="str">
        <f>IF(OR('Résultats élèves'!D387&lt;$E$4,'Résultats élèves'!D387="A"),'Groupes de besoin'!A395,"")</f>
        <v/>
      </c>
      <c r="C395" s="218" t="str">
        <f>IF(B395="","",'Résultats élèves'!D387)</f>
        <v/>
      </c>
      <c r="D395" s="219" t="str">
        <f>IF(OR(AND('Résultats élèves'!D387&gt;=$E$4,'Résultats élèves'!D387&lt;=$E$5),'Résultats élèves'!D387="A"),'Groupes de besoin'!A395,"")</f>
        <v/>
      </c>
      <c r="E395" s="220" t="str">
        <f>IF(D395="","",'Résultats élèves'!D387)</f>
        <v/>
      </c>
      <c r="F395" s="221"/>
      <c r="G395" s="217" t="str">
        <f>IF(OR('Résultats élèves'!E387&lt;$E$4,'Résultats élèves'!E387="A"),'Groupes de besoin'!A395,"")</f>
        <v/>
      </c>
      <c r="H395" s="218" t="str">
        <f>IF(G395="","",'Résultats élèves'!E387)</f>
        <v/>
      </c>
      <c r="I395" s="219" t="str">
        <f>IF(OR(AND('Résultats élèves'!E387&gt;=$E$4,'Résultats élèves'!E387&lt;=$E$5),'Résultats élèves'!E387="A"),'Groupes de besoin'!A395,"")</f>
        <v/>
      </c>
      <c r="J395" s="220" t="str">
        <f>IF(I395="","",'Résultats élèves'!E387)</f>
        <v/>
      </c>
      <c r="K395" s="221"/>
      <c r="L395" s="217" t="str">
        <f>IF(OR('Résultats élèves'!F387&lt;$E$4,'Résultats élèves'!F387="A"),'Groupes de besoin'!A395,"")</f>
        <v/>
      </c>
      <c r="M395" s="218" t="str">
        <f>IF(L395="","",'Résultats élèves'!F387)</f>
        <v/>
      </c>
      <c r="N395" s="219" t="str">
        <f>IF(OR(AND('Résultats élèves'!F387&gt;=$E$4,'Résultats élèves'!F387&lt;=$E$5),'Résultats élèves'!F387="A"),'Groupes de besoin'!A395,"")</f>
        <v/>
      </c>
      <c r="O395" s="220" t="str">
        <f>IF(N395="","",'Résultats élèves'!F387)</f>
        <v/>
      </c>
      <c r="P395" s="221"/>
      <c r="Q395" s="217" t="str">
        <f>IF(OR('Résultats élèves'!G387&lt;$E$4,'Résultats élèves'!G387="A"),'Groupes de besoin'!A395,"")</f>
        <v/>
      </c>
      <c r="R395" s="218" t="str">
        <f>IF(Q395="","",'Résultats élèves'!G387)</f>
        <v/>
      </c>
      <c r="S395" s="219" t="str">
        <f>IF(OR(AND('Résultats élèves'!G387&gt;=$E$4,'Résultats élèves'!G387&lt;=$E$5),'Résultats élèves'!G387="A"),'Groupes de besoin'!A395,"")</f>
        <v/>
      </c>
      <c r="T395" s="220" t="str">
        <f>IF(S395="","",'Résultats élèves'!G387)</f>
        <v/>
      </c>
      <c r="U395" s="221"/>
      <c r="V395" s="217" t="str">
        <f>IF(OR('Résultats élèves'!H387&lt;$E$4,'Résultats élèves'!H387="A"),'Groupes de besoin'!A395,"")</f>
        <v/>
      </c>
      <c r="W395" s="218" t="str">
        <f>IF(V395="","",'Résultats élèves'!H387)</f>
        <v/>
      </c>
      <c r="X395" s="219" t="str">
        <f>IF(OR(AND('Résultats élèves'!H387&gt;=$E$4,'Résultats élèves'!H387&lt;=$E$5),'Résultats élèves'!H387="A"),'Groupes de besoin'!A395,"")</f>
        <v/>
      </c>
      <c r="Y395" s="220" t="str">
        <f>IF(X395="","",'Résultats élèves'!H387)</f>
        <v/>
      </c>
      <c r="Z395" s="222"/>
      <c r="AA395" s="223">
        <f t="shared" si="7"/>
        <v>24</v>
      </c>
      <c r="AB395" s="224">
        <f t="shared" si="8"/>
        <v>20</v>
      </c>
      <c r="AC395" s="291" t="str">
        <f>IF(AA395&lt;$AA$9,#REF!,"")</f>
        <v/>
      </c>
      <c r="AD395" s="291"/>
      <c r="AE395" s="226"/>
      <c r="AF395" s="217" t="str">
        <f>IF(OR('Résultats élèves'!I387&lt;$E$4,'Résultats élèves'!I387="A"),'Groupes de besoin'!A395,"")</f>
        <v/>
      </c>
      <c r="AG395" s="218" t="str">
        <f>IF(AF395="","",'Résultats élèves'!I387)</f>
        <v/>
      </c>
      <c r="AH395" s="219" t="str">
        <f>IF(OR(AND('Résultats élèves'!I387&gt;=$E$4,'Résultats élèves'!I387&lt;=$E$5),'Résultats élèves'!I387="A"),'Groupes de besoin'!A395,"")</f>
        <v/>
      </c>
      <c r="AI395" s="220" t="str">
        <f>IF(AH395="","",'Résultats élèves'!I387)</f>
        <v/>
      </c>
      <c r="AJ395" s="221"/>
      <c r="AK395" s="217" t="str">
        <f>IF(OR('Résultats élèves'!J387&lt;$E$4,'Résultats élèves'!J387="A"),'Groupes de besoin'!A395,"")</f>
        <v/>
      </c>
      <c r="AL395" s="218" t="str">
        <f>IF(AK395="","",'Résultats élèves'!J387)</f>
        <v/>
      </c>
      <c r="AM395" s="219" t="str">
        <f>IF(OR(AND('Résultats élèves'!J387&gt;=$E$4,'Résultats élèves'!J387&lt;=$E$5),'Résultats élèves'!J387="A"),'Groupes de besoin'!A395,"")</f>
        <v/>
      </c>
      <c r="AN395" s="220" t="str">
        <f>IF(AM395="","",'Résultats élèves'!J387)</f>
        <v/>
      </c>
      <c r="AO395" s="221"/>
      <c r="AP395" s="217" t="str">
        <f>IF(OR('Résultats élèves'!K387&lt;$E$4,'Résultats élèves'!K387="A"),'Groupes de besoin'!A395,"")</f>
        <v/>
      </c>
      <c r="AQ395" s="218" t="str">
        <f>IF(AP395="","",'Résultats élèves'!K387)</f>
        <v/>
      </c>
      <c r="AR395" s="219" t="str">
        <f>IF(OR(AND('Résultats élèves'!K387&gt;=$E$4,'Résultats élèves'!K387&lt;=$E$5),'Résultats élèves'!K387="A"),'Groupes de besoin'!A395,"")</f>
        <v/>
      </c>
      <c r="AS395" s="220" t="str">
        <f>IF(AR395="","",'Résultats élèves'!K387)</f>
        <v/>
      </c>
      <c r="AT395" s="221"/>
      <c r="AU395" s="217" t="str">
        <f>IF(OR('Résultats élèves'!L387&lt;$E$4,'Résultats élèves'!L387="A"),'Groupes de besoin'!A395,"")</f>
        <v/>
      </c>
      <c r="AV395" s="218" t="str">
        <f>IF(AU395="","",'Résultats élèves'!L387)</f>
        <v/>
      </c>
      <c r="AW395" s="219" t="str">
        <f>IF(OR(AND('Résultats élèves'!L387&gt;=$E$4,'Résultats élèves'!L387&lt;=$E$5),'Résultats élèves'!L387="A"),'Groupes de besoin'!A395,"")</f>
        <v/>
      </c>
      <c r="AX395" s="220" t="str">
        <f>IF(AW395="","",'Résultats élèves'!L387)</f>
        <v/>
      </c>
      <c r="AY395" s="221"/>
      <c r="AZ395" s="217" t="str">
        <f>IF(OR('Résultats élèves'!M387&lt;$E$4,'Résultats élèves'!M387="A"),'Groupes de besoin'!A395,"")</f>
        <v/>
      </c>
      <c r="BA395" s="218" t="str">
        <f>IF(AZ395="","",'Résultats élèves'!M387)</f>
        <v/>
      </c>
      <c r="BB395" s="219" t="str">
        <f>IF(OR(AND('Résultats élèves'!M387&gt;=$E$4,'Résultats élèves'!M387&lt;=$E$5),'Résultats élèves'!M387="A"),'Groupes de besoin'!A395,"")</f>
        <v/>
      </c>
      <c r="BC395" s="220" t="str">
        <f>IF(BB395="","",'Résultats élèves'!M387)</f>
        <v/>
      </c>
    </row>
    <row r="396" spans="1:55" s="225" customFormat="1">
      <c r="A396" s="227" t="str">
        <f>IF(Accueil!F397="","",Accueil!F397)</f>
        <v/>
      </c>
      <c r="B396" s="217" t="str">
        <f>IF(OR('Résultats élèves'!D388&lt;$E$4,'Résultats élèves'!D388="A"),'Groupes de besoin'!A396,"")</f>
        <v/>
      </c>
      <c r="C396" s="218" t="str">
        <f>IF(B396="","",'Résultats élèves'!D388)</f>
        <v/>
      </c>
      <c r="D396" s="219" t="str">
        <f>IF(OR(AND('Résultats élèves'!D388&gt;=$E$4,'Résultats élèves'!D388&lt;=$E$5),'Résultats élèves'!D388="A"),'Groupes de besoin'!A396,"")</f>
        <v/>
      </c>
      <c r="E396" s="220" t="str">
        <f>IF(D396="","",'Résultats élèves'!D388)</f>
        <v/>
      </c>
      <c r="F396" s="221"/>
      <c r="G396" s="217" t="str">
        <f>IF(OR('Résultats élèves'!E388&lt;$E$4,'Résultats élèves'!E388="A"),'Groupes de besoin'!A396,"")</f>
        <v/>
      </c>
      <c r="H396" s="218" t="str">
        <f>IF(G396="","",'Résultats élèves'!E388)</f>
        <v/>
      </c>
      <c r="I396" s="219" t="str">
        <f>IF(OR(AND('Résultats élèves'!E388&gt;=$E$4,'Résultats élèves'!E388&lt;=$E$5),'Résultats élèves'!E388="A"),'Groupes de besoin'!A396,"")</f>
        <v/>
      </c>
      <c r="J396" s="220" t="str">
        <f>IF(I396="","",'Résultats élèves'!E388)</f>
        <v/>
      </c>
      <c r="K396" s="221"/>
      <c r="L396" s="217" t="str">
        <f>IF(OR('Résultats élèves'!F388&lt;$E$4,'Résultats élèves'!F388="A"),'Groupes de besoin'!A396,"")</f>
        <v/>
      </c>
      <c r="M396" s="218" t="str">
        <f>IF(L396="","",'Résultats élèves'!F388)</f>
        <v/>
      </c>
      <c r="N396" s="219" t="str">
        <f>IF(OR(AND('Résultats élèves'!F388&gt;=$E$4,'Résultats élèves'!F388&lt;=$E$5),'Résultats élèves'!F388="A"),'Groupes de besoin'!A396,"")</f>
        <v/>
      </c>
      <c r="O396" s="220" t="str">
        <f>IF(N396="","",'Résultats élèves'!F388)</f>
        <v/>
      </c>
      <c r="P396" s="221"/>
      <c r="Q396" s="217" t="str">
        <f>IF(OR('Résultats élèves'!G388&lt;$E$4,'Résultats élèves'!G388="A"),'Groupes de besoin'!A396,"")</f>
        <v/>
      </c>
      <c r="R396" s="218" t="str">
        <f>IF(Q396="","",'Résultats élèves'!G388)</f>
        <v/>
      </c>
      <c r="S396" s="219" t="str">
        <f>IF(OR(AND('Résultats élèves'!G388&gt;=$E$4,'Résultats élèves'!G388&lt;=$E$5),'Résultats élèves'!G388="A"),'Groupes de besoin'!A396,"")</f>
        <v/>
      </c>
      <c r="T396" s="220" t="str">
        <f>IF(S396="","",'Résultats élèves'!G388)</f>
        <v/>
      </c>
      <c r="U396" s="221"/>
      <c r="V396" s="217" t="str">
        <f>IF(OR('Résultats élèves'!H388&lt;$E$4,'Résultats élèves'!H388="A"),'Groupes de besoin'!A396,"")</f>
        <v/>
      </c>
      <c r="W396" s="218" t="str">
        <f>IF(V396="","",'Résultats élèves'!H388)</f>
        <v/>
      </c>
      <c r="X396" s="219" t="str">
        <f>IF(OR(AND('Résultats élèves'!H388&gt;=$E$4,'Résultats élèves'!H388&lt;=$E$5),'Résultats élèves'!H388="A"),'Groupes de besoin'!A396,"")</f>
        <v/>
      </c>
      <c r="Y396" s="220" t="str">
        <f>IF(X396="","",'Résultats élèves'!H388)</f>
        <v/>
      </c>
      <c r="Z396" s="222"/>
      <c r="AA396" s="223">
        <f t="shared" ref="AA396:AA411" si="9">COUNTIF(B396:Y396,"")</f>
        <v>24</v>
      </c>
      <c r="AB396" s="224">
        <f t="shared" ref="AB396:AB411" si="10">COUNTA(B396:Y396)</f>
        <v>20</v>
      </c>
      <c r="AC396" s="291" t="str">
        <f>IF(AA396&lt;$AA$9,#REF!,"")</f>
        <v/>
      </c>
      <c r="AD396" s="291"/>
      <c r="AE396" s="226"/>
      <c r="AF396" s="217" t="str">
        <f>IF(OR('Résultats élèves'!I388&lt;$E$4,'Résultats élèves'!I388="A"),'Groupes de besoin'!A396,"")</f>
        <v/>
      </c>
      <c r="AG396" s="218" t="str">
        <f>IF(AF396="","",'Résultats élèves'!I388)</f>
        <v/>
      </c>
      <c r="AH396" s="219" t="str">
        <f>IF(OR(AND('Résultats élèves'!I388&gt;=$E$4,'Résultats élèves'!I388&lt;=$E$5),'Résultats élèves'!I388="A"),'Groupes de besoin'!A396,"")</f>
        <v/>
      </c>
      <c r="AI396" s="220" t="str">
        <f>IF(AH396="","",'Résultats élèves'!I388)</f>
        <v/>
      </c>
      <c r="AJ396" s="221"/>
      <c r="AK396" s="217" t="str">
        <f>IF(OR('Résultats élèves'!J388&lt;$E$4,'Résultats élèves'!J388="A"),'Groupes de besoin'!A396,"")</f>
        <v/>
      </c>
      <c r="AL396" s="218" t="str">
        <f>IF(AK396="","",'Résultats élèves'!J388)</f>
        <v/>
      </c>
      <c r="AM396" s="219" t="str">
        <f>IF(OR(AND('Résultats élèves'!J388&gt;=$E$4,'Résultats élèves'!J388&lt;=$E$5),'Résultats élèves'!J388="A"),'Groupes de besoin'!A396,"")</f>
        <v/>
      </c>
      <c r="AN396" s="220" t="str">
        <f>IF(AM396="","",'Résultats élèves'!J388)</f>
        <v/>
      </c>
      <c r="AO396" s="221"/>
      <c r="AP396" s="217" t="str">
        <f>IF(OR('Résultats élèves'!K388&lt;$E$4,'Résultats élèves'!K388="A"),'Groupes de besoin'!A396,"")</f>
        <v/>
      </c>
      <c r="AQ396" s="218" t="str">
        <f>IF(AP396="","",'Résultats élèves'!K388)</f>
        <v/>
      </c>
      <c r="AR396" s="219" t="str">
        <f>IF(OR(AND('Résultats élèves'!K388&gt;=$E$4,'Résultats élèves'!K388&lt;=$E$5),'Résultats élèves'!K388="A"),'Groupes de besoin'!A396,"")</f>
        <v/>
      </c>
      <c r="AS396" s="220" t="str">
        <f>IF(AR396="","",'Résultats élèves'!K388)</f>
        <v/>
      </c>
      <c r="AT396" s="221"/>
      <c r="AU396" s="217" t="str">
        <f>IF(OR('Résultats élèves'!L388&lt;$E$4,'Résultats élèves'!L388="A"),'Groupes de besoin'!A396,"")</f>
        <v/>
      </c>
      <c r="AV396" s="218" t="str">
        <f>IF(AU396="","",'Résultats élèves'!L388)</f>
        <v/>
      </c>
      <c r="AW396" s="219" t="str">
        <f>IF(OR(AND('Résultats élèves'!L388&gt;=$E$4,'Résultats élèves'!L388&lt;=$E$5),'Résultats élèves'!L388="A"),'Groupes de besoin'!A396,"")</f>
        <v/>
      </c>
      <c r="AX396" s="220" t="str">
        <f>IF(AW396="","",'Résultats élèves'!L388)</f>
        <v/>
      </c>
      <c r="AY396" s="221"/>
      <c r="AZ396" s="217" t="str">
        <f>IF(OR('Résultats élèves'!M388&lt;$E$4,'Résultats élèves'!M388="A"),'Groupes de besoin'!A396,"")</f>
        <v/>
      </c>
      <c r="BA396" s="218" t="str">
        <f>IF(AZ396="","",'Résultats élèves'!M388)</f>
        <v/>
      </c>
      <c r="BB396" s="219" t="str">
        <f>IF(OR(AND('Résultats élèves'!M388&gt;=$E$4,'Résultats élèves'!M388&lt;=$E$5),'Résultats élèves'!M388="A"),'Groupes de besoin'!A396,"")</f>
        <v/>
      </c>
      <c r="BC396" s="220" t="str">
        <f>IF(BB396="","",'Résultats élèves'!M388)</f>
        <v/>
      </c>
    </row>
    <row r="397" spans="1:55" s="225" customFormat="1">
      <c r="A397" s="227" t="str">
        <f>IF(Accueil!F398="","",Accueil!F398)</f>
        <v/>
      </c>
      <c r="B397" s="217" t="str">
        <f>IF(OR('Résultats élèves'!D389&lt;$E$4,'Résultats élèves'!D389="A"),'Groupes de besoin'!A397,"")</f>
        <v/>
      </c>
      <c r="C397" s="218" t="str">
        <f>IF(B397="","",'Résultats élèves'!D389)</f>
        <v/>
      </c>
      <c r="D397" s="219" t="str">
        <f>IF(OR(AND('Résultats élèves'!D389&gt;=$E$4,'Résultats élèves'!D389&lt;=$E$5),'Résultats élèves'!D389="A"),'Groupes de besoin'!A397,"")</f>
        <v/>
      </c>
      <c r="E397" s="220" t="str">
        <f>IF(D397="","",'Résultats élèves'!D389)</f>
        <v/>
      </c>
      <c r="F397" s="221"/>
      <c r="G397" s="217" t="str">
        <f>IF(OR('Résultats élèves'!E389&lt;$E$4,'Résultats élèves'!E389="A"),'Groupes de besoin'!A397,"")</f>
        <v/>
      </c>
      <c r="H397" s="218" t="str">
        <f>IF(G397="","",'Résultats élèves'!E389)</f>
        <v/>
      </c>
      <c r="I397" s="219" t="str">
        <f>IF(OR(AND('Résultats élèves'!E389&gt;=$E$4,'Résultats élèves'!E389&lt;=$E$5),'Résultats élèves'!E389="A"),'Groupes de besoin'!A397,"")</f>
        <v/>
      </c>
      <c r="J397" s="220" t="str">
        <f>IF(I397="","",'Résultats élèves'!E389)</f>
        <v/>
      </c>
      <c r="K397" s="221"/>
      <c r="L397" s="217" t="str">
        <f>IF(OR('Résultats élèves'!F389&lt;$E$4,'Résultats élèves'!F389="A"),'Groupes de besoin'!A397,"")</f>
        <v/>
      </c>
      <c r="M397" s="218" t="str">
        <f>IF(L397="","",'Résultats élèves'!F389)</f>
        <v/>
      </c>
      <c r="N397" s="219" t="str">
        <f>IF(OR(AND('Résultats élèves'!F389&gt;=$E$4,'Résultats élèves'!F389&lt;=$E$5),'Résultats élèves'!F389="A"),'Groupes de besoin'!A397,"")</f>
        <v/>
      </c>
      <c r="O397" s="220" t="str">
        <f>IF(N397="","",'Résultats élèves'!F389)</f>
        <v/>
      </c>
      <c r="P397" s="221"/>
      <c r="Q397" s="217" t="str">
        <f>IF(OR('Résultats élèves'!G389&lt;$E$4,'Résultats élèves'!G389="A"),'Groupes de besoin'!A397,"")</f>
        <v/>
      </c>
      <c r="R397" s="218" t="str">
        <f>IF(Q397="","",'Résultats élèves'!G389)</f>
        <v/>
      </c>
      <c r="S397" s="219" t="str">
        <f>IF(OR(AND('Résultats élèves'!G389&gt;=$E$4,'Résultats élèves'!G389&lt;=$E$5),'Résultats élèves'!G389="A"),'Groupes de besoin'!A397,"")</f>
        <v/>
      </c>
      <c r="T397" s="220" t="str">
        <f>IF(S397="","",'Résultats élèves'!G389)</f>
        <v/>
      </c>
      <c r="U397" s="221"/>
      <c r="V397" s="217" t="str">
        <f>IF(OR('Résultats élèves'!H389&lt;$E$4,'Résultats élèves'!H389="A"),'Groupes de besoin'!A397,"")</f>
        <v/>
      </c>
      <c r="W397" s="218" t="str">
        <f>IF(V397="","",'Résultats élèves'!H389)</f>
        <v/>
      </c>
      <c r="X397" s="219" t="str">
        <f>IF(OR(AND('Résultats élèves'!H389&gt;=$E$4,'Résultats élèves'!H389&lt;=$E$5),'Résultats élèves'!H389="A"),'Groupes de besoin'!A397,"")</f>
        <v/>
      </c>
      <c r="Y397" s="220" t="str">
        <f>IF(X397="","",'Résultats élèves'!H389)</f>
        <v/>
      </c>
      <c r="Z397" s="222"/>
      <c r="AA397" s="223">
        <f t="shared" si="9"/>
        <v>24</v>
      </c>
      <c r="AB397" s="224">
        <f t="shared" si="10"/>
        <v>20</v>
      </c>
      <c r="AC397" s="291" t="str">
        <f>IF(AA397&lt;$AA$9,#REF!,"")</f>
        <v/>
      </c>
      <c r="AD397" s="291"/>
      <c r="AE397" s="226"/>
      <c r="AF397" s="217" t="str">
        <f>IF(OR('Résultats élèves'!I389&lt;$E$4,'Résultats élèves'!I389="A"),'Groupes de besoin'!A397,"")</f>
        <v/>
      </c>
      <c r="AG397" s="218" t="str">
        <f>IF(AF397="","",'Résultats élèves'!I389)</f>
        <v/>
      </c>
      <c r="AH397" s="219" t="str">
        <f>IF(OR(AND('Résultats élèves'!I389&gt;=$E$4,'Résultats élèves'!I389&lt;=$E$5),'Résultats élèves'!I389="A"),'Groupes de besoin'!A397,"")</f>
        <v/>
      </c>
      <c r="AI397" s="220" t="str">
        <f>IF(AH397="","",'Résultats élèves'!I389)</f>
        <v/>
      </c>
      <c r="AJ397" s="221"/>
      <c r="AK397" s="217" t="str">
        <f>IF(OR('Résultats élèves'!J389&lt;$E$4,'Résultats élèves'!J389="A"),'Groupes de besoin'!A397,"")</f>
        <v/>
      </c>
      <c r="AL397" s="218" t="str">
        <f>IF(AK397="","",'Résultats élèves'!J389)</f>
        <v/>
      </c>
      <c r="AM397" s="219" t="str">
        <f>IF(OR(AND('Résultats élèves'!J389&gt;=$E$4,'Résultats élèves'!J389&lt;=$E$5),'Résultats élèves'!J389="A"),'Groupes de besoin'!A397,"")</f>
        <v/>
      </c>
      <c r="AN397" s="220" t="str">
        <f>IF(AM397="","",'Résultats élèves'!J389)</f>
        <v/>
      </c>
      <c r="AO397" s="221"/>
      <c r="AP397" s="217" t="str">
        <f>IF(OR('Résultats élèves'!K389&lt;$E$4,'Résultats élèves'!K389="A"),'Groupes de besoin'!A397,"")</f>
        <v/>
      </c>
      <c r="AQ397" s="218" t="str">
        <f>IF(AP397="","",'Résultats élèves'!K389)</f>
        <v/>
      </c>
      <c r="AR397" s="219" t="str">
        <f>IF(OR(AND('Résultats élèves'!K389&gt;=$E$4,'Résultats élèves'!K389&lt;=$E$5),'Résultats élèves'!K389="A"),'Groupes de besoin'!A397,"")</f>
        <v/>
      </c>
      <c r="AS397" s="220" t="str">
        <f>IF(AR397="","",'Résultats élèves'!K389)</f>
        <v/>
      </c>
      <c r="AT397" s="221"/>
      <c r="AU397" s="217" t="str">
        <f>IF(OR('Résultats élèves'!L389&lt;$E$4,'Résultats élèves'!L389="A"),'Groupes de besoin'!A397,"")</f>
        <v/>
      </c>
      <c r="AV397" s="218" t="str">
        <f>IF(AU397="","",'Résultats élèves'!L389)</f>
        <v/>
      </c>
      <c r="AW397" s="219" t="str">
        <f>IF(OR(AND('Résultats élèves'!L389&gt;=$E$4,'Résultats élèves'!L389&lt;=$E$5),'Résultats élèves'!L389="A"),'Groupes de besoin'!A397,"")</f>
        <v/>
      </c>
      <c r="AX397" s="220" t="str">
        <f>IF(AW397="","",'Résultats élèves'!L389)</f>
        <v/>
      </c>
      <c r="AY397" s="221"/>
      <c r="AZ397" s="217" t="str">
        <f>IF(OR('Résultats élèves'!M389&lt;$E$4,'Résultats élèves'!M389="A"),'Groupes de besoin'!A397,"")</f>
        <v/>
      </c>
      <c r="BA397" s="218" t="str">
        <f>IF(AZ397="","",'Résultats élèves'!M389)</f>
        <v/>
      </c>
      <c r="BB397" s="219" t="str">
        <f>IF(OR(AND('Résultats élèves'!M389&gt;=$E$4,'Résultats élèves'!M389&lt;=$E$5),'Résultats élèves'!M389="A"),'Groupes de besoin'!A397,"")</f>
        <v/>
      </c>
      <c r="BC397" s="220" t="str">
        <f>IF(BB397="","",'Résultats élèves'!M389)</f>
        <v/>
      </c>
    </row>
    <row r="398" spans="1:55" s="225" customFormat="1">
      <c r="A398" s="227" t="str">
        <f>IF(Accueil!F399="","",Accueil!F399)</f>
        <v/>
      </c>
      <c r="B398" s="217" t="str">
        <f>IF(OR('Résultats élèves'!D390&lt;$E$4,'Résultats élèves'!D390="A"),'Groupes de besoin'!A398,"")</f>
        <v/>
      </c>
      <c r="C398" s="218" t="str">
        <f>IF(B398="","",'Résultats élèves'!D390)</f>
        <v/>
      </c>
      <c r="D398" s="219" t="str">
        <f>IF(OR(AND('Résultats élèves'!D390&gt;=$E$4,'Résultats élèves'!D390&lt;=$E$5),'Résultats élèves'!D390="A"),'Groupes de besoin'!A398,"")</f>
        <v/>
      </c>
      <c r="E398" s="220" t="str">
        <f>IF(D398="","",'Résultats élèves'!D390)</f>
        <v/>
      </c>
      <c r="F398" s="221"/>
      <c r="G398" s="217" t="str">
        <f>IF(OR('Résultats élèves'!E390&lt;$E$4,'Résultats élèves'!E390="A"),'Groupes de besoin'!A398,"")</f>
        <v/>
      </c>
      <c r="H398" s="218" t="str">
        <f>IF(G398="","",'Résultats élèves'!E390)</f>
        <v/>
      </c>
      <c r="I398" s="219" t="str">
        <f>IF(OR(AND('Résultats élèves'!E390&gt;=$E$4,'Résultats élèves'!E390&lt;=$E$5),'Résultats élèves'!E390="A"),'Groupes de besoin'!A398,"")</f>
        <v/>
      </c>
      <c r="J398" s="220" t="str">
        <f>IF(I398="","",'Résultats élèves'!E390)</f>
        <v/>
      </c>
      <c r="K398" s="221"/>
      <c r="L398" s="217" t="str">
        <f>IF(OR('Résultats élèves'!F390&lt;$E$4,'Résultats élèves'!F390="A"),'Groupes de besoin'!A398,"")</f>
        <v/>
      </c>
      <c r="M398" s="218" t="str">
        <f>IF(L398="","",'Résultats élèves'!F390)</f>
        <v/>
      </c>
      <c r="N398" s="219" t="str">
        <f>IF(OR(AND('Résultats élèves'!F390&gt;=$E$4,'Résultats élèves'!F390&lt;=$E$5),'Résultats élèves'!F390="A"),'Groupes de besoin'!A398,"")</f>
        <v/>
      </c>
      <c r="O398" s="220" t="str">
        <f>IF(N398="","",'Résultats élèves'!F390)</f>
        <v/>
      </c>
      <c r="P398" s="221"/>
      <c r="Q398" s="217" t="str">
        <f>IF(OR('Résultats élèves'!G390&lt;$E$4,'Résultats élèves'!G390="A"),'Groupes de besoin'!A398,"")</f>
        <v/>
      </c>
      <c r="R398" s="218" t="str">
        <f>IF(Q398="","",'Résultats élèves'!G390)</f>
        <v/>
      </c>
      <c r="S398" s="219" t="str">
        <f>IF(OR(AND('Résultats élèves'!G390&gt;=$E$4,'Résultats élèves'!G390&lt;=$E$5),'Résultats élèves'!G390="A"),'Groupes de besoin'!A398,"")</f>
        <v/>
      </c>
      <c r="T398" s="220" t="str">
        <f>IF(S398="","",'Résultats élèves'!G390)</f>
        <v/>
      </c>
      <c r="U398" s="221"/>
      <c r="V398" s="217" t="str">
        <f>IF(OR('Résultats élèves'!H390&lt;$E$4,'Résultats élèves'!H390="A"),'Groupes de besoin'!A398,"")</f>
        <v/>
      </c>
      <c r="W398" s="218" t="str">
        <f>IF(V398="","",'Résultats élèves'!H390)</f>
        <v/>
      </c>
      <c r="X398" s="219" t="str">
        <f>IF(OR(AND('Résultats élèves'!H390&gt;=$E$4,'Résultats élèves'!H390&lt;=$E$5),'Résultats élèves'!H390="A"),'Groupes de besoin'!A398,"")</f>
        <v/>
      </c>
      <c r="Y398" s="220" t="str">
        <f>IF(X398="","",'Résultats élèves'!H390)</f>
        <v/>
      </c>
      <c r="Z398" s="222"/>
      <c r="AA398" s="223">
        <f t="shared" si="9"/>
        <v>24</v>
      </c>
      <c r="AB398" s="224">
        <f t="shared" si="10"/>
        <v>20</v>
      </c>
      <c r="AC398" s="291" t="str">
        <f>IF(AA398&lt;$AA$9,#REF!,"")</f>
        <v/>
      </c>
      <c r="AD398" s="291"/>
      <c r="AE398" s="226"/>
      <c r="AF398" s="217" t="str">
        <f>IF(OR('Résultats élèves'!I390&lt;$E$4,'Résultats élèves'!I390="A"),'Groupes de besoin'!A398,"")</f>
        <v/>
      </c>
      <c r="AG398" s="218" t="str">
        <f>IF(AF398="","",'Résultats élèves'!I390)</f>
        <v/>
      </c>
      <c r="AH398" s="219" t="str">
        <f>IF(OR(AND('Résultats élèves'!I390&gt;=$E$4,'Résultats élèves'!I390&lt;=$E$5),'Résultats élèves'!I390="A"),'Groupes de besoin'!A398,"")</f>
        <v/>
      </c>
      <c r="AI398" s="220" t="str">
        <f>IF(AH398="","",'Résultats élèves'!I390)</f>
        <v/>
      </c>
      <c r="AJ398" s="221"/>
      <c r="AK398" s="217" t="str">
        <f>IF(OR('Résultats élèves'!J390&lt;$E$4,'Résultats élèves'!J390="A"),'Groupes de besoin'!A398,"")</f>
        <v/>
      </c>
      <c r="AL398" s="218" t="str">
        <f>IF(AK398="","",'Résultats élèves'!J390)</f>
        <v/>
      </c>
      <c r="AM398" s="219" t="str">
        <f>IF(OR(AND('Résultats élèves'!J390&gt;=$E$4,'Résultats élèves'!J390&lt;=$E$5),'Résultats élèves'!J390="A"),'Groupes de besoin'!A398,"")</f>
        <v/>
      </c>
      <c r="AN398" s="220" t="str">
        <f>IF(AM398="","",'Résultats élèves'!J390)</f>
        <v/>
      </c>
      <c r="AO398" s="221"/>
      <c r="AP398" s="217" t="str">
        <f>IF(OR('Résultats élèves'!K390&lt;$E$4,'Résultats élèves'!K390="A"),'Groupes de besoin'!A398,"")</f>
        <v/>
      </c>
      <c r="AQ398" s="218" t="str">
        <f>IF(AP398="","",'Résultats élèves'!K390)</f>
        <v/>
      </c>
      <c r="AR398" s="219" t="str">
        <f>IF(OR(AND('Résultats élèves'!K390&gt;=$E$4,'Résultats élèves'!K390&lt;=$E$5),'Résultats élèves'!K390="A"),'Groupes de besoin'!A398,"")</f>
        <v/>
      </c>
      <c r="AS398" s="220" t="str">
        <f>IF(AR398="","",'Résultats élèves'!K390)</f>
        <v/>
      </c>
      <c r="AT398" s="221"/>
      <c r="AU398" s="217" t="str">
        <f>IF(OR('Résultats élèves'!L390&lt;$E$4,'Résultats élèves'!L390="A"),'Groupes de besoin'!A398,"")</f>
        <v/>
      </c>
      <c r="AV398" s="218" t="str">
        <f>IF(AU398="","",'Résultats élèves'!L390)</f>
        <v/>
      </c>
      <c r="AW398" s="219" t="str">
        <f>IF(OR(AND('Résultats élèves'!L390&gt;=$E$4,'Résultats élèves'!L390&lt;=$E$5),'Résultats élèves'!L390="A"),'Groupes de besoin'!A398,"")</f>
        <v/>
      </c>
      <c r="AX398" s="220" t="str">
        <f>IF(AW398="","",'Résultats élèves'!L390)</f>
        <v/>
      </c>
      <c r="AY398" s="221"/>
      <c r="AZ398" s="217" t="str">
        <f>IF(OR('Résultats élèves'!M390&lt;$E$4,'Résultats élèves'!M390="A"),'Groupes de besoin'!A398,"")</f>
        <v/>
      </c>
      <c r="BA398" s="218" t="str">
        <f>IF(AZ398="","",'Résultats élèves'!M390)</f>
        <v/>
      </c>
      <c r="BB398" s="219" t="str">
        <f>IF(OR(AND('Résultats élèves'!M390&gt;=$E$4,'Résultats élèves'!M390&lt;=$E$5),'Résultats élèves'!M390="A"),'Groupes de besoin'!A398,"")</f>
        <v/>
      </c>
      <c r="BC398" s="220" t="str">
        <f>IF(BB398="","",'Résultats élèves'!M390)</f>
        <v/>
      </c>
    </row>
    <row r="399" spans="1:55" s="225" customFormat="1">
      <c r="A399" s="227" t="str">
        <f>IF(Accueil!F400="","",Accueil!F400)</f>
        <v/>
      </c>
      <c r="B399" s="217" t="str">
        <f>IF(OR('Résultats élèves'!D391&lt;$E$4,'Résultats élèves'!D391="A"),'Groupes de besoin'!A399,"")</f>
        <v/>
      </c>
      <c r="C399" s="218" t="str">
        <f>IF(B399="","",'Résultats élèves'!D391)</f>
        <v/>
      </c>
      <c r="D399" s="219" t="str">
        <f>IF(OR(AND('Résultats élèves'!D391&gt;=$E$4,'Résultats élèves'!D391&lt;=$E$5),'Résultats élèves'!D391="A"),'Groupes de besoin'!A399,"")</f>
        <v/>
      </c>
      <c r="E399" s="220" t="str">
        <f>IF(D399="","",'Résultats élèves'!D391)</f>
        <v/>
      </c>
      <c r="F399" s="221"/>
      <c r="G399" s="217" t="str">
        <f>IF(OR('Résultats élèves'!E391&lt;$E$4,'Résultats élèves'!E391="A"),'Groupes de besoin'!A399,"")</f>
        <v/>
      </c>
      <c r="H399" s="218" t="str">
        <f>IF(G399="","",'Résultats élèves'!E391)</f>
        <v/>
      </c>
      <c r="I399" s="219" t="str">
        <f>IF(OR(AND('Résultats élèves'!E391&gt;=$E$4,'Résultats élèves'!E391&lt;=$E$5),'Résultats élèves'!E391="A"),'Groupes de besoin'!A399,"")</f>
        <v/>
      </c>
      <c r="J399" s="220" t="str">
        <f>IF(I399="","",'Résultats élèves'!E391)</f>
        <v/>
      </c>
      <c r="K399" s="221"/>
      <c r="L399" s="217" t="str">
        <f>IF(OR('Résultats élèves'!F391&lt;$E$4,'Résultats élèves'!F391="A"),'Groupes de besoin'!A399,"")</f>
        <v/>
      </c>
      <c r="M399" s="218" t="str">
        <f>IF(L399="","",'Résultats élèves'!F391)</f>
        <v/>
      </c>
      <c r="N399" s="219" t="str">
        <f>IF(OR(AND('Résultats élèves'!F391&gt;=$E$4,'Résultats élèves'!F391&lt;=$E$5),'Résultats élèves'!F391="A"),'Groupes de besoin'!A399,"")</f>
        <v/>
      </c>
      <c r="O399" s="220" t="str">
        <f>IF(N399="","",'Résultats élèves'!F391)</f>
        <v/>
      </c>
      <c r="P399" s="221"/>
      <c r="Q399" s="217" t="str">
        <f>IF(OR('Résultats élèves'!G391&lt;$E$4,'Résultats élèves'!G391="A"),'Groupes de besoin'!A399,"")</f>
        <v/>
      </c>
      <c r="R399" s="218" t="str">
        <f>IF(Q399="","",'Résultats élèves'!G391)</f>
        <v/>
      </c>
      <c r="S399" s="219" t="str">
        <f>IF(OR(AND('Résultats élèves'!G391&gt;=$E$4,'Résultats élèves'!G391&lt;=$E$5),'Résultats élèves'!G391="A"),'Groupes de besoin'!A399,"")</f>
        <v/>
      </c>
      <c r="T399" s="220" t="str">
        <f>IF(S399="","",'Résultats élèves'!G391)</f>
        <v/>
      </c>
      <c r="U399" s="221"/>
      <c r="V399" s="217" t="str">
        <f>IF(OR('Résultats élèves'!H391&lt;$E$4,'Résultats élèves'!H391="A"),'Groupes de besoin'!A399,"")</f>
        <v/>
      </c>
      <c r="W399" s="218" t="str">
        <f>IF(V399="","",'Résultats élèves'!H391)</f>
        <v/>
      </c>
      <c r="X399" s="219" t="str">
        <f>IF(OR(AND('Résultats élèves'!H391&gt;=$E$4,'Résultats élèves'!H391&lt;=$E$5),'Résultats élèves'!H391="A"),'Groupes de besoin'!A399,"")</f>
        <v/>
      </c>
      <c r="Y399" s="220" t="str">
        <f>IF(X399="","",'Résultats élèves'!H391)</f>
        <v/>
      </c>
      <c r="Z399" s="222"/>
      <c r="AA399" s="223">
        <f t="shared" si="9"/>
        <v>24</v>
      </c>
      <c r="AB399" s="224">
        <f t="shared" si="10"/>
        <v>20</v>
      </c>
      <c r="AC399" s="291" t="str">
        <f>IF(AA399&lt;$AA$9,#REF!,"")</f>
        <v/>
      </c>
      <c r="AD399" s="291"/>
      <c r="AE399" s="226"/>
      <c r="AF399" s="217" t="str">
        <f>IF(OR('Résultats élèves'!I391&lt;$E$4,'Résultats élèves'!I391="A"),'Groupes de besoin'!A399,"")</f>
        <v/>
      </c>
      <c r="AG399" s="218" t="str">
        <f>IF(AF399="","",'Résultats élèves'!I391)</f>
        <v/>
      </c>
      <c r="AH399" s="219" t="str">
        <f>IF(OR(AND('Résultats élèves'!I391&gt;=$E$4,'Résultats élèves'!I391&lt;=$E$5),'Résultats élèves'!I391="A"),'Groupes de besoin'!A399,"")</f>
        <v/>
      </c>
      <c r="AI399" s="220" t="str">
        <f>IF(AH399="","",'Résultats élèves'!I391)</f>
        <v/>
      </c>
      <c r="AJ399" s="221"/>
      <c r="AK399" s="217" t="str">
        <f>IF(OR('Résultats élèves'!J391&lt;$E$4,'Résultats élèves'!J391="A"),'Groupes de besoin'!A399,"")</f>
        <v/>
      </c>
      <c r="AL399" s="218" t="str">
        <f>IF(AK399="","",'Résultats élèves'!J391)</f>
        <v/>
      </c>
      <c r="AM399" s="219" t="str">
        <f>IF(OR(AND('Résultats élèves'!J391&gt;=$E$4,'Résultats élèves'!J391&lt;=$E$5),'Résultats élèves'!J391="A"),'Groupes de besoin'!A399,"")</f>
        <v/>
      </c>
      <c r="AN399" s="220" t="str">
        <f>IF(AM399="","",'Résultats élèves'!J391)</f>
        <v/>
      </c>
      <c r="AO399" s="221"/>
      <c r="AP399" s="217" t="str">
        <f>IF(OR('Résultats élèves'!K391&lt;$E$4,'Résultats élèves'!K391="A"),'Groupes de besoin'!A399,"")</f>
        <v/>
      </c>
      <c r="AQ399" s="218" t="str">
        <f>IF(AP399="","",'Résultats élèves'!K391)</f>
        <v/>
      </c>
      <c r="AR399" s="219" t="str">
        <f>IF(OR(AND('Résultats élèves'!K391&gt;=$E$4,'Résultats élèves'!K391&lt;=$E$5),'Résultats élèves'!K391="A"),'Groupes de besoin'!A399,"")</f>
        <v/>
      </c>
      <c r="AS399" s="220" t="str">
        <f>IF(AR399="","",'Résultats élèves'!K391)</f>
        <v/>
      </c>
      <c r="AT399" s="221"/>
      <c r="AU399" s="217" t="str">
        <f>IF(OR('Résultats élèves'!L391&lt;$E$4,'Résultats élèves'!L391="A"),'Groupes de besoin'!A399,"")</f>
        <v/>
      </c>
      <c r="AV399" s="218" t="str">
        <f>IF(AU399="","",'Résultats élèves'!L391)</f>
        <v/>
      </c>
      <c r="AW399" s="219" t="str">
        <f>IF(OR(AND('Résultats élèves'!L391&gt;=$E$4,'Résultats élèves'!L391&lt;=$E$5),'Résultats élèves'!L391="A"),'Groupes de besoin'!A399,"")</f>
        <v/>
      </c>
      <c r="AX399" s="220" t="str">
        <f>IF(AW399="","",'Résultats élèves'!L391)</f>
        <v/>
      </c>
      <c r="AY399" s="221"/>
      <c r="AZ399" s="217" t="str">
        <f>IF(OR('Résultats élèves'!M391&lt;$E$4,'Résultats élèves'!M391="A"),'Groupes de besoin'!A399,"")</f>
        <v/>
      </c>
      <c r="BA399" s="218" t="str">
        <f>IF(AZ399="","",'Résultats élèves'!M391)</f>
        <v/>
      </c>
      <c r="BB399" s="219" t="str">
        <f>IF(OR(AND('Résultats élèves'!M391&gt;=$E$4,'Résultats élèves'!M391&lt;=$E$5),'Résultats élèves'!M391="A"),'Groupes de besoin'!A399,"")</f>
        <v/>
      </c>
      <c r="BC399" s="220" t="str">
        <f>IF(BB399="","",'Résultats élèves'!M391)</f>
        <v/>
      </c>
    </row>
    <row r="400" spans="1:55" s="225" customFormat="1">
      <c r="A400" s="227" t="str">
        <f>IF(Accueil!F401="","",Accueil!F401)</f>
        <v/>
      </c>
      <c r="B400" s="217" t="str">
        <f>IF(OR('Résultats élèves'!D392&lt;$E$4,'Résultats élèves'!D392="A"),'Groupes de besoin'!A400,"")</f>
        <v/>
      </c>
      <c r="C400" s="218" t="str">
        <f>IF(B400="","",'Résultats élèves'!D392)</f>
        <v/>
      </c>
      <c r="D400" s="219" t="str">
        <f>IF(OR(AND('Résultats élèves'!D392&gt;=$E$4,'Résultats élèves'!D392&lt;=$E$5),'Résultats élèves'!D392="A"),'Groupes de besoin'!A400,"")</f>
        <v/>
      </c>
      <c r="E400" s="220" t="str">
        <f>IF(D400="","",'Résultats élèves'!D392)</f>
        <v/>
      </c>
      <c r="F400" s="221"/>
      <c r="G400" s="217" t="str">
        <f>IF(OR('Résultats élèves'!E392&lt;$E$4,'Résultats élèves'!E392="A"),'Groupes de besoin'!A400,"")</f>
        <v/>
      </c>
      <c r="H400" s="218" t="str">
        <f>IF(G400="","",'Résultats élèves'!E392)</f>
        <v/>
      </c>
      <c r="I400" s="219" t="str">
        <f>IF(OR(AND('Résultats élèves'!E392&gt;=$E$4,'Résultats élèves'!E392&lt;=$E$5),'Résultats élèves'!E392="A"),'Groupes de besoin'!A400,"")</f>
        <v/>
      </c>
      <c r="J400" s="220" t="str">
        <f>IF(I400="","",'Résultats élèves'!E392)</f>
        <v/>
      </c>
      <c r="K400" s="221"/>
      <c r="L400" s="217" t="str">
        <f>IF(OR('Résultats élèves'!F392&lt;$E$4,'Résultats élèves'!F392="A"),'Groupes de besoin'!A400,"")</f>
        <v/>
      </c>
      <c r="M400" s="218" t="str">
        <f>IF(L400="","",'Résultats élèves'!F392)</f>
        <v/>
      </c>
      <c r="N400" s="219" t="str">
        <f>IF(OR(AND('Résultats élèves'!F392&gt;=$E$4,'Résultats élèves'!F392&lt;=$E$5),'Résultats élèves'!F392="A"),'Groupes de besoin'!A400,"")</f>
        <v/>
      </c>
      <c r="O400" s="220" t="str">
        <f>IF(N400="","",'Résultats élèves'!F392)</f>
        <v/>
      </c>
      <c r="P400" s="221"/>
      <c r="Q400" s="217" t="str">
        <f>IF(OR('Résultats élèves'!G392&lt;$E$4,'Résultats élèves'!G392="A"),'Groupes de besoin'!A400,"")</f>
        <v/>
      </c>
      <c r="R400" s="218" t="str">
        <f>IF(Q400="","",'Résultats élèves'!G392)</f>
        <v/>
      </c>
      <c r="S400" s="219" t="str">
        <f>IF(OR(AND('Résultats élèves'!G392&gt;=$E$4,'Résultats élèves'!G392&lt;=$E$5),'Résultats élèves'!G392="A"),'Groupes de besoin'!A400,"")</f>
        <v/>
      </c>
      <c r="T400" s="220" t="str">
        <f>IF(S400="","",'Résultats élèves'!G392)</f>
        <v/>
      </c>
      <c r="U400" s="221"/>
      <c r="V400" s="217" t="str">
        <f>IF(OR('Résultats élèves'!H392&lt;$E$4,'Résultats élèves'!H392="A"),'Groupes de besoin'!A400,"")</f>
        <v/>
      </c>
      <c r="W400" s="218" t="str">
        <f>IF(V400="","",'Résultats élèves'!H392)</f>
        <v/>
      </c>
      <c r="X400" s="219" t="str">
        <f>IF(OR(AND('Résultats élèves'!H392&gt;=$E$4,'Résultats élèves'!H392&lt;=$E$5),'Résultats élèves'!H392="A"),'Groupes de besoin'!A400,"")</f>
        <v/>
      </c>
      <c r="Y400" s="220" t="str">
        <f>IF(X400="","",'Résultats élèves'!H392)</f>
        <v/>
      </c>
      <c r="Z400" s="222"/>
      <c r="AA400" s="223">
        <f t="shared" si="9"/>
        <v>24</v>
      </c>
      <c r="AB400" s="224">
        <f t="shared" si="10"/>
        <v>20</v>
      </c>
      <c r="AC400" s="291" t="str">
        <f>IF(AA400&lt;$AA$9,#REF!,"")</f>
        <v/>
      </c>
      <c r="AD400" s="291"/>
      <c r="AE400" s="226"/>
      <c r="AF400" s="217" t="str">
        <f>IF(OR('Résultats élèves'!I392&lt;$E$4,'Résultats élèves'!I392="A"),'Groupes de besoin'!A400,"")</f>
        <v/>
      </c>
      <c r="AG400" s="218" t="str">
        <f>IF(AF400="","",'Résultats élèves'!I392)</f>
        <v/>
      </c>
      <c r="AH400" s="219" t="str">
        <f>IF(OR(AND('Résultats élèves'!I392&gt;=$E$4,'Résultats élèves'!I392&lt;=$E$5),'Résultats élèves'!I392="A"),'Groupes de besoin'!A400,"")</f>
        <v/>
      </c>
      <c r="AI400" s="220" t="str">
        <f>IF(AH400="","",'Résultats élèves'!I392)</f>
        <v/>
      </c>
      <c r="AJ400" s="221"/>
      <c r="AK400" s="217" t="str">
        <f>IF(OR('Résultats élèves'!J392&lt;$E$4,'Résultats élèves'!J392="A"),'Groupes de besoin'!A400,"")</f>
        <v/>
      </c>
      <c r="AL400" s="218" t="str">
        <f>IF(AK400="","",'Résultats élèves'!J392)</f>
        <v/>
      </c>
      <c r="AM400" s="219" t="str">
        <f>IF(OR(AND('Résultats élèves'!J392&gt;=$E$4,'Résultats élèves'!J392&lt;=$E$5),'Résultats élèves'!J392="A"),'Groupes de besoin'!A400,"")</f>
        <v/>
      </c>
      <c r="AN400" s="220" t="str">
        <f>IF(AM400="","",'Résultats élèves'!J392)</f>
        <v/>
      </c>
      <c r="AO400" s="221"/>
      <c r="AP400" s="217" t="str">
        <f>IF(OR('Résultats élèves'!K392&lt;$E$4,'Résultats élèves'!K392="A"),'Groupes de besoin'!A400,"")</f>
        <v/>
      </c>
      <c r="AQ400" s="218" t="str">
        <f>IF(AP400="","",'Résultats élèves'!K392)</f>
        <v/>
      </c>
      <c r="AR400" s="219" t="str">
        <f>IF(OR(AND('Résultats élèves'!K392&gt;=$E$4,'Résultats élèves'!K392&lt;=$E$5),'Résultats élèves'!K392="A"),'Groupes de besoin'!A400,"")</f>
        <v/>
      </c>
      <c r="AS400" s="220" t="str">
        <f>IF(AR400="","",'Résultats élèves'!K392)</f>
        <v/>
      </c>
      <c r="AT400" s="221"/>
      <c r="AU400" s="217" t="str">
        <f>IF(OR('Résultats élèves'!L392&lt;$E$4,'Résultats élèves'!L392="A"),'Groupes de besoin'!A400,"")</f>
        <v/>
      </c>
      <c r="AV400" s="218" t="str">
        <f>IF(AU400="","",'Résultats élèves'!L392)</f>
        <v/>
      </c>
      <c r="AW400" s="219" t="str">
        <f>IF(OR(AND('Résultats élèves'!L392&gt;=$E$4,'Résultats élèves'!L392&lt;=$E$5),'Résultats élèves'!L392="A"),'Groupes de besoin'!A400,"")</f>
        <v/>
      </c>
      <c r="AX400" s="220" t="str">
        <f>IF(AW400="","",'Résultats élèves'!L392)</f>
        <v/>
      </c>
      <c r="AY400" s="221"/>
      <c r="AZ400" s="217" t="str">
        <f>IF(OR('Résultats élèves'!M392&lt;$E$4,'Résultats élèves'!M392="A"),'Groupes de besoin'!A400,"")</f>
        <v/>
      </c>
      <c r="BA400" s="218" t="str">
        <f>IF(AZ400="","",'Résultats élèves'!M392)</f>
        <v/>
      </c>
      <c r="BB400" s="219" t="str">
        <f>IF(OR(AND('Résultats élèves'!M392&gt;=$E$4,'Résultats élèves'!M392&lt;=$E$5),'Résultats élèves'!M392="A"),'Groupes de besoin'!A400,"")</f>
        <v/>
      </c>
      <c r="BC400" s="220" t="str">
        <f>IF(BB400="","",'Résultats élèves'!M392)</f>
        <v/>
      </c>
    </row>
    <row r="401" spans="1:55" s="225" customFormat="1">
      <c r="A401" s="227" t="str">
        <f>IF(Accueil!F402="","",Accueil!F402)</f>
        <v/>
      </c>
      <c r="B401" s="217" t="str">
        <f>IF(OR('Résultats élèves'!D393&lt;$E$4,'Résultats élèves'!D393="A"),'Groupes de besoin'!A401,"")</f>
        <v/>
      </c>
      <c r="C401" s="218" t="str">
        <f>IF(B401="","",'Résultats élèves'!D393)</f>
        <v/>
      </c>
      <c r="D401" s="219" t="str">
        <f>IF(OR(AND('Résultats élèves'!D393&gt;=$E$4,'Résultats élèves'!D393&lt;=$E$5),'Résultats élèves'!D393="A"),'Groupes de besoin'!A401,"")</f>
        <v/>
      </c>
      <c r="E401" s="220" t="str">
        <f>IF(D401="","",'Résultats élèves'!D393)</f>
        <v/>
      </c>
      <c r="F401" s="221"/>
      <c r="G401" s="217" t="str">
        <f>IF(OR('Résultats élèves'!E393&lt;$E$4,'Résultats élèves'!E393="A"),'Groupes de besoin'!A401,"")</f>
        <v/>
      </c>
      <c r="H401" s="218" t="str">
        <f>IF(G401="","",'Résultats élèves'!E393)</f>
        <v/>
      </c>
      <c r="I401" s="219" t="str">
        <f>IF(OR(AND('Résultats élèves'!E393&gt;=$E$4,'Résultats élèves'!E393&lt;=$E$5),'Résultats élèves'!E393="A"),'Groupes de besoin'!A401,"")</f>
        <v/>
      </c>
      <c r="J401" s="220" t="str">
        <f>IF(I401="","",'Résultats élèves'!E393)</f>
        <v/>
      </c>
      <c r="K401" s="221"/>
      <c r="L401" s="217" t="str">
        <f>IF(OR('Résultats élèves'!F393&lt;$E$4,'Résultats élèves'!F393="A"),'Groupes de besoin'!A401,"")</f>
        <v/>
      </c>
      <c r="M401" s="218" t="str">
        <f>IF(L401="","",'Résultats élèves'!F393)</f>
        <v/>
      </c>
      <c r="N401" s="219" t="str">
        <f>IF(OR(AND('Résultats élèves'!F393&gt;=$E$4,'Résultats élèves'!F393&lt;=$E$5),'Résultats élèves'!F393="A"),'Groupes de besoin'!A401,"")</f>
        <v/>
      </c>
      <c r="O401" s="220" t="str">
        <f>IF(N401="","",'Résultats élèves'!F393)</f>
        <v/>
      </c>
      <c r="P401" s="221"/>
      <c r="Q401" s="217" t="str">
        <f>IF(OR('Résultats élèves'!G393&lt;$E$4,'Résultats élèves'!G393="A"),'Groupes de besoin'!A401,"")</f>
        <v/>
      </c>
      <c r="R401" s="218" t="str">
        <f>IF(Q401="","",'Résultats élèves'!G393)</f>
        <v/>
      </c>
      <c r="S401" s="219" t="str">
        <f>IF(OR(AND('Résultats élèves'!G393&gt;=$E$4,'Résultats élèves'!G393&lt;=$E$5),'Résultats élèves'!G393="A"),'Groupes de besoin'!A401,"")</f>
        <v/>
      </c>
      <c r="T401" s="220" t="str">
        <f>IF(S401="","",'Résultats élèves'!G393)</f>
        <v/>
      </c>
      <c r="U401" s="221"/>
      <c r="V401" s="217" t="str">
        <f>IF(OR('Résultats élèves'!H393&lt;$E$4,'Résultats élèves'!H393="A"),'Groupes de besoin'!A401,"")</f>
        <v/>
      </c>
      <c r="W401" s="218" t="str">
        <f>IF(V401="","",'Résultats élèves'!H393)</f>
        <v/>
      </c>
      <c r="X401" s="219" t="str">
        <f>IF(OR(AND('Résultats élèves'!H393&gt;=$E$4,'Résultats élèves'!H393&lt;=$E$5),'Résultats élèves'!H393="A"),'Groupes de besoin'!A401,"")</f>
        <v/>
      </c>
      <c r="Y401" s="220" t="str">
        <f>IF(X401="","",'Résultats élèves'!H393)</f>
        <v/>
      </c>
      <c r="Z401" s="222"/>
      <c r="AA401" s="223">
        <f t="shared" si="9"/>
        <v>24</v>
      </c>
      <c r="AB401" s="224">
        <f t="shared" si="10"/>
        <v>20</v>
      </c>
      <c r="AC401" s="291" t="str">
        <f>IF(AA401&lt;$AA$9,#REF!,"")</f>
        <v/>
      </c>
      <c r="AD401" s="291"/>
      <c r="AE401" s="226"/>
      <c r="AF401" s="217" t="str">
        <f>IF(OR('Résultats élèves'!I393&lt;$E$4,'Résultats élèves'!I393="A"),'Groupes de besoin'!A401,"")</f>
        <v/>
      </c>
      <c r="AG401" s="218" t="str">
        <f>IF(AF401="","",'Résultats élèves'!I393)</f>
        <v/>
      </c>
      <c r="AH401" s="219" t="str">
        <f>IF(OR(AND('Résultats élèves'!I393&gt;=$E$4,'Résultats élèves'!I393&lt;=$E$5),'Résultats élèves'!I393="A"),'Groupes de besoin'!A401,"")</f>
        <v/>
      </c>
      <c r="AI401" s="220" t="str">
        <f>IF(AH401="","",'Résultats élèves'!I393)</f>
        <v/>
      </c>
      <c r="AJ401" s="221"/>
      <c r="AK401" s="217" t="str">
        <f>IF(OR('Résultats élèves'!J393&lt;$E$4,'Résultats élèves'!J393="A"),'Groupes de besoin'!A401,"")</f>
        <v/>
      </c>
      <c r="AL401" s="218" t="str">
        <f>IF(AK401="","",'Résultats élèves'!J393)</f>
        <v/>
      </c>
      <c r="AM401" s="219" t="str">
        <f>IF(OR(AND('Résultats élèves'!J393&gt;=$E$4,'Résultats élèves'!J393&lt;=$E$5),'Résultats élèves'!J393="A"),'Groupes de besoin'!A401,"")</f>
        <v/>
      </c>
      <c r="AN401" s="220" t="str">
        <f>IF(AM401="","",'Résultats élèves'!J393)</f>
        <v/>
      </c>
      <c r="AO401" s="221"/>
      <c r="AP401" s="217" t="str">
        <f>IF(OR('Résultats élèves'!K393&lt;$E$4,'Résultats élèves'!K393="A"),'Groupes de besoin'!A401,"")</f>
        <v/>
      </c>
      <c r="AQ401" s="218" t="str">
        <f>IF(AP401="","",'Résultats élèves'!K393)</f>
        <v/>
      </c>
      <c r="AR401" s="219" t="str">
        <f>IF(OR(AND('Résultats élèves'!K393&gt;=$E$4,'Résultats élèves'!K393&lt;=$E$5),'Résultats élèves'!K393="A"),'Groupes de besoin'!A401,"")</f>
        <v/>
      </c>
      <c r="AS401" s="220" t="str">
        <f>IF(AR401="","",'Résultats élèves'!K393)</f>
        <v/>
      </c>
      <c r="AT401" s="221"/>
      <c r="AU401" s="217" t="str">
        <f>IF(OR('Résultats élèves'!L393&lt;$E$4,'Résultats élèves'!L393="A"),'Groupes de besoin'!A401,"")</f>
        <v/>
      </c>
      <c r="AV401" s="218" t="str">
        <f>IF(AU401="","",'Résultats élèves'!L393)</f>
        <v/>
      </c>
      <c r="AW401" s="219" t="str">
        <f>IF(OR(AND('Résultats élèves'!L393&gt;=$E$4,'Résultats élèves'!L393&lt;=$E$5),'Résultats élèves'!L393="A"),'Groupes de besoin'!A401,"")</f>
        <v/>
      </c>
      <c r="AX401" s="220" t="str">
        <f>IF(AW401="","",'Résultats élèves'!L393)</f>
        <v/>
      </c>
      <c r="AY401" s="221"/>
      <c r="AZ401" s="217" t="str">
        <f>IF(OR('Résultats élèves'!M393&lt;$E$4,'Résultats élèves'!M393="A"),'Groupes de besoin'!A401,"")</f>
        <v/>
      </c>
      <c r="BA401" s="218" t="str">
        <f>IF(AZ401="","",'Résultats élèves'!M393)</f>
        <v/>
      </c>
      <c r="BB401" s="219" t="str">
        <f>IF(OR(AND('Résultats élèves'!M393&gt;=$E$4,'Résultats élèves'!M393&lt;=$E$5),'Résultats élèves'!M393="A"),'Groupes de besoin'!A401,"")</f>
        <v/>
      </c>
      <c r="BC401" s="220" t="str">
        <f>IF(BB401="","",'Résultats élèves'!M393)</f>
        <v/>
      </c>
    </row>
    <row r="402" spans="1:55" s="225" customFormat="1">
      <c r="A402" s="227" t="str">
        <f>IF(Accueil!F403="","",Accueil!F403)</f>
        <v/>
      </c>
      <c r="B402" s="217" t="str">
        <f>IF(OR('Résultats élèves'!D394&lt;$E$4,'Résultats élèves'!D394="A"),'Groupes de besoin'!A402,"")</f>
        <v/>
      </c>
      <c r="C402" s="218" t="str">
        <f>IF(B402="","",'Résultats élèves'!D394)</f>
        <v/>
      </c>
      <c r="D402" s="219" t="str">
        <f>IF(OR(AND('Résultats élèves'!D394&gt;=$E$4,'Résultats élèves'!D394&lt;=$E$5),'Résultats élèves'!D394="A"),'Groupes de besoin'!A402,"")</f>
        <v/>
      </c>
      <c r="E402" s="220" t="str">
        <f>IF(D402="","",'Résultats élèves'!D394)</f>
        <v/>
      </c>
      <c r="F402" s="221"/>
      <c r="G402" s="217" t="str">
        <f>IF(OR('Résultats élèves'!E394&lt;$E$4,'Résultats élèves'!E394="A"),'Groupes de besoin'!A402,"")</f>
        <v/>
      </c>
      <c r="H402" s="218" t="str">
        <f>IF(G402="","",'Résultats élèves'!E394)</f>
        <v/>
      </c>
      <c r="I402" s="219" t="str">
        <f>IF(OR(AND('Résultats élèves'!E394&gt;=$E$4,'Résultats élèves'!E394&lt;=$E$5),'Résultats élèves'!E394="A"),'Groupes de besoin'!A402,"")</f>
        <v/>
      </c>
      <c r="J402" s="220" t="str">
        <f>IF(I402="","",'Résultats élèves'!E394)</f>
        <v/>
      </c>
      <c r="K402" s="221"/>
      <c r="L402" s="217" t="str">
        <f>IF(OR('Résultats élèves'!F394&lt;$E$4,'Résultats élèves'!F394="A"),'Groupes de besoin'!A402,"")</f>
        <v/>
      </c>
      <c r="M402" s="218" t="str">
        <f>IF(L402="","",'Résultats élèves'!F394)</f>
        <v/>
      </c>
      <c r="N402" s="219" t="str">
        <f>IF(OR(AND('Résultats élèves'!F394&gt;=$E$4,'Résultats élèves'!F394&lt;=$E$5),'Résultats élèves'!F394="A"),'Groupes de besoin'!A402,"")</f>
        <v/>
      </c>
      <c r="O402" s="220" t="str">
        <f>IF(N402="","",'Résultats élèves'!F394)</f>
        <v/>
      </c>
      <c r="P402" s="221"/>
      <c r="Q402" s="217" t="str">
        <f>IF(OR('Résultats élèves'!G394&lt;$E$4,'Résultats élèves'!G394="A"),'Groupes de besoin'!A402,"")</f>
        <v/>
      </c>
      <c r="R402" s="218" t="str">
        <f>IF(Q402="","",'Résultats élèves'!G394)</f>
        <v/>
      </c>
      <c r="S402" s="219" t="str">
        <f>IF(OR(AND('Résultats élèves'!G394&gt;=$E$4,'Résultats élèves'!G394&lt;=$E$5),'Résultats élèves'!G394="A"),'Groupes de besoin'!A402,"")</f>
        <v/>
      </c>
      <c r="T402" s="220" t="str">
        <f>IF(S402="","",'Résultats élèves'!G394)</f>
        <v/>
      </c>
      <c r="U402" s="221"/>
      <c r="V402" s="217" t="str">
        <f>IF(OR('Résultats élèves'!H394&lt;$E$4,'Résultats élèves'!H394="A"),'Groupes de besoin'!A402,"")</f>
        <v/>
      </c>
      <c r="W402" s="218" t="str">
        <f>IF(V402="","",'Résultats élèves'!H394)</f>
        <v/>
      </c>
      <c r="X402" s="219" t="str">
        <f>IF(OR(AND('Résultats élèves'!H394&gt;=$E$4,'Résultats élèves'!H394&lt;=$E$5),'Résultats élèves'!H394="A"),'Groupes de besoin'!A402,"")</f>
        <v/>
      </c>
      <c r="Y402" s="220" t="str">
        <f>IF(X402="","",'Résultats élèves'!H394)</f>
        <v/>
      </c>
      <c r="Z402" s="222"/>
      <c r="AA402" s="223">
        <f t="shared" si="9"/>
        <v>24</v>
      </c>
      <c r="AB402" s="224">
        <f t="shared" si="10"/>
        <v>20</v>
      </c>
      <c r="AC402" s="291" t="str">
        <f>IF(AA402&lt;$AA$9,#REF!,"")</f>
        <v/>
      </c>
      <c r="AD402" s="291"/>
      <c r="AE402" s="226"/>
      <c r="AF402" s="217" t="str">
        <f>IF(OR('Résultats élèves'!I394&lt;$E$4,'Résultats élèves'!I394="A"),'Groupes de besoin'!A402,"")</f>
        <v/>
      </c>
      <c r="AG402" s="218" t="str">
        <f>IF(AF402="","",'Résultats élèves'!I394)</f>
        <v/>
      </c>
      <c r="AH402" s="219" t="str">
        <f>IF(OR(AND('Résultats élèves'!I394&gt;=$E$4,'Résultats élèves'!I394&lt;=$E$5),'Résultats élèves'!I394="A"),'Groupes de besoin'!A402,"")</f>
        <v/>
      </c>
      <c r="AI402" s="220" t="str">
        <f>IF(AH402="","",'Résultats élèves'!I394)</f>
        <v/>
      </c>
      <c r="AJ402" s="221"/>
      <c r="AK402" s="217" t="str">
        <f>IF(OR('Résultats élèves'!J394&lt;$E$4,'Résultats élèves'!J394="A"),'Groupes de besoin'!A402,"")</f>
        <v/>
      </c>
      <c r="AL402" s="218" t="str">
        <f>IF(AK402="","",'Résultats élèves'!J394)</f>
        <v/>
      </c>
      <c r="AM402" s="219" t="str">
        <f>IF(OR(AND('Résultats élèves'!J394&gt;=$E$4,'Résultats élèves'!J394&lt;=$E$5),'Résultats élèves'!J394="A"),'Groupes de besoin'!A402,"")</f>
        <v/>
      </c>
      <c r="AN402" s="220" t="str">
        <f>IF(AM402="","",'Résultats élèves'!J394)</f>
        <v/>
      </c>
      <c r="AO402" s="221"/>
      <c r="AP402" s="217" t="str">
        <f>IF(OR('Résultats élèves'!K394&lt;$E$4,'Résultats élèves'!K394="A"),'Groupes de besoin'!A402,"")</f>
        <v/>
      </c>
      <c r="AQ402" s="218" t="str">
        <f>IF(AP402="","",'Résultats élèves'!K394)</f>
        <v/>
      </c>
      <c r="AR402" s="219" t="str">
        <f>IF(OR(AND('Résultats élèves'!K394&gt;=$E$4,'Résultats élèves'!K394&lt;=$E$5),'Résultats élèves'!K394="A"),'Groupes de besoin'!A402,"")</f>
        <v/>
      </c>
      <c r="AS402" s="220" t="str">
        <f>IF(AR402="","",'Résultats élèves'!K394)</f>
        <v/>
      </c>
      <c r="AT402" s="221"/>
      <c r="AU402" s="217" t="str">
        <f>IF(OR('Résultats élèves'!L394&lt;$E$4,'Résultats élèves'!L394="A"),'Groupes de besoin'!A402,"")</f>
        <v/>
      </c>
      <c r="AV402" s="218" t="str">
        <f>IF(AU402="","",'Résultats élèves'!L394)</f>
        <v/>
      </c>
      <c r="AW402" s="219" t="str">
        <f>IF(OR(AND('Résultats élèves'!L394&gt;=$E$4,'Résultats élèves'!L394&lt;=$E$5),'Résultats élèves'!L394="A"),'Groupes de besoin'!A402,"")</f>
        <v/>
      </c>
      <c r="AX402" s="220" t="str">
        <f>IF(AW402="","",'Résultats élèves'!L394)</f>
        <v/>
      </c>
      <c r="AY402" s="221"/>
      <c r="AZ402" s="217" t="str">
        <f>IF(OR('Résultats élèves'!M394&lt;$E$4,'Résultats élèves'!M394="A"),'Groupes de besoin'!A402,"")</f>
        <v/>
      </c>
      <c r="BA402" s="218" t="str">
        <f>IF(AZ402="","",'Résultats élèves'!M394)</f>
        <v/>
      </c>
      <c r="BB402" s="219" t="str">
        <f>IF(OR(AND('Résultats élèves'!M394&gt;=$E$4,'Résultats élèves'!M394&lt;=$E$5),'Résultats élèves'!M394="A"),'Groupes de besoin'!A402,"")</f>
        <v/>
      </c>
      <c r="BC402" s="220" t="str">
        <f>IF(BB402="","",'Résultats élèves'!M394)</f>
        <v/>
      </c>
    </row>
    <row r="403" spans="1:55" s="225" customFormat="1">
      <c r="A403" s="227" t="str">
        <f>IF(Accueil!F404="","",Accueil!F404)</f>
        <v/>
      </c>
      <c r="B403" s="217" t="str">
        <f>IF(OR('Résultats élèves'!D395&lt;$E$4,'Résultats élèves'!D395="A"),'Groupes de besoin'!A403,"")</f>
        <v/>
      </c>
      <c r="C403" s="218" t="str">
        <f>IF(B403="","",'Résultats élèves'!D395)</f>
        <v/>
      </c>
      <c r="D403" s="219" t="str">
        <f>IF(OR(AND('Résultats élèves'!D395&gt;=$E$4,'Résultats élèves'!D395&lt;=$E$5),'Résultats élèves'!D395="A"),'Groupes de besoin'!A403,"")</f>
        <v/>
      </c>
      <c r="E403" s="220" t="str">
        <f>IF(D403="","",'Résultats élèves'!D395)</f>
        <v/>
      </c>
      <c r="F403" s="221"/>
      <c r="G403" s="217" t="str">
        <f>IF(OR('Résultats élèves'!E395&lt;$E$4,'Résultats élèves'!E395="A"),'Groupes de besoin'!A403,"")</f>
        <v/>
      </c>
      <c r="H403" s="218" t="str">
        <f>IF(G403="","",'Résultats élèves'!E395)</f>
        <v/>
      </c>
      <c r="I403" s="219" t="str">
        <f>IF(OR(AND('Résultats élèves'!E395&gt;=$E$4,'Résultats élèves'!E395&lt;=$E$5),'Résultats élèves'!E395="A"),'Groupes de besoin'!A403,"")</f>
        <v/>
      </c>
      <c r="J403" s="220" t="str">
        <f>IF(I403="","",'Résultats élèves'!E395)</f>
        <v/>
      </c>
      <c r="K403" s="221"/>
      <c r="L403" s="217" t="str">
        <f>IF(OR('Résultats élèves'!F395&lt;$E$4,'Résultats élèves'!F395="A"),'Groupes de besoin'!A403,"")</f>
        <v/>
      </c>
      <c r="M403" s="218" t="str">
        <f>IF(L403="","",'Résultats élèves'!F395)</f>
        <v/>
      </c>
      <c r="N403" s="219" t="str">
        <f>IF(OR(AND('Résultats élèves'!F395&gt;=$E$4,'Résultats élèves'!F395&lt;=$E$5),'Résultats élèves'!F395="A"),'Groupes de besoin'!A403,"")</f>
        <v/>
      </c>
      <c r="O403" s="220" t="str">
        <f>IF(N403="","",'Résultats élèves'!F395)</f>
        <v/>
      </c>
      <c r="P403" s="221"/>
      <c r="Q403" s="217" t="str">
        <f>IF(OR('Résultats élèves'!G395&lt;$E$4,'Résultats élèves'!G395="A"),'Groupes de besoin'!A403,"")</f>
        <v/>
      </c>
      <c r="R403" s="218" t="str">
        <f>IF(Q403="","",'Résultats élèves'!G395)</f>
        <v/>
      </c>
      <c r="S403" s="219" t="str">
        <f>IF(OR(AND('Résultats élèves'!G395&gt;=$E$4,'Résultats élèves'!G395&lt;=$E$5),'Résultats élèves'!G395="A"),'Groupes de besoin'!A403,"")</f>
        <v/>
      </c>
      <c r="T403" s="220" t="str">
        <f>IF(S403="","",'Résultats élèves'!G395)</f>
        <v/>
      </c>
      <c r="U403" s="221"/>
      <c r="V403" s="217" t="str">
        <f>IF(OR('Résultats élèves'!H395&lt;$E$4,'Résultats élèves'!H395="A"),'Groupes de besoin'!A403,"")</f>
        <v/>
      </c>
      <c r="W403" s="218" t="str">
        <f>IF(V403="","",'Résultats élèves'!H395)</f>
        <v/>
      </c>
      <c r="X403" s="219" t="str">
        <f>IF(OR(AND('Résultats élèves'!H395&gt;=$E$4,'Résultats élèves'!H395&lt;=$E$5),'Résultats élèves'!H395="A"),'Groupes de besoin'!A403,"")</f>
        <v/>
      </c>
      <c r="Y403" s="220" t="str">
        <f>IF(X403="","",'Résultats élèves'!H395)</f>
        <v/>
      </c>
      <c r="Z403" s="222"/>
      <c r="AA403" s="223">
        <f t="shared" si="9"/>
        <v>24</v>
      </c>
      <c r="AB403" s="224">
        <f t="shared" si="10"/>
        <v>20</v>
      </c>
      <c r="AC403" s="291" t="str">
        <f>IF(AA403&lt;$AA$9,#REF!,"")</f>
        <v/>
      </c>
      <c r="AD403" s="291"/>
      <c r="AE403" s="226"/>
      <c r="AF403" s="217" t="str">
        <f>IF(OR('Résultats élèves'!I395&lt;$E$4,'Résultats élèves'!I395="A"),'Groupes de besoin'!A403,"")</f>
        <v/>
      </c>
      <c r="AG403" s="218" t="str">
        <f>IF(AF403="","",'Résultats élèves'!I395)</f>
        <v/>
      </c>
      <c r="AH403" s="219" t="str">
        <f>IF(OR(AND('Résultats élèves'!I395&gt;=$E$4,'Résultats élèves'!I395&lt;=$E$5),'Résultats élèves'!I395="A"),'Groupes de besoin'!A403,"")</f>
        <v/>
      </c>
      <c r="AI403" s="220" t="str">
        <f>IF(AH403="","",'Résultats élèves'!I395)</f>
        <v/>
      </c>
      <c r="AJ403" s="221"/>
      <c r="AK403" s="217" t="str">
        <f>IF(OR('Résultats élèves'!J395&lt;$E$4,'Résultats élèves'!J395="A"),'Groupes de besoin'!A403,"")</f>
        <v/>
      </c>
      <c r="AL403" s="218" t="str">
        <f>IF(AK403="","",'Résultats élèves'!J395)</f>
        <v/>
      </c>
      <c r="AM403" s="219" t="str">
        <f>IF(OR(AND('Résultats élèves'!J395&gt;=$E$4,'Résultats élèves'!J395&lt;=$E$5),'Résultats élèves'!J395="A"),'Groupes de besoin'!A403,"")</f>
        <v/>
      </c>
      <c r="AN403" s="220" t="str">
        <f>IF(AM403="","",'Résultats élèves'!J395)</f>
        <v/>
      </c>
      <c r="AO403" s="221"/>
      <c r="AP403" s="217" t="str">
        <f>IF(OR('Résultats élèves'!K395&lt;$E$4,'Résultats élèves'!K395="A"),'Groupes de besoin'!A403,"")</f>
        <v/>
      </c>
      <c r="AQ403" s="218" t="str">
        <f>IF(AP403="","",'Résultats élèves'!K395)</f>
        <v/>
      </c>
      <c r="AR403" s="219" t="str">
        <f>IF(OR(AND('Résultats élèves'!K395&gt;=$E$4,'Résultats élèves'!K395&lt;=$E$5),'Résultats élèves'!K395="A"),'Groupes de besoin'!A403,"")</f>
        <v/>
      </c>
      <c r="AS403" s="220" t="str">
        <f>IF(AR403="","",'Résultats élèves'!K395)</f>
        <v/>
      </c>
      <c r="AT403" s="221"/>
      <c r="AU403" s="217" t="str">
        <f>IF(OR('Résultats élèves'!L395&lt;$E$4,'Résultats élèves'!L395="A"),'Groupes de besoin'!A403,"")</f>
        <v/>
      </c>
      <c r="AV403" s="218" t="str">
        <f>IF(AU403="","",'Résultats élèves'!L395)</f>
        <v/>
      </c>
      <c r="AW403" s="219" t="str">
        <f>IF(OR(AND('Résultats élèves'!L395&gt;=$E$4,'Résultats élèves'!L395&lt;=$E$5),'Résultats élèves'!L395="A"),'Groupes de besoin'!A403,"")</f>
        <v/>
      </c>
      <c r="AX403" s="220" t="str">
        <f>IF(AW403="","",'Résultats élèves'!L395)</f>
        <v/>
      </c>
      <c r="AY403" s="221"/>
      <c r="AZ403" s="217" t="str">
        <f>IF(OR('Résultats élèves'!M395&lt;$E$4,'Résultats élèves'!M395="A"),'Groupes de besoin'!A403,"")</f>
        <v/>
      </c>
      <c r="BA403" s="218" t="str">
        <f>IF(AZ403="","",'Résultats élèves'!M395)</f>
        <v/>
      </c>
      <c r="BB403" s="219" t="str">
        <f>IF(OR(AND('Résultats élèves'!M395&gt;=$E$4,'Résultats élèves'!M395&lt;=$E$5),'Résultats élèves'!M395="A"),'Groupes de besoin'!A403,"")</f>
        <v/>
      </c>
      <c r="BC403" s="220" t="str">
        <f>IF(BB403="","",'Résultats élèves'!M395)</f>
        <v/>
      </c>
    </row>
    <row r="404" spans="1:55" s="225" customFormat="1">
      <c r="A404" s="227" t="str">
        <f>IF(Accueil!F405="","",Accueil!F405)</f>
        <v/>
      </c>
      <c r="B404" s="217" t="str">
        <f>IF(OR('Résultats élèves'!D396&lt;$E$4,'Résultats élèves'!D396="A"),'Groupes de besoin'!A404,"")</f>
        <v/>
      </c>
      <c r="C404" s="218" t="str">
        <f>IF(B404="","",'Résultats élèves'!D396)</f>
        <v/>
      </c>
      <c r="D404" s="219" t="str">
        <f>IF(OR(AND('Résultats élèves'!D396&gt;=$E$4,'Résultats élèves'!D396&lt;=$E$5),'Résultats élèves'!D396="A"),'Groupes de besoin'!A404,"")</f>
        <v/>
      </c>
      <c r="E404" s="220" t="str">
        <f>IF(D404="","",'Résultats élèves'!D396)</f>
        <v/>
      </c>
      <c r="F404" s="221"/>
      <c r="G404" s="217" t="str">
        <f>IF(OR('Résultats élèves'!E396&lt;$E$4,'Résultats élèves'!E396="A"),'Groupes de besoin'!A404,"")</f>
        <v/>
      </c>
      <c r="H404" s="218" t="str">
        <f>IF(G404="","",'Résultats élèves'!E396)</f>
        <v/>
      </c>
      <c r="I404" s="219" t="str">
        <f>IF(OR(AND('Résultats élèves'!E396&gt;=$E$4,'Résultats élèves'!E396&lt;=$E$5),'Résultats élèves'!E396="A"),'Groupes de besoin'!A404,"")</f>
        <v/>
      </c>
      <c r="J404" s="220" t="str">
        <f>IF(I404="","",'Résultats élèves'!E396)</f>
        <v/>
      </c>
      <c r="K404" s="221"/>
      <c r="L404" s="217" t="str">
        <f>IF(OR('Résultats élèves'!F396&lt;$E$4,'Résultats élèves'!F396="A"),'Groupes de besoin'!A404,"")</f>
        <v/>
      </c>
      <c r="M404" s="218" t="str">
        <f>IF(L404="","",'Résultats élèves'!F396)</f>
        <v/>
      </c>
      <c r="N404" s="219" t="str">
        <f>IF(OR(AND('Résultats élèves'!F396&gt;=$E$4,'Résultats élèves'!F396&lt;=$E$5),'Résultats élèves'!F396="A"),'Groupes de besoin'!A404,"")</f>
        <v/>
      </c>
      <c r="O404" s="220" t="str">
        <f>IF(N404="","",'Résultats élèves'!F396)</f>
        <v/>
      </c>
      <c r="P404" s="221"/>
      <c r="Q404" s="217" t="str">
        <f>IF(OR('Résultats élèves'!G396&lt;$E$4,'Résultats élèves'!G396="A"),'Groupes de besoin'!A404,"")</f>
        <v/>
      </c>
      <c r="R404" s="218" t="str">
        <f>IF(Q404="","",'Résultats élèves'!G396)</f>
        <v/>
      </c>
      <c r="S404" s="219" t="str">
        <f>IF(OR(AND('Résultats élèves'!G396&gt;=$E$4,'Résultats élèves'!G396&lt;=$E$5),'Résultats élèves'!G396="A"),'Groupes de besoin'!A404,"")</f>
        <v/>
      </c>
      <c r="T404" s="220" t="str">
        <f>IF(S404="","",'Résultats élèves'!G396)</f>
        <v/>
      </c>
      <c r="U404" s="221"/>
      <c r="V404" s="217" t="str">
        <f>IF(OR('Résultats élèves'!H396&lt;$E$4,'Résultats élèves'!H396="A"),'Groupes de besoin'!A404,"")</f>
        <v/>
      </c>
      <c r="W404" s="218" t="str">
        <f>IF(V404="","",'Résultats élèves'!H396)</f>
        <v/>
      </c>
      <c r="X404" s="219" t="str">
        <f>IF(OR(AND('Résultats élèves'!H396&gt;=$E$4,'Résultats élèves'!H396&lt;=$E$5),'Résultats élèves'!H396="A"),'Groupes de besoin'!A404,"")</f>
        <v/>
      </c>
      <c r="Y404" s="220" t="str">
        <f>IF(X404="","",'Résultats élèves'!H396)</f>
        <v/>
      </c>
      <c r="Z404" s="222"/>
      <c r="AA404" s="223">
        <f t="shared" si="9"/>
        <v>24</v>
      </c>
      <c r="AB404" s="224">
        <f t="shared" si="10"/>
        <v>20</v>
      </c>
      <c r="AC404" s="291" t="str">
        <f>IF(AA404&lt;$AA$9,#REF!,"")</f>
        <v/>
      </c>
      <c r="AD404" s="291"/>
      <c r="AE404" s="226"/>
      <c r="AF404" s="217" t="str">
        <f>IF(OR('Résultats élèves'!I396&lt;$E$4,'Résultats élèves'!I396="A"),'Groupes de besoin'!A404,"")</f>
        <v/>
      </c>
      <c r="AG404" s="218" t="str">
        <f>IF(AF404="","",'Résultats élèves'!I396)</f>
        <v/>
      </c>
      <c r="AH404" s="219" t="str">
        <f>IF(OR(AND('Résultats élèves'!I396&gt;=$E$4,'Résultats élèves'!I396&lt;=$E$5),'Résultats élèves'!I396="A"),'Groupes de besoin'!A404,"")</f>
        <v/>
      </c>
      <c r="AI404" s="220" t="str">
        <f>IF(AH404="","",'Résultats élèves'!I396)</f>
        <v/>
      </c>
      <c r="AJ404" s="221"/>
      <c r="AK404" s="217" t="str">
        <f>IF(OR('Résultats élèves'!J396&lt;$E$4,'Résultats élèves'!J396="A"),'Groupes de besoin'!A404,"")</f>
        <v/>
      </c>
      <c r="AL404" s="218" t="str">
        <f>IF(AK404="","",'Résultats élèves'!J396)</f>
        <v/>
      </c>
      <c r="AM404" s="219" t="str">
        <f>IF(OR(AND('Résultats élèves'!J396&gt;=$E$4,'Résultats élèves'!J396&lt;=$E$5),'Résultats élèves'!J396="A"),'Groupes de besoin'!A404,"")</f>
        <v/>
      </c>
      <c r="AN404" s="220" t="str">
        <f>IF(AM404="","",'Résultats élèves'!J396)</f>
        <v/>
      </c>
      <c r="AO404" s="221"/>
      <c r="AP404" s="217" t="str">
        <f>IF(OR('Résultats élèves'!K396&lt;$E$4,'Résultats élèves'!K396="A"),'Groupes de besoin'!A404,"")</f>
        <v/>
      </c>
      <c r="AQ404" s="218" t="str">
        <f>IF(AP404="","",'Résultats élèves'!K396)</f>
        <v/>
      </c>
      <c r="AR404" s="219" t="str">
        <f>IF(OR(AND('Résultats élèves'!K396&gt;=$E$4,'Résultats élèves'!K396&lt;=$E$5),'Résultats élèves'!K396="A"),'Groupes de besoin'!A404,"")</f>
        <v/>
      </c>
      <c r="AS404" s="220" t="str">
        <f>IF(AR404="","",'Résultats élèves'!K396)</f>
        <v/>
      </c>
      <c r="AT404" s="221"/>
      <c r="AU404" s="217" t="str">
        <f>IF(OR('Résultats élèves'!L396&lt;$E$4,'Résultats élèves'!L396="A"),'Groupes de besoin'!A404,"")</f>
        <v/>
      </c>
      <c r="AV404" s="218" t="str">
        <f>IF(AU404="","",'Résultats élèves'!L396)</f>
        <v/>
      </c>
      <c r="AW404" s="219" t="str">
        <f>IF(OR(AND('Résultats élèves'!L396&gt;=$E$4,'Résultats élèves'!L396&lt;=$E$5),'Résultats élèves'!L396="A"),'Groupes de besoin'!A404,"")</f>
        <v/>
      </c>
      <c r="AX404" s="220" t="str">
        <f>IF(AW404="","",'Résultats élèves'!L396)</f>
        <v/>
      </c>
      <c r="AY404" s="221"/>
      <c r="AZ404" s="217" t="str">
        <f>IF(OR('Résultats élèves'!M396&lt;$E$4,'Résultats élèves'!M396="A"),'Groupes de besoin'!A404,"")</f>
        <v/>
      </c>
      <c r="BA404" s="218" t="str">
        <f>IF(AZ404="","",'Résultats élèves'!M396)</f>
        <v/>
      </c>
      <c r="BB404" s="219" t="str">
        <f>IF(OR(AND('Résultats élèves'!M396&gt;=$E$4,'Résultats élèves'!M396&lt;=$E$5),'Résultats élèves'!M396="A"),'Groupes de besoin'!A404,"")</f>
        <v/>
      </c>
      <c r="BC404" s="220" t="str">
        <f>IF(BB404="","",'Résultats élèves'!M396)</f>
        <v/>
      </c>
    </row>
    <row r="405" spans="1:55" s="225" customFormat="1">
      <c r="A405" s="227" t="str">
        <f>IF(Accueil!F406="","",Accueil!F406)</f>
        <v/>
      </c>
      <c r="B405" s="217" t="str">
        <f>IF(OR('Résultats élèves'!D397&lt;$E$4,'Résultats élèves'!D397="A"),'Groupes de besoin'!A405,"")</f>
        <v/>
      </c>
      <c r="C405" s="218" t="str">
        <f>IF(B405="","",'Résultats élèves'!D397)</f>
        <v/>
      </c>
      <c r="D405" s="219" t="str">
        <f>IF(OR(AND('Résultats élèves'!D397&gt;=$E$4,'Résultats élèves'!D397&lt;=$E$5),'Résultats élèves'!D397="A"),'Groupes de besoin'!A405,"")</f>
        <v/>
      </c>
      <c r="E405" s="220" t="str">
        <f>IF(D405="","",'Résultats élèves'!D397)</f>
        <v/>
      </c>
      <c r="F405" s="221"/>
      <c r="G405" s="217" t="str">
        <f>IF(OR('Résultats élèves'!E397&lt;$E$4,'Résultats élèves'!E397="A"),'Groupes de besoin'!A405,"")</f>
        <v/>
      </c>
      <c r="H405" s="218" t="str">
        <f>IF(G405="","",'Résultats élèves'!E397)</f>
        <v/>
      </c>
      <c r="I405" s="219" t="str">
        <f>IF(OR(AND('Résultats élèves'!E397&gt;=$E$4,'Résultats élèves'!E397&lt;=$E$5),'Résultats élèves'!E397="A"),'Groupes de besoin'!A405,"")</f>
        <v/>
      </c>
      <c r="J405" s="220" t="str">
        <f>IF(I405="","",'Résultats élèves'!E397)</f>
        <v/>
      </c>
      <c r="K405" s="221"/>
      <c r="L405" s="217" t="str">
        <f>IF(OR('Résultats élèves'!F397&lt;$E$4,'Résultats élèves'!F397="A"),'Groupes de besoin'!A405,"")</f>
        <v/>
      </c>
      <c r="M405" s="218" t="str">
        <f>IF(L405="","",'Résultats élèves'!F397)</f>
        <v/>
      </c>
      <c r="N405" s="219" t="str">
        <f>IF(OR(AND('Résultats élèves'!F397&gt;=$E$4,'Résultats élèves'!F397&lt;=$E$5),'Résultats élèves'!F397="A"),'Groupes de besoin'!A405,"")</f>
        <v/>
      </c>
      <c r="O405" s="220" t="str">
        <f>IF(N405="","",'Résultats élèves'!F397)</f>
        <v/>
      </c>
      <c r="P405" s="221"/>
      <c r="Q405" s="217" t="str">
        <f>IF(OR('Résultats élèves'!G397&lt;$E$4,'Résultats élèves'!G397="A"),'Groupes de besoin'!A405,"")</f>
        <v/>
      </c>
      <c r="R405" s="218" t="str">
        <f>IF(Q405="","",'Résultats élèves'!G397)</f>
        <v/>
      </c>
      <c r="S405" s="219" t="str">
        <f>IF(OR(AND('Résultats élèves'!G397&gt;=$E$4,'Résultats élèves'!G397&lt;=$E$5),'Résultats élèves'!G397="A"),'Groupes de besoin'!A405,"")</f>
        <v/>
      </c>
      <c r="T405" s="220" t="str">
        <f>IF(S405="","",'Résultats élèves'!G397)</f>
        <v/>
      </c>
      <c r="U405" s="221"/>
      <c r="V405" s="217" t="str">
        <f>IF(OR('Résultats élèves'!H397&lt;$E$4,'Résultats élèves'!H397="A"),'Groupes de besoin'!A405,"")</f>
        <v/>
      </c>
      <c r="W405" s="218" t="str">
        <f>IF(V405="","",'Résultats élèves'!H397)</f>
        <v/>
      </c>
      <c r="X405" s="219" t="str">
        <f>IF(OR(AND('Résultats élèves'!H397&gt;=$E$4,'Résultats élèves'!H397&lt;=$E$5),'Résultats élèves'!H397="A"),'Groupes de besoin'!A405,"")</f>
        <v/>
      </c>
      <c r="Y405" s="220" t="str">
        <f>IF(X405="","",'Résultats élèves'!H397)</f>
        <v/>
      </c>
      <c r="Z405" s="222"/>
      <c r="AA405" s="223">
        <f t="shared" si="9"/>
        <v>24</v>
      </c>
      <c r="AB405" s="224">
        <f t="shared" si="10"/>
        <v>20</v>
      </c>
      <c r="AC405" s="291" t="str">
        <f>IF(AA405&lt;$AA$9,#REF!,"")</f>
        <v/>
      </c>
      <c r="AD405" s="291"/>
      <c r="AE405" s="226"/>
      <c r="AF405" s="217" t="str">
        <f>IF(OR('Résultats élèves'!I397&lt;$E$4,'Résultats élèves'!I397="A"),'Groupes de besoin'!A405,"")</f>
        <v/>
      </c>
      <c r="AG405" s="218" t="str">
        <f>IF(AF405="","",'Résultats élèves'!I397)</f>
        <v/>
      </c>
      <c r="AH405" s="219" t="str">
        <f>IF(OR(AND('Résultats élèves'!I397&gt;=$E$4,'Résultats élèves'!I397&lt;=$E$5),'Résultats élèves'!I397="A"),'Groupes de besoin'!A405,"")</f>
        <v/>
      </c>
      <c r="AI405" s="220" t="str">
        <f>IF(AH405="","",'Résultats élèves'!I397)</f>
        <v/>
      </c>
      <c r="AJ405" s="221"/>
      <c r="AK405" s="217" t="str">
        <f>IF(OR('Résultats élèves'!J397&lt;$E$4,'Résultats élèves'!J397="A"),'Groupes de besoin'!A405,"")</f>
        <v/>
      </c>
      <c r="AL405" s="218" t="str">
        <f>IF(AK405="","",'Résultats élèves'!J397)</f>
        <v/>
      </c>
      <c r="AM405" s="219" t="str">
        <f>IF(OR(AND('Résultats élèves'!J397&gt;=$E$4,'Résultats élèves'!J397&lt;=$E$5),'Résultats élèves'!J397="A"),'Groupes de besoin'!A405,"")</f>
        <v/>
      </c>
      <c r="AN405" s="220" t="str">
        <f>IF(AM405="","",'Résultats élèves'!J397)</f>
        <v/>
      </c>
      <c r="AO405" s="221"/>
      <c r="AP405" s="217" t="str">
        <f>IF(OR('Résultats élèves'!K397&lt;$E$4,'Résultats élèves'!K397="A"),'Groupes de besoin'!A405,"")</f>
        <v/>
      </c>
      <c r="AQ405" s="218" t="str">
        <f>IF(AP405="","",'Résultats élèves'!K397)</f>
        <v/>
      </c>
      <c r="AR405" s="219" t="str">
        <f>IF(OR(AND('Résultats élèves'!K397&gt;=$E$4,'Résultats élèves'!K397&lt;=$E$5),'Résultats élèves'!K397="A"),'Groupes de besoin'!A405,"")</f>
        <v/>
      </c>
      <c r="AS405" s="220" t="str">
        <f>IF(AR405="","",'Résultats élèves'!K397)</f>
        <v/>
      </c>
      <c r="AT405" s="221"/>
      <c r="AU405" s="217" t="str">
        <f>IF(OR('Résultats élèves'!L397&lt;$E$4,'Résultats élèves'!L397="A"),'Groupes de besoin'!A405,"")</f>
        <v/>
      </c>
      <c r="AV405" s="218" t="str">
        <f>IF(AU405="","",'Résultats élèves'!L397)</f>
        <v/>
      </c>
      <c r="AW405" s="219" t="str">
        <f>IF(OR(AND('Résultats élèves'!L397&gt;=$E$4,'Résultats élèves'!L397&lt;=$E$5),'Résultats élèves'!L397="A"),'Groupes de besoin'!A405,"")</f>
        <v/>
      </c>
      <c r="AX405" s="220" t="str">
        <f>IF(AW405="","",'Résultats élèves'!L397)</f>
        <v/>
      </c>
      <c r="AY405" s="221"/>
      <c r="AZ405" s="217" t="str">
        <f>IF(OR('Résultats élèves'!M397&lt;$E$4,'Résultats élèves'!M397="A"),'Groupes de besoin'!A405,"")</f>
        <v/>
      </c>
      <c r="BA405" s="218" t="str">
        <f>IF(AZ405="","",'Résultats élèves'!M397)</f>
        <v/>
      </c>
      <c r="BB405" s="219" t="str">
        <f>IF(OR(AND('Résultats élèves'!M397&gt;=$E$4,'Résultats élèves'!M397&lt;=$E$5),'Résultats élèves'!M397="A"),'Groupes de besoin'!A405,"")</f>
        <v/>
      </c>
      <c r="BC405" s="220" t="str">
        <f>IF(BB405="","",'Résultats élèves'!M397)</f>
        <v/>
      </c>
    </row>
    <row r="406" spans="1:55" s="225" customFormat="1">
      <c r="A406" s="227" t="str">
        <f>IF(Accueil!F407="","",Accueil!F407)</f>
        <v/>
      </c>
      <c r="B406" s="217" t="str">
        <f>IF(OR('Résultats élèves'!D398&lt;$E$4,'Résultats élèves'!D398="A"),'Groupes de besoin'!A406,"")</f>
        <v/>
      </c>
      <c r="C406" s="218" t="str">
        <f>IF(B406="","",'Résultats élèves'!D398)</f>
        <v/>
      </c>
      <c r="D406" s="219" t="str">
        <f>IF(OR(AND('Résultats élèves'!D398&gt;=$E$4,'Résultats élèves'!D398&lt;=$E$5),'Résultats élèves'!D398="A"),'Groupes de besoin'!A406,"")</f>
        <v/>
      </c>
      <c r="E406" s="220" t="str">
        <f>IF(D406="","",'Résultats élèves'!D398)</f>
        <v/>
      </c>
      <c r="F406" s="221"/>
      <c r="G406" s="217" t="str">
        <f>IF(OR('Résultats élèves'!E398&lt;$E$4,'Résultats élèves'!E398="A"),'Groupes de besoin'!A406,"")</f>
        <v/>
      </c>
      <c r="H406" s="218" t="str">
        <f>IF(G406="","",'Résultats élèves'!E398)</f>
        <v/>
      </c>
      <c r="I406" s="219" t="str">
        <f>IF(OR(AND('Résultats élèves'!E398&gt;=$E$4,'Résultats élèves'!E398&lt;=$E$5),'Résultats élèves'!E398="A"),'Groupes de besoin'!A406,"")</f>
        <v/>
      </c>
      <c r="J406" s="220" t="str">
        <f>IF(I406="","",'Résultats élèves'!E398)</f>
        <v/>
      </c>
      <c r="K406" s="221"/>
      <c r="L406" s="217" t="str">
        <f>IF(OR('Résultats élèves'!F398&lt;$E$4,'Résultats élèves'!F398="A"),'Groupes de besoin'!A406,"")</f>
        <v/>
      </c>
      <c r="M406" s="218" t="str">
        <f>IF(L406="","",'Résultats élèves'!F398)</f>
        <v/>
      </c>
      <c r="N406" s="219" t="str">
        <f>IF(OR(AND('Résultats élèves'!F398&gt;=$E$4,'Résultats élèves'!F398&lt;=$E$5),'Résultats élèves'!F398="A"),'Groupes de besoin'!A406,"")</f>
        <v/>
      </c>
      <c r="O406" s="220" t="str">
        <f>IF(N406="","",'Résultats élèves'!F398)</f>
        <v/>
      </c>
      <c r="P406" s="221"/>
      <c r="Q406" s="217" t="str">
        <f>IF(OR('Résultats élèves'!G398&lt;$E$4,'Résultats élèves'!G398="A"),'Groupes de besoin'!A406,"")</f>
        <v/>
      </c>
      <c r="R406" s="218" t="str">
        <f>IF(Q406="","",'Résultats élèves'!G398)</f>
        <v/>
      </c>
      <c r="S406" s="219" t="str">
        <f>IF(OR(AND('Résultats élèves'!G398&gt;=$E$4,'Résultats élèves'!G398&lt;=$E$5),'Résultats élèves'!G398="A"),'Groupes de besoin'!A406,"")</f>
        <v/>
      </c>
      <c r="T406" s="220" t="str">
        <f>IF(S406="","",'Résultats élèves'!G398)</f>
        <v/>
      </c>
      <c r="U406" s="221"/>
      <c r="V406" s="217" t="str">
        <f>IF(OR('Résultats élèves'!H398&lt;$E$4,'Résultats élèves'!H398="A"),'Groupes de besoin'!A406,"")</f>
        <v/>
      </c>
      <c r="W406" s="218" t="str">
        <f>IF(V406="","",'Résultats élèves'!H398)</f>
        <v/>
      </c>
      <c r="X406" s="219" t="str">
        <f>IF(OR(AND('Résultats élèves'!H398&gt;=$E$4,'Résultats élèves'!H398&lt;=$E$5),'Résultats élèves'!H398="A"),'Groupes de besoin'!A406,"")</f>
        <v/>
      </c>
      <c r="Y406" s="220" t="str">
        <f>IF(X406="","",'Résultats élèves'!H398)</f>
        <v/>
      </c>
      <c r="Z406" s="222"/>
      <c r="AA406" s="223">
        <f t="shared" si="9"/>
        <v>24</v>
      </c>
      <c r="AB406" s="224">
        <f t="shared" si="10"/>
        <v>20</v>
      </c>
      <c r="AC406" s="291" t="str">
        <f>IF(AA406&lt;$AA$9,#REF!,"")</f>
        <v/>
      </c>
      <c r="AD406" s="291"/>
      <c r="AE406" s="226"/>
      <c r="AF406" s="217" t="str">
        <f>IF(OR('Résultats élèves'!I398&lt;$E$4,'Résultats élèves'!I398="A"),'Groupes de besoin'!A406,"")</f>
        <v/>
      </c>
      <c r="AG406" s="218" t="str">
        <f>IF(AF406="","",'Résultats élèves'!I398)</f>
        <v/>
      </c>
      <c r="AH406" s="219" t="str">
        <f>IF(OR(AND('Résultats élèves'!I398&gt;=$E$4,'Résultats élèves'!I398&lt;=$E$5),'Résultats élèves'!I398="A"),'Groupes de besoin'!A406,"")</f>
        <v/>
      </c>
      <c r="AI406" s="220" t="str">
        <f>IF(AH406="","",'Résultats élèves'!I398)</f>
        <v/>
      </c>
      <c r="AJ406" s="221"/>
      <c r="AK406" s="217" t="str">
        <f>IF(OR('Résultats élèves'!J398&lt;$E$4,'Résultats élèves'!J398="A"),'Groupes de besoin'!A406,"")</f>
        <v/>
      </c>
      <c r="AL406" s="218" t="str">
        <f>IF(AK406="","",'Résultats élèves'!J398)</f>
        <v/>
      </c>
      <c r="AM406" s="219" t="str">
        <f>IF(OR(AND('Résultats élèves'!J398&gt;=$E$4,'Résultats élèves'!J398&lt;=$E$5),'Résultats élèves'!J398="A"),'Groupes de besoin'!A406,"")</f>
        <v/>
      </c>
      <c r="AN406" s="220" t="str">
        <f>IF(AM406="","",'Résultats élèves'!J398)</f>
        <v/>
      </c>
      <c r="AO406" s="221"/>
      <c r="AP406" s="217" t="str">
        <f>IF(OR('Résultats élèves'!K398&lt;$E$4,'Résultats élèves'!K398="A"),'Groupes de besoin'!A406,"")</f>
        <v/>
      </c>
      <c r="AQ406" s="218" t="str">
        <f>IF(AP406="","",'Résultats élèves'!K398)</f>
        <v/>
      </c>
      <c r="AR406" s="219" t="str">
        <f>IF(OR(AND('Résultats élèves'!K398&gt;=$E$4,'Résultats élèves'!K398&lt;=$E$5),'Résultats élèves'!K398="A"),'Groupes de besoin'!A406,"")</f>
        <v/>
      </c>
      <c r="AS406" s="220" t="str">
        <f>IF(AR406="","",'Résultats élèves'!K398)</f>
        <v/>
      </c>
      <c r="AT406" s="221"/>
      <c r="AU406" s="217" t="str">
        <f>IF(OR('Résultats élèves'!L398&lt;$E$4,'Résultats élèves'!L398="A"),'Groupes de besoin'!A406,"")</f>
        <v/>
      </c>
      <c r="AV406" s="218" t="str">
        <f>IF(AU406="","",'Résultats élèves'!L398)</f>
        <v/>
      </c>
      <c r="AW406" s="219" t="str">
        <f>IF(OR(AND('Résultats élèves'!L398&gt;=$E$4,'Résultats élèves'!L398&lt;=$E$5),'Résultats élèves'!L398="A"),'Groupes de besoin'!A406,"")</f>
        <v/>
      </c>
      <c r="AX406" s="220" t="str">
        <f>IF(AW406="","",'Résultats élèves'!L398)</f>
        <v/>
      </c>
      <c r="AY406" s="221"/>
      <c r="AZ406" s="217" t="str">
        <f>IF(OR('Résultats élèves'!M398&lt;$E$4,'Résultats élèves'!M398="A"),'Groupes de besoin'!A406,"")</f>
        <v/>
      </c>
      <c r="BA406" s="218" t="str">
        <f>IF(AZ406="","",'Résultats élèves'!M398)</f>
        <v/>
      </c>
      <c r="BB406" s="219" t="str">
        <f>IF(OR(AND('Résultats élèves'!M398&gt;=$E$4,'Résultats élèves'!M398&lt;=$E$5),'Résultats élèves'!M398="A"),'Groupes de besoin'!A406,"")</f>
        <v/>
      </c>
      <c r="BC406" s="220" t="str">
        <f>IF(BB406="","",'Résultats élèves'!M398)</f>
        <v/>
      </c>
    </row>
    <row r="407" spans="1:55" s="225" customFormat="1">
      <c r="A407" s="227" t="str">
        <f>IF(Accueil!F408="","",Accueil!F408)</f>
        <v/>
      </c>
      <c r="B407" s="217" t="str">
        <f>IF(OR('Résultats élèves'!D399&lt;$E$4,'Résultats élèves'!D399="A"),'Groupes de besoin'!A407,"")</f>
        <v/>
      </c>
      <c r="C407" s="218" t="str">
        <f>IF(B407="","",'Résultats élèves'!D399)</f>
        <v/>
      </c>
      <c r="D407" s="219" t="str">
        <f>IF(OR(AND('Résultats élèves'!D399&gt;=$E$4,'Résultats élèves'!D399&lt;=$E$5),'Résultats élèves'!D399="A"),'Groupes de besoin'!A407,"")</f>
        <v/>
      </c>
      <c r="E407" s="220" t="str">
        <f>IF(D407="","",'Résultats élèves'!D399)</f>
        <v/>
      </c>
      <c r="F407" s="221"/>
      <c r="G407" s="217" t="str">
        <f>IF(OR('Résultats élèves'!E399&lt;$E$4,'Résultats élèves'!E399="A"),'Groupes de besoin'!A407,"")</f>
        <v/>
      </c>
      <c r="H407" s="218" t="str">
        <f>IF(G407="","",'Résultats élèves'!E399)</f>
        <v/>
      </c>
      <c r="I407" s="219" t="str">
        <f>IF(OR(AND('Résultats élèves'!E399&gt;=$E$4,'Résultats élèves'!E399&lt;=$E$5),'Résultats élèves'!E399="A"),'Groupes de besoin'!A407,"")</f>
        <v/>
      </c>
      <c r="J407" s="220" t="str">
        <f>IF(I407="","",'Résultats élèves'!E399)</f>
        <v/>
      </c>
      <c r="K407" s="221"/>
      <c r="L407" s="217" t="str">
        <f>IF(OR('Résultats élèves'!F399&lt;$E$4,'Résultats élèves'!F399="A"),'Groupes de besoin'!A407,"")</f>
        <v/>
      </c>
      <c r="M407" s="218" t="str">
        <f>IF(L407="","",'Résultats élèves'!F399)</f>
        <v/>
      </c>
      <c r="N407" s="219" t="str">
        <f>IF(OR(AND('Résultats élèves'!F399&gt;=$E$4,'Résultats élèves'!F399&lt;=$E$5),'Résultats élèves'!F399="A"),'Groupes de besoin'!A407,"")</f>
        <v/>
      </c>
      <c r="O407" s="220" t="str">
        <f>IF(N407="","",'Résultats élèves'!F399)</f>
        <v/>
      </c>
      <c r="P407" s="221"/>
      <c r="Q407" s="217" t="str">
        <f>IF(OR('Résultats élèves'!G399&lt;$E$4,'Résultats élèves'!G399="A"),'Groupes de besoin'!A407,"")</f>
        <v/>
      </c>
      <c r="R407" s="218" t="str">
        <f>IF(Q407="","",'Résultats élèves'!G399)</f>
        <v/>
      </c>
      <c r="S407" s="219" t="str">
        <f>IF(OR(AND('Résultats élèves'!G399&gt;=$E$4,'Résultats élèves'!G399&lt;=$E$5),'Résultats élèves'!G399="A"),'Groupes de besoin'!A407,"")</f>
        <v/>
      </c>
      <c r="T407" s="220" t="str">
        <f>IF(S407="","",'Résultats élèves'!G399)</f>
        <v/>
      </c>
      <c r="U407" s="221"/>
      <c r="V407" s="217" t="str">
        <f>IF(OR('Résultats élèves'!H399&lt;$E$4,'Résultats élèves'!H399="A"),'Groupes de besoin'!A407,"")</f>
        <v/>
      </c>
      <c r="W407" s="218" t="str">
        <f>IF(V407="","",'Résultats élèves'!H399)</f>
        <v/>
      </c>
      <c r="X407" s="219" t="str">
        <f>IF(OR(AND('Résultats élèves'!H399&gt;=$E$4,'Résultats élèves'!H399&lt;=$E$5),'Résultats élèves'!H399="A"),'Groupes de besoin'!A407,"")</f>
        <v/>
      </c>
      <c r="Y407" s="220" t="str">
        <f>IF(X407="","",'Résultats élèves'!H399)</f>
        <v/>
      </c>
      <c r="Z407" s="222"/>
      <c r="AA407" s="223">
        <f t="shared" si="9"/>
        <v>24</v>
      </c>
      <c r="AB407" s="224">
        <f t="shared" si="10"/>
        <v>20</v>
      </c>
      <c r="AC407" s="291" t="str">
        <f>IF(AA407&lt;$AA$9,#REF!,"")</f>
        <v/>
      </c>
      <c r="AD407" s="291"/>
      <c r="AE407" s="226"/>
      <c r="AF407" s="217" t="str">
        <f>IF(OR('Résultats élèves'!I399&lt;$E$4,'Résultats élèves'!I399="A"),'Groupes de besoin'!A407,"")</f>
        <v/>
      </c>
      <c r="AG407" s="218" t="str">
        <f>IF(AF407="","",'Résultats élèves'!I399)</f>
        <v/>
      </c>
      <c r="AH407" s="219" t="str">
        <f>IF(OR(AND('Résultats élèves'!I399&gt;=$E$4,'Résultats élèves'!I399&lt;=$E$5),'Résultats élèves'!I399="A"),'Groupes de besoin'!A407,"")</f>
        <v/>
      </c>
      <c r="AI407" s="220" t="str">
        <f>IF(AH407="","",'Résultats élèves'!I399)</f>
        <v/>
      </c>
      <c r="AJ407" s="221"/>
      <c r="AK407" s="217" t="str">
        <f>IF(OR('Résultats élèves'!J399&lt;$E$4,'Résultats élèves'!J399="A"),'Groupes de besoin'!A407,"")</f>
        <v/>
      </c>
      <c r="AL407" s="218" t="str">
        <f>IF(AK407="","",'Résultats élèves'!J399)</f>
        <v/>
      </c>
      <c r="AM407" s="219" t="str">
        <f>IF(OR(AND('Résultats élèves'!J399&gt;=$E$4,'Résultats élèves'!J399&lt;=$E$5),'Résultats élèves'!J399="A"),'Groupes de besoin'!A407,"")</f>
        <v/>
      </c>
      <c r="AN407" s="220" t="str">
        <f>IF(AM407="","",'Résultats élèves'!J399)</f>
        <v/>
      </c>
      <c r="AO407" s="221"/>
      <c r="AP407" s="217" t="str">
        <f>IF(OR('Résultats élèves'!K399&lt;$E$4,'Résultats élèves'!K399="A"),'Groupes de besoin'!A407,"")</f>
        <v/>
      </c>
      <c r="AQ407" s="218" t="str">
        <f>IF(AP407="","",'Résultats élèves'!K399)</f>
        <v/>
      </c>
      <c r="AR407" s="219" t="str">
        <f>IF(OR(AND('Résultats élèves'!K399&gt;=$E$4,'Résultats élèves'!K399&lt;=$E$5),'Résultats élèves'!K399="A"),'Groupes de besoin'!A407,"")</f>
        <v/>
      </c>
      <c r="AS407" s="220" t="str">
        <f>IF(AR407="","",'Résultats élèves'!K399)</f>
        <v/>
      </c>
      <c r="AT407" s="221"/>
      <c r="AU407" s="217" t="str">
        <f>IF(OR('Résultats élèves'!L399&lt;$E$4,'Résultats élèves'!L399="A"),'Groupes de besoin'!A407,"")</f>
        <v/>
      </c>
      <c r="AV407" s="218" t="str">
        <f>IF(AU407="","",'Résultats élèves'!L399)</f>
        <v/>
      </c>
      <c r="AW407" s="219" t="str">
        <f>IF(OR(AND('Résultats élèves'!L399&gt;=$E$4,'Résultats élèves'!L399&lt;=$E$5),'Résultats élèves'!L399="A"),'Groupes de besoin'!A407,"")</f>
        <v/>
      </c>
      <c r="AX407" s="220" t="str">
        <f>IF(AW407="","",'Résultats élèves'!L399)</f>
        <v/>
      </c>
      <c r="AY407" s="221"/>
      <c r="AZ407" s="217" t="str">
        <f>IF(OR('Résultats élèves'!M399&lt;$E$4,'Résultats élèves'!M399="A"),'Groupes de besoin'!A407,"")</f>
        <v/>
      </c>
      <c r="BA407" s="218" t="str">
        <f>IF(AZ407="","",'Résultats élèves'!M399)</f>
        <v/>
      </c>
      <c r="BB407" s="219" t="str">
        <f>IF(OR(AND('Résultats élèves'!M399&gt;=$E$4,'Résultats élèves'!M399&lt;=$E$5),'Résultats élèves'!M399="A"),'Groupes de besoin'!A407,"")</f>
        <v/>
      </c>
      <c r="BC407" s="220" t="str">
        <f>IF(BB407="","",'Résultats élèves'!M399)</f>
        <v/>
      </c>
    </row>
    <row r="408" spans="1:55" s="225" customFormat="1">
      <c r="A408" s="227" t="str">
        <f>IF(Accueil!F409="","",Accueil!F409)</f>
        <v/>
      </c>
      <c r="B408" s="217" t="str">
        <f>IF(OR('Résultats élèves'!D400&lt;$E$4,'Résultats élèves'!D400="A"),'Groupes de besoin'!A408,"")</f>
        <v/>
      </c>
      <c r="C408" s="218" t="str">
        <f>IF(B408="","",'Résultats élèves'!D400)</f>
        <v/>
      </c>
      <c r="D408" s="219" t="str">
        <f>IF(OR(AND('Résultats élèves'!D400&gt;=$E$4,'Résultats élèves'!D400&lt;=$E$5),'Résultats élèves'!D400="A"),'Groupes de besoin'!A408,"")</f>
        <v/>
      </c>
      <c r="E408" s="220" t="str">
        <f>IF(D408="","",'Résultats élèves'!D400)</f>
        <v/>
      </c>
      <c r="F408" s="221"/>
      <c r="G408" s="217" t="str">
        <f>IF(OR('Résultats élèves'!E400&lt;$E$4,'Résultats élèves'!E400="A"),'Groupes de besoin'!A408,"")</f>
        <v/>
      </c>
      <c r="H408" s="218" t="str">
        <f>IF(G408="","",'Résultats élèves'!E400)</f>
        <v/>
      </c>
      <c r="I408" s="219" t="str">
        <f>IF(OR(AND('Résultats élèves'!E400&gt;=$E$4,'Résultats élèves'!E400&lt;=$E$5),'Résultats élèves'!E400="A"),'Groupes de besoin'!A408,"")</f>
        <v/>
      </c>
      <c r="J408" s="220" t="str">
        <f>IF(I408="","",'Résultats élèves'!E400)</f>
        <v/>
      </c>
      <c r="K408" s="221"/>
      <c r="L408" s="217" t="str">
        <f>IF(OR('Résultats élèves'!F400&lt;$E$4,'Résultats élèves'!F400="A"),'Groupes de besoin'!A408,"")</f>
        <v/>
      </c>
      <c r="M408" s="218" t="str">
        <f>IF(L408="","",'Résultats élèves'!F400)</f>
        <v/>
      </c>
      <c r="N408" s="219" t="str">
        <f>IF(OR(AND('Résultats élèves'!F400&gt;=$E$4,'Résultats élèves'!F400&lt;=$E$5),'Résultats élèves'!F400="A"),'Groupes de besoin'!A408,"")</f>
        <v/>
      </c>
      <c r="O408" s="220" t="str">
        <f>IF(N408="","",'Résultats élèves'!F400)</f>
        <v/>
      </c>
      <c r="P408" s="221"/>
      <c r="Q408" s="217" t="str">
        <f>IF(OR('Résultats élèves'!G400&lt;$E$4,'Résultats élèves'!G400="A"),'Groupes de besoin'!A408,"")</f>
        <v/>
      </c>
      <c r="R408" s="218" t="str">
        <f>IF(Q408="","",'Résultats élèves'!G400)</f>
        <v/>
      </c>
      <c r="S408" s="219" t="str">
        <f>IF(OR(AND('Résultats élèves'!G400&gt;=$E$4,'Résultats élèves'!G400&lt;=$E$5),'Résultats élèves'!G400="A"),'Groupes de besoin'!A408,"")</f>
        <v/>
      </c>
      <c r="T408" s="220" t="str">
        <f>IF(S408="","",'Résultats élèves'!G400)</f>
        <v/>
      </c>
      <c r="U408" s="221"/>
      <c r="V408" s="217" t="str">
        <f>IF(OR('Résultats élèves'!H400&lt;$E$4,'Résultats élèves'!H400="A"),'Groupes de besoin'!A408,"")</f>
        <v/>
      </c>
      <c r="W408" s="218" t="str">
        <f>IF(V408="","",'Résultats élèves'!H400)</f>
        <v/>
      </c>
      <c r="X408" s="219" t="str">
        <f>IF(OR(AND('Résultats élèves'!H400&gt;=$E$4,'Résultats élèves'!H400&lt;=$E$5),'Résultats élèves'!H400="A"),'Groupes de besoin'!A408,"")</f>
        <v/>
      </c>
      <c r="Y408" s="220" t="str">
        <f>IF(X408="","",'Résultats élèves'!H400)</f>
        <v/>
      </c>
      <c r="Z408" s="222"/>
      <c r="AA408" s="223">
        <f t="shared" si="9"/>
        <v>24</v>
      </c>
      <c r="AB408" s="224">
        <f t="shared" si="10"/>
        <v>20</v>
      </c>
      <c r="AC408" s="291" t="str">
        <f>IF(AA408&lt;$AA$9,#REF!,"")</f>
        <v/>
      </c>
      <c r="AD408" s="291"/>
      <c r="AE408" s="226"/>
      <c r="AF408" s="217" t="str">
        <f>IF(OR('Résultats élèves'!I400&lt;$E$4,'Résultats élèves'!I400="A"),'Groupes de besoin'!A408,"")</f>
        <v/>
      </c>
      <c r="AG408" s="218" t="str">
        <f>IF(AF408="","",'Résultats élèves'!I400)</f>
        <v/>
      </c>
      <c r="AH408" s="219" t="str">
        <f>IF(OR(AND('Résultats élèves'!I400&gt;=$E$4,'Résultats élèves'!I400&lt;=$E$5),'Résultats élèves'!I400="A"),'Groupes de besoin'!A408,"")</f>
        <v/>
      </c>
      <c r="AI408" s="220" t="str">
        <f>IF(AH408="","",'Résultats élèves'!I400)</f>
        <v/>
      </c>
      <c r="AJ408" s="221"/>
      <c r="AK408" s="217" t="str">
        <f>IF(OR('Résultats élèves'!J400&lt;$E$4,'Résultats élèves'!J400="A"),'Groupes de besoin'!A408,"")</f>
        <v/>
      </c>
      <c r="AL408" s="218" t="str">
        <f>IF(AK408="","",'Résultats élèves'!J400)</f>
        <v/>
      </c>
      <c r="AM408" s="219" t="str">
        <f>IF(OR(AND('Résultats élèves'!J400&gt;=$E$4,'Résultats élèves'!J400&lt;=$E$5),'Résultats élèves'!J400="A"),'Groupes de besoin'!A408,"")</f>
        <v/>
      </c>
      <c r="AN408" s="220" t="str">
        <f>IF(AM408="","",'Résultats élèves'!J400)</f>
        <v/>
      </c>
      <c r="AO408" s="221"/>
      <c r="AP408" s="217" t="str">
        <f>IF(OR('Résultats élèves'!K400&lt;$E$4,'Résultats élèves'!K400="A"),'Groupes de besoin'!A408,"")</f>
        <v/>
      </c>
      <c r="AQ408" s="218" t="str">
        <f>IF(AP408="","",'Résultats élèves'!K400)</f>
        <v/>
      </c>
      <c r="AR408" s="219" t="str">
        <f>IF(OR(AND('Résultats élèves'!K400&gt;=$E$4,'Résultats élèves'!K400&lt;=$E$5),'Résultats élèves'!K400="A"),'Groupes de besoin'!A408,"")</f>
        <v/>
      </c>
      <c r="AS408" s="220" t="str">
        <f>IF(AR408="","",'Résultats élèves'!K400)</f>
        <v/>
      </c>
      <c r="AT408" s="221"/>
      <c r="AU408" s="217" t="str">
        <f>IF(OR('Résultats élèves'!L400&lt;$E$4,'Résultats élèves'!L400="A"),'Groupes de besoin'!A408,"")</f>
        <v/>
      </c>
      <c r="AV408" s="218" t="str">
        <f>IF(AU408="","",'Résultats élèves'!L400)</f>
        <v/>
      </c>
      <c r="AW408" s="219" t="str">
        <f>IF(OR(AND('Résultats élèves'!L400&gt;=$E$4,'Résultats élèves'!L400&lt;=$E$5),'Résultats élèves'!L400="A"),'Groupes de besoin'!A408,"")</f>
        <v/>
      </c>
      <c r="AX408" s="220" t="str">
        <f>IF(AW408="","",'Résultats élèves'!L400)</f>
        <v/>
      </c>
      <c r="AY408" s="221"/>
      <c r="AZ408" s="217" t="str">
        <f>IF(OR('Résultats élèves'!M400&lt;$E$4,'Résultats élèves'!M400="A"),'Groupes de besoin'!A408,"")</f>
        <v/>
      </c>
      <c r="BA408" s="218" t="str">
        <f>IF(AZ408="","",'Résultats élèves'!M400)</f>
        <v/>
      </c>
      <c r="BB408" s="219" t="str">
        <f>IF(OR(AND('Résultats élèves'!M400&gt;=$E$4,'Résultats élèves'!M400&lt;=$E$5),'Résultats élèves'!M400="A"),'Groupes de besoin'!A408,"")</f>
        <v/>
      </c>
      <c r="BC408" s="220" t="str">
        <f>IF(BB408="","",'Résultats élèves'!M400)</f>
        <v/>
      </c>
    </row>
    <row r="409" spans="1:55" s="225" customFormat="1">
      <c r="A409" s="227" t="str">
        <f>IF(Accueil!F410="","",Accueil!F410)</f>
        <v/>
      </c>
      <c r="B409" s="217" t="str">
        <f>IF(OR('Résultats élèves'!D401&lt;$E$4,'Résultats élèves'!D401="A"),'Groupes de besoin'!A409,"")</f>
        <v/>
      </c>
      <c r="C409" s="218" t="str">
        <f>IF(B409="","",'Résultats élèves'!D401)</f>
        <v/>
      </c>
      <c r="D409" s="219" t="str">
        <f>IF(OR(AND('Résultats élèves'!D401&gt;=$E$4,'Résultats élèves'!D401&lt;=$E$5),'Résultats élèves'!D401="A"),'Groupes de besoin'!A409,"")</f>
        <v/>
      </c>
      <c r="E409" s="220" t="str">
        <f>IF(D409="","",'Résultats élèves'!D401)</f>
        <v/>
      </c>
      <c r="F409" s="221"/>
      <c r="G409" s="217" t="str">
        <f>IF(OR('Résultats élèves'!E401&lt;$E$4,'Résultats élèves'!E401="A"),'Groupes de besoin'!A409,"")</f>
        <v/>
      </c>
      <c r="H409" s="218" t="str">
        <f>IF(G409="","",'Résultats élèves'!E401)</f>
        <v/>
      </c>
      <c r="I409" s="219" t="str">
        <f>IF(OR(AND('Résultats élèves'!E401&gt;=$E$4,'Résultats élèves'!E401&lt;=$E$5),'Résultats élèves'!E401="A"),'Groupes de besoin'!A409,"")</f>
        <v/>
      </c>
      <c r="J409" s="220" t="str">
        <f>IF(I409="","",'Résultats élèves'!E401)</f>
        <v/>
      </c>
      <c r="K409" s="221"/>
      <c r="L409" s="217" t="str">
        <f>IF(OR('Résultats élèves'!F401&lt;$E$4,'Résultats élèves'!F401="A"),'Groupes de besoin'!A409,"")</f>
        <v/>
      </c>
      <c r="M409" s="218" t="str">
        <f>IF(L409="","",'Résultats élèves'!F401)</f>
        <v/>
      </c>
      <c r="N409" s="219" t="str">
        <f>IF(OR(AND('Résultats élèves'!F401&gt;=$E$4,'Résultats élèves'!F401&lt;=$E$5),'Résultats élèves'!F401="A"),'Groupes de besoin'!A409,"")</f>
        <v/>
      </c>
      <c r="O409" s="220" t="str">
        <f>IF(N409="","",'Résultats élèves'!F401)</f>
        <v/>
      </c>
      <c r="P409" s="221"/>
      <c r="Q409" s="217" t="str">
        <f>IF(OR('Résultats élèves'!G401&lt;$E$4,'Résultats élèves'!G401="A"),'Groupes de besoin'!A409,"")</f>
        <v/>
      </c>
      <c r="R409" s="218" t="str">
        <f>IF(Q409="","",'Résultats élèves'!G401)</f>
        <v/>
      </c>
      <c r="S409" s="219" t="str">
        <f>IF(OR(AND('Résultats élèves'!G401&gt;=$E$4,'Résultats élèves'!G401&lt;=$E$5),'Résultats élèves'!G401="A"),'Groupes de besoin'!A409,"")</f>
        <v/>
      </c>
      <c r="T409" s="220" t="str">
        <f>IF(S409="","",'Résultats élèves'!G401)</f>
        <v/>
      </c>
      <c r="U409" s="221"/>
      <c r="V409" s="217" t="str">
        <f>IF(OR('Résultats élèves'!H401&lt;$E$4,'Résultats élèves'!H401="A"),'Groupes de besoin'!A409,"")</f>
        <v/>
      </c>
      <c r="W409" s="218" t="str">
        <f>IF(V409="","",'Résultats élèves'!H401)</f>
        <v/>
      </c>
      <c r="X409" s="219" t="str">
        <f>IF(OR(AND('Résultats élèves'!H401&gt;=$E$4,'Résultats élèves'!H401&lt;=$E$5),'Résultats élèves'!H401="A"),'Groupes de besoin'!A409,"")</f>
        <v/>
      </c>
      <c r="Y409" s="220" t="str">
        <f>IF(X409="","",'Résultats élèves'!H401)</f>
        <v/>
      </c>
      <c r="Z409" s="222"/>
      <c r="AA409" s="223">
        <f t="shared" si="9"/>
        <v>24</v>
      </c>
      <c r="AB409" s="224">
        <f t="shared" si="10"/>
        <v>20</v>
      </c>
      <c r="AC409" s="291" t="str">
        <f>IF(AA409&lt;$AA$9,#REF!,"")</f>
        <v/>
      </c>
      <c r="AD409" s="291"/>
      <c r="AE409" s="226"/>
      <c r="AF409" s="217" t="str">
        <f>IF(OR('Résultats élèves'!I401&lt;$E$4,'Résultats élèves'!I401="A"),'Groupes de besoin'!A409,"")</f>
        <v/>
      </c>
      <c r="AG409" s="218" t="str">
        <f>IF(AF409="","",'Résultats élèves'!I401)</f>
        <v/>
      </c>
      <c r="AH409" s="219" t="str">
        <f>IF(OR(AND('Résultats élèves'!I401&gt;=$E$4,'Résultats élèves'!I401&lt;=$E$5),'Résultats élèves'!I401="A"),'Groupes de besoin'!A409,"")</f>
        <v/>
      </c>
      <c r="AI409" s="220" t="str">
        <f>IF(AH409="","",'Résultats élèves'!I401)</f>
        <v/>
      </c>
      <c r="AJ409" s="221"/>
      <c r="AK409" s="217" t="str">
        <f>IF(OR('Résultats élèves'!J401&lt;$E$4,'Résultats élèves'!J401="A"),'Groupes de besoin'!A409,"")</f>
        <v/>
      </c>
      <c r="AL409" s="218" t="str">
        <f>IF(AK409="","",'Résultats élèves'!J401)</f>
        <v/>
      </c>
      <c r="AM409" s="219" t="str">
        <f>IF(OR(AND('Résultats élèves'!J401&gt;=$E$4,'Résultats élèves'!J401&lt;=$E$5),'Résultats élèves'!J401="A"),'Groupes de besoin'!A409,"")</f>
        <v/>
      </c>
      <c r="AN409" s="220" t="str">
        <f>IF(AM409="","",'Résultats élèves'!J401)</f>
        <v/>
      </c>
      <c r="AO409" s="221"/>
      <c r="AP409" s="217" t="str">
        <f>IF(OR('Résultats élèves'!K401&lt;$E$4,'Résultats élèves'!K401="A"),'Groupes de besoin'!A409,"")</f>
        <v/>
      </c>
      <c r="AQ409" s="218" t="str">
        <f>IF(AP409="","",'Résultats élèves'!K401)</f>
        <v/>
      </c>
      <c r="AR409" s="219" t="str">
        <f>IF(OR(AND('Résultats élèves'!K401&gt;=$E$4,'Résultats élèves'!K401&lt;=$E$5),'Résultats élèves'!K401="A"),'Groupes de besoin'!A409,"")</f>
        <v/>
      </c>
      <c r="AS409" s="220" t="str">
        <f>IF(AR409="","",'Résultats élèves'!K401)</f>
        <v/>
      </c>
      <c r="AT409" s="221"/>
      <c r="AU409" s="217" t="str">
        <f>IF(OR('Résultats élèves'!L401&lt;$E$4,'Résultats élèves'!L401="A"),'Groupes de besoin'!A409,"")</f>
        <v/>
      </c>
      <c r="AV409" s="218" t="str">
        <f>IF(AU409="","",'Résultats élèves'!L401)</f>
        <v/>
      </c>
      <c r="AW409" s="219" t="str">
        <f>IF(OR(AND('Résultats élèves'!L401&gt;=$E$4,'Résultats élèves'!L401&lt;=$E$5),'Résultats élèves'!L401="A"),'Groupes de besoin'!A409,"")</f>
        <v/>
      </c>
      <c r="AX409" s="220" t="str">
        <f>IF(AW409="","",'Résultats élèves'!L401)</f>
        <v/>
      </c>
      <c r="AY409" s="221"/>
      <c r="AZ409" s="217" t="str">
        <f>IF(OR('Résultats élèves'!M401&lt;$E$4,'Résultats élèves'!M401="A"),'Groupes de besoin'!A409,"")</f>
        <v/>
      </c>
      <c r="BA409" s="218" t="str">
        <f>IF(AZ409="","",'Résultats élèves'!M401)</f>
        <v/>
      </c>
      <c r="BB409" s="219" t="str">
        <f>IF(OR(AND('Résultats élèves'!M401&gt;=$E$4,'Résultats élèves'!M401&lt;=$E$5),'Résultats élèves'!M401="A"),'Groupes de besoin'!A409,"")</f>
        <v/>
      </c>
      <c r="BC409" s="220" t="str">
        <f>IF(BB409="","",'Résultats élèves'!M401)</f>
        <v/>
      </c>
    </row>
    <row r="410" spans="1:55" s="225" customFormat="1">
      <c r="A410" s="227" t="str">
        <f>IF(Accueil!F411="","",Accueil!F411)</f>
        <v/>
      </c>
      <c r="B410" s="217" t="str">
        <f>IF(OR('Résultats élèves'!D402&lt;$E$4,'Résultats élèves'!D402="A"),'Groupes de besoin'!A410,"")</f>
        <v/>
      </c>
      <c r="C410" s="218" t="str">
        <f>IF(B410="","",'Résultats élèves'!D402)</f>
        <v/>
      </c>
      <c r="D410" s="219" t="str">
        <f>IF(OR(AND('Résultats élèves'!D402&gt;=$E$4,'Résultats élèves'!D402&lt;=$E$5),'Résultats élèves'!D402="A"),'Groupes de besoin'!A410,"")</f>
        <v/>
      </c>
      <c r="E410" s="220" t="str">
        <f>IF(D410="","",'Résultats élèves'!D402)</f>
        <v/>
      </c>
      <c r="F410" s="221"/>
      <c r="G410" s="217" t="str">
        <f>IF(OR('Résultats élèves'!E402&lt;$E$4,'Résultats élèves'!E402="A"),'Groupes de besoin'!A410,"")</f>
        <v/>
      </c>
      <c r="H410" s="218" t="str">
        <f>IF(G410="","",'Résultats élèves'!E402)</f>
        <v/>
      </c>
      <c r="I410" s="219" t="str">
        <f>IF(OR(AND('Résultats élèves'!E402&gt;=$E$4,'Résultats élèves'!E402&lt;=$E$5),'Résultats élèves'!E402="A"),'Groupes de besoin'!A410,"")</f>
        <v/>
      </c>
      <c r="J410" s="220" t="str">
        <f>IF(I410="","",'Résultats élèves'!E402)</f>
        <v/>
      </c>
      <c r="K410" s="221"/>
      <c r="L410" s="217" t="str">
        <f>IF(OR('Résultats élèves'!F402&lt;$E$4,'Résultats élèves'!F402="A"),'Groupes de besoin'!A410,"")</f>
        <v/>
      </c>
      <c r="M410" s="218" t="str">
        <f>IF(L410="","",'Résultats élèves'!F402)</f>
        <v/>
      </c>
      <c r="N410" s="219" t="str">
        <f>IF(OR(AND('Résultats élèves'!F402&gt;=$E$4,'Résultats élèves'!F402&lt;=$E$5),'Résultats élèves'!F402="A"),'Groupes de besoin'!A410,"")</f>
        <v/>
      </c>
      <c r="O410" s="220" t="str">
        <f>IF(N410="","",'Résultats élèves'!F402)</f>
        <v/>
      </c>
      <c r="P410" s="221"/>
      <c r="Q410" s="217" t="str">
        <f>IF(OR('Résultats élèves'!G402&lt;$E$4,'Résultats élèves'!G402="A"),'Groupes de besoin'!A410,"")</f>
        <v/>
      </c>
      <c r="R410" s="218" t="str">
        <f>IF(Q410="","",'Résultats élèves'!G402)</f>
        <v/>
      </c>
      <c r="S410" s="219" t="str">
        <f>IF(OR(AND('Résultats élèves'!G402&gt;=$E$4,'Résultats élèves'!G402&lt;=$E$5),'Résultats élèves'!G402="A"),'Groupes de besoin'!A410,"")</f>
        <v/>
      </c>
      <c r="T410" s="220" t="str">
        <f>IF(S410="","",'Résultats élèves'!G402)</f>
        <v/>
      </c>
      <c r="U410" s="221"/>
      <c r="V410" s="217" t="str">
        <f>IF(OR('Résultats élèves'!H402&lt;$E$4,'Résultats élèves'!H402="A"),'Groupes de besoin'!A410,"")</f>
        <v/>
      </c>
      <c r="W410" s="218" t="str">
        <f>IF(V410="","",'Résultats élèves'!H402)</f>
        <v/>
      </c>
      <c r="X410" s="219" t="str">
        <f>IF(OR(AND('Résultats élèves'!H402&gt;=$E$4,'Résultats élèves'!H402&lt;=$E$5),'Résultats élèves'!H402="A"),'Groupes de besoin'!A410,"")</f>
        <v/>
      </c>
      <c r="Y410" s="220" t="str">
        <f>IF(X410="","",'Résultats élèves'!H402)</f>
        <v/>
      </c>
      <c r="Z410" s="222"/>
      <c r="AA410" s="223">
        <f t="shared" si="9"/>
        <v>24</v>
      </c>
      <c r="AB410" s="224">
        <f t="shared" si="10"/>
        <v>20</v>
      </c>
      <c r="AC410" s="291" t="str">
        <f>IF(AA410&lt;$AA$9,#REF!,"")</f>
        <v/>
      </c>
      <c r="AD410" s="291"/>
      <c r="AE410" s="226"/>
      <c r="AF410" s="217" t="str">
        <f>IF(OR('Résultats élèves'!I402&lt;$E$4,'Résultats élèves'!I402="A"),'Groupes de besoin'!A410,"")</f>
        <v/>
      </c>
      <c r="AG410" s="218" t="str">
        <f>IF(AF410="","",'Résultats élèves'!I402)</f>
        <v/>
      </c>
      <c r="AH410" s="219" t="str">
        <f>IF(OR(AND('Résultats élèves'!I402&gt;=$E$4,'Résultats élèves'!I402&lt;=$E$5),'Résultats élèves'!I402="A"),'Groupes de besoin'!A410,"")</f>
        <v/>
      </c>
      <c r="AI410" s="220" t="str">
        <f>IF(AH410="","",'Résultats élèves'!I402)</f>
        <v/>
      </c>
      <c r="AJ410" s="221"/>
      <c r="AK410" s="217" t="str">
        <f>IF(OR('Résultats élèves'!J402&lt;$E$4,'Résultats élèves'!J402="A"),'Groupes de besoin'!A410,"")</f>
        <v/>
      </c>
      <c r="AL410" s="218" t="str">
        <f>IF(AK410="","",'Résultats élèves'!J402)</f>
        <v/>
      </c>
      <c r="AM410" s="219" t="str">
        <f>IF(OR(AND('Résultats élèves'!J402&gt;=$E$4,'Résultats élèves'!J402&lt;=$E$5),'Résultats élèves'!J402="A"),'Groupes de besoin'!A410,"")</f>
        <v/>
      </c>
      <c r="AN410" s="220" t="str">
        <f>IF(AM410="","",'Résultats élèves'!J402)</f>
        <v/>
      </c>
      <c r="AO410" s="221"/>
      <c r="AP410" s="217" t="str">
        <f>IF(OR('Résultats élèves'!K402&lt;$E$4,'Résultats élèves'!K402="A"),'Groupes de besoin'!A410,"")</f>
        <v/>
      </c>
      <c r="AQ410" s="218" t="str">
        <f>IF(AP410="","",'Résultats élèves'!K402)</f>
        <v/>
      </c>
      <c r="AR410" s="219" t="str">
        <f>IF(OR(AND('Résultats élèves'!K402&gt;=$E$4,'Résultats élèves'!K402&lt;=$E$5),'Résultats élèves'!K402="A"),'Groupes de besoin'!A410,"")</f>
        <v/>
      </c>
      <c r="AS410" s="220" t="str">
        <f>IF(AR410="","",'Résultats élèves'!K402)</f>
        <v/>
      </c>
      <c r="AT410" s="221"/>
      <c r="AU410" s="217" t="str">
        <f>IF(OR('Résultats élèves'!L402&lt;$E$4,'Résultats élèves'!L402="A"),'Groupes de besoin'!A410,"")</f>
        <v/>
      </c>
      <c r="AV410" s="218" t="str">
        <f>IF(AU410="","",'Résultats élèves'!L402)</f>
        <v/>
      </c>
      <c r="AW410" s="219" t="str">
        <f>IF(OR(AND('Résultats élèves'!L402&gt;=$E$4,'Résultats élèves'!L402&lt;=$E$5),'Résultats élèves'!L402="A"),'Groupes de besoin'!A410,"")</f>
        <v/>
      </c>
      <c r="AX410" s="220" t="str">
        <f>IF(AW410="","",'Résultats élèves'!L402)</f>
        <v/>
      </c>
      <c r="AY410" s="221"/>
      <c r="AZ410" s="217" t="str">
        <f>IF(OR('Résultats élèves'!M402&lt;$E$4,'Résultats élèves'!M402="A"),'Groupes de besoin'!A410,"")</f>
        <v/>
      </c>
      <c r="BA410" s="218" t="str">
        <f>IF(AZ410="","",'Résultats élèves'!M402)</f>
        <v/>
      </c>
      <c r="BB410" s="219" t="str">
        <f>IF(OR(AND('Résultats élèves'!M402&gt;=$E$4,'Résultats élèves'!M402&lt;=$E$5),'Résultats élèves'!M402="A"),'Groupes de besoin'!A410,"")</f>
        <v/>
      </c>
      <c r="BC410" s="220" t="str">
        <f>IF(BB410="","",'Résultats élèves'!M402)</f>
        <v/>
      </c>
    </row>
    <row r="411" spans="1:55" s="225" customFormat="1" ht="11" thickBot="1">
      <c r="A411" s="228" t="str">
        <f>IF(Accueil!F412="","",Accueil!F412)</f>
        <v/>
      </c>
      <c r="B411" s="229" t="str">
        <f>IF(OR('Résultats élèves'!D403&lt;$E$4,'Résultats élèves'!D403="A"),'Groupes de besoin'!A411,"")</f>
        <v/>
      </c>
      <c r="C411" s="230" t="str">
        <f>IF(B411="","",'Résultats élèves'!D403)</f>
        <v/>
      </c>
      <c r="D411" s="231" t="str">
        <f>IF(OR(AND('Résultats élèves'!D403&gt;=$E$4,'Résultats élèves'!D403&lt;=$E$5),'Résultats élèves'!D403="A"),'Groupes de besoin'!A411,"")</f>
        <v/>
      </c>
      <c r="E411" s="232" t="str">
        <f>IF(D411="","",'Résultats élèves'!D403)</f>
        <v/>
      </c>
      <c r="F411" s="292"/>
      <c r="G411" s="229" t="str">
        <f>IF(OR('Résultats élèves'!E403&lt;$E$4,'Résultats élèves'!E403="A"),'Groupes de besoin'!A411,"")</f>
        <v/>
      </c>
      <c r="H411" s="230" t="str">
        <f>IF(G411="","",'Résultats élèves'!E403)</f>
        <v/>
      </c>
      <c r="I411" s="231" t="str">
        <f>IF(OR(AND('Résultats élèves'!E403&gt;=$E$4,'Résultats élèves'!E403&lt;=$E$5),'Résultats élèves'!E403="A"),'Groupes de besoin'!A411,"")</f>
        <v/>
      </c>
      <c r="J411" s="232" t="str">
        <f>IF(I411="","",'Résultats élèves'!E403)</f>
        <v/>
      </c>
      <c r="K411" s="292"/>
      <c r="L411" s="229" t="str">
        <f>IF(OR('Résultats élèves'!F403&lt;$E$4,'Résultats élèves'!F403="A"),'Groupes de besoin'!A411,"")</f>
        <v/>
      </c>
      <c r="M411" s="230" t="str">
        <f>IF(L411="","",'Résultats élèves'!F403)</f>
        <v/>
      </c>
      <c r="N411" s="231" t="str">
        <f>IF(OR(AND('Résultats élèves'!F403&gt;=$E$4,'Résultats élèves'!F403&lt;=$E$5),'Résultats élèves'!F403="A"),'Groupes de besoin'!A411,"")</f>
        <v/>
      </c>
      <c r="O411" s="232" t="str">
        <f>IF(N411="","",'Résultats élèves'!F403)</f>
        <v/>
      </c>
      <c r="P411" s="292"/>
      <c r="Q411" s="229" t="str">
        <f>IF(OR('Résultats élèves'!G403&lt;$E$4,'Résultats élèves'!G403="A"),'Groupes de besoin'!A411,"")</f>
        <v/>
      </c>
      <c r="R411" s="230" t="str">
        <f>IF(Q411="","",'Résultats élèves'!G403)</f>
        <v/>
      </c>
      <c r="S411" s="231" t="str">
        <f>IF(OR(AND('Résultats élèves'!G403&gt;=$E$4,'Résultats élèves'!G403&lt;=$E$5),'Résultats élèves'!G403="A"),'Groupes de besoin'!A411,"")</f>
        <v/>
      </c>
      <c r="T411" s="232" t="str">
        <f>IF(S411="","",'Résultats élèves'!G403)</f>
        <v/>
      </c>
      <c r="U411" s="292"/>
      <c r="V411" s="229" t="str">
        <f>IF(OR('Résultats élèves'!H403&lt;$E$4,'Résultats élèves'!H403="A"),'Groupes de besoin'!A411,"")</f>
        <v/>
      </c>
      <c r="W411" s="230" t="str">
        <f>IF(V411="","",'Résultats élèves'!H403)</f>
        <v/>
      </c>
      <c r="X411" s="231" t="str">
        <f>IF(OR(AND('Résultats élèves'!H403&gt;=$E$4,'Résultats élèves'!H403&lt;=$E$5),'Résultats élèves'!H403="A"),'Groupes de besoin'!A411,"")</f>
        <v/>
      </c>
      <c r="Y411" s="232" t="str">
        <f>IF(X411="","",'Résultats élèves'!H403)</f>
        <v/>
      </c>
      <c r="Z411" s="293"/>
      <c r="AA411" s="294">
        <f t="shared" si="9"/>
        <v>24</v>
      </c>
      <c r="AB411" s="295">
        <f t="shared" si="10"/>
        <v>20</v>
      </c>
      <c r="AC411" s="296" t="str">
        <f>IF(AA411&lt;$AA$9,#REF!,"")</f>
        <v/>
      </c>
      <c r="AD411" s="296"/>
      <c r="AE411" s="297"/>
      <c r="AF411" s="229" t="str">
        <f>IF(OR('Résultats élèves'!I403&lt;$E$4,'Résultats élèves'!I403="A"),'Groupes de besoin'!A411,"")</f>
        <v/>
      </c>
      <c r="AG411" s="230" t="str">
        <f>IF(AF411="","",'Résultats élèves'!I403)</f>
        <v/>
      </c>
      <c r="AH411" s="231" t="str">
        <f>IF(OR(AND('Résultats élèves'!I403&gt;=$E$4,'Résultats élèves'!I403&lt;=$E$5),'Résultats élèves'!I403="A"),'Groupes de besoin'!A411,"")</f>
        <v/>
      </c>
      <c r="AI411" s="232" t="str">
        <f>IF(AH411="","",'Résultats élèves'!I403)</f>
        <v/>
      </c>
      <c r="AJ411" s="292"/>
      <c r="AK411" s="229" t="str">
        <f>IF(OR('Résultats élèves'!J403&lt;$E$4,'Résultats élèves'!J403="A"),'Groupes de besoin'!A411,"")</f>
        <v/>
      </c>
      <c r="AL411" s="230" t="str">
        <f>IF(AK411="","",'Résultats élèves'!J403)</f>
        <v/>
      </c>
      <c r="AM411" s="231" t="str">
        <f>IF(OR(AND('Résultats élèves'!J403&gt;=$E$4,'Résultats élèves'!J403&lt;=$E$5),'Résultats élèves'!J403="A"),'Groupes de besoin'!A411,"")</f>
        <v/>
      </c>
      <c r="AN411" s="232" t="str">
        <f>IF(AM411="","",'Résultats élèves'!J403)</f>
        <v/>
      </c>
      <c r="AO411" s="292"/>
      <c r="AP411" s="229" t="str">
        <f>IF(OR('Résultats élèves'!K403&lt;$E$4,'Résultats élèves'!K403="A"),'Groupes de besoin'!A411,"")</f>
        <v/>
      </c>
      <c r="AQ411" s="230" t="str">
        <f>IF(AP411="","",'Résultats élèves'!K403)</f>
        <v/>
      </c>
      <c r="AR411" s="231" t="str">
        <f>IF(OR(AND('Résultats élèves'!K403&gt;=$E$4,'Résultats élèves'!K403&lt;=$E$5),'Résultats élèves'!K403="A"),'Groupes de besoin'!A411,"")</f>
        <v/>
      </c>
      <c r="AS411" s="232" t="str">
        <f>IF(AR411="","",'Résultats élèves'!K403)</f>
        <v/>
      </c>
      <c r="AT411" s="292"/>
      <c r="AU411" s="229" t="str">
        <f>IF(OR('Résultats élèves'!L403&lt;$E$4,'Résultats élèves'!L403="A"),'Groupes de besoin'!A411,"")</f>
        <v/>
      </c>
      <c r="AV411" s="230" t="str">
        <f>IF(AU411="","",'Résultats élèves'!L403)</f>
        <v/>
      </c>
      <c r="AW411" s="231" t="str">
        <f>IF(OR(AND('Résultats élèves'!L403&gt;=$E$4,'Résultats élèves'!L403&lt;=$E$5),'Résultats élèves'!L403="A"),'Groupes de besoin'!A411,"")</f>
        <v/>
      </c>
      <c r="AX411" s="232" t="str">
        <f>IF(AW411="","",'Résultats élèves'!L403)</f>
        <v/>
      </c>
      <c r="AY411" s="292"/>
      <c r="AZ411" s="229" t="str">
        <f>IF(OR('Résultats élèves'!M403&lt;$E$4,'Résultats élèves'!M403="A"),'Groupes de besoin'!A411,"")</f>
        <v/>
      </c>
      <c r="BA411" s="230" t="str">
        <f>IF(AZ411="","",'Résultats élèves'!M403)</f>
        <v/>
      </c>
      <c r="BB411" s="231" t="str">
        <f>IF(OR(AND('Résultats élèves'!M403&gt;=$E$4,'Résultats élèves'!M403&lt;=$E$5),'Résultats élèves'!M403="A"),'Groupes de besoin'!A411,"")</f>
        <v/>
      </c>
      <c r="BC411" s="232" t="str">
        <f>IF(BB411="","",'Résultats élèves'!M403)</f>
        <v/>
      </c>
    </row>
    <row r="412" spans="1:55" s="234" customFormat="1" ht="13">
      <c r="A412" s="233"/>
      <c r="C412" s="235"/>
      <c r="E412" s="235"/>
      <c r="H412" s="235"/>
      <c r="J412" s="235"/>
      <c r="M412" s="235"/>
      <c r="O412" s="235"/>
      <c r="R412" s="235"/>
      <c r="T412" s="235"/>
      <c r="W412" s="235"/>
      <c r="Y412" s="235"/>
      <c r="AA412" s="208"/>
      <c r="AB412" s="209"/>
      <c r="AG412" s="235"/>
      <c r="AI412" s="235"/>
      <c r="AL412" s="235"/>
      <c r="AN412" s="235"/>
      <c r="AQ412" s="235"/>
      <c r="AS412" s="235"/>
      <c r="AV412" s="235"/>
      <c r="AX412" s="235"/>
      <c r="BA412" s="235"/>
      <c r="BC412" s="235"/>
    </row>
  </sheetData>
  <sheetProtection password="C724" sheet="1" objects="1" scenarios="1"/>
  <mergeCells count="35">
    <mergeCell ref="H4:J4"/>
    <mergeCell ref="M6:O6"/>
    <mergeCell ref="B8:R8"/>
    <mergeCell ref="S8:AI8"/>
    <mergeCell ref="AK8:BC8"/>
    <mergeCell ref="AZ9:BC9"/>
    <mergeCell ref="B10:C10"/>
    <mergeCell ref="D10:E10"/>
    <mergeCell ref="G10:H10"/>
    <mergeCell ref="I10:J10"/>
    <mergeCell ref="L10:M10"/>
    <mergeCell ref="B9:E9"/>
    <mergeCell ref="G9:J9"/>
    <mergeCell ref="L9:O9"/>
    <mergeCell ref="Q9:T9"/>
    <mergeCell ref="V9:Y9"/>
    <mergeCell ref="AF10:AG10"/>
    <mergeCell ref="AF9:AI9"/>
    <mergeCell ref="AK9:AN9"/>
    <mergeCell ref="AP9:AS9"/>
    <mergeCell ref="AU9:AX9"/>
    <mergeCell ref="N10:O10"/>
    <mergeCell ref="Q10:R10"/>
    <mergeCell ref="S10:T10"/>
    <mergeCell ref="V10:W10"/>
    <mergeCell ref="X10:Y10"/>
    <mergeCell ref="AW10:AX10"/>
    <mergeCell ref="AZ10:BA10"/>
    <mergeCell ref="BB10:BC10"/>
    <mergeCell ref="AH10:AI10"/>
    <mergeCell ref="AK10:AL10"/>
    <mergeCell ref="AM10:AN10"/>
    <mergeCell ref="AP10:AQ10"/>
    <mergeCell ref="AR10:AS10"/>
    <mergeCell ref="AU10:AV10"/>
  </mergeCells>
  <conditionalFormatting sqref="A12:BC411">
    <cfRule type="expression" dxfId="0" priority="1" stopIfTrue="1">
      <formula>MOD(ROW(),2)</formula>
    </cfRule>
  </conditionalFormatting>
  <dataValidations count="1">
    <dataValidation type="whole" operator="equal" allowBlank="1" showInputMessage="1" showErrorMessage="1" errorTitle="Modification interdite" error="On doit partir de 0 % pour définir la première fourchette." sqref="C3">
      <formula1>0</formula1>
    </dataValidation>
  </dataValidations>
  <printOptions horizontalCentered="1" verticalCentered="1"/>
  <pageMargins left="0.19685039370078741" right="0.19685039370078741" top="0.39370078740157483" bottom="0.47244094488188981" header="0" footer="0.31496062992125984"/>
  <pageSetup paperSize="9" scale="80" fitToWidth="4" orientation="landscape" horizontalDpi="4294967295"/>
  <headerFooter>
    <oddFooter>&amp;R&amp;10Page &amp;P sur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 enableFormatConditionsCalculation="0">
    <tabColor rgb="FFCCCCFF"/>
    <pageSetUpPr fitToPage="1"/>
  </sheetPr>
  <dimension ref="A1:H103"/>
  <sheetViews>
    <sheetView showGridLines="0" showRowColHeaders="0" topLeftCell="B1" workbookViewId="0">
      <selection activeCell="B1" sqref="B1:G1"/>
    </sheetView>
  </sheetViews>
  <sheetFormatPr baseColWidth="10" defaultRowHeight="12" x14ac:dyDescent="0"/>
  <cols>
    <col min="1" max="1" width="0" style="321" hidden="1" customWidth="1"/>
    <col min="2" max="2" width="6.33203125" style="318" customWidth="1"/>
    <col min="3" max="3" width="7.5" style="2" customWidth="1"/>
    <col min="4" max="4" width="85.33203125" style="108" customWidth="1"/>
    <col min="5" max="5" width="6.33203125" style="318" customWidth="1"/>
    <col min="6" max="6" width="7.5" style="2" customWidth="1"/>
    <col min="7" max="7" width="85.33203125" style="108" customWidth="1"/>
    <col min="8" max="8" width="0" style="319" hidden="1" customWidth="1"/>
    <col min="9" max="16384" width="10.83203125" style="1"/>
  </cols>
  <sheetData>
    <row r="1" spans="1:8" ht="43.5" customHeight="1" thickBot="1">
      <c r="A1" s="322"/>
      <c r="B1" s="416" t="str">
        <f>IF(Accueil!A2="","",Accueil!A2)&amp;IF(Nom_etab="",""," - "&amp;Nom_etab)</f>
        <v>Evaluation</v>
      </c>
      <c r="C1" s="417"/>
      <c r="D1" s="417"/>
      <c r="E1" s="417"/>
      <c r="F1" s="417"/>
      <c r="G1" s="418"/>
    </row>
    <row r="2" spans="1:8" ht="21" customHeight="1">
      <c r="A2" s="323"/>
      <c r="B2" s="419" t="s">
        <v>77</v>
      </c>
      <c r="C2" s="420"/>
      <c r="D2" s="421"/>
      <c r="E2" s="419" t="s">
        <v>78</v>
      </c>
      <c r="F2" s="420"/>
      <c r="G2" s="421"/>
    </row>
    <row r="3" spans="1:8" ht="16.5" customHeight="1">
      <c r="A3" s="323"/>
      <c r="B3" s="325" t="s">
        <v>6</v>
      </c>
      <c r="C3" s="326" t="s">
        <v>26</v>
      </c>
      <c r="D3" s="327" t="s">
        <v>7</v>
      </c>
      <c r="E3" s="325" t="s">
        <v>6</v>
      </c>
      <c r="F3" s="326" t="s">
        <v>26</v>
      </c>
      <c r="G3" s="327" t="s">
        <v>7</v>
      </c>
      <c r="H3" s="320"/>
    </row>
    <row r="4" spans="1:8" ht="12.75" customHeight="1">
      <c r="A4" s="323" t="str">
        <f ca="1">IF(B4="","",B4*1000+RAND())</f>
        <v/>
      </c>
      <c r="B4" s="328" t="str">
        <f>IF(ISERROR(VLOOKUP(H4,'Synthèse classes'!$D$4:$L$103,9,0)),"",VLOOKUP(H4,'Synthèse classes'!$D$4:$L$103,9,0))</f>
        <v/>
      </c>
      <c r="C4" s="329" t="str">
        <f>IF(B4="","",H4)</f>
        <v/>
      </c>
      <c r="D4" s="330" t="str">
        <f>IF(C4="","",IF(VLOOKUP(H4,Accueil!$R$27:$S$126,2)=0,"",VLOOKUP(H4,Accueil!$R$27:$S$126,2)))</f>
        <v/>
      </c>
      <c r="E4" s="328" t="str">
        <f ca="1">IF(ISERROR(INDEX($B$4:$D$103,MATCH(LARGE($A$4:$A$103,H4),$A$4:$A$103,0),1)),"",INDEX($B$4:$D$103,MATCH(LARGE($A$4:$A$103,H4),$A$4:$A$103,0),1))</f>
        <v/>
      </c>
      <c r="F4" s="329" t="str">
        <f ca="1">IF(ISERROR(INDEX($B$4:$D$103,MATCH(LARGE($A$4:$A$103,H4),$A$4:$A$103,0),2)),"",INDEX($B$4:$D$103,MATCH(LARGE($A$4:$A$103,H4),$A$4:$A$103,0),2))</f>
        <v/>
      </c>
      <c r="G4" s="330" t="str">
        <f ca="1">IF(ISERROR(INDEX($B$4:$D$103,MATCH(LARGE($A$4:$A$103,H4),$A$4:$A$103,0),3)),"",INDEX($B$4:$D$103,MATCH(LARGE($A$4:$A$103,H4),$A$4:$A$103,0),3))</f>
        <v/>
      </c>
      <c r="H4" s="320">
        <v>1</v>
      </c>
    </row>
    <row r="5" spans="1:8">
      <c r="A5" s="323" t="str">
        <f t="shared" ref="A5:A68" ca="1" si="0">IF(B5="","",B5*1000+RAND())</f>
        <v/>
      </c>
      <c r="B5" s="328" t="str">
        <f>IF(ISERROR(VLOOKUP(H5,'Synthèse classes'!$D$4:$L$103,9,0)),"",VLOOKUP(H5,'Synthèse classes'!$D$4:$L$103,9,0))</f>
        <v/>
      </c>
      <c r="C5" s="329" t="str">
        <f t="shared" ref="C5:C56" si="1">IF(B5="","",H5)</f>
        <v/>
      </c>
      <c r="D5" s="330" t="str">
        <f>IF(C5="","",IF(VLOOKUP(H5,Accueil!$R$27:$S$126,2)=0,"",VLOOKUP(H5,Accueil!$R$27:$S$126,2)))</f>
        <v/>
      </c>
      <c r="E5" s="328" t="str">
        <f t="shared" ref="E5:E68" ca="1" si="2">IF(ISERROR(INDEX($B$4:$D$103,MATCH(LARGE($A$4:$A$103,H5),$A$4:$A$103,0),1)),"",INDEX($B$4:$D$103,MATCH(LARGE($A$4:$A$103,H5),$A$4:$A$103,0),1))</f>
        <v/>
      </c>
      <c r="F5" s="329" t="str">
        <f t="shared" ref="F5:F68" ca="1" si="3">IF(ISERROR(INDEX($B$4:$D$103,MATCH(LARGE($A$4:$A$103,H5),$A$4:$A$103,0),2)),"",INDEX($B$4:$D$103,MATCH(LARGE($A$4:$A$103,H5),$A$4:$A$103,0),2))</f>
        <v/>
      </c>
      <c r="G5" s="330" t="str">
        <f t="shared" ref="G5:G68" ca="1" si="4">IF(ISERROR(INDEX($B$4:$D$103,MATCH(LARGE($A$4:$A$103,H5),$A$4:$A$103,0),3)),"",INDEX($B$4:$D$103,MATCH(LARGE($A$4:$A$103,H5),$A$4:$A$103,0),3))</f>
        <v/>
      </c>
      <c r="H5" s="320">
        <v>2</v>
      </c>
    </row>
    <row r="6" spans="1:8">
      <c r="A6" s="323" t="str">
        <f t="shared" ca="1" si="0"/>
        <v/>
      </c>
      <c r="B6" s="328" t="str">
        <f>IF(ISERROR(VLOOKUP(H6,'Synthèse classes'!$D$4:$L$103,9,0)),"",VLOOKUP(H6,'Synthèse classes'!$D$4:$L$103,9,0))</f>
        <v/>
      </c>
      <c r="C6" s="329" t="str">
        <f t="shared" si="1"/>
        <v/>
      </c>
      <c r="D6" s="330" t="str">
        <f>IF(C6="","",IF(VLOOKUP(H6,Accueil!$R$27:$S$126,2)=0,"",VLOOKUP(H6,Accueil!$R$27:$S$126,2)))</f>
        <v/>
      </c>
      <c r="E6" s="328" t="str">
        <f t="shared" ca="1" si="2"/>
        <v/>
      </c>
      <c r="F6" s="329" t="str">
        <f t="shared" ca="1" si="3"/>
        <v/>
      </c>
      <c r="G6" s="330" t="str">
        <f t="shared" ca="1" si="4"/>
        <v/>
      </c>
      <c r="H6" s="320">
        <v>3</v>
      </c>
    </row>
    <row r="7" spans="1:8">
      <c r="A7" s="323" t="str">
        <f t="shared" ca="1" si="0"/>
        <v/>
      </c>
      <c r="B7" s="328" t="str">
        <f>IF(ISERROR(VLOOKUP(H7,'Synthèse classes'!$D$4:$L$103,9,0)),"",VLOOKUP(H7,'Synthèse classes'!$D$4:$L$103,9,0))</f>
        <v/>
      </c>
      <c r="C7" s="329" t="str">
        <f t="shared" si="1"/>
        <v/>
      </c>
      <c r="D7" s="330" t="str">
        <f>IF(C7="","",IF(VLOOKUP(H7,Accueil!$R$27:$S$126,2)=0,"",VLOOKUP(H7,Accueil!$R$27:$S$126,2)))</f>
        <v/>
      </c>
      <c r="E7" s="328" t="str">
        <f t="shared" ca="1" si="2"/>
        <v/>
      </c>
      <c r="F7" s="329" t="str">
        <f t="shared" ca="1" si="3"/>
        <v/>
      </c>
      <c r="G7" s="330" t="str">
        <f t="shared" ca="1" si="4"/>
        <v/>
      </c>
      <c r="H7" s="320">
        <v>4</v>
      </c>
    </row>
    <row r="8" spans="1:8">
      <c r="A8" s="323" t="str">
        <f t="shared" ca="1" si="0"/>
        <v/>
      </c>
      <c r="B8" s="328" t="str">
        <f>IF(ISERROR(VLOOKUP(H8,'Synthèse classes'!$D$4:$L$103,9,0)),"",VLOOKUP(H8,'Synthèse classes'!$D$4:$L$103,9,0))</f>
        <v/>
      </c>
      <c r="C8" s="329" t="str">
        <f t="shared" si="1"/>
        <v/>
      </c>
      <c r="D8" s="330" t="str">
        <f>IF(C8="","",IF(VLOOKUP(H8,Accueil!$R$27:$S$126,2)=0,"",VLOOKUP(H8,Accueil!$R$27:$S$126,2)))</f>
        <v/>
      </c>
      <c r="E8" s="328" t="str">
        <f t="shared" ca="1" si="2"/>
        <v/>
      </c>
      <c r="F8" s="329" t="str">
        <f t="shared" ca="1" si="3"/>
        <v/>
      </c>
      <c r="G8" s="330" t="str">
        <f t="shared" ca="1" si="4"/>
        <v/>
      </c>
      <c r="H8" s="320">
        <v>5</v>
      </c>
    </row>
    <row r="9" spans="1:8">
      <c r="A9" s="323" t="str">
        <f t="shared" ca="1" si="0"/>
        <v/>
      </c>
      <c r="B9" s="328" t="str">
        <f>IF(ISERROR(VLOOKUP(H9,'Synthèse classes'!$D$4:$L$103,9,0)),"",VLOOKUP(H9,'Synthèse classes'!$D$4:$L$103,9,0))</f>
        <v/>
      </c>
      <c r="C9" s="329" t="str">
        <f t="shared" si="1"/>
        <v/>
      </c>
      <c r="D9" s="330" t="str">
        <f>IF(C9="","",IF(VLOOKUP(H9,Accueil!$R$27:$S$126,2)=0,"",VLOOKUP(H9,Accueil!$R$27:$S$126,2)))</f>
        <v/>
      </c>
      <c r="E9" s="328" t="str">
        <f t="shared" ca="1" si="2"/>
        <v/>
      </c>
      <c r="F9" s="329" t="str">
        <f t="shared" ca="1" si="3"/>
        <v/>
      </c>
      <c r="G9" s="330" t="str">
        <f t="shared" ca="1" si="4"/>
        <v/>
      </c>
      <c r="H9" s="320">
        <v>6</v>
      </c>
    </row>
    <row r="10" spans="1:8">
      <c r="A10" s="323" t="str">
        <f t="shared" ca="1" si="0"/>
        <v/>
      </c>
      <c r="B10" s="328" t="str">
        <f>IF(ISERROR(VLOOKUP(H10,'Synthèse classes'!$D$4:$L$103,9,0)),"",VLOOKUP(H10,'Synthèse classes'!$D$4:$L$103,9,0))</f>
        <v/>
      </c>
      <c r="C10" s="329" t="str">
        <f t="shared" si="1"/>
        <v/>
      </c>
      <c r="D10" s="330" t="str">
        <f>IF(C10="","",IF(VLOOKUP(H10,Accueil!$R$27:$S$126,2)=0,"",VLOOKUP(H10,Accueil!$R$27:$S$126,2)))</f>
        <v/>
      </c>
      <c r="E10" s="328" t="str">
        <f t="shared" ca="1" si="2"/>
        <v/>
      </c>
      <c r="F10" s="329" t="str">
        <f t="shared" ca="1" si="3"/>
        <v/>
      </c>
      <c r="G10" s="330" t="str">
        <f t="shared" ca="1" si="4"/>
        <v/>
      </c>
      <c r="H10" s="320">
        <v>7</v>
      </c>
    </row>
    <row r="11" spans="1:8">
      <c r="A11" s="323" t="str">
        <f t="shared" ca="1" si="0"/>
        <v/>
      </c>
      <c r="B11" s="328" t="str">
        <f>IF(ISERROR(VLOOKUP(H11,'Synthèse classes'!$D$4:$L$103,9,0)),"",VLOOKUP(H11,'Synthèse classes'!$D$4:$L$103,9,0))</f>
        <v/>
      </c>
      <c r="C11" s="329" t="str">
        <f t="shared" si="1"/>
        <v/>
      </c>
      <c r="D11" s="330" t="str">
        <f>IF(C11="","",IF(VLOOKUP(H11,Accueil!$R$27:$S$126,2)=0,"",VLOOKUP(H11,Accueil!$R$27:$S$126,2)))</f>
        <v/>
      </c>
      <c r="E11" s="328" t="str">
        <f t="shared" ca="1" si="2"/>
        <v/>
      </c>
      <c r="F11" s="329" t="str">
        <f t="shared" ca="1" si="3"/>
        <v/>
      </c>
      <c r="G11" s="330" t="str">
        <f t="shared" ca="1" si="4"/>
        <v/>
      </c>
      <c r="H11" s="320">
        <v>8</v>
      </c>
    </row>
    <row r="12" spans="1:8">
      <c r="A12" s="323" t="str">
        <f t="shared" ca="1" si="0"/>
        <v/>
      </c>
      <c r="B12" s="328" t="str">
        <f>IF(ISERROR(VLOOKUP(H12,'Synthèse classes'!$D$4:$L$103,9,0)),"",VLOOKUP(H12,'Synthèse classes'!$D$4:$L$103,9,0))</f>
        <v/>
      </c>
      <c r="C12" s="329" t="str">
        <f t="shared" si="1"/>
        <v/>
      </c>
      <c r="D12" s="330" t="str">
        <f>IF(C12="","",IF(VLOOKUP(H12,Accueil!$R$27:$S$126,2)=0,"",VLOOKUP(H12,Accueil!$R$27:$S$126,2)))</f>
        <v/>
      </c>
      <c r="E12" s="328" t="str">
        <f t="shared" ca="1" si="2"/>
        <v/>
      </c>
      <c r="F12" s="329" t="str">
        <f t="shared" ca="1" si="3"/>
        <v/>
      </c>
      <c r="G12" s="330" t="str">
        <f t="shared" ca="1" si="4"/>
        <v/>
      </c>
      <c r="H12" s="320">
        <v>9</v>
      </c>
    </row>
    <row r="13" spans="1:8">
      <c r="A13" s="323" t="str">
        <f t="shared" ca="1" si="0"/>
        <v/>
      </c>
      <c r="B13" s="328" t="str">
        <f>IF(ISERROR(VLOOKUP(H13,'Synthèse classes'!$D$4:$L$103,9,0)),"",VLOOKUP(H13,'Synthèse classes'!$D$4:$L$103,9,0))</f>
        <v/>
      </c>
      <c r="C13" s="329" t="str">
        <f t="shared" si="1"/>
        <v/>
      </c>
      <c r="D13" s="330" t="str">
        <f>IF(C13="","",IF(VLOOKUP(H13,Accueil!$R$27:$S$126,2)=0,"",VLOOKUP(H13,Accueil!$R$27:$S$126,2)))</f>
        <v/>
      </c>
      <c r="E13" s="328" t="str">
        <f t="shared" ca="1" si="2"/>
        <v/>
      </c>
      <c r="F13" s="329" t="str">
        <f t="shared" ca="1" si="3"/>
        <v/>
      </c>
      <c r="G13" s="330" t="str">
        <f t="shared" ca="1" si="4"/>
        <v/>
      </c>
      <c r="H13" s="320">
        <v>10</v>
      </c>
    </row>
    <row r="14" spans="1:8">
      <c r="A14" s="323" t="str">
        <f t="shared" ca="1" si="0"/>
        <v/>
      </c>
      <c r="B14" s="328" t="str">
        <f>IF(ISERROR(VLOOKUP(H14,'Synthèse classes'!$D$4:$L$103,9,0)),"",VLOOKUP(H14,'Synthèse classes'!$D$4:$L$103,9,0))</f>
        <v/>
      </c>
      <c r="C14" s="329" t="str">
        <f t="shared" si="1"/>
        <v/>
      </c>
      <c r="D14" s="330" t="str">
        <f>IF(C14="","",IF(VLOOKUP(H14,Accueil!$R$27:$S$126,2)=0,"",VLOOKUP(H14,Accueil!$R$27:$S$126,2)))</f>
        <v/>
      </c>
      <c r="E14" s="328" t="str">
        <f t="shared" ca="1" si="2"/>
        <v/>
      </c>
      <c r="F14" s="329" t="str">
        <f t="shared" ca="1" si="3"/>
        <v/>
      </c>
      <c r="G14" s="330" t="str">
        <f t="shared" ca="1" si="4"/>
        <v/>
      </c>
      <c r="H14" s="320">
        <v>11</v>
      </c>
    </row>
    <row r="15" spans="1:8">
      <c r="A15" s="323" t="str">
        <f t="shared" ca="1" si="0"/>
        <v/>
      </c>
      <c r="B15" s="328" t="str">
        <f>IF(ISERROR(VLOOKUP(H15,'Synthèse classes'!$D$4:$L$103,9,0)),"",VLOOKUP(H15,'Synthèse classes'!$D$4:$L$103,9,0))</f>
        <v/>
      </c>
      <c r="C15" s="329" t="str">
        <f t="shared" si="1"/>
        <v/>
      </c>
      <c r="D15" s="330" t="str">
        <f>IF(C15="","",IF(VLOOKUP(H15,Accueil!$R$27:$S$126,2)=0,"",VLOOKUP(H15,Accueil!$R$27:$S$126,2)))</f>
        <v/>
      </c>
      <c r="E15" s="328" t="str">
        <f t="shared" ca="1" si="2"/>
        <v/>
      </c>
      <c r="F15" s="329" t="str">
        <f t="shared" ca="1" si="3"/>
        <v/>
      </c>
      <c r="G15" s="330" t="str">
        <f t="shared" ca="1" si="4"/>
        <v/>
      </c>
      <c r="H15" s="320">
        <v>12</v>
      </c>
    </row>
    <row r="16" spans="1:8">
      <c r="A16" s="323" t="str">
        <f t="shared" ca="1" si="0"/>
        <v/>
      </c>
      <c r="B16" s="328" t="str">
        <f>IF(ISERROR(VLOOKUP(H16,'Synthèse classes'!$D$4:$L$103,9,0)),"",VLOOKUP(H16,'Synthèse classes'!$D$4:$L$103,9,0))</f>
        <v/>
      </c>
      <c r="C16" s="329" t="str">
        <f t="shared" si="1"/>
        <v/>
      </c>
      <c r="D16" s="330" t="str">
        <f>IF(C16="","",IF(VLOOKUP(H16,Accueil!$R$27:$S$126,2)=0,"",VLOOKUP(H16,Accueil!$R$27:$S$126,2)))</f>
        <v/>
      </c>
      <c r="E16" s="328" t="str">
        <f t="shared" ca="1" si="2"/>
        <v/>
      </c>
      <c r="F16" s="329" t="str">
        <f t="shared" ca="1" si="3"/>
        <v/>
      </c>
      <c r="G16" s="330" t="str">
        <f t="shared" ca="1" si="4"/>
        <v/>
      </c>
      <c r="H16" s="320">
        <v>13</v>
      </c>
    </row>
    <row r="17" spans="1:8">
      <c r="A17" s="323" t="str">
        <f t="shared" ca="1" si="0"/>
        <v/>
      </c>
      <c r="B17" s="328" t="str">
        <f>IF(ISERROR(VLOOKUP(H17,'Synthèse classes'!$D$4:$L$103,9,0)),"",VLOOKUP(H17,'Synthèse classes'!$D$4:$L$103,9,0))</f>
        <v/>
      </c>
      <c r="C17" s="329" t="str">
        <f t="shared" si="1"/>
        <v/>
      </c>
      <c r="D17" s="330" t="str">
        <f>IF(C17="","",IF(VLOOKUP(H17,Accueil!$R$27:$S$126,2)=0,"",VLOOKUP(H17,Accueil!$R$27:$S$126,2)))</f>
        <v/>
      </c>
      <c r="E17" s="328" t="str">
        <f t="shared" ca="1" si="2"/>
        <v/>
      </c>
      <c r="F17" s="329" t="str">
        <f t="shared" ca="1" si="3"/>
        <v/>
      </c>
      <c r="G17" s="330" t="str">
        <f t="shared" ca="1" si="4"/>
        <v/>
      </c>
      <c r="H17" s="320">
        <v>14</v>
      </c>
    </row>
    <row r="18" spans="1:8">
      <c r="A18" s="323" t="str">
        <f t="shared" ca="1" si="0"/>
        <v/>
      </c>
      <c r="B18" s="328" t="str">
        <f>IF(ISERROR(VLOOKUP(H18,'Synthèse classes'!$D$4:$L$103,9,0)),"",VLOOKUP(H18,'Synthèse classes'!$D$4:$L$103,9,0))</f>
        <v/>
      </c>
      <c r="C18" s="329" t="str">
        <f t="shared" si="1"/>
        <v/>
      </c>
      <c r="D18" s="330" t="str">
        <f>IF(C18="","",IF(VLOOKUP(H18,Accueil!$R$27:$S$126,2)=0,"",VLOOKUP(H18,Accueil!$R$27:$S$126,2)))</f>
        <v/>
      </c>
      <c r="E18" s="328" t="str">
        <f t="shared" ca="1" si="2"/>
        <v/>
      </c>
      <c r="F18" s="329" t="str">
        <f t="shared" ca="1" si="3"/>
        <v/>
      </c>
      <c r="G18" s="330" t="str">
        <f t="shared" ca="1" si="4"/>
        <v/>
      </c>
      <c r="H18" s="320">
        <v>15</v>
      </c>
    </row>
    <row r="19" spans="1:8">
      <c r="A19" s="323" t="str">
        <f t="shared" ca="1" si="0"/>
        <v/>
      </c>
      <c r="B19" s="328" t="str">
        <f>IF(ISERROR(VLOOKUP(H19,'Synthèse classes'!$D$4:$L$103,9,0)),"",VLOOKUP(H19,'Synthèse classes'!$D$4:$L$103,9,0))</f>
        <v/>
      </c>
      <c r="C19" s="329" t="str">
        <f t="shared" si="1"/>
        <v/>
      </c>
      <c r="D19" s="330" t="str">
        <f>IF(C19="","",IF(VLOOKUP(H19,Accueil!$R$27:$S$126,2)=0,"",VLOOKUP(H19,Accueil!$R$27:$S$126,2)))</f>
        <v/>
      </c>
      <c r="E19" s="328" t="str">
        <f t="shared" ca="1" si="2"/>
        <v/>
      </c>
      <c r="F19" s="329" t="str">
        <f t="shared" ca="1" si="3"/>
        <v/>
      </c>
      <c r="G19" s="330" t="str">
        <f t="shared" ca="1" si="4"/>
        <v/>
      </c>
      <c r="H19" s="320">
        <v>16</v>
      </c>
    </row>
    <row r="20" spans="1:8">
      <c r="A20" s="323" t="str">
        <f t="shared" ca="1" si="0"/>
        <v/>
      </c>
      <c r="B20" s="328" t="str">
        <f>IF(ISERROR(VLOOKUP(H20,'Synthèse classes'!$D$4:$L$103,9,0)),"",VLOOKUP(H20,'Synthèse classes'!$D$4:$L$103,9,0))</f>
        <v/>
      </c>
      <c r="C20" s="329" t="str">
        <f t="shared" si="1"/>
        <v/>
      </c>
      <c r="D20" s="330" t="str">
        <f>IF(C20="","",IF(VLOOKUP(H20,Accueil!$R$27:$S$126,2)=0,"",VLOOKUP(H20,Accueil!$R$27:$S$126,2)))</f>
        <v/>
      </c>
      <c r="E20" s="328" t="str">
        <f t="shared" ca="1" si="2"/>
        <v/>
      </c>
      <c r="F20" s="329" t="str">
        <f t="shared" ca="1" si="3"/>
        <v/>
      </c>
      <c r="G20" s="330" t="str">
        <f t="shared" ca="1" si="4"/>
        <v/>
      </c>
      <c r="H20" s="320">
        <v>17</v>
      </c>
    </row>
    <row r="21" spans="1:8">
      <c r="A21" s="323" t="str">
        <f t="shared" ca="1" si="0"/>
        <v/>
      </c>
      <c r="B21" s="328" t="str">
        <f>IF(ISERROR(VLOOKUP(H21,'Synthèse classes'!$D$4:$L$103,9,0)),"",VLOOKUP(H21,'Synthèse classes'!$D$4:$L$103,9,0))</f>
        <v/>
      </c>
      <c r="C21" s="329" t="str">
        <f t="shared" si="1"/>
        <v/>
      </c>
      <c r="D21" s="330" t="str">
        <f>IF(C21="","",IF(VLOOKUP(H21,Accueil!$R$27:$S$126,2)=0,"",VLOOKUP(H21,Accueil!$R$27:$S$126,2)))</f>
        <v/>
      </c>
      <c r="E21" s="328" t="str">
        <f t="shared" ca="1" si="2"/>
        <v/>
      </c>
      <c r="F21" s="329" t="str">
        <f t="shared" ca="1" si="3"/>
        <v/>
      </c>
      <c r="G21" s="330" t="str">
        <f t="shared" ca="1" si="4"/>
        <v/>
      </c>
      <c r="H21" s="320">
        <v>18</v>
      </c>
    </row>
    <row r="22" spans="1:8">
      <c r="A22" s="323" t="str">
        <f t="shared" ca="1" si="0"/>
        <v/>
      </c>
      <c r="B22" s="328" t="str">
        <f>IF(ISERROR(VLOOKUP(H22,'Synthèse classes'!$D$4:$L$103,9,0)),"",VLOOKUP(H22,'Synthèse classes'!$D$4:$L$103,9,0))</f>
        <v/>
      </c>
      <c r="C22" s="329" t="str">
        <f t="shared" si="1"/>
        <v/>
      </c>
      <c r="D22" s="330" t="str">
        <f>IF(C22="","",IF(VLOOKUP(H22,Accueil!$R$27:$S$126,2)=0,"",VLOOKUP(H22,Accueil!$R$27:$S$126,2)))</f>
        <v/>
      </c>
      <c r="E22" s="328" t="str">
        <f t="shared" ca="1" si="2"/>
        <v/>
      </c>
      <c r="F22" s="329" t="str">
        <f t="shared" ca="1" si="3"/>
        <v/>
      </c>
      <c r="G22" s="330" t="str">
        <f t="shared" ca="1" si="4"/>
        <v/>
      </c>
      <c r="H22" s="320">
        <v>19</v>
      </c>
    </row>
    <row r="23" spans="1:8">
      <c r="A23" s="323" t="str">
        <f t="shared" ca="1" si="0"/>
        <v/>
      </c>
      <c r="B23" s="328" t="str">
        <f>IF(ISERROR(VLOOKUP(H23,'Synthèse classes'!$D$4:$L$103,9,0)),"",VLOOKUP(H23,'Synthèse classes'!$D$4:$L$103,9,0))</f>
        <v/>
      </c>
      <c r="C23" s="329" t="str">
        <f t="shared" si="1"/>
        <v/>
      </c>
      <c r="D23" s="330" t="str">
        <f>IF(C23="","",IF(VLOOKUP(H23,Accueil!$R$27:$S$126,2)=0,"",VLOOKUP(H23,Accueil!$R$27:$S$126,2)))</f>
        <v/>
      </c>
      <c r="E23" s="328" t="str">
        <f t="shared" ca="1" si="2"/>
        <v/>
      </c>
      <c r="F23" s="329" t="str">
        <f t="shared" ca="1" si="3"/>
        <v/>
      </c>
      <c r="G23" s="330" t="str">
        <f t="shared" ca="1" si="4"/>
        <v/>
      </c>
      <c r="H23" s="320">
        <v>20</v>
      </c>
    </row>
    <row r="24" spans="1:8">
      <c r="A24" s="323" t="str">
        <f t="shared" ca="1" si="0"/>
        <v/>
      </c>
      <c r="B24" s="328" t="str">
        <f>IF(ISERROR(VLOOKUP(H24,'Synthèse classes'!$D$4:$L$103,9,0)),"",VLOOKUP(H24,'Synthèse classes'!$D$4:$L$103,9,0))</f>
        <v/>
      </c>
      <c r="C24" s="329" t="str">
        <f t="shared" si="1"/>
        <v/>
      </c>
      <c r="D24" s="330" t="str">
        <f>IF(C24="","",IF(VLOOKUP(H24,Accueil!$R$27:$S$126,2)=0,"",VLOOKUP(H24,Accueil!$R$27:$S$126,2)))</f>
        <v/>
      </c>
      <c r="E24" s="328" t="str">
        <f t="shared" ca="1" si="2"/>
        <v/>
      </c>
      <c r="F24" s="329" t="str">
        <f t="shared" ca="1" si="3"/>
        <v/>
      </c>
      <c r="G24" s="330" t="str">
        <f t="shared" ca="1" si="4"/>
        <v/>
      </c>
      <c r="H24" s="320">
        <v>21</v>
      </c>
    </row>
    <row r="25" spans="1:8">
      <c r="A25" s="323" t="str">
        <f t="shared" ca="1" si="0"/>
        <v/>
      </c>
      <c r="B25" s="328" t="str">
        <f>IF(ISERROR(VLOOKUP(H25,'Synthèse classes'!$D$4:$L$103,9,0)),"",VLOOKUP(H25,'Synthèse classes'!$D$4:$L$103,9,0))</f>
        <v/>
      </c>
      <c r="C25" s="329" t="str">
        <f t="shared" si="1"/>
        <v/>
      </c>
      <c r="D25" s="330" t="str">
        <f>IF(C25="","",IF(VLOOKUP(H25,Accueil!$R$27:$S$126,2)=0,"",VLOOKUP(H25,Accueil!$R$27:$S$126,2)))</f>
        <v/>
      </c>
      <c r="E25" s="328" t="str">
        <f t="shared" ca="1" si="2"/>
        <v/>
      </c>
      <c r="F25" s="329" t="str">
        <f t="shared" ca="1" si="3"/>
        <v/>
      </c>
      <c r="G25" s="330" t="str">
        <f t="shared" ca="1" si="4"/>
        <v/>
      </c>
      <c r="H25" s="320">
        <v>22</v>
      </c>
    </row>
    <row r="26" spans="1:8">
      <c r="A26" s="323" t="str">
        <f t="shared" ca="1" si="0"/>
        <v/>
      </c>
      <c r="B26" s="328" t="str">
        <f>IF(ISERROR(VLOOKUP(H26,'Synthèse classes'!$D$4:$L$103,9,0)),"",VLOOKUP(H26,'Synthèse classes'!$D$4:$L$103,9,0))</f>
        <v/>
      </c>
      <c r="C26" s="329" t="str">
        <f t="shared" si="1"/>
        <v/>
      </c>
      <c r="D26" s="330" t="str">
        <f>IF(C26="","",IF(VLOOKUP(H26,Accueil!$R$27:$S$126,2)=0,"",VLOOKUP(H26,Accueil!$R$27:$S$126,2)))</f>
        <v/>
      </c>
      <c r="E26" s="328" t="str">
        <f t="shared" ca="1" si="2"/>
        <v/>
      </c>
      <c r="F26" s="329" t="str">
        <f t="shared" ca="1" si="3"/>
        <v/>
      </c>
      <c r="G26" s="330" t="str">
        <f t="shared" ca="1" si="4"/>
        <v/>
      </c>
      <c r="H26" s="320">
        <v>23</v>
      </c>
    </row>
    <row r="27" spans="1:8">
      <c r="A27" s="323" t="str">
        <f t="shared" ca="1" si="0"/>
        <v/>
      </c>
      <c r="B27" s="328" t="str">
        <f>IF(ISERROR(VLOOKUP(H27,'Synthèse classes'!$D$4:$L$103,9,0)),"",VLOOKUP(H27,'Synthèse classes'!$D$4:$L$103,9,0))</f>
        <v/>
      </c>
      <c r="C27" s="329" t="str">
        <f t="shared" si="1"/>
        <v/>
      </c>
      <c r="D27" s="330" t="str">
        <f>IF(C27="","",IF(VLOOKUP(H27,Accueil!$R$27:$S$126,2)=0,"",VLOOKUP(H27,Accueil!$R$27:$S$126,2)))</f>
        <v/>
      </c>
      <c r="E27" s="328" t="str">
        <f t="shared" ca="1" si="2"/>
        <v/>
      </c>
      <c r="F27" s="329" t="str">
        <f t="shared" ca="1" si="3"/>
        <v/>
      </c>
      <c r="G27" s="330" t="str">
        <f t="shared" ca="1" si="4"/>
        <v/>
      </c>
      <c r="H27" s="320">
        <v>24</v>
      </c>
    </row>
    <row r="28" spans="1:8">
      <c r="A28" s="323" t="str">
        <f t="shared" ca="1" si="0"/>
        <v/>
      </c>
      <c r="B28" s="328" t="str">
        <f>IF(ISERROR(VLOOKUP(H28,'Synthèse classes'!$D$4:$L$103,9,0)),"",VLOOKUP(H28,'Synthèse classes'!$D$4:$L$103,9,0))</f>
        <v/>
      </c>
      <c r="C28" s="329" t="str">
        <f t="shared" si="1"/>
        <v/>
      </c>
      <c r="D28" s="330" t="str">
        <f>IF(C28="","",IF(VLOOKUP(H28,Accueil!$R$27:$S$126,2)=0,"",VLOOKUP(H28,Accueil!$R$27:$S$126,2)))</f>
        <v/>
      </c>
      <c r="E28" s="328" t="str">
        <f t="shared" ca="1" si="2"/>
        <v/>
      </c>
      <c r="F28" s="329" t="str">
        <f t="shared" ca="1" si="3"/>
        <v/>
      </c>
      <c r="G28" s="330" t="str">
        <f t="shared" ca="1" si="4"/>
        <v/>
      </c>
      <c r="H28" s="320">
        <v>25</v>
      </c>
    </row>
    <row r="29" spans="1:8">
      <c r="A29" s="323" t="str">
        <f t="shared" ca="1" si="0"/>
        <v/>
      </c>
      <c r="B29" s="328" t="str">
        <f>IF(ISERROR(VLOOKUP(H29,'Synthèse classes'!$D$4:$L$103,9,0)),"",VLOOKUP(H29,'Synthèse classes'!$D$4:$L$103,9,0))</f>
        <v/>
      </c>
      <c r="C29" s="329" t="str">
        <f t="shared" si="1"/>
        <v/>
      </c>
      <c r="D29" s="330" t="str">
        <f>IF(C29="","",IF(VLOOKUP(H29,Accueil!$R$27:$S$126,2)=0,"",VLOOKUP(H29,Accueil!$R$27:$S$126,2)))</f>
        <v/>
      </c>
      <c r="E29" s="328" t="str">
        <f t="shared" ca="1" si="2"/>
        <v/>
      </c>
      <c r="F29" s="329" t="str">
        <f t="shared" ca="1" si="3"/>
        <v/>
      </c>
      <c r="G29" s="330" t="str">
        <f t="shared" ca="1" si="4"/>
        <v/>
      </c>
      <c r="H29" s="320">
        <v>26</v>
      </c>
    </row>
    <row r="30" spans="1:8">
      <c r="A30" s="323" t="str">
        <f t="shared" ca="1" si="0"/>
        <v/>
      </c>
      <c r="B30" s="328" t="str">
        <f>IF(ISERROR(VLOOKUP(H30,'Synthèse classes'!$D$4:$L$103,9,0)),"",VLOOKUP(H30,'Synthèse classes'!$D$4:$L$103,9,0))</f>
        <v/>
      </c>
      <c r="C30" s="329" t="str">
        <f t="shared" si="1"/>
        <v/>
      </c>
      <c r="D30" s="330" t="str">
        <f>IF(C30="","",IF(VLOOKUP(H30,Accueil!$R$27:$S$126,2)=0,"",VLOOKUP(H30,Accueil!$R$27:$S$126,2)))</f>
        <v/>
      </c>
      <c r="E30" s="328" t="str">
        <f t="shared" ca="1" si="2"/>
        <v/>
      </c>
      <c r="F30" s="329" t="str">
        <f t="shared" ca="1" si="3"/>
        <v/>
      </c>
      <c r="G30" s="330" t="str">
        <f t="shared" ca="1" si="4"/>
        <v/>
      </c>
      <c r="H30" s="320">
        <v>27</v>
      </c>
    </row>
    <row r="31" spans="1:8">
      <c r="A31" s="323" t="str">
        <f t="shared" ca="1" si="0"/>
        <v/>
      </c>
      <c r="B31" s="328" t="str">
        <f>IF(ISERROR(VLOOKUP(H31,'Synthèse classes'!$D$4:$L$103,9,0)),"",VLOOKUP(H31,'Synthèse classes'!$D$4:$L$103,9,0))</f>
        <v/>
      </c>
      <c r="C31" s="329" t="str">
        <f t="shared" si="1"/>
        <v/>
      </c>
      <c r="D31" s="330" t="str">
        <f>IF(C31="","",IF(VLOOKUP(H31,Accueil!$R$27:$S$126,2)=0,"",VLOOKUP(H31,Accueil!$R$27:$S$126,2)))</f>
        <v/>
      </c>
      <c r="E31" s="328" t="str">
        <f t="shared" ca="1" si="2"/>
        <v/>
      </c>
      <c r="F31" s="329" t="str">
        <f t="shared" ca="1" si="3"/>
        <v/>
      </c>
      <c r="G31" s="330" t="str">
        <f t="shared" ca="1" si="4"/>
        <v/>
      </c>
      <c r="H31" s="320">
        <v>28</v>
      </c>
    </row>
    <row r="32" spans="1:8">
      <c r="A32" s="323" t="str">
        <f t="shared" ca="1" si="0"/>
        <v/>
      </c>
      <c r="B32" s="328" t="str">
        <f>IF(ISERROR(VLOOKUP(H32,'Synthèse classes'!$D$4:$L$103,9,0)),"",VLOOKUP(H32,'Synthèse classes'!$D$4:$L$103,9,0))</f>
        <v/>
      </c>
      <c r="C32" s="329" t="str">
        <f t="shared" si="1"/>
        <v/>
      </c>
      <c r="D32" s="330" t="str">
        <f>IF(C32="","",IF(VLOOKUP(H32,Accueil!$R$27:$S$126,2)=0,"",VLOOKUP(H32,Accueil!$R$27:$S$126,2)))</f>
        <v/>
      </c>
      <c r="E32" s="328" t="str">
        <f t="shared" ca="1" si="2"/>
        <v/>
      </c>
      <c r="F32" s="329" t="str">
        <f t="shared" ca="1" si="3"/>
        <v/>
      </c>
      <c r="G32" s="330" t="str">
        <f t="shared" ca="1" si="4"/>
        <v/>
      </c>
      <c r="H32" s="320">
        <v>29</v>
      </c>
    </row>
    <row r="33" spans="1:8">
      <c r="A33" s="323" t="str">
        <f t="shared" ca="1" si="0"/>
        <v/>
      </c>
      <c r="B33" s="328" t="str">
        <f>IF(ISERROR(VLOOKUP(H33,'Synthèse classes'!$D$4:$L$103,9,0)),"",VLOOKUP(H33,'Synthèse classes'!$D$4:$L$103,9,0))</f>
        <v/>
      </c>
      <c r="C33" s="329" t="str">
        <f t="shared" si="1"/>
        <v/>
      </c>
      <c r="D33" s="330" t="str">
        <f>IF(C33="","",IF(VLOOKUP(H33,Accueil!$R$27:$S$126,2)=0,"",VLOOKUP(H33,Accueil!$R$27:$S$126,2)))</f>
        <v/>
      </c>
      <c r="E33" s="328" t="str">
        <f t="shared" ca="1" si="2"/>
        <v/>
      </c>
      <c r="F33" s="329" t="str">
        <f t="shared" ca="1" si="3"/>
        <v/>
      </c>
      <c r="G33" s="330" t="str">
        <f t="shared" ca="1" si="4"/>
        <v/>
      </c>
      <c r="H33" s="320">
        <v>30</v>
      </c>
    </row>
    <row r="34" spans="1:8">
      <c r="A34" s="323" t="str">
        <f t="shared" ca="1" si="0"/>
        <v/>
      </c>
      <c r="B34" s="328" t="str">
        <f>IF(ISERROR(VLOOKUP(H34,'Synthèse classes'!$D$4:$L$103,9,0)),"",VLOOKUP(H34,'Synthèse classes'!$D$4:$L$103,9,0))</f>
        <v/>
      </c>
      <c r="C34" s="329" t="str">
        <f t="shared" si="1"/>
        <v/>
      </c>
      <c r="D34" s="330" t="str">
        <f>IF(C34="","",IF(VLOOKUP(H34,Accueil!$R$27:$S$126,2)=0,"",VLOOKUP(H34,Accueil!$R$27:$S$126,2)))</f>
        <v/>
      </c>
      <c r="E34" s="328" t="str">
        <f t="shared" ca="1" si="2"/>
        <v/>
      </c>
      <c r="F34" s="329" t="str">
        <f t="shared" ca="1" si="3"/>
        <v/>
      </c>
      <c r="G34" s="330" t="str">
        <f t="shared" ca="1" si="4"/>
        <v/>
      </c>
      <c r="H34" s="320">
        <v>31</v>
      </c>
    </row>
    <row r="35" spans="1:8">
      <c r="A35" s="323" t="str">
        <f t="shared" ca="1" si="0"/>
        <v/>
      </c>
      <c r="B35" s="328" t="str">
        <f>IF(ISERROR(VLOOKUP(H35,'Synthèse classes'!$D$4:$L$103,9,0)),"",VLOOKUP(H35,'Synthèse classes'!$D$4:$L$103,9,0))</f>
        <v/>
      </c>
      <c r="C35" s="329" t="str">
        <f t="shared" si="1"/>
        <v/>
      </c>
      <c r="D35" s="330" t="str">
        <f>IF(C35="","",IF(VLOOKUP(H35,Accueil!$R$27:$S$126,2)=0,"",VLOOKUP(H35,Accueil!$R$27:$S$126,2)))</f>
        <v/>
      </c>
      <c r="E35" s="328" t="str">
        <f t="shared" ca="1" si="2"/>
        <v/>
      </c>
      <c r="F35" s="329" t="str">
        <f t="shared" ca="1" si="3"/>
        <v/>
      </c>
      <c r="G35" s="330" t="str">
        <f t="shared" ca="1" si="4"/>
        <v/>
      </c>
      <c r="H35" s="320">
        <v>32</v>
      </c>
    </row>
    <row r="36" spans="1:8">
      <c r="A36" s="323" t="str">
        <f t="shared" ca="1" si="0"/>
        <v/>
      </c>
      <c r="B36" s="328" t="str">
        <f>IF(ISERROR(VLOOKUP(H36,'Synthèse classes'!$D$4:$L$103,9,0)),"",VLOOKUP(H36,'Synthèse classes'!$D$4:$L$103,9,0))</f>
        <v/>
      </c>
      <c r="C36" s="329" t="str">
        <f t="shared" si="1"/>
        <v/>
      </c>
      <c r="D36" s="330" t="str">
        <f>IF(C36="","",IF(VLOOKUP(H36,Accueil!$R$27:$S$126,2)=0,"",VLOOKUP(H36,Accueil!$R$27:$S$126,2)))</f>
        <v/>
      </c>
      <c r="E36" s="328" t="str">
        <f t="shared" ca="1" si="2"/>
        <v/>
      </c>
      <c r="F36" s="329" t="str">
        <f t="shared" ca="1" si="3"/>
        <v/>
      </c>
      <c r="G36" s="330" t="str">
        <f t="shared" ca="1" si="4"/>
        <v/>
      </c>
      <c r="H36" s="320">
        <v>33</v>
      </c>
    </row>
    <row r="37" spans="1:8">
      <c r="A37" s="323" t="str">
        <f t="shared" ca="1" si="0"/>
        <v/>
      </c>
      <c r="B37" s="328" t="str">
        <f>IF(ISERROR(VLOOKUP(H37,'Synthèse classes'!$D$4:$L$103,9,0)),"",VLOOKUP(H37,'Synthèse classes'!$D$4:$L$103,9,0))</f>
        <v/>
      </c>
      <c r="C37" s="329" t="str">
        <f t="shared" si="1"/>
        <v/>
      </c>
      <c r="D37" s="330" t="str">
        <f>IF(C37="","",IF(VLOOKUP(H37,Accueil!$R$27:$S$126,2)=0,"",VLOOKUP(H37,Accueil!$R$27:$S$126,2)))</f>
        <v/>
      </c>
      <c r="E37" s="328" t="str">
        <f t="shared" ca="1" si="2"/>
        <v/>
      </c>
      <c r="F37" s="329" t="str">
        <f t="shared" ca="1" si="3"/>
        <v/>
      </c>
      <c r="G37" s="330" t="str">
        <f t="shared" ca="1" si="4"/>
        <v/>
      </c>
      <c r="H37" s="320">
        <v>34</v>
      </c>
    </row>
    <row r="38" spans="1:8">
      <c r="A38" s="323" t="str">
        <f t="shared" ca="1" si="0"/>
        <v/>
      </c>
      <c r="B38" s="328" t="str">
        <f>IF(ISERROR(VLOOKUP(H38,'Synthèse classes'!$D$4:$L$103,9,0)),"",VLOOKUP(H38,'Synthèse classes'!$D$4:$L$103,9,0))</f>
        <v/>
      </c>
      <c r="C38" s="329" t="str">
        <f t="shared" si="1"/>
        <v/>
      </c>
      <c r="D38" s="330" t="str">
        <f>IF(C38="","",IF(VLOOKUP(H38,Accueil!$R$27:$S$126,2)=0,"",VLOOKUP(H38,Accueil!$R$27:$S$126,2)))</f>
        <v/>
      </c>
      <c r="E38" s="328" t="str">
        <f t="shared" ca="1" si="2"/>
        <v/>
      </c>
      <c r="F38" s="329" t="str">
        <f t="shared" ca="1" si="3"/>
        <v/>
      </c>
      <c r="G38" s="330" t="str">
        <f t="shared" ca="1" si="4"/>
        <v/>
      </c>
      <c r="H38" s="320">
        <v>35</v>
      </c>
    </row>
    <row r="39" spans="1:8">
      <c r="A39" s="323" t="str">
        <f t="shared" ca="1" si="0"/>
        <v/>
      </c>
      <c r="B39" s="328" t="str">
        <f>IF(ISERROR(VLOOKUP(H39,'Synthèse classes'!$D$4:$L$103,9,0)),"",VLOOKUP(H39,'Synthèse classes'!$D$4:$L$103,9,0))</f>
        <v/>
      </c>
      <c r="C39" s="329" t="str">
        <f t="shared" si="1"/>
        <v/>
      </c>
      <c r="D39" s="330" t="str">
        <f>IF(C39="","",IF(VLOOKUP(H39,Accueil!$R$27:$S$126,2)=0,"",VLOOKUP(H39,Accueil!$R$27:$S$126,2)))</f>
        <v/>
      </c>
      <c r="E39" s="328" t="str">
        <f t="shared" ca="1" si="2"/>
        <v/>
      </c>
      <c r="F39" s="329" t="str">
        <f t="shared" ca="1" si="3"/>
        <v/>
      </c>
      <c r="G39" s="330" t="str">
        <f t="shared" ca="1" si="4"/>
        <v/>
      </c>
      <c r="H39" s="320">
        <v>36</v>
      </c>
    </row>
    <row r="40" spans="1:8">
      <c r="A40" s="323" t="str">
        <f t="shared" ca="1" si="0"/>
        <v/>
      </c>
      <c r="B40" s="328" t="str">
        <f>IF(ISERROR(VLOOKUP(H40,'Synthèse classes'!$D$4:$L$103,9,0)),"",VLOOKUP(H40,'Synthèse classes'!$D$4:$L$103,9,0))</f>
        <v/>
      </c>
      <c r="C40" s="329" t="str">
        <f t="shared" si="1"/>
        <v/>
      </c>
      <c r="D40" s="330" t="str">
        <f>IF(C40="","",IF(VLOOKUP(H40,Accueil!$R$27:$S$126,2)=0,"",VLOOKUP(H40,Accueil!$R$27:$S$126,2)))</f>
        <v/>
      </c>
      <c r="E40" s="328" t="str">
        <f t="shared" ca="1" si="2"/>
        <v/>
      </c>
      <c r="F40" s="329" t="str">
        <f t="shared" ca="1" si="3"/>
        <v/>
      </c>
      <c r="G40" s="330" t="str">
        <f t="shared" ca="1" si="4"/>
        <v/>
      </c>
      <c r="H40" s="320">
        <v>37</v>
      </c>
    </row>
    <row r="41" spans="1:8">
      <c r="A41" s="323" t="str">
        <f t="shared" ca="1" si="0"/>
        <v/>
      </c>
      <c r="B41" s="328" t="str">
        <f>IF(ISERROR(VLOOKUP(H41,'Synthèse classes'!$D$4:$L$103,9,0)),"",VLOOKUP(H41,'Synthèse classes'!$D$4:$L$103,9,0))</f>
        <v/>
      </c>
      <c r="C41" s="329" t="str">
        <f t="shared" si="1"/>
        <v/>
      </c>
      <c r="D41" s="330" t="str">
        <f>IF(C41="","",IF(VLOOKUP(H41,Accueil!$R$27:$S$126,2)=0,"",VLOOKUP(H41,Accueil!$R$27:$S$126,2)))</f>
        <v/>
      </c>
      <c r="E41" s="328" t="str">
        <f t="shared" ca="1" si="2"/>
        <v/>
      </c>
      <c r="F41" s="329" t="str">
        <f t="shared" ca="1" si="3"/>
        <v/>
      </c>
      <c r="G41" s="330" t="str">
        <f t="shared" ca="1" si="4"/>
        <v/>
      </c>
      <c r="H41" s="320">
        <v>38</v>
      </c>
    </row>
    <row r="42" spans="1:8">
      <c r="A42" s="323" t="str">
        <f t="shared" ca="1" si="0"/>
        <v/>
      </c>
      <c r="B42" s="328" t="str">
        <f>IF(ISERROR(VLOOKUP(H42,'Synthèse classes'!$D$4:$L$103,9,0)),"",VLOOKUP(H42,'Synthèse classes'!$D$4:$L$103,9,0))</f>
        <v/>
      </c>
      <c r="C42" s="329" t="str">
        <f t="shared" si="1"/>
        <v/>
      </c>
      <c r="D42" s="330" t="str">
        <f>IF(C42="","",IF(VLOOKUP(H42,Accueil!$R$27:$S$126,2)=0,"",VLOOKUP(H42,Accueil!$R$27:$S$126,2)))</f>
        <v/>
      </c>
      <c r="E42" s="328" t="str">
        <f t="shared" ca="1" si="2"/>
        <v/>
      </c>
      <c r="F42" s="329" t="str">
        <f t="shared" ca="1" si="3"/>
        <v/>
      </c>
      <c r="G42" s="330" t="str">
        <f t="shared" ca="1" si="4"/>
        <v/>
      </c>
      <c r="H42" s="320">
        <v>39</v>
      </c>
    </row>
    <row r="43" spans="1:8">
      <c r="A43" s="323" t="str">
        <f t="shared" ca="1" si="0"/>
        <v/>
      </c>
      <c r="B43" s="328" t="str">
        <f>IF(ISERROR(VLOOKUP(H43,'Synthèse classes'!$D$4:$L$103,9,0)),"",VLOOKUP(H43,'Synthèse classes'!$D$4:$L$103,9,0))</f>
        <v/>
      </c>
      <c r="C43" s="329" t="str">
        <f t="shared" si="1"/>
        <v/>
      </c>
      <c r="D43" s="330" t="str">
        <f>IF(C43="","",IF(VLOOKUP(H43,Accueil!$R$27:$S$126,2)=0,"",VLOOKUP(H43,Accueil!$R$27:$S$126,2)))</f>
        <v/>
      </c>
      <c r="E43" s="328" t="str">
        <f t="shared" ca="1" si="2"/>
        <v/>
      </c>
      <c r="F43" s="329" t="str">
        <f t="shared" ca="1" si="3"/>
        <v/>
      </c>
      <c r="G43" s="330" t="str">
        <f t="shared" ca="1" si="4"/>
        <v/>
      </c>
      <c r="H43" s="320">
        <v>40</v>
      </c>
    </row>
    <row r="44" spans="1:8">
      <c r="A44" s="323" t="str">
        <f t="shared" ca="1" si="0"/>
        <v/>
      </c>
      <c r="B44" s="328" t="str">
        <f>IF(ISERROR(VLOOKUP(H44,'Synthèse classes'!$D$4:$L$103,9,0)),"",VLOOKUP(H44,'Synthèse classes'!$D$4:$L$103,9,0))</f>
        <v/>
      </c>
      <c r="C44" s="329" t="str">
        <f t="shared" si="1"/>
        <v/>
      </c>
      <c r="D44" s="330" t="str">
        <f>IF(C44="","",IF(VLOOKUP(H44,Accueil!$R$27:$S$126,2)=0,"",VLOOKUP(H44,Accueil!$R$27:$S$126,2)))</f>
        <v/>
      </c>
      <c r="E44" s="328" t="str">
        <f t="shared" ca="1" si="2"/>
        <v/>
      </c>
      <c r="F44" s="329" t="str">
        <f t="shared" ca="1" si="3"/>
        <v/>
      </c>
      <c r="G44" s="330" t="str">
        <f t="shared" ca="1" si="4"/>
        <v/>
      </c>
      <c r="H44" s="320">
        <v>41</v>
      </c>
    </row>
    <row r="45" spans="1:8">
      <c r="A45" s="323" t="str">
        <f t="shared" ca="1" si="0"/>
        <v/>
      </c>
      <c r="B45" s="328" t="str">
        <f>IF(ISERROR(VLOOKUP(H45,'Synthèse classes'!$D$4:$L$103,9,0)),"",VLOOKUP(H45,'Synthèse classes'!$D$4:$L$103,9,0))</f>
        <v/>
      </c>
      <c r="C45" s="329" t="str">
        <f t="shared" si="1"/>
        <v/>
      </c>
      <c r="D45" s="330" t="str">
        <f>IF(C45="","",IF(VLOOKUP(H45,Accueil!$R$27:$S$126,2)=0,"",VLOOKUP(H45,Accueil!$R$27:$S$126,2)))</f>
        <v/>
      </c>
      <c r="E45" s="328" t="str">
        <f t="shared" ca="1" si="2"/>
        <v/>
      </c>
      <c r="F45" s="329" t="str">
        <f t="shared" ca="1" si="3"/>
        <v/>
      </c>
      <c r="G45" s="330" t="str">
        <f t="shared" ca="1" si="4"/>
        <v/>
      </c>
      <c r="H45" s="320">
        <v>42</v>
      </c>
    </row>
    <row r="46" spans="1:8">
      <c r="A46" s="323" t="str">
        <f t="shared" ca="1" si="0"/>
        <v/>
      </c>
      <c r="B46" s="328" t="str">
        <f>IF(ISERROR(VLOOKUP(H46,'Synthèse classes'!$D$4:$L$103,9,0)),"",VLOOKUP(H46,'Synthèse classes'!$D$4:$L$103,9,0))</f>
        <v/>
      </c>
      <c r="C46" s="329" t="str">
        <f t="shared" si="1"/>
        <v/>
      </c>
      <c r="D46" s="330" t="str">
        <f>IF(C46="","",IF(VLOOKUP(H46,Accueil!$R$27:$S$126,2)=0,"",VLOOKUP(H46,Accueil!$R$27:$S$126,2)))</f>
        <v/>
      </c>
      <c r="E46" s="328" t="str">
        <f t="shared" ca="1" si="2"/>
        <v/>
      </c>
      <c r="F46" s="329" t="str">
        <f t="shared" ca="1" si="3"/>
        <v/>
      </c>
      <c r="G46" s="330" t="str">
        <f t="shared" ca="1" si="4"/>
        <v/>
      </c>
      <c r="H46" s="320">
        <v>43</v>
      </c>
    </row>
    <row r="47" spans="1:8">
      <c r="A47" s="323" t="str">
        <f t="shared" ca="1" si="0"/>
        <v/>
      </c>
      <c r="B47" s="328" t="str">
        <f>IF(ISERROR(VLOOKUP(H47,'Synthèse classes'!$D$4:$L$103,9,0)),"",VLOOKUP(H47,'Synthèse classes'!$D$4:$L$103,9,0))</f>
        <v/>
      </c>
      <c r="C47" s="329" t="str">
        <f t="shared" si="1"/>
        <v/>
      </c>
      <c r="D47" s="330" t="str">
        <f>IF(C47="","",IF(VLOOKUP(H47,Accueil!$R$27:$S$126,2)=0,"",VLOOKUP(H47,Accueil!$R$27:$S$126,2)))</f>
        <v/>
      </c>
      <c r="E47" s="328" t="str">
        <f t="shared" ca="1" si="2"/>
        <v/>
      </c>
      <c r="F47" s="329" t="str">
        <f t="shared" ca="1" si="3"/>
        <v/>
      </c>
      <c r="G47" s="330" t="str">
        <f t="shared" ca="1" si="4"/>
        <v/>
      </c>
      <c r="H47" s="320">
        <v>44</v>
      </c>
    </row>
    <row r="48" spans="1:8">
      <c r="A48" s="323" t="str">
        <f t="shared" ca="1" si="0"/>
        <v/>
      </c>
      <c r="B48" s="328" t="str">
        <f>IF(ISERROR(VLOOKUP(H48,'Synthèse classes'!$D$4:$L$103,9,0)),"",VLOOKUP(H48,'Synthèse classes'!$D$4:$L$103,9,0))</f>
        <v/>
      </c>
      <c r="C48" s="329" t="str">
        <f t="shared" si="1"/>
        <v/>
      </c>
      <c r="D48" s="330" t="str">
        <f>IF(C48="","",IF(VLOOKUP(H48,Accueil!$R$27:$S$126,2)=0,"",VLOOKUP(H48,Accueil!$R$27:$S$126,2)))</f>
        <v/>
      </c>
      <c r="E48" s="328" t="str">
        <f t="shared" ca="1" si="2"/>
        <v/>
      </c>
      <c r="F48" s="329" t="str">
        <f t="shared" ca="1" si="3"/>
        <v/>
      </c>
      <c r="G48" s="330" t="str">
        <f t="shared" ca="1" si="4"/>
        <v/>
      </c>
      <c r="H48" s="320">
        <v>45</v>
      </c>
    </row>
    <row r="49" spans="1:8">
      <c r="A49" s="323" t="str">
        <f t="shared" ca="1" si="0"/>
        <v/>
      </c>
      <c r="B49" s="328" t="str">
        <f>IF(ISERROR(VLOOKUP(H49,'Synthèse classes'!$D$4:$L$103,9,0)),"",VLOOKUP(H49,'Synthèse classes'!$D$4:$L$103,9,0))</f>
        <v/>
      </c>
      <c r="C49" s="329" t="str">
        <f t="shared" si="1"/>
        <v/>
      </c>
      <c r="D49" s="330" t="str">
        <f>IF(C49="","",IF(VLOOKUP(H49,Accueil!$R$27:$S$126,2)=0,"",VLOOKUP(H49,Accueil!$R$27:$S$126,2)))</f>
        <v/>
      </c>
      <c r="E49" s="328" t="str">
        <f t="shared" ca="1" si="2"/>
        <v/>
      </c>
      <c r="F49" s="329" t="str">
        <f t="shared" ca="1" si="3"/>
        <v/>
      </c>
      <c r="G49" s="330" t="str">
        <f t="shared" ca="1" si="4"/>
        <v/>
      </c>
      <c r="H49" s="320">
        <v>46</v>
      </c>
    </row>
    <row r="50" spans="1:8">
      <c r="A50" s="323" t="str">
        <f t="shared" ca="1" si="0"/>
        <v/>
      </c>
      <c r="B50" s="328" t="str">
        <f>IF(ISERROR(VLOOKUP(H50,'Synthèse classes'!$D$4:$L$103,9,0)),"",VLOOKUP(H50,'Synthèse classes'!$D$4:$L$103,9,0))</f>
        <v/>
      </c>
      <c r="C50" s="329" t="str">
        <f t="shared" si="1"/>
        <v/>
      </c>
      <c r="D50" s="330" t="str">
        <f>IF(C50="","",IF(VLOOKUP(H50,Accueil!$R$27:$S$126,2)=0,"",VLOOKUP(H50,Accueil!$R$27:$S$126,2)))</f>
        <v/>
      </c>
      <c r="E50" s="328" t="str">
        <f t="shared" ca="1" si="2"/>
        <v/>
      </c>
      <c r="F50" s="329" t="str">
        <f t="shared" ca="1" si="3"/>
        <v/>
      </c>
      <c r="G50" s="330" t="str">
        <f t="shared" ca="1" si="4"/>
        <v/>
      </c>
      <c r="H50" s="320">
        <v>47</v>
      </c>
    </row>
    <row r="51" spans="1:8">
      <c r="A51" s="323" t="str">
        <f t="shared" ca="1" si="0"/>
        <v/>
      </c>
      <c r="B51" s="328" t="str">
        <f>IF(ISERROR(VLOOKUP(H51,'Synthèse classes'!$D$4:$L$103,9,0)),"",VLOOKUP(H51,'Synthèse classes'!$D$4:$L$103,9,0))</f>
        <v/>
      </c>
      <c r="C51" s="329" t="str">
        <f t="shared" si="1"/>
        <v/>
      </c>
      <c r="D51" s="330" t="str">
        <f>IF(C51="","",IF(VLOOKUP(H51,Accueil!$R$27:$S$126,2)=0,"",VLOOKUP(H51,Accueil!$R$27:$S$126,2)))</f>
        <v/>
      </c>
      <c r="E51" s="328" t="str">
        <f t="shared" ca="1" si="2"/>
        <v/>
      </c>
      <c r="F51" s="329" t="str">
        <f t="shared" ca="1" si="3"/>
        <v/>
      </c>
      <c r="G51" s="330" t="str">
        <f t="shared" ca="1" si="4"/>
        <v/>
      </c>
      <c r="H51" s="320">
        <v>48</v>
      </c>
    </row>
    <row r="52" spans="1:8">
      <c r="A52" s="323" t="str">
        <f t="shared" ca="1" si="0"/>
        <v/>
      </c>
      <c r="B52" s="328" t="str">
        <f>IF(ISERROR(VLOOKUP(H52,'Synthèse classes'!$D$4:$L$103,9,0)),"",VLOOKUP(H52,'Synthèse classes'!$D$4:$L$103,9,0))</f>
        <v/>
      </c>
      <c r="C52" s="329" t="str">
        <f t="shared" si="1"/>
        <v/>
      </c>
      <c r="D52" s="330" t="str">
        <f>IF(C52="","",IF(VLOOKUP(H52,Accueil!$R$27:$S$126,2)=0,"",VLOOKUP(H52,Accueil!$R$27:$S$126,2)))</f>
        <v/>
      </c>
      <c r="E52" s="328" t="str">
        <f t="shared" ca="1" si="2"/>
        <v/>
      </c>
      <c r="F52" s="329" t="str">
        <f t="shared" ca="1" si="3"/>
        <v/>
      </c>
      <c r="G52" s="330" t="str">
        <f t="shared" ca="1" si="4"/>
        <v/>
      </c>
      <c r="H52" s="320">
        <v>49</v>
      </c>
    </row>
    <row r="53" spans="1:8">
      <c r="A53" s="323" t="str">
        <f t="shared" ca="1" si="0"/>
        <v/>
      </c>
      <c r="B53" s="328" t="str">
        <f>IF(ISERROR(VLOOKUP(H53,'Synthèse classes'!$D$4:$L$103,9,0)),"",VLOOKUP(H53,'Synthèse classes'!$D$4:$L$103,9,0))</f>
        <v/>
      </c>
      <c r="C53" s="329" t="str">
        <f t="shared" si="1"/>
        <v/>
      </c>
      <c r="D53" s="330" t="str">
        <f>IF(C53="","",IF(VLOOKUP(H53,Accueil!$R$27:$S$126,2)=0,"",VLOOKUP(H53,Accueil!$R$27:$S$126,2)))</f>
        <v/>
      </c>
      <c r="E53" s="328" t="str">
        <f t="shared" ca="1" si="2"/>
        <v/>
      </c>
      <c r="F53" s="329" t="str">
        <f t="shared" ca="1" si="3"/>
        <v/>
      </c>
      <c r="G53" s="330" t="str">
        <f t="shared" ca="1" si="4"/>
        <v/>
      </c>
      <c r="H53" s="320">
        <v>50</v>
      </c>
    </row>
    <row r="54" spans="1:8">
      <c r="A54" s="323" t="str">
        <f t="shared" ca="1" si="0"/>
        <v/>
      </c>
      <c r="B54" s="328" t="str">
        <f>IF(ISERROR(VLOOKUP(H54,'Synthèse classes'!$D$4:$L$103,9,0)),"",VLOOKUP(H54,'Synthèse classes'!$D$4:$L$103,9,0))</f>
        <v/>
      </c>
      <c r="C54" s="329" t="str">
        <f t="shared" si="1"/>
        <v/>
      </c>
      <c r="D54" s="330" t="str">
        <f>IF(C54="","",IF(VLOOKUP(H54,Accueil!$R$27:$S$126,2)=0,"",VLOOKUP(H54,Accueil!$R$27:$S$126,2)))</f>
        <v/>
      </c>
      <c r="E54" s="328" t="str">
        <f t="shared" ca="1" si="2"/>
        <v/>
      </c>
      <c r="F54" s="329" t="str">
        <f t="shared" ca="1" si="3"/>
        <v/>
      </c>
      <c r="G54" s="330" t="str">
        <f t="shared" ca="1" si="4"/>
        <v/>
      </c>
      <c r="H54" s="320">
        <v>51</v>
      </c>
    </row>
    <row r="55" spans="1:8">
      <c r="A55" s="323" t="str">
        <f t="shared" ca="1" si="0"/>
        <v/>
      </c>
      <c r="B55" s="328" t="str">
        <f>IF(ISERROR(VLOOKUP(H55,'Synthèse classes'!$D$4:$L$103,9,0)),"",VLOOKUP(H55,'Synthèse classes'!$D$4:$L$103,9,0))</f>
        <v/>
      </c>
      <c r="C55" s="329" t="str">
        <f t="shared" si="1"/>
        <v/>
      </c>
      <c r="D55" s="330" t="str">
        <f>IF(C55="","",IF(VLOOKUP(H55,Accueil!$R$27:$S$126,2)=0,"",VLOOKUP(H55,Accueil!$R$27:$S$126,2)))</f>
        <v/>
      </c>
      <c r="E55" s="328" t="str">
        <f t="shared" ca="1" si="2"/>
        <v/>
      </c>
      <c r="F55" s="329" t="str">
        <f t="shared" ca="1" si="3"/>
        <v/>
      </c>
      <c r="G55" s="330" t="str">
        <f t="shared" ca="1" si="4"/>
        <v/>
      </c>
      <c r="H55" s="320">
        <v>52</v>
      </c>
    </row>
    <row r="56" spans="1:8">
      <c r="A56" s="323" t="str">
        <f t="shared" ca="1" si="0"/>
        <v/>
      </c>
      <c r="B56" s="328" t="str">
        <f>IF(ISERROR(VLOOKUP(H56,'Synthèse classes'!$D$4:$L$103,9,0)),"",VLOOKUP(H56,'Synthèse classes'!$D$4:$L$103,9,0))</f>
        <v/>
      </c>
      <c r="C56" s="329" t="str">
        <f t="shared" si="1"/>
        <v/>
      </c>
      <c r="D56" s="330" t="str">
        <f>IF(C56="","",IF(VLOOKUP(H56,Accueil!$R$27:$S$126,2)=0,"",VLOOKUP(H56,Accueil!$R$27:$S$126,2)))</f>
        <v/>
      </c>
      <c r="E56" s="328" t="str">
        <f t="shared" ca="1" si="2"/>
        <v/>
      </c>
      <c r="F56" s="329" t="str">
        <f t="shared" ca="1" si="3"/>
        <v/>
      </c>
      <c r="G56" s="330" t="str">
        <f t="shared" ca="1" si="4"/>
        <v/>
      </c>
      <c r="H56" s="320">
        <v>53</v>
      </c>
    </row>
    <row r="57" spans="1:8">
      <c r="A57" s="323" t="str">
        <f t="shared" ca="1" si="0"/>
        <v/>
      </c>
      <c r="B57" s="328" t="str">
        <f>IF(ISERROR(VLOOKUP(H57,'Synthèse classes'!$D$4:$L$103,9,0)),"",VLOOKUP(H57,'Synthèse classes'!$D$4:$L$103,9,0))</f>
        <v/>
      </c>
      <c r="C57" s="329" t="str">
        <f>IF(B57="","",H57)</f>
        <v/>
      </c>
      <c r="D57" s="330" t="str">
        <f>IF(C57="","",IF(VLOOKUP(H57,Accueil!$R$27:$S$126,2)=0,"",VLOOKUP(H57,Accueil!$R$27:$S$126,2)))</f>
        <v/>
      </c>
      <c r="E57" s="328" t="str">
        <f t="shared" ca="1" si="2"/>
        <v/>
      </c>
      <c r="F57" s="329" t="str">
        <f t="shared" ca="1" si="3"/>
        <v/>
      </c>
      <c r="G57" s="330" t="str">
        <f t="shared" ca="1" si="4"/>
        <v/>
      </c>
      <c r="H57" s="320">
        <v>54</v>
      </c>
    </row>
    <row r="58" spans="1:8">
      <c r="A58" s="323" t="str">
        <f t="shared" ca="1" si="0"/>
        <v/>
      </c>
      <c r="B58" s="328" t="str">
        <f>IF(ISERROR(VLOOKUP(H58,'Synthèse classes'!$D$4:$L$103,9,0)),"",VLOOKUP(H58,'Synthèse classes'!$D$4:$L$103,9,0))</f>
        <v/>
      </c>
      <c r="C58" s="329" t="str">
        <f t="shared" ref="C58:C103" si="5">IF(B58="","",H58)</f>
        <v/>
      </c>
      <c r="D58" s="330" t="str">
        <f>IF(C58="","",IF(VLOOKUP(H58,Accueil!$R$27:$S$126,2)=0,"",VLOOKUP(H58,Accueil!$R$27:$S$126,2)))</f>
        <v/>
      </c>
      <c r="E58" s="328" t="str">
        <f t="shared" ca="1" si="2"/>
        <v/>
      </c>
      <c r="F58" s="329" t="str">
        <f t="shared" ca="1" si="3"/>
        <v/>
      </c>
      <c r="G58" s="330" t="str">
        <f t="shared" ca="1" si="4"/>
        <v/>
      </c>
      <c r="H58" s="320">
        <v>55</v>
      </c>
    </row>
    <row r="59" spans="1:8">
      <c r="A59" s="323" t="str">
        <f t="shared" ca="1" si="0"/>
        <v/>
      </c>
      <c r="B59" s="328" t="str">
        <f>IF(ISERROR(VLOOKUP(H59,'Synthèse classes'!$D$4:$L$103,9,0)),"",VLOOKUP(H59,'Synthèse classes'!$D$4:$L$103,9,0))</f>
        <v/>
      </c>
      <c r="C59" s="329" t="str">
        <f t="shared" si="5"/>
        <v/>
      </c>
      <c r="D59" s="330" t="str">
        <f>IF(C59="","",IF(VLOOKUP(H59,Accueil!$R$27:$S$126,2)=0,"",VLOOKUP(H59,Accueil!$R$27:$S$126,2)))</f>
        <v/>
      </c>
      <c r="E59" s="328" t="str">
        <f t="shared" ca="1" si="2"/>
        <v/>
      </c>
      <c r="F59" s="329" t="str">
        <f t="shared" ca="1" si="3"/>
        <v/>
      </c>
      <c r="G59" s="330" t="str">
        <f t="shared" ca="1" si="4"/>
        <v/>
      </c>
      <c r="H59" s="320">
        <v>56</v>
      </c>
    </row>
    <row r="60" spans="1:8">
      <c r="A60" s="323" t="str">
        <f t="shared" ca="1" si="0"/>
        <v/>
      </c>
      <c r="B60" s="328" t="str">
        <f>IF(ISERROR(VLOOKUP(H60,'Synthèse classes'!$D$4:$L$103,9,0)),"",VLOOKUP(H60,'Synthèse classes'!$D$4:$L$103,9,0))</f>
        <v/>
      </c>
      <c r="C60" s="329" t="str">
        <f t="shared" si="5"/>
        <v/>
      </c>
      <c r="D60" s="330" t="str">
        <f>IF(C60="","",IF(VLOOKUP(H60,Accueil!$R$27:$S$126,2)=0,"",VLOOKUP(H60,Accueil!$R$27:$S$126,2)))</f>
        <v/>
      </c>
      <c r="E60" s="328" t="str">
        <f t="shared" ca="1" si="2"/>
        <v/>
      </c>
      <c r="F60" s="329" t="str">
        <f t="shared" ca="1" si="3"/>
        <v/>
      </c>
      <c r="G60" s="330" t="str">
        <f t="shared" ca="1" si="4"/>
        <v/>
      </c>
      <c r="H60" s="320">
        <v>57</v>
      </c>
    </row>
    <row r="61" spans="1:8">
      <c r="A61" s="323" t="str">
        <f t="shared" ca="1" si="0"/>
        <v/>
      </c>
      <c r="B61" s="328" t="str">
        <f>IF(ISERROR(VLOOKUP(H61,'Synthèse classes'!$D$4:$L$103,9,0)),"",VLOOKUP(H61,'Synthèse classes'!$D$4:$L$103,9,0))</f>
        <v/>
      </c>
      <c r="C61" s="329" t="str">
        <f t="shared" si="5"/>
        <v/>
      </c>
      <c r="D61" s="330" t="str">
        <f>IF(C61="","",IF(VLOOKUP(H61,Accueil!$R$27:$S$126,2)=0,"",VLOOKUP(H61,Accueil!$R$27:$S$126,2)))</f>
        <v/>
      </c>
      <c r="E61" s="328" t="str">
        <f t="shared" ca="1" si="2"/>
        <v/>
      </c>
      <c r="F61" s="329" t="str">
        <f t="shared" ca="1" si="3"/>
        <v/>
      </c>
      <c r="G61" s="330" t="str">
        <f t="shared" ca="1" si="4"/>
        <v/>
      </c>
      <c r="H61" s="320">
        <v>58</v>
      </c>
    </row>
    <row r="62" spans="1:8">
      <c r="A62" s="323" t="str">
        <f t="shared" ca="1" si="0"/>
        <v/>
      </c>
      <c r="B62" s="328" t="str">
        <f>IF(ISERROR(VLOOKUP(H62,'Synthèse classes'!$D$4:$L$103,9,0)),"",VLOOKUP(H62,'Synthèse classes'!$D$4:$L$103,9,0))</f>
        <v/>
      </c>
      <c r="C62" s="329" t="str">
        <f t="shared" si="5"/>
        <v/>
      </c>
      <c r="D62" s="330" t="str">
        <f>IF(C62="","",IF(VLOOKUP(H62,Accueil!$R$27:$S$126,2)=0,"",VLOOKUP(H62,Accueil!$R$27:$S$126,2)))</f>
        <v/>
      </c>
      <c r="E62" s="328" t="str">
        <f t="shared" ca="1" si="2"/>
        <v/>
      </c>
      <c r="F62" s="329" t="str">
        <f t="shared" ca="1" si="3"/>
        <v/>
      </c>
      <c r="G62" s="330" t="str">
        <f t="shared" ca="1" si="4"/>
        <v/>
      </c>
      <c r="H62" s="320">
        <v>59</v>
      </c>
    </row>
    <row r="63" spans="1:8">
      <c r="A63" s="323" t="str">
        <f t="shared" ca="1" si="0"/>
        <v/>
      </c>
      <c r="B63" s="328" t="str">
        <f>IF(ISERROR(VLOOKUP(H63,'Synthèse classes'!$D$4:$L$103,9,0)),"",VLOOKUP(H63,'Synthèse classes'!$D$4:$L$103,9,0))</f>
        <v/>
      </c>
      <c r="C63" s="329" t="str">
        <f t="shared" si="5"/>
        <v/>
      </c>
      <c r="D63" s="330" t="str">
        <f>IF(C63="","",IF(VLOOKUP(H63,Accueil!$R$27:$S$126,2)=0,"",VLOOKUP(H63,Accueil!$R$27:$S$126,2)))</f>
        <v/>
      </c>
      <c r="E63" s="328" t="str">
        <f t="shared" ca="1" si="2"/>
        <v/>
      </c>
      <c r="F63" s="329" t="str">
        <f t="shared" ca="1" si="3"/>
        <v/>
      </c>
      <c r="G63" s="330" t="str">
        <f t="shared" ca="1" si="4"/>
        <v/>
      </c>
      <c r="H63" s="320">
        <v>60</v>
      </c>
    </row>
    <row r="64" spans="1:8">
      <c r="A64" s="323" t="str">
        <f t="shared" ca="1" si="0"/>
        <v/>
      </c>
      <c r="B64" s="328" t="str">
        <f>IF(ISERROR(VLOOKUP(H64,'Synthèse classes'!$D$4:$L$103,9,0)),"",VLOOKUP(H64,'Synthèse classes'!$D$4:$L$103,9,0))</f>
        <v/>
      </c>
      <c r="C64" s="329" t="str">
        <f t="shared" si="5"/>
        <v/>
      </c>
      <c r="D64" s="330" t="str">
        <f>IF(C64="","",IF(VLOOKUP(H64,Accueil!$R$27:$S$126,2)=0,"",VLOOKUP(H64,Accueil!$R$27:$S$126,2)))</f>
        <v/>
      </c>
      <c r="E64" s="328" t="str">
        <f t="shared" ca="1" si="2"/>
        <v/>
      </c>
      <c r="F64" s="329" t="str">
        <f t="shared" ca="1" si="3"/>
        <v/>
      </c>
      <c r="G64" s="330" t="str">
        <f t="shared" ca="1" si="4"/>
        <v/>
      </c>
      <c r="H64" s="320">
        <v>61</v>
      </c>
    </row>
    <row r="65" spans="1:8">
      <c r="A65" s="323" t="str">
        <f t="shared" ca="1" si="0"/>
        <v/>
      </c>
      <c r="B65" s="328" t="str">
        <f>IF(ISERROR(VLOOKUP(H65,'Synthèse classes'!$D$4:$L$103,9,0)),"",VLOOKUP(H65,'Synthèse classes'!$D$4:$L$103,9,0))</f>
        <v/>
      </c>
      <c r="C65" s="329" t="str">
        <f t="shared" si="5"/>
        <v/>
      </c>
      <c r="D65" s="330" t="str">
        <f>IF(C65="","",IF(VLOOKUP(H65,Accueil!$R$27:$S$126,2)=0,"",VLOOKUP(H65,Accueil!$R$27:$S$126,2)))</f>
        <v/>
      </c>
      <c r="E65" s="328" t="str">
        <f t="shared" ca="1" si="2"/>
        <v/>
      </c>
      <c r="F65" s="329" t="str">
        <f t="shared" ca="1" si="3"/>
        <v/>
      </c>
      <c r="G65" s="330" t="str">
        <f t="shared" ca="1" si="4"/>
        <v/>
      </c>
      <c r="H65" s="320">
        <v>62</v>
      </c>
    </row>
    <row r="66" spans="1:8">
      <c r="A66" s="323" t="str">
        <f t="shared" ca="1" si="0"/>
        <v/>
      </c>
      <c r="B66" s="328" t="str">
        <f>IF(ISERROR(VLOOKUP(H66,'Synthèse classes'!$D$4:$L$103,9,0)),"",VLOOKUP(H66,'Synthèse classes'!$D$4:$L$103,9,0))</f>
        <v/>
      </c>
      <c r="C66" s="329" t="str">
        <f t="shared" si="5"/>
        <v/>
      </c>
      <c r="D66" s="330" t="str">
        <f>IF(C66="","",IF(VLOOKUP(H66,Accueil!$R$27:$S$126,2)=0,"",VLOOKUP(H66,Accueil!$R$27:$S$126,2)))</f>
        <v/>
      </c>
      <c r="E66" s="328" t="str">
        <f t="shared" ca="1" si="2"/>
        <v/>
      </c>
      <c r="F66" s="329" t="str">
        <f t="shared" ca="1" si="3"/>
        <v/>
      </c>
      <c r="G66" s="330" t="str">
        <f t="shared" ca="1" si="4"/>
        <v/>
      </c>
      <c r="H66" s="320">
        <v>63</v>
      </c>
    </row>
    <row r="67" spans="1:8">
      <c r="A67" s="323" t="str">
        <f t="shared" ca="1" si="0"/>
        <v/>
      </c>
      <c r="B67" s="328" t="str">
        <f>IF(ISERROR(VLOOKUP(H67,'Synthèse classes'!$D$4:$L$103,9,0)),"",VLOOKUP(H67,'Synthèse classes'!$D$4:$L$103,9,0))</f>
        <v/>
      </c>
      <c r="C67" s="329" t="str">
        <f t="shared" si="5"/>
        <v/>
      </c>
      <c r="D67" s="330" t="str">
        <f>IF(C67="","",IF(VLOOKUP(H67,Accueil!$R$27:$S$126,2)=0,"",VLOOKUP(H67,Accueil!$R$27:$S$126,2)))</f>
        <v/>
      </c>
      <c r="E67" s="328" t="str">
        <f t="shared" ca="1" si="2"/>
        <v/>
      </c>
      <c r="F67" s="329" t="str">
        <f t="shared" ca="1" si="3"/>
        <v/>
      </c>
      <c r="G67" s="330" t="str">
        <f t="shared" ca="1" si="4"/>
        <v/>
      </c>
      <c r="H67" s="320">
        <v>64</v>
      </c>
    </row>
    <row r="68" spans="1:8">
      <c r="A68" s="323" t="str">
        <f t="shared" ca="1" si="0"/>
        <v/>
      </c>
      <c r="B68" s="328" t="str">
        <f>IF(ISERROR(VLOOKUP(H68,'Synthèse classes'!$D$4:$L$103,9,0)),"",VLOOKUP(H68,'Synthèse classes'!$D$4:$L$103,9,0))</f>
        <v/>
      </c>
      <c r="C68" s="329" t="str">
        <f t="shared" si="5"/>
        <v/>
      </c>
      <c r="D68" s="330" t="str">
        <f>IF(C68="","",IF(VLOOKUP(H68,Accueil!$R$27:$S$126,2)=0,"",VLOOKUP(H68,Accueil!$R$27:$S$126,2)))</f>
        <v/>
      </c>
      <c r="E68" s="328" t="str">
        <f t="shared" ca="1" si="2"/>
        <v/>
      </c>
      <c r="F68" s="329" t="str">
        <f t="shared" ca="1" si="3"/>
        <v/>
      </c>
      <c r="G68" s="330" t="str">
        <f t="shared" ca="1" si="4"/>
        <v/>
      </c>
      <c r="H68" s="320">
        <v>65</v>
      </c>
    </row>
    <row r="69" spans="1:8">
      <c r="A69" s="323" t="str">
        <f t="shared" ref="A69:A103" ca="1" si="6">IF(B69="","",B69*1000+RAND())</f>
        <v/>
      </c>
      <c r="B69" s="328" t="str">
        <f>IF(ISERROR(VLOOKUP(H69,'Synthèse classes'!$D$4:$L$103,9,0)),"",VLOOKUP(H69,'Synthèse classes'!$D$4:$L$103,9,0))</f>
        <v/>
      </c>
      <c r="C69" s="329" t="str">
        <f t="shared" si="5"/>
        <v/>
      </c>
      <c r="D69" s="330" t="str">
        <f>IF(C69="","",IF(VLOOKUP(H69,Accueil!$R$27:$S$126,2)=0,"",VLOOKUP(H69,Accueil!$R$27:$S$126,2)))</f>
        <v/>
      </c>
      <c r="E69" s="328" t="str">
        <f t="shared" ref="E69:E103" ca="1" si="7">IF(ISERROR(INDEX($B$4:$D$103,MATCH(LARGE($A$4:$A$103,H69),$A$4:$A$103,0),1)),"",INDEX($B$4:$D$103,MATCH(LARGE($A$4:$A$103,H69),$A$4:$A$103,0),1))</f>
        <v/>
      </c>
      <c r="F69" s="329" t="str">
        <f t="shared" ref="F69:F103" ca="1" si="8">IF(ISERROR(INDEX($B$4:$D$103,MATCH(LARGE($A$4:$A$103,H69),$A$4:$A$103,0),2)),"",INDEX($B$4:$D$103,MATCH(LARGE($A$4:$A$103,H69),$A$4:$A$103,0),2))</f>
        <v/>
      </c>
      <c r="G69" s="330" t="str">
        <f t="shared" ref="G69:G103" ca="1" si="9">IF(ISERROR(INDEX($B$4:$D$103,MATCH(LARGE($A$4:$A$103,H69),$A$4:$A$103,0),3)),"",INDEX($B$4:$D$103,MATCH(LARGE($A$4:$A$103,H69),$A$4:$A$103,0),3))</f>
        <v/>
      </c>
      <c r="H69" s="320">
        <v>66</v>
      </c>
    </row>
    <row r="70" spans="1:8">
      <c r="A70" s="323" t="str">
        <f t="shared" ca="1" si="6"/>
        <v/>
      </c>
      <c r="B70" s="328" t="str">
        <f>IF(ISERROR(VLOOKUP(H70,'Synthèse classes'!$D$4:$L$103,9,0)),"",VLOOKUP(H70,'Synthèse classes'!$D$4:$L$103,9,0))</f>
        <v/>
      </c>
      <c r="C70" s="329" t="str">
        <f t="shared" si="5"/>
        <v/>
      </c>
      <c r="D70" s="330" t="str">
        <f>IF(C70="","",IF(VLOOKUP(H70,Accueil!$R$27:$S$126,2)=0,"",VLOOKUP(H70,Accueil!$R$27:$S$126,2)))</f>
        <v/>
      </c>
      <c r="E70" s="328" t="str">
        <f t="shared" ca="1" si="7"/>
        <v/>
      </c>
      <c r="F70" s="329" t="str">
        <f t="shared" ca="1" si="8"/>
        <v/>
      </c>
      <c r="G70" s="330" t="str">
        <f t="shared" ca="1" si="9"/>
        <v/>
      </c>
      <c r="H70" s="320">
        <v>67</v>
      </c>
    </row>
    <row r="71" spans="1:8">
      <c r="A71" s="323" t="str">
        <f t="shared" ca="1" si="6"/>
        <v/>
      </c>
      <c r="B71" s="328" t="str">
        <f>IF(ISERROR(VLOOKUP(H71,'Synthèse classes'!$D$4:$L$103,9,0)),"",VLOOKUP(H71,'Synthèse classes'!$D$4:$L$103,9,0))</f>
        <v/>
      </c>
      <c r="C71" s="329" t="str">
        <f t="shared" si="5"/>
        <v/>
      </c>
      <c r="D71" s="330" t="str">
        <f>IF(C71="","",IF(VLOOKUP(H71,Accueil!$R$27:$S$126,2)=0,"",VLOOKUP(H71,Accueil!$R$27:$S$126,2)))</f>
        <v/>
      </c>
      <c r="E71" s="328" t="str">
        <f t="shared" ca="1" si="7"/>
        <v/>
      </c>
      <c r="F71" s="329" t="str">
        <f t="shared" ca="1" si="8"/>
        <v/>
      </c>
      <c r="G71" s="330" t="str">
        <f t="shared" ca="1" si="9"/>
        <v/>
      </c>
      <c r="H71" s="320">
        <v>68</v>
      </c>
    </row>
    <row r="72" spans="1:8">
      <c r="A72" s="323" t="str">
        <f t="shared" ca="1" si="6"/>
        <v/>
      </c>
      <c r="B72" s="328" t="str">
        <f>IF(ISERROR(VLOOKUP(H72,'Synthèse classes'!$D$4:$L$103,9,0)),"",VLOOKUP(H72,'Synthèse classes'!$D$4:$L$103,9,0))</f>
        <v/>
      </c>
      <c r="C72" s="329" t="str">
        <f t="shared" si="5"/>
        <v/>
      </c>
      <c r="D72" s="330" t="str">
        <f>IF(C72="","",IF(VLOOKUP(H72,Accueil!$R$27:$S$126,2)=0,"",VLOOKUP(H72,Accueil!$R$27:$S$126,2)))</f>
        <v/>
      </c>
      <c r="E72" s="328" t="str">
        <f t="shared" ca="1" si="7"/>
        <v/>
      </c>
      <c r="F72" s="329" t="str">
        <f t="shared" ca="1" si="8"/>
        <v/>
      </c>
      <c r="G72" s="330" t="str">
        <f t="shared" ca="1" si="9"/>
        <v/>
      </c>
      <c r="H72" s="320">
        <v>69</v>
      </c>
    </row>
    <row r="73" spans="1:8">
      <c r="A73" s="323" t="str">
        <f t="shared" ca="1" si="6"/>
        <v/>
      </c>
      <c r="B73" s="328" t="str">
        <f>IF(ISERROR(VLOOKUP(H73,'Synthèse classes'!$D$4:$L$103,9,0)),"",VLOOKUP(H73,'Synthèse classes'!$D$4:$L$103,9,0))</f>
        <v/>
      </c>
      <c r="C73" s="329" t="str">
        <f t="shared" si="5"/>
        <v/>
      </c>
      <c r="D73" s="330" t="str">
        <f>IF(C73="","",IF(VLOOKUP(H73,Accueil!$R$27:$S$126,2)=0,"",VLOOKUP(H73,Accueil!$R$27:$S$126,2)))</f>
        <v/>
      </c>
      <c r="E73" s="328" t="str">
        <f t="shared" ca="1" si="7"/>
        <v/>
      </c>
      <c r="F73" s="329" t="str">
        <f t="shared" ca="1" si="8"/>
        <v/>
      </c>
      <c r="G73" s="330" t="str">
        <f t="shared" ca="1" si="9"/>
        <v/>
      </c>
      <c r="H73" s="320">
        <v>70</v>
      </c>
    </row>
    <row r="74" spans="1:8">
      <c r="A74" s="323" t="str">
        <f t="shared" ca="1" si="6"/>
        <v/>
      </c>
      <c r="B74" s="328" t="str">
        <f>IF(ISERROR(VLOOKUP(H74,'Synthèse classes'!$D$4:$L$103,9,0)),"",VLOOKUP(H74,'Synthèse classes'!$D$4:$L$103,9,0))</f>
        <v/>
      </c>
      <c r="C74" s="329" t="str">
        <f t="shared" si="5"/>
        <v/>
      </c>
      <c r="D74" s="330" t="str">
        <f>IF(C74="","",IF(VLOOKUP(H74,Accueil!$R$27:$S$126,2)=0,"",VLOOKUP(H74,Accueil!$R$27:$S$126,2)))</f>
        <v/>
      </c>
      <c r="E74" s="328" t="str">
        <f t="shared" ca="1" si="7"/>
        <v/>
      </c>
      <c r="F74" s="329" t="str">
        <f t="shared" ca="1" si="8"/>
        <v/>
      </c>
      <c r="G74" s="330" t="str">
        <f t="shared" ca="1" si="9"/>
        <v/>
      </c>
      <c r="H74" s="320">
        <v>71</v>
      </c>
    </row>
    <row r="75" spans="1:8">
      <c r="A75" s="323" t="str">
        <f t="shared" ca="1" si="6"/>
        <v/>
      </c>
      <c r="B75" s="328" t="str">
        <f>IF(ISERROR(VLOOKUP(H75,'Synthèse classes'!$D$4:$L$103,9,0)),"",VLOOKUP(H75,'Synthèse classes'!$D$4:$L$103,9,0))</f>
        <v/>
      </c>
      <c r="C75" s="329" t="str">
        <f t="shared" si="5"/>
        <v/>
      </c>
      <c r="D75" s="330" t="str">
        <f>IF(C75="","",IF(VLOOKUP(H75,Accueil!$R$27:$S$126,2)=0,"",VLOOKUP(H75,Accueil!$R$27:$S$126,2)))</f>
        <v/>
      </c>
      <c r="E75" s="328" t="str">
        <f t="shared" ca="1" si="7"/>
        <v/>
      </c>
      <c r="F75" s="329" t="str">
        <f t="shared" ca="1" si="8"/>
        <v/>
      </c>
      <c r="G75" s="330" t="str">
        <f t="shared" ca="1" si="9"/>
        <v/>
      </c>
      <c r="H75" s="320">
        <v>72</v>
      </c>
    </row>
    <row r="76" spans="1:8">
      <c r="A76" s="323" t="str">
        <f t="shared" ca="1" si="6"/>
        <v/>
      </c>
      <c r="B76" s="328" t="str">
        <f>IF(ISERROR(VLOOKUP(H76,'Synthèse classes'!$D$4:$L$103,9,0)),"",VLOOKUP(H76,'Synthèse classes'!$D$4:$L$103,9,0))</f>
        <v/>
      </c>
      <c r="C76" s="329" t="str">
        <f t="shared" si="5"/>
        <v/>
      </c>
      <c r="D76" s="330" t="str">
        <f>IF(C76="","",IF(VLOOKUP(H76,Accueil!$R$27:$S$126,2)=0,"",VLOOKUP(H76,Accueil!$R$27:$S$126,2)))</f>
        <v/>
      </c>
      <c r="E76" s="328" t="str">
        <f t="shared" ca="1" si="7"/>
        <v/>
      </c>
      <c r="F76" s="329" t="str">
        <f t="shared" ca="1" si="8"/>
        <v/>
      </c>
      <c r="G76" s="330" t="str">
        <f t="shared" ca="1" si="9"/>
        <v/>
      </c>
      <c r="H76" s="320">
        <v>73</v>
      </c>
    </row>
    <row r="77" spans="1:8">
      <c r="A77" s="323" t="str">
        <f t="shared" ca="1" si="6"/>
        <v/>
      </c>
      <c r="B77" s="328" t="str">
        <f>IF(ISERROR(VLOOKUP(H77,'Synthèse classes'!$D$4:$L$103,9,0)),"",VLOOKUP(H77,'Synthèse classes'!$D$4:$L$103,9,0))</f>
        <v/>
      </c>
      <c r="C77" s="329" t="str">
        <f t="shared" si="5"/>
        <v/>
      </c>
      <c r="D77" s="330" t="str">
        <f>IF(C77="","",IF(VLOOKUP(H77,Accueil!$R$27:$S$126,2)=0,"",VLOOKUP(H77,Accueil!$R$27:$S$126,2)))</f>
        <v/>
      </c>
      <c r="E77" s="328" t="str">
        <f t="shared" ca="1" si="7"/>
        <v/>
      </c>
      <c r="F77" s="329" t="str">
        <f t="shared" ca="1" si="8"/>
        <v/>
      </c>
      <c r="G77" s="330" t="str">
        <f t="shared" ca="1" si="9"/>
        <v/>
      </c>
      <c r="H77" s="320">
        <v>74</v>
      </c>
    </row>
    <row r="78" spans="1:8">
      <c r="A78" s="323" t="str">
        <f t="shared" ca="1" si="6"/>
        <v/>
      </c>
      <c r="B78" s="328" t="str">
        <f>IF(ISERROR(VLOOKUP(H78,'Synthèse classes'!$D$4:$L$103,9,0)),"",VLOOKUP(H78,'Synthèse classes'!$D$4:$L$103,9,0))</f>
        <v/>
      </c>
      <c r="C78" s="329" t="str">
        <f t="shared" si="5"/>
        <v/>
      </c>
      <c r="D78" s="330" t="str">
        <f>IF(C78="","",IF(VLOOKUP(H78,Accueil!$R$27:$S$126,2)=0,"",VLOOKUP(H78,Accueil!$R$27:$S$126,2)))</f>
        <v/>
      </c>
      <c r="E78" s="328" t="str">
        <f t="shared" ca="1" si="7"/>
        <v/>
      </c>
      <c r="F78" s="329" t="str">
        <f t="shared" ca="1" si="8"/>
        <v/>
      </c>
      <c r="G78" s="330" t="str">
        <f t="shared" ca="1" si="9"/>
        <v/>
      </c>
      <c r="H78" s="320">
        <v>75</v>
      </c>
    </row>
    <row r="79" spans="1:8">
      <c r="A79" s="323" t="str">
        <f t="shared" ca="1" si="6"/>
        <v/>
      </c>
      <c r="B79" s="328" t="str">
        <f>IF(ISERROR(VLOOKUP(H79,'Synthèse classes'!$D$4:$L$103,9,0)),"",VLOOKUP(H79,'Synthèse classes'!$D$4:$L$103,9,0))</f>
        <v/>
      </c>
      <c r="C79" s="329" t="str">
        <f t="shared" si="5"/>
        <v/>
      </c>
      <c r="D79" s="330" t="str">
        <f>IF(C79="","",IF(VLOOKUP(H79,Accueil!$R$27:$S$126,2)=0,"",VLOOKUP(H79,Accueil!$R$27:$S$126,2)))</f>
        <v/>
      </c>
      <c r="E79" s="328" t="str">
        <f t="shared" ca="1" si="7"/>
        <v/>
      </c>
      <c r="F79" s="329" t="str">
        <f t="shared" ca="1" si="8"/>
        <v/>
      </c>
      <c r="G79" s="330" t="str">
        <f t="shared" ca="1" si="9"/>
        <v/>
      </c>
      <c r="H79" s="320">
        <v>76</v>
      </c>
    </row>
    <row r="80" spans="1:8">
      <c r="A80" s="323" t="str">
        <f t="shared" ca="1" si="6"/>
        <v/>
      </c>
      <c r="B80" s="328" t="str">
        <f>IF(ISERROR(VLOOKUP(H80,'Synthèse classes'!$D$4:$L$103,9,0)),"",VLOOKUP(H80,'Synthèse classes'!$D$4:$L$103,9,0))</f>
        <v/>
      </c>
      <c r="C80" s="329" t="str">
        <f t="shared" si="5"/>
        <v/>
      </c>
      <c r="D80" s="330" t="str">
        <f>IF(C80="","",IF(VLOOKUP(H80,Accueil!$R$27:$S$126,2)=0,"",VLOOKUP(H80,Accueil!$R$27:$S$126,2)))</f>
        <v/>
      </c>
      <c r="E80" s="328" t="str">
        <f t="shared" ca="1" si="7"/>
        <v/>
      </c>
      <c r="F80" s="329" t="str">
        <f t="shared" ca="1" si="8"/>
        <v/>
      </c>
      <c r="G80" s="330" t="str">
        <f t="shared" ca="1" si="9"/>
        <v/>
      </c>
      <c r="H80" s="320">
        <v>77</v>
      </c>
    </row>
    <row r="81" spans="1:8">
      <c r="A81" s="323" t="str">
        <f t="shared" ca="1" si="6"/>
        <v/>
      </c>
      <c r="B81" s="328" t="str">
        <f>IF(ISERROR(VLOOKUP(H81,'Synthèse classes'!$D$4:$L$103,9,0)),"",VLOOKUP(H81,'Synthèse classes'!$D$4:$L$103,9,0))</f>
        <v/>
      </c>
      <c r="C81" s="329" t="str">
        <f t="shared" si="5"/>
        <v/>
      </c>
      <c r="D81" s="330" t="str">
        <f>IF(C81="","",IF(VLOOKUP(H81,Accueil!$R$27:$S$126,2)=0,"",VLOOKUP(H81,Accueil!$R$27:$S$126,2)))</f>
        <v/>
      </c>
      <c r="E81" s="328" t="str">
        <f t="shared" ca="1" si="7"/>
        <v/>
      </c>
      <c r="F81" s="329" t="str">
        <f t="shared" ca="1" si="8"/>
        <v/>
      </c>
      <c r="G81" s="330" t="str">
        <f t="shared" ca="1" si="9"/>
        <v/>
      </c>
      <c r="H81" s="320">
        <v>78</v>
      </c>
    </row>
    <row r="82" spans="1:8">
      <c r="A82" s="323" t="str">
        <f t="shared" ca="1" si="6"/>
        <v/>
      </c>
      <c r="B82" s="328" t="str">
        <f>IF(ISERROR(VLOOKUP(H82,'Synthèse classes'!$D$4:$L$103,9,0)),"",VLOOKUP(H82,'Synthèse classes'!$D$4:$L$103,9,0))</f>
        <v/>
      </c>
      <c r="C82" s="329" t="str">
        <f t="shared" si="5"/>
        <v/>
      </c>
      <c r="D82" s="330" t="str">
        <f>IF(C82="","",IF(VLOOKUP(H82,Accueil!$R$27:$S$126,2)=0,"",VLOOKUP(H82,Accueil!$R$27:$S$126,2)))</f>
        <v/>
      </c>
      <c r="E82" s="328" t="str">
        <f t="shared" ca="1" si="7"/>
        <v/>
      </c>
      <c r="F82" s="329" t="str">
        <f t="shared" ca="1" si="8"/>
        <v/>
      </c>
      <c r="G82" s="330" t="str">
        <f t="shared" ca="1" si="9"/>
        <v/>
      </c>
      <c r="H82" s="320">
        <v>79</v>
      </c>
    </row>
    <row r="83" spans="1:8">
      <c r="A83" s="323" t="str">
        <f t="shared" ca="1" si="6"/>
        <v/>
      </c>
      <c r="B83" s="328" t="str">
        <f>IF(ISERROR(VLOOKUP(H83,'Synthèse classes'!$D$4:$L$103,9,0)),"",VLOOKUP(H83,'Synthèse classes'!$D$4:$L$103,9,0))</f>
        <v/>
      </c>
      <c r="C83" s="329" t="str">
        <f t="shared" si="5"/>
        <v/>
      </c>
      <c r="D83" s="330" t="str">
        <f>IF(C83="","",IF(VLOOKUP(H83,Accueil!$R$27:$S$126,2)=0,"",VLOOKUP(H83,Accueil!$R$27:$S$126,2)))</f>
        <v/>
      </c>
      <c r="E83" s="328" t="str">
        <f t="shared" ca="1" si="7"/>
        <v/>
      </c>
      <c r="F83" s="329" t="str">
        <f t="shared" ca="1" si="8"/>
        <v/>
      </c>
      <c r="G83" s="330" t="str">
        <f t="shared" ca="1" si="9"/>
        <v/>
      </c>
      <c r="H83" s="320">
        <v>80</v>
      </c>
    </row>
    <row r="84" spans="1:8">
      <c r="A84" s="323" t="str">
        <f t="shared" ca="1" si="6"/>
        <v/>
      </c>
      <c r="B84" s="328" t="str">
        <f>IF(ISERROR(VLOOKUP(H84,'Synthèse classes'!$D$4:$L$103,9,0)),"",VLOOKUP(H84,'Synthèse classes'!$D$4:$L$103,9,0))</f>
        <v/>
      </c>
      <c r="C84" s="329" t="str">
        <f t="shared" si="5"/>
        <v/>
      </c>
      <c r="D84" s="330" t="str">
        <f>IF(C84="","",IF(VLOOKUP(H84,Accueil!$R$27:$S$126,2)=0,"",VLOOKUP(H84,Accueil!$R$27:$S$126,2)))</f>
        <v/>
      </c>
      <c r="E84" s="328" t="str">
        <f t="shared" ca="1" si="7"/>
        <v/>
      </c>
      <c r="F84" s="329" t="str">
        <f t="shared" ca="1" si="8"/>
        <v/>
      </c>
      <c r="G84" s="330" t="str">
        <f t="shared" ca="1" si="9"/>
        <v/>
      </c>
      <c r="H84" s="320">
        <v>81</v>
      </c>
    </row>
    <row r="85" spans="1:8">
      <c r="A85" s="323" t="str">
        <f t="shared" ca="1" si="6"/>
        <v/>
      </c>
      <c r="B85" s="328" t="str">
        <f>IF(ISERROR(VLOOKUP(H85,'Synthèse classes'!$D$4:$L$103,9,0)),"",VLOOKUP(H85,'Synthèse classes'!$D$4:$L$103,9,0))</f>
        <v/>
      </c>
      <c r="C85" s="329" t="str">
        <f t="shared" si="5"/>
        <v/>
      </c>
      <c r="D85" s="330" t="str">
        <f>IF(C85="","",IF(VLOOKUP(H85,Accueil!$R$27:$S$126,2)=0,"",VLOOKUP(H85,Accueil!$R$27:$S$126,2)))</f>
        <v/>
      </c>
      <c r="E85" s="328" t="str">
        <f t="shared" ca="1" si="7"/>
        <v/>
      </c>
      <c r="F85" s="329" t="str">
        <f t="shared" ca="1" si="8"/>
        <v/>
      </c>
      <c r="G85" s="330" t="str">
        <f t="shared" ca="1" si="9"/>
        <v/>
      </c>
      <c r="H85" s="320">
        <v>82</v>
      </c>
    </row>
    <row r="86" spans="1:8">
      <c r="A86" s="323" t="str">
        <f t="shared" ca="1" si="6"/>
        <v/>
      </c>
      <c r="B86" s="328" t="str">
        <f>IF(ISERROR(VLOOKUP(H86,'Synthèse classes'!$D$4:$L$103,9,0)),"",VLOOKUP(H86,'Synthèse classes'!$D$4:$L$103,9,0))</f>
        <v/>
      </c>
      <c r="C86" s="329" t="str">
        <f t="shared" si="5"/>
        <v/>
      </c>
      <c r="D86" s="330" t="str">
        <f>IF(C86="","",IF(VLOOKUP(H86,Accueil!$R$27:$S$126,2)=0,"",VLOOKUP(H86,Accueil!$R$27:$S$126,2)))</f>
        <v/>
      </c>
      <c r="E86" s="328" t="str">
        <f t="shared" ca="1" si="7"/>
        <v/>
      </c>
      <c r="F86" s="329" t="str">
        <f t="shared" ca="1" si="8"/>
        <v/>
      </c>
      <c r="G86" s="330" t="str">
        <f t="shared" ca="1" si="9"/>
        <v/>
      </c>
      <c r="H86" s="320">
        <v>83</v>
      </c>
    </row>
    <row r="87" spans="1:8">
      <c r="A87" s="323" t="str">
        <f t="shared" ca="1" si="6"/>
        <v/>
      </c>
      <c r="B87" s="328" t="str">
        <f>IF(ISERROR(VLOOKUP(H87,'Synthèse classes'!$D$4:$L$103,9,0)),"",VLOOKUP(H87,'Synthèse classes'!$D$4:$L$103,9,0))</f>
        <v/>
      </c>
      <c r="C87" s="329" t="str">
        <f t="shared" si="5"/>
        <v/>
      </c>
      <c r="D87" s="330" t="str">
        <f>IF(C87="","",IF(VLOOKUP(H87,Accueil!$R$27:$S$126,2)=0,"",VLOOKUP(H87,Accueil!$R$27:$S$126,2)))</f>
        <v/>
      </c>
      <c r="E87" s="328" t="str">
        <f t="shared" ca="1" si="7"/>
        <v/>
      </c>
      <c r="F87" s="329" t="str">
        <f t="shared" ca="1" si="8"/>
        <v/>
      </c>
      <c r="G87" s="330" t="str">
        <f t="shared" ca="1" si="9"/>
        <v/>
      </c>
      <c r="H87" s="320">
        <v>84</v>
      </c>
    </row>
    <row r="88" spans="1:8">
      <c r="A88" s="323" t="str">
        <f t="shared" ca="1" si="6"/>
        <v/>
      </c>
      <c r="B88" s="328" t="str">
        <f>IF(ISERROR(VLOOKUP(H88,'Synthèse classes'!$D$4:$L$103,9,0)),"",VLOOKUP(H88,'Synthèse classes'!$D$4:$L$103,9,0))</f>
        <v/>
      </c>
      <c r="C88" s="329" t="str">
        <f t="shared" si="5"/>
        <v/>
      </c>
      <c r="D88" s="330" t="str">
        <f>IF(C88="","",IF(VLOOKUP(H88,Accueil!$R$27:$S$126,2)=0,"",VLOOKUP(H88,Accueil!$R$27:$S$126,2)))</f>
        <v/>
      </c>
      <c r="E88" s="328" t="str">
        <f t="shared" ca="1" si="7"/>
        <v/>
      </c>
      <c r="F88" s="329" t="str">
        <f t="shared" ca="1" si="8"/>
        <v/>
      </c>
      <c r="G88" s="330" t="str">
        <f t="shared" ca="1" si="9"/>
        <v/>
      </c>
      <c r="H88" s="320">
        <v>85</v>
      </c>
    </row>
    <row r="89" spans="1:8">
      <c r="A89" s="323" t="str">
        <f t="shared" ca="1" si="6"/>
        <v/>
      </c>
      <c r="B89" s="328" t="str">
        <f>IF(ISERROR(VLOOKUP(H89,'Synthèse classes'!$D$4:$L$103,9,0)),"",VLOOKUP(H89,'Synthèse classes'!$D$4:$L$103,9,0))</f>
        <v/>
      </c>
      <c r="C89" s="329" t="str">
        <f t="shared" si="5"/>
        <v/>
      </c>
      <c r="D89" s="330" t="str">
        <f>IF(C89="","",IF(VLOOKUP(H89,Accueil!$R$27:$S$126,2)=0,"",VLOOKUP(H89,Accueil!$R$27:$S$126,2)))</f>
        <v/>
      </c>
      <c r="E89" s="328" t="str">
        <f t="shared" ca="1" si="7"/>
        <v/>
      </c>
      <c r="F89" s="329" t="str">
        <f t="shared" ca="1" si="8"/>
        <v/>
      </c>
      <c r="G89" s="330" t="str">
        <f t="shared" ca="1" si="9"/>
        <v/>
      </c>
      <c r="H89" s="320">
        <v>86</v>
      </c>
    </row>
    <row r="90" spans="1:8">
      <c r="A90" s="323" t="str">
        <f t="shared" ca="1" si="6"/>
        <v/>
      </c>
      <c r="B90" s="328" t="str">
        <f>IF(ISERROR(VLOOKUP(H90,'Synthèse classes'!$D$4:$L$103,9,0)),"",VLOOKUP(H90,'Synthèse classes'!$D$4:$L$103,9,0))</f>
        <v/>
      </c>
      <c r="C90" s="329" t="str">
        <f t="shared" si="5"/>
        <v/>
      </c>
      <c r="D90" s="330" t="str">
        <f>IF(C90="","",IF(VLOOKUP(H90,Accueil!$R$27:$S$126,2)=0,"",VLOOKUP(H90,Accueil!$R$27:$S$126,2)))</f>
        <v/>
      </c>
      <c r="E90" s="328" t="str">
        <f t="shared" ca="1" si="7"/>
        <v/>
      </c>
      <c r="F90" s="329" t="str">
        <f t="shared" ca="1" si="8"/>
        <v/>
      </c>
      <c r="G90" s="330" t="str">
        <f t="shared" ca="1" si="9"/>
        <v/>
      </c>
      <c r="H90" s="320">
        <v>87</v>
      </c>
    </row>
    <row r="91" spans="1:8">
      <c r="A91" s="323" t="str">
        <f t="shared" ca="1" si="6"/>
        <v/>
      </c>
      <c r="B91" s="328" t="str">
        <f>IF(ISERROR(VLOOKUP(H91,'Synthèse classes'!$D$4:$L$103,9,0)),"",VLOOKUP(H91,'Synthèse classes'!$D$4:$L$103,9,0))</f>
        <v/>
      </c>
      <c r="C91" s="329" t="str">
        <f t="shared" si="5"/>
        <v/>
      </c>
      <c r="D91" s="330" t="str">
        <f>IF(C91="","",IF(VLOOKUP(H91,Accueil!$R$27:$S$126,2)=0,"",VLOOKUP(H91,Accueil!$R$27:$S$126,2)))</f>
        <v/>
      </c>
      <c r="E91" s="328" t="str">
        <f t="shared" ca="1" si="7"/>
        <v/>
      </c>
      <c r="F91" s="329" t="str">
        <f t="shared" ca="1" si="8"/>
        <v/>
      </c>
      <c r="G91" s="330" t="str">
        <f t="shared" ca="1" si="9"/>
        <v/>
      </c>
      <c r="H91" s="320">
        <v>88</v>
      </c>
    </row>
    <row r="92" spans="1:8">
      <c r="A92" s="323" t="str">
        <f t="shared" ca="1" si="6"/>
        <v/>
      </c>
      <c r="B92" s="328" t="str">
        <f>IF(ISERROR(VLOOKUP(H92,'Synthèse classes'!$D$4:$L$103,9,0)),"",VLOOKUP(H92,'Synthèse classes'!$D$4:$L$103,9,0))</f>
        <v/>
      </c>
      <c r="C92" s="329" t="str">
        <f t="shared" si="5"/>
        <v/>
      </c>
      <c r="D92" s="330" t="str">
        <f>IF(C92="","",IF(VLOOKUP(H92,Accueil!$R$27:$S$126,2)=0,"",VLOOKUP(H92,Accueil!$R$27:$S$126,2)))</f>
        <v/>
      </c>
      <c r="E92" s="328" t="str">
        <f t="shared" ca="1" si="7"/>
        <v/>
      </c>
      <c r="F92" s="329" t="str">
        <f t="shared" ca="1" si="8"/>
        <v/>
      </c>
      <c r="G92" s="330" t="str">
        <f t="shared" ca="1" si="9"/>
        <v/>
      </c>
      <c r="H92" s="320">
        <v>89</v>
      </c>
    </row>
    <row r="93" spans="1:8">
      <c r="A93" s="323" t="str">
        <f t="shared" ca="1" si="6"/>
        <v/>
      </c>
      <c r="B93" s="328" t="str">
        <f>IF(ISERROR(VLOOKUP(H93,'Synthèse classes'!$D$4:$L$103,9,0)),"",VLOOKUP(H93,'Synthèse classes'!$D$4:$L$103,9,0))</f>
        <v/>
      </c>
      <c r="C93" s="329" t="str">
        <f t="shared" si="5"/>
        <v/>
      </c>
      <c r="D93" s="330" t="str">
        <f>IF(C93="","",IF(VLOOKUP(H93,Accueil!$R$27:$S$126,2)=0,"",VLOOKUP(H93,Accueil!$R$27:$S$126,2)))</f>
        <v/>
      </c>
      <c r="E93" s="328" t="str">
        <f t="shared" ca="1" si="7"/>
        <v/>
      </c>
      <c r="F93" s="329" t="str">
        <f t="shared" ca="1" si="8"/>
        <v/>
      </c>
      <c r="G93" s="330" t="str">
        <f t="shared" ca="1" si="9"/>
        <v/>
      </c>
      <c r="H93" s="320">
        <v>90</v>
      </c>
    </row>
    <row r="94" spans="1:8">
      <c r="A94" s="323" t="str">
        <f t="shared" ca="1" si="6"/>
        <v/>
      </c>
      <c r="B94" s="328" t="str">
        <f>IF(ISERROR(VLOOKUP(H94,'Synthèse classes'!$D$4:$L$103,9,0)),"",VLOOKUP(H94,'Synthèse classes'!$D$4:$L$103,9,0))</f>
        <v/>
      </c>
      <c r="C94" s="329" t="str">
        <f t="shared" si="5"/>
        <v/>
      </c>
      <c r="D94" s="330" t="str">
        <f>IF(C94="","",IF(VLOOKUP(H94,Accueil!$R$27:$S$126,2)=0,"",VLOOKUP(H94,Accueil!$R$27:$S$126,2)))</f>
        <v/>
      </c>
      <c r="E94" s="328" t="str">
        <f t="shared" ca="1" si="7"/>
        <v/>
      </c>
      <c r="F94" s="329" t="str">
        <f t="shared" ca="1" si="8"/>
        <v/>
      </c>
      <c r="G94" s="330" t="str">
        <f t="shared" ca="1" si="9"/>
        <v/>
      </c>
      <c r="H94" s="320">
        <v>91</v>
      </c>
    </row>
    <row r="95" spans="1:8">
      <c r="A95" s="323" t="str">
        <f t="shared" ca="1" si="6"/>
        <v/>
      </c>
      <c r="B95" s="328" t="str">
        <f>IF(ISERROR(VLOOKUP(H95,'Synthèse classes'!$D$4:$L$103,9,0)),"",VLOOKUP(H95,'Synthèse classes'!$D$4:$L$103,9,0))</f>
        <v/>
      </c>
      <c r="C95" s="329" t="str">
        <f t="shared" si="5"/>
        <v/>
      </c>
      <c r="D95" s="330" t="str">
        <f>IF(C95="","",IF(VLOOKUP(H95,Accueil!$R$27:$S$126,2)=0,"",VLOOKUP(H95,Accueil!$R$27:$S$126,2)))</f>
        <v/>
      </c>
      <c r="E95" s="328" t="str">
        <f t="shared" ca="1" si="7"/>
        <v/>
      </c>
      <c r="F95" s="329" t="str">
        <f t="shared" ca="1" si="8"/>
        <v/>
      </c>
      <c r="G95" s="330" t="str">
        <f t="shared" ca="1" si="9"/>
        <v/>
      </c>
      <c r="H95" s="320">
        <v>92</v>
      </c>
    </row>
    <row r="96" spans="1:8">
      <c r="A96" s="323" t="str">
        <f t="shared" ca="1" si="6"/>
        <v/>
      </c>
      <c r="B96" s="328" t="str">
        <f>IF(ISERROR(VLOOKUP(H96,'Synthèse classes'!$D$4:$L$103,9,0)),"",VLOOKUP(H96,'Synthèse classes'!$D$4:$L$103,9,0))</f>
        <v/>
      </c>
      <c r="C96" s="329" t="str">
        <f t="shared" si="5"/>
        <v/>
      </c>
      <c r="D96" s="330" t="str">
        <f>IF(C96="","",IF(VLOOKUP(H96,Accueil!$R$27:$S$126,2)=0,"",VLOOKUP(H96,Accueil!$R$27:$S$126,2)))</f>
        <v/>
      </c>
      <c r="E96" s="328" t="str">
        <f t="shared" ca="1" si="7"/>
        <v/>
      </c>
      <c r="F96" s="329" t="str">
        <f t="shared" ca="1" si="8"/>
        <v/>
      </c>
      <c r="G96" s="330" t="str">
        <f t="shared" ca="1" si="9"/>
        <v/>
      </c>
      <c r="H96" s="320">
        <v>93</v>
      </c>
    </row>
    <row r="97" spans="1:8">
      <c r="A97" s="323" t="str">
        <f t="shared" ca="1" si="6"/>
        <v/>
      </c>
      <c r="B97" s="328" t="str">
        <f>IF(ISERROR(VLOOKUP(H97,'Synthèse classes'!$D$4:$L$103,9,0)),"",VLOOKUP(H97,'Synthèse classes'!$D$4:$L$103,9,0))</f>
        <v/>
      </c>
      <c r="C97" s="329" t="str">
        <f t="shared" si="5"/>
        <v/>
      </c>
      <c r="D97" s="330" t="str">
        <f>IF(C97="","",IF(VLOOKUP(H97,Accueil!$R$27:$S$126,2)=0,"",VLOOKUP(H97,Accueil!$R$27:$S$126,2)))</f>
        <v/>
      </c>
      <c r="E97" s="328" t="str">
        <f t="shared" ca="1" si="7"/>
        <v/>
      </c>
      <c r="F97" s="329" t="str">
        <f t="shared" ca="1" si="8"/>
        <v/>
      </c>
      <c r="G97" s="330" t="str">
        <f t="shared" ca="1" si="9"/>
        <v/>
      </c>
      <c r="H97" s="320">
        <v>94</v>
      </c>
    </row>
    <row r="98" spans="1:8">
      <c r="A98" s="323" t="str">
        <f t="shared" ca="1" si="6"/>
        <v/>
      </c>
      <c r="B98" s="328" t="str">
        <f>IF(ISERROR(VLOOKUP(H98,'Synthèse classes'!$D$4:$L$103,9,0)),"",VLOOKUP(H98,'Synthèse classes'!$D$4:$L$103,9,0))</f>
        <v/>
      </c>
      <c r="C98" s="329" t="str">
        <f t="shared" si="5"/>
        <v/>
      </c>
      <c r="D98" s="330" t="str">
        <f>IF(C98="","",IF(VLOOKUP(H98,Accueil!$R$27:$S$126,2)=0,"",VLOOKUP(H98,Accueil!$R$27:$S$126,2)))</f>
        <v/>
      </c>
      <c r="E98" s="328" t="str">
        <f t="shared" ca="1" si="7"/>
        <v/>
      </c>
      <c r="F98" s="329" t="str">
        <f t="shared" ca="1" si="8"/>
        <v/>
      </c>
      <c r="G98" s="330" t="str">
        <f t="shared" ca="1" si="9"/>
        <v/>
      </c>
      <c r="H98" s="320">
        <v>95</v>
      </c>
    </row>
    <row r="99" spans="1:8">
      <c r="A99" s="323" t="str">
        <f t="shared" ca="1" si="6"/>
        <v/>
      </c>
      <c r="B99" s="328" t="str">
        <f>IF(ISERROR(VLOOKUP(H99,'Synthèse classes'!$D$4:$L$103,9,0)),"",VLOOKUP(H99,'Synthèse classes'!$D$4:$L$103,9,0))</f>
        <v/>
      </c>
      <c r="C99" s="329" t="str">
        <f t="shared" si="5"/>
        <v/>
      </c>
      <c r="D99" s="330" t="str">
        <f>IF(C99="","",IF(VLOOKUP(H99,Accueil!$R$27:$S$126,2)=0,"",VLOOKUP(H99,Accueil!$R$27:$S$126,2)))</f>
        <v/>
      </c>
      <c r="E99" s="328" t="str">
        <f t="shared" ca="1" si="7"/>
        <v/>
      </c>
      <c r="F99" s="329" t="str">
        <f t="shared" ca="1" si="8"/>
        <v/>
      </c>
      <c r="G99" s="330" t="str">
        <f t="shared" ca="1" si="9"/>
        <v/>
      </c>
      <c r="H99" s="320">
        <v>96</v>
      </c>
    </row>
    <row r="100" spans="1:8">
      <c r="A100" s="323" t="str">
        <f t="shared" ca="1" si="6"/>
        <v/>
      </c>
      <c r="B100" s="328" t="str">
        <f>IF(ISERROR(VLOOKUP(H100,'Synthèse classes'!$D$4:$L$103,9,0)),"",VLOOKUP(H100,'Synthèse classes'!$D$4:$L$103,9,0))</f>
        <v/>
      </c>
      <c r="C100" s="329" t="str">
        <f t="shared" si="5"/>
        <v/>
      </c>
      <c r="D100" s="330" t="str">
        <f>IF(C100="","",IF(VLOOKUP(H100,Accueil!$R$27:$S$126,2)=0,"",VLOOKUP(H100,Accueil!$R$27:$S$126,2)))</f>
        <v/>
      </c>
      <c r="E100" s="328" t="str">
        <f t="shared" ca="1" si="7"/>
        <v/>
      </c>
      <c r="F100" s="329" t="str">
        <f t="shared" ca="1" si="8"/>
        <v/>
      </c>
      <c r="G100" s="330" t="str">
        <f t="shared" ca="1" si="9"/>
        <v/>
      </c>
      <c r="H100" s="320">
        <v>97</v>
      </c>
    </row>
    <row r="101" spans="1:8">
      <c r="A101" s="323" t="str">
        <f t="shared" ca="1" si="6"/>
        <v/>
      </c>
      <c r="B101" s="328" t="str">
        <f>IF(ISERROR(VLOOKUP(H101,'Synthèse classes'!$D$4:$L$103,9,0)),"",VLOOKUP(H101,'Synthèse classes'!$D$4:$L$103,9,0))</f>
        <v/>
      </c>
      <c r="C101" s="329" t="str">
        <f t="shared" si="5"/>
        <v/>
      </c>
      <c r="D101" s="330" t="str">
        <f>IF(C101="","",IF(VLOOKUP(H101,Accueil!$R$27:$S$126,2)=0,"",VLOOKUP(H101,Accueil!$R$27:$S$126,2)))</f>
        <v/>
      </c>
      <c r="E101" s="328" t="str">
        <f t="shared" ca="1" si="7"/>
        <v/>
      </c>
      <c r="F101" s="329" t="str">
        <f t="shared" ca="1" si="8"/>
        <v/>
      </c>
      <c r="G101" s="330" t="str">
        <f t="shared" ca="1" si="9"/>
        <v/>
      </c>
      <c r="H101" s="320">
        <v>98</v>
      </c>
    </row>
    <row r="102" spans="1:8">
      <c r="A102" s="323" t="str">
        <f t="shared" ca="1" si="6"/>
        <v/>
      </c>
      <c r="B102" s="328" t="str">
        <f>IF(ISERROR(VLOOKUP(H102,'Synthèse classes'!$D$4:$L$103,9,0)),"",VLOOKUP(H102,'Synthèse classes'!$D$4:$L$103,9,0))</f>
        <v/>
      </c>
      <c r="C102" s="329" t="str">
        <f t="shared" si="5"/>
        <v/>
      </c>
      <c r="D102" s="330" t="str">
        <f>IF(C102="","",IF(VLOOKUP(H102,Accueil!$R$27:$S$126,2)=0,"",VLOOKUP(H102,Accueil!$R$27:$S$126,2)))</f>
        <v/>
      </c>
      <c r="E102" s="328" t="str">
        <f t="shared" ca="1" si="7"/>
        <v/>
      </c>
      <c r="F102" s="329" t="str">
        <f t="shared" ca="1" si="8"/>
        <v/>
      </c>
      <c r="G102" s="330" t="str">
        <f t="shared" ca="1" si="9"/>
        <v/>
      </c>
      <c r="H102" s="320">
        <v>99</v>
      </c>
    </row>
    <row r="103" spans="1:8" ht="13" thickBot="1">
      <c r="A103" s="324" t="str">
        <f t="shared" ca="1" si="6"/>
        <v/>
      </c>
      <c r="B103" s="331" t="str">
        <f>IF(ISERROR(VLOOKUP(H103,'Synthèse classes'!$D$4:$L$103,9,0)),"",VLOOKUP(H103,'Synthèse classes'!$D$4:$L$103,9,0))</f>
        <v/>
      </c>
      <c r="C103" s="332" t="str">
        <f t="shared" si="5"/>
        <v/>
      </c>
      <c r="D103" s="333" t="str">
        <f>IF(C103="","",IF(VLOOKUP(H103,Accueil!$R$27:$S$126,2)=0,"",VLOOKUP(H103,Accueil!$R$27:$S$126,2)))</f>
        <v/>
      </c>
      <c r="E103" s="331" t="str">
        <f t="shared" ca="1" si="7"/>
        <v/>
      </c>
      <c r="F103" s="332" t="str">
        <f t="shared" ca="1" si="8"/>
        <v/>
      </c>
      <c r="G103" s="333" t="str">
        <f t="shared" ca="1" si="9"/>
        <v/>
      </c>
      <c r="H103" s="320">
        <v>100</v>
      </c>
    </row>
  </sheetData>
  <sheetProtection password="C724" sheet="1" objects="1" scenarios="1"/>
  <sortState ref="B5:D104">
    <sortCondition ref="C5:C104"/>
  </sortState>
  <mergeCells count="3">
    <mergeCell ref="B1:G1"/>
    <mergeCell ref="B2:D2"/>
    <mergeCell ref="E2:G2"/>
  </mergeCells>
  <phoneticPr fontId="20" type="noConversion"/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51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Accueil</vt:lpstr>
      <vt:lpstr>Stabilo</vt:lpstr>
      <vt:lpstr>Résultats élèves</vt:lpstr>
      <vt:lpstr>Synthèse classes</vt:lpstr>
      <vt:lpstr>Synthèse par élève</vt:lpstr>
      <vt:lpstr>Groupes de besoin</vt:lpstr>
      <vt:lpstr>Tri items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ALAIN POTHET</cp:lastModifiedBy>
  <cp:lastPrinted>2017-12-19T15:56:56Z</cp:lastPrinted>
  <dcterms:created xsi:type="dcterms:W3CDTF">2010-03-21T07:13:18Z</dcterms:created>
  <dcterms:modified xsi:type="dcterms:W3CDTF">2018-09-25T09:33:26Z</dcterms:modified>
</cp:coreProperties>
</file>